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385" yWindow="105" windowWidth="14430" windowHeight="12195"/>
  </bookViews>
  <sheets>
    <sheet name="АПК" sheetId="1" r:id="rId1"/>
    <sheet name="Туризм" sheetId="2" r:id="rId2"/>
    <sheet name="Строительство и ЖКХ" sheetId="18" r:id="rId3"/>
    <sheet name="Энергетика" sheetId="3" r:id="rId4"/>
    <sheet name="Транспорт и дорожное хозяйство" sheetId="4" r:id="rId5"/>
    <sheet name="Потреб рынок и сфера услуг" sheetId="5" r:id="rId6"/>
    <sheet name="Здравоохранение" sheetId="6" r:id="rId7"/>
    <sheet name="Физическая культура и спорт" sheetId="7" r:id="rId8"/>
    <sheet name="Образование" sheetId="8" r:id="rId9"/>
    <sheet name="Культура" sheetId="19" r:id="rId10"/>
    <sheet name="Соц сфера и рынок труда " sheetId="15" r:id="rId11"/>
    <sheet name="Экология" sheetId="16" r:id="rId12"/>
    <sheet name="Информац технологии " sheetId="17" r:id="rId13"/>
    <sheet name="Безопасность жизнедеятельности" sheetId="13" r:id="rId14"/>
  </sheets>
  <definedNames>
    <definedName name="OLE_LINK1" localSheetId="1">Туризм!$A$3</definedName>
  </definedNames>
  <calcPr calcId="145621"/>
</workbook>
</file>

<file path=xl/calcChain.xml><?xml version="1.0" encoding="utf-8"?>
<calcChain xmlns="http://schemas.openxmlformats.org/spreadsheetml/2006/main">
  <c r="I1959" i="19" l="1"/>
  <c r="J1959" i="19"/>
  <c r="K1959" i="19"/>
  <c r="L1959" i="19"/>
  <c r="M1959" i="19"/>
  <c r="N1959" i="19"/>
  <c r="I1960" i="19"/>
  <c r="J1960" i="19"/>
  <c r="K1960" i="19"/>
  <c r="L1960" i="19"/>
  <c r="M1960" i="19"/>
  <c r="N1960" i="19"/>
  <c r="I1961" i="19"/>
  <c r="J1961" i="19"/>
  <c r="K1961" i="19"/>
  <c r="L1961" i="19"/>
  <c r="M1961" i="19"/>
  <c r="N1961" i="19"/>
  <c r="J1958" i="19"/>
  <c r="K1958" i="19"/>
  <c r="L1958" i="19"/>
  <c r="M1958" i="19"/>
  <c r="N1958" i="19"/>
  <c r="I1958" i="19"/>
  <c r="I1685" i="19"/>
  <c r="I1514" i="19"/>
  <c r="J1514" i="19"/>
  <c r="K1514" i="19"/>
  <c r="L1514" i="19"/>
  <c r="M1514" i="19"/>
  <c r="N1514" i="19"/>
  <c r="I1515" i="19"/>
  <c r="J1515" i="19"/>
  <c r="K1515" i="19"/>
  <c r="L1515" i="19"/>
  <c r="M1515" i="19"/>
  <c r="N1515" i="19"/>
  <c r="I1516" i="19"/>
  <c r="J1516" i="19"/>
  <c r="K1516" i="19"/>
  <c r="L1516" i="19"/>
  <c r="M1516" i="19"/>
  <c r="N1516" i="19"/>
  <c r="J1513" i="19"/>
  <c r="K1513" i="19"/>
  <c r="L1513" i="19"/>
  <c r="M1513" i="19"/>
  <c r="N1513" i="19"/>
  <c r="I1513" i="19"/>
  <c r="I1438" i="19"/>
  <c r="J1438" i="19"/>
  <c r="K1438" i="19"/>
  <c r="L1438" i="19"/>
  <c r="M1438" i="19"/>
  <c r="N1438" i="19"/>
  <c r="I1439" i="19"/>
  <c r="J1439" i="19"/>
  <c r="K1439" i="19"/>
  <c r="L1439" i="19"/>
  <c r="M1439" i="19"/>
  <c r="N1439" i="19"/>
  <c r="I1440" i="19"/>
  <c r="J1440" i="19"/>
  <c r="K1440" i="19"/>
  <c r="L1440" i="19"/>
  <c r="M1440" i="19"/>
  <c r="N1440" i="19"/>
  <c r="J1437" i="19"/>
  <c r="K1437" i="19"/>
  <c r="L1437" i="19"/>
  <c r="M1437" i="19"/>
  <c r="N1437" i="19"/>
  <c r="I1437" i="19"/>
  <c r="I1322" i="19"/>
  <c r="J1322" i="19"/>
  <c r="K1322" i="19"/>
  <c r="L1322" i="19"/>
  <c r="M1322" i="19"/>
  <c r="N1322" i="19"/>
  <c r="I1323" i="19"/>
  <c r="J1323" i="19"/>
  <c r="K1323" i="19"/>
  <c r="L1323" i="19"/>
  <c r="M1323" i="19"/>
  <c r="N1323" i="19"/>
  <c r="I1324" i="19"/>
  <c r="J1324" i="19"/>
  <c r="K1324" i="19"/>
  <c r="L1324" i="19"/>
  <c r="M1324" i="19"/>
  <c r="N1324" i="19"/>
  <c r="J1321" i="19"/>
  <c r="K1321" i="19"/>
  <c r="L1321" i="19"/>
  <c r="M1321" i="19"/>
  <c r="N1321" i="19"/>
  <c r="I1321" i="19"/>
  <c r="I430" i="19"/>
  <c r="J430" i="19"/>
  <c r="K430" i="19"/>
  <c r="L430" i="19"/>
  <c r="M430" i="19"/>
  <c r="N430" i="19"/>
  <c r="I431" i="19"/>
  <c r="J431" i="19"/>
  <c r="K431" i="19"/>
  <c r="L431" i="19"/>
  <c r="M431" i="19"/>
  <c r="N431" i="19"/>
  <c r="I432" i="19"/>
  <c r="J432" i="19"/>
  <c r="K432" i="19"/>
  <c r="L432" i="19"/>
  <c r="M432" i="19"/>
  <c r="N432" i="19"/>
  <c r="J429" i="19"/>
  <c r="K429" i="19"/>
  <c r="L429" i="19"/>
  <c r="M429" i="19"/>
  <c r="N429" i="19"/>
  <c r="I429" i="19"/>
  <c r="I309" i="19"/>
  <c r="J309" i="19"/>
  <c r="K309" i="19"/>
  <c r="L309" i="19"/>
  <c r="M309" i="19"/>
  <c r="N309" i="19"/>
  <c r="I310" i="19"/>
  <c r="J310" i="19"/>
  <c r="K310" i="19"/>
  <c r="L310" i="19"/>
  <c r="M310" i="19"/>
  <c r="N310" i="19"/>
  <c r="I311" i="19"/>
  <c r="J311" i="19"/>
  <c r="K311" i="19"/>
  <c r="L311" i="19"/>
  <c r="M311" i="19"/>
  <c r="N311" i="19"/>
  <c r="J308" i="19"/>
  <c r="K308" i="19"/>
  <c r="L308" i="19"/>
  <c r="M308" i="19"/>
  <c r="N308" i="19"/>
  <c r="I308" i="19"/>
  <c r="N1977" i="19"/>
  <c r="M1977" i="19"/>
  <c r="L1977" i="19"/>
  <c r="K1977" i="19"/>
  <c r="J1977" i="19"/>
  <c r="I1977" i="19"/>
  <c r="N1976" i="19"/>
  <c r="M1976" i="19"/>
  <c r="L1976" i="19"/>
  <c r="K1976" i="19"/>
  <c r="J1976" i="19"/>
  <c r="I1976" i="19"/>
  <c r="H1976" i="19" s="1"/>
  <c r="N1975" i="19"/>
  <c r="M1975" i="19"/>
  <c r="L1975" i="19"/>
  <c r="K1975" i="19"/>
  <c r="J1975" i="19"/>
  <c r="I1975" i="19"/>
  <c r="N1974" i="19"/>
  <c r="M1974" i="19"/>
  <c r="L1974" i="19"/>
  <c r="K1974" i="19"/>
  <c r="J1974" i="19"/>
  <c r="I1974" i="19"/>
  <c r="H1972" i="19"/>
  <c r="H1971" i="19"/>
  <c r="H1970" i="19"/>
  <c r="H1969" i="19"/>
  <c r="N1968" i="19"/>
  <c r="M1968" i="19"/>
  <c r="L1968" i="19"/>
  <c r="K1968" i="19"/>
  <c r="J1968" i="19"/>
  <c r="I1968" i="19"/>
  <c r="H1967" i="19"/>
  <c r="H1966" i="19"/>
  <c r="H1965" i="19"/>
  <c r="H1964" i="19"/>
  <c r="N1963" i="19"/>
  <c r="M1963" i="19"/>
  <c r="L1963" i="19"/>
  <c r="K1963" i="19"/>
  <c r="J1963" i="19"/>
  <c r="I1963" i="19"/>
  <c r="H1961" i="19"/>
  <c r="L1957" i="19"/>
  <c r="J1957" i="19"/>
  <c r="N1957" i="19"/>
  <c r="H1956" i="19"/>
  <c r="H1955" i="19"/>
  <c r="H1954" i="19"/>
  <c r="H1953" i="19"/>
  <c r="N1952" i="19"/>
  <c r="M1952" i="19"/>
  <c r="L1952" i="19"/>
  <c r="K1952" i="19"/>
  <c r="J1952" i="19"/>
  <c r="I1952" i="19"/>
  <c r="H1951" i="19"/>
  <c r="H1950" i="19"/>
  <c r="H1949" i="19"/>
  <c r="H1948" i="19"/>
  <c r="N1947" i="19"/>
  <c r="M1947" i="19"/>
  <c r="L1947" i="19"/>
  <c r="K1947" i="19"/>
  <c r="J1947" i="19"/>
  <c r="I1947" i="19"/>
  <c r="H1946" i="19"/>
  <c r="H1945" i="19"/>
  <c r="H1944" i="19"/>
  <c r="H1943" i="19"/>
  <c r="N1942" i="19"/>
  <c r="M1942" i="19"/>
  <c r="L1942" i="19"/>
  <c r="K1942" i="19"/>
  <c r="J1942" i="19"/>
  <c r="I1942" i="19"/>
  <c r="H1941" i="19"/>
  <c r="H1940" i="19"/>
  <c r="H1939" i="19"/>
  <c r="H1938" i="19"/>
  <c r="N1937" i="19"/>
  <c r="M1937" i="19"/>
  <c r="L1937" i="19"/>
  <c r="K1937" i="19"/>
  <c r="J1937" i="19"/>
  <c r="I1937" i="19"/>
  <c r="H1936" i="19"/>
  <c r="H1935" i="19"/>
  <c r="H1934" i="19"/>
  <c r="H1933" i="19"/>
  <c r="N1932" i="19"/>
  <c r="M1932" i="19"/>
  <c r="L1932" i="19"/>
  <c r="K1932" i="19"/>
  <c r="J1932" i="19"/>
  <c r="I1932" i="19"/>
  <c r="H1931" i="19"/>
  <c r="H1930" i="19"/>
  <c r="H1929" i="19"/>
  <c r="H1928" i="19"/>
  <c r="N1927" i="19"/>
  <c r="M1927" i="19"/>
  <c r="L1927" i="19"/>
  <c r="K1927" i="19"/>
  <c r="J1927" i="19"/>
  <c r="I1927" i="19"/>
  <c r="N1925" i="19"/>
  <c r="M1925" i="19"/>
  <c r="L1925" i="19"/>
  <c r="K1925" i="19"/>
  <c r="J1925" i="19"/>
  <c r="I1925" i="19"/>
  <c r="N1924" i="19"/>
  <c r="M1924" i="19"/>
  <c r="L1924" i="19"/>
  <c r="K1924" i="19"/>
  <c r="J1924" i="19"/>
  <c r="I1924" i="19"/>
  <c r="N1923" i="19"/>
  <c r="M1923" i="19"/>
  <c r="L1923" i="19"/>
  <c r="K1923" i="19"/>
  <c r="J1923" i="19"/>
  <c r="I1923" i="19"/>
  <c r="N1922" i="19"/>
  <c r="M1922" i="19"/>
  <c r="L1922" i="19"/>
  <c r="L1921" i="19" s="1"/>
  <c r="K1922" i="19"/>
  <c r="J1922" i="19"/>
  <c r="J1921" i="19" s="1"/>
  <c r="I1922" i="19"/>
  <c r="N1921" i="19"/>
  <c r="H1920" i="19"/>
  <c r="H1919" i="19"/>
  <c r="H1918" i="19"/>
  <c r="H1917" i="19"/>
  <c r="N1916" i="19"/>
  <c r="M1916" i="19"/>
  <c r="L1916" i="19"/>
  <c r="K1916" i="19"/>
  <c r="J1916" i="19"/>
  <c r="I1916" i="19"/>
  <c r="H1915" i="19"/>
  <c r="H1914" i="19"/>
  <c r="H1913" i="19"/>
  <c r="H1912" i="19"/>
  <c r="N1911" i="19"/>
  <c r="M1911" i="19"/>
  <c r="L1911" i="19"/>
  <c r="K1911" i="19"/>
  <c r="J1911" i="19"/>
  <c r="I1911" i="19"/>
  <c r="H1910" i="19"/>
  <c r="H1909" i="19"/>
  <c r="H1908" i="19"/>
  <c r="H1907" i="19"/>
  <c r="N1906" i="19"/>
  <c r="M1906" i="19"/>
  <c r="L1906" i="19"/>
  <c r="K1906" i="19"/>
  <c r="J1906" i="19"/>
  <c r="I1906" i="19"/>
  <c r="H1905" i="19"/>
  <c r="H1904" i="19"/>
  <c r="H1903" i="19"/>
  <c r="H1902" i="19"/>
  <c r="N1901" i="19"/>
  <c r="M1901" i="19"/>
  <c r="L1901" i="19"/>
  <c r="K1901" i="19"/>
  <c r="J1901" i="19"/>
  <c r="I1901" i="19"/>
  <c r="H1900" i="19"/>
  <c r="H1899" i="19"/>
  <c r="H1898" i="19"/>
  <c r="H1897" i="19"/>
  <c r="N1896" i="19"/>
  <c r="M1896" i="19"/>
  <c r="L1896" i="19"/>
  <c r="K1896" i="19"/>
  <c r="J1896" i="19"/>
  <c r="I1896" i="19"/>
  <c r="H1895" i="19"/>
  <c r="H1894" i="19"/>
  <c r="H1893" i="19"/>
  <c r="H1892" i="19"/>
  <c r="N1891" i="19"/>
  <c r="M1891" i="19"/>
  <c r="L1891" i="19"/>
  <c r="K1891" i="19"/>
  <c r="J1891" i="19"/>
  <c r="I1891" i="19"/>
  <c r="H1890" i="19"/>
  <c r="H1889" i="19"/>
  <c r="H1888" i="19"/>
  <c r="H1887" i="19"/>
  <c r="N1886" i="19"/>
  <c r="M1886" i="19"/>
  <c r="L1886" i="19"/>
  <c r="K1886" i="19"/>
  <c r="J1886" i="19"/>
  <c r="I1886" i="19"/>
  <c r="H1885" i="19"/>
  <c r="H1884" i="19"/>
  <c r="H1883" i="19"/>
  <c r="H1882" i="19"/>
  <c r="N1881" i="19"/>
  <c r="M1881" i="19"/>
  <c r="L1881" i="19"/>
  <c r="K1881" i="19"/>
  <c r="J1881" i="19"/>
  <c r="I1881" i="19"/>
  <c r="H1880" i="19"/>
  <c r="H1879" i="19"/>
  <c r="H1878" i="19"/>
  <c r="H1877" i="19"/>
  <c r="N1876" i="19"/>
  <c r="M1876" i="19"/>
  <c r="L1876" i="19"/>
  <c r="K1876" i="19"/>
  <c r="J1876" i="19"/>
  <c r="I1876" i="19"/>
  <c r="H1875" i="19"/>
  <c r="H1874" i="19"/>
  <c r="H1873" i="19"/>
  <c r="H1872" i="19"/>
  <c r="N1871" i="19"/>
  <c r="M1871" i="19"/>
  <c r="L1871" i="19"/>
  <c r="K1871" i="19"/>
  <c r="J1871" i="19"/>
  <c r="I1871" i="19"/>
  <c r="H1870" i="19"/>
  <c r="H1869" i="19"/>
  <c r="H1868" i="19"/>
  <c r="H1867" i="19"/>
  <c r="N1866" i="19"/>
  <c r="M1866" i="19"/>
  <c r="L1866" i="19"/>
  <c r="K1866" i="19"/>
  <c r="J1866" i="19"/>
  <c r="I1866" i="19"/>
  <c r="H1865" i="19"/>
  <c r="H1864" i="19"/>
  <c r="H1863" i="19"/>
  <c r="H1862" i="19"/>
  <c r="N1861" i="19"/>
  <c r="M1861" i="19"/>
  <c r="L1861" i="19"/>
  <c r="K1861" i="19"/>
  <c r="J1861" i="19"/>
  <c r="I1861" i="19"/>
  <c r="H1860" i="19"/>
  <c r="H1859" i="19"/>
  <c r="H1858" i="19"/>
  <c r="H1857" i="19"/>
  <c r="N1856" i="19"/>
  <c r="M1856" i="19"/>
  <c r="L1856" i="19"/>
  <c r="K1856" i="19"/>
  <c r="J1856" i="19"/>
  <c r="I1856" i="19"/>
  <c r="H1855" i="19"/>
  <c r="H1854" i="19"/>
  <c r="H1853" i="19"/>
  <c r="H1852" i="19"/>
  <c r="N1851" i="19"/>
  <c r="M1851" i="19"/>
  <c r="L1851" i="19"/>
  <c r="K1851" i="19"/>
  <c r="J1851" i="19"/>
  <c r="I1851" i="19"/>
  <c r="H1850" i="19"/>
  <c r="H1849" i="19"/>
  <c r="H1848" i="19"/>
  <c r="H1847" i="19"/>
  <c r="N1846" i="19"/>
  <c r="M1846" i="19"/>
  <c r="L1846" i="19"/>
  <c r="K1846" i="19"/>
  <c r="J1846" i="19"/>
  <c r="I1846" i="19"/>
  <c r="H1845" i="19"/>
  <c r="H1844" i="19"/>
  <c r="H1843" i="19"/>
  <c r="H1842" i="19"/>
  <c r="N1841" i="19"/>
  <c r="M1841" i="19"/>
  <c r="L1841" i="19"/>
  <c r="K1841" i="19"/>
  <c r="J1841" i="19"/>
  <c r="I1841" i="19"/>
  <c r="H1840" i="19"/>
  <c r="H1839" i="19"/>
  <c r="H1838" i="19"/>
  <c r="H1837" i="19"/>
  <c r="N1836" i="19"/>
  <c r="M1836" i="19"/>
  <c r="L1836" i="19"/>
  <c r="K1836" i="19"/>
  <c r="J1836" i="19"/>
  <c r="I1836" i="19"/>
  <c r="H1835" i="19"/>
  <c r="H1834" i="19"/>
  <c r="H1833" i="19"/>
  <c r="H1832" i="19"/>
  <c r="N1831" i="19"/>
  <c r="M1831" i="19"/>
  <c r="L1831" i="19"/>
  <c r="K1831" i="19"/>
  <c r="J1831" i="19"/>
  <c r="I1831" i="19"/>
  <c r="H1830" i="19"/>
  <c r="H1829" i="19"/>
  <c r="H1828" i="19"/>
  <c r="H1827" i="19"/>
  <c r="N1826" i="19"/>
  <c r="M1826" i="19"/>
  <c r="L1826" i="19"/>
  <c r="K1826" i="19"/>
  <c r="J1826" i="19"/>
  <c r="I1826" i="19"/>
  <c r="H1825" i="19"/>
  <c r="H1824" i="19"/>
  <c r="H1823" i="19"/>
  <c r="H1822" i="19"/>
  <c r="N1821" i="19"/>
  <c r="M1821" i="19"/>
  <c r="L1821" i="19"/>
  <c r="K1821" i="19"/>
  <c r="J1821" i="19"/>
  <c r="I1821" i="19"/>
  <c r="H1820" i="19"/>
  <c r="H1819" i="19"/>
  <c r="H1818" i="19"/>
  <c r="H1817" i="19"/>
  <c r="N1816" i="19"/>
  <c r="M1816" i="19"/>
  <c r="L1816" i="19"/>
  <c r="K1816" i="19"/>
  <c r="J1816" i="19"/>
  <c r="I1816" i="19"/>
  <c r="H1815" i="19"/>
  <c r="H1814" i="19"/>
  <c r="H1813" i="19"/>
  <c r="H1812" i="19"/>
  <c r="N1811" i="19"/>
  <c r="M1811" i="19"/>
  <c r="L1811" i="19"/>
  <c r="K1811" i="19"/>
  <c r="J1811" i="19"/>
  <c r="I1811" i="19"/>
  <c r="H1810" i="19"/>
  <c r="H1809" i="19"/>
  <c r="H1808" i="19"/>
  <c r="H1807" i="19"/>
  <c r="N1806" i="19"/>
  <c r="M1806" i="19"/>
  <c r="L1806" i="19"/>
  <c r="K1806" i="19"/>
  <c r="J1806" i="19"/>
  <c r="I1806" i="19"/>
  <c r="H1805" i="19"/>
  <c r="H1804" i="19"/>
  <c r="H1803" i="19"/>
  <c r="H1802" i="19"/>
  <c r="N1801" i="19"/>
  <c r="M1801" i="19"/>
  <c r="L1801" i="19"/>
  <c r="K1801" i="19"/>
  <c r="J1801" i="19"/>
  <c r="I1801" i="19"/>
  <c r="H1800" i="19"/>
  <c r="H1799" i="19"/>
  <c r="H1798" i="19"/>
  <c r="H1797" i="19"/>
  <c r="N1796" i="19"/>
  <c r="M1796" i="19"/>
  <c r="L1796" i="19"/>
  <c r="K1796" i="19"/>
  <c r="J1796" i="19"/>
  <c r="I1796" i="19"/>
  <c r="H1795" i="19"/>
  <c r="H1794" i="19"/>
  <c r="H1793" i="19"/>
  <c r="H1792" i="19"/>
  <c r="N1791" i="19"/>
  <c r="M1791" i="19"/>
  <c r="L1791" i="19"/>
  <c r="K1791" i="19"/>
  <c r="J1791" i="19"/>
  <c r="I1791" i="19"/>
  <c r="H1790" i="19"/>
  <c r="H1789" i="19"/>
  <c r="H1788" i="19"/>
  <c r="H1787" i="19"/>
  <c r="N1786" i="19"/>
  <c r="M1786" i="19"/>
  <c r="L1786" i="19"/>
  <c r="K1786" i="19"/>
  <c r="J1786" i="19"/>
  <c r="I1786" i="19"/>
  <c r="H1785" i="19"/>
  <c r="H1784" i="19"/>
  <c r="H1783" i="19"/>
  <c r="H1782" i="19"/>
  <c r="N1781" i="19"/>
  <c r="M1781" i="19"/>
  <c r="L1781" i="19"/>
  <c r="K1781" i="19"/>
  <c r="J1781" i="19"/>
  <c r="I1781" i="19"/>
  <c r="H1780" i="19"/>
  <c r="H1779" i="19"/>
  <c r="H1778" i="19"/>
  <c r="H1777" i="19"/>
  <c r="N1776" i="19"/>
  <c r="M1776" i="19"/>
  <c r="L1776" i="19"/>
  <c r="K1776" i="19"/>
  <c r="J1776" i="19"/>
  <c r="I1776" i="19"/>
  <c r="H1775" i="19"/>
  <c r="H1774" i="19"/>
  <c r="H1773" i="19"/>
  <c r="H1772" i="19"/>
  <c r="N1771" i="19"/>
  <c r="M1771" i="19"/>
  <c r="L1771" i="19"/>
  <c r="K1771" i="19"/>
  <c r="J1771" i="19"/>
  <c r="I1771" i="19"/>
  <c r="H1770" i="19"/>
  <c r="H1769" i="19"/>
  <c r="H1768" i="19"/>
  <c r="H1767" i="19"/>
  <c r="N1766" i="19"/>
  <c r="M1766" i="19"/>
  <c r="L1766" i="19"/>
  <c r="K1766" i="19"/>
  <c r="J1766" i="19"/>
  <c r="I1766" i="19"/>
  <c r="N1764" i="19"/>
  <c r="M1764" i="19"/>
  <c r="L1764" i="19"/>
  <c r="K1764" i="19"/>
  <c r="J1764" i="19"/>
  <c r="I1764" i="19"/>
  <c r="N1763" i="19"/>
  <c r="M1763" i="19"/>
  <c r="L1763" i="19"/>
  <c r="K1763" i="19"/>
  <c r="J1763" i="19"/>
  <c r="I1763" i="19"/>
  <c r="N1762" i="19"/>
  <c r="M1762" i="19"/>
  <c r="L1762" i="19"/>
  <c r="K1762" i="19"/>
  <c r="J1762" i="19"/>
  <c r="I1762" i="19"/>
  <c r="N1761" i="19"/>
  <c r="M1761" i="19"/>
  <c r="L1761" i="19"/>
  <c r="K1761" i="19"/>
  <c r="J1761" i="19"/>
  <c r="I1761" i="19"/>
  <c r="N1760" i="19"/>
  <c r="H1759" i="19"/>
  <c r="H1758" i="19"/>
  <c r="H1757" i="19"/>
  <c r="H1756" i="19"/>
  <c r="N1755" i="19"/>
  <c r="M1755" i="19"/>
  <c r="L1755" i="19"/>
  <c r="K1755" i="19"/>
  <c r="J1755" i="19"/>
  <c r="I1755" i="19"/>
  <c r="H1754" i="19"/>
  <c r="H1753" i="19"/>
  <c r="H1752" i="19"/>
  <c r="H1751" i="19"/>
  <c r="N1750" i="19"/>
  <c r="M1750" i="19"/>
  <c r="L1750" i="19"/>
  <c r="K1750" i="19"/>
  <c r="J1750" i="19"/>
  <c r="I1750" i="19"/>
  <c r="H1749" i="19"/>
  <c r="H1748" i="19"/>
  <c r="H1747" i="19"/>
  <c r="H1746" i="19"/>
  <c r="N1745" i="19"/>
  <c r="M1745" i="19"/>
  <c r="L1745" i="19"/>
  <c r="K1745" i="19"/>
  <c r="J1745" i="19"/>
  <c r="I1745" i="19"/>
  <c r="H1744" i="19"/>
  <c r="H1743" i="19"/>
  <c r="H1742" i="19"/>
  <c r="H1741" i="19"/>
  <c r="N1740" i="19"/>
  <c r="M1740" i="19"/>
  <c r="L1740" i="19"/>
  <c r="K1740" i="19"/>
  <c r="J1740" i="19"/>
  <c r="I1740" i="19"/>
  <c r="H1739" i="19"/>
  <c r="H1738" i="19"/>
  <c r="H1737" i="19"/>
  <c r="H1736" i="19"/>
  <c r="N1735" i="19"/>
  <c r="M1735" i="19"/>
  <c r="L1735" i="19"/>
  <c r="K1735" i="19"/>
  <c r="J1735" i="19"/>
  <c r="I1735" i="19"/>
  <c r="H1734" i="19"/>
  <c r="H1733" i="19"/>
  <c r="H1732" i="19"/>
  <c r="H1731" i="19"/>
  <c r="N1730" i="19"/>
  <c r="M1730" i="19"/>
  <c r="L1730" i="19"/>
  <c r="K1730" i="19"/>
  <c r="J1730" i="19"/>
  <c r="I1730" i="19"/>
  <c r="H1729" i="19"/>
  <c r="H1728" i="19"/>
  <c r="H1727" i="19"/>
  <c r="H1726" i="19"/>
  <c r="N1725" i="19"/>
  <c r="M1725" i="19"/>
  <c r="L1725" i="19"/>
  <c r="K1725" i="19"/>
  <c r="J1725" i="19"/>
  <c r="I1725" i="19"/>
  <c r="H1724" i="19"/>
  <c r="H1723" i="19"/>
  <c r="H1722" i="19"/>
  <c r="H1721" i="19"/>
  <c r="N1720" i="19"/>
  <c r="M1720" i="19"/>
  <c r="L1720" i="19"/>
  <c r="K1720" i="19"/>
  <c r="J1720" i="19"/>
  <c r="I1720" i="19"/>
  <c r="H1719" i="19"/>
  <c r="H1718" i="19"/>
  <c r="H1717" i="19"/>
  <c r="H1716" i="19"/>
  <c r="N1715" i="19"/>
  <c r="M1715" i="19"/>
  <c r="L1715" i="19"/>
  <c r="K1715" i="19"/>
  <c r="J1715" i="19"/>
  <c r="I1715" i="19"/>
  <c r="H1714" i="19"/>
  <c r="H1713" i="19"/>
  <c r="H1712" i="19"/>
  <c r="H1711" i="19"/>
  <c r="N1710" i="19"/>
  <c r="M1710" i="19"/>
  <c r="L1710" i="19"/>
  <c r="K1710" i="19"/>
  <c r="J1710" i="19"/>
  <c r="I1710" i="19"/>
  <c r="H1709" i="19"/>
  <c r="H1708" i="19"/>
  <c r="H1707" i="19"/>
  <c r="H1706" i="19"/>
  <c r="N1705" i="19"/>
  <c r="M1705" i="19"/>
  <c r="L1705" i="19"/>
  <c r="K1705" i="19"/>
  <c r="J1705" i="19"/>
  <c r="I1705" i="19"/>
  <c r="H1704" i="19"/>
  <c r="H1703" i="19"/>
  <c r="H1702" i="19"/>
  <c r="H1701" i="19"/>
  <c r="N1700" i="19"/>
  <c r="M1700" i="19"/>
  <c r="L1700" i="19"/>
  <c r="K1700" i="19"/>
  <c r="J1700" i="19"/>
  <c r="I1700" i="19"/>
  <c r="H1699" i="19"/>
  <c r="H1698" i="19"/>
  <c r="H1697" i="19"/>
  <c r="H1696" i="19"/>
  <c r="N1695" i="19"/>
  <c r="M1695" i="19"/>
  <c r="L1695" i="19"/>
  <c r="K1695" i="19"/>
  <c r="J1695" i="19"/>
  <c r="I1695" i="19"/>
  <c r="H1694" i="19"/>
  <c r="H1693" i="19"/>
  <c r="H1692" i="19"/>
  <c r="H1691" i="19"/>
  <c r="N1690" i="19"/>
  <c r="M1690" i="19"/>
  <c r="L1690" i="19"/>
  <c r="K1690" i="19"/>
  <c r="J1690" i="19"/>
  <c r="I1690" i="19"/>
  <c r="N1688" i="19"/>
  <c r="M1688" i="19"/>
  <c r="L1688" i="19"/>
  <c r="K1688" i="19"/>
  <c r="J1688" i="19"/>
  <c r="I1688" i="19"/>
  <c r="N1687" i="19"/>
  <c r="M1687" i="19"/>
  <c r="L1687" i="19"/>
  <c r="K1687" i="19"/>
  <c r="J1687" i="19"/>
  <c r="I1687" i="19"/>
  <c r="N1686" i="19"/>
  <c r="M1686" i="19"/>
  <c r="L1686" i="19"/>
  <c r="K1686" i="19"/>
  <c r="J1686" i="19"/>
  <c r="I1686" i="19"/>
  <c r="N1685" i="19"/>
  <c r="M1685" i="19"/>
  <c r="M1684" i="19" s="1"/>
  <c r="L1685" i="19"/>
  <c r="K1685" i="19"/>
  <c r="K1684" i="19" s="1"/>
  <c r="J1685" i="19"/>
  <c r="I1684" i="19"/>
  <c r="H1683" i="19"/>
  <c r="H1682" i="19"/>
  <c r="H1681" i="19"/>
  <c r="H1680" i="19"/>
  <c r="N1679" i="19"/>
  <c r="M1679" i="19"/>
  <c r="L1679" i="19"/>
  <c r="K1679" i="19"/>
  <c r="J1679" i="19"/>
  <c r="I1679" i="19"/>
  <c r="H1678" i="19"/>
  <c r="H1677" i="19"/>
  <c r="H1676" i="19"/>
  <c r="H1675" i="19"/>
  <c r="N1674" i="19"/>
  <c r="M1674" i="19"/>
  <c r="L1674" i="19"/>
  <c r="K1674" i="19"/>
  <c r="J1674" i="19"/>
  <c r="I1674" i="19"/>
  <c r="H1673" i="19"/>
  <c r="H1672" i="19"/>
  <c r="H1671" i="19"/>
  <c r="H1670" i="19"/>
  <c r="N1669" i="19"/>
  <c r="M1669" i="19"/>
  <c r="L1669" i="19"/>
  <c r="K1669" i="19"/>
  <c r="J1669" i="19"/>
  <c r="I1669" i="19"/>
  <c r="H1668" i="19"/>
  <c r="H1667" i="19"/>
  <c r="H1666" i="19"/>
  <c r="H1665" i="19"/>
  <c r="N1664" i="19"/>
  <c r="M1664" i="19"/>
  <c r="L1664" i="19"/>
  <c r="K1664" i="19"/>
  <c r="J1664" i="19"/>
  <c r="I1664" i="19"/>
  <c r="H1663" i="19"/>
  <c r="H1662" i="19"/>
  <c r="H1661" i="19"/>
  <c r="H1660" i="19"/>
  <c r="N1659" i="19"/>
  <c r="M1659" i="19"/>
  <c r="L1659" i="19"/>
  <c r="K1659" i="19"/>
  <c r="J1659" i="19"/>
  <c r="I1659" i="19"/>
  <c r="H1658" i="19"/>
  <c r="H1657" i="19"/>
  <c r="H1656" i="19"/>
  <c r="H1655" i="19"/>
  <c r="N1654" i="19"/>
  <c r="M1654" i="19"/>
  <c r="L1654" i="19"/>
  <c r="K1654" i="19"/>
  <c r="J1654" i="19"/>
  <c r="I1654" i="19"/>
  <c r="H1653" i="19"/>
  <c r="H1652" i="19"/>
  <c r="H1651" i="19"/>
  <c r="H1650" i="19"/>
  <c r="N1649" i="19"/>
  <c r="M1649" i="19"/>
  <c r="L1649" i="19"/>
  <c r="K1649" i="19"/>
  <c r="J1649" i="19"/>
  <c r="I1649" i="19"/>
  <c r="H1648" i="19"/>
  <c r="H1647" i="19"/>
  <c r="H1646" i="19"/>
  <c r="H1645" i="19"/>
  <c r="N1644" i="19"/>
  <c r="M1644" i="19"/>
  <c r="L1644" i="19"/>
  <c r="K1644" i="19"/>
  <c r="J1644" i="19"/>
  <c r="I1644" i="19"/>
  <c r="H1643" i="19"/>
  <c r="H1642" i="19"/>
  <c r="H1641" i="19"/>
  <c r="H1640" i="19"/>
  <c r="N1639" i="19"/>
  <c r="M1639" i="19"/>
  <c r="L1639" i="19"/>
  <c r="K1639" i="19"/>
  <c r="J1639" i="19"/>
  <c r="I1639" i="19"/>
  <c r="H1638" i="19"/>
  <c r="H1637" i="19"/>
  <c r="H1636" i="19"/>
  <c r="H1635" i="19"/>
  <c r="N1634" i="19"/>
  <c r="M1634" i="19"/>
  <c r="L1634" i="19"/>
  <c r="K1634" i="19"/>
  <c r="J1634" i="19"/>
  <c r="I1634" i="19"/>
  <c r="H1633" i="19"/>
  <c r="H1632" i="19"/>
  <c r="H1631" i="19"/>
  <c r="H1630" i="19"/>
  <c r="N1629" i="19"/>
  <c r="M1629" i="19"/>
  <c r="L1629" i="19"/>
  <c r="K1629" i="19"/>
  <c r="J1629" i="19"/>
  <c r="I1629" i="19"/>
  <c r="H1628" i="19"/>
  <c r="H1627" i="19"/>
  <c r="H1626" i="19"/>
  <c r="H1625" i="19"/>
  <c r="N1624" i="19"/>
  <c r="M1624" i="19"/>
  <c r="L1624" i="19"/>
  <c r="K1624" i="19"/>
  <c r="J1624" i="19"/>
  <c r="I1624" i="19"/>
  <c r="H1623" i="19"/>
  <c r="H1622" i="19"/>
  <c r="H1621" i="19"/>
  <c r="H1620" i="19"/>
  <c r="N1619" i="19"/>
  <c r="M1619" i="19"/>
  <c r="L1619" i="19"/>
  <c r="K1619" i="19"/>
  <c r="J1619" i="19"/>
  <c r="I1619" i="19"/>
  <c r="H1618" i="19"/>
  <c r="H1617" i="19"/>
  <c r="H1616" i="19"/>
  <c r="H1615" i="19"/>
  <c r="N1614" i="19"/>
  <c r="M1614" i="19"/>
  <c r="L1614" i="19"/>
  <c r="K1614" i="19"/>
  <c r="J1614" i="19"/>
  <c r="I1614" i="19"/>
  <c r="H1613" i="19"/>
  <c r="H1612" i="19"/>
  <c r="H1611" i="19"/>
  <c r="H1610" i="19"/>
  <c r="N1609" i="19"/>
  <c r="M1609" i="19"/>
  <c r="L1609" i="19"/>
  <c r="K1609" i="19"/>
  <c r="J1609" i="19"/>
  <c r="I1609" i="19"/>
  <c r="H1608" i="19"/>
  <c r="H1607" i="19"/>
  <c r="H1606" i="19"/>
  <c r="H1605" i="19"/>
  <c r="N1604" i="19"/>
  <c r="M1604" i="19"/>
  <c r="L1604" i="19"/>
  <c r="K1604" i="19"/>
  <c r="J1604" i="19"/>
  <c r="I1604" i="19"/>
  <c r="H1603" i="19"/>
  <c r="H1602" i="19"/>
  <c r="H1601" i="19"/>
  <c r="H1600" i="19"/>
  <c r="N1599" i="19"/>
  <c r="M1599" i="19"/>
  <c r="L1599" i="19"/>
  <c r="K1599" i="19"/>
  <c r="J1599" i="19"/>
  <c r="I1599" i="19"/>
  <c r="H1598" i="19"/>
  <c r="H1597" i="19"/>
  <c r="H1596" i="19"/>
  <c r="H1595" i="19"/>
  <c r="N1594" i="19"/>
  <c r="M1594" i="19"/>
  <c r="L1594" i="19"/>
  <c r="K1594" i="19"/>
  <c r="J1594" i="19"/>
  <c r="I1594" i="19"/>
  <c r="H1593" i="19"/>
  <c r="H1592" i="19"/>
  <c r="H1591" i="19"/>
  <c r="H1590" i="19"/>
  <c r="N1589" i="19"/>
  <c r="M1589" i="19"/>
  <c r="L1589" i="19"/>
  <c r="K1589" i="19"/>
  <c r="J1589" i="19"/>
  <c r="I1589" i="19"/>
  <c r="H1588" i="19"/>
  <c r="H1587" i="19"/>
  <c r="H1586" i="19"/>
  <c r="H1585" i="19"/>
  <c r="N1584" i="19"/>
  <c r="M1584" i="19"/>
  <c r="L1584" i="19"/>
  <c r="K1584" i="19"/>
  <c r="J1584" i="19"/>
  <c r="I1584" i="19"/>
  <c r="H1583" i="19"/>
  <c r="H1582" i="19"/>
  <c r="H1581" i="19"/>
  <c r="H1580" i="19"/>
  <c r="N1579" i="19"/>
  <c r="M1579" i="19"/>
  <c r="L1579" i="19"/>
  <c r="K1579" i="19"/>
  <c r="J1579" i="19"/>
  <c r="I1579" i="19"/>
  <c r="H1578" i="19"/>
  <c r="H1577" i="19"/>
  <c r="H1576" i="19"/>
  <c r="H1575" i="19"/>
  <c r="N1574" i="19"/>
  <c r="M1574" i="19"/>
  <c r="L1574" i="19"/>
  <c r="K1574" i="19"/>
  <c r="J1574" i="19"/>
  <c r="I1574" i="19"/>
  <c r="N1572" i="19"/>
  <c r="M1572" i="19"/>
  <c r="L1572" i="19"/>
  <c r="K1572" i="19"/>
  <c r="J1572" i="19"/>
  <c r="I1572" i="19"/>
  <c r="N1571" i="19"/>
  <c r="M1571" i="19"/>
  <c r="L1571" i="19"/>
  <c r="K1571" i="19"/>
  <c r="J1571" i="19"/>
  <c r="I1571" i="19"/>
  <c r="N1570" i="19"/>
  <c r="M1570" i="19"/>
  <c r="L1570" i="19"/>
  <c r="K1570" i="19"/>
  <c r="J1570" i="19"/>
  <c r="I1570" i="19"/>
  <c r="N1569" i="19"/>
  <c r="M1569" i="19"/>
  <c r="L1569" i="19"/>
  <c r="L1568" i="19" s="1"/>
  <c r="K1569" i="19"/>
  <c r="J1569" i="19"/>
  <c r="J1568" i="19" s="1"/>
  <c r="I1569" i="19"/>
  <c r="N1568" i="19"/>
  <c r="H1567" i="19"/>
  <c r="H1566" i="19"/>
  <c r="H1565" i="19"/>
  <c r="H1564" i="19"/>
  <c r="N1563" i="19"/>
  <c r="M1563" i="19"/>
  <c r="L1563" i="19"/>
  <c r="K1563" i="19"/>
  <c r="J1563" i="19"/>
  <c r="I1563" i="19"/>
  <c r="H1562" i="19"/>
  <c r="H1561" i="19"/>
  <c r="H1560" i="19"/>
  <c r="H1559" i="19"/>
  <c r="N1558" i="19"/>
  <c r="M1558" i="19"/>
  <c r="L1558" i="19"/>
  <c r="K1558" i="19"/>
  <c r="J1558" i="19"/>
  <c r="I1558" i="19"/>
  <c r="H1557" i="19"/>
  <c r="H1556" i="19"/>
  <c r="H1555" i="19"/>
  <c r="H1554" i="19"/>
  <c r="N1553" i="19"/>
  <c r="M1553" i="19"/>
  <c r="L1553" i="19"/>
  <c r="K1553" i="19"/>
  <c r="J1553" i="19"/>
  <c r="I1553" i="19"/>
  <c r="H1552" i="19"/>
  <c r="H1551" i="19"/>
  <c r="H1550" i="19"/>
  <c r="H1549" i="19"/>
  <c r="N1548" i="19"/>
  <c r="M1548" i="19"/>
  <c r="L1548" i="19"/>
  <c r="K1548" i="19"/>
  <c r="J1548" i="19"/>
  <c r="I1548" i="19"/>
  <c r="H1547" i="19"/>
  <c r="H1546" i="19"/>
  <c r="H1545" i="19"/>
  <c r="H1544" i="19"/>
  <c r="N1543" i="19"/>
  <c r="M1543" i="19"/>
  <c r="L1543" i="19"/>
  <c r="K1543" i="19"/>
  <c r="J1543" i="19"/>
  <c r="I1543" i="19"/>
  <c r="H1542" i="19"/>
  <c r="H1541" i="19"/>
  <c r="H1540" i="19"/>
  <c r="H1539" i="19"/>
  <c r="N1538" i="19"/>
  <c r="M1538" i="19"/>
  <c r="L1538" i="19"/>
  <c r="K1538" i="19"/>
  <c r="J1538" i="19"/>
  <c r="I1538" i="19"/>
  <c r="H1537" i="19"/>
  <c r="H1536" i="19"/>
  <c r="H1535" i="19"/>
  <c r="H1534" i="19"/>
  <c r="N1533" i="19"/>
  <c r="M1533" i="19"/>
  <c r="L1533" i="19"/>
  <c r="K1533" i="19"/>
  <c r="J1533" i="19"/>
  <c r="I1533" i="19"/>
  <c r="H1532" i="19"/>
  <c r="H1531" i="19"/>
  <c r="H1530" i="19"/>
  <c r="H1529" i="19"/>
  <c r="N1528" i="19"/>
  <c r="M1528" i="19"/>
  <c r="L1528" i="19"/>
  <c r="K1528" i="19"/>
  <c r="J1528" i="19"/>
  <c r="I1528" i="19"/>
  <c r="H1527" i="19"/>
  <c r="H1526" i="19"/>
  <c r="H1525" i="19"/>
  <c r="H1524" i="19"/>
  <c r="N1523" i="19"/>
  <c r="M1523" i="19"/>
  <c r="L1523" i="19"/>
  <c r="K1523" i="19"/>
  <c r="J1523" i="19"/>
  <c r="I1523" i="19"/>
  <c r="H1522" i="19"/>
  <c r="H1521" i="19"/>
  <c r="H1520" i="19"/>
  <c r="H1519" i="19"/>
  <c r="N1518" i="19"/>
  <c r="M1518" i="19"/>
  <c r="L1518" i="19"/>
  <c r="K1518" i="19"/>
  <c r="J1518" i="19"/>
  <c r="I1518" i="19"/>
  <c r="M1512" i="19"/>
  <c r="K1512" i="19"/>
  <c r="I1512" i="19"/>
  <c r="H1511" i="19"/>
  <c r="H1510" i="19"/>
  <c r="H1509" i="19"/>
  <c r="H1508" i="19"/>
  <c r="N1507" i="19"/>
  <c r="M1507" i="19"/>
  <c r="L1507" i="19"/>
  <c r="K1507" i="19"/>
  <c r="J1507" i="19"/>
  <c r="I1507" i="19"/>
  <c r="H1506" i="19"/>
  <c r="H1505" i="19"/>
  <c r="H1504" i="19"/>
  <c r="H1503" i="19"/>
  <c r="N1502" i="19"/>
  <c r="M1502" i="19"/>
  <c r="L1502" i="19"/>
  <c r="K1502" i="19"/>
  <c r="J1502" i="19"/>
  <c r="I1502" i="19"/>
  <c r="H1501" i="19"/>
  <c r="H1500" i="19"/>
  <c r="H1499" i="19"/>
  <c r="H1498" i="19"/>
  <c r="N1497" i="19"/>
  <c r="M1497" i="19"/>
  <c r="L1497" i="19"/>
  <c r="K1497" i="19"/>
  <c r="J1497" i="19"/>
  <c r="I1497" i="19"/>
  <c r="H1496" i="19"/>
  <c r="H1495" i="19"/>
  <c r="H1494" i="19"/>
  <c r="H1493" i="19"/>
  <c r="N1492" i="19"/>
  <c r="M1492" i="19"/>
  <c r="L1492" i="19"/>
  <c r="K1492" i="19"/>
  <c r="J1492" i="19"/>
  <c r="I1492" i="19"/>
  <c r="H1491" i="19"/>
  <c r="H1490" i="19"/>
  <c r="H1489" i="19"/>
  <c r="H1488" i="19"/>
  <c r="N1487" i="19"/>
  <c r="M1487" i="19"/>
  <c r="L1487" i="19"/>
  <c r="K1487" i="19"/>
  <c r="J1487" i="19"/>
  <c r="I1487" i="19"/>
  <c r="H1486" i="19"/>
  <c r="H1485" i="19"/>
  <c r="H1484" i="19"/>
  <c r="H1483" i="19"/>
  <c r="N1482" i="19"/>
  <c r="M1482" i="19"/>
  <c r="L1482" i="19"/>
  <c r="K1482" i="19"/>
  <c r="J1482" i="19"/>
  <c r="I1482" i="19"/>
  <c r="H1481" i="19"/>
  <c r="H1480" i="19"/>
  <c r="H1479" i="19"/>
  <c r="H1478" i="19"/>
  <c r="N1477" i="19"/>
  <c r="M1477" i="19"/>
  <c r="L1477" i="19"/>
  <c r="K1477" i="19"/>
  <c r="J1477" i="19"/>
  <c r="I1477" i="19"/>
  <c r="H1476" i="19"/>
  <c r="H1475" i="19"/>
  <c r="H1474" i="19"/>
  <c r="H1473" i="19"/>
  <c r="N1472" i="19"/>
  <c r="M1472" i="19"/>
  <c r="L1472" i="19"/>
  <c r="K1472" i="19"/>
  <c r="J1472" i="19"/>
  <c r="I1472" i="19"/>
  <c r="H1471" i="19"/>
  <c r="H1470" i="19"/>
  <c r="H1469" i="19"/>
  <c r="H1468" i="19"/>
  <c r="N1467" i="19"/>
  <c r="M1467" i="19"/>
  <c r="L1467" i="19"/>
  <c r="K1467" i="19"/>
  <c r="J1467" i="19"/>
  <c r="I1467" i="19"/>
  <c r="H1466" i="19"/>
  <c r="H1465" i="19"/>
  <c r="H1464" i="19"/>
  <c r="H1463" i="19"/>
  <c r="N1462" i="19"/>
  <c r="M1462" i="19"/>
  <c r="L1462" i="19"/>
  <c r="K1462" i="19"/>
  <c r="J1462" i="19"/>
  <c r="I1462" i="19"/>
  <c r="H1461" i="19"/>
  <c r="H1460" i="19"/>
  <c r="H1459" i="19"/>
  <c r="H1458" i="19"/>
  <c r="N1457" i="19"/>
  <c r="M1457" i="19"/>
  <c r="L1457" i="19"/>
  <c r="K1457" i="19"/>
  <c r="J1457" i="19"/>
  <c r="I1457" i="19"/>
  <c r="H1456" i="19"/>
  <c r="H1455" i="19"/>
  <c r="H1454" i="19"/>
  <c r="H1453" i="19"/>
  <c r="N1452" i="19"/>
  <c r="M1452" i="19"/>
  <c r="L1452" i="19"/>
  <c r="K1452" i="19"/>
  <c r="J1452" i="19"/>
  <c r="I1452" i="19"/>
  <c r="H1451" i="19"/>
  <c r="H1450" i="19"/>
  <c r="H1449" i="19"/>
  <c r="H1448" i="19"/>
  <c r="N1447" i="19"/>
  <c r="M1447" i="19"/>
  <c r="L1447" i="19"/>
  <c r="K1447" i="19"/>
  <c r="J1447" i="19"/>
  <c r="I1447" i="19"/>
  <c r="H1446" i="19"/>
  <c r="H1445" i="19"/>
  <c r="H1444" i="19"/>
  <c r="H1443" i="19"/>
  <c r="N1442" i="19"/>
  <c r="M1442" i="19"/>
  <c r="L1442" i="19"/>
  <c r="K1442" i="19"/>
  <c r="J1442" i="19"/>
  <c r="I1442" i="19"/>
  <c r="H1439" i="19"/>
  <c r="N1436" i="19"/>
  <c r="L1436" i="19"/>
  <c r="K1436" i="19"/>
  <c r="J1436" i="19"/>
  <c r="H1437" i="19"/>
  <c r="H1435" i="19"/>
  <c r="H1434" i="19"/>
  <c r="H1433" i="19"/>
  <c r="H1432" i="19"/>
  <c r="N1431" i="19"/>
  <c r="M1431" i="19"/>
  <c r="L1431" i="19"/>
  <c r="K1431" i="19"/>
  <c r="J1431" i="19"/>
  <c r="I1431" i="19"/>
  <c r="H1430" i="19"/>
  <c r="H1429" i="19"/>
  <c r="H1428" i="19"/>
  <c r="H1427" i="19"/>
  <c r="N1426" i="19"/>
  <c r="M1426" i="19"/>
  <c r="L1426" i="19"/>
  <c r="K1426" i="19"/>
  <c r="J1426" i="19"/>
  <c r="I1426" i="19"/>
  <c r="H1425" i="19"/>
  <c r="H1424" i="19"/>
  <c r="H1423" i="19"/>
  <c r="H1422" i="19"/>
  <c r="N1421" i="19"/>
  <c r="M1421" i="19"/>
  <c r="L1421" i="19"/>
  <c r="K1421" i="19"/>
  <c r="J1421" i="19"/>
  <c r="I1421" i="19"/>
  <c r="H1420" i="19"/>
  <c r="H1419" i="19"/>
  <c r="H1418" i="19"/>
  <c r="H1417" i="19"/>
  <c r="N1416" i="19"/>
  <c r="M1416" i="19"/>
  <c r="L1416" i="19"/>
  <c r="K1416" i="19"/>
  <c r="J1416" i="19"/>
  <c r="I1416" i="19"/>
  <c r="H1415" i="19"/>
  <c r="H1414" i="19"/>
  <c r="H1413" i="19"/>
  <c r="H1412" i="19"/>
  <c r="N1411" i="19"/>
  <c r="M1411" i="19"/>
  <c r="L1411" i="19"/>
  <c r="K1411" i="19"/>
  <c r="J1411" i="19"/>
  <c r="I1411" i="19"/>
  <c r="H1410" i="19"/>
  <c r="H1409" i="19"/>
  <c r="H1408" i="19"/>
  <c r="H1407" i="19"/>
  <c r="N1406" i="19"/>
  <c r="M1406" i="19"/>
  <c r="L1406" i="19"/>
  <c r="K1406" i="19"/>
  <c r="J1406" i="19"/>
  <c r="I1406" i="19"/>
  <c r="H1405" i="19"/>
  <c r="H1404" i="19"/>
  <c r="H1403" i="19"/>
  <c r="H1402" i="19"/>
  <c r="N1401" i="19"/>
  <c r="M1401" i="19"/>
  <c r="L1401" i="19"/>
  <c r="K1401" i="19"/>
  <c r="J1401" i="19"/>
  <c r="I1401" i="19"/>
  <c r="H1400" i="19"/>
  <c r="H1399" i="19"/>
  <c r="H1398" i="19"/>
  <c r="H1397" i="19"/>
  <c r="N1396" i="19"/>
  <c r="M1396" i="19"/>
  <c r="L1396" i="19"/>
  <c r="K1396" i="19"/>
  <c r="J1396" i="19"/>
  <c r="I1396" i="19"/>
  <c r="H1395" i="19"/>
  <c r="H1394" i="19"/>
  <c r="H1393" i="19"/>
  <c r="H1392" i="19"/>
  <c r="N1391" i="19"/>
  <c r="M1391" i="19"/>
  <c r="L1391" i="19"/>
  <c r="K1391" i="19"/>
  <c r="J1391" i="19"/>
  <c r="I1391" i="19"/>
  <c r="H1390" i="19"/>
  <c r="H1389" i="19"/>
  <c r="H1388" i="19"/>
  <c r="H1387" i="19"/>
  <c r="N1386" i="19"/>
  <c r="M1386" i="19"/>
  <c r="L1386" i="19"/>
  <c r="K1386" i="19"/>
  <c r="J1386" i="19"/>
  <c r="I1386" i="19"/>
  <c r="H1385" i="19"/>
  <c r="H1384" i="19"/>
  <c r="H1383" i="19"/>
  <c r="H1382" i="19"/>
  <c r="N1381" i="19"/>
  <c r="M1381" i="19"/>
  <c r="L1381" i="19"/>
  <c r="K1381" i="19"/>
  <c r="J1381" i="19"/>
  <c r="I1381" i="19"/>
  <c r="H1380" i="19"/>
  <c r="H1379" i="19"/>
  <c r="H1378" i="19"/>
  <c r="H1377" i="19"/>
  <c r="N1376" i="19"/>
  <c r="M1376" i="19"/>
  <c r="L1376" i="19"/>
  <c r="K1376" i="19"/>
  <c r="J1376" i="19"/>
  <c r="I1376" i="19"/>
  <c r="H1375" i="19"/>
  <c r="H1374" i="19"/>
  <c r="H1373" i="19"/>
  <c r="H1372" i="19"/>
  <c r="N1371" i="19"/>
  <c r="M1371" i="19"/>
  <c r="L1371" i="19"/>
  <c r="K1371" i="19"/>
  <c r="J1371" i="19"/>
  <c r="I1371" i="19"/>
  <c r="H1370" i="19"/>
  <c r="H1369" i="19"/>
  <c r="H1368" i="19"/>
  <c r="H1367" i="19"/>
  <c r="N1366" i="19"/>
  <c r="M1366" i="19"/>
  <c r="L1366" i="19"/>
  <c r="K1366" i="19"/>
  <c r="J1366" i="19"/>
  <c r="I1366" i="19"/>
  <c r="H1365" i="19"/>
  <c r="H1364" i="19"/>
  <c r="H1363" i="19"/>
  <c r="H1362" i="19"/>
  <c r="N1361" i="19"/>
  <c r="M1361" i="19"/>
  <c r="L1361" i="19"/>
  <c r="K1361" i="19"/>
  <c r="J1361" i="19"/>
  <c r="I1361" i="19"/>
  <c r="H1360" i="19"/>
  <c r="H1359" i="19"/>
  <c r="H1358" i="19"/>
  <c r="H1357" i="19"/>
  <c r="N1356" i="19"/>
  <c r="M1356" i="19"/>
  <c r="L1356" i="19"/>
  <c r="K1356" i="19"/>
  <c r="J1356" i="19"/>
  <c r="I1356" i="19"/>
  <c r="H1355" i="19"/>
  <c r="H1354" i="19"/>
  <c r="H1353" i="19"/>
  <c r="H1352" i="19"/>
  <c r="N1351" i="19"/>
  <c r="M1351" i="19"/>
  <c r="L1351" i="19"/>
  <c r="K1351" i="19"/>
  <c r="J1351" i="19"/>
  <c r="I1351" i="19"/>
  <c r="H1350" i="19"/>
  <c r="H1349" i="19"/>
  <c r="H1348" i="19"/>
  <c r="H1347" i="19"/>
  <c r="N1346" i="19"/>
  <c r="M1346" i="19"/>
  <c r="L1346" i="19"/>
  <c r="K1346" i="19"/>
  <c r="J1346" i="19"/>
  <c r="I1346" i="19"/>
  <c r="H1345" i="19"/>
  <c r="H1344" i="19"/>
  <c r="H1343" i="19"/>
  <c r="H1342" i="19"/>
  <c r="N1341" i="19"/>
  <c r="M1341" i="19"/>
  <c r="L1341" i="19"/>
  <c r="K1341" i="19"/>
  <c r="J1341" i="19"/>
  <c r="I1341" i="19"/>
  <c r="H1340" i="19"/>
  <c r="H1339" i="19"/>
  <c r="H1338" i="19"/>
  <c r="H1337" i="19"/>
  <c r="N1336" i="19"/>
  <c r="M1336" i="19"/>
  <c r="L1336" i="19"/>
  <c r="K1336" i="19"/>
  <c r="J1336" i="19"/>
  <c r="I1336" i="19"/>
  <c r="H1335" i="19"/>
  <c r="H1334" i="19"/>
  <c r="H1333" i="19"/>
  <c r="H1332" i="19"/>
  <c r="N1331" i="19"/>
  <c r="M1331" i="19"/>
  <c r="L1331" i="19"/>
  <c r="K1331" i="19"/>
  <c r="J1331" i="19"/>
  <c r="I1331" i="19"/>
  <c r="H1330" i="19"/>
  <c r="H1329" i="19"/>
  <c r="H1328" i="19"/>
  <c r="H1327" i="19"/>
  <c r="N1326" i="19"/>
  <c r="M1326" i="19"/>
  <c r="L1326" i="19"/>
  <c r="K1326" i="19"/>
  <c r="J1326" i="19"/>
  <c r="I1326" i="19"/>
  <c r="M1320" i="19"/>
  <c r="I1320" i="19"/>
  <c r="H1319" i="19"/>
  <c r="H1318" i="19"/>
  <c r="H1317" i="19"/>
  <c r="H1316" i="19"/>
  <c r="N1315" i="19"/>
  <c r="M1315" i="19"/>
  <c r="L1315" i="19"/>
  <c r="K1315" i="19"/>
  <c r="J1315" i="19"/>
  <c r="H1314" i="19"/>
  <c r="H1313" i="19"/>
  <c r="H1312" i="19"/>
  <c r="H1311" i="19"/>
  <c r="N1310" i="19"/>
  <c r="M1310" i="19"/>
  <c r="L1310" i="19"/>
  <c r="K1310" i="19"/>
  <c r="J1310" i="19"/>
  <c r="I1310" i="19"/>
  <c r="H1309" i="19"/>
  <c r="H1308" i="19"/>
  <c r="H1307" i="19"/>
  <c r="H1306" i="19"/>
  <c r="N1305" i="19"/>
  <c r="M1305" i="19"/>
  <c r="L1305" i="19"/>
  <c r="K1305" i="19"/>
  <c r="J1305" i="19"/>
  <c r="I1305" i="19"/>
  <c r="H1304" i="19"/>
  <c r="H1303" i="19"/>
  <c r="H1302" i="19"/>
  <c r="H1301" i="19"/>
  <c r="N1300" i="19"/>
  <c r="M1300" i="19"/>
  <c r="L1300" i="19"/>
  <c r="K1300" i="19"/>
  <c r="J1300" i="19"/>
  <c r="I1300" i="19"/>
  <c r="H1299" i="19"/>
  <c r="H1298" i="19"/>
  <c r="H1297" i="19"/>
  <c r="H1296" i="19"/>
  <c r="N1295" i="19"/>
  <c r="M1295" i="19"/>
  <c r="L1295" i="19"/>
  <c r="K1295" i="19"/>
  <c r="J1295" i="19"/>
  <c r="I1295" i="19"/>
  <c r="H1294" i="19"/>
  <c r="H1293" i="19"/>
  <c r="H1292" i="19"/>
  <c r="H1291" i="19"/>
  <c r="N1290" i="19"/>
  <c r="M1290" i="19"/>
  <c r="L1290" i="19"/>
  <c r="K1290" i="19"/>
  <c r="J1290" i="19"/>
  <c r="I1290" i="19"/>
  <c r="H1289" i="19"/>
  <c r="H1288" i="19"/>
  <c r="H1287" i="19"/>
  <c r="H1286" i="19"/>
  <c r="N1285" i="19"/>
  <c r="M1285" i="19"/>
  <c r="L1285" i="19"/>
  <c r="K1285" i="19"/>
  <c r="J1285" i="19"/>
  <c r="I1285" i="19"/>
  <c r="H1284" i="19"/>
  <c r="H1283" i="19"/>
  <c r="H1282" i="19"/>
  <c r="H1281" i="19"/>
  <c r="N1280" i="19"/>
  <c r="M1280" i="19"/>
  <c r="L1280" i="19"/>
  <c r="K1280" i="19"/>
  <c r="J1280" i="19"/>
  <c r="I1280" i="19"/>
  <c r="H1279" i="19"/>
  <c r="H1278" i="19"/>
  <c r="H1277" i="19"/>
  <c r="H1276" i="19"/>
  <c r="N1275" i="19"/>
  <c r="M1275" i="19"/>
  <c r="L1275" i="19"/>
  <c r="K1275" i="19"/>
  <c r="J1275" i="19"/>
  <c r="I1275" i="19"/>
  <c r="H1274" i="19"/>
  <c r="H1273" i="19"/>
  <c r="H1272" i="19"/>
  <c r="H1271" i="19"/>
  <c r="N1270" i="19"/>
  <c r="M1270" i="19"/>
  <c r="L1270" i="19"/>
  <c r="K1270" i="19"/>
  <c r="J1270" i="19"/>
  <c r="I1270" i="19"/>
  <c r="H1269" i="19"/>
  <c r="H1268" i="19"/>
  <c r="H1267" i="19"/>
  <c r="H1266" i="19"/>
  <c r="N1265" i="19"/>
  <c r="M1265" i="19"/>
  <c r="L1265" i="19"/>
  <c r="K1265" i="19"/>
  <c r="J1265" i="19"/>
  <c r="I1265" i="19"/>
  <c r="H1264" i="19"/>
  <c r="H1263" i="19"/>
  <c r="H1262" i="19"/>
  <c r="H1261" i="19"/>
  <c r="N1260" i="19"/>
  <c r="M1260" i="19"/>
  <c r="L1260" i="19"/>
  <c r="K1260" i="19"/>
  <c r="J1260" i="19"/>
  <c r="I1260" i="19"/>
  <c r="H1259" i="19"/>
  <c r="H1258" i="19"/>
  <c r="H1257" i="19"/>
  <c r="H1256" i="19"/>
  <c r="N1255" i="19"/>
  <c r="M1255" i="19"/>
  <c r="L1255" i="19"/>
  <c r="K1255" i="19"/>
  <c r="J1255" i="19"/>
  <c r="I1255" i="19"/>
  <c r="H1254" i="19"/>
  <c r="H1253" i="19"/>
  <c r="H1252" i="19"/>
  <c r="H1251" i="19"/>
  <c r="N1250" i="19"/>
  <c r="M1250" i="19"/>
  <c r="L1250" i="19"/>
  <c r="K1250" i="19"/>
  <c r="J1250" i="19"/>
  <c r="I1250" i="19"/>
  <c r="N1248" i="19"/>
  <c r="M1248" i="19"/>
  <c r="L1248" i="19"/>
  <c r="K1248" i="19"/>
  <c r="J1248" i="19"/>
  <c r="I1248" i="19"/>
  <c r="N1247" i="19"/>
  <c r="M1247" i="19"/>
  <c r="L1247" i="19"/>
  <c r="K1247" i="19"/>
  <c r="J1247" i="19"/>
  <c r="I1247" i="19"/>
  <c r="N1246" i="19"/>
  <c r="M1246" i="19"/>
  <c r="L1246" i="19"/>
  <c r="K1246" i="19"/>
  <c r="J1246" i="19"/>
  <c r="I1246" i="19"/>
  <c r="N1245" i="19"/>
  <c r="M1245" i="19"/>
  <c r="L1245" i="19"/>
  <c r="K1245" i="19"/>
  <c r="J1245" i="19"/>
  <c r="I1245" i="19"/>
  <c r="L1244" i="19"/>
  <c r="H1243" i="19"/>
  <c r="H1242" i="19"/>
  <c r="H1241" i="19"/>
  <c r="H1240" i="19"/>
  <c r="N1239" i="19"/>
  <c r="M1239" i="19"/>
  <c r="L1239" i="19"/>
  <c r="K1239" i="19"/>
  <c r="J1239" i="19"/>
  <c r="I1239" i="19"/>
  <c r="H1238" i="19"/>
  <c r="H1237" i="19"/>
  <c r="H1236" i="19"/>
  <c r="H1235" i="19"/>
  <c r="N1234" i="19"/>
  <c r="M1234" i="19"/>
  <c r="L1234" i="19"/>
  <c r="K1234" i="19"/>
  <c r="J1234" i="19"/>
  <c r="I1234" i="19"/>
  <c r="H1233" i="19"/>
  <c r="H1232" i="19"/>
  <c r="H1231" i="19"/>
  <c r="H1230" i="19"/>
  <c r="N1229" i="19"/>
  <c r="M1229" i="19"/>
  <c r="L1229" i="19"/>
  <c r="K1229" i="19"/>
  <c r="J1229" i="19"/>
  <c r="I1229" i="19"/>
  <c r="H1228" i="19"/>
  <c r="H1227" i="19"/>
  <c r="H1226" i="19"/>
  <c r="H1225" i="19"/>
  <c r="N1224" i="19"/>
  <c r="M1224" i="19"/>
  <c r="L1224" i="19"/>
  <c r="K1224" i="19"/>
  <c r="J1224" i="19"/>
  <c r="I1224" i="19"/>
  <c r="H1223" i="19"/>
  <c r="H1222" i="19"/>
  <c r="H1221" i="19"/>
  <c r="H1220" i="19"/>
  <c r="N1219" i="19"/>
  <c r="M1219" i="19"/>
  <c r="L1219" i="19"/>
  <c r="K1219" i="19"/>
  <c r="J1219" i="19"/>
  <c r="I1219" i="19"/>
  <c r="H1218" i="19"/>
  <c r="H1217" i="19"/>
  <c r="H1216" i="19"/>
  <c r="H1215" i="19"/>
  <c r="N1214" i="19"/>
  <c r="M1214" i="19"/>
  <c r="L1214" i="19"/>
  <c r="K1214" i="19"/>
  <c r="J1214" i="19"/>
  <c r="I1214" i="19"/>
  <c r="H1213" i="19"/>
  <c r="H1212" i="19"/>
  <c r="H1211" i="19"/>
  <c r="H1210" i="19"/>
  <c r="N1209" i="19"/>
  <c r="M1209" i="19"/>
  <c r="L1209" i="19"/>
  <c r="K1209" i="19"/>
  <c r="J1209" i="19"/>
  <c r="I1209" i="19"/>
  <c r="N1207" i="19"/>
  <c r="M1207" i="19"/>
  <c r="L1207" i="19"/>
  <c r="K1207" i="19"/>
  <c r="J1207" i="19"/>
  <c r="I1207" i="19"/>
  <c r="N1206" i="19"/>
  <c r="M1206" i="19"/>
  <c r="L1206" i="19"/>
  <c r="K1206" i="19"/>
  <c r="J1206" i="19"/>
  <c r="I1206" i="19"/>
  <c r="N1205" i="19"/>
  <c r="M1205" i="19"/>
  <c r="L1205" i="19"/>
  <c r="K1205" i="19"/>
  <c r="J1205" i="19"/>
  <c r="I1205" i="19"/>
  <c r="N1204" i="19"/>
  <c r="M1204" i="19"/>
  <c r="M1203" i="19" s="1"/>
  <c r="L1204" i="19"/>
  <c r="K1204" i="19"/>
  <c r="K1203" i="19" s="1"/>
  <c r="J1204" i="19"/>
  <c r="I1204" i="19"/>
  <c r="L1203" i="19"/>
  <c r="H1188" i="19"/>
  <c r="H1183" i="19"/>
  <c r="H1182" i="19"/>
  <c r="H1181" i="19"/>
  <c r="H1180" i="19"/>
  <c r="H1179" i="19"/>
  <c r="N1178" i="19"/>
  <c r="M1178" i="19"/>
  <c r="L1178" i="19"/>
  <c r="K1178" i="19"/>
  <c r="J1178" i="19"/>
  <c r="I1178" i="19"/>
  <c r="H1177" i="19"/>
  <c r="H1176" i="19"/>
  <c r="H1175" i="19"/>
  <c r="H1174" i="19"/>
  <c r="N1173" i="19"/>
  <c r="M1173" i="19"/>
  <c r="L1173" i="19"/>
  <c r="K1173" i="19"/>
  <c r="J1173" i="19"/>
  <c r="I1173" i="19"/>
  <c r="H1172" i="19"/>
  <c r="H1171" i="19"/>
  <c r="H1170" i="19"/>
  <c r="H1169" i="19"/>
  <c r="N1168" i="19"/>
  <c r="M1168" i="19"/>
  <c r="L1168" i="19"/>
  <c r="K1168" i="19"/>
  <c r="J1168" i="19"/>
  <c r="I1168" i="19"/>
  <c r="H1167" i="19"/>
  <c r="H1166" i="19"/>
  <c r="H1165" i="19"/>
  <c r="H1164" i="19"/>
  <c r="N1163" i="19"/>
  <c r="M1163" i="19"/>
  <c r="L1163" i="19"/>
  <c r="K1163" i="19"/>
  <c r="J1163" i="19"/>
  <c r="I1163" i="19"/>
  <c r="H1162" i="19"/>
  <c r="H1161" i="19"/>
  <c r="H1160" i="19"/>
  <c r="H1159" i="19"/>
  <c r="N1158" i="19"/>
  <c r="M1158" i="19"/>
  <c r="L1158" i="19"/>
  <c r="K1158" i="19"/>
  <c r="J1158" i="19"/>
  <c r="I1158" i="19"/>
  <c r="H1157" i="19"/>
  <c r="H1156" i="19"/>
  <c r="H1155" i="19"/>
  <c r="H1154" i="19"/>
  <c r="N1153" i="19"/>
  <c r="M1153" i="19"/>
  <c r="L1153" i="19"/>
  <c r="K1153" i="19"/>
  <c r="J1153" i="19"/>
  <c r="I1153" i="19"/>
  <c r="H1152" i="19"/>
  <c r="H1151" i="19"/>
  <c r="H1150" i="19"/>
  <c r="H1149" i="19"/>
  <c r="N1148" i="19"/>
  <c r="M1148" i="19"/>
  <c r="L1148" i="19"/>
  <c r="K1148" i="19"/>
  <c r="J1148" i="19"/>
  <c r="I1148" i="19"/>
  <c r="H1147" i="19"/>
  <c r="H1146" i="19"/>
  <c r="H1145" i="19"/>
  <c r="H1144" i="19"/>
  <c r="N1143" i="19"/>
  <c r="M1143" i="19"/>
  <c r="L1143" i="19"/>
  <c r="K1143" i="19"/>
  <c r="J1143" i="19"/>
  <c r="I1143" i="19"/>
  <c r="H1142" i="19"/>
  <c r="H1141" i="19"/>
  <c r="H1140" i="19"/>
  <c r="H1139" i="19"/>
  <c r="N1138" i="19"/>
  <c r="M1138" i="19"/>
  <c r="L1138" i="19"/>
  <c r="K1138" i="19"/>
  <c r="J1138" i="19"/>
  <c r="I1138" i="19"/>
  <c r="H1137" i="19"/>
  <c r="H1136" i="19"/>
  <c r="H1135" i="19"/>
  <c r="H1134" i="19"/>
  <c r="N1133" i="19"/>
  <c r="M1133" i="19"/>
  <c r="L1133" i="19"/>
  <c r="K1133" i="19"/>
  <c r="J1133" i="19"/>
  <c r="I1133" i="19"/>
  <c r="N1131" i="19"/>
  <c r="M1131" i="19"/>
  <c r="L1131" i="19"/>
  <c r="K1131" i="19"/>
  <c r="J1131" i="19"/>
  <c r="I1131" i="19"/>
  <c r="N1130" i="19"/>
  <c r="M1130" i="19"/>
  <c r="L1130" i="19"/>
  <c r="K1130" i="19"/>
  <c r="J1130" i="19"/>
  <c r="I1130" i="19"/>
  <c r="N1129" i="19"/>
  <c r="M1129" i="19"/>
  <c r="L1129" i="19"/>
  <c r="K1129" i="19"/>
  <c r="J1129" i="19"/>
  <c r="I1129" i="19"/>
  <c r="N1128" i="19"/>
  <c r="N1127" i="19" s="1"/>
  <c r="M1128" i="19"/>
  <c r="L1128" i="19"/>
  <c r="L1127" i="19" s="1"/>
  <c r="K1128" i="19"/>
  <c r="K1127" i="19" s="1"/>
  <c r="J1128" i="19"/>
  <c r="J1127" i="19" s="1"/>
  <c r="I1128" i="19"/>
  <c r="H1126" i="19"/>
  <c r="H1125" i="19"/>
  <c r="H1124" i="19"/>
  <c r="H1123" i="19"/>
  <c r="N1122" i="19"/>
  <c r="M1122" i="19"/>
  <c r="L1122" i="19"/>
  <c r="K1122" i="19"/>
  <c r="J1122" i="19"/>
  <c r="I1122" i="19"/>
  <c r="H1121" i="19"/>
  <c r="H1120" i="19"/>
  <c r="H1119" i="19"/>
  <c r="H1118" i="19"/>
  <c r="N1117" i="19"/>
  <c r="M1117" i="19"/>
  <c r="L1117" i="19"/>
  <c r="K1117" i="19"/>
  <c r="J1117" i="19"/>
  <c r="I1117" i="19"/>
  <c r="H1116" i="19"/>
  <c r="H1115" i="19"/>
  <c r="H1114" i="19"/>
  <c r="H1113" i="19"/>
  <c r="N1112" i="19"/>
  <c r="M1112" i="19"/>
  <c r="L1112" i="19"/>
  <c r="K1112" i="19"/>
  <c r="J1112" i="19"/>
  <c r="I1112" i="19"/>
  <c r="H1111" i="19"/>
  <c r="H1110" i="19"/>
  <c r="H1109" i="19"/>
  <c r="H1108" i="19"/>
  <c r="N1107" i="19"/>
  <c r="M1107" i="19"/>
  <c r="L1107" i="19"/>
  <c r="K1107" i="19"/>
  <c r="J1107" i="19"/>
  <c r="I1107" i="19"/>
  <c r="H1106" i="19"/>
  <c r="H1105" i="19"/>
  <c r="H1104" i="19"/>
  <c r="H1103" i="19"/>
  <c r="N1102" i="19"/>
  <c r="M1102" i="19"/>
  <c r="L1102" i="19"/>
  <c r="K1102" i="19"/>
  <c r="J1102" i="19"/>
  <c r="I1102" i="19"/>
  <c r="H1101" i="19"/>
  <c r="H1100" i="19"/>
  <c r="H1099" i="19"/>
  <c r="H1098" i="19"/>
  <c r="N1097" i="19"/>
  <c r="M1097" i="19"/>
  <c r="L1097" i="19"/>
  <c r="K1097" i="19"/>
  <c r="J1097" i="19"/>
  <c r="I1097" i="19"/>
  <c r="H1096" i="19"/>
  <c r="H1095" i="19"/>
  <c r="H1094" i="19"/>
  <c r="H1093" i="19"/>
  <c r="N1092" i="19"/>
  <c r="M1092" i="19"/>
  <c r="L1092" i="19"/>
  <c r="K1092" i="19"/>
  <c r="J1092" i="19"/>
  <c r="I1092" i="19"/>
  <c r="H1091" i="19"/>
  <c r="H1090" i="19"/>
  <c r="H1089" i="19"/>
  <c r="H1088" i="19"/>
  <c r="N1087" i="19"/>
  <c r="M1087" i="19"/>
  <c r="L1087" i="19"/>
  <c r="K1087" i="19"/>
  <c r="J1087" i="19"/>
  <c r="I1087" i="19"/>
  <c r="H1086" i="19"/>
  <c r="H1085" i="19"/>
  <c r="H1084" i="19"/>
  <c r="H1083" i="19"/>
  <c r="N1082" i="19"/>
  <c r="M1082" i="19"/>
  <c r="L1082" i="19"/>
  <c r="K1082" i="19"/>
  <c r="J1082" i="19"/>
  <c r="I1082" i="19"/>
  <c r="H1081" i="19"/>
  <c r="H1080" i="19"/>
  <c r="H1079" i="19"/>
  <c r="H1078" i="19"/>
  <c r="N1077" i="19"/>
  <c r="M1077" i="19"/>
  <c r="L1077" i="19"/>
  <c r="K1077" i="19"/>
  <c r="J1077" i="19"/>
  <c r="I1077" i="19"/>
  <c r="H1076" i="19"/>
  <c r="H1075" i="19"/>
  <c r="H1074" i="19"/>
  <c r="H1073" i="19"/>
  <c r="N1072" i="19"/>
  <c r="M1072" i="19"/>
  <c r="L1072" i="19"/>
  <c r="K1072" i="19"/>
  <c r="J1072" i="19"/>
  <c r="I1072" i="19"/>
  <c r="H1071" i="19"/>
  <c r="H1070" i="19"/>
  <c r="H1069" i="19"/>
  <c r="H1068" i="19"/>
  <c r="N1067" i="19"/>
  <c r="M1067" i="19"/>
  <c r="L1067" i="19"/>
  <c r="K1067" i="19"/>
  <c r="J1067" i="19"/>
  <c r="I1067" i="19"/>
  <c r="H1066" i="19"/>
  <c r="H1065" i="19"/>
  <c r="H1064" i="19"/>
  <c r="H1063" i="19"/>
  <c r="N1062" i="19"/>
  <c r="M1062" i="19"/>
  <c r="L1062" i="19"/>
  <c r="K1062" i="19"/>
  <c r="J1062" i="19"/>
  <c r="I1062" i="19"/>
  <c r="H1061" i="19"/>
  <c r="H1060" i="19"/>
  <c r="H1059" i="19"/>
  <c r="H1058" i="19"/>
  <c r="N1057" i="19"/>
  <c r="M1057" i="19"/>
  <c r="L1057" i="19"/>
  <c r="K1057" i="19"/>
  <c r="J1057" i="19"/>
  <c r="I1057" i="19"/>
  <c r="H1056" i="19"/>
  <c r="H1055" i="19"/>
  <c r="H1054" i="19"/>
  <c r="H1053" i="19"/>
  <c r="N1052" i="19"/>
  <c r="M1052" i="19"/>
  <c r="L1052" i="19"/>
  <c r="K1052" i="19"/>
  <c r="J1052" i="19"/>
  <c r="I1052" i="19"/>
  <c r="N1050" i="19"/>
  <c r="M1050" i="19"/>
  <c r="L1050" i="19"/>
  <c r="K1050" i="19"/>
  <c r="J1050" i="19"/>
  <c r="I1050" i="19"/>
  <c r="N1049" i="19"/>
  <c r="M1049" i="19"/>
  <c r="L1049" i="19"/>
  <c r="K1049" i="19"/>
  <c r="J1049" i="19"/>
  <c r="I1049" i="19"/>
  <c r="N1048" i="19"/>
  <c r="M1048" i="19"/>
  <c r="L1048" i="19"/>
  <c r="K1048" i="19"/>
  <c r="J1048" i="19"/>
  <c r="I1048" i="19"/>
  <c r="N1047" i="19"/>
  <c r="M1047" i="19"/>
  <c r="L1047" i="19"/>
  <c r="K1047" i="19"/>
  <c r="J1047" i="19"/>
  <c r="I1047" i="19"/>
  <c r="H1045" i="19"/>
  <c r="H1044" i="19"/>
  <c r="H1043" i="19"/>
  <c r="H1042" i="19"/>
  <c r="N1041" i="19"/>
  <c r="M1041" i="19"/>
  <c r="L1041" i="19"/>
  <c r="K1041" i="19"/>
  <c r="J1041" i="19"/>
  <c r="I1041" i="19"/>
  <c r="H1040" i="19"/>
  <c r="H1039" i="19"/>
  <c r="H1038" i="19"/>
  <c r="H1037" i="19"/>
  <c r="N1036" i="19"/>
  <c r="M1036" i="19"/>
  <c r="L1036" i="19"/>
  <c r="K1036" i="19"/>
  <c r="J1036" i="19"/>
  <c r="I1036" i="19"/>
  <c r="H1035" i="19"/>
  <c r="H1034" i="19"/>
  <c r="H1033" i="19"/>
  <c r="H1032" i="19"/>
  <c r="N1031" i="19"/>
  <c r="M1031" i="19"/>
  <c r="L1031" i="19"/>
  <c r="K1031" i="19"/>
  <c r="J1031" i="19"/>
  <c r="I1031" i="19"/>
  <c r="H1030" i="19"/>
  <c r="H1029" i="19"/>
  <c r="H1028" i="19"/>
  <c r="H1027" i="19"/>
  <c r="N1026" i="19"/>
  <c r="M1026" i="19"/>
  <c r="L1026" i="19"/>
  <c r="K1026" i="19"/>
  <c r="J1026" i="19"/>
  <c r="I1026" i="19"/>
  <c r="H1025" i="19"/>
  <c r="H1024" i="19"/>
  <c r="H1023" i="19"/>
  <c r="H1022" i="19"/>
  <c r="N1021" i="19"/>
  <c r="M1021" i="19"/>
  <c r="L1021" i="19"/>
  <c r="K1021" i="19"/>
  <c r="J1021" i="19"/>
  <c r="I1021" i="19"/>
  <c r="H1020" i="19"/>
  <c r="H1019" i="19"/>
  <c r="H1018" i="19"/>
  <c r="H1017" i="19"/>
  <c r="N1016" i="19"/>
  <c r="M1016" i="19"/>
  <c r="L1016" i="19"/>
  <c r="K1016" i="19"/>
  <c r="J1016" i="19"/>
  <c r="I1016" i="19"/>
  <c r="H1015" i="19"/>
  <c r="H1014" i="19"/>
  <c r="H1013" i="19"/>
  <c r="H1012" i="19"/>
  <c r="N1011" i="19"/>
  <c r="M1011" i="19"/>
  <c r="L1011" i="19"/>
  <c r="K1011" i="19"/>
  <c r="J1011" i="19"/>
  <c r="I1011" i="19"/>
  <c r="H1010" i="19"/>
  <c r="H1009" i="19"/>
  <c r="H1008" i="19"/>
  <c r="H1007" i="19"/>
  <c r="N1006" i="19"/>
  <c r="M1006" i="19"/>
  <c r="L1006" i="19"/>
  <c r="K1006" i="19"/>
  <c r="J1006" i="19"/>
  <c r="I1006" i="19"/>
  <c r="H1005" i="19"/>
  <c r="H1004" i="19"/>
  <c r="H1003" i="19"/>
  <c r="H1002" i="19"/>
  <c r="N1001" i="19"/>
  <c r="M1001" i="19"/>
  <c r="L1001" i="19"/>
  <c r="K1001" i="19"/>
  <c r="J1001" i="19"/>
  <c r="I1001" i="19"/>
  <c r="H1000" i="19"/>
  <c r="H999" i="19"/>
  <c r="H998" i="19"/>
  <c r="H997" i="19"/>
  <c r="N996" i="19"/>
  <c r="M996" i="19"/>
  <c r="L996" i="19"/>
  <c r="K996" i="19"/>
  <c r="J996" i="19"/>
  <c r="I996" i="19"/>
  <c r="H995" i="19"/>
  <c r="H994" i="19"/>
  <c r="H993" i="19"/>
  <c r="H992" i="19"/>
  <c r="N991" i="19"/>
  <c r="M991" i="19"/>
  <c r="L991" i="19"/>
  <c r="K991" i="19"/>
  <c r="J991" i="19"/>
  <c r="I991" i="19"/>
  <c r="H990" i="19"/>
  <c r="H989" i="19"/>
  <c r="H988" i="19"/>
  <c r="H987" i="19"/>
  <c r="N986" i="19"/>
  <c r="M986" i="19"/>
  <c r="L986" i="19"/>
  <c r="K986" i="19"/>
  <c r="J986" i="19"/>
  <c r="I986" i="19"/>
  <c r="H985" i="19"/>
  <c r="H984" i="19"/>
  <c r="H983" i="19"/>
  <c r="H982" i="19"/>
  <c r="N981" i="19"/>
  <c r="M981" i="19"/>
  <c r="L981" i="19"/>
  <c r="K981" i="19"/>
  <c r="J981" i="19"/>
  <c r="I981" i="19"/>
  <c r="N979" i="19"/>
  <c r="M979" i="19"/>
  <c r="L979" i="19"/>
  <c r="K979" i="19"/>
  <c r="J979" i="19"/>
  <c r="I979" i="19"/>
  <c r="N978" i="19"/>
  <c r="M978" i="19"/>
  <c r="L978" i="19"/>
  <c r="K978" i="19"/>
  <c r="J978" i="19"/>
  <c r="I978" i="19"/>
  <c r="N977" i="19"/>
  <c r="M977" i="19"/>
  <c r="L977" i="19"/>
  <c r="K977" i="19"/>
  <c r="J977" i="19"/>
  <c r="I977" i="19"/>
  <c r="N976" i="19"/>
  <c r="M976" i="19"/>
  <c r="L976" i="19"/>
  <c r="L975" i="19" s="1"/>
  <c r="K976" i="19"/>
  <c r="J976" i="19"/>
  <c r="J975" i="19" s="1"/>
  <c r="I976" i="19"/>
  <c r="N975" i="19"/>
  <c r="N970" i="19"/>
  <c r="M970" i="19"/>
  <c r="L970" i="19"/>
  <c r="K970" i="19"/>
  <c r="I970" i="19"/>
  <c r="N965" i="19"/>
  <c r="M965" i="19"/>
  <c r="L965" i="19"/>
  <c r="K965" i="19"/>
  <c r="I965" i="19"/>
  <c r="N960" i="19"/>
  <c r="M960" i="19"/>
  <c r="L960" i="19"/>
  <c r="K960" i="19"/>
  <c r="J960" i="19"/>
  <c r="I960" i="19"/>
  <c r="H960" i="19"/>
  <c r="H959" i="19"/>
  <c r="H958" i="19"/>
  <c r="H957" i="19"/>
  <c r="H956" i="19"/>
  <c r="N955" i="19"/>
  <c r="M955" i="19"/>
  <c r="L955" i="19"/>
  <c r="K955" i="19"/>
  <c r="J955" i="19"/>
  <c r="I955" i="19"/>
  <c r="H954" i="19"/>
  <c r="H953" i="19"/>
  <c r="H952" i="19"/>
  <c r="H951" i="19"/>
  <c r="N950" i="19"/>
  <c r="M950" i="19"/>
  <c r="L950" i="19"/>
  <c r="K950" i="19"/>
  <c r="J950" i="19"/>
  <c r="I950" i="19"/>
  <c r="H949" i="19"/>
  <c r="H948" i="19"/>
  <c r="H947" i="19"/>
  <c r="H946" i="19"/>
  <c r="N945" i="19"/>
  <c r="M945" i="19"/>
  <c r="L945" i="19"/>
  <c r="K945" i="19"/>
  <c r="J945" i="19"/>
  <c r="I945" i="19"/>
  <c r="H944" i="19"/>
  <c r="H943" i="19"/>
  <c r="H942" i="19"/>
  <c r="H941" i="19"/>
  <c r="N940" i="19"/>
  <c r="M940" i="19"/>
  <c r="L940" i="19"/>
  <c r="K940" i="19"/>
  <c r="J940" i="19"/>
  <c r="I940" i="19"/>
  <c r="H939" i="19"/>
  <c r="H938" i="19"/>
  <c r="H937" i="19"/>
  <c r="H936" i="19"/>
  <c r="N935" i="19"/>
  <c r="M935" i="19"/>
  <c r="L935" i="19"/>
  <c r="K935" i="19"/>
  <c r="J935" i="19"/>
  <c r="I935" i="19"/>
  <c r="H934" i="19"/>
  <c r="H933" i="19"/>
  <c r="H932" i="19"/>
  <c r="H931" i="19"/>
  <c r="N930" i="19"/>
  <c r="M930" i="19"/>
  <c r="L930" i="19"/>
  <c r="K930" i="19"/>
  <c r="J930" i="19"/>
  <c r="I930" i="19"/>
  <c r="H929" i="19"/>
  <c r="H928" i="19"/>
  <c r="H927" i="19"/>
  <c r="H926" i="19"/>
  <c r="N925" i="19"/>
  <c r="M925" i="19"/>
  <c r="L925" i="19"/>
  <c r="K925" i="19"/>
  <c r="J925" i="19"/>
  <c r="I925" i="19"/>
  <c r="H924" i="19"/>
  <c r="H923" i="19"/>
  <c r="H922" i="19"/>
  <c r="H921" i="19"/>
  <c r="N920" i="19"/>
  <c r="M920" i="19"/>
  <c r="L920" i="19"/>
  <c r="K920" i="19"/>
  <c r="J920" i="19"/>
  <c r="I920" i="19"/>
  <c r="H919" i="19"/>
  <c r="H918" i="19"/>
  <c r="H917" i="19"/>
  <c r="H916" i="19"/>
  <c r="N915" i="19"/>
  <c r="M915" i="19"/>
  <c r="L915" i="19"/>
  <c r="K915" i="19"/>
  <c r="J915" i="19"/>
  <c r="I915" i="19"/>
  <c r="H914" i="19"/>
  <c r="H913" i="19"/>
  <c r="H912" i="19"/>
  <c r="H911" i="19"/>
  <c r="N910" i="19"/>
  <c r="M910" i="19"/>
  <c r="L910" i="19"/>
  <c r="K910" i="19"/>
  <c r="J910" i="19"/>
  <c r="I910" i="19"/>
  <c r="H909" i="19"/>
  <c r="H908" i="19"/>
  <c r="H907" i="19"/>
  <c r="H906" i="19"/>
  <c r="N905" i="19"/>
  <c r="M905" i="19"/>
  <c r="L905" i="19"/>
  <c r="K905" i="19"/>
  <c r="J905" i="19"/>
  <c r="I905" i="19"/>
  <c r="H904" i="19"/>
  <c r="H903" i="19"/>
  <c r="H902" i="19"/>
  <c r="H901" i="19"/>
  <c r="N900" i="19"/>
  <c r="M900" i="19"/>
  <c r="L900" i="19"/>
  <c r="K900" i="19"/>
  <c r="J900" i="19"/>
  <c r="I900" i="19"/>
  <c r="H899" i="19"/>
  <c r="H898" i="19"/>
  <c r="H897" i="19"/>
  <c r="H896" i="19"/>
  <c r="N895" i="19"/>
  <c r="M895" i="19"/>
  <c r="L895" i="19"/>
  <c r="K895" i="19"/>
  <c r="J895" i="19"/>
  <c r="I895" i="19"/>
  <c r="H894" i="19"/>
  <c r="H893" i="19"/>
  <c r="H892" i="19"/>
  <c r="H891" i="19"/>
  <c r="N890" i="19"/>
  <c r="M890" i="19"/>
  <c r="L890" i="19"/>
  <c r="K890" i="19"/>
  <c r="J890" i="19"/>
  <c r="I890" i="19"/>
  <c r="N888" i="19"/>
  <c r="M888" i="19"/>
  <c r="L888" i="19"/>
  <c r="K888" i="19"/>
  <c r="J888" i="19"/>
  <c r="I888" i="19"/>
  <c r="N887" i="19"/>
  <c r="M887" i="19"/>
  <c r="L887" i="19"/>
  <c r="K887" i="19"/>
  <c r="J887" i="19"/>
  <c r="I887" i="19"/>
  <c r="N886" i="19"/>
  <c r="M886" i="19"/>
  <c r="L886" i="19"/>
  <c r="K886" i="19"/>
  <c r="J886" i="19"/>
  <c r="I886" i="19"/>
  <c r="N885" i="19"/>
  <c r="M885" i="19"/>
  <c r="L885" i="19"/>
  <c r="K885" i="19"/>
  <c r="J885" i="19"/>
  <c r="I885" i="19"/>
  <c r="H883" i="19"/>
  <c r="H882" i="19"/>
  <c r="H881" i="19"/>
  <c r="H880" i="19"/>
  <c r="N879" i="19"/>
  <c r="M879" i="19"/>
  <c r="L879" i="19"/>
  <c r="K879" i="19"/>
  <c r="J879" i="19"/>
  <c r="I879" i="19"/>
  <c r="H878" i="19"/>
  <c r="H877" i="19"/>
  <c r="H876" i="19"/>
  <c r="H875" i="19"/>
  <c r="N874" i="19"/>
  <c r="M874" i="19"/>
  <c r="L874" i="19"/>
  <c r="K874" i="19"/>
  <c r="J874" i="19"/>
  <c r="I874" i="19"/>
  <c r="H873" i="19"/>
  <c r="H872" i="19"/>
  <c r="H871" i="19"/>
  <c r="H870" i="19"/>
  <c r="N869" i="19"/>
  <c r="M869" i="19"/>
  <c r="L869" i="19"/>
  <c r="K869" i="19"/>
  <c r="J869" i="19"/>
  <c r="I869" i="19"/>
  <c r="H868" i="19"/>
  <c r="H867" i="19"/>
  <c r="H866" i="19"/>
  <c r="H865" i="19"/>
  <c r="N864" i="19"/>
  <c r="M864" i="19"/>
  <c r="L864" i="19"/>
  <c r="K864" i="19"/>
  <c r="J864" i="19"/>
  <c r="I864" i="19"/>
  <c r="H863" i="19"/>
  <c r="H862" i="19"/>
  <c r="H861" i="19"/>
  <c r="H860" i="19"/>
  <c r="N859" i="19"/>
  <c r="M859" i="19"/>
  <c r="L859" i="19"/>
  <c r="K859" i="19"/>
  <c r="J859" i="19"/>
  <c r="I859" i="19"/>
  <c r="H858" i="19"/>
  <c r="H857" i="19"/>
  <c r="H856" i="19"/>
  <c r="H855" i="19"/>
  <c r="N854" i="19"/>
  <c r="M854" i="19"/>
  <c r="L854" i="19"/>
  <c r="K854" i="19"/>
  <c r="J854" i="19"/>
  <c r="I854" i="19"/>
  <c r="H853" i="19"/>
  <c r="H852" i="19"/>
  <c r="H851" i="19"/>
  <c r="H850" i="19"/>
  <c r="N849" i="19"/>
  <c r="M849" i="19"/>
  <c r="L849" i="19"/>
  <c r="K849" i="19"/>
  <c r="J849" i="19"/>
  <c r="I849" i="19"/>
  <c r="H848" i="19"/>
  <c r="H847" i="19"/>
  <c r="H846" i="19"/>
  <c r="H845" i="19"/>
  <c r="N844" i="19"/>
  <c r="M844" i="19"/>
  <c r="L844" i="19"/>
  <c r="K844" i="19"/>
  <c r="J844" i="19"/>
  <c r="I844" i="19"/>
  <c r="H843" i="19"/>
  <c r="H842" i="19"/>
  <c r="H841" i="19"/>
  <c r="H840" i="19"/>
  <c r="N839" i="19"/>
  <c r="M839" i="19"/>
  <c r="L839" i="19"/>
  <c r="K839" i="19"/>
  <c r="J839" i="19"/>
  <c r="I839" i="19"/>
  <c r="H838" i="19"/>
  <c r="H837" i="19"/>
  <c r="H836" i="19"/>
  <c r="H835" i="19"/>
  <c r="N834" i="19"/>
  <c r="M834" i="19"/>
  <c r="L834" i="19"/>
  <c r="K834" i="19"/>
  <c r="J834" i="19"/>
  <c r="I834" i="19"/>
  <c r="H833" i="19"/>
  <c r="H832" i="19"/>
  <c r="H831" i="19"/>
  <c r="H830" i="19"/>
  <c r="N829" i="19"/>
  <c r="M829" i="19"/>
  <c r="L829" i="19"/>
  <c r="K829" i="19"/>
  <c r="J829" i="19"/>
  <c r="I829" i="19"/>
  <c r="H828" i="19"/>
  <c r="H827" i="19"/>
  <c r="H826" i="19"/>
  <c r="H825" i="19"/>
  <c r="N824" i="19"/>
  <c r="M824" i="19"/>
  <c r="L824" i="19"/>
  <c r="K824" i="19"/>
  <c r="J824" i="19"/>
  <c r="I824" i="19"/>
  <c r="H823" i="19"/>
  <c r="H822" i="19"/>
  <c r="H821" i="19"/>
  <c r="H820" i="19"/>
  <c r="N819" i="19"/>
  <c r="M819" i="19"/>
  <c r="L819" i="19"/>
  <c r="K819" i="19"/>
  <c r="J819" i="19"/>
  <c r="I819" i="19"/>
  <c r="N817" i="19"/>
  <c r="M817" i="19"/>
  <c r="L817" i="19"/>
  <c r="K817" i="19"/>
  <c r="J817" i="19"/>
  <c r="I817" i="19"/>
  <c r="N816" i="19"/>
  <c r="M816" i="19"/>
  <c r="L816" i="19"/>
  <c r="K816" i="19"/>
  <c r="J816" i="19"/>
  <c r="I816" i="19"/>
  <c r="N815" i="19"/>
  <c r="M815" i="19"/>
  <c r="L815" i="19"/>
  <c r="K815" i="19"/>
  <c r="J815" i="19"/>
  <c r="I815" i="19"/>
  <c r="N814" i="19"/>
  <c r="M814" i="19"/>
  <c r="L814" i="19"/>
  <c r="L813" i="19" s="1"/>
  <c r="K814" i="19"/>
  <c r="J814" i="19"/>
  <c r="J813" i="19" s="1"/>
  <c r="I814" i="19"/>
  <c r="N813" i="19"/>
  <c r="H812" i="19"/>
  <c r="H811" i="19"/>
  <c r="H810" i="19"/>
  <c r="H809" i="19"/>
  <c r="N808" i="19"/>
  <c r="M808" i="19"/>
  <c r="L808" i="19"/>
  <c r="K808" i="19"/>
  <c r="J808" i="19"/>
  <c r="I808" i="19"/>
  <c r="H807" i="19"/>
  <c r="H806" i="19"/>
  <c r="H805" i="19"/>
  <c r="H804" i="19"/>
  <c r="N803" i="19"/>
  <c r="M803" i="19"/>
  <c r="L803" i="19"/>
  <c r="K803" i="19"/>
  <c r="J803" i="19"/>
  <c r="I803" i="19"/>
  <c r="H802" i="19"/>
  <c r="H801" i="19"/>
  <c r="H800" i="19"/>
  <c r="H799" i="19"/>
  <c r="N798" i="19"/>
  <c r="M798" i="19"/>
  <c r="L798" i="19"/>
  <c r="K798" i="19"/>
  <c r="J798" i="19"/>
  <c r="I798" i="19"/>
  <c r="H797" i="19"/>
  <c r="H796" i="19"/>
  <c r="H795" i="19"/>
  <c r="H794" i="19"/>
  <c r="N793" i="19"/>
  <c r="M793" i="19"/>
  <c r="L793" i="19"/>
  <c r="K793" i="19"/>
  <c r="J793" i="19"/>
  <c r="I793" i="19"/>
  <c r="H792" i="19"/>
  <c r="H791" i="19"/>
  <c r="H790" i="19"/>
  <c r="H789" i="19"/>
  <c r="N788" i="19"/>
  <c r="M788" i="19"/>
  <c r="L788" i="19"/>
  <c r="K788" i="19"/>
  <c r="J788" i="19"/>
  <c r="I788" i="19"/>
  <c r="H787" i="19"/>
  <c r="H786" i="19"/>
  <c r="H785" i="19"/>
  <c r="H784" i="19"/>
  <c r="N783" i="19"/>
  <c r="M783" i="19"/>
  <c r="L783" i="19"/>
  <c r="K783" i="19"/>
  <c r="J783" i="19"/>
  <c r="I783" i="19"/>
  <c r="H782" i="19"/>
  <c r="H781" i="19"/>
  <c r="H780" i="19"/>
  <c r="H779" i="19"/>
  <c r="N778" i="19"/>
  <c r="M778" i="19"/>
  <c r="L778" i="19"/>
  <c r="K778" i="19"/>
  <c r="J778" i="19"/>
  <c r="I778" i="19"/>
  <c r="H777" i="19"/>
  <c r="H776" i="19"/>
  <c r="H775" i="19"/>
  <c r="H774" i="19"/>
  <c r="N773" i="19"/>
  <c r="M773" i="19"/>
  <c r="L773" i="19"/>
  <c r="K773" i="19"/>
  <c r="J773" i="19"/>
  <c r="I773" i="19"/>
  <c r="H772" i="19"/>
  <c r="H771" i="19"/>
  <c r="H770" i="19"/>
  <c r="H769" i="19"/>
  <c r="N768" i="19"/>
  <c r="M768" i="19"/>
  <c r="L768" i="19"/>
  <c r="K768" i="19"/>
  <c r="J768" i="19"/>
  <c r="I768" i="19"/>
  <c r="H767" i="19"/>
  <c r="H766" i="19"/>
  <c r="H765" i="19"/>
  <c r="H764" i="19"/>
  <c r="N763" i="19"/>
  <c r="M763" i="19"/>
  <c r="L763" i="19"/>
  <c r="K763" i="19"/>
  <c r="J763" i="19"/>
  <c r="I763" i="19"/>
  <c r="H762" i="19"/>
  <c r="H761" i="19"/>
  <c r="H760" i="19"/>
  <c r="H759" i="19"/>
  <c r="N758" i="19"/>
  <c r="M758" i="19"/>
  <c r="L758" i="19"/>
  <c r="K758" i="19"/>
  <c r="J758" i="19"/>
  <c r="I758" i="19"/>
  <c r="H757" i="19"/>
  <c r="H756" i="19"/>
  <c r="H755" i="19"/>
  <c r="H754" i="19"/>
  <c r="N753" i="19"/>
  <c r="M753" i="19"/>
  <c r="L753" i="19"/>
  <c r="K753" i="19"/>
  <c r="J753" i="19"/>
  <c r="I753" i="19"/>
  <c r="H752" i="19"/>
  <c r="H751" i="19"/>
  <c r="H750" i="19"/>
  <c r="H749" i="19"/>
  <c r="N748" i="19"/>
  <c r="M748" i="19"/>
  <c r="L748" i="19"/>
  <c r="K748" i="19"/>
  <c r="J748" i="19"/>
  <c r="I748" i="19"/>
  <c r="H747" i="19"/>
  <c r="H746" i="19"/>
  <c r="H745" i="19"/>
  <c r="H744" i="19"/>
  <c r="N743" i="19"/>
  <c r="M743" i="19"/>
  <c r="L743" i="19"/>
  <c r="K743" i="19"/>
  <c r="J743" i="19"/>
  <c r="I743" i="19"/>
  <c r="H742" i="19"/>
  <c r="H741" i="19"/>
  <c r="H740" i="19"/>
  <c r="H739" i="19"/>
  <c r="N738" i="19"/>
  <c r="M738" i="19"/>
  <c r="L738" i="19"/>
  <c r="K738" i="19"/>
  <c r="J738" i="19"/>
  <c r="I738" i="19"/>
  <c r="H737" i="19"/>
  <c r="H736" i="19"/>
  <c r="H735" i="19"/>
  <c r="H734" i="19"/>
  <c r="N733" i="19"/>
  <c r="M733" i="19"/>
  <c r="L733" i="19"/>
  <c r="K733" i="19"/>
  <c r="J733" i="19"/>
  <c r="I733" i="19"/>
  <c r="H732" i="19"/>
  <c r="H731" i="19"/>
  <c r="H730" i="19"/>
  <c r="H729" i="19"/>
  <c r="N728" i="19"/>
  <c r="M728" i="19"/>
  <c r="L728" i="19"/>
  <c r="K728" i="19"/>
  <c r="J728" i="19"/>
  <c r="I728" i="19"/>
  <c r="H727" i="19"/>
  <c r="H726" i="19"/>
  <c r="H725" i="19"/>
  <c r="H724" i="19"/>
  <c r="N723" i="19"/>
  <c r="M723" i="19"/>
  <c r="L723" i="19"/>
  <c r="K723" i="19"/>
  <c r="J723" i="19"/>
  <c r="I723" i="19"/>
  <c r="H722" i="19"/>
  <c r="H721" i="19"/>
  <c r="H720" i="19"/>
  <c r="H719" i="19"/>
  <c r="N718" i="19"/>
  <c r="M718" i="19"/>
  <c r="L718" i="19"/>
  <c r="K718" i="19"/>
  <c r="J718" i="19"/>
  <c r="I718" i="19"/>
  <c r="H717" i="19"/>
  <c r="H716" i="19"/>
  <c r="H715" i="19"/>
  <c r="H714" i="19"/>
  <c r="N713" i="19"/>
  <c r="M713" i="19"/>
  <c r="L713" i="19"/>
  <c r="K713" i="19"/>
  <c r="J713" i="19"/>
  <c r="I713" i="19"/>
  <c r="H712" i="19"/>
  <c r="H711" i="19"/>
  <c r="H710" i="19"/>
  <c r="H709" i="19"/>
  <c r="N708" i="19"/>
  <c r="M708" i="19"/>
  <c r="L708" i="19"/>
  <c r="K708" i="19"/>
  <c r="J708" i="19"/>
  <c r="I708" i="19"/>
  <c r="N706" i="19"/>
  <c r="M706" i="19"/>
  <c r="L706" i="19"/>
  <c r="K706" i="19"/>
  <c r="J706" i="19"/>
  <c r="I706" i="19"/>
  <c r="N705" i="19"/>
  <c r="M705" i="19"/>
  <c r="L705" i="19"/>
  <c r="K705" i="19"/>
  <c r="J705" i="19"/>
  <c r="I705" i="19"/>
  <c r="N704" i="19"/>
  <c r="M704" i="19"/>
  <c r="L704" i="19"/>
  <c r="K704" i="19"/>
  <c r="J704" i="19"/>
  <c r="I704" i="19"/>
  <c r="N703" i="19"/>
  <c r="M703" i="19"/>
  <c r="L703" i="19"/>
  <c r="K703" i="19"/>
  <c r="J703" i="19"/>
  <c r="I703" i="19"/>
  <c r="L702" i="19"/>
  <c r="H701" i="19"/>
  <c r="H700" i="19"/>
  <c r="H699" i="19"/>
  <c r="H698" i="19"/>
  <c r="N697" i="19"/>
  <c r="M697" i="19"/>
  <c r="L697" i="19"/>
  <c r="K697" i="19"/>
  <c r="J697" i="19"/>
  <c r="I697" i="19"/>
  <c r="H696" i="19"/>
  <c r="H695" i="19"/>
  <c r="H694" i="19"/>
  <c r="H693" i="19"/>
  <c r="N692" i="19"/>
  <c r="M692" i="19"/>
  <c r="L692" i="19"/>
  <c r="K692" i="19"/>
  <c r="J692" i="19"/>
  <c r="I692" i="19"/>
  <c r="H691" i="19"/>
  <c r="H690" i="19"/>
  <c r="H689" i="19"/>
  <c r="H688" i="19"/>
  <c r="N687" i="19"/>
  <c r="M687" i="19"/>
  <c r="L687" i="19"/>
  <c r="K687" i="19"/>
  <c r="J687" i="19"/>
  <c r="I687" i="19"/>
  <c r="H686" i="19"/>
  <c r="H685" i="19"/>
  <c r="H684" i="19"/>
  <c r="H683" i="19"/>
  <c r="N682" i="19"/>
  <c r="M682" i="19"/>
  <c r="L682" i="19"/>
  <c r="K682" i="19"/>
  <c r="J682" i="19"/>
  <c r="I682" i="19"/>
  <c r="H681" i="19"/>
  <c r="H680" i="19"/>
  <c r="H679" i="19"/>
  <c r="H678" i="19"/>
  <c r="N677" i="19"/>
  <c r="M677" i="19"/>
  <c r="L677" i="19"/>
  <c r="K677" i="19"/>
  <c r="J677" i="19"/>
  <c r="I677" i="19"/>
  <c r="H676" i="19"/>
  <c r="H675" i="19"/>
  <c r="H674" i="19"/>
  <c r="H673" i="19"/>
  <c r="N672" i="19"/>
  <c r="M672" i="19"/>
  <c r="L672" i="19"/>
  <c r="K672" i="19"/>
  <c r="J672" i="19"/>
  <c r="I672" i="19"/>
  <c r="H671" i="19"/>
  <c r="H670" i="19"/>
  <c r="H669" i="19"/>
  <c r="H668" i="19"/>
  <c r="N667" i="19"/>
  <c r="M667" i="19"/>
  <c r="L667" i="19"/>
  <c r="K667" i="19"/>
  <c r="J667" i="19"/>
  <c r="I667" i="19"/>
  <c r="H666" i="19"/>
  <c r="H665" i="19"/>
  <c r="H664" i="19"/>
  <c r="H663" i="19"/>
  <c r="N662" i="19"/>
  <c r="M662" i="19"/>
  <c r="L662" i="19"/>
  <c r="K662" i="19"/>
  <c r="J662" i="19"/>
  <c r="I662" i="19"/>
  <c r="H661" i="19"/>
  <c r="H660" i="19"/>
  <c r="H659" i="19"/>
  <c r="H658" i="19"/>
  <c r="N657" i="19"/>
  <c r="M657" i="19"/>
  <c r="L657" i="19"/>
  <c r="K657" i="19"/>
  <c r="J657" i="19"/>
  <c r="I657" i="19"/>
  <c r="H656" i="19"/>
  <c r="H655" i="19"/>
  <c r="H654" i="19"/>
  <c r="H653" i="19"/>
  <c r="N652" i="19"/>
  <c r="M652" i="19"/>
  <c r="L652" i="19"/>
  <c r="K652" i="19"/>
  <c r="J652" i="19"/>
  <c r="I652" i="19"/>
  <c r="H651" i="19"/>
  <c r="H650" i="19"/>
  <c r="H649" i="19"/>
  <c r="H648" i="19"/>
  <c r="N647" i="19"/>
  <c r="M647" i="19"/>
  <c r="L647" i="19"/>
  <c r="K647" i="19"/>
  <c r="J647" i="19"/>
  <c r="I647" i="19"/>
  <c r="H646" i="19"/>
  <c r="H645" i="19"/>
  <c r="H644" i="19"/>
  <c r="H643" i="19"/>
  <c r="N642" i="19"/>
  <c r="M642" i="19"/>
  <c r="L642" i="19"/>
  <c r="K642" i="19"/>
  <c r="J642" i="19"/>
  <c r="I642" i="19"/>
  <c r="H641" i="19"/>
  <c r="H640" i="19"/>
  <c r="H639" i="19"/>
  <c r="H638" i="19"/>
  <c r="N637" i="19"/>
  <c r="M637" i="19"/>
  <c r="L637" i="19"/>
  <c r="K637" i="19"/>
  <c r="J637" i="19"/>
  <c r="I637" i="19"/>
  <c r="H636" i="19"/>
  <c r="H635" i="19"/>
  <c r="H634" i="19"/>
  <c r="H633" i="19"/>
  <c r="N632" i="19"/>
  <c r="M632" i="19"/>
  <c r="L632" i="19"/>
  <c r="K632" i="19"/>
  <c r="J632" i="19"/>
  <c r="I632" i="19"/>
  <c r="H631" i="19"/>
  <c r="H630" i="19"/>
  <c r="H629" i="19"/>
  <c r="H628" i="19"/>
  <c r="N627" i="19"/>
  <c r="M627" i="19"/>
  <c r="L627" i="19"/>
  <c r="K627" i="19"/>
  <c r="J627" i="19"/>
  <c r="I627" i="19"/>
  <c r="N625" i="19"/>
  <c r="M625" i="19"/>
  <c r="L625" i="19"/>
  <c r="K625" i="19"/>
  <c r="J625" i="19"/>
  <c r="I625" i="19"/>
  <c r="N624" i="19"/>
  <c r="M624" i="19"/>
  <c r="L624" i="19"/>
  <c r="K624" i="19"/>
  <c r="J624" i="19"/>
  <c r="I624" i="19"/>
  <c r="N623" i="19"/>
  <c r="M623" i="19"/>
  <c r="L623" i="19"/>
  <c r="K623" i="19"/>
  <c r="J623" i="19"/>
  <c r="I623" i="19"/>
  <c r="N622" i="19"/>
  <c r="M622" i="19"/>
  <c r="L622" i="19"/>
  <c r="K622" i="19"/>
  <c r="J622" i="19"/>
  <c r="I622" i="19"/>
  <c r="L621" i="19"/>
  <c r="H620" i="19"/>
  <c r="H619" i="19"/>
  <c r="H618" i="19"/>
  <c r="H617" i="19"/>
  <c r="N616" i="19"/>
  <c r="M616" i="19"/>
  <c r="L616" i="19"/>
  <c r="K616" i="19"/>
  <c r="J616" i="19"/>
  <c r="I616" i="19"/>
  <c r="H615" i="19"/>
  <c r="H614" i="19"/>
  <c r="H613" i="19"/>
  <c r="H612" i="19"/>
  <c r="N611" i="19"/>
  <c r="M611" i="19"/>
  <c r="L611" i="19"/>
  <c r="K611" i="19"/>
  <c r="J611" i="19"/>
  <c r="I611" i="19"/>
  <c r="H610" i="19"/>
  <c r="H609" i="19"/>
  <c r="H608" i="19"/>
  <c r="H607" i="19"/>
  <c r="N606" i="19"/>
  <c r="M606" i="19"/>
  <c r="L606" i="19"/>
  <c r="K606" i="19"/>
  <c r="J606" i="19"/>
  <c r="I606" i="19"/>
  <c r="H605" i="19"/>
  <c r="H604" i="19"/>
  <c r="H603" i="19"/>
  <c r="H602" i="19"/>
  <c r="N601" i="19"/>
  <c r="M601" i="19"/>
  <c r="L601" i="19"/>
  <c r="K601" i="19"/>
  <c r="J601" i="19"/>
  <c r="I601" i="19"/>
  <c r="H600" i="19"/>
  <c r="H599" i="19"/>
  <c r="H598" i="19"/>
  <c r="H597" i="19"/>
  <c r="N596" i="19"/>
  <c r="M596" i="19"/>
  <c r="L596" i="19"/>
  <c r="K596" i="19"/>
  <c r="J596" i="19"/>
  <c r="I596" i="19"/>
  <c r="H595" i="19"/>
  <c r="H594" i="19"/>
  <c r="H593" i="19"/>
  <c r="H592" i="19"/>
  <c r="N591" i="19"/>
  <c r="M591" i="19"/>
  <c r="L591" i="19"/>
  <c r="K591" i="19"/>
  <c r="J591" i="19"/>
  <c r="I591" i="19"/>
  <c r="N589" i="19"/>
  <c r="M589" i="19"/>
  <c r="L589" i="19"/>
  <c r="K589" i="19"/>
  <c r="J589" i="19"/>
  <c r="I589" i="19"/>
  <c r="N588" i="19"/>
  <c r="M588" i="19"/>
  <c r="L588" i="19"/>
  <c r="K588" i="19"/>
  <c r="J588" i="19"/>
  <c r="I588" i="19"/>
  <c r="N587" i="19"/>
  <c r="M587" i="19"/>
  <c r="L587" i="19"/>
  <c r="K587" i="19"/>
  <c r="J587" i="19"/>
  <c r="I587" i="19"/>
  <c r="N586" i="19"/>
  <c r="N585" i="19" s="1"/>
  <c r="M586" i="19"/>
  <c r="L586" i="19"/>
  <c r="L585" i="19" s="1"/>
  <c r="K586" i="19"/>
  <c r="K585" i="19" s="1"/>
  <c r="J586" i="19"/>
  <c r="J585" i="19" s="1"/>
  <c r="I586" i="19"/>
  <c r="H584" i="19"/>
  <c r="H583" i="19"/>
  <c r="H582" i="19"/>
  <c r="H581" i="19"/>
  <c r="N580" i="19"/>
  <c r="M580" i="19"/>
  <c r="L580" i="19"/>
  <c r="K580" i="19"/>
  <c r="J580" i="19"/>
  <c r="I580" i="19"/>
  <c r="H579" i="19"/>
  <c r="H578" i="19"/>
  <c r="H577" i="19"/>
  <c r="H576" i="19"/>
  <c r="N575" i="19"/>
  <c r="M575" i="19"/>
  <c r="L575" i="19"/>
  <c r="K575" i="19"/>
  <c r="J575" i="19"/>
  <c r="I575" i="19"/>
  <c r="H574" i="19"/>
  <c r="H573" i="19"/>
  <c r="H572" i="19"/>
  <c r="H571" i="19"/>
  <c r="N570" i="19"/>
  <c r="M570" i="19"/>
  <c r="L570" i="19"/>
  <c r="K570" i="19"/>
  <c r="J570" i="19"/>
  <c r="I570" i="19"/>
  <c r="H569" i="19"/>
  <c r="H568" i="19"/>
  <c r="H567" i="19"/>
  <c r="H566" i="19"/>
  <c r="N565" i="19"/>
  <c r="M565" i="19"/>
  <c r="L565" i="19"/>
  <c r="K565" i="19"/>
  <c r="J565" i="19"/>
  <c r="I565" i="19"/>
  <c r="H564" i="19"/>
  <c r="H563" i="19"/>
  <c r="H562" i="19"/>
  <c r="H561" i="19"/>
  <c r="N560" i="19"/>
  <c r="M560" i="19"/>
  <c r="L560" i="19"/>
  <c r="K560" i="19"/>
  <c r="J560" i="19"/>
  <c r="I560" i="19"/>
  <c r="H559" i="19"/>
  <c r="H558" i="19"/>
  <c r="H557" i="19"/>
  <c r="H556" i="19"/>
  <c r="N555" i="19"/>
  <c r="M555" i="19"/>
  <c r="L555" i="19"/>
  <c r="K555" i="19"/>
  <c r="J555" i="19"/>
  <c r="I555" i="19"/>
  <c r="H554" i="19"/>
  <c r="H553" i="19"/>
  <c r="H552" i="19"/>
  <c r="H551" i="19"/>
  <c r="N550" i="19"/>
  <c r="M550" i="19"/>
  <c r="L550" i="19"/>
  <c r="K550" i="19"/>
  <c r="J550" i="19"/>
  <c r="I550" i="19"/>
  <c r="H549" i="19"/>
  <c r="H548" i="19"/>
  <c r="H547" i="19"/>
  <c r="H546" i="19"/>
  <c r="N545" i="19"/>
  <c r="M545" i="19"/>
  <c r="L545" i="19"/>
  <c r="K545" i="19"/>
  <c r="J545" i="19"/>
  <c r="I545" i="19"/>
  <c r="H544" i="19"/>
  <c r="H543" i="19"/>
  <c r="H542" i="19"/>
  <c r="H541" i="19"/>
  <c r="N540" i="19"/>
  <c r="M540" i="19"/>
  <c r="L540" i="19"/>
  <c r="K540" i="19"/>
  <c r="J540" i="19"/>
  <c r="I540" i="19"/>
  <c r="H539" i="19"/>
  <c r="H538" i="19"/>
  <c r="H537" i="19"/>
  <c r="H536" i="19"/>
  <c r="N535" i="19"/>
  <c r="M535" i="19"/>
  <c r="L535" i="19"/>
  <c r="K535" i="19"/>
  <c r="J535" i="19"/>
  <c r="I535" i="19"/>
  <c r="H534" i="19"/>
  <c r="H533" i="19"/>
  <c r="H532" i="19"/>
  <c r="H531" i="19"/>
  <c r="N530" i="19"/>
  <c r="M530" i="19"/>
  <c r="L530" i="19"/>
  <c r="K530" i="19"/>
  <c r="J530" i="19"/>
  <c r="I530" i="19"/>
  <c r="H529" i="19"/>
  <c r="H528" i="19"/>
  <c r="H527" i="19"/>
  <c r="H526" i="19"/>
  <c r="N525" i="19"/>
  <c r="M525" i="19"/>
  <c r="L525" i="19"/>
  <c r="K525" i="19"/>
  <c r="J525" i="19"/>
  <c r="I525" i="19"/>
  <c r="H524" i="19"/>
  <c r="H523" i="19"/>
  <c r="H522" i="19"/>
  <c r="H521" i="19"/>
  <c r="N520" i="19"/>
  <c r="M520" i="19"/>
  <c r="L520" i="19"/>
  <c r="K520" i="19"/>
  <c r="J520" i="19"/>
  <c r="I520" i="19"/>
  <c r="H519" i="19"/>
  <c r="H518" i="19"/>
  <c r="H517" i="19"/>
  <c r="H516" i="19"/>
  <c r="N515" i="19"/>
  <c r="M515" i="19"/>
  <c r="L515" i="19"/>
  <c r="K515" i="19"/>
  <c r="J515" i="19"/>
  <c r="I515" i="19"/>
  <c r="H514" i="19"/>
  <c r="H513" i="19"/>
  <c r="H512" i="19"/>
  <c r="H511" i="19"/>
  <c r="N510" i="19"/>
  <c r="M510" i="19"/>
  <c r="L510" i="19"/>
  <c r="K510" i="19"/>
  <c r="J510" i="19"/>
  <c r="I510" i="19"/>
  <c r="N508" i="19"/>
  <c r="M508" i="19"/>
  <c r="L508" i="19"/>
  <c r="K508" i="19"/>
  <c r="J508" i="19"/>
  <c r="I508" i="19"/>
  <c r="N507" i="19"/>
  <c r="M507" i="19"/>
  <c r="L507" i="19"/>
  <c r="K507" i="19"/>
  <c r="J507" i="19"/>
  <c r="I507" i="19"/>
  <c r="N506" i="19"/>
  <c r="M506" i="19"/>
  <c r="L506" i="19"/>
  <c r="K506" i="19"/>
  <c r="J506" i="19"/>
  <c r="I506" i="19"/>
  <c r="N505" i="19"/>
  <c r="M505" i="19"/>
  <c r="M504" i="19" s="1"/>
  <c r="L505" i="19"/>
  <c r="K505" i="19"/>
  <c r="K504" i="19" s="1"/>
  <c r="J505" i="19"/>
  <c r="I505" i="19"/>
  <c r="I504" i="19" s="1"/>
  <c r="H503" i="19"/>
  <c r="H502" i="19"/>
  <c r="H501" i="19"/>
  <c r="H500" i="19"/>
  <c r="N499" i="19"/>
  <c r="M499" i="19"/>
  <c r="L499" i="19"/>
  <c r="K499" i="19"/>
  <c r="J499" i="19"/>
  <c r="I499" i="19"/>
  <c r="H498" i="19"/>
  <c r="H497" i="19"/>
  <c r="H496" i="19"/>
  <c r="H495" i="19"/>
  <c r="N494" i="19"/>
  <c r="M494" i="19"/>
  <c r="L494" i="19"/>
  <c r="K494" i="19"/>
  <c r="J494" i="19"/>
  <c r="I494" i="19"/>
  <c r="H493" i="19"/>
  <c r="H492" i="19"/>
  <c r="H491" i="19"/>
  <c r="H490" i="19"/>
  <c r="N489" i="19"/>
  <c r="M489" i="19"/>
  <c r="L489" i="19"/>
  <c r="K489" i="19"/>
  <c r="J489" i="19"/>
  <c r="I489" i="19"/>
  <c r="H488" i="19"/>
  <c r="H487" i="19"/>
  <c r="H486" i="19"/>
  <c r="H485" i="19"/>
  <c r="N484" i="19"/>
  <c r="M484" i="19"/>
  <c r="L484" i="19"/>
  <c r="K484" i="19"/>
  <c r="J484" i="19"/>
  <c r="I484" i="19"/>
  <c r="H483" i="19"/>
  <c r="H482" i="19"/>
  <c r="H481" i="19"/>
  <c r="H480" i="19"/>
  <c r="N479" i="19"/>
  <c r="M479" i="19"/>
  <c r="L479" i="19"/>
  <c r="K479" i="19"/>
  <c r="J479" i="19"/>
  <c r="I479" i="19"/>
  <c r="H478" i="19"/>
  <c r="H477" i="19"/>
  <c r="H476" i="19"/>
  <c r="H475" i="19"/>
  <c r="N474" i="19"/>
  <c r="M474" i="19"/>
  <c r="L474" i="19"/>
  <c r="K474" i="19"/>
  <c r="J474" i="19"/>
  <c r="I474" i="19"/>
  <c r="H473" i="19"/>
  <c r="H472" i="19"/>
  <c r="H471" i="19"/>
  <c r="H470" i="19"/>
  <c r="N469" i="19"/>
  <c r="M469" i="19"/>
  <c r="L469" i="19"/>
  <c r="K469" i="19"/>
  <c r="J469" i="19"/>
  <c r="I469" i="19"/>
  <c r="H468" i="19"/>
  <c r="H467" i="19"/>
  <c r="H466" i="19"/>
  <c r="H465" i="19"/>
  <c r="N464" i="19"/>
  <c r="M464" i="19"/>
  <c r="L464" i="19"/>
  <c r="K464" i="19"/>
  <c r="J464" i="19"/>
  <c r="I464" i="19"/>
  <c r="H463" i="19"/>
  <c r="H462" i="19"/>
  <c r="H461" i="19"/>
  <c r="H460" i="19"/>
  <c r="N459" i="19"/>
  <c r="M459" i="19"/>
  <c r="L459" i="19"/>
  <c r="K459" i="19"/>
  <c r="J459" i="19"/>
  <c r="I459" i="19"/>
  <c r="H458" i="19"/>
  <c r="H457" i="19"/>
  <c r="H456" i="19"/>
  <c r="H455" i="19"/>
  <c r="N454" i="19"/>
  <c r="M454" i="19"/>
  <c r="L454" i="19"/>
  <c r="K454" i="19"/>
  <c r="J454" i="19"/>
  <c r="I454" i="19"/>
  <c r="H453" i="19"/>
  <c r="H452" i="19"/>
  <c r="H451" i="19"/>
  <c r="H450" i="19"/>
  <c r="N449" i="19"/>
  <c r="M449" i="19"/>
  <c r="L449" i="19"/>
  <c r="K449" i="19"/>
  <c r="J449" i="19"/>
  <c r="I449" i="19"/>
  <c r="H448" i="19"/>
  <c r="H447" i="19"/>
  <c r="H446" i="19"/>
  <c r="H445" i="19"/>
  <c r="N444" i="19"/>
  <c r="M444" i="19"/>
  <c r="L444" i="19"/>
  <c r="K444" i="19"/>
  <c r="J444" i="19"/>
  <c r="I444" i="19"/>
  <c r="H443" i="19"/>
  <c r="H442" i="19"/>
  <c r="H441" i="19"/>
  <c r="H440" i="19"/>
  <c r="N439" i="19"/>
  <c r="M439" i="19"/>
  <c r="L439" i="19"/>
  <c r="K439" i="19"/>
  <c r="J439" i="19"/>
  <c r="I439" i="19"/>
  <c r="H438" i="19"/>
  <c r="H437" i="19"/>
  <c r="H436" i="19"/>
  <c r="H435" i="19"/>
  <c r="N434" i="19"/>
  <c r="M434" i="19"/>
  <c r="L434" i="19"/>
  <c r="K434" i="19"/>
  <c r="J434" i="19"/>
  <c r="I434" i="19"/>
  <c r="H432" i="19"/>
  <c r="L428" i="19"/>
  <c r="J428" i="19"/>
  <c r="N428" i="19"/>
  <c r="H427" i="19"/>
  <c r="H426" i="19"/>
  <c r="H425" i="19"/>
  <c r="H424" i="19"/>
  <c r="N423" i="19"/>
  <c r="M423" i="19"/>
  <c r="L423" i="19"/>
  <c r="K423" i="19"/>
  <c r="J423" i="19"/>
  <c r="I423" i="19"/>
  <c r="H422" i="19"/>
  <c r="H421" i="19"/>
  <c r="H420" i="19"/>
  <c r="H419" i="19"/>
  <c r="H418" i="19"/>
  <c r="H417" i="19"/>
  <c r="H416" i="19"/>
  <c r="H415" i="19"/>
  <c r="H414" i="19"/>
  <c r="H413" i="19"/>
  <c r="H412" i="19"/>
  <c r="H411" i="19"/>
  <c r="H410" i="19"/>
  <c r="H409" i="19"/>
  <c r="H408" i="19"/>
  <c r="H407" i="19"/>
  <c r="H406" i="19"/>
  <c r="H405" i="19"/>
  <c r="H404" i="19"/>
  <c r="H403" i="19"/>
  <c r="H402" i="19"/>
  <c r="H401" i="19"/>
  <c r="H400" i="19"/>
  <c r="H399" i="19"/>
  <c r="H398" i="19"/>
  <c r="H397" i="19"/>
  <c r="H396" i="19"/>
  <c r="H395" i="19"/>
  <c r="H394" i="19"/>
  <c r="H393" i="19"/>
  <c r="H392" i="19"/>
  <c r="H391" i="19"/>
  <c r="H390" i="19"/>
  <c r="H389" i="19"/>
  <c r="H388" i="19"/>
  <c r="H387" i="19"/>
  <c r="H386" i="19"/>
  <c r="H385" i="19"/>
  <c r="H384" i="19"/>
  <c r="H383" i="19"/>
  <c r="H382" i="19"/>
  <c r="H381" i="19"/>
  <c r="H380" i="19"/>
  <c r="H379" i="19"/>
  <c r="H378" i="19"/>
  <c r="H377" i="19"/>
  <c r="H376" i="19"/>
  <c r="H375" i="19"/>
  <c r="H374" i="19"/>
  <c r="H373" i="19"/>
  <c r="H372" i="19"/>
  <c r="H371" i="19"/>
  <c r="H370" i="19"/>
  <c r="H369" i="19"/>
  <c r="H368" i="19"/>
  <c r="H367" i="19"/>
  <c r="H366" i="19"/>
  <c r="H365" i="19"/>
  <c r="H364" i="19"/>
  <c r="H363" i="19"/>
  <c r="H362" i="19"/>
  <c r="H361" i="19"/>
  <c r="H360" i="19"/>
  <c r="H359" i="19"/>
  <c r="H358" i="19"/>
  <c r="H357" i="19"/>
  <c r="H356" i="19"/>
  <c r="H355" i="19"/>
  <c r="H354" i="19"/>
  <c r="H353" i="19"/>
  <c r="H352" i="19"/>
  <c r="H351" i="19"/>
  <c r="H350" i="19"/>
  <c r="H349" i="19"/>
  <c r="H348" i="19"/>
  <c r="H347" i="19"/>
  <c r="H346" i="19"/>
  <c r="H345" i="19"/>
  <c r="H344" i="19"/>
  <c r="H343" i="19"/>
  <c r="H342" i="19"/>
  <c r="H341" i="19"/>
  <c r="H340" i="19"/>
  <c r="H339" i="19"/>
  <c r="H338" i="19"/>
  <c r="H337" i="19"/>
  <c r="H336" i="19"/>
  <c r="H335" i="19"/>
  <c r="H334" i="19"/>
  <c r="H333" i="19"/>
  <c r="H332" i="19"/>
  <c r="H331" i="19"/>
  <c r="H330" i="19"/>
  <c r="H329" i="19"/>
  <c r="H328" i="19"/>
  <c r="H327" i="19"/>
  <c r="H326" i="19"/>
  <c r="H325" i="19"/>
  <c r="H324" i="19"/>
  <c r="H323" i="19"/>
  <c r="H322" i="19"/>
  <c r="H321" i="19"/>
  <c r="H320" i="19"/>
  <c r="H319" i="19"/>
  <c r="H318" i="19"/>
  <c r="H317" i="19"/>
  <c r="H316" i="19"/>
  <c r="H315" i="19"/>
  <c r="H314" i="19"/>
  <c r="N313" i="19"/>
  <c r="M313" i="19"/>
  <c r="L313" i="19"/>
  <c r="K313" i="19"/>
  <c r="J313" i="19"/>
  <c r="I313" i="19"/>
  <c r="H311" i="19"/>
  <c r="H310" i="19"/>
  <c r="H309" i="19"/>
  <c r="M307" i="19"/>
  <c r="L307" i="19"/>
  <c r="K307" i="19"/>
  <c r="J307" i="19"/>
  <c r="H308" i="19"/>
  <c r="N307" i="19"/>
  <c r="H306" i="19"/>
  <c r="H305" i="19"/>
  <c r="H304" i="19"/>
  <c r="H303" i="19"/>
  <c r="N302" i="19"/>
  <c r="M302" i="19"/>
  <c r="L302" i="19"/>
  <c r="K302" i="19"/>
  <c r="J302" i="19"/>
  <c r="H301" i="19"/>
  <c r="H300" i="19"/>
  <c r="H299" i="19"/>
  <c r="H298" i="19"/>
  <c r="N297" i="19"/>
  <c r="M297" i="19"/>
  <c r="L297" i="19"/>
  <c r="K297" i="19"/>
  <c r="J297" i="19"/>
  <c r="H296" i="19"/>
  <c r="H295" i="19"/>
  <c r="H294" i="19"/>
  <c r="H293" i="19"/>
  <c r="N292" i="19"/>
  <c r="M292" i="19"/>
  <c r="L292" i="19"/>
  <c r="K292" i="19"/>
  <c r="J292" i="19"/>
  <c r="I292" i="19"/>
  <c r="H291" i="19"/>
  <c r="H290" i="19"/>
  <c r="H289" i="19"/>
  <c r="H288" i="19"/>
  <c r="N287" i="19"/>
  <c r="M287" i="19"/>
  <c r="L287" i="19"/>
  <c r="K287" i="19"/>
  <c r="J287" i="19"/>
  <c r="I287" i="19"/>
  <c r="H286" i="19"/>
  <c r="H285" i="19"/>
  <c r="H284" i="19"/>
  <c r="H283" i="19"/>
  <c r="N282" i="19"/>
  <c r="M282" i="19"/>
  <c r="L282" i="19"/>
  <c r="K282" i="19"/>
  <c r="J282" i="19"/>
  <c r="I282" i="19"/>
  <c r="H281" i="19"/>
  <c r="H280" i="19"/>
  <c r="H279" i="19"/>
  <c r="H278" i="19"/>
  <c r="N277" i="19"/>
  <c r="M277" i="19"/>
  <c r="L277" i="19"/>
  <c r="K277" i="19"/>
  <c r="J277" i="19"/>
  <c r="I277" i="19"/>
  <c r="H276" i="19"/>
  <c r="H275" i="19"/>
  <c r="H274" i="19"/>
  <c r="H273" i="19"/>
  <c r="N272" i="19"/>
  <c r="M272" i="19"/>
  <c r="L272" i="19"/>
  <c r="K272" i="19"/>
  <c r="J272" i="19"/>
  <c r="I272" i="19"/>
  <c r="H271" i="19"/>
  <c r="H270" i="19"/>
  <c r="H269" i="19"/>
  <c r="H268" i="19"/>
  <c r="N267" i="19"/>
  <c r="M267" i="19"/>
  <c r="L267" i="19"/>
  <c r="K267" i="19"/>
  <c r="J267" i="19"/>
  <c r="I267" i="19"/>
  <c r="H266" i="19"/>
  <c r="H265" i="19"/>
  <c r="H264" i="19"/>
  <c r="H263" i="19"/>
  <c r="N262" i="19"/>
  <c r="M262" i="19"/>
  <c r="L262" i="19"/>
  <c r="K262" i="19"/>
  <c r="J262" i="19"/>
  <c r="I262" i="19"/>
  <c r="H261" i="19"/>
  <c r="H260" i="19"/>
  <c r="H259" i="19"/>
  <c r="H258" i="19"/>
  <c r="N257" i="19"/>
  <c r="M257" i="19"/>
  <c r="L257" i="19"/>
  <c r="K257" i="19"/>
  <c r="J257" i="19"/>
  <c r="I257" i="19"/>
  <c r="H256" i="19"/>
  <c r="H255" i="19"/>
  <c r="H254" i="19"/>
  <c r="H253" i="19"/>
  <c r="N252" i="19"/>
  <c r="M252" i="19"/>
  <c r="L252" i="19"/>
  <c r="K252" i="19"/>
  <c r="J252" i="19"/>
  <c r="I252" i="19"/>
  <c r="H251" i="19"/>
  <c r="H250" i="19"/>
  <c r="H249" i="19"/>
  <c r="H248" i="19"/>
  <c r="N247" i="19"/>
  <c r="M247" i="19"/>
  <c r="L247" i="19"/>
  <c r="K247" i="19"/>
  <c r="J247" i="19"/>
  <c r="I247" i="19"/>
  <c r="H246" i="19"/>
  <c r="H245" i="19"/>
  <c r="H244" i="19"/>
  <c r="H243" i="19"/>
  <c r="N242" i="19"/>
  <c r="M242" i="19"/>
  <c r="L242" i="19"/>
  <c r="K242" i="19"/>
  <c r="J242" i="19"/>
  <c r="I242" i="19"/>
  <c r="H241" i="19"/>
  <c r="H240" i="19"/>
  <c r="H239" i="19"/>
  <c r="H238" i="19"/>
  <c r="N237" i="19"/>
  <c r="M237" i="19"/>
  <c r="L237" i="19"/>
  <c r="K237" i="19"/>
  <c r="J237" i="19"/>
  <c r="I237" i="19"/>
  <c r="H236" i="19"/>
  <c r="H235" i="19"/>
  <c r="H234" i="19"/>
  <c r="H233" i="19"/>
  <c r="N232" i="19"/>
  <c r="M232" i="19"/>
  <c r="L232" i="19"/>
  <c r="K232" i="19"/>
  <c r="J232" i="19"/>
  <c r="I232" i="19"/>
  <c r="H231" i="19"/>
  <c r="H230" i="19"/>
  <c r="H229" i="19"/>
  <c r="H228" i="19"/>
  <c r="N227" i="19"/>
  <c r="M227" i="19"/>
  <c r="L227" i="19"/>
  <c r="K227" i="19"/>
  <c r="J227" i="19"/>
  <c r="I227" i="19"/>
  <c r="N225" i="19"/>
  <c r="M225" i="19"/>
  <c r="L225" i="19"/>
  <c r="K225" i="19"/>
  <c r="J225" i="19"/>
  <c r="I225" i="19"/>
  <c r="N224" i="19"/>
  <c r="M224" i="19"/>
  <c r="L224" i="19"/>
  <c r="K224" i="19"/>
  <c r="J224" i="19"/>
  <c r="I224" i="19"/>
  <c r="N223" i="19"/>
  <c r="M223" i="19"/>
  <c r="L223" i="19"/>
  <c r="K223" i="19"/>
  <c r="J223" i="19"/>
  <c r="I223" i="19"/>
  <c r="N222" i="19"/>
  <c r="N221" i="19" s="1"/>
  <c r="M222" i="19"/>
  <c r="L222" i="19"/>
  <c r="L221" i="19" s="1"/>
  <c r="K222" i="19"/>
  <c r="K221" i="19" s="1"/>
  <c r="J222" i="19"/>
  <c r="J221" i="19" s="1"/>
  <c r="I222" i="19"/>
  <c r="H220" i="19"/>
  <c r="H219" i="19"/>
  <c r="H218" i="19"/>
  <c r="H217" i="19"/>
  <c r="N216" i="19"/>
  <c r="M216" i="19"/>
  <c r="L216" i="19"/>
  <c r="K216" i="19"/>
  <c r="J216" i="19"/>
  <c r="I216" i="19"/>
  <c r="H215" i="19"/>
  <c r="H214" i="19"/>
  <c r="H213" i="19"/>
  <c r="H212" i="19"/>
  <c r="N211" i="19"/>
  <c r="M211" i="19"/>
  <c r="L211" i="19"/>
  <c r="K211" i="19"/>
  <c r="J211" i="19"/>
  <c r="I211" i="19"/>
  <c r="H210" i="19"/>
  <c r="H209" i="19"/>
  <c r="H208" i="19"/>
  <c r="H207" i="19"/>
  <c r="N206" i="19"/>
  <c r="M206" i="19"/>
  <c r="L206" i="19"/>
  <c r="K206" i="19"/>
  <c r="J206" i="19"/>
  <c r="I206" i="19"/>
  <c r="H205" i="19"/>
  <c r="H204" i="19"/>
  <c r="H203" i="19"/>
  <c r="H202" i="19"/>
  <c r="N201" i="19"/>
  <c r="M201" i="19"/>
  <c r="L201" i="19"/>
  <c r="K201" i="19"/>
  <c r="J201" i="19"/>
  <c r="I201" i="19"/>
  <c r="H200" i="19"/>
  <c r="H199" i="19"/>
  <c r="H198" i="19"/>
  <c r="H197" i="19"/>
  <c r="N196" i="19"/>
  <c r="M196" i="19"/>
  <c r="L196" i="19"/>
  <c r="K196" i="19"/>
  <c r="J196" i="19"/>
  <c r="I196" i="19"/>
  <c r="H195" i="19"/>
  <c r="H194" i="19"/>
  <c r="H193" i="19"/>
  <c r="H192" i="19"/>
  <c r="N191" i="19"/>
  <c r="M191" i="19"/>
  <c r="L191" i="19"/>
  <c r="K191" i="19"/>
  <c r="J191" i="19"/>
  <c r="I191" i="19"/>
  <c r="H190" i="19"/>
  <c r="H189" i="19"/>
  <c r="H188" i="19"/>
  <c r="H187" i="19"/>
  <c r="N186" i="19"/>
  <c r="M186" i="19"/>
  <c r="L186" i="19"/>
  <c r="K186" i="19"/>
  <c r="J186" i="19"/>
  <c r="I186" i="19"/>
  <c r="H185" i="19"/>
  <c r="H184" i="19"/>
  <c r="H183" i="19"/>
  <c r="H182" i="19"/>
  <c r="N181" i="19"/>
  <c r="M181" i="19"/>
  <c r="L181" i="19"/>
  <c r="K181" i="19"/>
  <c r="J181" i="19"/>
  <c r="I181" i="19"/>
  <c r="H180" i="19"/>
  <c r="H179" i="19"/>
  <c r="H178" i="19"/>
  <c r="H177" i="19"/>
  <c r="N176" i="19"/>
  <c r="M176" i="19"/>
  <c r="L176" i="19"/>
  <c r="K176" i="19"/>
  <c r="J176" i="19"/>
  <c r="I176" i="19"/>
  <c r="H175" i="19"/>
  <c r="H174" i="19"/>
  <c r="H173" i="19"/>
  <c r="H172" i="19"/>
  <c r="N171" i="19"/>
  <c r="M171" i="19"/>
  <c r="L171" i="19"/>
  <c r="K171" i="19"/>
  <c r="J171" i="19"/>
  <c r="I171" i="19"/>
  <c r="H170" i="19"/>
  <c r="H169" i="19"/>
  <c r="H168" i="19"/>
  <c r="H167" i="19"/>
  <c r="N166" i="19"/>
  <c r="M166" i="19"/>
  <c r="L166" i="19"/>
  <c r="K166" i="19"/>
  <c r="J166" i="19"/>
  <c r="I166" i="19"/>
  <c r="H165" i="19"/>
  <c r="H164" i="19"/>
  <c r="H163" i="19"/>
  <c r="H162" i="19"/>
  <c r="N161" i="19"/>
  <c r="M161" i="19"/>
  <c r="L161" i="19"/>
  <c r="K161" i="19"/>
  <c r="J161" i="19"/>
  <c r="I161" i="19"/>
  <c r="H160" i="19"/>
  <c r="H159" i="19"/>
  <c r="H158" i="19"/>
  <c r="H157" i="19"/>
  <c r="N156" i="19"/>
  <c r="M156" i="19"/>
  <c r="L156" i="19"/>
  <c r="K156" i="19"/>
  <c r="J156" i="19"/>
  <c r="I156" i="19"/>
  <c r="H155" i="19"/>
  <c r="H154" i="19"/>
  <c r="H153" i="19"/>
  <c r="H152" i="19"/>
  <c r="N151" i="19"/>
  <c r="M151" i="19"/>
  <c r="L151" i="19"/>
  <c r="K151" i="19"/>
  <c r="J151" i="19"/>
  <c r="I151" i="19"/>
  <c r="H150" i="19"/>
  <c r="H149" i="19"/>
  <c r="H148" i="19"/>
  <c r="H147" i="19"/>
  <c r="N146" i="19"/>
  <c r="M146" i="19"/>
  <c r="L146" i="19"/>
  <c r="K146" i="19"/>
  <c r="J146" i="19"/>
  <c r="I146" i="19"/>
  <c r="H145" i="19"/>
  <c r="H144" i="19"/>
  <c r="H143" i="19"/>
  <c r="H142" i="19"/>
  <c r="N141" i="19"/>
  <c r="M141" i="19"/>
  <c r="L141" i="19"/>
  <c r="K141" i="19"/>
  <c r="J141" i="19"/>
  <c r="I141" i="19"/>
  <c r="H140" i="19"/>
  <c r="H139" i="19"/>
  <c r="H138" i="19"/>
  <c r="H137" i="19"/>
  <c r="N136" i="19"/>
  <c r="M136" i="19"/>
  <c r="L136" i="19"/>
  <c r="K136" i="19"/>
  <c r="J136" i="19"/>
  <c r="I136" i="19"/>
  <c r="H135" i="19"/>
  <c r="H134" i="19"/>
  <c r="H133" i="19"/>
  <c r="H132" i="19"/>
  <c r="N131" i="19"/>
  <c r="M131" i="19"/>
  <c r="L131" i="19"/>
  <c r="K131" i="19"/>
  <c r="J131" i="19"/>
  <c r="I131" i="19"/>
  <c r="N129" i="19"/>
  <c r="M129" i="19"/>
  <c r="L129" i="19"/>
  <c r="K129" i="19"/>
  <c r="J129" i="19"/>
  <c r="I129" i="19"/>
  <c r="N128" i="19"/>
  <c r="M128" i="19"/>
  <c r="L128" i="19"/>
  <c r="K128" i="19"/>
  <c r="J128" i="19"/>
  <c r="I128" i="19"/>
  <c r="N127" i="19"/>
  <c r="M127" i="19"/>
  <c r="L127" i="19"/>
  <c r="K127" i="19"/>
  <c r="J127" i="19"/>
  <c r="I127" i="19"/>
  <c r="N126" i="19"/>
  <c r="M126" i="19"/>
  <c r="L126" i="19"/>
  <c r="K126" i="19"/>
  <c r="J126" i="19"/>
  <c r="I126" i="19"/>
  <c r="H124" i="19"/>
  <c r="H123" i="19"/>
  <c r="H122" i="19"/>
  <c r="H121" i="19"/>
  <c r="N120" i="19"/>
  <c r="M120" i="19"/>
  <c r="L120" i="19"/>
  <c r="K120" i="19"/>
  <c r="J120" i="19"/>
  <c r="I120" i="19"/>
  <c r="H119" i="19"/>
  <c r="H118" i="19"/>
  <c r="H117" i="19"/>
  <c r="H116" i="19"/>
  <c r="N115" i="19"/>
  <c r="M115" i="19"/>
  <c r="L115" i="19"/>
  <c r="K115" i="19"/>
  <c r="J115" i="19"/>
  <c r="I115" i="19"/>
  <c r="H114" i="19"/>
  <c r="H113" i="19"/>
  <c r="H112" i="19"/>
  <c r="H111" i="19"/>
  <c r="N110" i="19"/>
  <c r="M110" i="19"/>
  <c r="L110" i="19"/>
  <c r="K110" i="19"/>
  <c r="J110" i="19"/>
  <c r="I110" i="19"/>
  <c r="H109" i="19"/>
  <c r="H108" i="19"/>
  <c r="H107" i="19"/>
  <c r="H106" i="19"/>
  <c r="N105" i="19"/>
  <c r="M105" i="19"/>
  <c r="L105" i="19"/>
  <c r="K105" i="19"/>
  <c r="J105" i="19"/>
  <c r="I105" i="19"/>
  <c r="H104" i="19"/>
  <c r="H103" i="19"/>
  <c r="H102" i="19"/>
  <c r="H101" i="19"/>
  <c r="N100" i="19"/>
  <c r="M100" i="19"/>
  <c r="L100" i="19"/>
  <c r="K100" i="19"/>
  <c r="J100" i="19"/>
  <c r="I100" i="19"/>
  <c r="H99" i="19"/>
  <c r="H98" i="19"/>
  <c r="H97" i="19"/>
  <c r="H96" i="19"/>
  <c r="N95" i="19"/>
  <c r="M95" i="19"/>
  <c r="L95" i="19"/>
  <c r="K95" i="19"/>
  <c r="J95" i="19"/>
  <c r="I95" i="19"/>
  <c r="H94" i="19"/>
  <c r="H93" i="19"/>
  <c r="H92" i="19"/>
  <c r="H91" i="19"/>
  <c r="N90" i="19"/>
  <c r="M90" i="19"/>
  <c r="L90" i="19"/>
  <c r="K90" i="19"/>
  <c r="J90" i="19"/>
  <c r="I90" i="19"/>
  <c r="H89" i="19"/>
  <c r="H88" i="19"/>
  <c r="H87" i="19"/>
  <c r="H86" i="19"/>
  <c r="N85" i="19"/>
  <c r="M85" i="19"/>
  <c r="L85" i="19"/>
  <c r="K85" i="19"/>
  <c r="J85" i="19"/>
  <c r="I85" i="19"/>
  <c r="H84" i="19"/>
  <c r="H83" i="19"/>
  <c r="H82" i="19"/>
  <c r="H81" i="19"/>
  <c r="N80" i="19"/>
  <c r="M80" i="19"/>
  <c r="L80" i="19"/>
  <c r="K80" i="19"/>
  <c r="J80" i="19"/>
  <c r="I80" i="19"/>
  <c r="H79" i="19"/>
  <c r="H78" i="19"/>
  <c r="H77" i="19"/>
  <c r="H76" i="19"/>
  <c r="N75" i="19"/>
  <c r="M75" i="19"/>
  <c r="L75" i="19"/>
  <c r="K75" i="19"/>
  <c r="J75" i="19"/>
  <c r="I75" i="19"/>
  <c r="H74" i="19"/>
  <c r="H73" i="19"/>
  <c r="H72" i="19"/>
  <c r="H71" i="19"/>
  <c r="N70" i="19"/>
  <c r="M70" i="19"/>
  <c r="L70" i="19"/>
  <c r="K70" i="19"/>
  <c r="J70" i="19"/>
  <c r="I70" i="19"/>
  <c r="H69" i="19"/>
  <c r="H68" i="19"/>
  <c r="H67" i="19"/>
  <c r="H66" i="19"/>
  <c r="N65" i="19"/>
  <c r="M65" i="19"/>
  <c r="L65" i="19"/>
  <c r="K65" i="19"/>
  <c r="J65" i="19"/>
  <c r="I65" i="19"/>
  <c r="H64" i="19"/>
  <c r="H63" i="19"/>
  <c r="H62" i="19"/>
  <c r="H61" i="19"/>
  <c r="N60" i="19"/>
  <c r="M60" i="19"/>
  <c r="L60" i="19"/>
  <c r="K60" i="19"/>
  <c r="J60" i="19"/>
  <c r="I60" i="19"/>
  <c r="H59" i="19"/>
  <c r="H58" i="19"/>
  <c r="H57" i="19"/>
  <c r="H56" i="19"/>
  <c r="N55" i="19"/>
  <c r="M55" i="19"/>
  <c r="L55" i="19"/>
  <c r="K55" i="19"/>
  <c r="J55" i="19"/>
  <c r="I55" i="19"/>
  <c r="H54" i="19"/>
  <c r="H53" i="19"/>
  <c r="H52" i="19"/>
  <c r="H51" i="19"/>
  <c r="N50" i="19"/>
  <c r="M50" i="19"/>
  <c r="L50" i="19"/>
  <c r="K50" i="19"/>
  <c r="J50" i="19"/>
  <c r="I50" i="19"/>
  <c r="H49" i="19"/>
  <c r="H48" i="19"/>
  <c r="H47" i="19"/>
  <c r="H46" i="19"/>
  <c r="N45" i="19"/>
  <c r="M45" i="19"/>
  <c r="L45" i="19"/>
  <c r="K45" i="19"/>
  <c r="J45" i="19"/>
  <c r="I45" i="19"/>
  <c r="H44" i="19"/>
  <c r="H43" i="19"/>
  <c r="H42" i="19"/>
  <c r="H41" i="19"/>
  <c r="N40" i="19"/>
  <c r="M40" i="19"/>
  <c r="L40" i="19"/>
  <c r="K40" i="19"/>
  <c r="J40" i="19"/>
  <c r="I40" i="19"/>
  <c r="H39" i="19"/>
  <c r="H38" i="19"/>
  <c r="H37" i="19"/>
  <c r="H36" i="19"/>
  <c r="N35" i="19"/>
  <c r="M35" i="19"/>
  <c r="L35" i="19"/>
  <c r="K35" i="19"/>
  <c r="J35" i="19"/>
  <c r="I35" i="19"/>
  <c r="H34" i="19"/>
  <c r="H33" i="19"/>
  <c r="H32" i="19"/>
  <c r="H31" i="19"/>
  <c r="N30" i="19"/>
  <c r="M30" i="19"/>
  <c r="L30" i="19"/>
  <c r="K30" i="19"/>
  <c r="J30" i="19"/>
  <c r="I30" i="19"/>
  <c r="H29" i="19"/>
  <c r="H28" i="19"/>
  <c r="H27" i="19"/>
  <c r="H26" i="19"/>
  <c r="N25" i="19"/>
  <c r="M25" i="19"/>
  <c r="L25" i="19"/>
  <c r="K25" i="19"/>
  <c r="J25" i="19"/>
  <c r="I25" i="19"/>
  <c r="H24" i="19"/>
  <c r="H23" i="19"/>
  <c r="H22" i="19"/>
  <c r="H21" i="19"/>
  <c r="N20" i="19"/>
  <c r="M20" i="19"/>
  <c r="L20" i="19"/>
  <c r="K20" i="19"/>
  <c r="J20" i="19"/>
  <c r="I20" i="19"/>
  <c r="H19" i="19"/>
  <c r="H18" i="19"/>
  <c r="H17" i="19"/>
  <c r="H16" i="19"/>
  <c r="N15" i="19"/>
  <c r="M15" i="19"/>
  <c r="L15" i="19"/>
  <c r="K15" i="19"/>
  <c r="J15" i="19"/>
  <c r="I15" i="19"/>
  <c r="H14" i="19"/>
  <c r="H13" i="19"/>
  <c r="H12" i="19"/>
  <c r="H11" i="19"/>
  <c r="N10" i="19"/>
  <c r="M10" i="19"/>
  <c r="L10" i="19"/>
  <c r="K10" i="19"/>
  <c r="J10" i="19"/>
  <c r="I10" i="19"/>
  <c r="H9" i="19"/>
  <c r="H8" i="19"/>
  <c r="H7" i="19"/>
  <c r="H6" i="19"/>
  <c r="N5" i="19"/>
  <c r="M5" i="19"/>
  <c r="L5" i="19"/>
  <c r="K5" i="19"/>
  <c r="J5" i="19"/>
  <c r="I5" i="19"/>
  <c r="N3287" i="18"/>
  <c r="M3287" i="18"/>
  <c r="L3287" i="18"/>
  <c r="K3287" i="18"/>
  <c r="J3287" i="18"/>
  <c r="I3287" i="18"/>
  <c r="H3287" i="18"/>
  <c r="N3286" i="18"/>
  <c r="M3286" i="18"/>
  <c r="L3286" i="18"/>
  <c r="K3286" i="18"/>
  <c r="J3286" i="18"/>
  <c r="I3286" i="18"/>
  <c r="H3286" i="18" s="1"/>
  <c r="N3285" i="18"/>
  <c r="M3285" i="18"/>
  <c r="L3285" i="18"/>
  <c r="K3285" i="18"/>
  <c r="J3285" i="18"/>
  <c r="I3285" i="18"/>
  <c r="H3285" i="18" s="1"/>
  <c r="N3284" i="18"/>
  <c r="M3284" i="18"/>
  <c r="L3284" i="18"/>
  <c r="K3284" i="18"/>
  <c r="J3284" i="18"/>
  <c r="J3283" i="18" s="1"/>
  <c r="I3284" i="18"/>
  <c r="N3283" i="18"/>
  <c r="H3282" i="18"/>
  <c r="H3281" i="18"/>
  <c r="H3280" i="18"/>
  <c r="H3279" i="18"/>
  <c r="N3278" i="18"/>
  <c r="M3278" i="18"/>
  <c r="L3278" i="18"/>
  <c r="K3278" i="18"/>
  <c r="J3278" i="18"/>
  <c r="I3278" i="18"/>
  <c r="H3277" i="18"/>
  <c r="H3276" i="18"/>
  <c r="H3275" i="18"/>
  <c r="H3274" i="18"/>
  <c r="N3273" i="18"/>
  <c r="M3273" i="18"/>
  <c r="L3273" i="18"/>
  <c r="K3273" i="18"/>
  <c r="J3273" i="18"/>
  <c r="I3273" i="18"/>
  <c r="H3273" i="18"/>
  <c r="H3272" i="18"/>
  <c r="H3271" i="18"/>
  <c r="H3270" i="18"/>
  <c r="H3269" i="18"/>
  <c r="H3268" i="18" s="1"/>
  <c r="N3268" i="18"/>
  <c r="M3268" i="18"/>
  <c r="L3268" i="18"/>
  <c r="K3268" i="18"/>
  <c r="J3268" i="18"/>
  <c r="I3268" i="18"/>
  <c r="H3267" i="18"/>
  <c r="H3266" i="18"/>
  <c r="H3265" i="18"/>
  <c r="H3264" i="18"/>
  <c r="H3263" i="18" s="1"/>
  <c r="N3263" i="18"/>
  <c r="M3263" i="18"/>
  <c r="L3263" i="18"/>
  <c r="K3263" i="18"/>
  <c r="J3263" i="18"/>
  <c r="I3263" i="18"/>
  <c r="H3262" i="18"/>
  <c r="H3261" i="18"/>
  <c r="H3260" i="18"/>
  <c r="H3259" i="18"/>
  <c r="N3258" i="18"/>
  <c r="M3258" i="18"/>
  <c r="L3258" i="18"/>
  <c r="K3258" i="18"/>
  <c r="J3258" i="18"/>
  <c r="I3258" i="18"/>
  <c r="N3256" i="18"/>
  <c r="M3256" i="18"/>
  <c r="L3256" i="18"/>
  <c r="K3256" i="18"/>
  <c r="J3256" i="18"/>
  <c r="I3256" i="18"/>
  <c r="H3256" i="18" s="1"/>
  <c r="N3255" i="18"/>
  <c r="M3255" i="18"/>
  <c r="L3255" i="18"/>
  <c r="K3255" i="18"/>
  <c r="J3255" i="18"/>
  <c r="I3255" i="18"/>
  <c r="N3254" i="18"/>
  <c r="M3254" i="18"/>
  <c r="L3254" i="18"/>
  <c r="K3254" i="18"/>
  <c r="J3254" i="18"/>
  <c r="I3254" i="18"/>
  <c r="N3253" i="18"/>
  <c r="M3253" i="18"/>
  <c r="L3253" i="18"/>
  <c r="K3253" i="18"/>
  <c r="J3253" i="18"/>
  <c r="J3252" i="18" s="1"/>
  <c r="I3253" i="18"/>
  <c r="N3252" i="18"/>
  <c r="H3251" i="18"/>
  <c r="H3250" i="18"/>
  <c r="H3249" i="18"/>
  <c r="H3248" i="18"/>
  <c r="N3247" i="18"/>
  <c r="M3247" i="18"/>
  <c r="L3247" i="18"/>
  <c r="K3247" i="18"/>
  <c r="J3247" i="18"/>
  <c r="I3247" i="18"/>
  <c r="H3246" i="18"/>
  <c r="H3245" i="18"/>
  <c r="H3244" i="18"/>
  <c r="H3243" i="18"/>
  <c r="H3242" i="18" s="1"/>
  <c r="N3242" i="18"/>
  <c r="M3242" i="18"/>
  <c r="L3242" i="18"/>
  <c r="K3242" i="18"/>
  <c r="J3242" i="18"/>
  <c r="I3242" i="18"/>
  <c r="H3241" i="18"/>
  <c r="H3240" i="18"/>
  <c r="H3239" i="18"/>
  <c r="H3238" i="18"/>
  <c r="N3237" i="18"/>
  <c r="M3237" i="18"/>
  <c r="L3237" i="18"/>
  <c r="K3237" i="18"/>
  <c r="J3237" i="18"/>
  <c r="I3237" i="18"/>
  <c r="H3236" i="18"/>
  <c r="H3235" i="18"/>
  <c r="H3234" i="18"/>
  <c r="H3233" i="18"/>
  <c r="N3232" i="18"/>
  <c r="M3232" i="18"/>
  <c r="L3232" i="18"/>
  <c r="K3232" i="18"/>
  <c r="J3232" i="18"/>
  <c r="I3232" i="18"/>
  <c r="H3231" i="18"/>
  <c r="H3230" i="18"/>
  <c r="H3229" i="18"/>
  <c r="H3228" i="18"/>
  <c r="N3227" i="18"/>
  <c r="M3227" i="18"/>
  <c r="L3227" i="18"/>
  <c r="K3227" i="18"/>
  <c r="J3227" i="18"/>
  <c r="I3227" i="18"/>
  <c r="H3226" i="18"/>
  <c r="H3225" i="18"/>
  <c r="H3224" i="18"/>
  <c r="H3223" i="18"/>
  <c r="N3222" i="18"/>
  <c r="M3222" i="18"/>
  <c r="L3222" i="18"/>
  <c r="K3222" i="18"/>
  <c r="J3222" i="18"/>
  <c r="I3222" i="18"/>
  <c r="H3222" i="18"/>
  <c r="H3221" i="18"/>
  <c r="H3220" i="18"/>
  <c r="H3219" i="18"/>
  <c r="H3218" i="18"/>
  <c r="H3217" i="18" s="1"/>
  <c r="N3217" i="18"/>
  <c r="M3217" i="18"/>
  <c r="L3217" i="18"/>
  <c r="K3217" i="18"/>
  <c r="J3217" i="18"/>
  <c r="I3217" i="18"/>
  <c r="H3216" i="18"/>
  <c r="H3215" i="18"/>
  <c r="H3214" i="18"/>
  <c r="H3213" i="18"/>
  <c r="H3212" i="18" s="1"/>
  <c r="N3212" i="18"/>
  <c r="M3212" i="18"/>
  <c r="L3212" i="18"/>
  <c r="K3212" i="18"/>
  <c r="J3212" i="18"/>
  <c r="I3212" i="18"/>
  <c r="H3211" i="18"/>
  <c r="H3210" i="18"/>
  <c r="H3209" i="18"/>
  <c r="H3208" i="18"/>
  <c r="N3207" i="18"/>
  <c r="M3207" i="18"/>
  <c r="L3207" i="18"/>
  <c r="K3207" i="18"/>
  <c r="J3207" i="18"/>
  <c r="I3207" i="18"/>
  <c r="H3206" i="18"/>
  <c r="H3205" i="18"/>
  <c r="H3204" i="18"/>
  <c r="H3203" i="18"/>
  <c r="H3202" i="18" s="1"/>
  <c r="N3202" i="18"/>
  <c r="M3202" i="18"/>
  <c r="L3202" i="18"/>
  <c r="K3202" i="18"/>
  <c r="J3202" i="18"/>
  <c r="I3202" i="18"/>
  <c r="H3201" i="18"/>
  <c r="H3200" i="18"/>
  <c r="H3199" i="18"/>
  <c r="H3198" i="18"/>
  <c r="N3197" i="18"/>
  <c r="M3197" i="18"/>
  <c r="L3197" i="18"/>
  <c r="K3197" i="18"/>
  <c r="J3197" i="18"/>
  <c r="I3197" i="18"/>
  <c r="H3196" i="18"/>
  <c r="H3195" i="18"/>
  <c r="H3194" i="18"/>
  <c r="H3193" i="18"/>
  <c r="N3192" i="18"/>
  <c r="M3192" i="18"/>
  <c r="L3192" i="18"/>
  <c r="K3192" i="18"/>
  <c r="J3192" i="18"/>
  <c r="I3192" i="18"/>
  <c r="H3191" i="18"/>
  <c r="H3190" i="18"/>
  <c r="H3189" i="18"/>
  <c r="H3188" i="18"/>
  <c r="N3187" i="18"/>
  <c r="M3187" i="18"/>
  <c r="L3187" i="18"/>
  <c r="K3187" i="18"/>
  <c r="J3187" i="18"/>
  <c r="I3187" i="18"/>
  <c r="H3186" i="18"/>
  <c r="H3185" i="18"/>
  <c r="H3184" i="18"/>
  <c r="H3183" i="18"/>
  <c r="N3182" i="18"/>
  <c r="M3182" i="18"/>
  <c r="L3182" i="18"/>
  <c r="K3182" i="18"/>
  <c r="J3182" i="18"/>
  <c r="I3182" i="18"/>
  <c r="H3182" i="18"/>
  <c r="H3181" i="18"/>
  <c r="H3180" i="18"/>
  <c r="H3179" i="18"/>
  <c r="H3178" i="18"/>
  <c r="H3177" i="18" s="1"/>
  <c r="N3177" i="18"/>
  <c r="M3177" i="18"/>
  <c r="L3177" i="18"/>
  <c r="K3177" i="18"/>
  <c r="J3177" i="18"/>
  <c r="I3177" i="18"/>
  <c r="H3176" i="18"/>
  <c r="H3175" i="18"/>
  <c r="H3174" i="18"/>
  <c r="H3173" i="18"/>
  <c r="H3172" i="18" s="1"/>
  <c r="N3172" i="18"/>
  <c r="M3172" i="18"/>
  <c r="L3172" i="18"/>
  <c r="K3172" i="18"/>
  <c r="J3172" i="18"/>
  <c r="I3172" i="18"/>
  <c r="H3171" i="18"/>
  <c r="H3170" i="18"/>
  <c r="H3169" i="18"/>
  <c r="H3168" i="18"/>
  <c r="N3167" i="18"/>
  <c r="M3167" i="18"/>
  <c r="L3167" i="18"/>
  <c r="K3167" i="18"/>
  <c r="J3167" i="18"/>
  <c r="I3167" i="18"/>
  <c r="H3166" i="18"/>
  <c r="H3165" i="18"/>
  <c r="H3164" i="18"/>
  <c r="H3163" i="18"/>
  <c r="H3162" i="18" s="1"/>
  <c r="N3162" i="18"/>
  <c r="M3162" i="18"/>
  <c r="L3162" i="18"/>
  <c r="K3162" i="18"/>
  <c r="J3162" i="18"/>
  <c r="I3162" i="18"/>
  <c r="H3161" i="18"/>
  <c r="H3160" i="18"/>
  <c r="H3159" i="18"/>
  <c r="H3158" i="18"/>
  <c r="N3157" i="18"/>
  <c r="M3157" i="18"/>
  <c r="L3157" i="18"/>
  <c r="K3157" i="18"/>
  <c r="J3157" i="18"/>
  <c r="I3157" i="18"/>
  <c r="H3156" i="18"/>
  <c r="H3155" i="18"/>
  <c r="H3154" i="18"/>
  <c r="H3153" i="18"/>
  <c r="N3152" i="18"/>
  <c r="M3152" i="18"/>
  <c r="L3152" i="18"/>
  <c r="K3152" i="18"/>
  <c r="J3152" i="18"/>
  <c r="I3152" i="18"/>
  <c r="H3151" i="18"/>
  <c r="H3150" i="18"/>
  <c r="H3149" i="18"/>
  <c r="H3148" i="18"/>
  <c r="N3147" i="18"/>
  <c r="M3147" i="18"/>
  <c r="L3147" i="18"/>
  <c r="K3147" i="18"/>
  <c r="J3147" i="18"/>
  <c r="I3147" i="18"/>
  <c r="H3146" i="18"/>
  <c r="H3145" i="18"/>
  <c r="H3144" i="18"/>
  <c r="H3143" i="18"/>
  <c r="N3142" i="18"/>
  <c r="M3142" i="18"/>
  <c r="L3142" i="18"/>
  <c r="K3142" i="18"/>
  <c r="J3142" i="18"/>
  <c r="I3142" i="18"/>
  <c r="H3142" i="18"/>
  <c r="N3140" i="18"/>
  <c r="M3140" i="18"/>
  <c r="L3140" i="18"/>
  <c r="K3140" i="18"/>
  <c r="J3140" i="18"/>
  <c r="I3140" i="18"/>
  <c r="H3140" i="18" s="1"/>
  <c r="N3139" i="18"/>
  <c r="M3139" i="18"/>
  <c r="L3139" i="18"/>
  <c r="K3139" i="18"/>
  <c r="J3139" i="18"/>
  <c r="I3139" i="18"/>
  <c r="H3139" i="18" s="1"/>
  <c r="N3138" i="18"/>
  <c r="M3138" i="18"/>
  <c r="L3138" i="18"/>
  <c r="K3138" i="18"/>
  <c r="J3138" i="18"/>
  <c r="I3138" i="18"/>
  <c r="N3137" i="18"/>
  <c r="N3136" i="18" s="1"/>
  <c r="M3137" i="18"/>
  <c r="L3137" i="18"/>
  <c r="L3136" i="18" s="1"/>
  <c r="K3137" i="18"/>
  <c r="J3137" i="18"/>
  <c r="J3136" i="18" s="1"/>
  <c r="I3137" i="18"/>
  <c r="H3137" i="18" s="1"/>
  <c r="H3135" i="18"/>
  <c r="H3134" i="18"/>
  <c r="H3133" i="18"/>
  <c r="H3132" i="18"/>
  <c r="N3131" i="18"/>
  <c r="M3131" i="18"/>
  <c r="L3131" i="18"/>
  <c r="K3131" i="18"/>
  <c r="J3131" i="18"/>
  <c r="I3131" i="18"/>
  <c r="H3131" i="18"/>
  <c r="H3130" i="18"/>
  <c r="H3129" i="18"/>
  <c r="H3128" i="18"/>
  <c r="H3127" i="18"/>
  <c r="H3126" i="18" s="1"/>
  <c r="N3126" i="18"/>
  <c r="M3126" i="18"/>
  <c r="L3126" i="18"/>
  <c r="K3126" i="18"/>
  <c r="J3126" i="18"/>
  <c r="I3126" i="18"/>
  <c r="H3125" i="18"/>
  <c r="H3124" i="18"/>
  <c r="H3123" i="18"/>
  <c r="H3122" i="18"/>
  <c r="H3121" i="18" s="1"/>
  <c r="N3121" i="18"/>
  <c r="M3121" i="18"/>
  <c r="L3121" i="18"/>
  <c r="K3121" i="18"/>
  <c r="J3121" i="18"/>
  <c r="I3121" i="18"/>
  <c r="H3120" i="18"/>
  <c r="H3119" i="18"/>
  <c r="H3118" i="18"/>
  <c r="H3117" i="18"/>
  <c r="N3116" i="18"/>
  <c r="M3116" i="18"/>
  <c r="L3116" i="18"/>
  <c r="K3116" i="18"/>
  <c r="J3116" i="18"/>
  <c r="I3116" i="18"/>
  <c r="H3115" i="18"/>
  <c r="H3114" i="18"/>
  <c r="H3113" i="18"/>
  <c r="H3112" i="18"/>
  <c r="H3111" i="18" s="1"/>
  <c r="N3111" i="18"/>
  <c r="M3111" i="18"/>
  <c r="L3111" i="18"/>
  <c r="K3111" i="18"/>
  <c r="J3111" i="18"/>
  <c r="I3111" i="18"/>
  <c r="H3110" i="18"/>
  <c r="H3109" i="18"/>
  <c r="H3108" i="18"/>
  <c r="H3107" i="18"/>
  <c r="N3106" i="18"/>
  <c r="M3106" i="18"/>
  <c r="L3106" i="18"/>
  <c r="K3106" i="18"/>
  <c r="J3106" i="18"/>
  <c r="I3106" i="18"/>
  <c r="H3105" i="18"/>
  <c r="H3104" i="18"/>
  <c r="H3103" i="18"/>
  <c r="H3102" i="18"/>
  <c r="N3101" i="18"/>
  <c r="M3101" i="18"/>
  <c r="L3101" i="18"/>
  <c r="K3101" i="18"/>
  <c r="J3101" i="18"/>
  <c r="I3101" i="18"/>
  <c r="N3099" i="18"/>
  <c r="M3099" i="18"/>
  <c r="L3099" i="18"/>
  <c r="K3099" i="18"/>
  <c r="J3099" i="18"/>
  <c r="I3099" i="18"/>
  <c r="N3098" i="18"/>
  <c r="M3098" i="18"/>
  <c r="L3098" i="18"/>
  <c r="K3098" i="18"/>
  <c r="J3098" i="18"/>
  <c r="I3098" i="18"/>
  <c r="H3098" i="18"/>
  <c r="N3097" i="18"/>
  <c r="M3097" i="18"/>
  <c r="L3097" i="18"/>
  <c r="K3097" i="18"/>
  <c r="J3097" i="18"/>
  <c r="I3097" i="18"/>
  <c r="H3097" i="18" s="1"/>
  <c r="N3096" i="18"/>
  <c r="M3096" i="18"/>
  <c r="M3095" i="18" s="1"/>
  <c r="L3096" i="18"/>
  <c r="K3096" i="18"/>
  <c r="J3096" i="18"/>
  <c r="I3096" i="18"/>
  <c r="H3096" i="18" s="1"/>
  <c r="H3094" i="18"/>
  <c r="H3093" i="18"/>
  <c r="H3092" i="18"/>
  <c r="H3091" i="18"/>
  <c r="N3090" i="18"/>
  <c r="M3090" i="18"/>
  <c r="L3090" i="18"/>
  <c r="K3090" i="18"/>
  <c r="J3090" i="18"/>
  <c r="I3090" i="18"/>
  <c r="H3090" i="18"/>
  <c r="H3089" i="18"/>
  <c r="H3088" i="18"/>
  <c r="H3087" i="18"/>
  <c r="H3086" i="18"/>
  <c r="H3085" i="18" s="1"/>
  <c r="N3085" i="18"/>
  <c r="M3085" i="18"/>
  <c r="L3085" i="18"/>
  <c r="K3085" i="18"/>
  <c r="J3085" i="18"/>
  <c r="I3085" i="18"/>
  <c r="H3084" i="18"/>
  <c r="H3083" i="18"/>
  <c r="H3082" i="18"/>
  <c r="H3081" i="18"/>
  <c r="H3080" i="18" s="1"/>
  <c r="N3080" i="18"/>
  <c r="M3080" i="18"/>
  <c r="L3080" i="18"/>
  <c r="K3080" i="18"/>
  <c r="J3080" i="18"/>
  <c r="I3080" i="18"/>
  <c r="H3079" i="18"/>
  <c r="H3078" i="18"/>
  <c r="H3077" i="18"/>
  <c r="H3076" i="18"/>
  <c r="N3075" i="18"/>
  <c r="M3075" i="18"/>
  <c r="L3075" i="18"/>
  <c r="K3075" i="18"/>
  <c r="J3075" i="18"/>
  <c r="I3075" i="18"/>
  <c r="H3074" i="18"/>
  <c r="H3073" i="18"/>
  <c r="H3072" i="18"/>
  <c r="H3071" i="18"/>
  <c r="H3070" i="18" s="1"/>
  <c r="N3070" i="18"/>
  <c r="M3070" i="18"/>
  <c r="L3070" i="18"/>
  <c r="K3070" i="18"/>
  <c r="J3070" i="18"/>
  <c r="I3070" i="18"/>
  <c r="H3069" i="18"/>
  <c r="H3068" i="18"/>
  <c r="H3067" i="18"/>
  <c r="H3066" i="18"/>
  <c r="N3065" i="18"/>
  <c r="M3065" i="18"/>
  <c r="L3065" i="18"/>
  <c r="K3065" i="18"/>
  <c r="J3065" i="18"/>
  <c r="I3065" i="18"/>
  <c r="H3064" i="18"/>
  <c r="H3063" i="18"/>
  <c r="H3062" i="18"/>
  <c r="H3061" i="18"/>
  <c r="N3060" i="18"/>
  <c r="M3060" i="18"/>
  <c r="L3060" i="18"/>
  <c r="K3060" i="18"/>
  <c r="J3060" i="18"/>
  <c r="I3060" i="18"/>
  <c r="H3059" i="18"/>
  <c r="H3058" i="18"/>
  <c r="H3057" i="18"/>
  <c r="H3056" i="18"/>
  <c r="N3055" i="18"/>
  <c r="M3055" i="18"/>
  <c r="L3055" i="18"/>
  <c r="K3055" i="18"/>
  <c r="J3055" i="18"/>
  <c r="I3055" i="18"/>
  <c r="H3054" i="18"/>
  <c r="H3053" i="18"/>
  <c r="H3052" i="18"/>
  <c r="H3051" i="18"/>
  <c r="N3050" i="18"/>
  <c r="M3050" i="18"/>
  <c r="L3050" i="18"/>
  <c r="K3050" i="18"/>
  <c r="J3050" i="18"/>
  <c r="I3050" i="18"/>
  <c r="H3050" i="18"/>
  <c r="H3049" i="18"/>
  <c r="H3048" i="18"/>
  <c r="H3047" i="18"/>
  <c r="H3046" i="18"/>
  <c r="H3045" i="18" s="1"/>
  <c r="N3045" i="18"/>
  <c r="M3045" i="18"/>
  <c r="L3045" i="18"/>
  <c r="K3045" i="18"/>
  <c r="J3045" i="18"/>
  <c r="I3045" i="18"/>
  <c r="H3044" i="18"/>
  <c r="H3043" i="18"/>
  <c r="H3042" i="18"/>
  <c r="H3041" i="18"/>
  <c r="H3040" i="18" s="1"/>
  <c r="N3040" i="18"/>
  <c r="M3040" i="18"/>
  <c r="L3040" i="18"/>
  <c r="K3040" i="18"/>
  <c r="J3040" i="18"/>
  <c r="I3040" i="18"/>
  <c r="H3039" i="18"/>
  <c r="H3038" i="18"/>
  <c r="H3037" i="18"/>
  <c r="H3036" i="18"/>
  <c r="N3035" i="18"/>
  <c r="M3035" i="18"/>
  <c r="L3035" i="18"/>
  <c r="K3035" i="18"/>
  <c r="J3035" i="18"/>
  <c r="I3035" i="18"/>
  <c r="H3034" i="18"/>
  <c r="H3033" i="18"/>
  <c r="H3032" i="18"/>
  <c r="H3031" i="18"/>
  <c r="H3030" i="18" s="1"/>
  <c r="N3030" i="18"/>
  <c r="M3030" i="18"/>
  <c r="L3030" i="18"/>
  <c r="K3030" i="18"/>
  <c r="J3030" i="18"/>
  <c r="I3030" i="18"/>
  <c r="H3029" i="18"/>
  <c r="H3028" i="18"/>
  <c r="H3027" i="18"/>
  <c r="H3026" i="18"/>
  <c r="N3025" i="18"/>
  <c r="M3025" i="18"/>
  <c r="L3025" i="18"/>
  <c r="K3025" i="18"/>
  <c r="J3025" i="18"/>
  <c r="I3025" i="18"/>
  <c r="H3024" i="18"/>
  <c r="H3023" i="18"/>
  <c r="H3022" i="18"/>
  <c r="H3021" i="18"/>
  <c r="N3020" i="18"/>
  <c r="M3020" i="18"/>
  <c r="L3020" i="18"/>
  <c r="K3020" i="18"/>
  <c r="J3020" i="18"/>
  <c r="I3020" i="18"/>
  <c r="H3019" i="18"/>
  <c r="H3018" i="18"/>
  <c r="H3017" i="18"/>
  <c r="H3016" i="18"/>
  <c r="N3015" i="18"/>
  <c r="M3015" i="18"/>
  <c r="L3015" i="18"/>
  <c r="K3015" i="18"/>
  <c r="J3015" i="18"/>
  <c r="I3015" i="18"/>
  <c r="H3014" i="18"/>
  <c r="H3013" i="18"/>
  <c r="H3012" i="18"/>
  <c r="H3011" i="18"/>
  <c r="N3010" i="18"/>
  <c r="M3010" i="18"/>
  <c r="L3010" i="18"/>
  <c r="K3010" i="18"/>
  <c r="J3010" i="18"/>
  <c r="I3010" i="18"/>
  <c r="H3010" i="18"/>
  <c r="H3009" i="18"/>
  <c r="H3008" i="18"/>
  <c r="H3007" i="18"/>
  <c r="H3006" i="18"/>
  <c r="H3005" i="18" s="1"/>
  <c r="N3005" i="18"/>
  <c r="M3005" i="18"/>
  <c r="L3005" i="18"/>
  <c r="K3005" i="18"/>
  <c r="J3005" i="18"/>
  <c r="I3005" i="18"/>
  <c r="H3004" i="18"/>
  <c r="H3003" i="18"/>
  <c r="H3002" i="18"/>
  <c r="H3001" i="18"/>
  <c r="H3000" i="18" s="1"/>
  <c r="N3000" i="18"/>
  <c r="M3000" i="18"/>
  <c r="L3000" i="18"/>
  <c r="K3000" i="18"/>
  <c r="J3000" i="18"/>
  <c r="I3000" i="18"/>
  <c r="H2999" i="18"/>
  <c r="H2998" i="18"/>
  <c r="H2997" i="18"/>
  <c r="H2996" i="18"/>
  <c r="N2995" i="18"/>
  <c r="M2995" i="18"/>
  <c r="L2995" i="18"/>
  <c r="K2995" i="18"/>
  <c r="J2995" i="18"/>
  <c r="I2995" i="18"/>
  <c r="H2994" i="18"/>
  <c r="H2993" i="18"/>
  <c r="H2992" i="18"/>
  <c r="H2991" i="18"/>
  <c r="H2990" i="18" s="1"/>
  <c r="N2990" i="18"/>
  <c r="M2990" i="18"/>
  <c r="L2990" i="18"/>
  <c r="K2990" i="18"/>
  <c r="J2990" i="18"/>
  <c r="I2990" i="18"/>
  <c r="H2989" i="18"/>
  <c r="H2988" i="18"/>
  <c r="H2987" i="18"/>
  <c r="H2986" i="18"/>
  <c r="N2985" i="18"/>
  <c r="M2985" i="18"/>
  <c r="L2985" i="18"/>
  <c r="K2985" i="18"/>
  <c r="J2985" i="18"/>
  <c r="I2985" i="18"/>
  <c r="H2984" i="18"/>
  <c r="H2983" i="18"/>
  <c r="H2982" i="18"/>
  <c r="H2981" i="18"/>
  <c r="N2980" i="18"/>
  <c r="M2980" i="18"/>
  <c r="L2980" i="18"/>
  <c r="K2980" i="18"/>
  <c r="J2980" i="18"/>
  <c r="I2980" i="18"/>
  <c r="H2979" i="18"/>
  <c r="H2978" i="18"/>
  <c r="H2977" i="18"/>
  <c r="H2976" i="18"/>
  <c r="N2975" i="18"/>
  <c r="M2975" i="18"/>
  <c r="L2975" i="18"/>
  <c r="K2975" i="18"/>
  <c r="J2975" i="18"/>
  <c r="I2975" i="18"/>
  <c r="H2974" i="18"/>
  <c r="H2973" i="18"/>
  <c r="H2972" i="18"/>
  <c r="H2971" i="18"/>
  <c r="N2970" i="18"/>
  <c r="M2970" i="18"/>
  <c r="L2970" i="18"/>
  <c r="K2970" i="18"/>
  <c r="J2970" i="18"/>
  <c r="I2970" i="18"/>
  <c r="H2970" i="18"/>
  <c r="H2969" i="18"/>
  <c r="H2968" i="18"/>
  <c r="H2967" i="18"/>
  <c r="H2966" i="18"/>
  <c r="H2965" i="18" s="1"/>
  <c r="N2965" i="18"/>
  <c r="M2965" i="18"/>
  <c r="L2965" i="18"/>
  <c r="K2965" i="18"/>
  <c r="J2965" i="18"/>
  <c r="I2965" i="18"/>
  <c r="H2964" i="18"/>
  <c r="H2963" i="18"/>
  <c r="H2962" i="18"/>
  <c r="H2961" i="18"/>
  <c r="H2960" i="18" s="1"/>
  <c r="N2960" i="18"/>
  <c r="M2960" i="18"/>
  <c r="L2960" i="18"/>
  <c r="K2960" i="18"/>
  <c r="J2960" i="18"/>
  <c r="I2960" i="18"/>
  <c r="H2959" i="18"/>
  <c r="H2958" i="18"/>
  <c r="H2957" i="18"/>
  <c r="H2956" i="18"/>
  <c r="N2955" i="18"/>
  <c r="M2955" i="18"/>
  <c r="L2955" i="18"/>
  <c r="K2955" i="18"/>
  <c r="J2955" i="18"/>
  <c r="I2955" i="18"/>
  <c r="H2954" i="18"/>
  <c r="H2953" i="18"/>
  <c r="H2952" i="18"/>
  <c r="H2951" i="18"/>
  <c r="H2950" i="18" s="1"/>
  <c r="N2950" i="18"/>
  <c r="M2950" i="18"/>
  <c r="L2950" i="18"/>
  <c r="K2950" i="18"/>
  <c r="J2950" i="18"/>
  <c r="I2950" i="18"/>
  <c r="H2949" i="18"/>
  <c r="H2948" i="18"/>
  <c r="H2947" i="18"/>
  <c r="H2946" i="18"/>
  <c r="N2945" i="18"/>
  <c r="M2945" i="18"/>
  <c r="L2945" i="18"/>
  <c r="K2945" i="18"/>
  <c r="J2945" i="18"/>
  <c r="I2945" i="18"/>
  <c r="H2944" i="18"/>
  <c r="H2943" i="18"/>
  <c r="H2942" i="18"/>
  <c r="H2941" i="18"/>
  <c r="N2940" i="18"/>
  <c r="M2940" i="18"/>
  <c r="L2940" i="18"/>
  <c r="K2940" i="18"/>
  <c r="J2940" i="18"/>
  <c r="I2940" i="18"/>
  <c r="H2939" i="18"/>
  <c r="H2938" i="18"/>
  <c r="H2937" i="18"/>
  <c r="H2936" i="18"/>
  <c r="N2935" i="18"/>
  <c r="M2935" i="18"/>
  <c r="L2935" i="18"/>
  <c r="K2935" i="18"/>
  <c r="J2935" i="18"/>
  <c r="I2935" i="18"/>
  <c r="H2934" i="18"/>
  <c r="H2933" i="18"/>
  <c r="H2932" i="18"/>
  <c r="H2931" i="18"/>
  <c r="N2930" i="18"/>
  <c r="M2930" i="18"/>
  <c r="L2930" i="18"/>
  <c r="K2930" i="18"/>
  <c r="J2930" i="18"/>
  <c r="I2930" i="18"/>
  <c r="H2930" i="18"/>
  <c r="H2929" i="18"/>
  <c r="H2928" i="18"/>
  <c r="H2927" i="18"/>
  <c r="H2926" i="18"/>
  <c r="H2925" i="18" s="1"/>
  <c r="N2925" i="18"/>
  <c r="M2925" i="18"/>
  <c r="L2925" i="18"/>
  <c r="K2925" i="18"/>
  <c r="J2925" i="18"/>
  <c r="I2925" i="18"/>
  <c r="N2923" i="18"/>
  <c r="M2923" i="18"/>
  <c r="L2923" i="18"/>
  <c r="K2923" i="18"/>
  <c r="J2923" i="18"/>
  <c r="I2923" i="18"/>
  <c r="H2923" i="18" s="1"/>
  <c r="N2922" i="18"/>
  <c r="M2922" i="18"/>
  <c r="L2922" i="18"/>
  <c r="K2922" i="18"/>
  <c r="J2922" i="18"/>
  <c r="I2922" i="18"/>
  <c r="N2921" i="18"/>
  <c r="M2921" i="18"/>
  <c r="L2921" i="18"/>
  <c r="K2921" i="18"/>
  <c r="J2921" i="18"/>
  <c r="I2921" i="18"/>
  <c r="H2921" i="18" s="1"/>
  <c r="N2920" i="18"/>
  <c r="M2920" i="18"/>
  <c r="L2920" i="18"/>
  <c r="K2920" i="18"/>
  <c r="J2920" i="18"/>
  <c r="J2919" i="18" s="1"/>
  <c r="I2920" i="18"/>
  <c r="N2919" i="18"/>
  <c r="H2918" i="18"/>
  <c r="H2917" i="18"/>
  <c r="H2916" i="18"/>
  <c r="H2915" i="18"/>
  <c r="N2914" i="18"/>
  <c r="M2914" i="18"/>
  <c r="L2914" i="18"/>
  <c r="K2914" i="18"/>
  <c r="J2914" i="18"/>
  <c r="I2914" i="18"/>
  <c r="H2913" i="18"/>
  <c r="H2912" i="18"/>
  <c r="H2911" i="18"/>
  <c r="H2910" i="18"/>
  <c r="N2909" i="18"/>
  <c r="M2909" i="18"/>
  <c r="L2909" i="18"/>
  <c r="K2909" i="18"/>
  <c r="J2909" i="18"/>
  <c r="I2909" i="18"/>
  <c r="H2908" i="18"/>
  <c r="H2907" i="18"/>
  <c r="H2906" i="18"/>
  <c r="H2905" i="18"/>
  <c r="N2904" i="18"/>
  <c r="M2904" i="18"/>
  <c r="L2904" i="18"/>
  <c r="K2904" i="18"/>
  <c r="J2904" i="18"/>
  <c r="I2904" i="18"/>
  <c r="H2903" i="18"/>
  <c r="H2902" i="18"/>
  <c r="H2901" i="18"/>
  <c r="H2900" i="18"/>
  <c r="N2899" i="18"/>
  <c r="M2899" i="18"/>
  <c r="L2899" i="18"/>
  <c r="K2899" i="18"/>
  <c r="J2899" i="18"/>
  <c r="I2899" i="18"/>
  <c r="H2899" i="18"/>
  <c r="H2898" i="18"/>
  <c r="H2897" i="18"/>
  <c r="H2896" i="18"/>
  <c r="H2895" i="18"/>
  <c r="H2894" i="18" s="1"/>
  <c r="N2894" i="18"/>
  <c r="M2894" i="18"/>
  <c r="L2894" i="18"/>
  <c r="K2894" i="18"/>
  <c r="J2894" i="18"/>
  <c r="I2894" i="18"/>
  <c r="H2893" i="18"/>
  <c r="H2892" i="18"/>
  <c r="H2891" i="18"/>
  <c r="H2890" i="18"/>
  <c r="H2889" i="18" s="1"/>
  <c r="N2889" i="18"/>
  <c r="M2889" i="18"/>
  <c r="L2889" i="18"/>
  <c r="K2889" i="18"/>
  <c r="J2889" i="18"/>
  <c r="I2889" i="18"/>
  <c r="H2888" i="18"/>
  <c r="H2887" i="18"/>
  <c r="H2886" i="18"/>
  <c r="H2885" i="18"/>
  <c r="N2884" i="18"/>
  <c r="M2884" i="18"/>
  <c r="L2884" i="18"/>
  <c r="K2884" i="18"/>
  <c r="J2884" i="18"/>
  <c r="I2884" i="18"/>
  <c r="H2883" i="18"/>
  <c r="H2882" i="18"/>
  <c r="H2881" i="18"/>
  <c r="H2880" i="18"/>
  <c r="H2879" i="18" s="1"/>
  <c r="N2879" i="18"/>
  <c r="M2879" i="18"/>
  <c r="L2879" i="18"/>
  <c r="K2879" i="18"/>
  <c r="J2879" i="18"/>
  <c r="I2879" i="18"/>
  <c r="H2878" i="18"/>
  <c r="H2877" i="18"/>
  <c r="H2876" i="18"/>
  <c r="H2875" i="18"/>
  <c r="N2874" i="18"/>
  <c r="M2874" i="18"/>
  <c r="L2874" i="18"/>
  <c r="K2874" i="18"/>
  <c r="J2874" i="18"/>
  <c r="I2874" i="18"/>
  <c r="H2873" i="18"/>
  <c r="H2872" i="18"/>
  <c r="H2871" i="18"/>
  <c r="H2870" i="18"/>
  <c r="N2869" i="18"/>
  <c r="M2869" i="18"/>
  <c r="L2869" i="18"/>
  <c r="K2869" i="18"/>
  <c r="J2869" i="18"/>
  <c r="I2869" i="18"/>
  <c r="H2868" i="18"/>
  <c r="H2867" i="18"/>
  <c r="H2866" i="18"/>
  <c r="H2865" i="18"/>
  <c r="N2864" i="18"/>
  <c r="M2864" i="18"/>
  <c r="L2864" i="18"/>
  <c r="K2864" i="18"/>
  <c r="J2864" i="18"/>
  <c r="I2864" i="18"/>
  <c r="H2863" i="18"/>
  <c r="H2862" i="18"/>
  <c r="H2861" i="18"/>
  <c r="H2860" i="18"/>
  <c r="N2859" i="18"/>
  <c r="M2859" i="18"/>
  <c r="L2859" i="18"/>
  <c r="K2859" i="18"/>
  <c r="J2859" i="18"/>
  <c r="I2859" i="18"/>
  <c r="H2858" i="18"/>
  <c r="H2857" i="18"/>
  <c r="H2856" i="18"/>
  <c r="H2855" i="18"/>
  <c r="N2854" i="18"/>
  <c r="M2854" i="18"/>
  <c r="L2854" i="18"/>
  <c r="K2854" i="18"/>
  <c r="J2854" i="18"/>
  <c r="I2854" i="18"/>
  <c r="H2854" i="18"/>
  <c r="H2853" i="18"/>
  <c r="H2852" i="18"/>
  <c r="H2851" i="18"/>
  <c r="H2850" i="18"/>
  <c r="H2849" i="18" s="1"/>
  <c r="N2849" i="18"/>
  <c r="M2849" i="18"/>
  <c r="L2849" i="18"/>
  <c r="K2849" i="18"/>
  <c r="J2849" i="18"/>
  <c r="I2849" i="18"/>
  <c r="H2848" i="18"/>
  <c r="H2847" i="18"/>
  <c r="H2846" i="18"/>
  <c r="H2845" i="18"/>
  <c r="H2844" i="18" s="1"/>
  <c r="N2844" i="18"/>
  <c r="M2844" i="18"/>
  <c r="L2844" i="18"/>
  <c r="K2844" i="18"/>
  <c r="J2844" i="18"/>
  <c r="I2844" i="18"/>
  <c r="H2843" i="18"/>
  <c r="H2842" i="18"/>
  <c r="H2841" i="18"/>
  <c r="H2840" i="18"/>
  <c r="N2839" i="18"/>
  <c r="M2839" i="18"/>
  <c r="L2839" i="18"/>
  <c r="K2839" i="18"/>
  <c r="J2839" i="18"/>
  <c r="I2839" i="18"/>
  <c r="H2838" i="18"/>
  <c r="H2837" i="18"/>
  <c r="H2836" i="18"/>
  <c r="H2835" i="18"/>
  <c r="H2834" i="18" s="1"/>
  <c r="N2834" i="18"/>
  <c r="M2834" i="18"/>
  <c r="L2834" i="18"/>
  <c r="K2834" i="18"/>
  <c r="J2834" i="18"/>
  <c r="I2834" i="18"/>
  <c r="H2833" i="18"/>
  <c r="H2832" i="18"/>
  <c r="H2831" i="18"/>
  <c r="H2830" i="18"/>
  <c r="N2829" i="18"/>
  <c r="M2829" i="18"/>
  <c r="L2829" i="18"/>
  <c r="K2829" i="18"/>
  <c r="J2829" i="18"/>
  <c r="I2829" i="18"/>
  <c r="H2828" i="18"/>
  <c r="H2827" i="18"/>
  <c r="H2826" i="18"/>
  <c r="H2825" i="18"/>
  <c r="N2824" i="18"/>
  <c r="M2824" i="18"/>
  <c r="L2824" i="18"/>
  <c r="K2824" i="18"/>
  <c r="J2824" i="18"/>
  <c r="I2824" i="18"/>
  <c r="H2823" i="18"/>
  <c r="H2822" i="18"/>
  <c r="H2821" i="18"/>
  <c r="H2820" i="18"/>
  <c r="N2819" i="18"/>
  <c r="M2819" i="18"/>
  <c r="L2819" i="18"/>
  <c r="K2819" i="18"/>
  <c r="J2819" i="18"/>
  <c r="I2819" i="18"/>
  <c r="H2818" i="18"/>
  <c r="H2817" i="18"/>
  <c r="H2816" i="18"/>
  <c r="H2815" i="18"/>
  <c r="N2814" i="18"/>
  <c r="M2814" i="18"/>
  <c r="L2814" i="18"/>
  <c r="K2814" i="18"/>
  <c r="J2814" i="18"/>
  <c r="I2814" i="18"/>
  <c r="H2814" i="18"/>
  <c r="H2813" i="18"/>
  <c r="H2812" i="18"/>
  <c r="H2811" i="18"/>
  <c r="H2810" i="18"/>
  <c r="H2809" i="18" s="1"/>
  <c r="N2809" i="18"/>
  <c r="M2809" i="18"/>
  <c r="L2809" i="18"/>
  <c r="K2809" i="18"/>
  <c r="J2809" i="18"/>
  <c r="I2809" i="18"/>
  <c r="H2808" i="18"/>
  <c r="H2807" i="18"/>
  <c r="H2806" i="18"/>
  <c r="H2805" i="18"/>
  <c r="H2804" i="18" s="1"/>
  <c r="N2804" i="18"/>
  <c r="M2804" i="18"/>
  <c r="L2804" i="18"/>
  <c r="K2804" i="18"/>
  <c r="J2804" i="18"/>
  <c r="I2804" i="18"/>
  <c r="H2803" i="18"/>
  <c r="H2802" i="18"/>
  <c r="H2801" i="18"/>
  <c r="H2800" i="18"/>
  <c r="N2799" i="18"/>
  <c r="M2799" i="18"/>
  <c r="L2799" i="18"/>
  <c r="K2799" i="18"/>
  <c r="J2799" i="18"/>
  <c r="I2799" i="18"/>
  <c r="H2798" i="18"/>
  <c r="H2797" i="18"/>
  <c r="H2796" i="18"/>
  <c r="H2795" i="18"/>
  <c r="H2794" i="18" s="1"/>
  <c r="N2794" i="18"/>
  <c r="M2794" i="18"/>
  <c r="L2794" i="18"/>
  <c r="K2794" i="18"/>
  <c r="J2794" i="18"/>
  <c r="I2794" i="18"/>
  <c r="H2793" i="18"/>
  <c r="H2792" i="18"/>
  <c r="H2791" i="18"/>
  <c r="H2790" i="18"/>
  <c r="N2789" i="18"/>
  <c r="M2789" i="18"/>
  <c r="L2789" i="18"/>
  <c r="K2789" i="18"/>
  <c r="J2789" i="18"/>
  <c r="I2789" i="18"/>
  <c r="H2788" i="18"/>
  <c r="H2787" i="18"/>
  <c r="H2786" i="18"/>
  <c r="H2785" i="18"/>
  <c r="N2784" i="18"/>
  <c r="M2784" i="18"/>
  <c r="L2784" i="18"/>
  <c r="K2784" i="18"/>
  <c r="J2784" i="18"/>
  <c r="I2784" i="18"/>
  <c r="H2783" i="18"/>
  <c r="H2782" i="18"/>
  <c r="H2781" i="18"/>
  <c r="H2780" i="18"/>
  <c r="N2779" i="18"/>
  <c r="M2779" i="18"/>
  <c r="L2779" i="18"/>
  <c r="K2779" i="18"/>
  <c r="J2779" i="18"/>
  <c r="I2779" i="18"/>
  <c r="H2778" i="18"/>
  <c r="H2777" i="18"/>
  <c r="H2776" i="18"/>
  <c r="H2775" i="18"/>
  <c r="N2774" i="18"/>
  <c r="M2774" i="18"/>
  <c r="L2774" i="18"/>
  <c r="K2774" i="18"/>
  <c r="J2774" i="18"/>
  <c r="I2774" i="18"/>
  <c r="H2774" i="18"/>
  <c r="H2773" i="18"/>
  <c r="H2772" i="18"/>
  <c r="H2771" i="18"/>
  <c r="H2770" i="18"/>
  <c r="H2769" i="18" s="1"/>
  <c r="N2769" i="18"/>
  <c r="M2769" i="18"/>
  <c r="L2769" i="18"/>
  <c r="K2769" i="18"/>
  <c r="J2769" i="18"/>
  <c r="I2769" i="18"/>
  <c r="H2768" i="18"/>
  <c r="H2767" i="18"/>
  <c r="H2766" i="18"/>
  <c r="H2765" i="18"/>
  <c r="H2764" i="18" s="1"/>
  <c r="N2764" i="18"/>
  <c r="M2764" i="18"/>
  <c r="L2764" i="18"/>
  <c r="K2764" i="18"/>
  <c r="J2764" i="18"/>
  <c r="I2764" i="18"/>
  <c r="H2763" i="18"/>
  <c r="H2762" i="18"/>
  <c r="H2761" i="18"/>
  <c r="H2760" i="18"/>
  <c r="N2759" i="18"/>
  <c r="M2759" i="18"/>
  <c r="L2759" i="18"/>
  <c r="K2759" i="18"/>
  <c r="J2759" i="18"/>
  <c r="I2759" i="18"/>
  <c r="H2758" i="18"/>
  <c r="H2757" i="18"/>
  <c r="H2756" i="18"/>
  <c r="H2755" i="18"/>
  <c r="H2754" i="18" s="1"/>
  <c r="N2754" i="18"/>
  <c r="M2754" i="18"/>
  <c r="L2754" i="18"/>
  <c r="K2754" i="18"/>
  <c r="J2754" i="18"/>
  <c r="I2754" i="18"/>
  <c r="H2753" i="18"/>
  <c r="H2752" i="18"/>
  <c r="H2751" i="18"/>
  <c r="H2750" i="18"/>
  <c r="N2749" i="18"/>
  <c r="M2749" i="18"/>
  <c r="L2749" i="18"/>
  <c r="K2749" i="18"/>
  <c r="J2749" i="18"/>
  <c r="I2749" i="18"/>
  <c r="H2748" i="18"/>
  <c r="H2747" i="18"/>
  <c r="H2746" i="18"/>
  <c r="H2745" i="18"/>
  <c r="N2744" i="18"/>
  <c r="M2744" i="18"/>
  <c r="L2744" i="18"/>
  <c r="K2744" i="18"/>
  <c r="J2744" i="18"/>
  <c r="I2744" i="18"/>
  <c r="H2743" i="18"/>
  <c r="H2742" i="18"/>
  <c r="H2741" i="18"/>
  <c r="H2740" i="18"/>
  <c r="N2739" i="18"/>
  <c r="M2739" i="18"/>
  <c r="L2739" i="18"/>
  <c r="K2739" i="18"/>
  <c r="J2739" i="18"/>
  <c r="I2739" i="18"/>
  <c r="H2738" i="18"/>
  <c r="H2737" i="18"/>
  <c r="H2736" i="18"/>
  <c r="H2735" i="18"/>
  <c r="N2734" i="18"/>
  <c r="M2734" i="18"/>
  <c r="L2734" i="18"/>
  <c r="K2734" i="18"/>
  <c r="J2734" i="18"/>
  <c r="I2734" i="18"/>
  <c r="H2734" i="18"/>
  <c r="H2733" i="18"/>
  <c r="H2732" i="18"/>
  <c r="H2731" i="18"/>
  <c r="H2730" i="18"/>
  <c r="H2729" i="18" s="1"/>
  <c r="N2729" i="18"/>
  <c r="M2729" i="18"/>
  <c r="L2729" i="18"/>
  <c r="K2729" i="18"/>
  <c r="J2729" i="18"/>
  <c r="I2729" i="18"/>
  <c r="H2728" i="18"/>
  <c r="H2727" i="18"/>
  <c r="H2726" i="18"/>
  <c r="H2725" i="18"/>
  <c r="H2724" i="18" s="1"/>
  <c r="N2724" i="18"/>
  <c r="M2724" i="18"/>
  <c r="L2724" i="18"/>
  <c r="K2724" i="18"/>
  <c r="J2724" i="18"/>
  <c r="I2724" i="18"/>
  <c r="H2723" i="18"/>
  <c r="H2722" i="18"/>
  <c r="H2721" i="18"/>
  <c r="H2720" i="18"/>
  <c r="N2719" i="18"/>
  <c r="M2719" i="18"/>
  <c r="L2719" i="18"/>
  <c r="K2719" i="18"/>
  <c r="J2719" i="18"/>
  <c r="I2719" i="18"/>
  <c r="H2718" i="18"/>
  <c r="H2717" i="18"/>
  <c r="H2716" i="18"/>
  <c r="H2715" i="18"/>
  <c r="H2714" i="18" s="1"/>
  <c r="N2714" i="18"/>
  <c r="M2714" i="18"/>
  <c r="L2714" i="18"/>
  <c r="K2714" i="18"/>
  <c r="J2714" i="18"/>
  <c r="I2714" i="18"/>
  <c r="H2713" i="18"/>
  <c r="H2712" i="18"/>
  <c r="H2711" i="18"/>
  <c r="H2710" i="18"/>
  <c r="N2709" i="18"/>
  <c r="M2709" i="18"/>
  <c r="L2709" i="18"/>
  <c r="K2709" i="18"/>
  <c r="J2709" i="18"/>
  <c r="I2709" i="18"/>
  <c r="H2708" i="18"/>
  <c r="H2707" i="18"/>
  <c r="H2706" i="18"/>
  <c r="H2705" i="18"/>
  <c r="N2704" i="18"/>
  <c r="M2704" i="18"/>
  <c r="L2704" i="18"/>
  <c r="K2704" i="18"/>
  <c r="J2704" i="18"/>
  <c r="I2704" i="18"/>
  <c r="H2703" i="18"/>
  <c r="H2702" i="18"/>
  <c r="H2701" i="18"/>
  <c r="H2700" i="18"/>
  <c r="N2699" i="18"/>
  <c r="M2699" i="18"/>
  <c r="L2699" i="18"/>
  <c r="K2699" i="18"/>
  <c r="J2699" i="18"/>
  <c r="I2699" i="18"/>
  <c r="H2698" i="18"/>
  <c r="H2697" i="18"/>
  <c r="H2696" i="18"/>
  <c r="H2695" i="18"/>
  <c r="N2694" i="18"/>
  <c r="M2694" i="18"/>
  <c r="L2694" i="18"/>
  <c r="K2694" i="18"/>
  <c r="J2694" i="18"/>
  <c r="I2694" i="18"/>
  <c r="H2694" i="18"/>
  <c r="H2693" i="18"/>
  <c r="H2692" i="18"/>
  <c r="H2691" i="18"/>
  <c r="H2690" i="18"/>
  <c r="H2689" i="18" s="1"/>
  <c r="N2689" i="18"/>
  <c r="M2689" i="18"/>
  <c r="L2689" i="18"/>
  <c r="K2689" i="18"/>
  <c r="J2689" i="18"/>
  <c r="I2689" i="18"/>
  <c r="H2688" i="18"/>
  <c r="H2687" i="18"/>
  <c r="H2686" i="18"/>
  <c r="H2685" i="18"/>
  <c r="H2684" i="18" s="1"/>
  <c r="N2684" i="18"/>
  <c r="M2684" i="18"/>
  <c r="L2684" i="18"/>
  <c r="K2684" i="18"/>
  <c r="J2684" i="18"/>
  <c r="I2684" i="18"/>
  <c r="H2683" i="18"/>
  <c r="H2682" i="18"/>
  <c r="H2681" i="18"/>
  <c r="H2680" i="18"/>
  <c r="N2679" i="18"/>
  <c r="M2679" i="18"/>
  <c r="L2679" i="18"/>
  <c r="K2679" i="18"/>
  <c r="J2679" i="18"/>
  <c r="I2679" i="18"/>
  <c r="H2678" i="18"/>
  <c r="H2677" i="18"/>
  <c r="H2676" i="18"/>
  <c r="H2675" i="18"/>
  <c r="H2674" i="18" s="1"/>
  <c r="N2674" i="18"/>
  <c r="M2674" i="18"/>
  <c r="L2674" i="18"/>
  <c r="K2674" i="18"/>
  <c r="J2674" i="18"/>
  <c r="I2674" i="18"/>
  <c r="H2673" i="18"/>
  <c r="H2672" i="18"/>
  <c r="H2671" i="18"/>
  <c r="H2670" i="18"/>
  <c r="N2669" i="18"/>
  <c r="M2669" i="18"/>
  <c r="L2669" i="18"/>
  <c r="K2669" i="18"/>
  <c r="J2669" i="18"/>
  <c r="I2669" i="18"/>
  <c r="H2668" i="18"/>
  <c r="H2667" i="18"/>
  <c r="H2666" i="18"/>
  <c r="H2665" i="18"/>
  <c r="N2664" i="18"/>
  <c r="M2664" i="18"/>
  <c r="L2664" i="18"/>
  <c r="K2664" i="18"/>
  <c r="J2664" i="18"/>
  <c r="I2664" i="18"/>
  <c r="N2662" i="18"/>
  <c r="M2662" i="18"/>
  <c r="L2662" i="18"/>
  <c r="K2662" i="18"/>
  <c r="J2662" i="18"/>
  <c r="I2662" i="18"/>
  <c r="N2661" i="18"/>
  <c r="M2661" i="18"/>
  <c r="L2661" i="18"/>
  <c r="K2661" i="18"/>
  <c r="J2661" i="18"/>
  <c r="I2661" i="18"/>
  <c r="H2661" i="18"/>
  <c r="N2660" i="18"/>
  <c r="M2660" i="18"/>
  <c r="L2660" i="18"/>
  <c r="K2660" i="18"/>
  <c r="J2660" i="18"/>
  <c r="I2660" i="18"/>
  <c r="H2660" i="18" s="1"/>
  <c r="N2659" i="18"/>
  <c r="N2658" i="18" s="1"/>
  <c r="M2659" i="18"/>
  <c r="M2658" i="18" s="1"/>
  <c r="L2659" i="18"/>
  <c r="L2658" i="18" s="1"/>
  <c r="K2659" i="18"/>
  <c r="K2658" i="18" s="1"/>
  <c r="J2659" i="18"/>
  <c r="J2658" i="18" s="1"/>
  <c r="I2659" i="18"/>
  <c r="H2659" i="18" s="1"/>
  <c r="I2658" i="18"/>
  <c r="H2657" i="18"/>
  <c r="H2656" i="18"/>
  <c r="H2655" i="18"/>
  <c r="H2654" i="18"/>
  <c r="H2653" i="18" s="1"/>
  <c r="N2653" i="18"/>
  <c r="M2653" i="18"/>
  <c r="L2653" i="18"/>
  <c r="K2653" i="18"/>
  <c r="J2653" i="18"/>
  <c r="I2653" i="18"/>
  <c r="H2652" i="18"/>
  <c r="H2651" i="18"/>
  <c r="H2650" i="18"/>
  <c r="H2649" i="18"/>
  <c r="N2648" i="18"/>
  <c r="M2648" i="18"/>
  <c r="L2648" i="18"/>
  <c r="K2648" i="18"/>
  <c r="J2648" i="18"/>
  <c r="I2648" i="18"/>
  <c r="H2647" i="18"/>
  <c r="H2646" i="18"/>
  <c r="H2645" i="18"/>
  <c r="H2644" i="18"/>
  <c r="H2643" i="18" s="1"/>
  <c r="N2643" i="18"/>
  <c r="M2643" i="18"/>
  <c r="L2643" i="18"/>
  <c r="K2643" i="18"/>
  <c r="J2643" i="18"/>
  <c r="I2643" i="18"/>
  <c r="H2642" i="18"/>
  <c r="H2641" i="18"/>
  <c r="H2640" i="18"/>
  <c r="H2639" i="18"/>
  <c r="N2638" i="18"/>
  <c r="M2638" i="18"/>
  <c r="L2638" i="18"/>
  <c r="K2638" i="18"/>
  <c r="J2638" i="18"/>
  <c r="I2638" i="18"/>
  <c r="H2637" i="18"/>
  <c r="H2636" i="18"/>
  <c r="H2635" i="18"/>
  <c r="H2634" i="18"/>
  <c r="N2633" i="18"/>
  <c r="M2633" i="18"/>
  <c r="L2633" i="18"/>
  <c r="K2633" i="18"/>
  <c r="J2633" i="18"/>
  <c r="I2633" i="18"/>
  <c r="H2632" i="18"/>
  <c r="H2631" i="18"/>
  <c r="H2630" i="18"/>
  <c r="H2629" i="18"/>
  <c r="N2628" i="18"/>
  <c r="M2628" i="18"/>
  <c r="L2628" i="18"/>
  <c r="K2628" i="18"/>
  <c r="J2628" i="18"/>
  <c r="I2628" i="18"/>
  <c r="H2627" i="18"/>
  <c r="H2626" i="18"/>
  <c r="H2625" i="18"/>
  <c r="H2624" i="18"/>
  <c r="N2623" i="18"/>
  <c r="M2623" i="18"/>
  <c r="L2623" i="18"/>
  <c r="K2623" i="18"/>
  <c r="J2623" i="18"/>
  <c r="I2623" i="18"/>
  <c r="H2623" i="18"/>
  <c r="H2622" i="18"/>
  <c r="H2621" i="18"/>
  <c r="H2620" i="18"/>
  <c r="H2619" i="18"/>
  <c r="H2618" i="18" s="1"/>
  <c r="N2618" i="18"/>
  <c r="M2618" i="18"/>
  <c r="L2618" i="18"/>
  <c r="K2618" i="18"/>
  <c r="J2618" i="18"/>
  <c r="I2618" i="18"/>
  <c r="H2617" i="18"/>
  <c r="H2616" i="18"/>
  <c r="H2615" i="18"/>
  <c r="H2614" i="18"/>
  <c r="H2613" i="18" s="1"/>
  <c r="N2613" i="18"/>
  <c r="M2613" i="18"/>
  <c r="L2613" i="18"/>
  <c r="K2613" i="18"/>
  <c r="J2613" i="18"/>
  <c r="I2613" i="18"/>
  <c r="H2612" i="18"/>
  <c r="H2611" i="18"/>
  <c r="H2610" i="18"/>
  <c r="H2609" i="18"/>
  <c r="N2608" i="18"/>
  <c r="M2608" i="18"/>
  <c r="L2608" i="18"/>
  <c r="K2608" i="18"/>
  <c r="J2608" i="18"/>
  <c r="I2608" i="18"/>
  <c r="H2607" i="18"/>
  <c r="H2606" i="18"/>
  <c r="H2605" i="18"/>
  <c r="H2604" i="18"/>
  <c r="H2603" i="18" s="1"/>
  <c r="N2603" i="18"/>
  <c r="M2603" i="18"/>
  <c r="L2603" i="18"/>
  <c r="K2603" i="18"/>
  <c r="J2603" i="18"/>
  <c r="I2603" i="18"/>
  <c r="H2602" i="18"/>
  <c r="H2601" i="18"/>
  <c r="H2600" i="18"/>
  <c r="H2599" i="18"/>
  <c r="N2598" i="18"/>
  <c r="M2598" i="18"/>
  <c r="L2598" i="18"/>
  <c r="K2598" i="18"/>
  <c r="J2598" i="18"/>
  <c r="I2598" i="18"/>
  <c r="H2597" i="18"/>
  <c r="H2596" i="18"/>
  <c r="H2595" i="18"/>
  <c r="H2594" i="18"/>
  <c r="N2593" i="18"/>
  <c r="M2593" i="18"/>
  <c r="L2593" i="18"/>
  <c r="K2593" i="18"/>
  <c r="J2593" i="18"/>
  <c r="I2593" i="18"/>
  <c r="H2592" i="18"/>
  <c r="H2591" i="18"/>
  <c r="H2590" i="18"/>
  <c r="H2589" i="18"/>
  <c r="N2588" i="18"/>
  <c r="M2588" i="18"/>
  <c r="L2588" i="18"/>
  <c r="K2588" i="18"/>
  <c r="J2588" i="18"/>
  <c r="I2588" i="18"/>
  <c r="H2587" i="18"/>
  <c r="H2586" i="18"/>
  <c r="H2585" i="18"/>
  <c r="H2584" i="18"/>
  <c r="N2583" i="18"/>
  <c r="M2583" i="18"/>
  <c r="L2583" i="18"/>
  <c r="K2583" i="18"/>
  <c r="J2583" i="18"/>
  <c r="I2583" i="18"/>
  <c r="H2583" i="18"/>
  <c r="H2582" i="18"/>
  <c r="H2581" i="18"/>
  <c r="H2580" i="18"/>
  <c r="H2579" i="18"/>
  <c r="H2578" i="18" s="1"/>
  <c r="N2578" i="18"/>
  <c r="M2578" i="18"/>
  <c r="L2578" i="18"/>
  <c r="K2578" i="18"/>
  <c r="J2578" i="18"/>
  <c r="I2578" i="18"/>
  <c r="H2577" i="18"/>
  <c r="H2576" i="18"/>
  <c r="H2575" i="18"/>
  <c r="H2574" i="18"/>
  <c r="H2573" i="18" s="1"/>
  <c r="N2573" i="18"/>
  <c r="M2573" i="18"/>
  <c r="L2573" i="18"/>
  <c r="K2573" i="18"/>
  <c r="J2573" i="18"/>
  <c r="I2573" i="18"/>
  <c r="H2572" i="18"/>
  <c r="H2571" i="18"/>
  <c r="H2570" i="18"/>
  <c r="H2569" i="18"/>
  <c r="N2568" i="18"/>
  <c r="M2568" i="18"/>
  <c r="L2568" i="18"/>
  <c r="K2568" i="18"/>
  <c r="J2568" i="18"/>
  <c r="I2568" i="18"/>
  <c r="H2567" i="18"/>
  <c r="H2566" i="18"/>
  <c r="H2565" i="18"/>
  <c r="H2564" i="18"/>
  <c r="H2563" i="18" s="1"/>
  <c r="N2563" i="18"/>
  <c r="M2563" i="18"/>
  <c r="L2563" i="18"/>
  <c r="K2563" i="18"/>
  <c r="J2563" i="18"/>
  <c r="I2563" i="18"/>
  <c r="H2562" i="18"/>
  <c r="H2561" i="18"/>
  <c r="H2560" i="18"/>
  <c r="H2559" i="18"/>
  <c r="N2558" i="18"/>
  <c r="M2558" i="18"/>
  <c r="L2558" i="18"/>
  <c r="K2558" i="18"/>
  <c r="J2558" i="18"/>
  <c r="I2558" i="18"/>
  <c r="H2557" i="18"/>
  <c r="H2556" i="18"/>
  <c r="H2555" i="18"/>
  <c r="H2554" i="18"/>
  <c r="N2553" i="18"/>
  <c r="M2553" i="18"/>
  <c r="L2553" i="18"/>
  <c r="K2553" i="18"/>
  <c r="J2553" i="18"/>
  <c r="I2553" i="18"/>
  <c r="H2552" i="18"/>
  <c r="H2551" i="18"/>
  <c r="H2550" i="18"/>
  <c r="H2549" i="18"/>
  <c r="N2548" i="18"/>
  <c r="M2548" i="18"/>
  <c r="L2548" i="18"/>
  <c r="K2548" i="18"/>
  <c r="J2548" i="18"/>
  <c r="I2548" i="18"/>
  <c r="H2547" i="18"/>
  <c r="H2546" i="18"/>
  <c r="H2545" i="18"/>
  <c r="H2544" i="18"/>
  <c r="N2543" i="18"/>
  <c r="M2543" i="18"/>
  <c r="L2543" i="18"/>
  <c r="K2543" i="18"/>
  <c r="J2543" i="18"/>
  <c r="I2543" i="18"/>
  <c r="H2543" i="18"/>
  <c r="H2542" i="18"/>
  <c r="H2541" i="18"/>
  <c r="H2540" i="18"/>
  <c r="H2539" i="18"/>
  <c r="H2538" i="18" s="1"/>
  <c r="N2538" i="18"/>
  <c r="M2538" i="18"/>
  <c r="L2538" i="18"/>
  <c r="K2538" i="18"/>
  <c r="J2538" i="18"/>
  <c r="I2538" i="18"/>
  <c r="H2537" i="18"/>
  <c r="H2536" i="18"/>
  <c r="H2535" i="18"/>
  <c r="H2534" i="18"/>
  <c r="H2533" i="18" s="1"/>
  <c r="N2533" i="18"/>
  <c r="M2533" i="18"/>
  <c r="L2533" i="18"/>
  <c r="K2533" i="18"/>
  <c r="J2533" i="18"/>
  <c r="I2533" i="18"/>
  <c r="H2532" i="18"/>
  <c r="H2531" i="18"/>
  <c r="H2530" i="18"/>
  <c r="H2529" i="18"/>
  <c r="N2528" i="18"/>
  <c r="M2528" i="18"/>
  <c r="L2528" i="18"/>
  <c r="K2528" i="18"/>
  <c r="J2528" i="18"/>
  <c r="I2528" i="18"/>
  <c r="H2527" i="18"/>
  <c r="H2526" i="18"/>
  <c r="H2525" i="18"/>
  <c r="H2524" i="18"/>
  <c r="H2523" i="18" s="1"/>
  <c r="N2523" i="18"/>
  <c r="M2523" i="18"/>
  <c r="L2523" i="18"/>
  <c r="K2523" i="18"/>
  <c r="J2523" i="18"/>
  <c r="I2523" i="18"/>
  <c r="H2522" i="18"/>
  <c r="H2521" i="18"/>
  <c r="H2520" i="18"/>
  <c r="H2519" i="18"/>
  <c r="N2518" i="18"/>
  <c r="M2518" i="18"/>
  <c r="L2518" i="18"/>
  <c r="K2518" i="18"/>
  <c r="J2518" i="18"/>
  <c r="I2518" i="18"/>
  <c r="N2516" i="18"/>
  <c r="M2516" i="18"/>
  <c r="L2516" i="18"/>
  <c r="K2516" i="18"/>
  <c r="J2516" i="18"/>
  <c r="I2516" i="18"/>
  <c r="N2515" i="18"/>
  <c r="M2515" i="18"/>
  <c r="L2515" i="18"/>
  <c r="K2515" i="18"/>
  <c r="J2515" i="18"/>
  <c r="I2515" i="18"/>
  <c r="N2514" i="18"/>
  <c r="N2512" i="18" s="1"/>
  <c r="M2514" i="18"/>
  <c r="L2514" i="18"/>
  <c r="K2514" i="18"/>
  <c r="J2514" i="18"/>
  <c r="J2512" i="18" s="1"/>
  <c r="I2514" i="18"/>
  <c r="H2514" i="18"/>
  <c r="N2513" i="18"/>
  <c r="M2513" i="18"/>
  <c r="M2512" i="18" s="1"/>
  <c r="L2513" i="18"/>
  <c r="K2513" i="18"/>
  <c r="K2512" i="18" s="1"/>
  <c r="J2513" i="18"/>
  <c r="I2513" i="18"/>
  <c r="H2513" i="18" s="1"/>
  <c r="L2512" i="18"/>
  <c r="H2511" i="18"/>
  <c r="H2510" i="18"/>
  <c r="H2509" i="18"/>
  <c r="H2508" i="18"/>
  <c r="N2507" i="18"/>
  <c r="M2507" i="18"/>
  <c r="L2507" i="18"/>
  <c r="K2507" i="18"/>
  <c r="J2507" i="18"/>
  <c r="I2507" i="18"/>
  <c r="H2506" i="18"/>
  <c r="H2505" i="18"/>
  <c r="H2504" i="18"/>
  <c r="H2503" i="18"/>
  <c r="N2502" i="18"/>
  <c r="M2502" i="18"/>
  <c r="L2502" i="18"/>
  <c r="K2502" i="18"/>
  <c r="J2502" i="18"/>
  <c r="I2502" i="18"/>
  <c r="H2502" i="18"/>
  <c r="H2501" i="18"/>
  <c r="H2500" i="18"/>
  <c r="H2499" i="18"/>
  <c r="H2498" i="18"/>
  <c r="H2497" i="18" s="1"/>
  <c r="N2497" i="18"/>
  <c r="M2497" i="18"/>
  <c r="L2497" i="18"/>
  <c r="K2497" i="18"/>
  <c r="J2497" i="18"/>
  <c r="I2497" i="18"/>
  <c r="H2496" i="18"/>
  <c r="H2495" i="18"/>
  <c r="H2494" i="18"/>
  <c r="H2493" i="18"/>
  <c r="H2492" i="18" s="1"/>
  <c r="N2492" i="18"/>
  <c r="M2492" i="18"/>
  <c r="L2492" i="18"/>
  <c r="K2492" i="18"/>
  <c r="J2492" i="18"/>
  <c r="I2492" i="18"/>
  <c r="H2491" i="18"/>
  <c r="H2490" i="18"/>
  <c r="H2489" i="18"/>
  <c r="H2488" i="18"/>
  <c r="N2487" i="18"/>
  <c r="M2487" i="18"/>
  <c r="L2487" i="18"/>
  <c r="K2487" i="18"/>
  <c r="J2487" i="18"/>
  <c r="I2487" i="18"/>
  <c r="H2486" i="18"/>
  <c r="H2485" i="18"/>
  <c r="H2484" i="18"/>
  <c r="H2483" i="18"/>
  <c r="H2482" i="18" s="1"/>
  <c r="N2482" i="18"/>
  <c r="M2482" i="18"/>
  <c r="L2482" i="18"/>
  <c r="K2482" i="18"/>
  <c r="J2482" i="18"/>
  <c r="I2482" i="18"/>
  <c r="H2481" i="18"/>
  <c r="H2480" i="18"/>
  <c r="H2479" i="18"/>
  <c r="H2478" i="18"/>
  <c r="N2477" i="18"/>
  <c r="M2477" i="18"/>
  <c r="L2477" i="18"/>
  <c r="K2477" i="18"/>
  <c r="J2477" i="18"/>
  <c r="I2477" i="18"/>
  <c r="H2476" i="18"/>
  <c r="H2475" i="18"/>
  <c r="H2474" i="18"/>
  <c r="H2473" i="18"/>
  <c r="N2472" i="18"/>
  <c r="M2472" i="18"/>
  <c r="L2472" i="18"/>
  <c r="K2472" i="18"/>
  <c r="J2472" i="18"/>
  <c r="I2472" i="18"/>
  <c r="H2471" i="18"/>
  <c r="H2470" i="18"/>
  <c r="H2469" i="18"/>
  <c r="H2468" i="18"/>
  <c r="N2467" i="18"/>
  <c r="M2467" i="18"/>
  <c r="L2467" i="18"/>
  <c r="K2467" i="18"/>
  <c r="J2467" i="18"/>
  <c r="I2467" i="18"/>
  <c r="H2466" i="18"/>
  <c r="H2465" i="18"/>
  <c r="H2464" i="18"/>
  <c r="H2463" i="18"/>
  <c r="N2462" i="18"/>
  <c r="M2462" i="18"/>
  <c r="L2462" i="18"/>
  <c r="K2462" i="18"/>
  <c r="J2462" i="18"/>
  <c r="I2462" i="18"/>
  <c r="H2462" i="18"/>
  <c r="H2461" i="18"/>
  <c r="H2460" i="18"/>
  <c r="H2459" i="18"/>
  <c r="H2458" i="18"/>
  <c r="H2457" i="18" s="1"/>
  <c r="N2457" i="18"/>
  <c r="M2457" i="18"/>
  <c r="L2457" i="18"/>
  <c r="K2457" i="18"/>
  <c r="J2457" i="18"/>
  <c r="I2457" i="18"/>
  <c r="H2456" i="18"/>
  <c r="H2455" i="18"/>
  <c r="H2454" i="18"/>
  <c r="H2453" i="18"/>
  <c r="H2452" i="18" s="1"/>
  <c r="N2452" i="18"/>
  <c r="M2452" i="18"/>
  <c r="L2452" i="18"/>
  <c r="K2452" i="18"/>
  <c r="J2452" i="18"/>
  <c r="I2452" i="18"/>
  <c r="H2451" i="18"/>
  <c r="H2450" i="18"/>
  <c r="H2449" i="18"/>
  <c r="H2448" i="18"/>
  <c r="N2447" i="18"/>
  <c r="M2447" i="18"/>
  <c r="L2447" i="18"/>
  <c r="K2447" i="18"/>
  <c r="J2447" i="18"/>
  <c r="I2447" i="18"/>
  <c r="H2446" i="18"/>
  <c r="H2445" i="18"/>
  <c r="H2444" i="18"/>
  <c r="H2443" i="18"/>
  <c r="H2442" i="18" s="1"/>
  <c r="N2442" i="18"/>
  <c r="M2442" i="18"/>
  <c r="L2442" i="18"/>
  <c r="K2442" i="18"/>
  <c r="J2442" i="18"/>
  <c r="I2442" i="18"/>
  <c r="H2441" i="18"/>
  <c r="H2440" i="18"/>
  <c r="H2439" i="18"/>
  <c r="H2438" i="18"/>
  <c r="N2437" i="18"/>
  <c r="M2437" i="18"/>
  <c r="L2437" i="18"/>
  <c r="K2437" i="18"/>
  <c r="J2437" i="18"/>
  <c r="I2437" i="18"/>
  <c r="H2436" i="18"/>
  <c r="H2435" i="18"/>
  <c r="H2434" i="18"/>
  <c r="H2433" i="18"/>
  <c r="N2432" i="18"/>
  <c r="M2432" i="18"/>
  <c r="L2432" i="18"/>
  <c r="K2432" i="18"/>
  <c r="J2432" i="18"/>
  <c r="I2432" i="18"/>
  <c r="H2431" i="18"/>
  <c r="H2430" i="18"/>
  <c r="H2429" i="18"/>
  <c r="H2428" i="18"/>
  <c r="N2427" i="18"/>
  <c r="M2427" i="18"/>
  <c r="L2427" i="18"/>
  <c r="K2427" i="18"/>
  <c r="J2427" i="18"/>
  <c r="I2427" i="18"/>
  <c r="H2426" i="18"/>
  <c r="H2425" i="18"/>
  <c r="H2424" i="18"/>
  <c r="H2423" i="18"/>
  <c r="N2422" i="18"/>
  <c r="M2422" i="18"/>
  <c r="L2422" i="18"/>
  <c r="K2422" i="18"/>
  <c r="J2422" i="18"/>
  <c r="I2422" i="18"/>
  <c r="H2422" i="18"/>
  <c r="H2421" i="18"/>
  <c r="H2420" i="18"/>
  <c r="H2419" i="18"/>
  <c r="H2418" i="18"/>
  <c r="H2417" i="18" s="1"/>
  <c r="N2417" i="18"/>
  <c r="M2417" i="18"/>
  <c r="L2417" i="18"/>
  <c r="K2417" i="18"/>
  <c r="J2417" i="18"/>
  <c r="I2417" i="18"/>
  <c r="H2416" i="18"/>
  <c r="H2415" i="18"/>
  <c r="H2414" i="18"/>
  <c r="H2413" i="18"/>
  <c r="H2412" i="18" s="1"/>
  <c r="N2412" i="18"/>
  <c r="M2412" i="18"/>
  <c r="L2412" i="18"/>
  <c r="K2412" i="18"/>
  <c r="J2412" i="18"/>
  <c r="I2412" i="18"/>
  <c r="H2411" i="18"/>
  <c r="H2410" i="18"/>
  <c r="H2409" i="18"/>
  <c r="H2408" i="18"/>
  <c r="N2407" i="18"/>
  <c r="M2407" i="18"/>
  <c r="L2407" i="18"/>
  <c r="K2407" i="18"/>
  <c r="J2407" i="18"/>
  <c r="I2407" i="18"/>
  <c r="H2406" i="18"/>
  <c r="H2405" i="18"/>
  <c r="H2404" i="18"/>
  <c r="H2403" i="18"/>
  <c r="H2402" i="18" s="1"/>
  <c r="N2402" i="18"/>
  <c r="M2402" i="18"/>
  <c r="L2402" i="18"/>
  <c r="K2402" i="18"/>
  <c r="J2402" i="18"/>
  <c r="I2402" i="18"/>
  <c r="H2401" i="18"/>
  <c r="H2400" i="18"/>
  <c r="H2399" i="18"/>
  <c r="H2398" i="18"/>
  <c r="N2397" i="18"/>
  <c r="M2397" i="18"/>
  <c r="L2397" i="18"/>
  <c r="K2397" i="18"/>
  <c r="J2397" i="18"/>
  <c r="I2397" i="18"/>
  <c r="H2396" i="18"/>
  <c r="H2395" i="18"/>
  <c r="H2394" i="18"/>
  <c r="H2393" i="18"/>
  <c r="N2392" i="18"/>
  <c r="M2392" i="18"/>
  <c r="L2392" i="18"/>
  <c r="K2392" i="18"/>
  <c r="J2392" i="18"/>
  <c r="I2392" i="18"/>
  <c r="H2391" i="18"/>
  <c r="H2390" i="18"/>
  <c r="H2389" i="18"/>
  <c r="H2388" i="18"/>
  <c r="N2387" i="18"/>
  <c r="M2387" i="18"/>
  <c r="L2387" i="18"/>
  <c r="K2387" i="18"/>
  <c r="J2387" i="18"/>
  <c r="I2387" i="18"/>
  <c r="H2386" i="18"/>
  <c r="H2385" i="18"/>
  <c r="H2384" i="18"/>
  <c r="H2383" i="18"/>
  <c r="N2382" i="18"/>
  <c r="M2382" i="18"/>
  <c r="L2382" i="18"/>
  <c r="K2382" i="18"/>
  <c r="J2382" i="18"/>
  <c r="I2382" i="18"/>
  <c r="H2382" i="18"/>
  <c r="H2381" i="18"/>
  <c r="H2380" i="18"/>
  <c r="H2379" i="18"/>
  <c r="H2378" i="18"/>
  <c r="H2377" i="18" s="1"/>
  <c r="N2377" i="18"/>
  <c r="M2377" i="18"/>
  <c r="L2377" i="18"/>
  <c r="K2377" i="18"/>
  <c r="J2377" i="18"/>
  <c r="I2377" i="18"/>
  <c r="H2376" i="18"/>
  <c r="H2375" i="18"/>
  <c r="H2374" i="18"/>
  <c r="H2373" i="18"/>
  <c r="H2372" i="18" s="1"/>
  <c r="N2372" i="18"/>
  <c r="M2372" i="18"/>
  <c r="L2372" i="18"/>
  <c r="K2372" i="18"/>
  <c r="J2372" i="18"/>
  <c r="I2372" i="18"/>
  <c r="H2371" i="18"/>
  <c r="H2370" i="18"/>
  <c r="H2369" i="18"/>
  <c r="H2368" i="18"/>
  <c r="N2367" i="18"/>
  <c r="M2367" i="18"/>
  <c r="L2367" i="18"/>
  <c r="K2367" i="18"/>
  <c r="J2367" i="18"/>
  <c r="I2367" i="18"/>
  <c r="H2366" i="18"/>
  <c r="H2365" i="18"/>
  <c r="H2364" i="18"/>
  <c r="H2363" i="18"/>
  <c r="H2362" i="18" s="1"/>
  <c r="N2362" i="18"/>
  <c r="M2362" i="18"/>
  <c r="L2362" i="18"/>
  <c r="K2362" i="18"/>
  <c r="J2362" i="18"/>
  <c r="I2362" i="18"/>
  <c r="H2361" i="18"/>
  <c r="H2360" i="18"/>
  <c r="H2359" i="18"/>
  <c r="H2358" i="18"/>
  <c r="N2357" i="18"/>
  <c r="M2357" i="18"/>
  <c r="L2357" i="18"/>
  <c r="K2357" i="18"/>
  <c r="J2357" i="18"/>
  <c r="I2357" i="18"/>
  <c r="H2356" i="18"/>
  <c r="H2355" i="18"/>
  <c r="H2354" i="18"/>
  <c r="H2353" i="18"/>
  <c r="N2352" i="18"/>
  <c r="M2352" i="18"/>
  <c r="L2352" i="18"/>
  <c r="K2352" i="18"/>
  <c r="J2352" i="18"/>
  <c r="I2352" i="18"/>
  <c r="H2352" i="18"/>
  <c r="H2351" i="18"/>
  <c r="H2350" i="18"/>
  <c r="H2349" i="18"/>
  <c r="H2348" i="18"/>
  <c r="H2347" i="18" s="1"/>
  <c r="N2347" i="18"/>
  <c r="M2347" i="18"/>
  <c r="L2347" i="18"/>
  <c r="K2347" i="18"/>
  <c r="J2347" i="18"/>
  <c r="I2347" i="18"/>
  <c r="N2345" i="18"/>
  <c r="M2345" i="18"/>
  <c r="L2345" i="18"/>
  <c r="K2345" i="18"/>
  <c r="J2345" i="18"/>
  <c r="I2345" i="18"/>
  <c r="H2345" i="18" s="1"/>
  <c r="N2344" i="18"/>
  <c r="M2344" i="18"/>
  <c r="L2344" i="18"/>
  <c r="K2344" i="18"/>
  <c r="J2344" i="18"/>
  <c r="I2344" i="18"/>
  <c r="N2343" i="18"/>
  <c r="M2343" i="18"/>
  <c r="L2343" i="18"/>
  <c r="K2343" i="18"/>
  <c r="J2343" i="18"/>
  <c r="I2343" i="18"/>
  <c r="H2343" i="18" s="1"/>
  <c r="N2342" i="18"/>
  <c r="M2342" i="18"/>
  <c r="L2342" i="18"/>
  <c r="L2341" i="18" s="1"/>
  <c r="K2342" i="18"/>
  <c r="J2342" i="18"/>
  <c r="I2342" i="18"/>
  <c r="N2341" i="18"/>
  <c r="J2341" i="18"/>
  <c r="H2340" i="18"/>
  <c r="H2339" i="18"/>
  <c r="H2338" i="18"/>
  <c r="H2337" i="18"/>
  <c r="N2336" i="18"/>
  <c r="M2336" i="18"/>
  <c r="L2336" i="18"/>
  <c r="K2336" i="18"/>
  <c r="J2336" i="18"/>
  <c r="I2336" i="18"/>
  <c r="H2335" i="18"/>
  <c r="H2334" i="18"/>
  <c r="H2333" i="18"/>
  <c r="H2332" i="18"/>
  <c r="H2331" i="18" s="1"/>
  <c r="N2331" i="18"/>
  <c r="M2331" i="18"/>
  <c r="L2331" i="18"/>
  <c r="K2331" i="18"/>
  <c r="J2331" i="18"/>
  <c r="I2331" i="18"/>
  <c r="H2330" i="18"/>
  <c r="H2329" i="18"/>
  <c r="H2328" i="18"/>
  <c r="H2327" i="18"/>
  <c r="N2326" i="18"/>
  <c r="M2326" i="18"/>
  <c r="L2326" i="18"/>
  <c r="K2326" i="18"/>
  <c r="J2326" i="18"/>
  <c r="I2326" i="18"/>
  <c r="H2325" i="18"/>
  <c r="H2324" i="18"/>
  <c r="H2323" i="18"/>
  <c r="H2322" i="18"/>
  <c r="N2321" i="18"/>
  <c r="M2321" i="18"/>
  <c r="L2321" i="18"/>
  <c r="K2321" i="18"/>
  <c r="J2321" i="18"/>
  <c r="I2321" i="18"/>
  <c r="H2320" i="18"/>
  <c r="H2319" i="18"/>
  <c r="H2318" i="18"/>
  <c r="H2317" i="18"/>
  <c r="N2316" i="18"/>
  <c r="M2316" i="18"/>
  <c r="L2316" i="18"/>
  <c r="K2316" i="18"/>
  <c r="J2316" i="18"/>
  <c r="I2316" i="18"/>
  <c r="H2315" i="18"/>
  <c r="H2314" i="18"/>
  <c r="H2313" i="18"/>
  <c r="H2312" i="18"/>
  <c r="H2311" i="18" s="1"/>
  <c r="N2311" i="18"/>
  <c r="M2311" i="18"/>
  <c r="L2311" i="18"/>
  <c r="K2311" i="18"/>
  <c r="J2311" i="18"/>
  <c r="I2311" i="18"/>
  <c r="H2310" i="18"/>
  <c r="H2309" i="18"/>
  <c r="H2308" i="18"/>
  <c r="H2307" i="18"/>
  <c r="N2306" i="18"/>
  <c r="M2306" i="18"/>
  <c r="L2306" i="18"/>
  <c r="K2306" i="18"/>
  <c r="J2306" i="18"/>
  <c r="I2306" i="18"/>
  <c r="H2305" i="18"/>
  <c r="H2304" i="18"/>
  <c r="H2303" i="18"/>
  <c r="H2302" i="18"/>
  <c r="N2301" i="18"/>
  <c r="M2301" i="18"/>
  <c r="L2301" i="18"/>
  <c r="K2301" i="18"/>
  <c r="J2301" i="18"/>
  <c r="I2301" i="18"/>
  <c r="H2300" i="18"/>
  <c r="H2299" i="18"/>
  <c r="H2298" i="18"/>
  <c r="H2297" i="18"/>
  <c r="N2296" i="18"/>
  <c r="M2296" i="18"/>
  <c r="L2296" i="18"/>
  <c r="K2296" i="18"/>
  <c r="J2296" i="18"/>
  <c r="I2296" i="18"/>
  <c r="H2295" i="18"/>
  <c r="H2294" i="18"/>
  <c r="H2293" i="18"/>
  <c r="H2292" i="18"/>
  <c r="N2291" i="18"/>
  <c r="M2291" i="18"/>
  <c r="L2291" i="18"/>
  <c r="K2291" i="18"/>
  <c r="J2291" i="18"/>
  <c r="I2291" i="18"/>
  <c r="H2291" i="18"/>
  <c r="H2290" i="18"/>
  <c r="H2289" i="18"/>
  <c r="H2288" i="18"/>
  <c r="H2287" i="18"/>
  <c r="H2286" i="18" s="1"/>
  <c r="N2286" i="18"/>
  <c r="M2286" i="18"/>
  <c r="L2286" i="18"/>
  <c r="K2286" i="18"/>
  <c r="J2286" i="18"/>
  <c r="I2286" i="18"/>
  <c r="H2285" i="18"/>
  <c r="H2284" i="18"/>
  <c r="H2283" i="18"/>
  <c r="H2282" i="18"/>
  <c r="H2281" i="18" s="1"/>
  <c r="N2281" i="18"/>
  <c r="M2281" i="18"/>
  <c r="L2281" i="18"/>
  <c r="K2281" i="18"/>
  <c r="J2281" i="18"/>
  <c r="I2281" i="18"/>
  <c r="H2280" i="18"/>
  <c r="H2279" i="18"/>
  <c r="H2278" i="18"/>
  <c r="H2277" i="18"/>
  <c r="N2276" i="18"/>
  <c r="M2276" i="18"/>
  <c r="L2276" i="18"/>
  <c r="K2276" i="18"/>
  <c r="J2276" i="18"/>
  <c r="I2276" i="18"/>
  <c r="H2275" i="18"/>
  <c r="H2274" i="18"/>
  <c r="H2273" i="18"/>
  <c r="H2272" i="18"/>
  <c r="H2271" i="18" s="1"/>
  <c r="N2271" i="18"/>
  <c r="M2271" i="18"/>
  <c r="L2271" i="18"/>
  <c r="K2271" i="18"/>
  <c r="J2271" i="18"/>
  <c r="I2271" i="18"/>
  <c r="H2270" i="18"/>
  <c r="H2269" i="18"/>
  <c r="H2268" i="18"/>
  <c r="H2267" i="18"/>
  <c r="N2266" i="18"/>
  <c r="M2266" i="18"/>
  <c r="L2266" i="18"/>
  <c r="K2266" i="18"/>
  <c r="J2266" i="18"/>
  <c r="I2266" i="18"/>
  <c r="H2265" i="18"/>
  <c r="H2264" i="18"/>
  <c r="H2263" i="18"/>
  <c r="H2262" i="18"/>
  <c r="N2261" i="18"/>
  <c r="M2261" i="18"/>
  <c r="L2261" i="18"/>
  <c r="K2261" i="18"/>
  <c r="J2261" i="18"/>
  <c r="I2261" i="18"/>
  <c r="H2260" i="18"/>
  <c r="H2259" i="18"/>
  <c r="H2258" i="18"/>
  <c r="H2257" i="18"/>
  <c r="N2256" i="18"/>
  <c r="M2256" i="18"/>
  <c r="L2256" i="18"/>
  <c r="K2256" i="18"/>
  <c r="J2256" i="18"/>
  <c r="I2256" i="18"/>
  <c r="H2255" i="18"/>
  <c r="H2254" i="18"/>
  <c r="H2253" i="18"/>
  <c r="H2252" i="18"/>
  <c r="N2251" i="18"/>
  <c r="M2251" i="18"/>
  <c r="L2251" i="18"/>
  <c r="K2251" i="18"/>
  <c r="J2251" i="18"/>
  <c r="I2251" i="18"/>
  <c r="H2251" i="18"/>
  <c r="H2250" i="18"/>
  <c r="H2249" i="18"/>
  <c r="H2248" i="18"/>
  <c r="H2247" i="18"/>
  <c r="H2246" i="18" s="1"/>
  <c r="N2246" i="18"/>
  <c r="M2246" i="18"/>
  <c r="L2246" i="18"/>
  <c r="K2246" i="18"/>
  <c r="J2246" i="18"/>
  <c r="I2246" i="18"/>
  <c r="H2245" i="18"/>
  <c r="H2244" i="18"/>
  <c r="H2243" i="18"/>
  <c r="H2242" i="18"/>
  <c r="H2241" i="18" s="1"/>
  <c r="N2241" i="18"/>
  <c r="M2241" i="18"/>
  <c r="L2241" i="18"/>
  <c r="K2241" i="18"/>
  <c r="J2241" i="18"/>
  <c r="I2241" i="18"/>
  <c r="H2240" i="18"/>
  <c r="H2239" i="18"/>
  <c r="H2238" i="18"/>
  <c r="H2237" i="18"/>
  <c r="N2236" i="18"/>
  <c r="M2236" i="18"/>
  <c r="L2236" i="18"/>
  <c r="K2236" i="18"/>
  <c r="J2236" i="18"/>
  <c r="I2236" i="18"/>
  <c r="H2235" i="18"/>
  <c r="H2234" i="18"/>
  <c r="H2233" i="18"/>
  <c r="H2232" i="18"/>
  <c r="H2231" i="18" s="1"/>
  <c r="N2231" i="18"/>
  <c r="M2231" i="18"/>
  <c r="L2231" i="18"/>
  <c r="K2231" i="18"/>
  <c r="J2231" i="18"/>
  <c r="I2231" i="18"/>
  <c r="N2229" i="18"/>
  <c r="M2229" i="18"/>
  <c r="L2229" i="18"/>
  <c r="K2229" i="18"/>
  <c r="J2229" i="18"/>
  <c r="I2229" i="18"/>
  <c r="N2228" i="18"/>
  <c r="M2228" i="18"/>
  <c r="L2228" i="18"/>
  <c r="K2228" i="18"/>
  <c r="J2228" i="18"/>
  <c r="I2228" i="18"/>
  <c r="N2227" i="18"/>
  <c r="M2227" i="18"/>
  <c r="L2227" i="18"/>
  <c r="K2227" i="18"/>
  <c r="J2227" i="18"/>
  <c r="I2227" i="18"/>
  <c r="N2226" i="18"/>
  <c r="N2225" i="18" s="1"/>
  <c r="M2226" i="18"/>
  <c r="L2226" i="18"/>
  <c r="L2225" i="18" s="1"/>
  <c r="K2226" i="18"/>
  <c r="J2226" i="18"/>
  <c r="J2225" i="18" s="1"/>
  <c r="I2226" i="18"/>
  <c r="H2226" i="18"/>
  <c r="M2225" i="18"/>
  <c r="K2225" i="18"/>
  <c r="I2225" i="18"/>
  <c r="H2224" i="18"/>
  <c r="H2223" i="18"/>
  <c r="H2222" i="18"/>
  <c r="H2221" i="18"/>
  <c r="N2220" i="18"/>
  <c r="M2220" i="18"/>
  <c r="L2220" i="18"/>
  <c r="K2220" i="18"/>
  <c r="J2220" i="18"/>
  <c r="I2220" i="18"/>
  <c r="H2220" i="18"/>
  <c r="H2219" i="18"/>
  <c r="H2218" i="18"/>
  <c r="H2217" i="18"/>
  <c r="H2216" i="18"/>
  <c r="H2215" i="18" s="1"/>
  <c r="N2215" i="18"/>
  <c r="M2215" i="18"/>
  <c r="L2215" i="18"/>
  <c r="K2215" i="18"/>
  <c r="J2215" i="18"/>
  <c r="I2215" i="18"/>
  <c r="H2214" i="18"/>
  <c r="H2213" i="18"/>
  <c r="H2212" i="18"/>
  <c r="H2211" i="18"/>
  <c r="H2210" i="18" s="1"/>
  <c r="N2210" i="18"/>
  <c r="M2210" i="18"/>
  <c r="L2210" i="18"/>
  <c r="K2210" i="18"/>
  <c r="J2210" i="18"/>
  <c r="I2210" i="18"/>
  <c r="H2209" i="18"/>
  <c r="H2208" i="18"/>
  <c r="H2207" i="18"/>
  <c r="H2206" i="18"/>
  <c r="N2205" i="18"/>
  <c r="M2205" i="18"/>
  <c r="L2205" i="18"/>
  <c r="K2205" i="18"/>
  <c r="J2205" i="18"/>
  <c r="I2205" i="18"/>
  <c r="H2204" i="18"/>
  <c r="H2203" i="18"/>
  <c r="H2202" i="18"/>
  <c r="H2201" i="18"/>
  <c r="H2200" i="18" s="1"/>
  <c r="N2200" i="18"/>
  <c r="M2200" i="18"/>
  <c r="L2200" i="18"/>
  <c r="K2200" i="18"/>
  <c r="J2200" i="18"/>
  <c r="I2200" i="18"/>
  <c r="H2199" i="18"/>
  <c r="H2198" i="18"/>
  <c r="H2197" i="18"/>
  <c r="H2196" i="18"/>
  <c r="N2195" i="18"/>
  <c r="M2195" i="18"/>
  <c r="L2195" i="18"/>
  <c r="K2195" i="18"/>
  <c r="J2195" i="18"/>
  <c r="I2195" i="18"/>
  <c r="H2194" i="18"/>
  <c r="H2193" i="18"/>
  <c r="H2192" i="18"/>
  <c r="H2191" i="18"/>
  <c r="N2190" i="18"/>
  <c r="M2190" i="18"/>
  <c r="L2190" i="18"/>
  <c r="K2190" i="18"/>
  <c r="J2190" i="18"/>
  <c r="I2190" i="18"/>
  <c r="H2190" i="18"/>
  <c r="H2189" i="18"/>
  <c r="H2188" i="18"/>
  <c r="H2187" i="18"/>
  <c r="H2186" i="18"/>
  <c r="H2185" i="18" s="1"/>
  <c r="N2185" i="18"/>
  <c r="M2185" i="18"/>
  <c r="L2185" i="18"/>
  <c r="K2185" i="18"/>
  <c r="J2185" i="18"/>
  <c r="I2185" i="18"/>
  <c r="H2184" i="18"/>
  <c r="H2183" i="18"/>
  <c r="H2182" i="18"/>
  <c r="H2181" i="18"/>
  <c r="H2180" i="18" s="1"/>
  <c r="N2180" i="18"/>
  <c r="M2180" i="18"/>
  <c r="L2180" i="18"/>
  <c r="K2180" i="18"/>
  <c r="J2180" i="18"/>
  <c r="I2180" i="18"/>
  <c r="H2179" i="18"/>
  <c r="H2178" i="18"/>
  <c r="H2177" i="18"/>
  <c r="H2176" i="18"/>
  <c r="N2175" i="18"/>
  <c r="M2175" i="18"/>
  <c r="L2175" i="18"/>
  <c r="K2175" i="18"/>
  <c r="J2175" i="18"/>
  <c r="I2175" i="18"/>
  <c r="H2174" i="18"/>
  <c r="H2173" i="18"/>
  <c r="H2172" i="18"/>
  <c r="H2171" i="18"/>
  <c r="H2170" i="18" s="1"/>
  <c r="N2170" i="18"/>
  <c r="M2170" i="18"/>
  <c r="L2170" i="18"/>
  <c r="K2170" i="18"/>
  <c r="J2170" i="18"/>
  <c r="I2170" i="18"/>
  <c r="H2169" i="18"/>
  <c r="H2168" i="18"/>
  <c r="H2167" i="18"/>
  <c r="H2166" i="18"/>
  <c r="N2165" i="18"/>
  <c r="M2165" i="18"/>
  <c r="L2165" i="18"/>
  <c r="K2165" i="18"/>
  <c r="J2165" i="18"/>
  <c r="I2165" i="18"/>
  <c r="H2164" i="18"/>
  <c r="H2163" i="18"/>
  <c r="H2162" i="18"/>
  <c r="H2161" i="18"/>
  <c r="N2160" i="18"/>
  <c r="M2160" i="18"/>
  <c r="L2160" i="18"/>
  <c r="K2160" i="18"/>
  <c r="J2160" i="18"/>
  <c r="I2160" i="18"/>
  <c r="H2159" i="18"/>
  <c r="H2158" i="18"/>
  <c r="H2157" i="18"/>
  <c r="H2156" i="18"/>
  <c r="N2155" i="18"/>
  <c r="M2155" i="18"/>
  <c r="L2155" i="18"/>
  <c r="K2155" i="18"/>
  <c r="J2155" i="18"/>
  <c r="I2155" i="18"/>
  <c r="H2154" i="18"/>
  <c r="H2153" i="18"/>
  <c r="H2152" i="18"/>
  <c r="H2151" i="18"/>
  <c r="N2150" i="18"/>
  <c r="M2150" i="18"/>
  <c r="L2150" i="18"/>
  <c r="K2150" i="18"/>
  <c r="J2150" i="18"/>
  <c r="I2150" i="18"/>
  <c r="H2150" i="18"/>
  <c r="H2149" i="18"/>
  <c r="H2148" i="18"/>
  <c r="H2147" i="18"/>
  <c r="H2146" i="18"/>
  <c r="H2145" i="18" s="1"/>
  <c r="N2145" i="18"/>
  <c r="M2145" i="18"/>
  <c r="L2145" i="18"/>
  <c r="K2145" i="18"/>
  <c r="J2145" i="18"/>
  <c r="I2145" i="18"/>
  <c r="N2143" i="18"/>
  <c r="M2143" i="18"/>
  <c r="L2143" i="18"/>
  <c r="K2143" i="18"/>
  <c r="J2143" i="18"/>
  <c r="I2143" i="18"/>
  <c r="H2143" i="18" s="1"/>
  <c r="N2142" i="18"/>
  <c r="M2142" i="18"/>
  <c r="L2142" i="18"/>
  <c r="K2142" i="18"/>
  <c r="J2142" i="18"/>
  <c r="I2142" i="18"/>
  <c r="N2141" i="18"/>
  <c r="M2141" i="18"/>
  <c r="L2141" i="18"/>
  <c r="K2141" i="18"/>
  <c r="J2141" i="18"/>
  <c r="I2141" i="18"/>
  <c r="H2141" i="18" s="1"/>
  <c r="N2140" i="18"/>
  <c r="M2140" i="18"/>
  <c r="L2140" i="18"/>
  <c r="L2139" i="18" s="1"/>
  <c r="K2140" i="18"/>
  <c r="J2140" i="18"/>
  <c r="I2140" i="18"/>
  <c r="N2139" i="18"/>
  <c r="J2139" i="18"/>
  <c r="H2138" i="18"/>
  <c r="H2137" i="18"/>
  <c r="H2136" i="18"/>
  <c r="H2135" i="18"/>
  <c r="N2134" i="18"/>
  <c r="M2134" i="18"/>
  <c r="L2134" i="18"/>
  <c r="K2134" i="18"/>
  <c r="J2134" i="18"/>
  <c r="I2134" i="18"/>
  <c r="H2133" i="18"/>
  <c r="H2132" i="18"/>
  <c r="H2131" i="18"/>
  <c r="H2130" i="18"/>
  <c r="H2129" i="18" s="1"/>
  <c r="N2129" i="18"/>
  <c r="M2129" i="18"/>
  <c r="L2129" i="18"/>
  <c r="K2129" i="18"/>
  <c r="J2129" i="18"/>
  <c r="I2129" i="18"/>
  <c r="H2128" i="18"/>
  <c r="H2127" i="18"/>
  <c r="H2126" i="18"/>
  <c r="H2125" i="18"/>
  <c r="N2124" i="18"/>
  <c r="M2124" i="18"/>
  <c r="L2124" i="18"/>
  <c r="K2124" i="18"/>
  <c r="J2124" i="18"/>
  <c r="I2124" i="18"/>
  <c r="H2123" i="18"/>
  <c r="H2122" i="18"/>
  <c r="H2121" i="18"/>
  <c r="H2120" i="18"/>
  <c r="N2119" i="18"/>
  <c r="M2119" i="18"/>
  <c r="L2119" i="18"/>
  <c r="K2119" i="18"/>
  <c r="J2119" i="18"/>
  <c r="I2119" i="18"/>
  <c r="H2118" i="18"/>
  <c r="H2117" i="18"/>
  <c r="H2116" i="18"/>
  <c r="H2115" i="18"/>
  <c r="N2114" i="18"/>
  <c r="M2114" i="18"/>
  <c r="L2114" i="18"/>
  <c r="K2114" i="18"/>
  <c r="J2114" i="18"/>
  <c r="I2114" i="18"/>
  <c r="H2113" i="18"/>
  <c r="H2112" i="18"/>
  <c r="H2111" i="18"/>
  <c r="H2110" i="18"/>
  <c r="N2109" i="18"/>
  <c r="M2109" i="18"/>
  <c r="L2109" i="18"/>
  <c r="K2109" i="18"/>
  <c r="J2109" i="18"/>
  <c r="I2109" i="18"/>
  <c r="H2109" i="18"/>
  <c r="H2108" i="18"/>
  <c r="H2107" i="18"/>
  <c r="H2106" i="18"/>
  <c r="H2105" i="18"/>
  <c r="H2104" i="18" s="1"/>
  <c r="N2104" i="18"/>
  <c r="M2104" i="18"/>
  <c r="L2104" i="18"/>
  <c r="K2104" i="18"/>
  <c r="J2104" i="18"/>
  <c r="I2104" i="18"/>
  <c r="H2103" i="18"/>
  <c r="H2102" i="18"/>
  <c r="H2101" i="18"/>
  <c r="H2100" i="18"/>
  <c r="H2099" i="18" s="1"/>
  <c r="N2099" i="18"/>
  <c r="M2099" i="18"/>
  <c r="L2099" i="18"/>
  <c r="K2099" i="18"/>
  <c r="J2099" i="18"/>
  <c r="I2099" i="18"/>
  <c r="H2098" i="18"/>
  <c r="H2097" i="18"/>
  <c r="H2096" i="18"/>
  <c r="H2095" i="18"/>
  <c r="N2094" i="18"/>
  <c r="M2094" i="18"/>
  <c r="L2094" i="18"/>
  <c r="K2094" i="18"/>
  <c r="J2094" i="18"/>
  <c r="I2094" i="18"/>
  <c r="H2093" i="18"/>
  <c r="H2092" i="18"/>
  <c r="H2091" i="18"/>
  <c r="H2090" i="18"/>
  <c r="H2089" i="18" s="1"/>
  <c r="N2089" i="18"/>
  <c r="M2089" i="18"/>
  <c r="L2089" i="18"/>
  <c r="K2089" i="18"/>
  <c r="J2089" i="18"/>
  <c r="I2089" i="18"/>
  <c r="H2088" i="18"/>
  <c r="H2087" i="18"/>
  <c r="H2086" i="18"/>
  <c r="H2085" i="18"/>
  <c r="N2084" i="18"/>
  <c r="M2084" i="18"/>
  <c r="L2084" i="18"/>
  <c r="K2084" i="18"/>
  <c r="J2084" i="18"/>
  <c r="I2084" i="18"/>
  <c r="H2083" i="18"/>
  <c r="H2082" i="18"/>
  <c r="H2081" i="18"/>
  <c r="H2080" i="18"/>
  <c r="N2079" i="18"/>
  <c r="M2079" i="18"/>
  <c r="L2079" i="18"/>
  <c r="K2079" i="18"/>
  <c r="J2079" i="18"/>
  <c r="I2079" i="18"/>
  <c r="H2078" i="18"/>
  <c r="H2077" i="18"/>
  <c r="H2076" i="18"/>
  <c r="H2075" i="18"/>
  <c r="N2074" i="18"/>
  <c r="M2074" i="18"/>
  <c r="L2074" i="18"/>
  <c r="K2074" i="18"/>
  <c r="J2074" i="18"/>
  <c r="I2074" i="18"/>
  <c r="H2073" i="18"/>
  <c r="H2072" i="18"/>
  <c r="H2071" i="18"/>
  <c r="H2070" i="18"/>
  <c r="N2069" i="18"/>
  <c r="M2069" i="18"/>
  <c r="L2069" i="18"/>
  <c r="K2069" i="18"/>
  <c r="J2069" i="18"/>
  <c r="I2069" i="18"/>
  <c r="H2069" i="18"/>
  <c r="H2068" i="18"/>
  <c r="H2067" i="18"/>
  <c r="H2066" i="18"/>
  <c r="H2065" i="18"/>
  <c r="H2064" i="18" s="1"/>
  <c r="N2064" i="18"/>
  <c r="M2064" i="18"/>
  <c r="L2064" i="18"/>
  <c r="K2064" i="18"/>
  <c r="J2064" i="18"/>
  <c r="I2064" i="18"/>
  <c r="H2063" i="18"/>
  <c r="H2062" i="18"/>
  <c r="H2061" i="18"/>
  <c r="H2060" i="18"/>
  <c r="H2059" i="18" s="1"/>
  <c r="N2059" i="18"/>
  <c r="M2059" i="18"/>
  <c r="L2059" i="18"/>
  <c r="K2059" i="18"/>
  <c r="J2059" i="18"/>
  <c r="I2059" i="18"/>
  <c r="H2058" i="18"/>
  <c r="H2057" i="18"/>
  <c r="H2056" i="18"/>
  <c r="H2055" i="18"/>
  <c r="N2054" i="18"/>
  <c r="M2054" i="18"/>
  <c r="L2054" i="18"/>
  <c r="K2054" i="18"/>
  <c r="J2054" i="18"/>
  <c r="I2054" i="18"/>
  <c r="H2053" i="18"/>
  <c r="H2052" i="18"/>
  <c r="H2051" i="18"/>
  <c r="H2050" i="18"/>
  <c r="H2049" i="18" s="1"/>
  <c r="N2049" i="18"/>
  <c r="M2049" i="18"/>
  <c r="L2049" i="18"/>
  <c r="K2049" i="18"/>
  <c r="J2049" i="18"/>
  <c r="I2049" i="18"/>
  <c r="H2048" i="18"/>
  <c r="H2047" i="18"/>
  <c r="H2046" i="18"/>
  <c r="H2045" i="18"/>
  <c r="N2044" i="18"/>
  <c r="M2044" i="18"/>
  <c r="L2044" i="18"/>
  <c r="K2044" i="18"/>
  <c r="J2044" i="18"/>
  <c r="I2044" i="18"/>
  <c r="H2043" i="18"/>
  <c r="H2042" i="18"/>
  <c r="H2041" i="18"/>
  <c r="H2040" i="18"/>
  <c r="N2039" i="18"/>
  <c r="M2039" i="18"/>
  <c r="L2039" i="18"/>
  <c r="K2039" i="18"/>
  <c r="J2039" i="18"/>
  <c r="I2039" i="18"/>
  <c r="H2038" i="18"/>
  <c r="H2037" i="18"/>
  <c r="H2036" i="18"/>
  <c r="H2035" i="18"/>
  <c r="N2034" i="18"/>
  <c r="M2034" i="18"/>
  <c r="L2034" i="18"/>
  <c r="K2034" i="18"/>
  <c r="J2034" i="18"/>
  <c r="I2034" i="18"/>
  <c r="H2033" i="18"/>
  <c r="H2032" i="18"/>
  <c r="H2031" i="18"/>
  <c r="H2030" i="18"/>
  <c r="N2029" i="18"/>
  <c r="M2029" i="18"/>
  <c r="L2029" i="18"/>
  <c r="K2029" i="18"/>
  <c r="J2029" i="18"/>
  <c r="I2029" i="18"/>
  <c r="H2029" i="18"/>
  <c r="H2028" i="18"/>
  <c r="H2027" i="18"/>
  <c r="H2026" i="18"/>
  <c r="H2025" i="18"/>
  <c r="H2024" i="18" s="1"/>
  <c r="N2024" i="18"/>
  <c r="M2024" i="18"/>
  <c r="L2024" i="18"/>
  <c r="K2024" i="18"/>
  <c r="J2024" i="18"/>
  <c r="I2024" i="18"/>
  <c r="H2023" i="18"/>
  <c r="H2022" i="18"/>
  <c r="H2021" i="18"/>
  <c r="H2020" i="18"/>
  <c r="H2019" i="18" s="1"/>
  <c r="N2019" i="18"/>
  <c r="M2019" i="18"/>
  <c r="L2019" i="18"/>
  <c r="K2019" i="18"/>
  <c r="J2019" i="18"/>
  <c r="I2019" i="18"/>
  <c r="H2018" i="18"/>
  <c r="H2017" i="18"/>
  <c r="H2016" i="18"/>
  <c r="H2015" i="18"/>
  <c r="N2014" i="18"/>
  <c r="M2014" i="18"/>
  <c r="L2014" i="18"/>
  <c r="K2014" i="18"/>
  <c r="J2014" i="18"/>
  <c r="I2014" i="18"/>
  <c r="N2012" i="18"/>
  <c r="M2012" i="18"/>
  <c r="L2012" i="18"/>
  <c r="K2012" i="18"/>
  <c r="J2012" i="18"/>
  <c r="J2008" i="18" s="1"/>
  <c r="I2012" i="18"/>
  <c r="H2012" i="18"/>
  <c r="N2011" i="18"/>
  <c r="M2011" i="18"/>
  <c r="L2011" i="18"/>
  <c r="K2011" i="18"/>
  <c r="J2011" i="18"/>
  <c r="I2011" i="18"/>
  <c r="H2011" i="18" s="1"/>
  <c r="N2010" i="18"/>
  <c r="M2010" i="18"/>
  <c r="L2010" i="18"/>
  <c r="K2010" i="18"/>
  <c r="J2010" i="18"/>
  <c r="I2010" i="18"/>
  <c r="H2010" i="18" s="1"/>
  <c r="N2009" i="18"/>
  <c r="M2009" i="18"/>
  <c r="M2008" i="18" s="1"/>
  <c r="L2009" i="18"/>
  <c r="K2009" i="18"/>
  <c r="K2008" i="18" s="1"/>
  <c r="J2009" i="18"/>
  <c r="I2009" i="18"/>
  <c r="H2009" i="18" s="1"/>
  <c r="N2008" i="18"/>
  <c r="L2008" i="18"/>
  <c r="H2007" i="18"/>
  <c r="H2006" i="18"/>
  <c r="H2005" i="18"/>
  <c r="H2004" i="18"/>
  <c r="N2003" i="18"/>
  <c r="M2003" i="18"/>
  <c r="L2003" i="18"/>
  <c r="K2003" i="18"/>
  <c r="J2003" i="18"/>
  <c r="I2003" i="18"/>
  <c r="H2002" i="18"/>
  <c r="H2001" i="18"/>
  <c r="H2000" i="18"/>
  <c r="H1999" i="18"/>
  <c r="N1998" i="18"/>
  <c r="M1998" i="18"/>
  <c r="L1998" i="18"/>
  <c r="K1998" i="18"/>
  <c r="J1998" i="18"/>
  <c r="I1998" i="18"/>
  <c r="H1998" i="18"/>
  <c r="H1997" i="18"/>
  <c r="H1996" i="18"/>
  <c r="H1995" i="18"/>
  <c r="H1994" i="18"/>
  <c r="H1993" i="18" s="1"/>
  <c r="N1993" i="18"/>
  <c r="M1993" i="18"/>
  <c r="L1993" i="18"/>
  <c r="K1993" i="18"/>
  <c r="J1993" i="18"/>
  <c r="I1993" i="18"/>
  <c r="H1992" i="18"/>
  <c r="H1991" i="18"/>
  <c r="H1990" i="18"/>
  <c r="H1989" i="18"/>
  <c r="H1988" i="18" s="1"/>
  <c r="N1988" i="18"/>
  <c r="M1988" i="18"/>
  <c r="L1988" i="18"/>
  <c r="K1988" i="18"/>
  <c r="J1988" i="18"/>
  <c r="I1988" i="18"/>
  <c r="H1987" i="18"/>
  <c r="H1986" i="18"/>
  <c r="H1985" i="18"/>
  <c r="H1984" i="18"/>
  <c r="N1983" i="18"/>
  <c r="M1983" i="18"/>
  <c r="L1983" i="18"/>
  <c r="K1983" i="18"/>
  <c r="J1983" i="18"/>
  <c r="I1983" i="18"/>
  <c r="H1982" i="18"/>
  <c r="H1981" i="18"/>
  <c r="H1980" i="18"/>
  <c r="H1979" i="18"/>
  <c r="H1978" i="18" s="1"/>
  <c r="N1978" i="18"/>
  <c r="M1978" i="18"/>
  <c r="L1978" i="18"/>
  <c r="K1978" i="18"/>
  <c r="J1978" i="18"/>
  <c r="I1978" i="18"/>
  <c r="H1977" i="18"/>
  <c r="H1976" i="18"/>
  <c r="H1975" i="18"/>
  <c r="H1974" i="18"/>
  <c r="N1973" i="18"/>
  <c r="M1973" i="18"/>
  <c r="L1973" i="18"/>
  <c r="K1973" i="18"/>
  <c r="J1973" i="18"/>
  <c r="I1973" i="18"/>
  <c r="H1972" i="18"/>
  <c r="H1971" i="18"/>
  <c r="H1970" i="18"/>
  <c r="H1969" i="18"/>
  <c r="N1968" i="18"/>
  <c r="M1968" i="18"/>
  <c r="L1968" i="18"/>
  <c r="K1968" i="18"/>
  <c r="J1968" i="18"/>
  <c r="I1968" i="18"/>
  <c r="H1967" i="18"/>
  <c r="H1966" i="18"/>
  <c r="H1965" i="18"/>
  <c r="H1964" i="18"/>
  <c r="N1963" i="18"/>
  <c r="M1963" i="18"/>
  <c r="L1963" i="18"/>
  <c r="K1963" i="18"/>
  <c r="J1963" i="18"/>
  <c r="I1963" i="18"/>
  <c r="H1962" i="18"/>
  <c r="H1961" i="18"/>
  <c r="H1960" i="18"/>
  <c r="H1959" i="18"/>
  <c r="N1958" i="18"/>
  <c r="M1958" i="18"/>
  <c r="L1958" i="18"/>
  <c r="K1958" i="18"/>
  <c r="J1958" i="18"/>
  <c r="I1958" i="18"/>
  <c r="H1958" i="18"/>
  <c r="H1957" i="18"/>
  <c r="H1956" i="18"/>
  <c r="H1955" i="18"/>
  <c r="H1954" i="18"/>
  <c r="H1953" i="18" s="1"/>
  <c r="N1953" i="18"/>
  <c r="M1953" i="18"/>
  <c r="L1953" i="18"/>
  <c r="K1953" i="18"/>
  <c r="J1953" i="18"/>
  <c r="I1953" i="18"/>
  <c r="H1952" i="18"/>
  <c r="H1951" i="18"/>
  <c r="H1950" i="18"/>
  <c r="H1949" i="18"/>
  <c r="H1948" i="18" s="1"/>
  <c r="N1948" i="18"/>
  <c r="M1948" i="18"/>
  <c r="L1948" i="18"/>
  <c r="K1948" i="18"/>
  <c r="J1948" i="18"/>
  <c r="I1948" i="18"/>
  <c r="H1947" i="18"/>
  <c r="H1946" i="18"/>
  <c r="H1945" i="18"/>
  <c r="H1944" i="18"/>
  <c r="N1943" i="18"/>
  <c r="M1943" i="18"/>
  <c r="L1943" i="18"/>
  <c r="K1943" i="18"/>
  <c r="J1943" i="18"/>
  <c r="I1943" i="18"/>
  <c r="H1942" i="18"/>
  <c r="H1941" i="18"/>
  <c r="H1940" i="18"/>
  <c r="H1939" i="18"/>
  <c r="N1938" i="18"/>
  <c r="M1938" i="18"/>
  <c r="L1938" i="18"/>
  <c r="K1938" i="18"/>
  <c r="J1938" i="18"/>
  <c r="I1938" i="18"/>
  <c r="H1938" i="18"/>
  <c r="H1937" i="18"/>
  <c r="H1936" i="18"/>
  <c r="H1935" i="18"/>
  <c r="H1934" i="18"/>
  <c r="H1933" i="18" s="1"/>
  <c r="N1933" i="18"/>
  <c r="M1933" i="18"/>
  <c r="L1933" i="18"/>
  <c r="K1933" i="18"/>
  <c r="J1933" i="18"/>
  <c r="I1933" i="18"/>
  <c r="H1932" i="18"/>
  <c r="H1931" i="18"/>
  <c r="H1930" i="18"/>
  <c r="H1929" i="18"/>
  <c r="H1928" i="18" s="1"/>
  <c r="N1928" i="18"/>
  <c r="M1928" i="18"/>
  <c r="L1928" i="18"/>
  <c r="K1928" i="18"/>
  <c r="J1928" i="18"/>
  <c r="I1928" i="18"/>
  <c r="H1927" i="18"/>
  <c r="H1926" i="18"/>
  <c r="H1925" i="18"/>
  <c r="H1924" i="18"/>
  <c r="N1923" i="18"/>
  <c r="M1923" i="18"/>
  <c r="L1923" i="18"/>
  <c r="K1923" i="18"/>
  <c r="J1923" i="18"/>
  <c r="I1923" i="18"/>
  <c r="H1922" i="18"/>
  <c r="H1921" i="18"/>
  <c r="H1920" i="18"/>
  <c r="H1919" i="18"/>
  <c r="N1918" i="18"/>
  <c r="M1918" i="18"/>
  <c r="L1918" i="18"/>
  <c r="K1918" i="18"/>
  <c r="J1918" i="18"/>
  <c r="I1918" i="18"/>
  <c r="H1918" i="18"/>
  <c r="H1917" i="18"/>
  <c r="H1916" i="18"/>
  <c r="H1915" i="18"/>
  <c r="H1914" i="18"/>
  <c r="H1913" i="18" s="1"/>
  <c r="N1913" i="18"/>
  <c r="M1913" i="18"/>
  <c r="L1913" i="18"/>
  <c r="K1913" i="18"/>
  <c r="J1913" i="18"/>
  <c r="I1913" i="18"/>
  <c r="H1912" i="18"/>
  <c r="H1911" i="18"/>
  <c r="H1910" i="18"/>
  <c r="H1909" i="18"/>
  <c r="H1908" i="18" s="1"/>
  <c r="N1908" i="18"/>
  <c r="M1908" i="18"/>
  <c r="L1908" i="18"/>
  <c r="K1908" i="18"/>
  <c r="J1908" i="18"/>
  <c r="I1908" i="18"/>
  <c r="H1907" i="18"/>
  <c r="H1906" i="18"/>
  <c r="H1905" i="18"/>
  <c r="H1904" i="18"/>
  <c r="N1903" i="18"/>
  <c r="M1903" i="18"/>
  <c r="L1903" i="18"/>
  <c r="K1903" i="18"/>
  <c r="J1903" i="18"/>
  <c r="I1903" i="18"/>
  <c r="H1902" i="18"/>
  <c r="H1901" i="18"/>
  <c r="H1900" i="18"/>
  <c r="H1899" i="18"/>
  <c r="N1898" i="18"/>
  <c r="M1898" i="18"/>
  <c r="L1898" i="18"/>
  <c r="K1898" i="18"/>
  <c r="J1898" i="18"/>
  <c r="I1898" i="18"/>
  <c r="H1898" i="18"/>
  <c r="H1897" i="18"/>
  <c r="H1896" i="18"/>
  <c r="H1895" i="18"/>
  <c r="H1894" i="18"/>
  <c r="H1893" i="18" s="1"/>
  <c r="N1893" i="18"/>
  <c r="M1893" i="18"/>
  <c r="L1893" i="18"/>
  <c r="K1893" i="18"/>
  <c r="J1893" i="18"/>
  <c r="I1893" i="18"/>
  <c r="H1892" i="18"/>
  <c r="H1891" i="18"/>
  <c r="H1890" i="18"/>
  <c r="H1889" i="18"/>
  <c r="H1888" i="18" s="1"/>
  <c r="N1888" i="18"/>
  <c r="M1888" i="18"/>
  <c r="L1888" i="18"/>
  <c r="K1888" i="18"/>
  <c r="J1888" i="18"/>
  <c r="I1888" i="18"/>
  <c r="H1887" i="18"/>
  <c r="H1886" i="18"/>
  <c r="H1885" i="18"/>
  <c r="H1884" i="18"/>
  <c r="H1883" i="18" s="1"/>
  <c r="N1883" i="18"/>
  <c r="M1883" i="18"/>
  <c r="L1883" i="18"/>
  <c r="K1883" i="18"/>
  <c r="J1883" i="18"/>
  <c r="I1883" i="18"/>
  <c r="H1882" i="18"/>
  <c r="H1881" i="18"/>
  <c r="H1880" i="18"/>
  <c r="H1879" i="18"/>
  <c r="H1878" i="18" s="1"/>
  <c r="N1878" i="18"/>
  <c r="M1878" i="18"/>
  <c r="L1878" i="18"/>
  <c r="K1878" i="18"/>
  <c r="J1878" i="18"/>
  <c r="I1878" i="18"/>
  <c r="H1877" i="18"/>
  <c r="H1876" i="18"/>
  <c r="H1875" i="18"/>
  <c r="H1874" i="18"/>
  <c r="N1873" i="18"/>
  <c r="M1873" i="18"/>
  <c r="L1873" i="18"/>
  <c r="K1873" i="18"/>
  <c r="J1873" i="18"/>
  <c r="I1873" i="18"/>
  <c r="H1872" i="18"/>
  <c r="H1871" i="18"/>
  <c r="H1870" i="18"/>
  <c r="H1869" i="18"/>
  <c r="H1868" i="18" s="1"/>
  <c r="N1868" i="18"/>
  <c r="M1868" i="18"/>
  <c r="L1868" i="18"/>
  <c r="K1868" i="18"/>
  <c r="J1868" i="18"/>
  <c r="I1868" i="18"/>
  <c r="H1867" i="18"/>
  <c r="H1866" i="18"/>
  <c r="H1865" i="18"/>
  <c r="H1864" i="18"/>
  <c r="N1863" i="18"/>
  <c r="M1863" i="18"/>
  <c r="L1863" i="18"/>
  <c r="K1863" i="18"/>
  <c r="J1863" i="18"/>
  <c r="I1863" i="18"/>
  <c r="H1862" i="18"/>
  <c r="H1861" i="18"/>
  <c r="H1860" i="18"/>
  <c r="H1859" i="18"/>
  <c r="N1858" i="18"/>
  <c r="M1858" i="18"/>
  <c r="L1858" i="18"/>
  <c r="K1858" i="18"/>
  <c r="J1858" i="18"/>
  <c r="I1858" i="18"/>
  <c r="H1857" i="18"/>
  <c r="H1856" i="18"/>
  <c r="H1855" i="18"/>
  <c r="H1854" i="18"/>
  <c r="N1853" i="18"/>
  <c r="M1853" i="18"/>
  <c r="L1853" i="18"/>
  <c r="K1853" i="18"/>
  <c r="J1853" i="18"/>
  <c r="I1853" i="18"/>
  <c r="H1852" i="18"/>
  <c r="H1851" i="18"/>
  <c r="H1850" i="18"/>
  <c r="H1849" i="18"/>
  <c r="N1848" i="18"/>
  <c r="M1848" i="18"/>
  <c r="L1848" i="18"/>
  <c r="K1848" i="18"/>
  <c r="J1848" i="18"/>
  <c r="I1848" i="18"/>
  <c r="H1848" i="18"/>
  <c r="H1847" i="18"/>
  <c r="H1846" i="18"/>
  <c r="H1845" i="18"/>
  <c r="H1844" i="18"/>
  <c r="H1843" i="18" s="1"/>
  <c r="N1843" i="18"/>
  <c r="M1843" i="18"/>
  <c r="L1843" i="18"/>
  <c r="K1843" i="18"/>
  <c r="J1843" i="18"/>
  <c r="I1843" i="18"/>
  <c r="H1842" i="18"/>
  <c r="H1841" i="18"/>
  <c r="H1840" i="18"/>
  <c r="H1839" i="18"/>
  <c r="H1838" i="18" s="1"/>
  <c r="N1838" i="18"/>
  <c r="M1838" i="18"/>
  <c r="L1838" i="18"/>
  <c r="K1838" i="18"/>
  <c r="J1838" i="18"/>
  <c r="I1838" i="18"/>
  <c r="H1837" i="18"/>
  <c r="H1836" i="18"/>
  <c r="H1835" i="18"/>
  <c r="H1834" i="18"/>
  <c r="N1833" i="18"/>
  <c r="M1833" i="18"/>
  <c r="L1833" i="18"/>
  <c r="K1833" i="18"/>
  <c r="J1833" i="18"/>
  <c r="I1833" i="18"/>
  <c r="H1832" i="18"/>
  <c r="H1831" i="18"/>
  <c r="H1830" i="18"/>
  <c r="H1829" i="18"/>
  <c r="H1828" i="18" s="1"/>
  <c r="N1828" i="18"/>
  <c r="M1828" i="18"/>
  <c r="L1828" i="18"/>
  <c r="K1828" i="18"/>
  <c r="J1828" i="18"/>
  <c r="I1828" i="18"/>
  <c r="H1827" i="18"/>
  <c r="H1826" i="18"/>
  <c r="H1825" i="18"/>
  <c r="H1824" i="18"/>
  <c r="N1823" i="18"/>
  <c r="M1823" i="18"/>
  <c r="L1823" i="18"/>
  <c r="K1823" i="18"/>
  <c r="J1823" i="18"/>
  <c r="I1823" i="18"/>
  <c r="H1822" i="18"/>
  <c r="H1821" i="18"/>
  <c r="H1820" i="18"/>
  <c r="H1819" i="18"/>
  <c r="N1818" i="18"/>
  <c r="M1818" i="18"/>
  <c r="L1818" i="18"/>
  <c r="K1818" i="18"/>
  <c r="J1818" i="18"/>
  <c r="I1818" i="18"/>
  <c r="H1817" i="18"/>
  <c r="H1816" i="18"/>
  <c r="H1815" i="18"/>
  <c r="H1814" i="18"/>
  <c r="N1813" i="18"/>
  <c r="M1813" i="18"/>
  <c r="L1813" i="18"/>
  <c r="K1813" i="18"/>
  <c r="J1813" i="18"/>
  <c r="I1813" i="18"/>
  <c r="H1812" i="18"/>
  <c r="H1811" i="18"/>
  <c r="H1810" i="18"/>
  <c r="H1809" i="18"/>
  <c r="N1808" i="18"/>
  <c r="M1808" i="18"/>
  <c r="L1808" i="18"/>
  <c r="K1808" i="18"/>
  <c r="J1808" i="18"/>
  <c r="I1808" i="18"/>
  <c r="H1808" i="18"/>
  <c r="H1807" i="18"/>
  <c r="H1806" i="18"/>
  <c r="H1805" i="18"/>
  <c r="H1804" i="18"/>
  <c r="H1803" i="18" s="1"/>
  <c r="N1803" i="18"/>
  <c r="M1803" i="18"/>
  <c r="L1803" i="18"/>
  <c r="K1803" i="18"/>
  <c r="J1803" i="18"/>
  <c r="I1803" i="18"/>
  <c r="H1802" i="18"/>
  <c r="H1801" i="18"/>
  <c r="H1800" i="18"/>
  <c r="H1799" i="18"/>
  <c r="H1798" i="18" s="1"/>
  <c r="N1798" i="18"/>
  <c r="M1798" i="18"/>
  <c r="L1798" i="18"/>
  <c r="K1798" i="18"/>
  <c r="J1798" i="18"/>
  <c r="I1798" i="18"/>
  <c r="H1797" i="18"/>
  <c r="H1796" i="18"/>
  <c r="H1795" i="18"/>
  <c r="H1794" i="18"/>
  <c r="N1793" i="18"/>
  <c r="M1793" i="18"/>
  <c r="L1793" i="18"/>
  <c r="K1793" i="18"/>
  <c r="J1793" i="18"/>
  <c r="I1793" i="18"/>
  <c r="H1792" i="18"/>
  <c r="H1791" i="18"/>
  <c r="H1790" i="18"/>
  <c r="H1789" i="18"/>
  <c r="H1788" i="18" s="1"/>
  <c r="N1788" i="18"/>
  <c r="M1788" i="18"/>
  <c r="L1788" i="18"/>
  <c r="K1788" i="18"/>
  <c r="J1788" i="18"/>
  <c r="I1788" i="18"/>
  <c r="H1787" i="18"/>
  <c r="H1786" i="18"/>
  <c r="H1785" i="18"/>
  <c r="H1784" i="18"/>
  <c r="N1783" i="18"/>
  <c r="M1783" i="18"/>
  <c r="L1783" i="18"/>
  <c r="K1783" i="18"/>
  <c r="J1783" i="18"/>
  <c r="I1783" i="18"/>
  <c r="H1782" i="18"/>
  <c r="H1781" i="18"/>
  <c r="H1780" i="18"/>
  <c r="H1779" i="18"/>
  <c r="N1778" i="18"/>
  <c r="M1778" i="18"/>
  <c r="L1778" i="18"/>
  <c r="K1778" i="18"/>
  <c r="J1778" i="18"/>
  <c r="I1778" i="18"/>
  <c r="H1778" i="18"/>
  <c r="H1777" i="18"/>
  <c r="H1776" i="18"/>
  <c r="H1775" i="18"/>
  <c r="H1774" i="18"/>
  <c r="N1773" i="18"/>
  <c r="M1773" i="18"/>
  <c r="L1773" i="18"/>
  <c r="K1773" i="18"/>
  <c r="J1773" i="18"/>
  <c r="I1773" i="18"/>
  <c r="H1772" i="18"/>
  <c r="H1771" i="18"/>
  <c r="H1770" i="18"/>
  <c r="H1769" i="18"/>
  <c r="H1768" i="18" s="1"/>
  <c r="N1768" i="18"/>
  <c r="M1768" i="18"/>
  <c r="L1768" i="18"/>
  <c r="K1768" i="18"/>
  <c r="J1768" i="18"/>
  <c r="I1768" i="18"/>
  <c r="H1767" i="18"/>
  <c r="H1766" i="18"/>
  <c r="H1765" i="18"/>
  <c r="H1764" i="18"/>
  <c r="N1763" i="18"/>
  <c r="M1763" i="18"/>
  <c r="L1763" i="18"/>
  <c r="K1763" i="18"/>
  <c r="J1763" i="18"/>
  <c r="I1763" i="18"/>
  <c r="H1762" i="18"/>
  <c r="H1761" i="18"/>
  <c r="H1760" i="18"/>
  <c r="H1759" i="18"/>
  <c r="N1758" i="18"/>
  <c r="M1758" i="18"/>
  <c r="L1758" i="18"/>
  <c r="K1758" i="18"/>
  <c r="J1758" i="18"/>
  <c r="I1758" i="18"/>
  <c r="H1758" i="18"/>
  <c r="H1757" i="18"/>
  <c r="H1756" i="18"/>
  <c r="H1755" i="18"/>
  <c r="H1754" i="18"/>
  <c r="H1753" i="18" s="1"/>
  <c r="N1753" i="18"/>
  <c r="M1753" i="18"/>
  <c r="L1753" i="18"/>
  <c r="K1753" i="18"/>
  <c r="J1753" i="18"/>
  <c r="I1753" i="18"/>
  <c r="H1752" i="18"/>
  <c r="H1751" i="18"/>
  <c r="H1750" i="18"/>
  <c r="H1749" i="18"/>
  <c r="H1748" i="18" s="1"/>
  <c r="N1748" i="18"/>
  <c r="M1748" i="18"/>
  <c r="L1748" i="18"/>
  <c r="K1748" i="18"/>
  <c r="J1748" i="18"/>
  <c r="I1748" i="18"/>
  <c r="H1747" i="18"/>
  <c r="H1746" i="18"/>
  <c r="H1745" i="18"/>
  <c r="H1744" i="18"/>
  <c r="H1743" i="18" s="1"/>
  <c r="N1743" i="18"/>
  <c r="M1743" i="18"/>
  <c r="L1743" i="18"/>
  <c r="K1743" i="18"/>
  <c r="J1743" i="18"/>
  <c r="I1743" i="18"/>
  <c r="H1742" i="18"/>
  <c r="H1741" i="18"/>
  <c r="H1740" i="18"/>
  <c r="H1739" i="18"/>
  <c r="N1738" i="18"/>
  <c r="M1738" i="18"/>
  <c r="L1738" i="18"/>
  <c r="K1738" i="18"/>
  <c r="J1738" i="18"/>
  <c r="I1738" i="18"/>
  <c r="H1737" i="18"/>
  <c r="H1736" i="18"/>
  <c r="H1735" i="18"/>
  <c r="H1734" i="18"/>
  <c r="H1733" i="18" s="1"/>
  <c r="N1733" i="18"/>
  <c r="M1733" i="18"/>
  <c r="L1733" i="18"/>
  <c r="K1733" i="18"/>
  <c r="J1733" i="18"/>
  <c r="I1733" i="18"/>
  <c r="H1732" i="18"/>
  <c r="H1731" i="18"/>
  <c r="H1730" i="18"/>
  <c r="H1729" i="18"/>
  <c r="N1728" i="18"/>
  <c r="M1728" i="18"/>
  <c r="L1728" i="18"/>
  <c r="K1728" i="18"/>
  <c r="J1728" i="18"/>
  <c r="I1728" i="18"/>
  <c r="H1727" i="18"/>
  <c r="H1726" i="18"/>
  <c r="H1725" i="18"/>
  <c r="H1724" i="18"/>
  <c r="N1723" i="18"/>
  <c r="M1723" i="18"/>
  <c r="L1723" i="18"/>
  <c r="K1723" i="18"/>
  <c r="J1723" i="18"/>
  <c r="I1723" i="18"/>
  <c r="H1722" i="18"/>
  <c r="H1721" i="18"/>
  <c r="H1720" i="18"/>
  <c r="H1719" i="18"/>
  <c r="N1718" i="18"/>
  <c r="M1718" i="18"/>
  <c r="L1718" i="18"/>
  <c r="K1718" i="18"/>
  <c r="J1718" i="18"/>
  <c r="I1718" i="18"/>
  <c r="H1717" i="18"/>
  <c r="H1716" i="18"/>
  <c r="H1715" i="18"/>
  <c r="H1714" i="18"/>
  <c r="N1713" i="18"/>
  <c r="M1713" i="18"/>
  <c r="L1713" i="18"/>
  <c r="K1713" i="18"/>
  <c r="J1713" i="18"/>
  <c r="I1713" i="18"/>
  <c r="H1713" i="18"/>
  <c r="H1712" i="18"/>
  <c r="H1711" i="18"/>
  <c r="H1710" i="18"/>
  <c r="H1709" i="18"/>
  <c r="H1708" i="18" s="1"/>
  <c r="N1708" i="18"/>
  <c r="M1708" i="18"/>
  <c r="L1708" i="18"/>
  <c r="K1708" i="18"/>
  <c r="J1708" i="18"/>
  <c r="I1708" i="18"/>
  <c r="H1707" i="18"/>
  <c r="H1706" i="18"/>
  <c r="H1705" i="18"/>
  <c r="H1704" i="18"/>
  <c r="H1703" i="18" s="1"/>
  <c r="N1703" i="18"/>
  <c r="M1703" i="18"/>
  <c r="L1703" i="18"/>
  <c r="K1703" i="18"/>
  <c r="J1703" i="18"/>
  <c r="I1703" i="18"/>
  <c r="H1702" i="18"/>
  <c r="H1701" i="18"/>
  <c r="H1700" i="18"/>
  <c r="H1699" i="18"/>
  <c r="N1698" i="18"/>
  <c r="M1698" i="18"/>
  <c r="L1698" i="18"/>
  <c r="K1698" i="18"/>
  <c r="J1698" i="18"/>
  <c r="I1698" i="18"/>
  <c r="H1697" i="18"/>
  <c r="H1696" i="18"/>
  <c r="H1695" i="18"/>
  <c r="H1694" i="18"/>
  <c r="H1693" i="18" s="1"/>
  <c r="N1693" i="18"/>
  <c r="M1693" i="18"/>
  <c r="L1693" i="18"/>
  <c r="K1693" i="18"/>
  <c r="J1693" i="18"/>
  <c r="I1693" i="18"/>
  <c r="H1692" i="18"/>
  <c r="H1691" i="18"/>
  <c r="H1690" i="18"/>
  <c r="H1689" i="18"/>
  <c r="N1688" i="18"/>
  <c r="M1688" i="18"/>
  <c r="L1688" i="18"/>
  <c r="K1688" i="18"/>
  <c r="J1688" i="18"/>
  <c r="I1688" i="18"/>
  <c r="H1687" i="18"/>
  <c r="H1686" i="18"/>
  <c r="H1685" i="18"/>
  <c r="H1684" i="18"/>
  <c r="N1683" i="18"/>
  <c r="M1683" i="18"/>
  <c r="L1683" i="18"/>
  <c r="K1683" i="18"/>
  <c r="J1683" i="18"/>
  <c r="I1683" i="18"/>
  <c r="H1682" i="18"/>
  <c r="H1681" i="18"/>
  <c r="H1680" i="18"/>
  <c r="H1679" i="18"/>
  <c r="N1678" i="18"/>
  <c r="M1678" i="18"/>
  <c r="L1678" i="18"/>
  <c r="K1678" i="18"/>
  <c r="J1678" i="18"/>
  <c r="I1678" i="18"/>
  <c r="H1677" i="18"/>
  <c r="H1676" i="18"/>
  <c r="H1675" i="18"/>
  <c r="H1674" i="18"/>
  <c r="N1673" i="18"/>
  <c r="M1673" i="18"/>
  <c r="L1673" i="18"/>
  <c r="K1673" i="18"/>
  <c r="J1673" i="18"/>
  <c r="I1673" i="18"/>
  <c r="H1673" i="18"/>
  <c r="H1672" i="18"/>
  <c r="H1671" i="18"/>
  <c r="H1670" i="18"/>
  <c r="H1669" i="18"/>
  <c r="H1668" i="18" s="1"/>
  <c r="N1668" i="18"/>
  <c r="M1668" i="18"/>
  <c r="L1668" i="18"/>
  <c r="K1668" i="18"/>
  <c r="J1668" i="18"/>
  <c r="I1668" i="18"/>
  <c r="H1667" i="18"/>
  <c r="H1666" i="18"/>
  <c r="H1665" i="18"/>
  <c r="H1664" i="18"/>
  <c r="H1663" i="18" s="1"/>
  <c r="N1663" i="18"/>
  <c r="M1663" i="18"/>
  <c r="L1663" i="18"/>
  <c r="K1663" i="18"/>
  <c r="J1663" i="18"/>
  <c r="I1663" i="18"/>
  <c r="H1662" i="18"/>
  <c r="H1661" i="18"/>
  <c r="H1660" i="18"/>
  <c r="H1659" i="18"/>
  <c r="N1658" i="18"/>
  <c r="M1658" i="18"/>
  <c r="L1658" i="18"/>
  <c r="K1658" i="18"/>
  <c r="J1658" i="18"/>
  <c r="I1658" i="18"/>
  <c r="H1657" i="18"/>
  <c r="H1656" i="18"/>
  <c r="H1655" i="18"/>
  <c r="H1654" i="18"/>
  <c r="H1653" i="18" s="1"/>
  <c r="N1653" i="18"/>
  <c r="M1653" i="18"/>
  <c r="L1653" i="18"/>
  <c r="K1653" i="18"/>
  <c r="J1653" i="18"/>
  <c r="I1653" i="18"/>
  <c r="H1652" i="18"/>
  <c r="H1651" i="18"/>
  <c r="H1650" i="18"/>
  <c r="H1649" i="18"/>
  <c r="N1648" i="18"/>
  <c r="M1648" i="18"/>
  <c r="L1648" i="18"/>
  <c r="K1648" i="18"/>
  <c r="J1648" i="18"/>
  <c r="I1648" i="18"/>
  <c r="H1647" i="18"/>
  <c r="H1646" i="18"/>
  <c r="H1645" i="18"/>
  <c r="H1644" i="18"/>
  <c r="N1643" i="18"/>
  <c r="M1643" i="18"/>
  <c r="L1643" i="18"/>
  <c r="K1643" i="18"/>
  <c r="J1643" i="18"/>
  <c r="I1643" i="18"/>
  <c r="N1641" i="18"/>
  <c r="M1641" i="18"/>
  <c r="L1641" i="18"/>
  <c r="K1641" i="18"/>
  <c r="J1641" i="18"/>
  <c r="I1641" i="18"/>
  <c r="N1640" i="18"/>
  <c r="M1640" i="18"/>
  <c r="L1640" i="18"/>
  <c r="K1640" i="18"/>
  <c r="J1640" i="18"/>
  <c r="I1640" i="18"/>
  <c r="H1640" i="18"/>
  <c r="N1639" i="18"/>
  <c r="M1639" i="18"/>
  <c r="L1639" i="18"/>
  <c r="K1639" i="18"/>
  <c r="J1639" i="18"/>
  <c r="I1639" i="18"/>
  <c r="H1639" i="18" s="1"/>
  <c r="N1638" i="18"/>
  <c r="M1638" i="18"/>
  <c r="M1637" i="18" s="1"/>
  <c r="L1638" i="18"/>
  <c r="K1638" i="18"/>
  <c r="K1637" i="18" s="1"/>
  <c r="J1638" i="18"/>
  <c r="I1638" i="18"/>
  <c r="H1638" i="18" s="1"/>
  <c r="I1637" i="18"/>
  <c r="H1636" i="18"/>
  <c r="H1635" i="18"/>
  <c r="H1634" i="18"/>
  <c r="H1633" i="18"/>
  <c r="H1632" i="18" s="1"/>
  <c r="N1632" i="18"/>
  <c r="M1632" i="18"/>
  <c r="L1632" i="18"/>
  <c r="K1632" i="18"/>
  <c r="J1632" i="18"/>
  <c r="I1632" i="18"/>
  <c r="H1631" i="18"/>
  <c r="H1630" i="18"/>
  <c r="H1629" i="18"/>
  <c r="H1628" i="18"/>
  <c r="N1627" i="18"/>
  <c r="M1627" i="18"/>
  <c r="L1627" i="18"/>
  <c r="K1627" i="18"/>
  <c r="J1627" i="18"/>
  <c r="I1627" i="18"/>
  <c r="H1626" i="18"/>
  <c r="H1625" i="18"/>
  <c r="H1624" i="18"/>
  <c r="H1623" i="18"/>
  <c r="H1622" i="18" s="1"/>
  <c r="N1622" i="18"/>
  <c r="M1622" i="18"/>
  <c r="L1622" i="18"/>
  <c r="K1622" i="18"/>
  <c r="J1622" i="18"/>
  <c r="I1622" i="18"/>
  <c r="H1621" i="18"/>
  <c r="H1620" i="18"/>
  <c r="H1619" i="18"/>
  <c r="H1618" i="18"/>
  <c r="N1617" i="18"/>
  <c r="M1617" i="18"/>
  <c r="L1617" i="18"/>
  <c r="K1617" i="18"/>
  <c r="J1617" i="18"/>
  <c r="I1617" i="18"/>
  <c r="H1616" i="18"/>
  <c r="H1615" i="18"/>
  <c r="H1614" i="18"/>
  <c r="H1613" i="18"/>
  <c r="N1612" i="18"/>
  <c r="M1612" i="18"/>
  <c r="L1612" i="18"/>
  <c r="K1612" i="18"/>
  <c r="J1612" i="18"/>
  <c r="I1612" i="18"/>
  <c r="H1611" i="18"/>
  <c r="H1610" i="18"/>
  <c r="H1609" i="18"/>
  <c r="H1608" i="18"/>
  <c r="N1607" i="18"/>
  <c r="M1607" i="18"/>
  <c r="L1607" i="18"/>
  <c r="K1607" i="18"/>
  <c r="J1607" i="18"/>
  <c r="I1607" i="18"/>
  <c r="H1606" i="18"/>
  <c r="H1605" i="18"/>
  <c r="H1604" i="18"/>
  <c r="H1603" i="18"/>
  <c r="N1602" i="18"/>
  <c r="M1602" i="18"/>
  <c r="L1602" i="18"/>
  <c r="K1602" i="18"/>
  <c r="J1602" i="18"/>
  <c r="I1602" i="18"/>
  <c r="H1602" i="18"/>
  <c r="H1601" i="18"/>
  <c r="H1600" i="18"/>
  <c r="H1599" i="18"/>
  <c r="H1598" i="18"/>
  <c r="H1597" i="18" s="1"/>
  <c r="N1597" i="18"/>
  <c r="M1597" i="18"/>
  <c r="L1597" i="18"/>
  <c r="K1597" i="18"/>
  <c r="J1597" i="18"/>
  <c r="I1597" i="18"/>
  <c r="H1596" i="18"/>
  <c r="H1595" i="18"/>
  <c r="H1594" i="18"/>
  <c r="H1593" i="18"/>
  <c r="H1592" i="18" s="1"/>
  <c r="N1592" i="18"/>
  <c r="M1592" i="18"/>
  <c r="L1592" i="18"/>
  <c r="K1592" i="18"/>
  <c r="J1592" i="18"/>
  <c r="I1592" i="18"/>
  <c r="H1591" i="18"/>
  <c r="H1590" i="18"/>
  <c r="H1589" i="18"/>
  <c r="H1588" i="18"/>
  <c r="N1587" i="18"/>
  <c r="M1587" i="18"/>
  <c r="L1587" i="18"/>
  <c r="K1587" i="18"/>
  <c r="J1587" i="18"/>
  <c r="I1587" i="18"/>
  <c r="H1586" i="18"/>
  <c r="H1585" i="18"/>
  <c r="H1584" i="18"/>
  <c r="H1583" i="18"/>
  <c r="H1582" i="18" s="1"/>
  <c r="N1582" i="18"/>
  <c r="M1582" i="18"/>
  <c r="L1582" i="18"/>
  <c r="K1582" i="18"/>
  <c r="J1582" i="18"/>
  <c r="I1582" i="18"/>
  <c r="H1581" i="18"/>
  <c r="H1580" i="18"/>
  <c r="H1579" i="18"/>
  <c r="H1578" i="18"/>
  <c r="N1577" i="18"/>
  <c r="M1577" i="18"/>
  <c r="L1577" i="18"/>
  <c r="K1577" i="18"/>
  <c r="J1577" i="18"/>
  <c r="I1577" i="18"/>
  <c r="H1576" i="18"/>
  <c r="H1575" i="18"/>
  <c r="H1574" i="18"/>
  <c r="H1573" i="18"/>
  <c r="N1572" i="18"/>
  <c r="M1572" i="18"/>
  <c r="L1572" i="18"/>
  <c r="K1572" i="18"/>
  <c r="J1572" i="18"/>
  <c r="I1572" i="18"/>
  <c r="H1571" i="18"/>
  <c r="H1570" i="18"/>
  <c r="H1569" i="18"/>
  <c r="H1568" i="18"/>
  <c r="N1567" i="18"/>
  <c r="M1567" i="18"/>
  <c r="L1567" i="18"/>
  <c r="K1567" i="18"/>
  <c r="J1567" i="18"/>
  <c r="I1567" i="18"/>
  <c r="H1566" i="18"/>
  <c r="H1565" i="18"/>
  <c r="H1564" i="18"/>
  <c r="H1563" i="18"/>
  <c r="N1562" i="18"/>
  <c r="M1562" i="18"/>
  <c r="L1562" i="18"/>
  <c r="K1562" i="18"/>
  <c r="J1562" i="18"/>
  <c r="I1562" i="18"/>
  <c r="H1562" i="18"/>
  <c r="H1561" i="18"/>
  <c r="H1560" i="18"/>
  <c r="H1559" i="18"/>
  <c r="H1558" i="18"/>
  <c r="H1557" i="18" s="1"/>
  <c r="N1557" i="18"/>
  <c r="M1557" i="18"/>
  <c r="L1557" i="18"/>
  <c r="K1557" i="18"/>
  <c r="J1557" i="18"/>
  <c r="I1557" i="18"/>
  <c r="H1556" i="18"/>
  <c r="H1555" i="18"/>
  <c r="H1554" i="18"/>
  <c r="H1553" i="18"/>
  <c r="H1552" i="18" s="1"/>
  <c r="N1552" i="18"/>
  <c r="M1552" i="18"/>
  <c r="L1552" i="18"/>
  <c r="K1552" i="18"/>
  <c r="J1552" i="18"/>
  <c r="I1552" i="18"/>
  <c r="H1551" i="18"/>
  <c r="H1550" i="18"/>
  <c r="H1549" i="18"/>
  <c r="H1548" i="18"/>
  <c r="N1547" i="18"/>
  <c r="M1547" i="18"/>
  <c r="L1547" i="18"/>
  <c r="K1547" i="18"/>
  <c r="J1547" i="18"/>
  <c r="I1547" i="18"/>
  <c r="H1546" i="18"/>
  <c r="H1545" i="18"/>
  <c r="H1544" i="18"/>
  <c r="H1543" i="18"/>
  <c r="H1542" i="18" s="1"/>
  <c r="N1542" i="18"/>
  <c r="M1542" i="18"/>
  <c r="L1542" i="18"/>
  <c r="K1542" i="18"/>
  <c r="J1542" i="18"/>
  <c r="I1542" i="18"/>
  <c r="N1540" i="18"/>
  <c r="M1540" i="18"/>
  <c r="L1540" i="18"/>
  <c r="K1540" i="18"/>
  <c r="J1540" i="18"/>
  <c r="I1540" i="18"/>
  <c r="N1539" i="18"/>
  <c r="M1539" i="18"/>
  <c r="L1539" i="18"/>
  <c r="K1539" i="18"/>
  <c r="J1539" i="18"/>
  <c r="I1539" i="18"/>
  <c r="N1538" i="18"/>
  <c r="M1538" i="18"/>
  <c r="L1538" i="18"/>
  <c r="K1538" i="18"/>
  <c r="J1538" i="18"/>
  <c r="I1538" i="18"/>
  <c r="N1537" i="18"/>
  <c r="N1536" i="18" s="1"/>
  <c r="M1537" i="18"/>
  <c r="L1537" i="18"/>
  <c r="L1536" i="18" s="1"/>
  <c r="K1537" i="18"/>
  <c r="J1537" i="18"/>
  <c r="J1536" i="18" s="1"/>
  <c r="I1537" i="18"/>
  <c r="H1537" i="18"/>
  <c r="K1536" i="18"/>
  <c r="H1535" i="18"/>
  <c r="H1534" i="18"/>
  <c r="H1533" i="18"/>
  <c r="H1532" i="18"/>
  <c r="N1531" i="18"/>
  <c r="M1531" i="18"/>
  <c r="L1531" i="18"/>
  <c r="K1531" i="18"/>
  <c r="J1531" i="18"/>
  <c r="I1531" i="18"/>
  <c r="H1531" i="18"/>
  <c r="H1530" i="18"/>
  <c r="H1529" i="18"/>
  <c r="H1528" i="18"/>
  <c r="H1527" i="18"/>
  <c r="H1526" i="18" s="1"/>
  <c r="N1526" i="18"/>
  <c r="M1526" i="18"/>
  <c r="L1526" i="18"/>
  <c r="K1526" i="18"/>
  <c r="J1526" i="18"/>
  <c r="I1526" i="18"/>
  <c r="H1525" i="18"/>
  <c r="H1524" i="18"/>
  <c r="H1523" i="18"/>
  <c r="H1522" i="18"/>
  <c r="H1521" i="18" s="1"/>
  <c r="N1521" i="18"/>
  <c r="M1521" i="18"/>
  <c r="L1521" i="18"/>
  <c r="K1521" i="18"/>
  <c r="J1521" i="18"/>
  <c r="I1521" i="18"/>
  <c r="H1520" i="18"/>
  <c r="H1519" i="18"/>
  <c r="H1518" i="18"/>
  <c r="H1517" i="18"/>
  <c r="N1516" i="18"/>
  <c r="M1516" i="18"/>
  <c r="L1516" i="18"/>
  <c r="K1516" i="18"/>
  <c r="J1516" i="18"/>
  <c r="I1516" i="18"/>
  <c r="H1515" i="18"/>
  <c r="H1514" i="18"/>
  <c r="H1513" i="18"/>
  <c r="H1512" i="18"/>
  <c r="H1511" i="18" s="1"/>
  <c r="N1511" i="18"/>
  <c r="M1511" i="18"/>
  <c r="L1511" i="18"/>
  <c r="K1511" i="18"/>
  <c r="J1511" i="18"/>
  <c r="I1511" i="18"/>
  <c r="H1510" i="18"/>
  <c r="H1509" i="18"/>
  <c r="H1508" i="18"/>
  <c r="H1507" i="18"/>
  <c r="N1506" i="18"/>
  <c r="M1506" i="18"/>
  <c r="L1506" i="18"/>
  <c r="K1506" i="18"/>
  <c r="J1506" i="18"/>
  <c r="I1506" i="18"/>
  <c r="H1505" i="18"/>
  <c r="H1504" i="18"/>
  <c r="H1503" i="18"/>
  <c r="H1502" i="18"/>
  <c r="N1501" i="18"/>
  <c r="M1501" i="18"/>
  <c r="L1501" i="18"/>
  <c r="K1501" i="18"/>
  <c r="J1501" i="18"/>
  <c r="I1501" i="18"/>
  <c r="H1500" i="18"/>
  <c r="H1499" i="18"/>
  <c r="H1498" i="18"/>
  <c r="H1497" i="18"/>
  <c r="N1496" i="18"/>
  <c r="M1496" i="18"/>
  <c r="L1496" i="18"/>
  <c r="K1496" i="18"/>
  <c r="J1496" i="18"/>
  <c r="I1496" i="18"/>
  <c r="H1495" i="18"/>
  <c r="H1494" i="18"/>
  <c r="H1493" i="18"/>
  <c r="H1492" i="18"/>
  <c r="N1491" i="18"/>
  <c r="M1491" i="18"/>
  <c r="L1491" i="18"/>
  <c r="K1491" i="18"/>
  <c r="J1491" i="18"/>
  <c r="I1491" i="18"/>
  <c r="H1491" i="18"/>
  <c r="H1490" i="18"/>
  <c r="H1489" i="18"/>
  <c r="H1488" i="18"/>
  <c r="H1487" i="18"/>
  <c r="H1486" i="18" s="1"/>
  <c r="N1486" i="18"/>
  <c r="M1486" i="18"/>
  <c r="L1486" i="18"/>
  <c r="K1486" i="18"/>
  <c r="J1486" i="18"/>
  <c r="I1486" i="18"/>
  <c r="H1485" i="18"/>
  <c r="H1484" i="18"/>
  <c r="H1483" i="18"/>
  <c r="H1482" i="18"/>
  <c r="H1481" i="18" s="1"/>
  <c r="N1481" i="18"/>
  <c r="M1481" i="18"/>
  <c r="L1481" i="18"/>
  <c r="K1481" i="18"/>
  <c r="J1481" i="18"/>
  <c r="I1481" i="18"/>
  <c r="N1479" i="18"/>
  <c r="M1479" i="18"/>
  <c r="L1479" i="18"/>
  <c r="K1479" i="18"/>
  <c r="J1479" i="18"/>
  <c r="I1479" i="18"/>
  <c r="N1478" i="18"/>
  <c r="M1478" i="18"/>
  <c r="L1478" i="18"/>
  <c r="K1478" i="18"/>
  <c r="J1478" i="18"/>
  <c r="I1478" i="18"/>
  <c r="H1478" i="18" s="1"/>
  <c r="N1477" i="18"/>
  <c r="M1477" i="18"/>
  <c r="L1477" i="18"/>
  <c r="K1477" i="18"/>
  <c r="J1477" i="18"/>
  <c r="I1477" i="18"/>
  <c r="N1476" i="18"/>
  <c r="M1476" i="18"/>
  <c r="L1476" i="18"/>
  <c r="K1476" i="18"/>
  <c r="J1476" i="18"/>
  <c r="I1476" i="18"/>
  <c r="K1475" i="18"/>
  <c r="H1474" i="18"/>
  <c r="H1473" i="18"/>
  <c r="H1472" i="18"/>
  <c r="H1471" i="18"/>
  <c r="H1470" i="18" s="1"/>
  <c r="N1470" i="18"/>
  <c r="M1470" i="18"/>
  <c r="L1470" i="18"/>
  <c r="K1470" i="18"/>
  <c r="J1470" i="18"/>
  <c r="I1470" i="18"/>
  <c r="H1469" i="18"/>
  <c r="H1468" i="18"/>
  <c r="H1467" i="18"/>
  <c r="H1466" i="18"/>
  <c r="N1465" i="18"/>
  <c r="M1465" i="18"/>
  <c r="L1465" i="18"/>
  <c r="K1465" i="18"/>
  <c r="J1465" i="18"/>
  <c r="I1465" i="18"/>
  <c r="H1464" i="18"/>
  <c r="H1463" i="18"/>
  <c r="H1462" i="18"/>
  <c r="H1461" i="18"/>
  <c r="H1460" i="18" s="1"/>
  <c r="N1460" i="18"/>
  <c r="M1460" i="18"/>
  <c r="L1460" i="18"/>
  <c r="K1460" i="18"/>
  <c r="J1460" i="18"/>
  <c r="I1460" i="18"/>
  <c r="H1459" i="18"/>
  <c r="H1458" i="18"/>
  <c r="H1457" i="18"/>
  <c r="H1456" i="18"/>
  <c r="N1455" i="18"/>
  <c r="M1455" i="18"/>
  <c r="L1455" i="18"/>
  <c r="K1455" i="18"/>
  <c r="J1455" i="18"/>
  <c r="I1455" i="18"/>
  <c r="H1454" i="18"/>
  <c r="H1453" i="18"/>
  <c r="H1452" i="18"/>
  <c r="H1451" i="18"/>
  <c r="N1450" i="18"/>
  <c r="M1450" i="18"/>
  <c r="L1450" i="18"/>
  <c r="K1450" i="18"/>
  <c r="J1450" i="18"/>
  <c r="I1450" i="18"/>
  <c r="H1449" i="18"/>
  <c r="H1448" i="18"/>
  <c r="H1447" i="18"/>
  <c r="H1446" i="18"/>
  <c r="N1445" i="18"/>
  <c r="M1445" i="18"/>
  <c r="L1445" i="18"/>
  <c r="K1445" i="18"/>
  <c r="J1445" i="18"/>
  <c r="I1445" i="18"/>
  <c r="H1444" i="18"/>
  <c r="H1443" i="18"/>
  <c r="H1442" i="18"/>
  <c r="H1441" i="18"/>
  <c r="N1440" i="18"/>
  <c r="M1440" i="18"/>
  <c r="L1440" i="18"/>
  <c r="K1440" i="18"/>
  <c r="J1440" i="18"/>
  <c r="I1440" i="18"/>
  <c r="H1440" i="18"/>
  <c r="H1439" i="18"/>
  <c r="H1438" i="18"/>
  <c r="H1437" i="18"/>
  <c r="H1436" i="18"/>
  <c r="H1435" i="18" s="1"/>
  <c r="N1435" i="18"/>
  <c r="M1435" i="18"/>
  <c r="L1435" i="18"/>
  <c r="K1435" i="18"/>
  <c r="J1435" i="18"/>
  <c r="I1435" i="18"/>
  <c r="H1434" i="18"/>
  <c r="H1433" i="18"/>
  <c r="H1432" i="18"/>
  <c r="H1431" i="18"/>
  <c r="H1430" i="18" s="1"/>
  <c r="N1430" i="18"/>
  <c r="M1430" i="18"/>
  <c r="L1430" i="18"/>
  <c r="K1430" i="18"/>
  <c r="J1430" i="18"/>
  <c r="I1430" i="18"/>
  <c r="H1429" i="18"/>
  <c r="H1428" i="18"/>
  <c r="H1427" i="18"/>
  <c r="H1426" i="18"/>
  <c r="N1425" i="18"/>
  <c r="M1425" i="18"/>
  <c r="L1425" i="18"/>
  <c r="K1425" i="18"/>
  <c r="J1425" i="18"/>
  <c r="I1425" i="18"/>
  <c r="H1424" i="18"/>
  <c r="H1423" i="18"/>
  <c r="H1422" i="18"/>
  <c r="H1421" i="18"/>
  <c r="H1420" i="18" s="1"/>
  <c r="N1420" i="18"/>
  <c r="M1420" i="18"/>
  <c r="L1420" i="18"/>
  <c r="K1420" i="18"/>
  <c r="J1420" i="18"/>
  <c r="I1420" i="18"/>
  <c r="H1419" i="18"/>
  <c r="H1418" i="18"/>
  <c r="H1417" i="18"/>
  <c r="H1416" i="18"/>
  <c r="N1415" i="18"/>
  <c r="M1415" i="18"/>
  <c r="L1415" i="18"/>
  <c r="K1415" i="18"/>
  <c r="J1415" i="18"/>
  <c r="I1415" i="18"/>
  <c r="H1414" i="18"/>
  <c r="H1413" i="18"/>
  <c r="H1412" i="18"/>
  <c r="H1411" i="18"/>
  <c r="N1410" i="18"/>
  <c r="M1410" i="18"/>
  <c r="L1410" i="18"/>
  <c r="K1410" i="18"/>
  <c r="J1410" i="18"/>
  <c r="I1410" i="18"/>
  <c r="H1409" i="18"/>
  <c r="H1408" i="18"/>
  <c r="H1407" i="18"/>
  <c r="H1406" i="18"/>
  <c r="N1405" i="18"/>
  <c r="M1405" i="18"/>
  <c r="L1405" i="18"/>
  <c r="K1405" i="18"/>
  <c r="J1405" i="18"/>
  <c r="I1405" i="18"/>
  <c r="H1404" i="18"/>
  <c r="H1403" i="18"/>
  <c r="H1402" i="18"/>
  <c r="H1401" i="18"/>
  <c r="N1400" i="18"/>
  <c r="M1400" i="18"/>
  <c r="L1400" i="18"/>
  <c r="K1400" i="18"/>
  <c r="J1400" i="18"/>
  <c r="I1400" i="18"/>
  <c r="H1400" i="18"/>
  <c r="H1399" i="18"/>
  <c r="H1398" i="18"/>
  <c r="H1397" i="18"/>
  <c r="H1396" i="18"/>
  <c r="H1395" i="18" s="1"/>
  <c r="N1395" i="18"/>
  <c r="M1395" i="18"/>
  <c r="L1395" i="18"/>
  <c r="K1395" i="18"/>
  <c r="J1395" i="18"/>
  <c r="I1395" i="18"/>
  <c r="H1394" i="18"/>
  <c r="H1393" i="18"/>
  <c r="H1392" i="18"/>
  <c r="H1391" i="18"/>
  <c r="H1390" i="18" s="1"/>
  <c r="N1390" i="18"/>
  <c r="M1390" i="18"/>
  <c r="L1390" i="18"/>
  <c r="K1390" i="18"/>
  <c r="J1390" i="18"/>
  <c r="I1390" i="18"/>
  <c r="H1389" i="18"/>
  <c r="H1388" i="18"/>
  <c r="H1387" i="18"/>
  <c r="H1386" i="18"/>
  <c r="N1385" i="18"/>
  <c r="M1385" i="18"/>
  <c r="L1385" i="18"/>
  <c r="K1385" i="18"/>
  <c r="J1385" i="18"/>
  <c r="I1385" i="18"/>
  <c r="H1384" i="18"/>
  <c r="H1383" i="18"/>
  <c r="H1382" i="18"/>
  <c r="H1381" i="18"/>
  <c r="H1380" i="18" s="1"/>
  <c r="N1380" i="18"/>
  <c r="M1380" i="18"/>
  <c r="L1380" i="18"/>
  <c r="K1380" i="18"/>
  <c r="J1380" i="18"/>
  <c r="I1380" i="18"/>
  <c r="H1379" i="18"/>
  <c r="H1378" i="18"/>
  <c r="H1377" i="18"/>
  <c r="H1376" i="18"/>
  <c r="N1375" i="18"/>
  <c r="M1375" i="18"/>
  <c r="L1375" i="18"/>
  <c r="K1375" i="18"/>
  <c r="J1375" i="18"/>
  <c r="I1375" i="18"/>
  <c r="H1374" i="18"/>
  <c r="H1373" i="18"/>
  <c r="H1372" i="18"/>
  <c r="H1371" i="18"/>
  <c r="N1370" i="18"/>
  <c r="M1370" i="18"/>
  <c r="L1370" i="18"/>
  <c r="K1370" i="18"/>
  <c r="J1370" i="18"/>
  <c r="I1370" i="18"/>
  <c r="H1369" i="18"/>
  <c r="H1368" i="18"/>
  <c r="H1367" i="18"/>
  <c r="H1366" i="18"/>
  <c r="N1365" i="18"/>
  <c r="M1365" i="18"/>
  <c r="L1365" i="18"/>
  <c r="K1365" i="18"/>
  <c r="J1365" i="18"/>
  <c r="I1365" i="18"/>
  <c r="H1364" i="18"/>
  <c r="H1363" i="18"/>
  <c r="H1362" i="18"/>
  <c r="H1361" i="18"/>
  <c r="N1360" i="18"/>
  <c r="M1360" i="18"/>
  <c r="L1360" i="18"/>
  <c r="K1360" i="18"/>
  <c r="J1360" i="18"/>
  <c r="I1360" i="18"/>
  <c r="H1360" i="18"/>
  <c r="H1359" i="18"/>
  <c r="H1358" i="18"/>
  <c r="H1357" i="18"/>
  <c r="H1356" i="18"/>
  <c r="H1355" i="18" s="1"/>
  <c r="N1355" i="18"/>
  <c r="M1355" i="18"/>
  <c r="L1355" i="18"/>
  <c r="K1355" i="18"/>
  <c r="J1355" i="18"/>
  <c r="I1355" i="18"/>
  <c r="H1354" i="18"/>
  <c r="H1353" i="18"/>
  <c r="H1352" i="18"/>
  <c r="H1351" i="18"/>
  <c r="H1350" i="18" s="1"/>
  <c r="N1350" i="18"/>
  <c r="M1350" i="18"/>
  <c r="L1350" i="18"/>
  <c r="K1350" i="18"/>
  <c r="J1350" i="18"/>
  <c r="I1350" i="18"/>
  <c r="H1349" i="18"/>
  <c r="H1348" i="18"/>
  <c r="H1347" i="18"/>
  <c r="H1346" i="18"/>
  <c r="N1345" i="18"/>
  <c r="M1345" i="18"/>
  <c r="L1345" i="18"/>
  <c r="K1345" i="18"/>
  <c r="J1345" i="18"/>
  <c r="I1345" i="18"/>
  <c r="H1344" i="18"/>
  <c r="H1343" i="18"/>
  <c r="H1342" i="18"/>
  <c r="H1341" i="18"/>
  <c r="H1340" i="18" s="1"/>
  <c r="N1340" i="18"/>
  <c r="M1340" i="18"/>
  <c r="L1340" i="18"/>
  <c r="K1340" i="18"/>
  <c r="J1340" i="18"/>
  <c r="I1340" i="18"/>
  <c r="H1339" i="18"/>
  <c r="H1338" i="18"/>
  <c r="H1337" i="18"/>
  <c r="H1336" i="18"/>
  <c r="N1335" i="18"/>
  <c r="M1335" i="18"/>
  <c r="L1335" i="18"/>
  <c r="K1335" i="18"/>
  <c r="J1335" i="18"/>
  <c r="I1335" i="18"/>
  <c r="H1334" i="18"/>
  <c r="H1333" i="18"/>
  <c r="H1332" i="18"/>
  <c r="H1331" i="18"/>
  <c r="N1330" i="18"/>
  <c r="M1330" i="18"/>
  <c r="L1330" i="18"/>
  <c r="K1330" i="18"/>
  <c r="J1330" i="18"/>
  <c r="I1330" i="18"/>
  <c r="H1329" i="18"/>
  <c r="H1328" i="18"/>
  <c r="H1327" i="18"/>
  <c r="H1326" i="18"/>
  <c r="N1325" i="18"/>
  <c r="M1325" i="18"/>
  <c r="L1325" i="18"/>
  <c r="K1325" i="18"/>
  <c r="J1325" i="18"/>
  <c r="I1325" i="18"/>
  <c r="H1324" i="18"/>
  <c r="H1323" i="18"/>
  <c r="H1322" i="18"/>
  <c r="H1321" i="18"/>
  <c r="N1320" i="18"/>
  <c r="M1320" i="18"/>
  <c r="L1320" i="18"/>
  <c r="K1320" i="18"/>
  <c r="J1320" i="18"/>
  <c r="I1320" i="18"/>
  <c r="H1320" i="18"/>
  <c r="H1319" i="18"/>
  <c r="H1318" i="18"/>
  <c r="H1317" i="18"/>
  <c r="H1316" i="18"/>
  <c r="H1315" i="18" s="1"/>
  <c r="N1315" i="18"/>
  <c r="M1315" i="18"/>
  <c r="L1315" i="18"/>
  <c r="K1315" i="18"/>
  <c r="J1315" i="18"/>
  <c r="I1315" i="18"/>
  <c r="H1314" i="18"/>
  <c r="H1313" i="18"/>
  <c r="H1312" i="18"/>
  <c r="H1311" i="18"/>
  <c r="H1310" i="18" s="1"/>
  <c r="N1310" i="18"/>
  <c r="M1310" i="18"/>
  <c r="L1310" i="18"/>
  <c r="K1310" i="18"/>
  <c r="J1310" i="18"/>
  <c r="I1310" i="18"/>
  <c r="H1309" i="18"/>
  <c r="H1308" i="18"/>
  <c r="H1307" i="18"/>
  <c r="H1306" i="18"/>
  <c r="N1305" i="18"/>
  <c r="M1305" i="18"/>
  <c r="L1305" i="18"/>
  <c r="K1305" i="18"/>
  <c r="J1305" i="18"/>
  <c r="I1305" i="18"/>
  <c r="H1304" i="18"/>
  <c r="H1303" i="18"/>
  <c r="H1302" i="18"/>
  <c r="H1301" i="18"/>
  <c r="H1300" i="18" s="1"/>
  <c r="N1300" i="18"/>
  <c r="M1300" i="18"/>
  <c r="L1300" i="18"/>
  <c r="K1300" i="18"/>
  <c r="J1300" i="18"/>
  <c r="I1300" i="18"/>
  <c r="H1299" i="18"/>
  <c r="H1298" i="18"/>
  <c r="H1297" i="18"/>
  <c r="H1296" i="18"/>
  <c r="N1295" i="18"/>
  <c r="M1295" i="18"/>
  <c r="L1295" i="18"/>
  <c r="K1295" i="18"/>
  <c r="J1295" i="18"/>
  <c r="I1295" i="18"/>
  <c r="H1294" i="18"/>
  <c r="H1293" i="18"/>
  <c r="H1292" i="18"/>
  <c r="H1291" i="18"/>
  <c r="N1290" i="18"/>
  <c r="M1290" i="18"/>
  <c r="L1290" i="18"/>
  <c r="K1290" i="18"/>
  <c r="J1290" i="18"/>
  <c r="I1290" i="18"/>
  <c r="H1289" i="18"/>
  <c r="H1288" i="18"/>
  <c r="H1287" i="18"/>
  <c r="H1286" i="18"/>
  <c r="N1285" i="18"/>
  <c r="M1285" i="18"/>
  <c r="L1285" i="18"/>
  <c r="K1285" i="18"/>
  <c r="J1285" i="18"/>
  <c r="I1285" i="18"/>
  <c r="H1284" i="18"/>
  <c r="H1283" i="18"/>
  <c r="H1282" i="18"/>
  <c r="H1281" i="18"/>
  <c r="N1280" i="18"/>
  <c r="M1280" i="18"/>
  <c r="L1280" i="18"/>
  <c r="K1280" i="18"/>
  <c r="J1280" i="18"/>
  <c r="I1280" i="18"/>
  <c r="H1280" i="18"/>
  <c r="H1279" i="18"/>
  <c r="H1278" i="18"/>
  <c r="H1277" i="18"/>
  <c r="H1276" i="18"/>
  <c r="H1275" i="18" s="1"/>
  <c r="N1275" i="18"/>
  <c r="M1275" i="18"/>
  <c r="L1275" i="18"/>
  <c r="K1275" i="18"/>
  <c r="J1275" i="18"/>
  <c r="I1275" i="18"/>
  <c r="H1274" i="18"/>
  <c r="H1273" i="18"/>
  <c r="H1272" i="18"/>
  <c r="H1271" i="18"/>
  <c r="H1270" i="18" s="1"/>
  <c r="N1270" i="18"/>
  <c r="M1270" i="18"/>
  <c r="L1270" i="18"/>
  <c r="K1270" i="18"/>
  <c r="J1270" i="18"/>
  <c r="I1270" i="18"/>
  <c r="H1269" i="18"/>
  <c r="H1268" i="18"/>
  <c r="H1267" i="18"/>
  <c r="H1266" i="18"/>
  <c r="N1265" i="18"/>
  <c r="M1265" i="18"/>
  <c r="L1265" i="18"/>
  <c r="K1265" i="18"/>
  <c r="J1265" i="18"/>
  <c r="I1265" i="18"/>
  <c r="H1264" i="18"/>
  <c r="H1263" i="18"/>
  <c r="H1262" i="18"/>
  <c r="H1261" i="18"/>
  <c r="H1260" i="18" s="1"/>
  <c r="N1260" i="18"/>
  <c r="M1260" i="18"/>
  <c r="L1260" i="18"/>
  <c r="K1260" i="18"/>
  <c r="J1260" i="18"/>
  <c r="I1260" i="18"/>
  <c r="H1259" i="18"/>
  <c r="H1258" i="18"/>
  <c r="H1257" i="18"/>
  <c r="H1256" i="18"/>
  <c r="N1255" i="18"/>
  <c r="M1255" i="18"/>
  <c r="L1255" i="18"/>
  <c r="K1255" i="18"/>
  <c r="J1255" i="18"/>
  <c r="I1255" i="18"/>
  <c r="H1254" i="18"/>
  <c r="H1253" i="18"/>
  <c r="H1252" i="18"/>
  <c r="H1251" i="18"/>
  <c r="N1250" i="18"/>
  <c r="M1250" i="18"/>
  <c r="L1250" i="18"/>
  <c r="K1250" i="18"/>
  <c r="J1250" i="18"/>
  <c r="I1250" i="18"/>
  <c r="H1249" i="18"/>
  <c r="H1248" i="18"/>
  <c r="H1247" i="18"/>
  <c r="H1246" i="18"/>
  <c r="N1245" i="18"/>
  <c r="M1245" i="18"/>
  <c r="L1245" i="18"/>
  <c r="K1245" i="18"/>
  <c r="J1245" i="18"/>
  <c r="I1245" i="18"/>
  <c r="H1244" i="18"/>
  <c r="H1243" i="18"/>
  <c r="H1242" i="18"/>
  <c r="H1241" i="18"/>
  <c r="N1240" i="18"/>
  <c r="M1240" i="18"/>
  <c r="L1240" i="18"/>
  <c r="K1240" i="18"/>
  <c r="J1240" i="18"/>
  <c r="I1240" i="18"/>
  <c r="H1240" i="18"/>
  <c r="H1239" i="18"/>
  <c r="H1238" i="18"/>
  <c r="H1237" i="18"/>
  <c r="H1236" i="18"/>
  <c r="H1235" i="18" s="1"/>
  <c r="N1235" i="18"/>
  <c r="M1235" i="18"/>
  <c r="L1235" i="18"/>
  <c r="K1235" i="18"/>
  <c r="J1235" i="18"/>
  <c r="I1235" i="18"/>
  <c r="H1234" i="18"/>
  <c r="H1233" i="18"/>
  <c r="H1232" i="18"/>
  <c r="H1231" i="18"/>
  <c r="H1230" i="18" s="1"/>
  <c r="N1230" i="18"/>
  <c r="M1230" i="18"/>
  <c r="L1230" i="18"/>
  <c r="K1230" i="18"/>
  <c r="J1230" i="18"/>
  <c r="I1230" i="18"/>
  <c r="N1228" i="18"/>
  <c r="M1228" i="18"/>
  <c r="L1228" i="18"/>
  <c r="K1228" i="18"/>
  <c r="J1228" i="18"/>
  <c r="I1228" i="18"/>
  <c r="N1227" i="18"/>
  <c r="M1227" i="18"/>
  <c r="L1227" i="18"/>
  <c r="K1227" i="18"/>
  <c r="J1227" i="18"/>
  <c r="I1227" i="18"/>
  <c r="H1227" i="18" s="1"/>
  <c r="N1226" i="18"/>
  <c r="M1226" i="18"/>
  <c r="L1226" i="18"/>
  <c r="K1226" i="18"/>
  <c r="J1226" i="18"/>
  <c r="I1226" i="18"/>
  <c r="N1225" i="18"/>
  <c r="M1225" i="18"/>
  <c r="L1225" i="18"/>
  <c r="K1225" i="18"/>
  <c r="J1225" i="18"/>
  <c r="I1225" i="18"/>
  <c r="K1224" i="18"/>
  <c r="H1223" i="18"/>
  <c r="H1222" i="18"/>
  <c r="H1221" i="18"/>
  <c r="H1220" i="18"/>
  <c r="H1219" i="18" s="1"/>
  <c r="N1219" i="18"/>
  <c r="M1219" i="18"/>
  <c r="L1219" i="18"/>
  <c r="K1219" i="18"/>
  <c r="J1219" i="18"/>
  <c r="I1219" i="18"/>
  <c r="H1218" i="18"/>
  <c r="H1217" i="18"/>
  <c r="H1216" i="18"/>
  <c r="H1215" i="18"/>
  <c r="N1214" i="18"/>
  <c r="M1214" i="18"/>
  <c r="L1214" i="18"/>
  <c r="K1214" i="18"/>
  <c r="J1214" i="18"/>
  <c r="I1214" i="18"/>
  <c r="H1213" i="18"/>
  <c r="H1212" i="18"/>
  <c r="H1211" i="18"/>
  <c r="H1210" i="18"/>
  <c r="H1209" i="18" s="1"/>
  <c r="N1209" i="18"/>
  <c r="M1209" i="18"/>
  <c r="L1209" i="18"/>
  <c r="K1209" i="18"/>
  <c r="J1209" i="18"/>
  <c r="I1209" i="18"/>
  <c r="H1208" i="18"/>
  <c r="H1207" i="18"/>
  <c r="H1206" i="18"/>
  <c r="H1205" i="18"/>
  <c r="N1204" i="18"/>
  <c r="M1204" i="18"/>
  <c r="L1204" i="18"/>
  <c r="K1204" i="18"/>
  <c r="J1204" i="18"/>
  <c r="I1204" i="18"/>
  <c r="N1202" i="18"/>
  <c r="M1202" i="18"/>
  <c r="L1202" i="18"/>
  <c r="K1202" i="18"/>
  <c r="J1202" i="18"/>
  <c r="I1202" i="18"/>
  <c r="N1201" i="18"/>
  <c r="M1201" i="18"/>
  <c r="L1201" i="18"/>
  <c r="K1201" i="18"/>
  <c r="J1201" i="18"/>
  <c r="I1201" i="18"/>
  <c r="N1200" i="18"/>
  <c r="N1198" i="18" s="1"/>
  <c r="M1200" i="18"/>
  <c r="L1200" i="18"/>
  <c r="K1200" i="18"/>
  <c r="J1200" i="18"/>
  <c r="J1198" i="18" s="1"/>
  <c r="I1200" i="18"/>
  <c r="H1200" i="18"/>
  <c r="N1199" i="18"/>
  <c r="M1199" i="18"/>
  <c r="L1199" i="18"/>
  <c r="K1199" i="18"/>
  <c r="J1199" i="18"/>
  <c r="I1199" i="18"/>
  <c r="H1197" i="18"/>
  <c r="H1196" i="18"/>
  <c r="H1195" i="18"/>
  <c r="H1194" i="18"/>
  <c r="N1193" i="18"/>
  <c r="M1193" i="18"/>
  <c r="L1193" i="18"/>
  <c r="K1193" i="18"/>
  <c r="J1193" i="18"/>
  <c r="I1193" i="18"/>
  <c r="H1192" i="18"/>
  <c r="H1191" i="18"/>
  <c r="H1190" i="18"/>
  <c r="H1189" i="18"/>
  <c r="N1188" i="18"/>
  <c r="M1188" i="18"/>
  <c r="L1188" i="18"/>
  <c r="K1188" i="18"/>
  <c r="J1188" i="18"/>
  <c r="I1188" i="18"/>
  <c r="H1187" i="18"/>
  <c r="H1186" i="18"/>
  <c r="H1185" i="18"/>
  <c r="H1184" i="18"/>
  <c r="N1183" i="18"/>
  <c r="M1183" i="18"/>
  <c r="L1183" i="18"/>
  <c r="K1183" i="18"/>
  <c r="J1183" i="18"/>
  <c r="I1183" i="18"/>
  <c r="H1182" i="18"/>
  <c r="H1181" i="18"/>
  <c r="H1180" i="18"/>
  <c r="H1179" i="18"/>
  <c r="N1178" i="18"/>
  <c r="M1178" i="18"/>
  <c r="L1178" i="18"/>
  <c r="K1178" i="18"/>
  <c r="J1178" i="18"/>
  <c r="I1178" i="18"/>
  <c r="H1178" i="18"/>
  <c r="H1177" i="18"/>
  <c r="H1176" i="18"/>
  <c r="H1175" i="18"/>
  <c r="H1174" i="18"/>
  <c r="H1173" i="18" s="1"/>
  <c r="N1173" i="18"/>
  <c r="M1173" i="18"/>
  <c r="L1173" i="18"/>
  <c r="K1173" i="18"/>
  <c r="J1173" i="18"/>
  <c r="I1173" i="18"/>
  <c r="H1172" i="18"/>
  <c r="H1171" i="18"/>
  <c r="H1170" i="18"/>
  <c r="H1169" i="18"/>
  <c r="H1168" i="18" s="1"/>
  <c r="N1168" i="18"/>
  <c r="M1168" i="18"/>
  <c r="L1168" i="18"/>
  <c r="K1168" i="18"/>
  <c r="J1168" i="18"/>
  <c r="I1168" i="18"/>
  <c r="H1167" i="18"/>
  <c r="H1166" i="18"/>
  <c r="H1165" i="18"/>
  <c r="H1164" i="18"/>
  <c r="N1163" i="18"/>
  <c r="M1163" i="18"/>
  <c r="L1163" i="18"/>
  <c r="K1163" i="18"/>
  <c r="J1163" i="18"/>
  <c r="I1163" i="18"/>
  <c r="H1162" i="18"/>
  <c r="H1161" i="18"/>
  <c r="H1160" i="18"/>
  <c r="H1159" i="18"/>
  <c r="H1158" i="18" s="1"/>
  <c r="N1158" i="18"/>
  <c r="M1158" i="18"/>
  <c r="L1158" i="18"/>
  <c r="K1158" i="18"/>
  <c r="J1158" i="18"/>
  <c r="I1158" i="18"/>
  <c r="H1157" i="18"/>
  <c r="H1156" i="18"/>
  <c r="H1155" i="18"/>
  <c r="H1154" i="18"/>
  <c r="N1153" i="18"/>
  <c r="M1153" i="18"/>
  <c r="L1153" i="18"/>
  <c r="K1153" i="18"/>
  <c r="J1153" i="18"/>
  <c r="I1153" i="18"/>
  <c r="H1152" i="18"/>
  <c r="H1151" i="18"/>
  <c r="H1150" i="18"/>
  <c r="H1149" i="18"/>
  <c r="N1148" i="18"/>
  <c r="M1148" i="18"/>
  <c r="L1148" i="18"/>
  <c r="K1148" i="18"/>
  <c r="J1148" i="18"/>
  <c r="I1148" i="18"/>
  <c r="H1147" i="18"/>
  <c r="H1146" i="18"/>
  <c r="H1145" i="18"/>
  <c r="H1144" i="18"/>
  <c r="N1143" i="18"/>
  <c r="M1143" i="18"/>
  <c r="L1143" i="18"/>
  <c r="K1143" i="18"/>
  <c r="J1143" i="18"/>
  <c r="I1143" i="18"/>
  <c r="H1142" i="18"/>
  <c r="H1141" i="18"/>
  <c r="H1140" i="18"/>
  <c r="H1139" i="18"/>
  <c r="N1138" i="18"/>
  <c r="M1138" i="18"/>
  <c r="L1138" i="18"/>
  <c r="K1138" i="18"/>
  <c r="J1138" i="18"/>
  <c r="I1138" i="18"/>
  <c r="H1138" i="18"/>
  <c r="H1137" i="18"/>
  <c r="H1136" i="18"/>
  <c r="H1135" i="18"/>
  <c r="H1134" i="18"/>
  <c r="H1133" i="18" s="1"/>
  <c r="N1133" i="18"/>
  <c r="M1133" i="18"/>
  <c r="L1133" i="18"/>
  <c r="K1133" i="18"/>
  <c r="J1133" i="18"/>
  <c r="I1133" i="18"/>
  <c r="H1132" i="18"/>
  <c r="H1131" i="18"/>
  <c r="H1130" i="18"/>
  <c r="H1129" i="18"/>
  <c r="H1128" i="18" s="1"/>
  <c r="N1128" i="18"/>
  <c r="M1128" i="18"/>
  <c r="L1128" i="18"/>
  <c r="K1128" i="18"/>
  <c r="J1128" i="18"/>
  <c r="I1128" i="18"/>
  <c r="H1127" i="18"/>
  <c r="H1126" i="18"/>
  <c r="H1125" i="18"/>
  <c r="H1124" i="18"/>
  <c r="N1123" i="18"/>
  <c r="M1123" i="18"/>
  <c r="L1123" i="18"/>
  <c r="K1123" i="18"/>
  <c r="J1123" i="18"/>
  <c r="I1123" i="18"/>
  <c r="H1122" i="18"/>
  <c r="H1121" i="18"/>
  <c r="H1120" i="18"/>
  <c r="H1119" i="18"/>
  <c r="H1118" i="18" s="1"/>
  <c r="N1118" i="18"/>
  <c r="M1118" i="18"/>
  <c r="L1118" i="18"/>
  <c r="K1118" i="18"/>
  <c r="J1118" i="18"/>
  <c r="I1118" i="18"/>
  <c r="H1117" i="18"/>
  <c r="H1116" i="18"/>
  <c r="H1115" i="18"/>
  <c r="H1114" i="18"/>
  <c r="N1113" i="18"/>
  <c r="M1113" i="18"/>
  <c r="L1113" i="18"/>
  <c r="K1113" i="18"/>
  <c r="J1113" i="18"/>
  <c r="I1113" i="18"/>
  <c r="H1112" i="18"/>
  <c r="H1111" i="18"/>
  <c r="H1110" i="18"/>
  <c r="H1109" i="18"/>
  <c r="N1108" i="18"/>
  <c r="M1108" i="18"/>
  <c r="L1108" i="18"/>
  <c r="K1108" i="18"/>
  <c r="J1108" i="18"/>
  <c r="I1108" i="18"/>
  <c r="H1107" i="18"/>
  <c r="H1106" i="18"/>
  <c r="H1105" i="18"/>
  <c r="H1104" i="18"/>
  <c r="N1103" i="18"/>
  <c r="M1103" i="18"/>
  <c r="L1103" i="18"/>
  <c r="K1103" i="18"/>
  <c r="J1103" i="18"/>
  <c r="I1103" i="18"/>
  <c r="H1102" i="18"/>
  <c r="H1101" i="18"/>
  <c r="H1100" i="18"/>
  <c r="H1099" i="18"/>
  <c r="N1098" i="18"/>
  <c r="M1098" i="18"/>
  <c r="L1098" i="18"/>
  <c r="K1098" i="18"/>
  <c r="J1098" i="18"/>
  <c r="I1098" i="18"/>
  <c r="H1098" i="18"/>
  <c r="H1097" i="18"/>
  <c r="H1096" i="18"/>
  <c r="H1095" i="18"/>
  <c r="H1094" i="18"/>
  <c r="H1093" i="18" s="1"/>
  <c r="N1093" i="18"/>
  <c r="M1093" i="18"/>
  <c r="L1093" i="18"/>
  <c r="K1093" i="18"/>
  <c r="J1093" i="18"/>
  <c r="I1093" i="18"/>
  <c r="H1092" i="18"/>
  <c r="H1091" i="18"/>
  <c r="H1090" i="18"/>
  <c r="H1089" i="18"/>
  <c r="H1088" i="18" s="1"/>
  <c r="N1088" i="18"/>
  <c r="M1088" i="18"/>
  <c r="L1088" i="18"/>
  <c r="K1088" i="18"/>
  <c r="J1088" i="18"/>
  <c r="I1088" i="18"/>
  <c r="H1087" i="18"/>
  <c r="H1086" i="18"/>
  <c r="H1085" i="18"/>
  <c r="H1084" i="18"/>
  <c r="N1083" i="18"/>
  <c r="M1083" i="18"/>
  <c r="L1083" i="18"/>
  <c r="K1083" i="18"/>
  <c r="J1083" i="18"/>
  <c r="I1083" i="18"/>
  <c r="H1082" i="18"/>
  <c r="H1081" i="18"/>
  <c r="H1080" i="18"/>
  <c r="H1079" i="18"/>
  <c r="H1078" i="18" s="1"/>
  <c r="N1078" i="18"/>
  <c r="M1078" i="18"/>
  <c r="L1078" i="18"/>
  <c r="K1078" i="18"/>
  <c r="J1078" i="18"/>
  <c r="I1078" i="18"/>
  <c r="H1077" i="18"/>
  <c r="H1076" i="18"/>
  <c r="H1075" i="18"/>
  <c r="H1074" i="18"/>
  <c r="N1073" i="18"/>
  <c r="M1073" i="18"/>
  <c r="L1073" i="18"/>
  <c r="K1073" i="18"/>
  <c r="J1073" i="18"/>
  <c r="I1073" i="18"/>
  <c r="H1072" i="18"/>
  <c r="H1071" i="18"/>
  <c r="H1070" i="18"/>
  <c r="H1069" i="18"/>
  <c r="N1068" i="18"/>
  <c r="M1068" i="18"/>
  <c r="L1068" i="18"/>
  <c r="K1068" i="18"/>
  <c r="J1068" i="18"/>
  <c r="I1068" i="18"/>
  <c r="H1067" i="18"/>
  <c r="H1066" i="18"/>
  <c r="H1065" i="18"/>
  <c r="H1064" i="18"/>
  <c r="N1063" i="18"/>
  <c r="M1063" i="18"/>
  <c r="L1063" i="18"/>
  <c r="K1063" i="18"/>
  <c r="J1063" i="18"/>
  <c r="I1063" i="18"/>
  <c r="H1062" i="18"/>
  <c r="H1061" i="18"/>
  <c r="H1060" i="18"/>
  <c r="H1059" i="18"/>
  <c r="N1058" i="18"/>
  <c r="M1058" i="18"/>
  <c r="L1058" i="18"/>
  <c r="K1058" i="18"/>
  <c r="J1058" i="18"/>
  <c r="I1058" i="18"/>
  <c r="H1058" i="18"/>
  <c r="H1057" i="18"/>
  <c r="H1056" i="18"/>
  <c r="H1055" i="18"/>
  <c r="H1054" i="18"/>
  <c r="H1053" i="18" s="1"/>
  <c r="N1053" i="18"/>
  <c r="M1053" i="18"/>
  <c r="L1053" i="18"/>
  <c r="K1053" i="18"/>
  <c r="J1053" i="18"/>
  <c r="I1053" i="18"/>
  <c r="N1051" i="18"/>
  <c r="M1051" i="18"/>
  <c r="L1051" i="18"/>
  <c r="K1051" i="18"/>
  <c r="J1051" i="18"/>
  <c r="I1051" i="18"/>
  <c r="H1051" i="18" s="1"/>
  <c r="N1050" i="18"/>
  <c r="M1050" i="18"/>
  <c r="L1050" i="18"/>
  <c r="K1050" i="18"/>
  <c r="J1050" i="18"/>
  <c r="I1050" i="18"/>
  <c r="N1049" i="18"/>
  <c r="M1049" i="18"/>
  <c r="L1049" i="18"/>
  <c r="K1049" i="18"/>
  <c r="J1049" i="18"/>
  <c r="I1049" i="18"/>
  <c r="H1049" i="18" s="1"/>
  <c r="N1048" i="18"/>
  <c r="M1048" i="18"/>
  <c r="L1048" i="18"/>
  <c r="K1048" i="18"/>
  <c r="J1048" i="18"/>
  <c r="I1048" i="18"/>
  <c r="H1046" i="18"/>
  <c r="H1045" i="18"/>
  <c r="H1044" i="18"/>
  <c r="H1043" i="18"/>
  <c r="N1042" i="18"/>
  <c r="M1042" i="18"/>
  <c r="L1042" i="18"/>
  <c r="K1042" i="18"/>
  <c r="J1042" i="18"/>
  <c r="I1042" i="18"/>
  <c r="H1041" i="18"/>
  <c r="H1040" i="18"/>
  <c r="H1039" i="18"/>
  <c r="H1038" i="18"/>
  <c r="N1037" i="18"/>
  <c r="M1037" i="18"/>
  <c r="L1037" i="18"/>
  <c r="K1037" i="18"/>
  <c r="J1037" i="18"/>
  <c r="I1037" i="18"/>
  <c r="H1037" i="18"/>
  <c r="H1036" i="18"/>
  <c r="H1035" i="18"/>
  <c r="H1034" i="18"/>
  <c r="H1033" i="18"/>
  <c r="H1032" i="18" s="1"/>
  <c r="N1032" i="18"/>
  <c r="M1032" i="18"/>
  <c r="L1032" i="18"/>
  <c r="K1032" i="18"/>
  <c r="J1032" i="18"/>
  <c r="I1032" i="18"/>
  <c r="H1031" i="18"/>
  <c r="H1030" i="18"/>
  <c r="H1029" i="18"/>
  <c r="H1028" i="18"/>
  <c r="H1027" i="18" s="1"/>
  <c r="N1027" i="18"/>
  <c r="M1027" i="18"/>
  <c r="L1027" i="18"/>
  <c r="K1027" i="18"/>
  <c r="J1027" i="18"/>
  <c r="I1027" i="18"/>
  <c r="H1026" i="18"/>
  <c r="H1025" i="18"/>
  <c r="H1024" i="18"/>
  <c r="H1023" i="18"/>
  <c r="N1022" i="18"/>
  <c r="M1022" i="18"/>
  <c r="L1022" i="18"/>
  <c r="K1022" i="18"/>
  <c r="J1022" i="18"/>
  <c r="I1022" i="18"/>
  <c r="H1021" i="18"/>
  <c r="H1020" i="18"/>
  <c r="H1019" i="18"/>
  <c r="H1018" i="18"/>
  <c r="H1017" i="18" s="1"/>
  <c r="N1017" i="18"/>
  <c r="M1017" i="18"/>
  <c r="L1017" i="18"/>
  <c r="K1017" i="18"/>
  <c r="J1017" i="18"/>
  <c r="I1017" i="18"/>
  <c r="H1016" i="18"/>
  <c r="H1015" i="18"/>
  <c r="H1014" i="18"/>
  <c r="H1013" i="18"/>
  <c r="N1012" i="18"/>
  <c r="M1012" i="18"/>
  <c r="L1012" i="18"/>
  <c r="K1012" i="18"/>
  <c r="J1012" i="18"/>
  <c r="I1012" i="18"/>
  <c r="H1011" i="18"/>
  <c r="H1010" i="18"/>
  <c r="H1009" i="18"/>
  <c r="H1008" i="18"/>
  <c r="N1007" i="18"/>
  <c r="M1007" i="18"/>
  <c r="L1007" i="18"/>
  <c r="K1007" i="18"/>
  <c r="J1007" i="18"/>
  <c r="I1007" i="18"/>
  <c r="H1006" i="18"/>
  <c r="H1005" i="18"/>
  <c r="H1004" i="18"/>
  <c r="H1003" i="18"/>
  <c r="N1002" i="18"/>
  <c r="M1002" i="18"/>
  <c r="L1002" i="18"/>
  <c r="K1002" i="18"/>
  <c r="J1002" i="18"/>
  <c r="I1002" i="18"/>
  <c r="H1001" i="18"/>
  <c r="H1000" i="18"/>
  <c r="H999" i="18"/>
  <c r="H998" i="18"/>
  <c r="N997" i="18"/>
  <c r="M997" i="18"/>
  <c r="L997" i="18"/>
  <c r="K997" i="18"/>
  <c r="J997" i="18"/>
  <c r="I997" i="18"/>
  <c r="H997" i="18"/>
  <c r="H996" i="18"/>
  <c r="H995" i="18"/>
  <c r="H994" i="18"/>
  <c r="H993" i="18"/>
  <c r="H992" i="18" s="1"/>
  <c r="N992" i="18"/>
  <c r="M992" i="18"/>
  <c r="L992" i="18"/>
  <c r="K992" i="18"/>
  <c r="J992" i="18"/>
  <c r="I992" i="18"/>
  <c r="H991" i="18"/>
  <c r="H990" i="18"/>
  <c r="H989" i="18"/>
  <c r="H988" i="18"/>
  <c r="H987" i="18" s="1"/>
  <c r="N987" i="18"/>
  <c r="M987" i="18"/>
  <c r="L987" i="18"/>
  <c r="K987" i="18"/>
  <c r="J987" i="18"/>
  <c r="I987" i="18"/>
  <c r="H986" i="18"/>
  <c r="H985" i="18"/>
  <c r="H984" i="18"/>
  <c r="H983" i="18"/>
  <c r="N982" i="18"/>
  <c r="M982" i="18"/>
  <c r="L982" i="18"/>
  <c r="K982" i="18"/>
  <c r="J982" i="18"/>
  <c r="I982" i="18"/>
  <c r="H981" i="18"/>
  <c r="H980" i="18"/>
  <c r="H979" i="18"/>
  <c r="H978" i="18"/>
  <c r="H977" i="18" s="1"/>
  <c r="N977" i="18"/>
  <c r="M977" i="18"/>
  <c r="L977" i="18"/>
  <c r="K977" i="18"/>
  <c r="J977" i="18"/>
  <c r="I977" i="18"/>
  <c r="H976" i="18"/>
  <c r="H975" i="18"/>
  <c r="H974" i="18"/>
  <c r="H973" i="18"/>
  <c r="N972" i="18"/>
  <c r="M972" i="18"/>
  <c r="L972" i="18"/>
  <c r="K972" i="18"/>
  <c r="J972" i="18"/>
  <c r="I972" i="18"/>
  <c r="H971" i="18"/>
  <c r="H970" i="18"/>
  <c r="H969" i="18"/>
  <c r="H968" i="18"/>
  <c r="N967" i="18"/>
  <c r="M967" i="18"/>
  <c r="L967" i="18"/>
  <c r="K967" i="18"/>
  <c r="J967" i="18"/>
  <c r="I967" i="18"/>
  <c r="H966" i="18"/>
  <c r="H965" i="18"/>
  <c r="H964" i="18"/>
  <c r="H963" i="18"/>
  <c r="N962" i="18"/>
  <c r="M962" i="18"/>
  <c r="L962" i="18"/>
  <c r="K962" i="18"/>
  <c r="J962" i="18"/>
  <c r="I962" i="18"/>
  <c r="H961" i="18"/>
  <c r="H960" i="18"/>
  <c r="H959" i="18"/>
  <c r="H958" i="18"/>
  <c r="N957" i="18"/>
  <c r="M957" i="18"/>
  <c r="L957" i="18"/>
  <c r="K957" i="18"/>
  <c r="J957" i="18"/>
  <c r="I957" i="18"/>
  <c r="H957" i="18"/>
  <c r="H956" i="18"/>
  <c r="H955" i="18"/>
  <c r="H954" i="18"/>
  <c r="H953" i="18"/>
  <c r="H952" i="18" s="1"/>
  <c r="N952" i="18"/>
  <c r="M952" i="18"/>
  <c r="L952" i="18"/>
  <c r="K952" i="18"/>
  <c r="J952" i="18"/>
  <c r="I952" i="18"/>
  <c r="H951" i="18"/>
  <c r="H950" i="18"/>
  <c r="H949" i="18"/>
  <c r="H948" i="18"/>
  <c r="H947" i="18" s="1"/>
  <c r="N947" i="18"/>
  <c r="M947" i="18"/>
  <c r="L947" i="18"/>
  <c r="K947" i="18"/>
  <c r="J947" i="18"/>
  <c r="I947" i="18"/>
  <c r="H946" i="18"/>
  <c r="H945" i="18"/>
  <c r="H944" i="18"/>
  <c r="H943" i="18"/>
  <c r="N942" i="18"/>
  <c r="M942" i="18"/>
  <c r="L942" i="18"/>
  <c r="K942" i="18"/>
  <c r="J942" i="18"/>
  <c r="I942" i="18"/>
  <c r="H941" i="18"/>
  <c r="H940" i="18"/>
  <c r="H939" i="18"/>
  <c r="H938" i="18"/>
  <c r="H937" i="18" s="1"/>
  <c r="N937" i="18"/>
  <c r="M937" i="18"/>
  <c r="L937" i="18"/>
  <c r="K937" i="18"/>
  <c r="J937" i="18"/>
  <c r="I937" i="18"/>
  <c r="H936" i="18"/>
  <c r="H935" i="18"/>
  <c r="H934" i="18"/>
  <c r="H933" i="18"/>
  <c r="N932" i="18"/>
  <c r="M932" i="18"/>
  <c r="L932" i="18"/>
  <c r="K932" i="18"/>
  <c r="J932" i="18"/>
  <c r="I932" i="18"/>
  <c r="H931" i="18"/>
  <c r="H930" i="18"/>
  <c r="H929" i="18"/>
  <c r="H928" i="18"/>
  <c r="N927" i="18"/>
  <c r="M927" i="18"/>
  <c r="L927" i="18"/>
  <c r="K927" i="18"/>
  <c r="J927" i="18"/>
  <c r="I927" i="18"/>
  <c r="H926" i="18"/>
  <c r="H925" i="18"/>
  <c r="H924" i="18"/>
  <c r="H923" i="18"/>
  <c r="N922" i="18"/>
  <c r="M922" i="18"/>
  <c r="L922" i="18"/>
  <c r="K922" i="18"/>
  <c r="J922" i="18"/>
  <c r="I922" i="18"/>
  <c r="H921" i="18"/>
  <c r="H920" i="18"/>
  <c r="H919" i="18"/>
  <c r="H918" i="18"/>
  <c r="N917" i="18"/>
  <c r="M917" i="18"/>
  <c r="L917" i="18"/>
  <c r="K917" i="18"/>
  <c r="J917" i="18"/>
  <c r="I917" i="18"/>
  <c r="H917" i="18"/>
  <c r="H916" i="18"/>
  <c r="H915" i="18"/>
  <c r="H914" i="18"/>
  <c r="H913" i="18"/>
  <c r="H912" i="18" s="1"/>
  <c r="N912" i="18"/>
  <c r="M912" i="18"/>
  <c r="L912" i="18"/>
  <c r="K912" i="18"/>
  <c r="J912" i="18"/>
  <c r="I912" i="18"/>
  <c r="N910" i="18"/>
  <c r="M910" i="18"/>
  <c r="L910" i="18"/>
  <c r="K910" i="18"/>
  <c r="J910" i="18"/>
  <c r="I910" i="18"/>
  <c r="H910" i="18" s="1"/>
  <c r="N909" i="18"/>
  <c r="M909" i="18"/>
  <c r="L909" i="18"/>
  <c r="K909" i="18"/>
  <c r="J909" i="18"/>
  <c r="I909" i="18"/>
  <c r="N908" i="18"/>
  <c r="M908" i="18"/>
  <c r="L908" i="18"/>
  <c r="K908" i="18"/>
  <c r="J908" i="18"/>
  <c r="I908" i="18"/>
  <c r="H908" i="18" s="1"/>
  <c r="N907" i="18"/>
  <c r="M907" i="18"/>
  <c r="L907" i="18"/>
  <c r="K907" i="18"/>
  <c r="J907" i="18"/>
  <c r="I907" i="18"/>
  <c r="H905" i="18"/>
  <c r="H904" i="18"/>
  <c r="H903" i="18"/>
  <c r="H902" i="18"/>
  <c r="N901" i="18"/>
  <c r="M901" i="18"/>
  <c r="L901" i="18"/>
  <c r="K901" i="18"/>
  <c r="J901" i="18"/>
  <c r="I901" i="18"/>
  <c r="H900" i="18"/>
  <c r="H899" i="18"/>
  <c r="H898" i="18"/>
  <c r="H897" i="18"/>
  <c r="N896" i="18"/>
  <c r="M896" i="18"/>
  <c r="L896" i="18"/>
  <c r="K896" i="18"/>
  <c r="J896" i="18"/>
  <c r="I896" i="18"/>
  <c r="H896" i="18"/>
  <c r="H895" i="18"/>
  <c r="H894" i="18"/>
  <c r="H893" i="18"/>
  <c r="H892" i="18"/>
  <c r="H891" i="18" s="1"/>
  <c r="N891" i="18"/>
  <c r="M891" i="18"/>
  <c r="L891" i="18"/>
  <c r="K891" i="18"/>
  <c r="J891" i="18"/>
  <c r="I891" i="18"/>
  <c r="H890" i="18"/>
  <c r="H889" i="18"/>
  <c r="H888" i="18"/>
  <c r="H887" i="18"/>
  <c r="H886" i="18" s="1"/>
  <c r="N886" i="18"/>
  <c r="M886" i="18"/>
  <c r="L886" i="18"/>
  <c r="K886" i="18"/>
  <c r="J886" i="18"/>
  <c r="I886" i="18"/>
  <c r="H885" i="18"/>
  <c r="H884" i="18"/>
  <c r="H883" i="18"/>
  <c r="H882" i="18"/>
  <c r="N881" i="18"/>
  <c r="M881" i="18"/>
  <c r="L881" i="18"/>
  <c r="K881" i="18"/>
  <c r="J881" i="18"/>
  <c r="I881" i="18"/>
  <c r="H880" i="18"/>
  <c r="H879" i="18"/>
  <c r="H878" i="18"/>
  <c r="H877" i="18"/>
  <c r="H876" i="18" s="1"/>
  <c r="N876" i="18"/>
  <c r="M876" i="18"/>
  <c r="L876" i="18"/>
  <c r="K876" i="18"/>
  <c r="J876" i="18"/>
  <c r="I876" i="18"/>
  <c r="N874" i="18"/>
  <c r="M874" i="18"/>
  <c r="L874" i="18"/>
  <c r="K874" i="18"/>
  <c r="J874" i="18"/>
  <c r="I874" i="18"/>
  <c r="N873" i="18"/>
  <c r="M873" i="18"/>
  <c r="L873" i="18"/>
  <c r="K873" i="18"/>
  <c r="J873" i="18"/>
  <c r="I873" i="18"/>
  <c r="N872" i="18"/>
  <c r="M872" i="18"/>
  <c r="L872" i="18"/>
  <c r="K872" i="18"/>
  <c r="J872" i="18"/>
  <c r="I872" i="18"/>
  <c r="N871" i="18"/>
  <c r="M871" i="18"/>
  <c r="L871" i="18"/>
  <c r="K871" i="18"/>
  <c r="J871" i="18"/>
  <c r="I871" i="18"/>
  <c r="H871" i="18"/>
  <c r="I870" i="18"/>
  <c r="H869" i="18"/>
  <c r="H868" i="18"/>
  <c r="H867" i="18"/>
  <c r="H866" i="18"/>
  <c r="N865" i="18"/>
  <c r="M865" i="18"/>
  <c r="L865" i="18"/>
  <c r="K865" i="18"/>
  <c r="J865" i="18"/>
  <c r="I865" i="18"/>
  <c r="H864" i="18"/>
  <c r="H863" i="18"/>
  <c r="H862" i="18"/>
  <c r="H861" i="18"/>
  <c r="N860" i="18"/>
  <c r="M860" i="18"/>
  <c r="L860" i="18"/>
  <c r="K860" i="18"/>
  <c r="J860" i="18"/>
  <c r="I860" i="18"/>
  <c r="H859" i="18"/>
  <c r="H858" i="18"/>
  <c r="H857" i="18"/>
  <c r="H856" i="18"/>
  <c r="N855" i="18"/>
  <c r="M855" i="18"/>
  <c r="L855" i="18"/>
  <c r="K855" i="18"/>
  <c r="J855" i="18"/>
  <c r="I855" i="18"/>
  <c r="H855" i="18"/>
  <c r="H854" i="18"/>
  <c r="H853" i="18"/>
  <c r="H852" i="18"/>
  <c r="H851" i="18"/>
  <c r="H850" i="18" s="1"/>
  <c r="N850" i="18"/>
  <c r="M850" i="18"/>
  <c r="L850" i="18"/>
  <c r="K850" i="18"/>
  <c r="J850" i="18"/>
  <c r="I850" i="18"/>
  <c r="H849" i="18"/>
  <c r="H848" i="18"/>
  <c r="H847" i="18"/>
  <c r="H846" i="18"/>
  <c r="H845" i="18" s="1"/>
  <c r="N845" i="18"/>
  <c r="M845" i="18"/>
  <c r="L845" i="18"/>
  <c r="K845" i="18"/>
  <c r="J845" i="18"/>
  <c r="I845" i="18"/>
  <c r="H844" i="18"/>
  <c r="H843" i="18"/>
  <c r="H842" i="18"/>
  <c r="H841" i="18"/>
  <c r="N840" i="18"/>
  <c r="M840" i="18"/>
  <c r="L840" i="18"/>
  <c r="K840" i="18"/>
  <c r="J840" i="18"/>
  <c r="I840" i="18"/>
  <c r="H839" i="18"/>
  <c r="H838" i="18"/>
  <c r="H837" i="18"/>
  <c r="H836" i="18"/>
  <c r="H835" i="18" s="1"/>
  <c r="N835" i="18"/>
  <c r="M835" i="18"/>
  <c r="L835" i="18"/>
  <c r="K835" i="18"/>
  <c r="J835" i="18"/>
  <c r="I835" i="18"/>
  <c r="H834" i="18"/>
  <c r="H833" i="18"/>
  <c r="H832" i="18"/>
  <c r="H831" i="18"/>
  <c r="N830" i="18"/>
  <c r="M830" i="18"/>
  <c r="L830" i="18"/>
  <c r="K830" i="18"/>
  <c r="J830" i="18"/>
  <c r="I830" i="18"/>
  <c r="H829" i="18"/>
  <c r="H828" i="18"/>
  <c r="H827" i="18"/>
  <c r="H826" i="18"/>
  <c r="N825" i="18"/>
  <c r="M825" i="18"/>
  <c r="L825" i="18"/>
  <c r="K825" i="18"/>
  <c r="J825" i="18"/>
  <c r="I825" i="18"/>
  <c r="H824" i="18"/>
  <c r="H823" i="18"/>
  <c r="H822" i="18"/>
  <c r="H821" i="18"/>
  <c r="N820" i="18"/>
  <c r="M820" i="18"/>
  <c r="L820" i="18"/>
  <c r="K820" i="18"/>
  <c r="J820" i="18"/>
  <c r="I820" i="18"/>
  <c r="H819" i="18"/>
  <c r="H818" i="18"/>
  <c r="H817" i="18"/>
  <c r="H816" i="18"/>
  <c r="N815" i="18"/>
  <c r="M815" i="18"/>
  <c r="L815" i="18"/>
  <c r="K815" i="18"/>
  <c r="J815" i="18"/>
  <c r="I815" i="18"/>
  <c r="H815" i="18"/>
  <c r="H814" i="18"/>
  <c r="H813" i="18"/>
  <c r="H812" i="18"/>
  <c r="H811" i="18"/>
  <c r="H810" i="18" s="1"/>
  <c r="N810" i="18"/>
  <c r="M810" i="18"/>
  <c r="L810" i="18"/>
  <c r="K810" i="18"/>
  <c r="J810" i="18"/>
  <c r="I810" i="18"/>
  <c r="H809" i="18"/>
  <c r="H808" i="18"/>
  <c r="H807" i="18"/>
  <c r="H806" i="18"/>
  <c r="H805" i="18" s="1"/>
  <c r="N805" i="18"/>
  <c r="M805" i="18"/>
  <c r="L805" i="18"/>
  <c r="K805" i="18"/>
  <c r="J805" i="18"/>
  <c r="I805" i="18"/>
  <c r="H804" i="18"/>
  <c r="H803" i="18"/>
  <c r="H802" i="18"/>
  <c r="H801" i="18"/>
  <c r="N800" i="18"/>
  <c r="M800" i="18"/>
  <c r="L800" i="18"/>
  <c r="K800" i="18"/>
  <c r="J800" i="18"/>
  <c r="I800" i="18"/>
  <c r="H799" i="18"/>
  <c r="H798" i="18"/>
  <c r="H797" i="18"/>
  <c r="H796" i="18"/>
  <c r="H795" i="18" s="1"/>
  <c r="N795" i="18"/>
  <c r="M795" i="18"/>
  <c r="L795" i="18"/>
  <c r="K795" i="18"/>
  <c r="J795" i="18"/>
  <c r="I795" i="18"/>
  <c r="H794" i="18"/>
  <c r="H793" i="18"/>
  <c r="H792" i="18"/>
  <c r="H791" i="18"/>
  <c r="N790" i="18"/>
  <c r="M790" i="18"/>
  <c r="L790" i="18"/>
  <c r="K790" i="18"/>
  <c r="J790" i="18"/>
  <c r="I790" i="18"/>
  <c r="H789" i="18"/>
  <c r="H788" i="18"/>
  <c r="H787" i="18"/>
  <c r="H786" i="18"/>
  <c r="N785" i="18"/>
  <c r="M785" i="18"/>
  <c r="L785" i="18"/>
  <c r="K785" i="18"/>
  <c r="J785" i="18"/>
  <c r="I785" i="18"/>
  <c r="H784" i="18"/>
  <c r="H783" i="18"/>
  <c r="H782" i="18"/>
  <c r="H781" i="18"/>
  <c r="N780" i="18"/>
  <c r="M780" i="18"/>
  <c r="L780" i="18"/>
  <c r="K780" i="18"/>
  <c r="J780" i="18"/>
  <c r="I780" i="18"/>
  <c r="H779" i="18"/>
  <c r="H778" i="18"/>
  <c r="H777" i="18"/>
  <c r="H776" i="18"/>
  <c r="N775" i="18"/>
  <c r="M775" i="18"/>
  <c r="L775" i="18"/>
  <c r="K775" i="18"/>
  <c r="J775" i="18"/>
  <c r="I775" i="18"/>
  <c r="H775" i="18"/>
  <c r="H774" i="18"/>
  <c r="H773" i="18"/>
  <c r="H772" i="18"/>
  <c r="H771" i="18"/>
  <c r="H770" i="18" s="1"/>
  <c r="N770" i="18"/>
  <c r="M770" i="18"/>
  <c r="L770" i="18"/>
  <c r="K770" i="18"/>
  <c r="J770" i="18"/>
  <c r="I770" i="18"/>
  <c r="H769" i="18"/>
  <c r="H768" i="18"/>
  <c r="H767" i="18"/>
  <c r="H766" i="18"/>
  <c r="H765" i="18" s="1"/>
  <c r="N765" i="18"/>
  <c r="M765" i="18"/>
  <c r="L765" i="18"/>
  <c r="K765" i="18"/>
  <c r="J765" i="18"/>
  <c r="I765" i="18"/>
  <c r="H764" i="18"/>
  <c r="H763" i="18"/>
  <c r="H762" i="18"/>
  <c r="H761" i="18"/>
  <c r="N760" i="18"/>
  <c r="M760" i="18"/>
  <c r="L760" i="18"/>
  <c r="K760" i="18"/>
  <c r="J760" i="18"/>
  <c r="I760" i="18"/>
  <c r="H759" i="18"/>
  <c r="H758" i="18"/>
  <c r="H757" i="18"/>
  <c r="H756" i="18"/>
  <c r="H755" i="18" s="1"/>
  <c r="N755" i="18"/>
  <c r="M755" i="18"/>
  <c r="L755" i="18"/>
  <c r="K755" i="18"/>
  <c r="J755" i="18"/>
  <c r="I755" i="18"/>
  <c r="H754" i="18"/>
  <c r="H753" i="18"/>
  <c r="H752" i="18"/>
  <c r="H751" i="18"/>
  <c r="N750" i="18"/>
  <c r="M750" i="18"/>
  <c r="L750" i="18"/>
  <c r="K750" i="18"/>
  <c r="J750" i="18"/>
  <c r="I750" i="18"/>
  <c r="H749" i="18"/>
  <c r="H748" i="18"/>
  <c r="H747" i="18"/>
  <c r="H746" i="18"/>
  <c r="N745" i="18"/>
  <c r="M745" i="18"/>
  <c r="L745" i="18"/>
  <c r="K745" i="18"/>
  <c r="J745" i="18"/>
  <c r="I745" i="18"/>
  <c r="H744" i="18"/>
  <c r="H743" i="18"/>
  <c r="H742" i="18"/>
  <c r="H741" i="18"/>
  <c r="N740" i="18"/>
  <c r="M740" i="18"/>
  <c r="L740" i="18"/>
  <c r="K740" i="18"/>
  <c r="J740" i="18"/>
  <c r="I740" i="18"/>
  <c r="H739" i="18"/>
  <c r="H738" i="18"/>
  <c r="H737" i="18"/>
  <c r="H736" i="18"/>
  <c r="N735" i="18"/>
  <c r="M735" i="18"/>
  <c r="L735" i="18"/>
  <c r="K735" i="18"/>
  <c r="J735" i="18"/>
  <c r="I735" i="18"/>
  <c r="H735" i="18"/>
  <c r="H734" i="18"/>
  <c r="H733" i="18"/>
  <c r="H732" i="18"/>
  <c r="H731" i="18"/>
  <c r="H730" i="18" s="1"/>
  <c r="N730" i="18"/>
  <c r="M730" i="18"/>
  <c r="L730" i="18"/>
  <c r="K730" i="18"/>
  <c r="J730" i="18"/>
  <c r="I730" i="18"/>
  <c r="H729" i="18"/>
  <c r="H728" i="18"/>
  <c r="H727" i="18"/>
  <c r="H726" i="18"/>
  <c r="H725" i="18" s="1"/>
  <c r="N725" i="18"/>
  <c r="M725" i="18"/>
  <c r="L725" i="18"/>
  <c r="K725" i="18"/>
  <c r="J725" i="18"/>
  <c r="I725" i="18"/>
  <c r="H724" i="18"/>
  <c r="H723" i="18"/>
  <c r="H722" i="18"/>
  <c r="H721" i="18"/>
  <c r="N720" i="18"/>
  <c r="M720" i="18"/>
  <c r="L720" i="18"/>
  <c r="K720" i="18"/>
  <c r="J720" i="18"/>
  <c r="I720" i="18"/>
  <c r="H719" i="18"/>
  <c r="H718" i="18"/>
  <c r="H717" i="18"/>
  <c r="H716" i="18"/>
  <c r="H715" i="18" s="1"/>
  <c r="N715" i="18"/>
  <c r="M715" i="18"/>
  <c r="L715" i="18"/>
  <c r="K715" i="18"/>
  <c r="J715" i="18"/>
  <c r="I715" i="18"/>
  <c r="N713" i="18"/>
  <c r="M713" i="18"/>
  <c r="L713" i="18"/>
  <c r="K713" i="18"/>
  <c r="J713" i="18"/>
  <c r="I713" i="18"/>
  <c r="N712" i="18"/>
  <c r="M712" i="18"/>
  <c r="L712" i="18"/>
  <c r="K712" i="18"/>
  <c r="J712" i="18"/>
  <c r="I712" i="18"/>
  <c r="N711" i="18"/>
  <c r="M711" i="18"/>
  <c r="L711" i="18"/>
  <c r="K711" i="18"/>
  <c r="J711" i="18"/>
  <c r="I711" i="18"/>
  <c r="N710" i="18"/>
  <c r="N709" i="18" s="1"/>
  <c r="M710" i="18"/>
  <c r="L710" i="18"/>
  <c r="K710" i="18"/>
  <c r="J710" i="18"/>
  <c r="I710" i="18"/>
  <c r="H710" i="18"/>
  <c r="I709" i="18"/>
  <c r="H708" i="18"/>
  <c r="H707" i="18"/>
  <c r="H706" i="18"/>
  <c r="H705" i="18"/>
  <c r="N704" i="18"/>
  <c r="M704" i="18"/>
  <c r="L704" i="18"/>
  <c r="K704" i="18"/>
  <c r="J704" i="18"/>
  <c r="I704" i="18"/>
  <c r="H703" i="18"/>
  <c r="H702" i="18"/>
  <c r="H701" i="18"/>
  <c r="H700" i="18"/>
  <c r="N699" i="18"/>
  <c r="M699" i="18"/>
  <c r="L699" i="18"/>
  <c r="K699" i="18"/>
  <c r="J699" i="18"/>
  <c r="I699" i="18"/>
  <c r="H698" i="18"/>
  <c r="H697" i="18"/>
  <c r="H696" i="18"/>
  <c r="H695" i="18"/>
  <c r="N694" i="18"/>
  <c r="M694" i="18"/>
  <c r="L694" i="18"/>
  <c r="K694" i="18"/>
  <c r="J694" i="18"/>
  <c r="I694" i="18"/>
  <c r="H694" i="18"/>
  <c r="H693" i="18"/>
  <c r="H692" i="18"/>
  <c r="H691" i="18"/>
  <c r="H690" i="18"/>
  <c r="H689" i="18" s="1"/>
  <c r="N689" i="18"/>
  <c r="M689" i="18"/>
  <c r="L689" i="18"/>
  <c r="K689" i="18"/>
  <c r="J689" i="18"/>
  <c r="I689" i="18"/>
  <c r="H688" i="18"/>
  <c r="H687" i="18"/>
  <c r="H686" i="18"/>
  <c r="H685" i="18"/>
  <c r="H684" i="18" s="1"/>
  <c r="N684" i="18"/>
  <c r="M684" i="18"/>
  <c r="L684" i="18"/>
  <c r="K684" i="18"/>
  <c r="J684" i="18"/>
  <c r="I684" i="18"/>
  <c r="H683" i="18"/>
  <c r="H682" i="18"/>
  <c r="H681" i="18"/>
  <c r="H680" i="18"/>
  <c r="N679" i="18"/>
  <c r="M679" i="18"/>
  <c r="L679" i="18"/>
  <c r="K679" i="18"/>
  <c r="J679" i="18"/>
  <c r="I679" i="18"/>
  <c r="H678" i="18"/>
  <c r="H677" i="18"/>
  <c r="H676" i="18"/>
  <c r="H675" i="18"/>
  <c r="H674" i="18" s="1"/>
  <c r="N674" i="18"/>
  <c r="M674" i="18"/>
  <c r="L674" i="18"/>
  <c r="K674" i="18"/>
  <c r="J674" i="18"/>
  <c r="I674" i="18"/>
  <c r="H673" i="18"/>
  <c r="H672" i="18"/>
  <c r="H671" i="18"/>
  <c r="H670" i="18"/>
  <c r="N669" i="18"/>
  <c r="M669" i="18"/>
  <c r="L669" i="18"/>
  <c r="K669" i="18"/>
  <c r="J669" i="18"/>
  <c r="I669" i="18"/>
  <c r="H668" i="18"/>
  <c r="H667" i="18"/>
  <c r="H666" i="18"/>
  <c r="H665" i="18"/>
  <c r="H664" i="18" s="1"/>
  <c r="N664" i="18"/>
  <c r="M664" i="18"/>
  <c r="L664" i="18"/>
  <c r="K664" i="18"/>
  <c r="J664" i="18"/>
  <c r="I664" i="18"/>
  <c r="H663" i="18"/>
  <c r="H662" i="18"/>
  <c r="H661" i="18"/>
  <c r="H660" i="18"/>
  <c r="N659" i="18"/>
  <c r="M659" i="18"/>
  <c r="L659" i="18"/>
  <c r="K659" i="18"/>
  <c r="J659" i="18"/>
  <c r="I659" i="18"/>
  <c r="H658" i="18"/>
  <c r="H657" i="18"/>
  <c r="H656" i="18"/>
  <c r="H655" i="18"/>
  <c r="N654" i="18"/>
  <c r="M654" i="18"/>
  <c r="L654" i="18"/>
  <c r="K654" i="18"/>
  <c r="J654" i="18"/>
  <c r="I654" i="18"/>
  <c r="H653" i="18"/>
  <c r="H652" i="18"/>
  <c r="H651" i="18"/>
  <c r="H650" i="18"/>
  <c r="N649" i="18"/>
  <c r="M649" i="18"/>
  <c r="L649" i="18"/>
  <c r="K649" i="18"/>
  <c r="J649" i="18"/>
  <c r="I649" i="18"/>
  <c r="H648" i="18"/>
  <c r="H647" i="18"/>
  <c r="H646" i="18"/>
  <c r="H645" i="18"/>
  <c r="N644" i="18"/>
  <c r="M644" i="18"/>
  <c r="L644" i="18"/>
  <c r="K644" i="18"/>
  <c r="J644" i="18"/>
  <c r="I644" i="18"/>
  <c r="H644" i="18"/>
  <c r="H643" i="18"/>
  <c r="H642" i="18"/>
  <c r="H641" i="18"/>
  <c r="H640" i="18"/>
  <c r="H639" i="18" s="1"/>
  <c r="N639" i="18"/>
  <c r="M639" i="18"/>
  <c r="L639" i="18"/>
  <c r="K639" i="18"/>
  <c r="J639" i="18"/>
  <c r="I639" i="18"/>
  <c r="H638" i="18"/>
  <c r="H637" i="18"/>
  <c r="H636" i="18"/>
  <c r="H635" i="18"/>
  <c r="H634" i="18" s="1"/>
  <c r="N634" i="18"/>
  <c r="M634" i="18"/>
  <c r="L634" i="18"/>
  <c r="K634" i="18"/>
  <c r="J634" i="18"/>
  <c r="I634" i="18"/>
  <c r="H633" i="18"/>
  <c r="H632" i="18"/>
  <c r="H631" i="18"/>
  <c r="H630" i="18"/>
  <c r="N629" i="18"/>
  <c r="M629" i="18"/>
  <c r="L629" i="18"/>
  <c r="K629" i="18"/>
  <c r="J629" i="18"/>
  <c r="I629" i="18"/>
  <c r="H628" i="18"/>
  <c r="H627" i="18"/>
  <c r="H626" i="18"/>
  <c r="H625" i="18"/>
  <c r="H624" i="18" s="1"/>
  <c r="N624" i="18"/>
  <c r="M624" i="18"/>
  <c r="L624" i="18"/>
  <c r="K624" i="18"/>
  <c r="J624" i="18"/>
  <c r="I624" i="18"/>
  <c r="H623" i="18"/>
  <c r="H622" i="18"/>
  <c r="H621" i="18"/>
  <c r="H620" i="18"/>
  <c r="N619" i="18"/>
  <c r="M619" i="18"/>
  <c r="L619" i="18"/>
  <c r="K619" i="18"/>
  <c r="J619" i="18"/>
  <c r="I619" i="18"/>
  <c r="N617" i="18"/>
  <c r="M617" i="18"/>
  <c r="L617" i="18"/>
  <c r="K617" i="18"/>
  <c r="J617" i="18"/>
  <c r="I617" i="18"/>
  <c r="N616" i="18"/>
  <c r="M616" i="18"/>
  <c r="L616" i="18"/>
  <c r="K616" i="18"/>
  <c r="J616" i="18"/>
  <c r="I616" i="18"/>
  <c r="N615" i="18"/>
  <c r="N613" i="18" s="1"/>
  <c r="M615" i="18"/>
  <c r="L615" i="18"/>
  <c r="K615" i="18"/>
  <c r="J615" i="18"/>
  <c r="J613" i="18" s="1"/>
  <c r="I615" i="18"/>
  <c r="H615" i="18"/>
  <c r="N614" i="18"/>
  <c r="M614" i="18"/>
  <c r="L614" i="18"/>
  <c r="K614" i="18"/>
  <c r="J614" i="18"/>
  <c r="I614" i="18"/>
  <c r="H612" i="18"/>
  <c r="H611" i="18"/>
  <c r="H610" i="18"/>
  <c r="H609" i="18"/>
  <c r="N608" i="18"/>
  <c r="M608" i="18"/>
  <c r="L608" i="18"/>
  <c r="K608" i="18"/>
  <c r="J608" i="18"/>
  <c r="I608" i="18"/>
  <c r="H607" i="18"/>
  <c r="H606" i="18"/>
  <c r="H605" i="18"/>
  <c r="H604" i="18"/>
  <c r="N603" i="18"/>
  <c r="M603" i="18"/>
  <c r="L603" i="18"/>
  <c r="K603" i="18"/>
  <c r="J603" i="18"/>
  <c r="I603" i="18"/>
  <c r="H602" i="18"/>
  <c r="H601" i="18"/>
  <c r="H600" i="18"/>
  <c r="H599" i="18"/>
  <c r="N598" i="18"/>
  <c r="M598" i="18"/>
  <c r="L598" i="18"/>
  <c r="K598" i="18"/>
  <c r="J598" i="18"/>
  <c r="I598" i="18"/>
  <c r="H597" i="18"/>
  <c r="H596" i="18"/>
  <c r="H595" i="18"/>
  <c r="H594" i="18"/>
  <c r="N593" i="18"/>
  <c r="M593" i="18"/>
  <c r="L593" i="18"/>
  <c r="K593" i="18"/>
  <c r="J593" i="18"/>
  <c r="I593" i="18"/>
  <c r="H593" i="18"/>
  <c r="H592" i="18"/>
  <c r="H591" i="18"/>
  <c r="H590" i="18"/>
  <c r="H589" i="18"/>
  <c r="H588" i="18" s="1"/>
  <c r="N588" i="18"/>
  <c r="M588" i="18"/>
  <c r="L588" i="18"/>
  <c r="K588" i="18"/>
  <c r="J588" i="18"/>
  <c r="I588" i="18"/>
  <c r="H587" i="18"/>
  <c r="H586" i="18"/>
  <c r="H585" i="18"/>
  <c r="H584" i="18"/>
  <c r="H583" i="18" s="1"/>
  <c r="N583" i="18"/>
  <c r="M583" i="18"/>
  <c r="L583" i="18"/>
  <c r="K583" i="18"/>
  <c r="J583" i="18"/>
  <c r="I583" i="18"/>
  <c r="H582" i="18"/>
  <c r="H581" i="18"/>
  <c r="H580" i="18"/>
  <c r="H579" i="18"/>
  <c r="N578" i="18"/>
  <c r="M578" i="18"/>
  <c r="L578" i="18"/>
  <c r="K578" i="18"/>
  <c r="J578" i="18"/>
  <c r="I578" i="18"/>
  <c r="H577" i="18"/>
  <c r="H576" i="18"/>
  <c r="H575" i="18"/>
  <c r="H574" i="18"/>
  <c r="H573" i="18" s="1"/>
  <c r="N573" i="18"/>
  <c r="M573" i="18"/>
  <c r="L573" i="18"/>
  <c r="K573" i="18"/>
  <c r="J573" i="18"/>
  <c r="I573" i="18"/>
  <c r="H572" i="18"/>
  <c r="H571" i="18"/>
  <c r="H570" i="18"/>
  <c r="H569" i="18"/>
  <c r="N568" i="18"/>
  <c r="M568" i="18"/>
  <c r="L568" i="18"/>
  <c r="K568" i="18"/>
  <c r="J568" i="18"/>
  <c r="I568" i="18"/>
  <c r="H567" i="18"/>
  <c r="H566" i="18"/>
  <c r="H565" i="18"/>
  <c r="H564" i="18"/>
  <c r="N563" i="18"/>
  <c r="M563" i="18"/>
  <c r="L563" i="18"/>
  <c r="K563" i="18"/>
  <c r="J563" i="18"/>
  <c r="I563" i="18"/>
  <c r="H562" i="18"/>
  <c r="H561" i="18"/>
  <c r="H560" i="18"/>
  <c r="H559" i="18"/>
  <c r="N558" i="18"/>
  <c r="M558" i="18"/>
  <c r="L558" i="18"/>
  <c r="K558" i="18"/>
  <c r="J558" i="18"/>
  <c r="I558" i="18"/>
  <c r="H557" i="18"/>
  <c r="H556" i="18"/>
  <c r="H555" i="18"/>
  <c r="H554" i="18"/>
  <c r="N553" i="18"/>
  <c r="M553" i="18"/>
  <c r="L553" i="18"/>
  <c r="K553" i="18"/>
  <c r="J553" i="18"/>
  <c r="I553" i="18"/>
  <c r="H553" i="18"/>
  <c r="H552" i="18"/>
  <c r="H551" i="18"/>
  <c r="H550" i="18"/>
  <c r="H549" i="18"/>
  <c r="H548" i="18" s="1"/>
  <c r="N548" i="18"/>
  <c r="M548" i="18"/>
  <c r="L548" i="18"/>
  <c r="K548" i="18"/>
  <c r="J548" i="18"/>
  <c r="I548" i="18"/>
  <c r="H547" i="18"/>
  <c r="H546" i="18"/>
  <c r="H545" i="18"/>
  <c r="H544" i="18"/>
  <c r="H543" i="18" s="1"/>
  <c r="N543" i="18"/>
  <c r="M543" i="18"/>
  <c r="L543" i="18"/>
  <c r="K543" i="18"/>
  <c r="J543" i="18"/>
  <c r="I543" i="18"/>
  <c r="H542" i="18"/>
  <c r="H541" i="18"/>
  <c r="H540" i="18"/>
  <c r="H539" i="18"/>
  <c r="N538" i="18"/>
  <c r="M538" i="18"/>
  <c r="L538" i="18"/>
  <c r="K538" i="18"/>
  <c r="J538" i="18"/>
  <c r="I538" i="18"/>
  <c r="H537" i="18"/>
  <c r="H536" i="18"/>
  <c r="H535" i="18"/>
  <c r="H534" i="18"/>
  <c r="H533" i="18" s="1"/>
  <c r="N533" i="18"/>
  <c r="M533" i="18"/>
  <c r="L533" i="18"/>
  <c r="K533" i="18"/>
  <c r="J533" i="18"/>
  <c r="I533" i="18"/>
  <c r="H532" i="18"/>
  <c r="H531" i="18"/>
  <c r="H530" i="18"/>
  <c r="H529" i="18"/>
  <c r="N528" i="18"/>
  <c r="M528" i="18"/>
  <c r="L528" i="18"/>
  <c r="K528" i="18"/>
  <c r="J528" i="18"/>
  <c r="I528" i="18"/>
  <c r="H527" i="18"/>
  <c r="H526" i="18"/>
  <c r="H525" i="18"/>
  <c r="H524" i="18"/>
  <c r="N523" i="18"/>
  <c r="M523" i="18"/>
  <c r="L523" i="18"/>
  <c r="K523" i="18"/>
  <c r="J523" i="18"/>
  <c r="I523" i="18"/>
  <c r="H522" i="18"/>
  <c r="H521" i="18"/>
  <c r="H520" i="18"/>
  <c r="H519" i="18"/>
  <c r="N518" i="18"/>
  <c r="M518" i="18"/>
  <c r="L518" i="18"/>
  <c r="K518" i="18"/>
  <c r="J518" i="18"/>
  <c r="I518" i="18"/>
  <c r="H517" i="18"/>
  <c r="H516" i="18"/>
  <c r="H515" i="18"/>
  <c r="H514" i="18"/>
  <c r="N513" i="18"/>
  <c r="M513" i="18"/>
  <c r="L513" i="18"/>
  <c r="K513" i="18"/>
  <c r="J513" i="18"/>
  <c r="I513" i="18"/>
  <c r="H513" i="18"/>
  <c r="H512" i="18"/>
  <c r="H511" i="18"/>
  <c r="H510" i="18"/>
  <c r="H509" i="18"/>
  <c r="H508" i="18" s="1"/>
  <c r="N508" i="18"/>
  <c r="M508" i="18"/>
  <c r="L508" i="18"/>
  <c r="K508" i="18"/>
  <c r="J508" i="18"/>
  <c r="I508" i="18"/>
  <c r="H507" i="18"/>
  <c r="H506" i="18"/>
  <c r="H505" i="18"/>
  <c r="H504" i="18"/>
  <c r="H503" i="18" s="1"/>
  <c r="N503" i="18"/>
  <c r="M503" i="18"/>
  <c r="L503" i="18"/>
  <c r="K503" i="18"/>
  <c r="J503" i="18"/>
  <c r="I503" i="18"/>
  <c r="H502" i="18"/>
  <c r="H501" i="18"/>
  <c r="H500" i="18"/>
  <c r="H499" i="18"/>
  <c r="N498" i="18"/>
  <c r="M498" i="18"/>
  <c r="L498" i="18"/>
  <c r="K498" i="18"/>
  <c r="J498" i="18"/>
  <c r="I498" i="18"/>
  <c r="H497" i="18"/>
  <c r="H496" i="18"/>
  <c r="H495" i="18"/>
  <c r="H494" i="18"/>
  <c r="H493" i="18" s="1"/>
  <c r="N493" i="18"/>
  <c r="M493" i="18"/>
  <c r="L493" i="18"/>
  <c r="K493" i="18"/>
  <c r="J493" i="18"/>
  <c r="I493" i="18"/>
  <c r="H492" i="18"/>
  <c r="H491" i="18"/>
  <c r="H490" i="18"/>
  <c r="H489" i="18"/>
  <c r="N488" i="18"/>
  <c r="M488" i="18"/>
  <c r="L488" i="18"/>
  <c r="K488" i="18"/>
  <c r="J488" i="18"/>
  <c r="I488" i="18"/>
  <c r="H487" i="18"/>
  <c r="H486" i="18"/>
  <c r="H485" i="18"/>
  <c r="H484" i="18"/>
  <c r="N483" i="18"/>
  <c r="M483" i="18"/>
  <c r="L483" i="18"/>
  <c r="K483" i="18"/>
  <c r="J483" i="18"/>
  <c r="I483" i="18"/>
  <c r="H482" i="18"/>
  <c r="H481" i="18"/>
  <c r="H480" i="18"/>
  <c r="H479" i="18"/>
  <c r="N478" i="18"/>
  <c r="M478" i="18"/>
  <c r="L478" i="18"/>
  <c r="K478" i="18"/>
  <c r="J478" i="18"/>
  <c r="I478" i="18"/>
  <c r="H477" i="18"/>
  <c r="H476" i="18"/>
  <c r="H475" i="18"/>
  <c r="H474" i="18"/>
  <c r="N473" i="18"/>
  <c r="M473" i="18"/>
  <c r="L473" i="18"/>
  <c r="K473" i="18"/>
  <c r="J473" i="18"/>
  <c r="I473" i="18"/>
  <c r="H473" i="18"/>
  <c r="H472" i="18"/>
  <c r="H471" i="18"/>
  <c r="H470" i="18"/>
  <c r="H469" i="18"/>
  <c r="H468" i="18" s="1"/>
  <c r="N468" i="18"/>
  <c r="M468" i="18"/>
  <c r="L468" i="18"/>
  <c r="K468" i="18"/>
  <c r="J468" i="18"/>
  <c r="I468" i="18"/>
  <c r="H467" i="18"/>
  <c r="H466" i="18"/>
  <c r="H465" i="18"/>
  <c r="H464" i="18"/>
  <c r="H463" i="18" s="1"/>
  <c r="N463" i="18"/>
  <c r="M463" i="18"/>
  <c r="L463" i="18"/>
  <c r="K463" i="18"/>
  <c r="J463" i="18"/>
  <c r="I463" i="18"/>
  <c r="H462" i="18"/>
  <c r="H461" i="18"/>
  <c r="H460" i="18"/>
  <c r="H459" i="18"/>
  <c r="N458" i="18"/>
  <c r="M458" i="18"/>
  <c r="L458" i="18"/>
  <c r="K458" i="18"/>
  <c r="J458" i="18"/>
  <c r="I458" i="18"/>
  <c r="H457" i="18"/>
  <c r="H456" i="18"/>
  <c r="H455" i="18"/>
  <c r="H454" i="18"/>
  <c r="H453" i="18" s="1"/>
  <c r="N453" i="18"/>
  <c r="M453" i="18"/>
  <c r="L453" i="18"/>
  <c r="K453" i="18"/>
  <c r="J453" i="18"/>
  <c r="I453" i="18"/>
  <c r="H452" i="18"/>
  <c r="H451" i="18"/>
  <c r="H450" i="18"/>
  <c r="H449" i="18"/>
  <c r="H448" i="18" s="1"/>
  <c r="N448" i="18"/>
  <c r="M448" i="18"/>
  <c r="L448" i="18"/>
  <c r="K448" i="18"/>
  <c r="J448" i="18"/>
  <c r="I448" i="18"/>
  <c r="H447" i="18"/>
  <c r="H446" i="18"/>
  <c r="H445" i="18"/>
  <c r="H444" i="18"/>
  <c r="H443" i="18" s="1"/>
  <c r="N443" i="18"/>
  <c r="M443" i="18"/>
  <c r="L443" i="18"/>
  <c r="K443" i="18"/>
  <c r="J443" i="18"/>
  <c r="I443" i="18"/>
  <c r="H442" i="18"/>
  <c r="H441" i="18"/>
  <c r="H440" i="18"/>
  <c r="H439" i="18"/>
  <c r="N438" i="18"/>
  <c r="M438" i="18"/>
  <c r="L438" i="18"/>
  <c r="K438" i="18"/>
  <c r="J438" i="18"/>
  <c r="I438" i="18"/>
  <c r="H437" i="18"/>
  <c r="H436" i="18"/>
  <c r="H435" i="18"/>
  <c r="H434" i="18"/>
  <c r="H433" i="18" s="1"/>
  <c r="N433" i="18"/>
  <c r="M433" i="18"/>
  <c r="L433" i="18"/>
  <c r="K433" i="18"/>
  <c r="J433" i="18"/>
  <c r="I433" i="18"/>
  <c r="H432" i="18"/>
  <c r="H431" i="18"/>
  <c r="H430" i="18"/>
  <c r="H429" i="18"/>
  <c r="N428" i="18"/>
  <c r="M428" i="18"/>
  <c r="L428" i="18"/>
  <c r="K428" i="18"/>
  <c r="J428" i="18"/>
  <c r="I428" i="18"/>
  <c r="H427" i="18"/>
  <c r="H426" i="18"/>
  <c r="H425" i="18"/>
  <c r="H424" i="18"/>
  <c r="N423" i="18"/>
  <c r="M423" i="18"/>
  <c r="L423" i="18"/>
  <c r="K423" i="18"/>
  <c r="J423" i="18"/>
  <c r="I423" i="18"/>
  <c r="H422" i="18"/>
  <c r="H421" i="18"/>
  <c r="H420" i="18"/>
  <c r="H419" i="18"/>
  <c r="N418" i="18"/>
  <c r="M418" i="18"/>
  <c r="L418" i="18"/>
  <c r="K418" i="18"/>
  <c r="J418" i="18"/>
  <c r="I418" i="18"/>
  <c r="H417" i="18"/>
  <c r="H416" i="18"/>
  <c r="H415" i="18"/>
  <c r="H414" i="18"/>
  <c r="N413" i="18"/>
  <c r="M413" i="18"/>
  <c r="L413" i="18"/>
  <c r="K413" i="18"/>
  <c r="J413" i="18"/>
  <c r="I413" i="18"/>
  <c r="H413" i="18"/>
  <c r="H412" i="18"/>
  <c r="H411" i="18"/>
  <c r="H410" i="18"/>
  <c r="H409" i="18"/>
  <c r="H408" i="18" s="1"/>
  <c r="N408" i="18"/>
  <c r="M408" i="18"/>
  <c r="L408" i="18"/>
  <c r="K408" i="18"/>
  <c r="J408" i="18"/>
  <c r="I408" i="18"/>
  <c r="H407" i="18"/>
  <c r="H406" i="18"/>
  <c r="H405" i="18"/>
  <c r="H404" i="18"/>
  <c r="H403" i="18" s="1"/>
  <c r="N403" i="18"/>
  <c r="M403" i="18"/>
  <c r="L403" i="18"/>
  <c r="K403" i="18"/>
  <c r="J403" i="18"/>
  <c r="I403" i="18"/>
  <c r="H402" i="18"/>
  <c r="H401" i="18"/>
  <c r="H400" i="18"/>
  <c r="H399" i="18"/>
  <c r="N398" i="18"/>
  <c r="M398" i="18"/>
  <c r="L398" i="18"/>
  <c r="K398" i="18"/>
  <c r="J398" i="18"/>
  <c r="I398" i="18"/>
  <c r="H397" i="18"/>
  <c r="H396" i="18"/>
  <c r="H395" i="18"/>
  <c r="H394" i="18"/>
  <c r="H393" i="18" s="1"/>
  <c r="N393" i="18"/>
  <c r="M393" i="18"/>
  <c r="L393" i="18"/>
  <c r="K393" i="18"/>
  <c r="J393" i="18"/>
  <c r="I393" i="18"/>
  <c r="H392" i="18"/>
  <c r="H391" i="18"/>
  <c r="H390" i="18"/>
  <c r="H389" i="18"/>
  <c r="N388" i="18"/>
  <c r="M388" i="18"/>
  <c r="L388" i="18"/>
  <c r="K388" i="18"/>
  <c r="J388" i="18"/>
  <c r="I388" i="18"/>
  <c r="H387" i="18"/>
  <c r="H386" i="18"/>
  <c r="H385" i="18"/>
  <c r="H384" i="18"/>
  <c r="N383" i="18"/>
  <c r="M383" i="18"/>
  <c r="L383" i="18"/>
  <c r="K383" i="18"/>
  <c r="J383" i="18"/>
  <c r="I383" i="18"/>
  <c r="H382" i="18"/>
  <c r="H381" i="18"/>
  <c r="H380" i="18"/>
  <c r="H379" i="18"/>
  <c r="N378" i="18"/>
  <c r="M378" i="18"/>
  <c r="L378" i="18"/>
  <c r="K378" i="18"/>
  <c r="J378" i="18"/>
  <c r="I378" i="18"/>
  <c r="H377" i="18"/>
  <c r="H376" i="18"/>
  <c r="H375" i="18"/>
  <c r="H374" i="18"/>
  <c r="N373" i="18"/>
  <c r="M373" i="18"/>
  <c r="L373" i="18"/>
  <c r="K373" i="18"/>
  <c r="J373" i="18"/>
  <c r="I373" i="18"/>
  <c r="H373" i="18"/>
  <c r="H372" i="18"/>
  <c r="H371" i="18"/>
  <c r="H370" i="18"/>
  <c r="H369" i="18"/>
  <c r="H368" i="18" s="1"/>
  <c r="N368" i="18"/>
  <c r="M368" i="18"/>
  <c r="L368" i="18"/>
  <c r="K368" i="18"/>
  <c r="J368" i="18"/>
  <c r="I368" i="18"/>
  <c r="H367" i="18"/>
  <c r="H366" i="18"/>
  <c r="H365" i="18"/>
  <c r="H364" i="18"/>
  <c r="H363" i="18" s="1"/>
  <c r="N363" i="18"/>
  <c r="M363" i="18"/>
  <c r="L363" i="18"/>
  <c r="K363" i="18"/>
  <c r="J363" i="18"/>
  <c r="I363" i="18"/>
  <c r="H362" i="18"/>
  <c r="H361" i="18"/>
  <c r="H360" i="18"/>
  <c r="H359" i="18"/>
  <c r="N358" i="18"/>
  <c r="M358" i="18"/>
  <c r="L358" i="18"/>
  <c r="K358" i="18"/>
  <c r="J358" i="18"/>
  <c r="I358" i="18"/>
  <c r="H357" i="18"/>
  <c r="H356" i="18"/>
  <c r="H355" i="18"/>
  <c r="H354" i="18"/>
  <c r="H353" i="18" s="1"/>
  <c r="N353" i="18"/>
  <c r="M353" i="18"/>
  <c r="L353" i="18"/>
  <c r="K353" i="18"/>
  <c r="J353" i="18"/>
  <c r="I353" i="18"/>
  <c r="H352" i="18"/>
  <c r="H351" i="18"/>
  <c r="H350" i="18"/>
  <c r="H349" i="18"/>
  <c r="N348" i="18"/>
  <c r="M348" i="18"/>
  <c r="L348" i="18"/>
  <c r="K348" i="18"/>
  <c r="J348" i="18"/>
  <c r="I348" i="18"/>
  <c r="N346" i="18"/>
  <c r="M346" i="18"/>
  <c r="L346" i="18"/>
  <c r="K346" i="18"/>
  <c r="J346" i="18"/>
  <c r="I346" i="18"/>
  <c r="N345" i="18"/>
  <c r="M345" i="18"/>
  <c r="L345" i="18"/>
  <c r="K345" i="18"/>
  <c r="J345" i="18"/>
  <c r="I345" i="18"/>
  <c r="N344" i="18"/>
  <c r="M344" i="18"/>
  <c r="L344" i="18"/>
  <c r="K344" i="18"/>
  <c r="J344" i="18"/>
  <c r="I344" i="18"/>
  <c r="N343" i="18"/>
  <c r="M343" i="18"/>
  <c r="L343" i="18"/>
  <c r="K343" i="18"/>
  <c r="J343" i="18"/>
  <c r="J342" i="18" s="1"/>
  <c r="I343" i="18"/>
  <c r="N342" i="18"/>
  <c r="H341" i="18"/>
  <c r="H340" i="18"/>
  <c r="H339" i="18"/>
  <c r="H338" i="18"/>
  <c r="H337" i="18" s="1"/>
  <c r="N337" i="18"/>
  <c r="M337" i="18"/>
  <c r="L337" i="18"/>
  <c r="K337" i="18"/>
  <c r="J337" i="18"/>
  <c r="I337" i="18"/>
  <c r="H336" i="18"/>
  <c r="H335" i="18"/>
  <c r="H334" i="18"/>
  <c r="H333" i="18"/>
  <c r="N332" i="18"/>
  <c r="M332" i="18"/>
  <c r="L332" i="18"/>
  <c r="K332" i="18"/>
  <c r="J332" i="18"/>
  <c r="I332" i="18"/>
  <c r="H331" i="18"/>
  <c r="H330" i="18"/>
  <c r="H329" i="18"/>
  <c r="H328" i="18"/>
  <c r="N327" i="18"/>
  <c r="M327" i="18"/>
  <c r="L327" i="18"/>
  <c r="K327" i="18"/>
  <c r="J327" i="18"/>
  <c r="I327" i="18"/>
  <c r="H326" i="18"/>
  <c r="H325" i="18"/>
  <c r="H324" i="18"/>
  <c r="H323" i="18"/>
  <c r="N322" i="18"/>
  <c r="M322" i="18"/>
  <c r="L322" i="18"/>
  <c r="K322" i="18"/>
  <c r="J322" i="18"/>
  <c r="I322" i="18"/>
  <c r="H321" i="18"/>
  <c r="H320" i="18"/>
  <c r="H319" i="18"/>
  <c r="H318" i="18"/>
  <c r="N317" i="18"/>
  <c r="M317" i="18"/>
  <c r="L317" i="18"/>
  <c r="K317" i="18"/>
  <c r="J317" i="18"/>
  <c r="I317" i="18"/>
  <c r="H317" i="18"/>
  <c r="H316" i="18"/>
  <c r="H315" i="18"/>
  <c r="H314" i="18"/>
  <c r="H313" i="18"/>
  <c r="H312" i="18" s="1"/>
  <c r="N312" i="18"/>
  <c r="M312" i="18"/>
  <c r="L312" i="18"/>
  <c r="K312" i="18"/>
  <c r="J312" i="18"/>
  <c r="I312" i="18"/>
  <c r="H311" i="18"/>
  <c r="H310" i="18"/>
  <c r="H309" i="18"/>
  <c r="H308" i="18"/>
  <c r="H307" i="18" s="1"/>
  <c r="N307" i="18"/>
  <c r="M307" i="18"/>
  <c r="L307" i="18"/>
  <c r="K307" i="18"/>
  <c r="J307" i="18"/>
  <c r="I307" i="18"/>
  <c r="N305" i="18"/>
  <c r="M305" i="18"/>
  <c r="L305" i="18"/>
  <c r="K305" i="18"/>
  <c r="J305" i="18"/>
  <c r="I305" i="18"/>
  <c r="N304" i="18"/>
  <c r="M304" i="18"/>
  <c r="L304" i="18"/>
  <c r="K304" i="18"/>
  <c r="J304" i="18"/>
  <c r="I304" i="18"/>
  <c r="N303" i="18"/>
  <c r="M303" i="18"/>
  <c r="L303" i="18"/>
  <c r="K303" i="18"/>
  <c r="J303" i="18"/>
  <c r="I303" i="18"/>
  <c r="N302" i="18"/>
  <c r="M302" i="18"/>
  <c r="L302" i="18"/>
  <c r="K302" i="18"/>
  <c r="J302" i="18"/>
  <c r="I302" i="18"/>
  <c r="H302" i="18" s="1"/>
  <c r="M301" i="18"/>
  <c r="H298" i="18"/>
  <c r="H297" i="18"/>
  <c r="N296" i="18"/>
  <c r="M296" i="18"/>
  <c r="L296" i="18"/>
  <c r="K296" i="18"/>
  <c r="J296" i="18"/>
  <c r="I296" i="18"/>
  <c r="H293" i="18"/>
  <c r="H292" i="18"/>
  <c r="N291" i="18"/>
  <c r="M291" i="18"/>
  <c r="L291" i="18"/>
  <c r="K291" i="18"/>
  <c r="J291" i="18"/>
  <c r="I291" i="18"/>
  <c r="H288" i="18"/>
  <c r="H287" i="18"/>
  <c r="N286" i="18"/>
  <c r="M286" i="18"/>
  <c r="L286" i="18"/>
  <c r="K286" i="18"/>
  <c r="J286" i="18"/>
  <c r="I286" i="18"/>
  <c r="H286" i="18"/>
  <c r="H283" i="18"/>
  <c r="H282" i="18"/>
  <c r="H281" i="18" s="1"/>
  <c r="N281" i="18"/>
  <c r="M281" i="18"/>
  <c r="L281" i="18"/>
  <c r="K281" i="18"/>
  <c r="J281" i="18"/>
  <c r="I281" i="18"/>
  <c r="H278" i="18"/>
  <c r="H277" i="18"/>
  <c r="H276" i="18" s="1"/>
  <c r="N276" i="18"/>
  <c r="M276" i="18"/>
  <c r="L276" i="18"/>
  <c r="K276" i="18"/>
  <c r="J276" i="18"/>
  <c r="I276" i="18"/>
  <c r="H273" i="18"/>
  <c r="H272" i="18"/>
  <c r="N271" i="18"/>
  <c r="M271" i="18"/>
  <c r="L271" i="18"/>
  <c r="K271" i="18"/>
  <c r="J271" i="18"/>
  <c r="I271" i="18"/>
  <c r="H268" i="18"/>
  <c r="H267" i="18"/>
  <c r="H266" i="18" s="1"/>
  <c r="N266" i="18"/>
  <c r="M266" i="18"/>
  <c r="L266" i="18"/>
  <c r="K266" i="18"/>
  <c r="J266" i="18"/>
  <c r="I266" i="18"/>
  <c r="H263" i="18"/>
  <c r="H262" i="18"/>
  <c r="N261" i="18"/>
  <c r="M261" i="18"/>
  <c r="L261" i="18"/>
  <c r="K261" i="18"/>
  <c r="J261" i="18"/>
  <c r="I261" i="18"/>
  <c r="H258" i="18"/>
  <c r="H257" i="18"/>
  <c r="N256" i="18"/>
  <c r="M256" i="18"/>
  <c r="L256" i="18"/>
  <c r="K256" i="18"/>
  <c r="J256" i="18"/>
  <c r="I256" i="18"/>
  <c r="H253" i="18"/>
  <c r="H252" i="18"/>
  <c r="N251" i="18"/>
  <c r="M251" i="18"/>
  <c r="L251" i="18"/>
  <c r="K251" i="18"/>
  <c r="J251" i="18"/>
  <c r="I251" i="18"/>
  <c r="H248" i="18"/>
  <c r="H247" i="18"/>
  <c r="N246" i="18"/>
  <c r="M246" i="18"/>
  <c r="L246" i="18"/>
  <c r="K246" i="18"/>
  <c r="J246" i="18"/>
  <c r="I246" i="18"/>
  <c r="H246" i="18"/>
  <c r="H245" i="18"/>
  <c r="H244" i="18"/>
  <c r="H243" i="18"/>
  <c r="H242" i="18"/>
  <c r="H241" i="18" s="1"/>
  <c r="N241" i="18"/>
  <c r="M241" i="18"/>
  <c r="L241" i="18"/>
  <c r="K241" i="18"/>
  <c r="J241" i="18"/>
  <c r="I241" i="18"/>
  <c r="H240" i="18"/>
  <c r="H239" i="18"/>
  <c r="H238" i="18"/>
  <c r="H237" i="18"/>
  <c r="H236" i="18" s="1"/>
  <c r="N236" i="18"/>
  <c r="M236" i="18"/>
  <c r="L236" i="18"/>
  <c r="K236" i="18"/>
  <c r="J236" i="18"/>
  <c r="I236" i="18"/>
  <c r="H235" i="18"/>
  <c r="H234" i="18"/>
  <c r="H233" i="18"/>
  <c r="H232" i="18"/>
  <c r="N231" i="18"/>
  <c r="M231" i="18"/>
  <c r="L231" i="18"/>
  <c r="K231" i="18"/>
  <c r="J231" i="18"/>
  <c r="I231" i="18"/>
  <c r="H230" i="18"/>
  <c r="H229" i="18"/>
  <c r="H228" i="18"/>
  <c r="H227" i="18"/>
  <c r="H226" i="18" s="1"/>
  <c r="N226" i="18"/>
  <c r="M226" i="18"/>
  <c r="L226" i="18"/>
  <c r="K226" i="18"/>
  <c r="J226" i="18"/>
  <c r="I226" i="18"/>
  <c r="H225" i="18"/>
  <c r="H224" i="18"/>
  <c r="H223" i="18"/>
  <c r="H221" i="18" s="1"/>
  <c r="H222" i="18"/>
  <c r="M221" i="18"/>
  <c r="L221" i="18"/>
  <c r="K221" i="18"/>
  <c r="J221" i="18"/>
  <c r="I221" i="18"/>
  <c r="H220" i="18"/>
  <c r="H219" i="18"/>
  <c r="H218" i="18"/>
  <c r="H217" i="18"/>
  <c r="N216" i="18"/>
  <c r="M216" i="18"/>
  <c r="L216" i="18"/>
  <c r="K216" i="18"/>
  <c r="J216" i="18"/>
  <c r="I216" i="18"/>
  <c r="H215" i="18"/>
  <c r="H214" i="18"/>
  <c r="H213" i="18"/>
  <c r="H212" i="18"/>
  <c r="N211" i="18"/>
  <c r="M211" i="18"/>
  <c r="L211" i="18"/>
  <c r="K211" i="18"/>
  <c r="J211" i="18"/>
  <c r="I211" i="18"/>
  <c r="H210" i="18"/>
  <c r="H209" i="18"/>
  <c r="H208" i="18"/>
  <c r="H207" i="18"/>
  <c r="N206" i="18"/>
  <c r="M206" i="18"/>
  <c r="L206" i="18"/>
  <c r="K206" i="18"/>
  <c r="J206" i="18"/>
  <c r="I206" i="18"/>
  <c r="H205" i="18"/>
  <c r="H204" i="18"/>
  <c r="H203" i="18"/>
  <c r="H202" i="18"/>
  <c r="N201" i="18"/>
  <c r="M201" i="18"/>
  <c r="L201" i="18"/>
  <c r="K201" i="18"/>
  <c r="J201" i="18"/>
  <c r="I201" i="18"/>
  <c r="H201" i="18"/>
  <c r="H200" i="18"/>
  <c r="H199" i="18"/>
  <c r="H198" i="18"/>
  <c r="H197" i="18"/>
  <c r="N196" i="18"/>
  <c r="M196" i="18"/>
  <c r="L196" i="18"/>
  <c r="K196" i="18"/>
  <c r="J196" i="18"/>
  <c r="I196" i="18"/>
  <c r="H195" i="18"/>
  <c r="H194" i="18"/>
  <c r="H193" i="18"/>
  <c r="H192" i="18"/>
  <c r="H191" i="18" s="1"/>
  <c r="N191" i="18"/>
  <c r="M191" i="18"/>
  <c r="L191" i="18"/>
  <c r="K191" i="18"/>
  <c r="J191" i="18"/>
  <c r="I191" i="18"/>
  <c r="H190" i="18"/>
  <c r="H189" i="18"/>
  <c r="H188" i="18"/>
  <c r="H187" i="18"/>
  <c r="N186" i="18"/>
  <c r="M186" i="18"/>
  <c r="L186" i="18"/>
  <c r="K186" i="18"/>
  <c r="J186" i="18"/>
  <c r="I186" i="18"/>
  <c r="H185" i="18"/>
  <c r="H184" i="18"/>
  <c r="H183" i="18"/>
  <c r="H182" i="18"/>
  <c r="H181" i="18" s="1"/>
  <c r="N181" i="18"/>
  <c r="M181" i="18"/>
  <c r="L181" i="18"/>
  <c r="K181" i="18"/>
  <c r="J181" i="18"/>
  <c r="I181" i="18"/>
  <c r="H180" i="18"/>
  <c r="H179" i="18"/>
  <c r="H178" i="18"/>
  <c r="H177" i="18"/>
  <c r="N176" i="18"/>
  <c r="M176" i="18"/>
  <c r="L176" i="18"/>
  <c r="K176" i="18"/>
  <c r="J176" i="18"/>
  <c r="I176" i="18"/>
  <c r="H175" i="18"/>
  <c r="H174" i="18"/>
  <c r="H173" i="18"/>
  <c r="H172" i="18"/>
  <c r="N171" i="18"/>
  <c r="M171" i="18"/>
  <c r="L171" i="18"/>
  <c r="K171" i="18"/>
  <c r="J171" i="18"/>
  <c r="I171" i="18"/>
  <c r="N169" i="18"/>
  <c r="M169" i="18"/>
  <c r="L169" i="18"/>
  <c r="K169" i="18"/>
  <c r="J169" i="18"/>
  <c r="I169" i="18"/>
  <c r="N168" i="18"/>
  <c r="M168" i="18"/>
  <c r="L168" i="18"/>
  <c r="K168" i="18"/>
  <c r="J168" i="18"/>
  <c r="I168" i="18"/>
  <c r="H168" i="18"/>
  <c r="N167" i="18"/>
  <c r="M167" i="18"/>
  <c r="L167" i="18"/>
  <c r="K167" i="18"/>
  <c r="J167" i="18"/>
  <c r="I167" i="18"/>
  <c r="N166" i="18"/>
  <c r="M166" i="18"/>
  <c r="M165" i="18" s="1"/>
  <c r="L166" i="18"/>
  <c r="K166" i="18"/>
  <c r="J166" i="18"/>
  <c r="I166" i="18"/>
  <c r="H166" i="18" s="1"/>
  <c r="H164" i="18"/>
  <c r="H163" i="18"/>
  <c r="H162" i="18"/>
  <c r="H161" i="18"/>
  <c r="N160" i="18"/>
  <c r="M160" i="18"/>
  <c r="L160" i="18"/>
  <c r="I160" i="18"/>
  <c r="H159" i="18"/>
  <c r="H158" i="18"/>
  <c r="H157" i="18"/>
  <c r="H156" i="18"/>
  <c r="N155" i="18"/>
  <c r="M155" i="18"/>
  <c r="L155" i="18"/>
  <c r="K155" i="18"/>
  <c r="J155" i="18"/>
  <c r="I155" i="18"/>
  <c r="H154" i="18"/>
  <c r="H153" i="18"/>
  <c r="H152" i="18"/>
  <c r="H151" i="18"/>
  <c r="N150" i="18"/>
  <c r="M150" i="18"/>
  <c r="L150" i="18"/>
  <c r="K150" i="18"/>
  <c r="J150" i="18"/>
  <c r="I150" i="18"/>
  <c r="H150" i="18"/>
  <c r="H149" i="18"/>
  <c r="H148" i="18"/>
  <c r="H147" i="18"/>
  <c r="H146" i="18"/>
  <c r="H145" i="18" s="1"/>
  <c r="N145" i="18"/>
  <c r="M145" i="18"/>
  <c r="L145" i="18"/>
  <c r="K145" i="18"/>
  <c r="J145" i="18"/>
  <c r="I145" i="18"/>
  <c r="H144" i="18"/>
  <c r="H143" i="18"/>
  <c r="H142" i="18"/>
  <c r="H141" i="18"/>
  <c r="H140" i="18" s="1"/>
  <c r="N140" i="18"/>
  <c r="M140" i="18"/>
  <c r="L140" i="18"/>
  <c r="K140" i="18"/>
  <c r="J140" i="18"/>
  <c r="I140" i="18"/>
  <c r="H139" i="18"/>
  <c r="H138" i="18"/>
  <c r="H137" i="18"/>
  <c r="H136" i="18"/>
  <c r="N135" i="18"/>
  <c r="M135" i="18"/>
  <c r="L135" i="18"/>
  <c r="K135" i="18"/>
  <c r="J135" i="18"/>
  <c r="I135" i="18"/>
  <c r="H134" i="18"/>
  <c r="H133" i="18"/>
  <c r="H132" i="18"/>
  <c r="H131" i="18"/>
  <c r="N130" i="18"/>
  <c r="M130" i="18"/>
  <c r="L130" i="18"/>
  <c r="K130" i="18"/>
  <c r="J130" i="18"/>
  <c r="I130" i="18"/>
  <c r="H129" i="18"/>
  <c r="H128" i="18"/>
  <c r="H127" i="18"/>
  <c r="H126" i="18"/>
  <c r="H125" i="18" s="1"/>
  <c r="N125" i="18"/>
  <c r="M125" i="18"/>
  <c r="L125" i="18"/>
  <c r="K125" i="18"/>
  <c r="J125" i="18"/>
  <c r="I125" i="18"/>
  <c r="H124" i="18"/>
  <c r="H123" i="18"/>
  <c r="H122" i="18"/>
  <c r="H121" i="18"/>
  <c r="H120" i="18" s="1"/>
  <c r="N120" i="18"/>
  <c r="M120" i="18"/>
  <c r="L120" i="18"/>
  <c r="K120" i="18"/>
  <c r="J120" i="18"/>
  <c r="I120" i="18"/>
  <c r="H119" i="18"/>
  <c r="H118" i="18"/>
  <c r="H117" i="18"/>
  <c r="H116" i="18"/>
  <c r="N115" i="18"/>
  <c r="M115" i="18"/>
  <c r="L115" i="18"/>
  <c r="K115" i="18"/>
  <c r="J115" i="18"/>
  <c r="I115" i="18"/>
  <c r="H114" i="18"/>
  <c r="H113" i="18"/>
  <c r="H112" i="18"/>
  <c r="H111" i="18"/>
  <c r="H110" i="18" s="1"/>
  <c r="N110" i="18"/>
  <c r="M110" i="18"/>
  <c r="L110" i="18"/>
  <c r="K110" i="18"/>
  <c r="J110" i="18"/>
  <c r="I110" i="18"/>
  <c r="H109" i="18"/>
  <c r="H108" i="18"/>
  <c r="H107" i="18"/>
  <c r="H106" i="18"/>
  <c r="N105" i="18"/>
  <c r="M105" i="18"/>
  <c r="L105" i="18"/>
  <c r="K105" i="18"/>
  <c r="J105" i="18"/>
  <c r="I105" i="18"/>
  <c r="H104" i="18"/>
  <c r="H103" i="18"/>
  <c r="H102" i="18"/>
  <c r="H101" i="18"/>
  <c r="N100" i="18"/>
  <c r="M100" i="18"/>
  <c r="L100" i="18"/>
  <c r="K100" i="18"/>
  <c r="J100" i="18"/>
  <c r="I100" i="18"/>
  <c r="H99" i="18"/>
  <c r="H98" i="18"/>
  <c r="H97" i="18"/>
  <c r="H96" i="18"/>
  <c r="N95" i="18"/>
  <c r="M95" i="18"/>
  <c r="L95" i="18"/>
  <c r="K95" i="18"/>
  <c r="J95" i="18"/>
  <c r="I95" i="18"/>
  <c r="H94" i="18"/>
  <c r="H93" i="18"/>
  <c r="H92" i="18"/>
  <c r="H91" i="18"/>
  <c r="N90" i="18"/>
  <c r="M90" i="18"/>
  <c r="L90" i="18"/>
  <c r="K90" i="18"/>
  <c r="J90" i="18"/>
  <c r="I90" i="18"/>
  <c r="H90" i="18"/>
  <c r="H89" i="18"/>
  <c r="H88" i="18"/>
  <c r="H87" i="18"/>
  <c r="H86" i="18"/>
  <c r="H85" i="18" s="1"/>
  <c r="N85" i="18"/>
  <c r="M85" i="18"/>
  <c r="L85" i="18"/>
  <c r="K85" i="18"/>
  <c r="J85" i="18"/>
  <c r="I85" i="18"/>
  <c r="H84" i="18"/>
  <c r="H83" i="18"/>
  <c r="H82" i="18"/>
  <c r="H81" i="18"/>
  <c r="H80" i="18" s="1"/>
  <c r="N80" i="18"/>
  <c r="M80" i="18"/>
  <c r="L80" i="18"/>
  <c r="K80" i="18"/>
  <c r="J80" i="18"/>
  <c r="I80" i="18"/>
  <c r="H79" i="18"/>
  <c r="H78" i="18"/>
  <c r="H77" i="18"/>
  <c r="H76" i="18"/>
  <c r="N75" i="18"/>
  <c r="M75" i="18"/>
  <c r="L75" i="18"/>
  <c r="K75" i="18"/>
  <c r="J75" i="18"/>
  <c r="I75" i="18"/>
  <c r="H74" i="18"/>
  <c r="H73" i="18"/>
  <c r="H72" i="18"/>
  <c r="H71" i="18"/>
  <c r="N70" i="18"/>
  <c r="M70" i="18"/>
  <c r="L70" i="18"/>
  <c r="K70" i="18"/>
  <c r="J70" i="18"/>
  <c r="I70" i="18"/>
  <c r="H69" i="18"/>
  <c r="H68" i="18"/>
  <c r="H67" i="18"/>
  <c r="H66" i="18"/>
  <c r="N65" i="18"/>
  <c r="M65" i="18"/>
  <c r="L65" i="18"/>
  <c r="K65" i="18"/>
  <c r="J65" i="18"/>
  <c r="I65" i="18"/>
  <c r="H64" i="18"/>
  <c r="H63" i="18"/>
  <c r="H62" i="18"/>
  <c r="H61" i="18"/>
  <c r="H60" i="18" s="1"/>
  <c r="N60" i="18"/>
  <c r="M60" i="18"/>
  <c r="L60" i="18"/>
  <c r="K60" i="18"/>
  <c r="J60" i="18"/>
  <c r="I60" i="18"/>
  <c r="H59" i="18"/>
  <c r="H58" i="18"/>
  <c r="H57" i="18"/>
  <c r="H56" i="18"/>
  <c r="N55" i="18"/>
  <c r="M55" i="18"/>
  <c r="L55" i="18"/>
  <c r="K55" i="18"/>
  <c r="J55" i="18"/>
  <c r="I55" i="18"/>
  <c r="H54" i="18"/>
  <c r="H53" i="18"/>
  <c r="H52" i="18"/>
  <c r="H51" i="18"/>
  <c r="N50" i="18"/>
  <c r="M50" i="18"/>
  <c r="L50" i="18"/>
  <c r="K50" i="18"/>
  <c r="J50" i="18"/>
  <c r="I50" i="18"/>
  <c r="H49" i="18"/>
  <c r="H48" i="18"/>
  <c r="H47" i="18"/>
  <c r="H46" i="18"/>
  <c r="N45" i="18"/>
  <c r="M45" i="18"/>
  <c r="L45" i="18"/>
  <c r="K45" i="18"/>
  <c r="J45" i="18"/>
  <c r="I45" i="18"/>
  <c r="H44" i="18"/>
  <c r="H43" i="18"/>
  <c r="H42" i="18"/>
  <c r="H41" i="18"/>
  <c r="N40" i="18"/>
  <c r="M40" i="18"/>
  <c r="L40" i="18"/>
  <c r="K40" i="18"/>
  <c r="J40" i="18"/>
  <c r="I40" i="18"/>
  <c r="H40" i="18"/>
  <c r="H39" i="18"/>
  <c r="H38" i="18"/>
  <c r="H37" i="18"/>
  <c r="H36" i="18"/>
  <c r="H35" i="18" s="1"/>
  <c r="N35" i="18"/>
  <c r="M35" i="18"/>
  <c r="L35" i="18"/>
  <c r="K35" i="18"/>
  <c r="J35" i="18"/>
  <c r="I35" i="18"/>
  <c r="H34" i="18"/>
  <c r="H33" i="18"/>
  <c r="H32" i="18"/>
  <c r="H31" i="18"/>
  <c r="H30" i="18" s="1"/>
  <c r="N30" i="18"/>
  <c r="M30" i="18"/>
  <c r="L30" i="18"/>
  <c r="K30" i="18"/>
  <c r="J30" i="18"/>
  <c r="I30" i="18"/>
  <c r="H29" i="18"/>
  <c r="H28" i="18"/>
  <c r="H27" i="18"/>
  <c r="H26" i="18"/>
  <c r="N25" i="18"/>
  <c r="M25" i="18"/>
  <c r="L25" i="18"/>
  <c r="K25" i="18"/>
  <c r="J25" i="18"/>
  <c r="I25" i="18"/>
  <c r="H24" i="18"/>
  <c r="H23" i="18"/>
  <c r="H22" i="18"/>
  <c r="H21" i="18"/>
  <c r="H20" i="18" s="1"/>
  <c r="N20" i="18"/>
  <c r="M20" i="18"/>
  <c r="L20" i="18"/>
  <c r="K20" i="18"/>
  <c r="J20" i="18"/>
  <c r="I20" i="18"/>
  <c r="H19" i="18"/>
  <c r="H18" i="18"/>
  <c r="H17" i="18"/>
  <c r="H16" i="18"/>
  <c r="N15" i="18"/>
  <c r="M15" i="18"/>
  <c r="L15" i="18"/>
  <c r="K15" i="18"/>
  <c r="J15" i="18"/>
  <c r="I15" i="18"/>
  <c r="H14" i="18"/>
  <c r="H13" i="18"/>
  <c r="H12" i="18"/>
  <c r="H11" i="18"/>
  <c r="N10" i="18"/>
  <c r="M10" i="18"/>
  <c r="L10" i="18"/>
  <c r="K10" i="18"/>
  <c r="J10" i="18"/>
  <c r="I10" i="18"/>
  <c r="H9" i="18"/>
  <c r="H8" i="18"/>
  <c r="H7" i="18"/>
  <c r="H6" i="18"/>
  <c r="N5" i="18"/>
  <c r="M5" i="18"/>
  <c r="L5" i="18"/>
  <c r="K5" i="18"/>
  <c r="J5" i="18"/>
  <c r="I5" i="18"/>
  <c r="H1102" i="19" l="1"/>
  <c r="H1764" i="19"/>
  <c r="H1841" i="19"/>
  <c r="H1881" i="19"/>
  <c r="H1901" i="19"/>
  <c r="H1911" i="19"/>
  <c r="H1916" i="19"/>
  <c r="H1974" i="19"/>
  <c r="K1973" i="19"/>
  <c r="M1973" i="19"/>
  <c r="H1975" i="19"/>
  <c r="H560" i="19"/>
  <c r="H1442" i="19"/>
  <c r="H1629" i="19"/>
  <c r="H1669" i="19"/>
  <c r="H1679" i="19"/>
  <c r="H520" i="19"/>
  <c r="H540" i="19"/>
  <c r="H550" i="19"/>
  <c r="H555" i="19"/>
  <c r="H632" i="19"/>
  <c r="H672" i="19"/>
  <c r="H692" i="19"/>
  <c r="H886" i="19"/>
  <c r="H1036" i="19"/>
  <c r="H1048" i="19"/>
  <c r="H1082" i="19"/>
  <c r="H1092" i="19"/>
  <c r="H1331" i="19"/>
  <c r="H1411" i="19"/>
  <c r="H85" i="19"/>
  <c r="H156" i="19"/>
  <c r="H196" i="19"/>
  <c r="H216" i="19"/>
  <c r="H1440" i="19"/>
  <c r="H874" i="19"/>
  <c r="H885" i="19"/>
  <c r="K884" i="19"/>
  <c r="M884" i="19"/>
  <c r="J884" i="19"/>
  <c r="L884" i="19"/>
  <c r="H1133" i="19"/>
  <c r="H1290" i="19"/>
  <c r="H1740" i="19"/>
  <c r="H1323" i="19"/>
  <c r="K1320" i="19"/>
  <c r="H5" i="19"/>
  <c r="H45" i="19"/>
  <c r="H65" i="19"/>
  <c r="H75" i="19"/>
  <c r="H80" i="19"/>
  <c r="H257" i="19"/>
  <c r="H297" i="19"/>
  <c r="H489" i="19"/>
  <c r="H591" i="19"/>
  <c r="H753" i="19"/>
  <c r="H793" i="19"/>
  <c r="H935" i="19"/>
  <c r="H996" i="19"/>
  <c r="H1016" i="19"/>
  <c r="H1026" i="19"/>
  <c r="H1031" i="19"/>
  <c r="H1128" i="19"/>
  <c r="H1130" i="19"/>
  <c r="H1131" i="19"/>
  <c r="H1214" i="19"/>
  <c r="H1234" i="19"/>
  <c r="H1326" i="19"/>
  <c r="H1528" i="19"/>
  <c r="H1548" i="19"/>
  <c r="H1558" i="19"/>
  <c r="H1563" i="19"/>
  <c r="H1700" i="19"/>
  <c r="H1720" i="19"/>
  <c r="H1730" i="19"/>
  <c r="H1735" i="19"/>
  <c r="H1762" i="19"/>
  <c r="H1763" i="19"/>
  <c r="H136" i="19"/>
  <c r="H146" i="19"/>
  <c r="H151" i="19"/>
  <c r="H227" i="19"/>
  <c r="H247" i="19"/>
  <c r="H252" i="19"/>
  <c r="H302" i="19"/>
  <c r="H449" i="19"/>
  <c r="H469" i="19"/>
  <c r="H479" i="19"/>
  <c r="H484" i="19"/>
  <c r="H586" i="19"/>
  <c r="H588" i="19"/>
  <c r="H589" i="19"/>
  <c r="H623" i="19"/>
  <c r="H625" i="19"/>
  <c r="H627" i="19"/>
  <c r="H713" i="19"/>
  <c r="H733" i="19"/>
  <c r="H743" i="19"/>
  <c r="H748" i="19"/>
  <c r="H834" i="19"/>
  <c r="H854" i="19"/>
  <c r="H864" i="19"/>
  <c r="H869" i="19"/>
  <c r="H895" i="19"/>
  <c r="H915" i="19"/>
  <c r="H925" i="19"/>
  <c r="H930" i="19"/>
  <c r="H1047" i="19"/>
  <c r="K1046" i="19"/>
  <c r="M1046" i="19"/>
  <c r="L1046" i="19"/>
  <c r="H1122" i="19"/>
  <c r="H1173" i="19"/>
  <c r="H1270" i="19"/>
  <c r="H1280" i="19"/>
  <c r="H1285" i="19"/>
  <c r="H1371" i="19"/>
  <c r="H1391" i="19"/>
  <c r="H1401" i="19"/>
  <c r="H1406" i="19"/>
  <c r="H1477" i="19"/>
  <c r="H1497" i="19"/>
  <c r="H1507" i="19"/>
  <c r="H1594" i="19"/>
  <c r="H1614" i="19"/>
  <c r="H1624" i="19"/>
  <c r="H1687" i="19"/>
  <c r="H1690" i="19"/>
  <c r="H1695" i="19"/>
  <c r="H1801" i="19"/>
  <c r="H1821" i="19"/>
  <c r="H1831" i="19"/>
  <c r="H1836" i="19"/>
  <c r="H1937" i="19"/>
  <c r="H25" i="19"/>
  <c r="H35" i="19"/>
  <c r="H40" i="19"/>
  <c r="H95" i="19"/>
  <c r="H105" i="19"/>
  <c r="H115" i="19"/>
  <c r="H120" i="19"/>
  <c r="M125" i="19"/>
  <c r="H176" i="19"/>
  <c r="H186" i="19"/>
  <c r="H191" i="19"/>
  <c r="H222" i="19"/>
  <c r="H224" i="19"/>
  <c r="H225" i="19"/>
  <c r="H277" i="19"/>
  <c r="H287" i="19"/>
  <c r="H292" i="19"/>
  <c r="H439" i="19"/>
  <c r="H444" i="19"/>
  <c r="H507" i="19"/>
  <c r="H510" i="19"/>
  <c r="H515" i="19"/>
  <c r="H580" i="19"/>
  <c r="H611" i="19"/>
  <c r="H652" i="19"/>
  <c r="H662" i="19"/>
  <c r="H667" i="19"/>
  <c r="H704" i="19"/>
  <c r="H706" i="19"/>
  <c r="H708" i="19"/>
  <c r="H773" i="19"/>
  <c r="H783" i="19"/>
  <c r="H788" i="19"/>
  <c r="H817" i="19"/>
  <c r="H824" i="19"/>
  <c r="H829" i="19"/>
  <c r="H888" i="19"/>
  <c r="H890" i="19"/>
  <c r="H955" i="19"/>
  <c r="H979" i="19"/>
  <c r="H986" i="19"/>
  <c r="H991" i="19"/>
  <c r="H1050" i="19"/>
  <c r="H1052" i="19"/>
  <c r="H1062" i="19"/>
  <c r="H1072" i="19"/>
  <c r="H1077" i="19"/>
  <c r="H1112" i="19"/>
  <c r="H1117" i="19"/>
  <c r="H1153" i="19"/>
  <c r="H1163" i="19"/>
  <c r="H1168" i="19"/>
  <c r="H1204" i="19"/>
  <c r="H1205" i="19"/>
  <c r="H1207" i="19"/>
  <c r="H1209" i="19"/>
  <c r="H1246" i="19"/>
  <c r="H1248" i="19"/>
  <c r="H1250" i="19"/>
  <c r="H1310" i="19"/>
  <c r="H1351" i="19"/>
  <c r="H1361" i="19"/>
  <c r="H1366" i="19"/>
  <c r="H1431" i="19"/>
  <c r="H1457" i="19"/>
  <c r="H1467" i="19"/>
  <c r="H1472" i="19"/>
  <c r="H1515" i="19"/>
  <c r="H1518" i="19"/>
  <c r="H1523" i="19"/>
  <c r="H1574" i="19"/>
  <c r="H1584" i="19"/>
  <c r="H1589" i="19"/>
  <c r="H1649" i="19"/>
  <c r="H1659" i="19"/>
  <c r="J1760" i="19"/>
  <c r="L1760" i="19"/>
  <c r="H1781" i="19"/>
  <c r="H1791" i="19"/>
  <c r="H1796" i="19"/>
  <c r="H1861" i="19"/>
  <c r="H1871" i="19"/>
  <c r="H1876" i="19"/>
  <c r="H1925" i="19"/>
  <c r="H1927" i="19"/>
  <c r="H1932" i="19"/>
  <c r="H1959" i="19"/>
  <c r="H1960" i="19"/>
  <c r="H15" i="19"/>
  <c r="H20" i="19"/>
  <c r="H55" i="19"/>
  <c r="H60" i="19"/>
  <c r="H100" i="19"/>
  <c r="H131" i="19"/>
  <c r="H166" i="19"/>
  <c r="H171" i="19"/>
  <c r="H206" i="19"/>
  <c r="H211" i="19"/>
  <c r="H237" i="19"/>
  <c r="H242" i="19"/>
  <c r="H267" i="19"/>
  <c r="H272" i="19"/>
  <c r="H423" i="19"/>
  <c r="H430" i="19"/>
  <c r="H431" i="19"/>
  <c r="H459" i="19"/>
  <c r="H464" i="19"/>
  <c r="H499" i="19"/>
  <c r="H505" i="19"/>
  <c r="H506" i="19"/>
  <c r="H530" i="19"/>
  <c r="H535" i="19"/>
  <c r="H570" i="19"/>
  <c r="H575" i="19"/>
  <c r="H601" i="19"/>
  <c r="H606" i="19"/>
  <c r="H622" i="19"/>
  <c r="K621" i="19"/>
  <c r="M621" i="19"/>
  <c r="J621" i="19"/>
  <c r="N621" i="19"/>
  <c r="H642" i="19"/>
  <c r="H647" i="19"/>
  <c r="H682" i="19"/>
  <c r="H687" i="19"/>
  <c r="H703" i="19"/>
  <c r="K702" i="19"/>
  <c r="M702" i="19"/>
  <c r="J702" i="19"/>
  <c r="N702" i="19"/>
  <c r="H723" i="19"/>
  <c r="H728" i="19"/>
  <c r="H763" i="19"/>
  <c r="H768" i="19"/>
  <c r="H803" i="19"/>
  <c r="H808" i="19"/>
  <c r="H815" i="19"/>
  <c r="H816" i="19"/>
  <c r="H844" i="19"/>
  <c r="H849" i="19"/>
  <c r="M221" i="19"/>
  <c r="M585" i="19"/>
  <c r="N884" i="19"/>
  <c r="H905" i="19"/>
  <c r="H910" i="19"/>
  <c r="H945" i="19"/>
  <c r="H950" i="19"/>
  <c r="H977" i="19"/>
  <c r="H978" i="19"/>
  <c r="H1006" i="19"/>
  <c r="H1011" i="19"/>
  <c r="H1057" i="19"/>
  <c r="H1097" i="19"/>
  <c r="M1127" i="19"/>
  <c r="J1203" i="19"/>
  <c r="N1203" i="19"/>
  <c r="H1224" i="19"/>
  <c r="H1229" i="19"/>
  <c r="H1245" i="19"/>
  <c r="K1244" i="19"/>
  <c r="M1244" i="19"/>
  <c r="J1244" i="19"/>
  <c r="N1244" i="19"/>
  <c r="H1260" i="19"/>
  <c r="H1265" i="19"/>
  <c r="H1300" i="19"/>
  <c r="H1305" i="19"/>
  <c r="H1321" i="19"/>
  <c r="H1322" i="19"/>
  <c r="H1341" i="19"/>
  <c r="H1346" i="19"/>
  <c r="H1381" i="19"/>
  <c r="H1386" i="19"/>
  <c r="H1421" i="19"/>
  <c r="H1426" i="19"/>
  <c r="H1447" i="19"/>
  <c r="H1452" i="19"/>
  <c r="H1487" i="19"/>
  <c r="H1492" i="19"/>
  <c r="H1513" i="19"/>
  <c r="H1514" i="19"/>
  <c r="H1538" i="19"/>
  <c r="H1543" i="19"/>
  <c r="H1571" i="19"/>
  <c r="H1572" i="19"/>
  <c r="H1604" i="19"/>
  <c r="H1609" i="19"/>
  <c r="H1639" i="19"/>
  <c r="H1644" i="19"/>
  <c r="H1685" i="19"/>
  <c r="H1686" i="19"/>
  <c r="H1710" i="19"/>
  <c r="H1715" i="19"/>
  <c r="H1750" i="19"/>
  <c r="H1755" i="19"/>
  <c r="H1771" i="19"/>
  <c r="H1776" i="19"/>
  <c r="H1811" i="19"/>
  <c r="H1816" i="19"/>
  <c r="H1851" i="19"/>
  <c r="H1856" i="19"/>
  <c r="H1891" i="19"/>
  <c r="H1896" i="19"/>
  <c r="H1923" i="19"/>
  <c r="H1924" i="19"/>
  <c r="H1947" i="19"/>
  <c r="H1952" i="19"/>
  <c r="H1968" i="19"/>
  <c r="I1973" i="19"/>
  <c r="J1046" i="19"/>
  <c r="N1046" i="19"/>
  <c r="H1143" i="19"/>
  <c r="H1148" i="19"/>
  <c r="M1436" i="19"/>
  <c r="H1664" i="19"/>
  <c r="J125" i="19"/>
  <c r="H127" i="19"/>
  <c r="H10" i="19"/>
  <c r="H30" i="19"/>
  <c r="H50" i="19"/>
  <c r="H70" i="19"/>
  <c r="H90" i="19"/>
  <c r="H110" i="19"/>
  <c r="L125" i="19"/>
  <c r="N125" i="19"/>
  <c r="H129" i="19"/>
  <c r="H141" i="19"/>
  <c r="H161" i="19"/>
  <c r="H181" i="19"/>
  <c r="H201" i="19"/>
  <c r="I221" i="19"/>
  <c r="H223" i="19"/>
  <c r="H221" i="19" s="1"/>
  <c r="H232" i="19"/>
  <c r="H262" i="19"/>
  <c r="H282" i="19"/>
  <c r="H313" i="19"/>
  <c r="H429" i="19"/>
  <c r="H428" i="19" s="1"/>
  <c r="K428" i="19"/>
  <c r="M428" i="19"/>
  <c r="H434" i="19"/>
  <c r="H454" i="19"/>
  <c r="H474" i="19"/>
  <c r="H494" i="19"/>
  <c r="J504" i="19"/>
  <c r="L504" i="19"/>
  <c r="N504" i="19"/>
  <c r="H508" i="19"/>
  <c r="H504" i="19" s="1"/>
  <c r="H525" i="19"/>
  <c r="H545" i="19"/>
  <c r="H565" i="19"/>
  <c r="I585" i="19"/>
  <c r="H587" i="19"/>
  <c r="H596" i="19"/>
  <c r="H616" i="19"/>
  <c r="H624" i="19"/>
  <c r="H621" i="19" s="1"/>
  <c r="H637" i="19"/>
  <c r="H657" i="19"/>
  <c r="H677" i="19"/>
  <c r="H697" i="19"/>
  <c r="H705" i="19"/>
  <c r="H718" i="19"/>
  <c r="H738" i="19"/>
  <c r="H758" i="19"/>
  <c r="H778" i="19"/>
  <c r="H798" i="19"/>
  <c r="H814" i="19"/>
  <c r="K813" i="19"/>
  <c r="M813" i="19"/>
  <c r="H819" i="19"/>
  <c r="H839" i="19"/>
  <c r="H859" i="19"/>
  <c r="H879" i="19"/>
  <c r="H887" i="19"/>
  <c r="H884" i="19" s="1"/>
  <c r="H900" i="19"/>
  <c r="H920" i="19"/>
  <c r="H940" i="19"/>
  <c r="H976" i="19"/>
  <c r="H975" i="19" s="1"/>
  <c r="K975" i="19"/>
  <c r="M975" i="19"/>
  <c r="H981" i="19"/>
  <c r="H1001" i="19"/>
  <c r="H1021" i="19"/>
  <c r="H1041" i="19"/>
  <c r="H1049" i="19"/>
  <c r="H1046" i="19" s="1"/>
  <c r="H1067" i="19"/>
  <c r="H1087" i="19"/>
  <c r="H1107" i="19"/>
  <c r="I1127" i="19"/>
  <c r="H1129" i="19"/>
  <c r="H1127" i="19" s="1"/>
  <c r="H1138" i="19"/>
  <c r="H1158" i="19"/>
  <c r="H1178" i="19"/>
  <c r="H1206" i="19"/>
  <c r="H1203" i="19" s="1"/>
  <c r="H1219" i="19"/>
  <c r="H1239" i="19"/>
  <c r="H1247" i="19"/>
  <c r="H1244" i="19" s="1"/>
  <c r="H1255" i="19"/>
  <c r="H1275" i="19"/>
  <c r="H1295" i="19"/>
  <c r="H1315" i="19"/>
  <c r="J1320" i="19"/>
  <c r="L1320" i="19"/>
  <c r="N1320" i="19"/>
  <c r="H1324" i="19"/>
  <c r="H1336" i="19"/>
  <c r="H1356" i="19"/>
  <c r="H1376" i="19"/>
  <c r="H1396" i="19"/>
  <c r="H1416" i="19"/>
  <c r="I1436" i="19"/>
  <c r="H1438" i="19"/>
  <c r="H1436" i="19" s="1"/>
  <c r="H1462" i="19"/>
  <c r="H1482" i="19"/>
  <c r="H1502" i="19"/>
  <c r="H585" i="19"/>
  <c r="H702" i="19"/>
  <c r="J1512" i="19"/>
  <c r="L1512" i="19"/>
  <c r="N1512" i="19"/>
  <c r="H1516" i="19"/>
  <c r="H1533" i="19"/>
  <c r="H1553" i="19"/>
  <c r="H1569" i="19"/>
  <c r="K1568" i="19"/>
  <c r="M1568" i="19"/>
  <c r="H1570" i="19"/>
  <c r="H1579" i="19"/>
  <c r="H1599" i="19"/>
  <c r="H1619" i="19"/>
  <c r="H1634" i="19"/>
  <c r="H1654" i="19"/>
  <c r="H1674" i="19"/>
  <c r="J1684" i="19"/>
  <c r="L1684" i="19"/>
  <c r="N1684" i="19"/>
  <c r="H1688" i="19"/>
  <c r="H1684" i="19" s="1"/>
  <c r="H1705" i="19"/>
  <c r="H1725" i="19"/>
  <c r="H1745" i="19"/>
  <c r="H1761" i="19"/>
  <c r="H1760" i="19" s="1"/>
  <c r="K1760" i="19"/>
  <c r="M1760" i="19"/>
  <c r="H1766" i="19"/>
  <c r="H1786" i="19"/>
  <c r="H1806" i="19"/>
  <c r="H1826" i="19"/>
  <c r="H1846" i="19"/>
  <c r="H1866" i="19"/>
  <c r="H1886" i="19"/>
  <c r="H1906" i="19"/>
  <c r="H1922" i="19"/>
  <c r="H1921" i="19" s="1"/>
  <c r="K1921" i="19"/>
  <c r="M1921" i="19"/>
  <c r="H1942" i="19"/>
  <c r="H1958" i="19"/>
  <c r="H1957" i="19" s="1"/>
  <c r="K1957" i="19"/>
  <c r="M1957" i="19"/>
  <c r="H1963" i="19"/>
  <c r="J1973" i="19"/>
  <c r="L1973" i="19"/>
  <c r="N1973" i="19"/>
  <c r="H1977" i="19"/>
  <c r="H1973" i="19" s="1"/>
  <c r="H307" i="19"/>
  <c r="H813" i="19"/>
  <c r="I125" i="19"/>
  <c r="K125" i="19"/>
  <c r="H126" i="19"/>
  <c r="H128" i="19"/>
  <c r="I307" i="19"/>
  <c r="I428" i="19"/>
  <c r="I621" i="19"/>
  <c r="I702" i="19"/>
  <c r="I813" i="19"/>
  <c r="I884" i="19"/>
  <c r="I975" i="19"/>
  <c r="I1046" i="19"/>
  <c r="H1320" i="19"/>
  <c r="H1512" i="19"/>
  <c r="I1203" i="19"/>
  <c r="I1244" i="19"/>
  <c r="I1568" i="19"/>
  <c r="I1760" i="19"/>
  <c r="I1921" i="19"/>
  <c r="I1957" i="19"/>
  <c r="H10" i="18"/>
  <c r="H15" i="18"/>
  <c r="H50" i="18"/>
  <c r="H70" i="18"/>
  <c r="H100" i="18"/>
  <c r="H105" i="18"/>
  <c r="H130" i="18"/>
  <c r="H160" i="18"/>
  <c r="H171" i="18"/>
  <c r="H176" i="18"/>
  <c r="H211" i="18"/>
  <c r="H216" i="18"/>
  <c r="H256" i="18"/>
  <c r="H261" i="18"/>
  <c r="H296" i="18"/>
  <c r="I301" i="18"/>
  <c r="H327" i="18"/>
  <c r="H332" i="18"/>
  <c r="H344" i="18"/>
  <c r="H345" i="18"/>
  <c r="H348" i="18"/>
  <c r="H383" i="18"/>
  <c r="H388" i="18"/>
  <c r="H423" i="18"/>
  <c r="H428" i="18"/>
  <c r="H483" i="18"/>
  <c r="H488" i="18"/>
  <c r="H523" i="18"/>
  <c r="H528" i="18"/>
  <c r="H563" i="18"/>
  <c r="H568" i="18"/>
  <c r="H603" i="18"/>
  <c r="H608" i="18"/>
  <c r="H617" i="18"/>
  <c r="H619" i="18"/>
  <c r="H654" i="18"/>
  <c r="H659" i="18"/>
  <c r="H704" i="18"/>
  <c r="H712" i="18"/>
  <c r="M709" i="18"/>
  <c r="H713" i="18"/>
  <c r="H745" i="18"/>
  <c r="H750" i="18"/>
  <c r="H785" i="18"/>
  <c r="H790" i="18"/>
  <c r="H825" i="18"/>
  <c r="H830" i="18"/>
  <c r="H865" i="18"/>
  <c r="H873" i="18"/>
  <c r="M870" i="18"/>
  <c r="H874" i="18"/>
  <c r="J906" i="18"/>
  <c r="L906" i="18"/>
  <c r="N906" i="18"/>
  <c r="H927" i="18"/>
  <c r="H932" i="18"/>
  <c r="H967" i="18"/>
  <c r="H972" i="18"/>
  <c r="H1007" i="18"/>
  <c r="H1012" i="18"/>
  <c r="H1048" i="18"/>
  <c r="K1047" i="18"/>
  <c r="M1047" i="18"/>
  <c r="J1047" i="18"/>
  <c r="L1047" i="18"/>
  <c r="N1047" i="18"/>
  <c r="H1068" i="18"/>
  <c r="H1073" i="18"/>
  <c r="H1108" i="18"/>
  <c r="H1113" i="18"/>
  <c r="H1148" i="18"/>
  <c r="H1153" i="18"/>
  <c r="H1188" i="18"/>
  <c r="H1193" i="18"/>
  <c r="H1202" i="18"/>
  <c r="H1204" i="18"/>
  <c r="H1225" i="18"/>
  <c r="H1226" i="18"/>
  <c r="H1250" i="18"/>
  <c r="H1255" i="18"/>
  <c r="H1290" i="18"/>
  <c r="H1295" i="18"/>
  <c r="H1330" i="18"/>
  <c r="H1335" i="18"/>
  <c r="H1370" i="18"/>
  <c r="H1375" i="18"/>
  <c r="H1410" i="18"/>
  <c r="H1415" i="18"/>
  <c r="H1450" i="18"/>
  <c r="H1455" i="18"/>
  <c r="H1476" i="18"/>
  <c r="H1477" i="18"/>
  <c r="H1501" i="18"/>
  <c r="H1506" i="18"/>
  <c r="H1539" i="18"/>
  <c r="M1536" i="18"/>
  <c r="H1540" i="18"/>
  <c r="H1572" i="18"/>
  <c r="H1577" i="18"/>
  <c r="H1612" i="18"/>
  <c r="H1617" i="18"/>
  <c r="H1643" i="18"/>
  <c r="H1648" i="18"/>
  <c r="H1683" i="18"/>
  <c r="H1688" i="18"/>
  <c r="H1723" i="18"/>
  <c r="H1728" i="18"/>
  <c r="H1763" i="18"/>
  <c r="H1783" i="18"/>
  <c r="H1818" i="18"/>
  <c r="H1823" i="18"/>
  <c r="H1858" i="18"/>
  <c r="H1863" i="18"/>
  <c r="H1903" i="18"/>
  <c r="H1923" i="18"/>
  <c r="H1943" i="18"/>
  <c r="H1968" i="18"/>
  <c r="H1973" i="18"/>
  <c r="H2014" i="18"/>
  <c r="H2039" i="18"/>
  <c r="H2044" i="18"/>
  <c r="H2079" i="18"/>
  <c r="H2084" i="18"/>
  <c r="H2119" i="18"/>
  <c r="H2124" i="18"/>
  <c r="H2140" i="18"/>
  <c r="K2139" i="18"/>
  <c r="M2139" i="18"/>
  <c r="H2160" i="18"/>
  <c r="H2165" i="18"/>
  <c r="H2195" i="18"/>
  <c r="H2228" i="18"/>
  <c r="H2229" i="18"/>
  <c r="H2261" i="18"/>
  <c r="H2266" i="18"/>
  <c r="H2301" i="18"/>
  <c r="H2306" i="18"/>
  <c r="H2321" i="18"/>
  <c r="H2326" i="18"/>
  <c r="H2342" i="18"/>
  <c r="K2341" i="18"/>
  <c r="M2341" i="18"/>
  <c r="H2357" i="18"/>
  <c r="H2392" i="18"/>
  <c r="H2397" i="18"/>
  <c r="H2432" i="18"/>
  <c r="H2437" i="18"/>
  <c r="H2472" i="18"/>
  <c r="H2477" i="18"/>
  <c r="H2516" i="18"/>
  <c r="H2518" i="18"/>
  <c r="H2553" i="18"/>
  <c r="H2558" i="18"/>
  <c r="H2593" i="18"/>
  <c r="H2598" i="18"/>
  <c r="H2633" i="18"/>
  <c r="H2638" i="18"/>
  <c r="H2664" i="18"/>
  <c r="H2669" i="18"/>
  <c r="H2704" i="18"/>
  <c r="H2709" i="18"/>
  <c r="H2744" i="18"/>
  <c r="H2749" i="18"/>
  <c r="H2784" i="18"/>
  <c r="H2789" i="18"/>
  <c r="H2824" i="18"/>
  <c r="H2829" i="18"/>
  <c r="H2869" i="18"/>
  <c r="H2874" i="18"/>
  <c r="H2909" i="18"/>
  <c r="H2914" i="18"/>
  <c r="H2940" i="18"/>
  <c r="H2945" i="18"/>
  <c r="H2980" i="18"/>
  <c r="H2985" i="18"/>
  <c r="H3020" i="18"/>
  <c r="H3025" i="18"/>
  <c r="H3060" i="18"/>
  <c r="H3065" i="18"/>
  <c r="H3101" i="18"/>
  <c r="H3106" i="18"/>
  <c r="H3152" i="18"/>
  <c r="H3157" i="18"/>
  <c r="H3192" i="18"/>
  <c r="H3197" i="18"/>
  <c r="H3232" i="18"/>
  <c r="H3237" i="18"/>
  <c r="H3254" i="18"/>
  <c r="H3255" i="18"/>
  <c r="K3136" i="18"/>
  <c r="H55" i="18"/>
  <c r="I165" i="18"/>
  <c r="H5" i="18"/>
  <c r="H25" i="18"/>
  <c r="H45" i="18"/>
  <c r="H65" i="18"/>
  <c r="H75" i="18"/>
  <c r="H95" i="18"/>
  <c r="H115" i="18"/>
  <c r="H135" i="18"/>
  <c r="H155" i="18"/>
  <c r="H186" i="18"/>
  <c r="H206" i="18"/>
  <c r="H231" i="18"/>
  <c r="H251" i="18"/>
  <c r="H271" i="18"/>
  <c r="H291" i="18"/>
  <c r="H303" i="18"/>
  <c r="K301" i="18"/>
  <c r="H305" i="18"/>
  <c r="H322" i="18"/>
  <c r="L342" i="18"/>
  <c r="H358" i="18"/>
  <c r="H378" i="18"/>
  <c r="H398" i="18"/>
  <c r="H418" i="18"/>
  <c r="H438" i="18"/>
  <c r="H458" i="18"/>
  <c r="H478" i="18"/>
  <c r="H498" i="18"/>
  <c r="H518" i="18"/>
  <c r="H538" i="18"/>
  <c r="H558" i="18"/>
  <c r="H578" i="18"/>
  <c r="H598" i="18"/>
  <c r="H616" i="18"/>
  <c r="L613" i="18"/>
  <c r="H629" i="18"/>
  <c r="H649" i="18"/>
  <c r="H669" i="18"/>
  <c r="K906" i="18"/>
  <c r="M906" i="18"/>
  <c r="H304" i="18"/>
  <c r="H679" i="18"/>
  <c r="H699" i="18"/>
  <c r="H711" i="18"/>
  <c r="K709" i="18"/>
  <c r="H720" i="18"/>
  <c r="H740" i="18"/>
  <c r="H760" i="18"/>
  <c r="H780" i="18"/>
  <c r="H800" i="18"/>
  <c r="H820" i="18"/>
  <c r="H840" i="18"/>
  <c r="H860" i="18"/>
  <c r="H872" i="18"/>
  <c r="K870" i="18"/>
  <c r="H881" i="18"/>
  <c r="H901" i="18"/>
  <c r="H909" i="18"/>
  <c r="H922" i="18"/>
  <c r="H942" i="18"/>
  <c r="H962" i="18"/>
  <c r="H982" i="18"/>
  <c r="H1002" i="18"/>
  <c r="H1022" i="18"/>
  <c r="H1042" i="18"/>
  <c r="H1050" i="18"/>
  <c r="H1047" i="18" s="1"/>
  <c r="H1063" i="18"/>
  <c r="H1083" i="18"/>
  <c r="H1103" i="18"/>
  <c r="H1123" i="18"/>
  <c r="H1143" i="18"/>
  <c r="H1163" i="18"/>
  <c r="H1183" i="18"/>
  <c r="H1201" i="18"/>
  <c r="L1198" i="18"/>
  <c r="H1214" i="18"/>
  <c r="J1224" i="18"/>
  <c r="L1224" i="18"/>
  <c r="N1224" i="18"/>
  <c r="H1228" i="18"/>
  <c r="H1224" i="18" s="1"/>
  <c r="M1224" i="18"/>
  <c r="H1245" i="18"/>
  <c r="H1265" i="18"/>
  <c r="H1285" i="18"/>
  <c r="H1305" i="18"/>
  <c r="H1325" i="18"/>
  <c r="H1345" i="18"/>
  <c r="H1365" i="18"/>
  <c r="H1385" i="18"/>
  <c r="H1405" i="18"/>
  <c r="H1425" i="18"/>
  <c r="H1445" i="18"/>
  <c r="H1465" i="18"/>
  <c r="J1475" i="18"/>
  <c r="L1475" i="18"/>
  <c r="N1475" i="18"/>
  <c r="H1479" i="18"/>
  <c r="H1475" i="18" s="1"/>
  <c r="M1475" i="18"/>
  <c r="H1496" i="18"/>
  <c r="H1516" i="18"/>
  <c r="I1536" i="18"/>
  <c r="H1538" i="18"/>
  <c r="H1547" i="18"/>
  <c r="H1567" i="18"/>
  <c r="H1587" i="18"/>
  <c r="H1607" i="18"/>
  <c r="H1627" i="18"/>
  <c r="J1637" i="18"/>
  <c r="L1637" i="18"/>
  <c r="N1637" i="18"/>
  <c r="H1641" i="18"/>
  <c r="H1637" i="18" s="1"/>
  <c r="H1658" i="18"/>
  <c r="H1678" i="18"/>
  <c r="H1698" i="18"/>
  <c r="H1718" i="18"/>
  <c r="H1738" i="18"/>
  <c r="H1963" i="18"/>
  <c r="H1983" i="18"/>
  <c r="H2003" i="18"/>
  <c r="H2008" i="18"/>
  <c r="H2205" i="18"/>
  <c r="H2227" i="18"/>
  <c r="H2225" i="18" s="1"/>
  <c r="H2236" i="18"/>
  <c r="H2256" i="18"/>
  <c r="H2276" i="18"/>
  <c r="H2296" i="18"/>
  <c r="H2316" i="18"/>
  <c r="H2336" i="18"/>
  <c r="H2344" i="18"/>
  <c r="H1773" i="18"/>
  <c r="H1793" i="18"/>
  <c r="H1813" i="18"/>
  <c r="H1833" i="18"/>
  <c r="H1853" i="18"/>
  <c r="H1873" i="18"/>
  <c r="H2034" i="18"/>
  <c r="H2054" i="18"/>
  <c r="H2074" i="18"/>
  <c r="H2094" i="18"/>
  <c r="H2114" i="18"/>
  <c r="H2134" i="18"/>
  <c r="H2142" i="18"/>
  <c r="H2139" i="18" s="1"/>
  <c r="H2155" i="18"/>
  <c r="H2175" i="18"/>
  <c r="H2367" i="18"/>
  <c r="H2387" i="18"/>
  <c r="H2407" i="18"/>
  <c r="H2427" i="18"/>
  <c r="H2447" i="18"/>
  <c r="H2467" i="18"/>
  <c r="H2487" i="18"/>
  <c r="H2507" i="18"/>
  <c r="H2515" i="18"/>
  <c r="H2512" i="18" s="1"/>
  <c r="H2528" i="18"/>
  <c r="H2548" i="18"/>
  <c r="H2568" i="18"/>
  <c r="H2588" i="18"/>
  <c r="H2608" i="18"/>
  <c r="H2628" i="18"/>
  <c r="H2648" i="18"/>
  <c r="H2662" i="18"/>
  <c r="H2658" i="18" s="1"/>
  <c r="H2679" i="18"/>
  <c r="H2699" i="18"/>
  <c r="H2719" i="18"/>
  <c r="H2739" i="18"/>
  <c r="H2759" i="18"/>
  <c r="H2779" i="18"/>
  <c r="H2799" i="18"/>
  <c r="H2819" i="18"/>
  <c r="H2839" i="18"/>
  <c r="H2859" i="18"/>
  <c r="H2864" i="18"/>
  <c r="H2884" i="18"/>
  <c r="H2904" i="18"/>
  <c r="H2922" i="18"/>
  <c r="L2919" i="18"/>
  <c r="H2935" i="18"/>
  <c r="H2955" i="18"/>
  <c r="H2975" i="18"/>
  <c r="H2995" i="18"/>
  <c r="H3015" i="18"/>
  <c r="H3035" i="18"/>
  <c r="H3055" i="18"/>
  <c r="H3075" i="18"/>
  <c r="I3095" i="18"/>
  <c r="H3099" i="18"/>
  <c r="H3116" i="18"/>
  <c r="H3138" i="18"/>
  <c r="H3147" i="18"/>
  <c r="H3167" i="18"/>
  <c r="H3187" i="18"/>
  <c r="H3207" i="18"/>
  <c r="H3227" i="18"/>
  <c r="H3247" i="18"/>
  <c r="H3258" i="18"/>
  <c r="H3278" i="18"/>
  <c r="K3095" i="18"/>
  <c r="H3136" i="18"/>
  <c r="M3136" i="18"/>
  <c r="L3252" i="18"/>
  <c r="L3283" i="18"/>
  <c r="H196" i="18"/>
  <c r="H346" i="18"/>
  <c r="K165" i="18"/>
  <c r="J165" i="18"/>
  <c r="L165" i="18"/>
  <c r="N165" i="18"/>
  <c r="H169" i="18"/>
  <c r="H301" i="18"/>
  <c r="J301" i="18"/>
  <c r="L301" i="18"/>
  <c r="N301" i="18"/>
  <c r="H343" i="18"/>
  <c r="H342" i="18" s="1"/>
  <c r="I342" i="18"/>
  <c r="K342" i="18"/>
  <c r="M342" i="18"/>
  <c r="H614" i="18"/>
  <c r="H613" i="18" s="1"/>
  <c r="I613" i="18"/>
  <c r="K613" i="18"/>
  <c r="M613" i="18"/>
  <c r="H709" i="18"/>
  <c r="J709" i="18"/>
  <c r="L709" i="18"/>
  <c r="H907" i="18"/>
  <c r="H906" i="18" s="1"/>
  <c r="I906" i="18"/>
  <c r="H167" i="18"/>
  <c r="H165" i="18" s="1"/>
  <c r="H870" i="18"/>
  <c r="J870" i="18"/>
  <c r="L870" i="18"/>
  <c r="N870" i="18"/>
  <c r="I1047" i="18"/>
  <c r="H1199" i="18"/>
  <c r="H1198" i="18" s="1"/>
  <c r="I1198" i="18"/>
  <c r="K1198" i="18"/>
  <c r="M1198" i="18"/>
  <c r="I1224" i="18"/>
  <c r="I1475" i="18"/>
  <c r="H1536" i="18"/>
  <c r="H2341" i="18"/>
  <c r="I2008" i="18"/>
  <c r="I2139" i="18"/>
  <c r="I2341" i="18"/>
  <c r="I2512" i="18"/>
  <c r="H2920" i="18"/>
  <c r="H2919" i="18" s="1"/>
  <c r="I2919" i="18"/>
  <c r="K2919" i="18"/>
  <c r="M2919" i="18"/>
  <c r="H3095" i="18"/>
  <c r="J3095" i="18"/>
  <c r="L3095" i="18"/>
  <c r="N3095" i="18"/>
  <c r="I3136" i="18"/>
  <c r="H3253" i="18"/>
  <c r="H3252" i="18" s="1"/>
  <c r="I3252" i="18"/>
  <c r="K3252" i="18"/>
  <c r="M3252" i="18"/>
  <c r="H3284" i="18"/>
  <c r="H3283" i="18" s="1"/>
  <c r="I3283" i="18"/>
  <c r="K3283" i="18"/>
  <c r="M3283" i="18"/>
  <c r="I7" i="1"/>
  <c r="J7" i="1"/>
  <c r="K7" i="1"/>
  <c r="L7" i="1"/>
  <c r="M7" i="1"/>
  <c r="N7" i="1"/>
  <c r="H8" i="1"/>
  <c r="H9" i="1"/>
  <c r="H10" i="1"/>
  <c r="H11" i="1"/>
  <c r="H7" i="1" l="1"/>
  <c r="H1568" i="19"/>
  <c r="H125" i="19"/>
  <c r="I2192" i="4"/>
  <c r="I2560" i="4" l="1"/>
  <c r="J2560" i="4"/>
  <c r="K2560" i="4"/>
  <c r="L2560" i="4"/>
  <c r="M2560" i="4"/>
  <c r="N2560" i="4"/>
  <c r="I2561" i="4"/>
  <c r="J2561" i="4"/>
  <c r="K2561" i="4"/>
  <c r="L2561" i="4"/>
  <c r="M2561" i="4"/>
  <c r="N2561" i="4"/>
  <c r="I2562" i="4"/>
  <c r="J2562" i="4"/>
  <c r="K2562" i="4"/>
  <c r="L2562" i="4"/>
  <c r="M2562" i="4"/>
  <c r="N2562" i="4"/>
  <c r="J2559" i="4"/>
  <c r="K2559" i="4"/>
  <c r="L2559" i="4"/>
  <c r="M2559" i="4"/>
  <c r="N2559" i="4"/>
  <c r="I2559" i="4"/>
  <c r="I2553" i="4"/>
  <c r="J2553" i="4"/>
  <c r="K2553" i="4"/>
  <c r="L2553" i="4"/>
  <c r="M2553" i="4"/>
  <c r="N2553" i="4"/>
  <c r="H2555" i="4"/>
  <c r="H2556" i="4"/>
  <c r="H2557" i="4"/>
  <c r="H2554" i="4"/>
  <c r="I1967" i="4"/>
  <c r="J1967" i="4"/>
  <c r="K1967" i="4"/>
  <c r="L1967" i="4"/>
  <c r="M1967" i="4"/>
  <c r="N1967" i="4"/>
  <c r="I1968" i="4"/>
  <c r="J1968" i="4"/>
  <c r="K1968" i="4"/>
  <c r="L1968" i="4"/>
  <c r="M1968" i="4"/>
  <c r="N1968" i="4"/>
  <c r="I1969" i="4"/>
  <c r="J1969" i="4"/>
  <c r="K1969" i="4"/>
  <c r="L1969" i="4"/>
  <c r="M1969" i="4"/>
  <c r="N1969" i="4"/>
  <c r="J1966" i="4"/>
  <c r="K1966" i="4"/>
  <c r="L1966" i="4"/>
  <c r="M1966" i="4"/>
  <c r="N1966" i="4"/>
  <c r="I1966" i="4"/>
  <c r="I1960" i="4"/>
  <c r="J1960" i="4"/>
  <c r="K1960" i="4"/>
  <c r="L1960" i="4"/>
  <c r="M1960" i="4"/>
  <c r="N1960" i="4"/>
  <c r="H1962" i="4"/>
  <c r="H1963" i="4"/>
  <c r="H1964" i="4"/>
  <c r="H1961" i="4"/>
  <c r="I1740" i="4"/>
  <c r="J1740" i="4"/>
  <c r="K1740" i="4"/>
  <c r="L1740" i="4"/>
  <c r="M1740" i="4"/>
  <c r="N1740" i="4"/>
  <c r="I1741" i="4"/>
  <c r="J1741" i="4"/>
  <c r="K1741" i="4"/>
  <c r="L1741" i="4"/>
  <c r="M1741" i="4"/>
  <c r="N1741" i="4"/>
  <c r="I1742" i="4"/>
  <c r="J1742" i="4"/>
  <c r="K1742" i="4"/>
  <c r="L1742" i="4"/>
  <c r="M1742" i="4"/>
  <c r="N1742" i="4"/>
  <c r="J1739" i="4"/>
  <c r="K1739" i="4"/>
  <c r="L1739" i="4"/>
  <c r="M1739" i="4"/>
  <c r="N1739" i="4"/>
  <c r="I1739" i="4"/>
  <c r="I1733" i="4"/>
  <c r="J1733" i="4"/>
  <c r="K1733" i="4"/>
  <c r="L1733" i="4"/>
  <c r="M1733" i="4"/>
  <c r="N1733" i="4"/>
  <c r="H1735" i="4"/>
  <c r="H1736" i="4"/>
  <c r="H1737" i="4"/>
  <c r="H1734" i="4"/>
  <c r="I905" i="4"/>
  <c r="J905" i="4"/>
  <c r="K905" i="4"/>
  <c r="L905" i="4"/>
  <c r="M905" i="4"/>
  <c r="N905" i="4"/>
  <c r="I906" i="4"/>
  <c r="J906" i="4"/>
  <c r="K906" i="4"/>
  <c r="L906" i="4"/>
  <c r="M906" i="4"/>
  <c r="N906" i="4"/>
  <c r="I907" i="4"/>
  <c r="J907" i="4"/>
  <c r="K907" i="4"/>
  <c r="L907" i="4"/>
  <c r="M907" i="4"/>
  <c r="N907" i="4"/>
  <c r="J904" i="4"/>
  <c r="K904" i="4"/>
  <c r="L904" i="4"/>
  <c r="M904" i="4"/>
  <c r="N904" i="4"/>
  <c r="I904" i="4"/>
  <c r="H902" i="4"/>
  <c r="H901" i="4"/>
  <c r="H900" i="4"/>
  <c r="H899" i="4"/>
  <c r="N898" i="4"/>
  <c r="M898" i="4"/>
  <c r="L898" i="4"/>
  <c r="K898" i="4"/>
  <c r="J898" i="4"/>
  <c r="I898" i="4"/>
  <c r="H2553" i="4" l="1"/>
  <c r="H1733" i="4"/>
  <c r="H1960" i="4"/>
  <c r="H898" i="4"/>
  <c r="I242" i="13" l="1"/>
  <c r="J242" i="13"/>
  <c r="K242" i="13"/>
  <c r="L242" i="13"/>
  <c r="M242" i="13"/>
  <c r="N242" i="13"/>
  <c r="I243" i="13"/>
  <c r="J243" i="13"/>
  <c r="K243" i="13"/>
  <c r="L243" i="13"/>
  <c r="M243" i="13"/>
  <c r="N243" i="13"/>
  <c r="I244" i="13"/>
  <c r="J244" i="13"/>
  <c r="K244" i="13"/>
  <c r="L244" i="13"/>
  <c r="M244" i="13"/>
  <c r="N244" i="13"/>
  <c r="J241" i="13"/>
  <c r="K241" i="13"/>
  <c r="L241" i="13"/>
  <c r="M241" i="13"/>
  <c r="N241" i="13"/>
  <c r="I241" i="13"/>
  <c r="I326" i="15"/>
  <c r="J326" i="15"/>
  <c r="K326" i="15"/>
  <c r="L326" i="15"/>
  <c r="M326" i="15"/>
  <c r="N326" i="15"/>
  <c r="I327" i="15"/>
  <c r="J327" i="15"/>
  <c r="K327" i="15"/>
  <c r="L327" i="15"/>
  <c r="M327" i="15"/>
  <c r="N327" i="15"/>
  <c r="I328" i="15"/>
  <c r="J328" i="15"/>
  <c r="K328" i="15"/>
  <c r="L328" i="15"/>
  <c r="M328" i="15"/>
  <c r="N328" i="15"/>
  <c r="L325" i="15"/>
  <c r="M325" i="15"/>
  <c r="N325" i="15"/>
  <c r="I325" i="15"/>
  <c r="I267" i="15"/>
  <c r="J267" i="15"/>
  <c r="K267" i="15"/>
  <c r="L267" i="15"/>
  <c r="M267" i="15"/>
  <c r="N267" i="15"/>
  <c r="I268" i="15"/>
  <c r="J268" i="15"/>
  <c r="K268" i="15"/>
  <c r="L268" i="15"/>
  <c r="M268" i="15"/>
  <c r="N268" i="15"/>
  <c r="I269" i="15"/>
  <c r="J269" i="15"/>
  <c r="K269" i="15"/>
  <c r="L269" i="15"/>
  <c r="M269" i="15"/>
  <c r="N269" i="15"/>
  <c r="J266" i="15"/>
  <c r="K266" i="15"/>
  <c r="L266" i="15"/>
  <c r="M266" i="15"/>
  <c r="N266" i="15"/>
  <c r="I266" i="15"/>
  <c r="I246" i="15"/>
  <c r="J246" i="15"/>
  <c r="K246" i="15"/>
  <c r="L246" i="15"/>
  <c r="M246" i="15"/>
  <c r="N246" i="15"/>
  <c r="I247" i="15"/>
  <c r="J247" i="15"/>
  <c r="K247" i="15"/>
  <c r="L247" i="15"/>
  <c r="M247" i="15"/>
  <c r="N247" i="15"/>
  <c r="I248" i="15"/>
  <c r="J248" i="15"/>
  <c r="K248" i="15"/>
  <c r="L248" i="15"/>
  <c r="M248" i="15"/>
  <c r="N248" i="15"/>
  <c r="J245" i="15"/>
  <c r="K245" i="15"/>
  <c r="L245" i="15"/>
  <c r="M245" i="15"/>
  <c r="N245" i="15"/>
  <c r="I245" i="15"/>
  <c r="N210" i="15"/>
  <c r="M210" i="15"/>
  <c r="L210" i="15"/>
  <c r="K210" i="15"/>
  <c r="J210" i="15"/>
  <c r="I210" i="15"/>
  <c r="N209" i="15"/>
  <c r="M209" i="15"/>
  <c r="L209" i="15"/>
  <c r="K209" i="15"/>
  <c r="J209" i="15"/>
  <c r="I209" i="15"/>
  <c r="N208" i="15"/>
  <c r="M208" i="15"/>
  <c r="L208" i="15"/>
  <c r="K208" i="15"/>
  <c r="J208" i="15"/>
  <c r="I208" i="15"/>
  <c r="J207" i="15"/>
  <c r="K207" i="15"/>
  <c r="L207" i="15"/>
  <c r="M207" i="15"/>
  <c r="N207" i="15"/>
  <c r="I207" i="15"/>
  <c r="I44" i="15"/>
  <c r="J44" i="15"/>
  <c r="K44" i="15"/>
  <c r="L44" i="15"/>
  <c r="M44" i="15"/>
  <c r="N44" i="15"/>
  <c r="I45" i="15"/>
  <c r="J45" i="15"/>
  <c r="K45" i="15"/>
  <c r="L45" i="15"/>
  <c r="M45" i="15"/>
  <c r="N45" i="15"/>
  <c r="I46" i="15"/>
  <c r="J46" i="15"/>
  <c r="K46" i="15"/>
  <c r="L46" i="15"/>
  <c r="M46" i="15"/>
  <c r="N46" i="15"/>
  <c r="J43" i="15"/>
  <c r="K43" i="15"/>
  <c r="L43" i="15"/>
  <c r="M43" i="15"/>
  <c r="N43" i="15"/>
  <c r="I43" i="15"/>
  <c r="I1528" i="8"/>
  <c r="J1528" i="8"/>
  <c r="K1528" i="8"/>
  <c r="L1528" i="8"/>
  <c r="M1528" i="8"/>
  <c r="N1528" i="8"/>
  <c r="I1529" i="8"/>
  <c r="J1529" i="8"/>
  <c r="K1529" i="8"/>
  <c r="L1529" i="8"/>
  <c r="M1529" i="8"/>
  <c r="N1529" i="8"/>
  <c r="I1530" i="8"/>
  <c r="J1530" i="8"/>
  <c r="K1530" i="8"/>
  <c r="L1530" i="8"/>
  <c r="M1530" i="8"/>
  <c r="N1530" i="8"/>
  <c r="J1527" i="8"/>
  <c r="K1527" i="8"/>
  <c r="L1527" i="8"/>
  <c r="M1527" i="8"/>
  <c r="N1527" i="8"/>
  <c r="I1527" i="8"/>
  <c r="I981" i="8"/>
  <c r="J981" i="8"/>
  <c r="K981" i="8"/>
  <c r="L981" i="8"/>
  <c r="M981" i="8"/>
  <c r="N981" i="8"/>
  <c r="I982" i="8"/>
  <c r="J982" i="8"/>
  <c r="K982" i="8"/>
  <c r="L982" i="8"/>
  <c r="M982" i="8"/>
  <c r="N982" i="8"/>
  <c r="I983" i="8"/>
  <c r="J983" i="8"/>
  <c r="K983" i="8"/>
  <c r="L983" i="8"/>
  <c r="M983" i="8"/>
  <c r="N983" i="8"/>
  <c r="J980" i="8"/>
  <c r="K980" i="8"/>
  <c r="L980" i="8"/>
  <c r="M980" i="8"/>
  <c r="N980" i="8"/>
  <c r="I980" i="8"/>
  <c r="I626" i="8"/>
  <c r="J626" i="8"/>
  <c r="K626" i="8"/>
  <c r="L626" i="8"/>
  <c r="M626" i="8"/>
  <c r="N626" i="8"/>
  <c r="I627" i="8"/>
  <c r="J627" i="8"/>
  <c r="K627" i="8"/>
  <c r="L627" i="8"/>
  <c r="M627" i="8"/>
  <c r="N627" i="8"/>
  <c r="I628" i="8"/>
  <c r="J628" i="8"/>
  <c r="K628" i="8"/>
  <c r="L628" i="8"/>
  <c r="M628" i="8"/>
  <c r="N628" i="8"/>
  <c r="J625" i="8"/>
  <c r="K625" i="8"/>
  <c r="L625" i="8"/>
  <c r="M625" i="8"/>
  <c r="N625" i="8"/>
  <c r="I625" i="8"/>
  <c r="I650" i="7"/>
  <c r="J650" i="7"/>
  <c r="K650" i="7"/>
  <c r="J649" i="7"/>
  <c r="K649" i="7"/>
  <c r="I649" i="7"/>
  <c r="I2727" i="4" l="1"/>
  <c r="J2727" i="4"/>
  <c r="K2727" i="4"/>
  <c r="L2727" i="4"/>
  <c r="M2727" i="4"/>
  <c r="N2727" i="4"/>
  <c r="I2728" i="4"/>
  <c r="J2728" i="4"/>
  <c r="K2728" i="4"/>
  <c r="L2728" i="4"/>
  <c r="M2728" i="4"/>
  <c r="N2728" i="4"/>
  <c r="I2729" i="4"/>
  <c r="J2729" i="4"/>
  <c r="K2729" i="4"/>
  <c r="L2729" i="4"/>
  <c r="M2729" i="4"/>
  <c r="N2729" i="4"/>
  <c r="J2726" i="4"/>
  <c r="J2725" i="4" s="1"/>
  <c r="K2726" i="4"/>
  <c r="L2726" i="4"/>
  <c r="L2725" i="4" s="1"/>
  <c r="M2726" i="4"/>
  <c r="N2726" i="4"/>
  <c r="N2725" i="4" s="1"/>
  <c r="I2726" i="4"/>
  <c r="I2725" i="4" s="1"/>
  <c r="I2676" i="4"/>
  <c r="J2676" i="4"/>
  <c r="K2676" i="4"/>
  <c r="L2676" i="4"/>
  <c r="M2676" i="4"/>
  <c r="N2676" i="4"/>
  <c r="I2677" i="4"/>
  <c r="J2677" i="4"/>
  <c r="K2677" i="4"/>
  <c r="L2677" i="4"/>
  <c r="M2677" i="4"/>
  <c r="N2677" i="4"/>
  <c r="I2678" i="4"/>
  <c r="J2678" i="4"/>
  <c r="K2678" i="4"/>
  <c r="L2678" i="4"/>
  <c r="M2678" i="4"/>
  <c r="N2678" i="4"/>
  <c r="J2675" i="4"/>
  <c r="J2674" i="4" s="1"/>
  <c r="K2675" i="4"/>
  <c r="L2675" i="4"/>
  <c r="L2674" i="4" s="1"/>
  <c r="M2675" i="4"/>
  <c r="N2675" i="4"/>
  <c r="N2674" i="4" s="1"/>
  <c r="I2675" i="4"/>
  <c r="I2674" i="4" s="1"/>
  <c r="J2558" i="4"/>
  <c r="K2558" i="4"/>
  <c r="L2558" i="4"/>
  <c r="M2558" i="4"/>
  <c r="N2558" i="4"/>
  <c r="I2558" i="4"/>
  <c r="I2324" i="4"/>
  <c r="J2324" i="4"/>
  <c r="K2324" i="4"/>
  <c r="L2324" i="4"/>
  <c r="M2324" i="4"/>
  <c r="N2324" i="4"/>
  <c r="I2325" i="4"/>
  <c r="J2325" i="4"/>
  <c r="K2325" i="4"/>
  <c r="L2325" i="4"/>
  <c r="M2325" i="4"/>
  <c r="N2325" i="4"/>
  <c r="I2326" i="4"/>
  <c r="J2326" i="4"/>
  <c r="K2326" i="4"/>
  <c r="L2326" i="4"/>
  <c r="M2326" i="4"/>
  <c r="N2326" i="4"/>
  <c r="J2323" i="4"/>
  <c r="J2322" i="4" s="1"/>
  <c r="K2323" i="4"/>
  <c r="L2323" i="4"/>
  <c r="L2322" i="4" s="1"/>
  <c r="M2323" i="4"/>
  <c r="N2323" i="4"/>
  <c r="N2322" i="4" s="1"/>
  <c r="I2323" i="4"/>
  <c r="I2193" i="4"/>
  <c r="J2193" i="4"/>
  <c r="K2193" i="4"/>
  <c r="L2193" i="4"/>
  <c r="M2193" i="4"/>
  <c r="N2193" i="4"/>
  <c r="I2194" i="4"/>
  <c r="J2194" i="4"/>
  <c r="K2194" i="4"/>
  <c r="L2194" i="4"/>
  <c r="M2194" i="4"/>
  <c r="N2194" i="4"/>
  <c r="I2195" i="4"/>
  <c r="J2195" i="4"/>
  <c r="K2195" i="4"/>
  <c r="L2195" i="4"/>
  <c r="M2195" i="4"/>
  <c r="N2195" i="4"/>
  <c r="J2192" i="4"/>
  <c r="J2191" i="4" s="1"/>
  <c r="K2192" i="4"/>
  <c r="L2192" i="4"/>
  <c r="L2191" i="4" s="1"/>
  <c r="M2192" i="4"/>
  <c r="N2192" i="4"/>
  <c r="N2191" i="4" s="1"/>
  <c r="I1965" i="4"/>
  <c r="J1965" i="4"/>
  <c r="K1965" i="4"/>
  <c r="L1965" i="4"/>
  <c r="M1965" i="4"/>
  <c r="H1967" i="4"/>
  <c r="H1969" i="4"/>
  <c r="H1966" i="4"/>
  <c r="N1965" i="4"/>
  <c r="I1836" i="4"/>
  <c r="J1836" i="4"/>
  <c r="K1836" i="4"/>
  <c r="L1836" i="4"/>
  <c r="M1836" i="4"/>
  <c r="N1836" i="4"/>
  <c r="I1837" i="4"/>
  <c r="J1837" i="4"/>
  <c r="K1837" i="4"/>
  <c r="L1837" i="4"/>
  <c r="M1837" i="4"/>
  <c r="N1837" i="4"/>
  <c r="I1838" i="4"/>
  <c r="J1838" i="4"/>
  <c r="K1838" i="4"/>
  <c r="L1838" i="4"/>
  <c r="M1838" i="4"/>
  <c r="N1838" i="4"/>
  <c r="J1835" i="4"/>
  <c r="K1835" i="4"/>
  <c r="K1834" i="4" s="1"/>
  <c r="L1835" i="4"/>
  <c r="M1835" i="4"/>
  <c r="M1834" i="4" s="1"/>
  <c r="N1835" i="4"/>
  <c r="I1835" i="4"/>
  <c r="I1834" i="4" s="1"/>
  <c r="I1738" i="4"/>
  <c r="J1738" i="4"/>
  <c r="K1738" i="4"/>
  <c r="L1738" i="4"/>
  <c r="M1738" i="4"/>
  <c r="N1738" i="4"/>
  <c r="H1740" i="4"/>
  <c r="H1741" i="4"/>
  <c r="H1742" i="4"/>
  <c r="H1739" i="4"/>
  <c r="I1679" i="4"/>
  <c r="J1679" i="4"/>
  <c r="K1679" i="4"/>
  <c r="L1679" i="4"/>
  <c r="M1679" i="4"/>
  <c r="N1679" i="4"/>
  <c r="I1680" i="4"/>
  <c r="J1680" i="4"/>
  <c r="K1680" i="4"/>
  <c r="L1680" i="4"/>
  <c r="M1680" i="4"/>
  <c r="N1680" i="4"/>
  <c r="I1681" i="4"/>
  <c r="J1681" i="4"/>
  <c r="K1681" i="4"/>
  <c r="L1681" i="4"/>
  <c r="M1681" i="4"/>
  <c r="N1681" i="4"/>
  <c r="J1678" i="4"/>
  <c r="K1678" i="4"/>
  <c r="L1678" i="4"/>
  <c r="M1678" i="4"/>
  <c r="N1678" i="4"/>
  <c r="I1678" i="4"/>
  <c r="H1679" i="4"/>
  <c r="J1676" i="4"/>
  <c r="I1592" i="4"/>
  <c r="J1592" i="4"/>
  <c r="K1592" i="4"/>
  <c r="L1592" i="4"/>
  <c r="M1592" i="4"/>
  <c r="N1592" i="4"/>
  <c r="I1593" i="4"/>
  <c r="J1593" i="4"/>
  <c r="K1593" i="4"/>
  <c r="L1593" i="4"/>
  <c r="M1593" i="4"/>
  <c r="N1593" i="4"/>
  <c r="I1594" i="4"/>
  <c r="J1594" i="4"/>
  <c r="K1594" i="4"/>
  <c r="L1594" i="4"/>
  <c r="M1594" i="4"/>
  <c r="N1594" i="4"/>
  <c r="J1591" i="4"/>
  <c r="K1591" i="4"/>
  <c r="K1589" i="4" s="1"/>
  <c r="L1591" i="4"/>
  <c r="M1591" i="4"/>
  <c r="M1589" i="4" s="1"/>
  <c r="N1591" i="4"/>
  <c r="I1591" i="4"/>
  <c r="H1591" i="4" s="1"/>
  <c r="I1470" i="4"/>
  <c r="J1470" i="4"/>
  <c r="K1470" i="4"/>
  <c r="L1470" i="4"/>
  <c r="M1470" i="4"/>
  <c r="N1470" i="4"/>
  <c r="I1471" i="4"/>
  <c r="J1471" i="4"/>
  <c r="K1471" i="4"/>
  <c r="L1471" i="4"/>
  <c r="M1471" i="4"/>
  <c r="N1471" i="4"/>
  <c r="I1472" i="4"/>
  <c r="J1472" i="4"/>
  <c r="K1472" i="4"/>
  <c r="L1472" i="4"/>
  <c r="M1472" i="4"/>
  <c r="N1472" i="4"/>
  <c r="J1469" i="4"/>
  <c r="K1469" i="4"/>
  <c r="K1468" i="4" s="1"/>
  <c r="L1469" i="4"/>
  <c r="M1469" i="4"/>
  <c r="M1468" i="4" s="1"/>
  <c r="N1469" i="4"/>
  <c r="I1469" i="4"/>
  <c r="H1469" i="4" s="1"/>
  <c r="I1339" i="4"/>
  <c r="J1339" i="4"/>
  <c r="K1339" i="4"/>
  <c r="L1339" i="4"/>
  <c r="M1339" i="4"/>
  <c r="N1339" i="4"/>
  <c r="I1340" i="4"/>
  <c r="J1340" i="4"/>
  <c r="K1340" i="4"/>
  <c r="L1340" i="4"/>
  <c r="M1340" i="4"/>
  <c r="N1340" i="4"/>
  <c r="I1341" i="4"/>
  <c r="J1341" i="4"/>
  <c r="K1341" i="4"/>
  <c r="L1341" i="4"/>
  <c r="M1341" i="4"/>
  <c r="N1341" i="4"/>
  <c r="J1338" i="4"/>
  <c r="K1338" i="4"/>
  <c r="K1337" i="4" s="1"/>
  <c r="L1338" i="4"/>
  <c r="M1338" i="4"/>
  <c r="M1337" i="4" s="1"/>
  <c r="N1338" i="4"/>
  <c r="I1338" i="4"/>
  <c r="I1257" i="4"/>
  <c r="J1257" i="4"/>
  <c r="K1257" i="4"/>
  <c r="L1257" i="4"/>
  <c r="M1257" i="4"/>
  <c r="N1257" i="4"/>
  <c r="I1258" i="4"/>
  <c r="J1258" i="4"/>
  <c r="K1258" i="4"/>
  <c r="L1258" i="4"/>
  <c r="M1258" i="4"/>
  <c r="N1258" i="4"/>
  <c r="I1259" i="4"/>
  <c r="J1259" i="4"/>
  <c r="K1259" i="4"/>
  <c r="L1259" i="4"/>
  <c r="M1259" i="4"/>
  <c r="N1259" i="4"/>
  <c r="J1256" i="4"/>
  <c r="K1256" i="4"/>
  <c r="K1255" i="4" s="1"/>
  <c r="L1256" i="4"/>
  <c r="M1256" i="4"/>
  <c r="M1255" i="4" s="1"/>
  <c r="N1256" i="4"/>
  <c r="I1256" i="4"/>
  <c r="I1156" i="4"/>
  <c r="J1156" i="4"/>
  <c r="K1156" i="4"/>
  <c r="L1156" i="4"/>
  <c r="M1156" i="4"/>
  <c r="N1156" i="4"/>
  <c r="I1157" i="4"/>
  <c r="J1157" i="4"/>
  <c r="K1157" i="4"/>
  <c r="L1157" i="4"/>
  <c r="M1157" i="4"/>
  <c r="N1157" i="4"/>
  <c r="I1158" i="4"/>
  <c r="J1158" i="4"/>
  <c r="K1158" i="4"/>
  <c r="L1158" i="4"/>
  <c r="M1158" i="4"/>
  <c r="N1158" i="4"/>
  <c r="J1155" i="4"/>
  <c r="K1155" i="4"/>
  <c r="K1154" i="4" s="1"/>
  <c r="L1155" i="4"/>
  <c r="M1155" i="4"/>
  <c r="M1154" i="4" s="1"/>
  <c r="N1155" i="4"/>
  <c r="I1155" i="4"/>
  <c r="I1077" i="4"/>
  <c r="J1077" i="4"/>
  <c r="K1077" i="4"/>
  <c r="L1077" i="4"/>
  <c r="M1077" i="4"/>
  <c r="N1077" i="4"/>
  <c r="I1078" i="4"/>
  <c r="J1078" i="4"/>
  <c r="K1078" i="4"/>
  <c r="L1078" i="4"/>
  <c r="M1078" i="4"/>
  <c r="N1078" i="4"/>
  <c r="I1079" i="4"/>
  <c r="J1079" i="4"/>
  <c r="K1079" i="4"/>
  <c r="L1079" i="4"/>
  <c r="M1079" i="4"/>
  <c r="N1079" i="4"/>
  <c r="J1076" i="4"/>
  <c r="K1076" i="4"/>
  <c r="K1075" i="4" s="1"/>
  <c r="L1076" i="4"/>
  <c r="M1076" i="4"/>
  <c r="M1075" i="4" s="1"/>
  <c r="N1076" i="4"/>
  <c r="I1076" i="4"/>
  <c r="I1021" i="4"/>
  <c r="J1021" i="4"/>
  <c r="K1021" i="4"/>
  <c r="L1021" i="4"/>
  <c r="M1021" i="4"/>
  <c r="N1021" i="4"/>
  <c r="I1022" i="4"/>
  <c r="J1022" i="4"/>
  <c r="K1022" i="4"/>
  <c r="L1022" i="4"/>
  <c r="M1022" i="4"/>
  <c r="N1022" i="4"/>
  <c r="I1023" i="4"/>
  <c r="J1023" i="4"/>
  <c r="K1023" i="4"/>
  <c r="L1023" i="4"/>
  <c r="M1023" i="4"/>
  <c r="N1023" i="4"/>
  <c r="J1020" i="4"/>
  <c r="K1020" i="4"/>
  <c r="K1019" i="4" s="1"/>
  <c r="L1020" i="4"/>
  <c r="M1020" i="4"/>
  <c r="M1019" i="4" s="1"/>
  <c r="N1020" i="4"/>
  <c r="I1020" i="4"/>
  <c r="I903" i="4"/>
  <c r="J903" i="4"/>
  <c r="K903" i="4"/>
  <c r="L903" i="4"/>
  <c r="M903" i="4"/>
  <c r="N903" i="4"/>
  <c r="H905" i="4"/>
  <c r="H906" i="4"/>
  <c r="H907" i="4"/>
  <c r="H904" i="4"/>
  <c r="I864" i="4"/>
  <c r="J864" i="4"/>
  <c r="K864" i="4"/>
  <c r="L864" i="4"/>
  <c r="M864" i="4"/>
  <c r="N864" i="4"/>
  <c r="I865" i="4"/>
  <c r="J865" i="4"/>
  <c r="K865" i="4"/>
  <c r="L865" i="4"/>
  <c r="M865" i="4"/>
  <c r="N865" i="4"/>
  <c r="I866" i="4"/>
  <c r="J866" i="4"/>
  <c r="K866" i="4"/>
  <c r="L866" i="4"/>
  <c r="M866" i="4"/>
  <c r="N866" i="4"/>
  <c r="J863" i="4"/>
  <c r="K863" i="4"/>
  <c r="K862" i="4" s="1"/>
  <c r="L863" i="4"/>
  <c r="M863" i="4"/>
  <c r="M862" i="4" s="1"/>
  <c r="N863" i="4"/>
  <c r="I863" i="4"/>
  <c r="I862" i="4" s="1"/>
  <c r="I541" i="4"/>
  <c r="J541" i="4"/>
  <c r="K541" i="4"/>
  <c r="L541" i="4"/>
  <c r="M541" i="4"/>
  <c r="N541" i="4"/>
  <c r="I542" i="4"/>
  <c r="J542" i="4"/>
  <c r="K542" i="4"/>
  <c r="L542" i="4"/>
  <c r="M542" i="4"/>
  <c r="N542" i="4"/>
  <c r="I543" i="4"/>
  <c r="J543" i="4"/>
  <c r="K543" i="4"/>
  <c r="L543" i="4"/>
  <c r="M543" i="4"/>
  <c r="N543" i="4"/>
  <c r="J540" i="4"/>
  <c r="K540" i="4"/>
  <c r="L540" i="4"/>
  <c r="M540" i="4"/>
  <c r="N540" i="4"/>
  <c r="I540" i="4"/>
  <c r="I539" i="4" s="1"/>
  <c r="I395" i="4"/>
  <c r="J395" i="4"/>
  <c r="K395" i="4"/>
  <c r="L395" i="4"/>
  <c r="M395" i="4"/>
  <c r="N395" i="4"/>
  <c r="I396" i="4"/>
  <c r="J396" i="4"/>
  <c r="K396" i="4"/>
  <c r="L396" i="4"/>
  <c r="M396" i="4"/>
  <c r="N396" i="4"/>
  <c r="I397" i="4"/>
  <c r="J397" i="4"/>
  <c r="K397" i="4"/>
  <c r="L397" i="4"/>
  <c r="M397" i="4"/>
  <c r="N397" i="4"/>
  <c r="J394" i="4"/>
  <c r="K394" i="4"/>
  <c r="L394" i="4"/>
  <c r="M394" i="4"/>
  <c r="N394" i="4"/>
  <c r="I394" i="4"/>
  <c r="I224" i="4"/>
  <c r="J224" i="4"/>
  <c r="K224" i="4"/>
  <c r="L224" i="4"/>
  <c r="M224" i="4"/>
  <c r="N224" i="4"/>
  <c r="I225" i="4"/>
  <c r="J225" i="4"/>
  <c r="K225" i="4"/>
  <c r="L225" i="4"/>
  <c r="M225" i="4"/>
  <c r="N225" i="4"/>
  <c r="I226" i="4"/>
  <c r="J226" i="4"/>
  <c r="K226" i="4"/>
  <c r="L226" i="4"/>
  <c r="M226" i="4"/>
  <c r="N226" i="4"/>
  <c r="J223" i="4"/>
  <c r="K223" i="4"/>
  <c r="L223" i="4"/>
  <c r="M223" i="4"/>
  <c r="N223" i="4"/>
  <c r="I223" i="4"/>
  <c r="I153" i="4"/>
  <c r="J153" i="4"/>
  <c r="K153" i="4"/>
  <c r="L153" i="4"/>
  <c r="M153" i="4"/>
  <c r="N153" i="4"/>
  <c r="I154" i="4"/>
  <c r="J154" i="4"/>
  <c r="K154" i="4"/>
  <c r="L154" i="4"/>
  <c r="M154" i="4"/>
  <c r="N154" i="4"/>
  <c r="I155" i="4"/>
  <c r="J155" i="4"/>
  <c r="K155" i="4"/>
  <c r="L155" i="4"/>
  <c r="M155" i="4"/>
  <c r="N155" i="4"/>
  <c r="J152" i="4"/>
  <c r="K152" i="4"/>
  <c r="L152" i="4"/>
  <c r="M152" i="4"/>
  <c r="N152" i="4"/>
  <c r="I152" i="4"/>
  <c r="I325" i="2"/>
  <c r="J325" i="2"/>
  <c r="K325" i="2"/>
  <c r="L325" i="2"/>
  <c r="M325" i="2"/>
  <c r="N325" i="2"/>
  <c r="I326" i="2"/>
  <c r="J326" i="2"/>
  <c r="K326" i="2"/>
  <c r="L326" i="2"/>
  <c r="M326" i="2"/>
  <c r="N326" i="2"/>
  <c r="I327" i="2"/>
  <c r="J327" i="2"/>
  <c r="K327" i="2"/>
  <c r="L327" i="2"/>
  <c r="M327" i="2"/>
  <c r="N327" i="2"/>
  <c r="J324" i="2"/>
  <c r="K324" i="2"/>
  <c r="L324" i="2"/>
  <c r="M324" i="2"/>
  <c r="N324" i="2"/>
  <c r="I324" i="2"/>
  <c r="I217" i="2"/>
  <c r="J217" i="2"/>
  <c r="K217" i="2"/>
  <c r="L217" i="2"/>
  <c r="M217" i="2"/>
  <c r="N217" i="2"/>
  <c r="I218" i="2"/>
  <c r="J218" i="2"/>
  <c r="K218" i="2"/>
  <c r="L218" i="2"/>
  <c r="M218" i="2"/>
  <c r="N218" i="2"/>
  <c r="I219" i="2"/>
  <c r="J219" i="2"/>
  <c r="K219" i="2"/>
  <c r="L219" i="2"/>
  <c r="M219" i="2"/>
  <c r="N219" i="2"/>
  <c r="J216" i="2"/>
  <c r="K216" i="2"/>
  <c r="L216" i="2"/>
  <c r="M216" i="2"/>
  <c r="N216" i="2"/>
  <c r="I216" i="2"/>
  <c r="M2322" i="4" l="1"/>
  <c r="M2674" i="4"/>
  <c r="K2674" i="4"/>
  <c r="M2725" i="4"/>
  <c r="M2191" i="4"/>
  <c r="K2191" i="4"/>
  <c r="K2725" i="4"/>
  <c r="H1681" i="4"/>
  <c r="N1676" i="4"/>
  <c r="N862" i="4"/>
  <c r="L862" i="4"/>
  <c r="J862" i="4"/>
  <c r="N1468" i="4"/>
  <c r="L1468" i="4"/>
  <c r="J1468" i="4"/>
  <c r="N1589" i="4"/>
  <c r="L1589" i="4"/>
  <c r="J1589" i="4"/>
  <c r="N1834" i="4"/>
  <c r="L1834" i="4"/>
  <c r="K2322" i="4"/>
  <c r="N1019" i="4"/>
  <c r="L1019" i="4"/>
  <c r="J1019" i="4"/>
  <c r="N1075" i="4"/>
  <c r="L1075" i="4"/>
  <c r="J1075" i="4"/>
  <c r="N1154" i="4"/>
  <c r="L1154" i="4"/>
  <c r="J1154" i="4"/>
  <c r="N1255" i="4"/>
  <c r="L1255" i="4"/>
  <c r="J1255" i="4"/>
  <c r="N1337" i="4"/>
  <c r="L1337" i="4"/>
  <c r="J1337" i="4"/>
  <c r="L1676" i="4"/>
  <c r="J1834" i="4"/>
  <c r="H866" i="4"/>
  <c r="H865" i="4"/>
  <c r="H864" i="4"/>
  <c r="H1023" i="4"/>
  <c r="H1022" i="4"/>
  <c r="H1021" i="4"/>
  <c r="H1019" i="4" s="1"/>
  <c r="H1079" i="4"/>
  <c r="H1078" i="4"/>
  <c r="H1077" i="4"/>
  <c r="H1158" i="4"/>
  <c r="H1157" i="4"/>
  <c r="H1156" i="4"/>
  <c r="H1259" i="4"/>
  <c r="H1258" i="4"/>
  <c r="H1257" i="4"/>
  <c r="H1341" i="4"/>
  <c r="H1340" i="4"/>
  <c r="H1339" i="4"/>
  <c r="H1337" i="4" s="1"/>
  <c r="H1472" i="4"/>
  <c r="H1471" i="4"/>
  <c r="H1470" i="4"/>
  <c r="H1594" i="4"/>
  <c r="H1593" i="4"/>
  <c r="H1592" i="4"/>
  <c r="H1838" i="4"/>
  <c r="H1837" i="4"/>
  <c r="H1836" i="4"/>
  <c r="H2192" i="4"/>
  <c r="H2323" i="4"/>
  <c r="H2728" i="4"/>
  <c r="H1020" i="4"/>
  <c r="H1076" i="4"/>
  <c r="H1075" i="4" s="1"/>
  <c r="H1155" i="4"/>
  <c r="H1256" i="4"/>
  <c r="H1338" i="4"/>
  <c r="H2195" i="4"/>
  <c r="H2194" i="4"/>
  <c r="H2193" i="4"/>
  <c r="H2326" i="4"/>
  <c r="H2325" i="4"/>
  <c r="H2324" i="4"/>
  <c r="H2562" i="4"/>
  <c r="H2561" i="4"/>
  <c r="H2560" i="4"/>
  <c r="H2678" i="4"/>
  <c r="H2677" i="4"/>
  <c r="H2676" i="4"/>
  <c r="H2729" i="4"/>
  <c r="H2727" i="4"/>
  <c r="H863" i="4"/>
  <c r="H862" i="4" s="1"/>
  <c r="I1019" i="4"/>
  <c r="I1075" i="4"/>
  <c r="I1154" i="4"/>
  <c r="I1255" i="4"/>
  <c r="I1337" i="4"/>
  <c r="I1468" i="4"/>
  <c r="I1589" i="4"/>
  <c r="H1678" i="4"/>
  <c r="H1835" i="4"/>
  <c r="I2191" i="4"/>
  <c r="I2322" i="4"/>
  <c r="H2675" i="4"/>
  <c r="N539" i="4"/>
  <c r="L539" i="4"/>
  <c r="J539" i="4"/>
  <c r="H1680" i="4"/>
  <c r="K1676" i="4"/>
  <c r="H2559" i="4"/>
  <c r="H2726" i="4"/>
  <c r="H1738" i="4"/>
  <c r="H1968" i="4"/>
  <c r="H1965" i="4" s="1"/>
  <c r="H1468" i="4"/>
  <c r="H1154" i="4"/>
  <c r="H1589" i="4"/>
  <c r="H903" i="4"/>
  <c r="M1676" i="4"/>
  <c r="I1676" i="4"/>
  <c r="M539" i="4"/>
  <c r="K539" i="4"/>
  <c r="H543" i="4"/>
  <c r="H542" i="4"/>
  <c r="H541" i="4"/>
  <c r="H540" i="4"/>
  <c r="H1676" i="4" l="1"/>
  <c r="H1834" i="4"/>
  <c r="H2191" i="4"/>
  <c r="H1255" i="4"/>
  <c r="H2558" i="4"/>
  <c r="H2674" i="4"/>
  <c r="H2322" i="4"/>
  <c r="H2725" i="4"/>
  <c r="H539" i="4"/>
  <c r="I35" i="1" l="1"/>
  <c r="J35" i="1"/>
  <c r="K35" i="1"/>
  <c r="L35" i="1"/>
  <c r="M35" i="1"/>
  <c r="N35" i="1"/>
  <c r="I36" i="1"/>
  <c r="J36" i="1"/>
  <c r="K36" i="1"/>
  <c r="L36" i="1"/>
  <c r="M36" i="1"/>
  <c r="N36" i="1"/>
  <c r="I37" i="1"/>
  <c r="J37" i="1"/>
  <c r="K37" i="1"/>
  <c r="L37" i="1"/>
  <c r="M37" i="1"/>
  <c r="N37" i="1"/>
  <c r="J34" i="1"/>
  <c r="K34" i="1"/>
  <c r="L34" i="1"/>
  <c r="M34" i="1"/>
  <c r="N34" i="1"/>
  <c r="I34" i="1"/>
  <c r="I28" i="1"/>
  <c r="J28" i="1"/>
  <c r="K28" i="1"/>
  <c r="L28" i="1"/>
  <c r="M28" i="1"/>
  <c r="N28" i="1"/>
  <c r="H30" i="1"/>
  <c r="H31" i="1"/>
  <c r="H32" i="1"/>
  <c r="H29" i="1"/>
  <c r="H28" i="1" s="1"/>
  <c r="N306" i="13" l="1"/>
  <c r="M306" i="13"/>
  <c r="L306" i="13"/>
  <c r="K306" i="13"/>
  <c r="J306" i="13"/>
  <c r="I306" i="13"/>
  <c r="H306" i="13" s="1"/>
  <c r="N305" i="13"/>
  <c r="M305" i="13"/>
  <c r="L305" i="13"/>
  <c r="K305" i="13"/>
  <c r="J305" i="13"/>
  <c r="I305" i="13"/>
  <c r="H305" i="13" s="1"/>
  <c r="N304" i="13"/>
  <c r="M304" i="13"/>
  <c r="L304" i="13"/>
  <c r="K304" i="13"/>
  <c r="J304" i="13"/>
  <c r="I304" i="13"/>
  <c r="H304" i="13" s="1"/>
  <c r="N303" i="13"/>
  <c r="M303" i="13"/>
  <c r="L303" i="13"/>
  <c r="K303" i="13"/>
  <c r="J303" i="13"/>
  <c r="I303" i="13"/>
  <c r="H302" i="13"/>
  <c r="H301" i="13"/>
  <c r="H300" i="13"/>
  <c r="H299" i="13"/>
  <c r="H298" i="13" s="1"/>
  <c r="N298" i="13"/>
  <c r="M298" i="13"/>
  <c r="L298" i="13"/>
  <c r="K298" i="13"/>
  <c r="J298" i="13"/>
  <c r="I298" i="13"/>
  <c r="H297" i="13"/>
  <c r="H296" i="13"/>
  <c r="H295" i="13"/>
  <c r="H294" i="13"/>
  <c r="N293" i="13"/>
  <c r="M293" i="13"/>
  <c r="L293" i="13"/>
  <c r="K293" i="13"/>
  <c r="J293" i="13"/>
  <c r="I293" i="13"/>
  <c r="H293" i="13"/>
  <c r="H292" i="13"/>
  <c r="H291" i="13"/>
  <c r="H290" i="13"/>
  <c r="H289" i="13"/>
  <c r="H288" i="13" s="1"/>
  <c r="N288" i="13"/>
  <c r="M288" i="13"/>
  <c r="L288" i="13"/>
  <c r="K288" i="13"/>
  <c r="J288" i="13"/>
  <c r="I288" i="13"/>
  <c r="N286" i="13"/>
  <c r="M286" i="13"/>
  <c r="L286" i="13"/>
  <c r="K286" i="13"/>
  <c r="J286" i="13"/>
  <c r="I286" i="13"/>
  <c r="H286" i="13"/>
  <c r="N285" i="13"/>
  <c r="M285" i="13"/>
  <c r="L285" i="13"/>
  <c r="K285" i="13"/>
  <c r="J285" i="13"/>
  <c r="I285" i="13"/>
  <c r="H285" i="13" s="1"/>
  <c r="N284" i="13"/>
  <c r="M284" i="13"/>
  <c r="L284" i="13"/>
  <c r="K284" i="13"/>
  <c r="J284" i="13"/>
  <c r="I284" i="13"/>
  <c r="H284" i="13" s="1"/>
  <c r="N283" i="13"/>
  <c r="M283" i="13"/>
  <c r="L283" i="13"/>
  <c r="K283" i="13"/>
  <c r="J283" i="13"/>
  <c r="I283" i="13"/>
  <c r="H283" i="13" s="1"/>
  <c r="N282" i="13"/>
  <c r="M282" i="13"/>
  <c r="L282" i="13"/>
  <c r="K282" i="13"/>
  <c r="J282" i="13"/>
  <c r="I282" i="13"/>
  <c r="H281" i="13"/>
  <c r="H280" i="13"/>
  <c r="H279" i="13"/>
  <c r="H278" i="13"/>
  <c r="H277" i="13" s="1"/>
  <c r="N277" i="13"/>
  <c r="M277" i="13"/>
  <c r="L277" i="13"/>
  <c r="K277" i="13"/>
  <c r="J277" i="13"/>
  <c r="I277" i="13"/>
  <c r="H276" i="13"/>
  <c r="H275" i="13"/>
  <c r="H274" i="13"/>
  <c r="H273" i="13"/>
  <c r="N272" i="13"/>
  <c r="M272" i="13"/>
  <c r="L272" i="13"/>
  <c r="K272" i="13"/>
  <c r="J272" i="13"/>
  <c r="I272" i="13"/>
  <c r="H272" i="13"/>
  <c r="H271" i="13"/>
  <c r="H270" i="13"/>
  <c r="H269" i="13"/>
  <c r="H268" i="13"/>
  <c r="N267" i="13"/>
  <c r="M267" i="13"/>
  <c r="L267" i="13"/>
  <c r="K267" i="13"/>
  <c r="J267" i="13"/>
  <c r="I267" i="13"/>
  <c r="H267" i="13"/>
  <c r="N265" i="13"/>
  <c r="M265" i="13"/>
  <c r="L265" i="13"/>
  <c r="K265" i="13"/>
  <c r="J265" i="13"/>
  <c r="I265" i="13"/>
  <c r="H265" i="13" s="1"/>
  <c r="N264" i="13"/>
  <c r="M264" i="13"/>
  <c r="L264" i="13"/>
  <c r="K264" i="13"/>
  <c r="J264" i="13"/>
  <c r="I264" i="13"/>
  <c r="H264" i="13" s="1"/>
  <c r="N263" i="13"/>
  <c r="M263" i="13"/>
  <c r="L263" i="13"/>
  <c r="K263" i="13"/>
  <c r="J263" i="13"/>
  <c r="I263" i="13"/>
  <c r="H263" i="13"/>
  <c r="H260" i="13"/>
  <c r="H259" i="13"/>
  <c r="H258" i="13"/>
  <c r="H257" i="13"/>
  <c r="N256" i="13"/>
  <c r="M256" i="13"/>
  <c r="L256" i="13"/>
  <c r="K256" i="13"/>
  <c r="J256" i="13"/>
  <c r="I256" i="13"/>
  <c r="H255" i="13"/>
  <c r="H254" i="13"/>
  <c r="H253" i="13"/>
  <c r="H252" i="13"/>
  <c r="N251" i="13"/>
  <c r="M251" i="13"/>
  <c r="L251" i="13"/>
  <c r="K251" i="13"/>
  <c r="J251" i="13"/>
  <c r="I251" i="13"/>
  <c r="H250" i="13"/>
  <c r="H249" i="13"/>
  <c r="H248" i="13"/>
  <c r="N247" i="13"/>
  <c r="N262" i="13" s="1"/>
  <c r="N261" i="13" s="1"/>
  <c r="M247" i="13"/>
  <c r="M262" i="13" s="1"/>
  <c r="M261" i="13" s="1"/>
  <c r="N246" i="13"/>
  <c r="M246" i="13"/>
  <c r="H244" i="13"/>
  <c r="H243" i="13"/>
  <c r="H242" i="13"/>
  <c r="H241" i="13"/>
  <c r="N240" i="13"/>
  <c r="M240" i="13"/>
  <c r="L240" i="13"/>
  <c r="K240" i="13"/>
  <c r="J240" i="13"/>
  <c r="I240" i="13"/>
  <c r="H240" i="13"/>
  <c r="H234" i="13"/>
  <c r="H233" i="13"/>
  <c r="H232" i="13"/>
  <c r="H231" i="13"/>
  <c r="N230" i="13"/>
  <c r="M230" i="13"/>
  <c r="L230" i="13"/>
  <c r="K230" i="13"/>
  <c r="J230" i="13"/>
  <c r="I230" i="13"/>
  <c r="H230" i="13"/>
  <c r="H229" i="13"/>
  <c r="H228" i="13"/>
  <c r="H227" i="13"/>
  <c r="H226" i="13"/>
  <c r="N225" i="13"/>
  <c r="M225" i="13"/>
  <c r="L225" i="13"/>
  <c r="K225" i="13"/>
  <c r="J225" i="13"/>
  <c r="I225" i="13"/>
  <c r="H225" i="13"/>
  <c r="H224" i="13"/>
  <c r="H223" i="13"/>
  <c r="H222" i="13"/>
  <c r="H221" i="13"/>
  <c r="N220" i="13"/>
  <c r="M220" i="13"/>
  <c r="L220" i="13"/>
  <c r="K220" i="13"/>
  <c r="J220" i="13"/>
  <c r="I220" i="13"/>
  <c r="H220" i="13"/>
  <c r="N218" i="13"/>
  <c r="M218" i="13"/>
  <c r="L218" i="13"/>
  <c r="K218" i="13"/>
  <c r="J218" i="13"/>
  <c r="I218" i="13"/>
  <c r="H218" i="13" s="1"/>
  <c r="N217" i="13"/>
  <c r="M217" i="13"/>
  <c r="L217" i="13"/>
  <c r="K217" i="13"/>
  <c r="J217" i="13"/>
  <c r="I217" i="13"/>
  <c r="H217" i="13" s="1"/>
  <c r="N216" i="13"/>
  <c r="M216" i="13"/>
  <c r="L216" i="13"/>
  <c r="K216" i="13"/>
  <c r="J216" i="13"/>
  <c r="I216" i="13"/>
  <c r="H216" i="13" s="1"/>
  <c r="N215" i="13"/>
  <c r="M215" i="13"/>
  <c r="L215" i="13"/>
  <c r="K215" i="13"/>
  <c r="J215" i="13"/>
  <c r="I215" i="13"/>
  <c r="H215" i="13" s="1"/>
  <c r="N214" i="13"/>
  <c r="M214" i="13"/>
  <c r="L214" i="13"/>
  <c r="K214" i="13"/>
  <c r="J214" i="13"/>
  <c r="I214" i="13"/>
  <c r="H213" i="13"/>
  <c r="H212" i="13"/>
  <c r="H211" i="13"/>
  <c r="H210" i="13"/>
  <c r="N209" i="13"/>
  <c r="M209" i="13"/>
  <c r="L209" i="13"/>
  <c r="K209" i="13"/>
  <c r="J209" i="13"/>
  <c r="I209" i="13"/>
  <c r="H209" i="13"/>
  <c r="H208" i="13"/>
  <c r="H207" i="13"/>
  <c r="H206" i="13"/>
  <c r="H205" i="13"/>
  <c r="H204" i="13" s="1"/>
  <c r="N204" i="13"/>
  <c r="M204" i="13"/>
  <c r="L204" i="13"/>
  <c r="K204" i="13"/>
  <c r="J204" i="13"/>
  <c r="I204" i="13"/>
  <c r="H203" i="13"/>
  <c r="H202" i="13"/>
  <c r="H201" i="13"/>
  <c r="H200" i="13"/>
  <c r="N199" i="13"/>
  <c r="M199" i="13"/>
  <c r="L199" i="13"/>
  <c r="K199" i="13"/>
  <c r="J199" i="13"/>
  <c r="I199" i="13"/>
  <c r="H199" i="13"/>
  <c r="H198" i="13"/>
  <c r="H197" i="13"/>
  <c r="H196" i="13"/>
  <c r="H195" i="13"/>
  <c r="H194" i="13" s="1"/>
  <c r="N194" i="13"/>
  <c r="M194" i="13"/>
  <c r="L194" i="13"/>
  <c r="K194" i="13"/>
  <c r="J194" i="13"/>
  <c r="I194" i="13"/>
  <c r="H193" i="13"/>
  <c r="H192" i="13"/>
  <c r="H191" i="13"/>
  <c r="H190" i="13"/>
  <c r="N189" i="13"/>
  <c r="M189" i="13"/>
  <c r="L189" i="13"/>
  <c r="K189" i="13"/>
  <c r="J189" i="13"/>
  <c r="I189" i="13"/>
  <c r="H189" i="13"/>
  <c r="H188" i="13"/>
  <c r="H187" i="13"/>
  <c r="H186" i="13"/>
  <c r="H185" i="13"/>
  <c r="H184" i="13" s="1"/>
  <c r="N184" i="13"/>
  <c r="M184" i="13"/>
  <c r="L184" i="13"/>
  <c r="K184" i="13"/>
  <c r="J184" i="13"/>
  <c r="I184" i="13"/>
  <c r="N182" i="13"/>
  <c r="M182" i="13"/>
  <c r="L182" i="13"/>
  <c r="K182" i="13"/>
  <c r="J182" i="13"/>
  <c r="I182" i="13"/>
  <c r="H182" i="13"/>
  <c r="N181" i="13"/>
  <c r="M181" i="13"/>
  <c r="L181" i="13"/>
  <c r="K181" i="13"/>
  <c r="J181" i="13"/>
  <c r="I181" i="13"/>
  <c r="H181" i="13" s="1"/>
  <c r="N180" i="13"/>
  <c r="M180" i="13"/>
  <c r="L180" i="13"/>
  <c r="K180" i="13"/>
  <c r="J180" i="13"/>
  <c r="I180" i="13"/>
  <c r="H180" i="13" s="1"/>
  <c r="N179" i="13"/>
  <c r="M179" i="13"/>
  <c r="L179" i="13"/>
  <c r="K179" i="13"/>
  <c r="J179" i="13"/>
  <c r="I179" i="13"/>
  <c r="N178" i="13"/>
  <c r="M178" i="13"/>
  <c r="L178" i="13"/>
  <c r="K178" i="13"/>
  <c r="J178" i="13"/>
  <c r="I178" i="13"/>
  <c r="H177" i="13"/>
  <c r="H176" i="13"/>
  <c r="H175" i="13"/>
  <c r="H174" i="13"/>
  <c r="N173" i="13"/>
  <c r="M173" i="13"/>
  <c r="L173" i="13"/>
  <c r="K173" i="13"/>
  <c r="J173" i="13"/>
  <c r="I173" i="13"/>
  <c r="H173" i="13"/>
  <c r="N171" i="13"/>
  <c r="M171" i="13"/>
  <c r="L171" i="13"/>
  <c r="K171" i="13"/>
  <c r="J171" i="13"/>
  <c r="I171" i="13"/>
  <c r="H171" i="13"/>
  <c r="N170" i="13"/>
  <c r="M170" i="13"/>
  <c r="L170" i="13"/>
  <c r="K170" i="13"/>
  <c r="J170" i="13"/>
  <c r="I170" i="13"/>
  <c r="H170" i="13" s="1"/>
  <c r="N169" i="13"/>
  <c r="M169" i="13"/>
  <c r="L169" i="13"/>
  <c r="K169" i="13"/>
  <c r="J169" i="13"/>
  <c r="I169" i="13"/>
  <c r="H169" i="13" s="1"/>
  <c r="N168" i="13"/>
  <c r="M168" i="13"/>
  <c r="L168" i="13"/>
  <c r="K168" i="13"/>
  <c r="J168" i="13"/>
  <c r="I168" i="13"/>
  <c r="H168" i="13" s="1"/>
  <c r="N167" i="13"/>
  <c r="M167" i="13"/>
  <c r="L167" i="13"/>
  <c r="K167" i="13"/>
  <c r="J167" i="13"/>
  <c r="I167" i="13"/>
  <c r="H166" i="13"/>
  <c r="H165" i="13"/>
  <c r="H164" i="13"/>
  <c r="H163" i="13"/>
  <c r="H162" i="13" s="1"/>
  <c r="N162" i="13"/>
  <c r="M162" i="13"/>
  <c r="L162" i="13"/>
  <c r="K162" i="13"/>
  <c r="J162" i="13"/>
  <c r="I162" i="13"/>
  <c r="H161" i="13"/>
  <c r="H160" i="13"/>
  <c r="H159" i="13"/>
  <c r="H158" i="13"/>
  <c r="N157" i="13"/>
  <c r="M157" i="13"/>
  <c r="L157" i="13"/>
  <c r="K157" i="13"/>
  <c r="J157" i="13"/>
  <c r="I157" i="13"/>
  <c r="H157" i="13"/>
  <c r="N155" i="13"/>
  <c r="M155" i="13"/>
  <c r="L155" i="13"/>
  <c r="K155" i="13"/>
  <c r="J155" i="13"/>
  <c r="I155" i="13"/>
  <c r="H155" i="13" s="1"/>
  <c r="N154" i="13"/>
  <c r="M154" i="13"/>
  <c r="L154" i="13"/>
  <c r="K154" i="13"/>
  <c r="J154" i="13"/>
  <c r="I154" i="13"/>
  <c r="N153" i="13"/>
  <c r="M153" i="13"/>
  <c r="L153" i="13"/>
  <c r="K153" i="13"/>
  <c r="J153" i="13"/>
  <c r="I153" i="13"/>
  <c r="H153" i="13"/>
  <c r="N152" i="13"/>
  <c r="M152" i="13"/>
  <c r="L152" i="13"/>
  <c r="K152" i="13"/>
  <c r="J152" i="13"/>
  <c r="I152" i="13"/>
  <c r="H152" i="13" s="1"/>
  <c r="N151" i="13"/>
  <c r="M151" i="13"/>
  <c r="L151" i="13"/>
  <c r="K151" i="13"/>
  <c r="J151" i="13"/>
  <c r="I151" i="13"/>
  <c r="H150" i="13"/>
  <c r="H149" i="13"/>
  <c r="H148" i="13"/>
  <c r="H147" i="13"/>
  <c r="H146" i="13" s="1"/>
  <c r="N146" i="13"/>
  <c r="M146" i="13"/>
  <c r="L146" i="13"/>
  <c r="K146" i="13"/>
  <c r="J146" i="13"/>
  <c r="I146" i="13"/>
  <c r="H145" i="13"/>
  <c r="H144" i="13"/>
  <c r="H143" i="13"/>
  <c r="H142" i="13"/>
  <c r="N141" i="13"/>
  <c r="M141" i="13"/>
  <c r="L141" i="13"/>
  <c r="K141" i="13"/>
  <c r="J141" i="13"/>
  <c r="I141" i="13"/>
  <c r="H141" i="13"/>
  <c r="N139" i="13"/>
  <c r="M139" i="13"/>
  <c r="L139" i="13"/>
  <c r="K139" i="13"/>
  <c r="J139" i="13"/>
  <c r="I139" i="13"/>
  <c r="H139" i="13" s="1"/>
  <c r="N138" i="13"/>
  <c r="M138" i="13"/>
  <c r="L138" i="13"/>
  <c r="K138" i="13"/>
  <c r="J138" i="13"/>
  <c r="I138" i="13"/>
  <c r="H138" i="13"/>
  <c r="N137" i="13"/>
  <c r="M137" i="13"/>
  <c r="M135" i="13" s="1"/>
  <c r="L137" i="13"/>
  <c r="K137" i="13"/>
  <c r="J137" i="13"/>
  <c r="I137" i="13"/>
  <c r="H137" i="13" s="1"/>
  <c r="N136" i="13"/>
  <c r="M136" i="13"/>
  <c r="L136" i="13"/>
  <c r="K136" i="13"/>
  <c r="J136" i="13"/>
  <c r="I136" i="13"/>
  <c r="N135" i="13"/>
  <c r="L135" i="13"/>
  <c r="K135" i="13"/>
  <c r="J135" i="13"/>
  <c r="I135" i="13"/>
  <c r="H134" i="13"/>
  <c r="H133" i="13"/>
  <c r="H132" i="13"/>
  <c r="H131" i="13"/>
  <c r="N130" i="13"/>
  <c r="M130" i="13"/>
  <c r="L130" i="13"/>
  <c r="K130" i="13"/>
  <c r="J130" i="13"/>
  <c r="I130" i="13"/>
  <c r="H130" i="13"/>
  <c r="N128" i="13"/>
  <c r="M128" i="13"/>
  <c r="L128" i="13"/>
  <c r="K128" i="13"/>
  <c r="J128" i="13"/>
  <c r="I128" i="13"/>
  <c r="H128" i="13" s="1"/>
  <c r="N127" i="13"/>
  <c r="M127" i="13"/>
  <c r="L127" i="13"/>
  <c r="K127" i="13"/>
  <c r="J127" i="13"/>
  <c r="I127" i="13"/>
  <c r="N126" i="13"/>
  <c r="M126" i="13"/>
  <c r="L126" i="13"/>
  <c r="K126" i="13"/>
  <c r="J126" i="13"/>
  <c r="I126" i="13"/>
  <c r="H126" i="13"/>
  <c r="N125" i="13"/>
  <c r="M125" i="13"/>
  <c r="L125" i="13"/>
  <c r="K125" i="13"/>
  <c r="J125" i="13"/>
  <c r="I125" i="13"/>
  <c r="H125" i="13" s="1"/>
  <c r="N124" i="13"/>
  <c r="M124" i="13"/>
  <c r="L124" i="13"/>
  <c r="K124" i="13"/>
  <c r="J124" i="13"/>
  <c r="I124" i="13"/>
  <c r="H123" i="13"/>
  <c r="H122" i="13"/>
  <c r="H121" i="13"/>
  <c r="H120" i="13"/>
  <c r="N119" i="13"/>
  <c r="M119" i="13"/>
  <c r="L119" i="13"/>
  <c r="K119" i="13"/>
  <c r="J119" i="13"/>
  <c r="I119" i="13"/>
  <c r="H119" i="13"/>
  <c r="N117" i="13"/>
  <c r="M117" i="13"/>
  <c r="L117" i="13"/>
  <c r="K117" i="13"/>
  <c r="J117" i="13"/>
  <c r="I117" i="13"/>
  <c r="H117" i="13"/>
  <c r="N116" i="13"/>
  <c r="M116" i="13"/>
  <c r="L116" i="13"/>
  <c r="K116" i="13"/>
  <c r="J116" i="13"/>
  <c r="I116" i="13"/>
  <c r="H116" i="13" s="1"/>
  <c r="N115" i="13"/>
  <c r="M115" i="13"/>
  <c r="L115" i="13"/>
  <c r="K115" i="13"/>
  <c r="J115" i="13"/>
  <c r="I115" i="13"/>
  <c r="H115" i="13" s="1"/>
  <c r="N114" i="13"/>
  <c r="M114" i="13"/>
  <c r="L114" i="13"/>
  <c r="K114" i="13"/>
  <c r="J114" i="13"/>
  <c r="I114" i="13"/>
  <c r="N113" i="13"/>
  <c r="M113" i="13"/>
  <c r="L113" i="13"/>
  <c r="K113" i="13"/>
  <c r="J113" i="13"/>
  <c r="I113" i="13"/>
  <c r="H112" i="13"/>
  <c r="H111" i="13"/>
  <c r="H110" i="13"/>
  <c r="H109" i="13"/>
  <c r="N108" i="13"/>
  <c r="M108" i="13"/>
  <c r="L108" i="13"/>
  <c r="K108" i="13"/>
  <c r="J108" i="13"/>
  <c r="I108" i="13"/>
  <c r="H108" i="13"/>
  <c r="H107" i="13"/>
  <c r="H106" i="13"/>
  <c r="H105" i="13"/>
  <c r="H104" i="13"/>
  <c r="N103" i="13"/>
  <c r="M103" i="13"/>
  <c r="L103" i="13"/>
  <c r="K103" i="13"/>
  <c r="J103" i="13"/>
  <c r="I103" i="13"/>
  <c r="H103" i="13"/>
  <c r="N101" i="13"/>
  <c r="M101" i="13"/>
  <c r="L101" i="13"/>
  <c r="K101" i="13"/>
  <c r="J101" i="13"/>
  <c r="I101" i="13"/>
  <c r="H101" i="13"/>
  <c r="N100" i="13"/>
  <c r="M100" i="13"/>
  <c r="L100" i="13"/>
  <c r="K100" i="13"/>
  <c r="J100" i="13"/>
  <c r="I100" i="13"/>
  <c r="H100" i="13" s="1"/>
  <c r="N99" i="13"/>
  <c r="M99" i="13"/>
  <c r="L99" i="13"/>
  <c r="K99" i="13"/>
  <c r="J99" i="13"/>
  <c r="I99" i="13"/>
  <c r="H99" i="13" s="1"/>
  <c r="N98" i="13"/>
  <c r="M98" i="13"/>
  <c r="L98" i="13"/>
  <c r="K98" i="13"/>
  <c r="J98" i="13"/>
  <c r="I98" i="13"/>
  <c r="N97" i="13"/>
  <c r="M97" i="13"/>
  <c r="L97" i="13"/>
  <c r="K97" i="13"/>
  <c r="J97" i="13"/>
  <c r="I97" i="13"/>
  <c r="H96" i="13"/>
  <c r="H95" i="13"/>
  <c r="H94" i="13"/>
  <c r="H93" i="13"/>
  <c r="N90" i="13"/>
  <c r="M90" i="13"/>
  <c r="L90" i="13"/>
  <c r="K90" i="13"/>
  <c r="J90" i="13"/>
  <c r="I90" i="13"/>
  <c r="H90" i="13"/>
  <c r="N88" i="13"/>
  <c r="M88" i="13"/>
  <c r="L88" i="13"/>
  <c r="K88" i="13"/>
  <c r="J88" i="13"/>
  <c r="I88" i="13"/>
  <c r="H88" i="13"/>
  <c r="N87" i="13"/>
  <c r="M87" i="13"/>
  <c r="L87" i="13"/>
  <c r="K87" i="13"/>
  <c r="J87" i="13"/>
  <c r="I87" i="13"/>
  <c r="H87" i="13" s="1"/>
  <c r="N86" i="13"/>
  <c r="M86" i="13"/>
  <c r="L86" i="13"/>
  <c r="K86" i="13"/>
  <c r="J86" i="13"/>
  <c r="I86" i="13"/>
  <c r="H86" i="13" s="1"/>
  <c r="N85" i="13"/>
  <c r="M85" i="13"/>
  <c r="L85" i="13"/>
  <c r="K85" i="13"/>
  <c r="J85" i="13"/>
  <c r="I85" i="13"/>
  <c r="H85" i="13" s="1"/>
  <c r="N84" i="13"/>
  <c r="M84" i="13"/>
  <c r="L84" i="13"/>
  <c r="K84" i="13"/>
  <c r="J84" i="13"/>
  <c r="I84" i="13"/>
  <c r="H83" i="13"/>
  <c r="H82" i="13"/>
  <c r="H81" i="13"/>
  <c r="H80" i="13"/>
  <c r="H79" i="13" s="1"/>
  <c r="N79" i="13"/>
  <c r="M79" i="13"/>
  <c r="L79" i="13"/>
  <c r="K79" i="13"/>
  <c r="J79" i="13"/>
  <c r="I79" i="13"/>
  <c r="N77" i="13"/>
  <c r="M77" i="13"/>
  <c r="L77" i="13"/>
  <c r="K77" i="13"/>
  <c r="J77" i="13"/>
  <c r="I77" i="13"/>
  <c r="N76" i="13"/>
  <c r="M76" i="13"/>
  <c r="L76" i="13"/>
  <c r="K76" i="13"/>
  <c r="J76" i="13"/>
  <c r="I76" i="13"/>
  <c r="N75" i="13"/>
  <c r="M75" i="13"/>
  <c r="L75" i="13"/>
  <c r="K75" i="13"/>
  <c r="J75" i="13"/>
  <c r="I75" i="13"/>
  <c r="N74" i="13"/>
  <c r="M74" i="13"/>
  <c r="L74" i="13"/>
  <c r="K74" i="13"/>
  <c r="J74" i="13"/>
  <c r="I74" i="13"/>
  <c r="H72" i="13"/>
  <c r="H77" i="13" s="1"/>
  <c r="H71" i="13"/>
  <c r="H76" i="13" s="1"/>
  <c r="H70" i="13"/>
  <c r="H75" i="13" s="1"/>
  <c r="H69" i="13"/>
  <c r="H74" i="13" s="1"/>
  <c r="N68" i="13"/>
  <c r="M68" i="13"/>
  <c r="L68" i="13"/>
  <c r="K68" i="13"/>
  <c r="J68" i="13"/>
  <c r="I68" i="13"/>
  <c r="H68" i="13"/>
  <c r="N66" i="13"/>
  <c r="M66" i="13"/>
  <c r="L66" i="13"/>
  <c r="K66" i="13"/>
  <c r="J66" i="13"/>
  <c r="I66" i="13"/>
  <c r="N65" i="13"/>
  <c r="M65" i="13"/>
  <c r="L65" i="13"/>
  <c r="K65" i="13"/>
  <c r="J65" i="13"/>
  <c r="I65" i="13"/>
  <c r="N64" i="13"/>
  <c r="M64" i="13"/>
  <c r="L64" i="13"/>
  <c r="K64" i="13"/>
  <c r="J64" i="13"/>
  <c r="I64" i="13"/>
  <c r="N63" i="13"/>
  <c r="M63" i="13"/>
  <c r="L63" i="13"/>
  <c r="K63" i="13"/>
  <c r="J63" i="13"/>
  <c r="I63" i="13"/>
  <c r="N62" i="13"/>
  <c r="M62" i="13"/>
  <c r="L62" i="13"/>
  <c r="K62" i="13"/>
  <c r="J62" i="13"/>
  <c r="I62" i="13"/>
  <c r="H61" i="13"/>
  <c r="H60" i="13"/>
  <c r="H59" i="13"/>
  <c r="H58" i="13"/>
  <c r="H55" i="13" s="1"/>
  <c r="N55" i="13"/>
  <c r="M55" i="13"/>
  <c r="L55" i="13"/>
  <c r="K55" i="13"/>
  <c r="J55" i="13"/>
  <c r="I55" i="13"/>
  <c r="H54" i="13"/>
  <c r="H66" i="13" s="1"/>
  <c r="H53" i="13"/>
  <c r="H65" i="13" s="1"/>
  <c r="H52" i="13"/>
  <c r="H64" i="13" s="1"/>
  <c r="H51" i="13"/>
  <c r="H63" i="13" s="1"/>
  <c r="N48" i="13"/>
  <c r="M48" i="13"/>
  <c r="L48" i="13"/>
  <c r="K48" i="13"/>
  <c r="J48" i="13"/>
  <c r="I48" i="13"/>
  <c r="H48" i="13"/>
  <c r="N46" i="13"/>
  <c r="M46" i="13"/>
  <c r="L46" i="13"/>
  <c r="K46" i="13"/>
  <c r="J46" i="13"/>
  <c r="I46" i="13"/>
  <c r="N45" i="13"/>
  <c r="M45" i="13"/>
  <c r="L45" i="13"/>
  <c r="K45" i="13"/>
  <c r="J45" i="13"/>
  <c r="I45" i="13"/>
  <c r="N44" i="13"/>
  <c r="M44" i="13"/>
  <c r="L44" i="13"/>
  <c r="K44" i="13"/>
  <c r="J44" i="13"/>
  <c r="I44" i="13"/>
  <c r="N43" i="13"/>
  <c r="M43" i="13"/>
  <c r="L43" i="13"/>
  <c r="K43" i="13"/>
  <c r="J43" i="13"/>
  <c r="I43" i="13"/>
  <c r="N42" i="13"/>
  <c r="M42" i="13"/>
  <c r="L42" i="13"/>
  <c r="K42" i="13"/>
  <c r="J42" i="13"/>
  <c r="I42" i="13"/>
  <c r="H41" i="13"/>
  <c r="H46" i="13" s="1"/>
  <c r="H40" i="13"/>
  <c r="H45" i="13" s="1"/>
  <c r="H39" i="13"/>
  <c r="H44" i="13" s="1"/>
  <c r="H38" i="13"/>
  <c r="H43" i="13" s="1"/>
  <c r="N37" i="13"/>
  <c r="M37" i="13"/>
  <c r="L37" i="13"/>
  <c r="K37" i="13"/>
  <c r="J37" i="13"/>
  <c r="I37" i="13"/>
  <c r="H37" i="13"/>
  <c r="N35" i="13"/>
  <c r="M35" i="13"/>
  <c r="L35" i="13"/>
  <c r="K35" i="13"/>
  <c r="J35" i="13"/>
  <c r="I35" i="13"/>
  <c r="N34" i="13"/>
  <c r="M34" i="13"/>
  <c r="L34" i="13"/>
  <c r="K34" i="13"/>
  <c r="J34" i="13"/>
  <c r="I34" i="13"/>
  <c r="N33" i="13"/>
  <c r="M33" i="13"/>
  <c r="L33" i="13"/>
  <c r="K33" i="13"/>
  <c r="J33" i="13"/>
  <c r="I33" i="13"/>
  <c r="N32" i="13"/>
  <c r="M32" i="13"/>
  <c r="L32" i="13"/>
  <c r="K32" i="13"/>
  <c r="J32" i="13"/>
  <c r="I32" i="13"/>
  <c r="N31" i="13"/>
  <c r="M31" i="13"/>
  <c r="L31" i="13"/>
  <c r="K31" i="13"/>
  <c r="J31" i="13"/>
  <c r="I31" i="13"/>
  <c r="H30" i="13"/>
  <c r="H29" i="13"/>
  <c r="H28" i="13"/>
  <c r="H27" i="13"/>
  <c r="N26" i="13"/>
  <c r="M26" i="13"/>
  <c r="L26" i="13"/>
  <c r="K26" i="13"/>
  <c r="J26" i="13"/>
  <c r="I26" i="13"/>
  <c r="H26" i="13"/>
  <c r="H25" i="13"/>
  <c r="H35" i="13" s="1"/>
  <c r="H24" i="13"/>
  <c r="H34" i="13" s="1"/>
  <c r="H23" i="13"/>
  <c r="H33" i="13" s="1"/>
  <c r="H22" i="13"/>
  <c r="H32" i="13" s="1"/>
  <c r="N21" i="13"/>
  <c r="M21" i="13"/>
  <c r="L21" i="13"/>
  <c r="K21" i="13"/>
  <c r="J21" i="13"/>
  <c r="I21" i="13"/>
  <c r="H21" i="13"/>
  <c r="N19" i="13"/>
  <c r="M19" i="13"/>
  <c r="L19" i="13"/>
  <c r="K19" i="13"/>
  <c r="J19" i="13"/>
  <c r="I19" i="13"/>
  <c r="N18" i="13"/>
  <c r="M18" i="13"/>
  <c r="L18" i="13"/>
  <c r="K18" i="13"/>
  <c r="J18" i="13"/>
  <c r="I18" i="13"/>
  <c r="N17" i="13"/>
  <c r="M17" i="13"/>
  <c r="L17" i="13"/>
  <c r="K17" i="13"/>
  <c r="J17" i="13"/>
  <c r="I17" i="13"/>
  <c r="N16" i="13"/>
  <c r="M16" i="13"/>
  <c r="L16" i="13"/>
  <c r="K16" i="13"/>
  <c r="J16" i="13"/>
  <c r="I16" i="13"/>
  <c r="N15" i="13"/>
  <c r="M15" i="13"/>
  <c r="L15" i="13"/>
  <c r="K15" i="13"/>
  <c r="J15" i="13"/>
  <c r="I15" i="13"/>
  <c r="H14" i="13"/>
  <c r="H13" i="13"/>
  <c r="H12" i="13"/>
  <c r="H11" i="13"/>
  <c r="N10" i="13"/>
  <c r="M10" i="13"/>
  <c r="L10" i="13"/>
  <c r="K10" i="13"/>
  <c r="J10" i="13"/>
  <c r="I10" i="13"/>
  <c r="H10" i="13"/>
  <c r="H9" i="13"/>
  <c r="H8" i="13"/>
  <c r="H7" i="13"/>
  <c r="H6" i="13"/>
  <c r="H5" i="13" s="1"/>
  <c r="N5" i="13"/>
  <c r="M5" i="13"/>
  <c r="L5" i="13"/>
  <c r="K5" i="13"/>
  <c r="J5" i="13"/>
  <c r="I5" i="13"/>
  <c r="H19" i="17"/>
  <c r="H18" i="17"/>
  <c r="H17" i="17"/>
  <c r="H16" i="17"/>
  <c r="N15" i="17"/>
  <c r="M15" i="17"/>
  <c r="L15" i="17"/>
  <c r="K15" i="17"/>
  <c r="J15" i="17"/>
  <c r="I15" i="17"/>
  <c r="H14" i="17"/>
  <c r="H13" i="17"/>
  <c r="H12" i="17"/>
  <c r="H11" i="17"/>
  <c r="N10" i="17"/>
  <c r="M10" i="17"/>
  <c r="L10" i="17"/>
  <c r="K10" i="17"/>
  <c r="J10" i="17"/>
  <c r="I10" i="17"/>
  <c r="H9" i="17"/>
  <c r="H8" i="17"/>
  <c r="H7" i="17"/>
  <c r="H6" i="17"/>
  <c r="N5" i="17"/>
  <c r="M5" i="17"/>
  <c r="L5" i="17"/>
  <c r="K5" i="17"/>
  <c r="J5" i="17"/>
  <c r="I5" i="17"/>
  <c r="N688" i="16"/>
  <c r="M688" i="16"/>
  <c r="L688" i="16"/>
  <c r="K688" i="16"/>
  <c r="J688" i="16"/>
  <c r="I688" i="16"/>
  <c r="N687" i="16"/>
  <c r="M687" i="16"/>
  <c r="L687" i="16"/>
  <c r="K687" i="16"/>
  <c r="J687" i="16"/>
  <c r="I687" i="16"/>
  <c r="H687" i="16" s="1"/>
  <c r="N686" i="16"/>
  <c r="M686" i="16"/>
  <c r="L686" i="16"/>
  <c r="K686" i="16"/>
  <c r="J686" i="16"/>
  <c r="I686" i="16"/>
  <c r="N685" i="16"/>
  <c r="M685" i="16"/>
  <c r="L685" i="16"/>
  <c r="K685" i="16"/>
  <c r="J685" i="16"/>
  <c r="I685" i="16"/>
  <c r="H685" i="16"/>
  <c r="M684" i="16"/>
  <c r="I684" i="16"/>
  <c r="H683" i="16"/>
  <c r="H682" i="16"/>
  <c r="H681" i="16"/>
  <c r="H680" i="16"/>
  <c r="H679" i="16" s="1"/>
  <c r="N679" i="16"/>
  <c r="M679" i="16"/>
  <c r="L679" i="16"/>
  <c r="K679" i="16"/>
  <c r="J679" i="16"/>
  <c r="I679" i="16"/>
  <c r="H678" i="16"/>
  <c r="H677" i="16"/>
  <c r="H676" i="16"/>
  <c r="H675" i="16"/>
  <c r="N674" i="16"/>
  <c r="M674" i="16"/>
  <c r="L674" i="16"/>
  <c r="K674" i="16"/>
  <c r="J674" i="16"/>
  <c r="I674" i="16"/>
  <c r="H673" i="16"/>
  <c r="H672" i="16"/>
  <c r="H671" i="16"/>
  <c r="H670" i="16"/>
  <c r="N669" i="16"/>
  <c r="M669" i="16"/>
  <c r="L669" i="16"/>
  <c r="K669" i="16"/>
  <c r="J669" i="16"/>
  <c r="I669" i="16"/>
  <c r="H669" i="16"/>
  <c r="N667" i="16"/>
  <c r="M667" i="16"/>
  <c r="L667" i="16"/>
  <c r="K667" i="16"/>
  <c r="J667" i="16"/>
  <c r="I667" i="16"/>
  <c r="H667" i="16" s="1"/>
  <c r="N666" i="16"/>
  <c r="M666" i="16"/>
  <c r="L666" i="16"/>
  <c r="K666" i="16"/>
  <c r="K663" i="16" s="1"/>
  <c r="J666" i="16"/>
  <c r="I666" i="16"/>
  <c r="H666" i="16" s="1"/>
  <c r="N665" i="16"/>
  <c r="M665" i="16"/>
  <c r="L665" i="16"/>
  <c r="K665" i="16"/>
  <c r="J665" i="16"/>
  <c r="I665" i="16"/>
  <c r="N664" i="16"/>
  <c r="N663" i="16" s="1"/>
  <c r="M664" i="16"/>
  <c r="L664" i="16"/>
  <c r="L663" i="16" s="1"/>
  <c r="K664" i="16"/>
  <c r="J664" i="16"/>
  <c r="J663" i="16" s="1"/>
  <c r="I664" i="16"/>
  <c r="H664" i="16"/>
  <c r="H662" i="16"/>
  <c r="H661" i="16"/>
  <c r="H660" i="16"/>
  <c r="H659" i="16"/>
  <c r="N658" i="16"/>
  <c r="M658" i="16"/>
  <c r="L658" i="16"/>
  <c r="K658" i="16"/>
  <c r="J658" i="16"/>
  <c r="I658" i="16"/>
  <c r="H658" i="16"/>
  <c r="H657" i="16"/>
  <c r="H656" i="16"/>
  <c r="H655" i="16"/>
  <c r="H654" i="16"/>
  <c r="H653" i="16" s="1"/>
  <c r="N653" i="16"/>
  <c r="M653" i="16"/>
  <c r="L653" i="16"/>
  <c r="K653" i="16"/>
  <c r="J653" i="16"/>
  <c r="I653" i="16"/>
  <c r="H652" i="16"/>
  <c r="H651" i="16"/>
  <c r="H650" i="16"/>
  <c r="H649" i="16"/>
  <c r="H648" i="16" s="1"/>
  <c r="N648" i="16"/>
  <c r="M648" i="16"/>
  <c r="L648" i="16"/>
  <c r="K648" i="16"/>
  <c r="J648" i="16"/>
  <c r="I648" i="16"/>
  <c r="H647" i="16"/>
  <c r="H646" i="16"/>
  <c r="H645" i="16"/>
  <c r="H644" i="16"/>
  <c r="N643" i="16"/>
  <c r="M643" i="16"/>
  <c r="L643" i="16"/>
  <c r="K643" i="16"/>
  <c r="J643" i="16"/>
  <c r="I643" i="16"/>
  <c r="H642" i="16"/>
  <c r="H641" i="16"/>
  <c r="H640" i="16"/>
  <c r="H639" i="16"/>
  <c r="N638" i="16"/>
  <c r="M638" i="16"/>
  <c r="L638" i="16"/>
  <c r="K638" i="16"/>
  <c r="J638" i="16"/>
  <c r="I638" i="16"/>
  <c r="H638" i="16"/>
  <c r="N636" i="16"/>
  <c r="M636" i="16"/>
  <c r="L636" i="16"/>
  <c r="K636" i="16"/>
  <c r="J636" i="16"/>
  <c r="I636" i="16"/>
  <c r="H636" i="16" s="1"/>
  <c r="N635" i="16"/>
  <c r="M635" i="16"/>
  <c r="L635" i="16"/>
  <c r="K635" i="16"/>
  <c r="K632" i="16" s="1"/>
  <c r="J635" i="16"/>
  <c r="I635" i="16"/>
  <c r="H635" i="16" s="1"/>
  <c r="N634" i="16"/>
  <c r="M634" i="16"/>
  <c r="L634" i="16"/>
  <c r="K634" i="16"/>
  <c r="J634" i="16"/>
  <c r="I634" i="16"/>
  <c r="N633" i="16"/>
  <c r="N632" i="16" s="1"/>
  <c r="M633" i="16"/>
  <c r="L633" i="16"/>
  <c r="L632" i="16" s="1"/>
  <c r="K633" i="16"/>
  <c r="J633" i="16"/>
  <c r="J632" i="16" s="1"/>
  <c r="I633" i="16"/>
  <c r="H633" i="16"/>
  <c r="H631" i="16"/>
  <c r="H630" i="16"/>
  <c r="H629" i="16"/>
  <c r="H628" i="16"/>
  <c r="N627" i="16"/>
  <c r="M627" i="16"/>
  <c r="L627" i="16"/>
  <c r="K627" i="16"/>
  <c r="J627" i="16"/>
  <c r="I627" i="16"/>
  <c r="H627" i="16"/>
  <c r="H626" i="16"/>
  <c r="H625" i="16"/>
  <c r="H624" i="16"/>
  <c r="H623" i="16"/>
  <c r="H622" i="16" s="1"/>
  <c r="N622" i="16"/>
  <c r="M622" i="16"/>
  <c r="L622" i="16"/>
  <c r="K622" i="16"/>
  <c r="J622" i="16"/>
  <c r="I622" i="16"/>
  <c r="H621" i="16"/>
  <c r="H620" i="16"/>
  <c r="H619" i="16"/>
  <c r="H618" i="16"/>
  <c r="H617" i="16" s="1"/>
  <c r="N617" i="16"/>
  <c r="M617" i="16"/>
  <c r="L617" i="16"/>
  <c r="K617" i="16"/>
  <c r="J617" i="16"/>
  <c r="I617" i="16"/>
  <c r="H616" i="16"/>
  <c r="H615" i="16"/>
  <c r="H614" i="16"/>
  <c r="H613" i="16"/>
  <c r="N612" i="16"/>
  <c r="M612" i="16"/>
  <c r="L612" i="16"/>
  <c r="K612" i="16"/>
  <c r="J612" i="16"/>
  <c r="I612" i="16"/>
  <c r="H611" i="16"/>
  <c r="H610" i="16"/>
  <c r="H609" i="16"/>
  <c r="H608" i="16"/>
  <c r="N607" i="16"/>
  <c r="M607" i="16"/>
  <c r="L607" i="16"/>
  <c r="K607" i="16"/>
  <c r="J607" i="16"/>
  <c r="I607" i="16"/>
  <c r="H607" i="16"/>
  <c r="H606" i="16"/>
  <c r="H605" i="16"/>
  <c r="H604" i="16"/>
  <c r="H603" i="16"/>
  <c r="H602" i="16" s="1"/>
  <c r="N602" i="16"/>
  <c r="M602" i="16"/>
  <c r="L602" i="16"/>
  <c r="K602" i="16"/>
  <c r="J602" i="16"/>
  <c r="I602" i="16"/>
  <c r="H601" i="16"/>
  <c r="H600" i="16"/>
  <c r="H599" i="16"/>
  <c r="H598" i="16"/>
  <c r="H597" i="16" s="1"/>
  <c r="N597" i="16"/>
  <c r="M597" i="16"/>
  <c r="L597" i="16"/>
  <c r="K597" i="16"/>
  <c r="J597" i="16"/>
  <c r="I597" i="16"/>
  <c r="H596" i="16"/>
  <c r="H595" i="16"/>
  <c r="H594" i="16"/>
  <c r="H593" i="16"/>
  <c r="N592" i="16"/>
  <c r="M592" i="16"/>
  <c r="L592" i="16"/>
  <c r="K592" i="16"/>
  <c r="J592" i="16"/>
  <c r="I592" i="16"/>
  <c r="N590" i="16"/>
  <c r="M590" i="16"/>
  <c r="L590" i="16"/>
  <c r="K590" i="16"/>
  <c r="J590" i="16"/>
  <c r="I590" i="16"/>
  <c r="H590" i="16"/>
  <c r="N589" i="16"/>
  <c r="M589" i="16"/>
  <c r="L589" i="16"/>
  <c r="K589" i="16"/>
  <c r="J589" i="16"/>
  <c r="I589" i="16"/>
  <c r="H589" i="16" s="1"/>
  <c r="N588" i="16"/>
  <c r="M588" i="16"/>
  <c r="L588" i="16"/>
  <c r="K588" i="16"/>
  <c r="J588" i="16"/>
  <c r="I588" i="16"/>
  <c r="H588" i="16" s="1"/>
  <c r="N587" i="16"/>
  <c r="M587" i="16"/>
  <c r="L587" i="16"/>
  <c r="K587" i="16"/>
  <c r="J587" i="16"/>
  <c r="J586" i="16" s="1"/>
  <c r="I587" i="16"/>
  <c r="N586" i="16"/>
  <c r="H585" i="16"/>
  <c r="H584" i="16"/>
  <c r="H583" i="16"/>
  <c r="H582" i="16"/>
  <c r="N581" i="16"/>
  <c r="M581" i="16"/>
  <c r="L581" i="16"/>
  <c r="K581" i="16"/>
  <c r="J581" i="16"/>
  <c r="I581" i="16"/>
  <c r="N579" i="16"/>
  <c r="M579" i="16"/>
  <c r="L579" i="16"/>
  <c r="K579" i="16"/>
  <c r="J579" i="16"/>
  <c r="I579" i="16"/>
  <c r="H579" i="16"/>
  <c r="N578" i="16"/>
  <c r="M578" i="16"/>
  <c r="L578" i="16"/>
  <c r="K578" i="16"/>
  <c r="J578" i="16"/>
  <c r="I578" i="16"/>
  <c r="H578" i="16" s="1"/>
  <c r="N577" i="16"/>
  <c r="M577" i="16"/>
  <c r="L577" i="16"/>
  <c r="K577" i="16"/>
  <c r="J577" i="16"/>
  <c r="I577" i="16"/>
  <c r="H577" i="16" s="1"/>
  <c r="N576" i="16"/>
  <c r="M576" i="16"/>
  <c r="L576" i="16"/>
  <c r="K576" i="16"/>
  <c r="J576" i="16"/>
  <c r="J575" i="16" s="1"/>
  <c r="I576" i="16"/>
  <c r="N575" i="16"/>
  <c r="H574" i="16"/>
  <c r="H573" i="16"/>
  <c r="H572" i="16"/>
  <c r="H571" i="16"/>
  <c r="H570" i="16"/>
  <c r="H569" i="16"/>
  <c r="H568" i="16"/>
  <c r="H567" i="16"/>
  <c r="H566" i="16"/>
  <c r="H565" i="16" s="1"/>
  <c r="N565" i="16"/>
  <c r="M565" i="16"/>
  <c r="L565" i="16"/>
  <c r="K565" i="16"/>
  <c r="J565" i="16"/>
  <c r="I565" i="16"/>
  <c r="H564" i="16"/>
  <c r="H563" i="16"/>
  <c r="H562" i="16"/>
  <c r="H561" i="16"/>
  <c r="N560" i="16"/>
  <c r="M560" i="16"/>
  <c r="L560" i="16"/>
  <c r="K560" i="16"/>
  <c r="J560" i="16"/>
  <c r="I560" i="16"/>
  <c r="H559" i="16"/>
  <c r="H558" i="16"/>
  <c r="H557" i="16"/>
  <c r="H556" i="16"/>
  <c r="N555" i="16"/>
  <c r="M555" i="16"/>
  <c r="L555" i="16"/>
  <c r="K555" i="16"/>
  <c r="J555" i="16"/>
  <c r="I555" i="16"/>
  <c r="H555" i="16"/>
  <c r="H554" i="16"/>
  <c r="H553" i="16"/>
  <c r="H552" i="16"/>
  <c r="H551" i="16"/>
  <c r="H550" i="16" s="1"/>
  <c r="N550" i="16"/>
  <c r="M550" i="16"/>
  <c r="L550" i="16"/>
  <c r="K550" i="16"/>
  <c r="J550" i="16"/>
  <c r="I550" i="16"/>
  <c r="H549" i="16"/>
  <c r="H548" i="16"/>
  <c r="H547" i="16"/>
  <c r="H546" i="16"/>
  <c r="H545" i="16" s="1"/>
  <c r="N545" i="16"/>
  <c r="M545" i="16"/>
  <c r="L545" i="16"/>
  <c r="K545" i="16"/>
  <c r="J545" i="16"/>
  <c r="I545" i="16"/>
  <c r="H544" i="16"/>
  <c r="H543" i="16"/>
  <c r="H542" i="16"/>
  <c r="H541" i="16"/>
  <c r="N540" i="16"/>
  <c r="M540" i="16"/>
  <c r="L540" i="16"/>
  <c r="K540" i="16"/>
  <c r="J540" i="16"/>
  <c r="I540" i="16"/>
  <c r="H539" i="16"/>
  <c r="H538" i="16"/>
  <c r="H537" i="16"/>
  <c r="H536" i="16"/>
  <c r="N535" i="16"/>
  <c r="M535" i="16"/>
  <c r="L535" i="16"/>
  <c r="K535" i="16"/>
  <c r="J535" i="16"/>
  <c r="I535" i="16"/>
  <c r="H535" i="16"/>
  <c r="H534" i="16"/>
  <c r="H533" i="16"/>
  <c r="H532" i="16"/>
  <c r="H531" i="16"/>
  <c r="H530" i="16" s="1"/>
  <c r="N530" i="16"/>
  <c r="M530" i="16"/>
  <c r="L530" i="16"/>
  <c r="K530" i="16"/>
  <c r="J530" i="16"/>
  <c r="I530" i="16"/>
  <c r="H529" i="16"/>
  <c r="H528" i="16"/>
  <c r="H527" i="16"/>
  <c r="H526" i="16"/>
  <c r="H525" i="16" s="1"/>
  <c r="N525" i="16"/>
  <c r="M525" i="16"/>
  <c r="L525" i="16"/>
  <c r="K525" i="16"/>
  <c r="J525" i="16"/>
  <c r="I525" i="16"/>
  <c r="H524" i="16"/>
  <c r="H523" i="16"/>
  <c r="H522" i="16"/>
  <c r="H521" i="16"/>
  <c r="N520" i="16"/>
  <c r="M520" i="16"/>
  <c r="L520" i="16"/>
  <c r="K520" i="16"/>
  <c r="J520" i="16"/>
  <c r="I520" i="16"/>
  <c r="H519" i="16"/>
  <c r="H518" i="16"/>
  <c r="H517" i="16"/>
  <c r="H516" i="16"/>
  <c r="N515" i="16"/>
  <c r="M515" i="16"/>
  <c r="L515" i="16"/>
  <c r="K515" i="16"/>
  <c r="J515" i="16"/>
  <c r="I515" i="16"/>
  <c r="H515" i="16"/>
  <c r="H514" i="16"/>
  <c r="H513" i="16"/>
  <c r="H512" i="16"/>
  <c r="H511" i="16"/>
  <c r="H510" i="16" s="1"/>
  <c r="N510" i="16"/>
  <c r="M510" i="16"/>
  <c r="L510" i="16"/>
  <c r="K510" i="16"/>
  <c r="J510" i="16"/>
  <c r="I510" i="16"/>
  <c r="H509" i="16"/>
  <c r="H508" i="16"/>
  <c r="H507" i="16"/>
  <c r="H506" i="16"/>
  <c r="H505" i="16" s="1"/>
  <c r="N505" i="16"/>
  <c r="M505" i="16"/>
  <c r="L505" i="16"/>
  <c r="K505" i="16"/>
  <c r="J505" i="16"/>
  <c r="I505" i="16"/>
  <c r="H504" i="16"/>
  <c r="H503" i="16"/>
  <c r="H502" i="16"/>
  <c r="H501" i="16"/>
  <c r="N500" i="16"/>
  <c r="M500" i="16"/>
  <c r="L500" i="16"/>
  <c r="K500" i="16"/>
  <c r="J500" i="16"/>
  <c r="I500" i="16"/>
  <c r="H499" i="16"/>
  <c r="H498" i="16"/>
  <c r="H497" i="16"/>
  <c r="H496" i="16"/>
  <c r="N495" i="16"/>
  <c r="M495" i="16"/>
  <c r="L495" i="16"/>
  <c r="K495" i="16"/>
  <c r="J495" i="16"/>
  <c r="I495" i="16"/>
  <c r="H495" i="16"/>
  <c r="H494" i="16"/>
  <c r="H493" i="16"/>
  <c r="H492" i="16"/>
  <c r="H491" i="16"/>
  <c r="H490" i="16" s="1"/>
  <c r="N490" i="16"/>
  <c r="M490" i="16"/>
  <c r="L490" i="16"/>
  <c r="K490" i="16"/>
  <c r="J490" i="16"/>
  <c r="I490" i="16"/>
  <c r="N488" i="16"/>
  <c r="M488" i="16"/>
  <c r="L488" i="16"/>
  <c r="K488" i="16"/>
  <c r="J488" i="16"/>
  <c r="I488" i="16"/>
  <c r="H488" i="16" s="1"/>
  <c r="N487" i="16"/>
  <c r="M487" i="16"/>
  <c r="L487" i="16"/>
  <c r="K487" i="16"/>
  <c r="J487" i="16"/>
  <c r="I487" i="16"/>
  <c r="N486" i="16"/>
  <c r="N484" i="16" s="1"/>
  <c r="M486" i="16"/>
  <c r="L486" i="16"/>
  <c r="L484" i="16" s="1"/>
  <c r="K486" i="16"/>
  <c r="J486" i="16"/>
  <c r="J484" i="16" s="1"/>
  <c r="I486" i="16"/>
  <c r="H486" i="16"/>
  <c r="N485" i="16"/>
  <c r="M485" i="16"/>
  <c r="M484" i="16" s="1"/>
  <c r="L485" i="16"/>
  <c r="K485" i="16"/>
  <c r="K484" i="16" s="1"/>
  <c r="J485" i="16"/>
  <c r="I485" i="16"/>
  <c r="H483" i="16"/>
  <c r="H482" i="16"/>
  <c r="H481" i="16"/>
  <c r="H480" i="16"/>
  <c r="N479" i="16"/>
  <c r="M479" i="16"/>
  <c r="L479" i="16"/>
  <c r="K479" i="16"/>
  <c r="J479" i="16"/>
  <c r="I479" i="16"/>
  <c r="H478" i="16"/>
  <c r="H477" i="16"/>
  <c r="H476" i="16"/>
  <c r="H475" i="16"/>
  <c r="N474" i="16"/>
  <c r="M474" i="16"/>
  <c r="L474" i="16"/>
  <c r="K474" i="16"/>
  <c r="J474" i="16"/>
  <c r="I474" i="16"/>
  <c r="H474" i="16"/>
  <c r="N472" i="16"/>
  <c r="M472" i="16"/>
  <c r="L472" i="16"/>
  <c r="K472" i="16"/>
  <c r="J472" i="16"/>
  <c r="I472" i="16"/>
  <c r="H472" i="16" s="1"/>
  <c r="N471" i="16"/>
  <c r="M471" i="16"/>
  <c r="M468" i="16" s="1"/>
  <c r="L471" i="16"/>
  <c r="K471" i="16"/>
  <c r="J471" i="16"/>
  <c r="I471" i="16"/>
  <c r="H471" i="16" s="1"/>
  <c r="N470" i="16"/>
  <c r="M470" i="16"/>
  <c r="L470" i="16"/>
  <c r="K470" i="16"/>
  <c r="J470" i="16"/>
  <c r="I470" i="16"/>
  <c r="N469" i="16"/>
  <c r="M469" i="16"/>
  <c r="L469" i="16"/>
  <c r="K469" i="16"/>
  <c r="J469" i="16"/>
  <c r="I469" i="16"/>
  <c r="H469" i="16"/>
  <c r="I468" i="16"/>
  <c r="H467" i="16"/>
  <c r="H466" i="16"/>
  <c r="H465" i="16"/>
  <c r="H464" i="16"/>
  <c r="H463" i="16" s="1"/>
  <c r="N463" i="16"/>
  <c r="M463" i="16"/>
  <c r="L463" i="16"/>
  <c r="K463" i="16"/>
  <c r="J463" i="16"/>
  <c r="I463" i="16"/>
  <c r="H462" i="16"/>
  <c r="H461" i="16"/>
  <c r="H460" i="16"/>
  <c r="H459" i="16"/>
  <c r="N458" i="16"/>
  <c r="M458" i="16"/>
  <c r="L458" i="16"/>
  <c r="K458" i="16"/>
  <c r="J458" i="16"/>
  <c r="I458" i="16"/>
  <c r="H457" i="16"/>
  <c r="H456" i="16"/>
  <c r="H455" i="16"/>
  <c r="H454" i="16"/>
  <c r="N453" i="16"/>
  <c r="M453" i="16"/>
  <c r="L453" i="16"/>
  <c r="K453" i="16"/>
  <c r="J453" i="16"/>
  <c r="I453" i="16"/>
  <c r="H453" i="16"/>
  <c r="N451" i="16"/>
  <c r="M451" i="16"/>
  <c r="L451" i="16"/>
  <c r="K451" i="16"/>
  <c r="J451" i="16"/>
  <c r="I451" i="16"/>
  <c r="H451" i="16" s="1"/>
  <c r="N450" i="16"/>
  <c r="M450" i="16"/>
  <c r="L450" i="16"/>
  <c r="K450" i="16"/>
  <c r="K447" i="16" s="1"/>
  <c r="J450" i="16"/>
  <c r="I450" i="16"/>
  <c r="H450" i="16" s="1"/>
  <c r="N449" i="16"/>
  <c r="M449" i="16"/>
  <c r="L449" i="16"/>
  <c r="K449" i="16"/>
  <c r="J449" i="16"/>
  <c r="I449" i="16"/>
  <c r="N448" i="16"/>
  <c r="N447" i="16" s="1"/>
  <c r="M448" i="16"/>
  <c r="L448" i="16"/>
  <c r="L447" i="16" s="1"/>
  <c r="K448" i="16"/>
  <c r="J448" i="16"/>
  <c r="J447" i="16" s="1"/>
  <c r="I448" i="16"/>
  <c r="H448" i="16"/>
  <c r="H446" i="16"/>
  <c r="H445" i="16"/>
  <c r="H444" i="16"/>
  <c r="H443" i="16"/>
  <c r="N442" i="16"/>
  <c r="M442" i="16"/>
  <c r="L442" i="16"/>
  <c r="K442" i="16"/>
  <c r="J442" i="16"/>
  <c r="I442" i="16"/>
  <c r="H442" i="16"/>
  <c r="H441" i="16"/>
  <c r="H440" i="16"/>
  <c r="H439" i="16"/>
  <c r="H438" i="16"/>
  <c r="H437" i="16" s="1"/>
  <c r="N437" i="16"/>
  <c r="M437" i="16"/>
  <c r="L437" i="16"/>
  <c r="K437" i="16"/>
  <c r="J437" i="16"/>
  <c r="I437" i="16"/>
  <c r="H436" i="16"/>
  <c r="H435" i="16"/>
  <c r="H434" i="16"/>
  <c r="H433" i="16"/>
  <c r="H432" i="16" s="1"/>
  <c r="N432" i="16"/>
  <c r="M432" i="16"/>
  <c r="L432" i="16"/>
  <c r="K432" i="16"/>
  <c r="J432" i="16"/>
  <c r="I432" i="16"/>
  <c r="H431" i="16"/>
  <c r="H430" i="16"/>
  <c r="H429" i="16"/>
  <c r="H428" i="16"/>
  <c r="N427" i="16"/>
  <c r="M427" i="16"/>
  <c r="L427" i="16"/>
  <c r="K427" i="16"/>
  <c r="J427" i="16"/>
  <c r="I427" i="16"/>
  <c r="H426" i="16"/>
  <c r="H425" i="16"/>
  <c r="H424" i="16"/>
  <c r="H423" i="16"/>
  <c r="N422" i="16"/>
  <c r="M422" i="16"/>
  <c r="L422" i="16"/>
  <c r="K422" i="16"/>
  <c r="J422" i="16"/>
  <c r="I422" i="16"/>
  <c r="H422" i="16"/>
  <c r="H421" i="16"/>
  <c r="H420" i="16"/>
  <c r="H419" i="16"/>
  <c r="H418" i="16"/>
  <c r="H417" i="16" s="1"/>
  <c r="N417" i="16"/>
  <c r="M417" i="16"/>
  <c r="L417" i="16"/>
  <c r="K417" i="16"/>
  <c r="J417" i="16"/>
  <c r="I417" i="16"/>
  <c r="N415" i="16"/>
  <c r="M415" i="16"/>
  <c r="L415" i="16"/>
  <c r="K415" i="16"/>
  <c r="J415" i="16"/>
  <c r="I415" i="16"/>
  <c r="H415" i="16" s="1"/>
  <c r="N414" i="16"/>
  <c r="M414" i="16"/>
  <c r="L414" i="16"/>
  <c r="K414" i="16"/>
  <c r="J414" i="16"/>
  <c r="I414" i="16"/>
  <c r="N413" i="16"/>
  <c r="N411" i="16" s="1"/>
  <c r="M413" i="16"/>
  <c r="L413" i="16"/>
  <c r="L411" i="16" s="1"/>
  <c r="K413" i="16"/>
  <c r="J413" i="16"/>
  <c r="J411" i="16" s="1"/>
  <c r="I413" i="16"/>
  <c r="H413" i="16"/>
  <c r="N412" i="16"/>
  <c r="M412" i="16"/>
  <c r="M411" i="16" s="1"/>
  <c r="L412" i="16"/>
  <c r="K412" i="16"/>
  <c r="J412" i="16"/>
  <c r="I412" i="16"/>
  <c r="H412" i="16" s="1"/>
  <c r="K411" i="16"/>
  <c r="H410" i="16"/>
  <c r="H409" i="16"/>
  <c r="H408" i="16"/>
  <c r="H407" i="16"/>
  <c r="N406" i="16"/>
  <c r="M406" i="16"/>
  <c r="L406" i="16"/>
  <c r="K406" i="16"/>
  <c r="J406" i="16"/>
  <c r="I406" i="16"/>
  <c r="H406" i="16"/>
  <c r="H405" i="16"/>
  <c r="H404" i="16"/>
  <c r="H403" i="16"/>
  <c r="H402" i="16"/>
  <c r="H401" i="16" s="1"/>
  <c r="N401" i="16"/>
  <c r="M401" i="16"/>
  <c r="L401" i="16"/>
  <c r="K401" i="16"/>
  <c r="J401" i="16"/>
  <c r="I401" i="16"/>
  <c r="H400" i="16"/>
  <c r="H399" i="16"/>
  <c r="H398" i="16"/>
  <c r="H397" i="16"/>
  <c r="H396" i="16" s="1"/>
  <c r="N396" i="16"/>
  <c r="M396" i="16"/>
  <c r="L396" i="16"/>
  <c r="K396" i="16"/>
  <c r="J396" i="16"/>
  <c r="I396" i="16"/>
  <c r="H395" i="16"/>
  <c r="H394" i="16"/>
  <c r="H393" i="16"/>
  <c r="H392" i="16"/>
  <c r="N391" i="16"/>
  <c r="M391" i="16"/>
  <c r="L391" i="16"/>
  <c r="K391" i="16"/>
  <c r="J391" i="16"/>
  <c r="I391" i="16"/>
  <c r="H390" i="16"/>
  <c r="H389" i="16"/>
  <c r="H388" i="16"/>
  <c r="H387" i="16"/>
  <c r="N386" i="16"/>
  <c r="M386" i="16"/>
  <c r="L386" i="16"/>
  <c r="K386" i="16"/>
  <c r="J386" i="16"/>
  <c r="I386" i="16"/>
  <c r="H386" i="16"/>
  <c r="H385" i="16"/>
  <c r="H384" i="16"/>
  <c r="H383" i="16"/>
  <c r="H382" i="16"/>
  <c r="H381" i="16" s="1"/>
  <c r="N381" i="16"/>
  <c r="M381" i="16"/>
  <c r="L381" i="16"/>
  <c r="K381" i="16"/>
  <c r="J381" i="16"/>
  <c r="I381" i="16"/>
  <c r="H380" i="16"/>
  <c r="H379" i="16"/>
  <c r="H378" i="16"/>
  <c r="H377" i="16"/>
  <c r="H376" i="16" s="1"/>
  <c r="N376" i="16"/>
  <c r="M376" i="16"/>
  <c r="L376" i="16"/>
  <c r="K376" i="16"/>
  <c r="J376" i="16"/>
  <c r="I376" i="16"/>
  <c r="H375" i="16"/>
  <c r="H374" i="16"/>
  <c r="H373" i="16"/>
  <c r="H372" i="16"/>
  <c r="N371" i="16"/>
  <c r="M371" i="16"/>
  <c r="L371" i="16"/>
  <c r="K371" i="16"/>
  <c r="J371" i="16"/>
  <c r="I371" i="16"/>
  <c r="H370" i="16"/>
  <c r="H369" i="16"/>
  <c r="H368" i="16"/>
  <c r="H367" i="16"/>
  <c r="N366" i="16"/>
  <c r="M366" i="16"/>
  <c r="L366" i="16"/>
  <c r="K366" i="16"/>
  <c r="J366" i="16"/>
  <c r="I366" i="16"/>
  <c r="H366" i="16"/>
  <c r="H365" i="16"/>
  <c r="H364" i="16"/>
  <c r="H363" i="16"/>
  <c r="H362" i="16"/>
  <c r="H361" i="16" s="1"/>
  <c r="N361" i="16"/>
  <c r="M361" i="16"/>
  <c r="L361" i="16"/>
  <c r="K361" i="16"/>
  <c r="J361" i="16"/>
  <c r="I361" i="16"/>
  <c r="H360" i="16"/>
  <c r="H359" i="16"/>
  <c r="H358" i="16"/>
  <c r="H357" i="16"/>
  <c r="H356" i="16" s="1"/>
  <c r="N356" i="16"/>
  <c r="M356" i="16"/>
  <c r="L356" i="16"/>
  <c r="K356" i="16"/>
  <c r="J356" i="16"/>
  <c r="I356" i="16"/>
  <c r="N354" i="16"/>
  <c r="M354" i="16"/>
  <c r="L354" i="16"/>
  <c r="K354" i="16"/>
  <c r="J354" i="16"/>
  <c r="I354" i="16"/>
  <c r="N353" i="16"/>
  <c r="M353" i="16"/>
  <c r="L353" i="16"/>
  <c r="K353" i="16"/>
  <c r="J353" i="16"/>
  <c r="I353" i="16"/>
  <c r="H353" i="16"/>
  <c r="N352" i="16"/>
  <c r="M352" i="16"/>
  <c r="L352" i="16"/>
  <c r="K352" i="16"/>
  <c r="J352" i="16"/>
  <c r="I352" i="16"/>
  <c r="H352" i="16" s="1"/>
  <c r="N351" i="16"/>
  <c r="M351" i="16"/>
  <c r="L351" i="16"/>
  <c r="K351" i="16"/>
  <c r="K350" i="16" s="1"/>
  <c r="J351" i="16"/>
  <c r="I351" i="16"/>
  <c r="H351" i="16" s="1"/>
  <c r="M350" i="16"/>
  <c r="I350" i="16"/>
  <c r="H349" i="16"/>
  <c r="H348" i="16"/>
  <c r="H347" i="16"/>
  <c r="H346" i="16"/>
  <c r="H345" i="16" s="1"/>
  <c r="N345" i="16"/>
  <c r="M345" i="16"/>
  <c r="L345" i="16"/>
  <c r="K345" i="16"/>
  <c r="J345" i="16"/>
  <c r="I345" i="16"/>
  <c r="N343" i="16"/>
  <c r="M343" i="16"/>
  <c r="L343" i="16"/>
  <c r="K343" i="16"/>
  <c r="J343" i="16"/>
  <c r="I343" i="16"/>
  <c r="N342" i="16"/>
  <c r="M342" i="16"/>
  <c r="L342" i="16"/>
  <c r="K342" i="16"/>
  <c r="J342" i="16"/>
  <c r="I342" i="16"/>
  <c r="H342" i="16"/>
  <c r="N341" i="16"/>
  <c r="M341" i="16"/>
  <c r="L341" i="16"/>
  <c r="K341" i="16"/>
  <c r="J341" i="16"/>
  <c r="I341" i="16"/>
  <c r="H341" i="16" s="1"/>
  <c r="N340" i="16"/>
  <c r="M340" i="16"/>
  <c r="L340" i="16"/>
  <c r="K340" i="16"/>
  <c r="K339" i="16" s="1"/>
  <c r="J340" i="16"/>
  <c r="I340" i="16"/>
  <c r="H340" i="16" s="1"/>
  <c r="M339" i="16"/>
  <c r="I339" i="16"/>
  <c r="H338" i="16"/>
  <c r="H337" i="16"/>
  <c r="H336" i="16"/>
  <c r="H335" i="16"/>
  <c r="H334" i="16" s="1"/>
  <c r="N334" i="16"/>
  <c r="M334" i="16"/>
  <c r="L334" i="16"/>
  <c r="K334" i="16"/>
  <c r="J334" i="16"/>
  <c r="I334" i="16"/>
  <c r="H333" i="16"/>
  <c r="H332" i="16"/>
  <c r="H331" i="16"/>
  <c r="H330" i="16"/>
  <c r="N329" i="16"/>
  <c r="M329" i="16"/>
  <c r="L329" i="16"/>
  <c r="K329" i="16"/>
  <c r="J329" i="16"/>
  <c r="I329" i="16"/>
  <c r="H328" i="16"/>
  <c r="H327" i="16"/>
  <c r="H326" i="16"/>
  <c r="H325" i="16"/>
  <c r="N324" i="16"/>
  <c r="M324" i="16"/>
  <c r="L324" i="16"/>
  <c r="K324" i="16"/>
  <c r="J324" i="16"/>
  <c r="I324" i="16"/>
  <c r="H324" i="16"/>
  <c r="H323" i="16"/>
  <c r="H322" i="16"/>
  <c r="H321" i="16"/>
  <c r="H320" i="16"/>
  <c r="H319" i="16" s="1"/>
  <c r="N319" i="16"/>
  <c r="M319" i="16"/>
  <c r="L319" i="16"/>
  <c r="K319" i="16"/>
  <c r="J319" i="16"/>
  <c r="I319" i="16"/>
  <c r="H318" i="16"/>
  <c r="H317" i="16"/>
  <c r="H316" i="16"/>
  <c r="H315" i="16"/>
  <c r="H314" i="16" s="1"/>
  <c r="N314" i="16"/>
  <c r="M314" i="16"/>
  <c r="L314" i="16"/>
  <c r="K314" i="16"/>
  <c r="J314" i="16"/>
  <c r="I314" i="16"/>
  <c r="H313" i="16"/>
  <c r="H312" i="16"/>
  <c r="H311" i="16"/>
  <c r="H310" i="16"/>
  <c r="N309" i="16"/>
  <c r="M309" i="16"/>
  <c r="L309" i="16"/>
  <c r="K309" i="16"/>
  <c r="J309" i="16"/>
  <c r="I309" i="16"/>
  <c r="H308" i="16"/>
  <c r="H307" i="16"/>
  <c r="H306" i="16"/>
  <c r="H305" i="16"/>
  <c r="N304" i="16"/>
  <c r="M304" i="16"/>
  <c r="L304" i="16"/>
  <c r="K304" i="16"/>
  <c r="J304" i="16"/>
  <c r="I304" i="16"/>
  <c r="H304" i="16"/>
  <c r="N302" i="16"/>
  <c r="M302" i="16"/>
  <c r="L302" i="16"/>
  <c r="K302" i="16"/>
  <c r="J302" i="16"/>
  <c r="I302" i="16"/>
  <c r="H302" i="16" s="1"/>
  <c r="N301" i="16"/>
  <c r="M301" i="16"/>
  <c r="M298" i="16" s="1"/>
  <c r="L301" i="16"/>
  <c r="K301" i="16"/>
  <c r="J301" i="16"/>
  <c r="I301" i="16"/>
  <c r="H301" i="16" s="1"/>
  <c r="N300" i="16"/>
  <c r="M300" i="16"/>
  <c r="L300" i="16"/>
  <c r="K300" i="16"/>
  <c r="J300" i="16"/>
  <c r="I300" i="16"/>
  <c r="N299" i="16"/>
  <c r="N298" i="16" s="1"/>
  <c r="M299" i="16"/>
  <c r="L299" i="16"/>
  <c r="L298" i="16" s="1"/>
  <c r="K299" i="16"/>
  <c r="J299" i="16"/>
  <c r="J298" i="16" s="1"/>
  <c r="I299" i="16"/>
  <c r="H299" i="16"/>
  <c r="K298" i="16"/>
  <c r="H297" i="16"/>
  <c r="H296" i="16"/>
  <c r="H295" i="16"/>
  <c r="H294" i="16"/>
  <c r="N293" i="16"/>
  <c r="M293" i="16"/>
  <c r="L293" i="16"/>
  <c r="K293" i="16"/>
  <c r="J293" i="16"/>
  <c r="I293" i="16"/>
  <c r="H293" i="16"/>
  <c r="H292" i="16"/>
  <c r="H291" i="16"/>
  <c r="H290" i="16"/>
  <c r="H289" i="16"/>
  <c r="H288" i="16" s="1"/>
  <c r="N288" i="16"/>
  <c r="M288" i="16"/>
  <c r="L288" i="16"/>
  <c r="K288" i="16"/>
  <c r="J288" i="16"/>
  <c r="I288" i="16"/>
  <c r="H287" i="16"/>
  <c r="H286" i="16"/>
  <c r="H285" i="16"/>
  <c r="H284" i="16"/>
  <c r="H283" i="16" s="1"/>
  <c r="N283" i="16"/>
  <c r="M283" i="16"/>
  <c r="L283" i="16"/>
  <c r="K283" i="16"/>
  <c r="J283" i="16"/>
  <c r="I283" i="16"/>
  <c r="H282" i="16"/>
  <c r="H281" i="16"/>
  <c r="H280" i="16"/>
  <c r="H279" i="16"/>
  <c r="N278" i="16"/>
  <c r="M278" i="16"/>
  <c r="L278" i="16"/>
  <c r="K278" i="16"/>
  <c r="J278" i="16"/>
  <c r="I278" i="16"/>
  <c r="H277" i="16"/>
  <c r="H276" i="16"/>
  <c r="H275" i="16"/>
  <c r="H274" i="16"/>
  <c r="N273" i="16"/>
  <c r="M273" i="16"/>
  <c r="L273" i="16"/>
  <c r="K273" i="16"/>
  <c r="J273" i="16"/>
  <c r="I273" i="16"/>
  <c r="H273" i="16"/>
  <c r="H272" i="16"/>
  <c r="H271" i="16"/>
  <c r="H270" i="16"/>
  <c r="H269" i="16"/>
  <c r="H268" i="16" s="1"/>
  <c r="N268" i="16"/>
  <c r="M268" i="16"/>
  <c r="L268" i="16"/>
  <c r="K268" i="16"/>
  <c r="J268" i="16"/>
  <c r="I268" i="16"/>
  <c r="H267" i="16"/>
  <c r="H266" i="16"/>
  <c r="H265" i="16"/>
  <c r="H264" i="16"/>
  <c r="H263" i="16" s="1"/>
  <c r="N263" i="16"/>
  <c r="M263" i="16"/>
  <c r="L263" i="16"/>
  <c r="K263" i="16"/>
  <c r="J263" i="16"/>
  <c r="I263" i="16"/>
  <c r="H262" i="16"/>
  <c r="H261" i="16"/>
  <c r="H260" i="16"/>
  <c r="H259" i="16"/>
  <c r="N258" i="16"/>
  <c r="M258" i="16"/>
  <c r="L258" i="16"/>
  <c r="K258" i="16"/>
  <c r="J258" i="16"/>
  <c r="I258" i="16"/>
  <c r="H257" i="16"/>
  <c r="H256" i="16"/>
  <c r="H255" i="16"/>
  <c r="H254" i="16"/>
  <c r="N253" i="16"/>
  <c r="M253" i="16"/>
  <c r="L253" i="16"/>
  <c r="K253" i="16"/>
  <c r="J253" i="16"/>
  <c r="I253" i="16"/>
  <c r="H253" i="16"/>
  <c r="H252" i="16"/>
  <c r="H251" i="16"/>
  <c r="H250" i="16"/>
  <c r="H249" i="16"/>
  <c r="H248" i="16" s="1"/>
  <c r="N248" i="16"/>
  <c r="M248" i="16"/>
  <c r="L248" i="16"/>
  <c r="K248" i="16"/>
  <c r="J248" i="16"/>
  <c r="I248" i="16"/>
  <c r="H247" i="16"/>
  <c r="H246" i="16"/>
  <c r="H245" i="16"/>
  <c r="H244" i="16"/>
  <c r="H243" i="16" s="1"/>
  <c r="N243" i="16"/>
  <c r="M243" i="16"/>
  <c r="L243" i="16"/>
  <c r="K243" i="16"/>
  <c r="J243" i="16"/>
  <c r="I243" i="16"/>
  <c r="H242" i="16"/>
  <c r="H241" i="16"/>
  <c r="H240" i="16"/>
  <c r="H239" i="16"/>
  <c r="N238" i="16"/>
  <c r="M238" i="16"/>
  <c r="L238" i="16"/>
  <c r="K238" i="16"/>
  <c r="J238" i="16"/>
  <c r="I238" i="16"/>
  <c r="H237" i="16"/>
  <c r="H236" i="16"/>
  <c r="H235" i="16"/>
  <c r="H234" i="16"/>
  <c r="N233" i="16"/>
  <c r="M233" i="16"/>
  <c r="L233" i="16"/>
  <c r="K233" i="16"/>
  <c r="J233" i="16"/>
  <c r="I233" i="16"/>
  <c r="H233" i="16"/>
  <c r="H232" i="16"/>
  <c r="H231" i="16"/>
  <c r="H230" i="16"/>
  <c r="H229" i="16"/>
  <c r="H228" i="16" s="1"/>
  <c r="N228" i="16"/>
  <c r="M228" i="16"/>
  <c r="L228" i="16"/>
  <c r="K228" i="16"/>
  <c r="J228" i="16"/>
  <c r="I228" i="16"/>
  <c r="H227" i="16"/>
  <c r="H226" i="16"/>
  <c r="H225" i="16"/>
  <c r="H224" i="16"/>
  <c r="H223" i="16" s="1"/>
  <c r="N223" i="16"/>
  <c r="M223" i="16"/>
  <c r="L223" i="16"/>
  <c r="K223" i="16"/>
  <c r="J223" i="16"/>
  <c r="I223" i="16"/>
  <c r="H222" i="16"/>
  <c r="H221" i="16"/>
  <c r="H220" i="16"/>
  <c r="H219" i="16"/>
  <c r="N218" i="16"/>
  <c r="M218" i="16"/>
  <c r="L218" i="16"/>
  <c r="K218" i="16"/>
  <c r="J218" i="16"/>
  <c r="I218" i="16"/>
  <c r="H217" i="16"/>
  <c r="H216" i="16"/>
  <c r="H215" i="16"/>
  <c r="H214" i="16"/>
  <c r="N213" i="16"/>
  <c r="M213" i="16"/>
  <c r="L213" i="16"/>
  <c r="K213" i="16"/>
  <c r="J213" i="16"/>
  <c r="I213" i="16"/>
  <c r="H213" i="16"/>
  <c r="N211" i="16"/>
  <c r="M211" i="16"/>
  <c r="L211" i="16"/>
  <c r="K211" i="16"/>
  <c r="J211" i="16"/>
  <c r="I211" i="16"/>
  <c r="H211" i="16" s="1"/>
  <c r="N210" i="16"/>
  <c r="M210" i="16"/>
  <c r="M207" i="16" s="1"/>
  <c r="L210" i="16"/>
  <c r="K210" i="16"/>
  <c r="J210" i="16"/>
  <c r="I210" i="16"/>
  <c r="N209" i="16"/>
  <c r="M209" i="16"/>
  <c r="L209" i="16"/>
  <c r="K209" i="16"/>
  <c r="J209" i="16"/>
  <c r="I209" i="16"/>
  <c r="N208" i="16"/>
  <c r="N207" i="16" s="1"/>
  <c r="M208" i="16"/>
  <c r="L208" i="16"/>
  <c r="L207" i="16" s="1"/>
  <c r="K208" i="16"/>
  <c r="J208" i="16"/>
  <c r="J207" i="16" s="1"/>
  <c r="I208" i="16"/>
  <c r="H208" i="16"/>
  <c r="K207" i="16"/>
  <c r="H206" i="16"/>
  <c r="H205" i="16"/>
  <c r="H204" i="16"/>
  <c r="H203" i="16"/>
  <c r="N202" i="16"/>
  <c r="M202" i="16"/>
  <c r="L202" i="16"/>
  <c r="K202" i="16"/>
  <c r="J202" i="16"/>
  <c r="I202" i="16"/>
  <c r="H202" i="16"/>
  <c r="H201" i="16"/>
  <c r="H200" i="16"/>
  <c r="H199" i="16"/>
  <c r="H198" i="16"/>
  <c r="H197" i="16" s="1"/>
  <c r="N197" i="16"/>
  <c r="M197" i="16"/>
  <c r="L197" i="16"/>
  <c r="K197" i="16"/>
  <c r="J197" i="16"/>
  <c r="I197" i="16"/>
  <c r="H196" i="16"/>
  <c r="H195" i="16"/>
  <c r="H194" i="16"/>
  <c r="H193" i="16"/>
  <c r="H192" i="16" s="1"/>
  <c r="N192" i="16"/>
  <c r="M192" i="16"/>
  <c r="L192" i="16"/>
  <c r="K192" i="16"/>
  <c r="J192" i="16"/>
  <c r="I192" i="16"/>
  <c r="H191" i="16"/>
  <c r="H190" i="16"/>
  <c r="H189" i="16"/>
  <c r="H188" i="16"/>
  <c r="N187" i="16"/>
  <c r="M187" i="16"/>
  <c r="L187" i="16"/>
  <c r="K187" i="16"/>
  <c r="J187" i="16"/>
  <c r="I187" i="16"/>
  <c r="N185" i="16"/>
  <c r="M185" i="16"/>
  <c r="L185" i="16"/>
  <c r="K185" i="16"/>
  <c r="J185" i="16"/>
  <c r="I185" i="16"/>
  <c r="H185" i="16"/>
  <c r="N184" i="16"/>
  <c r="M184" i="16"/>
  <c r="L184" i="16"/>
  <c r="K184" i="16"/>
  <c r="J184" i="16"/>
  <c r="I184" i="16"/>
  <c r="H184" i="16" s="1"/>
  <c r="N183" i="16"/>
  <c r="M183" i="16"/>
  <c r="L183" i="16"/>
  <c r="K183" i="16"/>
  <c r="J183" i="16"/>
  <c r="I183" i="16"/>
  <c r="H183" i="16" s="1"/>
  <c r="N182" i="16"/>
  <c r="M182" i="16"/>
  <c r="L182" i="16"/>
  <c r="L181" i="16" s="1"/>
  <c r="K182" i="16"/>
  <c r="J182" i="16"/>
  <c r="I182" i="16"/>
  <c r="N181" i="16"/>
  <c r="J181" i="16"/>
  <c r="H180" i="16"/>
  <c r="H179" i="16"/>
  <c r="H178" i="16"/>
  <c r="H177" i="16"/>
  <c r="H176" i="16" s="1"/>
  <c r="N176" i="16"/>
  <c r="M176" i="16"/>
  <c r="L176" i="16"/>
  <c r="K176" i="16"/>
  <c r="J176" i="16"/>
  <c r="I176" i="16"/>
  <c r="H175" i="16"/>
  <c r="H174" i="16"/>
  <c r="H173" i="16"/>
  <c r="H172" i="16"/>
  <c r="H171" i="16" s="1"/>
  <c r="N171" i="16"/>
  <c r="M171" i="16"/>
  <c r="L171" i="16"/>
  <c r="K171" i="16"/>
  <c r="J171" i="16"/>
  <c r="I171" i="16"/>
  <c r="H170" i="16"/>
  <c r="H169" i="16"/>
  <c r="H168" i="16"/>
  <c r="H167" i="16"/>
  <c r="N166" i="16"/>
  <c r="M166" i="16"/>
  <c r="L166" i="16"/>
  <c r="K166" i="16"/>
  <c r="J166" i="16"/>
  <c r="I166" i="16"/>
  <c r="H165" i="16"/>
  <c r="H164" i="16"/>
  <c r="H163" i="16"/>
  <c r="H162" i="16"/>
  <c r="N161" i="16"/>
  <c r="M161" i="16"/>
  <c r="L161" i="16"/>
  <c r="K161" i="16"/>
  <c r="J161" i="16"/>
  <c r="I161" i="16"/>
  <c r="H161" i="16"/>
  <c r="H160" i="16"/>
  <c r="H159" i="16"/>
  <c r="H158" i="16"/>
  <c r="H157" i="16"/>
  <c r="H156" i="16" s="1"/>
  <c r="N156" i="16"/>
  <c r="M156" i="16"/>
  <c r="L156" i="16"/>
  <c r="K156" i="16"/>
  <c r="J156" i="16"/>
  <c r="I156" i="16"/>
  <c r="H155" i="16"/>
  <c r="H154" i="16"/>
  <c r="H153" i="16"/>
  <c r="H152" i="16"/>
  <c r="H151" i="16" s="1"/>
  <c r="N151" i="16"/>
  <c r="M151" i="16"/>
  <c r="L151" i="16"/>
  <c r="K151" i="16"/>
  <c r="J151" i="16"/>
  <c r="I151" i="16"/>
  <c r="N149" i="16"/>
  <c r="M149" i="16"/>
  <c r="L149" i="16"/>
  <c r="K149" i="16"/>
  <c r="J149" i="16"/>
  <c r="I149" i="16"/>
  <c r="N148" i="16"/>
  <c r="M148" i="16"/>
  <c r="L148" i="16"/>
  <c r="K148" i="16"/>
  <c r="J148" i="16"/>
  <c r="I148" i="16"/>
  <c r="H148" i="16"/>
  <c r="N147" i="16"/>
  <c r="M147" i="16"/>
  <c r="L147" i="16"/>
  <c r="K147" i="16"/>
  <c r="J147" i="16"/>
  <c r="I147" i="16"/>
  <c r="H147" i="16" s="1"/>
  <c r="N146" i="16"/>
  <c r="M146" i="16"/>
  <c r="L146" i="16"/>
  <c r="K146" i="16"/>
  <c r="K145" i="16" s="1"/>
  <c r="J146" i="16"/>
  <c r="I146" i="16"/>
  <c r="H146" i="16" s="1"/>
  <c r="M145" i="16"/>
  <c r="I145" i="16"/>
  <c r="H144" i="16"/>
  <c r="H143" i="16"/>
  <c r="H142" i="16"/>
  <c r="H141" i="16"/>
  <c r="H140" i="16" s="1"/>
  <c r="N140" i="16"/>
  <c r="M140" i="16"/>
  <c r="L140" i="16"/>
  <c r="K140" i="16"/>
  <c r="J140" i="16"/>
  <c r="I140" i="16"/>
  <c r="N138" i="16"/>
  <c r="M138" i="16"/>
  <c r="L138" i="16"/>
  <c r="K138" i="16"/>
  <c r="J138" i="16"/>
  <c r="I138" i="16"/>
  <c r="N137" i="16"/>
  <c r="M137" i="16"/>
  <c r="L137" i="16"/>
  <c r="K137" i="16"/>
  <c r="J137" i="16"/>
  <c r="I137" i="16"/>
  <c r="H137" i="16"/>
  <c r="N136" i="16"/>
  <c r="M136" i="16"/>
  <c r="L136" i="16"/>
  <c r="K136" i="16"/>
  <c r="J136" i="16"/>
  <c r="I136" i="16"/>
  <c r="H136" i="16" s="1"/>
  <c r="N135" i="16"/>
  <c r="M135" i="16"/>
  <c r="L135" i="16"/>
  <c r="K135" i="16"/>
  <c r="K134" i="16" s="1"/>
  <c r="J135" i="16"/>
  <c r="I135" i="16"/>
  <c r="H135" i="16" s="1"/>
  <c r="M134" i="16"/>
  <c r="I134" i="16"/>
  <c r="H133" i="16"/>
  <c r="H132" i="16"/>
  <c r="H131" i="16"/>
  <c r="H130" i="16"/>
  <c r="N129" i="16"/>
  <c r="M129" i="16"/>
  <c r="L129" i="16"/>
  <c r="K129" i="16"/>
  <c r="J129" i="16"/>
  <c r="I129" i="16"/>
  <c r="H128" i="16"/>
  <c r="H127" i="16"/>
  <c r="H126" i="16"/>
  <c r="H125" i="16"/>
  <c r="H124" i="16" s="1"/>
  <c r="N124" i="16"/>
  <c r="M124" i="16"/>
  <c r="L124" i="16"/>
  <c r="K124" i="16"/>
  <c r="J124" i="16"/>
  <c r="I124" i="16"/>
  <c r="H123" i="16"/>
  <c r="H122" i="16"/>
  <c r="H121" i="16"/>
  <c r="H120" i="16"/>
  <c r="H119" i="16" s="1"/>
  <c r="N119" i="16"/>
  <c r="M119" i="16"/>
  <c r="L119" i="16"/>
  <c r="K119" i="16"/>
  <c r="J119" i="16"/>
  <c r="I119" i="16"/>
  <c r="H118" i="16"/>
  <c r="H117" i="16"/>
  <c r="H116" i="16"/>
  <c r="H115" i="16"/>
  <c r="N114" i="16"/>
  <c r="M114" i="16"/>
  <c r="L114" i="16"/>
  <c r="K114" i="16"/>
  <c r="J114" i="16"/>
  <c r="I114" i="16"/>
  <c r="H113" i="16"/>
  <c r="H112" i="16"/>
  <c r="H111" i="16"/>
  <c r="H110" i="16"/>
  <c r="N109" i="16"/>
  <c r="M109" i="16"/>
  <c r="L109" i="16"/>
  <c r="K109" i="16"/>
  <c r="J109" i="16"/>
  <c r="I109" i="16"/>
  <c r="H109" i="16"/>
  <c r="H108" i="16"/>
  <c r="H107" i="16"/>
  <c r="H106" i="16"/>
  <c r="H105" i="16"/>
  <c r="H104" i="16" s="1"/>
  <c r="N104" i="16"/>
  <c r="M104" i="16"/>
  <c r="L104" i="16"/>
  <c r="K104" i="16"/>
  <c r="J104" i="16"/>
  <c r="I104" i="16"/>
  <c r="H103" i="16"/>
  <c r="H102" i="16"/>
  <c r="H101" i="16"/>
  <c r="H100" i="16"/>
  <c r="H99" i="16" s="1"/>
  <c r="N99" i="16"/>
  <c r="M99" i="16"/>
  <c r="L99" i="16"/>
  <c r="K99" i="16"/>
  <c r="J99" i="16"/>
  <c r="I99" i="16"/>
  <c r="N97" i="16"/>
  <c r="M97" i="16"/>
  <c r="L97" i="16"/>
  <c r="K97" i="16"/>
  <c r="J97" i="16"/>
  <c r="I97" i="16"/>
  <c r="N96" i="16"/>
  <c r="M96" i="16"/>
  <c r="L96" i="16"/>
  <c r="K96" i="16"/>
  <c r="J96" i="16"/>
  <c r="I96" i="16"/>
  <c r="H96" i="16"/>
  <c r="N95" i="16"/>
  <c r="M95" i="16"/>
  <c r="L95" i="16"/>
  <c r="K95" i="16"/>
  <c r="J95" i="16"/>
  <c r="I95" i="16"/>
  <c r="H95" i="16" s="1"/>
  <c r="N94" i="16"/>
  <c r="M94" i="16"/>
  <c r="L94" i="16"/>
  <c r="K94" i="16"/>
  <c r="K93" i="16" s="1"/>
  <c r="J94" i="16"/>
  <c r="I94" i="16"/>
  <c r="H94" i="16" s="1"/>
  <c r="M93" i="16"/>
  <c r="I93" i="16"/>
  <c r="H92" i="16"/>
  <c r="H91" i="16"/>
  <c r="H90" i="16"/>
  <c r="H89" i="16"/>
  <c r="H88" i="16" s="1"/>
  <c r="N88" i="16"/>
  <c r="M88" i="16"/>
  <c r="L88" i="16"/>
  <c r="K88" i="16"/>
  <c r="J88" i="16"/>
  <c r="I88" i="16"/>
  <c r="H87" i="16"/>
  <c r="H86" i="16"/>
  <c r="H85" i="16"/>
  <c r="H84" i="16"/>
  <c r="N83" i="16"/>
  <c r="M83" i="16"/>
  <c r="L83" i="16"/>
  <c r="K83" i="16"/>
  <c r="J83" i="16"/>
  <c r="I83" i="16"/>
  <c r="H81" i="16"/>
  <c r="H80" i="16"/>
  <c r="H79" i="16"/>
  <c r="H78" i="16" s="1"/>
  <c r="N78" i="16"/>
  <c r="M78" i="16"/>
  <c r="L78" i="16"/>
  <c r="K78" i="16"/>
  <c r="J78" i="16"/>
  <c r="I78" i="16"/>
  <c r="H77" i="16"/>
  <c r="H76" i="16"/>
  <c r="H75" i="16"/>
  <c r="H74" i="16"/>
  <c r="H73" i="16" s="1"/>
  <c r="N73" i="16"/>
  <c r="M73" i="16"/>
  <c r="L73" i="16"/>
  <c r="K73" i="16"/>
  <c r="J73" i="16"/>
  <c r="I73" i="16"/>
  <c r="H72" i="16"/>
  <c r="H71" i="16"/>
  <c r="H70" i="16"/>
  <c r="H69" i="16"/>
  <c r="N68" i="16"/>
  <c r="M68" i="16"/>
  <c r="L68" i="16"/>
  <c r="K68" i="16"/>
  <c r="J68" i="16"/>
  <c r="I68" i="16"/>
  <c r="H67" i="16"/>
  <c r="H66" i="16"/>
  <c r="H65" i="16"/>
  <c r="H64" i="16"/>
  <c r="N63" i="16"/>
  <c r="M63" i="16"/>
  <c r="L63" i="16"/>
  <c r="K63" i="16"/>
  <c r="J63" i="16"/>
  <c r="I63" i="16"/>
  <c r="H63" i="16"/>
  <c r="N61" i="16"/>
  <c r="M61" i="16"/>
  <c r="L61" i="16"/>
  <c r="K61" i="16"/>
  <c r="J61" i="16"/>
  <c r="I61" i="16"/>
  <c r="H61" i="16" s="1"/>
  <c r="N60" i="16"/>
  <c r="M60" i="16"/>
  <c r="M57" i="16" s="1"/>
  <c r="L60" i="16"/>
  <c r="K60" i="16"/>
  <c r="J60" i="16"/>
  <c r="I60" i="16"/>
  <c r="H60" i="16" s="1"/>
  <c r="N59" i="16"/>
  <c r="M59" i="16"/>
  <c r="L59" i="16"/>
  <c r="K59" i="16"/>
  <c r="J59" i="16"/>
  <c r="I59" i="16"/>
  <c r="N58" i="16"/>
  <c r="N57" i="16" s="1"/>
  <c r="M58" i="16"/>
  <c r="L58" i="16"/>
  <c r="L57" i="16" s="1"/>
  <c r="K58" i="16"/>
  <c r="J58" i="16"/>
  <c r="J57" i="16" s="1"/>
  <c r="I58" i="16"/>
  <c r="H58" i="16"/>
  <c r="K57" i="16"/>
  <c r="H56" i="16"/>
  <c r="H55" i="16"/>
  <c r="H54" i="16"/>
  <c r="H53" i="16"/>
  <c r="N52" i="16"/>
  <c r="M52" i="16"/>
  <c r="L52" i="16"/>
  <c r="K52" i="16"/>
  <c r="J52" i="16"/>
  <c r="I52" i="16"/>
  <c r="H52" i="16"/>
  <c r="H51" i="16"/>
  <c r="H50" i="16"/>
  <c r="H49" i="16"/>
  <c r="H48" i="16"/>
  <c r="H47" i="16" s="1"/>
  <c r="N47" i="16"/>
  <c r="M47" i="16"/>
  <c r="L47" i="16"/>
  <c r="K47" i="16"/>
  <c r="J47" i="16"/>
  <c r="I47" i="16"/>
  <c r="H46" i="16"/>
  <c r="H45" i="16"/>
  <c r="H44" i="16"/>
  <c r="H43" i="16"/>
  <c r="H42" i="16" s="1"/>
  <c r="N42" i="16"/>
  <c r="M42" i="16"/>
  <c r="L42" i="16"/>
  <c r="K42" i="16"/>
  <c r="J42" i="16"/>
  <c r="I42" i="16"/>
  <c r="N40" i="16"/>
  <c r="M40" i="16"/>
  <c r="L40" i="16"/>
  <c r="K40" i="16"/>
  <c r="J40" i="16"/>
  <c r="I40" i="16"/>
  <c r="N39" i="16"/>
  <c r="M39" i="16"/>
  <c r="L39" i="16"/>
  <c r="K39" i="16"/>
  <c r="J39" i="16"/>
  <c r="I39" i="16"/>
  <c r="H39" i="16"/>
  <c r="N38" i="16"/>
  <c r="M38" i="16"/>
  <c r="L38" i="16"/>
  <c r="K38" i="16"/>
  <c r="J38" i="16"/>
  <c r="I38" i="16"/>
  <c r="H38" i="16" s="1"/>
  <c r="N37" i="16"/>
  <c r="M37" i="16"/>
  <c r="L37" i="16"/>
  <c r="K37" i="16"/>
  <c r="K36" i="16" s="1"/>
  <c r="J37" i="16"/>
  <c r="I37" i="16"/>
  <c r="H37" i="16" s="1"/>
  <c r="M36" i="16"/>
  <c r="I36" i="16"/>
  <c r="H35" i="16"/>
  <c r="H34" i="16"/>
  <c r="H33" i="16"/>
  <c r="H32" i="16"/>
  <c r="H31" i="16" s="1"/>
  <c r="N31" i="16"/>
  <c r="M31" i="16"/>
  <c r="L31" i="16"/>
  <c r="K31" i="16"/>
  <c r="J31" i="16"/>
  <c r="I31" i="16"/>
  <c r="H30" i="16"/>
  <c r="H29" i="16"/>
  <c r="H28" i="16"/>
  <c r="H27" i="16"/>
  <c r="N26" i="16"/>
  <c r="M26" i="16"/>
  <c r="L26" i="16"/>
  <c r="K26" i="16"/>
  <c r="J26" i="16"/>
  <c r="I26" i="16"/>
  <c r="N24" i="16"/>
  <c r="M24" i="16"/>
  <c r="L24" i="16"/>
  <c r="K24" i="16"/>
  <c r="J24" i="16"/>
  <c r="I24" i="16"/>
  <c r="H24" i="16"/>
  <c r="N23" i="16"/>
  <c r="M23" i="16"/>
  <c r="L23" i="16"/>
  <c r="K23" i="16"/>
  <c r="J23" i="16"/>
  <c r="I23" i="16"/>
  <c r="H23" i="16" s="1"/>
  <c r="N22" i="16"/>
  <c r="M22" i="16"/>
  <c r="L22" i="16"/>
  <c r="K22" i="16"/>
  <c r="J22" i="16"/>
  <c r="I22" i="16"/>
  <c r="H22" i="16" s="1"/>
  <c r="N21" i="16"/>
  <c r="M21" i="16"/>
  <c r="L21" i="16"/>
  <c r="L20" i="16" s="1"/>
  <c r="K21" i="16"/>
  <c r="J21" i="16"/>
  <c r="I21" i="16"/>
  <c r="N20" i="16"/>
  <c r="J20" i="16"/>
  <c r="H19" i="16"/>
  <c r="H18" i="16"/>
  <c r="H17" i="16"/>
  <c r="H16" i="16"/>
  <c r="H15" i="16" s="1"/>
  <c r="N15" i="16"/>
  <c r="M15" i="16"/>
  <c r="L15" i="16"/>
  <c r="K15" i="16"/>
  <c r="J15" i="16"/>
  <c r="I15" i="16"/>
  <c r="H14" i="16"/>
  <c r="H13" i="16"/>
  <c r="H12" i="16"/>
  <c r="H11" i="16"/>
  <c r="H10" i="16" s="1"/>
  <c r="N10" i="16"/>
  <c r="M10" i="16"/>
  <c r="L10" i="16"/>
  <c r="K10" i="16"/>
  <c r="J10" i="16"/>
  <c r="I10" i="16"/>
  <c r="H9" i="16"/>
  <c r="H8" i="16"/>
  <c r="H7" i="16"/>
  <c r="H6" i="16"/>
  <c r="N5" i="16"/>
  <c r="M5" i="16"/>
  <c r="L5" i="16"/>
  <c r="K5" i="16"/>
  <c r="J5" i="16"/>
  <c r="I5" i="16"/>
  <c r="N344" i="15"/>
  <c r="M344" i="15"/>
  <c r="L344" i="15"/>
  <c r="K344" i="15"/>
  <c r="J344" i="15"/>
  <c r="I344" i="15"/>
  <c r="H344" i="15" s="1"/>
  <c r="N343" i="15"/>
  <c r="M343" i="15"/>
  <c r="L343" i="15"/>
  <c r="K343" i="15"/>
  <c r="J343" i="15"/>
  <c r="I343" i="15"/>
  <c r="N342" i="15"/>
  <c r="N340" i="15" s="1"/>
  <c r="M342" i="15"/>
  <c r="L342" i="15"/>
  <c r="K342" i="15"/>
  <c r="J342" i="15"/>
  <c r="J340" i="15" s="1"/>
  <c r="I342" i="15"/>
  <c r="H342" i="15"/>
  <c r="N341" i="15"/>
  <c r="M341" i="15"/>
  <c r="L341" i="15"/>
  <c r="K341" i="15"/>
  <c r="J341" i="15"/>
  <c r="I341" i="15"/>
  <c r="L340" i="15"/>
  <c r="H339" i="15"/>
  <c r="H338" i="15"/>
  <c r="H337" i="15"/>
  <c r="H336" i="15"/>
  <c r="N335" i="15"/>
  <c r="M335" i="15"/>
  <c r="L335" i="15"/>
  <c r="K335" i="15"/>
  <c r="J335" i="15"/>
  <c r="I335" i="15"/>
  <c r="H334" i="15"/>
  <c r="H333" i="15"/>
  <c r="H332" i="15"/>
  <c r="H331" i="15"/>
  <c r="N330" i="15"/>
  <c r="M330" i="15"/>
  <c r="L330" i="15"/>
  <c r="K330" i="15"/>
  <c r="J330" i="15"/>
  <c r="I330" i="15"/>
  <c r="H330" i="15"/>
  <c r="H328" i="15"/>
  <c r="H327" i="15"/>
  <c r="H326" i="15"/>
  <c r="N324" i="15"/>
  <c r="M324" i="15"/>
  <c r="L324" i="15"/>
  <c r="I324" i="15"/>
  <c r="H323" i="15"/>
  <c r="H322" i="15"/>
  <c r="H321" i="15"/>
  <c r="K320" i="15"/>
  <c r="K325" i="15" s="1"/>
  <c r="J320" i="15"/>
  <c r="J325" i="15" s="1"/>
  <c r="N319" i="15"/>
  <c r="M319" i="15"/>
  <c r="L319" i="15"/>
  <c r="K319" i="15"/>
  <c r="J319" i="15"/>
  <c r="I319" i="15"/>
  <c r="H318" i="15"/>
  <c r="H317" i="15"/>
  <c r="H316" i="15"/>
  <c r="H315" i="15"/>
  <c r="N314" i="15"/>
  <c r="M314" i="15"/>
  <c r="L314" i="15"/>
  <c r="K314" i="15"/>
  <c r="J314" i="15"/>
  <c r="I314" i="15"/>
  <c r="H314" i="15"/>
  <c r="N312" i="15"/>
  <c r="M312" i="15"/>
  <c r="L312" i="15"/>
  <c r="K312" i="15"/>
  <c r="J312" i="15"/>
  <c r="I312" i="15"/>
  <c r="H312" i="15" s="1"/>
  <c r="N311" i="15"/>
  <c r="M311" i="15"/>
  <c r="M308" i="15" s="1"/>
  <c r="L311" i="15"/>
  <c r="K311" i="15"/>
  <c r="J311" i="15"/>
  <c r="I311" i="15"/>
  <c r="H311" i="15" s="1"/>
  <c r="N310" i="15"/>
  <c r="M310" i="15"/>
  <c r="L310" i="15"/>
  <c r="K310" i="15"/>
  <c r="J310" i="15"/>
  <c r="I310" i="15"/>
  <c r="N309" i="15"/>
  <c r="M309" i="15"/>
  <c r="L309" i="15"/>
  <c r="K309" i="15"/>
  <c r="J309" i="15"/>
  <c r="J308" i="15" s="1"/>
  <c r="I309" i="15"/>
  <c r="H309" i="15"/>
  <c r="K308" i="15"/>
  <c r="H307" i="15"/>
  <c r="H306" i="15"/>
  <c r="H305" i="15"/>
  <c r="H304" i="15"/>
  <c r="N303" i="15"/>
  <c r="M303" i="15"/>
  <c r="L303" i="15"/>
  <c r="K303" i="15"/>
  <c r="J303" i="15"/>
  <c r="I303" i="15"/>
  <c r="H303" i="15"/>
  <c r="H302" i="15"/>
  <c r="H301" i="15"/>
  <c r="H300" i="15"/>
  <c r="H299" i="15"/>
  <c r="H298" i="15" s="1"/>
  <c r="N298" i="15"/>
  <c r="M298" i="15"/>
  <c r="L298" i="15"/>
  <c r="K298" i="15"/>
  <c r="J298" i="15"/>
  <c r="I298" i="15"/>
  <c r="N296" i="15"/>
  <c r="M296" i="15"/>
  <c r="L296" i="15"/>
  <c r="K296" i="15"/>
  <c r="J296" i="15"/>
  <c r="I296" i="15"/>
  <c r="H296" i="15" s="1"/>
  <c r="N295" i="15"/>
  <c r="M295" i="15"/>
  <c r="L295" i="15"/>
  <c r="K295" i="15"/>
  <c r="J295" i="15"/>
  <c r="I295" i="15"/>
  <c r="N294" i="15"/>
  <c r="N292" i="15" s="1"/>
  <c r="M294" i="15"/>
  <c r="L294" i="15"/>
  <c r="K294" i="15"/>
  <c r="J294" i="15"/>
  <c r="J292" i="15" s="1"/>
  <c r="I294" i="15"/>
  <c r="H294" i="15"/>
  <c r="N293" i="15"/>
  <c r="M293" i="15"/>
  <c r="M292" i="15" s="1"/>
  <c r="L293" i="15"/>
  <c r="K293" i="15"/>
  <c r="K292" i="15" s="1"/>
  <c r="J293" i="15"/>
  <c r="I293" i="15"/>
  <c r="H293" i="15" s="1"/>
  <c r="L292" i="15"/>
  <c r="H291" i="15"/>
  <c r="H290" i="15"/>
  <c r="H289" i="15"/>
  <c r="H288" i="15"/>
  <c r="N287" i="15"/>
  <c r="M287" i="15"/>
  <c r="L287" i="15"/>
  <c r="K287" i="15"/>
  <c r="J287" i="15"/>
  <c r="I287" i="15"/>
  <c r="H286" i="15"/>
  <c r="H285" i="15"/>
  <c r="H284" i="15"/>
  <c r="H283" i="15"/>
  <c r="N282" i="15"/>
  <c r="M282" i="15"/>
  <c r="L282" i="15"/>
  <c r="K282" i="15"/>
  <c r="J282" i="15"/>
  <c r="I282" i="15"/>
  <c r="H282" i="15"/>
  <c r="N280" i="15"/>
  <c r="M280" i="15"/>
  <c r="L280" i="15"/>
  <c r="K280" i="15"/>
  <c r="J280" i="15"/>
  <c r="I280" i="15"/>
  <c r="H280" i="15" s="1"/>
  <c r="N279" i="15"/>
  <c r="M279" i="15"/>
  <c r="M276" i="15" s="1"/>
  <c r="L279" i="15"/>
  <c r="K279" i="15"/>
  <c r="J279" i="15"/>
  <c r="I279" i="15"/>
  <c r="H279" i="15" s="1"/>
  <c r="N278" i="15"/>
  <c r="M278" i="15"/>
  <c r="L278" i="15"/>
  <c r="K278" i="15"/>
  <c r="J278" i="15"/>
  <c r="I278" i="15"/>
  <c r="N277" i="15"/>
  <c r="N276" i="15" s="1"/>
  <c r="M277" i="15"/>
  <c r="L277" i="15"/>
  <c r="L276" i="15" s="1"/>
  <c r="K277" i="15"/>
  <c r="J277" i="15"/>
  <c r="J276" i="15" s="1"/>
  <c r="I277" i="15"/>
  <c r="H277" i="15"/>
  <c r="K276" i="15"/>
  <c r="H275" i="15"/>
  <c r="H274" i="15"/>
  <c r="H273" i="15"/>
  <c r="H272" i="15"/>
  <c r="N271" i="15"/>
  <c r="M271" i="15"/>
  <c r="L271" i="15"/>
  <c r="K271" i="15"/>
  <c r="J271" i="15"/>
  <c r="I271" i="15"/>
  <c r="H271" i="15"/>
  <c r="H269" i="15"/>
  <c r="H268" i="15"/>
  <c r="H267" i="15"/>
  <c r="H266" i="15"/>
  <c r="H265" i="15" s="1"/>
  <c r="N265" i="15"/>
  <c r="M265" i="15"/>
  <c r="L265" i="15"/>
  <c r="K265" i="15"/>
  <c r="J265" i="15"/>
  <c r="I265" i="15"/>
  <c r="H264" i="15"/>
  <c r="H263" i="15"/>
  <c r="H262" i="15"/>
  <c r="H261" i="15"/>
  <c r="H260" i="15" s="1"/>
  <c r="N260" i="15"/>
  <c r="M260" i="15"/>
  <c r="L260" i="15"/>
  <c r="K260" i="15"/>
  <c r="J260" i="15"/>
  <c r="I260" i="15"/>
  <c r="H259" i="15"/>
  <c r="H258" i="15"/>
  <c r="H257" i="15"/>
  <c r="H256" i="15"/>
  <c r="N255" i="15"/>
  <c r="M255" i="15"/>
  <c r="L255" i="15"/>
  <c r="K255" i="15"/>
  <c r="J255" i="15"/>
  <c r="I255" i="15"/>
  <c r="H254" i="15"/>
  <c r="H253" i="15"/>
  <c r="H252" i="15"/>
  <c r="H251" i="15"/>
  <c r="N250" i="15"/>
  <c r="M250" i="15"/>
  <c r="L250" i="15"/>
  <c r="K250" i="15"/>
  <c r="J250" i="15"/>
  <c r="I250" i="15"/>
  <c r="H250" i="15"/>
  <c r="H248" i="15"/>
  <c r="H247" i="15"/>
  <c r="H246" i="15"/>
  <c r="H245" i="15"/>
  <c r="H244" i="15" s="1"/>
  <c r="N244" i="15"/>
  <c r="M244" i="15"/>
  <c r="L244" i="15"/>
  <c r="K244" i="15"/>
  <c r="J244" i="15"/>
  <c r="I244" i="15"/>
  <c r="H243" i="15"/>
  <c r="H242" i="15"/>
  <c r="H241" i="15"/>
  <c r="H240" i="15"/>
  <c r="H239" i="15" s="1"/>
  <c r="N239" i="15"/>
  <c r="M239" i="15"/>
  <c r="L239" i="15"/>
  <c r="K239" i="15"/>
  <c r="J239" i="15"/>
  <c r="I239" i="15"/>
  <c r="H238" i="15"/>
  <c r="H237" i="15"/>
  <c r="H236" i="15"/>
  <c r="H235" i="15"/>
  <c r="N234" i="15"/>
  <c r="M234" i="15"/>
  <c r="L234" i="15"/>
  <c r="K234" i="15"/>
  <c r="J234" i="15"/>
  <c r="I234" i="15"/>
  <c r="N232" i="15"/>
  <c r="M232" i="15"/>
  <c r="L232" i="15"/>
  <c r="K232" i="15"/>
  <c r="J232" i="15"/>
  <c r="I232" i="15"/>
  <c r="H232" i="15"/>
  <c r="N231" i="15"/>
  <c r="M231" i="15"/>
  <c r="L231" i="15"/>
  <c r="K231" i="15"/>
  <c r="J231" i="15"/>
  <c r="I231" i="15"/>
  <c r="H231" i="15" s="1"/>
  <c r="N230" i="15"/>
  <c r="M230" i="15"/>
  <c r="L230" i="15"/>
  <c r="K230" i="15"/>
  <c r="J230" i="15"/>
  <c r="I230" i="15"/>
  <c r="H230" i="15" s="1"/>
  <c r="N229" i="15"/>
  <c r="M229" i="15"/>
  <c r="L229" i="15"/>
  <c r="L228" i="15" s="1"/>
  <c r="K229" i="15"/>
  <c r="J229" i="15"/>
  <c r="I229" i="15"/>
  <c r="N228" i="15"/>
  <c r="J228" i="15"/>
  <c r="H227" i="15"/>
  <c r="H226" i="15"/>
  <c r="H225" i="15"/>
  <c r="H224" i="15"/>
  <c r="H223" i="15" s="1"/>
  <c r="N223" i="15"/>
  <c r="M223" i="15"/>
  <c r="L223" i="15"/>
  <c r="K223" i="15"/>
  <c r="J223" i="15"/>
  <c r="I223" i="15"/>
  <c r="N221" i="15"/>
  <c r="M221" i="15"/>
  <c r="L221" i="15"/>
  <c r="K221" i="15"/>
  <c r="J221" i="15"/>
  <c r="I221" i="15"/>
  <c r="H221" i="15" s="1"/>
  <c r="N220" i="15"/>
  <c r="M220" i="15"/>
  <c r="L220" i="15"/>
  <c r="K220" i="15"/>
  <c r="J220" i="15"/>
  <c r="I220" i="15"/>
  <c r="N219" i="15"/>
  <c r="N217" i="15" s="1"/>
  <c r="M219" i="15"/>
  <c r="L219" i="15"/>
  <c r="K219" i="15"/>
  <c r="J219" i="15"/>
  <c r="J217" i="15" s="1"/>
  <c r="I219" i="15"/>
  <c r="H219" i="15"/>
  <c r="N218" i="15"/>
  <c r="M218" i="15"/>
  <c r="M217" i="15" s="1"/>
  <c r="L218" i="15"/>
  <c r="K218" i="15"/>
  <c r="K217" i="15" s="1"/>
  <c r="J218" i="15"/>
  <c r="I218" i="15"/>
  <c r="H218" i="15" s="1"/>
  <c r="L217" i="15"/>
  <c r="H216" i="15"/>
  <c r="H215" i="15"/>
  <c r="H214" i="15"/>
  <c r="H213" i="15"/>
  <c r="N212" i="15"/>
  <c r="M212" i="15"/>
  <c r="L212" i="15"/>
  <c r="K212" i="15"/>
  <c r="J212" i="15"/>
  <c r="I212" i="15"/>
  <c r="H210" i="15"/>
  <c r="H209" i="15"/>
  <c r="H208" i="15"/>
  <c r="H207" i="15"/>
  <c r="N206" i="15"/>
  <c r="M206" i="15"/>
  <c r="L206" i="15"/>
  <c r="K206" i="15"/>
  <c r="J206" i="15"/>
  <c r="I206" i="15"/>
  <c r="H205" i="15"/>
  <c r="H204" i="15"/>
  <c r="H203" i="15"/>
  <c r="H202" i="15"/>
  <c r="N201" i="15"/>
  <c r="M201" i="15"/>
  <c r="L201" i="15"/>
  <c r="K201" i="15"/>
  <c r="J201" i="15"/>
  <c r="I201" i="15"/>
  <c r="H201" i="15"/>
  <c r="H200" i="15"/>
  <c r="H199" i="15"/>
  <c r="H198" i="15"/>
  <c r="H197" i="15"/>
  <c r="H196" i="15" s="1"/>
  <c r="N196" i="15"/>
  <c r="M196" i="15"/>
  <c r="L196" i="15"/>
  <c r="K196" i="15"/>
  <c r="J196" i="15"/>
  <c r="I196" i="15"/>
  <c r="H195" i="15"/>
  <c r="H194" i="15"/>
  <c r="H193" i="15"/>
  <c r="H192" i="15"/>
  <c r="H191" i="15" s="1"/>
  <c r="N191" i="15"/>
  <c r="M191" i="15"/>
  <c r="L191" i="15"/>
  <c r="K191" i="15"/>
  <c r="J191" i="15"/>
  <c r="I191" i="15"/>
  <c r="H190" i="15"/>
  <c r="H189" i="15"/>
  <c r="H188" i="15"/>
  <c r="H187" i="15"/>
  <c r="N186" i="15"/>
  <c r="M186" i="15"/>
  <c r="L186" i="15"/>
  <c r="K186" i="15"/>
  <c r="J186" i="15"/>
  <c r="I186" i="15"/>
  <c r="H185" i="15"/>
  <c r="H184" i="15"/>
  <c r="H183" i="15"/>
  <c r="H182" i="15"/>
  <c r="N181" i="15"/>
  <c r="M181" i="15"/>
  <c r="L181" i="15"/>
  <c r="K181" i="15"/>
  <c r="J181" i="15"/>
  <c r="I181" i="15"/>
  <c r="H181" i="15"/>
  <c r="N179" i="15"/>
  <c r="M179" i="15"/>
  <c r="L179" i="15"/>
  <c r="K179" i="15"/>
  <c r="J179" i="15"/>
  <c r="I179" i="15"/>
  <c r="H179" i="15" s="1"/>
  <c r="N178" i="15"/>
  <c r="M178" i="15"/>
  <c r="M175" i="15" s="1"/>
  <c r="L178" i="15"/>
  <c r="K178" i="15"/>
  <c r="J178" i="15"/>
  <c r="I178" i="15"/>
  <c r="H178" i="15" s="1"/>
  <c r="N177" i="15"/>
  <c r="M177" i="15"/>
  <c r="L177" i="15"/>
  <c r="K177" i="15"/>
  <c r="J177" i="15"/>
  <c r="I177" i="15"/>
  <c r="N176" i="15"/>
  <c r="N175" i="15" s="1"/>
  <c r="M176" i="15"/>
  <c r="L176" i="15"/>
  <c r="L175" i="15" s="1"/>
  <c r="K176" i="15"/>
  <c r="J176" i="15"/>
  <c r="J175" i="15" s="1"/>
  <c r="I176" i="15"/>
  <c r="H176" i="15"/>
  <c r="K175" i="15"/>
  <c r="H174" i="15"/>
  <c r="H173" i="15"/>
  <c r="H172" i="15"/>
  <c r="H171" i="15"/>
  <c r="N170" i="15"/>
  <c r="M170" i="15"/>
  <c r="L170" i="15"/>
  <c r="K170" i="15"/>
  <c r="J170" i="15"/>
  <c r="I170" i="15"/>
  <c r="H170" i="15"/>
  <c r="H169" i="15"/>
  <c r="H168" i="15"/>
  <c r="H167" i="15"/>
  <c r="H166" i="15"/>
  <c r="H165" i="15" s="1"/>
  <c r="N165" i="15"/>
  <c r="M165" i="15"/>
  <c r="L165" i="15"/>
  <c r="K165" i="15"/>
  <c r="J165" i="15"/>
  <c r="I165" i="15"/>
  <c r="N163" i="15"/>
  <c r="M163" i="15"/>
  <c r="L163" i="15"/>
  <c r="K163" i="15"/>
  <c r="J163" i="15"/>
  <c r="I163" i="15"/>
  <c r="H163" i="15" s="1"/>
  <c r="N162" i="15"/>
  <c r="M162" i="15"/>
  <c r="L162" i="15"/>
  <c r="K162" i="15"/>
  <c r="J162" i="15"/>
  <c r="I162" i="15"/>
  <c r="N161" i="15"/>
  <c r="N159" i="15" s="1"/>
  <c r="M161" i="15"/>
  <c r="L161" i="15"/>
  <c r="K161" i="15"/>
  <c r="J161" i="15"/>
  <c r="J159" i="15" s="1"/>
  <c r="I161" i="15"/>
  <c r="H161" i="15"/>
  <c r="N160" i="15"/>
  <c r="M160" i="15"/>
  <c r="M159" i="15" s="1"/>
  <c r="L160" i="15"/>
  <c r="K160" i="15"/>
  <c r="K159" i="15" s="1"/>
  <c r="J160" i="15"/>
  <c r="I160" i="15"/>
  <c r="H160" i="15" s="1"/>
  <c r="L159" i="15"/>
  <c r="H158" i="15"/>
  <c r="H157" i="15"/>
  <c r="H156" i="15"/>
  <c r="H155" i="15"/>
  <c r="N154" i="15"/>
  <c r="M154" i="15"/>
  <c r="L154" i="15"/>
  <c r="K154" i="15"/>
  <c r="J154" i="15"/>
  <c r="I154" i="15"/>
  <c r="H153" i="15"/>
  <c r="H152" i="15"/>
  <c r="H151" i="15"/>
  <c r="H150" i="15"/>
  <c r="N149" i="15"/>
  <c r="M149" i="15"/>
  <c r="L149" i="15"/>
  <c r="K149" i="15"/>
  <c r="J149" i="15"/>
  <c r="I149" i="15"/>
  <c r="H149" i="15"/>
  <c r="N147" i="15"/>
  <c r="M147" i="15"/>
  <c r="L147" i="15"/>
  <c r="K147" i="15"/>
  <c r="J147" i="15"/>
  <c r="I147" i="15"/>
  <c r="H147" i="15" s="1"/>
  <c r="N146" i="15"/>
  <c r="M146" i="15"/>
  <c r="L146" i="15"/>
  <c r="K146" i="15"/>
  <c r="J146" i="15"/>
  <c r="I146" i="15"/>
  <c r="H146" i="15" s="1"/>
  <c r="N145" i="15"/>
  <c r="M145" i="15"/>
  <c r="L145" i="15"/>
  <c r="K145" i="15"/>
  <c r="J145" i="15"/>
  <c r="I145" i="15"/>
  <c r="N144" i="15"/>
  <c r="M144" i="15"/>
  <c r="L144" i="15"/>
  <c r="K144" i="15"/>
  <c r="J144" i="15"/>
  <c r="I144" i="15"/>
  <c r="H144" i="15"/>
  <c r="H143" i="15"/>
  <c r="H142" i="15"/>
  <c r="H141" i="15"/>
  <c r="H140" i="15"/>
  <c r="H139" i="15"/>
  <c r="N138" i="15"/>
  <c r="M138" i="15"/>
  <c r="L138" i="15"/>
  <c r="K138" i="15"/>
  <c r="J138" i="15"/>
  <c r="I138" i="15"/>
  <c r="H138" i="15"/>
  <c r="H137" i="15"/>
  <c r="H136" i="15"/>
  <c r="H135" i="15"/>
  <c r="H134" i="15"/>
  <c r="H133" i="15" s="1"/>
  <c r="N133" i="15"/>
  <c r="M133" i="15"/>
  <c r="L133" i="15"/>
  <c r="K133" i="15"/>
  <c r="J133" i="15"/>
  <c r="I133" i="15"/>
  <c r="N131" i="15"/>
  <c r="M131" i="15"/>
  <c r="L131" i="15"/>
  <c r="K131" i="15"/>
  <c r="J131" i="15"/>
  <c r="I131" i="15"/>
  <c r="H131" i="15" s="1"/>
  <c r="N130" i="15"/>
  <c r="M130" i="15"/>
  <c r="L130" i="15"/>
  <c r="K130" i="15"/>
  <c r="J130" i="15"/>
  <c r="I130" i="15"/>
  <c r="N129" i="15"/>
  <c r="M129" i="15"/>
  <c r="L129" i="15"/>
  <c r="K129" i="15"/>
  <c r="J129" i="15"/>
  <c r="I129" i="15"/>
  <c r="H129" i="15"/>
  <c r="N128" i="15"/>
  <c r="M128" i="15"/>
  <c r="L128" i="15"/>
  <c r="K128" i="15"/>
  <c r="J128" i="15"/>
  <c r="I128" i="15"/>
  <c r="H128" i="15" s="1"/>
  <c r="H126" i="15"/>
  <c r="H125" i="15"/>
  <c r="H124" i="15"/>
  <c r="H123" i="15"/>
  <c r="H122" i="15" s="1"/>
  <c r="N122" i="15"/>
  <c r="M122" i="15"/>
  <c r="L122" i="15"/>
  <c r="K122" i="15"/>
  <c r="J122" i="15"/>
  <c r="I122" i="15"/>
  <c r="H121" i="15"/>
  <c r="H120" i="15"/>
  <c r="H119" i="15"/>
  <c r="H118" i="15"/>
  <c r="H117" i="15" s="1"/>
  <c r="N117" i="15"/>
  <c r="M117" i="15"/>
  <c r="L117" i="15"/>
  <c r="K117" i="15"/>
  <c r="J117" i="15"/>
  <c r="I117" i="15"/>
  <c r="N115" i="15"/>
  <c r="M115" i="15"/>
  <c r="L115" i="15"/>
  <c r="K115" i="15"/>
  <c r="J115" i="15"/>
  <c r="I115" i="15"/>
  <c r="N114" i="15"/>
  <c r="M114" i="15"/>
  <c r="L114" i="15"/>
  <c r="K114" i="15"/>
  <c r="J114" i="15"/>
  <c r="I114" i="15"/>
  <c r="H114" i="15"/>
  <c r="N113" i="15"/>
  <c r="M113" i="15"/>
  <c r="L113" i="15"/>
  <c r="K113" i="15"/>
  <c r="J113" i="15"/>
  <c r="I113" i="15"/>
  <c r="H113" i="15" s="1"/>
  <c r="N112" i="15"/>
  <c r="M112" i="15"/>
  <c r="L112" i="15"/>
  <c r="K112" i="15"/>
  <c r="K111" i="15" s="1"/>
  <c r="J112" i="15"/>
  <c r="I112" i="15"/>
  <c r="H112" i="15" s="1"/>
  <c r="M111" i="15"/>
  <c r="I111" i="15"/>
  <c r="H110" i="15"/>
  <c r="H109" i="15"/>
  <c r="H108" i="15"/>
  <c r="H107" i="15"/>
  <c r="H106" i="15" s="1"/>
  <c r="N106" i="15"/>
  <c r="M106" i="15"/>
  <c r="L106" i="15"/>
  <c r="K106" i="15"/>
  <c r="J106" i="15"/>
  <c r="I106" i="15"/>
  <c r="N104" i="15"/>
  <c r="M104" i="15"/>
  <c r="L104" i="15"/>
  <c r="K104" i="15"/>
  <c r="J104" i="15"/>
  <c r="I104" i="15"/>
  <c r="N103" i="15"/>
  <c r="M103" i="15"/>
  <c r="L103" i="15"/>
  <c r="K103" i="15"/>
  <c r="J103" i="15"/>
  <c r="J100" i="15" s="1"/>
  <c r="I103" i="15"/>
  <c r="H103" i="15"/>
  <c r="N102" i="15"/>
  <c r="M102" i="15"/>
  <c r="L102" i="15"/>
  <c r="K102" i="15"/>
  <c r="J102" i="15"/>
  <c r="I102" i="15"/>
  <c r="H102" i="15" s="1"/>
  <c r="N101" i="15"/>
  <c r="M101" i="15"/>
  <c r="L101" i="15"/>
  <c r="K101" i="15"/>
  <c r="J101" i="15"/>
  <c r="I101" i="15"/>
  <c r="H101" i="15" s="1"/>
  <c r="L100" i="15"/>
  <c r="H99" i="15"/>
  <c r="H98" i="15"/>
  <c r="H97" i="15"/>
  <c r="H96" i="15"/>
  <c r="H95" i="15" s="1"/>
  <c r="N95" i="15"/>
  <c r="M95" i="15"/>
  <c r="L95" i="15"/>
  <c r="K95" i="15"/>
  <c r="J95" i="15"/>
  <c r="I95" i="15"/>
  <c r="H94" i="15"/>
  <c r="H93" i="15"/>
  <c r="H92" i="15"/>
  <c r="H91" i="15"/>
  <c r="H90" i="15" s="1"/>
  <c r="N90" i="15"/>
  <c r="M90" i="15"/>
  <c r="L90" i="15"/>
  <c r="K90" i="15"/>
  <c r="J90" i="15"/>
  <c r="I90" i="15"/>
  <c r="N88" i="15"/>
  <c r="M88" i="15"/>
  <c r="L88" i="15"/>
  <c r="K88" i="15"/>
  <c r="J88" i="15"/>
  <c r="I88" i="15"/>
  <c r="N87" i="15"/>
  <c r="M87" i="15"/>
  <c r="L87" i="15"/>
  <c r="K87" i="15"/>
  <c r="J87" i="15"/>
  <c r="I87" i="15"/>
  <c r="H87" i="15"/>
  <c r="N86" i="15"/>
  <c r="M86" i="15"/>
  <c r="L86" i="15"/>
  <c r="K86" i="15"/>
  <c r="J86" i="15"/>
  <c r="I86" i="15"/>
  <c r="H86" i="15" s="1"/>
  <c r="N85" i="15"/>
  <c r="M85" i="15"/>
  <c r="L85" i="15"/>
  <c r="K85" i="15"/>
  <c r="K84" i="15" s="1"/>
  <c r="J85" i="15"/>
  <c r="I85" i="15"/>
  <c r="H85" i="15" s="1"/>
  <c r="M84" i="15"/>
  <c r="I84" i="15"/>
  <c r="H83" i="15"/>
  <c r="H82" i="15"/>
  <c r="H81" i="15"/>
  <c r="H80" i="15"/>
  <c r="H79" i="15" s="1"/>
  <c r="N79" i="15"/>
  <c r="M79" i="15"/>
  <c r="L79" i="15"/>
  <c r="K79" i="15"/>
  <c r="J79" i="15"/>
  <c r="I79" i="15"/>
  <c r="H78" i="15"/>
  <c r="H77" i="15"/>
  <c r="H76" i="15"/>
  <c r="H75" i="15"/>
  <c r="N74" i="15"/>
  <c r="M74" i="15"/>
  <c r="L74" i="15"/>
  <c r="K74" i="15"/>
  <c r="J74" i="15"/>
  <c r="I74" i="15"/>
  <c r="N72" i="15"/>
  <c r="M72" i="15"/>
  <c r="L72" i="15"/>
  <c r="K72" i="15"/>
  <c r="J72" i="15"/>
  <c r="I72" i="15"/>
  <c r="H72" i="15"/>
  <c r="N71" i="15"/>
  <c r="M71" i="15"/>
  <c r="L71" i="15"/>
  <c r="K71" i="15"/>
  <c r="J71" i="15"/>
  <c r="I71" i="15"/>
  <c r="H71" i="15" s="1"/>
  <c r="N70" i="15"/>
  <c r="M70" i="15"/>
  <c r="L70" i="15"/>
  <c r="K70" i="15"/>
  <c r="J70" i="15"/>
  <c r="I70" i="15"/>
  <c r="H70" i="15" s="1"/>
  <c r="N69" i="15"/>
  <c r="M69" i="15"/>
  <c r="L69" i="15"/>
  <c r="L68" i="15" s="1"/>
  <c r="K69" i="15"/>
  <c r="J69" i="15"/>
  <c r="I69" i="15"/>
  <c r="N68" i="15"/>
  <c r="J68" i="15"/>
  <c r="H67" i="15"/>
  <c r="H66" i="15"/>
  <c r="H65" i="15"/>
  <c r="H64" i="15"/>
  <c r="H63" i="15" s="1"/>
  <c r="N63" i="15"/>
  <c r="M63" i="15"/>
  <c r="L63" i="15"/>
  <c r="K63" i="15"/>
  <c r="J63" i="15"/>
  <c r="I63" i="15"/>
  <c r="H62" i="15"/>
  <c r="H61" i="15"/>
  <c r="H60" i="15"/>
  <c r="H59" i="15"/>
  <c r="H58" i="15" s="1"/>
  <c r="N58" i="15"/>
  <c r="M58" i="15"/>
  <c r="L58" i="15"/>
  <c r="K58" i="15"/>
  <c r="J58" i="15"/>
  <c r="I58" i="15"/>
  <c r="H57" i="15"/>
  <c r="H56" i="15"/>
  <c r="H55" i="15"/>
  <c r="H54" i="15"/>
  <c r="N53" i="15"/>
  <c r="M53" i="15"/>
  <c r="L53" i="15"/>
  <c r="K53" i="15"/>
  <c r="J53" i="15"/>
  <c r="I53" i="15"/>
  <c r="H52" i="15"/>
  <c r="H51" i="15"/>
  <c r="H50" i="15"/>
  <c r="H49" i="15"/>
  <c r="N48" i="15"/>
  <c r="M48" i="15"/>
  <c r="L48" i="15"/>
  <c r="K48" i="15"/>
  <c r="J48" i="15"/>
  <c r="I48" i="15"/>
  <c r="H48" i="15"/>
  <c r="H46" i="15"/>
  <c r="H45" i="15"/>
  <c r="H44" i="15"/>
  <c r="H43" i="15"/>
  <c r="H42" i="15" s="1"/>
  <c r="N42" i="15"/>
  <c r="M42" i="15"/>
  <c r="L42" i="15"/>
  <c r="K42" i="15"/>
  <c r="J42" i="15"/>
  <c r="I42" i="15"/>
  <c r="H41" i="15"/>
  <c r="H40" i="15"/>
  <c r="H39" i="15"/>
  <c r="H38" i="15"/>
  <c r="H37" i="15" s="1"/>
  <c r="N37" i="15"/>
  <c r="M37" i="15"/>
  <c r="L37" i="15"/>
  <c r="K37" i="15"/>
  <c r="J37" i="15"/>
  <c r="I37" i="15"/>
  <c r="H36" i="15"/>
  <c r="H35" i="15"/>
  <c r="H34" i="15"/>
  <c r="H33" i="15"/>
  <c r="N32" i="15"/>
  <c r="M32" i="15"/>
  <c r="L32" i="15"/>
  <c r="K32" i="15"/>
  <c r="J32" i="15"/>
  <c r="I32" i="15"/>
  <c r="N30" i="15"/>
  <c r="M30" i="15"/>
  <c r="L30" i="15"/>
  <c r="K30" i="15"/>
  <c r="J30" i="15"/>
  <c r="I30" i="15"/>
  <c r="H30" i="15"/>
  <c r="N29" i="15"/>
  <c r="M29" i="15"/>
  <c r="L29" i="15"/>
  <c r="K29" i="15"/>
  <c r="J29" i="15"/>
  <c r="I29" i="15"/>
  <c r="H29" i="15" s="1"/>
  <c r="N28" i="15"/>
  <c r="M28" i="15"/>
  <c r="L28" i="15"/>
  <c r="K28" i="15"/>
  <c r="J28" i="15"/>
  <c r="I28" i="15"/>
  <c r="H28" i="15" s="1"/>
  <c r="N27" i="15"/>
  <c r="M27" i="15"/>
  <c r="L27" i="15"/>
  <c r="L26" i="15" s="1"/>
  <c r="K27" i="15"/>
  <c r="J27" i="15"/>
  <c r="J26" i="15" s="1"/>
  <c r="I27" i="15"/>
  <c r="N26" i="15"/>
  <c r="H25" i="15"/>
  <c r="H24" i="15"/>
  <c r="H23" i="15"/>
  <c r="H22" i="15"/>
  <c r="N21" i="15"/>
  <c r="M21" i="15"/>
  <c r="L21" i="15"/>
  <c r="K21" i="15"/>
  <c r="J21" i="15"/>
  <c r="I21" i="15"/>
  <c r="H20" i="15"/>
  <c r="H19" i="15"/>
  <c r="H18" i="15"/>
  <c r="H17" i="15"/>
  <c r="N16" i="15"/>
  <c r="M16" i="15"/>
  <c r="L16" i="15"/>
  <c r="K16" i="15"/>
  <c r="J16" i="15"/>
  <c r="I16" i="15"/>
  <c r="H16" i="15"/>
  <c r="N14" i="15"/>
  <c r="M14" i="15"/>
  <c r="L14" i="15"/>
  <c r="K14" i="15"/>
  <c r="J14" i="15"/>
  <c r="I14" i="15"/>
  <c r="H14" i="15" s="1"/>
  <c r="N13" i="15"/>
  <c r="M13" i="15"/>
  <c r="M10" i="15" s="1"/>
  <c r="L13" i="15"/>
  <c r="K13" i="15"/>
  <c r="J13" i="15"/>
  <c r="I13" i="15"/>
  <c r="H13" i="15" s="1"/>
  <c r="N12" i="15"/>
  <c r="M12" i="15"/>
  <c r="L12" i="15"/>
  <c r="K12" i="15"/>
  <c r="J12" i="15"/>
  <c r="I12" i="15"/>
  <c r="N11" i="15"/>
  <c r="N10" i="15" s="1"/>
  <c r="M11" i="15"/>
  <c r="L11" i="15"/>
  <c r="L10" i="15" s="1"/>
  <c r="K11" i="15"/>
  <c r="J11" i="15"/>
  <c r="J10" i="15" s="1"/>
  <c r="I11" i="15"/>
  <c r="H11" i="15"/>
  <c r="K10" i="15"/>
  <c r="H9" i="15"/>
  <c r="H8" i="15"/>
  <c r="H7" i="15"/>
  <c r="H6" i="15"/>
  <c r="N5" i="15"/>
  <c r="M5" i="15"/>
  <c r="L5" i="15"/>
  <c r="K5" i="15"/>
  <c r="J5" i="15"/>
  <c r="I5" i="15"/>
  <c r="H5" i="15"/>
  <c r="N1982" i="8"/>
  <c r="M1982" i="8"/>
  <c r="L1982" i="8"/>
  <c r="K1982" i="8"/>
  <c r="J1982" i="8"/>
  <c r="I1982" i="8"/>
  <c r="H1982" i="8" s="1"/>
  <c r="N1981" i="8"/>
  <c r="M1981" i="8"/>
  <c r="L1981" i="8"/>
  <c r="K1981" i="8"/>
  <c r="J1981" i="8"/>
  <c r="I1981" i="8"/>
  <c r="N1980" i="8"/>
  <c r="M1980" i="8"/>
  <c r="L1980" i="8"/>
  <c r="K1980" i="8"/>
  <c r="J1980" i="8"/>
  <c r="I1980" i="8"/>
  <c r="H1980" i="8" s="1"/>
  <c r="N1979" i="8"/>
  <c r="M1979" i="8"/>
  <c r="L1979" i="8"/>
  <c r="K1979" i="8"/>
  <c r="J1979" i="8"/>
  <c r="I1979" i="8"/>
  <c r="L1978" i="8"/>
  <c r="H1977" i="8"/>
  <c r="H1976" i="8"/>
  <c r="H1975" i="8"/>
  <c r="H1974" i="8"/>
  <c r="N1973" i="8"/>
  <c r="M1973" i="8"/>
  <c r="L1973" i="8"/>
  <c r="K1973" i="8"/>
  <c r="J1973" i="8"/>
  <c r="I1973" i="8"/>
  <c r="H1972" i="8"/>
  <c r="H1971" i="8"/>
  <c r="H1970" i="8"/>
  <c r="H1969" i="8"/>
  <c r="H1968" i="8" s="1"/>
  <c r="N1968" i="8"/>
  <c r="M1968" i="8"/>
  <c r="L1968" i="8"/>
  <c r="K1968" i="8"/>
  <c r="J1968" i="8"/>
  <c r="I1968" i="8"/>
  <c r="H1967" i="8"/>
  <c r="H1966" i="8"/>
  <c r="H1965" i="8"/>
  <c r="H1964" i="8"/>
  <c r="N1963" i="8"/>
  <c r="M1963" i="8"/>
  <c r="L1963" i="8"/>
  <c r="K1963" i="8"/>
  <c r="J1963" i="8"/>
  <c r="I1963" i="8"/>
  <c r="N1961" i="8"/>
  <c r="M1961" i="8"/>
  <c r="L1961" i="8"/>
  <c r="K1961" i="8"/>
  <c r="J1961" i="8"/>
  <c r="I1961" i="8"/>
  <c r="N1960" i="8"/>
  <c r="M1960" i="8"/>
  <c r="L1960" i="8"/>
  <c r="K1960" i="8"/>
  <c r="J1960" i="8"/>
  <c r="I1960" i="8"/>
  <c r="N1959" i="8"/>
  <c r="M1959" i="8"/>
  <c r="L1959" i="8"/>
  <c r="K1959" i="8"/>
  <c r="J1959" i="8"/>
  <c r="I1959" i="8"/>
  <c r="H1959" i="8"/>
  <c r="N1958" i="8"/>
  <c r="M1958" i="8"/>
  <c r="M1957" i="8" s="1"/>
  <c r="L1958" i="8"/>
  <c r="K1958" i="8"/>
  <c r="K1957" i="8" s="1"/>
  <c r="J1958" i="8"/>
  <c r="I1958" i="8"/>
  <c r="H1958" i="8" s="1"/>
  <c r="I1957" i="8"/>
  <c r="H1956" i="8"/>
  <c r="H1955" i="8"/>
  <c r="H1954" i="8"/>
  <c r="H1953" i="8"/>
  <c r="H1952" i="8" s="1"/>
  <c r="N1952" i="8"/>
  <c r="M1952" i="8"/>
  <c r="L1952" i="8"/>
  <c r="K1952" i="8"/>
  <c r="J1952" i="8"/>
  <c r="I1952" i="8"/>
  <c r="H1951" i="8"/>
  <c r="H1950" i="8"/>
  <c r="H1949" i="8"/>
  <c r="H1948" i="8"/>
  <c r="H1947" i="8" s="1"/>
  <c r="N1947" i="8"/>
  <c r="M1947" i="8"/>
  <c r="L1947" i="8"/>
  <c r="K1947" i="8"/>
  <c r="J1947" i="8"/>
  <c r="I1947" i="8"/>
  <c r="H1946" i="8"/>
  <c r="H1945" i="8"/>
  <c r="H1944" i="8"/>
  <c r="H1943" i="8"/>
  <c r="H1942" i="8" s="1"/>
  <c r="N1942" i="8"/>
  <c r="M1942" i="8"/>
  <c r="L1942" i="8"/>
  <c r="K1942" i="8"/>
  <c r="J1942" i="8"/>
  <c r="I1942" i="8"/>
  <c r="H1941" i="8"/>
  <c r="H1940" i="8"/>
  <c r="H1939" i="8"/>
  <c r="H1938" i="8"/>
  <c r="N1937" i="8"/>
  <c r="M1937" i="8"/>
  <c r="L1937" i="8"/>
  <c r="K1937" i="8"/>
  <c r="J1937" i="8"/>
  <c r="I1937" i="8"/>
  <c r="H1936" i="8"/>
  <c r="H1935" i="8"/>
  <c r="H1934" i="8"/>
  <c r="H1933" i="8"/>
  <c r="N1932" i="8"/>
  <c r="M1932" i="8"/>
  <c r="L1932" i="8"/>
  <c r="K1932" i="8"/>
  <c r="J1932" i="8"/>
  <c r="I1932" i="8"/>
  <c r="H1931" i="8"/>
  <c r="H1930" i="8"/>
  <c r="H1929" i="8"/>
  <c r="H1928" i="8"/>
  <c r="N1927" i="8"/>
  <c r="M1927" i="8"/>
  <c r="L1927" i="8"/>
  <c r="K1927" i="8"/>
  <c r="J1927" i="8"/>
  <c r="I1927" i="8"/>
  <c r="N1925" i="8"/>
  <c r="M1925" i="8"/>
  <c r="L1925" i="8"/>
  <c r="K1925" i="8"/>
  <c r="J1925" i="8"/>
  <c r="I1925" i="8"/>
  <c r="H1925" i="8" s="1"/>
  <c r="N1924" i="8"/>
  <c r="M1924" i="8"/>
  <c r="L1924" i="8"/>
  <c r="K1924" i="8"/>
  <c r="J1924" i="8"/>
  <c r="I1924" i="8"/>
  <c r="N1923" i="8"/>
  <c r="M1923" i="8"/>
  <c r="L1923" i="8"/>
  <c r="K1923" i="8"/>
  <c r="J1923" i="8"/>
  <c r="I1923" i="8"/>
  <c r="H1923" i="8" s="1"/>
  <c r="N1922" i="8"/>
  <c r="M1922" i="8"/>
  <c r="L1922" i="8"/>
  <c r="K1922" i="8"/>
  <c r="J1922" i="8"/>
  <c r="I1922" i="8"/>
  <c r="M1921" i="8"/>
  <c r="H1920" i="8"/>
  <c r="H1919" i="8"/>
  <c r="H1918" i="8"/>
  <c r="H1917" i="8"/>
  <c r="N1916" i="8"/>
  <c r="M1916" i="8"/>
  <c r="L1916" i="8"/>
  <c r="K1916" i="8"/>
  <c r="J1916" i="8"/>
  <c r="I1916" i="8"/>
  <c r="H1915" i="8"/>
  <c r="H1914" i="8"/>
  <c r="H1913" i="8"/>
  <c r="H1912" i="8"/>
  <c r="N1911" i="8"/>
  <c r="M1911" i="8"/>
  <c r="L1911" i="8"/>
  <c r="K1911" i="8"/>
  <c r="J1911" i="8"/>
  <c r="I1911" i="8"/>
  <c r="H1910" i="8"/>
  <c r="H1909" i="8"/>
  <c r="H1908" i="8"/>
  <c r="H1907" i="8"/>
  <c r="N1906" i="8"/>
  <c r="M1906" i="8"/>
  <c r="L1906" i="8"/>
  <c r="K1906" i="8"/>
  <c r="J1906" i="8"/>
  <c r="I1906" i="8"/>
  <c r="N1904" i="8"/>
  <c r="M1904" i="8"/>
  <c r="L1904" i="8"/>
  <c r="K1904" i="8"/>
  <c r="J1904" i="8"/>
  <c r="I1904" i="8"/>
  <c r="N1903" i="8"/>
  <c r="M1903" i="8"/>
  <c r="L1903" i="8"/>
  <c r="K1903" i="8"/>
  <c r="J1903" i="8"/>
  <c r="I1903" i="8"/>
  <c r="N1902" i="8"/>
  <c r="M1902" i="8"/>
  <c r="L1902" i="8"/>
  <c r="K1902" i="8"/>
  <c r="J1902" i="8"/>
  <c r="I1902" i="8"/>
  <c r="H1902" i="8"/>
  <c r="N1901" i="8"/>
  <c r="M1901" i="8"/>
  <c r="M1900" i="8" s="1"/>
  <c r="L1901" i="8"/>
  <c r="K1901" i="8"/>
  <c r="K1900" i="8" s="1"/>
  <c r="J1901" i="8"/>
  <c r="I1901" i="8"/>
  <c r="H1901" i="8" s="1"/>
  <c r="I1900" i="8"/>
  <c r="H1899" i="8"/>
  <c r="H1898" i="8"/>
  <c r="H1897" i="8"/>
  <c r="H1896" i="8"/>
  <c r="H1895" i="8" s="1"/>
  <c r="N1895" i="8"/>
  <c r="M1895" i="8"/>
  <c r="L1895" i="8"/>
  <c r="K1895" i="8"/>
  <c r="J1895" i="8"/>
  <c r="I1895" i="8"/>
  <c r="H1894" i="8"/>
  <c r="H1893" i="8"/>
  <c r="H1892" i="8"/>
  <c r="H1891" i="8"/>
  <c r="H1890" i="8" s="1"/>
  <c r="N1890" i="8"/>
  <c r="M1890" i="8"/>
  <c r="L1890" i="8"/>
  <c r="K1890" i="8"/>
  <c r="J1890" i="8"/>
  <c r="I1890" i="8"/>
  <c r="H1889" i="8"/>
  <c r="H1888" i="8"/>
  <c r="H1887" i="8"/>
  <c r="H1886" i="8"/>
  <c r="H1885" i="8" s="1"/>
  <c r="N1885" i="8"/>
  <c r="M1885" i="8"/>
  <c r="L1885" i="8"/>
  <c r="K1885" i="8"/>
  <c r="J1885" i="8"/>
  <c r="I1885" i="8"/>
  <c r="H1884" i="8"/>
  <c r="H1883" i="8"/>
  <c r="H1882" i="8"/>
  <c r="H1881" i="8"/>
  <c r="N1880" i="8"/>
  <c r="M1880" i="8"/>
  <c r="L1880" i="8"/>
  <c r="K1880" i="8"/>
  <c r="J1880" i="8"/>
  <c r="I1880" i="8"/>
  <c r="H1879" i="8"/>
  <c r="H1878" i="8"/>
  <c r="H1877" i="8"/>
  <c r="H1876" i="8"/>
  <c r="N1875" i="8"/>
  <c r="M1875" i="8"/>
  <c r="L1875" i="8"/>
  <c r="K1875" i="8"/>
  <c r="J1875" i="8"/>
  <c r="I1875" i="8"/>
  <c r="H1874" i="8"/>
  <c r="H1873" i="8"/>
  <c r="H1872" i="8"/>
  <c r="H1871" i="8"/>
  <c r="N1870" i="8"/>
  <c r="M1870" i="8"/>
  <c r="L1870" i="8"/>
  <c r="K1870" i="8"/>
  <c r="J1870" i="8"/>
  <c r="I1870" i="8"/>
  <c r="H1869" i="8"/>
  <c r="H1868" i="8"/>
  <c r="H1867" i="8"/>
  <c r="H1866" i="8"/>
  <c r="N1865" i="8"/>
  <c r="M1865" i="8"/>
  <c r="L1865" i="8"/>
  <c r="K1865" i="8"/>
  <c r="J1865" i="8"/>
  <c r="I1865" i="8"/>
  <c r="H1864" i="8"/>
  <c r="H1863" i="8"/>
  <c r="H1862" i="8"/>
  <c r="H1861" i="8"/>
  <c r="N1860" i="8"/>
  <c r="M1860" i="8"/>
  <c r="L1860" i="8"/>
  <c r="K1860" i="8"/>
  <c r="J1860" i="8"/>
  <c r="I1860" i="8"/>
  <c r="H1859" i="8"/>
  <c r="H1858" i="8"/>
  <c r="H1857" i="8"/>
  <c r="H1856" i="8"/>
  <c r="N1855" i="8"/>
  <c r="M1855" i="8"/>
  <c r="L1855" i="8"/>
  <c r="K1855" i="8"/>
  <c r="J1855" i="8"/>
  <c r="I1855" i="8"/>
  <c r="H1854" i="8"/>
  <c r="H1853" i="8"/>
  <c r="H1852" i="8"/>
  <c r="H1851" i="8"/>
  <c r="N1850" i="8"/>
  <c r="M1850" i="8"/>
  <c r="L1850" i="8"/>
  <c r="K1850" i="8"/>
  <c r="J1850" i="8"/>
  <c r="I1850" i="8"/>
  <c r="H1849" i="8"/>
  <c r="H1848" i="8"/>
  <c r="H1847" i="8"/>
  <c r="H1846" i="8"/>
  <c r="N1845" i="8"/>
  <c r="M1845" i="8"/>
  <c r="L1845" i="8"/>
  <c r="K1845" i="8"/>
  <c r="J1845" i="8"/>
  <c r="I1845" i="8"/>
  <c r="N1843" i="8"/>
  <c r="M1843" i="8"/>
  <c r="L1843" i="8"/>
  <c r="K1843" i="8"/>
  <c r="J1843" i="8"/>
  <c r="I1843" i="8"/>
  <c r="H1843" i="8" s="1"/>
  <c r="N1842" i="8"/>
  <c r="M1842" i="8"/>
  <c r="L1842" i="8"/>
  <c r="K1842" i="8"/>
  <c r="J1842" i="8"/>
  <c r="I1842" i="8"/>
  <c r="N1841" i="8"/>
  <c r="M1841" i="8"/>
  <c r="L1841" i="8"/>
  <c r="K1841" i="8"/>
  <c r="J1841" i="8"/>
  <c r="I1841" i="8"/>
  <c r="N1840" i="8"/>
  <c r="M1840" i="8"/>
  <c r="L1840" i="8"/>
  <c r="K1840" i="8"/>
  <c r="J1840" i="8"/>
  <c r="I1840" i="8"/>
  <c r="M1839" i="8"/>
  <c r="H1838" i="8"/>
  <c r="H1837" i="8"/>
  <c r="H1836" i="8"/>
  <c r="H1835" i="8"/>
  <c r="N1834" i="8"/>
  <c r="M1834" i="8"/>
  <c r="L1834" i="8"/>
  <c r="K1834" i="8"/>
  <c r="J1834" i="8"/>
  <c r="I1834" i="8"/>
  <c r="H1833" i="8"/>
  <c r="H1832" i="8"/>
  <c r="H1831" i="8"/>
  <c r="H1830" i="8"/>
  <c r="N1829" i="8"/>
  <c r="M1829" i="8"/>
  <c r="L1829" i="8"/>
  <c r="K1829" i="8"/>
  <c r="J1829" i="8"/>
  <c r="I1829" i="8"/>
  <c r="H1828" i="8"/>
  <c r="H1827" i="8"/>
  <c r="H1826" i="8"/>
  <c r="H1825" i="8"/>
  <c r="N1824" i="8"/>
  <c r="M1824" i="8"/>
  <c r="L1824" i="8"/>
  <c r="K1824" i="8"/>
  <c r="J1824" i="8"/>
  <c r="I1824" i="8"/>
  <c r="H1823" i="8"/>
  <c r="H1822" i="8"/>
  <c r="H1821" i="8"/>
  <c r="H1819" i="8" s="1"/>
  <c r="H1820" i="8"/>
  <c r="N1819" i="8"/>
  <c r="M1819" i="8"/>
  <c r="L1819" i="8"/>
  <c r="K1819" i="8"/>
  <c r="J1819" i="8"/>
  <c r="I1819" i="8"/>
  <c r="H1818" i="8"/>
  <c r="H1817" i="8"/>
  <c r="H1816" i="8"/>
  <c r="H1814" i="8" s="1"/>
  <c r="H1815" i="8"/>
  <c r="N1814" i="8"/>
  <c r="M1814" i="8"/>
  <c r="L1814" i="8"/>
  <c r="K1814" i="8"/>
  <c r="J1814" i="8"/>
  <c r="I1814" i="8"/>
  <c r="H1813" i="8"/>
  <c r="H1812" i="8"/>
  <c r="H1811" i="8"/>
  <c r="H1810" i="8"/>
  <c r="N1809" i="8"/>
  <c r="M1809" i="8"/>
  <c r="L1809" i="8"/>
  <c r="K1809" i="8"/>
  <c r="J1809" i="8"/>
  <c r="I1809" i="8"/>
  <c r="H1808" i="8"/>
  <c r="H1807" i="8"/>
  <c r="H1806" i="8"/>
  <c r="H1804" i="8" s="1"/>
  <c r="H1805" i="8"/>
  <c r="N1804" i="8"/>
  <c r="M1804" i="8"/>
  <c r="L1804" i="8"/>
  <c r="K1804" i="8"/>
  <c r="J1804" i="8"/>
  <c r="I1804" i="8"/>
  <c r="H1803" i="8"/>
  <c r="H1802" i="8"/>
  <c r="H1801" i="8"/>
  <c r="H1800" i="8"/>
  <c r="N1799" i="8"/>
  <c r="M1799" i="8"/>
  <c r="L1799" i="8"/>
  <c r="K1799" i="8"/>
  <c r="J1799" i="8"/>
  <c r="I1799" i="8"/>
  <c r="H1798" i="8"/>
  <c r="H1797" i="8"/>
  <c r="H1796" i="8"/>
  <c r="H1794" i="8" s="1"/>
  <c r="H1795" i="8"/>
  <c r="N1794" i="8"/>
  <c r="M1794" i="8"/>
  <c r="L1794" i="8"/>
  <c r="K1794" i="8"/>
  <c r="J1794" i="8"/>
  <c r="I1794" i="8"/>
  <c r="H1793" i="8"/>
  <c r="H1792" i="8"/>
  <c r="H1791" i="8"/>
  <c r="H1790" i="8"/>
  <c r="N1789" i="8"/>
  <c r="M1789" i="8"/>
  <c r="L1789" i="8"/>
  <c r="K1789" i="8"/>
  <c r="J1789" i="8"/>
  <c r="I1789" i="8"/>
  <c r="H1788" i="8"/>
  <c r="H1787" i="8"/>
  <c r="H1786" i="8"/>
  <c r="H1784" i="8" s="1"/>
  <c r="H1785" i="8"/>
  <c r="N1784" i="8"/>
  <c r="M1784" i="8"/>
  <c r="L1784" i="8"/>
  <c r="K1784" i="8"/>
  <c r="J1784" i="8"/>
  <c r="I1784" i="8"/>
  <c r="H1783" i="8"/>
  <c r="H1782" i="8"/>
  <c r="H1781" i="8"/>
  <c r="H1780" i="8"/>
  <c r="N1779" i="8"/>
  <c r="M1779" i="8"/>
  <c r="L1779" i="8"/>
  <c r="K1779" i="8"/>
  <c r="J1779" i="8"/>
  <c r="I1779" i="8"/>
  <c r="H1778" i="8"/>
  <c r="H1777" i="8"/>
  <c r="H1776" i="8"/>
  <c r="H1774" i="8" s="1"/>
  <c r="H1775" i="8"/>
  <c r="N1774" i="8"/>
  <c r="M1774" i="8"/>
  <c r="L1774" i="8"/>
  <c r="K1774" i="8"/>
  <c r="J1774" i="8"/>
  <c r="I1774" i="8"/>
  <c r="H1773" i="8"/>
  <c r="H1772" i="8"/>
  <c r="H1771" i="8"/>
  <c r="H1770" i="8"/>
  <c r="N1769" i="8"/>
  <c r="M1769" i="8"/>
  <c r="L1769" i="8"/>
  <c r="K1769" i="8"/>
  <c r="J1769" i="8"/>
  <c r="I1769" i="8"/>
  <c r="H1768" i="8"/>
  <c r="H1767" i="8"/>
  <c r="H1766" i="8"/>
  <c r="H1764" i="8" s="1"/>
  <c r="H1765" i="8"/>
  <c r="N1764" i="8"/>
  <c r="M1764" i="8"/>
  <c r="L1764" i="8"/>
  <c r="K1764" i="8"/>
  <c r="J1764" i="8"/>
  <c r="I1764" i="8"/>
  <c r="H1763" i="8"/>
  <c r="H1762" i="8"/>
  <c r="H1761" i="8"/>
  <c r="H1760" i="8"/>
  <c r="N1759" i="8"/>
  <c r="M1759" i="8"/>
  <c r="L1759" i="8"/>
  <c r="K1759" i="8"/>
  <c r="J1759" i="8"/>
  <c r="I1759" i="8"/>
  <c r="H1758" i="8"/>
  <c r="H1757" i="8"/>
  <c r="H1756" i="8"/>
  <c r="H1754" i="8" s="1"/>
  <c r="H1755" i="8"/>
  <c r="N1754" i="8"/>
  <c r="M1754" i="8"/>
  <c r="L1754" i="8"/>
  <c r="K1754" i="8"/>
  <c r="J1754" i="8"/>
  <c r="I1754" i="8"/>
  <c r="H1753" i="8"/>
  <c r="H1752" i="8"/>
  <c r="H1751" i="8"/>
  <c r="H1750" i="8"/>
  <c r="N1749" i="8"/>
  <c r="M1749" i="8"/>
  <c r="L1749" i="8"/>
  <c r="K1749" i="8"/>
  <c r="J1749" i="8"/>
  <c r="I1749" i="8"/>
  <c r="H1748" i="8"/>
  <c r="H1747" i="8"/>
  <c r="H1746" i="8"/>
  <c r="H1744" i="8" s="1"/>
  <c r="H1745" i="8"/>
  <c r="N1744" i="8"/>
  <c r="M1744" i="8"/>
  <c r="L1744" i="8"/>
  <c r="K1744" i="8"/>
  <c r="J1744" i="8"/>
  <c r="I1744" i="8"/>
  <c r="H1743" i="8"/>
  <c r="H1742" i="8"/>
  <c r="H1741" i="8"/>
  <c r="H1740" i="8"/>
  <c r="N1739" i="8"/>
  <c r="M1739" i="8"/>
  <c r="L1739" i="8"/>
  <c r="K1739" i="8"/>
  <c r="J1739" i="8"/>
  <c r="I1739" i="8"/>
  <c r="H1738" i="8"/>
  <c r="H1737" i="8"/>
  <c r="H1736" i="8"/>
  <c r="H1734" i="8" s="1"/>
  <c r="H1735" i="8"/>
  <c r="N1734" i="8"/>
  <c r="M1734" i="8"/>
  <c r="L1734" i="8"/>
  <c r="K1734" i="8"/>
  <c r="J1734" i="8"/>
  <c r="I1734" i="8"/>
  <c r="H1733" i="8"/>
  <c r="H1732" i="8"/>
  <c r="H1731" i="8"/>
  <c r="H1730" i="8"/>
  <c r="N1729" i="8"/>
  <c r="M1729" i="8"/>
  <c r="L1729" i="8"/>
  <c r="K1729" i="8"/>
  <c r="J1729" i="8"/>
  <c r="I1729" i="8"/>
  <c r="H1728" i="8"/>
  <c r="H1727" i="8"/>
  <c r="H1726" i="8"/>
  <c r="H1724" i="8" s="1"/>
  <c r="H1725" i="8"/>
  <c r="N1724" i="8"/>
  <c r="M1724" i="8"/>
  <c r="L1724" i="8"/>
  <c r="K1724" i="8"/>
  <c r="J1724" i="8"/>
  <c r="I1724" i="8"/>
  <c r="H1723" i="8"/>
  <c r="H1722" i="8"/>
  <c r="H1721" i="8"/>
  <c r="H1720" i="8"/>
  <c r="N1719" i="8"/>
  <c r="M1719" i="8"/>
  <c r="L1719" i="8"/>
  <c r="K1719" i="8"/>
  <c r="J1719" i="8"/>
  <c r="I1719" i="8"/>
  <c r="H1718" i="8"/>
  <c r="H1717" i="8"/>
  <c r="H1716" i="8"/>
  <c r="H1714" i="8" s="1"/>
  <c r="H1715" i="8"/>
  <c r="N1714" i="8"/>
  <c r="M1714" i="8"/>
  <c r="L1714" i="8"/>
  <c r="K1714" i="8"/>
  <c r="J1714" i="8"/>
  <c r="I1714" i="8"/>
  <c r="H1713" i="8"/>
  <c r="H1712" i="8"/>
  <c r="H1711" i="8"/>
  <c r="H1710" i="8"/>
  <c r="N1709" i="8"/>
  <c r="M1709" i="8"/>
  <c r="L1709" i="8"/>
  <c r="K1709" i="8"/>
  <c r="J1709" i="8"/>
  <c r="I1709" i="8"/>
  <c r="H1708" i="8"/>
  <c r="H1707" i="8"/>
  <c r="H1706" i="8"/>
  <c r="H1704" i="8" s="1"/>
  <c r="H1705" i="8"/>
  <c r="N1704" i="8"/>
  <c r="M1704" i="8"/>
  <c r="L1704" i="8"/>
  <c r="K1704" i="8"/>
  <c r="J1704" i="8"/>
  <c r="I1704" i="8"/>
  <c r="H1703" i="8"/>
  <c r="H1702" i="8"/>
  <c r="H1701" i="8"/>
  <c r="H1700" i="8"/>
  <c r="N1699" i="8"/>
  <c r="M1699" i="8"/>
  <c r="L1699" i="8"/>
  <c r="K1699" i="8"/>
  <c r="J1699" i="8"/>
  <c r="I1699" i="8"/>
  <c r="H1698" i="8"/>
  <c r="H1697" i="8"/>
  <c r="H1696" i="8"/>
  <c r="H1694" i="8" s="1"/>
  <c r="H1695" i="8"/>
  <c r="N1694" i="8"/>
  <c r="M1694" i="8"/>
  <c r="L1694" i="8"/>
  <c r="K1694" i="8"/>
  <c r="J1694" i="8"/>
  <c r="I1694" i="8"/>
  <c r="H1693" i="8"/>
  <c r="H1692" i="8"/>
  <c r="H1691" i="8"/>
  <c r="H1690" i="8"/>
  <c r="N1689" i="8"/>
  <c r="M1689" i="8"/>
  <c r="L1689" i="8"/>
  <c r="K1689" i="8"/>
  <c r="J1689" i="8"/>
  <c r="I1689" i="8"/>
  <c r="H1688" i="8"/>
  <c r="H1687" i="8"/>
  <c r="H1686" i="8"/>
  <c r="H1684" i="8" s="1"/>
  <c r="H1685" i="8"/>
  <c r="N1684" i="8"/>
  <c r="M1684" i="8"/>
  <c r="L1684" i="8"/>
  <c r="K1684" i="8"/>
  <c r="J1684" i="8"/>
  <c r="I1684" i="8"/>
  <c r="H1683" i="8"/>
  <c r="H1682" i="8"/>
  <c r="H1681" i="8"/>
  <c r="H1680" i="8"/>
  <c r="N1679" i="8"/>
  <c r="M1679" i="8"/>
  <c r="L1679" i="8"/>
  <c r="K1679" i="8"/>
  <c r="J1679" i="8"/>
  <c r="I1679" i="8"/>
  <c r="H1678" i="8"/>
  <c r="H1677" i="8"/>
  <c r="H1676" i="8"/>
  <c r="H1674" i="8" s="1"/>
  <c r="H1675" i="8"/>
  <c r="N1674" i="8"/>
  <c r="M1674" i="8"/>
  <c r="L1674" i="8"/>
  <c r="K1674" i="8"/>
  <c r="J1674" i="8"/>
  <c r="I1674" i="8"/>
  <c r="H1673" i="8"/>
  <c r="H1672" i="8"/>
  <c r="H1671" i="8"/>
  <c r="H1670" i="8"/>
  <c r="N1669" i="8"/>
  <c r="M1669" i="8"/>
  <c r="L1669" i="8"/>
  <c r="K1669" i="8"/>
  <c r="J1669" i="8"/>
  <c r="I1669" i="8"/>
  <c r="H1668" i="8"/>
  <c r="H1667" i="8"/>
  <c r="H1666" i="8"/>
  <c r="H1664" i="8" s="1"/>
  <c r="H1665" i="8"/>
  <c r="N1664" i="8"/>
  <c r="M1664" i="8"/>
  <c r="L1664" i="8"/>
  <c r="K1664" i="8"/>
  <c r="J1664" i="8"/>
  <c r="I1664" i="8"/>
  <c r="N1662" i="8"/>
  <c r="M1662" i="8"/>
  <c r="L1662" i="8"/>
  <c r="K1662" i="8"/>
  <c r="J1662" i="8"/>
  <c r="I1662" i="8"/>
  <c r="N1661" i="8"/>
  <c r="M1661" i="8"/>
  <c r="L1661" i="8"/>
  <c r="K1661" i="8"/>
  <c r="J1661" i="8"/>
  <c r="I1661" i="8"/>
  <c r="N1660" i="8"/>
  <c r="M1660" i="8"/>
  <c r="L1660" i="8"/>
  <c r="K1660" i="8"/>
  <c r="J1660" i="8"/>
  <c r="I1660" i="8"/>
  <c r="H1660" i="8"/>
  <c r="N1659" i="8"/>
  <c r="M1659" i="8"/>
  <c r="M1658" i="8" s="1"/>
  <c r="L1659" i="8"/>
  <c r="K1659" i="8"/>
  <c r="K1658" i="8" s="1"/>
  <c r="J1659" i="8"/>
  <c r="I1659" i="8"/>
  <c r="H1659" i="8" s="1"/>
  <c r="I1658" i="8"/>
  <c r="H1657" i="8"/>
  <c r="H1656" i="8"/>
  <c r="H1655" i="8"/>
  <c r="H1654" i="8"/>
  <c r="H1653" i="8" s="1"/>
  <c r="N1653" i="8"/>
  <c r="M1653" i="8"/>
  <c r="L1653" i="8"/>
  <c r="K1653" i="8"/>
  <c r="J1653" i="8"/>
  <c r="I1653" i="8"/>
  <c r="H1652" i="8"/>
  <c r="H1651" i="8"/>
  <c r="H1650" i="8"/>
  <c r="H1649" i="8"/>
  <c r="H1648" i="8" s="1"/>
  <c r="N1648" i="8"/>
  <c r="M1648" i="8"/>
  <c r="L1648" i="8"/>
  <c r="K1648" i="8"/>
  <c r="J1648" i="8"/>
  <c r="I1648" i="8"/>
  <c r="H1647" i="8"/>
  <c r="H1646" i="8"/>
  <c r="H1645" i="8"/>
  <c r="H1644" i="8"/>
  <c r="H1643" i="8" s="1"/>
  <c r="N1643" i="8"/>
  <c r="M1643" i="8"/>
  <c r="L1643" i="8"/>
  <c r="K1643" i="8"/>
  <c r="J1643" i="8"/>
  <c r="I1643" i="8"/>
  <c r="H1642" i="8"/>
  <c r="H1641" i="8"/>
  <c r="H1640" i="8"/>
  <c r="H1639" i="8"/>
  <c r="N1638" i="8"/>
  <c r="M1638" i="8"/>
  <c r="L1638" i="8"/>
  <c r="K1638" i="8"/>
  <c r="J1638" i="8"/>
  <c r="I1638" i="8"/>
  <c r="H1637" i="8"/>
  <c r="H1636" i="8"/>
  <c r="H1635" i="8"/>
  <c r="H1634" i="8"/>
  <c r="N1633" i="8"/>
  <c r="M1633" i="8"/>
  <c r="L1633" i="8"/>
  <c r="K1633" i="8"/>
  <c r="J1633" i="8"/>
  <c r="I1633" i="8"/>
  <c r="H1632" i="8"/>
  <c r="H1631" i="8"/>
  <c r="H1630" i="8"/>
  <c r="H1629" i="8"/>
  <c r="N1628" i="8"/>
  <c r="M1628" i="8"/>
  <c r="L1628" i="8"/>
  <c r="K1628" i="8"/>
  <c r="J1628" i="8"/>
  <c r="I1628" i="8"/>
  <c r="H1627" i="8"/>
  <c r="H1626" i="8"/>
  <c r="H1625" i="8"/>
  <c r="H1624" i="8"/>
  <c r="N1623" i="8"/>
  <c r="M1623" i="8"/>
  <c r="L1623" i="8"/>
  <c r="K1623" i="8"/>
  <c r="J1623" i="8"/>
  <c r="I1623" i="8"/>
  <c r="H1622" i="8"/>
  <c r="H1621" i="8"/>
  <c r="H1620" i="8"/>
  <c r="H1619" i="8"/>
  <c r="N1618" i="8"/>
  <c r="M1618" i="8"/>
  <c r="L1618" i="8"/>
  <c r="K1618" i="8"/>
  <c r="J1618" i="8"/>
  <c r="I1618" i="8"/>
  <c r="N1616" i="8"/>
  <c r="M1616" i="8"/>
  <c r="L1616" i="8"/>
  <c r="K1616" i="8"/>
  <c r="J1616" i="8"/>
  <c r="I1616" i="8"/>
  <c r="H1616" i="8" s="1"/>
  <c r="N1615" i="8"/>
  <c r="M1615" i="8"/>
  <c r="L1615" i="8"/>
  <c r="K1615" i="8"/>
  <c r="J1615" i="8"/>
  <c r="I1615" i="8"/>
  <c r="N1614" i="8"/>
  <c r="M1614" i="8"/>
  <c r="L1614" i="8"/>
  <c r="K1614" i="8"/>
  <c r="J1614" i="8"/>
  <c r="I1614" i="8"/>
  <c r="H1614" i="8" s="1"/>
  <c r="N1613" i="8"/>
  <c r="M1613" i="8"/>
  <c r="L1613" i="8"/>
  <c r="K1613" i="8"/>
  <c r="J1613" i="8"/>
  <c r="I1613" i="8"/>
  <c r="M1612" i="8"/>
  <c r="H1611" i="8"/>
  <c r="H1610" i="8"/>
  <c r="H1609" i="8"/>
  <c r="H1608" i="8"/>
  <c r="N1607" i="8"/>
  <c r="M1607" i="8"/>
  <c r="L1607" i="8"/>
  <c r="K1607" i="8"/>
  <c r="J1607" i="8"/>
  <c r="I1607" i="8"/>
  <c r="H1606" i="8"/>
  <c r="H1605" i="8"/>
  <c r="H1604" i="8"/>
  <c r="H1603" i="8"/>
  <c r="N1602" i="8"/>
  <c r="M1602" i="8"/>
  <c r="L1602" i="8"/>
  <c r="K1602" i="8"/>
  <c r="J1602" i="8"/>
  <c r="I1602" i="8"/>
  <c r="H1601" i="8"/>
  <c r="H1600" i="8"/>
  <c r="H1599" i="8"/>
  <c r="H1598" i="8"/>
  <c r="N1597" i="8"/>
  <c r="M1597" i="8"/>
  <c r="L1597" i="8"/>
  <c r="K1597" i="8"/>
  <c r="J1597" i="8"/>
  <c r="I1597" i="8"/>
  <c r="H1596" i="8"/>
  <c r="H1595" i="8"/>
  <c r="H1594" i="8"/>
  <c r="H1593" i="8"/>
  <c r="N1592" i="8"/>
  <c r="M1592" i="8"/>
  <c r="L1592" i="8"/>
  <c r="K1592" i="8"/>
  <c r="J1592" i="8"/>
  <c r="I1592" i="8"/>
  <c r="H1591" i="8"/>
  <c r="H1590" i="8"/>
  <c r="H1589" i="8"/>
  <c r="H1588" i="8"/>
  <c r="N1587" i="8"/>
  <c r="M1587" i="8"/>
  <c r="L1587" i="8"/>
  <c r="K1587" i="8"/>
  <c r="J1587" i="8"/>
  <c r="I1587" i="8"/>
  <c r="H1586" i="8"/>
  <c r="H1585" i="8"/>
  <c r="H1584" i="8"/>
  <c r="H1582" i="8" s="1"/>
  <c r="H1583" i="8"/>
  <c r="N1582" i="8"/>
  <c r="M1582" i="8"/>
  <c r="L1582" i="8"/>
  <c r="K1582" i="8"/>
  <c r="J1582" i="8"/>
  <c r="I1582" i="8"/>
  <c r="H1581" i="8"/>
  <c r="H1580" i="8"/>
  <c r="H1579" i="8"/>
  <c r="H1578" i="8"/>
  <c r="N1577" i="8"/>
  <c r="M1577" i="8"/>
  <c r="L1577" i="8"/>
  <c r="K1577" i="8"/>
  <c r="J1577" i="8"/>
  <c r="I1577" i="8"/>
  <c r="H1576" i="8"/>
  <c r="H1575" i="8"/>
  <c r="H1574" i="8"/>
  <c r="H1572" i="8" s="1"/>
  <c r="H1573" i="8"/>
  <c r="N1572" i="8"/>
  <c r="M1572" i="8"/>
  <c r="L1572" i="8"/>
  <c r="K1572" i="8"/>
  <c r="J1572" i="8"/>
  <c r="I1572" i="8"/>
  <c r="H1571" i="8"/>
  <c r="H1570" i="8"/>
  <c r="H1569" i="8"/>
  <c r="H1568" i="8"/>
  <c r="N1567" i="8"/>
  <c r="M1567" i="8"/>
  <c r="L1567" i="8"/>
  <c r="K1567" i="8"/>
  <c r="J1567" i="8"/>
  <c r="I1567" i="8"/>
  <c r="H1566" i="8"/>
  <c r="H1565" i="8"/>
  <c r="H1564" i="8"/>
  <c r="H1562" i="8" s="1"/>
  <c r="H1563" i="8"/>
  <c r="N1562" i="8"/>
  <c r="M1562" i="8"/>
  <c r="L1562" i="8"/>
  <c r="K1562" i="8"/>
  <c r="J1562" i="8"/>
  <c r="I1562" i="8"/>
  <c r="H1561" i="8"/>
  <c r="H1560" i="8"/>
  <c r="H1559" i="8"/>
  <c r="H1558" i="8"/>
  <c r="N1557" i="8"/>
  <c r="M1557" i="8"/>
  <c r="L1557" i="8"/>
  <c r="K1557" i="8"/>
  <c r="J1557" i="8"/>
  <c r="I1557" i="8"/>
  <c r="H1556" i="8"/>
  <c r="H1555" i="8"/>
  <c r="H1554" i="8"/>
  <c r="H1552" i="8" s="1"/>
  <c r="H1553" i="8"/>
  <c r="N1552" i="8"/>
  <c r="M1552" i="8"/>
  <c r="L1552" i="8"/>
  <c r="K1552" i="8"/>
  <c r="J1552" i="8"/>
  <c r="I1552" i="8"/>
  <c r="H1551" i="8"/>
  <c r="H1550" i="8"/>
  <c r="H1549" i="8"/>
  <c r="H1548" i="8"/>
  <c r="N1547" i="8"/>
  <c r="M1547" i="8"/>
  <c r="L1547" i="8"/>
  <c r="K1547" i="8"/>
  <c r="J1547" i="8"/>
  <c r="I1547" i="8"/>
  <c r="H1546" i="8"/>
  <c r="H1545" i="8"/>
  <c r="H1544" i="8"/>
  <c r="H1542" i="8" s="1"/>
  <c r="H1543" i="8"/>
  <c r="N1542" i="8"/>
  <c r="M1542" i="8"/>
  <c r="L1542" i="8"/>
  <c r="K1542" i="8"/>
  <c r="J1542" i="8"/>
  <c r="I1542" i="8"/>
  <c r="H1541" i="8"/>
  <c r="H1540" i="8"/>
  <c r="H1539" i="8"/>
  <c r="H1538" i="8"/>
  <c r="N1537" i="8"/>
  <c r="M1537" i="8"/>
  <c r="L1537" i="8"/>
  <c r="K1537" i="8"/>
  <c r="J1537" i="8"/>
  <c r="I1537" i="8"/>
  <c r="H1536" i="8"/>
  <c r="H1535" i="8"/>
  <c r="H1534" i="8"/>
  <c r="H1532" i="8" s="1"/>
  <c r="H1533" i="8"/>
  <c r="N1532" i="8"/>
  <c r="M1532" i="8"/>
  <c r="L1532" i="8"/>
  <c r="K1532" i="8"/>
  <c r="J1532" i="8"/>
  <c r="I1532" i="8"/>
  <c r="H1530" i="8"/>
  <c r="H1529" i="8"/>
  <c r="H1528" i="8"/>
  <c r="H1527" i="8"/>
  <c r="N1526" i="8"/>
  <c r="M1526" i="8"/>
  <c r="L1526" i="8"/>
  <c r="K1526" i="8"/>
  <c r="J1526" i="8"/>
  <c r="I1526" i="8"/>
  <c r="H1525" i="8"/>
  <c r="H1524" i="8"/>
  <c r="H1523" i="8"/>
  <c r="H1522" i="8"/>
  <c r="N1521" i="8"/>
  <c r="M1521" i="8"/>
  <c r="L1521" i="8"/>
  <c r="K1521" i="8"/>
  <c r="J1521" i="8"/>
  <c r="I1521" i="8"/>
  <c r="H1521" i="8"/>
  <c r="H1520" i="8"/>
  <c r="H1519" i="8"/>
  <c r="H1518" i="8"/>
  <c r="H1517" i="8"/>
  <c r="H1516" i="8" s="1"/>
  <c r="N1516" i="8"/>
  <c r="M1516" i="8"/>
  <c r="L1516" i="8"/>
  <c r="K1516" i="8"/>
  <c r="J1516" i="8"/>
  <c r="I1516" i="8"/>
  <c r="H1515" i="8"/>
  <c r="H1514" i="8"/>
  <c r="H1513" i="8"/>
  <c r="H1512" i="8"/>
  <c r="N1511" i="8"/>
  <c r="M1511" i="8"/>
  <c r="L1511" i="8"/>
  <c r="K1511" i="8"/>
  <c r="J1511" i="8"/>
  <c r="I1511" i="8"/>
  <c r="H1511" i="8"/>
  <c r="H1510" i="8"/>
  <c r="H1509" i="8"/>
  <c r="H1508" i="8"/>
  <c r="H1507" i="8"/>
  <c r="H1506" i="8" s="1"/>
  <c r="N1506" i="8"/>
  <c r="M1506" i="8"/>
  <c r="L1506" i="8"/>
  <c r="K1506" i="8"/>
  <c r="J1506" i="8"/>
  <c r="I1506" i="8"/>
  <c r="H1505" i="8"/>
  <c r="H1504" i="8"/>
  <c r="H1503" i="8"/>
  <c r="H1502" i="8"/>
  <c r="N1501" i="8"/>
  <c r="M1501" i="8"/>
  <c r="L1501" i="8"/>
  <c r="K1501" i="8"/>
  <c r="J1501" i="8"/>
  <c r="I1501" i="8"/>
  <c r="H1500" i="8"/>
  <c r="H1499" i="8"/>
  <c r="H1498" i="8"/>
  <c r="H1497" i="8"/>
  <c r="N1496" i="8"/>
  <c r="M1496" i="8"/>
  <c r="L1496" i="8"/>
  <c r="K1496" i="8"/>
  <c r="J1496" i="8"/>
  <c r="I1496" i="8"/>
  <c r="H1495" i="8"/>
  <c r="H1494" i="8"/>
  <c r="H1493" i="8"/>
  <c r="H1492" i="8"/>
  <c r="N1491" i="8"/>
  <c r="M1491" i="8"/>
  <c r="L1491" i="8"/>
  <c r="K1491" i="8"/>
  <c r="J1491" i="8"/>
  <c r="I1491" i="8"/>
  <c r="H1490" i="8"/>
  <c r="H1489" i="8"/>
  <c r="H1488" i="8"/>
  <c r="H1487" i="8"/>
  <c r="N1486" i="8"/>
  <c r="M1486" i="8"/>
  <c r="L1486" i="8"/>
  <c r="K1486" i="8"/>
  <c r="J1486" i="8"/>
  <c r="I1486" i="8"/>
  <c r="H1485" i="8"/>
  <c r="H1484" i="8"/>
  <c r="H1483" i="8"/>
  <c r="H1482" i="8"/>
  <c r="N1481" i="8"/>
  <c r="M1481" i="8"/>
  <c r="L1481" i="8"/>
  <c r="K1481" i="8"/>
  <c r="J1481" i="8"/>
  <c r="I1481" i="8"/>
  <c r="H1480" i="8"/>
  <c r="H1479" i="8"/>
  <c r="H1478" i="8"/>
  <c r="H1477" i="8"/>
  <c r="N1476" i="8"/>
  <c r="M1476" i="8"/>
  <c r="L1476" i="8"/>
  <c r="K1476" i="8"/>
  <c r="J1476" i="8"/>
  <c r="I1476" i="8"/>
  <c r="H1475" i="8"/>
  <c r="H1474" i="8"/>
  <c r="H1473" i="8"/>
  <c r="H1472" i="8"/>
  <c r="N1471" i="8"/>
  <c r="M1471" i="8"/>
  <c r="L1471" i="8"/>
  <c r="K1471" i="8"/>
  <c r="J1471" i="8"/>
  <c r="I1471" i="8"/>
  <c r="H1470" i="8"/>
  <c r="H1469" i="8"/>
  <c r="H1468" i="8"/>
  <c r="H1467" i="8"/>
  <c r="N1466" i="8"/>
  <c r="M1466" i="8"/>
  <c r="L1466" i="8"/>
  <c r="K1466" i="8"/>
  <c r="J1466" i="8"/>
  <c r="I1466" i="8"/>
  <c r="H1465" i="8"/>
  <c r="H1464" i="8"/>
  <c r="H1463" i="8"/>
  <c r="H1462" i="8"/>
  <c r="N1461" i="8"/>
  <c r="M1461" i="8"/>
  <c r="L1461" i="8"/>
  <c r="K1461" i="8"/>
  <c r="J1461" i="8"/>
  <c r="I1461" i="8"/>
  <c r="H1460" i="8"/>
  <c r="H1459" i="8"/>
  <c r="H1458" i="8"/>
  <c r="H1457" i="8"/>
  <c r="N1456" i="8"/>
  <c r="M1456" i="8"/>
  <c r="L1456" i="8"/>
  <c r="K1456" i="8"/>
  <c r="J1456" i="8"/>
  <c r="I1456" i="8"/>
  <c r="H1455" i="8"/>
  <c r="H1454" i="8"/>
  <c r="H1453" i="8"/>
  <c r="H1452" i="8"/>
  <c r="N1451" i="8"/>
  <c r="M1451" i="8"/>
  <c r="L1451" i="8"/>
  <c r="K1451" i="8"/>
  <c r="J1451" i="8"/>
  <c r="I1451" i="8"/>
  <c r="H1450" i="8"/>
  <c r="H1449" i="8"/>
  <c r="H1448" i="8"/>
  <c r="H1447" i="8"/>
  <c r="N1446" i="8"/>
  <c r="M1446" i="8"/>
  <c r="L1446" i="8"/>
  <c r="K1446" i="8"/>
  <c r="J1446" i="8"/>
  <c r="I1446" i="8"/>
  <c r="N1444" i="8"/>
  <c r="M1444" i="8"/>
  <c r="L1444" i="8"/>
  <c r="K1444" i="8"/>
  <c r="K1440" i="8" s="1"/>
  <c r="J1444" i="8"/>
  <c r="I1444" i="8"/>
  <c r="H1444" i="8" s="1"/>
  <c r="N1443" i="8"/>
  <c r="M1443" i="8"/>
  <c r="L1443" i="8"/>
  <c r="K1443" i="8"/>
  <c r="J1443" i="8"/>
  <c r="I1443" i="8"/>
  <c r="N1442" i="8"/>
  <c r="M1442" i="8"/>
  <c r="L1442" i="8"/>
  <c r="K1442" i="8"/>
  <c r="J1442" i="8"/>
  <c r="I1442" i="8"/>
  <c r="N1441" i="8"/>
  <c r="M1441" i="8"/>
  <c r="L1441" i="8"/>
  <c r="K1441" i="8"/>
  <c r="J1441" i="8"/>
  <c r="I1441" i="8"/>
  <c r="H1441" i="8"/>
  <c r="H1439" i="8"/>
  <c r="H1438" i="8"/>
  <c r="H1437" i="8"/>
  <c r="H1436" i="8"/>
  <c r="N1435" i="8"/>
  <c r="M1435" i="8"/>
  <c r="L1435" i="8"/>
  <c r="K1435" i="8"/>
  <c r="J1435" i="8"/>
  <c r="I1435" i="8"/>
  <c r="H1434" i="8"/>
  <c r="H1433" i="8"/>
  <c r="H1432" i="8"/>
  <c r="H1431" i="8"/>
  <c r="N1430" i="8"/>
  <c r="M1430" i="8"/>
  <c r="L1430" i="8"/>
  <c r="K1430" i="8"/>
  <c r="J1430" i="8"/>
  <c r="I1430" i="8"/>
  <c r="H1429" i="8"/>
  <c r="H1428" i="8"/>
  <c r="H1427" i="8"/>
  <c r="H1425" i="8" s="1"/>
  <c r="H1426" i="8"/>
  <c r="N1425" i="8"/>
  <c r="M1425" i="8"/>
  <c r="L1425" i="8"/>
  <c r="K1425" i="8"/>
  <c r="J1425" i="8"/>
  <c r="I1425" i="8"/>
  <c r="H1424" i="8"/>
  <c r="H1423" i="8"/>
  <c r="H1422" i="8"/>
  <c r="H1420" i="8" s="1"/>
  <c r="H1421" i="8"/>
  <c r="N1420" i="8"/>
  <c r="M1420" i="8"/>
  <c r="L1420" i="8"/>
  <c r="K1420" i="8"/>
  <c r="J1420" i="8"/>
  <c r="I1420" i="8"/>
  <c r="H1419" i="8"/>
  <c r="H1418" i="8"/>
  <c r="H1417" i="8"/>
  <c r="H1416" i="8"/>
  <c r="N1415" i="8"/>
  <c r="M1415" i="8"/>
  <c r="L1415" i="8"/>
  <c r="K1415" i="8"/>
  <c r="J1415" i="8"/>
  <c r="I1415" i="8"/>
  <c r="H1414" i="8"/>
  <c r="H1413" i="8"/>
  <c r="H1412" i="8"/>
  <c r="H1411" i="8"/>
  <c r="N1410" i="8"/>
  <c r="M1410" i="8"/>
  <c r="L1410" i="8"/>
  <c r="K1410" i="8"/>
  <c r="J1410" i="8"/>
  <c r="I1410" i="8"/>
  <c r="H1409" i="8"/>
  <c r="H1408" i="8"/>
  <c r="H1407" i="8"/>
  <c r="H1405" i="8" s="1"/>
  <c r="H1406" i="8"/>
  <c r="N1405" i="8"/>
  <c r="M1405" i="8"/>
  <c r="L1405" i="8"/>
  <c r="K1405" i="8"/>
  <c r="J1405" i="8"/>
  <c r="I1405" i="8"/>
  <c r="H1404" i="8"/>
  <c r="H1403" i="8"/>
  <c r="H1402" i="8"/>
  <c r="H1400" i="8" s="1"/>
  <c r="H1401" i="8"/>
  <c r="N1400" i="8"/>
  <c r="M1400" i="8"/>
  <c r="L1400" i="8"/>
  <c r="K1400" i="8"/>
  <c r="J1400" i="8"/>
  <c r="I1400" i="8"/>
  <c r="H1399" i="8"/>
  <c r="H1398" i="8"/>
  <c r="H1397" i="8"/>
  <c r="H1396" i="8"/>
  <c r="N1395" i="8"/>
  <c r="M1395" i="8"/>
  <c r="L1395" i="8"/>
  <c r="K1395" i="8"/>
  <c r="J1395" i="8"/>
  <c r="I1395" i="8"/>
  <c r="H1394" i="8"/>
  <c r="H1393" i="8"/>
  <c r="H1392" i="8"/>
  <c r="H1391" i="8"/>
  <c r="N1390" i="8"/>
  <c r="M1390" i="8"/>
  <c r="L1390" i="8"/>
  <c r="K1390" i="8"/>
  <c r="J1390" i="8"/>
  <c r="I1390" i="8"/>
  <c r="H1389" i="8"/>
  <c r="H1388" i="8"/>
  <c r="H1387" i="8"/>
  <c r="H1385" i="8" s="1"/>
  <c r="H1386" i="8"/>
  <c r="N1385" i="8"/>
  <c r="M1385" i="8"/>
  <c r="L1385" i="8"/>
  <c r="K1385" i="8"/>
  <c r="J1385" i="8"/>
  <c r="I1385" i="8"/>
  <c r="H1384" i="8"/>
  <c r="H1383" i="8"/>
  <c r="H1382" i="8"/>
  <c r="H1380" i="8" s="1"/>
  <c r="H1381" i="8"/>
  <c r="N1380" i="8"/>
  <c r="M1380" i="8"/>
  <c r="L1380" i="8"/>
  <c r="K1380" i="8"/>
  <c r="J1380" i="8"/>
  <c r="I1380" i="8"/>
  <c r="H1379" i="8"/>
  <c r="H1378" i="8"/>
  <c r="H1377" i="8"/>
  <c r="H1376" i="8"/>
  <c r="N1375" i="8"/>
  <c r="M1375" i="8"/>
  <c r="L1375" i="8"/>
  <c r="K1375" i="8"/>
  <c r="J1375" i="8"/>
  <c r="I1375" i="8"/>
  <c r="H1374" i="8"/>
  <c r="H1373" i="8"/>
  <c r="H1372" i="8"/>
  <c r="H1370" i="8" s="1"/>
  <c r="H1371" i="8"/>
  <c r="N1370" i="8"/>
  <c r="M1370" i="8"/>
  <c r="L1370" i="8"/>
  <c r="K1370" i="8"/>
  <c r="J1370" i="8"/>
  <c r="I1370" i="8"/>
  <c r="H1369" i="8"/>
  <c r="H1368" i="8"/>
  <c r="H1367" i="8"/>
  <c r="H1366" i="8"/>
  <c r="N1365" i="8"/>
  <c r="M1365" i="8"/>
  <c r="L1365" i="8"/>
  <c r="K1365" i="8"/>
  <c r="J1365" i="8"/>
  <c r="I1365" i="8"/>
  <c r="H1364" i="8"/>
  <c r="H1363" i="8"/>
  <c r="H1362" i="8"/>
  <c r="H1360" i="8" s="1"/>
  <c r="H1361" i="8"/>
  <c r="N1360" i="8"/>
  <c r="M1360" i="8"/>
  <c r="L1360" i="8"/>
  <c r="K1360" i="8"/>
  <c r="J1360" i="8"/>
  <c r="I1360" i="8"/>
  <c r="H1359" i="8"/>
  <c r="H1358" i="8"/>
  <c r="H1357" i="8"/>
  <c r="H1356" i="8"/>
  <c r="N1355" i="8"/>
  <c r="M1355" i="8"/>
  <c r="L1355" i="8"/>
  <c r="K1355" i="8"/>
  <c r="J1355" i="8"/>
  <c r="I1355" i="8"/>
  <c r="H1354" i="8"/>
  <c r="H1353" i="8"/>
  <c r="H1352" i="8"/>
  <c r="H1350" i="8" s="1"/>
  <c r="H1351" i="8"/>
  <c r="N1350" i="8"/>
  <c r="M1350" i="8"/>
  <c r="L1350" i="8"/>
  <c r="K1350" i="8"/>
  <c r="J1350" i="8"/>
  <c r="I1350" i="8"/>
  <c r="H1349" i="8"/>
  <c r="H1348" i="8"/>
  <c r="H1347" i="8"/>
  <c r="H1346" i="8"/>
  <c r="N1345" i="8"/>
  <c r="M1345" i="8"/>
  <c r="L1345" i="8"/>
  <c r="K1345" i="8"/>
  <c r="J1345" i="8"/>
  <c r="I1345" i="8"/>
  <c r="H1344" i="8"/>
  <c r="H1343" i="8"/>
  <c r="H1342" i="8"/>
  <c r="H1340" i="8" s="1"/>
  <c r="H1341" i="8"/>
  <c r="N1340" i="8"/>
  <c r="M1340" i="8"/>
  <c r="L1340" i="8"/>
  <c r="K1340" i="8"/>
  <c r="J1340" i="8"/>
  <c r="I1340" i="8"/>
  <c r="H1339" i="8"/>
  <c r="H1338" i="8"/>
  <c r="H1337" i="8"/>
  <c r="H1336" i="8"/>
  <c r="N1335" i="8"/>
  <c r="M1335" i="8"/>
  <c r="L1335" i="8"/>
  <c r="K1335" i="8"/>
  <c r="J1335" i="8"/>
  <c r="I1335" i="8"/>
  <c r="N1333" i="8"/>
  <c r="M1333" i="8"/>
  <c r="L1333" i="8"/>
  <c r="K1333" i="8"/>
  <c r="J1333" i="8"/>
  <c r="I1333" i="8"/>
  <c r="H1333" i="8"/>
  <c r="N1332" i="8"/>
  <c r="M1332" i="8"/>
  <c r="L1332" i="8"/>
  <c r="K1332" i="8"/>
  <c r="J1332" i="8"/>
  <c r="I1332" i="8"/>
  <c r="H1332" i="8" s="1"/>
  <c r="N1331" i="8"/>
  <c r="M1331" i="8"/>
  <c r="L1331" i="8"/>
  <c r="K1331" i="8"/>
  <c r="J1331" i="8"/>
  <c r="I1331" i="8"/>
  <c r="H1331" i="8" s="1"/>
  <c r="N1330" i="8"/>
  <c r="M1330" i="8"/>
  <c r="L1330" i="8"/>
  <c r="K1330" i="8"/>
  <c r="J1330" i="8"/>
  <c r="I1330" i="8"/>
  <c r="H1330" i="8" s="1"/>
  <c r="K1329" i="8"/>
  <c r="H1328" i="8"/>
  <c r="H1327" i="8"/>
  <c r="H1326" i="8"/>
  <c r="H1325" i="8"/>
  <c r="N1324" i="8"/>
  <c r="M1324" i="8"/>
  <c r="L1324" i="8"/>
  <c r="K1324" i="8"/>
  <c r="J1324" i="8"/>
  <c r="I1324" i="8"/>
  <c r="H1323" i="8"/>
  <c r="H1322" i="8"/>
  <c r="H1319" i="8" s="1"/>
  <c r="H1321" i="8"/>
  <c r="H1320" i="8"/>
  <c r="N1319" i="8"/>
  <c r="M1319" i="8"/>
  <c r="L1319" i="8"/>
  <c r="K1319" i="8"/>
  <c r="J1319" i="8"/>
  <c r="I1319" i="8"/>
  <c r="H1318" i="8"/>
  <c r="H1317" i="8"/>
  <c r="H1316" i="8"/>
  <c r="H1315" i="8"/>
  <c r="N1314" i="8"/>
  <c r="M1314" i="8"/>
  <c r="L1314" i="8"/>
  <c r="K1314" i="8"/>
  <c r="J1314" i="8"/>
  <c r="I1314" i="8"/>
  <c r="H1313" i="8"/>
  <c r="H1312" i="8"/>
  <c r="H1311" i="8"/>
  <c r="H1310" i="8"/>
  <c r="N1309" i="8"/>
  <c r="M1309" i="8"/>
  <c r="L1309" i="8"/>
  <c r="K1309" i="8"/>
  <c r="J1309" i="8"/>
  <c r="I1309" i="8"/>
  <c r="H1308" i="8"/>
  <c r="H1307" i="8"/>
  <c r="H1306" i="8"/>
  <c r="H1304" i="8" s="1"/>
  <c r="H1305" i="8"/>
  <c r="N1304" i="8"/>
  <c r="M1304" i="8"/>
  <c r="L1304" i="8"/>
  <c r="K1304" i="8"/>
  <c r="J1304" i="8"/>
  <c r="I1304" i="8"/>
  <c r="H1303" i="8"/>
  <c r="H1302" i="8"/>
  <c r="H1301" i="8"/>
  <c r="H1300" i="8"/>
  <c r="N1299" i="8"/>
  <c r="M1299" i="8"/>
  <c r="L1299" i="8"/>
  <c r="K1299" i="8"/>
  <c r="J1299" i="8"/>
  <c r="I1299" i="8"/>
  <c r="H1298" i="8"/>
  <c r="H1297" i="8"/>
  <c r="H1296" i="8"/>
  <c r="H1294" i="8" s="1"/>
  <c r="H1295" i="8"/>
  <c r="N1294" i="8"/>
  <c r="M1294" i="8"/>
  <c r="L1294" i="8"/>
  <c r="K1294" i="8"/>
  <c r="J1294" i="8"/>
  <c r="I1294" i="8"/>
  <c r="H1293" i="8"/>
  <c r="H1292" i="8"/>
  <c r="H1291" i="8"/>
  <c r="H1290" i="8"/>
  <c r="N1289" i="8"/>
  <c r="M1289" i="8"/>
  <c r="L1289" i="8"/>
  <c r="K1289" i="8"/>
  <c r="J1289" i="8"/>
  <c r="I1289" i="8"/>
  <c r="H1288" i="8"/>
  <c r="H1287" i="8"/>
  <c r="H1286" i="8"/>
  <c r="H1284" i="8" s="1"/>
  <c r="H1285" i="8"/>
  <c r="N1284" i="8"/>
  <c r="M1284" i="8"/>
  <c r="L1284" i="8"/>
  <c r="K1284" i="8"/>
  <c r="J1284" i="8"/>
  <c r="I1284" i="8"/>
  <c r="H1283" i="8"/>
  <c r="H1282" i="8"/>
  <c r="H1281" i="8"/>
  <c r="H1280" i="8"/>
  <c r="N1279" i="8"/>
  <c r="M1279" i="8"/>
  <c r="L1279" i="8"/>
  <c r="K1279" i="8"/>
  <c r="J1279" i="8"/>
  <c r="I1279" i="8"/>
  <c r="H1278" i="8"/>
  <c r="H1277" i="8"/>
  <c r="H1276" i="8"/>
  <c r="H1274" i="8" s="1"/>
  <c r="H1275" i="8"/>
  <c r="N1274" i="8"/>
  <c r="M1274" i="8"/>
  <c r="L1274" i="8"/>
  <c r="K1274" i="8"/>
  <c r="J1274" i="8"/>
  <c r="I1274" i="8"/>
  <c r="H1273" i="8"/>
  <c r="H1272" i="8"/>
  <c r="H1271" i="8"/>
  <c r="H1270" i="8"/>
  <c r="N1269" i="8"/>
  <c r="M1269" i="8"/>
  <c r="L1269" i="8"/>
  <c r="K1269" i="8"/>
  <c r="J1269" i="8"/>
  <c r="I1269" i="8"/>
  <c r="H1268" i="8"/>
  <c r="H1267" i="8"/>
  <c r="H1266" i="8"/>
  <c r="H1264" i="8" s="1"/>
  <c r="H1265" i="8"/>
  <c r="N1264" i="8"/>
  <c r="M1264" i="8"/>
  <c r="L1264" i="8"/>
  <c r="K1264" i="8"/>
  <c r="J1264" i="8"/>
  <c r="I1264" i="8"/>
  <c r="H1263" i="8"/>
  <c r="H1262" i="8"/>
  <c r="H1261" i="8"/>
  <c r="H1260" i="8"/>
  <c r="N1259" i="8"/>
  <c r="M1259" i="8"/>
  <c r="L1259" i="8"/>
  <c r="K1259" i="8"/>
  <c r="J1259" i="8"/>
  <c r="I1259" i="8"/>
  <c r="H1258" i="8"/>
  <c r="H1257" i="8"/>
  <c r="H1256" i="8"/>
  <c r="H1254" i="8" s="1"/>
  <c r="H1255" i="8"/>
  <c r="N1254" i="8"/>
  <c r="M1254" i="8"/>
  <c r="L1254" i="8"/>
  <c r="K1254" i="8"/>
  <c r="J1254" i="8"/>
  <c r="I1254" i="8"/>
  <c r="H1253" i="8"/>
  <c r="H1252" i="8"/>
  <c r="H1251" i="8"/>
  <c r="H1250" i="8"/>
  <c r="N1249" i="8"/>
  <c r="M1249" i="8"/>
  <c r="L1249" i="8"/>
  <c r="K1249" i="8"/>
  <c r="J1249" i="8"/>
  <c r="I1249" i="8"/>
  <c r="H1248" i="8"/>
  <c r="H1247" i="8"/>
  <c r="H1246" i="8"/>
  <c r="H1244" i="8" s="1"/>
  <c r="H1245" i="8"/>
  <c r="N1244" i="8"/>
  <c r="M1244" i="8"/>
  <c r="L1244" i="8"/>
  <c r="K1244" i="8"/>
  <c r="J1244" i="8"/>
  <c r="I1244" i="8"/>
  <c r="H1243" i="8"/>
  <c r="H1242" i="8"/>
  <c r="H1241" i="8"/>
  <c r="H1240" i="8"/>
  <c r="N1239" i="8"/>
  <c r="M1239" i="8"/>
  <c r="L1239" i="8"/>
  <c r="K1239" i="8"/>
  <c r="J1239" i="8"/>
  <c r="I1239" i="8"/>
  <c r="H1238" i="8"/>
  <c r="H1237" i="8"/>
  <c r="H1236" i="8"/>
  <c r="H1234" i="8" s="1"/>
  <c r="H1235" i="8"/>
  <c r="N1234" i="8"/>
  <c r="M1234" i="8"/>
  <c r="L1234" i="8"/>
  <c r="K1234" i="8"/>
  <c r="J1234" i="8"/>
  <c r="I1234" i="8"/>
  <c r="N1232" i="8"/>
  <c r="M1232" i="8"/>
  <c r="L1232" i="8"/>
  <c r="K1232" i="8"/>
  <c r="J1232" i="8"/>
  <c r="I1232" i="8"/>
  <c r="N1231" i="8"/>
  <c r="M1231" i="8"/>
  <c r="L1231" i="8"/>
  <c r="K1231" i="8"/>
  <c r="J1231" i="8"/>
  <c r="I1231" i="8"/>
  <c r="N1230" i="8"/>
  <c r="M1230" i="8"/>
  <c r="L1230" i="8"/>
  <c r="K1230" i="8"/>
  <c r="J1230" i="8"/>
  <c r="I1230" i="8"/>
  <c r="H1230" i="8"/>
  <c r="N1229" i="8"/>
  <c r="M1229" i="8"/>
  <c r="L1229" i="8"/>
  <c r="K1229" i="8"/>
  <c r="J1229" i="8"/>
  <c r="I1229" i="8"/>
  <c r="H1229" i="8" s="1"/>
  <c r="M1228" i="8"/>
  <c r="H1227" i="8"/>
  <c r="H1226" i="8"/>
  <c r="H1225" i="8"/>
  <c r="H1224" i="8"/>
  <c r="N1223" i="8"/>
  <c r="M1223" i="8"/>
  <c r="L1223" i="8"/>
  <c r="K1223" i="8"/>
  <c r="J1223" i="8"/>
  <c r="I1223" i="8"/>
  <c r="H1222" i="8"/>
  <c r="H1221" i="8"/>
  <c r="H1220" i="8"/>
  <c r="H1219" i="8"/>
  <c r="N1218" i="8"/>
  <c r="M1218" i="8"/>
  <c r="L1218" i="8"/>
  <c r="K1218" i="8"/>
  <c r="J1218" i="8"/>
  <c r="I1218" i="8"/>
  <c r="H1217" i="8"/>
  <c r="H1216" i="8"/>
  <c r="H1215" i="8"/>
  <c r="H1214" i="8"/>
  <c r="N1213" i="8"/>
  <c r="M1213" i="8"/>
  <c r="L1213" i="8"/>
  <c r="K1213" i="8"/>
  <c r="J1213" i="8"/>
  <c r="I1213" i="8"/>
  <c r="H1212" i="8"/>
  <c r="H1211" i="8"/>
  <c r="H1210" i="8"/>
  <c r="H1209" i="8"/>
  <c r="N1208" i="8"/>
  <c r="M1208" i="8"/>
  <c r="L1208" i="8"/>
  <c r="K1208" i="8"/>
  <c r="J1208" i="8"/>
  <c r="I1208" i="8"/>
  <c r="H1207" i="8"/>
  <c r="H1206" i="8"/>
  <c r="H1205" i="8"/>
  <c r="H1203" i="8" s="1"/>
  <c r="H1204" i="8"/>
  <c r="N1203" i="8"/>
  <c r="M1203" i="8"/>
  <c r="L1203" i="8"/>
  <c r="K1203" i="8"/>
  <c r="J1203" i="8"/>
  <c r="I1203" i="8"/>
  <c r="H1202" i="8"/>
  <c r="H1201" i="8"/>
  <c r="H1200" i="8"/>
  <c r="H1199" i="8"/>
  <c r="N1198" i="8"/>
  <c r="M1198" i="8"/>
  <c r="L1198" i="8"/>
  <c r="K1198" i="8"/>
  <c r="J1198" i="8"/>
  <c r="I1198" i="8"/>
  <c r="H1197" i="8"/>
  <c r="H1196" i="8"/>
  <c r="H1195" i="8"/>
  <c r="H1193" i="8" s="1"/>
  <c r="H1194" i="8"/>
  <c r="N1193" i="8"/>
  <c r="M1193" i="8"/>
  <c r="L1193" i="8"/>
  <c r="K1193" i="8"/>
  <c r="J1193" i="8"/>
  <c r="I1193" i="8"/>
  <c r="H1192" i="8"/>
  <c r="H1191" i="8"/>
  <c r="H1190" i="8"/>
  <c r="H1189" i="8"/>
  <c r="N1188" i="8"/>
  <c r="M1188" i="8"/>
  <c r="L1188" i="8"/>
  <c r="K1188" i="8"/>
  <c r="J1188" i="8"/>
  <c r="I1188" i="8"/>
  <c r="H1187" i="8"/>
  <c r="H1186" i="8"/>
  <c r="H1185" i="8"/>
  <c r="H1183" i="8" s="1"/>
  <c r="H1184" i="8"/>
  <c r="N1183" i="8"/>
  <c r="M1183" i="8"/>
  <c r="L1183" i="8"/>
  <c r="K1183" i="8"/>
  <c r="J1183" i="8"/>
  <c r="I1183" i="8"/>
  <c r="H1182" i="8"/>
  <c r="H1181" i="8"/>
  <c r="H1180" i="8"/>
  <c r="H1179" i="8"/>
  <c r="N1178" i="8"/>
  <c r="M1178" i="8"/>
  <c r="L1178" i="8"/>
  <c r="K1178" i="8"/>
  <c r="J1178" i="8"/>
  <c r="I1178" i="8"/>
  <c r="H1177" i="8"/>
  <c r="H1176" i="8"/>
  <c r="H1175" i="8"/>
  <c r="H1173" i="8" s="1"/>
  <c r="H1174" i="8"/>
  <c r="N1173" i="8"/>
  <c r="M1173" i="8"/>
  <c r="L1173" i="8"/>
  <c r="K1173" i="8"/>
  <c r="J1173" i="8"/>
  <c r="I1173" i="8"/>
  <c r="H1172" i="8"/>
  <c r="H1171" i="8"/>
  <c r="H1170" i="8"/>
  <c r="H1169" i="8"/>
  <c r="N1168" i="8"/>
  <c r="M1168" i="8"/>
  <c r="L1168" i="8"/>
  <c r="K1168" i="8"/>
  <c r="J1168" i="8"/>
  <c r="I1168" i="8"/>
  <c r="H1167" i="8"/>
  <c r="H1166" i="8"/>
  <c r="H1165" i="8"/>
  <c r="H1163" i="8" s="1"/>
  <c r="H1164" i="8"/>
  <c r="N1163" i="8"/>
  <c r="M1163" i="8"/>
  <c r="L1163" i="8"/>
  <c r="K1163" i="8"/>
  <c r="J1163" i="8"/>
  <c r="I1163" i="8"/>
  <c r="H1162" i="8"/>
  <c r="H1161" i="8"/>
  <c r="H1160" i="8"/>
  <c r="H1159" i="8"/>
  <c r="N1158" i="8"/>
  <c r="M1158" i="8"/>
  <c r="L1158" i="8"/>
  <c r="K1158" i="8"/>
  <c r="J1158" i="8"/>
  <c r="I1158" i="8"/>
  <c r="H1157" i="8"/>
  <c r="H1156" i="8"/>
  <c r="H1155" i="8"/>
  <c r="H1153" i="8" s="1"/>
  <c r="H1154" i="8"/>
  <c r="N1153" i="8"/>
  <c r="M1153" i="8"/>
  <c r="L1153" i="8"/>
  <c r="K1153" i="8"/>
  <c r="J1153" i="8"/>
  <c r="I1153" i="8"/>
  <c r="H1152" i="8"/>
  <c r="H1151" i="8"/>
  <c r="H1150" i="8"/>
  <c r="H1149" i="8"/>
  <c r="N1148" i="8"/>
  <c r="M1148" i="8"/>
  <c r="L1148" i="8"/>
  <c r="K1148" i="8"/>
  <c r="J1148" i="8"/>
  <c r="I1148" i="8"/>
  <c r="H1147" i="8"/>
  <c r="H1146" i="8"/>
  <c r="H1145" i="8"/>
  <c r="H1143" i="8" s="1"/>
  <c r="H1144" i="8"/>
  <c r="N1143" i="8"/>
  <c r="M1143" i="8"/>
  <c r="L1143" i="8"/>
  <c r="K1143" i="8"/>
  <c r="J1143" i="8"/>
  <c r="I1143" i="8"/>
  <c r="H1142" i="8"/>
  <c r="H1141" i="8"/>
  <c r="H1140" i="8"/>
  <c r="H1139" i="8"/>
  <c r="N1138" i="8"/>
  <c r="M1138" i="8"/>
  <c r="L1138" i="8"/>
  <c r="K1138" i="8"/>
  <c r="J1138" i="8"/>
  <c r="I1138" i="8"/>
  <c r="H1137" i="8"/>
  <c r="H1136" i="8"/>
  <c r="H1135" i="8"/>
  <c r="H1133" i="8" s="1"/>
  <c r="H1134" i="8"/>
  <c r="N1133" i="8"/>
  <c r="M1133" i="8"/>
  <c r="L1133" i="8"/>
  <c r="K1133" i="8"/>
  <c r="J1133" i="8"/>
  <c r="I1133" i="8"/>
  <c r="H1132" i="8"/>
  <c r="H1131" i="8"/>
  <c r="H1130" i="8"/>
  <c r="H1129" i="8"/>
  <c r="N1128" i="8"/>
  <c r="M1128" i="8"/>
  <c r="L1128" i="8"/>
  <c r="K1128" i="8"/>
  <c r="J1128" i="8"/>
  <c r="I1128" i="8"/>
  <c r="H1127" i="8"/>
  <c r="H1126" i="8"/>
  <c r="H1125" i="8"/>
  <c r="H1123" i="8" s="1"/>
  <c r="H1124" i="8"/>
  <c r="N1123" i="8"/>
  <c r="M1123" i="8"/>
  <c r="L1123" i="8"/>
  <c r="K1123" i="8"/>
  <c r="J1123" i="8"/>
  <c r="I1123" i="8"/>
  <c r="H1122" i="8"/>
  <c r="H1121" i="8"/>
  <c r="H1120" i="8"/>
  <c r="H1119" i="8"/>
  <c r="N1118" i="8"/>
  <c r="M1118" i="8"/>
  <c r="L1118" i="8"/>
  <c r="K1118" i="8"/>
  <c r="J1118" i="8"/>
  <c r="I1118" i="8"/>
  <c r="H1117" i="8"/>
  <c r="H1116" i="8"/>
  <c r="H1115" i="8"/>
  <c r="H1113" i="8" s="1"/>
  <c r="H1114" i="8"/>
  <c r="N1113" i="8"/>
  <c r="M1113" i="8"/>
  <c r="L1113" i="8"/>
  <c r="K1113" i="8"/>
  <c r="J1113" i="8"/>
  <c r="I1113" i="8"/>
  <c r="N1111" i="8"/>
  <c r="M1111" i="8"/>
  <c r="L1111" i="8"/>
  <c r="K1111" i="8"/>
  <c r="J1111" i="8"/>
  <c r="I1111" i="8"/>
  <c r="N1110" i="8"/>
  <c r="M1110" i="8"/>
  <c r="L1110" i="8"/>
  <c r="K1110" i="8"/>
  <c r="J1110" i="8"/>
  <c r="I1110" i="8"/>
  <c r="N1109" i="8"/>
  <c r="M1109" i="8"/>
  <c r="L1109" i="8"/>
  <c r="K1109" i="8"/>
  <c r="J1109" i="8"/>
  <c r="I1109" i="8"/>
  <c r="H1109" i="8"/>
  <c r="N1108" i="8"/>
  <c r="M1108" i="8"/>
  <c r="L1108" i="8"/>
  <c r="K1108" i="8"/>
  <c r="J1108" i="8"/>
  <c r="I1108" i="8"/>
  <c r="H1108" i="8" s="1"/>
  <c r="K1107" i="8"/>
  <c r="H1106" i="8"/>
  <c r="H1105" i="8"/>
  <c r="H1104" i="8"/>
  <c r="H1103" i="8"/>
  <c r="H1102" i="8" s="1"/>
  <c r="N1102" i="8"/>
  <c r="M1102" i="8"/>
  <c r="L1102" i="8"/>
  <c r="K1102" i="8"/>
  <c r="J1102" i="8"/>
  <c r="I1102" i="8"/>
  <c r="H1101" i="8"/>
  <c r="H1100" i="8"/>
  <c r="H1099" i="8"/>
  <c r="H1098" i="8"/>
  <c r="N1097" i="8"/>
  <c r="M1097" i="8"/>
  <c r="L1097" i="8"/>
  <c r="K1097" i="8"/>
  <c r="J1097" i="8"/>
  <c r="I1097" i="8"/>
  <c r="N1095" i="8"/>
  <c r="M1095" i="8"/>
  <c r="L1095" i="8"/>
  <c r="K1095" i="8"/>
  <c r="K1091" i="8" s="1"/>
  <c r="J1095" i="8"/>
  <c r="I1095" i="8"/>
  <c r="H1095" i="8" s="1"/>
  <c r="N1094" i="8"/>
  <c r="M1094" i="8"/>
  <c r="L1094" i="8"/>
  <c r="K1094" i="8"/>
  <c r="J1094" i="8"/>
  <c r="I1094" i="8"/>
  <c r="N1093" i="8"/>
  <c r="M1093" i="8"/>
  <c r="L1093" i="8"/>
  <c r="K1093" i="8"/>
  <c r="J1093" i="8"/>
  <c r="I1093" i="8"/>
  <c r="N1092" i="8"/>
  <c r="N1091" i="8" s="1"/>
  <c r="M1092" i="8"/>
  <c r="L1092" i="8"/>
  <c r="L1091" i="8" s="1"/>
  <c r="K1092" i="8"/>
  <c r="J1092" i="8"/>
  <c r="I1092" i="8"/>
  <c r="H1092" i="8"/>
  <c r="H1090" i="8"/>
  <c r="H1089" i="8"/>
  <c r="H1088" i="8"/>
  <c r="H1087" i="8"/>
  <c r="N1086" i="8"/>
  <c r="M1086" i="8"/>
  <c r="L1086" i="8"/>
  <c r="K1086" i="8"/>
  <c r="J1086" i="8"/>
  <c r="I1086" i="8"/>
  <c r="H1085" i="8"/>
  <c r="H1084" i="8"/>
  <c r="H1083" i="8"/>
  <c r="H1082" i="8"/>
  <c r="N1081" i="8"/>
  <c r="M1081" i="8"/>
  <c r="L1081" i="8"/>
  <c r="K1081" i="8"/>
  <c r="J1081" i="8"/>
  <c r="I1081" i="8"/>
  <c r="H1080" i="8"/>
  <c r="H1079" i="8"/>
  <c r="H1078" i="8"/>
  <c r="H1076" i="8" s="1"/>
  <c r="H1077" i="8"/>
  <c r="N1076" i="8"/>
  <c r="M1076" i="8"/>
  <c r="L1076" i="8"/>
  <c r="K1076" i="8"/>
  <c r="J1076" i="8"/>
  <c r="I1076" i="8"/>
  <c r="H1075" i="8"/>
  <c r="H1074" i="8"/>
  <c r="H1073" i="8"/>
  <c r="H1071" i="8" s="1"/>
  <c r="H1072" i="8"/>
  <c r="N1071" i="8"/>
  <c r="M1071" i="8"/>
  <c r="L1071" i="8"/>
  <c r="K1071" i="8"/>
  <c r="J1071" i="8"/>
  <c r="I1071" i="8"/>
  <c r="H1070" i="8"/>
  <c r="H1069" i="8"/>
  <c r="H1068" i="8"/>
  <c r="H1067" i="8"/>
  <c r="N1066" i="8"/>
  <c r="M1066" i="8"/>
  <c r="L1066" i="8"/>
  <c r="K1066" i="8"/>
  <c r="J1066" i="8"/>
  <c r="I1066" i="8"/>
  <c r="H1065" i="8"/>
  <c r="H1064" i="8"/>
  <c r="H1063" i="8"/>
  <c r="H1061" i="8" s="1"/>
  <c r="H1062" i="8"/>
  <c r="N1061" i="8"/>
  <c r="M1061" i="8"/>
  <c r="L1061" i="8"/>
  <c r="K1061" i="8"/>
  <c r="J1061" i="8"/>
  <c r="I1061" i="8"/>
  <c r="H1060" i="8"/>
  <c r="H1059" i="8"/>
  <c r="H1058" i="8"/>
  <c r="H1057" i="8"/>
  <c r="N1056" i="8"/>
  <c r="M1056" i="8"/>
  <c r="L1056" i="8"/>
  <c r="K1056" i="8"/>
  <c r="J1056" i="8"/>
  <c r="I1056" i="8"/>
  <c r="H1055" i="8"/>
  <c r="H1054" i="8"/>
  <c r="H1053" i="8"/>
  <c r="H1051" i="8" s="1"/>
  <c r="H1052" i="8"/>
  <c r="N1051" i="8"/>
  <c r="M1051" i="8"/>
  <c r="L1051" i="8"/>
  <c r="K1051" i="8"/>
  <c r="J1051" i="8"/>
  <c r="I1051" i="8"/>
  <c r="H1050" i="8"/>
  <c r="H1049" i="8"/>
  <c r="H1048" i="8"/>
  <c r="H1047" i="8"/>
  <c r="N1046" i="8"/>
  <c r="M1046" i="8"/>
  <c r="L1046" i="8"/>
  <c r="K1046" i="8"/>
  <c r="J1046" i="8"/>
  <c r="I1046" i="8"/>
  <c r="H1045" i="8"/>
  <c r="H1044" i="8"/>
  <c r="H1043" i="8"/>
  <c r="H1041" i="8" s="1"/>
  <c r="H1042" i="8"/>
  <c r="N1041" i="8"/>
  <c r="M1041" i="8"/>
  <c r="L1041" i="8"/>
  <c r="K1041" i="8"/>
  <c r="J1041" i="8"/>
  <c r="I1041" i="8"/>
  <c r="N1039" i="8"/>
  <c r="M1039" i="8"/>
  <c r="L1039" i="8"/>
  <c r="K1039" i="8"/>
  <c r="J1039" i="8"/>
  <c r="I1039" i="8"/>
  <c r="N1038" i="8"/>
  <c r="M1038" i="8"/>
  <c r="L1038" i="8"/>
  <c r="K1038" i="8"/>
  <c r="J1038" i="8"/>
  <c r="I1038" i="8"/>
  <c r="N1037" i="8"/>
  <c r="M1037" i="8"/>
  <c r="L1037" i="8"/>
  <c r="K1037" i="8"/>
  <c r="J1037" i="8"/>
  <c r="I1037" i="8"/>
  <c r="H1037" i="8"/>
  <c r="N1036" i="8"/>
  <c r="M1036" i="8"/>
  <c r="L1036" i="8"/>
  <c r="K1036" i="8"/>
  <c r="K1035" i="8" s="1"/>
  <c r="J1036" i="8"/>
  <c r="I1036" i="8"/>
  <c r="H1036" i="8" s="1"/>
  <c r="H1034" i="8"/>
  <c r="H1033" i="8"/>
  <c r="H1032" i="8"/>
  <c r="H1031" i="8"/>
  <c r="H1030" i="8" s="1"/>
  <c r="N1030" i="8"/>
  <c r="M1030" i="8"/>
  <c r="L1030" i="8"/>
  <c r="K1030" i="8"/>
  <c r="J1030" i="8"/>
  <c r="I1030" i="8"/>
  <c r="H1029" i="8"/>
  <c r="H1028" i="8"/>
  <c r="H1027" i="8"/>
  <c r="H1026" i="8"/>
  <c r="N1025" i="8"/>
  <c r="M1025" i="8"/>
  <c r="L1025" i="8"/>
  <c r="K1025" i="8"/>
  <c r="J1025" i="8"/>
  <c r="I1025" i="8"/>
  <c r="H1024" i="8"/>
  <c r="H1023" i="8"/>
  <c r="H1022" i="8"/>
  <c r="H1021" i="8"/>
  <c r="N1020" i="8"/>
  <c r="M1020" i="8"/>
  <c r="L1020" i="8"/>
  <c r="K1020" i="8"/>
  <c r="J1020" i="8"/>
  <c r="I1020" i="8"/>
  <c r="H1019" i="8"/>
  <c r="H1018" i="8"/>
  <c r="H1017" i="8"/>
  <c r="H1016" i="8"/>
  <c r="N1015" i="8"/>
  <c r="M1015" i="8"/>
  <c r="L1015" i="8"/>
  <c r="K1015" i="8"/>
  <c r="J1015" i="8"/>
  <c r="I1015" i="8"/>
  <c r="H1014" i="8"/>
  <c r="H1013" i="8"/>
  <c r="H1012" i="8"/>
  <c r="H1011" i="8"/>
  <c r="N1010" i="8"/>
  <c r="M1010" i="8"/>
  <c r="L1010" i="8"/>
  <c r="K1010" i="8"/>
  <c r="J1010" i="8"/>
  <c r="I1010" i="8"/>
  <c r="H1009" i="8"/>
  <c r="H1008" i="8"/>
  <c r="H1007" i="8"/>
  <c r="H1006" i="8"/>
  <c r="N1005" i="8"/>
  <c r="M1005" i="8"/>
  <c r="L1005" i="8"/>
  <c r="K1005" i="8"/>
  <c r="J1005" i="8"/>
  <c r="I1005" i="8"/>
  <c r="H1004" i="8"/>
  <c r="H1003" i="8"/>
  <c r="H1002" i="8"/>
  <c r="H1001" i="8"/>
  <c r="N1000" i="8"/>
  <c r="M1000" i="8"/>
  <c r="L1000" i="8"/>
  <c r="K1000" i="8"/>
  <c r="J1000" i="8"/>
  <c r="I1000" i="8"/>
  <c r="H999" i="8"/>
  <c r="H998" i="8"/>
  <c r="H997" i="8"/>
  <c r="H996" i="8"/>
  <c r="N995" i="8"/>
  <c r="M995" i="8"/>
  <c r="L995" i="8"/>
  <c r="K995" i="8"/>
  <c r="J995" i="8"/>
  <c r="I995" i="8"/>
  <c r="H994" i="8"/>
  <c r="H993" i="8"/>
  <c r="H992" i="8"/>
  <c r="H991" i="8"/>
  <c r="N990" i="8"/>
  <c r="M990" i="8"/>
  <c r="L990" i="8"/>
  <c r="K990" i="8"/>
  <c r="J990" i="8"/>
  <c r="I990" i="8"/>
  <c r="H989" i="8"/>
  <c r="H988" i="8"/>
  <c r="H987" i="8"/>
  <c r="H986" i="8"/>
  <c r="N985" i="8"/>
  <c r="M985" i="8"/>
  <c r="L985" i="8"/>
  <c r="K985" i="8"/>
  <c r="J985" i="8"/>
  <c r="I985" i="8"/>
  <c r="H983" i="8"/>
  <c r="H982" i="8"/>
  <c r="H981" i="8"/>
  <c r="H980" i="8"/>
  <c r="N979" i="8"/>
  <c r="M979" i="8"/>
  <c r="L979" i="8"/>
  <c r="K979" i="8"/>
  <c r="J979" i="8"/>
  <c r="I979" i="8"/>
  <c r="H978" i="8"/>
  <c r="H977" i="8"/>
  <c r="H976" i="8"/>
  <c r="H975" i="8"/>
  <c r="H974" i="8" s="1"/>
  <c r="N974" i="8"/>
  <c r="M974" i="8"/>
  <c r="L974" i="8"/>
  <c r="K974" i="8"/>
  <c r="J974" i="8"/>
  <c r="I974" i="8"/>
  <c r="H973" i="8"/>
  <c r="H972" i="8"/>
  <c r="H971" i="8"/>
  <c r="H970" i="8"/>
  <c r="H969" i="8" s="1"/>
  <c r="N969" i="8"/>
  <c r="M969" i="8"/>
  <c r="L969" i="8"/>
  <c r="K969" i="8"/>
  <c r="J969" i="8"/>
  <c r="I969" i="8"/>
  <c r="H968" i="8"/>
  <c r="H967" i="8"/>
  <c r="H966" i="8"/>
  <c r="H965" i="8"/>
  <c r="N964" i="8"/>
  <c r="M964" i="8"/>
  <c r="L964" i="8"/>
  <c r="K964" i="8"/>
  <c r="J964" i="8"/>
  <c r="I964" i="8"/>
  <c r="H963" i="8"/>
  <c r="H962" i="8"/>
  <c r="H961" i="8"/>
  <c r="H960" i="8"/>
  <c r="N959" i="8"/>
  <c r="M959" i="8"/>
  <c r="L959" i="8"/>
  <c r="K959" i="8"/>
  <c r="J959" i="8"/>
  <c r="I959" i="8"/>
  <c r="H958" i="8"/>
  <c r="H957" i="8"/>
  <c r="H956" i="8"/>
  <c r="H954" i="8" s="1"/>
  <c r="H955" i="8"/>
  <c r="N954" i="8"/>
  <c r="M954" i="8"/>
  <c r="L954" i="8"/>
  <c r="K954" i="8"/>
  <c r="J954" i="8"/>
  <c r="I954" i="8"/>
  <c r="H953" i="8"/>
  <c r="H952" i="8"/>
  <c r="H951" i="8"/>
  <c r="H949" i="8" s="1"/>
  <c r="H950" i="8"/>
  <c r="N949" i="8"/>
  <c r="M949" i="8"/>
  <c r="L949" i="8"/>
  <c r="K949" i="8"/>
  <c r="J949" i="8"/>
  <c r="I949" i="8"/>
  <c r="H948" i="8"/>
  <c r="H947" i="8"/>
  <c r="H946" i="8"/>
  <c r="H944" i="8" s="1"/>
  <c r="H945" i="8"/>
  <c r="N944" i="8"/>
  <c r="M944" i="8"/>
  <c r="L944" i="8"/>
  <c r="K944" i="8"/>
  <c r="J944" i="8"/>
  <c r="I944" i="8"/>
  <c r="H943" i="8"/>
  <c r="H942" i="8"/>
  <c r="H941" i="8"/>
  <c r="H939" i="8" s="1"/>
  <c r="H940" i="8"/>
  <c r="N939" i="8"/>
  <c r="M939" i="8"/>
  <c r="L939" i="8"/>
  <c r="K939" i="8"/>
  <c r="J939" i="8"/>
  <c r="I939" i="8"/>
  <c r="H938" i="8"/>
  <c r="H937" i="8"/>
  <c r="H936" i="8"/>
  <c r="H934" i="8" s="1"/>
  <c r="H935" i="8"/>
  <c r="N934" i="8"/>
  <c r="M934" i="8"/>
  <c r="L934" i="8"/>
  <c r="K934" i="8"/>
  <c r="J934" i="8"/>
  <c r="I934" i="8"/>
  <c r="H933" i="8"/>
  <c r="H932" i="8"/>
  <c r="H931" i="8"/>
  <c r="H929" i="8" s="1"/>
  <c r="H930" i="8"/>
  <c r="N929" i="8"/>
  <c r="M929" i="8"/>
  <c r="L929" i="8"/>
  <c r="K929" i="8"/>
  <c r="J929" i="8"/>
  <c r="I929" i="8"/>
  <c r="H928" i="8"/>
  <c r="H927" i="8"/>
  <c r="H926" i="8"/>
  <c r="H924" i="8" s="1"/>
  <c r="H925" i="8"/>
  <c r="N924" i="8"/>
  <c r="M924" i="8"/>
  <c r="L924" i="8"/>
  <c r="K924" i="8"/>
  <c r="J924" i="8"/>
  <c r="I924" i="8"/>
  <c r="N922" i="8"/>
  <c r="N918" i="8" s="1"/>
  <c r="M922" i="8"/>
  <c r="L922" i="8"/>
  <c r="L918" i="8" s="1"/>
  <c r="K922" i="8"/>
  <c r="J922" i="8"/>
  <c r="I922" i="8"/>
  <c r="H922" i="8"/>
  <c r="N921" i="8"/>
  <c r="M921" i="8"/>
  <c r="L921" i="8"/>
  <c r="K921" i="8"/>
  <c r="J921" i="8"/>
  <c r="I921" i="8"/>
  <c r="H921" i="8" s="1"/>
  <c r="N920" i="8"/>
  <c r="M920" i="8"/>
  <c r="L920" i="8"/>
  <c r="K920" i="8"/>
  <c r="J920" i="8"/>
  <c r="I920" i="8"/>
  <c r="H920" i="8" s="1"/>
  <c r="N919" i="8"/>
  <c r="M919" i="8"/>
  <c r="L919" i="8"/>
  <c r="K919" i="8"/>
  <c r="J919" i="8"/>
  <c r="I919" i="8"/>
  <c r="J918" i="8"/>
  <c r="H917" i="8"/>
  <c r="H916" i="8"/>
  <c r="H915" i="8"/>
  <c r="H914" i="8"/>
  <c r="H913" i="8" s="1"/>
  <c r="N913" i="8"/>
  <c r="M913" i="8"/>
  <c r="L913" i="8"/>
  <c r="K913" i="8"/>
  <c r="J913" i="8"/>
  <c r="I913" i="8"/>
  <c r="H912" i="8"/>
  <c r="H911" i="8"/>
  <c r="H910" i="8"/>
  <c r="H909" i="8"/>
  <c r="H908" i="8" s="1"/>
  <c r="N908" i="8"/>
  <c r="M908" i="8"/>
  <c r="L908" i="8"/>
  <c r="K908" i="8"/>
  <c r="J908" i="8"/>
  <c r="I908" i="8"/>
  <c r="H907" i="8"/>
  <c r="H906" i="8"/>
  <c r="H905" i="8"/>
  <c r="H904" i="8"/>
  <c r="N903" i="8"/>
  <c r="M903" i="8"/>
  <c r="L903" i="8"/>
  <c r="K903" i="8"/>
  <c r="J903" i="8"/>
  <c r="I903" i="8"/>
  <c r="H903" i="8"/>
  <c r="H902" i="8"/>
  <c r="H901" i="8"/>
  <c r="H900" i="8"/>
  <c r="H899" i="8"/>
  <c r="H898" i="8" s="1"/>
  <c r="N898" i="8"/>
  <c r="M898" i="8"/>
  <c r="L898" i="8"/>
  <c r="K898" i="8"/>
  <c r="J898" i="8"/>
  <c r="I898" i="8"/>
  <c r="H897" i="8"/>
  <c r="H896" i="8"/>
  <c r="H895" i="8"/>
  <c r="H894" i="8"/>
  <c r="N893" i="8"/>
  <c r="M893" i="8"/>
  <c r="L893" i="8"/>
  <c r="K893" i="8"/>
  <c r="J893" i="8"/>
  <c r="I893" i="8"/>
  <c r="H893" i="8"/>
  <c r="H892" i="8"/>
  <c r="H891" i="8"/>
  <c r="H890" i="8"/>
  <c r="H889" i="8"/>
  <c r="H888" i="8" s="1"/>
  <c r="N888" i="8"/>
  <c r="M888" i="8"/>
  <c r="L888" i="8"/>
  <c r="K888" i="8"/>
  <c r="J888" i="8"/>
  <c r="I888" i="8"/>
  <c r="N886" i="8"/>
  <c r="M886" i="8"/>
  <c r="L886" i="8"/>
  <c r="K886" i="8"/>
  <c r="J886" i="8"/>
  <c r="I886" i="8"/>
  <c r="N885" i="8"/>
  <c r="M885" i="8"/>
  <c r="L885" i="8"/>
  <c r="K885" i="8"/>
  <c r="J885" i="8"/>
  <c r="I885" i="8"/>
  <c r="N884" i="8"/>
  <c r="M884" i="8"/>
  <c r="L884" i="8"/>
  <c r="K884" i="8"/>
  <c r="J884" i="8"/>
  <c r="I884" i="8"/>
  <c r="H884" i="8"/>
  <c r="N883" i="8"/>
  <c r="M883" i="8"/>
  <c r="L883" i="8"/>
  <c r="K883" i="8"/>
  <c r="K882" i="8" s="1"/>
  <c r="J883" i="8"/>
  <c r="I883" i="8"/>
  <c r="H883" i="8" s="1"/>
  <c r="M882" i="8"/>
  <c r="I882" i="8"/>
  <c r="H881" i="8"/>
  <c r="H880" i="8"/>
  <c r="H879" i="8"/>
  <c r="H878" i="8"/>
  <c r="H877" i="8" s="1"/>
  <c r="N877" i="8"/>
  <c r="M877" i="8"/>
  <c r="L877" i="8"/>
  <c r="K877" i="8"/>
  <c r="J877" i="8"/>
  <c r="I877" i="8"/>
  <c r="H876" i="8"/>
  <c r="H875" i="8"/>
  <c r="H874" i="8"/>
  <c r="H873" i="8"/>
  <c r="N872" i="8"/>
  <c r="M872" i="8"/>
  <c r="L872" i="8"/>
  <c r="K872" i="8"/>
  <c r="J872" i="8"/>
  <c r="I872" i="8"/>
  <c r="H872" i="8"/>
  <c r="H871" i="8"/>
  <c r="H870" i="8"/>
  <c r="H869" i="8"/>
  <c r="H868" i="8"/>
  <c r="H867" i="8" s="1"/>
  <c r="N867" i="8"/>
  <c r="M867" i="8"/>
  <c r="L867" i="8"/>
  <c r="K867" i="8"/>
  <c r="J867" i="8"/>
  <c r="I867" i="8"/>
  <c r="H866" i="8"/>
  <c r="H865" i="8"/>
  <c r="H864" i="8"/>
  <c r="H863" i="8"/>
  <c r="N862" i="8"/>
  <c r="M862" i="8"/>
  <c r="L862" i="8"/>
  <c r="K862" i="8"/>
  <c r="J862" i="8"/>
  <c r="I862" i="8"/>
  <c r="H862" i="8"/>
  <c r="H861" i="8"/>
  <c r="H860" i="8"/>
  <c r="H859" i="8"/>
  <c r="H858" i="8"/>
  <c r="H857" i="8" s="1"/>
  <c r="N857" i="8"/>
  <c r="M857" i="8"/>
  <c r="L857" i="8"/>
  <c r="K857" i="8"/>
  <c r="J857" i="8"/>
  <c r="I857" i="8"/>
  <c r="H856" i="8"/>
  <c r="H855" i="8"/>
  <c r="H854" i="8"/>
  <c r="H853" i="8"/>
  <c r="N852" i="8"/>
  <c r="M852" i="8"/>
  <c r="L852" i="8"/>
  <c r="K852" i="8"/>
  <c r="J852" i="8"/>
  <c r="I852" i="8"/>
  <c r="H852" i="8"/>
  <c r="H851" i="8"/>
  <c r="H850" i="8"/>
  <c r="H849" i="8"/>
  <c r="H848" i="8"/>
  <c r="H847" i="8" s="1"/>
  <c r="N847" i="8"/>
  <c r="M847" i="8"/>
  <c r="L847" i="8"/>
  <c r="K847" i="8"/>
  <c r="J847" i="8"/>
  <c r="I847" i="8"/>
  <c r="H846" i="8"/>
  <c r="H845" i="8"/>
  <c r="H844" i="8"/>
  <c r="H843" i="8"/>
  <c r="N842" i="8"/>
  <c r="M842" i="8"/>
  <c r="L842" i="8"/>
  <c r="K842" i="8"/>
  <c r="J842" i="8"/>
  <c r="I842" i="8"/>
  <c r="H842" i="8"/>
  <c r="H841" i="8"/>
  <c r="H840" i="8"/>
  <c r="H839" i="8"/>
  <c r="H838" i="8"/>
  <c r="H837" i="8" s="1"/>
  <c r="N837" i="8"/>
  <c r="M837" i="8"/>
  <c r="L837" i="8"/>
  <c r="K837" i="8"/>
  <c r="J837" i="8"/>
  <c r="I837" i="8"/>
  <c r="H836" i="8"/>
  <c r="H835" i="8"/>
  <c r="H834" i="8"/>
  <c r="H833" i="8"/>
  <c r="N832" i="8"/>
  <c r="M832" i="8"/>
  <c r="L832" i="8"/>
  <c r="K832" i="8"/>
  <c r="J832" i="8"/>
  <c r="I832" i="8"/>
  <c r="H832" i="8"/>
  <c r="H831" i="8"/>
  <c r="H830" i="8"/>
  <c r="H829" i="8"/>
  <c r="H828" i="8"/>
  <c r="H827" i="8" s="1"/>
  <c r="N827" i="8"/>
  <c r="M827" i="8"/>
  <c r="L827" i="8"/>
  <c r="K827" i="8"/>
  <c r="J827" i="8"/>
  <c r="I827" i="8"/>
  <c r="H826" i="8"/>
  <c r="H825" i="8"/>
  <c r="H824" i="8"/>
  <c r="H823" i="8"/>
  <c r="N822" i="8"/>
  <c r="M822" i="8"/>
  <c r="L822" i="8"/>
  <c r="K822" i="8"/>
  <c r="J822" i="8"/>
  <c r="I822" i="8"/>
  <c r="H822" i="8"/>
  <c r="H821" i="8"/>
  <c r="H820" i="8"/>
  <c r="H819" i="8"/>
  <c r="H818" i="8"/>
  <c r="H817" i="8" s="1"/>
  <c r="N817" i="8"/>
  <c r="M817" i="8"/>
  <c r="L817" i="8"/>
  <c r="K817" i="8"/>
  <c r="J817" i="8"/>
  <c r="I817" i="8"/>
  <c r="H816" i="8"/>
  <c r="H815" i="8"/>
  <c r="H814" i="8"/>
  <c r="H813" i="8"/>
  <c r="N812" i="8"/>
  <c r="M812" i="8"/>
  <c r="L812" i="8"/>
  <c r="K812" i="8"/>
  <c r="J812" i="8"/>
  <c r="I812" i="8"/>
  <c r="H812" i="8"/>
  <c r="H811" i="8"/>
  <c r="H810" i="8"/>
  <c r="H809" i="8"/>
  <c r="H808" i="8"/>
  <c r="H807" i="8" s="1"/>
  <c r="N807" i="8"/>
  <c r="M807" i="8"/>
  <c r="L807" i="8"/>
  <c r="K807" i="8"/>
  <c r="J807" i="8"/>
  <c r="I807" i="8"/>
  <c r="H806" i="8"/>
  <c r="H805" i="8"/>
  <c r="H804" i="8"/>
  <c r="H803" i="8"/>
  <c r="N802" i="8"/>
  <c r="M802" i="8"/>
  <c r="L802" i="8"/>
  <c r="K802" i="8"/>
  <c r="J802" i="8"/>
  <c r="I802" i="8"/>
  <c r="H802" i="8"/>
  <c r="H801" i="8"/>
  <c r="H800" i="8"/>
  <c r="H799" i="8"/>
  <c r="H798" i="8"/>
  <c r="H797" i="8" s="1"/>
  <c r="N797" i="8"/>
  <c r="M797" i="8"/>
  <c r="L797" i="8"/>
  <c r="K797" i="8"/>
  <c r="J797" i="8"/>
  <c r="I797" i="8"/>
  <c r="H796" i="8"/>
  <c r="H795" i="8"/>
  <c r="H794" i="8"/>
  <c r="H793" i="8"/>
  <c r="N792" i="8"/>
  <c r="M792" i="8"/>
  <c r="L792" i="8"/>
  <c r="K792" i="8"/>
  <c r="J792" i="8"/>
  <c r="I792" i="8"/>
  <c r="H792" i="8"/>
  <c r="H791" i="8"/>
  <c r="H790" i="8"/>
  <c r="H789" i="8"/>
  <c r="H788" i="8"/>
  <c r="H787" i="8" s="1"/>
  <c r="N787" i="8"/>
  <c r="M787" i="8"/>
  <c r="L787" i="8"/>
  <c r="K787" i="8"/>
  <c r="J787" i="8"/>
  <c r="I787" i="8"/>
  <c r="H786" i="8"/>
  <c r="H785" i="8"/>
  <c r="H784" i="8"/>
  <c r="H783" i="8"/>
  <c r="N782" i="8"/>
  <c r="M782" i="8"/>
  <c r="L782" i="8"/>
  <c r="K782" i="8"/>
  <c r="J782" i="8"/>
  <c r="I782" i="8"/>
  <c r="H782" i="8"/>
  <c r="H781" i="8"/>
  <c r="H780" i="8"/>
  <c r="H779" i="8"/>
  <c r="H778" i="8"/>
  <c r="H777" i="8" s="1"/>
  <c r="N777" i="8"/>
  <c r="M777" i="8"/>
  <c r="L777" i="8"/>
  <c r="K777" i="8"/>
  <c r="J777" i="8"/>
  <c r="I777" i="8"/>
  <c r="H776" i="8"/>
  <c r="H775" i="8"/>
  <c r="H774" i="8"/>
  <c r="H773" i="8"/>
  <c r="N772" i="8"/>
  <c r="M772" i="8"/>
  <c r="L772" i="8"/>
  <c r="K772" i="8"/>
  <c r="J772" i="8"/>
  <c r="I772" i="8"/>
  <c r="H772" i="8"/>
  <c r="H771" i="8"/>
  <c r="H770" i="8"/>
  <c r="H769" i="8"/>
  <c r="H768" i="8"/>
  <c r="H767" i="8" s="1"/>
  <c r="N767" i="8"/>
  <c r="M767" i="8"/>
  <c r="L767" i="8"/>
  <c r="K767" i="8"/>
  <c r="J767" i="8"/>
  <c r="I767" i="8"/>
  <c r="H766" i="8"/>
  <c r="H765" i="8"/>
  <c r="H764" i="8"/>
  <c r="H763" i="8"/>
  <c r="N762" i="8"/>
  <c r="M762" i="8"/>
  <c r="L762" i="8"/>
  <c r="K762" i="8"/>
  <c r="J762" i="8"/>
  <c r="I762" i="8"/>
  <c r="H762" i="8"/>
  <c r="H761" i="8"/>
  <c r="H760" i="8"/>
  <c r="H759" i="8"/>
  <c r="H758" i="8"/>
  <c r="H757" i="8" s="1"/>
  <c r="N757" i="8"/>
  <c r="M757" i="8"/>
  <c r="L757" i="8"/>
  <c r="K757" i="8"/>
  <c r="J757" i="8"/>
  <c r="I757" i="8"/>
  <c r="H756" i="8"/>
  <c r="H755" i="8"/>
  <c r="H754" i="8"/>
  <c r="H753" i="8"/>
  <c r="N752" i="8"/>
  <c r="M752" i="8"/>
  <c r="L752" i="8"/>
  <c r="K752" i="8"/>
  <c r="J752" i="8"/>
  <c r="I752" i="8"/>
  <c r="H752" i="8"/>
  <c r="H751" i="8"/>
  <c r="H750" i="8"/>
  <c r="H749" i="8"/>
  <c r="H748" i="8"/>
  <c r="H747" i="8" s="1"/>
  <c r="N747" i="8"/>
  <c r="M747" i="8"/>
  <c r="L747" i="8"/>
  <c r="K747" i="8"/>
  <c r="J747" i="8"/>
  <c r="I747" i="8"/>
  <c r="H746" i="8"/>
  <c r="H745" i="8"/>
  <c r="H744" i="8"/>
  <c r="H743" i="8"/>
  <c r="N742" i="8"/>
  <c r="M742" i="8"/>
  <c r="L742" i="8"/>
  <c r="K742" i="8"/>
  <c r="J742" i="8"/>
  <c r="I742" i="8"/>
  <c r="H742" i="8"/>
  <c r="H741" i="8"/>
  <c r="H740" i="8"/>
  <c r="H739" i="8"/>
  <c r="H738" i="8"/>
  <c r="H737" i="8" s="1"/>
  <c r="N737" i="8"/>
  <c r="M737" i="8"/>
  <c r="L737" i="8"/>
  <c r="K737" i="8"/>
  <c r="J737" i="8"/>
  <c r="I737" i="8"/>
  <c r="H736" i="8"/>
  <c r="H735" i="8"/>
  <c r="H734" i="8"/>
  <c r="H733" i="8"/>
  <c r="N732" i="8"/>
  <c r="M732" i="8"/>
  <c r="L732" i="8"/>
  <c r="K732" i="8"/>
  <c r="J732" i="8"/>
  <c r="I732" i="8"/>
  <c r="H732" i="8"/>
  <c r="H731" i="8"/>
  <c r="H730" i="8"/>
  <c r="H729" i="8"/>
  <c r="H728" i="8"/>
  <c r="H727" i="8" s="1"/>
  <c r="N727" i="8"/>
  <c r="M727" i="8"/>
  <c r="L727" i="8"/>
  <c r="K727" i="8"/>
  <c r="J727" i="8"/>
  <c r="I727" i="8"/>
  <c r="H726" i="8"/>
  <c r="H725" i="8"/>
  <c r="H724" i="8"/>
  <c r="H723" i="8"/>
  <c r="N722" i="8"/>
  <c r="M722" i="8"/>
  <c r="L722" i="8"/>
  <c r="K722" i="8"/>
  <c r="J722" i="8"/>
  <c r="I722" i="8"/>
  <c r="H722" i="8"/>
  <c r="N720" i="8"/>
  <c r="M720" i="8"/>
  <c r="L720" i="8"/>
  <c r="K720" i="8"/>
  <c r="J720" i="8"/>
  <c r="I720" i="8"/>
  <c r="H720" i="8" s="1"/>
  <c r="N719" i="8"/>
  <c r="M719" i="8"/>
  <c r="L719" i="8"/>
  <c r="K719" i="8"/>
  <c r="J719" i="8"/>
  <c r="I719" i="8"/>
  <c r="H719" i="8" s="1"/>
  <c r="N718" i="8"/>
  <c r="M718" i="8"/>
  <c r="L718" i="8"/>
  <c r="K718" i="8"/>
  <c r="J718" i="8"/>
  <c r="I718" i="8"/>
  <c r="N717" i="8"/>
  <c r="M717" i="8"/>
  <c r="M716" i="8" s="1"/>
  <c r="L717" i="8"/>
  <c r="K717" i="8"/>
  <c r="J717" i="8"/>
  <c r="I717" i="8"/>
  <c r="H717" i="8" s="1"/>
  <c r="K716" i="8"/>
  <c r="H715" i="8"/>
  <c r="H714" i="8"/>
  <c r="H713" i="8"/>
  <c r="H712" i="8"/>
  <c r="N711" i="8"/>
  <c r="M711" i="8"/>
  <c r="L711" i="8"/>
  <c r="K711" i="8"/>
  <c r="J711" i="8"/>
  <c r="I711" i="8"/>
  <c r="H711" i="8"/>
  <c r="H710" i="8"/>
  <c r="H709" i="8"/>
  <c r="H708" i="8"/>
  <c r="H707" i="8"/>
  <c r="H706" i="8" s="1"/>
  <c r="N706" i="8"/>
  <c r="M706" i="8"/>
  <c r="L706" i="8"/>
  <c r="K706" i="8"/>
  <c r="J706" i="8"/>
  <c r="I706" i="8"/>
  <c r="H705" i="8"/>
  <c r="H704" i="8"/>
  <c r="H703" i="8"/>
  <c r="H702" i="8"/>
  <c r="N701" i="8"/>
  <c r="M701" i="8"/>
  <c r="L701" i="8"/>
  <c r="K701" i="8"/>
  <c r="J701" i="8"/>
  <c r="I701" i="8"/>
  <c r="H701" i="8"/>
  <c r="H700" i="8"/>
  <c r="H699" i="8"/>
  <c r="H698" i="8"/>
  <c r="H697" i="8"/>
  <c r="H696" i="8" s="1"/>
  <c r="N696" i="8"/>
  <c r="M696" i="8"/>
  <c r="L696" i="8"/>
  <c r="K696" i="8"/>
  <c r="J696" i="8"/>
  <c r="I696" i="8"/>
  <c r="H695" i="8"/>
  <c r="H694" i="8"/>
  <c r="H693" i="8"/>
  <c r="H692" i="8"/>
  <c r="N691" i="8"/>
  <c r="M691" i="8"/>
  <c r="L691" i="8"/>
  <c r="K691" i="8"/>
  <c r="J691" i="8"/>
  <c r="I691" i="8"/>
  <c r="H691" i="8"/>
  <c r="N689" i="8"/>
  <c r="M689" i="8"/>
  <c r="L689" i="8"/>
  <c r="K689" i="8"/>
  <c r="J689" i="8"/>
  <c r="I689" i="8"/>
  <c r="H689" i="8" s="1"/>
  <c r="N688" i="8"/>
  <c r="M688" i="8"/>
  <c r="L688" i="8"/>
  <c r="K688" i="8"/>
  <c r="J688" i="8"/>
  <c r="I688" i="8"/>
  <c r="N687" i="8"/>
  <c r="M687" i="8"/>
  <c r="L687" i="8"/>
  <c r="K687" i="8"/>
  <c r="J687" i="8"/>
  <c r="I687" i="8"/>
  <c r="N686" i="8"/>
  <c r="M686" i="8"/>
  <c r="M685" i="8" s="1"/>
  <c r="L686" i="8"/>
  <c r="K686" i="8"/>
  <c r="J686" i="8"/>
  <c r="I686" i="8"/>
  <c r="H686" i="8" s="1"/>
  <c r="K685" i="8"/>
  <c r="H684" i="8"/>
  <c r="H683" i="8"/>
  <c r="H682" i="8"/>
  <c r="H681" i="8"/>
  <c r="N680" i="8"/>
  <c r="M680" i="8"/>
  <c r="L680" i="8"/>
  <c r="K680" i="8"/>
  <c r="J680" i="8"/>
  <c r="I680" i="8"/>
  <c r="H680" i="8"/>
  <c r="H679" i="8"/>
  <c r="H678" i="8"/>
  <c r="H677" i="8"/>
  <c r="H676" i="8"/>
  <c r="H675" i="8" s="1"/>
  <c r="N675" i="8"/>
  <c r="M675" i="8"/>
  <c r="L675" i="8"/>
  <c r="K675" i="8"/>
  <c r="J675" i="8"/>
  <c r="I675" i="8"/>
  <c r="H674" i="8"/>
  <c r="H673" i="8"/>
  <c r="H672" i="8"/>
  <c r="H671" i="8"/>
  <c r="H670" i="8" s="1"/>
  <c r="N670" i="8"/>
  <c r="M670" i="8"/>
  <c r="L670" i="8"/>
  <c r="K670" i="8"/>
  <c r="J670" i="8"/>
  <c r="I670" i="8"/>
  <c r="H669" i="8"/>
  <c r="H668" i="8"/>
  <c r="H667" i="8"/>
  <c r="H666" i="8"/>
  <c r="N665" i="8"/>
  <c r="M665" i="8"/>
  <c r="L665" i="8"/>
  <c r="K665" i="8"/>
  <c r="J665" i="8"/>
  <c r="I665" i="8"/>
  <c r="H664" i="8"/>
  <c r="H663" i="8"/>
  <c r="H662" i="8"/>
  <c r="H661" i="8"/>
  <c r="N660" i="8"/>
  <c r="M660" i="8"/>
  <c r="L660" i="8"/>
  <c r="K660" i="8"/>
  <c r="J660" i="8"/>
  <c r="I660" i="8"/>
  <c r="H660" i="8"/>
  <c r="H659" i="8"/>
  <c r="H658" i="8"/>
  <c r="H657" i="8"/>
  <c r="H656" i="8"/>
  <c r="H655" i="8" s="1"/>
  <c r="N655" i="8"/>
  <c r="M655" i="8"/>
  <c r="L655" i="8"/>
  <c r="K655" i="8"/>
  <c r="J655" i="8"/>
  <c r="I655" i="8"/>
  <c r="H654" i="8"/>
  <c r="H653" i="8"/>
  <c r="H652" i="8"/>
  <c r="H651" i="8"/>
  <c r="H650" i="8" s="1"/>
  <c r="N650" i="8"/>
  <c r="M650" i="8"/>
  <c r="L650" i="8"/>
  <c r="K650" i="8"/>
  <c r="J650" i="8"/>
  <c r="I650" i="8"/>
  <c r="H649" i="8"/>
  <c r="H648" i="8"/>
  <c r="H647" i="8"/>
  <c r="H646" i="8"/>
  <c r="N645" i="8"/>
  <c r="M645" i="8"/>
  <c r="L645" i="8"/>
  <c r="K645" i="8"/>
  <c r="J645" i="8"/>
  <c r="I645" i="8"/>
  <c r="H645" i="8"/>
  <c r="H644" i="8"/>
  <c r="H643" i="8"/>
  <c r="H642" i="8"/>
  <c r="H641" i="8"/>
  <c r="H640" i="8" s="1"/>
  <c r="N640" i="8"/>
  <c r="M640" i="8"/>
  <c r="L640" i="8"/>
  <c r="K640" i="8"/>
  <c r="J640" i="8"/>
  <c r="I640" i="8"/>
  <c r="H639" i="8"/>
  <c r="H638" i="8"/>
  <c r="H637" i="8"/>
  <c r="H636" i="8"/>
  <c r="N635" i="8"/>
  <c r="M635" i="8"/>
  <c r="L635" i="8"/>
  <c r="K635" i="8"/>
  <c r="J635" i="8"/>
  <c r="I635" i="8"/>
  <c r="H635" i="8"/>
  <c r="H634" i="8"/>
  <c r="H633" i="8"/>
  <c r="H632" i="8"/>
  <c r="H631" i="8"/>
  <c r="H630" i="8" s="1"/>
  <c r="N630" i="8"/>
  <c r="M630" i="8"/>
  <c r="L630" i="8"/>
  <c r="K630" i="8"/>
  <c r="J630" i="8"/>
  <c r="I630" i="8"/>
  <c r="H628" i="8"/>
  <c r="H627" i="8"/>
  <c r="H626" i="8"/>
  <c r="H625" i="8"/>
  <c r="N624" i="8"/>
  <c r="M624" i="8"/>
  <c r="L624" i="8"/>
  <c r="K624" i="8"/>
  <c r="J624" i="8"/>
  <c r="I624" i="8"/>
  <c r="H623" i="8"/>
  <c r="H622" i="8"/>
  <c r="H621" i="8"/>
  <c r="H620" i="8"/>
  <c r="N619" i="8"/>
  <c r="M619" i="8"/>
  <c r="L619" i="8"/>
  <c r="K619" i="8"/>
  <c r="J619" i="8"/>
  <c r="I619" i="8"/>
  <c r="H618" i="8"/>
  <c r="H617" i="8"/>
  <c r="H616" i="8"/>
  <c r="H614" i="8" s="1"/>
  <c r="H615" i="8"/>
  <c r="N614" i="8"/>
  <c r="M614" i="8"/>
  <c r="L614" i="8"/>
  <c r="K614" i="8"/>
  <c r="J614" i="8"/>
  <c r="I614" i="8"/>
  <c r="H613" i="8"/>
  <c r="H612" i="8"/>
  <c r="H611" i="8"/>
  <c r="H610" i="8"/>
  <c r="N609" i="8"/>
  <c r="M609" i="8"/>
  <c r="L609" i="8"/>
  <c r="K609" i="8"/>
  <c r="J609" i="8"/>
  <c r="I609" i="8"/>
  <c r="H609" i="8"/>
  <c r="H608" i="8"/>
  <c r="H607" i="8"/>
  <c r="H606" i="8"/>
  <c r="H605" i="8"/>
  <c r="H604" i="8" s="1"/>
  <c r="N604" i="8"/>
  <c r="M604" i="8"/>
  <c r="L604" i="8"/>
  <c r="K604" i="8"/>
  <c r="J604" i="8"/>
  <c r="I604" i="8"/>
  <c r="H603" i="8"/>
  <c r="H602" i="8"/>
  <c r="H601" i="8"/>
  <c r="H600" i="8"/>
  <c r="H599" i="8" s="1"/>
  <c r="N599" i="8"/>
  <c r="M599" i="8"/>
  <c r="L599" i="8"/>
  <c r="K599" i="8"/>
  <c r="J599" i="8"/>
  <c r="I599" i="8"/>
  <c r="H598" i="8"/>
  <c r="H597" i="8"/>
  <c r="H596" i="8"/>
  <c r="H595" i="8"/>
  <c r="N594" i="8"/>
  <c r="M594" i="8"/>
  <c r="L594" i="8"/>
  <c r="K594" i="8"/>
  <c r="J594" i="8"/>
  <c r="I594" i="8"/>
  <c r="H593" i="8"/>
  <c r="H592" i="8"/>
  <c r="H591" i="8"/>
  <c r="H590" i="8"/>
  <c r="N589" i="8"/>
  <c r="M589" i="8"/>
  <c r="L589" i="8"/>
  <c r="K589" i="8"/>
  <c r="J589" i="8"/>
  <c r="I589" i="8"/>
  <c r="H589" i="8"/>
  <c r="H588" i="8"/>
  <c r="H587" i="8"/>
  <c r="H586" i="8"/>
  <c r="H585" i="8"/>
  <c r="H584" i="8" s="1"/>
  <c r="N584" i="8"/>
  <c r="M584" i="8"/>
  <c r="L584" i="8"/>
  <c r="K584" i="8"/>
  <c r="J584" i="8"/>
  <c r="I584" i="8"/>
  <c r="H583" i="8"/>
  <c r="H582" i="8"/>
  <c r="H581" i="8"/>
  <c r="H580" i="8"/>
  <c r="N579" i="8"/>
  <c r="M579" i="8"/>
  <c r="L579" i="8"/>
  <c r="K579" i="8"/>
  <c r="J579" i="8"/>
  <c r="I579" i="8"/>
  <c r="H578" i="8"/>
  <c r="H577" i="8"/>
  <c r="H576" i="8"/>
  <c r="H575" i="8"/>
  <c r="N574" i="8"/>
  <c r="M574" i="8"/>
  <c r="L574" i="8"/>
  <c r="K574" i="8"/>
  <c r="J574" i="8"/>
  <c r="I574" i="8"/>
  <c r="H573" i="8"/>
  <c r="H572" i="8"/>
  <c r="H571" i="8"/>
  <c r="H570" i="8"/>
  <c r="N569" i="8"/>
  <c r="M569" i="8"/>
  <c r="L569" i="8"/>
  <c r="K569" i="8"/>
  <c r="J569" i="8"/>
  <c r="I569" i="8"/>
  <c r="H568" i="8"/>
  <c r="H567" i="8"/>
  <c r="H566" i="8"/>
  <c r="H565" i="8"/>
  <c r="N564" i="8"/>
  <c r="M564" i="8"/>
  <c r="L564" i="8"/>
  <c r="K564" i="8"/>
  <c r="J564" i="8"/>
  <c r="I564" i="8"/>
  <c r="H563" i="8"/>
  <c r="H562" i="8"/>
  <c r="H561" i="8"/>
  <c r="H560" i="8"/>
  <c r="N559" i="8"/>
  <c r="M559" i="8"/>
  <c r="L559" i="8"/>
  <c r="K559" i="8"/>
  <c r="J559" i="8"/>
  <c r="I559" i="8"/>
  <c r="H558" i="8"/>
  <c r="H557" i="8"/>
  <c r="H556" i="8"/>
  <c r="H555" i="8"/>
  <c r="N554" i="8"/>
  <c r="M554" i="8"/>
  <c r="L554" i="8"/>
  <c r="K554" i="8"/>
  <c r="J554" i="8"/>
  <c r="I554" i="8"/>
  <c r="H553" i="8"/>
  <c r="H552" i="8"/>
  <c r="H551" i="8"/>
  <c r="H550" i="8"/>
  <c r="N549" i="8"/>
  <c r="M549" i="8"/>
  <c r="L549" i="8"/>
  <c r="K549" i="8"/>
  <c r="J549" i="8"/>
  <c r="I549" i="8"/>
  <c r="H548" i="8"/>
  <c r="H547" i="8"/>
  <c r="H546" i="8"/>
  <c r="H545" i="8"/>
  <c r="N544" i="8"/>
  <c r="M544" i="8"/>
  <c r="L544" i="8"/>
  <c r="K544" i="8"/>
  <c r="J544" i="8"/>
  <c r="I544" i="8"/>
  <c r="H543" i="8"/>
  <c r="H542" i="8"/>
  <c r="H541" i="8"/>
  <c r="H540" i="8"/>
  <c r="N539" i="8"/>
  <c r="M539" i="8"/>
  <c r="L539" i="8"/>
  <c r="K539" i="8"/>
  <c r="J539" i="8"/>
  <c r="I539" i="8"/>
  <c r="H538" i="8"/>
  <c r="H537" i="8"/>
  <c r="H536" i="8"/>
  <c r="H535" i="8"/>
  <c r="N534" i="8"/>
  <c r="M534" i="8"/>
  <c r="L534" i="8"/>
  <c r="K534" i="8"/>
  <c r="J534" i="8"/>
  <c r="I534" i="8"/>
  <c r="H533" i="8"/>
  <c r="H532" i="8"/>
  <c r="H531" i="8"/>
  <c r="H530" i="8"/>
  <c r="N529" i="8"/>
  <c r="M529" i="8"/>
  <c r="L529" i="8"/>
  <c r="K529" i="8"/>
  <c r="J529" i="8"/>
  <c r="I529" i="8"/>
  <c r="H528" i="8"/>
  <c r="H527" i="8"/>
  <c r="H526" i="8"/>
  <c r="H525" i="8"/>
  <c r="N524" i="8"/>
  <c r="M524" i="8"/>
  <c r="L524" i="8"/>
  <c r="K524" i="8"/>
  <c r="J524" i="8"/>
  <c r="I524" i="8"/>
  <c r="H523" i="8"/>
  <c r="H522" i="8"/>
  <c r="H521" i="8"/>
  <c r="H520" i="8"/>
  <c r="N519" i="8"/>
  <c r="M519" i="8"/>
  <c r="L519" i="8"/>
  <c r="K519" i="8"/>
  <c r="J519" i="8"/>
  <c r="I519" i="8"/>
  <c r="H518" i="8"/>
  <c r="H517" i="8"/>
  <c r="H516" i="8"/>
  <c r="H515" i="8"/>
  <c r="N514" i="8"/>
  <c r="M514" i="8"/>
  <c r="L514" i="8"/>
  <c r="K514" i="8"/>
  <c r="J514" i="8"/>
  <c r="I514" i="8"/>
  <c r="H513" i="8"/>
  <c r="H512" i="8"/>
  <c r="H511" i="8"/>
  <c r="H510" i="8"/>
  <c r="N509" i="8"/>
  <c r="M509" i="8"/>
  <c r="L509" i="8"/>
  <c r="K509" i="8"/>
  <c r="J509" i="8"/>
  <c r="I509" i="8"/>
  <c r="H508" i="8"/>
  <c r="H507" i="8"/>
  <c r="H506" i="8"/>
  <c r="H505" i="8"/>
  <c r="N504" i="8"/>
  <c r="M504" i="8"/>
  <c r="L504" i="8"/>
  <c r="K504" i="8"/>
  <c r="J504" i="8"/>
  <c r="I504" i="8"/>
  <c r="H503" i="8"/>
  <c r="H502" i="8"/>
  <c r="H501" i="8"/>
  <c r="H500" i="8"/>
  <c r="N499" i="8"/>
  <c r="M499" i="8"/>
  <c r="L499" i="8"/>
  <c r="K499" i="8"/>
  <c r="J499" i="8"/>
  <c r="I499" i="8"/>
  <c r="N497" i="8"/>
  <c r="M497" i="8"/>
  <c r="L497" i="8"/>
  <c r="K497" i="8"/>
  <c r="J497" i="8"/>
  <c r="I497" i="8"/>
  <c r="H497" i="8" s="1"/>
  <c r="N496" i="8"/>
  <c r="M496" i="8"/>
  <c r="L496" i="8"/>
  <c r="K496" i="8"/>
  <c r="J496" i="8"/>
  <c r="I496" i="8"/>
  <c r="N495" i="8"/>
  <c r="M495" i="8"/>
  <c r="L495" i="8"/>
  <c r="K495" i="8"/>
  <c r="J495" i="8"/>
  <c r="I495" i="8"/>
  <c r="N494" i="8"/>
  <c r="M494" i="8"/>
  <c r="L494" i="8"/>
  <c r="L493" i="8" s="1"/>
  <c r="K494" i="8"/>
  <c r="J494" i="8"/>
  <c r="I494" i="8"/>
  <c r="N493" i="8"/>
  <c r="J493" i="8"/>
  <c r="H492" i="8"/>
  <c r="H491" i="8"/>
  <c r="H490" i="8"/>
  <c r="H489" i="8"/>
  <c r="N488" i="8"/>
  <c r="M488" i="8"/>
  <c r="L488" i="8"/>
  <c r="K488" i="8"/>
  <c r="J488" i="8"/>
  <c r="I488" i="8"/>
  <c r="H487" i="8"/>
  <c r="H486" i="8"/>
  <c r="H485" i="8"/>
  <c r="H484" i="8"/>
  <c r="N483" i="8"/>
  <c r="M483" i="8"/>
  <c r="L483" i="8"/>
  <c r="K483" i="8"/>
  <c r="J483" i="8"/>
  <c r="I483" i="8"/>
  <c r="H482" i="8"/>
  <c r="H481" i="8"/>
  <c r="H480" i="8"/>
  <c r="H479" i="8"/>
  <c r="N478" i="8"/>
  <c r="M478" i="8"/>
  <c r="L478" i="8"/>
  <c r="K478" i="8"/>
  <c r="J478" i="8"/>
  <c r="I478" i="8"/>
  <c r="H477" i="8"/>
  <c r="H476" i="8"/>
  <c r="H475" i="8"/>
  <c r="H474" i="8"/>
  <c r="N473" i="8"/>
  <c r="M473" i="8"/>
  <c r="L473" i="8"/>
  <c r="K473" i="8"/>
  <c r="J473" i="8"/>
  <c r="I473" i="8"/>
  <c r="H472" i="8"/>
  <c r="H471" i="8"/>
  <c r="H470" i="8"/>
  <c r="H469" i="8"/>
  <c r="N468" i="8"/>
  <c r="M468" i="8"/>
  <c r="L468" i="8"/>
  <c r="K468" i="8"/>
  <c r="J468" i="8"/>
  <c r="I468" i="8"/>
  <c r="H467" i="8"/>
  <c r="H466" i="8"/>
  <c r="H465" i="8"/>
  <c r="H464" i="8"/>
  <c r="N463" i="8"/>
  <c r="M463" i="8"/>
  <c r="L463" i="8"/>
  <c r="K463" i="8"/>
  <c r="J463" i="8"/>
  <c r="I463" i="8"/>
  <c r="H462" i="8"/>
  <c r="H461" i="8"/>
  <c r="H460" i="8"/>
  <c r="H459" i="8"/>
  <c r="N458" i="8"/>
  <c r="M458" i="8"/>
  <c r="L458" i="8"/>
  <c r="K458" i="8"/>
  <c r="J458" i="8"/>
  <c r="I458" i="8"/>
  <c r="H457" i="8"/>
  <c r="H456" i="8"/>
  <c r="H455" i="8"/>
  <c r="H454" i="8"/>
  <c r="N453" i="8"/>
  <c r="M453" i="8"/>
  <c r="L453" i="8"/>
  <c r="K453" i="8"/>
  <c r="J453" i="8"/>
  <c r="I453" i="8"/>
  <c r="H452" i="8"/>
  <c r="H451" i="8"/>
  <c r="H450" i="8"/>
  <c r="H449" i="8"/>
  <c r="N448" i="8"/>
  <c r="M448" i="8"/>
  <c r="L448" i="8"/>
  <c r="K448" i="8"/>
  <c r="J448" i="8"/>
  <c r="I448" i="8"/>
  <c r="H447" i="8"/>
  <c r="H446" i="8"/>
  <c r="H445" i="8"/>
  <c r="H444" i="8"/>
  <c r="N443" i="8"/>
  <c r="M443" i="8"/>
  <c r="L443" i="8"/>
  <c r="K443" i="8"/>
  <c r="J443" i="8"/>
  <c r="I443" i="8"/>
  <c r="H442" i="8"/>
  <c r="H441" i="8"/>
  <c r="H440" i="8"/>
  <c r="H439" i="8"/>
  <c r="N438" i="8"/>
  <c r="M438" i="8"/>
  <c r="L438" i="8"/>
  <c r="K438" i="8"/>
  <c r="J438" i="8"/>
  <c r="I438" i="8"/>
  <c r="H437" i="8"/>
  <c r="H436" i="8"/>
  <c r="H435" i="8"/>
  <c r="H434" i="8"/>
  <c r="N433" i="8"/>
  <c r="M433" i="8"/>
  <c r="L433" i="8"/>
  <c r="K433" i="8"/>
  <c r="J433" i="8"/>
  <c r="I433" i="8"/>
  <c r="H432" i="8"/>
  <c r="H431" i="8"/>
  <c r="H430" i="8"/>
  <c r="H429" i="8"/>
  <c r="N428" i="8"/>
  <c r="M428" i="8"/>
  <c r="L428" i="8"/>
  <c r="K428" i="8"/>
  <c r="J428" i="8"/>
  <c r="I428" i="8"/>
  <c r="H427" i="8"/>
  <c r="H426" i="8"/>
  <c r="H425" i="8"/>
  <c r="H424" i="8"/>
  <c r="N423" i="8"/>
  <c r="M423" i="8"/>
  <c r="L423" i="8"/>
  <c r="K423" i="8"/>
  <c r="J423" i="8"/>
  <c r="I423" i="8"/>
  <c r="H422" i="8"/>
  <c r="H421" i="8"/>
  <c r="H420" i="8"/>
  <c r="H419" i="8"/>
  <c r="N418" i="8"/>
  <c r="M418" i="8"/>
  <c r="L418" i="8"/>
  <c r="K418" i="8"/>
  <c r="J418" i="8"/>
  <c r="I418" i="8"/>
  <c r="H417" i="8"/>
  <c r="H416" i="8"/>
  <c r="H415" i="8"/>
  <c r="H413" i="8" s="1"/>
  <c r="H414" i="8"/>
  <c r="N413" i="8"/>
  <c r="M413" i="8"/>
  <c r="L413" i="8"/>
  <c r="K413" i="8"/>
  <c r="J413" i="8"/>
  <c r="I413" i="8"/>
  <c r="H412" i="8"/>
  <c r="H411" i="8"/>
  <c r="H410" i="8"/>
  <c r="H408" i="8" s="1"/>
  <c r="H409" i="8"/>
  <c r="N408" i="8"/>
  <c r="M408" i="8"/>
  <c r="L408" i="8"/>
  <c r="K408" i="8"/>
  <c r="J408" i="8"/>
  <c r="I408" i="8"/>
  <c r="H407" i="8"/>
  <c r="H406" i="8"/>
  <c r="H405" i="8"/>
  <c r="H403" i="8" s="1"/>
  <c r="H404" i="8"/>
  <c r="N403" i="8"/>
  <c r="M403" i="8"/>
  <c r="L403" i="8"/>
  <c r="K403" i="8"/>
  <c r="J403" i="8"/>
  <c r="I403" i="8"/>
  <c r="H402" i="8"/>
  <c r="H401" i="8"/>
  <c r="H400" i="8"/>
  <c r="H398" i="8" s="1"/>
  <c r="H399" i="8"/>
  <c r="N398" i="8"/>
  <c r="M398" i="8"/>
  <c r="L398" i="8"/>
  <c r="K398" i="8"/>
  <c r="J398" i="8"/>
  <c r="I398" i="8"/>
  <c r="H397" i="8"/>
  <c r="H396" i="8"/>
  <c r="H395" i="8"/>
  <c r="H393" i="8" s="1"/>
  <c r="H394" i="8"/>
  <c r="N393" i="8"/>
  <c r="M393" i="8"/>
  <c r="L393" i="8"/>
  <c r="K393" i="8"/>
  <c r="J393" i="8"/>
  <c r="I393" i="8"/>
  <c r="H392" i="8"/>
  <c r="H391" i="8"/>
  <c r="H390" i="8"/>
  <c r="H388" i="8" s="1"/>
  <c r="H389" i="8"/>
  <c r="N388" i="8"/>
  <c r="M388" i="8"/>
  <c r="L388" i="8"/>
  <c r="K388" i="8"/>
  <c r="J388" i="8"/>
  <c r="I388" i="8"/>
  <c r="H387" i="8"/>
  <c r="H386" i="8"/>
  <c r="H385" i="8"/>
  <c r="H383" i="8" s="1"/>
  <c r="H384" i="8"/>
  <c r="N383" i="8"/>
  <c r="M383" i="8"/>
  <c r="L383" i="8"/>
  <c r="K383" i="8"/>
  <c r="J383" i="8"/>
  <c r="I383" i="8"/>
  <c r="H382" i="8"/>
  <c r="H381" i="8"/>
  <c r="H380" i="8"/>
  <c r="H378" i="8" s="1"/>
  <c r="H379" i="8"/>
  <c r="N378" i="8"/>
  <c r="M378" i="8"/>
  <c r="L378" i="8"/>
  <c r="K378" i="8"/>
  <c r="J378" i="8"/>
  <c r="I378" i="8"/>
  <c r="H377" i="8"/>
  <c r="H376" i="8"/>
  <c r="H375" i="8"/>
  <c r="H373" i="8" s="1"/>
  <c r="H374" i="8"/>
  <c r="N373" i="8"/>
  <c r="M373" i="8"/>
  <c r="L373" i="8"/>
  <c r="K373" i="8"/>
  <c r="J373" i="8"/>
  <c r="I373" i="8"/>
  <c r="H372" i="8"/>
  <c r="H371" i="8"/>
  <c r="H370" i="8"/>
  <c r="H368" i="8" s="1"/>
  <c r="H369" i="8"/>
  <c r="N368" i="8"/>
  <c r="M368" i="8"/>
  <c r="L368" i="8"/>
  <c r="K368" i="8"/>
  <c r="J368" i="8"/>
  <c r="I368" i="8"/>
  <c r="H367" i="8"/>
  <c r="H366" i="8"/>
  <c r="H365" i="8"/>
  <c r="H363" i="8" s="1"/>
  <c r="H364" i="8"/>
  <c r="N363" i="8"/>
  <c r="M363" i="8"/>
  <c r="L363" i="8"/>
  <c r="K363" i="8"/>
  <c r="J363" i="8"/>
  <c r="I363" i="8"/>
  <c r="H362" i="8"/>
  <c r="H361" i="8"/>
  <c r="H360" i="8"/>
  <c r="H358" i="8" s="1"/>
  <c r="H359" i="8"/>
  <c r="N358" i="8"/>
  <c r="M358" i="8"/>
  <c r="L358" i="8"/>
  <c r="K358" i="8"/>
  <c r="J358" i="8"/>
  <c r="I358" i="8"/>
  <c r="H357" i="8"/>
  <c r="H356" i="8"/>
  <c r="H355" i="8"/>
  <c r="H353" i="8" s="1"/>
  <c r="H354" i="8"/>
  <c r="N353" i="8"/>
  <c r="M353" i="8"/>
  <c r="L353" i="8"/>
  <c r="K353" i="8"/>
  <c r="J353" i="8"/>
  <c r="I353" i="8"/>
  <c r="H352" i="8"/>
  <c r="H351" i="8"/>
  <c r="H350" i="8"/>
  <c r="H348" i="8" s="1"/>
  <c r="H349" i="8"/>
  <c r="N348" i="8"/>
  <c r="M348" i="8"/>
  <c r="L348" i="8"/>
  <c r="K348" i="8"/>
  <c r="J348" i="8"/>
  <c r="I348" i="8"/>
  <c r="H347" i="8"/>
  <c r="H346" i="8"/>
  <c r="H345" i="8"/>
  <c r="H343" i="8" s="1"/>
  <c r="H344" i="8"/>
  <c r="N343" i="8"/>
  <c r="M343" i="8"/>
  <c r="L343" i="8"/>
  <c r="K343" i="8"/>
  <c r="J343" i="8"/>
  <c r="I343" i="8"/>
  <c r="H342" i="8"/>
  <c r="H341" i="8"/>
  <c r="H340" i="8"/>
  <c r="H338" i="8" s="1"/>
  <c r="H339" i="8"/>
  <c r="N338" i="8"/>
  <c r="M338" i="8"/>
  <c r="L338" i="8"/>
  <c r="K338" i="8"/>
  <c r="J338" i="8"/>
  <c r="I338" i="8"/>
  <c r="H337" i="8"/>
  <c r="H336" i="8"/>
  <c r="H335" i="8"/>
  <c r="H333" i="8" s="1"/>
  <c r="H334" i="8"/>
  <c r="N333" i="8"/>
  <c r="M333" i="8"/>
  <c r="L333" i="8"/>
  <c r="K333" i="8"/>
  <c r="J333" i="8"/>
  <c r="I333" i="8"/>
  <c r="H332" i="8"/>
  <c r="H331" i="8"/>
  <c r="H330" i="8"/>
  <c r="H328" i="8" s="1"/>
  <c r="H329" i="8"/>
  <c r="N328" i="8"/>
  <c r="M328" i="8"/>
  <c r="L328" i="8"/>
  <c r="K328" i="8"/>
  <c r="J328" i="8"/>
  <c r="I328" i="8"/>
  <c r="H327" i="8"/>
  <c r="H326" i="8"/>
  <c r="H325" i="8"/>
  <c r="H323" i="8" s="1"/>
  <c r="H324" i="8"/>
  <c r="N323" i="8"/>
  <c r="M323" i="8"/>
  <c r="L323" i="8"/>
  <c r="K323" i="8"/>
  <c r="J323" i="8"/>
  <c r="I323" i="8"/>
  <c r="H322" i="8"/>
  <c r="H321" i="8"/>
  <c r="H320" i="8"/>
  <c r="H318" i="8" s="1"/>
  <c r="H319" i="8"/>
  <c r="N318" i="8"/>
  <c r="M318" i="8"/>
  <c r="L318" i="8"/>
  <c r="K318" i="8"/>
  <c r="J318" i="8"/>
  <c r="I318" i="8"/>
  <c r="H317" i="8"/>
  <c r="H316" i="8"/>
  <c r="H315" i="8"/>
  <c r="H313" i="8" s="1"/>
  <c r="H314" i="8"/>
  <c r="N313" i="8"/>
  <c r="M313" i="8"/>
  <c r="L313" i="8"/>
  <c r="K313" i="8"/>
  <c r="J313" i="8"/>
  <c r="I313" i="8"/>
  <c r="H312" i="8"/>
  <c r="H311" i="8"/>
  <c r="H310" i="8"/>
  <c r="H308" i="8" s="1"/>
  <c r="H309" i="8"/>
  <c r="N308" i="8"/>
  <c r="M308" i="8"/>
  <c r="L308" i="8"/>
  <c r="K308" i="8"/>
  <c r="J308" i="8"/>
  <c r="I308" i="8"/>
  <c r="H307" i="8"/>
  <c r="H306" i="8"/>
  <c r="H305" i="8"/>
  <c r="H303" i="8" s="1"/>
  <c r="H304" i="8"/>
  <c r="N303" i="8"/>
  <c r="M303" i="8"/>
  <c r="L303" i="8"/>
  <c r="K303" i="8"/>
  <c r="J303" i="8"/>
  <c r="I303" i="8"/>
  <c r="H302" i="8"/>
  <c r="H301" i="8"/>
  <c r="H300" i="8"/>
  <c r="H298" i="8" s="1"/>
  <c r="H299" i="8"/>
  <c r="N298" i="8"/>
  <c r="M298" i="8"/>
  <c r="L298" i="8"/>
  <c r="K298" i="8"/>
  <c r="J298" i="8"/>
  <c r="I298" i="8"/>
  <c r="H297" i="8"/>
  <c r="H296" i="8"/>
  <c r="H295" i="8"/>
  <c r="H293" i="8" s="1"/>
  <c r="H294" i="8"/>
  <c r="N293" i="8"/>
  <c r="M293" i="8"/>
  <c r="L293" i="8"/>
  <c r="K293" i="8"/>
  <c r="J293" i="8"/>
  <c r="I293" i="8"/>
  <c r="H292" i="8"/>
  <c r="H291" i="8"/>
  <c r="H290" i="8"/>
  <c r="H288" i="8" s="1"/>
  <c r="H289" i="8"/>
  <c r="N288" i="8"/>
  <c r="M288" i="8"/>
  <c r="L288" i="8"/>
  <c r="K288" i="8"/>
  <c r="J288" i="8"/>
  <c r="I288" i="8"/>
  <c r="H287" i="8"/>
  <c r="H286" i="8"/>
  <c r="H285" i="8"/>
  <c r="H283" i="8" s="1"/>
  <c r="H284" i="8"/>
  <c r="N283" i="8"/>
  <c r="M283" i="8"/>
  <c r="L283" i="8"/>
  <c r="K283" i="8"/>
  <c r="J283" i="8"/>
  <c r="I283" i="8"/>
  <c r="H282" i="8"/>
  <c r="H281" i="8"/>
  <c r="H280" i="8"/>
  <c r="H278" i="8" s="1"/>
  <c r="H279" i="8"/>
  <c r="N278" i="8"/>
  <c r="M278" i="8"/>
  <c r="L278" i="8"/>
  <c r="K278" i="8"/>
  <c r="J278" i="8"/>
  <c r="I278" i="8"/>
  <c r="H277" i="8"/>
  <c r="H276" i="8"/>
  <c r="H275" i="8"/>
  <c r="H273" i="8" s="1"/>
  <c r="H274" i="8"/>
  <c r="N273" i="8"/>
  <c r="M273" i="8"/>
  <c r="L273" i="8"/>
  <c r="K273" i="8"/>
  <c r="J273" i="8"/>
  <c r="I273" i="8"/>
  <c r="H272" i="8"/>
  <c r="H271" i="8"/>
  <c r="H270" i="8"/>
  <c r="H268" i="8" s="1"/>
  <c r="H269" i="8"/>
  <c r="N268" i="8"/>
  <c r="M268" i="8"/>
  <c r="L268" i="8"/>
  <c r="K268" i="8"/>
  <c r="J268" i="8"/>
  <c r="I268" i="8"/>
  <c r="H267" i="8"/>
  <c r="H266" i="8"/>
  <c r="H265" i="8"/>
  <c r="H263" i="8" s="1"/>
  <c r="H264" i="8"/>
  <c r="N263" i="8"/>
  <c r="M263" i="8"/>
  <c r="L263" i="8"/>
  <c r="K263" i="8"/>
  <c r="J263" i="8"/>
  <c r="I263" i="8"/>
  <c r="H262" i="8"/>
  <c r="H261" i="8"/>
  <c r="H260" i="8"/>
  <c r="H258" i="8" s="1"/>
  <c r="H259" i="8"/>
  <c r="N258" i="8"/>
  <c r="M258" i="8"/>
  <c r="L258" i="8"/>
  <c r="K258" i="8"/>
  <c r="J258" i="8"/>
  <c r="I258" i="8"/>
  <c r="H257" i="8"/>
  <c r="H256" i="8"/>
  <c r="H255" i="8"/>
  <c r="H253" i="8" s="1"/>
  <c r="H254" i="8"/>
  <c r="N253" i="8"/>
  <c r="M253" i="8"/>
  <c r="L253" i="8"/>
  <c r="K253" i="8"/>
  <c r="J253" i="8"/>
  <c r="I253" i="8"/>
  <c r="H252" i="8"/>
  <c r="H251" i="8"/>
  <c r="H250" i="8"/>
  <c r="H248" i="8" s="1"/>
  <c r="H249" i="8"/>
  <c r="N248" i="8"/>
  <c r="M248" i="8"/>
  <c r="L248" i="8"/>
  <c r="K248" i="8"/>
  <c r="J248" i="8"/>
  <c r="I248" i="8"/>
  <c r="H247" i="8"/>
  <c r="H246" i="8"/>
  <c r="H245" i="8"/>
  <c r="H243" i="8" s="1"/>
  <c r="H244" i="8"/>
  <c r="N243" i="8"/>
  <c r="M243" i="8"/>
  <c r="L243" i="8"/>
  <c r="K243" i="8"/>
  <c r="J243" i="8"/>
  <c r="I243" i="8"/>
  <c r="H242" i="8"/>
  <c r="H241" i="8"/>
  <c r="H240" i="8"/>
  <c r="H238" i="8" s="1"/>
  <c r="H239" i="8"/>
  <c r="N238" i="8"/>
  <c r="M238" i="8"/>
  <c r="L238" i="8"/>
  <c r="K238" i="8"/>
  <c r="J238" i="8"/>
  <c r="I238" i="8"/>
  <c r="H237" i="8"/>
  <c r="H236" i="8"/>
  <c r="H235" i="8"/>
  <c r="H233" i="8" s="1"/>
  <c r="H234" i="8"/>
  <c r="N233" i="8"/>
  <c r="M233" i="8"/>
  <c r="L233" i="8"/>
  <c r="K233" i="8"/>
  <c r="J233" i="8"/>
  <c r="I233" i="8"/>
  <c r="H232" i="8"/>
  <c r="H231" i="8"/>
  <c r="H230" i="8"/>
  <c r="H228" i="8" s="1"/>
  <c r="H229" i="8"/>
  <c r="N228" i="8"/>
  <c r="M228" i="8"/>
  <c r="L228" i="8"/>
  <c r="K228" i="8"/>
  <c r="J228" i="8"/>
  <c r="I228" i="8"/>
  <c r="H227" i="8"/>
  <c r="H226" i="8"/>
  <c r="H225" i="8"/>
  <c r="H223" i="8" s="1"/>
  <c r="H224" i="8"/>
  <c r="N223" i="8"/>
  <c r="M223" i="8"/>
  <c r="L223" i="8"/>
  <c r="K223" i="8"/>
  <c r="J223" i="8"/>
  <c r="I223" i="8"/>
  <c r="H222" i="8"/>
  <c r="H221" i="8"/>
  <c r="H220" i="8"/>
  <c r="H218" i="8" s="1"/>
  <c r="H219" i="8"/>
  <c r="N218" i="8"/>
  <c r="M218" i="8"/>
  <c r="L218" i="8"/>
  <c r="K218" i="8"/>
  <c r="J218" i="8"/>
  <c r="I218" i="8"/>
  <c r="H217" i="8"/>
  <c r="H216" i="8"/>
  <c r="H215" i="8"/>
  <c r="H213" i="8" s="1"/>
  <c r="H214" i="8"/>
  <c r="N213" i="8"/>
  <c r="M213" i="8"/>
  <c r="L213" i="8"/>
  <c r="K213" i="8"/>
  <c r="J213" i="8"/>
  <c r="I213" i="8"/>
  <c r="H212" i="8"/>
  <c r="H211" i="8"/>
  <c r="H210" i="8"/>
  <c r="H208" i="8" s="1"/>
  <c r="H209" i="8"/>
  <c r="N208" i="8"/>
  <c r="M208" i="8"/>
  <c r="L208" i="8"/>
  <c r="K208" i="8"/>
  <c r="J208" i="8"/>
  <c r="I208" i="8"/>
  <c r="H207" i="8"/>
  <c r="H206" i="8"/>
  <c r="H205" i="8"/>
  <c r="H203" i="8" s="1"/>
  <c r="H204" i="8"/>
  <c r="N203" i="8"/>
  <c r="M203" i="8"/>
  <c r="L203" i="8"/>
  <c r="K203" i="8"/>
  <c r="J203" i="8"/>
  <c r="I203" i="8"/>
  <c r="H202" i="8"/>
  <c r="H201" i="8"/>
  <c r="H200" i="8"/>
  <c r="H198" i="8" s="1"/>
  <c r="H199" i="8"/>
  <c r="N198" i="8"/>
  <c r="M198" i="8"/>
  <c r="L198" i="8"/>
  <c r="K198" i="8"/>
  <c r="J198" i="8"/>
  <c r="I198" i="8"/>
  <c r="H197" i="8"/>
  <c r="H196" i="8"/>
  <c r="H195" i="8"/>
  <c r="H193" i="8" s="1"/>
  <c r="H194" i="8"/>
  <c r="N193" i="8"/>
  <c r="M193" i="8"/>
  <c r="L193" i="8"/>
  <c r="K193" i="8"/>
  <c r="J193" i="8"/>
  <c r="I193" i="8"/>
  <c r="H192" i="8"/>
  <c r="H191" i="8"/>
  <c r="H190" i="8"/>
  <c r="H188" i="8" s="1"/>
  <c r="H189" i="8"/>
  <c r="N188" i="8"/>
  <c r="M188" i="8"/>
  <c r="L188" i="8"/>
  <c r="K188" i="8"/>
  <c r="J188" i="8"/>
  <c r="I188" i="8"/>
  <c r="H187" i="8"/>
  <c r="H186" i="8"/>
  <c r="H185" i="8"/>
  <c r="H183" i="8" s="1"/>
  <c r="H184" i="8"/>
  <c r="N183" i="8"/>
  <c r="M183" i="8"/>
  <c r="L183" i="8"/>
  <c r="K183" i="8"/>
  <c r="J183" i="8"/>
  <c r="I183" i="8"/>
  <c r="H182" i="8"/>
  <c r="H181" i="8"/>
  <c r="H180" i="8"/>
  <c r="H178" i="8" s="1"/>
  <c r="H179" i="8"/>
  <c r="N178" i="8"/>
  <c r="M178" i="8"/>
  <c r="L178" i="8"/>
  <c r="K178" i="8"/>
  <c r="J178" i="8"/>
  <c r="I178" i="8"/>
  <c r="N176" i="8"/>
  <c r="M176" i="8"/>
  <c r="L176" i="8"/>
  <c r="K176" i="8"/>
  <c r="J176" i="8"/>
  <c r="I176" i="8"/>
  <c r="H176" i="8"/>
  <c r="N175" i="8"/>
  <c r="M175" i="8"/>
  <c r="L175" i="8"/>
  <c r="K175" i="8"/>
  <c r="J175" i="8"/>
  <c r="I175" i="8"/>
  <c r="H175" i="8" s="1"/>
  <c r="N174" i="8"/>
  <c r="M174" i="8"/>
  <c r="L174" i="8"/>
  <c r="K174" i="8"/>
  <c r="J174" i="8"/>
  <c r="I174" i="8"/>
  <c r="H174" i="8" s="1"/>
  <c r="N173" i="8"/>
  <c r="M173" i="8"/>
  <c r="M172" i="8" s="1"/>
  <c r="L173" i="8"/>
  <c r="K173" i="8"/>
  <c r="J173" i="8"/>
  <c r="I173" i="8"/>
  <c r="I172" i="8"/>
  <c r="H171" i="8"/>
  <c r="H170" i="8"/>
  <c r="H169" i="8"/>
  <c r="H168" i="8"/>
  <c r="N167" i="8"/>
  <c r="M167" i="8"/>
  <c r="L167" i="8"/>
  <c r="K167" i="8"/>
  <c r="J167" i="8"/>
  <c r="I167" i="8"/>
  <c r="H166" i="8"/>
  <c r="H165" i="8"/>
  <c r="H164" i="8"/>
  <c r="H163" i="8"/>
  <c r="N162" i="8"/>
  <c r="M162" i="8"/>
  <c r="L162" i="8"/>
  <c r="K162" i="8"/>
  <c r="J162" i="8"/>
  <c r="I162" i="8"/>
  <c r="H161" i="8"/>
  <c r="H160" i="8"/>
  <c r="H159" i="8"/>
  <c r="H158" i="8"/>
  <c r="N157" i="8"/>
  <c r="M157" i="8"/>
  <c r="L157" i="8"/>
  <c r="K157" i="8"/>
  <c r="J157" i="8"/>
  <c r="I157" i="8"/>
  <c r="H156" i="8"/>
  <c r="H155" i="8"/>
  <c r="H154" i="8"/>
  <c r="H153" i="8"/>
  <c r="N152" i="8"/>
  <c r="M152" i="8"/>
  <c r="L152" i="8"/>
  <c r="K152" i="8"/>
  <c r="J152" i="8"/>
  <c r="I152" i="8"/>
  <c r="H151" i="8"/>
  <c r="H150" i="8"/>
  <c r="H149" i="8"/>
  <c r="H148" i="8"/>
  <c r="N147" i="8"/>
  <c r="M147" i="8"/>
  <c r="L147" i="8"/>
  <c r="K147" i="8"/>
  <c r="J147" i="8"/>
  <c r="I147" i="8"/>
  <c r="H146" i="8"/>
  <c r="H145" i="8"/>
  <c r="H144" i="8"/>
  <c r="H143" i="8"/>
  <c r="N142" i="8"/>
  <c r="M142" i="8"/>
  <c r="L142" i="8"/>
  <c r="K142" i="8"/>
  <c r="J142" i="8"/>
  <c r="I142" i="8"/>
  <c r="N140" i="8"/>
  <c r="M140" i="8"/>
  <c r="L140" i="8"/>
  <c r="K140" i="8"/>
  <c r="J140" i="8"/>
  <c r="I140" i="8"/>
  <c r="H140" i="8" s="1"/>
  <c r="N139" i="8"/>
  <c r="M139" i="8"/>
  <c r="L139" i="8"/>
  <c r="K139" i="8"/>
  <c r="J139" i="8"/>
  <c r="I139" i="8"/>
  <c r="N138" i="8"/>
  <c r="M138" i="8"/>
  <c r="L138" i="8"/>
  <c r="K138" i="8"/>
  <c r="J138" i="8"/>
  <c r="I138" i="8"/>
  <c r="H138" i="8" s="1"/>
  <c r="N137" i="8"/>
  <c r="M137" i="8"/>
  <c r="L137" i="8"/>
  <c r="K137" i="8"/>
  <c r="J137" i="8"/>
  <c r="I137" i="8"/>
  <c r="K136" i="8"/>
  <c r="H135" i="8"/>
  <c r="H134" i="8"/>
  <c r="H133" i="8"/>
  <c r="H132" i="8"/>
  <c r="N131" i="8"/>
  <c r="M131" i="8"/>
  <c r="L131" i="8"/>
  <c r="K131" i="8"/>
  <c r="J131" i="8"/>
  <c r="I131" i="8"/>
  <c r="H130" i="8"/>
  <c r="H129" i="8"/>
  <c r="H128" i="8"/>
  <c r="H127" i="8"/>
  <c r="N126" i="8"/>
  <c r="M126" i="8"/>
  <c r="L126" i="8"/>
  <c r="K126" i="8"/>
  <c r="J126" i="8"/>
  <c r="I126" i="8"/>
  <c r="H125" i="8"/>
  <c r="H124" i="8"/>
  <c r="H123" i="8"/>
  <c r="H122" i="8"/>
  <c r="N121" i="8"/>
  <c r="M121" i="8"/>
  <c r="L121" i="8"/>
  <c r="K121" i="8"/>
  <c r="J121" i="8"/>
  <c r="I121" i="8"/>
  <c r="H120" i="8"/>
  <c r="H119" i="8"/>
  <c r="H118" i="8"/>
  <c r="H117" i="8"/>
  <c r="N116" i="8"/>
  <c r="M116" i="8"/>
  <c r="L116" i="8"/>
  <c r="K116" i="8"/>
  <c r="J116" i="8"/>
  <c r="I116" i="8"/>
  <c r="H115" i="8"/>
  <c r="H114" i="8"/>
  <c r="H113" i="8"/>
  <c r="H112" i="8"/>
  <c r="N111" i="8"/>
  <c r="M111" i="8"/>
  <c r="L111" i="8"/>
  <c r="K111" i="8"/>
  <c r="J111" i="8"/>
  <c r="I111" i="8"/>
  <c r="H110" i="8"/>
  <c r="H109" i="8"/>
  <c r="H108" i="8"/>
  <c r="H107" i="8"/>
  <c r="N106" i="8"/>
  <c r="M106" i="8"/>
  <c r="L106" i="8"/>
  <c r="K106" i="8"/>
  <c r="J106" i="8"/>
  <c r="I106" i="8"/>
  <c r="H105" i="8"/>
  <c r="H104" i="8"/>
  <c r="H103" i="8"/>
  <c r="H102" i="8"/>
  <c r="N101" i="8"/>
  <c r="M101" i="8"/>
  <c r="L101" i="8"/>
  <c r="K101" i="8"/>
  <c r="J101" i="8"/>
  <c r="I101" i="8"/>
  <c r="H100" i="8"/>
  <c r="H99" i="8"/>
  <c r="H98" i="8"/>
  <c r="H97" i="8"/>
  <c r="N96" i="8"/>
  <c r="M96" i="8"/>
  <c r="L96" i="8"/>
  <c r="K96" i="8"/>
  <c r="J96" i="8"/>
  <c r="I96" i="8"/>
  <c r="H95" i="8"/>
  <c r="H94" i="8"/>
  <c r="H93" i="8"/>
  <c r="H92" i="8"/>
  <c r="N91" i="8"/>
  <c r="M91" i="8"/>
  <c r="L91" i="8"/>
  <c r="K91" i="8"/>
  <c r="J91" i="8"/>
  <c r="I91" i="8"/>
  <c r="H90" i="8"/>
  <c r="H89" i="8"/>
  <c r="H88" i="8"/>
  <c r="H87" i="8"/>
  <c r="N86" i="8"/>
  <c r="M86" i="8"/>
  <c r="L86" i="8"/>
  <c r="K86" i="8"/>
  <c r="J86" i="8"/>
  <c r="I86" i="8"/>
  <c r="H85" i="8"/>
  <c r="H84" i="8"/>
  <c r="H83" i="8"/>
  <c r="H82" i="8"/>
  <c r="N81" i="8"/>
  <c r="M81" i="8"/>
  <c r="L81" i="8"/>
  <c r="K81" i="8"/>
  <c r="J81" i="8"/>
  <c r="I81" i="8"/>
  <c r="H80" i="8"/>
  <c r="H79" i="8"/>
  <c r="H78" i="8"/>
  <c r="H77" i="8"/>
  <c r="N76" i="8"/>
  <c r="M76" i="8"/>
  <c r="L76" i="8"/>
  <c r="K76" i="8"/>
  <c r="J76" i="8"/>
  <c r="I76" i="8"/>
  <c r="H75" i="8"/>
  <c r="H74" i="8"/>
  <c r="H73" i="8"/>
  <c r="H72" i="8"/>
  <c r="N71" i="8"/>
  <c r="M71" i="8"/>
  <c r="L71" i="8"/>
  <c r="K71" i="8"/>
  <c r="J71" i="8"/>
  <c r="I71" i="8"/>
  <c r="H70" i="8"/>
  <c r="H69" i="8"/>
  <c r="H68" i="8"/>
  <c r="H67" i="8"/>
  <c r="N66" i="8"/>
  <c r="M66" i="8"/>
  <c r="L66" i="8"/>
  <c r="K66" i="8"/>
  <c r="J66" i="8"/>
  <c r="I66" i="8"/>
  <c r="N64" i="8"/>
  <c r="M64" i="8"/>
  <c r="L64" i="8"/>
  <c r="K64" i="8"/>
  <c r="J64" i="8"/>
  <c r="I64" i="8"/>
  <c r="H64" i="8" s="1"/>
  <c r="N63" i="8"/>
  <c r="M63" i="8"/>
  <c r="L63" i="8"/>
  <c r="K63" i="8"/>
  <c r="J63" i="8"/>
  <c r="I63" i="8"/>
  <c r="N62" i="8"/>
  <c r="M62" i="8"/>
  <c r="L62" i="8"/>
  <c r="K62" i="8"/>
  <c r="J62" i="8"/>
  <c r="I62" i="8"/>
  <c r="N61" i="8"/>
  <c r="M61" i="8"/>
  <c r="L61" i="8"/>
  <c r="K61" i="8"/>
  <c r="J61" i="8"/>
  <c r="I61" i="8"/>
  <c r="M60" i="8"/>
  <c r="H59" i="8"/>
  <c r="H58" i="8"/>
  <c r="H57" i="8"/>
  <c r="H56" i="8"/>
  <c r="N55" i="8"/>
  <c r="M55" i="8"/>
  <c r="L55" i="8"/>
  <c r="K55" i="8"/>
  <c r="J55" i="8"/>
  <c r="I55" i="8"/>
  <c r="H54" i="8"/>
  <c r="H53" i="8"/>
  <c r="H52" i="8"/>
  <c r="H51" i="8"/>
  <c r="N50" i="8"/>
  <c r="M50" i="8"/>
  <c r="L50" i="8"/>
  <c r="K50" i="8"/>
  <c r="J50" i="8"/>
  <c r="I50" i="8"/>
  <c r="H49" i="8"/>
  <c r="H48" i="8"/>
  <c r="H47" i="8"/>
  <c r="H46" i="8"/>
  <c r="N45" i="8"/>
  <c r="M45" i="8"/>
  <c r="L45" i="8"/>
  <c r="K45" i="8"/>
  <c r="J45" i="8"/>
  <c r="I45" i="8"/>
  <c r="H44" i="8"/>
  <c r="H43" i="8"/>
  <c r="H42" i="8"/>
  <c r="H41" i="8"/>
  <c r="N40" i="8"/>
  <c r="M40" i="8"/>
  <c r="L40" i="8"/>
  <c r="K40" i="8"/>
  <c r="J40" i="8"/>
  <c r="I40" i="8"/>
  <c r="H39" i="8"/>
  <c r="H38" i="8"/>
  <c r="H37" i="8"/>
  <c r="H36" i="8"/>
  <c r="N35" i="8"/>
  <c r="M35" i="8"/>
  <c r="L35" i="8"/>
  <c r="K35" i="8"/>
  <c r="J35" i="8"/>
  <c r="I35" i="8"/>
  <c r="H34" i="8"/>
  <c r="H33" i="8"/>
  <c r="H32" i="8"/>
  <c r="H31" i="8"/>
  <c r="N30" i="8"/>
  <c r="M30" i="8"/>
  <c r="L30" i="8"/>
  <c r="K30" i="8"/>
  <c r="J30" i="8"/>
  <c r="I30" i="8"/>
  <c r="H29" i="8"/>
  <c r="H28" i="8"/>
  <c r="H27" i="8"/>
  <c r="H26" i="8"/>
  <c r="N25" i="8"/>
  <c r="M25" i="8"/>
  <c r="L25" i="8"/>
  <c r="K25" i="8"/>
  <c r="J25" i="8"/>
  <c r="I25" i="8"/>
  <c r="H24" i="8"/>
  <c r="H23" i="8"/>
  <c r="H22" i="8"/>
  <c r="H21" i="8"/>
  <c r="N20" i="8"/>
  <c r="M20" i="8"/>
  <c r="L20" i="8"/>
  <c r="K20" i="8"/>
  <c r="J20" i="8"/>
  <c r="I20" i="8"/>
  <c r="H19" i="8"/>
  <c r="H18" i="8"/>
  <c r="H17" i="8"/>
  <c r="H16" i="8"/>
  <c r="N15" i="8"/>
  <c r="M15" i="8"/>
  <c r="L15" i="8"/>
  <c r="K15" i="8"/>
  <c r="J15" i="8"/>
  <c r="I15" i="8"/>
  <c r="H14" i="8"/>
  <c r="H13" i="8"/>
  <c r="H12" i="8"/>
  <c r="H11" i="8"/>
  <c r="N10" i="8"/>
  <c r="M10" i="8"/>
  <c r="L10" i="8"/>
  <c r="K10" i="8"/>
  <c r="J10" i="8"/>
  <c r="I10" i="8"/>
  <c r="H9" i="8"/>
  <c r="H8" i="8"/>
  <c r="H7" i="8"/>
  <c r="H6" i="8"/>
  <c r="N5" i="8"/>
  <c r="M5" i="8"/>
  <c r="L5" i="8"/>
  <c r="K5" i="8"/>
  <c r="J5" i="8"/>
  <c r="I5" i="8"/>
  <c r="N801" i="7"/>
  <c r="M801" i="7"/>
  <c r="L801" i="7"/>
  <c r="K801" i="7"/>
  <c r="J801" i="7"/>
  <c r="I801" i="7"/>
  <c r="H801" i="7"/>
  <c r="N800" i="7"/>
  <c r="M800" i="7"/>
  <c r="L800" i="7"/>
  <c r="K800" i="7"/>
  <c r="J800" i="7"/>
  <c r="I800" i="7"/>
  <c r="H800" i="7" s="1"/>
  <c r="N799" i="7"/>
  <c r="M799" i="7"/>
  <c r="M797" i="7" s="1"/>
  <c r="L799" i="7"/>
  <c r="K799" i="7"/>
  <c r="K797" i="7" s="1"/>
  <c r="J799" i="7"/>
  <c r="I799" i="7"/>
  <c r="H799" i="7" s="1"/>
  <c r="N798" i="7"/>
  <c r="M798" i="7"/>
  <c r="L798" i="7"/>
  <c r="K798" i="7"/>
  <c r="J798" i="7"/>
  <c r="I798" i="7"/>
  <c r="I797" i="7"/>
  <c r="H796" i="7"/>
  <c r="H795" i="7"/>
  <c r="H794" i="7"/>
  <c r="H793" i="7"/>
  <c r="N792" i="7"/>
  <c r="M792" i="7"/>
  <c r="L792" i="7"/>
  <c r="K792" i="7"/>
  <c r="I792" i="7"/>
  <c r="H792" i="7"/>
  <c r="H791" i="7"/>
  <c r="H790" i="7"/>
  <c r="H789" i="7"/>
  <c r="H788" i="7"/>
  <c r="H787" i="7" s="1"/>
  <c r="N787" i="7"/>
  <c r="M787" i="7"/>
  <c r="L787" i="7"/>
  <c r="K787" i="7"/>
  <c r="I787" i="7"/>
  <c r="H786" i="7"/>
  <c r="H785" i="7"/>
  <c r="H784" i="7"/>
  <c r="H782" i="7" s="1"/>
  <c r="H783" i="7"/>
  <c r="N782" i="7"/>
  <c r="M782" i="7"/>
  <c r="L782" i="7"/>
  <c r="K782" i="7"/>
  <c r="J782" i="7"/>
  <c r="I782" i="7"/>
  <c r="H781" i="7"/>
  <c r="H780" i="7"/>
  <c r="H779" i="7"/>
  <c r="H777" i="7" s="1"/>
  <c r="H778" i="7"/>
  <c r="N777" i="7"/>
  <c r="M777" i="7"/>
  <c r="L777" i="7"/>
  <c r="K777" i="7"/>
  <c r="J777" i="7"/>
  <c r="I777" i="7"/>
  <c r="H776" i="7"/>
  <c r="H775" i="7"/>
  <c r="H774" i="7"/>
  <c r="H772" i="7" s="1"/>
  <c r="H773" i="7"/>
  <c r="N772" i="7"/>
  <c r="M772" i="7"/>
  <c r="L772" i="7"/>
  <c r="K772" i="7"/>
  <c r="J772" i="7"/>
  <c r="I772" i="7"/>
  <c r="H771" i="7"/>
  <c r="H770" i="7"/>
  <c r="H769" i="7"/>
  <c r="H767" i="7" s="1"/>
  <c r="H768" i="7"/>
  <c r="N767" i="7"/>
  <c r="M767" i="7"/>
  <c r="L767" i="7"/>
  <c r="K767" i="7"/>
  <c r="J767" i="7"/>
  <c r="I767" i="7"/>
  <c r="H766" i="7"/>
  <c r="H765" i="7"/>
  <c r="H764" i="7"/>
  <c r="H762" i="7" s="1"/>
  <c r="H763" i="7"/>
  <c r="N762" i="7"/>
  <c r="M762" i="7"/>
  <c r="L762" i="7"/>
  <c r="K762" i="7"/>
  <c r="J762" i="7"/>
  <c r="I762" i="7"/>
  <c r="H761" i="7"/>
  <c r="H760" i="7"/>
  <c r="H759" i="7"/>
  <c r="H757" i="7" s="1"/>
  <c r="H758" i="7"/>
  <c r="N757" i="7"/>
  <c r="M757" i="7"/>
  <c r="L757" i="7"/>
  <c r="K757" i="7"/>
  <c r="J757" i="7"/>
  <c r="I757" i="7"/>
  <c r="H756" i="7"/>
  <c r="H755" i="7"/>
  <c r="H754" i="7"/>
  <c r="H752" i="7" s="1"/>
  <c r="H753" i="7"/>
  <c r="N752" i="7"/>
  <c r="M752" i="7"/>
  <c r="L752" i="7"/>
  <c r="K752" i="7"/>
  <c r="J752" i="7"/>
  <c r="I752" i="7"/>
  <c r="H751" i="7"/>
  <c r="H750" i="7"/>
  <c r="H749" i="7"/>
  <c r="H747" i="7" s="1"/>
  <c r="H748" i="7"/>
  <c r="N747" i="7"/>
  <c r="M747" i="7"/>
  <c r="L747" i="7"/>
  <c r="K747" i="7"/>
  <c r="J747" i="7"/>
  <c r="I747" i="7"/>
  <c r="H746" i="7"/>
  <c r="H745" i="7"/>
  <c r="H744" i="7"/>
  <c r="H742" i="7" s="1"/>
  <c r="H743" i="7"/>
  <c r="N742" i="7"/>
  <c r="M742" i="7"/>
  <c r="L742" i="7"/>
  <c r="K742" i="7"/>
  <c r="J742" i="7"/>
  <c r="I742" i="7"/>
  <c r="H741" i="7"/>
  <c r="H740" i="7"/>
  <c r="H739" i="7"/>
  <c r="H737" i="7" s="1"/>
  <c r="H738" i="7"/>
  <c r="N737" i="7"/>
  <c r="M737" i="7"/>
  <c r="L737" i="7"/>
  <c r="K737" i="7"/>
  <c r="J737" i="7"/>
  <c r="I737" i="7"/>
  <c r="H736" i="7"/>
  <c r="H735" i="7"/>
  <c r="H734" i="7"/>
  <c r="H732" i="7" s="1"/>
  <c r="H733" i="7"/>
  <c r="N732" i="7"/>
  <c r="M732" i="7"/>
  <c r="L732" i="7"/>
  <c r="K732" i="7"/>
  <c r="J732" i="7"/>
  <c r="I732" i="7"/>
  <c r="H731" i="7"/>
  <c r="H730" i="7"/>
  <c r="H729" i="7"/>
  <c r="H727" i="7" s="1"/>
  <c r="H728" i="7"/>
  <c r="N727" i="7"/>
  <c r="M727" i="7"/>
  <c r="L727" i="7"/>
  <c r="K727" i="7"/>
  <c r="J727" i="7"/>
  <c r="I727" i="7"/>
  <c r="H726" i="7"/>
  <c r="H725" i="7"/>
  <c r="H724" i="7"/>
  <c r="H722" i="7" s="1"/>
  <c r="H723" i="7"/>
  <c r="N722" i="7"/>
  <c r="M722" i="7"/>
  <c r="L722" i="7"/>
  <c r="K722" i="7"/>
  <c r="J722" i="7"/>
  <c r="I722" i="7"/>
  <c r="N720" i="7"/>
  <c r="M720" i="7"/>
  <c r="L720" i="7"/>
  <c r="K720" i="7"/>
  <c r="J720" i="7"/>
  <c r="I720" i="7"/>
  <c r="H720" i="7"/>
  <c r="N719" i="7"/>
  <c r="M719" i="7"/>
  <c r="L719" i="7"/>
  <c r="K719" i="7"/>
  <c r="J719" i="7"/>
  <c r="I719" i="7"/>
  <c r="H719" i="7" s="1"/>
  <c r="N718" i="7"/>
  <c r="M718" i="7"/>
  <c r="M716" i="7" s="1"/>
  <c r="L718" i="7"/>
  <c r="K718" i="7"/>
  <c r="K716" i="7" s="1"/>
  <c r="J718" i="7"/>
  <c r="I718" i="7"/>
  <c r="H718" i="7" s="1"/>
  <c r="N717" i="7"/>
  <c r="M717" i="7"/>
  <c r="L717" i="7"/>
  <c r="K717" i="7"/>
  <c r="J717" i="7"/>
  <c r="I717" i="7"/>
  <c r="I716" i="7"/>
  <c r="H715" i="7"/>
  <c r="H714" i="7"/>
  <c r="H713" i="7"/>
  <c r="H712" i="7"/>
  <c r="N711" i="7"/>
  <c r="M711" i="7"/>
  <c r="L711" i="7"/>
  <c r="K711" i="7"/>
  <c r="J711" i="7"/>
  <c r="I711" i="7"/>
  <c r="H710" i="7"/>
  <c r="H709" i="7"/>
  <c r="H708" i="7"/>
  <c r="H707" i="7"/>
  <c r="N706" i="7"/>
  <c r="M706" i="7"/>
  <c r="L706" i="7"/>
  <c r="K706" i="7"/>
  <c r="J706" i="7"/>
  <c r="I706" i="7"/>
  <c r="H705" i="7"/>
  <c r="H704" i="7"/>
  <c r="H703" i="7"/>
  <c r="H702" i="7"/>
  <c r="N701" i="7"/>
  <c r="M701" i="7"/>
  <c r="L701" i="7"/>
  <c r="K701" i="7"/>
  <c r="J701" i="7"/>
  <c r="I701" i="7"/>
  <c r="H700" i="7"/>
  <c r="H699" i="7"/>
  <c r="H698" i="7"/>
  <c r="H697" i="7"/>
  <c r="N696" i="7"/>
  <c r="M696" i="7"/>
  <c r="L696" i="7"/>
  <c r="K696" i="7"/>
  <c r="J696" i="7"/>
  <c r="I696" i="7"/>
  <c r="H694" i="7"/>
  <c r="H693" i="7"/>
  <c r="H692" i="7"/>
  <c r="H691" i="7"/>
  <c r="N690" i="7"/>
  <c r="M690" i="7"/>
  <c r="L690" i="7"/>
  <c r="K690" i="7"/>
  <c r="J690" i="7"/>
  <c r="I690" i="7"/>
  <c r="H689" i="7"/>
  <c r="H688" i="7"/>
  <c r="H687" i="7"/>
  <c r="H686" i="7"/>
  <c r="N685" i="7"/>
  <c r="M685" i="7"/>
  <c r="L685" i="7"/>
  <c r="K685" i="7"/>
  <c r="J685" i="7"/>
  <c r="I685" i="7"/>
  <c r="H684" i="7"/>
  <c r="H683" i="7"/>
  <c r="H682" i="7"/>
  <c r="H681" i="7"/>
  <c r="N680" i="7"/>
  <c r="M680" i="7"/>
  <c r="L680" i="7"/>
  <c r="K680" i="7"/>
  <c r="J680" i="7"/>
  <c r="I680" i="7"/>
  <c r="N678" i="7"/>
  <c r="M678" i="7"/>
  <c r="L678" i="7"/>
  <c r="K678" i="7"/>
  <c r="J678" i="7"/>
  <c r="I678" i="7"/>
  <c r="H678" i="7" s="1"/>
  <c r="N677" i="7"/>
  <c r="M677" i="7"/>
  <c r="L677" i="7"/>
  <c r="K677" i="7"/>
  <c r="J677" i="7"/>
  <c r="I677" i="7"/>
  <c r="N676" i="7"/>
  <c r="N674" i="7" s="1"/>
  <c r="M676" i="7"/>
  <c r="L676" i="7"/>
  <c r="L674" i="7" s="1"/>
  <c r="K676" i="7"/>
  <c r="J676" i="7"/>
  <c r="J674" i="7" s="1"/>
  <c r="I676" i="7"/>
  <c r="H676" i="7"/>
  <c r="N675" i="7"/>
  <c r="M675" i="7"/>
  <c r="L675" i="7"/>
  <c r="K675" i="7"/>
  <c r="J675" i="7"/>
  <c r="I675" i="7"/>
  <c r="K674" i="7"/>
  <c r="H673" i="7"/>
  <c r="H672" i="7"/>
  <c r="H671" i="7"/>
  <c r="H669" i="7" s="1"/>
  <c r="H670" i="7"/>
  <c r="N669" i="7"/>
  <c r="M669" i="7"/>
  <c r="L669" i="7"/>
  <c r="K669" i="7"/>
  <c r="J669" i="7"/>
  <c r="I669" i="7"/>
  <c r="H668" i="7"/>
  <c r="H667" i="7"/>
  <c r="H666" i="7"/>
  <c r="H664" i="7" s="1"/>
  <c r="H665" i="7"/>
  <c r="N664" i="7"/>
  <c r="M664" i="7"/>
  <c r="L664" i="7"/>
  <c r="K664" i="7"/>
  <c r="J664" i="7"/>
  <c r="I664" i="7"/>
  <c r="H663" i="7"/>
  <c r="H662" i="7"/>
  <c r="H661" i="7"/>
  <c r="H659" i="7" s="1"/>
  <c r="H660" i="7"/>
  <c r="N659" i="7"/>
  <c r="M659" i="7"/>
  <c r="L659" i="7"/>
  <c r="K659" i="7"/>
  <c r="J659" i="7"/>
  <c r="I659" i="7"/>
  <c r="H658" i="7"/>
  <c r="H657" i="7"/>
  <c r="H656" i="7"/>
  <c r="H654" i="7" s="1"/>
  <c r="H655" i="7"/>
  <c r="N654" i="7"/>
  <c r="M654" i="7"/>
  <c r="L654" i="7"/>
  <c r="K654" i="7"/>
  <c r="J654" i="7"/>
  <c r="I654" i="7"/>
  <c r="N647" i="7"/>
  <c r="N652" i="7" s="1"/>
  <c r="M647" i="7"/>
  <c r="M652" i="7" s="1"/>
  <c r="L647" i="7"/>
  <c r="L652" i="7" s="1"/>
  <c r="K647" i="7"/>
  <c r="K652" i="7" s="1"/>
  <c r="J647" i="7"/>
  <c r="J652" i="7" s="1"/>
  <c r="I647" i="7"/>
  <c r="I652" i="7" s="1"/>
  <c r="N646" i="7"/>
  <c r="N651" i="7" s="1"/>
  <c r="M646" i="7"/>
  <c r="M651" i="7" s="1"/>
  <c r="L646" i="7"/>
  <c r="L651" i="7" s="1"/>
  <c r="K646" i="7"/>
  <c r="K651" i="7" s="1"/>
  <c r="K648" i="7" s="1"/>
  <c r="J646" i="7"/>
  <c r="J651" i="7" s="1"/>
  <c r="J648" i="7" s="1"/>
  <c r="I646" i="7"/>
  <c r="I651" i="7" s="1"/>
  <c r="H646" i="7"/>
  <c r="N645" i="7"/>
  <c r="N650" i="7" s="1"/>
  <c r="M645" i="7"/>
  <c r="M650" i="7" s="1"/>
  <c r="L645" i="7"/>
  <c r="L650" i="7" s="1"/>
  <c r="H645" i="7"/>
  <c r="N644" i="7"/>
  <c r="N649" i="7" s="1"/>
  <c r="M644" i="7"/>
  <c r="L644" i="7"/>
  <c r="L649" i="7" s="1"/>
  <c r="N643" i="7"/>
  <c r="L643" i="7"/>
  <c r="K643" i="7"/>
  <c r="J643" i="7"/>
  <c r="I643" i="7"/>
  <c r="H627" i="7"/>
  <c r="H626" i="7"/>
  <c r="H625" i="7"/>
  <c r="H624" i="7"/>
  <c r="H623" i="7" s="1"/>
  <c r="N623" i="7"/>
  <c r="M623" i="7"/>
  <c r="L623" i="7"/>
  <c r="K623" i="7"/>
  <c r="J623" i="7"/>
  <c r="I623" i="7"/>
  <c r="H622" i="7"/>
  <c r="H621" i="7"/>
  <c r="H620" i="7"/>
  <c r="H619" i="7"/>
  <c r="N618" i="7"/>
  <c r="M618" i="7"/>
  <c r="L618" i="7"/>
  <c r="K618" i="7"/>
  <c r="J618" i="7"/>
  <c r="I618" i="7"/>
  <c r="H618" i="7"/>
  <c r="H617" i="7"/>
  <c r="H616" i="7"/>
  <c r="H615" i="7"/>
  <c r="H614" i="7"/>
  <c r="H613" i="7" s="1"/>
  <c r="N613" i="7"/>
  <c r="M613" i="7"/>
  <c r="L613" i="7"/>
  <c r="K613" i="7"/>
  <c r="J613" i="7"/>
  <c r="I613" i="7"/>
  <c r="H612" i="7"/>
  <c r="H611" i="7"/>
  <c r="H610" i="7"/>
  <c r="H609" i="7"/>
  <c r="N608" i="7"/>
  <c r="M608" i="7"/>
  <c r="L608" i="7"/>
  <c r="K608" i="7"/>
  <c r="J608" i="7"/>
  <c r="I608" i="7"/>
  <c r="H608" i="7"/>
  <c r="H607" i="7"/>
  <c r="H606" i="7"/>
  <c r="H605" i="7"/>
  <c r="H604" i="7"/>
  <c r="H603" i="7" s="1"/>
  <c r="N603" i="7"/>
  <c r="M603" i="7"/>
  <c r="L603" i="7"/>
  <c r="K603" i="7"/>
  <c r="J603" i="7"/>
  <c r="I603" i="7"/>
  <c r="H602" i="7"/>
  <c r="H601" i="7"/>
  <c r="H600" i="7"/>
  <c r="H599" i="7"/>
  <c r="N598" i="7"/>
  <c r="M598" i="7"/>
  <c r="L598" i="7"/>
  <c r="K598" i="7"/>
  <c r="J598" i="7"/>
  <c r="I598" i="7"/>
  <c r="H598" i="7"/>
  <c r="N596" i="7"/>
  <c r="M596" i="7"/>
  <c r="L596" i="7"/>
  <c r="K596" i="7"/>
  <c r="J596" i="7"/>
  <c r="I596" i="7"/>
  <c r="H596" i="7" s="1"/>
  <c r="N595" i="7"/>
  <c r="M595" i="7"/>
  <c r="L595" i="7"/>
  <c r="K595" i="7"/>
  <c r="J595" i="7"/>
  <c r="I595" i="7"/>
  <c r="N594" i="7"/>
  <c r="M594" i="7"/>
  <c r="L594" i="7"/>
  <c r="K594" i="7"/>
  <c r="J594" i="7"/>
  <c r="I594" i="7"/>
  <c r="N593" i="7"/>
  <c r="N592" i="7" s="1"/>
  <c r="M593" i="7"/>
  <c r="L593" i="7"/>
  <c r="L592" i="7" s="1"/>
  <c r="K593" i="7"/>
  <c r="J593" i="7"/>
  <c r="J592" i="7" s="1"/>
  <c r="I593" i="7"/>
  <c r="H593" i="7"/>
  <c r="M592" i="7"/>
  <c r="K592" i="7"/>
  <c r="I592" i="7"/>
  <c r="H591" i="7"/>
  <c r="H590" i="7"/>
  <c r="H589" i="7"/>
  <c r="H588" i="7"/>
  <c r="H587" i="7" s="1"/>
  <c r="N587" i="7"/>
  <c r="M587" i="7"/>
  <c r="L587" i="7"/>
  <c r="K587" i="7"/>
  <c r="J587" i="7"/>
  <c r="I587" i="7"/>
  <c r="H586" i="7"/>
  <c r="H585" i="7"/>
  <c r="H584" i="7"/>
  <c r="H583" i="7"/>
  <c r="N582" i="7"/>
  <c r="M582" i="7"/>
  <c r="L582" i="7"/>
  <c r="K582" i="7"/>
  <c r="J582" i="7"/>
  <c r="I582" i="7"/>
  <c r="H582" i="7"/>
  <c r="H581" i="7"/>
  <c r="H580" i="7"/>
  <c r="H579" i="7"/>
  <c r="H578" i="7"/>
  <c r="H577" i="7" s="1"/>
  <c r="N577" i="7"/>
  <c r="M577" i="7"/>
  <c r="L577" i="7"/>
  <c r="K577" i="7"/>
  <c r="J577" i="7"/>
  <c r="I577" i="7"/>
  <c r="H576" i="7"/>
  <c r="H575" i="7"/>
  <c r="H574" i="7"/>
  <c r="H573" i="7"/>
  <c r="N572" i="7"/>
  <c r="M572" i="7"/>
  <c r="L572" i="7"/>
  <c r="K572" i="7"/>
  <c r="J572" i="7"/>
  <c r="I572" i="7"/>
  <c r="H572" i="7"/>
  <c r="H571" i="7"/>
  <c r="H570" i="7"/>
  <c r="H569" i="7"/>
  <c r="H568" i="7"/>
  <c r="N567" i="7"/>
  <c r="M567" i="7"/>
  <c r="L567" i="7"/>
  <c r="K567" i="7"/>
  <c r="J567" i="7"/>
  <c r="I567" i="7"/>
  <c r="N565" i="7"/>
  <c r="M565" i="7"/>
  <c r="L565" i="7"/>
  <c r="K565" i="7"/>
  <c r="J565" i="7"/>
  <c r="I565" i="7"/>
  <c r="H565" i="7" s="1"/>
  <c r="N564" i="7"/>
  <c r="M564" i="7"/>
  <c r="L564" i="7"/>
  <c r="K564" i="7"/>
  <c r="J564" i="7"/>
  <c r="I564" i="7"/>
  <c r="N563" i="7"/>
  <c r="N561" i="7" s="1"/>
  <c r="M563" i="7"/>
  <c r="L563" i="7"/>
  <c r="L561" i="7" s="1"/>
  <c r="K563" i="7"/>
  <c r="J563" i="7"/>
  <c r="J561" i="7" s="1"/>
  <c r="I563" i="7"/>
  <c r="H563" i="7"/>
  <c r="N562" i="7"/>
  <c r="M562" i="7"/>
  <c r="M561" i="7" s="1"/>
  <c r="L562" i="7"/>
  <c r="K562" i="7"/>
  <c r="J562" i="7"/>
  <c r="I562" i="7"/>
  <c r="H562" i="7" s="1"/>
  <c r="K561" i="7"/>
  <c r="H560" i="7"/>
  <c r="H559" i="7"/>
  <c r="H558" i="7"/>
  <c r="H557" i="7"/>
  <c r="H556" i="7" s="1"/>
  <c r="N556" i="7"/>
  <c r="M556" i="7"/>
  <c r="L556" i="7"/>
  <c r="K556" i="7"/>
  <c r="J556" i="7"/>
  <c r="I556" i="7"/>
  <c r="H555" i="7"/>
  <c r="H554" i="7"/>
  <c r="H553" i="7"/>
  <c r="H552" i="7"/>
  <c r="N551" i="7"/>
  <c r="M551" i="7"/>
  <c r="L551" i="7"/>
  <c r="K551" i="7"/>
  <c r="J551" i="7"/>
  <c r="I551" i="7"/>
  <c r="H551" i="7"/>
  <c r="H550" i="7"/>
  <c r="H549" i="7"/>
  <c r="H548" i="7"/>
  <c r="H547" i="7"/>
  <c r="N546" i="7"/>
  <c r="M546" i="7"/>
  <c r="L546" i="7"/>
  <c r="K546" i="7"/>
  <c r="J546" i="7"/>
  <c r="I546" i="7"/>
  <c r="H545" i="7"/>
  <c r="H544" i="7"/>
  <c r="H543" i="7"/>
  <c r="H542" i="7"/>
  <c r="H541" i="7" s="1"/>
  <c r="N541" i="7"/>
  <c r="M541" i="7"/>
  <c r="L541" i="7"/>
  <c r="K541" i="7"/>
  <c r="J541" i="7"/>
  <c r="I541" i="7"/>
  <c r="H540" i="7"/>
  <c r="H539" i="7"/>
  <c r="H538" i="7"/>
  <c r="H537" i="7"/>
  <c r="N536" i="7"/>
  <c r="M536" i="7"/>
  <c r="L536" i="7"/>
  <c r="K536" i="7"/>
  <c r="J536" i="7"/>
  <c r="I536" i="7"/>
  <c r="H536" i="7"/>
  <c r="H535" i="7"/>
  <c r="H534" i="7"/>
  <c r="H533" i="7"/>
  <c r="H532" i="7"/>
  <c r="H531" i="7" s="1"/>
  <c r="N531" i="7"/>
  <c r="M531" i="7"/>
  <c r="L531" i="7"/>
  <c r="K531" i="7"/>
  <c r="J531" i="7"/>
  <c r="I531" i="7"/>
  <c r="H530" i="7"/>
  <c r="H529" i="7"/>
  <c r="H528" i="7"/>
  <c r="H527" i="7"/>
  <c r="N526" i="7"/>
  <c r="M526" i="7"/>
  <c r="L526" i="7"/>
  <c r="K526" i="7"/>
  <c r="J526" i="7"/>
  <c r="I526" i="7"/>
  <c r="H526" i="7"/>
  <c r="H525" i="7"/>
  <c r="H524" i="7"/>
  <c r="H523" i="7"/>
  <c r="H522" i="7"/>
  <c r="H521" i="7" s="1"/>
  <c r="N521" i="7"/>
  <c r="M521" i="7"/>
  <c r="L521" i="7"/>
  <c r="K521" i="7"/>
  <c r="J521" i="7"/>
  <c r="I521" i="7"/>
  <c r="H520" i="7"/>
  <c r="H519" i="7"/>
  <c r="H518" i="7"/>
  <c r="H516" i="7" s="1"/>
  <c r="H517" i="7"/>
  <c r="N516" i="7"/>
  <c r="M516" i="7"/>
  <c r="L516" i="7"/>
  <c r="K516" i="7"/>
  <c r="J516" i="7"/>
  <c r="I516" i="7"/>
  <c r="H515" i="7"/>
  <c r="H514" i="7"/>
  <c r="H513" i="7"/>
  <c r="H512" i="7"/>
  <c r="N511" i="7"/>
  <c r="M511" i="7"/>
  <c r="L511" i="7"/>
  <c r="K511" i="7"/>
  <c r="J511" i="7"/>
  <c r="I511" i="7"/>
  <c r="H511" i="7"/>
  <c r="H509" i="7"/>
  <c r="H508" i="7"/>
  <c r="H507" i="7"/>
  <c r="H506" i="7"/>
  <c r="H505" i="7" s="1"/>
  <c r="N505" i="7"/>
  <c r="M505" i="7"/>
  <c r="L505" i="7"/>
  <c r="K505" i="7"/>
  <c r="J505" i="7"/>
  <c r="I505" i="7"/>
  <c r="H504" i="7"/>
  <c r="H503" i="7"/>
  <c r="H502" i="7"/>
  <c r="H501" i="7"/>
  <c r="N500" i="7"/>
  <c r="M500" i="7"/>
  <c r="L500" i="7"/>
  <c r="K500" i="7"/>
  <c r="J500" i="7"/>
  <c r="I500" i="7"/>
  <c r="H500" i="7"/>
  <c r="H499" i="7"/>
  <c r="H498" i="7"/>
  <c r="H497" i="7"/>
  <c r="H496" i="7"/>
  <c r="H495" i="7" s="1"/>
  <c r="N495" i="7"/>
  <c r="M495" i="7"/>
  <c r="L495" i="7"/>
  <c r="K495" i="7"/>
  <c r="J495" i="7"/>
  <c r="I495" i="7"/>
  <c r="N493" i="7"/>
  <c r="M493" i="7"/>
  <c r="L493" i="7"/>
  <c r="K493" i="7"/>
  <c r="J493" i="7"/>
  <c r="I493" i="7"/>
  <c r="H493" i="7"/>
  <c r="N492" i="7"/>
  <c r="M492" i="7"/>
  <c r="L492" i="7"/>
  <c r="K492" i="7"/>
  <c r="J492" i="7"/>
  <c r="I492" i="7"/>
  <c r="H492" i="7" s="1"/>
  <c r="N491" i="7"/>
  <c r="M491" i="7"/>
  <c r="L491" i="7"/>
  <c r="K491" i="7"/>
  <c r="J491" i="7"/>
  <c r="I491" i="7"/>
  <c r="H491" i="7" s="1"/>
  <c r="N490" i="7"/>
  <c r="N489" i="7" s="1"/>
  <c r="M490" i="7"/>
  <c r="L490" i="7"/>
  <c r="L489" i="7" s="1"/>
  <c r="K490" i="7"/>
  <c r="J490" i="7"/>
  <c r="J489" i="7" s="1"/>
  <c r="I490" i="7"/>
  <c r="H490" i="7"/>
  <c r="M489" i="7"/>
  <c r="K489" i="7"/>
  <c r="I489" i="7"/>
  <c r="H488" i="7"/>
  <c r="H487" i="7"/>
  <c r="H486" i="7"/>
  <c r="H485" i="7"/>
  <c r="H484" i="7" s="1"/>
  <c r="N484" i="7"/>
  <c r="M484" i="7"/>
  <c r="L484" i="7"/>
  <c r="K484" i="7"/>
  <c r="J484" i="7"/>
  <c r="I484" i="7"/>
  <c r="H483" i="7"/>
  <c r="H482" i="7"/>
  <c r="H481" i="7"/>
  <c r="H480" i="7"/>
  <c r="N479" i="7"/>
  <c r="M479" i="7"/>
  <c r="L479" i="7"/>
  <c r="K479" i="7"/>
  <c r="J479" i="7"/>
  <c r="I479" i="7"/>
  <c r="H479" i="7"/>
  <c r="H478" i="7"/>
  <c r="H477" i="7"/>
  <c r="H476" i="7"/>
  <c r="H475" i="7"/>
  <c r="N474" i="7"/>
  <c r="M474" i="7"/>
  <c r="L474" i="7"/>
  <c r="K474" i="7"/>
  <c r="J474" i="7"/>
  <c r="I474" i="7"/>
  <c r="H473" i="7"/>
  <c r="H472" i="7"/>
  <c r="H471" i="7"/>
  <c r="H470" i="7"/>
  <c r="N469" i="7"/>
  <c r="M469" i="7"/>
  <c r="L469" i="7"/>
  <c r="K469" i="7"/>
  <c r="J469" i="7"/>
  <c r="I469" i="7"/>
  <c r="H468" i="7"/>
  <c r="H467" i="7"/>
  <c r="H466" i="7"/>
  <c r="H465" i="7"/>
  <c r="N464" i="7"/>
  <c r="M464" i="7"/>
  <c r="L464" i="7"/>
  <c r="K464" i="7"/>
  <c r="J464" i="7"/>
  <c r="I464" i="7"/>
  <c r="H463" i="7"/>
  <c r="H462" i="7"/>
  <c r="H461" i="7"/>
  <c r="H460" i="7"/>
  <c r="N459" i="7"/>
  <c r="M459" i="7"/>
  <c r="L459" i="7"/>
  <c r="K459" i="7"/>
  <c r="J459" i="7"/>
  <c r="I459" i="7"/>
  <c r="H458" i="7"/>
  <c r="H457" i="7"/>
  <c r="H456" i="7"/>
  <c r="H455" i="7"/>
  <c r="N454" i="7"/>
  <c r="M454" i="7"/>
  <c r="L454" i="7"/>
  <c r="K454" i="7"/>
  <c r="J454" i="7"/>
  <c r="I454" i="7"/>
  <c r="H453" i="7"/>
  <c r="H452" i="7"/>
  <c r="H451" i="7"/>
  <c r="H450" i="7"/>
  <c r="N449" i="7"/>
  <c r="M449" i="7"/>
  <c r="L449" i="7"/>
  <c r="K449" i="7"/>
  <c r="J449" i="7"/>
  <c r="I449" i="7"/>
  <c r="H448" i="7"/>
  <c r="H447" i="7"/>
  <c r="H446" i="7"/>
  <c r="H445" i="7"/>
  <c r="N444" i="7"/>
  <c r="M444" i="7"/>
  <c r="L444" i="7"/>
  <c r="K444" i="7"/>
  <c r="J444" i="7"/>
  <c r="I444" i="7"/>
  <c r="H443" i="7"/>
  <c r="H442" i="7"/>
  <c r="H441" i="7"/>
  <c r="H440" i="7"/>
  <c r="N439" i="7"/>
  <c r="M439" i="7"/>
  <c r="L439" i="7"/>
  <c r="K439" i="7"/>
  <c r="J439" i="7"/>
  <c r="I439" i="7"/>
  <c r="N437" i="7"/>
  <c r="M437" i="7"/>
  <c r="L437" i="7"/>
  <c r="K437" i="7"/>
  <c r="J437" i="7"/>
  <c r="I437" i="7"/>
  <c r="H437" i="7" s="1"/>
  <c r="N436" i="7"/>
  <c r="M436" i="7"/>
  <c r="L436" i="7"/>
  <c r="K436" i="7"/>
  <c r="J436" i="7"/>
  <c r="I436" i="7"/>
  <c r="N435" i="7"/>
  <c r="M435" i="7"/>
  <c r="L435" i="7"/>
  <c r="K435" i="7"/>
  <c r="J435" i="7"/>
  <c r="I435" i="7"/>
  <c r="H435" i="7"/>
  <c r="N434" i="7"/>
  <c r="M434" i="7"/>
  <c r="L434" i="7"/>
  <c r="K434" i="7"/>
  <c r="J434" i="7"/>
  <c r="I434" i="7"/>
  <c r="H434" i="7" s="1"/>
  <c r="H432" i="7"/>
  <c r="H431" i="7"/>
  <c r="H430" i="7"/>
  <c r="H428" i="7" s="1"/>
  <c r="H429" i="7"/>
  <c r="N428" i="7"/>
  <c r="M428" i="7"/>
  <c r="L428" i="7"/>
  <c r="K428" i="7"/>
  <c r="J428" i="7"/>
  <c r="I428" i="7"/>
  <c r="H427" i="7"/>
  <c r="H426" i="7"/>
  <c r="H425" i="7"/>
  <c r="H423" i="7" s="1"/>
  <c r="H424" i="7"/>
  <c r="N423" i="7"/>
  <c r="M423" i="7"/>
  <c r="L423" i="7"/>
  <c r="K423" i="7"/>
  <c r="J423" i="7"/>
  <c r="I423" i="7"/>
  <c r="H422" i="7"/>
  <c r="H421" i="7"/>
  <c r="H420" i="7"/>
  <c r="H418" i="7" s="1"/>
  <c r="H419" i="7"/>
  <c r="N418" i="7"/>
  <c r="M418" i="7"/>
  <c r="L418" i="7"/>
  <c r="K418" i="7"/>
  <c r="J418" i="7"/>
  <c r="I418" i="7"/>
  <c r="H417" i="7"/>
  <c r="H416" i="7"/>
  <c r="H415" i="7"/>
  <c r="H413" i="7" s="1"/>
  <c r="H414" i="7"/>
  <c r="N413" i="7"/>
  <c r="M413" i="7"/>
  <c r="L413" i="7"/>
  <c r="K413" i="7"/>
  <c r="J413" i="7"/>
  <c r="I413" i="7"/>
  <c r="H412" i="7"/>
  <c r="H411" i="7"/>
  <c r="H410" i="7"/>
  <c r="H408" i="7" s="1"/>
  <c r="H409" i="7"/>
  <c r="N408" i="7"/>
  <c r="M408" i="7"/>
  <c r="L408" i="7"/>
  <c r="K408" i="7"/>
  <c r="J408" i="7"/>
  <c r="I408" i="7"/>
  <c r="H407" i="7"/>
  <c r="H406" i="7"/>
  <c r="H405" i="7"/>
  <c r="H403" i="7" s="1"/>
  <c r="H404" i="7"/>
  <c r="N403" i="7"/>
  <c r="M403" i="7"/>
  <c r="L403" i="7"/>
  <c r="K403" i="7"/>
  <c r="J403" i="7"/>
  <c r="I403" i="7"/>
  <c r="H402" i="7"/>
  <c r="H401" i="7"/>
  <c r="H400" i="7"/>
  <c r="H398" i="7" s="1"/>
  <c r="H399" i="7"/>
  <c r="N398" i="7"/>
  <c r="M398" i="7"/>
  <c r="L398" i="7"/>
  <c r="K398" i="7"/>
  <c r="J398" i="7"/>
  <c r="I398" i="7"/>
  <c r="H397" i="7"/>
  <c r="H396" i="7"/>
  <c r="H395" i="7"/>
  <c r="H393" i="7" s="1"/>
  <c r="H394" i="7"/>
  <c r="N393" i="7"/>
  <c r="M393" i="7"/>
  <c r="L393" i="7"/>
  <c r="K393" i="7"/>
  <c r="J393" i="7"/>
  <c r="I393" i="7"/>
  <c r="N391" i="7"/>
  <c r="M391" i="7"/>
  <c r="L391" i="7"/>
  <c r="K391" i="7"/>
  <c r="J391" i="7"/>
  <c r="I391" i="7"/>
  <c r="H391" i="7"/>
  <c r="N390" i="7"/>
  <c r="M390" i="7"/>
  <c r="L390" i="7"/>
  <c r="K390" i="7"/>
  <c r="J390" i="7"/>
  <c r="I390" i="7"/>
  <c r="H390" i="7" s="1"/>
  <c r="N389" i="7"/>
  <c r="M389" i="7"/>
  <c r="M387" i="7" s="1"/>
  <c r="L389" i="7"/>
  <c r="K389" i="7"/>
  <c r="K387" i="7" s="1"/>
  <c r="J389" i="7"/>
  <c r="I389" i="7"/>
  <c r="H389" i="7" s="1"/>
  <c r="N388" i="7"/>
  <c r="M388" i="7"/>
  <c r="L388" i="7"/>
  <c r="K388" i="7"/>
  <c r="J388" i="7"/>
  <c r="I388" i="7"/>
  <c r="I387" i="7"/>
  <c r="H386" i="7"/>
  <c r="H385" i="7"/>
  <c r="H384" i="7"/>
  <c r="H383" i="7"/>
  <c r="N382" i="7"/>
  <c r="M382" i="7"/>
  <c r="L382" i="7"/>
  <c r="K382" i="7"/>
  <c r="J382" i="7"/>
  <c r="I382" i="7"/>
  <c r="H381" i="7"/>
  <c r="H380" i="7"/>
  <c r="H379" i="7"/>
  <c r="H378" i="7"/>
  <c r="N377" i="7"/>
  <c r="M377" i="7"/>
  <c r="L377" i="7"/>
  <c r="K377" i="7"/>
  <c r="J377" i="7"/>
  <c r="I377" i="7"/>
  <c r="N375" i="7"/>
  <c r="M375" i="7"/>
  <c r="L375" i="7"/>
  <c r="K375" i="7"/>
  <c r="J375" i="7"/>
  <c r="I375" i="7"/>
  <c r="H375" i="7" s="1"/>
  <c r="N374" i="7"/>
  <c r="M374" i="7"/>
  <c r="L374" i="7"/>
  <c r="K374" i="7"/>
  <c r="J374" i="7"/>
  <c r="I374" i="7"/>
  <c r="N373" i="7"/>
  <c r="N371" i="7" s="1"/>
  <c r="M373" i="7"/>
  <c r="L373" i="7"/>
  <c r="L371" i="7" s="1"/>
  <c r="K373" i="7"/>
  <c r="J373" i="7"/>
  <c r="J371" i="7" s="1"/>
  <c r="I373" i="7"/>
  <c r="H373" i="7"/>
  <c r="N372" i="7"/>
  <c r="M372" i="7"/>
  <c r="L372" i="7"/>
  <c r="K372" i="7"/>
  <c r="J372" i="7"/>
  <c r="I372" i="7"/>
  <c r="K371" i="7"/>
  <c r="H370" i="7"/>
  <c r="H369" i="7"/>
  <c r="H368" i="7"/>
  <c r="H366" i="7" s="1"/>
  <c r="H367" i="7"/>
  <c r="N366" i="7"/>
  <c r="M366" i="7"/>
  <c r="L366" i="7"/>
  <c r="K366" i="7"/>
  <c r="J366" i="7"/>
  <c r="I366" i="7"/>
  <c r="H365" i="7"/>
  <c r="H364" i="7"/>
  <c r="H363" i="7"/>
  <c r="H361" i="7" s="1"/>
  <c r="H362" i="7"/>
  <c r="N361" i="7"/>
  <c r="M361" i="7"/>
  <c r="L361" i="7"/>
  <c r="K361" i="7"/>
  <c r="J361" i="7"/>
  <c r="I361" i="7"/>
  <c r="N359" i="7"/>
  <c r="M359" i="7"/>
  <c r="L359" i="7"/>
  <c r="K359" i="7"/>
  <c r="J359" i="7"/>
  <c r="I359" i="7"/>
  <c r="H359" i="7"/>
  <c r="N358" i="7"/>
  <c r="M358" i="7"/>
  <c r="L358" i="7"/>
  <c r="K358" i="7"/>
  <c r="J358" i="7"/>
  <c r="I358" i="7"/>
  <c r="H358" i="7" s="1"/>
  <c r="N357" i="7"/>
  <c r="M357" i="7"/>
  <c r="L357" i="7"/>
  <c r="K357" i="7"/>
  <c r="J357" i="7"/>
  <c r="I357" i="7"/>
  <c r="H357" i="7"/>
  <c r="N356" i="7"/>
  <c r="M356" i="7"/>
  <c r="M355" i="7" s="1"/>
  <c r="L356" i="7"/>
  <c r="K356" i="7"/>
  <c r="J356" i="7"/>
  <c r="I356" i="7"/>
  <c r="H356" i="7" s="1"/>
  <c r="K355" i="7"/>
  <c r="H354" i="7"/>
  <c r="H353" i="7"/>
  <c r="H352" i="7"/>
  <c r="H350" i="7" s="1"/>
  <c r="H351" i="7"/>
  <c r="N350" i="7"/>
  <c r="M350" i="7"/>
  <c r="L350" i="7"/>
  <c r="K350" i="7"/>
  <c r="J350" i="7"/>
  <c r="I350" i="7"/>
  <c r="H349" i="7"/>
  <c r="H348" i="7"/>
  <c r="H347" i="7"/>
  <c r="H345" i="7" s="1"/>
  <c r="H346" i="7"/>
  <c r="N345" i="7"/>
  <c r="M345" i="7"/>
  <c r="L345" i="7"/>
  <c r="K345" i="7"/>
  <c r="J345" i="7"/>
  <c r="I345" i="7"/>
  <c r="H344" i="7"/>
  <c r="H343" i="7"/>
  <c r="H342" i="7"/>
  <c r="H340" i="7" s="1"/>
  <c r="H341" i="7"/>
  <c r="N340" i="7"/>
  <c r="M340" i="7"/>
  <c r="L340" i="7"/>
  <c r="K340" i="7"/>
  <c r="J340" i="7"/>
  <c r="I340" i="7"/>
  <c r="N338" i="7"/>
  <c r="M338" i="7"/>
  <c r="L338" i="7"/>
  <c r="K338" i="7"/>
  <c r="J338" i="7"/>
  <c r="I338" i="7"/>
  <c r="H338" i="7"/>
  <c r="N337" i="7"/>
  <c r="M337" i="7"/>
  <c r="L337" i="7"/>
  <c r="K337" i="7"/>
  <c r="J337" i="7"/>
  <c r="I337" i="7"/>
  <c r="H337" i="7" s="1"/>
  <c r="N336" i="7"/>
  <c r="M336" i="7"/>
  <c r="L336" i="7"/>
  <c r="K336" i="7"/>
  <c r="K334" i="7" s="1"/>
  <c r="J336" i="7"/>
  <c r="I336" i="7"/>
  <c r="H336" i="7" s="1"/>
  <c r="N335" i="7"/>
  <c r="M335" i="7"/>
  <c r="L335" i="7"/>
  <c r="K335" i="7"/>
  <c r="J335" i="7"/>
  <c r="I335" i="7"/>
  <c r="M334" i="7"/>
  <c r="I334" i="7"/>
  <c r="H333" i="7"/>
  <c r="H332" i="7"/>
  <c r="H331" i="7"/>
  <c r="H330" i="7"/>
  <c r="N329" i="7"/>
  <c r="M329" i="7"/>
  <c r="L329" i="7"/>
  <c r="K329" i="7"/>
  <c r="J329" i="7"/>
  <c r="I329" i="7"/>
  <c r="H328" i="7"/>
  <c r="H327" i="7"/>
  <c r="H326" i="7"/>
  <c r="H325" i="7"/>
  <c r="N324" i="7"/>
  <c r="M324" i="7"/>
  <c r="L324" i="7"/>
  <c r="K324" i="7"/>
  <c r="J324" i="7"/>
  <c r="I324" i="7"/>
  <c r="H323" i="7"/>
  <c r="H322" i="7"/>
  <c r="H321" i="7"/>
  <c r="H320" i="7"/>
  <c r="N319" i="7"/>
  <c r="M319" i="7"/>
  <c r="L319" i="7"/>
  <c r="K319" i="7"/>
  <c r="J319" i="7"/>
  <c r="I319" i="7"/>
  <c r="H318" i="7"/>
  <c r="H317" i="7"/>
  <c r="H316" i="7"/>
  <c r="H315" i="7"/>
  <c r="N314" i="7"/>
  <c r="M314" i="7"/>
  <c r="L314" i="7"/>
  <c r="K314" i="7"/>
  <c r="J314" i="7"/>
  <c r="I314" i="7"/>
  <c r="N312" i="7"/>
  <c r="M312" i="7"/>
  <c r="L312" i="7"/>
  <c r="K312" i="7"/>
  <c r="J312" i="7"/>
  <c r="I312" i="7"/>
  <c r="H312" i="7" s="1"/>
  <c r="N311" i="7"/>
  <c r="M311" i="7"/>
  <c r="L311" i="7"/>
  <c r="K311" i="7"/>
  <c r="J311" i="7"/>
  <c r="I311" i="7"/>
  <c r="N310" i="7"/>
  <c r="N308" i="7" s="1"/>
  <c r="M310" i="7"/>
  <c r="L310" i="7"/>
  <c r="L308" i="7" s="1"/>
  <c r="K310" i="7"/>
  <c r="J310" i="7"/>
  <c r="J308" i="7" s="1"/>
  <c r="I310" i="7"/>
  <c r="H310" i="7"/>
  <c r="N309" i="7"/>
  <c r="M309" i="7"/>
  <c r="M308" i="7" s="1"/>
  <c r="L309" i="7"/>
  <c r="K309" i="7"/>
  <c r="J309" i="7"/>
  <c r="I309" i="7"/>
  <c r="H309" i="7" s="1"/>
  <c r="K308" i="7"/>
  <c r="H307" i="7"/>
  <c r="H306" i="7"/>
  <c r="H305" i="7"/>
  <c r="H303" i="7" s="1"/>
  <c r="H304" i="7"/>
  <c r="N303" i="7"/>
  <c r="M303" i="7"/>
  <c r="L303" i="7"/>
  <c r="K303" i="7"/>
  <c r="J303" i="7"/>
  <c r="I303" i="7"/>
  <c r="H302" i="7"/>
  <c r="H301" i="7"/>
  <c r="H300" i="7"/>
  <c r="H298" i="7" s="1"/>
  <c r="H299" i="7"/>
  <c r="N298" i="7"/>
  <c r="M298" i="7"/>
  <c r="L298" i="7"/>
  <c r="K298" i="7"/>
  <c r="J298" i="7"/>
  <c r="I298" i="7"/>
  <c r="H297" i="7"/>
  <c r="H296" i="7"/>
  <c r="H295" i="7"/>
  <c r="H293" i="7" s="1"/>
  <c r="H294" i="7"/>
  <c r="N293" i="7"/>
  <c r="M293" i="7"/>
  <c r="L293" i="7"/>
  <c r="K293" i="7"/>
  <c r="J293" i="7"/>
  <c r="I293" i="7"/>
  <c r="H292" i="7"/>
  <c r="H291" i="7"/>
  <c r="H290" i="7"/>
  <c r="H288" i="7" s="1"/>
  <c r="H289" i="7"/>
  <c r="N288" i="7"/>
  <c r="M288" i="7"/>
  <c r="L288" i="7"/>
  <c r="K288" i="7"/>
  <c r="J288" i="7"/>
  <c r="I288" i="7"/>
  <c r="H287" i="7"/>
  <c r="H286" i="7"/>
  <c r="H285" i="7"/>
  <c r="H283" i="7" s="1"/>
  <c r="H284" i="7"/>
  <c r="N283" i="7"/>
  <c r="M283" i="7"/>
  <c r="L283" i="7"/>
  <c r="K283" i="7"/>
  <c r="J283" i="7"/>
  <c r="I283" i="7"/>
  <c r="H282" i="7"/>
  <c r="H281" i="7"/>
  <c r="H280" i="7"/>
  <c r="H278" i="7" s="1"/>
  <c r="H279" i="7"/>
  <c r="N278" i="7"/>
  <c r="M278" i="7"/>
  <c r="L278" i="7"/>
  <c r="K278" i="7"/>
  <c r="J278" i="7"/>
  <c r="I278" i="7"/>
  <c r="H277" i="7"/>
  <c r="H276" i="7"/>
  <c r="H275" i="7"/>
  <c r="H273" i="7" s="1"/>
  <c r="H274" i="7"/>
  <c r="N273" i="7"/>
  <c r="M273" i="7"/>
  <c r="L273" i="7"/>
  <c r="K273" i="7"/>
  <c r="J273" i="7"/>
  <c r="I273" i="7"/>
  <c r="N271" i="7"/>
  <c r="M271" i="7"/>
  <c r="L271" i="7"/>
  <c r="K271" i="7"/>
  <c r="J271" i="7"/>
  <c r="I271" i="7"/>
  <c r="H271" i="7"/>
  <c r="N270" i="7"/>
  <c r="M270" i="7"/>
  <c r="L270" i="7"/>
  <c r="K270" i="7"/>
  <c r="J270" i="7"/>
  <c r="I270" i="7"/>
  <c r="H270" i="7" s="1"/>
  <c r="N269" i="7"/>
  <c r="M269" i="7"/>
  <c r="L269" i="7"/>
  <c r="K269" i="7"/>
  <c r="K267" i="7" s="1"/>
  <c r="J269" i="7"/>
  <c r="I269" i="7"/>
  <c r="H269" i="7" s="1"/>
  <c r="N268" i="7"/>
  <c r="M268" i="7"/>
  <c r="L268" i="7"/>
  <c r="K268" i="7"/>
  <c r="J268" i="7"/>
  <c r="I268" i="7"/>
  <c r="M267" i="7"/>
  <c r="I267" i="7"/>
  <c r="H266" i="7"/>
  <c r="H265" i="7"/>
  <c r="H264" i="7"/>
  <c r="H263" i="7"/>
  <c r="N262" i="7"/>
  <c r="M262" i="7"/>
  <c r="L262" i="7"/>
  <c r="K262" i="7"/>
  <c r="J262" i="7"/>
  <c r="I262" i="7"/>
  <c r="H261" i="7"/>
  <c r="H260" i="7"/>
  <c r="H259" i="7"/>
  <c r="H258" i="7"/>
  <c r="N257" i="7"/>
  <c r="M257" i="7"/>
  <c r="L257" i="7"/>
  <c r="K257" i="7"/>
  <c r="J257" i="7"/>
  <c r="I257" i="7"/>
  <c r="H256" i="7"/>
  <c r="H255" i="7"/>
  <c r="H254" i="7"/>
  <c r="H253" i="7"/>
  <c r="N252" i="7"/>
  <c r="M252" i="7"/>
  <c r="L252" i="7"/>
  <c r="K252" i="7"/>
  <c r="J252" i="7"/>
  <c r="I252" i="7"/>
  <c r="H251" i="7"/>
  <c r="H250" i="7"/>
  <c r="H249" i="7"/>
  <c r="H248" i="7"/>
  <c r="N247" i="7"/>
  <c r="M247" i="7"/>
  <c r="L247" i="7"/>
  <c r="K247" i="7"/>
  <c r="J247" i="7"/>
  <c r="I247" i="7"/>
  <c r="H246" i="7"/>
  <c r="H245" i="7"/>
  <c r="H244" i="7"/>
  <c r="H243" i="7"/>
  <c r="N242" i="7"/>
  <c r="M242" i="7"/>
  <c r="L242" i="7"/>
  <c r="K242" i="7"/>
  <c r="J242" i="7"/>
  <c r="I242" i="7"/>
  <c r="N240" i="7"/>
  <c r="M240" i="7"/>
  <c r="L240" i="7"/>
  <c r="K240" i="7"/>
  <c r="J240" i="7"/>
  <c r="I240" i="7"/>
  <c r="H240" i="7" s="1"/>
  <c r="N239" i="7"/>
  <c r="M239" i="7"/>
  <c r="L239" i="7"/>
  <c r="K239" i="7"/>
  <c r="J239" i="7"/>
  <c r="I239" i="7"/>
  <c r="N238" i="7"/>
  <c r="N236" i="7" s="1"/>
  <c r="M238" i="7"/>
  <c r="L238" i="7"/>
  <c r="L236" i="7" s="1"/>
  <c r="K238" i="7"/>
  <c r="J238" i="7"/>
  <c r="J236" i="7" s="1"/>
  <c r="I238" i="7"/>
  <c r="H238" i="7"/>
  <c r="N237" i="7"/>
  <c r="M237" i="7"/>
  <c r="M236" i="7" s="1"/>
  <c r="L237" i="7"/>
  <c r="K237" i="7"/>
  <c r="J237" i="7"/>
  <c r="I237" i="7"/>
  <c r="H237" i="7" s="1"/>
  <c r="K236" i="7"/>
  <c r="H235" i="7"/>
  <c r="H234" i="7"/>
  <c r="H233" i="7"/>
  <c r="H231" i="7" s="1"/>
  <c r="H232" i="7"/>
  <c r="N231" i="7"/>
  <c r="M231" i="7"/>
  <c r="L231" i="7"/>
  <c r="K231" i="7"/>
  <c r="J231" i="7"/>
  <c r="I231" i="7"/>
  <c r="H230" i="7"/>
  <c r="H229" i="7"/>
  <c r="H228" i="7"/>
  <c r="H226" i="7" s="1"/>
  <c r="H227" i="7"/>
  <c r="N226" i="7"/>
  <c r="M226" i="7"/>
  <c r="L226" i="7"/>
  <c r="K226" i="7"/>
  <c r="J226" i="7"/>
  <c r="I226" i="7"/>
  <c r="H225" i="7"/>
  <c r="H224" i="7"/>
  <c r="H223" i="7"/>
  <c r="H221" i="7" s="1"/>
  <c r="H222" i="7"/>
  <c r="N221" i="7"/>
  <c r="M221" i="7"/>
  <c r="L221" i="7"/>
  <c r="K221" i="7"/>
  <c r="J221" i="7"/>
  <c r="I221" i="7"/>
  <c r="H220" i="7"/>
  <c r="H219" i="7"/>
  <c r="H218" i="7"/>
  <c r="H216" i="7" s="1"/>
  <c r="H217" i="7"/>
  <c r="N216" i="7"/>
  <c r="M216" i="7"/>
  <c r="L216" i="7"/>
  <c r="K216" i="7"/>
  <c r="J216" i="7"/>
  <c r="I216" i="7"/>
  <c r="H215" i="7"/>
  <c r="H214" i="7"/>
  <c r="H213" i="7"/>
  <c r="H211" i="7" s="1"/>
  <c r="H212" i="7"/>
  <c r="N211" i="7"/>
  <c r="M211" i="7"/>
  <c r="L211" i="7"/>
  <c r="K211" i="7"/>
  <c r="J211" i="7"/>
  <c r="I211" i="7"/>
  <c r="H210" i="7"/>
  <c r="H209" i="7"/>
  <c r="H208" i="7"/>
  <c r="H206" i="7" s="1"/>
  <c r="H207" i="7"/>
  <c r="N206" i="7"/>
  <c r="M206" i="7"/>
  <c r="L206" i="7"/>
  <c r="K206" i="7"/>
  <c r="J206" i="7"/>
  <c r="I206" i="7"/>
  <c r="H205" i="7"/>
  <c r="H204" i="7"/>
  <c r="H203" i="7"/>
  <c r="H201" i="7" s="1"/>
  <c r="H202" i="7"/>
  <c r="N201" i="7"/>
  <c r="M201" i="7"/>
  <c r="L201" i="7"/>
  <c r="K201" i="7"/>
  <c r="J201" i="7"/>
  <c r="I201" i="7"/>
  <c r="N199" i="7"/>
  <c r="M199" i="7"/>
  <c r="L199" i="7"/>
  <c r="K199" i="7"/>
  <c r="J199" i="7"/>
  <c r="I199" i="7"/>
  <c r="H199" i="7"/>
  <c r="N198" i="7"/>
  <c r="M198" i="7"/>
  <c r="L198" i="7"/>
  <c r="K198" i="7"/>
  <c r="J198" i="7"/>
  <c r="I198" i="7"/>
  <c r="H198" i="7" s="1"/>
  <c r="N197" i="7"/>
  <c r="M197" i="7"/>
  <c r="L197" i="7"/>
  <c r="K197" i="7"/>
  <c r="K195" i="7" s="1"/>
  <c r="J197" i="7"/>
  <c r="I197" i="7"/>
  <c r="H197" i="7" s="1"/>
  <c r="N196" i="7"/>
  <c r="M196" i="7"/>
  <c r="L196" i="7"/>
  <c r="K196" i="7"/>
  <c r="J196" i="7"/>
  <c r="I196" i="7"/>
  <c r="M195" i="7"/>
  <c r="I195" i="7"/>
  <c r="H194" i="7"/>
  <c r="H193" i="7"/>
  <c r="H192" i="7"/>
  <c r="H191" i="7"/>
  <c r="N190" i="7"/>
  <c r="M190" i="7"/>
  <c r="L190" i="7"/>
  <c r="K190" i="7"/>
  <c r="J190" i="7"/>
  <c r="I190" i="7"/>
  <c r="H189" i="7"/>
  <c r="H188" i="7"/>
  <c r="H187" i="7"/>
  <c r="H186" i="7"/>
  <c r="N185" i="7"/>
  <c r="M185" i="7"/>
  <c r="L185" i="7"/>
  <c r="K185" i="7"/>
  <c r="J185" i="7"/>
  <c r="I185" i="7"/>
  <c r="N183" i="7"/>
  <c r="M183" i="7"/>
  <c r="L183" i="7"/>
  <c r="K183" i="7"/>
  <c r="J183" i="7"/>
  <c r="I183" i="7"/>
  <c r="H183" i="7" s="1"/>
  <c r="N182" i="7"/>
  <c r="M182" i="7"/>
  <c r="L182" i="7"/>
  <c r="K182" i="7"/>
  <c r="J182" i="7"/>
  <c r="I182" i="7"/>
  <c r="N181" i="7"/>
  <c r="N179" i="7" s="1"/>
  <c r="M181" i="7"/>
  <c r="L181" i="7"/>
  <c r="L179" i="7" s="1"/>
  <c r="K181" i="7"/>
  <c r="J181" i="7"/>
  <c r="J179" i="7" s="1"/>
  <c r="I181" i="7"/>
  <c r="H181" i="7"/>
  <c r="N180" i="7"/>
  <c r="M180" i="7"/>
  <c r="M179" i="7" s="1"/>
  <c r="L180" i="7"/>
  <c r="K180" i="7"/>
  <c r="J180" i="7"/>
  <c r="I180" i="7"/>
  <c r="H180" i="7" s="1"/>
  <c r="K179" i="7"/>
  <c r="H178" i="7"/>
  <c r="H177" i="7"/>
  <c r="H176" i="7"/>
  <c r="H174" i="7" s="1"/>
  <c r="H175" i="7"/>
  <c r="N174" i="7"/>
  <c r="M174" i="7"/>
  <c r="L174" i="7"/>
  <c r="K174" i="7"/>
  <c r="J174" i="7"/>
  <c r="I174" i="7"/>
  <c r="H173" i="7"/>
  <c r="H172" i="7"/>
  <c r="H171" i="7"/>
  <c r="H169" i="7" s="1"/>
  <c r="H170" i="7"/>
  <c r="N169" i="7"/>
  <c r="M169" i="7"/>
  <c r="L169" i="7"/>
  <c r="K169" i="7"/>
  <c r="J169" i="7"/>
  <c r="I169" i="7"/>
  <c r="H168" i="7"/>
  <c r="H167" i="7"/>
  <c r="H166" i="7"/>
  <c r="H164" i="7" s="1"/>
  <c r="H165" i="7"/>
  <c r="N164" i="7"/>
  <c r="M164" i="7"/>
  <c r="L164" i="7"/>
  <c r="K164" i="7"/>
  <c r="J164" i="7"/>
  <c r="I164" i="7"/>
  <c r="N162" i="7"/>
  <c r="M162" i="7"/>
  <c r="L162" i="7"/>
  <c r="K162" i="7"/>
  <c r="J162" i="7"/>
  <c r="I162" i="7"/>
  <c r="H162" i="7"/>
  <c r="N161" i="7"/>
  <c r="M161" i="7"/>
  <c r="L161" i="7"/>
  <c r="K161" i="7"/>
  <c r="J161" i="7"/>
  <c r="I161" i="7"/>
  <c r="H161" i="7" s="1"/>
  <c r="N160" i="7"/>
  <c r="M160" i="7"/>
  <c r="L160" i="7"/>
  <c r="K160" i="7"/>
  <c r="K158" i="7" s="1"/>
  <c r="J160" i="7"/>
  <c r="I160" i="7"/>
  <c r="H160" i="7" s="1"/>
  <c r="N159" i="7"/>
  <c r="M159" i="7"/>
  <c r="L159" i="7"/>
  <c r="K159" i="7"/>
  <c r="J159" i="7"/>
  <c r="I159" i="7"/>
  <c r="M158" i="7"/>
  <c r="I158" i="7"/>
  <c r="H157" i="7"/>
  <c r="H156" i="7"/>
  <c r="H155" i="7"/>
  <c r="H154" i="7"/>
  <c r="N153" i="7"/>
  <c r="M153" i="7"/>
  <c r="L153" i="7"/>
  <c r="K153" i="7"/>
  <c r="J153" i="7"/>
  <c r="I153" i="7"/>
  <c r="H152" i="7"/>
  <c r="H151" i="7"/>
  <c r="H150" i="7"/>
  <c r="H149" i="7"/>
  <c r="N148" i="7"/>
  <c r="M148" i="7"/>
  <c r="L148" i="7"/>
  <c r="K148" i="7"/>
  <c r="J148" i="7"/>
  <c r="I148" i="7"/>
  <c r="H147" i="7"/>
  <c r="H146" i="7"/>
  <c r="H145" i="7"/>
  <c r="H144" i="7"/>
  <c r="N143" i="7"/>
  <c r="M143" i="7"/>
  <c r="L143" i="7"/>
  <c r="K143" i="7"/>
  <c r="J143" i="7"/>
  <c r="I143" i="7"/>
  <c r="H142" i="7"/>
  <c r="H141" i="7"/>
  <c r="H140" i="7"/>
  <c r="H139" i="7"/>
  <c r="N138" i="7"/>
  <c r="M138" i="7"/>
  <c r="L138" i="7"/>
  <c r="K138" i="7"/>
  <c r="J138" i="7"/>
  <c r="I138" i="7"/>
  <c r="H137" i="7"/>
  <c r="H136" i="7"/>
  <c r="H135" i="7"/>
  <c r="H134" i="7"/>
  <c r="N133" i="7"/>
  <c r="M133" i="7"/>
  <c r="L133" i="7"/>
  <c r="K133" i="7"/>
  <c r="J133" i="7"/>
  <c r="I133" i="7"/>
  <c r="N131" i="7"/>
  <c r="M131" i="7"/>
  <c r="L131" i="7"/>
  <c r="K131" i="7"/>
  <c r="J131" i="7"/>
  <c r="I131" i="7"/>
  <c r="H131" i="7" s="1"/>
  <c r="N130" i="7"/>
  <c r="M130" i="7"/>
  <c r="L130" i="7"/>
  <c r="K130" i="7"/>
  <c r="J130" i="7"/>
  <c r="I130" i="7"/>
  <c r="N129" i="7"/>
  <c r="N127" i="7" s="1"/>
  <c r="M129" i="7"/>
  <c r="L129" i="7"/>
  <c r="L127" i="7" s="1"/>
  <c r="K129" i="7"/>
  <c r="J129" i="7"/>
  <c r="J127" i="7" s="1"/>
  <c r="I129" i="7"/>
  <c r="H129" i="7"/>
  <c r="N128" i="7"/>
  <c r="M128" i="7"/>
  <c r="M127" i="7" s="1"/>
  <c r="L128" i="7"/>
  <c r="K128" i="7"/>
  <c r="J128" i="7"/>
  <c r="I128" i="7"/>
  <c r="H128" i="7" s="1"/>
  <c r="K127" i="7"/>
  <c r="H126" i="7"/>
  <c r="H125" i="7"/>
  <c r="H124" i="7"/>
  <c r="H122" i="7" s="1"/>
  <c r="H123" i="7"/>
  <c r="N122" i="7"/>
  <c r="M122" i="7"/>
  <c r="L122" i="7"/>
  <c r="K122" i="7"/>
  <c r="J122" i="7"/>
  <c r="I122" i="7"/>
  <c r="H121" i="7"/>
  <c r="H120" i="7"/>
  <c r="H119" i="7"/>
  <c r="H117" i="7" s="1"/>
  <c r="H118" i="7"/>
  <c r="N117" i="7"/>
  <c r="M117" i="7"/>
  <c r="L117" i="7"/>
  <c r="K117" i="7"/>
  <c r="J117" i="7"/>
  <c r="I117" i="7"/>
  <c r="H116" i="7"/>
  <c r="H115" i="7"/>
  <c r="H114" i="7"/>
  <c r="H112" i="7" s="1"/>
  <c r="H113" i="7"/>
  <c r="N112" i="7"/>
  <c r="M112" i="7"/>
  <c r="L112" i="7"/>
  <c r="K112" i="7"/>
  <c r="J112" i="7"/>
  <c r="I112" i="7"/>
  <c r="H111" i="7"/>
  <c r="H110" i="7"/>
  <c r="H109" i="7"/>
  <c r="H107" i="7" s="1"/>
  <c r="H108" i="7"/>
  <c r="N107" i="7"/>
  <c r="M107" i="7"/>
  <c r="L107" i="7"/>
  <c r="K107" i="7"/>
  <c r="J107" i="7"/>
  <c r="I107" i="7"/>
  <c r="H106" i="7"/>
  <c r="H105" i="7"/>
  <c r="H104" i="7"/>
  <c r="H102" i="7" s="1"/>
  <c r="H103" i="7"/>
  <c r="N102" i="7"/>
  <c r="M102" i="7"/>
  <c r="L102" i="7"/>
  <c r="K102" i="7"/>
  <c r="J102" i="7"/>
  <c r="I102" i="7"/>
  <c r="H101" i="7"/>
  <c r="H100" i="7"/>
  <c r="H99" i="7"/>
  <c r="H97" i="7" s="1"/>
  <c r="H98" i="7"/>
  <c r="N97" i="7"/>
  <c r="M97" i="7"/>
  <c r="L97" i="7"/>
  <c r="K97" i="7"/>
  <c r="J97" i="7"/>
  <c r="I97" i="7"/>
  <c r="H96" i="7"/>
  <c r="H95" i="7"/>
  <c r="H94" i="7"/>
  <c r="H92" i="7" s="1"/>
  <c r="H93" i="7"/>
  <c r="N92" i="7"/>
  <c r="M92" i="7"/>
  <c r="L92" i="7"/>
  <c r="K92" i="7"/>
  <c r="J92" i="7"/>
  <c r="I92" i="7"/>
  <c r="H91" i="7"/>
  <c r="H90" i="7"/>
  <c r="H89" i="7"/>
  <c r="H87" i="7" s="1"/>
  <c r="H88" i="7"/>
  <c r="N87" i="7"/>
  <c r="M87" i="7"/>
  <c r="L87" i="7"/>
  <c r="K87" i="7"/>
  <c r="J87" i="7"/>
  <c r="I87" i="7"/>
  <c r="H86" i="7"/>
  <c r="H85" i="7"/>
  <c r="H84" i="7"/>
  <c r="H82" i="7" s="1"/>
  <c r="H83" i="7"/>
  <c r="N82" i="7"/>
  <c r="M82" i="7"/>
  <c r="L82" i="7"/>
  <c r="K82" i="7"/>
  <c r="J82" i="7"/>
  <c r="I82" i="7"/>
  <c r="H81" i="7"/>
  <c r="H80" i="7"/>
  <c r="H79" i="7"/>
  <c r="H77" i="7" s="1"/>
  <c r="H78" i="7"/>
  <c r="N77" i="7"/>
  <c r="M77" i="7"/>
  <c r="L77" i="7"/>
  <c r="K77" i="7"/>
  <c r="J77" i="7"/>
  <c r="I77" i="7"/>
  <c r="H76" i="7"/>
  <c r="H75" i="7"/>
  <c r="H74" i="7"/>
  <c r="H72" i="7" s="1"/>
  <c r="H73" i="7"/>
  <c r="N72" i="7"/>
  <c r="M72" i="7"/>
  <c r="L72" i="7"/>
  <c r="K72" i="7"/>
  <c r="J72" i="7"/>
  <c r="I72" i="7"/>
  <c r="N70" i="7"/>
  <c r="M70" i="7"/>
  <c r="L70" i="7"/>
  <c r="K70" i="7"/>
  <c r="J70" i="7"/>
  <c r="I70" i="7"/>
  <c r="H70" i="7"/>
  <c r="N69" i="7"/>
  <c r="M69" i="7"/>
  <c r="L69" i="7"/>
  <c r="K69" i="7"/>
  <c r="J69" i="7"/>
  <c r="I69" i="7"/>
  <c r="H69" i="7" s="1"/>
  <c r="N68" i="7"/>
  <c r="M68" i="7"/>
  <c r="L68" i="7"/>
  <c r="K68" i="7"/>
  <c r="K66" i="7" s="1"/>
  <c r="J68" i="7"/>
  <c r="I68" i="7"/>
  <c r="H68" i="7" s="1"/>
  <c r="N67" i="7"/>
  <c r="M67" i="7"/>
  <c r="L67" i="7"/>
  <c r="K67" i="7"/>
  <c r="J67" i="7"/>
  <c r="I67" i="7"/>
  <c r="M66" i="7"/>
  <c r="I66" i="7"/>
  <c r="H65" i="7"/>
  <c r="H64" i="7"/>
  <c r="H63" i="7"/>
  <c r="H62" i="7"/>
  <c r="N61" i="7"/>
  <c r="M61" i="7"/>
  <c r="L61" i="7"/>
  <c r="K61" i="7"/>
  <c r="J61" i="7"/>
  <c r="I61" i="7"/>
  <c r="H60" i="7"/>
  <c r="H59" i="7"/>
  <c r="H58" i="7"/>
  <c r="H57" i="7"/>
  <c r="N56" i="7"/>
  <c r="M56" i="7"/>
  <c r="L56" i="7"/>
  <c r="K56" i="7"/>
  <c r="J56" i="7"/>
  <c r="I56" i="7"/>
  <c r="H55" i="7"/>
  <c r="H54" i="7"/>
  <c r="H53" i="7"/>
  <c r="H52" i="7"/>
  <c r="N51" i="7"/>
  <c r="M51" i="7"/>
  <c r="L51" i="7"/>
  <c r="K51" i="7"/>
  <c r="J51" i="7"/>
  <c r="I51" i="7"/>
  <c r="H50" i="7"/>
  <c r="H49" i="7"/>
  <c r="H48" i="7"/>
  <c r="H47" i="7"/>
  <c r="N46" i="7"/>
  <c r="M46" i="7"/>
  <c r="L46" i="7"/>
  <c r="K46" i="7"/>
  <c r="J46" i="7"/>
  <c r="I46" i="7"/>
  <c r="H45" i="7"/>
  <c r="H44" i="7"/>
  <c r="H43" i="7"/>
  <c r="H42" i="7"/>
  <c r="N41" i="7"/>
  <c r="M41" i="7"/>
  <c r="L41" i="7"/>
  <c r="K41" i="7"/>
  <c r="J41" i="7"/>
  <c r="I41" i="7"/>
  <c r="H40" i="7"/>
  <c r="H39" i="7"/>
  <c r="H38" i="7"/>
  <c r="H37" i="7"/>
  <c r="N36" i="7"/>
  <c r="M36" i="7"/>
  <c r="L36" i="7"/>
  <c r="K36" i="7"/>
  <c r="J36" i="7"/>
  <c r="I36" i="7"/>
  <c r="N34" i="7"/>
  <c r="M34" i="7"/>
  <c r="L34" i="7"/>
  <c r="K34" i="7"/>
  <c r="J34" i="7"/>
  <c r="I34" i="7"/>
  <c r="H34" i="7" s="1"/>
  <c r="N33" i="7"/>
  <c r="M33" i="7"/>
  <c r="L33" i="7"/>
  <c r="K33" i="7"/>
  <c r="J33" i="7"/>
  <c r="I33" i="7"/>
  <c r="N32" i="7"/>
  <c r="N30" i="7" s="1"/>
  <c r="M32" i="7"/>
  <c r="L32" i="7"/>
  <c r="L30" i="7" s="1"/>
  <c r="K32" i="7"/>
  <c r="J32" i="7"/>
  <c r="J30" i="7" s="1"/>
  <c r="I32" i="7"/>
  <c r="H32" i="7"/>
  <c r="N31" i="7"/>
  <c r="M31" i="7"/>
  <c r="M30" i="7" s="1"/>
  <c r="L31" i="7"/>
  <c r="K31" i="7"/>
  <c r="J31" i="7"/>
  <c r="I31" i="7"/>
  <c r="H31" i="7" s="1"/>
  <c r="K30" i="7"/>
  <c r="H29" i="7"/>
  <c r="H28" i="7"/>
  <c r="H27" i="7"/>
  <c r="H25" i="7" s="1"/>
  <c r="H26" i="7"/>
  <c r="N25" i="7"/>
  <c r="M25" i="7"/>
  <c r="L25" i="7"/>
  <c r="K25" i="7"/>
  <c r="J25" i="7"/>
  <c r="I25" i="7"/>
  <c r="H24" i="7"/>
  <c r="H23" i="7"/>
  <c r="H22" i="7"/>
  <c r="H20" i="7" s="1"/>
  <c r="H21" i="7"/>
  <c r="N20" i="7"/>
  <c r="M20" i="7"/>
  <c r="L20" i="7"/>
  <c r="K20" i="7"/>
  <c r="J20" i="7"/>
  <c r="I20" i="7"/>
  <c r="N18" i="7"/>
  <c r="M18" i="7"/>
  <c r="L18" i="7"/>
  <c r="K18" i="7"/>
  <c r="J18" i="7"/>
  <c r="I18" i="7"/>
  <c r="H18" i="7"/>
  <c r="N17" i="7"/>
  <c r="M17" i="7"/>
  <c r="L17" i="7"/>
  <c r="K17" i="7"/>
  <c r="J17" i="7"/>
  <c r="I17" i="7"/>
  <c r="H17" i="7" s="1"/>
  <c r="N16" i="7"/>
  <c r="M16" i="7"/>
  <c r="L16" i="7"/>
  <c r="K16" i="7"/>
  <c r="K14" i="7" s="1"/>
  <c r="J16" i="7"/>
  <c r="I16" i="7"/>
  <c r="H16" i="7" s="1"/>
  <c r="N15" i="7"/>
  <c r="M15" i="7"/>
  <c r="L15" i="7"/>
  <c r="K15" i="7"/>
  <c r="J15" i="7"/>
  <c r="I15" i="7"/>
  <c r="M14" i="7"/>
  <c r="I14" i="7"/>
  <c r="H13" i="7"/>
  <c r="H12" i="7"/>
  <c r="H11" i="7"/>
  <c r="H10" i="7"/>
  <c r="N9" i="7"/>
  <c r="M9" i="7"/>
  <c r="L9" i="7"/>
  <c r="K9" i="7"/>
  <c r="J9" i="7"/>
  <c r="I9" i="7"/>
  <c r="H8" i="7"/>
  <c r="H7" i="7"/>
  <c r="H6" i="7"/>
  <c r="H5" i="7"/>
  <c r="N4" i="7"/>
  <c r="M4" i="7"/>
  <c r="L4" i="7"/>
  <c r="K4" i="7"/>
  <c r="J4" i="7"/>
  <c r="I4" i="7"/>
  <c r="N996" i="6"/>
  <c r="M996" i="6"/>
  <c r="L996" i="6"/>
  <c r="K996" i="6"/>
  <c r="J996" i="6"/>
  <c r="I996" i="6"/>
  <c r="H996" i="6" s="1"/>
  <c r="N995" i="6"/>
  <c r="M995" i="6"/>
  <c r="L995" i="6"/>
  <c r="K995" i="6"/>
  <c r="J995" i="6"/>
  <c r="I995" i="6"/>
  <c r="N994" i="6"/>
  <c r="N992" i="6" s="1"/>
  <c r="M994" i="6"/>
  <c r="L994" i="6"/>
  <c r="K994" i="6"/>
  <c r="J994" i="6"/>
  <c r="J992" i="6" s="1"/>
  <c r="I994" i="6"/>
  <c r="H994" i="6"/>
  <c r="N993" i="6"/>
  <c r="M993" i="6"/>
  <c r="M992" i="6" s="1"/>
  <c r="L993" i="6"/>
  <c r="K993" i="6"/>
  <c r="K992" i="6" s="1"/>
  <c r="J993" i="6"/>
  <c r="I993" i="6"/>
  <c r="H993" i="6" s="1"/>
  <c r="L992" i="6"/>
  <c r="H991" i="6"/>
  <c r="H990" i="6"/>
  <c r="H989" i="6"/>
  <c r="H988" i="6"/>
  <c r="N987" i="6"/>
  <c r="M987" i="6"/>
  <c r="L987" i="6"/>
  <c r="K987" i="6"/>
  <c r="J987" i="6"/>
  <c r="I987" i="6"/>
  <c r="H986" i="6"/>
  <c r="H985" i="6"/>
  <c r="H984" i="6"/>
  <c r="H983" i="6"/>
  <c r="N982" i="6"/>
  <c r="M982" i="6"/>
  <c r="L982" i="6"/>
  <c r="K982" i="6"/>
  <c r="J982" i="6"/>
  <c r="I982" i="6"/>
  <c r="H982" i="6"/>
  <c r="H981" i="6"/>
  <c r="H980" i="6"/>
  <c r="H979" i="6"/>
  <c r="H978" i="6"/>
  <c r="H977" i="6" s="1"/>
  <c r="N977" i="6"/>
  <c r="M977" i="6"/>
  <c r="L977" i="6"/>
  <c r="K977" i="6"/>
  <c r="J977" i="6"/>
  <c r="I977" i="6"/>
  <c r="H976" i="6"/>
  <c r="H975" i="6"/>
  <c r="H974" i="6"/>
  <c r="H973" i="6"/>
  <c r="H972" i="6" s="1"/>
  <c r="N972" i="6"/>
  <c r="M972" i="6"/>
  <c r="L972" i="6"/>
  <c r="K972" i="6"/>
  <c r="J972" i="6"/>
  <c r="I972" i="6"/>
  <c r="H971" i="6"/>
  <c r="H970" i="6"/>
  <c r="H969" i="6"/>
  <c r="H968" i="6"/>
  <c r="N967" i="6"/>
  <c r="M967" i="6"/>
  <c r="L967" i="6"/>
  <c r="K967" i="6"/>
  <c r="J967" i="6"/>
  <c r="I967" i="6"/>
  <c r="H966" i="6"/>
  <c r="H965" i="6"/>
  <c r="H964" i="6"/>
  <c r="H963" i="6"/>
  <c r="N962" i="6"/>
  <c r="M962" i="6"/>
  <c r="L962" i="6"/>
  <c r="K962" i="6"/>
  <c r="J962" i="6"/>
  <c r="I962" i="6"/>
  <c r="H962" i="6"/>
  <c r="N960" i="6"/>
  <c r="M960" i="6"/>
  <c r="L960" i="6"/>
  <c r="K960" i="6"/>
  <c r="J960" i="6"/>
  <c r="I960" i="6"/>
  <c r="H960" i="6" s="1"/>
  <c r="N959" i="6"/>
  <c r="M959" i="6"/>
  <c r="M956" i="6" s="1"/>
  <c r="L959" i="6"/>
  <c r="K959" i="6"/>
  <c r="J959" i="6"/>
  <c r="I959" i="6"/>
  <c r="H959" i="6" s="1"/>
  <c r="N958" i="6"/>
  <c r="M958" i="6"/>
  <c r="L958" i="6"/>
  <c r="K958" i="6"/>
  <c r="J958" i="6"/>
  <c r="I958" i="6"/>
  <c r="N957" i="6"/>
  <c r="N956" i="6" s="1"/>
  <c r="M957" i="6"/>
  <c r="L957" i="6"/>
  <c r="L956" i="6" s="1"/>
  <c r="K957" i="6"/>
  <c r="J957" i="6"/>
  <c r="J956" i="6" s="1"/>
  <c r="I957" i="6"/>
  <c r="H957" i="6"/>
  <c r="K956" i="6"/>
  <c r="H955" i="6"/>
  <c r="H954" i="6"/>
  <c r="H953" i="6"/>
  <c r="H952" i="6"/>
  <c r="N951" i="6"/>
  <c r="M951" i="6"/>
  <c r="L951" i="6"/>
  <c r="K951" i="6"/>
  <c r="J951" i="6"/>
  <c r="I951" i="6"/>
  <c r="H951" i="6"/>
  <c r="H950" i="6"/>
  <c r="H949" i="6"/>
  <c r="H948" i="6"/>
  <c r="H947" i="6"/>
  <c r="H946" i="6" s="1"/>
  <c r="N946" i="6"/>
  <c r="M946" i="6"/>
  <c r="L946" i="6"/>
  <c r="K946" i="6"/>
  <c r="J946" i="6"/>
  <c r="I946" i="6"/>
  <c r="H945" i="6"/>
  <c r="H944" i="6"/>
  <c r="H943" i="6"/>
  <c r="H942" i="6"/>
  <c r="H941" i="6" s="1"/>
  <c r="N941" i="6"/>
  <c r="M941" i="6"/>
  <c r="L941" i="6"/>
  <c r="K941" i="6"/>
  <c r="J941" i="6"/>
  <c r="I941" i="6"/>
  <c r="H940" i="6"/>
  <c r="H939" i="6"/>
  <c r="H938" i="6"/>
  <c r="H937" i="6"/>
  <c r="N936" i="6"/>
  <c r="M936" i="6"/>
  <c r="L936" i="6"/>
  <c r="K936" i="6"/>
  <c r="J936" i="6"/>
  <c r="I936" i="6"/>
  <c r="H935" i="6"/>
  <c r="H934" i="6"/>
  <c r="H933" i="6"/>
  <c r="H932" i="6"/>
  <c r="N931" i="6"/>
  <c r="M931" i="6"/>
  <c r="L931" i="6"/>
  <c r="K931" i="6"/>
  <c r="J931" i="6"/>
  <c r="I931" i="6"/>
  <c r="H931" i="6"/>
  <c r="N929" i="6"/>
  <c r="M929" i="6"/>
  <c r="L929" i="6"/>
  <c r="K929" i="6"/>
  <c r="J929" i="6"/>
  <c r="I929" i="6"/>
  <c r="H929" i="6" s="1"/>
  <c r="N928" i="6"/>
  <c r="M928" i="6"/>
  <c r="M925" i="6" s="1"/>
  <c r="L928" i="6"/>
  <c r="K928" i="6"/>
  <c r="J928" i="6"/>
  <c r="I928" i="6"/>
  <c r="H928" i="6" s="1"/>
  <c r="N927" i="6"/>
  <c r="M927" i="6"/>
  <c r="L927" i="6"/>
  <c r="K927" i="6"/>
  <c r="J927" i="6"/>
  <c r="I927" i="6"/>
  <c r="N926" i="6"/>
  <c r="N925" i="6" s="1"/>
  <c r="M926" i="6"/>
  <c r="L926" i="6"/>
  <c r="L925" i="6" s="1"/>
  <c r="K926" i="6"/>
  <c r="J926" i="6"/>
  <c r="J925" i="6" s="1"/>
  <c r="I926" i="6"/>
  <c r="H926" i="6"/>
  <c r="K925" i="6"/>
  <c r="H924" i="6"/>
  <c r="H923" i="6"/>
  <c r="H922" i="6"/>
  <c r="H921" i="6"/>
  <c r="N920" i="6"/>
  <c r="M920" i="6"/>
  <c r="L920" i="6"/>
  <c r="K920" i="6"/>
  <c r="J920" i="6"/>
  <c r="I920" i="6"/>
  <c r="H920" i="6"/>
  <c r="H919" i="6"/>
  <c r="H918" i="6"/>
  <c r="H917" i="6"/>
  <c r="H916" i="6"/>
  <c r="H915" i="6" s="1"/>
  <c r="N915" i="6"/>
  <c r="M915" i="6"/>
  <c r="L915" i="6"/>
  <c r="K915" i="6"/>
  <c r="J915" i="6"/>
  <c r="I915" i="6"/>
  <c r="H914" i="6"/>
  <c r="H913" i="6"/>
  <c r="H912" i="6"/>
  <c r="H911" i="6"/>
  <c r="H910" i="6" s="1"/>
  <c r="N910" i="6"/>
  <c r="M910" i="6"/>
  <c r="L910" i="6"/>
  <c r="K910" i="6"/>
  <c r="J910" i="6"/>
  <c r="I910" i="6"/>
  <c r="H909" i="6"/>
  <c r="H908" i="6"/>
  <c r="H907" i="6"/>
  <c r="H906" i="6"/>
  <c r="N905" i="6"/>
  <c r="M905" i="6"/>
  <c r="L905" i="6"/>
  <c r="K905" i="6"/>
  <c r="J905" i="6"/>
  <c r="I905" i="6"/>
  <c r="H904" i="6"/>
  <c r="H903" i="6"/>
  <c r="H902" i="6"/>
  <c r="H901" i="6"/>
  <c r="N900" i="6"/>
  <c r="M900" i="6"/>
  <c r="L900" i="6"/>
  <c r="K900" i="6"/>
  <c r="J900" i="6"/>
  <c r="I900" i="6"/>
  <c r="H900" i="6"/>
  <c r="H899" i="6"/>
  <c r="H898" i="6"/>
  <c r="H897" i="6"/>
  <c r="H896" i="6"/>
  <c r="H895" i="6" s="1"/>
  <c r="N895" i="6"/>
  <c r="M895" i="6"/>
  <c r="L895" i="6"/>
  <c r="K895" i="6"/>
  <c r="J895" i="6"/>
  <c r="I895" i="6"/>
  <c r="H894" i="6"/>
  <c r="H893" i="6"/>
  <c r="H892" i="6"/>
  <c r="H891" i="6"/>
  <c r="H890" i="6" s="1"/>
  <c r="N890" i="6"/>
  <c r="M890" i="6"/>
  <c r="L890" i="6"/>
  <c r="K890" i="6"/>
  <c r="J890" i="6"/>
  <c r="I890" i="6"/>
  <c r="N888" i="6"/>
  <c r="M888" i="6"/>
  <c r="L888" i="6"/>
  <c r="K888" i="6"/>
  <c r="J888" i="6"/>
  <c r="I888" i="6"/>
  <c r="N887" i="6"/>
  <c r="M887" i="6"/>
  <c r="L887" i="6"/>
  <c r="K887" i="6"/>
  <c r="J887" i="6"/>
  <c r="I887" i="6"/>
  <c r="H887" i="6"/>
  <c r="N886" i="6"/>
  <c r="M886" i="6"/>
  <c r="L886" i="6"/>
  <c r="K886" i="6"/>
  <c r="J886" i="6"/>
  <c r="I886" i="6"/>
  <c r="H886" i="6" s="1"/>
  <c r="N885" i="6"/>
  <c r="M885" i="6"/>
  <c r="L885" i="6"/>
  <c r="K885" i="6"/>
  <c r="K884" i="6" s="1"/>
  <c r="J885" i="6"/>
  <c r="I885" i="6"/>
  <c r="H885" i="6" s="1"/>
  <c r="M884" i="6"/>
  <c r="I884" i="6"/>
  <c r="H883" i="6"/>
  <c r="H882" i="6"/>
  <c r="H881" i="6"/>
  <c r="H880" i="6"/>
  <c r="H879" i="6" s="1"/>
  <c r="N879" i="6"/>
  <c r="M879" i="6"/>
  <c r="L879" i="6"/>
  <c r="K879" i="6"/>
  <c r="J879" i="6"/>
  <c r="I879" i="6"/>
  <c r="H878" i="6"/>
  <c r="H877" i="6"/>
  <c r="H876" i="6"/>
  <c r="H875" i="6"/>
  <c r="N874" i="6"/>
  <c r="M874" i="6"/>
  <c r="L874" i="6"/>
  <c r="K874" i="6"/>
  <c r="J874" i="6"/>
  <c r="I874" i="6"/>
  <c r="H873" i="6"/>
  <c r="H872" i="6"/>
  <c r="H871" i="6"/>
  <c r="H870" i="6"/>
  <c r="N869" i="6"/>
  <c r="M869" i="6"/>
  <c r="L869" i="6"/>
  <c r="K869" i="6"/>
  <c r="J869" i="6"/>
  <c r="I869" i="6"/>
  <c r="H869" i="6"/>
  <c r="H868" i="6"/>
  <c r="H867" i="6"/>
  <c r="H866" i="6"/>
  <c r="H865" i="6"/>
  <c r="H864" i="6" s="1"/>
  <c r="N864" i="6"/>
  <c r="M864" i="6"/>
  <c r="L864" i="6"/>
  <c r="K864" i="6"/>
  <c r="J864" i="6"/>
  <c r="I864" i="6"/>
  <c r="H863" i="6"/>
  <c r="H862" i="6"/>
  <c r="H861" i="6"/>
  <c r="H860" i="6"/>
  <c r="H859" i="6" s="1"/>
  <c r="N859" i="6"/>
  <c r="M859" i="6"/>
  <c r="L859" i="6"/>
  <c r="K859" i="6"/>
  <c r="J859" i="6"/>
  <c r="I859" i="6"/>
  <c r="H858" i="6"/>
  <c r="H857" i="6"/>
  <c r="H856" i="6"/>
  <c r="H855" i="6"/>
  <c r="N854" i="6"/>
  <c r="M854" i="6"/>
  <c r="L854" i="6"/>
  <c r="K854" i="6"/>
  <c r="J854" i="6"/>
  <c r="I854" i="6"/>
  <c r="N852" i="6"/>
  <c r="M852" i="6"/>
  <c r="L852" i="6"/>
  <c r="K852" i="6"/>
  <c r="J852" i="6"/>
  <c r="I852" i="6"/>
  <c r="H852" i="6"/>
  <c r="N851" i="6"/>
  <c r="M851" i="6"/>
  <c r="L851" i="6"/>
  <c r="K851" i="6"/>
  <c r="J851" i="6"/>
  <c r="I851" i="6"/>
  <c r="H851" i="6" s="1"/>
  <c r="N850" i="6"/>
  <c r="M850" i="6"/>
  <c r="L850" i="6"/>
  <c r="K850" i="6"/>
  <c r="J850" i="6"/>
  <c r="I850" i="6"/>
  <c r="H850" i="6" s="1"/>
  <c r="N849" i="6"/>
  <c r="M849" i="6"/>
  <c r="L849" i="6"/>
  <c r="K849" i="6"/>
  <c r="J849" i="6"/>
  <c r="J848" i="6" s="1"/>
  <c r="I849" i="6"/>
  <c r="N848" i="6"/>
  <c r="H847" i="6"/>
  <c r="H846" i="6"/>
  <c r="H845" i="6"/>
  <c r="H844" i="6"/>
  <c r="N843" i="6"/>
  <c r="M843" i="6"/>
  <c r="L843" i="6"/>
  <c r="K843" i="6"/>
  <c r="J843" i="6"/>
  <c r="I843" i="6"/>
  <c r="H842" i="6"/>
  <c r="H841" i="6"/>
  <c r="H840" i="6"/>
  <c r="H839" i="6"/>
  <c r="N838" i="6"/>
  <c r="M838" i="6"/>
  <c r="L838" i="6"/>
  <c r="K838" i="6"/>
  <c r="J838" i="6"/>
  <c r="I838" i="6"/>
  <c r="H838" i="6"/>
  <c r="H837" i="6"/>
  <c r="H836" i="6"/>
  <c r="H835" i="6"/>
  <c r="H834" i="6"/>
  <c r="H833" i="6" s="1"/>
  <c r="N833" i="6"/>
  <c r="M833" i="6"/>
  <c r="L833" i="6"/>
  <c r="K833" i="6"/>
  <c r="J833" i="6"/>
  <c r="I833" i="6"/>
  <c r="H832" i="6"/>
  <c r="H831" i="6"/>
  <c r="H830" i="6"/>
  <c r="H829" i="6"/>
  <c r="H828" i="6" s="1"/>
  <c r="N828" i="6"/>
  <c r="M828" i="6"/>
  <c r="L828" i="6"/>
  <c r="K828" i="6"/>
  <c r="J828" i="6"/>
  <c r="I828" i="6"/>
  <c r="H827" i="6"/>
  <c r="H826" i="6"/>
  <c r="H825" i="6"/>
  <c r="H824" i="6"/>
  <c r="N823" i="6"/>
  <c r="M823" i="6"/>
  <c r="L823" i="6"/>
  <c r="K823" i="6"/>
  <c r="J823" i="6"/>
  <c r="I823" i="6"/>
  <c r="N821" i="6"/>
  <c r="M821" i="6"/>
  <c r="L821" i="6"/>
  <c r="K821" i="6"/>
  <c r="J821" i="6"/>
  <c r="I821" i="6"/>
  <c r="H821" i="6"/>
  <c r="N820" i="6"/>
  <c r="M820" i="6"/>
  <c r="L820" i="6"/>
  <c r="K820" i="6"/>
  <c r="J820" i="6"/>
  <c r="I820" i="6"/>
  <c r="H820" i="6" s="1"/>
  <c r="N819" i="6"/>
  <c r="M819" i="6"/>
  <c r="L819" i="6"/>
  <c r="K819" i="6"/>
  <c r="J819" i="6"/>
  <c r="I819" i="6"/>
  <c r="H819" i="6" s="1"/>
  <c r="N818" i="6"/>
  <c r="M818" i="6"/>
  <c r="L818" i="6"/>
  <c r="K818" i="6"/>
  <c r="J818" i="6"/>
  <c r="J817" i="6" s="1"/>
  <c r="I818" i="6"/>
  <c r="N817" i="6"/>
  <c r="H816" i="6"/>
  <c r="H815" i="6"/>
  <c r="H814" i="6"/>
  <c r="H813" i="6"/>
  <c r="N812" i="6"/>
  <c r="M812" i="6"/>
  <c r="L812" i="6"/>
  <c r="K812" i="6"/>
  <c r="J812" i="6"/>
  <c r="I812" i="6"/>
  <c r="H811" i="6"/>
  <c r="H810" i="6"/>
  <c r="H809" i="6"/>
  <c r="H808" i="6"/>
  <c r="N807" i="6"/>
  <c r="M807" i="6"/>
  <c r="L807" i="6"/>
  <c r="K807" i="6"/>
  <c r="J807" i="6"/>
  <c r="I807" i="6"/>
  <c r="H807" i="6"/>
  <c r="H806" i="6"/>
  <c r="H805" i="6"/>
  <c r="H804" i="6"/>
  <c r="H803" i="6"/>
  <c r="H802" i="6" s="1"/>
  <c r="N802" i="6"/>
  <c r="M802" i="6"/>
  <c r="L802" i="6"/>
  <c r="K802" i="6"/>
  <c r="J802" i="6"/>
  <c r="I802" i="6"/>
  <c r="H801" i="6"/>
  <c r="H800" i="6"/>
  <c r="H799" i="6"/>
  <c r="H798" i="6"/>
  <c r="H797" i="6" s="1"/>
  <c r="N797" i="6"/>
  <c r="M797" i="6"/>
  <c r="L797" i="6"/>
  <c r="K797" i="6"/>
  <c r="J797" i="6"/>
  <c r="I797" i="6"/>
  <c r="H796" i="6"/>
  <c r="H795" i="6"/>
  <c r="H794" i="6"/>
  <c r="H793" i="6"/>
  <c r="N792" i="6"/>
  <c r="M792" i="6"/>
  <c r="L792" i="6"/>
  <c r="K792" i="6"/>
  <c r="J792" i="6"/>
  <c r="I792" i="6"/>
  <c r="H791" i="6"/>
  <c r="H790" i="6"/>
  <c r="H789" i="6"/>
  <c r="H788" i="6"/>
  <c r="N787" i="6"/>
  <c r="M787" i="6"/>
  <c r="L787" i="6"/>
  <c r="K787" i="6"/>
  <c r="J787" i="6"/>
  <c r="I787" i="6"/>
  <c r="H787" i="6"/>
  <c r="H786" i="6"/>
  <c r="H785" i="6"/>
  <c r="H784" i="6"/>
  <c r="H783" i="6"/>
  <c r="H782" i="6" s="1"/>
  <c r="N782" i="6"/>
  <c r="M782" i="6"/>
  <c r="L782" i="6"/>
  <c r="K782" i="6"/>
  <c r="J782" i="6"/>
  <c r="I782" i="6"/>
  <c r="H781" i="6"/>
  <c r="H780" i="6"/>
  <c r="H779" i="6"/>
  <c r="H778" i="6"/>
  <c r="H777" i="6" s="1"/>
  <c r="N777" i="6"/>
  <c r="M777" i="6"/>
  <c r="L777" i="6"/>
  <c r="K777" i="6"/>
  <c r="J777" i="6"/>
  <c r="I777" i="6"/>
  <c r="H776" i="6"/>
  <c r="H775" i="6"/>
  <c r="H774" i="6"/>
  <c r="H773" i="6"/>
  <c r="N772" i="6"/>
  <c r="M772" i="6"/>
  <c r="L772" i="6"/>
  <c r="K772" i="6"/>
  <c r="J772" i="6"/>
  <c r="I772" i="6"/>
  <c r="H771" i="6"/>
  <c r="H770" i="6"/>
  <c r="H769" i="6"/>
  <c r="H768" i="6"/>
  <c r="N767" i="6"/>
  <c r="M767" i="6"/>
  <c r="L767" i="6"/>
  <c r="K767" i="6"/>
  <c r="J767" i="6"/>
  <c r="I767" i="6"/>
  <c r="H767" i="6"/>
  <c r="H766" i="6"/>
  <c r="H765" i="6"/>
  <c r="H764" i="6"/>
  <c r="H763" i="6"/>
  <c r="H762" i="6" s="1"/>
  <c r="N762" i="6"/>
  <c r="M762" i="6"/>
  <c r="L762" i="6"/>
  <c r="K762" i="6"/>
  <c r="J762" i="6"/>
  <c r="I762" i="6"/>
  <c r="H761" i="6"/>
  <c r="H760" i="6"/>
  <c r="H759" i="6"/>
  <c r="H758" i="6"/>
  <c r="H757" i="6" s="1"/>
  <c r="N757" i="6"/>
  <c r="M757" i="6"/>
  <c r="L757" i="6"/>
  <c r="K757" i="6"/>
  <c r="J757" i="6"/>
  <c r="I757" i="6"/>
  <c r="H756" i="6"/>
  <c r="H755" i="6"/>
  <c r="H754" i="6"/>
  <c r="H753" i="6"/>
  <c r="N752" i="6"/>
  <c r="M752" i="6"/>
  <c r="L752" i="6"/>
  <c r="K752" i="6"/>
  <c r="J752" i="6"/>
  <c r="I752" i="6"/>
  <c r="H751" i="6"/>
  <c r="H750" i="6"/>
  <c r="H749" i="6"/>
  <c r="H748" i="6"/>
  <c r="N747" i="6"/>
  <c r="M747" i="6"/>
  <c r="L747" i="6"/>
  <c r="K747" i="6"/>
  <c r="J747" i="6"/>
  <c r="I747" i="6"/>
  <c r="H747" i="6"/>
  <c r="H746" i="6"/>
  <c r="H745" i="6"/>
  <c r="H744" i="6"/>
  <c r="H743" i="6"/>
  <c r="H742" i="6" s="1"/>
  <c r="N742" i="6"/>
  <c r="M742" i="6"/>
  <c r="L742" i="6"/>
  <c r="K742" i="6"/>
  <c r="J742" i="6"/>
  <c r="I742" i="6"/>
  <c r="H741" i="6"/>
  <c r="H740" i="6"/>
  <c r="H739" i="6"/>
  <c r="H738" i="6"/>
  <c r="H737" i="6" s="1"/>
  <c r="N737" i="6"/>
  <c r="M737" i="6"/>
  <c r="L737" i="6"/>
  <c r="K737" i="6"/>
  <c r="J737" i="6"/>
  <c r="I737" i="6"/>
  <c r="H736" i="6"/>
  <c r="H735" i="6"/>
  <c r="H734" i="6"/>
  <c r="H733" i="6"/>
  <c r="N732" i="6"/>
  <c r="M732" i="6"/>
  <c r="L732" i="6"/>
  <c r="K732" i="6"/>
  <c r="J732" i="6"/>
  <c r="I732" i="6"/>
  <c r="H731" i="6"/>
  <c r="H730" i="6"/>
  <c r="H729" i="6"/>
  <c r="H728" i="6"/>
  <c r="N727" i="6"/>
  <c r="M727" i="6"/>
  <c r="L727" i="6"/>
  <c r="K727" i="6"/>
  <c r="J727" i="6"/>
  <c r="I727" i="6"/>
  <c r="H727" i="6"/>
  <c r="H726" i="6"/>
  <c r="H725" i="6"/>
  <c r="H724" i="6"/>
  <c r="H723" i="6"/>
  <c r="H722" i="6" s="1"/>
  <c r="N722" i="6"/>
  <c r="M722" i="6"/>
  <c r="L722" i="6"/>
  <c r="K722" i="6"/>
  <c r="J722" i="6"/>
  <c r="I722" i="6"/>
  <c r="H721" i="6"/>
  <c r="H720" i="6"/>
  <c r="H719" i="6"/>
  <c r="H718" i="6"/>
  <c r="H717" i="6" s="1"/>
  <c r="N717" i="6"/>
  <c r="M717" i="6"/>
  <c r="L717" i="6"/>
  <c r="K717" i="6"/>
  <c r="J717" i="6"/>
  <c r="I717" i="6"/>
  <c r="H716" i="6"/>
  <c r="H715" i="6"/>
  <c r="H714" i="6"/>
  <c r="H713" i="6"/>
  <c r="N712" i="6"/>
  <c r="M712" i="6"/>
  <c r="L712" i="6"/>
  <c r="K712" i="6"/>
  <c r="J712" i="6"/>
  <c r="I712" i="6"/>
  <c r="N710" i="6"/>
  <c r="M710" i="6"/>
  <c r="L710" i="6"/>
  <c r="K710" i="6"/>
  <c r="J710" i="6"/>
  <c r="I710" i="6"/>
  <c r="H710" i="6"/>
  <c r="N709" i="6"/>
  <c r="M709" i="6"/>
  <c r="L709" i="6"/>
  <c r="K709" i="6"/>
  <c r="J709" i="6"/>
  <c r="I709" i="6"/>
  <c r="H709" i="6" s="1"/>
  <c r="N708" i="6"/>
  <c r="M708" i="6"/>
  <c r="L708" i="6"/>
  <c r="K708" i="6"/>
  <c r="J708" i="6"/>
  <c r="I708" i="6"/>
  <c r="H708" i="6" s="1"/>
  <c r="N707" i="6"/>
  <c r="M707" i="6"/>
  <c r="L707" i="6"/>
  <c r="K707" i="6"/>
  <c r="J707" i="6"/>
  <c r="J706" i="6" s="1"/>
  <c r="I707" i="6"/>
  <c r="N706" i="6"/>
  <c r="H705" i="6"/>
  <c r="H704" i="6"/>
  <c r="H703" i="6"/>
  <c r="H702" i="6"/>
  <c r="N701" i="6"/>
  <c r="M701" i="6"/>
  <c r="L701" i="6"/>
  <c r="K701" i="6"/>
  <c r="J701" i="6"/>
  <c r="I701" i="6"/>
  <c r="H700" i="6"/>
  <c r="H699" i="6"/>
  <c r="H698" i="6"/>
  <c r="H697" i="6"/>
  <c r="N696" i="6"/>
  <c r="M696" i="6"/>
  <c r="L696" i="6"/>
  <c r="K696" i="6"/>
  <c r="J696" i="6"/>
  <c r="I696" i="6"/>
  <c r="H696" i="6"/>
  <c r="H695" i="6"/>
  <c r="H694" i="6"/>
  <c r="H693" i="6"/>
  <c r="H692" i="6"/>
  <c r="H691" i="6" s="1"/>
  <c r="N691" i="6"/>
  <c r="M691" i="6"/>
  <c r="L691" i="6"/>
  <c r="K691" i="6"/>
  <c r="J691" i="6"/>
  <c r="I691" i="6"/>
  <c r="H690" i="6"/>
  <c r="H689" i="6"/>
  <c r="H688" i="6"/>
  <c r="H687" i="6"/>
  <c r="H686" i="6" s="1"/>
  <c r="N686" i="6"/>
  <c r="M686" i="6"/>
  <c r="L686" i="6"/>
  <c r="K686" i="6"/>
  <c r="J686" i="6"/>
  <c r="I686" i="6"/>
  <c r="H685" i="6"/>
  <c r="H684" i="6"/>
  <c r="H683" i="6"/>
  <c r="H682" i="6"/>
  <c r="N681" i="6"/>
  <c r="M681" i="6"/>
  <c r="L681" i="6"/>
  <c r="K681" i="6"/>
  <c r="J681" i="6"/>
  <c r="I681" i="6"/>
  <c r="H680" i="6"/>
  <c r="H679" i="6"/>
  <c r="H678" i="6"/>
  <c r="H677" i="6"/>
  <c r="N676" i="6"/>
  <c r="M676" i="6"/>
  <c r="L676" i="6"/>
  <c r="K676" i="6"/>
  <c r="J676" i="6"/>
  <c r="I676" i="6"/>
  <c r="H676" i="6"/>
  <c r="N674" i="6"/>
  <c r="M674" i="6"/>
  <c r="L674" i="6"/>
  <c r="K674" i="6"/>
  <c r="J674" i="6"/>
  <c r="I674" i="6"/>
  <c r="H674" i="6" s="1"/>
  <c r="N673" i="6"/>
  <c r="M673" i="6"/>
  <c r="L673" i="6"/>
  <c r="K673" i="6"/>
  <c r="J673" i="6"/>
  <c r="I673" i="6"/>
  <c r="H673" i="6" s="1"/>
  <c r="N672" i="6"/>
  <c r="M672" i="6"/>
  <c r="L672" i="6"/>
  <c r="K672" i="6"/>
  <c r="J672" i="6"/>
  <c r="I672" i="6"/>
  <c r="H672" i="6" s="1"/>
  <c r="N671" i="6"/>
  <c r="M671" i="6"/>
  <c r="L671" i="6"/>
  <c r="L670" i="6" s="1"/>
  <c r="K671" i="6"/>
  <c r="J671" i="6"/>
  <c r="I671" i="6"/>
  <c r="N670" i="6"/>
  <c r="J670" i="6"/>
  <c r="H669" i="6"/>
  <c r="H668" i="6"/>
  <c r="H667" i="6"/>
  <c r="H666" i="6"/>
  <c r="H665" i="6" s="1"/>
  <c r="N665" i="6"/>
  <c r="M665" i="6"/>
  <c r="L665" i="6"/>
  <c r="K665" i="6"/>
  <c r="J665" i="6"/>
  <c r="I665" i="6"/>
  <c r="H664" i="6"/>
  <c r="H663" i="6"/>
  <c r="H662" i="6"/>
  <c r="H661" i="6"/>
  <c r="H660" i="6" s="1"/>
  <c r="N660" i="6"/>
  <c r="M660" i="6"/>
  <c r="L660" i="6"/>
  <c r="K660" i="6"/>
  <c r="J660" i="6"/>
  <c r="I660" i="6"/>
  <c r="H659" i="6"/>
  <c r="H658" i="6"/>
  <c r="H657" i="6"/>
  <c r="H656" i="6"/>
  <c r="N655" i="6"/>
  <c r="M655" i="6"/>
  <c r="L655" i="6"/>
  <c r="K655" i="6"/>
  <c r="J655" i="6"/>
  <c r="I655" i="6"/>
  <c r="H654" i="6"/>
  <c r="H653" i="6"/>
  <c r="H652" i="6"/>
  <c r="H651" i="6"/>
  <c r="N650" i="6"/>
  <c r="M650" i="6"/>
  <c r="L650" i="6"/>
  <c r="K650" i="6"/>
  <c r="J650" i="6"/>
  <c r="I650" i="6"/>
  <c r="H650" i="6"/>
  <c r="H649" i="6"/>
  <c r="H648" i="6"/>
  <c r="H647" i="6"/>
  <c r="H646" i="6"/>
  <c r="H645" i="6" s="1"/>
  <c r="N645" i="6"/>
  <c r="M645" i="6"/>
  <c r="L645" i="6"/>
  <c r="K645" i="6"/>
  <c r="J645" i="6"/>
  <c r="I645" i="6"/>
  <c r="H644" i="6"/>
  <c r="H643" i="6"/>
  <c r="H642" i="6"/>
  <c r="H641" i="6"/>
  <c r="H640" i="6" s="1"/>
  <c r="N640" i="6"/>
  <c r="M640" i="6"/>
  <c r="L640" i="6"/>
  <c r="K640" i="6"/>
  <c r="J640" i="6"/>
  <c r="I640" i="6"/>
  <c r="H639" i="6"/>
  <c r="H638" i="6"/>
  <c r="H637" i="6"/>
  <c r="H636" i="6"/>
  <c r="N635" i="6"/>
  <c r="M635" i="6"/>
  <c r="L635" i="6"/>
  <c r="K635" i="6"/>
  <c r="J635" i="6"/>
  <c r="I635" i="6"/>
  <c r="N633" i="6"/>
  <c r="N629" i="6" s="1"/>
  <c r="M633" i="6"/>
  <c r="L633" i="6"/>
  <c r="K633" i="6"/>
  <c r="J633" i="6"/>
  <c r="I633" i="6"/>
  <c r="H633" i="6"/>
  <c r="N632" i="6"/>
  <c r="M632" i="6"/>
  <c r="L632" i="6"/>
  <c r="K632" i="6"/>
  <c r="J632" i="6"/>
  <c r="I632" i="6"/>
  <c r="H632" i="6" s="1"/>
  <c r="N631" i="6"/>
  <c r="M631" i="6"/>
  <c r="L631" i="6"/>
  <c r="K631" i="6"/>
  <c r="J631" i="6"/>
  <c r="I631" i="6"/>
  <c r="H631" i="6" s="1"/>
  <c r="N630" i="6"/>
  <c r="M630" i="6"/>
  <c r="L630" i="6"/>
  <c r="K630" i="6"/>
  <c r="J630" i="6"/>
  <c r="I630" i="6"/>
  <c r="J629" i="6"/>
  <c r="H628" i="6"/>
  <c r="H627" i="6"/>
  <c r="H626" i="6"/>
  <c r="H625" i="6"/>
  <c r="H624" i="6" s="1"/>
  <c r="N624" i="6"/>
  <c r="M624" i="6"/>
  <c r="L624" i="6"/>
  <c r="K624" i="6"/>
  <c r="J624" i="6"/>
  <c r="I624" i="6"/>
  <c r="N622" i="6"/>
  <c r="M622" i="6"/>
  <c r="L622" i="6"/>
  <c r="K622" i="6"/>
  <c r="J622" i="6"/>
  <c r="I622" i="6"/>
  <c r="H622" i="6" s="1"/>
  <c r="N621" i="6"/>
  <c r="M621" i="6"/>
  <c r="L621" i="6"/>
  <c r="K621" i="6"/>
  <c r="J621" i="6"/>
  <c r="I621" i="6"/>
  <c r="N620" i="6"/>
  <c r="N618" i="6" s="1"/>
  <c r="M620" i="6"/>
  <c r="L620" i="6"/>
  <c r="K620" i="6"/>
  <c r="J620" i="6"/>
  <c r="J618" i="6" s="1"/>
  <c r="I620" i="6"/>
  <c r="H620" i="6"/>
  <c r="N619" i="6"/>
  <c r="M619" i="6"/>
  <c r="L619" i="6"/>
  <c r="K619" i="6"/>
  <c r="J619" i="6"/>
  <c r="I619" i="6"/>
  <c r="H619" i="6" s="1"/>
  <c r="L618" i="6"/>
  <c r="H617" i="6"/>
  <c r="H616" i="6"/>
  <c r="H615" i="6"/>
  <c r="H614" i="6"/>
  <c r="N613" i="6"/>
  <c r="M613" i="6"/>
  <c r="L613" i="6"/>
  <c r="K613" i="6"/>
  <c r="J613" i="6"/>
  <c r="I613" i="6"/>
  <c r="H612" i="6"/>
  <c r="H611" i="6"/>
  <c r="H610" i="6"/>
  <c r="H609" i="6"/>
  <c r="N608" i="6"/>
  <c r="M608" i="6"/>
  <c r="L608" i="6"/>
  <c r="K608" i="6"/>
  <c r="J608" i="6"/>
  <c r="I608" i="6"/>
  <c r="H608" i="6"/>
  <c r="H607" i="6"/>
  <c r="H606" i="6"/>
  <c r="H605" i="6"/>
  <c r="H604" i="6"/>
  <c r="H603" i="6" s="1"/>
  <c r="N603" i="6"/>
  <c r="M603" i="6"/>
  <c r="L603" i="6"/>
  <c r="K603" i="6"/>
  <c r="J603" i="6"/>
  <c r="I603" i="6"/>
  <c r="H602" i="6"/>
  <c r="H601" i="6"/>
  <c r="H600" i="6"/>
  <c r="H599" i="6"/>
  <c r="H598" i="6" s="1"/>
  <c r="N598" i="6"/>
  <c r="M598" i="6"/>
  <c r="L598" i="6"/>
  <c r="K598" i="6"/>
  <c r="J598" i="6"/>
  <c r="I598" i="6"/>
  <c r="H597" i="6"/>
  <c r="H596" i="6"/>
  <c r="H595" i="6"/>
  <c r="H594" i="6"/>
  <c r="N593" i="6"/>
  <c r="M593" i="6"/>
  <c r="L593" i="6"/>
  <c r="K593" i="6"/>
  <c r="J593" i="6"/>
  <c r="I593" i="6"/>
  <c r="H592" i="6"/>
  <c r="H591" i="6"/>
  <c r="H590" i="6"/>
  <c r="H589" i="6"/>
  <c r="N588" i="6"/>
  <c r="M588" i="6"/>
  <c r="L588" i="6"/>
  <c r="K588" i="6"/>
  <c r="J588" i="6"/>
  <c r="I588" i="6"/>
  <c r="H588" i="6"/>
  <c r="H587" i="6"/>
  <c r="H586" i="6"/>
  <c r="H585" i="6"/>
  <c r="H584" i="6"/>
  <c r="H583" i="6" s="1"/>
  <c r="N583" i="6"/>
  <c r="M583" i="6"/>
  <c r="L583" i="6"/>
  <c r="K583" i="6"/>
  <c r="J583" i="6"/>
  <c r="I583" i="6"/>
  <c r="H582" i="6"/>
  <c r="H581" i="6"/>
  <c r="H580" i="6"/>
  <c r="H579" i="6"/>
  <c r="H578" i="6" s="1"/>
  <c r="N578" i="6"/>
  <c r="M578" i="6"/>
  <c r="L578" i="6"/>
  <c r="K578" i="6"/>
  <c r="J578" i="6"/>
  <c r="I578" i="6"/>
  <c r="N573" i="6"/>
  <c r="M573" i="6"/>
  <c r="L573" i="6"/>
  <c r="K573" i="6"/>
  <c r="J573" i="6"/>
  <c r="I573" i="6"/>
  <c r="H573" i="6"/>
  <c r="H572" i="6"/>
  <c r="H571" i="6"/>
  <c r="H570" i="6"/>
  <c r="H569" i="6"/>
  <c r="H568" i="6" s="1"/>
  <c r="N568" i="6"/>
  <c r="M568" i="6"/>
  <c r="L568" i="6"/>
  <c r="K568" i="6"/>
  <c r="J568" i="6"/>
  <c r="I568" i="6"/>
  <c r="H567" i="6"/>
  <c r="H566" i="6"/>
  <c r="H565" i="6"/>
  <c r="H564" i="6"/>
  <c r="N563" i="6"/>
  <c r="M563" i="6"/>
  <c r="L563" i="6"/>
  <c r="K563" i="6"/>
  <c r="J563" i="6"/>
  <c r="I563" i="6"/>
  <c r="N561" i="6"/>
  <c r="N557" i="6" s="1"/>
  <c r="M561" i="6"/>
  <c r="L561" i="6"/>
  <c r="K561" i="6"/>
  <c r="J561" i="6"/>
  <c r="I561" i="6"/>
  <c r="H561" i="6"/>
  <c r="N560" i="6"/>
  <c r="M560" i="6"/>
  <c r="L560" i="6"/>
  <c r="K560" i="6"/>
  <c r="J560" i="6"/>
  <c r="I560" i="6"/>
  <c r="H560" i="6" s="1"/>
  <c r="N559" i="6"/>
  <c r="M559" i="6"/>
  <c r="L559" i="6"/>
  <c r="K559" i="6"/>
  <c r="J559" i="6"/>
  <c r="I559" i="6"/>
  <c r="H559" i="6" s="1"/>
  <c r="N558" i="6"/>
  <c r="M558" i="6"/>
  <c r="L558" i="6"/>
  <c r="K558" i="6"/>
  <c r="J558" i="6"/>
  <c r="I558" i="6"/>
  <c r="J557" i="6"/>
  <c r="H556" i="6"/>
  <c r="H555" i="6"/>
  <c r="H554" i="6"/>
  <c r="H553" i="6"/>
  <c r="H552" i="6" s="1"/>
  <c r="N552" i="6"/>
  <c r="M552" i="6"/>
  <c r="L552" i="6"/>
  <c r="K552" i="6"/>
  <c r="J552" i="6"/>
  <c r="I552" i="6"/>
  <c r="H551" i="6"/>
  <c r="H550" i="6"/>
  <c r="H549" i="6"/>
  <c r="H548" i="6"/>
  <c r="H547" i="6" s="1"/>
  <c r="N547" i="6"/>
  <c r="M547" i="6"/>
  <c r="L547" i="6"/>
  <c r="K547" i="6"/>
  <c r="J547" i="6"/>
  <c r="I547" i="6"/>
  <c r="H546" i="6"/>
  <c r="H545" i="6"/>
  <c r="H544" i="6"/>
  <c r="H543" i="6"/>
  <c r="N542" i="6"/>
  <c r="M542" i="6"/>
  <c r="L542" i="6"/>
  <c r="K542" i="6"/>
  <c r="J542" i="6"/>
  <c r="I542" i="6"/>
  <c r="H541" i="6"/>
  <c r="H540" i="6"/>
  <c r="H539" i="6"/>
  <c r="H538" i="6"/>
  <c r="N537" i="6"/>
  <c r="M537" i="6"/>
  <c r="L537" i="6"/>
  <c r="K537" i="6"/>
  <c r="J537" i="6"/>
  <c r="I537" i="6"/>
  <c r="H537" i="6"/>
  <c r="H507" i="6"/>
  <c r="N506" i="6"/>
  <c r="M506" i="6"/>
  <c r="L506" i="6"/>
  <c r="K506" i="6"/>
  <c r="J506" i="6"/>
  <c r="I506" i="6"/>
  <c r="H506" i="6"/>
  <c r="H505" i="6"/>
  <c r="H504" i="6"/>
  <c r="H503" i="6"/>
  <c r="H502" i="6"/>
  <c r="H501" i="6" s="1"/>
  <c r="N501" i="6"/>
  <c r="M501" i="6"/>
  <c r="L501" i="6"/>
  <c r="K501" i="6"/>
  <c r="J501" i="6"/>
  <c r="I501" i="6"/>
  <c r="N499" i="6"/>
  <c r="M499" i="6"/>
  <c r="L499" i="6"/>
  <c r="K499" i="6"/>
  <c r="J499" i="6"/>
  <c r="I499" i="6"/>
  <c r="H499" i="6" s="1"/>
  <c r="N498" i="6"/>
  <c r="M498" i="6"/>
  <c r="L498" i="6"/>
  <c r="K498" i="6"/>
  <c r="J498" i="6"/>
  <c r="I498" i="6"/>
  <c r="N497" i="6"/>
  <c r="N495" i="6" s="1"/>
  <c r="M497" i="6"/>
  <c r="L497" i="6"/>
  <c r="L495" i="6" s="1"/>
  <c r="K497" i="6"/>
  <c r="J497" i="6"/>
  <c r="J495" i="6" s="1"/>
  <c r="I497" i="6"/>
  <c r="H497" i="6"/>
  <c r="N496" i="6"/>
  <c r="M496" i="6"/>
  <c r="M495" i="6" s="1"/>
  <c r="L496" i="6"/>
  <c r="K496" i="6"/>
  <c r="K495" i="6" s="1"/>
  <c r="J496" i="6"/>
  <c r="I496" i="6"/>
  <c r="H494" i="6"/>
  <c r="H493" i="6"/>
  <c r="H492" i="6"/>
  <c r="H491" i="6"/>
  <c r="N490" i="6"/>
  <c r="M490" i="6"/>
  <c r="L490" i="6"/>
  <c r="K490" i="6"/>
  <c r="J490" i="6"/>
  <c r="I490" i="6"/>
  <c r="N488" i="6"/>
  <c r="M488" i="6"/>
  <c r="L488" i="6"/>
  <c r="K488" i="6"/>
  <c r="J488" i="6"/>
  <c r="I488" i="6"/>
  <c r="H488" i="6"/>
  <c r="N487" i="6"/>
  <c r="M487" i="6"/>
  <c r="L487" i="6"/>
  <c r="K487" i="6"/>
  <c r="J487" i="6"/>
  <c r="I487" i="6"/>
  <c r="H487" i="6" s="1"/>
  <c r="N486" i="6"/>
  <c r="M486" i="6"/>
  <c r="L486" i="6"/>
  <c r="K486" i="6"/>
  <c r="J486" i="6"/>
  <c r="I486" i="6"/>
  <c r="H486" i="6" s="1"/>
  <c r="N485" i="6"/>
  <c r="M485" i="6"/>
  <c r="L485" i="6"/>
  <c r="K485" i="6"/>
  <c r="J485" i="6"/>
  <c r="I485" i="6"/>
  <c r="L484" i="6"/>
  <c r="H483" i="6"/>
  <c r="H482" i="6"/>
  <c r="H481" i="6"/>
  <c r="H480" i="6"/>
  <c r="H479" i="6" s="1"/>
  <c r="N479" i="6"/>
  <c r="M479" i="6"/>
  <c r="L479" i="6"/>
  <c r="K479" i="6"/>
  <c r="J479" i="6"/>
  <c r="I479" i="6"/>
  <c r="H478" i="6"/>
  <c r="H477" i="6"/>
  <c r="H476" i="6"/>
  <c r="H475" i="6"/>
  <c r="H474" i="6" s="1"/>
  <c r="N474" i="6"/>
  <c r="M474" i="6"/>
  <c r="L474" i="6"/>
  <c r="K474" i="6"/>
  <c r="J474" i="6"/>
  <c r="I474" i="6"/>
  <c r="H473" i="6"/>
  <c r="H472" i="6"/>
  <c r="H471" i="6"/>
  <c r="H470" i="6"/>
  <c r="N469" i="6"/>
  <c r="M469" i="6"/>
  <c r="L469" i="6"/>
  <c r="K469" i="6"/>
  <c r="J469" i="6"/>
  <c r="I469" i="6"/>
  <c r="H468" i="6"/>
  <c r="H467" i="6"/>
  <c r="H466" i="6"/>
  <c r="H465" i="6"/>
  <c r="N464" i="6"/>
  <c r="M464" i="6"/>
  <c r="L464" i="6"/>
  <c r="K464" i="6"/>
  <c r="J464" i="6"/>
  <c r="I464" i="6"/>
  <c r="H464" i="6"/>
  <c r="H463" i="6"/>
  <c r="H462" i="6"/>
  <c r="H461" i="6"/>
  <c r="H460" i="6"/>
  <c r="H459" i="6" s="1"/>
  <c r="N459" i="6"/>
  <c r="M459" i="6"/>
  <c r="L459" i="6"/>
  <c r="K459" i="6"/>
  <c r="J459" i="6"/>
  <c r="I459" i="6"/>
  <c r="H458" i="6"/>
  <c r="H457" i="6"/>
  <c r="H456" i="6"/>
  <c r="H455" i="6"/>
  <c r="H454" i="6" s="1"/>
  <c r="N454" i="6"/>
  <c r="M454" i="6"/>
  <c r="L454" i="6"/>
  <c r="K454" i="6"/>
  <c r="J454" i="6"/>
  <c r="I454" i="6"/>
  <c r="H453" i="6"/>
  <c r="H452" i="6"/>
  <c r="H451" i="6"/>
  <c r="H450" i="6"/>
  <c r="N449" i="6"/>
  <c r="M449" i="6"/>
  <c r="L449" i="6"/>
  <c r="K449" i="6"/>
  <c r="J449" i="6"/>
  <c r="I449" i="6"/>
  <c r="H448" i="6"/>
  <c r="H447" i="6"/>
  <c r="H446" i="6"/>
  <c r="H445" i="6"/>
  <c r="N444" i="6"/>
  <c r="M444" i="6"/>
  <c r="L444" i="6"/>
  <c r="K444" i="6"/>
  <c r="J444" i="6"/>
  <c r="I444" i="6"/>
  <c r="H444" i="6"/>
  <c r="H443" i="6"/>
  <c r="H442" i="6"/>
  <c r="H441" i="6"/>
  <c r="H440" i="6"/>
  <c r="H439" i="6" s="1"/>
  <c r="N439" i="6"/>
  <c r="M439" i="6"/>
  <c r="L439" i="6"/>
  <c r="K439" i="6"/>
  <c r="J439" i="6"/>
  <c r="I439" i="6"/>
  <c r="N437" i="6"/>
  <c r="M437" i="6"/>
  <c r="L437" i="6"/>
  <c r="K437" i="6"/>
  <c r="J437" i="6"/>
  <c r="I437" i="6"/>
  <c r="H437" i="6" s="1"/>
  <c r="N436" i="6"/>
  <c r="M436" i="6"/>
  <c r="L436" i="6"/>
  <c r="K436" i="6"/>
  <c r="J436" i="6"/>
  <c r="I436" i="6"/>
  <c r="N435" i="6"/>
  <c r="N433" i="6" s="1"/>
  <c r="M435" i="6"/>
  <c r="L435" i="6"/>
  <c r="L433" i="6" s="1"/>
  <c r="K435" i="6"/>
  <c r="J435" i="6"/>
  <c r="J433" i="6" s="1"/>
  <c r="I435" i="6"/>
  <c r="H435" i="6"/>
  <c r="N434" i="6"/>
  <c r="M434" i="6"/>
  <c r="M433" i="6" s="1"/>
  <c r="L434" i="6"/>
  <c r="K434" i="6"/>
  <c r="K433" i="6" s="1"/>
  <c r="J434" i="6"/>
  <c r="I434" i="6"/>
  <c r="H432" i="6"/>
  <c r="H431" i="6"/>
  <c r="H430" i="6"/>
  <c r="H429" i="6"/>
  <c r="N428" i="6"/>
  <c r="M428" i="6"/>
  <c r="L428" i="6"/>
  <c r="K428" i="6"/>
  <c r="J428" i="6"/>
  <c r="I428" i="6"/>
  <c r="H427" i="6"/>
  <c r="H426" i="6"/>
  <c r="H425" i="6"/>
  <c r="H424" i="6"/>
  <c r="N423" i="6"/>
  <c r="M423" i="6"/>
  <c r="L423" i="6"/>
  <c r="K423" i="6"/>
  <c r="J423" i="6"/>
  <c r="I423" i="6"/>
  <c r="H423" i="6"/>
  <c r="H422" i="6"/>
  <c r="H421" i="6"/>
  <c r="H420" i="6"/>
  <c r="H419" i="6"/>
  <c r="H418" i="6" s="1"/>
  <c r="N418" i="6"/>
  <c r="M418" i="6"/>
  <c r="L418" i="6"/>
  <c r="K418" i="6"/>
  <c r="J418" i="6"/>
  <c r="I418" i="6"/>
  <c r="H417" i="6"/>
  <c r="H416" i="6"/>
  <c r="H415" i="6"/>
  <c r="H414" i="6"/>
  <c r="H413" i="6" s="1"/>
  <c r="N413" i="6"/>
  <c r="M413" i="6"/>
  <c r="L413" i="6"/>
  <c r="K413" i="6"/>
  <c r="J413" i="6"/>
  <c r="I413" i="6"/>
  <c r="H412" i="6"/>
  <c r="H411" i="6"/>
  <c r="H410" i="6"/>
  <c r="H409" i="6"/>
  <c r="N408" i="6"/>
  <c r="M408" i="6"/>
  <c r="L408" i="6"/>
  <c r="K408" i="6"/>
  <c r="J408" i="6"/>
  <c r="I408" i="6"/>
  <c r="H407" i="6"/>
  <c r="H406" i="6"/>
  <c r="H405" i="6"/>
  <c r="H404" i="6"/>
  <c r="N403" i="6"/>
  <c r="M403" i="6"/>
  <c r="L403" i="6"/>
  <c r="K403" i="6"/>
  <c r="J403" i="6"/>
  <c r="I403" i="6"/>
  <c r="H403" i="6"/>
  <c r="H402" i="6"/>
  <c r="H401" i="6"/>
  <c r="H400" i="6"/>
  <c r="H399" i="6"/>
  <c r="H398" i="6" s="1"/>
  <c r="N398" i="6"/>
  <c r="M398" i="6"/>
  <c r="L398" i="6"/>
  <c r="K398" i="6"/>
  <c r="J398" i="6"/>
  <c r="I398" i="6"/>
  <c r="N396" i="6"/>
  <c r="M396" i="6"/>
  <c r="L396" i="6"/>
  <c r="K396" i="6"/>
  <c r="J396" i="6"/>
  <c r="I396" i="6"/>
  <c r="H396" i="6" s="1"/>
  <c r="N395" i="6"/>
  <c r="M395" i="6"/>
  <c r="L395" i="6"/>
  <c r="K395" i="6"/>
  <c r="J395" i="6"/>
  <c r="I395" i="6"/>
  <c r="N394" i="6"/>
  <c r="N392" i="6" s="1"/>
  <c r="M394" i="6"/>
  <c r="L394" i="6"/>
  <c r="K394" i="6"/>
  <c r="J394" i="6"/>
  <c r="I394" i="6"/>
  <c r="H394" i="6"/>
  <c r="N393" i="6"/>
  <c r="M393" i="6"/>
  <c r="L393" i="6"/>
  <c r="K393" i="6"/>
  <c r="J393" i="6"/>
  <c r="I393" i="6"/>
  <c r="J392" i="6"/>
  <c r="H391" i="6"/>
  <c r="H390" i="6"/>
  <c r="H389" i="6"/>
  <c r="H388" i="6"/>
  <c r="H387" i="6" s="1"/>
  <c r="N387" i="6"/>
  <c r="M387" i="6"/>
  <c r="L387" i="6"/>
  <c r="K387" i="6"/>
  <c r="J387" i="6"/>
  <c r="I387" i="6"/>
  <c r="H386" i="6"/>
  <c r="H385" i="6"/>
  <c r="H384" i="6"/>
  <c r="H383" i="6"/>
  <c r="H382" i="6" s="1"/>
  <c r="N382" i="6"/>
  <c r="M382" i="6"/>
  <c r="L382" i="6"/>
  <c r="K382" i="6"/>
  <c r="J382" i="6"/>
  <c r="I382" i="6"/>
  <c r="H381" i="6"/>
  <c r="H380" i="6"/>
  <c r="H379" i="6"/>
  <c r="H378" i="6"/>
  <c r="N377" i="6"/>
  <c r="M377" i="6"/>
  <c r="L377" i="6"/>
  <c r="K377" i="6"/>
  <c r="J377" i="6"/>
  <c r="I377" i="6"/>
  <c r="H376" i="6"/>
  <c r="H375" i="6"/>
  <c r="H374" i="6"/>
  <c r="H373" i="6"/>
  <c r="N372" i="6"/>
  <c r="M372" i="6"/>
  <c r="L372" i="6"/>
  <c r="K372" i="6"/>
  <c r="J372" i="6"/>
  <c r="I372" i="6"/>
  <c r="H372" i="6"/>
  <c r="H371" i="6"/>
  <c r="H370" i="6"/>
  <c r="H369" i="6"/>
  <c r="H368" i="6"/>
  <c r="H367" i="6" s="1"/>
  <c r="N367" i="6"/>
  <c r="M367" i="6"/>
  <c r="L367" i="6"/>
  <c r="K367" i="6"/>
  <c r="J367" i="6"/>
  <c r="I367" i="6"/>
  <c r="H366" i="6"/>
  <c r="H365" i="6"/>
  <c r="H364" i="6"/>
  <c r="H363" i="6"/>
  <c r="H362" i="6" s="1"/>
  <c r="N362" i="6"/>
  <c r="M362" i="6"/>
  <c r="L362" i="6"/>
  <c r="K362" i="6"/>
  <c r="J362" i="6"/>
  <c r="I362" i="6"/>
  <c r="H361" i="6"/>
  <c r="H360" i="6"/>
  <c r="H359" i="6"/>
  <c r="H358" i="6"/>
  <c r="N357" i="6"/>
  <c r="M357" i="6"/>
  <c r="L357" i="6"/>
  <c r="K357" i="6"/>
  <c r="J357" i="6"/>
  <c r="I357" i="6"/>
  <c r="H356" i="6"/>
  <c r="H355" i="6"/>
  <c r="H354" i="6"/>
  <c r="H353" i="6"/>
  <c r="N352" i="6"/>
  <c r="M352" i="6"/>
  <c r="L352" i="6"/>
  <c r="K352" i="6"/>
  <c r="J352" i="6"/>
  <c r="I352" i="6"/>
  <c r="H352" i="6"/>
  <c r="H351" i="6"/>
  <c r="H350" i="6"/>
  <c r="H349" i="6"/>
  <c r="H348" i="6"/>
  <c r="H347" i="6" s="1"/>
  <c r="N347" i="6"/>
  <c r="M347" i="6"/>
  <c r="L347" i="6"/>
  <c r="K347" i="6"/>
  <c r="J347" i="6"/>
  <c r="I347" i="6"/>
  <c r="H346" i="6"/>
  <c r="H345" i="6"/>
  <c r="H344" i="6"/>
  <c r="H343" i="6"/>
  <c r="H342" i="6" s="1"/>
  <c r="N342" i="6"/>
  <c r="M342" i="6"/>
  <c r="L342" i="6"/>
  <c r="K342" i="6"/>
  <c r="J342" i="6"/>
  <c r="I342" i="6"/>
  <c r="H341" i="6"/>
  <c r="H340" i="6"/>
  <c r="H339" i="6"/>
  <c r="H338" i="6"/>
  <c r="N337" i="6"/>
  <c r="M337" i="6"/>
  <c r="L337" i="6"/>
  <c r="K337" i="6"/>
  <c r="J337" i="6"/>
  <c r="I337" i="6"/>
  <c r="H336" i="6"/>
  <c r="H335" i="6"/>
  <c r="H334" i="6"/>
  <c r="H333" i="6"/>
  <c r="N332" i="6"/>
  <c r="M332" i="6"/>
  <c r="L332" i="6"/>
  <c r="K332" i="6"/>
  <c r="J332" i="6"/>
  <c r="I332" i="6"/>
  <c r="H332" i="6"/>
  <c r="H331" i="6"/>
  <c r="H330" i="6"/>
  <c r="H329" i="6"/>
  <c r="H328" i="6"/>
  <c r="H327" i="6" s="1"/>
  <c r="N327" i="6"/>
  <c r="M327" i="6"/>
  <c r="L327" i="6"/>
  <c r="K327" i="6"/>
  <c r="J327" i="6"/>
  <c r="I327" i="6"/>
  <c r="H326" i="6"/>
  <c r="H325" i="6"/>
  <c r="H324" i="6"/>
  <c r="H323" i="6"/>
  <c r="H322" i="6" s="1"/>
  <c r="N322" i="6"/>
  <c r="M322" i="6"/>
  <c r="L322" i="6"/>
  <c r="K322" i="6"/>
  <c r="J322" i="6"/>
  <c r="I322" i="6"/>
  <c r="N320" i="6"/>
  <c r="M320" i="6"/>
  <c r="L320" i="6"/>
  <c r="K320" i="6"/>
  <c r="J320" i="6"/>
  <c r="I320" i="6"/>
  <c r="N319" i="6"/>
  <c r="M319" i="6"/>
  <c r="L319" i="6"/>
  <c r="K319" i="6"/>
  <c r="J319" i="6"/>
  <c r="I319" i="6"/>
  <c r="N318" i="6"/>
  <c r="N316" i="6" s="1"/>
  <c r="M318" i="6"/>
  <c r="L318" i="6"/>
  <c r="K318" i="6"/>
  <c r="J318" i="6"/>
  <c r="J316" i="6" s="1"/>
  <c r="I318" i="6"/>
  <c r="H318" i="6"/>
  <c r="N317" i="6"/>
  <c r="M317" i="6"/>
  <c r="M316" i="6" s="1"/>
  <c r="L317" i="6"/>
  <c r="K317" i="6"/>
  <c r="K316" i="6" s="1"/>
  <c r="J317" i="6"/>
  <c r="I317" i="6"/>
  <c r="H317" i="6" s="1"/>
  <c r="L316" i="6"/>
  <c r="H315" i="6"/>
  <c r="H314" i="6"/>
  <c r="H313" i="6"/>
  <c r="H312" i="6"/>
  <c r="N311" i="6"/>
  <c r="M311" i="6"/>
  <c r="L311" i="6"/>
  <c r="K311" i="6"/>
  <c r="J311" i="6"/>
  <c r="I311" i="6"/>
  <c r="H310" i="6"/>
  <c r="H309" i="6"/>
  <c r="H308" i="6"/>
  <c r="H307" i="6"/>
  <c r="N306" i="6"/>
  <c r="M306" i="6"/>
  <c r="L306" i="6"/>
  <c r="K306" i="6"/>
  <c r="J306" i="6"/>
  <c r="I306" i="6"/>
  <c r="H306" i="6"/>
  <c r="H305" i="6"/>
  <c r="H304" i="6"/>
  <c r="H303" i="6"/>
  <c r="H302" i="6"/>
  <c r="H301" i="6" s="1"/>
  <c r="N301" i="6"/>
  <c r="M301" i="6"/>
  <c r="L301" i="6"/>
  <c r="K301" i="6"/>
  <c r="J301" i="6"/>
  <c r="I301" i="6"/>
  <c r="H300" i="6"/>
  <c r="H299" i="6"/>
  <c r="H298" i="6"/>
  <c r="H297" i="6"/>
  <c r="H296" i="6" s="1"/>
  <c r="N296" i="6"/>
  <c r="M296" i="6"/>
  <c r="L296" i="6"/>
  <c r="K296" i="6"/>
  <c r="J296" i="6"/>
  <c r="I296" i="6"/>
  <c r="H295" i="6"/>
  <c r="H294" i="6"/>
  <c r="H293" i="6"/>
  <c r="H292" i="6"/>
  <c r="N291" i="6"/>
  <c r="M291" i="6"/>
  <c r="L291" i="6"/>
  <c r="K291" i="6"/>
  <c r="J291" i="6"/>
  <c r="I291" i="6"/>
  <c r="H290" i="6"/>
  <c r="H289" i="6"/>
  <c r="H288" i="6"/>
  <c r="H287" i="6"/>
  <c r="N286" i="6"/>
  <c r="M286" i="6"/>
  <c r="L286" i="6"/>
  <c r="K286" i="6"/>
  <c r="J286" i="6"/>
  <c r="I286" i="6"/>
  <c r="H286" i="6"/>
  <c r="H285" i="6"/>
  <c r="H284" i="6"/>
  <c r="H283" i="6"/>
  <c r="H282" i="6"/>
  <c r="H281" i="6" s="1"/>
  <c r="N281" i="6"/>
  <c r="M281" i="6"/>
  <c r="L281" i="6"/>
  <c r="K281" i="6"/>
  <c r="J281" i="6"/>
  <c r="I281" i="6"/>
  <c r="N279" i="6"/>
  <c r="M279" i="6"/>
  <c r="L279" i="6"/>
  <c r="K279" i="6"/>
  <c r="J279" i="6"/>
  <c r="I279" i="6"/>
  <c r="H279" i="6" s="1"/>
  <c r="N278" i="6"/>
  <c r="M278" i="6"/>
  <c r="L278" i="6"/>
  <c r="K278" i="6"/>
  <c r="J278" i="6"/>
  <c r="I278" i="6"/>
  <c r="N277" i="6"/>
  <c r="N275" i="6" s="1"/>
  <c r="M277" i="6"/>
  <c r="L277" i="6"/>
  <c r="K277" i="6"/>
  <c r="J277" i="6"/>
  <c r="J275" i="6" s="1"/>
  <c r="I277" i="6"/>
  <c r="H277" i="6"/>
  <c r="N276" i="6"/>
  <c r="M276" i="6"/>
  <c r="M275" i="6" s="1"/>
  <c r="L276" i="6"/>
  <c r="K276" i="6"/>
  <c r="K275" i="6" s="1"/>
  <c r="J276" i="6"/>
  <c r="I276" i="6"/>
  <c r="H276" i="6" s="1"/>
  <c r="L275" i="6"/>
  <c r="H274" i="6"/>
  <c r="H273" i="6"/>
  <c r="H272" i="6"/>
  <c r="H271" i="6"/>
  <c r="N270" i="6"/>
  <c r="M270" i="6"/>
  <c r="L270" i="6"/>
  <c r="K270" i="6"/>
  <c r="J270" i="6"/>
  <c r="I270" i="6"/>
  <c r="H269" i="6"/>
  <c r="H268" i="6"/>
  <c r="H267" i="6"/>
  <c r="H266" i="6"/>
  <c r="N265" i="6"/>
  <c r="M265" i="6"/>
  <c r="L265" i="6"/>
  <c r="K265" i="6"/>
  <c r="J265" i="6"/>
  <c r="I265" i="6"/>
  <c r="H265" i="6"/>
  <c r="H264" i="6"/>
  <c r="H263" i="6"/>
  <c r="H262" i="6"/>
  <c r="H261" i="6"/>
  <c r="H260" i="6" s="1"/>
  <c r="N260" i="6"/>
  <c r="M260" i="6"/>
  <c r="L260" i="6"/>
  <c r="K260" i="6"/>
  <c r="J260" i="6"/>
  <c r="I260" i="6"/>
  <c r="H259" i="6"/>
  <c r="H258" i="6"/>
  <c r="H257" i="6"/>
  <c r="H256" i="6"/>
  <c r="H255" i="6" s="1"/>
  <c r="N255" i="6"/>
  <c r="M255" i="6"/>
  <c r="L255" i="6"/>
  <c r="K255" i="6"/>
  <c r="J255" i="6"/>
  <c r="I255" i="6"/>
  <c r="H254" i="6"/>
  <c r="H253" i="6"/>
  <c r="H252" i="6"/>
  <c r="H251" i="6"/>
  <c r="N250" i="6"/>
  <c r="M250" i="6"/>
  <c r="L250" i="6"/>
  <c r="K250" i="6"/>
  <c r="J250" i="6"/>
  <c r="I250" i="6"/>
  <c r="N248" i="6"/>
  <c r="M248" i="6"/>
  <c r="L248" i="6"/>
  <c r="K248" i="6"/>
  <c r="J248" i="6"/>
  <c r="I248" i="6"/>
  <c r="H248" i="6"/>
  <c r="N247" i="6"/>
  <c r="M247" i="6"/>
  <c r="L247" i="6"/>
  <c r="K247" i="6"/>
  <c r="J247" i="6"/>
  <c r="I247" i="6"/>
  <c r="H247" i="6" s="1"/>
  <c r="N246" i="6"/>
  <c r="M246" i="6"/>
  <c r="L246" i="6"/>
  <c r="K246" i="6"/>
  <c r="J246" i="6"/>
  <c r="I246" i="6"/>
  <c r="H246" i="6" s="1"/>
  <c r="N245" i="6"/>
  <c r="M245" i="6"/>
  <c r="L245" i="6"/>
  <c r="L244" i="6" s="1"/>
  <c r="K245" i="6"/>
  <c r="J245" i="6"/>
  <c r="I245" i="6"/>
  <c r="N244" i="6"/>
  <c r="J244" i="6"/>
  <c r="H243" i="6"/>
  <c r="H242" i="6"/>
  <c r="H241" i="6"/>
  <c r="H240" i="6"/>
  <c r="H239" i="6" s="1"/>
  <c r="N239" i="6"/>
  <c r="M239" i="6"/>
  <c r="L239" i="6"/>
  <c r="K239" i="6"/>
  <c r="J239" i="6"/>
  <c r="I239" i="6"/>
  <c r="H238" i="6"/>
  <c r="H237" i="6"/>
  <c r="H236" i="6"/>
  <c r="H235" i="6"/>
  <c r="H234" i="6" s="1"/>
  <c r="N234" i="6"/>
  <c r="M234" i="6"/>
  <c r="L234" i="6"/>
  <c r="K234" i="6"/>
  <c r="J234" i="6"/>
  <c r="I234" i="6"/>
  <c r="H233" i="6"/>
  <c r="H232" i="6"/>
  <c r="H231" i="6"/>
  <c r="H230" i="6"/>
  <c r="N229" i="6"/>
  <c r="M229" i="6"/>
  <c r="L229" i="6"/>
  <c r="K229" i="6"/>
  <c r="J229" i="6"/>
  <c r="I229" i="6"/>
  <c r="H228" i="6"/>
  <c r="H227" i="6"/>
  <c r="H226" i="6"/>
  <c r="H225" i="6"/>
  <c r="N224" i="6"/>
  <c r="M224" i="6"/>
  <c r="L224" i="6"/>
  <c r="K224" i="6"/>
  <c r="J224" i="6"/>
  <c r="I224" i="6"/>
  <c r="H224" i="6"/>
  <c r="H223" i="6"/>
  <c r="H222" i="6"/>
  <c r="H221" i="6"/>
  <c r="H220" i="6"/>
  <c r="H219" i="6" s="1"/>
  <c r="N219" i="6"/>
  <c r="M219" i="6"/>
  <c r="L219" i="6"/>
  <c r="K219" i="6"/>
  <c r="J219" i="6"/>
  <c r="I219" i="6"/>
  <c r="H218" i="6"/>
  <c r="H217" i="6"/>
  <c r="H216" i="6"/>
  <c r="H215" i="6"/>
  <c r="H214" i="6" s="1"/>
  <c r="N214" i="6"/>
  <c r="M214" i="6"/>
  <c r="L214" i="6"/>
  <c r="K214" i="6"/>
  <c r="J214" i="6"/>
  <c r="I214" i="6"/>
  <c r="H213" i="6"/>
  <c r="H212" i="6"/>
  <c r="H211" i="6"/>
  <c r="H210" i="6"/>
  <c r="N209" i="6"/>
  <c r="M209" i="6"/>
  <c r="L209" i="6"/>
  <c r="K209" i="6"/>
  <c r="J209" i="6"/>
  <c r="I209" i="6"/>
  <c r="H208" i="6"/>
  <c r="H207" i="6"/>
  <c r="H206" i="6"/>
  <c r="H205" i="6"/>
  <c r="N204" i="6"/>
  <c r="M204" i="6"/>
  <c r="L204" i="6"/>
  <c r="K204" i="6"/>
  <c r="J204" i="6"/>
  <c r="I204" i="6"/>
  <c r="H204" i="6"/>
  <c r="H203" i="6"/>
  <c r="H202" i="6"/>
  <c r="H201" i="6"/>
  <c r="H200" i="6"/>
  <c r="H199" i="6" s="1"/>
  <c r="N199" i="6"/>
  <c r="M199" i="6"/>
  <c r="L199" i="6"/>
  <c r="K199" i="6"/>
  <c r="J199" i="6"/>
  <c r="I199" i="6"/>
  <c r="N197" i="6"/>
  <c r="M197" i="6"/>
  <c r="L197" i="6"/>
  <c r="K197" i="6"/>
  <c r="J197" i="6"/>
  <c r="I197" i="6"/>
  <c r="H197" i="6" s="1"/>
  <c r="N196" i="6"/>
  <c r="M196" i="6"/>
  <c r="L196" i="6"/>
  <c r="K196" i="6"/>
  <c r="J196" i="6"/>
  <c r="I196" i="6"/>
  <c r="N195" i="6"/>
  <c r="N193" i="6" s="1"/>
  <c r="M195" i="6"/>
  <c r="L195" i="6"/>
  <c r="K195" i="6"/>
  <c r="J195" i="6"/>
  <c r="J193" i="6" s="1"/>
  <c r="I195" i="6"/>
  <c r="H195" i="6"/>
  <c r="N194" i="6"/>
  <c r="M194" i="6"/>
  <c r="M193" i="6" s="1"/>
  <c r="L194" i="6"/>
  <c r="K194" i="6"/>
  <c r="K193" i="6" s="1"/>
  <c r="J194" i="6"/>
  <c r="I194" i="6"/>
  <c r="H194" i="6" s="1"/>
  <c r="L193" i="6"/>
  <c r="H192" i="6"/>
  <c r="H191" i="6"/>
  <c r="H190" i="6"/>
  <c r="H189" i="6"/>
  <c r="N188" i="6"/>
  <c r="M188" i="6"/>
  <c r="L188" i="6"/>
  <c r="K188" i="6"/>
  <c r="J188" i="6"/>
  <c r="I188" i="6"/>
  <c r="H187" i="6"/>
  <c r="H186" i="6"/>
  <c r="H185" i="6"/>
  <c r="H184" i="6"/>
  <c r="N183" i="6"/>
  <c r="M183" i="6"/>
  <c r="L183" i="6"/>
  <c r="K183" i="6"/>
  <c r="J183" i="6"/>
  <c r="I183" i="6"/>
  <c r="H183" i="6"/>
  <c r="H182" i="6"/>
  <c r="H181" i="6"/>
  <c r="H180" i="6"/>
  <c r="H179" i="6"/>
  <c r="H178" i="6" s="1"/>
  <c r="N178" i="6"/>
  <c r="M178" i="6"/>
  <c r="L178" i="6"/>
  <c r="K178" i="6"/>
  <c r="J178" i="6"/>
  <c r="I178" i="6"/>
  <c r="H177" i="6"/>
  <c r="H176" i="6"/>
  <c r="H175" i="6"/>
  <c r="H174" i="6"/>
  <c r="H173" i="6" s="1"/>
  <c r="N173" i="6"/>
  <c r="M173" i="6"/>
  <c r="L173" i="6"/>
  <c r="K173" i="6"/>
  <c r="J173" i="6"/>
  <c r="I173" i="6"/>
  <c r="H172" i="6"/>
  <c r="H171" i="6"/>
  <c r="H170" i="6"/>
  <c r="H169" i="6"/>
  <c r="N168" i="6"/>
  <c r="M168" i="6"/>
  <c r="L168" i="6"/>
  <c r="K168" i="6"/>
  <c r="J168" i="6"/>
  <c r="I168" i="6"/>
  <c r="H167" i="6"/>
  <c r="H166" i="6"/>
  <c r="H165" i="6"/>
  <c r="H164" i="6"/>
  <c r="N163" i="6"/>
  <c r="M163" i="6"/>
  <c r="L163" i="6"/>
  <c r="K163" i="6"/>
  <c r="J163" i="6"/>
  <c r="I163" i="6"/>
  <c r="H163" i="6"/>
  <c r="H162" i="6"/>
  <c r="H161" i="6"/>
  <c r="H160" i="6"/>
  <c r="H159" i="6"/>
  <c r="H158" i="6" s="1"/>
  <c r="N158" i="6"/>
  <c r="M158" i="6"/>
  <c r="L158" i="6"/>
  <c r="K158" i="6"/>
  <c r="J158" i="6"/>
  <c r="I158" i="6"/>
  <c r="H157" i="6"/>
  <c r="H156" i="6"/>
  <c r="H155" i="6"/>
  <c r="H154" i="6"/>
  <c r="H153" i="6" s="1"/>
  <c r="N153" i="6"/>
  <c r="M153" i="6"/>
  <c r="L153" i="6"/>
  <c r="K153" i="6"/>
  <c r="J153" i="6"/>
  <c r="I153" i="6"/>
  <c r="H152" i="6"/>
  <c r="H151" i="6"/>
  <c r="H150" i="6"/>
  <c r="H149" i="6"/>
  <c r="N148" i="6"/>
  <c r="M148" i="6"/>
  <c r="L148" i="6"/>
  <c r="K148" i="6"/>
  <c r="J148" i="6"/>
  <c r="I148" i="6"/>
  <c r="N146" i="6"/>
  <c r="M146" i="6"/>
  <c r="L146" i="6"/>
  <c r="K146" i="6"/>
  <c r="J146" i="6"/>
  <c r="I146" i="6"/>
  <c r="H146" i="6"/>
  <c r="N145" i="6"/>
  <c r="M145" i="6"/>
  <c r="L145" i="6"/>
  <c r="K145" i="6"/>
  <c r="J145" i="6"/>
  <c r="I145" i="6"/>
  <c r="H145" i="6" s="1"/>
  <c r="N144" i="6"/>
  <c r="M144" i="6"/>
  <c r="L144" i="6"/>
  <c r="K144" i="6"/>
  <c r="J144" i="6"/>
  <c r="I144" i="6"/>
  <c r="H144" i="6" s="1"/>
  <c r="N143" i="6"/>
  <c r="M143" i="6"/>
  <c r="L143" i="6"/>
  <c r="L142" i="6" s="1"/>
  <c r="K143" i="6"/>
  <c r="J143" i="6"/>
  <c r="I143" i="6"/>
  <c r="N142" i="6"/>
  <c r="J142" i="6"/>
  <c r="H141" i="6"/>
  <c r="H140" i="6"/>
  <c r="H139" i="6"/>
  <c r="H138" i="6"/>
  <c r="H137" i="6" s="1"/>
  <c r="N137" i="6"/>
  <c r="M137" i="6"/>
  <c r="L137" i="6"/>
  <c r="K137" i="6"/>
  <c r="J137" i="6"/>
  <c r="I137" i="6"/>
  <c r="H136" i="6"/>
  <c r="H135" i="6"/>
  <c r="H134" i="6"/>
  <c r="H133" i="6"/>
  <c r="H132" i="6" s="1"/>
  <c r="N132" i="6"/>
  <c r="M132" i="6"/>
  <c r="L132" i="6"/>
  <c r="K132" i="6"/>
  <c r="J132" i="6"/>
  <c r="I132" i="6"/>
  <c r="H131" i="6"/>
  <c r="H130" i="6"/>
  <c r="H129" i="6"/>
  <c r="H128" i="6"/>
  <c r="N127" i="6"/>
  <c r="M127" i="6"/>
  <c r="L127" i="6"/>
  <c r="K127" i="6"/>
  <c r="J127" i="6"/>
  <c r="I127" i="6"/>
  <c r="H126" i="6"/>
  <c r="H125" i="6"/>
  <c r="H124" i="6"/>
  <c r="H123" i="6"/>
  <c r="N122" i="6"/>
  <c r="M122" i="6"/>
  <c r="L122" i="6"/>
  <c r="K122" i="6"/>
  <c r="J122" i="6"/>
  <c r="I122" i="6"/>
  <c r="H122" i="6"/>
  <c r="H121" i="6"/>
  <c r="H120" i="6"/>
  <c r="H119" i="6"/>
  <c r="H118" i="6"/>
  <c r="H117" i="6" s="1"/>
  <c r="N117" i="6"/>
  <c r="M117" i="6"/>
  <c r="L117" i="6"/>
  <c r="K117" i="6"/>
  <c r="J117" i="6"/>
  <c r="I117" i="6"/>
  <c r="H116" i="6"/>
  <c r="H115" i="6"/>
  <c r="H114" i="6"/>
  <c r="H113" i="6"/>
  <c r="H112" i="6" s="1"/>
  <c r="N112" i="6"/>
  <c r="M112" i="6"/>
  <c r="L112" i="6"/>
  <c r="K112" i="6"/>
  <c r="J112" i="6"/>
  <c r="I112" i="6"/>
  <c r="H111" i="6"/>
  <c r="H110" i="6"/>
  <c r="H109" i="6"/>
  <c r="H108" i="6"/>
  <c r="N107" i="6"/>
  <c r="M107" i="6"/>
  <c r="L107" i="6"/>
  <c r="K107" i="6"/>
  <c r="J107" i="6"/>
  <c r="I107" i="6"/>
  <c r="H106" i="6"/>
  <c r="H105" i="6"/>
  <c r="H104" i="6"/>
  <c r="H103" i="6"/>
  <c r="N102" i="6"/>
  <c r="M102" i="6"/>
  <c r="L102" i="6"/>
  <c r="K102" i="6"/>
  <c r="J102" i="6"/>
  <c r="I102" i="6"/>
  <c r="H102" i="6"/>
  <c r="N100" i="6"/>
  <c r="M100" i="6"/>
  <c r="L100" i="6"/>
  <c r="K100" i="6"/>
  <c r="J100" i="6"/>
  <c r="I100" i="6"/>
  <c r="H100" i="6" s="1"/>
  <c r="N99" i="6"/>
  <c r="M99" i="6"/>
  <c r="M96" i="6" s="1"/>
  <c r="L99" i="6"/>
  <c r="K99" i="6"/>
  <c r="J99" i="6"/>
  <c r="I99" i="6"/>
  <c r="H99" i="6" s="1"/>
  <c r="N98" i="6"/>
  <c r="M98" i="6"/>
  <c r="L98" i="6"/>
  <c r="K98" i="6"/>
  <c r="J98" i="6"/>
  <c r="I98" i="6"/>
  <c r="N97" i="6"/>
  <c r="N96" i="6" s="1"/>
  <c r="M97" i="6"/>
  <c r="L97" i="6"/>
  <c r="L96" i="6" s="1"/>
  <c r="K97" i="6"/>
  <c r="J97" i="6"/>
  <c r="J96" i="6" s="1"/>
  <c r="I97" i="6"/>
  <c r="H97" i="6"/>
  <c r="K96" i="6"/>
  <c r="H95" i="6"/>
  <c r="H94" i="6"/>
  <c r="H93" i="6"/>
  <c r="H92" i="6"/>
  <c r="N91" i="6"/>
  <c r="M91" i="6"/>
  <c r="L91" i="6"/>
  <c r="K91" i="6"/>
  <c r="J91" i="6"/>
  <c r="I91" i="6"/>
  <c r="H91" i="6"/>
  <c r="H90" i="6"/>
  <c r="H89" i="6"/>
  <c r="H88" i="6"/>
  <c r="H87" i="6"/>
  <c r="H86" i="6" s="1"/>
  <c r="N86" i="6"/>
  <c r="M86" i="6"/>
  <c r="L86" i="6"/>
  <c r="K86" i="6"/>
  <c r="J86" i="6"/>
  <c r="I86" i="6"/>
  <c r="H85" i="6"/>
  <c r="H84" i="6"/>
  <c r="H83" i="6"/>
  <c r="H82" i="6"/>
  <c r="H81" i="6" s="1"/>
  <c r="N81" i="6"/>
  <c r="M81" i="6"/>
  <c r="L81" i="6"/>
  <c r="K81" i="6"/>
  <c r="J81" i="6"/>
  <c r="I81" i="6"/>
  <c r="N79" i="6"/>
  <c r="M79" i="6"/>
  <c r="L79" i="6"/>
  <c r="K79" i="6"/>
  <c r="J79" i="6"/>
  <c r="I79" i="6"/>
  <c r="N78" i="6"/>
  <c r="M78" i="6"/>
  <c r="L78" i="6"/>
  <c r="K78" i="6"/>
  <c r="J78" i="6"/>
  <c r="I78" i="6"/>
  <c r="H78" i="6"/>
  <c r="N77" i="6"/>
  <c r="M77" i="6"/>
  <c r="L77" i="6"/>
  <c r="K77" i="6"/>
  <c r="J77" i="6"/>
  <c r="I77" i="6"/>
  <c r="N76" i="6"/>
  <c r="M76" i="6"/>
  <c r="L76" i="6"/>
  <c r="K76" i="6"/>
  <c r="K75" i="6" s="1"/>
  <c r="J76" i="6"/>
  <c r="I76" i="6"/>
  <c r="H76" i="6" s="1"/>
  <c r="M75" i="6"/>
  <c r="I75" i="6"/>
  <c r="H74" i="6"/>
  <c r="H73" i="6"/>
  <c r="H72" i="6"/>
  <c r="H71" i="6"/>
  <c r="H70" i="6" s="1"/>
  <c r="N70" i="6"/>
  <c r="M70" i="6"/>
  <c r="L70" i="6"/>
  <c r="K70" i="6"/>
  <c r="J70" i="6"/>
  <c r="I70" i="6"/>
  <c r="H69" i="6"/>
  <c r="H68" i="6"/>
  <c r="H67" i="6"/>
  <c r="H66" i="6"/>
  <c r="N65" i="6"/>
  <c r="M65" i="6"/>
  <c r="L65" i="6"/>
  <c r="K65" i="6"/>
  <c r="J65" i="6"/>
  <c r="I65" i="6"/>
  <c r="H64" i="6"/>
  <c r="H63" i="6"/>
  <c r="H62" i="6"/>
  <c r="H61" i="6"/>
  <c r="N60" i="6"/>
  <c r="M60" i="6"/>
  <c r="L60" i="6"/>
  <c r="K60" i="6"/>
  <c r="J60" i="6"/>
  <c r="I60" i="6"/>
  <c r="H60" i="6"/>
  <c r="H59" i="6"/>
  <c r="H58" i="6"/>
  <c r="H57" i="6"/>
  <c r="H56" i="6"/>
  <c r="H55" i="6" s="1"/>
  <c r="N55" i="6"/>
  <c r="M55" i="6"/>
  <c r="L55" i="6"/>
  <c r="K55" i="6"/>
  <c r="J55" i="6"/>
  <c r="I55" i="6"/>
  <c r="H54" i="6"/>
  <c r="H53" i="6"/>
  <c r="H52" i="6"/>
  <c r="H51" i="6"/>
  <c r="H50" i="6" s="1"/>
  <c r="N50" i="6"/>
  <c r="M50" i="6"/>
  <c r="L50" i="6"/>
  <c r="K50" i="6"/>
  <c r="J50" i="6"/>
  <c r="I50" i="6"/>
  <c r="H49" i="6"/>
  <c r="H48" i="6"/>
  <c r="H47" i="6"/>
  <c r="H46" i="6"/>
  <c r="N45" i="6"/>
  <c r="M45" i="6"/>
  <c r="L45" i="6"/>
  <c r="K45" i="6"/>
  <c r="J45" i="6"/>
  <c r="I45" i="6"/>
  <c r="H44" i="6"/>
  <c r="H43" i="6"/>
  <c r="H42" i="6"/>
  <c r="H41" i="6"/>
  <c r="N40" i="6"/>
  <c r="M40" i="6"/>
  <c r="L40" i="6"/>
  <c r="K40" i="6"/>
  <c r="J40" i="6"/>
  <c r="I40" i="6"/>
  <c r="H40" i="6"/>
  <c r="H39" i="6"/>
  <c r="H38" i="6"/>
  <c r="H37" i="6"/>
  <c r="H36" i="6"/>
  <c r="H35" i="6" s="1"/>
  <c r="N35" i="6"/>
  <c r="M35" i="6"/>
  <c r="L35" i="6"/>
  <c r="K35" i="6"/>
  <c r="J35" i="6"/>
  <c r="I35" i="6"/>
  <c r="H34" i="6"/>
  <c r="H33" i="6"/>
  <c r="H32" i="6"/>
  <c r="H31" i="6"/>
  <c r="H30" i="6" s="1"/>
  <c r="N30" i="6"/>
  <c r="M30" i="6"/>
  <c r="L30" i="6"/>
  <c r="K30" i="6"/>
  <c r="J30" i="6"/>
  <c r="I30" i="6"/>
  <c r="H29" i="6"/>
  <c r="H28" i="6"/>
  <c r="H27" i="6"/>
  <c r="H26" i="6"/>
  <c r="N25" i="6"/>
  <c r="M25" i="6"/>
  <c r="L25" i="6"/>
  <c r="K25" i="6"/>
  <c r="J25" i="6"/>
  <c r="I25" i="6"/>
  <c r="H24" i="6"/>
  <c r="H23" i="6"/>
  <c r="H22" i="6"/>
  <c r="H21" i="6"/>
  <c r="N20" i="6"/>
  <c r="M20" i="6"/>
  <c r="L20" i="6"/>
  <c r="K20" i="6"/>
  <c r="J20" i="6"/>
  <c r="I20" i="6"/>
  <c r="H20" i="6"/>
  <c r="H19" i="6"/>
  <c r="H18" i="6"/>
  <c r="H17" i="6"/>
  <c r="H16" i="6"/>
  <c r="H15" i="6" s="1"/>
  <c r="N15" i="6"/>
  <c r="M15" i="6"/>
  <c r="L15" i="6"/>
  <c r="K15" i="6"/>
  <c r="J15" i="6"/>
  <c r="I15" i="6"/>
  <c r="H14" i="6"/>
  <c r="H13" i="6"/>
  <c r="H12" i="6"/>
  <c r="H11" i="6"/>
  <c r="H10" i="6" s="1"/>
  <c r="N10" i="6"/>
  <c r="M10" i="6"/>
  <c r="L10" i="6"/>
  <c r="K10" i="6"/>
  <c r="J10" i="6"/>
  <c r="I10" i="6"/>
  <c r="H9" i="6"/>
  <c r="H8" i="6"/>
  <c r="H7" i="6"/>
  <c r="H6" i="6"/>
  <c r="N5" i="6"/>
  <c r="M5" i="6"/>
  <c r="L5" i="6"/>
  <c r="K5" i="6"/>
  <c r="J5" i="6"/>
  <c r="I5" i="6"/>
  <c r="N168" i="5"/>
  <c r="M168" i="5"/>
  <c r="L168" i="5"/>
  <c r="K168" i="5"/>
  <c r="J168" i="5"/>
  <c r="I168" i="5"/>
  <c r="H168" i="5" s="1"/>
  <c r="N167" i="5"/>
  <c r="M167" i="5"/>
  <c r="L167" i="5"/>
  <c r="K167" i="5"/>
  <c r="J167" i="5"/>
  <c r="I167" i="5"/>
  <c r="N166" i="5"/>
  <c r="N164" i="5" s="1"/>
  <c r="M166" i="5"/>
  <c r="L166" i="5"/>
  <c r="L164" i="5" s="1"/>
  <c r="K166" i="5"/>
  <c r="J166" i="5"/>
  <c r="J164" i="5" s="1"/>
  <c r="I166" i="5"/>
  <c r="H166" i="5"/>
  <c r="N165" i="5"/>
  <c r="M165" i="5"/>
  <c r="M164" i="5" s="1"/>
  <c r="L165" i="5"/>
  <c r="K165" i="5"/>
  <c r="J165" i="5"/>
  <c r="I165" i="5"/>
  <c r="H165" i="5" s="1"/>
  <c r="K164" i="5"/>
  <c r="H163" i="5"/>
  <c r="H162" i="5"/>
  <c r="H161" i="5"/>
  <c r="H159" i="5" s="1"/>
  <c r="H160" i="5"/>
  <c r="N159" i="5"/>
  <c r="M159" i="5"/>
  <c r="L159" i="5"/>
  <c r="K159" i="5"/>
  <c r="J159" i="5"/>
  <c r="I159" i="5"/>
  <c r="N157" i="5"/>
  <c r="M157" i="5"/>
  <c r="L157" i="5"/>
  <c r="K157" i="5"/>
  <c r="J157" i="5"/>
  <c r="I157" i="5"/>
  <c r="H157" i="5"/>
  <c r="N156" i="5"/>
  <c r="M156" i="5"/>
  <c r="L156" i="5"/>
  <c r="K156" i="5"/>
  <c r="J156" i="5"/>
  <c r="I156" i="5"/>
  <c r="H156" i="5" s="1"/>
  <c r="N155" i="5"/>
  <c r="M155" i="5"/>
  <c r="L155" i="5"/>
  <c r="K155" i="5"/>
  <c r="K153" i="5" s="1"/>
  <c r="J155" i="5"/>
  <c r="I155" i="5"/>
  <c r="H155" i="5" s="1"/>
  <c r="N154" i="5"/>
  <c r="M154" i="5"/>
  <c r="L154" i="5"/>
  <c r="K154" i="5"/>
  <c r="J154" i="5"/>
  <c r="I154" i="5"/>
  <c r="M153" i="5"/>
  <c r="I153" i="5"/>
  <c r="H152" i="5"/>
  <c r="H151" i="5"/>
  <c r="H150" i="5"/>
  <c r="H149" i="5"/>
  <c r="N148" i="5"/>
  <c r="M148" i="5"/>
  <c r="L148" i="5"/>
  <c r="K148" i="5"/>
  <c r="J148" i="5"/>
  <c r="I148" i="5"/>
  <c r="H147" i="5"/>
  <c r="H146" i="5"/>
  <c r="H145" i="5"/>
  <c r="H144" i="5"/>
  <c r="N143" i="5"/>
  <c r="M143" i="5"/>
  <c r="L143" i="5"/>
  <c r="K143" i="5"/>
  <c r="J143" i="5"/>
  <c r="I143" i="5"/>
  <c r="H142" i="5"/>
  <c r="H141" i="5"/>
  <c r="H140" i="5"/>
  <c r="H139" i="5"/>
  <c r="N138" i="5"/>
  <c r="M138" i="5"/>
  <c r="L138" i="5"/>
  <c r="K138" i="5"/>
  <c r="J138" i="5"/>
  <c r="I138" i="5"/>
  <c r="H137" i="5"/>
  <c r="H136" i="5"/>
  <c r="H135" i="5"/>
  <c r="H134" i="5"/>
  <c r="N133" i="5"/>
  <c r="M133" i="5"/>
  <c r="L133" i="5"/>
  <c r="K133" i="5"/>
  <c r="J133" i="5"/>
  <c r="I133" i="5"/>
  <c r="H132" i="5"/>
  <c r="H131" i="5"/>
  <c r="H130" i="5"/>
  <c r="H129" i="5"/>
  <c r="N128" i="5"/>
  <c r="M128" i="5"/>
  <c r="L128" i="5"/>
  <c r="K128" i="5"/>
  <c r="J128" i="5"/>
  <c r="I128" i="5"/>
  <c r="H127" i="5"/>
  <c r="H126" i="5"/>
  <c r="H125" i="5"/>
  <c r="H124" i="5"/>
  <c r="N123" i="5"/>
  <c r="M123" i="5"/>
  <c r="L123" i="5"/>
  <c r="K123" i="5"/>
  <c r="J123" i="5"/>
  <c r="I123" i="5"/>
  <c r="N121" i="5"/>
  <c r="M121" i="5"/>
  <c r="L121" i="5"/>
  <c r="K121" i="5"/>
  <c r="J121" i="5"/>
  <c r="I121" i="5"/>
  <c r="H121" i="5" s="1"/>
  <c r="N120" i="5"/>
  <c r="M120" i="5"/>
  <c r="L120" i="5"/>
  <c r="K120" i="5"/>
  <c r="J120" i="5"/>
  <c r="I120" i="5"/>
  <c r="N119" i="5"/>
  <c r="N117" i="5" s="1"/>
  <c r="M119" i="5"/>
  <c r="L119" i="5"/>
  <c r="L117" i="5" s="1"/>
  <c r="K119" i="5"/>
  <c r="J119" i="5"/>
  <c r="J117" i="5" s="1"/>
  <c r="I119" i="5"/>
  <c r="H119" i="5"/>
  <c r="N118" i="5"/>
  <c r="M118" i="5"/>
  <c r="M117" i="5" s="1"/>
  <c r="L118" i="5"/>
  <c r="K118" i="5"/>
  <c r="J118" i="5"/>
  <c r="I118" i="5"/>
  <c r="H118" i="5" s="1"/>
  <c r="K117" i="5"/>
  <c r="H116" i="5"/>
  <c r="H115" i="5"/>
  <c r="H114" i="5"/>
  <c r="H112" i="5" s="1"/>
  <c r="H113" i="5"/>
  <c r="N112" i="5"/>
  <c r="M112" i="5"/>
  <c r="L112" i="5"/>
  <c r="K112" i="5"/>
  <c r="J112" i="5"/>
  <c r="I112" i="5"/>
  <c r="N110" i="5"/>
  <c r="M110" i="5"/>
  <c r="L110" i="5"/>
  <c r="K110" i="5"/>
  <c r="J110" i="5"/>
  <c r="I110" i="5"/>
  <c r="H110" i="5"/>
  <c r="N109" i="5"/>
  <c r="M109" i="5"/>
  <c r="L109" i="5"/>
  <c r="K109" i="5"/>
  <c r="J109" i="5"/>
  <c r="I109" i="5"/>
  <c r="H109" i="5" s="1"/>
  <c r="N108" i="5"/>
  <c r="M108" i="5"/>
  <c r="L108" i="5"/>
  <c r="K108" i="5"/>
  <c r="K106" i="5" s="1"/>
  <c r="J108" i="5"/>
  <c r="I108" i="5"/>
  <c r="H108" i="5" s="1"/>
  <c r="N107" i="5"/>
  <c r="M107" i="5"/>
  <c r="L107" i="5"/>
  <c r="K107" i="5"/>
  <c r="J107" i="5"/>
  <c r="I107" i="5"/>
  <c r="M106" i="5"/>
  <c r="I106" i="5"/>
  <c r="H105" i="5"/>
  <c r="H104" i="5"/>
  <c r="H103" i="5"/>
  <c r="H102" i="5"/>
  <c r="N101" i="5"/>
  <c r="M101" i="5"/>
  <c r="L101" i="5"/>
  <c r="K101" i="5"/>
  <c r="J101" i="5"/>
  <c r="I101" i="5"/>
  <c r="N99" i="5"/>
  <c r="M99" i="5"/>
  <c r="L99" i="5"/>
  <c r="K99" i="5"/>
  <c r="J99" i="5"/>
  <c r="I99" i="5"/>
  <c r="H99" i="5" s="1"/>
  <c r="N98" i="5"/>
  <c r="M98" i="5"/>
  <c r="L98" i="5"/>
  <c r="K98" i="5"/>
  <c r="J98" i="5"/>
  <c r="I98" i="5"/>
  <c r="N97" i="5"/>
  <c r="N95" i="5" s="1"/>
  <c r="M97" i="5"/>
  <c r="L97" i="5"/>
  <c r="L95" i="5" s="1"/>
  <c r="K97" i="5"/>
  <c r="J97" i="5"/>
  <c r="J95" i="5" s="1"/>
  <c r="I97" i="5"/>
  <c r="H97" i="5"/>
  <c r="N96" i="5"/>
  <c r="M96" i="5"/>
  <c r="M95" i="5" s="1"/>
  <c r="L96" i="5"/>
  <c r="K96" i="5"/>
  <c r="J96" i="5"/>
  <c r="I96" i="5"/>
  <c r="H96" i="5" s="1"/>
  <c r="K95" i="5"/>
  <c r="H94" i="5"/>
  <c r="H93" i="5"/>
  <c r="H92" i="5"/>
  <c r="H90" i="5" s="1"/>
  <c r="H91" i="5"/>
  <c r="N90" i="5"/>
  <c r="M90" i="5"/>
  <c r="L90" i="5"/>
  <c r="K90" i="5"/>
  <c r="J90" i="5"/>
  <c r="I90" i="5"/>
  <c r="N88" i="5"/>
  <c r="M88" i="5"/>
  <c r="L88" i="5"/>
  <c r="K88" i="5"/>
  <c r="J88" i="5"/>
  <c r="I88" i="5"/>
  <c r="H88" i="5"/>
  <c r="N87" i="5"/>
  <c r="M87" i="5"/>
  <c r="L87" i="5"/>
  <c r="K87" i="5"/>
  <c r="J87" i="5"/>
  <c r="I87" i="5"/>
  <c r="H87" i="5" s="1"/>
  <c r="N86" i="5"/>
  <c r="M86" i="5"/>
  <c r="L86" i="5"/>
  <c r="K86" i="5"/>
  <c r="K84" i="5" s="1"/>
  <c r="J86" i="5"/>
  <c r="I86" i="5"/>
  <c r="H86" i="5" s="1"/>
  <c r="N85" i="5"/>
  <c r="M85" i="5"/>
  <c r="L85" i="5"/>
  <c r="K85" i="5"/>
  <c r="J85" i="5"/>
  <c r="I85" i="5"/>
  <c r="M84" i="5"/>
  <c r="I84" i="5"/>
  <c r="H83" i="5"/>
  <c r="H82" i="5"/>
  <c r="H81" i="5"/>
  <c r="H80" i="5"/>
  <c r="N79" i="5"/>
  <c r="M79" i="5"/>
  <c r="L79" i="5"/>
  <c r="K79" i="5"/>
  <c r="J79" i="5"/>
  <c r="I79" i="5"/>
  <c r="H78" i="5"/>
  <c r="H77" i="5"/>
  <c r="H76" i="5"/>
  <c r="H75" i="5"/>
  <c r="N74" i="5"/>
  <c r="M74" i="5"/>
  <c r="L74" i="5"/>
  <c r="K74" i="5"/>
  <c r="J74" i="5"/>
  <c r="I74" i="5"/>
  <c r="N72" i="5"/>
  <c r="M72" i="5"/>
  <c r="L72" i="5"/>
  <c r="K72" i="5"/>
  <c r="J72" i="5"/>
  <c r="I72" i="5"/>
  <c r="H72" i="5" s="1"/>
  <c r="N71" i="5"/>
  <c r="M71" i="5"/>
  <c r="L71" i="5"/>
  <c r="K71" i="5"/>
  <c r="J71" i="5"/>
  <c r="I71" i="5"/>
  <c r="N70" i="5"/>
  <c r="N68" i="5" s="1"/>
  <c r="M70" i="5"/>
  <c r="L70" i="5"/>
  <c r="L68" i="5" s="1"/>
  <c r="K70" i="5"/>
  <c r="J70" i="5"/>
  <c r="J68" i="5" s="1"/>
  <c r="I70" i="5"/>
  <c r="H70" i="5"/>
  <c r="N69" i="5"/>
  <c r="M69" i="5"/>
  <c r="M68" i="5" s="1"/>
  <c r="L69" i="5"/>
  <c r="K69" i="5"/>
  <c r="J69" i="5"/>
  <c r="I69" i="5"/>
  <c r="H69" i="5" s="1"/>
  <c r="K68" i="5"/>
  <c r="H67" i="5"/>
  <c r="H66" i="5"/>
  <c r="H65" i="5"/>
  <c r="H63" i="5" s="1"/>
  <c r="H64" i="5"/>
  <c r="N63" i="5"/>
  <c r="M63" i="5"/>
  <c r="L63" i="5"/>
  <c r="K63" i="5"/>
  <c r="J63" i="5"/>
  <c r="I63" i="5"/>
  <c r="H62" i="5"/>
  <c r="H61" i="5"/>
  <c r="H60" i="5"/>
  <c r="H58" i="5" s="1"/>
  <c r="H59" i="5"/>
  <c r="N58" i="5"/>
  <c r="M58" i="5"/>
  <c r="L58" i="5"/>
  <c r="K58" i="5"/>
  <c r="J58" i="5"/>
  <c r="I58" i="5"/>
  <c r="H57" i="5"/>
  <c r="H56" i="5"/>
  <c r="H55" i="5"/>
  <c r="H53" i="5" s="1"/>
  <c r="H54" i="5"/>
  <c r="N53" i="5"/>
  <c r="M53" i="5"/>
  <c r="L53" i="5"/>
  <c r="K53" i="5"/>
  <c r="J53" i="5"/>
  <c r="I53" i="5"/>
  <c r="N51" i="5"/>
  <c r="M51" i="5"/>
  <c r="L51" i="5"/>
  <c r="K51" i="5"/>
  <c r="J51" i="5"/>
  <c r="I51" i="5"/>
  <c r="H51" i="5"/>
  <c r="N50" i="5"/>
  <c r="M50" i="5"/>
  <c r="L50" i="5"/>
  <c r="K50" i="5"/>
  <c r="J50" i="5"/>
  <c r="I50" i="5"/>
  <c r="H50" i="5" s="1"/>
  <c r="N49" i="5"/>
  <c r="M49" i="5"/>
  <c r="L49" i="5"/>
  <c r="K49" i="5"/>
  <c r="K47" i="5" s="1"/>
  <c r="J49" i="5"/>
  <c r="I49" i="5"/>
  <c r="H49" i="5" s="1"/>
  <c r="N48" i="5"/>
  <c r="M48" i="5"/>
  <c r="L48" i="5"/>
  <c r="K48" i="5"/>
  <c r="J48" i="5"/>
  <c r="I48" i="5"/>
  <c r="M47" i="5"/>
  <c r="I47" i="5"/>
  <c r="H46" i="5"/>
  <c r="H45" i="5"/>
  <c r="H44" i="5"/>
  <c r="H43" i="5"/>
  <c r="N42" i="5"/>
  <c r="M42" i="5"/>
  <c r="L42" i="5"/>
  <c r="K42" i="5"/>
  <c r="J42" i="5"/>
  <c r="I42" i="5"/>
  <c r="H41" i="5"/>
  <c r="H40" i="5"/>
  <c r="H39" i="5"/>
  <c r="H38" i="5"/>
  <c r="N37" i="5"/>
  <c r="M37" i="5"/>
  <c r="L37" i="5"/>
  <c r="K37" i="5"/>
  <c r="J37" i="5"/>
  <c r="I37" i="5"/>
  <c r="N35" i="5"/>
  <c r="M35" i="5"/>
  <c r="L35" i="5"/>
  <c r="K35" i="5"/>
  <c r="J35" i="5"/>
  <c r="I35" i="5"/>
  <c r="H35" i="5" s="1"/>
  <c r="N34" i="5"/>
  <c r="M34" i="5"/>
  <c r="L34" i="5"/>
  <c r="K34" i="5"/>
  <c r="J34" i="5"/>
  <c r="I34" i="5"/>
  <c r="N33" i="5"/>
  <c r="N31" i="5" s="1"/>
  <c r="M33" i="5"/>
  <c r="L33" i="5"/>
  <c r="L31" i="5" s="1"/>
  <c r="K33" i="5"/>
  <c r="J33" i="5"/>
  <c r="J31" i="5" s="1"/>
  <c r="I33" i="5"/>
  <c r="H33" i="5"/>
  <c r="N32" i="5"/>
  <c r="M32" i="5"/>
  <c r="M31" i="5" s="1"/>
  <c r="L32" i="5"/>
  <c r="K32" i="5"/>
  <c r="J32" i="5"/>
  <c r="I32" i="5"/>
  <c r="H32" i="5" s="1"/>
  <c r="K31" i="5"/>
  <c r="H30" i="5"/>
  <c r="H29" i="5"/>
  <c r="H28" i="5"/>
  <c r="H26" i="5" s="1"/>
  <c r="H27" i="5"/>
  <c r="N26" i="5"/>
  <c r="M26" i="5"/>
  <c r="L26" i="5"/>
  <c r="K26" i="5"/>
  <c r="J26" i="5"/>
  <c r="I26" i="5"/>
  <c r="H25" i="5"/>
  <c r="H24" i="5"/>
  <c r="H23" i="5"/>
  <c r="H21" i="5" s="1"/>
  <c r="H22" i="5"/>
  <c r="N21" i="5"/>
  <c r="M21" i="5"/>
  <c r="L21" i="5"/>
  <c r="K21" i="5"/>
  <c r="J21" i="5"/>
  <c r="I21" i="5"/>
  <c r="H20" i="5"/>
  <c r="H19" i="5"/>
  <c r="H18" i="5"/>
  <c r="H16" i="5" s="1"/>
  <c r="H17" i="5"/>
  <c r="N16" i="5"/>
  <c r="M16" i="5"/>
  <c r="L16" i="5"/>
  <c r="K16" i="5"/>
  <c r="J16" i="5"/>
  <c r="I16" i="5"/>
  <c r="N14" i="5"/>
  <c r="M14" i="5"/>
  <c r="L14" i="5"/>
  <c r="K14" i="5"/>
  <c r="J14" i="5"/>
  <c r="I14" i="5"/>
  <c r="H14" i="5"/>
  <c r="N13" i="5"/>
  <c r="M13" i="5"/>
  <c r="L13" i="5"/>
  <c r="K13" i="5"/>
  <c r="J13" i="5"/>
  <c r="I13" i="5"/>
  <c r="H13" i="5" s="1"/>
  <c r="N12" i="5"/>
  <c r="M12" i="5"/>
  <c r="L12" i="5"/>
  <c r="K12" i="5"/>
  <c r="K10" i="5" s="1"/>
  <c r="J12" i="5"/>
  <c r="I12" i="5"/>
  <c r="H12" i="5" s="1"/>
  <c r="N11" i="5"/>
  <c r="M11" i="5"/>
  <c r="L11" i="5"/>
  <c r="K11" i="5"/>
  <c r="J11" i="5"/>
  <c r="I11" i="5"/>
  <c r="M10" i="5"/>
  <c r="I10" i="5"/>
  <c r="H9" i="5"/>
  <c r="H8" i="5"/>
  <c r="H7" i="5"/>
  <c r="H6" i="5"/>
  <c r="N5" i="5"/>
  <c r="M5" i="5"/>
  <c r="L5" i="5"/>
  <c r="K5" i="5"/>
  <c r="J5" i="5"/>
  <c r="I5" i="5"/>
  <c r="H2724" i="4"/>
  <c r="H2723" i="4"/>
  <c r="H2722" i="4"/>
  <c r="H2721" i="4"/>
  <c r="N2720" i="4"/>
  <c r="M2720" i="4"/>
  <c r="L2720" i="4"/>
  <c r="K2720" i="4"/>
  <c r="J2720" i="4"/>
  <c r="I2720" i="4"/>
  <c r="H2719" i="4"/>
  <c r="H2718" i="4"/>
  <c r="H2717" i="4"/>
  <c r="H2716" i="4"/>
  <c r="N2715" i="4"/>
  <c r="M2715" i="4"/>
  <c r="L2715" i="4"/>
  <c r="K2715" i="4"/>
  <c r="J2715" i="4"/>
  <c r="I2715" i="4"/>
  <c r="H2714" i="4"/>
  <c r="H2713" i="4"/>
  <c r="H2712" i="4"/>
  <c r="H2711" i="4"/>
  <c r="N2710" i="4"/>
  <c r="M2710" i="4"/>
  <c r="L2710" i="4"/>
  <c r="K2710" i="4"/>
  <c r="J2710" i="4"/>
  <c r="I2710" i="4"/>
  <c r="H2709" i="4"/>
  <c r="H2708" i="4"/>
  <c r="H2707" i="4"/>
  <c r="H2706" i="4"/>
  <c r="N2705" i="4"/>
  <c r="M2705" i="4"/>
  <c r="L2705" i="4"/>
  <c r="K2705" i="4"/>
  <c r="J2705" i="4"/>
  <c r="I2705" i="4"/>
  <c r="H2673" i="4"/>
  <c r="H2672" i="4"/>
  <c r="H2671" i="4"/>
  <c r="H2670" i="4"/>
  <c r="N2669" i="4"/>
  <c r="M2669" i="4"/>
  <c r="L2669" i="4"/>
  <c r="K2669" i="4"/>
  <c r="J2669" i="4"/>
  <c r="I2669" i="4"/>
  <c r="H2319" i="4"/>
  <c r="H2317" i="4" s="1"/>
  <c r="N2317" i="4"/>
  <c r="M2317" i="4"/>
  <c r="L2317" i="4"/>
  <c r="K2317" i="4"/>
  <c r="J2317" i="4"/>
  <c r="I2317" i="4"/>
  <c r="H2190" i="4"/>
  <c r="H2189" i="4"/>
  <c r="H2188" i="4"/>
  <c r="H2187" i="4"/>
  <c r="N2186" i="4"/>
  <c r="M2186" i="4"/>
  <c r="L2186" i="4"/>
  <c r="K2186" i="4"/>
  <c r="J2186" i="4"/>
  <c r="I2186" i="4"/>
  <c r="H2040" i="4"/>
  <c r="H2039" i="4"/>
  <c r="H2038" i="4"/>
  <c r="H2037" i="4"/>
  <c r="H2036" i="4"/>
  <c r="H2035" i="4"/>
  <c r="H2034" i="4"/>
  <c r="H2033" i="4"/>
  <c r="H2032" i="4"/>
  <c r="H2031" i="4"/>
  <c r="H2030" i="4"/>
  <c r="H2029" i="4"/>
  <c r="H2028" i="4"/>
  <c r="H2027" i="4"/>
  <c r="H2026" i="4"/>
  <c r="H2025" i="4"/>
  <c r="H2024" i="4"/>
  <c r="H2023" i="4"/>
  <c r="H2022" i="4"/>
  <c r="H2021" i="4"/>
  <c r="H2020" i="4"/>
  <c r="H2019" i="4"/>
  <c r="H2018" i="4"/>
  <c r="H2017" i="4"/>
  <c r="H2016" i="4"/>
  <c r="H2015" i="4"/>
  <c r="H2014" i="4"/>
  <c r="H2013" i="4"/>
  <c r="H2012" i="4"/>
  <c r="H2011" i="4"/>
  <c r="H2010" i="4"/>
  <c r="H2009" i="4"/>
  <c r="H2008" i="4"/>
  <c r="H2007" i="4"/>
  <c r="H2006" i="4"/>
  <c r="H2005" i="4"/>
  <c r="H2004" i="4"/>
  <c r="H2003" i="4"/>
  <c r="H2002" i="4"/>
  <c r="H2001" i="4"/>
  <c r="H2000" i="4"/>
  <c r="H1999" i="4"/>
  <c r="H1998" i="4"/>
  <c r="H1997" i="4"/>
  <c r="H1996" i="4"/>
  <c r="H1995" i="4"/>
  <c r="H1994" i="4"/>
  <c r="H1993" i="4"/>
  <c r="H1992" i="4"/>
  <c r="H1991" i="4"/>
  <c r="H1990" i="4"/>
  <c r="H1989" i="4"/>
  <c r="H1988" i="4"/>
  <c r="H1987" i="4"/>
  <c r="H1986" i="4"/>
  <c r="H1985" i="4"/>
  <c r="H1984" i="4"/>
  <c r="H1983" i="4"/>
  <c r="H1982" i="4"/>
  <c r="H1981" i="4"/>
  <c r="H1980" i="4"/>
  <c r="H1979" i="4"/>
  <c r="H1978" i="4"/>
  <c r="H1977" i="4"/>
  <c r="H1976" i="4"/>
  <c r="H1975" i="4"/>
  <c r="H1974" i="4"/>
  <c r="H1973" i="4"/>
  <c r="H1972" i="4"/>
  <c r="N1971" i="4"/>
  <c r="M1971" i="4"/>
  <c r="L1971" i="4"/>
  <c r="K1971" i="4"/>
  <c r="J1971" i="4"/>
  <c r="I1971" i="4"/>
  <c r="H1833" i="4"/>
  <c r="H1832" i="4"/>
  <c r="H1831" i="4"/>
  <c r="H1830" i="4"/>
  <c r="N1829" i="4"/>
  <c r="M1829" i="4"/>
  <c r="L1829" i="4"/>
  <c r="K1829" i="4"/>
  <c r="J1829" i="4"/>
  <c r="I1829" i="4"/>
  <c r="H1828" i="4"/>
  <c r="H1827" i="4"/>
  <c r="H1826" i="4"/>
  <c r="H1825" i="4"/>
  <c r="N1824" i="4"/>
  <c r="M1824" i="4"/>
  <c r="L1824" i="4"/>
  <c r="K1824" i="4"/>
  <c r="J1824" i="4"/>
  <c r="I1824" i="4"/>
  <c r="H1634" i="4"/>
  <c r="H1633" i="4"/>
  <c r="H1632" i="4"/>
  <c r="K1631" i="4"/>
  <c r="J1631" i="4"/>
  <c r="I1631" i="4"/>
  <c r="H1629" i="4"/>
  <c r="H1628" i="4"/>
  <c r="H1627" i="4"/>
  <c r="K1626" i="4"/>
  <c r="J1626" i="4"/>
  <c r="I1626" i="4"/>
  <c r="H1276" i="4"/>
  <c r="H1275" i="4"/>
  <c r="H1274" i="4"/>
  <c r="H1273" i="4"/>
  <c r="N1272" i="4"/>
  <c r="M1272" i="4"/>
  <c r="L1272" i="4"/>
  <c r="K1272" i="4"/>
  <c r="J1272" i="4"/>
  <c r="I1272" i="4"/>
  <c r="H1271" i="4"/>
  <c r="H1270" i="4"/>
  <c r="H1269" i="4"/>
  <c r="H1268" i="4"/>
  <c r="N1266" i="4"/>
  <c r="M1266" i="4"/>
  <c r="L1266" i="4"/>
  <c r="K1266" i="4"/>
  <c r="J1266" i="4"/>
  <c r="I1266" i="4"/>
  <c r="H1265" i="4"/>
  <c r="H1264" i="4"/>
  <c r="H1263" i="4"/>
  <c r="H1262" i="4"/>
  <c r="N1261" i="4"/>
  <c r="M1261" i="4"/>
  <c r="L1261" i="4"/>
  <c r="K1261" i="4"/>
  <c r="J1261" i="4"/>
  <c r="I1261" i="4"/>
  <c r="N1117" i="4"/>
  <c r="M1117" i="4"/>
  <c r="L1117" i="4"/>
  <c r="K1117" i="4"/>
  <c r="J1117" i="4"/>
  <c r="I1117" i="4"/>
  <c r="N1116" i="4"/>
  <c r="M1116" i="4"/>
  <c r="L1116" i="4"/>
  <c r="K1116" i="4"/>
  <c r="J1116" i="4"/>
  <c r="I1116" i="4"/>
  <c r="N1115" i="4"/>
  <c r="M1115" i="4"/>
  <c r="L1115" i="4"/>
  <c r="K1115" i="4"/>
  <c r="J1115" i="4"/>
  <c r="I1115" i="4"/>
  <c r="N1114" i="4"/>
  <c r="M1114" i="4"/>
  <c r="L1114" i="4"/>
  <c r="K1114" i="4"/>
  <c r="J1114" i="4"/>
  <c r="I1114" i="4"/>
  <c r="H1112" i="4"/>
  <c r="H1111" i="4"/>
  <c r="H1110" i="4"/>
  <c r="H1109" i="4"/>
  <c r="N1108" i="4"/>
  <c r="M1108" i="4"/>
  <c r="L1108" i="4"/>
  <c r="K1108" i="4"/>
  <c r="J1108" i="4"/>
  <c r="I1108" i="4"/>
  <c r="H1107" i="4"/>
  <c r="H1106" i="4"/>
  <c r="H1105" i="4"/>
  <c r="H1104" i="4"/>
  <c r="N1103" i="4"/>
  <c r="M1103" i="4"/>
  <c r="L1103" i="4"/>
  <c r="K1103" i="4"/>
  <c r="J1103" i="4"/>
  <c r="I1103" i="4"/>
  <c r="H1102" i="4"/>
  <c r="H1101" i="4"/>
  <c r="H1100" i="4"/>
  <c r="H1099" i="4"/>
  <c r="N1098" i="4"/>
  <c r="M1098" i="4"/>
  <c r="L1098" i="4"/>
  <c r="K1098" i="4"/>
  <c r="J1098" i="4"/>
  <c r="I1098" i="4"/>
  <c r="H1097" i="4"/>
  <c r="H1096" i="4"/>
  <c r="H1095" i="4"/>
  <c r="H1094" i="4"/>
  <c r="N1093" i="4"/>
  <c r="M1093" i="4"/>
  <c r="L1093" i="4"/>
  <c r="K1093" i="4"/>
  <c r="J1093" i="4"/>
  <c r="I1093" i="4"/>
  <c r="H1092" i="4"/>
  <c r="H1091" i="4"/>
  <c r="H1090" i="4"/>
  <c r="H1089" i="4"/>
  <c r="N1088" i="4"/>
  <c r="M1088" i="4"/>
  <c r="L1088" i="4"/>
  <c r="K1088" i="4"/>
  <c r="J1088" i="4"/>
  <c r="I1088" i="4"/>
  <c r="H1087" i="4"/>
  <c r="H1086" i="4"/>
  <c r="H1085" i="4"/>
  <c r="H1084" i="4"/>
  <c r="N1081" i="4"/>
  <c r="M1081" i="4"/>
  <c r="L1081" i="4"/>
  <c r="K1081" i="4"/>
  <c r="J1081" i="4"/>
  <c r="I1081" i="4"/>
  <c r="H1074" i="4"/>
  <c r="H1073" i="4"/>
  <c r="H1072" i="4"/>
  <c r="H1071" i="4"/>
  <c r="N1070" i="4"/>
  <c r="M1070" i="4"/>
  <c r="L1070" i="4"/>
  <c r="K1070" i="4"/>
  <c r="J1070" i="4"/>
  <c r="I1070" i="4"/>
  <c r="H1018" i="4"/>
  <c r="H1017" i="4"/>
  <c r="H1016" i="4"/>
  <c r="H1015" i="4"/>
  <c r="N1014" i="4"/>
  <c r="M1014" i="4"/>
  <c r="L1014" i="4"/>
  <c r="K1014" i="4"/>
  <c r="J1014" i="4"/>
  <c r="I1014" i="4"/>
  <c r="H1013" i="4"/>
  <c r="H1012" i="4"/>
  <c r="H1011" i="4"/>
  <c r="H1010" i="4"/>
  <c r="N1009" i="4"/>
  <c r="M1009" i="4"/>
  <c r="L1009" i="4"/>
  <c r="K1009" i="4"/>
  <c r="J1009" i="4"/>
  <c r="I1009" i="4"/>
  <c r="H897" i="4"/>
  <c r="H896" i="4"/>
  <c r="H895" i="4"/>
  <c r="H894" i="4"/>
  <c r="N893" i="4"/>
  <c r="M893" i="4"/>
  <c r="L893" i="4"/>
  <c r="K893" i="4"/>
  <c r="J893" i="4"/>
  <c r="I893" i="4"/>
  <c r="H861" i="4"/>
  <c r="H860" i="4"/>
  <c r="H859" i="4"/>
  <c r="H858" i="4"/>
  <c r="N857" i="4"/>
  <c r="M857" i="4"/>
  <c r="L857" i="4"/>
  <c r="K857" i="4"/>
  <c r="J857" i="4"/>
  <c r="I857" i="4"/>
  <c r="H854" i="4"/>
  <c r="H852" i="4" s="1"/>
  <c r="N852" i="4"/>
  <c r="M852" i="4"/>
  <c r="L852" i="4"/>
  <c r="K852" i="4"/>
  <c r="J852" i="4"/>
  <c r="I852" i="4"/>
  <c r="H538" i="4"/>
  <c r="H537" i="4"/>
  <c r="H536" i="4"/>
  <c r="H535" i="4"/>
  <c r="N534" i="4"/>
  <c r="M534" i="4"/>
  <c r="L534" i="4"/>
  <c r="K534" i="4"/>
  <c r="J534" i="4"/>
  <c r="I534" i="4"/>
  <c r="H397" i="4"/>
  <c r="H396" i="4"/>
  <c r="H395" i="4"/>
  <c r="H394" i="4"/>
  <c r="N393" i="4"/>
  <c r="M393" i="4"/>
  <c r="L393" i="4"/>
  <c r="K393" i="4"/>
  <c r="J393" i="4"/>
  <c r="I393" i="4"/>
  <c r="H392" i="4"/>
  <c r="H391" i="4"/>
  <c r="H390" i="4"/>
  <c r="H389" i="4"/>
  <c r="N388" i="4"/>
  <c r="M388" i="4"/>
  <c r="L388" i="4"/>
  <c r="K388" i="4"/>
  <c r="J388" i="4"/>
  <c r="I388" i="4"/>
  <c r="H387" i="4"/>
  <c r="H386" i="4"/>
  <c r="H385" i="4"/>
  <c r="H384" i="4"/>
  <c r="N383" i="4"/>
  <c r="M383" i="4"/>
  <c r="L383" i="4"/>
  <c r="K383" i="4"/>
  <c r="J383" i="4"/>
  <c r="I383" i="4"/>
  <c r="H382" i="4"/>
  <c r="H381" i="4"/>
  <c r="H380" i="4"/>
  <c r="H379" i="4"/>
  <c r="N378" i="4"/>
  <c r="M378" i="4"/>
  <c r="L378" i="4"/>
  <c r="K378" i="4"/>
  <c r="J378" i="4"/>
  <c r="I378" i="4"/>
  <c r="H377" i="4"/>
  <c r="H376" i="4"/>
  <c r="H375" i="4"/>
  <c r="H374" i="4"/>
  <c r="N373" i="4"/>
  <c r="M373" i="4"/>
  <c r="L373" i="4"/>
  <c r="K373" i="4"/>
  <c r="J373" i="4"/>
  <c r="I373" i="4"/>
  <c r="H372" i="4"/>
  <c r="H371" i="4"/>
  <c r="H370" i="4"/>
  <c r="H369" i="4"/>
  <c r="N368" i="4"/>
  <c r="M368" i="4"/>
  <c r="L368" i="4"/>
  <c r="K368" i="4"/>
  <c r="J368" i="4"/>
  <c r="I368" i="4"/>
  <c r="H367" i="4"/>
  <c r="H366" i="4"/>
  <c r="H365" i="4"/>
  <c r="H364" i="4"/>
  <c r="N363" i="4"/>
  <c r="M363" i="4"/>
  <c r="L363" i="4"/>
  <c r="K363" i="4"/>
  <c r="J363" i="4"/>
  <c r="I363" i="4"/>
  <c r="H362" i="4"/>
  <c r="H361" i="4"/>
  <c r="H360" i="4"/>
  <c r="H359" i="4"/>
  <c r="N358" i="4"/>
  <c r="M358" i="4"/>
  <c r="L358" i="4"/>
  <c r="K358" i="4"/>
  <c r="J358" i="4"/>
  <c r="I358" i="4"/>
  <c r="H357" i="4"/>
  <c r="H356" i="4"/>
  <c r="H355" i="4"/>
  <c r="H354" i="4"/>
  <c r="N353" i="4"/>
  <c r="M353" i="4"/>
  <c r="L353" i="4"/>
  <c r="K353" i="4"/>
  <c r="J353" i="4"/>
  <c r="I353" i="4"/>
  <c r="H352" i="4"/>
  <c r="H351" i="4"/>
  <c r="H350" i="4"/>
  <c r="H349" i="4"/>
  <c r="N348" i="4"/>
  <c r="M348" i="4"/>
  <c r="L348" i="4"/>
  <c r="K348" i="4"/>
  <c r="J348" i="4"/>
  <c r="I348" i="4"/>
  <c r="H347" i="4"/>
  <c r="H346" i="4"/>
  <c r="H345" i="4"/>
  <c r="H344" i="4"/>
  <c r="N343" i="4"/>
  <c r="M343" i="4"/>
  <c r="L343" i="4"/>
  <c r="K343" i="4"/>
  <c r="J343" i="4"/>
  <c r="I343" i="4"/>
  <c r="H342" i="4"/>
  <c r="H341" i="4"/>
  <c r="H340" i="4"/>
  <c r="H339" i="4"/>
  <c r="N338" i="4"/>
  <c r="M338" i="4"/>
  <c r="L338" i="4"/>
  <c r="K338" i="4"/>
  <c r="J338" i="4"/>
  <c r="I338" i="4"/>
  <c r="H337" i="4"/>
  <c r="H336" i="4"/>
  <c r="H335" i="4"/>
  <c r="H334" i="4"/>
  <c r="N333" i="4"/>
  <c r="M333" i="4"/>
  <c r="L333" i="4"/>
  <c r="K333" i="4"/>
  <c r="J333" i="4"/>
  <c r="I333" i="4"/>
  <c r="H332" i="4"/>
  <c r="H331" i="4"/>
  <c r="H330" i="4"/>
  <c r="H329" i="4"/>
  <c r="N328" i="4"/>
  <c r="M328" i="4"/>
  <c r="L328" i="4"/>
  <c r="K328" i="4"/>
  <c r="J328" i="4"/>
  <c r="I328" i="4"/>
  <c r="H327" i="4"/>
  <c r="H326" i="4"/>
  <c r="H325" i="4"/>
  <c r="H324" i="4"/>
  <c r="N323" i="4"/>
  <c r="M323" i="4"/>
  <c r="L323" i="4"/>
  <c r="K323" i="4"/>
  <c r="J323" i="4"/>
  <c r="I323" i="4"/>
  <c r="H322" i="4"/>
  <c r="H321" i="4"/>
  <c r="H320" i="4"/>
  <c r="H319" i="4"/>
  <c r="N318" i="4"/>
  <c r="M318" i="4"/>
  <c r="L318" i="4"/>
  <c r="K318" i="4"/>
  <c r="J318" i="4"/>
  <c r="I318" i="4"/>
  <c r="H317" i="4"/>
  <c r="H316" i="4"/>
  <c r="H315" i="4"/>
  <c r="H314" i="4"/>
  <c r="N313" i="4"/>
  <c r="M313" i="4"/>
  <c r="L313" i="4"/>
  <c r="K313" i="4"/>
  <c r="J313" i="4"/>
  <c r="I313" i="4"/>
  <c r="H312" i="4"/>
  <c r="H311" i="4"/>
  <c r="H310" i="4"/>
  <c r="H309" i="4"/>
  <c r="N308" i="4"/>
  <c r="M308" i="4"/>
  <c r="L308" i="4"/>
  <c r="K308" i="4"/>
  <c r="J308" i="4"/>
  <c r="I308" i="4"/>
  <c r="H307" i="4"/>
  <c r="H306" i="4"/>
  <c r="H305" i="4"/>
  <c r="H304" i="4"/>
  <c r="N303" i="4"/>
  <c r="M303" i="4"/>
  <c r="L303" i="4"/>
  <c r="K303" i="4"/>
  <c r="J303" i="4"/>
  <c r="I303" i="4"/>
  <c r="H302" i="4"/>
  <c r="H301" i="4"/>
  <c r="H300" i="4"/>
  <c r="H299" i="4"/>
  <c r="N298" i="4"/>
  <c r="M298" i="4"/>
  <c r="L298" i="4"/>
  <c r="K298" i="4"/>
  <c r="J298" i="4"/>
  <c r="I298" i="4"/>
  <c r="H297" i="4"/>
  <c r="H296" i="4"/>
  <c r="H295" i="4"/>
  <c r="H294" i="4"/>
  <c r="N293" i="4"/>
  <c r="M293" i="4"/>
  <c r="L293" i="4"/>
  <c r="K293" i="4"/>
  <c r="J293" i="4"/>
  <c r="I293" i="4"/>
  <c r="H292" i="4"/>
  <c r="H291" i="4"/>
  <c r="H290" i="4"/>
  <c r="H289" i="4"/>
  <c r="N288" i="4"/>
  <c r="M288" i="4"/>
  <c r="L288" i="4"/>
  <c r="K288" i="4"/>
  <c r="J288" i="4"/>
  <c r="I288" i="4"/>
  <c r="H287" i="4"/>
  <c r="H286" i="4"/>
  <c r="H285" i="4"/>
  <c r="H284" i="4"/>
  <c r="N283" i="4"/>
  <c r="M283" i="4"/>
  <c r="L283" i="4"/>
  <c r="K283" i="4"/>
  <c r="J283" i="4"/>
  <c r="I283" i="4"/>
  <c r="H282" i="4"/>
  <c r="H281" i="4"/>
  <c r="H280" i="4"/>
  <c r="H279" i="4"/>
  <c r="N278" i="4"/>
  <c r="M278" i="4"/>
  <c r="L278" i="4"/>
  <c r="K278" i="4"/>
  <c r="J278" i="4"/>
  <c r="I278" i="4"/>
  <c r="H277" i="4"/>
  <c r="H276" i="4"/>
  <c r="H275" i="4"/>
  <c r="H274" i="4"/>
  <c r="N273" i="4"/>
  <c r="M273" i="4"/>
  <c r="L273" i="4"/>
  <c r="K273" i="4"/>
  <c r="J273" i="4"/>
  <c r="I273" i="4"/>
  <c r="H272" i="4"/>
  <c r="H271" i="4"/>
  <c r="H270" i="4"/>
  <c r="H269" i="4"/>
  <c r="N268" i="4"/>
  <c r="M268" i="4"/>
  <c r="L268" i="4"/>
  <c r="K268" i="4"/>
  <c r="J268" i="4"/>
  <c r="I268" i="4"/>
  <c r="H267" i="4"/>
  <c r="H266" i="4"/>
  <c r="H265" i="4"/>
  <c r="H264" i="4"/>
  <c r="N263" i="4"/>
  <c r="M263" i="4"/>
  <c r="L263" i="4"/>
  <c r="K263" i="4"/>
  <c r="J263" i="4"/>
  <c r="I263" i="4"/>
  <c r="H262" i="4"/>
  <c r="H261" i="4"/>
  <c r="H260" i="4"/>
  <c r="H259" i="4"/>
  <c r="N258" i="4"/>
  <c r="M258" i="4"/>
  <c r="L258" i="4"/>
  <c r="K258" i="4"/>
  <c r="J258" i="4"/>
  <c r="I258" i="4"/>
  <c r="H257" i="4"/>
  <c r="H256" i="4"/>
  <c r="H255" i="4"/>
  <c r="H254" i="4"/>
  <c r="N253" i="4"/>
  <c r="M253" i="4"/>
  <c r="L253" i="4"/>
  <c r="K253" i="4"/>
  <c r="J253" i="4"/>
  <c r="I253" i="4"/>
  <c r="H252" i="4"/>
  <c r="H251" i="4"/>
  <c r="H250" i="4"/>
  <c r="H249" i="4"/>
  <c r="N248" i="4"/>
  <c r="M248" i="4"/>
  <c r="L248" i="4"/>
  <c r="K248" i="4"/>
  <c r="J248" i="4"/>
  <c r="I248" i="4"/>
  <c r="H247" i="4"/>
  <c r="H246" i="4"/>
  <c r="H245" i="4"/>
  <c r="H244" i="4"/>
  <c r="N243" i="4"/>
  <c r="M243" i="4"/>
  <c r="L243" i="4"/>
  <c r="K243" i="4"/>
  <c r="J243" i="4"/>
  <c r="I243" i="4"/>
  <c r="H242" i="4"/>
  <c r="H241" i="4"/>
  <c r="H240" i="4"/>
  <c r="H239" i="4"/>
  <c r="N238" i="4"/>
  <c r="M238" i="4"/>
  <c r="L238" i="4"/>
  <c r="K238" i="4"/>
  <c r="J238" i="4"/>
  <c r="I238" i="4"/>
  <c r="H237" i="4"/>
  <c r="H236" i="4"/>
  <c r="H235" i="4"/>
  <c r="H234" i="4"/>
  <c r="N233" i="4"/>
  <c r="M233" i="4"/>
  <c r="L233" i="4"/>
  <c r="K233" i="4"/>
  <c r="J233" i="4"/>
  <c r="I233" i="4"/>
  <c r="H232" i="4"/>
  <c r="H231" i="4"/>
  <c r="H230" i="4"/>
  <c r="H229" i="4"/>
  <c r="N228" i="4"/>
  <c r="M228" i="4"/>
  <c r="L228" i="4"/>
  <c r="K228" i="4"/>
  <c r="J228" i="4"/>
  <c r="I228" i="4"/>
  <c r="H226" i="4"/>
  <c r="H225" i="4"/>
  <c r="H224" i="4"/>
  <c r="H223" i="4"/>
  <c r="N222" i="4"/>
  <c r="M222" i="4"/>
  <c r="L222" i="4"/>
  <c r="K222" i="4"/>
  <c r="J222" i="4"/>
  <c r="I222" i="4"/>
  <c r="H221" i="4"/>
  <c r="H220" i="4"/>
  <c r="H219" i="4"/>
  <c r="H218" i="4"/>
  <c r="N217" i="4"/>
  <c r="M217" i="4"/>
  <c r="L217" i="4"/>
  <c r="K217" i="4"/>
  <c r="J217" i="4"/>
  <c r="I217" i="4"/>
  <c r="H216" i="4"/>
  <c r="H215" i="4"/>
  <c r="H214" i="4"/>
  <c r="H213" i="4"/>
  <c r="N212" i="4"/>
  <c r="M212" i="4"/>
  <c r="L212" i="4"/>
  <c r="K212" i="4"/>
  <c r="J212" i="4"/>
  <c r="I212" i="4"/>
  <c r="H211" i="4"/>
  <c r="H210" i="4"/>
  <c r="H209" i="4"/>
  <c r="H208" i="4"/>
  <c r="N207" i="4"/>
  <c r="M207" i="4"/>
  <c r="L207" i="4"/>
  <c r="K207" i="4"/>
  <c r="J207" i="4"/>
  <c r="I207" i="4"/>
  <c r="H206" i="4"/>
  <c r="H205" i="4"/>
  <c r="H204" i="4"/>
  <c r="H203" i="4"/>
  <c r="N202" i="4"/>
  <c r="M202" i="4"/>
  <c r="L202" i="4"/>
  <c r="K202" i="4"/>
  <c r="J202" i="4"/>
  <c r="I202" i="4"/>
  <c r="H201" i="4"/>
  <c r="H200" i="4"/>
  <c r="H199" i="4"/>
  <c r="H198" i="4"/>
  <c r="N197" i="4"/>
  <c r="M197" i="4"/>
  <c r="L197" i="4"/>
  <c r="K197" i="4"/>
  <c r="J197" i="4"/>
  <c r="I197" i="4"/>
  <c r="H196" i="4"/>
  <c r="H195" i="4"/>
  <c r="H194" i="4"/>
  <c r="H193" i="4"/>
  <c r="N192" i="4"/>
  <c r="M192" i="4"/>
  <c r="L192" i="4"/>
  <c r="K192" i="4"/>
  <c r="J192" i="4"/>
  <c r="I192" i="4"/>
  <c r="H191" i="4"/>
  <c r="H190" i="4"/>
  <c r="H189" i="4"/>
  <c r="H188" i="4"/>
  <c r="N187" i="4"/>
  <c r="M187" i="4"/>
  <c r="L187" i="4"/>
  <c r="K187" i="4"/>
  <c r="J187" i="4"/>
  <c r="I187" i="4"/>
  <c r="H186" i="4"/>
  <c r="H185" i="4"/>
  <c r="H184" i="4"/>
  <c r="H183" i="4"/>
  <c r="N182" i="4"/>
  <c r="M182" i="4"/>
  <c r="L182" i="4"/>
  <c r="K182" i="4"/>
  <c r="J182" i="4"/>
  <c r="I182" i="4"/>
  <c r="H181" i="4"/>
  <c r="H180" i="4"/>
  <c r="H179" i="4"/>
  <c r="H178" i="4"/>
  <c r="N177" i="4"/>
  <c r="M177" i="4"/>
  <c r="L177" i="4"/>
  <c r="K177" i="4"/>
  <c r="J177" i="4"/>
  <c r="I177" i="4"/>
  <c r="H176" i="4"/>
  <c r="H175" i="4"/>
  <c r="H174" i="4"/>
  <c r="H173" i="4"/>
  <c r="N172" i="4"/>
  <c r="M172" i="4"/>
  <c r="L172" i="4"/>
  <c r="K172" i="4"/>
  <c r="J172" i="4"/>
  <c r="I172" i="4"/>
  <c r="H171" i="4"/>
  <c r="H170" i="4"/>
  <c r="H169" i="4"/>
  <c r="H168" i="4"/>
  <c r="N167" i="4"/>
  <c r="M167" i="4"/>
  <c r="L167" i="4"/>
  <c r="K167" i="4"/>
  <c r="J167" i="4"/>
  <c r="I167" i="4"/>
  <c r="H166" i="4"/>
  <c r="H165" i="4"/>
  <c r="H164" i="4"/>
  <c r="H163" i="4"/>
  <c r="N162" i="4"/>
  <c r="M162" i="4"/>
  <c r="L162" i="4"/>
  <c r="K162" i="4"/>
  <c r="J162" i="4"/>
  <c r="I162" i="4"/>
  <c r="H161" i="4"/>
  <c r="H160" i="4"/>
  <c r="H159" i="4"/>
  <c r="H158" i="4"/>
  <c r="N157" i="4"/>
  <c r="M157" i="4"/>
  <c r="L157" i="4"/>
  <c r="K157" i="4"/>
  <c r="J157" i="4"/>
  <c r="I157" i="4"/>
  <c r="H155" i="4"/>
  <c r="H154" i="4"/>
  <c r="H153" i="4"/>
  <c r="H152" i="4"/>
  <c r="N151" i="4"/>
  <c r="M151" i="4"/>
  <c r="L151" i="4"/>
  <c r="K151" i="4"/>
  <c r="J151" i="4"/>
  <c r="I151" i="4"/>
  <c r="H150" i="4"/>
  <c r="H149" i="4"/>
  <c r="H148" i="4"/>
  <c r="H147" i="4"/>
  <c r="N146" i="4"/>
  <c r="M146" i="4"/>
  <c r="L146" i="4"/>
  <c r="K146" i="4"/>
  <c r="J146" i="4"/>
  <c r="I146" i="4"/>
  <c r="H145" i="4"/>
  <c r="H144" i="4"/>
  <c r="H143" i="4"/>
  <c r="H142" i="4"/>
  <c r="N141" i="4"/>
  <c r="M141" i="4"/>
  <c r="L141" i="4"/>
  <c r="K141" i="4"/>
  <c r="J141" i="4"/>
  <c r="I141" i="4"/>
  <c r="H140" i="4"/>
  <c r="H139" i="4"/>
  <c r="H138" i="4"/>
  <c r="H137" i="4"/>
  <c r="N136" i="4"/>
  <c r="M136" i="4"/>
  <c r="L136" i="4"/>
  <c r="K136" i="4"/>
  <c r="J136" i="4"/>
  <c r="I136" i="4"/>
  <c r="H135" i="4"/>
  <c r="H134" i="4"/>
  <c r="H133" i="4"/>
  <c r="H132" i="4"/>
  <c r="N131" i="4"/>
  <c r="M131" i="4"/>
  <c r="L131" i="4"/>
  <c r="K131" i="4"/>
  <c r="J131" i="4"/>
  <c r="I131" i="4"/>
  <c r="H130" i="4"/>
  <c r="H129" i="4"/>
  <c r="H128" i="4"/>
  <c r="H127" i="4"/>
  <c r="N126" i="4"/>
  <c r="M126" i="4"/>
  <c r="L126" i="4"/>
  <c r="K126" i="4"/>
  <c r="J126" i="4"/>
  <c r="I126" i="4"/>
  <c r="N124" i="4"/>
  <c r="M124" i="4"/>
  <c r="L124" i="4"/>
  <c r="K124" i="4"/>
  <c r="J124" i="4"/>
  <c r="I124" i="4"/>
  <c r="N123" i="4"/>
  <c r="M123" i="4"/>
  <c r="L123" i="4"/>
  <c r="K123" i="4"/>
  <c r="J123" i="4"/>
  <c r="I123" i="4"/>
  <c r="N122" i="4"/>
  <c r="M122" i="4"/>
  <c r="L122" i="4"/>
  <c r="K122" i="4"/>
  <c r="J122" i="4"/>
  <c r="I122" i="4"/>
  <c r="N121" i="4"/>
  <c r="N120" i="4" s="1"/>
  <c r="M121" i="4"/>
  <c r="L121" i="4"/>
  <c r="L120" i="4" s="1"/>
  <c r="K121" i="4"/>
  <c r="J121" i="4"/>
  <c r="J120" i="4" s="1"/>
  <c r="I121" i="4"/>
  <c r="H119" i="4"/>
  <c r="H118" i="4"/>
  <c r="H117" i="4"/>
  <c r="H116" i="4"/>
  <c r="H114" i="4"/>
  <c r="H113" i="4"/>
  <c r="H112" i="4"/>
  <c r="H111" i="4"/>
  <c r="N110" i="4"/>
  <c r="M110" i="4"/>
  <c r="L110" i="4"/>
  <c r="K110" i="4"/>
  <c r="J110" i="4"/>
  <c r="I110" i="4"/>
  <c r="H109" i="4"/>
  <c r="H108" i="4"/>
  <c r="H107" i="4"/>
  <c r="H106" i="4"/>
  <c r="N105" i="4"/>
  <c r="M105" i="4"/>
  <c r="L105" i="4"/>
  <c r="K105" i="4"/>
  <c r="J105" i="4"/>
  <c r="I105" i="4"/>
  <c r="H104" i="4"/>
  <c r="H103" i="4"/>
  <c r="H102" i="4"/>
  <c r="H101" i="4"/>
  <c r="N100" i="4"/>
  <c r="M100" i="4"/>
  <c r="L100" i="4"/>
  <c r="K100" i="4"/>
  <c r="J100" i="4"/>
  <c r="I100" i="4"/>
  <c r="H99" i="4"/>
  <c r="H98" i="4"/>
  <c r="H97" i="4"/>
  <c r="H96" i="4"/>
  <c r="N95" i="4"/>
  <c r="M95" i="4"/>
  <c r="L95" i="4"/>
  <c r="K95" i="4"/>
  <c r="J95" i="4"/>
  <c r="I95" i="4"/>
  <c r="H94" i="4"/>
  <c r="H93" i="4"/>
  <c r="H92" i="4"/>
  <c r="H91" i="4"/>
  <c r="N90" i="4"/>
  <c r="M90" i="4"/>
  <c r="L90" i="4"/>
  <c r="K90" i="4"/>
  <c r="J90" i="4"/>
  <c r="I90" i="4"/>
  <c r="H89" i="4"/>
  <c r="H88" i="4"/>
  <c r="H87" i="4"/>
  <c r="H86" i="4"/>
  <c r="N85" i="4"/>
  <c r="M85" i="4"/>
  <c r="L85" i="4"/>
  <c r="K85" i="4"/>
  <c r="J85" i="4"/>
  <c r="I85" i="4"/>
  <c r="H84" i="4"/>
  <c r="H83" i="4"/>
  <c r="H82" i="4"/>
  <c r="H81" i="4"/>
  <c r="N80" i="4"/>
  <c r="M80" i="4"/>
  <c r="L80" i="4"/>
  <c r="K80" i="4"/>
  <c r="J80" i="4"/>
  <c r="I80" i="4"/>
  <c r="H79" i="4"/>
  <c r="H78" i="4"/>
  <c r="H77" i="4"/>
  <c r="H76" i="4"/>
  <c r="N75" i="4"/>
  <c r="M75" i="4"/>
  <c r="L75" i="4"/>
  <c r="K75" i="4"/>
  <c r="J75" i="4"/>
  <c r="I75" i="4"/>
  <c r="H74" i="4"/>
  <c r="H73" i="4"/>
  <c r="H72" i="4"/>
  <c r="H71" i="4"/>
  <c r="N70" i="4"/>
  <c r="M70" i="4"/>
  <c r="L70" i="4"/>
  <c r="K70" i="4"/>
  <c r="J70" i="4"/>
  <c r="I70" i="4"/>
  <c r="H69" i="4"/>
  <c r="H68" i="4"/>
  <c r="H67" i="4"/>
  <c r="H66" i="4"/>
  <c r="N65" i="4"/>
  <c r="M65" i="4"/>
  <c r="L65" i="4"/>
  <c r="K65" i="4"/>
  <c r="J65" i="4"/>
  <c r="I65" i="4"/>
  <c r="H64" i="4"/>
  <c r="H63" i="4"/>
  <c r="H62" i="4"/>
  <c r="H61" i="4"/>
  <c r="N60" i="4"/>
  <c r="M60" i="4"/>
  <c r="L60" i="4"/>
  <c r="K60" i="4"/>
  <c r="J60" i="4"/>
  <c r="I60" i="4"/>
  <c r="H59" i="4"/>
  <c r="H58" i="4"/>
  <c r="H57" i="4"/>
  <c r="H56" i="4"/>
  <c r="N55" i="4"/>
  <c r="M55" i="4"/>
  <c r="L55" i="4"/>
  <c r="K55" i="4"/>
  <c r="J55" i="4"/>
  <c r="I55" i="4"/>
  <c r="H54" i="4"/>
  <c r="H53" i="4"/>
  <c r="H52" i="4"/>
  <c r="H51" i="4"/>
  <c r="N50" i="4"/>
  <c r="M50" i="4"/>
  <c r="L50" i="4"/>
  <c r="K50" i="4"/>
  <c r="J50" i="4"/>
  <c r="I50" i="4"/>
  <c r="H49" i="4"/>
  <c r="H48" i="4"/>
  <c r="H47" i="4"/>
  <c r="H46" i="4"/>
  <c r="N45" i="4"/>
  <c r="M45" i="4"/>
  <c r="L45" i="4"/>
  <c r="K45" i="4"/>
  <c r="J45" i="4"/>
  <c r="I45" i="4"/>
  <c r="H44" i="4"/>
  <c r="H43" i="4"/>
  <c r="H42" i="4"/>
  <c r="H41" i="4"/>
  <c r="N40" i="4"/>
  <c r="M40" i="4"/>
  <c r="L40" i="4"/>
  <c r="K40" i="4"/>
  <c r="J40" i="4"/>
  <c r="I40" i="4"/>
  <c r="H39" i="4"/>
  <c r="H38" i="4"/>
  <c r="H37" i="4"/>
  <c r="H36" i="4"/>
  <c r="N35" i="4"/>
  <c r="M35" i="4"/>
  <c r="L35" i="4"/>
  <c r="K35" i="4"/>
  <c r="J35" i="4"/>
  <c r="I35" i="4"/>
  <c r="H34" i="4"/>
  <c r="H33" i="4"/>
  <c r="H32" i="4"/>
  <c r="H31" i="4"/>
  <c r="N30" i="4"/>
  <c r="M30" i="4"/>
  <c r="L30" i="4"/>
  <c r="K30" i="4"/>
  <c r="J30" i="4"/>
  <c r="I30" i="4"/>
  <c r="H29" i="4"/>
  <c r="H28" i="4"/>
  <c r="H27" i="4"/>
  <c r="H26" i="4"/>
  <c r="N25" i="4"/>
  <c r="M25" i="4"/>
  <c r="L25" i="4"/>
  <c r="K25" i="4"/>
  <c r="J25" i="4"/>
  <c r="I25" i="4"/>
  <c r="H24" i="4"/>
  <c r="H23" i="4"/>
  <c r="H22" i="4"/>
  <c r="H21" i="4"/>
  <c r="N20" i="4"/>
  <c r="M20" i="4"/>
  <c r="L20" i="4"/>
  <c r="K20" i="4"/>
  <c r="J20" i="4"/>
  <c r="I20" i="4"/>
  <c r="H19" i="4"/>
  <c r="H18" i="4"/>
  <c r="H17" i="4"/>
  <c r="H16" i="4"/>
  <c r="N15" i="4"/>
  <c r="M15" i="4"/>
  <c r="L15" i="4"/>
  <c r="K15" i="4"/>
  <c r="J15" i="4"/>
  <c r="I15" i="4"/>
  <c r="H14" i="4"/>
  <c r="H13" i="4"/>
  <c r="H12" i="4"/>
  <c r="H11" i="4"/>
  <c r="N10" i="4"/>
  <c r="M10" i="4"/>
  <c r="L10" i="4"/>
  <c r="K10" i="4"/>
  <c r="J10" i="4"/>
  <c r="I10" i="4"/>
  <c r="H9" i="4"/>
  <c r="H8" i="4"/>
  <c r="H7" i="4"/>
  <c r="H6" i="4"/>
  <c r="N5" i="4"/>
  <c r="M5" i="4"/>
  <c r="L5" i="4"/>
  <c r="K5" i="4"/>
  <c r="J5" i="4"/>
  <c r="I5" i="4"/>
  <c r="N68" i="3"/>
  <c r="M68" i="3"/>
  <c r="L68" i="3"/>
  <c r="K68" i="3"/>
  <c r="J68" i="3"/>
  <c r="I68" i="3"/>
  <c r="H68" i="3" s="1"/>
  <c r="N67" i="3"/>
  <c r="M67" i="3"/>
  <c r="L67" i="3"/>
  <c r="K67" i="3"/>
  <c r="J67" i="3"/>
  <c r="I67" i="3"/>
  <c r="N66" i="3"/>
  <c r="N64" i="3" s="1"/>
  <c r="M66" i="3"/>
  <c r="L66" i="3"/>
  <c r="K66" i="3"/>
  <c r="J66" i="3"/>
  <c r="J64" i="3" s="1"/>
  <c r="I66" i="3"/>
  <c r="H66" i="3"/>
  <c r="N65" i="3"/>
  <c r="M65" i="3"/>
  <c r="M64" i="3" s="1"/>
  <c r="L65" i="3"/>
  <c r="K65" i="3"/>
  <c r="K64" i="3" s="1"/>
  <c r="J65" i="3"/>
  <c r="I65" i="3"/>
  <c r="H65" i="3" s="1"/>
  <c r="L64" i="3"/>
  <c r="H63" i="3"/>
  <c r="H62" i="3"/>
  <c r="H61" i="3"/>
  <c r="H60" i="3"/>
  <c r="N59" i="3"/>
  <c r="M59" i="3"/>
  <c r="L59" i="3"/>
  <c r="K59" i="3"/>
  <c r="J59" i="3"/>
  <c r="I59" i="3"/>
  <c r="N57" i="3"/>
  <c r="M57" i="3"/>
  <c r="L57" i="3"/>
  <c r="K57" i="3"/>
  <c r="J57" i="3"/>
  <c r="I57" i="3"/>
  <c r="H57" i="3"/>
  <c r="N56" i="3"/>
  <c r="M56" i="3"/>
  <c r="L56" i="3"/>
  <c r="K56" i="3"/>
  <c r="J56" i="3"/>
  <c r="I56" i="3"/>
  <c r="H56" i="3" s="1"/>
  <c r="N55" i="3"/>
  <c r="M55" i="3"/>
  <c r="L55" i="3"/>
  <c r="K55" i="3"/>
  <c r="J55" i="3"/>
  <c r="I55" i="3"/>
  <c r="H55" i="3" s="1"/>
  <c r="N54" i="3"/>
  <c r="M54" i="3"/>
  <c r="L54" i="3"/>
  <c r="L53" i="3" s="1"/>
  <c r="K54" i="3"/>
  <c r="J54" i="3"/>
  <c r="I54" i="3"/>
  <c r="N53" i="3"/>
  <c r="J53" i="3"/>
  <c r="H52" i="3"/>
  <c r="H51" i="3"/>
  <c r="H50" i="3"/>
  <c r="H49" i="3"/>
  <c r="H48" i="3" s="1"/>
  <c r="N48" i="3"/>
  <c r="M48" i="3"/>
  <c r="L48" i="3"/>
  <c r="K48" i="3"/>
  <c r="J48" i="3"/>
  <c r="I48" i="3"/>
  <c r="N46" i="3"/>
  <c r="M46" i="3"/>
  <c r="L46" i="3"/>
  <c r="K46" i="3"/>
  <c r="J46" i="3"/>
  <c r="I46" i="3"/>
  <c r="H46" i="3" s="1"/>
  <c r="N45" i="3"/>
  <c r="M45" i="3"/>
  <c r="L45" i="3"/>
  <c r="K45" i="3"/>
  <c r="J45" i="3"/>
  <c r="I45" i="3"/>
  <c r="N44" i="3"/>
  <c r="N42" i="3" s="1"/>
  <c r="M44" i="3"/>
  <c r="L44" i="3"/>
  <c r="K44" i="3"/>
  <c r="J44" i="3"/>
  <c r="J42" i="3" s="1"/>
  <c r="I44" i="3"/>
  <c r="H44" i="3"/>
  <c r="N43" i="3"/>
  <c r="M43" i="3"/>
  <c r="M42" i="3" s="1"/>
  <c r="L43" i="3"/>
  <c r="K43" i="3"/>
  <c r="K42" i="3" s="1"/>
  <c r="J43" i="3"/>
  <c r="I43" i="3"/>
  <c r="H43" i="3" s="1"/>
  <c r="L42" i="3"/>
  <c r="H41" i="3"/>
  <c r="H40" i="3"/>
  <c r="H39" i="3"/>
  <c r="H38" i="3"/>
  <c r="N37" i="3"/>
  <c r="M37" i="3"/>
  <c r="L37" i="3"/>
  <c r="K37" i="3"/>
  <c r="J37" i="3"/>
  <c r="I37" i="3"/>
  <c r="H36" i="3"/>
  <c r="H35" i="3"/>
  <c r="H34" i="3"/>
  <c r="H33" i="3"/>
  <c r="N32" i="3"/>
  <c r="M32" i="3"/>
  <c r="L32" i="3"/>
  <c r="K32" i="3"/>
  <c r="J32" i="3"/>
  <c r="I32" i="3"/>
  <c r="H32" i="3"/>
  <c r="N30" i="3"/>
  <c r="M30" i="3"/>
  <c r="L30" i="3"/>
  <c r="K30" i="3"/>
  <c r="J30" i="3"/>
  <c r="I30" i="3"/>
  <c r="N29" i="3"/>
  <c r="M29" i="3"/>
  <c r="M26" i="3" s="1"/>
  <c r="L29" i="3"/>
  <c r="K29" i="3"/>
  <c r="J29" i="3"/>
  <c r="I29" i="3"/>
  <c r="H29" i="3" s="1"/>
  <c r="N28" i="3"/>
  <c r="M28" i="3"/>
  <c r="L28" i="3"/>
  <c r="K28" i="3"/>
  <c r="J28" i="3"/>
  <c r="I28" i="3"/>
  <c r="N27" i="3"/>
  <c r="M27" i="3"/>
  <c r="L27" i="3"/>
  <c r="K27" i="3"/>
  <c r="J27" i="3"/>
  <c r="I27" i="3"/>
  <c r="H27" i="3"/>
  <c r="K26" i="3"/>
  <c r="H25" i="3"/>
  <c r="H24" i="3"/>
  <c r="H23" i="3"/>
  <c r="H22" i="3"/>
  <c r="N21" i="3"/>
  <c r="M21" i="3"/>
  <c r="L21" i="3"/>
  <c r="K21" i="3"/>
  <c r="J21" i="3"/>
  <c r="I21" i="3"/>
  <c r="H21" i="3"/>
  <c r="H20" i="3"/>
  <c r="H19" i="3"/>
  <c r="H18" i="3"/>
  <c r="H17" i="3"/>
  <c r="H16" i="3" s="1"/>
  <c r="N16" i="3"/>
  <c r="M16" i="3"/>
  <c r="L16" i="3"/>
  <c r="K16" i="3"/>
  <c r="J16" i="3"/>
  <c r="I16" i="3"/>
  <c r="N14" i="3"/>
  <c r="M14" i="3"/>
  <c r="L14" i="3"/>
  <c r="K14" i="3"/>
  <c r="J14" i="3"/>
  <c r="I14" i="3"/>
  <c r="H14" i="3" s="1"/>
  <c r="N13" i="3"/>
  <c r="M13" i="3"/>
  <c r="L13" i="3"/>
  <c r="K13" i="3"/>
  <c r="J13" i="3"/>
  <c r="I13" i="3"/>
  <c r="N12" i="3"/>
  <c r="N10" i="3" s="1"/>
  <c r="M12" i="3"/>
  <c r="L12" i="3"/>
  <c r="K12" i="3"/>
  <c r="J12" i="3"/>
  <c r="J10" i="3" s="1"/>
  <c r="I12" i="3"/>
  <c r="H12" i="3"/>
  <c r="N11" i="3"/>
  <c r="M11" i="3"/>
  <c r="L11" i="3"/>
  <c r="K11" i="3"/>
  <c r="J11" i="3"/>
  <c r="I11" i="3"/>
  <c r="L10" i="3"/>
  <c r="H9" i="3"/>
  <c r="H8" i="3"/>
  <c r="H7" i="3"/>
  <c r="H6" i="3"/>
  <c r="N5" i="3"/>
  <c r="M5" i="3"/>
  <c r="L5" i="3"/>
  <c r="K5" i="3"/>
  <c r="J5" i="3"/>
  <c r="I5" i="3"/>
  <c r="N406" i="2"/>
  <c r="M406" i="2"/>
  <c r="L406" i="2"/>
  <c r="K406" i="2"/>
  <c r="J406" i="2"/>
  <c r="I406" i="2"/>
  <c r="N405" i="2"/>
  <c r="M405" i="2"/>
  <c r="L405" i="2"/>
  <c r="K405" i="2"/>
  <c r="J405" i="2"/>
  <c r="I405" i="2"/>
  <c r="N404" i="2"/>
  <c r="M404" i="2"/>
  <c r="L404" i="2"/>
  <c r="K404" i="2"/>
  <c r="J404" i="2"/>
  <c r="I404" i="2"/>
  <c r="N403" i="2"/>
  <c r="N402" i="2" s="1"/>
  <c r="M403" i="2"/>
  <c r="L403" i="2"/>
  <c r="K403" i="2"/>
  <c r="J403" i="2"/>
  <c r="J402" i="2" s="1"/>
  <c r="I403" i="2"/>
  <c r="H403" i="2"/>
  <c r="H401" i="2"/>
  <c r="H400" i="2"/>
  <c r="H399" i="2"/>
  <c r="H398" i="2"/>
  <c r="H397" i="2" s="1"/>
  <c r="N397" i="2"/>
  <c r="M397" i="2"/>
  <c r="L397" i="2"/>
  <c r="K397" i="2"/>
  <c r="J397" i="2"/>
  <c r="I397" i="2"/>
  <c r="H396" i="2"/>
  <c r="H395" i="2"/>
  <c r="H394" i="2"/>
  <c r="H393" i="2"/>
  <c r="N392" i="2"/>
  <c r="M392" i="2"/>
  <c r="L392" i="2"/>
  <c r="K392" i="2"/>
  <c r="J392" i="2"/>
  <c r="I392" i="2"/>
  <c r="N390" i="2"/>
  <c r="M390" i="2"/>
  <c r="L390" i="2"/>
  <c r="K390" i="2"/>
  <c r="J390" i="2"/>
  <c r="I390" i="2"/>
  <c r="H390" i="2" s="1"/>
  <c r="N389" i="2"/>
  <c r="M389" i="2"/>
  <c r="L389" i="2"/>
  <c r="K389" i="2"/>
  <c r="J389" i="2"/>
  <c r="I389" i="2"/>
  <c r="N388" i="2"/>
  <c r="M388" i="2"/>
  <c r="L388" i="2"/>
  <c r="K388" i="2"/>
  <c r="J388" i="2"/>
  <c r="I388" i="2"/>
  <c r="N387" i="2"/>
  <c r="M387" i="2"/>
  <c r="L387" i="2"/>
  <c r="K387" i="2"/>
  <c r="J387" i="2"/>
  <c r="I387" i="2"/>
  <c r="H385" i="2"/>
  <c r="H384" i="2"/>
  <c r="H383" i="2"/>
  <c r="H382" i="2"/>
  <c r="N381" i="2"/>
  <c r="M381" i="2"/>
  <c r="L381" i="2"/>
  <c r="K381" i="2"/>
  <c r="J381" i="2"/>
  <c r="I381" i="2"/>
  <c r="H380" i="2"/>
  <c r="H379" i="2"/>
  <c r="H378" i="2"/>
  <c r="H377" i="2"/>
  <c r="N376" i="2"/>
  <c r="M376" i="2"/>
  <c r="L376" i="2"/>
  <c r="K376" i="2"/>
  <c r="J376" i="2"/>
  <c r="I376" i="2"/>
  <c r="H375" i="2"/>
  <c r="H374" i="2"/>
  <c r="H373" i="2"/>
  <c r="H372" i="2"/>
  <c r="N371" i="2"/>
  <c r="M371" i="2"/>
  <c r="L371" i="2"/>
  <c r="K371" i="2"/>
  <c r="J371" i="2"/>
  <c r="I371" i="2"/>
  <c r="N369" i="2"/>
  <c r="M369" i="2"/>
  <c r="L369" i="2"/>
  <c r="K369" i="2"/>
  <c r="J369" i="2"/>
  <c r="I369" i="2"/>
  <c r="H369" i="2" s="1"/>
  <c r="N368" i="2"/>
  <c r="M368" i="2"/>
  <c r="L368" i="2"/>
  <c r="K368" i="2"/>
  <c r="J368" i="2"/>
  <c r="I368" i="2"/>
  <c r="N367" i="2"/>
  <c r="M367" i="2"/>
  <c r="L367" i="2"/>
  <c r="K367" i="2"/>
  <c r="J367" i="2"/>
  <c r="I367" i="2"/>
  <c r="N366" i="2"/>
  <c r="M366" i="2"/>
  <c r="L366" i="2"/>
  <c r="K366" i="2"/>
  <c r="J366" i="2"/>
  <c r="I366" i="2"/>
  <c r="H364" i="2"/>
  <c r="H363" i="2"/>
  <c r="H362" i="2"/>
  <c r="H361" i="2"/>
  <c r="N360" i="2"/>
  <c r="M360" i="2"/>
  <c r="L360" i="2"/>
  <c r="K360" i="2"/>
  <c r="J360" i="2"/>
  <c r="I360" i="2"/>
  <c r="H359" i="2"/>
  <c r="H358" i="2"/>
  <c r="H357" i="2"/>
  <c r="H356" i="2"/>
  <c r="N355" i="2"/>
  <c r="M355" i="2"/>
  <c r="L355" i="2"/>
  <c r="K355" i="2"/>
  <c r="J355" i="2"/>
  <c r="I355" i="2"/>
  <c r="N353" i="2"/>
  <c r="M353" i="2"/>
  <c r="L353" i="2"/>
  <c r="K353" i="2"/>
  <c r="J353" i="2"/>
  <c r="I353" i="2"/>
  <c r="N352" i="2"/>
  <c r="M352" i="2"/>
  <c r="L352" i="2"/>
  <c r="K352" i="2"/>
  <c r="J352" i="2"/>
  <c r="I352" i="2"/>
  <c r="N351" i="2"/>
  <c r="M351" i="2"/>
  <c r="L351" i="2"/>
  <c r="K351" i="2"/>
  <c r="J351" i="2"/>
  <c r="I351" i="2"/>
  <c r="N350" i="2"/>
  <c r="M350" i="2"/>
  <c r="L350" i="2"/>
  <c r="K350" i="2"/>
  <c r="J350" i="2"/>
  <c r="I350" i="2"/>
  <c r="H348" i="2"/>
  <c r="H347" i="2"/>
  <c r="H346" i="2"/>
  <c r="H345" i="2"/>
  <c r="N344" i="2"/>
  <c r="M344" i="2"/>
  <c r="L344" i="2"/>
  <c r="K344" i="2"/>
  <c r="J344" i="2"/>
  <c r="I344" i="2"/>
  <c r="H343" i="2"/>
  <c r="H342" i="2"/>
  <c r="H341" i="2"/>
  <c r="H340" i="2"/>
  <c r="N339" i="2"/>
  <c r="M339" i="2"/>
  <c r="L339" i="2"/>
  <c r="K339" i="2"/>
  <c r="J339" i="2"/>
  <c r="I339" i="2"/>
  <c r="H338" i="2"/>
  <c r="H337" i="2"/>
  <c r="H336" i="2"/>
  <c r="H335" i="2"/>
  <c r="N334" i="2"/>
  <c r="M334" i="2"/>
  <c r="L334" i="2"/>
  <c r="K334" i="2"/>
  <c r="J334" i="2"/>
  <c r="I334" i="2"/>
  <c r="H333" i="2"/>
  <c r="H332" i="2"/>
  <c r="H331" i="2"/>
  <c r="H330" i="2"/>
  <c r="N329" i="2"/>
  <c r="M329" i="2"/>
  <c r="L329" i="2"/>
  <c r="K329" i="2"/>
  <c r="J329" i="2"/>
  <c r="I329" i="2"/>
  <c r="H327" i="2"/>
  <c r="H326" i="2"/>
  <c r="H325" i="2"/>
  <c r="H324" i="2"/>
  <c r="N323" i="2"/>
  <c r="M323" i="2"/>
  <c r="L323" i="2"/>
  <c r="K323" i="2"/>
  <c r="J323" i="2"/>
  <c r="I323" i="2"/>
  <c r="H322" i="2"/>
  <c r="H321" i="2"/>
  <c r="H320" i="2"/>
  <c r="H319" i="2"/>
  <c r="N318" i="2"/>
  <c r="M318" i="2"/>
  <c r="L318" i="2"/>
  <c r="K318" i="2"/>
  <c r="J318" i="2"/>
  <c r="I318" i="2"/>
  <c r="H317" i="2"/>
  <c r="H316" i="2"/>
  <c r="H315" i="2"/>
  <c r="H314" i="2"/>
  <c r="N313" i="2"/>
  <c r="M313" i="2"/>
  <c r="L313" i="2"/>
  <c r="K313" i="2"/>
  <c r="J313" i="2"/>
  <c r="I313" i="2"/>
  <c r="H312" i="2"/>
  <c r="H311" i="2"/>
  <c r="H310" i="2"/>
  <c r="H309" i="2"/>
  <c r="N308" i="2"/>
  <c r="M308" i="2"/>
  <c r="L308" i="2"/>
  <c r="K308" i="2"/>
  <c r="J308" i="2"/>
  <c r="I308" i="2"/>
  <c r="H307" i="2"/>
  <c r="H306" i="2"/>
  <c r="H305" i="2"/>
  <c r="H304" i="2"/>
  <c r="N303" i="2"/>
  <c r="M303" i="2"/>
  <c r="L303" i="2"/>
  <c r="K303" i="2"/>
  <c r="J303" i="2"/>
  <c r="I303" i="2"/>
  <c r="H302" i="2"/>
  <c r="H301" i="2"/>
  <c r="H300" i="2"/>
  <c r="H299" i="2"/>
  <c r="N298" i="2"/>
  <c r="M298" i="2"/>
  <c r="L298" i="2"/>
  <c r="K298" i="2"/>
  <c r="J298" i="2"/>
  <c r="I298" i="2"/>
  <c r="H297" i="2"/>
  <c r="H296" i="2"/>
  <c r="H295" i="2"/>
  <c r="H294" i="2"/>
  <c r="N293" i="2"/>
  <c r="M293" i="2"/>
  <c r="L293" i="2"/>
  <c r="K293" i="2"/>
  <c r="J293" i="2"/>
  <c r="I293" i="2"/>
  <c r="N291" i="2"/>
  <c r="M291" i="2"/>
  <c r="L291" i="2"/>
  <c r="K291" i="2"/>
  <c r="J291" i="2"/>
  <c r="I291" i="2"/>
  <c r="H291" i="2" s="1"/>
  <c r="N290" i="2"/>
  <c r="M290" i="2"/>
  <c r="L290" i="2"/>
  <c r="K290" i="2"/>
  <c r="J290" i="2"/>
  <c r="I290" i="2"/>
  <c r="N289" i="2"/>
  <c r="M289" i="2"/>
  <c r="L289" i="2"/>
  <c r="K289" i="2"/>
  <c r="J289" i="2"/>
  <c r="I289" i="2"/>
  <c r="N288" i="2"/>
  <c r="M288" i="2"/>
  <c r="L288" i="2"/>
  <c r="K288" i="2"/>
  <c r="J288" i="2"/>
  <c r="I288" i="2"/>
  <c r="H286" i="2"/>
  <c r="H285" i="2"/>
  <c r="H284" i="2"/>
  <c r="H283" i="2"/>
  <c r="N282" i="2"/>
  <c r="M282" i="2"/>
  <c r="L282" i="2"/>
  <c r="K282" i="2"/>
  <c r="J282" i="2"/>
  <c r="I282" i="2"/>
  <c r="H281" i="2"/>
  <c r="H280" i="2"/>
  <c r="H279" i="2"/>
  <c r="H278" i="2"/>
  <c r="N277" i="2"/>
  <c r="M277" i="2"/>
  <c r="L277" i="2"/>
  <c r="K277" i="2"/>
  <c r="J277" i="2"/>
  <c r="I277" i="2"/>
  <c r="N275" i="2"/>
  <c r="M275" i="2"/>
  <c r="L275" i="2"/>
  <c r="K275" i="2"/>
  <c r="J275" i="2"/>
  <c r="I275" i="2"/>
  <c r="N274" i="2"/>
  <c r="M274" i="2"/>
  <c r="L274" i="2"/>
  <c r="K274" i="2"/>
  <c r="J274" i="2"/>
  <c r="I274" i="2"/>
  <c r="N273" i="2"/>
  <c r="M273" i="2"/>
  <c r="L273" i="2"/>
  <c r="K273" i="2"/>
  <c r="J273" i="2"/>
  <c r="I273" i="2"/>
  <c r="N272" i="2"/>
  <c r="M272" i="2"/>
  <c r="K272" i="2"/>
  <c r="J272" i="2"/>
  <c r="I272" i="2"/>
  <c r="H270" i="2"/>
  <c r="H269" i="2"/>
  <c r="H268" i="2"/>
  <c r="H267" i="2"/>
  <c r="N266" i="2"/>
  <c r="M266" i="2"/>
  <c r="L266" i="2"/>
  <c r="K266" i="2"/>
  <c r="J266" i="2"/>
  <c r="I266" i="2"/>
  <c r="H265" i="2"/>
  <c r="H264" i="2"/>
  <c r="H263" i="2"/>
  <c r="L262" i="2"/>
  <c r="H262" i="2" s="1"/>
  <c r="H261" i="2" s="1"/>
  <c r="N261" i="2"/>
  <c r="M261" i="2"/>
  <c r="K261" i="2"/>
  <c r="J261" i="2"/>
  <c r="I261" i="2"/>
  <c r="H260" i="2"/>
  <c r="H259" i="2"/>
  <c r="H258" i="2"/>
  <c r="H257" i="2"/>
  <c r="N256" i="2"/>
  <c r="M256" i="2"/>
  <c r="L256" i="2"/>
  <c r="K256" i="2"/>
  <c r="J256" i="2"/>
  <c r="I256" i="2"/>
  <c r="H255" i="2"/>
  <c r="H254" i="2"/>
  <c r="H253" i="2"/>
  <c r="L252" i="2"/>
  <c r="N251" i="2"/>
  <c r="M251" i="2"/>
  <c r="K251" i="2"/>
  <c r="J251" i="2"/>
  <c r="I251" i="2"/>
  <c r="H250" i="2"/>
  <c r="H249" i="2"/>
  <c r="H248" i="2"/>
  <c r="H247" i="2"/>
  <c r="N246" i="2"/>
  <c r="M246" i="2"/>
  <c r="L246" i="2"/>
  <c r="K246" i="2"/>
  <c r="J246" i="2"/>
  <c r="I246" i="2"/>
  <c r="H245" i="2"/>
  <c r="H244" i="2"/>
  <c r="H243" i="2"/>
  <c r="H242" i="2"/>
  <c r="N241" i="2"/>
  <c r="M241" i="2"/>
  <c r="L241" i="2"/>
  <c r="K241" i="2"/>
  <c r="J241" i="2"/>
  <c r="I241" i="2"/>
  <c r="H240" i="2"/>
  <c r="H239" i="2"/>
  <c r="H238" i="2"/>
  <c r="H237" i="2"/>
  <c r="N236" i="2"/>
  <c r="M236" i="2"/>
  <c r="L236" i="2"/>
  <c r="K236" i="2"/>
  <c r="J236" i="2"/>
  <c r="I236" i="2"/>
  <c r="H235" i="2"/>
  <c r="H234" i="2"/>
  <c r="H233" i="2"/>
  <c r="H232" i="2"/>
  <c r="N231" i="2"/>
  <c r="M231" i="2"/>
  <c r="L231" i="2"/>
  <c r="K231" i="2"/>
  <c r="J231" i="2"/>
  <c r="I231" i="2"/>
  <c r="H230" i="2"/>
  <c r="H229" i="2"/>
  <c r="H228" i="2"/>
  <c r="H227" i="2"/>
  <c r="N226" i="2"/>
  <c r="M226" i="2"/>
  <c r="L226" i="2"/>
  <c r="K226" i="2"/>
  <c r="J226" i="2"/>
  <c r="I226" i="2"/>
  <c r="H225" i="2"/>
  <c r="H224" i="2"/>
  <c r="H223" i="2"/>
  <c r="H222" i="2"/>
  <c r="N221" i="2"/>
  <c r="M221" i="2"/>
  <c r="L221" i="2"/>
  <c r="K221" i="2"/>
  <c r="J221" i="2"/>
  <c r="I221" i="2"/>
  <c r="H219" i="2"/>
  <c r="H218" i="2"/>
  <c r="H217" i="2"/>
  <c r="H216" i="2"/>
  <c r="H215" i="2" s="1"/>
  <c r="N215" i="2"/>
  <c r="M215" i="2"/>
  <c r="L215" i="2"/>
  <c r="K215" i="2"/>
  <c r="J215" i="2"/>
  <c r="I215" i="2"/>
  <c r="H214" i="2"/>
  <c r="H213" i="2"/>
  <c r="H212" i="2"/>
  <c r="H211" i="2"/>
  <c r="N210" i="2"/>
  <c r="M210" i="2"/>
  <c r="L210" i="2"/>
  <c r="K210" i="2"/>
  <c r="J210" i="2"/>
  <c r="I210" i="2"/>
  <c r="H209" i="2"/>
  <c r="H208" i="2"/>
  <c r="H207" i="2"/>
  <c r="H206" i="2"/>
  <c r="N205" i="2"/>
  <c r="M205" i="2"/>
  <c r="L205" i="2"/>
  <c r="K205" i="2"/>
  <c r="J205" i="2"/>
  <c r="I205" i="2"/>
  <c r="H204" i="2"/>
  <c r="H203" i="2"/>
  <c r="H202" i="2"/>
  <c r="H201" i="2"/>
  <c r="N200" i="2"/>
  <c r="M200" i="2"/>
  <c r="L200" i="2"/>
  <c r="K200" i="2"/>
  <c r="J200" i="2"/>
  <c r="I200" i="2"/>
  <c r="N198" i="2"/>
  <c r="M198" i="2"/>
  <c r="L198" i="2"/>
  <c r="K198" i="2"/>
  <c r="J198" i="2"/>
  <c r="I198" i="2"/>
  <c r="N197" i="2"/>
  <c r="M197" i="2"/>
  <c r="L197" i="2"/>
  <c r="K197" i="2"/>
  <c r="J197" i="2"/>
  <c r="I197" i="2"/>
  <c r="N196" i="2"/>
  <c r="M196" i="2"/>
  <c r="L196" i="2"/>
  <c r="K196" i="2"/>
  <c r="J196" i="2"/>
  <c r="I196" i="2"/>
  <c r="N195" i="2"/>
  <c r="N194" i="2" s="1"/>
  <c r="M195" i="2"/>
  <c r="L195" i="2"/>
  <c r="K195" i="2"/>
  <c r="J195" i="2"/>
  <c r="J194" i="2" s="1"/>
  <c r="I195" i="2"/>
  <c r="H193" i="2"/>
  <c r="H192" i="2"/>
  <c r="H191" i="2"/>
  <c r="H190" i="2"/>
  <c r="N189" i="2"/>
  <c r="M189" i="2"/>
  <c r="L189" i="2"/>
  <c r="K189" i="2"/>
  <c r="J189" i="2"/>
  <c r="I189" i="2"/>
  <c r="H188" i="2"/>
  <c r="H187" i="2"/>
  <c r="H186" i="2"/>
  <c r="H185" i="2"/>
  <c r="N184" i="2"/>
  <c r="M184" i="2"/>
  <c r="L184" i="2"/>
  <c r="K184" i="2"/>
  <c r="J184" i="2"/>
  <c r="I184" i="2"/>
  <c r="N182" i="2"/>
  <c r="M182" i="2"/>
  <c r="L182" i="2"/>
  <c r="K182" i="2"/>
  <c r="J182" i="2"/>
  <c r="I182" i="2"/>
  <c r="N181" i="2"/>
  <c r="M181" i="2"/>
  <c r="L181" i="2"/>
  <c r="K181" i="2"/>
  <c r="J181" i="2"/>
  <c r="I181" i="2"/>
  <c r="N180" i="2"/>
  <c r="M180" i="2"/>
  <c r="L180" i="2"/>
  <c r="K180" i="2"/>
  <c r="J180" i="2"/>
  <c r="I180" i="2"/>
  <c r="N179" i="2"/>
  <c r="M179" i="2"/>
  <c r="L179" i="2"/>
  <c r="K179" i="2"/>
  <c r="J179" i="2"/>
  <c r="I179" i="2"/>
  <c r="I178" i="2"/>
  <c r="H177" i="2"/>
  <c r="H176" i="2"/>
  <c r="H175" i="2"/>
  <c r="H174" i="2"/>
  <c r="N173" i="2"/>
  <c r="M173" i="2"/>
  <c r="L173" i="2"/>
  <c r="K173" i="2"/>
  <c r="J173" i="2"/>
  <c r="I173" i="2"/>
  <c r="H172" i="2"/>
  <c r="H171" i="2"/>
  <c r="H170" i="2"/>
  <c r="H169" i="2"/>
  <c r="N168" i="2"/>
  <c r="M168" i="2"/>
  <c r="L168" i="2"/>
  <c r="K168" i="2"/>
  <c r="J168" i="2"/>
  <c r="I168" i="2"/>
  <c r="N166" i="2"/>
  <c r="M166" i="2"/>
  <c r="L166" i="2"/>
  <c r="K166" i="2"/>
  <c r="J166" i="2"/>
  <c r="I166" i="2"/>
  <c r="N165" i="2"/>
  <c r="M165" i="2"/>
  <c r="L165" i="2"/>
  <c r="K165" i="2"/>
  <c r="J165" i="2"/>
  <c r="I165" i="2"/>
  <c r="N164" i="2"/>
  <c r="M164" i="2"/>
  <c r="L164" i="2"/>
  <c r="K164" i="2"/>
  <c r="J164" i="2"/>
  <c r="I164" i="2"/>
  <c r="H164" i="2" s="1"/>
  <c r="N163" i="2"/>
  <c r="M163" i="2"/>
  <c r="L163" i="2"/>
  <c r="K163" i="2"/>
  <c r="K162" i="2" s="1"/>
  <c r="J163" i="2"/>
  <c r="I163" i="2"/>
  <c r="H161" i="2"/>
  <c r="H160" i="2"/>
  <c r="H159" i="2"/>
  <c r="H158" i="2"/>
  <c r="N157" i="2"/>
  <c r="M157" i="2"/>
  <c r="L157" i="2"/>
  <c r="K157" i="2"/>
  <c r="J157" i="2"/>
  <c r="I157" i="2"/>
  <c r="H156" i="2"/>
  <c r="H155" i="2"/>
  <c r="H154" i="2"/>
  <c r="H153" i="2"/>
  <c r="N152" i="2"/>
  <c r="M152" i="2"/>
  <c r="L152" i="2"/>
  <c r="K152" i="2"/>
  <c r="J152" i="2"/>
  <c r="I152" i="2"/>
  <c r="N150" i="2"/>
  <c r="M150" i="2"/>
  <c r="L150" i="2"/>
  <c r="K150" i="2"/>
  <c r="J150" i="2"/>
  <c r="I150" i="2"/>
  <c r="N149" i="2"/>
  <c r="M149" i="2"/>
  <c r="L149" i="2"/>
  <c r="K149" i="2"/>
  <c r="J149" i="2"/>
  <c r="I149" i="2"/>
  <c r="N148" i="2"/>
  <c r="M148" i="2"/>
  <c r="L148" i="2"/>
  <c r="K148" i="2"/>
  <c r="J148" i="2"/>
  <c r="I148" i="2"/>
  <c r="N147" i="2"/>
  <c r="M147" i="2"/>
  <c r="M146" i="2" s="1"/>
  <c r="L147" i="2"/>
  <c r="K147" i="2"/>
  <c r="J147" i="2"/>
  <c r="I147" i="2"/>
  <c r="H145" i="2"/>
  <c r="H144" i="2"/>
  <c r="H143" i="2"/>
  <c r="H142" i="2"/>
  <c r="N141" i="2"/>
  <c r="M141" i="2"/>
  <c r="L141" i="2"/>
  <c r="K141" i="2"/>
  <c r="J141" i="2"/>
  <c r="I141" i="2"/>
  <c r="H140" i="2"/>
  <c r="H139" i="2"/>
  <c r="H138" i="2"/>
  <c r="H137" i="2"/>
  <c r="N136" i="2"/>
  <c r="M136" i="2"/>
  <c r="L136" i="2"/>
  <c r="K136" i="2"/>
  <c r="J136" i="2"/>
  <c r="I136" i="2"/>
  <c r="H135" i="2"/>
  <c r="H134" i="2"/>
  <c r="H133" i="2"/>
  <c r="H132" i="2"/>
  <c r="N131" i="2"/>
  <c r="M131" i="2"/>
  <c r="L131" i="2"/>
  <c r="K131" i="2"/>
  <c r="J131" i="2"/>
  <c r="I131" i="2"/>
  <c r="H130" i="2"/>
  <c r="H129" i="2"/>
  <c r="H128" i="2"/>
  <c r="H127" i="2"/>
  <c r="N126" i="2"/>
  <c r="M126" i="2"/>
  <c r="L126" i="2"/>
  <c r="K126" i="2"/>
  <c r="J126" i="2"/>
  <c r="I126" i="2"/>
  <c r="N124" i="2"/>
  <c r="M124" i="2"/>
  <c r="L124" i="2"/>
  <c r="K124" i="2"/>
  <c r="J124" i="2"/>
  <c r="I124" i="2"/>
  <c r="N123" i="2"/>
  <c r="M123" i="2"/>
  <c r="L123" i="2"/>
  <c r="K123" i="2"/>
  <c r="J123" i="2"/>
  <c r="I123" i="2"/>
  <c r="N122" i="2"/>
  <c r="M122" i="2"/>
  <c r="L122" i="2"/>
  <c r="K122" i="2"/>
  <c r="J122" i="2"/>
  <c r="I122" i="2"/>
  <c r="N121" i="2"/>
  <c r="M121" i="2"/>
  <c r="M120" i="2" s="1"/>
  <c r="L121" i="2"/>
  <c r="K121" i="2"/>
  <c r="K120" i="2" s="1"/>
  <c r="J121" i="2"/>
  <c r="I121" i="2"/>
  <c r="H119" i="2"/>
  <c r="H118" i="2"/>
  <c r="H117" i="2"/>
  <c r="H116" i="2"/>
  <c r="N115" i="2"/>
  <c r="M115" i="2"/>
  <c r="L115" i="2"/>
  <c r="K115" i="2"/>
  <c r="J115" i="2"/>
  <c r="I115" i="2"/>
  <c r="H114" i="2"/>
  <c r="H113" i="2"/>
  <c r="H112" i="2"/>
  <c r="H111" i="2"/>
  <c r="N110" i="2"/>
  <c r="M110" i="2"/>
  <c r="L110" i="2"/>
  <c r="K110" i="2"/>
  <c r="J110" i="2"/>
  <c r="I110" i="2"/>
  <c r="H109" i="2"/>
  <c r="H108" i="2"/>
  <c r="H107" i="2"/>
  <c r="H106" i="2"/>
  <c r="N105" i="2"/>
  <c r="M105" i="2"/>
  <c r="L105" i="2"/>
  <c r="K105" i="2"/>
  <c r="J105" i="2"/>
  <c r="I105" i="2"/>
  <c r="H104" i="2"/>
  <c r="H103" i="2"/>
  <c r="H102" i="2"/>
  <c r="H101" i="2"/>
  <c r="N100" i="2"/>
  <c r="M100" i="2"/>
  <c r="L100" i="2"/>
  <c r="K100" i="2"/>
  <c r="J100" i="2"/>
  <c r="I100" i="2"/>
  <c r="H99" i="2"/>
  <c r="H98" i="2"/>
  <c r="H97" i="2"/>
  <c r="H96" i="2"/>
  <c r="N95" i="2"/>
  <c r="M95" i="2"/>
  <c r="L95" i="2"/>
  <c r="K95" i="2"/>
  <c r="J95" i="2"/>
  <c r="I95" i="2"/>
  <c r="H94" i="2"/>
  <c r="H93" i="2"/>
  <c r="H92" i="2"/>
  <c r="H91" i="2"/>
  <c r="N90" i="2"/>
  <c r="M90" i="2"/>
  <c r="L90" i="2"/>
  <c r="K90" i="2"/>
  <c r="J90" i="2"/>
  <c r="I90" i="2"/>
  <c r="H89" i="2"/>
  <c r="H88" i="2"/>
  <c r="H87" i="2"/>
  <c r="H86" i="2"/>
  <c r="N85" i="2"/>
  <c r="M85" i="2"/>
  <c r="L85" i="2"/>
  <c r="K85" i="2"/>
  <c r="J85" i="2"/>
  <c r="I85" i="2"/>
  <c r="H84" i="2"/>
  <c r="H83" i="2"/>
  <c r="H82" i="2"/>
  <c r="H81" i="2"/>
  <c r="N80" i="2"/>
  <c r="M80" i="2"/>
  <c r="L80" i="2"/>
  <c r="K80" i="2"/>
  <c r="J80" i="2"/>
  <c r="I80" i="2"/>
  <c r="H79" i="2"/>
  <c r="H78" i="2"/>
  <c r="H77" i="2"/>
  <c r="H76" i="2"/>
  <c r="N75" i="2"/>
  <c r="M75" i="2"/>
  <c r="L75" i="2"/>
  <c r="K75" i="2"/>
  <c r="J75" i="2"/>
  <c r="I75" i="2"/>
  <c r="H74" i="2"/>
  <c r="H73" i="2"/>
  <c r="H72" i="2"/>
  <c r="H71" i="2"/>
  <c r="N70" i="2"/>
  <c r="M70" i="2"/>
  <c r="L70" i="2"/>
  <c r="K70" i="2"/>
  <c r="J70" i="2"/>
  <c r="I70" i="2"/>
  <c r="H69" i="2"/>
  <c r="H68" i="2"/>
  <c r="H67" i="2"/>
  <c r="H66" i="2"/>
  <c r="N65" i="2"/>
  <c r="M65" i="2"/>
  <c r="L65" i="2"/>
  <c r="K65" i="2"/>
  <c r="J65" i="2"/>
  <c r="I65" i="2"/>
  <c r="H64" i="2"/>
  <c r="H63" i="2"/>
  <c r="H62" i="2"/>
  <c r="H61" i="2"/>
  <c r="N60" i="2"/>
  <c r="M60" i="2"/>
  <c r="L60" i="2"/>
  <c r="K60" i="2"/>
  <c r="J60" i="2"/>
  <c r="I60" i="2"/>
  <c r="H59" i="2"/>
  <c r="H58" i="2"/>
  <c r="H57" i="2"/>
  <c r="H56" i="2"/>
  <c r="N55" i="2"/>
  <c r="M55" i="2"/>
  <c r="L55" i="2"/>
  <c r="K55" i="2"/>
  <c r="J55" i="2"/>
  <c r="I55" i="2"/>
  <c r="H54" i="2"/>
  <c r="H53" i="2"/>
  <c r="H52" i="2"/>
  <c r="H51" i="2"/>
  <c r="N50" i="2"/>
  <c r="M50" i="2"/>
  <c r="L50" i="2"/>
  <c r="K50" i="2"/>
  <c r="J50" i="2"/>
  <c r="I50" i="2"/>
  <c r="H49" i="2"/>
  <c r="H48" i="2"/>
  <c r="H47" i="2"/>
  <c r="H46" i="2"/>
  <c r="N45" i="2"/>
  <c r="M45" i="2"/>
  <c r="L45" i="2"/>
  <c r="K45" i="2"/>
  <c r="J45" i="2"/>
  <c r="I45" i="2"/>
  <c r="H44" i="2"/>
  <c r="H43" i="2"/>
  <c r="H42" i="2"/>
  <c r="H41" i="2"/>
  <c r="N40" i="2"/>
  <c r="M40" i="2"/>
  <c r="L40" i="2"/>
  <c r="K40" i="2"/>
  <c r="J40" i="2"/>
  <c r="I40" i="2"/>
  <c r="H39" i="2"/>
  <c r="H38" i="2"/>
  <c r="H37" i="2"/>
  <c r="H36" i="2"/>
  <c r="N35" i="2"/>
  <c r="M35" i="2"/>
  <c r="L35" i="2"/>
  <c r="K35" i="2"/>
  <c r="J35" i="2"/>
  <c r="I35" i="2"/>
  <c r="H34" i="2"/>
  <c r="H33" i="2"/>
  <c r="H32" i="2"/>
  <c r="H31" i="2"/>
  <c r="N30" i="2"/>
  <c r="M30" i="2"/>
  <c r="L30" i="2"/>
  <c r="K30" i="2"/>
  <c r="J30" i="2"/>
  <c r="I30" i="2"/>
  <c r="H29" i="2"/>
  <c r="H28" i="2"/>
  <c r="H27" i="2"/>
  <c r="H26" i="2"/>
  <c r="N25" i="2"/>
  <c r="M25" i="2"/>
  <c r="L25" i="2"/>
  <c r="K25" i="2"/>
  <c r="J25" i="2"/>
  <c r="I25" i="2"/>
  <c r="H24" i="2"/>
  <c r="H23" i="2"/>
  <c r="H22" i="2"/>
  <c r="H21" i="2"/>
  <c r="N20" i="2"/>
  <c r="M20" i="2"/>
  <c r="L20" i="2"/>
  <c r="K20" i="2"/>
  <c r="J20" i="2"/>
  <c r="I20" i="2"/>
  <c r="H19" i="2"/>
  <c r="H18" i="2"/>
  <c r="H17" i="2"/>
  <c r="H16" i="2"/>
  <c r="N15" i="2"/>
  <c r="M15" i="2"/>
  <c r="L15" i="2"/>
  <c r="K15" i="2"/>
  <c r="J15" i="2"/>
  <c r="I15" i="2"/>
  <c r="H14" i="2"/>
  <c r="H13" i="2"/>
  <c r="H12" i="2"/>
  <c r="H11" i="2"/>
  <c r="N10" i="2"/>
  <c r="M10" i="2"/>
  <c r="L10" i="2"/>
  <c r="K10" i="2"/>
  <c r="J10" i="2"/>
  <c r="I10" i="2"/>
  <c r="H9" i="2"/>
  <c r="H8" i="2"/>
  <c r="H7" i="2"/>
  <c r="H6" i="2"/>
  <c r="N5" i="2"/>
  <c r="M5" i="2"/>
  <c r="L5" i="2"/>
  <c r="K5" i="2"/>
  <c r="J5" i="2"/>
  <c r="I5" i="2"/>
  <c r="N116" i="1"/>
  <c r="M116" i="1"/>
  <c r="L116" i="1"/>
  <c r="K116" i="1"/>
  <c r="J116" i="1"/>
  <c r="I116" i="1"/>
  <c r="H116" i="1" s="1"/>
  <c r="N115" i="1"/>
  <c r="M115" i="1"/>
  <c r="L115" i="1"/>
  <c r="K115" i="1"/>
  <c r="J115" i="1"/>
  <c r="I115" i="1"/>
  <c r="N114" i="1"/>
  <c r="M114" i="1"/>
  <c r="L114" i="1"/>
  <c r="K114" i="1"/>
  <c r="J114" i="1"/>
  <c r="I114" i="1"/>
  <c r="H114" i="1" s="1"/>
  <c r="N113" i="1"/>
  <c r="M113" i="1"/>
  <c r="L113" i="1"/>
  <c r="K113" i="1"/>
  <c r="J113" i="1"/>
  <c r="I113" i="1"/>
  <c r="L112" i="1"/>
  <c r="H111" i="1"/>
  <c r="H110" i="1"/>
  <c r="H109" i="1"/>
  <c r="H108" i="1"/>
  <c r="N107" i="1"/>
  <c r="M107" i="1"/>
  <c r="L107" i="1"/>
  <c r="K107" i="1"/>
  <c r="J107" i="1"/>
  <c r="I107" i="1"/>
  <c r="H106" i="1"/>
  <c r="H105" i="1"/>
  <c r="H104" i="1"/>
  <c r="H103" i="1"/>
  <c r="H102" i="1" s="1"/>
  <c r="N102" i="1"/>
  <c r="M102" i="1"/>
  <c r="L102" i="1"/>
  <c r="K102" i="1"/>
  <c r="J102" i="1"/>
  <c r="I102" i="1"/>
  <c r="H101" i="1"/>
  <c r="H100" i="1"/>
  <c r="H99" i="1"/>
  <c r="H98" i="1"/>
  <c r="N97" i="1"/>
  <c r="M97" i="1"/>
  <c r="L97" i="1"/>
  <c r="K97" i="1"/>
  <c r="J97" i="1"/>
  <c r="I97" i="1"/>
  <c r="H96" i="1"/>
  <c r="H95" i="1"/>
  <c r="H94" i="1"/>
  <c r="H93" i="1"/>
  <c r="N92" i="1"/>
  <c r="M92" i="1"/>
  <c r="L92" i="1"/>
  <c r="K92" i="1"/>
  <c r="J92" i="1"/>
  <c r="I92" i="1"/>
  <c r="N90" i="1"/>
  <c r="M90" i="1"/>
  <c r="L90" i="1"/>
  <c r="K90" i="1"/>
  <c r="J90" i="1"/>
  <c r="I90" i="1"/>
  <c r="N89" i="1"/>
  <c r="N86" i="1" s="1"/>
  <c r="M89" i="1"/>
  <c r="L89" i="1"/>
  <c r="L86" i="1" s="1"/>
  <c r="K89" i="1"/>
  <c r="J89" i="1"/>
  <c r="I89" i="1"/>
  <c r="H89" i="1"/>
  <c r="N88" i="1"/>
  <c r="M88" i="1"/>
  <c r="L88" i="1"/>
  <c r="K88" i="1"/>
  <c r="J88" i="1"/>
  <c r="I88" i="1"/>
  <c r="H88" i="1" s="1"/>
  <c r="N87" i="1"/>
  <c r="M87" i="1"/>
  <c r="L87" i="1"/>
  <c r="K87" i="1"/>
  <c r="J87" i="1"/>
  <c r="I87" i="1"/>
  <c r="H87" i="1" s="1"/>
  <c r="J86" i="1"/>
  <c r="H85" i="1"/>
  <c r="H84" i="1"/>
  <c r="H83" i="1"/>
  <c r="H82" i="1"/>
  <c r="H81" i="1" s="1"/>
  <c r="N81" i="1"/>
  <c r="M81" i="1"/>
  <c r="L81" i="1"/>
  <c r="K81" i="1"/>
  <c r="J81" i="1"/>
  <c r="I81" i="1"/>
  <c r="N79" i="1"/>
  <c r="M79" i="1"/>
  <c r="L79" i="1"/>
  <c r="K79" i="1"/>
  <c r="J79" i="1"/>
  <c r="I79" i="1"/>
  <c r="N78" i="1"/>
  <c r="M78" i="1"/>
  <c r="L78" i="1"/>
  <c r="K78" i="1"/>
  <c r="J78" i="1"/>
  <c r="I78" i="1"/>
  <c r="N77" i="1"/>
  <c r="M77" i="1"/>
  <c r="L77" i="1"/>
  <c r="K77" i="1"/>
  <c r="J77" i="1"/>
  <c r="I77" i="1"/>
  <c r="H77" i="1" s="1"/>
  <c r="N76" i="1"/>
  <c r="M76" i="1"/>
  <c r="M75" i="1" s="1"/>
  <c r="L76" i="1"/>
  <c r="K76" i="1"/>
  <c r="K75" i="1" s="1"/>
  <c r="J76" i="1"/>
  <c r="I76" i="1"/>
  <c r="H76" i="1" s="1"/>
  <c r="H74" i="1"/>
  <c r="H73" i="1"/>
  <c r="H72" i="1"/>
  <c r="H71" i="1"/>
  <c r="H70" i="1" s="1"/>
  <c r="N70" i="1"/>
  <c r="M70" i="1"/>
  <c r="L70" i="1"/>
  <c r="K70" i="1"/>
  <c r="J70" i="1"/>
  <c r="I70" i="1"/>
  <c r="H69" i="1"/>
  <c r="H68" i="1"/>
  <c r="H67" i="1"/>
  <c r="H66" i="1"/>
  <c r="N65" i="1"/>
  <c r="M65" i="1"/>
  <c r="L65" i="1"/>
  <c r="K65" i="1"/>
  <c r="J65" i="1"/>
  <c r="I65" i="1"/>
  <c r="H64" i="1"/>
  <c r="H63" i="1"/>
  <c r="H62" i="1"/>
  <c r="H61" i="1"/>
  <c r="H60" i="1" s="1"/>
  <c r="N60" i="1"/>
  <c r="M60" i="1"/>
  <c r="L60" i="1"/>
  <c r="K60" i="1"/>
  <c r="J60" i="1"/>
  <c r="I60" i="1"/>
  <c r="N58" i="1"/>
  <c r="M58" i="1"/>
  <c r="L58" i="1"/>
  <c r="K58" i="1"/>
  <c r="J58" i="1"/>
  <c r="I58" i="1"/>
  <c r="N57" i="1"/>
  <c r="M57" i="1"/>
  <c r="L57" i="1"/>
  <c r="K57" i="1"/>
  <c r="J57" i="1"/>
  <c r="I57" i="1"/>
  <c r="N56" i="1"/>
  <c r="M56" i="1"/>
  <c r="L56" i="1"/>
  <c r="K56" i="1"/>
  <c r="J56" i="1"/>
  <c r="I56" i="1"/>
  <c r="N55" i="1"/>
  <c r="N54" i="1" s="1"/>
  <c r="M55" i="1"/>
  <c r="L55" i="1"/>
  <c r="L54" i="1" s="1"/>
  <c r="K55" i="1"/>
  <c r="J55" i="1"/>
  <c r="J54" i="1" s="1"/>
  <c r="I55" i="1"/>
  <c r="K54" i="1"/>
  <c r="H53" i="1"/>
  <c r="H52" i="1"/>
  <c r="H51" i="1"/>
  <c r="H50" i="1"/>
  <c r="H49" i="1" s="1"/>
  <c r="N49" i="1"/>
  <c r="M49" i="1"/>
  <c r="L49" i="1"/>
  <c r="K49" i="1"/>
  <c r="J49" i="1"/>
  <c r="I49" i="1"/>
  <c r="H48" i="1"/>
  <c r="H47" i="1"/>
  <c r="H46" i="1"/>
  <c r="H45" i="1"/>
  <c r="N44" i="1"/>
  <c r="M44" i="1"/>
  <c r="L44" i="1"/>
  <c r="K44" i="1"/>
  <c r="J44" i="1"/>
  <c r="I44" i="1"/>
  <c r="H43" i="1"/>
  <c r="H42" i="1"/>
  <c r="H41" i="1"/>
  <c r="H40" i="1"/>
  <c r="N39" i="1"/>
  <c r="M39" i="1"/>
  <c r="L39" i="1"/>
  <c r="K39" i="1"/>
  <c r="J39" i="1"/>
  <c r="I39" i="1"/>
  <c r="H36" i="1"/>
  <c r="H34" i="1"/>
  <c r="N33" i="1"/>
  <c r="L33" i="1"/>
  <c r="J33" i="1"/>
  <c r="H27" i="1"/>
  <c r="H26" i="1"/>
  <c r="H25" i="1"/>
  <c r="H24" i="1"/>
  <c r="N23" i="1"/>
  <c r="M23" i="1"/>
  <c r="L23" i="1"/>
  <c r="K23" i="1"/>
  <c r="J23" i="1"/>
  <c r="I23" i="1"/>
  <c r="H22" i="1"/>
  <c r="H21" i="1"/>
  <c r="H20" i="1"/>
  <c r="H19" i="1"/>
  <c r="N18" i="1"/>
  <c r="M18" i="1"/>
  <c r="L18" i="1"/>
  <c r="K18" i="1"/>
  <c r="J18" i="1"/>
  <c r="I18" i="1"/>
  <c r="H16" i="1"/>
  <c r="H15" i="1"/>
  <c r="H14" i="1"/>
  <c r="H13" i="1"/>
  <c r="N12" i="1"/>
  <c r="M12" i="1"/>
  <c r="L12" i="1"/>
  <c r="K12" i="1"/>
  <c r="J12" i="1"/>
  <c r="I12" i="1"/>
  <c r="H12" i="1" l="1"/>
  <c r="I75" i="1"/>
  <c r="H39" i="1"/>
  <c r="H44" i="1"/>
  <c r="I54" i="1"/>
  <c r="H57" i="1"/>
  <c r="M54" i="1"/>
  <c r="H58" i="1"/>
  <c r="H78" i="1"/>
  <c r="H92" i="1"/>
  <c r="H113" i="1"/>
  <c r="K112" i="1"/>
  <c r="M112" i="1"/>
  <c r="J112" i="1"/>
  <c r="N112" i="1"/>
  <c r="H303" i="13"/>
  <c r="H16" i="13"/>
  <c r="H18" i="13"/>
  <c r="H62" i="13"/>
  <c r="H73" i="13"/>
  <c r="H98" i="13"/>
  <c r="H114" i="13"/>
  <c r="H127" i="13"/>
  <c r="H124" i="13" s="1"/>
  <c r="H136" i="13"/>
  <c r="H135" i="13" s="1"/>
  <c r="H154" i="13"/>
  <c r="H179" i="13"/>
  <c r="H251" i="13"/>
  <c r="H256" i="13"/>
  <c r="H17" i="13"/>
  <c r="H19" i="13"/>
  <c r="H84" i="13"/>
  <c r="H151" i="13"/>
  <c r="H167" i="13"/>
  <c r="H214" i="13"/>
  <c r="H31" i="13"/>
  <c r="H42" i="13"/>
  <c r="H97" i="13"/>
  <c r="H113" i="13"/>
  <c r="H178" i="13"/>
  <c r="H282" i="13"/>
  <c r="L247" i="13"/>
  <c r="H5" i="17"/>
  <c r="H10" i="17"/>
  <c r="H15" i="17"/>
  <c r="H5" i="16"/>
  <c r="H21" i="16"/>
  <c r="K20" i="16"/>
  <c r="M20" i="16"/>
  <c r="H26" i="16"/>
  <c r="J36" i="16"/>
  <c r="L36" i="16"/>
  <c r="N36" i="16"/>
  <c r="H40" i="16"/>
  <c r="I57" i="16"/>
  <c r="H59" i="16"/>
  <c r="H57" i="16" s="1"/>
  <c r="H68" i="16"/>
  <c r="H83" i="16"/>
  <c r="J93" i="16"/>
  <c r="L93" i="16"/>
  <c r="N93" i="16"/>
  <c r="H97" i="16"/>
  <c r="H114" i="16"/>
  <c r="J134" i="16"/>
  <c r="L134" i="16"/>
  <c r="N134" i="16"/>
  <c r="H138" i="16"/>
  <c r="J145" i="16"/>
  <c r="L145" i="16"/>
  <c r="N145" i="16"/>
  <c r="H149" i="16"/>
  <c r="H166" i="16"/>
  <c r="H182" i="16"/>
  <c r="K181" i="16"/>
  <c r="M181" i="16"/>
  <c r="H187" i="16"/>
  <c r="H210" i="16"/>
  <c r="I207" i="16"/>
  <c r="H209" i="16"/>
  <c r="H207" i="16" s="1"/>
  <c r="H218" i="16"/>
  <c r="H238" i="16"/>
  <c r="H258" i="16"/>
  <c r="H278" i="16"/>
  <c r="I298" i="16"/>
  <c r="H300" i="16"/>
  <c r="H309" i="16"/>
  <c r="H329" i="16"/>
  <c r="J339" i="16"/>
  <c r="L339" i="16"/>
  <c r="N339" i="16"/>
  <c r="H343" i="16"/>
  <c r="J350" i="16"/>
  <c r="L350" i="16"/>
  <c r="N350" i="16"/>
  <c r="H354" i="16"/>
  <c r="H371" i="16"/>
  <c r="H391" i="16"/>
  <c r="I411" i="16"/>
  <c r="H414" i="16"/>
  <c r="H427" i="16"/>
  <c r="H449" i="16"/>
  <c r="H458" i="16"/>
  <c r="H470" i="16"/>
  <c r="K468" i="16"/>
  <c r="H479" i="16"/>
  <c r="H487" i="16"/>
  <c r="H500" i="16"/>
  <c r="H520" i="16"/>
  <c r="H540" i="16"/>
  <c r="H560" i="16"/>
  <c r="H581" i="16"/>
  <c r="H592" i="16"/>
  <c r="H612" i="16"/>
  <c r="H634" i="16"/>
  <c r="H643" i="16"/>
  <c r="H665" i="16"/>
  <c r="H674" i="16"/>
  <c r="H298" i="16"/>
  <c r="H411" i="16"/>
  <c r="H447" i="16"/>
  <c r="M447" i="16"/>
  <c r="L575" i="16"/>
  <c r="H632" i="16"/>
  <c r="M632" i="16"/>
  <c r="H663" i="16"/>
  <c r="M663" i="16"/>
  <c r="H20" i="16"/>
  <c r="H36" i="16"/>
  <c r="H93" i="16"/>
  <c r="H134" i="16"/>
  <c r="H145" i="16"/>
  <c r="H181" i="16"/>
  <c r="H339" i="16"/>
  <c r="H350" i="16"/>
  <c r="H129" i="16"/>
  <c r="H485" i="16"/>
  <c r="H484" i="16" s="1"/>
  <c r="I484" i="16"/>
  <c r="H686" i="16"/>
  <c r="I20" i="16"/>
  <c r="I181" i="16"/>
  <c r="I447" i="16"/>
  <c r="H468" i="16"/>
  <c r="J468" i="16"/>
  <c r="L468" i="16"/>
  <c r="N468" i="16"/>
  <c r="H576" i="16"/>
  <c r="H575" i="16" s="1"/>
  <c r="I575" i="16"/>
  <c r="K575" i="16"/>
  <c r="M575" i="16"/>
  <c r="L586" i="16"/>
  <c r="H587" i="16"/>
  <c r="H586" i="16" s="1"/>
  <c r="I586" i="16"/>
  <c r="K586" i="16"/>
  <c r="M586" i="16"/>
  <c r="I632" i="16"/>
  <c r="I663" i="16"/>
  <c r="K684" i="16"/>
  <c r="J684" i="16"/>
  <c r="L684" i="16"/>
  <c r="N684" i="16"/>
  <c r="H688" i="16"/>
  <c r="H684" i="16" s="1"/>
  <c r="I10" i="15"/>
  <c r="H12" i="15"/>
  <c r="H21" i="15"/>
  <c r="H27" i="15"/>
  <c r="K26" i="15"/>
  <c r="M26" i="15"/>
  <c r="H32" i="15"/>
  <c r="H53" i="15"/>
  <c r="H69" i="15"/>
  <c r="K68" i="15"/>
  <c r="M68" i="15"/>
  <c r="H74" i="15"/>
  <c r="J84" i="15"/>
  <c r="L84" i="15"/>
  <c r="N84" i="15"/>
  <c r="H88" i="15"/>
  <c r="N100" i="15"/>
  <c r="H104" i="15"/>
  <c r="H100" i="15" s="1"/>
  <c r="K100" i="15"/>
  <c r="M100" i="15"/>
  <c r="J111" i="15"/>
  <c r="L111" i="15"/>
  <c r="N111" i="15"/>
  <c r="H115" i="15"/>
  <c r="H111" i="15" s="1"/>
  <c r="H130" i="15"/>
  <c r="H127" i="15" s="1"/>
  <c r="H145" i="15"/>
  <c r="H154" i="15"/>
  <c r="H162" i="15"/>
  <c r="I175" i="15"/>
  <c r="H177" i="15"/>
  <c r="H186" i="15"/>
  <c r="H212" i="15"/>
  <c r="H220" i="15"/>
  <c r="H229" i="15"/>
  <c r="H228" i="15" s="1"/>
  <c r="K228" i="15"/>
  <c r="M228" i="15"/>
  <c r="H234" i="15"/>
  <c r="H255" i="15"/>
  <c r="I276" i="15"/>
  <c r="H278" i="15"/>
  <c r="H287" i="15"/>
  <c r="H295" i="15"/>
  <c r="I308" i="15"/>
  <c r="H310" i="15"/>
  <c r="H320" i="15"/>
  <c r="H319" i="15" s="1"/>
  <c r="H325" i="15"/>
  <c r="H335" i="15"/>
  <c r="H10" i="15"/>
  <c r="H26" i="15"/>
  <c r="H68" i="15"/>
  <c r="H84" i="15"/>
  <c r="I26" i="15"/>
  <c r="I68" i="15"/>
  <c r="I100" i="15"/>
  <c r="H159" i="15"/>
  <c r="H175" i="15"/>
  <c r="H217" i="15"/>
  <c r="H276" i="15"/>
  <c r="H292" i="15"/>
  <c r="H308" i="15"/>
  <c r="I159" i="15"/>
  <c r="I217" i="15"/>
  <c r="I228" i="15"/>
  <c r="I292" i="15"/>
  <c r="L308" i="15"/>
  <c r="N308" i="15"/>
  <c r="J324" i="15"/>
  <c r="I340" i="15"/>
  <c r="K340" i="15"/>
  <c r="M340" i="15"/>
  <c r="H341" i="15"/>
  <c r="H343" i="15"/>
  <c r="K324" i="15"/>
  <c r="I60" i="8"/>
  <c r="H62" i="8"/>
  <c r="K60" i="8"/>
  <c r="H63" i="8"/>
  <c r="H66" i="8"/>
  <c r="H71" i="8"/>
  <c r="H76" i="8"/>
  <c r="H81" i="8"/>
  <c r="H86" i="8"/>
  <c r="H91" i="8"/>
  <c r="H96" i="8"/>
  <c r="H101" i="8"/>
  <c r="H106" i="8"/>
  <c r="H111" i="8"/>
  <c r="H116" i="8"/>
  <c r="H121" i="8"/>
  <c r="H126" i="8"/>
  <c r="H131" i="8"/>
  <c r="H137" i="8"/>
  <c r="M136" i="8"/>
  <c r="J136" i="8"/>
  <c r="L136" i="8"/>
  <c r="N136" i="8"/>
  <c r="K172" i="8"/>
  <c r="H418" i="8"/>
  <c r="H423" i="8"/>
  <c r="H428" i="8"/>
  <c r="H433" i="8"/>
  <c r="H438" i="8"/>
  <c r="H443" i="8"/>
  <c r="H448" i="8"/>
  <c r="H453" i="8"/>
  <c r="H458" i="8"/>
  <c r="H463" i="8"/>
  <c r="H468" i="8"/>
  <c r="H473" i="8"/>
  <c r="H478" i="8"/>
  <c r="H483" i="8"/>
  <c r="H488" i="8"/>
  <c r="H495" i="8"/>
  <c r="K493" i="8"/>
  <c r="M493" i="8"/>
  <c r="H496" i="8"/>
  <c r="H499" i="8"/>
  <c r="H504" i="8"/>
  <c r="H509" i="8"/>
  <c r="H514" i="8"/>
  <c r="H519" i="8"/>
  <c r="H524" i="8"/>
  <c r="H529" i="8"/>
  <c r="H534" i="8"/>
  <c r="H539" i="8"/>
  <c r="H544" i="8"/>
  <c r="H549" i="8"/>
  <c r="H554" i="8"/>
  <c r="H559" i="8"/>
  <c r="H564" i="8"/>
  <c r="H569" i="8"/>
  <c r="H574" i="8"/>
  <c r="H579" i="8"/>
  <c r="H594" i="8"/>
  <c r="H619" i="8"/>
  <c r="H665" i="8"/>
  <c r="I685" i="8"/>
  <c r="J685" i="8"/>
  <c r="L685" i="8"/>
  <c r="N685" i="8"/>
  <c r="I716" i="8"/>
  <c r="J716" i="8"/>
  <c r="L716" i="8"/>
  <c r="N716" i="8"/>
  <c r="J882" i="8"/>
  <c r="L882" i="8"/>
  <c r="N882" i="8"/>
  <c r="H886" i="8"/>
  <c r="H959" i="8"/>
  <c r="H964" i="8"/>
  <c r="H985" i="8"/>
  <c r="H995" i="8"/>
  <c r="H1005" i="8"/>
  <c r="H1015" i="8"/>
  <c r="H1020" i="8"/>
  <c r="M1035" i="8"/>
  <c r="H1086" i="8"/>
  <c r="M1091" i="8"/>
  <c r="H1094" i="8"/>
  <c r="J1107" i="8"/>
  <c r="L1107" i="8"/>
  <c r="N1107" i="8"/>
  <c r="H1111" i="8"/>
  <c r="M1107" i="8"/>
  <c r="H1218" i="8"/>
  <c r="I1228" i="8"/>
  <c r="J1228" i="8"/>
  <c r="L1228" i="8"/>
  <c r="N1228" i="8"/>
  <c r="H1232" i="8"/>
  <c r="K1228" i="8"/>
  <c r="J1329" i="8"/>
  <c r="L1329" i="8"/>
  <c r="N1329" i="8"/>
  <c r="H1442" i="8"/>
  <c r="M1440" i="8"/>
  <c r="H1443" i="8"/>
  <c r="H1456" i="8"/>
  <c r="H1461" i="8"/>
  <c r="H1476" i="8"/>
  <c r="H1481" i="8"/>
  <c r="H1496" i="8"/>
  <c r="H1597" i="8"/>
  <c r="H1602" i="8"/>
  <c r="H1607" i="8"/>
  <c r="I1612" i="8"/>
  <c r="H1613" i="8"/>
  <c r="K1612" i="8"/>
  <c r="H1618" i="8"/>
  <c r="H1628" i="8"/>
  <c r="H1662" i="8"/>
  <c r="H1829" i="8"/>
  <c r="I1839" i="8"/>
  <c r="H1840" i="8"/>
  <c r="K1839" i="8"/>
  <c r="H1841" i="8"/>
  <c r="H1842" i="8"/>
  <c r="H1850" i="8"/>
  <c r="H1860" i="8"/>
  <c r="H1870" i="8"/>
  <c r="H1904" i="8"/>
  <c r="H1906" i="8"/>
  <c r="H1911" i="8"/>
  <c r="H1916" i="8"/>
  <c r="I1921" i="8"/>
  <c r="H1922" i="8"/>
  <c r="K1921" i="8"/>
  <c r="H1927" i="8"/>
  <c r="H1961" i="8"/>
  <c r="H1963" i="8"/>
  <c r="H1979" i="8"/>
  <c r="K1978" i="8"/>
  <c r="M1978" i="8"/>
  <c r="J1978" i="8"/>
  <c r="N1978" i="8"/>
  <c r="M1329" i="8"/>
  <c r="H5" i="8"/>
  <c r="H10" i="8"/>
  <c r="H15" i="8"/>
  <c r="H20" i="8"/>
  <c r="H25" i="8"/>
  <c r="H30" i="8"/>
  <c r="H35" i="8"/>
  <c r="H40" i="8"/>
  <c r="H45" i="8"/>
  <c r="H50" i="8"/>
  <c r="H55" i="8"/>
  <c r="H61" i="8"/>
  <c r="H60" i="8" s="1"/>
  <c r="J60" i="8"/>
  <c r="L60" i="8"/>
  <c r="N60" i="8"/>
  <c r="I136" i="8"/>
  <c r="H139" i="8"/>
  <c r="H142" i="8"/>
  <c r="H147" i="8"/>
  <c r="H152" i="8"/>
  <c r="H157" i="8"/>
  <c r="H162" i="8"/>
  <c r="H167" i="8"/>
  <c r="H173" i="8"/>
  <c r="H172" i="8" s="1"/>
  <c r="J172" i="8"/>
  <c r="L172" i="8"/>
  <c r="N172" i="8"/>
  <c r="I493" i="8"/>
  <c r="H494" i="8"/>
  <c r="H493" i="8" s="1"/>
  <c r="H687" i="8"/>
  <c r="H688" i="8"/>
  <c r="H718" i="8"/>
  <c r="H885" i="8"/>
  <c r="H882" i="8" s="1"/>
  <c r="H919" i="8"/>
  <c r="I918" i="8"/>
  <c r="K918" i="8"/>
  <c r="M918" i="8"/>
  <c r="J1035" i="8"/>
  <c r="L1035" i="8"/>
  <c r="N1035" i="8"/>
  <c r="H1039" i="8"/>
  <c r="I1035" i="8"/>
  <c r="J1091" i="8"/>
  <c r="H685" i="8"/>
  <c r="H716" i="8"/>
  <c r="H918" i="8"/>
  <c r="H1093" i="8"/>
  <c r="I1091" i="8"/>
  <c r="H990" i="8"/>
  <c r="H1000" i="8"/>
  <c r="H1010" i="8"/>
  <c r="H1025" i="8"/>
  <c r="H1038" i="8"/>
  <c r="H1046" i="8"/>
  <c r="H1056" i="8"/>
  <c r="H1066" i="8"/>
  <c r="H1081" i="8"/>
  <c r="H1097" i="8"/>
  <c r="I1107" i="8"/>
  <c r="H1110" i="8"/>
  <c r="H1118" i="8"/>
  <c r="H1128" i="8"/>
  <c r="H1138" i="8"/>
  <c r="H1148" i="8"/>
  <c r="H1158" i="8"/>
  <c r="H1168" i="8"/>
  <c r="H1178" i="8"/>
  <c r="H1188" i="8"/>
  <c r="H1198" i="8"/>
  <c r="H1208" i="8"/>
  <c r="H1213" i="8"/>
  <c r="H1223" i="8"/>
  <c r="H1231" i="8"/>
  <c r="H1239" i="8"/>
  <c r="H1249" i="8"/>
  <c r="H1259" i="8"/>
  <c r="H1269" i="8"/>
  <c r="H1279" i="8"/>
  <c r="H1289" i="8"/>
  <c r="H1299" i="8"/>
  <c r="H1309" i="8"/>
  <c r="H1314" i="8"/>
  <c r="H1324" i="8"/>
  <c r="I1329" i="8"/>
  <c r="H1335" i="8"/>
  <c r="H1345" i="8"/>
  <c r="H1355" i="8"/>
  <c r="H1365" i="8"/>
  <c r="H1375" i="8"/>
  <c r="H1390" i="8"/>
  <c r="H1395" i="8"/>
  <c r="H1410" i="8"/>
  <c r="H1415" i="8"/>
  <c r="H1430" i="8"/>
  <c r="H1435" i="8"/>
  <c r="I1440" i="8"/>
  <c r="H1446" i="8"/>
  <c r="H1451" i="8"/>
  <c r="H1466" i="8"/>
  <c r="H1471" i="8"/>
  <c r="H1486" i="8"/>
  <c r="H1491" i="8"/>
  <c r="H1501" i="8"/>
  <c r="H1537" i="8"/>
  <c r="H1547" i="8"/>
  <c r="H1557" i="8"/>
  <c r="H1567" i="8"/>
  <c r="H1577" i="8"/>
  <c r="H1587" i="8"/>
  <c r="H1592" i="8"/>
  <c r="J1612" i="8"/>
  <c r="L1612" i="8"/>
  <c r="N1612" i="8"/>
  <c r="H1615" i="8"/>
  <c r="H1612" i="8" s="1"/>
  <c r="H1623" i="8"/>
  <c r="H1633" i="8"/>
  <c r="H1638" i="8"/>
  <c r="H1107" i="8"/>
  <c r="H1228" i="8"/>
  <c r="H1329" i="8"/>
  <c r="J1658" i="8"/>
  <c r="L1658" i="8"/>
  <c r="N1658" i="8"/>
  <c r="H1661" i="8"/>
  <c r="H1658" i="8" s="1"/>
  <c r="H1669" i="8"/>
  <c r="H1679" i="8"/>
  <c r="H1689" i="8"/>
  <c r="H1699" i="8"/>
  <c r="H1709" i="8"/>
  <c r="H1719" i="8"/>
  <c r="H1729" i="8"/>
  <c r="H1739" i="8"/>
  <c r="H1749" i="8"/>
  <c r="H1759" i="8"/>
  <c r="H1769" i="8"/>
  <c r="H1779" i="8"/>
  <c r="H1789" i="8"/>
  <c r="H1799" i="8"/>
  <c r="H1809" i="8"/>
  <c r="H1824" i="8"/>
  <c r="H1834" i="8"/>
  <c r="J1839" i="8"/>
  <c r="L1839" i="8"/>
  <c r="N1839" i="8"/>
  <c r="H1845" i="8"/>
  <c r="H1855" i="8"/>
  <c r="H1865" i="8"/>
  <c r="H1875" i="8"/>
  <c r="H1880" i="8"/>
  <c r="J1900" i="8"/>
  <c r="L1900" i="8"/>
  <c r="N1900" i="8"/>
  <c r="H1903" i="8"/>
  <c r="H1900" i="8" s="1"/>
  <c r="J1921" i="8"/>
  <c r="L1921" i="8"/>
  <c r="N1921" i="8"/>
  <c r="H1924" i="8"/>
  <c r="H1921" i="8" s="1"/>
  <c r="H1932" i="8"/>
  <c r="H1937" i="8"/>
  <c r="J1957" i="8"/>
  <c r="L1957" i="8"/>
  <c r="N1957" i="8"/>
  <c r="H1960" i="8"/>
  <c r="H1957" i="8" s="1"/>
  <c r="H1973" i="8"/>
  <c r="H1981" i="8"/>
  <c r="H1978" i="8" s="1"/>
  <c r="H136" i="8"/>
  <c r="H1091" i="8"/>
  <c r="H1035" i="8"/>
  <c r="H1440" i="8"/>
  <c r="J1440" i="8"/>
  <c r="L1440" i="8"/>
  <c r="N1440" i="8"/>
  <c r="H1839" i="8"/>
  <c r="H1526" i="8"/>
  <c r="I1978" i="8"/>
  <c r="H4" i="7"/>
  <c r="H9" i="7"/>
  <c r="H15" i="7"/>
  <c r="H14" i="7" s="1"/>
  <c r="J14" i="7"/>
  <c r="L14" i="7"/>
  <c r="N14" i="7"/>
  <c r="I30" i="7"/>
  <c r="H33" i="7"/>
  <c r="H36" i="7"/>
  <c r="H41" i="7"/>
  <c r="H46" i="7"/>
  <c r="H51" i="7"/>
  <c r="H56" i="7"/>
  <c r="H61" i="7"/>
  <c r="H67" i="7"/>
  <c r="H66" i="7" s="1"/>
  <c r="J66" i="7"/>
  <c r="L66" i="7"/>
  <c r="N66" i="7"/>
  <c r="I127" i="7"/>
  <c r="H130" i="7"/>
  <c r="H133" i="7"/>
  <c r="H138" i="7"/>
  <c r="H143" i="7"/>
  <c r="H148" i="7"/>
  <c r="H153" i="7"/>
  <c r="H159" i="7"/>
  <c r="H158" i="7" s="1"/>
  <c r="J158" i="7"/>
  <c r="L158" i="7"/>
  <c r="N158" i="7"/>
  <c r="I179" i="7"/>
  <c r="H182" i="7"/>
  <c r="H185" i="7"/>
  <c r="H190" i="7"/>
  <c r="H196" i="7"/>
  <c r="H195" i="7" s="1"/>
  <c r="J195" i="7"/>
  <c r="L195" i="7"/>
  <c r="N195" i="7"/>
  <c r="I236" i="7"/>
  <c r="H239" i="7"/>
  <c r="H242" i="7"/>
  <c r="H247" i="7"/>
  <c r="H252" i="7"/>
  <c r="H257" i="7"/>
  <c r="H262" i="7"/>
  <c r="H268" i="7"/>
  <c r="H267" i="7" s="1"/>
  <c r="J267" i="7"/>
  <c r="L267" i="7"/>
  <c r="N267" i="7"/>
  <c r="I308" i="7"/>
  <c r="H311" i="7"/>
  <c r="H314" i="7"/>
  <c r="H319" i="7"/>
  <c r="H324" i="7"/>
  <c r="H329" i="7"/>
  <c r="H335" i="7"/>
  <c r="H334" i="7" s="1"/>
  <c r="J334" i="7"/>
  <c r="L334" i="7"/>
  <c r="N334" i="7"/>
  <c r="I355" i="7"/>
  <c r="H372" i="7"/>
  <c r="I371" i="7"/>
  <c r="M371" i="7"/>
  <c r="K433" i="7"/>
  <c r="H489" i="7"/>
  <c r="I561" i="7"/>
  <c r="M649" i="7"/>
  <c r="M648" i="7" s="1"/>
  <c r="M643" i="7"/>
  <c r="H643" i="7" s="1"/>
  <c r="H675" i="7"/>
  <c r="I674" i="7"/>
  <c r="M674" i="7"/>
  <c r="J355" i="7"/>
  <c r="L355" i="7"/>
  <c r="N355" i="7"/>
  <c r="H374" i="7"/>
  <c r="H377" i="7"/>
  <c r="H382" i="7"/>
  <c r="H388" i="7"/>
  <c r="J387" i="7"/>
  <c r="L387" i="7"/>
  <c r="N387" i="7"/>
  <c r="H436" i="7"/>
  <c r="M433" i="7"/>
  <c r="H439" i="7"/>
  <c r="H444" i="7"/>
  <c r="H449" i="7"/>
  <c r="H454" i="7"/>
  <c r="H459" i="7"/>
  <c r="H464" i="7"/>
  <c r="H469" i="7"/>
  <c r="H474" i="7"/>
  <c r="H546" i="7"/>
  <c r="H564" i="7"/>
  <c r="H561" i="7" s="1"/>
  <c r="H567" i="7"/>
  <c r="H594" i="7"/>
  <c r="H592" i="7" s="1"/>
  <c r="H595" i="7"/>
  <c r="L648" i="7"/>
  <c r="N648" i="7"/>
  <c r="H650" i="7"/>
  <c r="H651" i="7"/>
  <c r="H652" i="7"/>
  <c r="H677" i="7"/>
  <c r="H680" i="7"/>
  <c r="H685" i="7"/>
  <c r="H690" i="7"/>
  <c r="H696" i="7"/>
  <c r="H701" i="7"/>
  <c r="H706" i="7"/>
  <c r="H711" i="7"/>
  <c r="H717" i="7"/>
  <c r="J716" i="7"/>
  <c r="L716" i="7"/>
  <c r="N716" i="7"/>
  <c r="H798" i="7"/>
  <c r="J797" i="7"/>
  <c r="L797" i="7"/>
  <c r="N797" i="7"/>
  <c r="H30" i="7"/>
  <c r="H127" i="7"/>
  <c r="H179" i="7"/>
  <c r="H236" i="7"/>
  <c r="H308" i="7"/>
  <c r="H355" i="7"/>
  <c r="H387" i="7"/>
  <c r="I433" i="7"/>
  <c r="H433" i="7"/>
  <c r="J433" i="7"/>
  <c r="L433" i="7"/>
  <c r="N433" i="7"/>
  <c r="H716" i="7"/>
  <c r="H797" i="7"/>
  <c r="H647" i="7"/>
  <c r="I648" i="7"/>
  <c r="H649" i="7"/>
  <c r="H5" i="6"/>
  <c r="H25" i="6"/>
  <c r="H45" i="6"/>
  <c r="H65" i="6"/>
  <c r="I96" i="6"/>
  <c r="H98" i="6"/>
  <c r="H107" i="6"/>
  <c r="H127" i="6"/>
  <c r="H143" i="6"/>
  <c r="K142" i="6"/>
  <c r="M142" i="6"/>
  <c r="H148" i="6"/>
  <c r="H168" i="6"/>
  <c r="H188" i="6"/>
  <c r="H196" i="6"/>
  <c r="H209" i="6"/>
  <c r="H229" i="6"/>
  <c r="H245" i="6"/>
  <c r="K244" i="6"/>
  <c r="M244" i="6"/>
  <c r="H250" i="6"/>
  <c r="H270" i="6"/>
  <c r="H278" i="6"/>
  <c r="H291" i="6"/>
  <c r="H311" i="6"/>
  <c r="H319" i="6"/>
  <c r="H320" i="6"/>
  <c r="H337" i="6"/>
  <c r="H357" i="6"/>
  <c r="H377" i="6"/>
  <c r="H395" i="6"/>
  <c r="L392" i="6"/>
  <c r="H408" i="6"/>
  <c r="H428" i="6"/>
  <c r="H436" i="6"/>
  <c r="H449" i="6"/>
  <c r="H469" i="6"/>
  <c r="K484" i="6"/>
  <c r="M484" i="6"/>
  <c r="J484" i="6"/>
  <c r="N484" i="6"/>
  <c r="H490" i="6"/>
  <c r="H498" i="6"/>
  <c r="L557" i="6"/>
  <c r="K618" i="6"/>
  <c r="M618" i="6"/>
  <c r="L629" i="6"/>
  <c r="H96" i="6"/>
  <c r="H193" i="6"/>
  <c r="H275" i="6"/>
  <c r="H316" i="6"/>
  <c r="H542" i="6"/>
  <c r="H558" i="6"/>
  <c r="K557" i="6"/>
  <c r="M557" i="6"/>
  <c r="H563" i="6"/>
  <c r="H593" i="6"/>
  <c r="H613" i="6"/>
  <c r="H621" i="6"/>
  <c r="H618" i="6" s="1"/>
  <c r="H630" i="6"/>
  <c r="K629" i="6"/>
  <c r="M629" i="6"/>
  <c r="H635" i="6"/>
  <c r="H655" i="6"/>
  <c r="H671" i="6"/>
  <c r="K670" i="6"/>
  <c r="M670" i="6"/>
  <c r="H681" i="6"/>
  <c r="H701" i="6"/>
  <c r="H712" i="6"/>
  <c r="H732" i="6"/>
  <c r="H752" i="6"/>
  <c r="H772" i="6"/>
  <c r="H792" i="6"/>
  <c r="H812" i="6"/>
  <c r="H823" i="6"/>
  <c r="H843" i="6"/>
  <c r="H854" i="6"/>
  <c r="H874" i="6"/>
  <c r="J884" i="6"/>
  <c r="L884" i="6"/>
  <c r="N884" i="6"/>
  <c r="H888" i="6"/>
  <c r="H905" i="6"/>
  <c r="I925" i="6"/>
  <c r="H927" i="6"/>
  <c r="H936" i="6"/>
  <c r="I956" i="6"/>
  <c r="H958" i="6"/>
  <c r="H967" i="6"/>
  <c r="H987" i="6"/>
  <c r="H995" i="6"/>
  <c r="L706" i="6"/>
  <c r="L817" i="6"/>
  <c r="L848" i="6"/>
  <c r="H925" i="6"/>
  <c r="H956" i="6"/>
  <c r="H992" i="6"/>
  <c r="H142" i="6"/>
  <c r="H244" i="6"/>
  <c r="J75" i="6"/>
  <c r="L75" i="6"/>
  <c r="N75" i="6"/>
  <c r="H77" i="6"/>
  <c r="H79" i="6"/>
  <c r="I142" i="6"/>
  <c r="I193" i="6"/>
  <c r="I244" i="6"/>
  <c r="I275" i="6"/>
  <c r="I316" i="6"/>
  <c r="H393" i="6"/>
  <c r="H392" i="6" s="1"/>
  <c r="I392" i="6"/>
  <c r="K392" i="6"/>
  <c r="M392" i="6"/>
  <c r="H557" i="6"/>
  <c r="H629" i="6"/>
  <c r="H670" i="6"/>
  <c r="H434" i="6"/>
  <c r="H433" i="6" s="1"/>
  <c r="I433" i="6"/>
  <c r="H485" i="6"/>
  <c r="H484" i="6" s="1"/>
  <c r="I484" i="6"/>
  <c r="H496" i="6"/>
  <c r="H495" i="6" s="1"/>
  <c r="I495" i="6"/>
  <c r="I557" i="6"/>
  <c r="I618" i="6"/>
  <c r="I629" i="6"/>
  <c r="I670" i="6"/>
  <c r="H707" i="6"/>
  <c r="H706" i="6" s="1"/>
  <c r="I706" i="6"/>
  <c r="K706" i="6"/>
  <c r="M706" i="6"/>
  <c r="H818" i="6"/>
  <c r="H817" i="6" s="1"/>
  <c r="I817" i="6"/>
  <c r="K817" i="6"/>
  <c r="M817" i="6"/>
  <c r="H849" i="6"/>
  <c r="H848" i="6" s="1"/>
  <c r="I848" i="6"/>
  <c r="K848" i="6"/>
  <c r="M848" i="6"/>
  <c r="H884" i="6"/>
  <c r="I992" i="6"/>
  <c r="H5" i="5"/>
  <c r="H11" i="5"/>
  <c r="J10" i="5"/>
  <c r="L10" i="5"/>
  <c r="N10" i="5"/>
  <c r="I31" i="5"/>
  <c r="H34" i="5"/>
  <c r="H37" i="5"/>
  <c r="H42" i="5"/>
  <c r="H48" i="5"/>
  <c r="J47" i="5"/>
  <c r="L47" i="5"/>
  <c r="N47" i="5"/>
  <c r="I68" i="5"/>
  <c r="H71" i="5"/>
  <c r="H74" i="5"/>
  <c r="H79" i="5"/>
  <c r="H85" i="5"/>
  <c r="J84" i="5"/>
  <c r="L84" i="5"/>
  <c r="N84" i="5"/>
  <c r="I95" i="5"/>
  <c r="H98" i="5"/>
  <c r="H101" i="5"/>
  <c r="H107" i="5"/>
  <c r="J106" i="5"/>
  <c r="L106" i="5"/>
  <c r="N106" i="5"/>
  <c r="I117" i="5"/>
  <c r="H120" i="5"/>
  <c r="H123" i="5"/>
  <c r="H128" i="5"/>
  <c r="H133" i="5"/>
  <c r="H138" i="5"/>
  <c r="H143" i="5"/>
  <c r="H148" i="5"/>
  <c r="H154" i="5"/>
  <c r="H153" i="5" s="1"/>
  <c r="J153" i="5"/>
  <c r="L153" i="5"/>
  <c r="N153" i="5"/>
  <c r="I164" i="5"/>
  <c r="H167" i="5"/>
  <c r="H31" i="5"/>
  <c r="H68" i="5"/>
  <c r="H95" i="5"/>
  <c r="H117" i="5"/>
  <c r="H164" i="5"/>
  <c r="H10" i="5"/>
  <c r="H47" i="5"/>
  <c r="H84" i="5"/>
  <c r="H106" i="5"/>
  <c r="H5" i="3"/>
  <c r="I26" i="3"/>
  <c r="H37" i="3"/>
  <c r="H45" i="3"/>
  <c r="H54" i="3"/>
  <c r="H53" i="3" s="1"/>
  <c r="K53" i="3"/>
  <c r="M53" i="3"/>
  <c r="H59" i="3"/>
  <c r="H67" i="3"/>
  <c r="H42" i="3"/>
  <c r="H64" i="3"/>
  <c r="I10" i="3"/>
  <c r="K10" i="3"/>
  <c r="M10" i="3"/>
  <c r="H11" i="3"/>
  <c r="H13" i="3"/>
  <c r="J26" i="3"/>
  <c r="L26" i="3"/>
  <c r="N26" i="3"/>
  <c r="H28" i="3"/>
  <c r="H26" i="3" s="1"/>
  <c r="H30" i="3"/>
  <c r="I42" i="3"/>
  <c r="I53" i="3"/>
  <c r="I64" i="3"/>
  <c r="H195" i="2"/>
  <c r="H210" i="2"/>
  <c r="H221" i="2"/>
  <c r="H226" i="2"/>
  <c r="H231" i="2"/>
  <c r="H236" i="2"/>
  <c r="H241" i="2"/>
  <c r="H246" i="2"/>
  <c r="H256" i="2"/>
  <c r="L261" i="2"/>
  <c r="M287" i="2"/>
  <c r="H290" i="2"/>
  <c r="H293" i="2"/>
  <c r="H298" i="2"/>
  <c r="H303" i="2"/>
  <c r="H308" i="2"/>
  <c r="H313" i="2"/>
  <c r="H318" i="2"/>
  <c r="H329" i="2"/>
  <c r="H334" i="2"/>
  <c r="H339" i="2"/>
  <c r="H344" i="2"/>
  <c r="H5" i="2"/>
  <c r="H10" i="2"/>
  <c r="H15" i="2"/>
  <c r="H20" i="2"/>
  <c r="H25" i="2"/>
  <c r="H30" i="2"/>
  <c r="H35" i="2"/>
  <c r="H40" i="2"/>
  <c r="H150" i="2"/>
  <c r="H182" i="2"/>
  <c r="H275" i="2"/>
  <c r="H277" i="2"/>
  <c r="H282" i="2"/>
  <c r="H351" i="2"/>
  <c r="H353" i="2"/>
  <c r="H367" i="2"/>
  <c r="H368" i="2"/>
  <c r="H371" i="2"/>
  <c r="H376" i="2"/>
  <c r="H381" i="2"/>
  <c r="L120" i="2"/>
  <c r="N120" i="2"/>
  <c r="H166" i="2"/>
  <c r="H189" i="2"/>
  <c r="H205" i="2"/>
  <c r="H273" i="2"/>
  <c r="H274" i="2"/>
  <c r="H121" i="2"/>
  <c r="H124" i="2"/>
  <c r="I146" i="2"/>
  <c r="H148" i="2"/>
  <c r="K146" i="2"/>
  <c r="H149" i="2"/>
  <c r="H152" i="2"/>
  <c r="H157" i="2"/>
  <c r="J162" i="2"/>
  <c r="L162" i="2"/>
  <c r="N162" i="2"/>
  <c r="H180" i="2"/>
  <c r="K178" i="2"/>
  <c r="M178" i="2"/>
  <c r="H181" i="2"/>
  <c r="H197" i="2"/>
  <c r="H198" i="2"/>
  <c r="I271" i="2"/>
  <c r="K271" i="2"/>
  <c r="H350" i="2"/>
  <c r="K349" i="2"/>
  <c r="M386" i="2"/>
  <c r="H389" i="2"/>
  <c r="H405" i="2"/>
  <c r="H406" i="2"/>
  <c r="J120" i="2"/>
  <c r="K365" i="2"/>
  <c r="H122" i="2"/>
  <c r="I120" i="2"/>
  <c r="H163" i="2"/>
  <c r="I162" i="2"/>
  <c r="M162" i="2"/>
  <c r="H289" i="2"/>
  <c r="I287" i="2"/>
  <c r="M365" i="2"/>
  <c r="H388" i="2"/>
  <c r="I386" i="2"/>
  <c r="H45" i="2"/>
  <c r="H50" i="2"/>
  <c r="H55" i="2"/>
  <c r="H60" i="2"/>
  <c r="H65" i="2"/>
  <c r="H70" i="2"/>
  <c r="H75" i="2"/>
  <c r="H80" i="2"/>
  <c r="H85" i="2"/>
  <c r="H90" i="2"/>
  <c r="H95" i="2"/>
  <c r="H100" i="2"/>
  <c r="H105" i="2"/>
  <c r="H110" i="2"/>
  <c r="H115" i="2"/>
  <c r="H123" i="2"/>
  <c r="H126" i="2"/>
  <c r="H131" i="2"/>
  <c r="H136" i="2"/>
  <c r="H141" i="2"/>
  <c r="H147" i="2"/>
  <c r="H146" i="2" s="1"/>
  <c r="J146" i="2"/>
  <c r="L146" i="2"/>
  <c r="N146" i="2"/>
  <c r="H165" i="2"/>
  <c r="H168" i="2"/>
  <c r="H173" i="2"/>
  <c r="H179" i="2"/>
  <c r="J178" i="2"/>
  <c r="L178" i="2"/>
  <c r="N178" i="2"/>
  <c r="H184" i="2"/>
  <c r="K194" i="2"/>
  <c r="M194" i="2"/>
  <c r="L194" i="2"/>
  <c r="H200" i="2"/>
  <c r="H266" i="2"/>
  <c r="M271" i="2"/>
  <c r="J271" i="2"/>
  <c r="N271" i="2"/>
  <c r="H288" i="2"/>
  <c r="K287" i="2"/>
  <c r="J287" i="2"/>
  <c r="L287" i="2"/>
  <c r="N287" i="2"/>
  <c r="H352" i="2"/>
  <c r="M349" i="2"/>
  <c r="H355" i="2"/>
  <c r="H360" i="2"/>
  <c r="H366" i="2"/>
  <c r="H365" i="2" s="1"/>
  <c r="H387" i="2"/>
  <c r="H386" i="2" s="1"/>
  <c r="K386" i="2"/>
  <c r="J386" i="2"/>
  <c r="L386" i="2"/>
  <c r="N386" i="2"/>
  <c r="H392" i="2"/>
  <c r="K402" i="2"/>
  <c r="M402" i="2"/>
  <c r="L402" i="2"/>
  <c r="L272" i="2"/>
  <c r="L271" i="2" s="1"/>
  <c r="H252" i="2"/>
  <c r="H251" i="2" s="1"/>
  <c r="L251" i="2"/>
  <c r="I349" i="2"/>
  <c r="H349" i="2"/>
  <c r="J349" i="2"/>
  <c r="L349" i="2"/>
  <c r="N349" i="2"/>
  <c r="I365" i="2"/>
  <c r="J365" i="2"/>
  <c r="L365" i="2"/>
  <c r="N365" i="2"/>
  <c r="H196" i="2"/>
  <c r="H194" i="2" s="1"/>
  <c r="I194" i="2"/>
  <c r="H404" i="2"/>
  <c r="H402" i="2" s="1"/>
  <c r="I402" i="2"/>
  <c r="H323" i="2"/>
  <c r="H55" i="1"/>
  <c r="K86" i="1"/>
  <c r="M86" i="1"/>
  <c r="H97" i="1"/>
  <c r="H18" i="1"/>
  <c r="H23" i="1"/>
  <c r="H56" i="1"/>
  <c r="H54" i="1" s="1"/>
  <c r="H65" i="1"/>
  <c r="J75" i="1"/>
  <c r="L75" i="1"/>
  <c r="N75" i="1"/>
  <c r="H79" i="1"/>
  <c r="H75" i="1" s="1"/>
  <c r="H90" i="1"/>
  <c r="H86" i="1" s="1"/>
  <c r="H107" i="1"/>
  <c r="H115" i="1"/>
  <c r="H112" i="1" s="1"/>
  <c r="I86" i="1"/>
  <c r="I112" i="1"/>
  <c r="H121" i="4"/>
  <c r="H1115" i="4"/>
  <c r="H1824" i="4"/>
  <c r="H2715" i="4"/>
  <c r="H1014" i="4"/>
  <c r="H1108" i="4"/>
  <c r="H1114" i="4"/>
  <c r="H217" i="4"/>
  <c r="H388" i="4"/>
  <c r="H534" i="4"/>
  <c r="H1266" i="4"/>
  <c r="H1626" i="4"/>
  <c r="H1631" i="4"/>
  <c r="H2186" i="4"/>
  <c r="H123" i="4"/>
  <c r="H124" i="4"/>
  <c r="H893" i="4"/>
  <c r="H1009" i="4"/>
  <c r="H1117" i="4"/>
  <c r="H1261" i="4"/>
  <c r="H1971" i="4"/>
  <c r="H2705" i="4"/>
  <c r="H2710" i="4"/>
  <c r="H122" i="4"/>
  <c r="K120" i="4"/>
  <c r="M120" i="4"/>
  <c r="H393" i="4"/>
  <c r="H857" i="4"/>
  <c r="H1070" i="4"/>
  <c r="H1088" i="4"/>
  <c r="H1098" i="4"/>
  <c r="H1103" i="4"/>
  <c r="H1116" i="4"/>
  <c r="H1272" i="4"/>
  <c r="H1829" i="4"/>
  <c r="H2669" i="4"/>
  <c r="H2720" i="4"/>
  <c r="I120" i="4"/>
  <c r="H5" i="4"/>
  <c r="H15" i="4"/>
  <c r="H25" i="4"/>
  <c r="H35" i="4"/>
  <c r="H45" i="4"/>
  <c r="H55" i="4"/>
  <c r="H65" i="4"/>
  <c r="H75" i="4"/>
  <c r="H85" i="4"/>
  <c r="H95" i="4"/>
  <c r="H105" i="4"/>
  <c r="H151" i="4"/>
  <c r="H157" i="4"/>
  <c r="H167" i="4"/>
  <c r="H177" i="4"/>
  <c r="H187" i="4"/>
  <c r="H197" i="4"/>
  <c r="H207" i="4"/>
  <c r="H228" i="4"/>
  <c r="H238" i="4"/>
  <c r="H248" i="4"/>
  <c r="H258" i="4"/>
  <c r="H268" i="4"/>
  <c r="H278" i="4"/>
  <c r="H288" i="4"/>
  <c r="H298" i="4"/>
  <c r="H308" i="4"/>
  <c r="H318" i="4"/>
  <c r="H328" i="4"/>
  <c r="H338" i="4"/>
  <c r="H348" i="4"/>
  <c r="H358" i="4"/>
  <c r="H368" i="4"/>
  <c r="H378" i="4"/>
  <c r="H1081" i="4"/>
  <c r="H10" i="4"/>
  <c r="H20" i="4"/>
  <c r="H30" i="4"/>
  <c r="H40" i="4"/>
  <c r="H50" i="4"/>
  <c r="H60" i="4"/>
  <c r="H70" i="4"/>
  <c r="H80" i="4"/>
  <c r="H90" i="4"/>
  <c r="H100" i="4"/>
  <c r="H110" i="4"/>
  <c r="H120" i="4"/>
  <c r="H131" i="4"/>
  <c r="H141" i="4"/>
  <c r="H1093" i="4"/>
  <c r="H1113" i="4"/>
  <c r="H126" i="4"/>
  <c r="H136" i="4"/>
  <c r="H146" i="4"/>
  <c r="H115" i="4"/>
  <c r="H162" i="4"/>
  <c r="H172" i="4"/>
  <c r="H182" i="4"/>
  <c r="H192" i="4"/>
  <c r="H202" i="4"/>
  <c r="H212" i="4"/>
  <c r="H222" i="4"/>
  <c r="H233" i="4"/>
  <c r="H243" i="4"/>
  <c r="H253" i="4"/>
  <c r="H263" i="4"/>
  <c r="H273" i="4"/>
  <c r="H283" i="4"/>
  <c r="H293" i="4"/>
  <c r="H303" i="4"/>
  <c r="H313" i="4"/>
  <c r="H323" i="4"/>
  <c r="H333" i="4"/>
  <c r="H343" i="4"/>
  <c r="H353" i="4"/>
  <c r="H363" i="4"/>
  <c r="H373" i="4"/>
  <c r="H383" i="4"/>
  <c r="H324" i="15"/>
  <c r="H206" i="15"/>
  <c r="H979" i="8"/>
  <c r="H624" i="8"/>
  <c r="I33" i="1"/>
  <c r="K33" i="1"/>
  <c r="M33" i="1"/>
  <c r="H35" i="1"/>
  <c r="H37" i="1"/>
  <c r="H15" i="13" l="1"/>
  <c r="K247" i="13"/>
  <c r="L262" i="13"/>
  <c r="L261" i="13" s="1"/>
  <c r="L246" i="13"/>
  <c r="H340" i="15"/>
  <c r="H648" i="7"/>
  <c r="H674" i="7"/>
  <c r="H371" i="7"/>
  <c r="H75" i="6"/>
  <c r="H10" i="3"/>
  <c r="H178" i="2"/>
  <c r="H120" i="2"/>
  <c r="H287" i="2"/>
  <c r="H272" i="2"/>
  <c r="H271" i="2" s="1"/>
  <c r="H162" i="2"/>
  <c r="H33" i="1"/>
  <c r="K262" i="13" l="1"/>
  <c r="K261" i="13" s="1"/>
  <c r="K246" i="13"/>
  <c r="J247" i="13"/>
  <c r="I247" i="13" l="1"/>
  <c r="J262" i="13"/>
  <c r="J261" i="13" s="1"/>
  <c r="J246" i="13"/>
  <c r="I262" i="13" l="1"/>
  <c r="I246" i="13"/>
  <c r="H247" i="13"/>
  <c r="H246" i="13" s="1"/>
  <c r="I261" i="13" l="1"/>
  <c r="H262" i="13"/>
  <c r="H261" i="13" l="1"/>
</calcChain>
</file>

<file path=xl/sharedStrings.xml><?xml version="1.0" encoding="utf-8"?>
<sst xmlns="http://schemas.openxmlformats.org/spreadsheetml/2006/main" count="27478" uniqueCount="4652">
  <si>
    <t>Красноармейский муниципальный округ Чувашской Республики</t>
  </si>
  <si>
    <t>Капитальный ремонт здания Агроинкубатора в д. Чадукасы</t>
  </si>
  <si>
    <t>2026–2028</t>
  </si>
  <si>
    <t>ГП ЧР «Комплексное развитие сельских территорий», МП «Комплексное развитие сельских территорий»</t>
  </si>
  <si>
    <t>объем финансирования, млн. рублей</t>
  </si>
  <si>
    <t>создание благоприятного инвестиционного и делового климата в Красноармейском  муниципальном округе Чувашской Республики</t>
  </si>
  <si>
    <t>федеральный  бюджет</t>
  </si>
  <si>
    <t>республиканский бюджет Чувашской Республики</t>
  </si>
  <si>
    <t>местный бюджет</t>
  </si>
  <si>
    <t>внебюджетные источники</t>
  </si>
  <si>
    <t>Ремонт здания дома культуры в д. Именево для Бизнес Акселератора</t>
  </si>
  <si>
    <t>Цивильский муниципальный округ Чувашской Республики</t>
  </si>
  <si>
    <t>2026–2027</t>
  </si>
  <si>
    <t>республиканский бюджет, требуется раз­работка ПСД</t>
  </si>
  <si>
    <t>Итого по муниципальному округу:</t>
  </si>
  <si>
    <t xml:space="preserve">Наименование </t>
  </si>
  <si>
    <t xml:space="preserve">Национальный проект, региональный проект </t>
  </si>
  <si>
    <t>Место реализации проекта</t>
  </si>
  <si>
    <t>Сроки реализации, годы</t>
  </si>
  <si>
    <t>Мощность</t>
  </si>
  <si>
    <t>Источник финансирования, наличие и необходимость ПСД</t>
  </si>
  <si>
    <t>Прогнозные объемы финансирования</t>
  </si>
  <si>
    <t>Число жителей, улучшивших условия в результате реализации, человек</t>
  </si>
  <si>
    <t>Основания для включения</t>
  </si>
  <si>
    <t xml:space="preserve">источник финансирования </t>
  </si>
  <si>
    <t>всего, 
в том числе</t>
  </si>
  <si>
    <t>Городской округ город Чебоксары Чувашской Республики</t>
  </si>
  <si>
    <t>Разработка ПСД для реконструкции Казанской набережной и  строительства объектов туристической инфраструктуры на Казанской набережной г. Чебоксары</t>
  </si>
  <si>
    <t>Национальный проект «Туризм и индустрия гостеприимства»</t>
  </si>
  <si>
    <t>городской округ город Чебоксары Чувашской Республики</t>
  </si>
  <si>
    <t xml:space="preserve">2028–2029 </t>
  </si>
  <si>
    <t>3 км</t>
  </si>
  <si>
    <t>республиканский бюджет Чувашской Республики, муниципальный бюджет города Чебоксары, необходима ПСД</t>
  </si>
  <si>
    <t>Число посетителей в год – 1,5–2 млн. единиц</t>
  </si>
  <si>
    <t xml:space="preserve">Заявка на участие в РАИП  2026–2027   </t>
  </si>
  <si>
    <t>федеральный  бюджет</t>
  </si>
  <si>
    <t>Строительство (реконструкция) Казанской набережной и  строительство объектов туристической инфраструктуры на Казанской набережной г. Чебоксары</t>
  </si>
  <si>
    <t xml:space="preserve">2028–2030 </t>
  </si>
  <si>
    <t>федеральный  бюджет, республиканский бюджет Чувашской Республики, муниципальный бюджет города Чебоксары, необходима ПСД</t>
  </si>
  <si>
    <t>Заявка на участие в государственной программе  РФ «Развитие туризма» приложение № 3</t>
  </si>
  <si>
    <t>Разработка ПСД для инженерной  инфраструктуры (дополнительной причальной стенки) Чебоксарского речного порта, г. Чебоксары</t>
  </si>
  <si>
    <t>-</t>
  </si>
  <si>
    <t xml:space="preserve">Заявка на участие в РАИП    2027 года </t>
  </si>
  <si>
    <t>Строительство инженерной  инфраструктуры (дополнительной причальной стенки) Чебоксарского речного порта, г. Чебоксары</t>
  </si>
  <si>
    <t>2028–2030</t>
  </si>
  <si>
    <t>Заявка на участие в государственной программе РФ «Развитие туризма» приложение № 3</t>
  </si>
  <si>
    <t>Разработка ПСД для строительства объекта «Парящий мост» над рекой Волга со смотровой площадкой от Мемориального комплекса «Парк Победы»</t>
  </si>
  <si>
    <t>Заявка на участие в государственной программе РФ «Развитие туризма» приложение № 3</t>
  </si>
  <si>
    <t>Строительство объекта «Парящий мост» над рекой Волга со смотровой площадкой от Мемориального комлпекса «Парк Победы»</t>
  </si>
  <si>
    <t xml:space="preserve">2029–2030 </t>
  </si>
  <si>
    <t>Заявка на участие в государственной программе  РФ «Развитие туризма» приложение № 3</t>
  </si>
  <si>
    <t>Строительство пирса и перенос ПСКР «Чебоксары» на постоянное место стоянки</t>
  </si>
  <si>
    <t xml:space="preserve">2026–2028 </t>
  </si>
  <si>
    <t>федеральный  бюджет, республиканский бюджет Чувашской Республики, муниципальный бюджет города Чебоксары, ПСД имеется, нет экспертизы</t>
  </si>
  <si>
    <t>Заявка на участие в городском бюджете на 2026–2028 гг.</t>
  </si>
  <si>
    <t>Разработка ПСД и создание музея морской славы на базе пограничного сторожевого корабля «Чебоксары»</t>
  </si>
  <si>
    <t>ПСД – заявка на участие в РАИП 2026 года.  Строительство – заявка на участие в государственной программе  РФ «Развитие туризма» приложение № 3</t>
  </si>
  <si>
    <t>Разработка ПСД и строительство 4-х гостевых парковок с санитарными зонами для стоянки туристических автобусов в г. Чебоксары</t>
  </si>
  <si>
    <t xml:space="preserve">Заявка на участие в РАИП 2027–2028 гг. </t>
  </si>
  <si>
    <t>Разработка ПСД и строительство инженерной инфраструктуры для зоопарка в парке «Амазония»</t>
  </si>
  <si>
    <t>Число посетителей в год – 500–600 тыс. единиц</t>
  </si>
  <si>
    <t>ПСД – заявка на участие в РАИП 2027 года.  Строительство – заявка на участие в государственной программе  РФ «Развитие туризма» приложение № 3</t>
  </si>
  <si>
    <t>Разработка ПСД и строительство объектов инжнерной и туристской инфраструктуры комплексного подъемника с Московской набережной в парк «Амазония»</t>
  </si>
  <si>
    <t>ПСД – заявка на участие в РАИП 2027 года.  Строительство – заявка на участие в государственной программе  РФ «Развитие туризма» приложение № 3</t>
  </si>
  <si>
    <t>Разработка ПСД и создание Музейно-ремесленного комплекса по адресу К. Иванова, 20</t>
  </si>
  <si>
    <t>ПСД – заявка на участие в РАИП 2027 го­да.  Строительство – заявка на участие в государственной программе  РФ «Развитие туризма» приложение № 3</t>
  </si>
  <si>
    <t>Проектирование и строительство дамбы и дороги к гостиничному комплексу «Сокрома – Чебоксары» (новый объект)</t>
  </si>
  <si>
    <t>2028–2029</t>
  </si>
  <si>
    <t>–</t>
  </si>
  <si>
    <t>ПСД – заявка на участие в РАИП 2026 го­да.  Строительство – заявка на участие в государственной программе  РФ «Развитие туризма» приложение № 3</t>
  </si>
  <si>
    <t>Разработка ПСД и строительство инженерной инфраструктуры (дорога 2,2 км и газификация 1,2 км) к базе отдыха «Усадьба Жемчужная», г. Че­боксары.</t>
  </si>
  <si>
    <t>2,2 км</t>
  </si>
  <si>
    <t>федеральный  бюджет, республиканский бюджет Чувашской Республики, муниципальный бюджет города Чебоксары,необходима ПСД</t>
  </si>
  <si>
    <t>ПСД – заявка на участие в РАИП 2025 года.  Строительство – заявка на участие в государственной программе  РФ «Развитие туризма» приложение № 3</t>
  </si>
  <si>
    <t>Разработка ПСД и строительство инженерной инфраструктуры (дорога 1,8 км) к базе отдыха «Нартаван»,    г. Че­бок­сары</t>
  </si>
  <si>
    <t>1,8 км</t>
  </si>
  <si>
    <t>Разработка ПСД и строительствоинженерной инфраструктуры (дорога 2 км) к базе отдыха «Волжская деревня», г. Чебоксары</t>
  </si>
  <si>
    <t>2 км</t>
  </si>
  <si>
    <t>Разработка ПСД и строительство инженерной инфраструктуры (дорога 6 км) к базе отдыха «Аван», г. Чебоксары</t>
  </si>
  <si>
    <t>6 км</t>
  </si>
  <si>
    <t>Разработка ПСД и строительство двух гостевых парковок с санитарными зонами для стоянки туристических автобусов на Заволжской терриотрии г. Чебоксары</t>
  </si>
  <si>
    <t>Строительство набережной пассажирских причалов  и объектов туристической инфраструктуры на левобережных остановочных пунктах Сосновка и Пляж г. Чебоксары</t>
  </si>
  <si>
    <t>федеральный  бюджет, республиканский бюджет Чувашской Республики, муниципальный бюджет города Чебоксары,  необходима ПСД</t>
  </si>
  <si>
    <t>Разработка ПСД и строительство «Волжской марины» и объектов туристической инфраструктуры на левобережной территории  г. Чебоксары</t>
  </si>
  <si>
    <t>ПСД – заявка на участие в РАИП 2028 года.  Строительство – заявка на участие в Гос проекта  РФ «Развитие туризма» приложение № 3</t>
  </si>
  <si>
    <t>Разработка ПСД и строительство инженерной инфраструктуры для комплекса «Роса в лесу» на территории Заволжья г. Чебоксары</t>
  </si>
  <si>
    <t>Разработка ПСД и строительство инженерной инфраструктуры для туристичесого комплекса «Дом на воде»Заволжская территория г. Чебоксары. (новый объект)</t>
  </si>
  <si>
    <t>Заволжская территория городского округа города Чебоксары Чувашской Республики</t>
  </si>
  <si>
    <t>Строительство позволит привлечь более 374 млн рублей внебюджетный средств и позволит увеличить поток речных туристов, создаст развитие водных видов спорта и событийного туризма</t>
  </si>
  <si>
    <t>Строительство многофункционального центра культуры и досуга в Заволжье г. Чебоксары</t>
  </si>
  <si>
    <t>ИТОГО по городскому округу:</t>
  </si>
  <si>
    <t>городской округ город Новочебоксарск Чувашской Республики</t>
  </si>
  <si>
    <t xml:space="preserve">Разработка ПСД для стрительства инженерной  и  туристической инфраструктуры набережной реки Волга города  Новочебоксарск </t>
  </si>
  <si>
    <t>Проект позволит создать благоустроеную набережную на р. Волга  г. Новочебоксарск (новая точка притяжения потока туристов)</t>
  </si>
  <si>
    <t>РБ</t>
  </si>
  <si>
    <t xml:space="preserve">Заявка на участие в РАИП 2026 года.  </t>
  </si>
  <si>
    <t>Строительство инженерной  и  туристической инфраструктуры набережной реки Волга города  Новочебоксарск</t>
  </si>
  <si>
    <t>2028 – 2030</t>
  </si>
  <si>
    <t>Проект позволит создать благоустроеную набережную на р. Волга  г. Новочебоксарск, позволит привлечь около 2 млрд. рублей внебюджетных средств (новая точка притяжения потока туристов)</t>
  </si>
  <si>
    <t>ФБ+РБ+МБ</t>
  </si>
  <si>
    <t>Требуется разработка ПСД</t>
  </si>
  <si>
    <t>Заявка на участие в государственной программе  РФ «Развитие туризма» приложе­ние № 3</t>
  </si>
  <si>
    <t>Разработка ПСД для стрительства иинженерной  и  туристической инфраструктуры для парка «Малем» (Ельниковский овраг)</t>
  </si>
  <si>
    <t>Создание новой точки притяжения гостей в ПКиО «Ельниковская роща» смотровая площада Чебоксарская ГЭС</t>
  </si>
  <si>
    <t xml:space="preserve">Заявка на участие в РАИП 2028 года.  </t>
  </si>
  <si>
    <t>Строительство инженерной  и  туристической инфраструктуры для парка «Малем» (Ельниковский овраг)</t>
  </si>
  <si>
    <t>Создание новой точки притяжения жителей и гостей г. Новочебоксарск</t>
  </si>
  <si>
    <t>х</t>
  </si>
  <si>
    <t>Аликовский муниципальный округ Чувашской Республики</t>
  </si>
  <si>
    <t xml:space="preserve">Разработка ПСД, реконструкция усадьбы и обустройство парка И.С. Тукташ.  Инженерной инфраструктуры для парка (новый объект) </t>
  </si>
  <si>
    <t>Создание новой точки притяжения туристов в Аликовском МО</t>
  </si>
  <si>
    <t xml:space="preserve">Планируется в 2027 году подать заявку на разработку ПСД в РАИП, строительство в 2028 году. </t>
  </si>
  <si>
    <t xml:space="preserve">Заявка на участие в РАИП 2027–2028 гг.  </t>
  </si>
  <si>
    <t xml:space="preserve">Разработка ПСД, строительство одной гостевой парковоки с санитарной зоной и знаками навигации для стоянки туристических автобусов на терриотрии Аликовского МО в рамках автомаршрута «Неизведанная Чувашия» (новый объект) </t>
  </si>
  <si>
    <t>Создание новых гостевых стоянок для турист. автотранспорта и новых санитарных зон (кафе,КСР, туалеты, душ)</t>
  </si>
  <si>
    <t xml:space="preserve">Планируется в 2026 году подать заявку на разработку ПСД в РАИП, строительство в 2027 году. </t>
  </si>
  <si>
    <t>Заявка на участие в государственной программе  РФ «Развитие туризма» (единая субсидия)</t>
  </si>
  <si>
    <t>ИТОГО по муиниципальному округу:</t>
  </si>
  <si>
    <t>Ибресинский муниципальный округ Чувашской Республики</t>
  </si>
  <si>
    <t xml:space="preserve">Разработка ПСД и строительство инфраструктуры для базы  отдыха  «Родные просторы» (новый объект) </t>
  </si>
  <si>
    <t>Создание новой точки притяжения (внебюджет на 45 млн. рублей) и КСР на 8 номеров</t>
  </si>
  <si>
    <t xml:space="preserve">Планируется в 2026 году подать заявку на разработку ПСД в РАИП, строительство в 2027 г. </t>
  </si>
  <si>
    <t xml:space="preserve">Заявка на участие в РАИП 2026–2027 гг.  </t>
  </si>
  <si>
    <t>муниципальный бюджет</t>
  </si>
  <si>
    <t xml:space="preserve">Разработка ПСД и строительство одной гостевой парковоки с санитарной зоной и знаками навигации для стоянки туристических автобусов на терриотрии Ибресинского МО в рамках автомаршрута «Неизведанная Чувашия» (новый объект) </t>
  </si>
  <si>
    <t>ИТОГО по муниципальному округу:</t>
  </si>
  <si>
    <t>Канашский муниципальный округ Чувашской Республики</t>
  </si>
  <si>
    <t>Строительство инженерной инфраструктуры для базы отдыха и туризма «Мокринский виадук» РАИП (новый объект)</t>
  </si>
  <si>
    <t>Создание новой точки притяжения жителей и гостей Чувашии, КСР на 120 номеров</t>
  </si>
  <si>
    <t>Планируется строительство в 2027 году</t>
  </si>
  <si>
    <t xml:space="preserve">Разработка ПСД и строительство одной гостевой парковоки с санитарной зоной и знаками навигации для стоянки туристических автобусов на терриотрии Канашского МО в рамках автомаршрута «Неизведанная Чувашия» (новый объект) </t>
  </si>
  <si>
    <t>Создание новых гостевых стоянок для туристов, автотранспорта и новых санитарных зон (кафе, КСР, туалеты, душ)</t>
  </si>
  <si>
    <t>Планируется в 2026 подать заявку на разработку ПСД в РАИП, стоительство в 2027 году</t>
  </si>
  <si>
    <t>Козловский муниципальный округ Чувашской Республики</t>
  </si>
  <si>
    <t>Разработка ПСД на ремонтно-реставрационные работы объекта культурного наследия «Дом барона Жомени, конец XIX века»</t>
  </si>
  <si>
    <t>Государственная программа Российской Федерации «Развитие туризма» Государственная программа Чувашской республики «Развитие туризма и индустрии гостеприимства». ПСД имеется</t>
  </si>
  <si>
    <t xml:space="preserve">Заявка на участие в РАИП 2025 года. </t>
  </si>
  <si>
    <t>Ремонтно-реставрационные работы объекта культурного наследия «Дом барона Жомени, конец XIX века»</t>
  </si>
  <si>
    <t>840,10 кв.м.</t>
  </si>
  <si>
    <t>ФБ, РБ.</t>
  </si>
  <si>
    <t>Заявка на участие в гос программе Минкульта Чувашии по объектам культурного наследия</t>
  </si>
  <si>
    <t>Разработка ПСД и строительство двух гостевых парковок с санитарными зонами и знаками навигации для стоянки туристических автобусов на территории Козловского МО в рамках автомаршрута «Неизведанная Чувашия»</t>
  </si>
  <si>
    <t>2 автостоянки общей площадью до 1000 кв.м.</t>
  </si>
  <si>
    <t>Планируется подать заявку на разработку ПСД  в РАИП строительство в 2026 г.</t>
  </si>
  <si>
    <t xml:space="preserve">Заявка на участие в РАИП 2026 г.  </t>
  </si>
  <si>
    <t>Разработка ПСД и строительство инженерной инфраструктуры для объектов придорожного сервиса возле мемориала «Строителям безмолвных рубежей» (санитарная зона, кафе, кемпинг)</t>
  </si>
  <si>
    <t>Позволит привлечь внебюджетные источники более 100 млн. руб.</t>
  </si>
  <si>
    <t>Планируется подать заявку на разработку ПСД  в РАИП строительство в 2028–2029 го­дах</t>
  </si>
  <si>
    <t>ПСД – заявка на участие в РАИП 2029 года.  Строительство – заявка на участие в государственной программе  РФ «Развитие туризма» приложение № 3</t>
  </si>
  <si>
    <t>Благоустройство набережной реки Волга в г. Козловке со строительством причальной стенки</t>
  </si>
  <si>
    <t>2025–2026</t>
  </si>
  <si>
    <t>позволит увеличить количество приемов круизных теплоходов, увеличить поток туристов и пассажиров до</t>
  </si>
  <si>
    <t>15–20 тыс. человек</t>
  </si>
  <si>
    <t>Индивидуальной программе социально-экономи­ческого развития» на период 2025–2030 гг.</t>
  </si>
  <si>
    <t xml:space="preserve">Разработка ПСД, строительство одной гостевой парковки с санитарной зоной и знаками навигации для стоянки туристических автобусов на территории Красноармейского муниципального округа в рамках   автомаршрута «Неизведанная Чувашия»      </t>
  </si>
  <si>
    <t>Создание новых гостевых стоянок для туристического транспорта и новых санитарных зон (кафе, КСР, туалеты, душ)</t>
  </si>
  <si>
    <t xml:space="preserve"> Планируется в 2026 году подать заявку на разработку ПСД в РАИП, строительство в 2027 г.</t>
  </si>
  <si>
    <t>Строительство  природно-этнографического парка в с. Красноармейское</t>
  </si>
  <si>
    <t>Строительство  природно-этнографического парка</t>
  </si>
  <si>
    <t xml:space="preserve"> ГП ЧР «Комплексное развитие сельских территорий «, МП «Комплексное развитие сельских территорий»</t>
  </si>
  <si>
    <t>Строительство инженерной  инфраструктуры, создание  стоянки для туристического транспорта и санитарных зон</t>
  </si>
  <si>
    <t>Планируется в 2026 году подать заявку на разработку ПСД в РАИП, строительство в 2027 г.</t>
  </si>
  <si>
    <t>Строительство этнопарка «Путь в Волжскую Булгарию»</t>
  </si>
  <si>
    <t>Обустройство туристического маршрута «Кедровый край-Трак Ен»</t>
  </si>
  <si>
    <t>Строительство дома ремесел в с. Красноармейское</t>
  </si>
  <si>
    <t>Красночетайский муниципальный округ Чувашской Республики</t>
  </si>
  <si>
    <t xml:space="preserve">Разработка ПСД, строительство одной гостевой парковоки с санитарной зоной и знаками навигации для стоянки туристических автобусов на терриотрии Красночетайского МО в рамках автомаршрута «Неизведанная Чувашия» (новый объект) </t>
  </si>
  <si>
    <t xml:space="preserve">региональный проект </t>
  </si>
  <si>
    <t>требуется разработка ПСД</t>
  </si>
  <si>
    <t xml:space="preserve"> Строительство инженерной инфраструктуры к базе отдыха на р. Айхол Красночетайского МО </t>
  </si>
  <si>
    <t>Мариинско-Посадский муниципальный округ Чувашской Республики</t>
  </si>
  <si>
    <t>Строительство набережной р. Волга с причальной стенкой и благоустройство прилегающей территории в  г. Мариинский Посад (1  этап)</t>
  </si>
  <si>
    <t>ФБ, РБ</t>
  </si>
  <si>
    <t>Индивидуальной программе социально-экономического развития» на период 2025–2030 гг.</t>
  </si>
  <si>
    <t>Строительство набережной р. Волга с причальной стенкой и благоустройство прилегающей территории в  г. Мариинский Посад (2 этап)</t>
  </si>
  <si>
    <t>разработка ПСД и строительство двух гостевых парковок с санитарными зонами и знаками навигации для стоянки туристических автобусов на территории  Мариинско-Посадского муниципального округа (в рамках автомаршрута «Неизведанная Чувашия»</t>
  </si>
  <si>
    <t xml:space="preserve">Заявка на участие в РАИП 2025-2026 гг.  </t>
  </si>
  <si>
    <t>Разработка ПСД  для строительства  инженерной инфраструктуры  территории  комплекса «Тропа Андриана» (инженерная инфраструктура, автопарковка, туалеты и т.д.)</t>
  </si>
  <si>
    <t xml:space="preserve">Заявка на участие в РАИП  2026 г.   </t>
  </si>
  <si>
    <t>Заявка на участие в государственной программе  РФ «Развитие туризма» приложение № 3</t>
  </si>
  <si>
    <t>Реконструкция здания под Туристско-информационный центр</t>
  </si>
  <si>
    <t>ВБ</t>
  </si>
  <si>
    <t xml:space="preserve">Заявка на участие в РАИП  2028 г.   </t>
  </si>
  <si>
    <t>ФБ</t>
  </si>
  <si>
    <t>Порецкий муниципальный округ Чувашской Республики</t>
  </si>
  <si>
    <t xml:space="preserve">Разработка ПСД, строительство одной гостевой парковки с санитарной зоной и знаками навигации для стоянки туристических автобусов на территории МО в рамках автомаршрута «Неизведанная Чувашия» </t>
  </si>
  <si>
    <t>Национальный проект «Туризм и гостеприимство»</t>
  </si>
  <si>
    <t>Создание новых гостевых стоянок для турист. автотранспорта и новых санитарных зон (кафе, КСР, туалеты, душ)</t>
  </si>
  <si>
    <t xml:space="preserve">Планируется в 2025 году подать заявку на разработку ПСД в РАИП, строительство в 2026 г. </t>
  </si>
  <si>
    <t>объем финансирования</t>
  </si>
  <si>
    <t>Строительство инженерной инфраструктуры для  благоустройства туристической зоны по улице Ленина села Напольное Порецкого района Чувашской Республики</t>
  </si>
  <si>
    <t>Проект разработан в 2022 го­ду, получено положительное заключение госэкспертизы.</t>
  </si>
  <si>
    <t xml:space="preserve">Планируется строительство в 2027 г. </t>
  </si>
  <si>
    <t>Разработка ПСД для строительства инженерной инфраструктуры для базы отдыха и туризма на территории бывшего пионерского лагеря «Сокол»</t>
  </si>
  <si>
    <t>Стрительство новых КСР на 14 номеров</t>
  </si>
  <si>
    <t xml:space="preserve">Планируется в 2026 году подать заявку на разработку ПСД в РАИП, строительство в 2028 г. </t>
  </si>
  <si>
    <t>Разработка ПСД для строительства инженерной инфраструктуры для экодеревни в поселке Долгая Поляна.</t>
  </si>
  <si>
    <t>Стрительство новых КСР на 10 номеров</t>
  </si>
  <si>
    <t xml:space="preserve">Планируется в 2028 году подать заявку на разработку ПСД в РАИП, строительство в 2029 г. </t>
  </si>
  <si>
    <t>ПСД – заявка на участие в РАИП 2028 года.  Строительство – заявка на участие в государственной программе  РФ «Развитие туризма» приложение № 3</t>
  </si>
  <si>
    <t>Урмарский муниципальный округ Чувашской Республики</t>
  </si>
  <si>
    <t>Строительство этнокуль-турного парка «Суваро-Булгаро-Чувашский руры и тямги» вблизи  д. Атнаши Урмарского района.</t>
  </si>
  <si>
    <t>ГП ЧР «Развитие культуры и туризма»</t>
  </si>
  <si>
    <t>Сформирован земельный участок. Имеется техническое  задание (на проектирование) на выполнение инженерных изысканий, осуществление подготовки проектной и рабочей документации по объекту: «Инженерная и туристическая инфраструктура этнокультурного парка «Аруна» у д. Атнаши Урмарского района Чувашской Республики»</t>
  </si>
  <si>
    <t xml:space="preserve">Строительство одной гостевой парковоки с санитарной зоной и знаками навигации для стоянки туристических автобусов на терриотрии Урмарский  МО в рамках автомаршрута «Неизведанная Чувашия» (новый объект) </t>
  </si>
  <si>
    <t>Благоустройство территории сквера «Старый город» и прилегающих территорий городскгих пространств  и улиц, расположенных между улицами Ленина, Кирова и Пугачева г. Цивильск</t>
  </si>
  <si>
    <t>Муниципальная программа Цивильского муниципального округа Чувашской Республики «Формирование современной городской среды на территории Чувашской Республики»</t>
  </si>
  <si>
    <t>21 га</t>
  </si>
  <si>
    <t>Планируется в 2025 году подать заявку на разработку ПСД в РАИП, строительство в 2026 г.</t>
  </si>
  <si>
    <t>Благоустройство территории Тихвинской ярмарки для проведения событийных мероприятий</t>
  </si>
  <si>
    <t>61,0 га</t>
  </si>
  <si>
    <t>Разработка  ПСД и строительство двух гостевых парковок с санитарными зонами и знаками навигации  для стоянки туристических автобусов на территории Цивильского МО в рамках маршрута «Неизвестная Чувашия»</t>
  </si>
  <si>
    <t>4 га</t>
  </si>
  <si>
    <t>Шемуршинский муниципальный округ Чувашской Республики</t>
  </si>
  <si>
    <t>Шумерлинский муниципальный округ Чувашской Республики</t>
  </si>
  <si>
    <t>Ядринский муниципальный округ Чувашской Республики</t>
  </si>
  <si>
    <t>Разработка ПСД и строительство двух гостевых парковок с санитарными зонами и знаками навигации для стоянки туристических автобусов на территории Ядринского МО в рамках автомаршрута «Неизведанная Чувашия»</t>
  </si>
  <si>
    <t xml:space="preserve"> РБ, МБ, ПСД нет</t>
  </si>
  <si>
    <t>Разработка ПСД и строительство  смотровой площадки Ильина гора</t>
  </si>
  <si>
    <t>проект Ядринского муниципального округа</t>
  </si>
  <si>
    <t>100 кв. м.</t>
  </si>
  <si>
    <t>Сети водоснабжения микрорайона «Дубрава Парк» (магистральные, внутриквартальные) городской округ город Чебоксары Чувашской Республики</t>
  </si>
  <si>
    <t>Республиканский бюджет Чувашской Республики</t>
  </si>
  <si>
    <t>Магистральные сети водоснабжения микрорайона 2 «А» центральной части города Чебоксары «Грязевская стрелка», ограниченной улицами Гагарина, Ярмарочная, Пионерская, Калинина</t>
  </si>
  <si>
    <t>Магистральные сети хозяйственно-бытовой канализации микрорайона 2 «А» центральной части города Чебоксары «Грязевская стрелка», ограниченной улицами Гагарина, Ярмарочная, Пионерская, Калинина</t>
  </si>
  <si>
    <t>РАИП</t>
  </si>
  <si>
    <t>Магистральные сети ливневой канализации микрорайона 2 «А» центральной части города Чебоксары «Грязевская стрелка», ограниченной улицами Гагарина, Ярмарочная, Пионерская, Калинина</t>
  </si>
  <si>
    <t>Магистральные сети теплоснабжения микрорайона 2 «А» центральной части города Чебоксары «Грязевская стрелка», ограниченной улицами Гагарина, Ярмарочная, Пионерская, Калинина</t>
  </si>
  <si>
    <t>Магистральные сети электроснабжения микрорайона 2 «А» центральной части города Чебоксары «Грязевская стрелка», ограниченной улицами Гагарина, Ярмарочная, Пионерская, Калинина</t>
  </si>
  <si>
    <t>Отводящий коллектор реки Кайбулка и ее притоков от ул. Гагарина до ул. Калинина городской округ город Чебоксары Чувашской Республики</t>
  </si>
  <si>
    <t>Устройство водопропускного коллектора со спрямлением русла р. Чебоксарка</t>
  </si>
  <si>
    <t>Сети водоснабжения в нижней части I очереди VII микрорай­она центральной части городской округ город Чебоксары Чувашской Республики</t>
  </si>
  <si>
    <t>Сети водоотведения хозяйственно-бытовых стоков в нижней части I очереди VII микрорай­она центральной части городской округ город Чебоксары Чувашской Республики</t>
  </si>
  <si>
    <t>Сети ливневых стоков в нижней части  I очереди VII микрорай­она центральной части городской округ город Чебоксары Чувашской Республики</t>
  </si>
  <si>
    <t>Канализационно-насосная станция с аварийно-регулирующим резервуаром в микрорайоне «Акварель» ограниченном, жилыми домами по ул. Академика Королева, улицей Гражданской ул. Дементьева городской округ город Чебоксары Чувашской Республики</t>
  </si>
  <si>
    <t>Региольный проект «Модернизация и развитие сферы жилищно-коммунального хозяйства»</t>
  </si>
  <si>
    <t>Уменьшение потерь питьевой воды</t>
  </si>
  <si>
    <t>Реконструкция НС I-го подъема ОВС «Заовражная» по адресу: городской округ город Чебоксары Чувашской Республики, ул. Заовражная, д. 70</t>
  </si>
  <si>
    <t>Положительное заключение ГЭ № 21-1-1-3-023744-2022 от 18.04.2022</t>
  </si>
  <si>
    <t>Улучшение показателей качества воды, повышение надежности и качества водоснабжения</t>
  </si>
  <si>
    <t>Реконструкция НС II-го подъема ОВС «Заовражная» по адресу: городской округ город Чебоксары Чувашской Республики, ул. Заовражная, д. 70</t>
  </si>
  <si>
    <t>Положительное заключение ГЭ № 21-1-1-3-057044-2022 от 11.08.2022</t>
  </si>
  <si>
    <t>Реконструкция блока отстойников ОВС «Заовражная» по адресу: городской округ город Чебоксары Чувашской Республики, ул. Заовражная, д. 70</t>
  </si>
  <si>
    <t>Реконструкция водовода диаметром 600 мм от ул. Водопроводная, 2А до пр. Ленина, 35А, городской округ город Чебоксары Чувашской Республики</t>
  </si>
  <si>
    <t>ПСД отсутствует</t>
  </si>
  <si>
    <t>Капитальный ремонт водовода диаметром 500 мм от ул. Петрова до Базового проезда, городской округ город Чебоксары Чувашской Республики</t>
  </si>
  <si>
    <t>Требуется прохождения государственной экспертизы ПСД</t>
  </si>
  <si>
    <t>Капитальный ремонт водовода диаметром 900 мм от ул. Петрова до Базового проезда, городской округ город Чебоксары Чувашской Республики</t>
  </si>
  <si>
    <t>Реконструкция водовода 1000 мм №1 от Ядринского шоссе д.1 до НС 3 подъема №2</t>
  </si>
  <si>
    <t>Строительство объектов водоснабжения (водоочистная станция, насосные станции, сети) для проектируемых и существующих объектов многофункциональной территории с рекреационной и образовательной функцией в Заволжье (Чебоксарский ГО) в рамках реализации мастер-плана развития Чебоксарской агломерации в том числе в пос. Сосновка, Северный, Октябрьский, Пролетарский, Первомайский)</t>
  </si>
  <si>
    <t>Требуется предпроектная подготовка, ПСД</t>
  </si>
  <si>
    <t>Подключение новых потребителей;  обеспечие населения питьевой водой, соответствующей требованиям безопасности и безвредности</t>
  </si>
  <si>
    <t>Строительство объектов водоотведения (сооружения очистки стоков, КНС, сети) для проектируемых и существующих объектов многофункциональной территории с рекреационной и образовательной функцией в Заволжье (Чебоксарский ГО) в рамках реализации мастер-плана развития Чебоксарской агломерации (в том числе в пос. Сосновка, Северный, Октябрьский, Пролетарский, Первомайский)</t>
  </si>
  <si>
    <t>Подключение новых потребителей; сокращение объемов загрязненных сточных вод</t>
  </si>
  <si>
    <t>Благоустройство Юго-западного бульвара и аллеи по ул. Максимова (2 этап)</t>
  </si>
  <si>
    <t>Формирование комфортной городской среды</t>
  </si>
  <si>
    <t>Модернизация строительных конструкций здания, технологического и электрического оборудования канализационной насосной станции (КНС-10) по адресу: Чувашская Республика, городской округ город Чебоксары Чувашской Республики, пр. Тракторостроителей, 90</t>
  </si>
  <si>
    <t>Модернизация и развитие сферы жилищно-коммунального хозяйства</t>
  </si>
  <si>
    <t>федеральный  бюджет, республиканский бюджет, ПСД имеется</t>
  </si>
  <si>
    <t xml:space="preserve"> федеральный  бюджет</t>
  </si>
  <si>
    <t>объем финансирования, млн. рублей, млн. руб.</t>
  </si>
  <si>
    <t>ПСД имеется</t>
  </si>
  <si>
    <t> федеральный  бюджет</t>
  </si>
  <si>
    <t>Благоустройство общественного пространства (Соборная площадь)</t>
  </si>
  <si>
    <t>2025–2027</t>
  </si>
  <si>
    <t>Благоустройство общественного пространства (Площадь победы)</t>
  </si>
  <si>
    <t>2022–2036</t>
  </si>
  <si>
    <t>Концессионное соглашение, требуется разработка ПСД</t>
  </si>
  <si>
    <t>2027–2030</t>
  </si>
  <si>
    <t>Источник финансирования будет определен, после выделения средств государственной поддержки, требуется разработка ПСД  </t>
  </si>
  <si>
    <t>2027–2029</t>
  </si>
  <si>
    <t>Источник финансирования будет определен, после выделения средств государственной поддержки, требуется разработка ПСД  </t>
  </si>
  <si>
    <t>собственные средства, федеральный  бюджет, ПСД имеется</t>
  </si>
  <si>
    <t>собственные средства, ПСД имеется</t>
  </si>
  <si>
    <t>Закольцовка газопровода г. Новочебоксарска</t>
  </si>
  <si>
    <t>Реконструкция канализационной системы в с. Аликово Аликовского района Чувашской Республики</t>
  </si>
  <si>
    <t>Государственная программа Российской Федерации «Комплексное развитие сельских территорий»</t>
  </si>
  <si>
    <t xml:space="preserve">Аликовский муниципальный округ Чувашской Республики </t>
  </si>
  <si>
    <t>400 м3</t>
  </si>
  <si>
    <t>федеральный  бюджет, республиканский бюджет Чувашской Республики, бюджет Аликовского муниципального округа.         Да</t>
  </si>
  <si>
    <t>федеральный  бюджет, республиканский бюджет Чувашской Республики, бюджет Аликовского муниципального округа.     ПСД не разработана</t>
  </si>
  <si>
    <t>Реконструкция теплотрасс в с. Аликово Аликовского муниципального округа Чувашской Республики</t>
  </si>
  <si>
    <t>0,400 км</t>
  </si>
  <si>
    <t>федеральный  бюджет, республиканский бюджет Чувашской Республики, бюджет Аликовского муниципального округа.       ПСД не разработана</t>
  </si>
  <si>
    <t>Наличие проекта  в долгосрочных планах опорных населенных пунктов и прилегающих территорий, государственная программа Чувашской Республики «Модернизация и развитие сферы жилищно-коммунального хозяйства», утвержденный постановлением Кабинета Министров Чувашской Республики от 29 декабря 2018 г. № 588 «О госу­дарственной программе Чувашской Республики «Модернизация и развитие сферы жилищно-коммуналь­ного хозяйства»</t>
  </si>
  <si>
    <t>Строительство жилых домов</t>
  </si>
  <si>
    <t xml:space="preserve"> Республиканский бюджет Чувашской Республики, частные средства населения Аликовского муниципального округа.</t>
  </si>
  <si>
    <t>«Комплексная компактная жилая застройка с. Аликово Аликовского района Чувашской Республики»</t>
  </si>
  <si>
    <t>Государственная программа Чувашской Республики «Модернизация и развитие сферы жилищно-коммунального хозяйства»</t>
  </si>
  <si>
    <t>Республиканский бюджет Чувашской Республики, бюджет Аликовского муниципального округа.     ПСД разработана. Имеется положительное заключение экспертизы</t>
  </si>
  <si>
    <t>Государственная программа Чувашской Республики  «Модернизация и развитии сферы жилищно-коммунального хозяйства»</t>
  </si>
  <si>
    <t>Благоустройство территории «Парк сказок» по ул. Октябрьская в с. Аликово</t>
  </si>
  <si>
    <t xml:space="preserve">федеральный  бюджет, республиканский бюджет Чувашской Республики, бюджет Аликовского муниципального округа.     ПСД разработана. </t>
  </si>
  <si>
    <t>федеральный  бюджет, республиканский бюджет</t>
  </si>
  <si>
    <t>Алатырский муниципальный округ Чувашской Республики</t>
  </si>
  <si>
    <t>Строительство блочно-модульной котельной по ул. Стрелецкая в г. Алатырь Чувашской Республики</t>
  </si>
  <si>
    <t>региональный проект, РАИП</t>
  </si>
  <si>
    <t>2024–2025</t>
  </si>
  <si>
    <t xml:space="preserve">Строительство блочно-модульной котельной по ул. Московская 173А в г. Алатырь Чувашской Республики </t>
  </si>
  <si>
    <t>Строительство блочно-модульной котельной по ул. Комисариатская 77Б в г. Алатырь Чувашской Республики</t>
  </si>
  <si>
    <t>Строительство блочно-модульной котельной по ул. Комисариатская 74А в г. Алатырь Чувашской Республики</t>
  </si>
  <si>
    <t>Строительство блочно-модульной котельной по ул. Комарова в г. Алатырь Чувашской Республики</t>
  </si>
  <si>
    <t>Строительство блочно-модульной котельной по ул. Грибоедова в г. Алатырь Чувашской Республики</t>
  </si>
  <si>
    <t>Установка станции обезжелезивания воды и модернизация объектов водоснабжения п. Киря Алатырского муниципального округа Чувашской Республики</t>
  </si>
  <si>
    <t>2025–2028</t>
  </si>
  <si>
    <t>мощность-20 куб. м/     сут.</t>
  </si>
  <si>
    <t xml:space="preserve">ФБ, РБ, МБ; необходимость ПСД </t>
  </si>
  <si>
    <t>Реконструкция канализационного коллектора d=500 мм  (1, 2 этап)</t>
  </si>
  <si>
    <t>Региональный проект «Модернизация систем коммунальной инфраструктуры»</t>
  </si>
  <si>
    <t>ФБ, РБ ЧР, бюджет г. Алатыря Чувашской Республики, необходима разработка ПСД</t>
  </si>
  <si>
    <t>Долгосрочный план социально-экономического развития Алатырской сельской агломерации</t>
  </si>
  <si>
    <t>Строительство биологических очистных сооружений в г. Алатырь Чувашской Республики производительностью 5200 куб. м/сутки. (ПИР)</t>
  </si>
  <si>
    <t>5200 куб. м/сутки</t>
  </si>
  <si>
    <t>РБ ЧР, бюджет г. Алатыря Чувашской Республики, необходима разработка ПСД</t>
  </si>
  <si>
    <t>Реконструкция объектов центральзованной системы водотведения г. Алатыря Чувашской Республики</t>
  </si>
  <si>
    <t>Национальный проект «Жилье и городская среда»</t>
  </si>
  <si>
    <t>ФБ, РБ ЧР, бюджет г. Алатыря Чува шской Республики</t>
  </si>
  <si>
    <t>Разработка ПСД</t>
  </si>
  <si>
    <t>ФБ, РБ ЧР, бюджет г. Алатыря Чувашской Республики</t>
  </si>
  <si>
    <t xml:space="preserve">Строительство блочно-модульной котельной по улице Ленина в г. Алатырь Чувашской Республики </t>
  </si>
  <si>
    <t>Строительство газовой блочно- модульной котельной № 4  с тепловыми сетями и сетями горячего водоснабжения  по адресу ул. Стрелецкая, 100 Д в городе Алатыря Чувашской Республики</t>
  </si>
  <si>
    <t>Строительство  газовой блочно- модульной котельной № 6  с тепловыми сетями и сетями горячего водоснабжения по адресу ул. Ленина, 134 А в городе Алатыря Чувашской Республики</t>
  </si>
  <si>
    <t>Строительство  газовой блочно- модульной котельной № 8  с тепловыми сетями и сетями горячего водоснабжения по адресу ул. Московская, 173 А в городе Алатыря Чувашской Республики</t>
  </si>
  <si>
    <t>Установка узлов учета холодной воды на всех этапах подачи воды и объектах потребителей системы ХВС  (1, 2 этап)</t>
  </si>
  <si>
    <t>ФБ, РБ ЧР, бюджет г. Алатыря Чувашской Республик, ПСД в разработке</t>
  </si>
  <si>
    <t>Реконструкция 7 участков сетей водоотведения (коллектора и канализационные сети) – 9,13 км  (1, 2 этап)</t>
  </si>
  <si>
    <t>Благоустроство центральной площади с «Липовой Аллеей» (ул. Первомайская, д. 87Б)</t>
  </si>
  <si>
    <t>Национальный проект «Жилье и городская среда», региональный проект «Формирование комфортной городской среды»</t>
  </si>
  <si>
    <t>Консолидированный республиканский бюджет Чувашской Республики</t>
  </si>
  <si>
    <t>Долгосрочный план социально- экономического развития Алатырской сельской агломерации, Муниципальная программа города Алатыря Чувашской Республики «Формирование современной городской среды» </t>
  </si>
  <si>
    <t>Строительство  газовой блочно- модульной котельной № 9  с тепловыми сетями и сетями горячего водоснабжения по адресу ул. Володарского, 14  в городе Алатыря Чувашской Республики</t>
  </si>
  <si>
    <t>Строительство газовой  блочно- модульной котельной № 10  с тепловыми сетями и сетями горячего водоснабжения по адресу ул. Комиссариатская, 77Б  в городе Алатыря Чувашской Республики</t>
  </si>
  <si>
    <t>Строительство газовой блочно- модульной котельной № 13  с тепловыми сетями и сетями горячего водоснабжения по адресу ул. Димитрова, 12 в городе Алатыря Чувашской Республики</t>
  </si>
  <si>
    <t>Строительство газовой  блочно- модульной котельной № 14   с тепловыми сетями и сетями горячего водоснабжения  по адресу ул. Первомайская, 87А в городе Алатыря Чувашской Республики</t>
  </si>
  <si>
    <t>Строительство газовой блочно- модульной котельной № 15  с тепловыми сетями и сетями горячего водоснабжения по адресу ул. Комиссариатская, 74 в городе Алатыря Чувашской Республики</t>
  </si>
  <si>
    <t>Строительство  газовой блочно- модульной котельной № 16   с тепловыми сетями и сетями горячего водоснабжения  по адресу ул. Комарова, 2 в городе Алатыря Чувашской Республики</t>
  </si>
  <si>
    <t>Строительство газовой блочно- модульной котельной № 17   с тепловыми сетями и сетями горячего водоснабжения  по адресу ул. Грибоедова, 48 в городе Алатыря Чувашской Республики</t>
  </si>
  <si>
    <t>2027–2028</t>
  </si>
  <si>
    <t>Реконструкция водозаборных сооружений и насосоной станции первого подъема, расположенных по адресу: ЧР, Алатырский р-н, Стемасское сельское поселение, на 286 км. р. Сура по левому берегу на окраине села Стемасы.</t>
  </si>
  <si>
    <t>Строительство биологических очистных сооружений в г. Алатырь Чувашской Республики производительностью 5200 куб. м/сутки. (СМР)</t>
  </si>
  <si>
    <t>Реконструкция централизованной системы водоснабжения (сети водоснабжения в предаварийном состоянии) (3 этап)</t>
  </si>
  <si>
    <t>Реконструкция очистных сооружений канализации (ОСК)  (3 этап)</t>
  </si>
  <si>
    <t>Благоустройство территории Парка железнодорожников по ул. Гагарина в городе Алатыре Чувашской Республики</t>
  </si>
  <si>
    <t>Федеральный проект РФ «Формирование комфортной городской среды»,  ГП ЧР «Формирование современной городской среды на территории Чувашской Республики», МП г. Алатырь «Формирование современной городской среды»</t>
  </si>
  <si>
    <t>Долгосрочный план социально- экономического развития Алатырской сельской агломерации</t>
  </si>
  <si>
    <t>Благоустроство зоны отдыха «Детская роща» (ул. Полевая – ул. Энгельса)</t>
  </si>
  <si>
    <t>Муниципальная программа города Алатыря Чувашской Республики «Формирование современной городской среды» </t>
  </si>
  <si>
    <t>Благоустроство парка им. 450 – летия города Алатыря (ул. Комарова – ул. Транспортная)</t>
  </si>
  <si>
    <t>ФБ, РБ ЧР, бюджет г. Алатыря Чувашской Республики, необходима разработка ПСД</t>
  </si>
  <si>
    <t>Реконструкция водопроводных очистных сооружений и насосно-фильтро­вальной станции второго подьема, расположенных по адресу г. Алатырь, ул. Южная, 1</t>
  </si>
  <si>
    <t>Благоустроство озера в мкр. «Подгорье» (ул. Заводская) с детской площадкой</t>
  </si>
  <si>
    <t>Благоустройство территории Музейный сад в г. Алатырь Чувашской Республики</t>
  </si>
  <si>
    <t>Федеральный проект РФ «Формирование комфортной городской среды»,  ГП ЧР «Формирование современной городской среды на территории Чувашской Республики», МП г. Алатырь «Формирование современной городской среды»</t>
  </si>
  <si>
    <t>Строительство МКД в городе Алатыре Чувашской Республики</t>
  </si>
  <si>
    <t>Благоустроство городского пляжа (берег реки Сура)</t>
  </si>
  <si>
    <t>Благоустройство парка «Алея земляков» в микрорайоне Западный города Алатыря Чувашской Республики</t>
  </si>
  <si>
    <t>Батыревский муниципальный округ Чувашской Республики</t>
  </si>
  <si>
    <t>Водоснабжение восточной части с. Батырево Батыревского муниципального округа Чувашской Республики</t>
  </si>
  <si>
    <t>7,5 км</t>
  </si>
  <si>
    <t>ФБ, РБ, Положительное заключение ГЭ 21-1-1-2-065769-2023 от 31.10.2023</t>
  </si>
  <si>
    <t>обеспечение  насеелния питьевой водой</t>
  </si>
  <si>
    <t>Реконструкция канализационных очистных сооружений по ул. Дружбы, д. 30 в с. Батырево Баты­рев­ского района Чувашской Республики</t>
  </si>
  <si>
    <t>водоотведение</t>
  </si>
  <si>
    <t>ФБ, РБ, Положительное заключение ГЭ №21-1-1-3-029530-2023 от 31.05.2023</t>
  </si>
  <si>
    <t>Сокращение объемов загрязненных сточных вод</t>
  </si>
  <si>
    <t>Строительство канализационных очистных сооружений для восточной части с. Батырево Батыревского муниципального округа Чувашской Республики</t>
  </si>
  <si>
    <t>0,15 тыс куб. м/ сутки</t>
  </si>
  <si>
    <t>ФБ + РБ + МБ. </t>
  </si>
  <si>
    <t> Строительство сетей канализации для восточной части с. Батырево (ПИР, СМР)</t>
  </si>
  <si>
    <t>30 км</t>
  </si>
  <si>
    <t>Строительство канализационных очистных сооружений и канализации в с. Шыгырдан Батыревского муниципального округа Чувашской Республики  (ПИР)</t>
  </si>
  <si>
    <t>0,6 тыс куб. м/ сутки</t>
  </si>
  <si>
    <t>ФБ+РБ</t>
  </si>
  <si>
    <t>бюджет субъекта</t>
  </si>
  <si>
    <t>Строительство канализационных очистных сооружений и канализации в с. Шыгырдан Батыревского муниципального округа Чувашской Республики (СМР)</t>
  </si>
  <si>
    <t>Строительство канализационных очистных сооружений и канализации в д. Старое Ахпердино Батыревского муниципального округа Чувашской Республики  (ПИР)</t>
  </si>
  <si>
    <t>0,1 тыс куб. м/ сутки</t>
  </si>
  <si>
    <t>Строительство канализационных очистных сооружений и канализации в д. Старое Ахпердино Батыревского муниципального округа Чувашской Республики (СМР)</t>
  </si>
  <si>
    <t>Строительство канализационных очистных сооружений и канализации в д. Новое Бахтиарово Батыревского муниципального округа Чувашской Республики  (ПИР)</t>
  </si>
  <si>
    <t>Строительство канализационных очистных сооружений и канализации в д. Новое Бахтиарово Батыревского муниципального округа Чувашской Республики (СМР)</t>
  </si>
  <si>
    <t>Водоснабжение с. Шыгырдан Батыревского муниципального округа Чувашской Республики</t>
  </si>
  <si>
    <t>ФБ, РБ, Положительное заключение ГЭ 21-1-1-2-065762-2023 от 31.10.2023</t>
  </si>
  <si>
    <t>водоснабжение 3,41 км,  водоотведение 3,66 км, газоснабжение 5,84 км, освещение 3,51 км, дороги 3,85 км</t>
  </si>
  <si>
    <t>псд имеется, предполагаемый источник – ФБ, РБ, МБ</t>
  </si>
  <si>
    <t xml:space="preserve">обеспечение инженерной инфраструктурой земельных участков многодетных семей </t>
  </si>
  <si>
    <t>Реконструкция сетей водоснабжения с. Батырево </t>
  </si>
  <si>
    <t>водоснабжение</t>
  </si>
  <si>
    <t>Реконструкция канализационных насосных станций системы водоотведения с. Батырево </t>
  </si>
  <si>
    <t>Благоустройство зоны массового отдыха населения с. Батырево (4 этап)</t>
  </si>
  <si>
    <t>Реконструкция сетей водоотведения с. Батырево</t>
  </si>
  <si>
    <t>Создание точки доступа в парке с. Батырево Батыревского муниципального округа Чувашской Республики для обеспечения беспроводного доступа к уже существующей сети</t>
  </si>
  <si>
    <t xml:space="preserve">Государственная программа ЧР «Комплексное развитие сельских территорий Чувашской Республики», Государственная программа РФ «Комплексное развитие сельских территорий» </t>
  </si>
  <si>
    <t>ФБ + РБ + МБ, внебюджетные источники, ПСД имеется</t>
  </si>
  <si>
    <t>Протокол заседания Комиссии по отбору проектов комплексного развития сельских территорий или сельских агломераций, российских кредитных организаций и международных финансовых организаций в качетсве уполномоченных банков, а также оценке эффективности испольхования субсидий, предоставляемых в рамках государственной программы Российской Федерации «Комплексное развитие сельских территорий» от 07.06.2024 №70</t>
  </si>
  <si>
    <t>Комплексная компактная застройка микрорайона по улицам Комарова, Южная в с. Батырево Батыревского муниципакльного округа Чувашской Республики</t>
  </si>
  <si>
    <t>2029–2030</t>
  </si>
  <si>
    <t xml:space="preserve">обеспечение инженерной инфраструктурой земельных участков </t>
  </si>
  <si>
    <t>Вурнарский муниципальный округ Чувашской Республики</t>
  </si>
  <si>
    <t>Реконструкция очистных сооружений канализации в с.Калинино</t>
  </si>
  <si>
    <t xml:space="preserve"> региональный проект </t>
  </si>
  <si>
    <t>400м3/сутки</t>
  </si>
  <si>
    <t>РБ, ПСД на разработке</t>
  </si>
  <si>
    <t>Республиканская программа «Мдрнизация объектов коммунальной инфраструктуры»</t>
  </si>
  <si>
    <t>мнстный бюджет</t>
  </si>
  <si>
    <t>Строительство модульной котельной в с. Калинино</t>
  </si>
  <si>
    <t>1 МВТ</t>
  </si>
  <si>
    <t>РБ, МБ, ПСД разработана</t>
  </si>
  <si>
    <t>Благоустройство площади в п. Вурнары по ул. Советская (центр)</t>
  </si>
  <si>
    <t>Строительство детской площадки по пер. Тракторный</t>
  </si>
  <si>
    <t>Благоустройство территории вокруг поликлиники</t>
  </si>
  <si>
    <t>Обустройство забора вокруг парка культуры и отдыха и технологических заездов</t>
  </si>
  <si>
    <t>Строительство детской площадки по ул. Мелиораторов</t>
  </si>
  <si>
    <t>Строительство пристроя муниципального архива</t>
  </si>
  <si>
    <t>Обустройство зоны отдыха на озере Кюльхири</t>
  </si>
  <si>
    <t>Капитальный ремонт ливневой и дренажной канализации в п. Вурнары</t>
  </si>
  <si>
    <t>Капитальный ремонт скважин с заменой водобашни в дер. д. Азим-Сирма, д. Тувалькино, д. Малдыкасы, д. Кумбалы, д. Чирш-Хирлепы</t>
  </si>
  <si>
    <t>5 скважин</t>
  </si>
  <si>
    <t xml:space="preserve">Республиканский бюджет, бюджет Вурнарского МО, необходио разработать ПСД </t>
  </si>
  <si>
    <t>Прокладка водопровода по улицам д. Азим-Сирма</t>
  </si>
  <si>
    <t>6,6 км</t>
  </si>
  <si>
    <t>Прокладка водопровода по улицам д. Тувалькино, д. Эпшики, д. Малдыкасы, д. Кумбалы, д. Чирш-Хирлепы, д. Авыр-Сирма, д. Большие-Хирлепы</t>
  </si>
  <si>
    <t>Строительство локальной станции водоподготовки на одиночной скважине с водопроводными сетями в Санарпосинском ТО</t>
  </si>
  <si>
    <t>10 м3/час</t>
  </si>
  <si>
    <t>Реконструкция канализационной системы и очистных сооружений в д. Новые Яхакасы</t>
  </si>
  <si>
    <t>100 м3/сутки</t>
  </si>
  <si>
    <t xml:space="preserve">Республиканская программа «Модернизация оъектов коммунальной инфраструктуры» </t>
  </si>
  <si>
    <t>теплоснабжение</t>
  </si>
  <si>
    <t>1 МВт</t>
  </si>
  <si>
    <t>Строительство  сетей водоснабжения и водоотведения по улицам д. Буртасы</t>
  </si>
  <si>
    <t>10 км</t>
  </si>
  <si>
    <t>Ремонт водонапорной башни в дер. Мунъялы Ермошкинского ТО</t>
  </si>
  <si>
    <t>1 водонапорная башня</t>
  </si>
  <si>
    <t>Реконструкция теплотрассы от котельной № 2 до ЦТП № 1 протяженностью 1,9 км в пос. Вурнары</t>
  </si>
  <si>
    <t>1,9 км</t>
  </si>
  <si>
    <t xml:space="preserve">Республиканский бюджет, бюджет Вурнарского МО, имеется ПСД с положительным заключением экспертизы </t>
  </si>
  <si>
    <t>Реконструкция котельной № 1 по ул. Чернышевского пос. Вурнары</t>
  </si>
  <si>
    <t>Строительство модульной котельной во дворе по ул. К. Маркса, д. 4 «а»</t>
  </si>
  <si>
    <t>1,5 МВт</t>
  </si>
  <si>
    <t>Строительство модульной котельной во дворе по ул. Пионерская (ДШИ, РДК, д/с № 3 «Ромашка»)</t>
  </si>
  <si>
    <t xml:space="preserve">Республиканский бюджет, бюджет Вурнарского МО, имеется ПСД с положительным заключением жкспертизы </t>
  </si>
  <si>
    <t>Устройство водопровода и воотведения частного сектора поселка</t>
  </si>
  <si>
    <t>водоснабжение и водоотведение</t>
  </si>
  <si>
    <t>Строительство модульной котельной во дворе по ул. Строительная</t>
  </si>
  <si>
    <t xml:space="preserve">Устройство  водоснабжения в Калиниском ТО </t>
  </si>
  <si>
    <t xml:space="preserve">Республиканский бюджет, необходио разработать ПСД </t>
  </si>
  <si>
    <t xml:space="preserve">Устройство  водоснабжения в Апнерском ТО </t>
  </si>
  <si>
    <t xml:space="preserve">Устройство  водоснабжения в Ершипосинском ТО </t>
  </si>
  <si>
    <t>Разработка ПСД на благоустройство парка культуры и отдыха в п. Вурнары</t>
  </si>
  <si>
    <t>Республиканский бюджет</t>
  </si>
  <si>
    <t>Благоустройство парка культуры и отдыха в п. Вурнары</t>
  </si>
  <si>
    <t>Рекультивация земельного участка, нарушенного при размещении свалки твердых коммунальных отходов возле с. Ширтанское Ибресинского муниципального округа</t>
  </si>
  <si>
    <t>Жилье и городская среда</t>
  </si>
  <si>
    <t>2023–2030</t>
  </si>
  <si>
    <t>ФБ, РБ, МБ</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</si>
  <si>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и от 7 мая 2018 г. № 204 «О национальных целях и стратегических задачах развития Российской Федерации на период до 2024 года»,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Закон Чувашской Республики от 26 ноября 2020 г. № 102 «О Стратегии социально-экономи­ческого развития Чувашской Республики до 2035 года».</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</si>
  <si>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и от 7 мая 2018 г. № 204 «О национальных целях и стратегических задачах развития Российской Федерации на период до 2024 года»,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Закон Чувашской Республики от 26 ноября 2020 г. № 102 «О Стратегии социально-экономи­ческого развития Чувашской Республики до 2035 года».</t>
  </si>
  <si>
    <t>Ремонт дворовых территорий многоквартирных домов и проездов к ним</t>
  </si>
  <si>
    <t>Госпрограмма «Развитие транспортной системы»</t>
  </si>
  <si>
    <t>2025–2030</t>
  </si>
  <si>
    <t xml:space="preserve">республиканский бюджет Чувашской Республики  ПСД – не требуется. </t>
  </si>
  <si>
    <t>Реконструкция водопроводных сетей по ул. Ильича, просп. Ленина и реконструкция напорной канализационной сети от насосной станции перекачки сточных вод № 2 до ул. Чернышевского</t>
  </si>
  <si>
    <t>республиканский бюджет Чувашской Республики  ПСД – отсутствует. Необходима.</t>
  </si>
  <si>
    <t>Долгосрочный план опорного населенного пункта и прилегающей территории</t>
  </si>
  <si>
    <t>Установка станции водоподготовки из Бахтиаровского источника и расширение системы водоснабжения</t>
  </si>
  <si>
    <t>республиканский бюджет Чувашской Республики. ПСД – отсутствует. Необходима.</t>
  </si>
  <si>
    <t>Строительство (реконструкция) водопровода</t>
  </si>
  <si>
    <t>Строительство (реконструкция) водоотведение</t>
  </si>
  <si>
    <t>республиканский бюджет Чувашской Республики ПСД – отсутствует. Необходима.</t>
  </si>
  <si>
    <t>Строительство (реконструкция) Теплоснабжение и котельные (Восточный мкр.)</t>
  </si>
  <si>
    <t>Капитальный ремонт водозабора «Высоковка»</t>
  </si>
  <si>
    <t xml:space="preserve">республиканский бюджет Чувашской Республики. ПСД – отсутствует. </t>
  </si>
  <si>
    <t>респ.республиканский бюджет Чувашской Республики</t>
  </si>
  <si>
    <t>Капитальный ремонт водозабора «Бахтиарово»</t>
  </si>
  <si>
    <t xml:space="preserve">Реконструкция водопроводных сетей на территории г. Канаш </t>
  </si>
  <si>
    <t>2026–2030</t>
  </si>
  <si>
    <t>федеральный  бюджет, Республиканский бюджет, местный бюджет, ПСД  в наличии</t>
  </si>
  <si>
    <t>Реконструкция сетей водоотведения на территории г. Канаш</t>
  </si>
  <si>
    <t xml:space="preserve">Реконструкция канализационной насосной станции на территории г. Канаш </t>
  </si>
  <si>
    <t>Реконструкция сети водоснабжения и строительство сетей водоотведения в с. Тобурданово Канашского района Чувашской Республики</t>
  </si>
  <si>
    <t>региональный проект</t>
  </si>
  <si>
    <t>8,34 км</t>
  </si>
  <si>
    <t>Федеральный, Республиканский и местный бюджеты. ПСД имеется</t>
  </si>
  <si>
    <t xml:space="preserve"> в Долгосрочных планах опорных населенных пунктов и прилегающих территорий, </t>
  </si>
  <si>
    <t>местный  бюджет</t>
  </si>
  <si>
    <t>Строительство системы  водоснабжения  улиц Центральная и Шоссейная пос. Зеленый Канашского района Чувашской Республики с 26 индивидуальными жилыми домами и 10 участками для индивидуального жилищного строительства и улиц Мира, Дружбы деревни Малые Бикшихи Канашского района Чувашской Республики с 28 индивидуальными жилыми домами</t>
  </si>
  <si>
    <t>0,992 км</t>
  </si>
  <si>
    <t>Строительство системы водоотведения, водоснабжения, газоснабжения новых улиц Кольцевая, Садовая, Светлая, Луговая, Юности, Мира, Радужная, Весенняя, Цветочная, Ягодная, Малая, Свободы и переулка Кольцевой д. Келте-Сюле Канашского района Чувашской Республики с 287 участками для индивидуального жилищного строительства</t>
  </si>
  <si>
    <t>30,021 км</t>
  </si>
  <si>
    <t>Капитальный ремонт водонапорных башен сельских поселений Канашского муниципального округа</t>
  </si>
  <si>
    <t>Федеральный, Республиканский и местный бюджеты. ПСД не имеется</t>
  </si>
  <si>
    <t>Реконструкция сети водоотведения по ул. СХТ в с. Шихазаны Канашского муниципального округа Чувашской Республики </t>
  </si>
  <si>
    <t>Федеральный и республиканский бюджеты, ПСД имеется</t>
  </si>
  <si>
    <t>Реконструкция системы канализации по ул. Сеспеля в с. Шихазаны Шихазанского сельского поселения Канашского района Чувашской Республики </t>
  </si>
  <si>
    <t>Республиканский бюджеты, ПСД имеется</t>
  </si>
  <si>
    <t>Реконструкция сетей водоотведения на территории с. Шихазаны  Чувашской Республики</t>
  </si>
  <si>
    <t>Федеральный и республиканский бюджеты, необходима ПСД</t>
  </si>
  <si>
    <t>Строительство водоочистных  сооружений в с. Шихазаны Канашского муниципального округа Чувашской Республики</t>
  </si>
  <si>
    <t>2028 (ПИР), 2029 (СМР)</t>
  </si>
  <si>
    <t>Система водоснабжения индивидуальных жилых домов по улице Чапаева в с. Шихазаны, Шихазанского сельского поселения, Канашского района, Чувашской Республики» </t>
  </si>
  <si>
    <t>Реконструкция водопроводов в с. Шихазаны Канашского муниципального округа Чувашской Республики</t>
  </si>
  <si>
    <t>Федеральный и республиканский бюджеты,  необходима ПСД</t>
  </si>
  <si>
    <t>Строительство сливной станции ЖБО на станции биологической очистки сточных вод производсительностью 600 куб. м в сутки в с Шихазаны</t>
  </si>
  <si>
    <t>Федеральный и республиканский бюджеты,   необходима ПСД</t>
  </si>
  <si>
    <t>Реконструкция (строительство) биологических очистных сооружений производительностью 15000 куб. м в сутки в г. Канаш </t>
  </si>
  <si>
    <t>Мощность-15000 куб. м/сут</t>
  </si>
  <si>
    <t>Благоустройство сквера на пересечении пр. Ленина и ул. 30 лет Чувашии в городе Канаш Чувашской Республики</t>
  </si>
  <si>
    <t>РБ, МБ</t>
  </si>
  <si>
    <t>Строительство тепловых сетей и сетей горячего водоснабжения от газовой автоматизированной блочно-модульной котельной по ул. Ленкина в г. Козловка Чувашской Республике</t>
  </si>
  <si>
    <t>2024–2025г.г.</t>
  </si>
  <si>
    <t>Строительство тепловых сетей и сетей горячего водоснабжения от газовой автоматизированной блочно-модульной котельной по ул. Чкалова в г. Козловка Чувашской Республике</t>
  </si>
  <si>
    <t>Реконструкция сетей теплоснабжения в поселковой части г. Козловка</t>
  </si>
  <si>
    <t>ФБ, РБ. ПСД имеется</t>
  </si>
  <si>
    <t>Долгосрочный план развития опорного населенного пункта и прилегающей территории</t>
  </si>
  <si>
    <t>Строительство биологических очистных сооружений на 1100 куб. м в г. Козловка</t>
  </si>
  <si>
    <t>1100 куб. м</t>
  </si>
  <si>
    <t>ФБ, РБ. ПСД в разработке</t>
  </si>
  <si>
    <t>Реконструкция очистных сооружений канализации 50 куб.м и сетей водоотведения в д. Андреево-Базары 2,1 км</t>
  </si>
  <si>
    <t>50 куб. м</t>
  </si>
  <si>
    <t>ФБ, РБ. ПСД требуется</t>
  </si>
  <si>
    <t>Разработка ПСД «Строительство станции водоподготовки на 500 куб. м в г. Козловка»</t>
  </si>
  <si>
    <t>500 куб. м</t>
  </si>
  <si>
    <t>Строительство станции водоподготовки на 500 куб. м в г. Козловка</t>
  </si>
  <si>
    <t>ФБ, РБ. разработка ПСД требуется, запланирована на 2025 г</t>
  </si>
  <si>
    <t>Разработка ПСД «Реконструкции ветхих сетей водоснабжения и водоотведения в поселковой части  г. Козловка»</t>
  </si>
  <si>
    <t>Реконструкция ветхих сетей водоснабжения и водоотведения в поселковой части г. Козловка</t>
  </si>
  <si>
    <t>ФБ, РБ. разработка ПСД требуется, запланирована на 2026 г</t>
  </si>
  <si>
    <t>Разработка ПСД «Строительство сетей водоснабжения и водоотведения  по ул. Школьная, Южная в г. Козловка»</t>
  </si>
  <si>
    <t>Строительство сетей водоснабжения и водоотведения  по ул. Школьная, Южная г. Козловка</t>
  </si>
  <si>
    <t>ФБ, РБ. разработка ПСД требуется, запланирована на 2026 г.</t>
  </si>
  <si>
    <t>Разработка ПСД «Реконструкции ветхих сетей водоснабжения и водоотведения в городской  части  г. Козловка»</t>
  </si>
  <si>
    <t>Реконструкция ветхих сетей водоснабжения и водоотведения в городской части г. Козловка</t>
  </si>
  <si>
    <t>ФБ, РБ. разработка ПСД требуется, запланирована на 2027 г.</t>
  </si>
  <si>
    <t>Проектные работы «Строительство блочно-модульной газовой котельной МКД по ул. Молодежной  г. Козловка»</t>
  </si>
  <si>
    <t>4 многоквартирных муниципальных  дома подключены к системам тепло-, водо- и электроснабжения ФКУ ИК-5 УФСИН России по Чувашской Республике. Необходимо включение данных домов в общегородские сети.</t>
  </si>
  <si>
    <t>Строительство блочно-модульной газовой котельной МКД по ул. Молодежной  г. Козловка</t>
  </si>
  <si>
    <t>ФБ, РБ. разработка ПСД требуется, запланирована на 2028 г</t>
  </si>
  <si>
    <t>Проектные работы «Строительство канализационной насосной станции и канализационных сетей напорного коллектора и самоточной канализации МКД по ул. Молодежной  г. Козловка»</t>
  </si>
  <si>
    <t>Строительство канализационной насосной станции и канализационных сетей напорного коллектора и самоточной канализации МКД по ул. Молодежной  г. Козловка</t>
  </si>
  <si>
    <t>ФБ, РБ. разработка ПСД требуется, запланирована на 2028 г.</t>
  </si>
  <si>
    <t>Благоустройство тротуара пешеходной зоны по ул. Шоссейная, ул. Ленкина,  ул. Карла Маркса г. Козловка Козловского муниципального округа Чувашской Республики</t>
  </si>
  <si>
    <t>Строительство биологических очистных сооружений в г. Козловка Чувашской Республики предполагаемой производительностью 1500 куб. м/сутки</t>
  </si>
  <si>
    <t>Мегапроект</t>
  </si>
  <si>
    <t>Комсомольский муниципальный округ Чувашской Республики</t>
  </si>
  <si>
    <t>Строительство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t>
  </si>
  <si>
    <t>600 м3/ сутки,   канализация 6,5 км</t>
  </si>
  <si>
    <t xml:space="preserve"> включен в Долгосрочный планах опорных населенных пунктов и прилегающих территорий </t>
  </si>
  <si>
    <t>федеральный бюджет</t>
  </si>
  <si>
    <t>«Реконструкция водопроводных сетей с установкой станций водоочистки в с. Комсомольское Комсомольского муниципального округа Чувашской Республики»</t>
  </si>
  <si>
    <t xml:space="preserve">Благоустройство общественного пространства центральной части с. Комсомольское Комсомольского района Чувашской Республики (ул. Канаш­ская)  2 этап </t>
  </si>
  <si>
    <t>Формирование комфортной  городской среды</t>
  </si>
  <si>
    <t>Комплексная компактная застройка южной части с. Комсомольское</t>
  </si>
  <si>
    <t>50 га</t>
  </si>
  <si>
    <t>отсутсвует ПСД</t>
  </si>
  <si>
    <t>Создание точки доступа к сети Интернет на спортивной площадке в Юго-Восточ­ном микрорайоне села Красноармейскоее Красноармейского муниципального округа Чувашской Республики</t>
  </si>
  <si>
    <t>ФБ+РБ+МБ, внебюджетные источники, ПСД имеется</t>
  </si>
  <si>
    <t xml:space="preserve">региональный </t>
  </si>
  <si>
    <t>Высокая степень износа оборудования</t>
  </si>
  <si>
    <t>Реконструкция системы теплоснабжения, водоотведения, холодного и горячего водоснабжения по ул. Ленина  Красноармейское  Красноармейского муниципального округа Чувашской Республики</t>
  </si>
  <si>
    <t>Реконструкция системы теплоснабжения, водоотведения, холодного и горячего водоснабжения по ул. Васильева и ул. 30 лет Победы с. Красноармейское  Красноармейского муниципального округа Чувашской Республики</t>
  </si>
  <si>
    <t>ГП ЧР «Комплексное развитие сельских территорий «, МП «Комплексное развитие сельских территорий,</t>
  </si>
  <si>
    <t>Реконструкция системы теплоснабжения, водоотведения, холодного и горячего водоснабжения по ул. Г. Степанова с. Красноармейское  Красноармейского муниципального округа Чувашской Республики</t>
  </si>
  <si>
    <t>Реконструкция системы теплоснабжения, водоотведения, холодного и горячего водоснабжения по ул. Механизаторов и ул. Сюзная с. Красноармейское  Красноармейского муниципального округа Чувашской Республики</t>
  </si>
  <si>
    <t>Строительство блочно-модульной котельной для здания по ул. Васильева д. 6, ул. Ленина, д. 27  с. Красноармейское Красноармейского муниципального округа Чувашской Республики</t>
  </si>
  <si>
    <t>Строительство блочно- модульной котельной для здания по улице Ленина, д. 31.33 с. Красноармейское Красноармейского муниципального округа Чувашской Республики</t>
  </si>
  <si>
    <t>Строительство блочно- модульной котельной для здания по улице Ленина, д. 20. 22/1 с. Красноармейское Красноармейского муниципального округа Чувашской Республики</t>
  </si>
  <si>
    <t>Строительство блочно- модульной котельной для здания по улице Ленина, д. 26/1 с. Красноармейское Красноармейского муниципального округа Чувашской Республики</t>
  </si>
  <si>
    <t xml:space="preserve">Капитальный ремонт уличного освещения в юго-западном микрорайоне с. Красноармейское Красноармейского муниципального округа Чувашской Республики  </t>
  </si>
  <si>
    <t>Реконструкция  очистных сооружений с. Красноармейское Красноармейского муниципального округа Чувашской Республики производительностью 500 куб. м сутки</t>
  </si>
  <si>
    <t>Потребность в качественной питьевой воде</t>
  </si>
  <si>
    <t>Строительство водонапорной башни со скважиной, наружных сетей водоснабжения в д. Янгасы</t>
  </si>
  <si>
    <t>Замена водонапорной башни и оборудования водозаборного узла деревни Синьял-Чурино Красноармейского муниципального округа Чувашской Республики</t>
  </si>
  <si>
    <t>Замена водонапорной башни и оборудования водозаборного узла деревни Шивбоси Красноармейского муниципального округа Чувашской Республики</t>
  </si>
  <si>
    <t>региональный</t>
  </si>
  <si>
    <t>Капитальный ремонт водозаборного узла с водобашнями системы водоснабжения для обеспечения населения д. Шивбоси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</si>
  <si>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Дубовки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</si>
  <si>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с. Убеево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</si>
  <si>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Ямайкасы Красноармейского муниципального округа качественной питьевой водой</t>
  </si>
  <si>
    <t>Высокая степень износа оборудования, потребность в качественной питьевой воде</t>
  </si>
  <si>
    <t>Капитальный ремонт водозаборного узла с водобашнями системы водоснабжения для обеспечения населения д. Сесмеры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</si>
  <si>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Ыхракасы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</si>
  <si>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Пикшики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</si>
  <si>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Байсубино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</si>
  <si>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Арзюнакасы по ул. Луговая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</si>
  <si>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Арзюнакасы по ул. Дружбы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</si>
  <si>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Полайкасы ул. Молодежная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</si>
  <si>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Полайкасы по ул. Газовая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</si>
  <si>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Енешкасы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</si>
  <si>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Липовка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</si>
  <si>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Яншихово-Челлы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</si>
  <si>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Тузи-Чурино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</si>
  <si>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Таныши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</si>
  <si>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с. Исаково Красноармейского муниципального округа качественной питьевой водой</t>
  </si>
  <si>
    <t>Капитальный ремонт водозаборного узла с водобашней и системы водоснабжения для обеспечения населения д. Янмурзино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</si>
  <si>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Ванюшкасы Красноармейского муниципального округа качественной питьевой водой</t>
  </si>
  <si>
    <t xml:space="preserve">Благоустройство сквера возле дома № 31 по ул. Ленина  в с. Красноармейское Красноармейского муниципального округа Чувашской Республики </t>
  </si>
  <si>
    <t xml:space="preserve">Строительство лыжной трассы в с. Красноармейское Красноармейского муниципального округа Чувашской Республики    </t>
  </si>
  <si>
    <t>Строительство универсально-спортивных площадок в с. Красноармейское Красноармейского муниципального округа Чувашской Республики</t>
  </si>
  <si>
    <t>Строительство стадиона-площадки в с. Убеево Красноармейского муниципального округа Чувашской Республики</t>
  </si>
  <si>
    <t>Строительство хоккейной площадки в с. Красноармейское Красноармейского муниципального округа Чувашской Республики</t>
  </si>
  <si>
    <t>Строительство многоквартирного 3-этаж­ного жилого дома в с. Красноармейское</t>
  </si>
  <si>
    <t>ФП «Развитие жилищного строительства на сельских территориях и повышение уровня благоутсройтсва домовладений» ГП РФ «Комплексное развитие сельских территорий «, ГП ЧР «Комплексное развитие сельских территорий «, МП «Комплексное развитие сельских территорий, требуется разработка ПСД</t>
  </si>
  <si>
    <t>Строительство общежития на 50 мест в с. Красноармейское</t>
  </si>
  <si>
    <t>700 куб. м/ сутки</t>
  </si>
  <si>
    <t>Строительство сетей водоснабжения д. Черепаново Красночетайского района Чувашской Республики</t>
  </si>
  <si>
    <t>ПСД  имеется</t>
  </si>
  <si>
    <t xml:space="preserve">Федеральная программа «Формирование комфортной городской среды» </t>
  </si>
  <si>
    <t xml:space="preserve">Реконструкция сетей водоснабжения с. Красные Четаи Красночетайского района Чувашской Республики </t>
  </si>
  <si>
    <t>Строительство системы водоснабжения д. Санкино Красночетайского района Чувашской Республики</t>
  </si>
  <si>
    <t>7049 м</t>
  </si>
  <si>
    <t>Реконструкция системы водоотведения, находящихся по адресу: Чувашская Республика, Красночетайский район, с. Красные Четаи»</t>
  </si>
  <si>
    <t>600 м3</t>
  </si>
  <si>
    <t>ПСД разрабатывается</t>
  </si>
  <si>
    <t xml:space="preserve">включен в Долгосрочный планах опорных населенных пунктов и прилегающих территорий </t>
  </si>
  <si>
    <t>Строительство системы водоснабжения с. Атнары Красночетайского района Чувашской Республики</t>
  </si>
  <si>
    <t>Проектирование и строительство блочно-модульных котельных в микрорайонах «Коновалово» и «Советская» г. Мариинский Посад</t>
  </si>
  <si>
    <t>1300 кВт, 1500 кВт</t>
  </si>
  <si>
    <t xml:space="preserve">включен в стратегию социально-экономического развития Мариинско-Посадского муниципального округа ЧР до 2035 г.                            </t>
  </si>
  <si>
    <t>республиканский бюджет</t>
  </si>
  <si>
    <t>Строительство блочно-модульной котельной для теплоснабжения административного здания администрации Мариинско-Посадского района Чувашской Республики</t>
  </si>
  <si>
    <t>250 кВт</t>
  </si>
  <si>
    <t>Строительство биологических очистных сооружений в г. Мариинский Посад</t>
  </si>
  <si>
    <t>50 куб. м/750 куб.м /су</t>
  </si>
  <si>
    <t>ФБ, РБ    ПСД  разработана</t>
  </si>
  <si>
    <t>Разработка ПСД и реконструкция  сетей водоснабжения г. Мариинский Посад (протяженность уточняется при проектировании)</t>
  </si>
  <si>
    <t>уточняется при проектировании</t>
  </si>
  <si>
    <t>Разработка ПСД и реконструкция сетей водоотведения г. Мариинский Посад (протяженность уточняется при проектировании)</t>
  </si>
  <si>
    <t>Разработка ПСД и реконструкция участков канализационных сетей с.Сутчево Мариинско-Посадского муниципального округа Чувашской Республики 910 м</t>
  </si>
  <si>
    <t>910 м</t>
  </si>
  <si>
    <t>респ республиканский бюджет Чувашской Республики</t>
  </si>
  <si>
    <t>Строительство канализационной сети с. Сутчево Мариинско-Посадского муниципального округа Чувашской Республики до г. Мариинский Посад (протяженность уточняется при проектировании)</t>
  </si>
  <si>
    <t>Строительство газовой автоматизированной  блочно-модульной котельной в мкр. «Советская» в г. Мариинский Посад  Мариинско- Посадского муниципального округа Чувашской Республики</t>
  </si>
  <si>
    <t>\</t>
  </si>
  <si>
    <t>Строительство тепловых сетей и сетей горячего водоснабжения в мкр. «Советская» в г. Мариинский Посад  Мариинско-Посад­ского муниципального округа Чувашской Республики</t>
  </si>
  <si>
    <t>Строительство тепловых сетей и сетей горячего водоснабжения по ул. Ломоносова в г. Мариинский Посад  Мариинско-Посад­ского муниципального округа Чувашской Республики</t>
  </si>
  <si>
    <t>Строительство газовой автоматизированной блочно-модульной котельной по ул. Ломоносова в г. Мариинский Посад  Мариинско- Посадского муниципального округа Чувашской Республики</t>
  </si>
  <si>
    <t>Строительство тепловых сетей по ул. Курчатова в г. Мариинский Посад  Мариинско-Посадского муниципального округа Чувашской Республики</t>
  </si>
  <si>
    <t>Строительство газовой автоматизированной котельной по ул. Курчатова в г. Мариинский Посад  Мариинско-Посадского муниципального округа Чувашской Республики</t>
  </si>
  <si>
    <t>Строительство газовой автоматизированной блочно-модульной котельной по ул. Котовского в г. Мариинский Посад Мариинско-Посадского муниципального округа Чувашской Республики</t>
  </si>
  <si>
    <t>Строительство тепловых сетей и сетей горячего водоснабжения по ул. Котовского в г. Мариинский Посад Мариинско-Посадского муниципального округа Чувашской Республики</t>
  </si>
  <si>
    <t>Благоустройство общественной территории по ул. Николаева, д. 47</t>
  </si>
  <si>
    <t>ФБ, РБ,МБ</t>
  </si>
  <si>
    <t>Благоустройство территории «Государева гора», г. Мариинский Посад, Чувашская Республика</t>
  </si>
  <si>
    <t>Моргаушский муниципальный округ Чувашской Республики</t>
  </si>
  <si>
    <t>Строительство блочно-модульной котельной в д. Ярославка</t>
  </si>
  <si>
    <t>32 м3/ч</t>
  </si>
  <si>
    <t>ПСД имеется Источник финансировани федеральный  бюджет, республиканский бюджет</t>
  </si>
  <si>
    <t>ТУ АО «Газпром газораспределение Чебоксары» от 22.09.2023 № 15-13</t>
  </si>
  <si>
    <t xml:space="preserve">Строительство второй и третьей карты полигона твердых коммунальных отходов с административно-бытовым корпусом </t>
  </si>
  <si>
    <t>РАИП или «Экология»</t>
  </si>
  <si>
    <t>до 30 тыс. куб. м</t>
  </si>
  <si>
    <t>ПСД разрабатывается Источник финансировани федеральный  бюджет, республиканский бюджет</t>
  </si>
  <si>
    <t>Капитальный ремонт дороги к полигону ТКО д. Ивановка</t>
  </si>
  <si>
    <t>НП «Экология» РП «Комплексная система обращения с ТКО»</t>
  </si>
  <si>
    <t>1,4 км</t>
  </si>
  <si>
    <t>Реконструкция очистного сооружения в с. Моргауши по ул. Набережная</t>
  </si>
  <si>
    <t>НП «Экология» РП «Чистая страна»</t>
  </si>
  <si>
    <t>0,25 тыс. м3</t>
  </si>
  <si>
    <t>ПСД нет Источник финансировани федеральный  бюджет, республиканский бюджет</t>
  </si>
  <si>
    <t>Реконструкция очистного сооружения в с. Моргауши по ул. 50 лет Октября</t>
  </si>
  <si>
    <t>0,6 тыс. м3</t>
  </si>
  <si>
    <t xml:space="preserve">Реконструкция очистного сооружения в д. Москакасы по ул. Молодежная </t>
  </si>
  <si>
    <t>0,7 тыс. м.3</t>
  </si>
  <si>
    <t>Реконструкция котельной № 2 (установка блочно-модульной котельной) в с. Моргауши, ул. 50 лет Октября, д. 30 б</t>
  </si>
  <si>
    <t>НП «Жилье и городская среда» РП «Формирование комфортной городской среды»</t>
  </si>
  <si>
    <t>32 км3/ч</t>
  </si>
  <si>
    <t>Типовой проект Источник финансировани федеральный  бюджет, республиканский бюджет</t>
  </si>
  <si>
    <t>Реконструкция котельной № 3 в с. Моргауши, ул. Чапаева, д. 39 с</t>
  </si>
  <si>
    <t>Реконструкция очистных сооружений в с. Большой Сундырь</t>
  </si>
  <si>
    <t>0,2 тыс. м3</t>
  </si>
  <si>
    <t>Капитальный ремонт водопроводной сети в д. Шептаки (Моргаушское ТО)</t>
  </si>
  <si>
    <t>гос.программа ЧР «Модернизация и развитие сферы ЖКХ»</t>
  </si>
  <si>
    <t>Реконструкция канализационных сетей в с. Моргауши</t>
  </si>
  <si>
    <t>Реконструкция канализационных сетей в с. Большой Сундырь</t>
  </si>
  <si>
    <t>Капитальный ремонт водопроводной сети в с. Большой Сундырь</t>
  </si>
  <si>
    <t>Строительство для МБДОУ «Детский сад № 27 «Путене» блочно-модульной котельной (БМК)</t>
  </si>
  <si>
    <t>Строительство для МБОУ «Калайкасинская СОШ им. А.Г. Николаева» блочно-модульной котельной (БМК)</t>
  </si>
  <si>
    <t>Строительство для МБОУ «Юськасинская СОШ» блочно-модульной котельной (БМК)</t>
  </si>
  <si>
    <t xml:space="preserve">Строительство водонапорной сети водоснабжения 90 индивидуальных жилых домов в д. Кашмаши </t>
  </si>
  <si>
    <t>ПСД разработана, экспертиза пройдена Источник финансирования республиканский бюджет, местный бюджет</t>
  </si>
  <si>
    <t xml:space="preserve">Капитальный ремонт водопроводной сети д. Юдеркасы </t>
  </si>
  <si>
    <t>Капитальный ремонт ВНБ д. Синьял-Хоракасы</t>
  </si>
  <si>
    <t>Капитальный ремонт ВНБ и водозаборной скважины по ул. Победы д. Сятракасы</t>
  </si>
  <si>
    <t>Капитальный ремонт ВНБ и водозаборной скважины по ул. Седойкино д. Сятракасы</t>
  </si>
  <si>
    <t>Капитальный ремонт ВНБ и водозаборной скважины по ул. Школьная д. Сятракасы</t>
  </si>
  <si>
    <t>Капитальный ремонт ВНБ и водозаборной скважины по ул. Центральная д. Ятманкино</t>
  </si>
  <si>
    <t>Капитальный ремонт ВНБ и водозаборной скважины по ул. Советская д. Кашмаши</t>
  </si>
  <si>
    <t>Источник финансирования республиканский бюджет, местный бюджет</t>
  </si>
  <si>
    <t>Строительство системы водоснабжения д. Тренькино</t>
  </si>
  <si>
    <t>ПСД имеется, Источник финансирования республиканский бюджет, местный бюджет</t>
  </si>
  <si>
    <t>Капитальный ремонт скважины с водонапорной башней в северной части д. Тренькино</t>
  </si>
  <si>
    <t>ПСД разработана, Источник финансирования республиканский бюджет, местный бюджет</t>
  </si>
  <si>
    <t>Капитальный ремонт водонапорной башни и прокладка сетей водоснабжения в с. Ильинка</t>
  </si>
  <si>
    <t>Строительство системы водоснабжения по ул. Ленина д. Большие Токшики</t>
  </si>
  <si>
    <t>Капитальный ремонт ВНБ д. Ешмолаи</t>
  </si>
  <si>
    <t xml:space="preserve"> необходима разработка ПСД Источник финансирования республиканский бюджет, местный бюджет</t>
  </si>
  <si>
    <t>Капитальный ремонт ВНБ д. Мижары</t>
  </si>
  <si>
    <t>Капитальный ремонт ВНБ д. Ойкасы</t>
  </si>
  <si>
    <t>Капитальный ремонт ВНБ д. Токшики</t>
  </si>
  <si>
    <t>Капитальный ремонт ВНБ по ул. Зеленая д. Большие Татаркасы</t>
  </si>
  <si>
    <t>Капитальный ремонт ВНБ по ул. Пакшандаева д. Большие Татаркасы</t>
  </si>
  <si>
    <t>Капитальный ремонт ВНБ д. Кумыркасы</t>
  </si>
  <si>
    <t>Капитальный ремонт ВНБ по ул. Северная д. 1а с. Большой Сундырь</t>
  </si>
  <si>
    <t>Разработка ПСД по проекту «Капитальный ремонт водопроводной сети с. Большой Сундырь»</t>
  </si>
  <si>
    <t>Капитальный ремонт водопроводной сети по ул. Союзная и Центральная д. Кадикасы</t>
  </si>
  <si>
    <t>Капитальный ремонт ВНБ по ул. Новая д. Сесмеры</t>
  </si>
  <si>
    <t>Капитальный ремонт ВНБ и водопроводной сети по ул. Пушкина д. Кадикасы</t>
  </si>
  <si>
    <t>Капитальный ремонт ВНБ  д. Чурикасы</t>
  </si>
  <si>
    <t>Капитальный ремонт ВНБ  д. Шатракасы</t>
  </si>
  <si>
    <t>Капитальный ремонт ВНБ  д. Охтикасы</t>
  </si>
  <si>
    <t>Капитальный ремонт ВНБ д. Молгачкасы ул. Уралекки Моргаушского муниципального округа Чувашской Республики</t>
  </si>
  <si>
    <t>Капитальный ремонт ВНБ д. Лапкасы Моргаушского муниципального округа Чувашской Республики</t>
  </si>
  <si>
    <t>Капитальный ремонт ВНБ д. Падаккасы (Орининский ТО) Моргаушского муниципального округа Чувашской Республики</t>
  </si>
  <si>
    <t>Капитальный ремонт ВНБ д. Семенькасы Моргаушского муниципального округа Чувашской Республики</t>
  </si>
  <si>
    <t>Капитальный ремонт ВНБ д. Соляной Моргаушского муниципального округа Чувашской Республики</t>
  </si>
  <si>
    <t>Капитальный ремонт ВНБ со скважиной д. Паймурзино Моргаушского муниципального округа Чувашской Республики</t>
  </si>
  <si>
    <t>Капитальный ремонт ВНБ д. Ярославка Моргаушского муниципального округа Чувашской Республики</t>
  </si>
  <si>
    <t>Капитальный ремонт ВНБ и скважины по ул. Яргейкино д. Ярославка Моргаушского муниципального округа Чувашской Республики</t>
  </si>
  <si>
    <t>Капитальный ремонт ВНБ д. Кубасы Моргаушского муниципального округа Чувашской Республики</t>
  </si>
  <si>
    <t>Капитальный ремонт ВНБ выселок Первое Мая Моргаушского муниципального округа Чувашской Республики</t>
  </si>
  <si>
    <t>Капитальный ремонт ВНБ д. Юнгапоси Моргаушского муниципального округа Чувашской Республики</t>
  </si>
  <si>
    <t>Капитальный ремонт водопроводной сети д. Хорной Моргаушского муниципального округа Чувашской Республики</t>
  </si>
  <si>
    <t>Капитальный ремонт ВНБ и ремонт скважины с. Тойгильдино Моргаушского муниципального округа Чувашской Республики</t>
  </si>
  <si>
    <t>Капитальный ремонт водозаборного узла по ул. Чебоксарская д. Тиуши Моргаушского муниципального округа Чувашской Республики</t>
  </si>
  <si>
    <t>Капитальный ремонт ВНБ и водозаборной скважины д. Обрыскино Моргаушского муниципального округа Чувашской Республики</t>
  </si>
  <si>
    <t>Капитальный ремонт ВНБ и водозаборной скважины по ул. Первомайская д. Шатьмапоси Моргаушского муниципального округа Чувашской Республики</t>
  </si>
  <si>
    <t>Капитальный ремонт водозаборного узла по ул. Солнечная д. Шатьмапоси Моргаушского муниципального округа Чувашской Республики</t>
  </si>
  <si>
    <t>Капитальный ремонт ВНБ и водозаборной скважины на северной окраине д. Старые Мадики Моргаушского муниципального округа Чувашской Республики</t>
  </si>
  <si>
    <t>Капитальный ремонт водонапорной сети д. Вурманкасы Моргаушского муниципального округа Чувашской Республики</t>
  </si>
  <si>
    <t>Капитальный ремонт водозаборного узла д. Иштереки Моргаушского муниципального округа Чувашской Республики</t>
  </si>
  <si>
    <t>Капитальный ремонт водозаборного узла д. Сыбайкасы Моргаушского муниципального округа Чувашской Республики</t>
  </si>
  <si>
    <t>Капитальный ремонт ВНБ д. Идагачкасы Моргаушского муниципального округа Чувашской Республики</t>
  </si>
  <si>
    <t>Капитальный ремонт ВНБ д. Елачкасы Моргаушского муниципального округа Чувашской Республики</t>
  </si>
  <si>
    <t>Капитальный ремонт ВНБ д. Костеряки Моргаушского муниципального округа Чувашской Республики</t>
  </si>
  <si>
    <t>Капитальный ремонт ВНБ д. Шоркасы Моргаушского муниципального округа Чувашской Республики</t>
  </si>
  <si>
    <t>Капитальный ремонт ВНБ с. Акрамово Моргаушского муниципального округа Чувашской Республики</t>
  </si>
  <si>
    <t>Капитальный ремонт артезианской скважины и электрооборудования д. Ярабайкасы Моргаушского муниципального округа Чувашской Республики</t>
  </si>
  <si>
    <t>Благоустройство центральной площади по ул. Ленина с. Моргауши Моргаушского муниципального округа Чувашской Республики</t>
  </si>
  <si>
    <t>Проектирование водопровода в с. Напольное 18,1 км</t>
  </si>
  <si>
    <t>Национальный проект «Инфраструктура для жизни»</t>
  </si>
  <si>
    <t>Проект</t>
  </si>
  <si>
    <t>Наличие проекта в Стратегии социально экономического развития Порецкого муниципального округа до 2035 года</t>
  </si>
  <si>
    <t>Строительство водопровода в с. Напольное 18,1 км</t>
  </si>
  <si>
    <t>Сети водопровода 18100,0 м</t>
  </si>
  <si>
    <t>Проектирование водопровода в с. Антипинка 10,46 км</t>
  </si>
  <si>
    <t>Строительство водопровода в с. Антипинка 10,46 км</t>
  </si>
  <si>
    <t>Сети водопровода 10460,0 м</t>
  </si>
  <si>
    <t>Проектирование водопровода в с. Октябрьское 7,67 км</t>
  </si>
  <si>
    <t>Строительство водопровода в с. Октябрьское 7,67 км</t>
  </si>
  <si>
    <t>Сети водопровода 7670,0 м</t>
  </si>
  <si>
    <t>Проектирование самотечной канализации в с. Порецкое</t>
  </si>
  <si>
    <t>Строительство самотечной канализации в с. Порецкое</t>
  </si>
  <si>
    <t>2543 м.</t>
  </si>
  <si>
    <t>Наличие проекта в Долгосрочном плане развития опорных населенных пунктов</t>
  </si>
  <si>
    <t>Строительство водозабора Анастасовского месторождения подземных вод и строительство водозабора до с. Порецкое</t>
  </si>
  <si>
    <t>Строительство «Комплексная компактная застройка и благоустройство индивидуальных домов усадебного типа в южной части села Порецкое Порецкого МО Чувашской Республики (Сети водоснабжения) 1 этап</t>
  </si>
  <si>
    <t>Сети водопровода 1627,0 м</t>
  </si>
  <si>
    <t>Строительство «Комплексная компактная застройка и благоустройство индивидуальных домов усадебного типа в южной части села Порецкое Порецкого района Чувашской Республики (Строительство водопровода и канализационных сетей)» 2 этап</t>
  </si>
  <si>
    <t>Сети водопровода 2291,0 м, Сети канализации 3065,0 м</t>
  </si>
  <si>
    <t>Строительство «Комплексная компактная застройка и благоустройство индивидуальных домов усадебного типа в южной части села Порецкое Порецкого МО Чувашской Республики (Сети канализации) 1 этап</t>
  </si>
  <si>
    <t xml:space="preserve"> Сети канализации 1343,5 м</t>
  </si>
  <si>
    <t>Модернизация котельных и тепловых сетей ШГК с.Порецкое, Порецкого МО ул. Комсомольская, д.60</t>
  </si>
  <si>
    <t>5,09 МВт</t>
  </si>
  <si>
    <t>Модернизация котельных и тепловых сетей МРТП с.Порецкое, Порецкого МО ул. Ульянова, д.137</t>
  </si>
  <si>
    <t xml:space="preserve">4,00 МВт </t>
  </si>
  <si>
    <t>Реконструкция объекта «Строительство водопровода в с. Порецкое Порецкого муниципального округа Чувашской Республики 2-ой этап» (переключение абонентов в контур нового водопровода)</t>
  </si>
  <si>
    <t>Комплексная компактная застройка и благоустройство индивидуальных домов усадебного типа в южной части села  Порецкое Порецкого муниципального округа Чувашской Республики (водоснабжение и водоотведение)</t>
  </si>
  <si>
    <t>Региональный проект</t>
  </si>
  <si>
    <t>сети водопровода 2291,0 м, сети канализации 3065,0 м</t>
  </si>
  <si>
    <t>Предложение ГУП «БОС» Минстроя Чувашии</t>
  </si>
  <si>
    <t>протяженность сети-2,115км</t>
  </si>
  <si>
    <t>Реконструкция водопровода в с. Порецкое Порецкого муниципального округа Чувашской Республики </t>
  </si>
  <si>
    <t>протяженность сети 0,592 км</t>
  </si>
  <si>
    <t>ФБ, РБ, необходима ПСД</t>
  </si>
  <si>
    <t>Реконструкция объекта «Станция очистки воды» с. Порецкое  Порецкого муниципального округа Чувашской Республики </t>
  </si>
  <si>
    <t>1200 м3/сут</t>
  </si>
  <si>
    <t>Выполнение мероприятий по переключению абонентов многоквартирных домов с. Порецкое к «новому» водоводу (1 этап переключения)</t>
  </si>
  <si>
    <t>протяженность сети 2,9988 км</t>
  </si>
  <si>
    <t>ФБ, РБ,  ПСД разработана</t>
  </si>
  <si>
    <t>1 комплекс</t>
  </si>
  <si>
    <t>Строительство водозаборных сооружений в с. Порецкое Порецкого муниципального округа</t>
  </si>
  <si>
    <t>ФБ, РБ, ПСД имеется</t>
  </si>
  <si>
    <t>1 шт</t>
  </si>
  <si>
    <t>ФБ, РБ, необходима ПСД </t>
  </si>
  <si>
    <t>Строительство отдельного участка канализационного коллектора со сливными станциями в с. Анастасово, д. Коровино и накопительным резервуаром в районе д. Коровино. </t>
  </si>
  <si>
    <t>ФБ, РБ, МБ, ПСД разработана</t>
  </si>
  <si>
    <t>Стоительство инженерных сетей в д. Новое Исаково (газификакция, водолснабжение, электроснабжение)</t>
  </si>
  <si>
    <t>Социально-значимый объект.Имеется положительное заключение на водоснабже-ние,газификации электроснабже ние.</t>
  </si>
  <si>
    <t>Строительство офиса МФЦ</t>
  </si>
  <si>
    <t>Необходимость разработки ПСД</t>
  </si>
  <si>
    <t>Социально-значимый объект</t>
  </si>
  <si>
    <t>Реконструкция водопроводных сетей в пос. Урмары</t>
  </si>
  <si>
    <t>27 км</t>
  </si>
  <si>
    <t xml:space="preserve">Имеется ПСД. Социально-значимый объект. </t>
  </si>
  <si>
    <t>Водоснабжение ул. Церковная и пер. Цер­ковный в д. Старые Урмары Урмарского района Чувашской Республики</t>
  </si>
  <si>
    <t>5,6 км</t>
  </si>
  <si>
    <t xml:space="preserve">Имеется ПСД, получено положительное заключение № 21-1-1-2-006419-2023 от 13.02.2023. Социально-значимый объект.  </t>
  </si>
  <si>
    <t>3,8 км</t>
  </si>
  <si>
    <t xml:space="preserve">Социально-значимый объект. </t>
  </si>
  <si>
    <t xml:space="preserve">Строительство очистных сооружений пгт. Урмары </t>
  </si>
  <si>
    <t>1000 м3</t>
  </si>
  <si>
    <t>Разработана проектно- сметная документация на строительство инже-нерной инфраструктуры, получено положи-тельное заключение государственной экспертизы 21-1-1-3-019117-2024 от 22.04.2024. оциально-значимый объект. Включен в Стратегию СЭР Урмарского муниципального округа до 2035года</t>
  </si>
  <si>
    <t>Социально-значимый объект. Включен в Стратегию СЭР Урмарского муниципального округа до 2035года</t>
  </si>
  <si>
    <t>Капитальный ремонт водопроводной сети в д. Старые Щелканы, д. Из­беби, д. Шихабыло­во, д. Сине-Кинчеры, д. Старое Янситово, с. Вознесенское, д. Большие Чаки, д. Новое Шептахово, с. Шигали, с. Чел­касы, д. Большое Яниково, д. Карак-Сирмы, д. Орнары, д. Саруй, д. Анаткасы, д. Ямбай</t>
  </si>
  <si>
    <t xml:space="preserve">Строительство водонапорной башни с бурением и сетей водоснабжения в д. Ново Исаково,  с. Мусирма, д. Кудеснеры, д. Саруй, д. Ст. Шепта­хово, д. Чирш-Сирма, с. Шор­кистры, д. Хо­руй, д. Старые Урмары </t>
  </si>
  <si>
    <t>Строительство  искусственного пожарного водоема в д. Буинск</t>
  </si>
  <si>
    <t>ГП ЧР «Развитие строительного комплекса и архитектуры»</t>
  </si>
  <si>
    <t>Реконструкция тепловых сетей</t>
  </si>
  <si>
    <t>Строительство блочно-модульных котельных</t>
  </si>
  <si>
    <t>Строительство банно-прачечного комплкса</t>
  </si>
  <si>
    <t>Комплексная застройка жилого микрорайона в д. Новое Исаково.</t>
  </si>
  <si>
    <t>Аллея, посвященная вооруженным силам России, с прилегающей территорией по адресу с. Мусирмы</t>
  </si>
  <si>
    <t>ФБ,РБ,МБ,ПСД разработана</t>
  </si>
  <si>
    <t>Строительство многоквартирных жилых домов в пос. Урмары</t>
  </si>
  <si>
    <t>Реконструкция с элементами технологического перевооружения очистных сооружений биологической очистки сточных вод в г. Цивильск</t>
  </si>
  <si>
    <t>4200 куб. м/сут</t>
  </si>
  <si>
    <t>ФБ, РБ, МБ; ПСД разрабатывается</t>
  </si>
  <si>
    <t>наличие проекта в Долгосрочных планах опорных населенных пунктов и прилегающих территорий, Имеется исполнительное производство 68687/23/98021-ИП СОСП по ЧР от 26.05.2023</t>
  </si>
  <si>
    <t>Строительство очистных сооружений в д. Вторые Вурманкасы, в т.ч. проектно-изыскательские работы</t>
  </si>
  <si>
    <t>Государственная программа Чувашской Республики «Развитие потенциала природно-сырьевых ресурсов и обеспечение экологической безопасности»</t>
  </si>
  <si>
    <t>120 куб. м/сут</t>
  </si>
  <si>
    <t>ФБ, РБ, МБ; ПСД имеется, положительное заключение ГЭ</t>
  </si>
  <si>
    <t>Имеется исполнительное производство 71564/23/98021-ИП СОСП по ЧР от 04.02.2020</t>
  </si>
  <si>
    <t>Строительство очистных сооружений в д. Тувси, в т.ч. проектно-изыскательские работы</t>
  </si>
  <si>
    <t>ФБ, РБ, МБ; ПСД не имеется</t>
  </si>
  <si>
    <t>Имеется исполнительное производство 56980/14/98021-ИП СОСП по ЧР от 13.11.2010</t>
  </si>
  <si>
    <t>Строительство очистных сооружений в п. Конар, в т.ч. проектно-изыскательские работы</t>
  </si>
  <si>
    <t>наличие проекта в Долгосрочных планах опорных населенных пунктов и прилегающих территорий</t>
  </si>
  <si>
    <t>Реконструкция очистных сооружений с. Чурачики, в т.ч. проектно-изыскательские работы</t>
  </si>
  <si>
    <t>500 куб. м/сут.</t>
  </si>
  <si>
    <t>Строительство котельной в д. Вторые Вурманкасы, в т.ч. проектно-изыскательские работы</t>
  </si>
  <si>
    <t>РБ, МБ; ПСД не имеется</t>
  </si>
  <si>
    <t>наличие проекта в Долгосрочных планах опорных населенных пунктов и прилегающих территорий, Имеется исполнительное производство 226641/21/21002-ИП СОСП по ЧР от 25.11.2021</t>
  </si>
  <si>
    <t>Реконструкция котельной в с. Богатырево, в т.ч. проектно-изыскательские работы</t>
  </si>
  <si>
    <t>2 комплекса</t>
  </si>
  <si>
    <t>Реконструкция системы водоснабжения г. Цивильск Чувашской Республки (участок водовода от Рындинского водозабора до г. Цивильск)</t>
  </si>
  <si>
    <t>Реконструкция системы водоснабжения г. Цивильск Чувашской Республки. Строительство водозаборных сооружений.</t>
  </si>
  <si>
    <t>Реконструкция систем водоснабжения города Цивильск Чувашской Республики</t>
  </si>
  <si>
    <t>Реконструкция сетей водоотведения по ул. Куйбышева г. Цивильск Чувашской Республики</t>
  </si>
  <si>
    <t>РБ, МБ; ПСД имеется, положительное заключение ГЭ</t>
  </si>
  <si>
    <t>Реконструкция КНС системы водоотведения города Цивильск Чувашской Республики</t>
  </si>
  <si>
    <t>Строительство сетей водо-, газо, электроснабжения земельных участков в д. Чирши, в т.ч. проектно-изыскательские работы</t>
  </si>
  <si>
    <t>3 комплекса</t>
  </si>
  <si>
    <t>Строительство сетей водо-, газо, электроснабжения земельных участков в д. Вторые Вурманкасы в т.ч. проектно-изыскательские работы</t>
  </si>
  <si>
    <t>Строительство сетей водо-, газо, электроснабжения земельных участков в д. Вторые Вурманкасы на территории «Яблоневая Долина», в т.ч. проектно-изыскательские работы</t>
  </si>
  <si>
    <t>Строительство сетей водо-, газо, электроснабжения земельных участков в д. Ситчараки в т.ч. проектно-изыскательские работы</t>
  </si>
  <si>
    <t>2025–2029</t>
  </si>
  <si>
    <t>Благоустройство парка в с. Чурачики, Цивильского муниципального округа, Чувашской Республики</t>
  </si>
  <si>
    <t>Благоустройство общественных пространств возле Дома культуры в г. Цивильск</t>
  </si>
  <si>
    <t>Чебоксарский муниципальный округ Чувашской Республики</t>
  </si>
  <si>
    <t>Строительство напорного канализационного коллектора в п. Кугеси</t>
  </si>
  <si>
    <t>региональный, РАИП</t>
  </si>
  <si>
    <t>республиканский бюджет Чувашской Республики/ ПСД имеется  </t>
  </si>
  <si>
    <t>более 13 400 чел.</t>
  </si>
  <si>
    <t>Несмотря на принимаемые меры по поддержанию сооружений в исправном состоянии, в последние годы, существующие очистные сооружения требуют большего внимания. Качество сточной воды после очистки на биологических очистных сооружениях улучшено, но все же не соответствует современным требованиям к очистке сточной воды, сбрасываемой в реку Рыкша. 26 улиц (703 домовладений) п.Кугеси не обеспечены централизованной системой очистки бытовых стоков.</t>
  </si>
  <si>
    <t>Реконструкция очистных сооружений полей фильтрации с. Ишлеи</t>
  </si>
  <si>
    <t>федеральный  бюджет/республиканский бюджет Чувашской Республики/ ПСД имеется  </t>
  </si>
  <si>
    <t>более 3 100 чел.</t>
  </si>
  <si>
    <t>Существующий комплекс очистных зданий и сооружений в с.Ишлеи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с. Ишлеи обеспечить соблюдение нормативных требований невозможно</t>
  </si>
  <si>
    <t>Реконструкция котельной № 4 п. Кугеси</t>
  </si>
  <si>
    <t>более 4 000 чел.</t>
  </si>
  <si>
    <t>Строительство систем водоотведения бытовых сточных вод на новых улицах д. Сятракасы (Лапсарский ТО)</t>
  </si>
  <si>
    <t>федеральный  бюджет/Региональный бюджед/ ПСД имеется  </t>
  </si>
  <si>
    <t>более 100 чел.</t>
  </si>
  <si>
    <t>Отсутствием централизованной системы водоотведения новых улиц д. Сятракасы .</t>
  </si>
  <si>
    <t xml:space="preserve">Установка котлов наружного размещения (КНР) по </t>
  </si>
  <si>
    <t>ул. 9-ый км д. Большие Карачуры</t>
  </si>
  <si>
    <t>Региональныйй бюджет/ ПСД отсутствует  </t>
  </si>
  <si>
    <t>более 95 чел.</t>
  </si>
  <si>
    <t>В мая 2025 года ПАО «Т Плюс» планирует вывод 4 МКД д.Большие Карачуры из системы теплоснабжения городской округ город Чебоксары Чувашской Республики.</t>
  </si>
  <si>
    <t>Проектирование и реконструкция очистных сооружений в с. Синьялы</t>
  </si>
  <si>
    <t>федеральный  бюджет/республиканский бюджет Чувашской Республики/ПСД отсутствует  </t>
  </si>
  <si>
    <t>Существующий комплекс очистных зданий и сооружений в с.Синьялы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с. Синьялы обеспечить соблюдение нормативных требований невозможно</t>
  </si>
  <si>
    <t>Проектирование и строительство канализационных очистных сооружений в д. Новые Трекнькасы</t>
  </si>
  <si>
    <t>более 1 400 чел</t>
  </si>
  <si>
    <t>В настоящее время в населенном пункте расположены 15 МКД,                                          1 средняя школа, 1 детский сад подсоедены к единой централизованой системе водоотведения, в связи с отсутствием очистных сооружений канализационные стоки направляюся в ОАО «Чувашский бройлер»</t>
  </si>
  <si>
    <t>Строительство систем водоснабжения на земельных массивах в д. Ядринкасы</t>
  </si>
  <si>
    <t>более 200 чел.</t>
  </si>
  <si>
    <t>Предоставление земельных участков требует за собой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</si>
  <si>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Строительство системы водоотведения на земельных массивах в д. Ядринкасы</t>
  </si>
  <si>
    <t>Реконструкция систем водоотведения и БОС в п. Н. Атлашево</t>
  </si>
  <si>
    <t>более 3100 чел.</t>
  </si>
  <si>
    <t>Существующий комплекс очистных зданий и сооружений в п.Новое Атлашево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п. Новое Атлашево обеспечить соблюдение нормативных требований невозможно</t>
  </si>
  <si>
    <t>Строительство КНС и сетей водоотведения в с. Абашево</t>
  </si>
  <si>
    <t>более 600 чел.</t>
  </si>
  <si>
    <t>Существующий комплекс очистных зданий и сооружений в с. Абашево о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с.Абашево обеспечить соблюдение нормативных требований невозможно</t>
  </si>
  <si>
    <t>Реконструкция систем водоотведения и БОС в п. Сюктерка</t>
  </si>
  <si>
    <t>Существующий комплекс очистных зданий и сооружений в п. Абашево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п. Сюктерка обеспечить соблюдение нормативных требований невозможно</t>
  </si>
  <si>
    <t>Реконструкция систем водоотведения и БОС в п. Пархикасы</t>
  </si>
  <si>
    <t>федеральный  бюджет/ необходимость ПСД  </t>
  </si>
  <si>
    <t>более 400 чел.</t>
  </si>
  <si>
    <t>Существующий комплекс очистных зданий и сооружений в п. Пархикасы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п. Пархикасы обеспечить соблюдение нормативных требований невозможно</t>
  </si>
  <si>
    <t>Строительство газоснабжения для жилой группы возле д. Большой Чигирь</t>
  </si>
  <si>
    <t>республиканский бюджет Чувашской Республики/ПСД имеется</t>
  </si>
  <si>
    <t>Повысится уровень обустроенности объектами инженерной инфраструктуры на сельской территории </t>
  </si>
  <si>
    <t>Строительство водопровода для жилой группы возле д.  Большой Чигирь</t>
  </si>
  <si>
    <t>Реконструкция очистных сооружений, расположенных по адресу: Чувашская Республика, Чебоксарский район, д. Курмыши, ул. Молодежная, 14</t>
  </si>
  <si>
    <t>республиканский бюджет Чувашской Республики/ПСД отсутствует</t>
  </si>
  <si>
    <t>более 300 чел.</t>
  </si>
  <si>
    <t>Существующий комплекс очистных зданий и сооружений в д. Курмыши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д. Курмыши обеспечить соблюдение нормативных требований невозможно</t>
  </si>
  <si>
    <t>Проетирование и строительство централизованного водоснабжения в д. Адыльял</t>
  </si>
  <si>
    <t>республиканский бюджет Чувашской Республики/ ПСД отсутствует  </t>
  </si>
  <si>
    <t>Проектирование и модернизация очистных сооружений в д. Б.Карачуры</t>
  </si>
  <si>
    <t>более 1 100 чел.</t>
  </si>
  <si>
    <t>Существующий комплекс очистных зданий и сооружений в Б.Карачуры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д. Б. Карачупы обеспечить соблюдение нормативных требований невозможно</t>
  </si>
  <si>
    <t>Проектирование и строительство водоостнабжения д. Аркасы, Синьялы, ХиреСир, Ойкасы</t>
  </si>
  <si>
    <t>республиканский бюджет Чувашской Республики/ ПСД отсцтствует</t>
  </si>
  <si>
    <t>более 500 чел.</t>
  </si>
  <si>
    <t>Проектирование установка водонапорной башни с водонапорными сетями для новых улиц (ул. П.А.Афа­нась­ева, для многодетных семей)</t>
  </si>
  <si>
    <t>Проетирование и строительство  «Парка культуры и отдыха» п. Кугеси</t>
  </si>
  <si>
    <t>Повысится уровень обустроенности объектами социальной инфраструктуры и будут благоустроены площадки, расположенные на сельских территориях, под компактную жилищную застройку</t>
  </si>
  <si>
    <t>Проектирование и строительство наружных сетей водоснабжения жилых дмов в д. Чиршкасы Сирмапосинского ТО</t>
  </si>
  <si>
    <t>Проектирование и строительство и ремонт системы водоснабжения в д. Заовражное Чебоксарского района</t>
  </si>
  <si>
    <t xml:space="preserve">Строительство биологических очистных сооружений в пгт. Сосновка Чебоксарского городского округа Чувашской Республики </t>
  </si>
  <si>
    <t>средства предусмотрены на ПИР+СМР</t>
  </si>
  <si>
    <t>Строительство микрорайона коттеджной застройки с подведенными центральными инженерными коммуникациями и благоустройством общественной территории общей площадью 40 га (д. Кодеркасы, ООО ТК «Новочебоксарский»</t>
  </si>
  <si>
    <t>Строительство жилых домов для работников предприятия и реализацию, около 10 домов в год. ООО «ЧебоМилк»</t>
  </si>
  <si>
    <t>Микрорайон «Приозерный» в д. Аркасы, Чебоксарский МО (МКД)</t>
  </si>
  <si>
    <t>27,0 тыс. кв. м жилья</t>
  </si>
  <si>
    <t>772 жителя</t>
  </si>
  <si>
    <t>Жилой комплекс «Пригородный», д. Аркасы, Чебоксарский МО (МКД)</t>
  </si>
  <si>
    <t>115,9 тыс. кв. м жилья</t>
  </si>
  <si>
    <t>4110 жителей</t>
  </si>
  <si>
    <t>Жилой комплекс в д. Пихтулино, Чебоксарский МО (МКД)</t>
  </si>
  <si>
    <t>79,55 тыс. кв.м.  жилья</t>
  </si>
  <si>
    <t>Жилая группа в д. Чиршкасы, Синьяльский ТО, Чебоксарский МО (МКД иИЖС)</t>
  </si>
  <si>
    <t>800 тыс. кв. м жилья</t>
  </si>
  <si>
    <t>Микрорайон «Спутник» западнее д. Типсирмы</t>
  </si>
  <si>
    <t>247,53 тыс. кв. м жилья</t>
  </si>
  <si>
    <t xml:space="preserve">Благоустройство общественной територии по ул. Михайловская с. Синъялы  Чебоксарского муниципального округа  Чувашской Республики </t>
  </si>
  <si>
    <t>Реконструкция водопроводных сетей (строительство 9 км, замена 3 км) в с. Шемурша</t>
  </si>
  <si>
    <t>Национальный проект</t>
  </si>
  <si>
    <t>12 км</t>
  </si>
  <si>
    <t>Республиканский  бюджет, местный бюджет, необходима ПСД</t>
  </si>
  <si>
    <t>Наличие проекта  в долгосрочных планах опорных населенных пунктов и прилегающих территорий</t>
  </si>
  <si>
    <t>Строительство 5,5 км водопроводных сетей в д. Андреевка</t>
  </si>
  <si>
    <t>5,5 км</t>
  </si>
  <si>
    <t>Строительство 6,0 км водопроводных сетей в д. Асаново</t>
  </si>
  <si>
    <t>Строительство 3,7 км водопроводных сетей в д. Верхнее Буяново</t>
  </si>
  <si>
    <t>3,7 км</t>
  </si>
  <si>
    <t>Строительство 4,7 км водопроводных сетей в д. Какерли-Шигали</t>
  </si>
  <si>
    <t>4,7 км</t>
  </si>
  <si>
    <t>Строительство 9 км водопроводных сетей в д. Карабай-Шемурша</t>
  </si>
  <si>
    <t>9 км</t>
  </si>
  <si>
    <t>Строительство 7 км водопроводных сетей в д. Малое Буяново</t>
  </si>
  <si>
    <t>7 км</t>
  </si>
  <si>
    <t>Строительство 2,4 км водопроводных сетей в д. Мордовские Тюки</t>
  </si>
  <si>
    <t>2,4  км</t>
  </si>
  <si>
    <t>Строительство 3,5 км водопроводных сетей в д. Нижнее Буяново</t>
  </si>
  <si>
    <t>3,5 км</t>
  </si>
  <si>
    <t>Строительство 4,3 км водопроводных сетей в д. Новая Шемурша</t>
  </si>
  <si>
    <t>4,3 к</t>
  </si>
  <si>
    <t>Строительство 3 км водопроводных сетей в д. Новое Буяново</t>
  </si>
  <si>
    <t>Строительство 6 км водопроводных сетей в д. Новые Чукалы</t>
  </si>
  <si>
    <t>Строительство 9 км водопроводных сетей в д. Старые Чукалы</t>
  </si>
  <si>
    <t>Строительство 3,7 км водопроводных сетей в с. Трехбалтаево</t>
  </si>
  <si>
    <t>Строительство 1 км водопроводных сетей в с. Трехизб-Шемурша</t>
  </si>
  <si>
    <t>1 км</t>
  </si>
  <si>
    <t>Строительство 3,5 км водопроводных сетей в д. Чепкас-Ильметево</t>
  </si>
  <si>
    <t xml:space="preserve">Реконструкция II пускового комплекса группового водовода Шемуршинского, Батыревского и южной части Комсомольского районов </t>
  </si>
  <si>
    <t>Реконструкция очистных сооружений в с. Шемурша</t>
  </si>
  <si>
    <t>400 куб. м/сут.</t>
  </si>
  <si>
    <t>Строительство сетей канализации в с. Шемурша</t>
  </si>
  <si>
    <t>Строительство БМК для теплоснабжения здания МАУ ДЮСШ «Туслах» в с. Шемурша</t>
  </si>
  <si>
    <t>0,5 МВт</t>
  </si>
  <si>
    <t>Строительство БМК для теплоснабжения здания РДК в с. Шемурша</t>
  </si>
  <si>
    <t>Строительство БМК для теплоснабжения здания администрации Шемуршинского МО в с. Шемурша</t>
  </si>
  <si>
    <t>Муниципальная программа</t>
  </si>
  <si>
    <t>Местный бюджет, необходима ПСД</t>
  </si>
  <si>
    <t>Строительство БМК для теплоснабжения здания Чепкас-Никольского СДК</t>
  </si>
  <si>
    <t>0,2 МВт</t>
  </si>
  <si>
    <t>Строительство БМК для теплоснабжения здания Байдеряковского СДК</t>
  </si>
  <si>
    <t>Реконструкция теплотрассы от котельной ЦРБ до здания Шемуринской СОШ</t>
  </si>
  <si>
    <t>0,4 км</t>
  </si>
  <si>
    <t>Реконструкция теплотрассы от КНР по ул. Юбилейная до МКД 1,2,4</t>
  </si>
  <si>
    <t>0,2 км</t>
  </si>
  <si>
    <t>Инвестиционная программа РСО</t>
  </si>
  <si>
    <t>15 км</t>
  </si>
  <si>
    <t>Спецнадбавка к тарифам за транспортировку газа</t>
  </si>
  <si>
    <t>Благоустройство общественного пространства по ул. Советская в с. Шемурша Шемуршинского муниципального округа Чувашской Республики</t>
  </si>
  <si>
    <t xml:space="preserve">Реконструкция очистных сооружений канализации (ОСК) города Шумерля по адресу: Чувашская Республика, г. Шумерля, в 177 метрах на запад от здания котельной № 15 по ул. Коммунальная, д.2 </t>
  </si>
  <si>
    <t>Разработка генерального плана и правил землепользования и застройки Шумерлинского муниципального округа</t>
  </si>
  <si>
    <t>1 ед.</t>
  </si>
  <si>
    <t>Закон Чувашской Республики от 17 мая 2024 г. № 30 «О преобразовании муниципальных образований города Шумерли Чувашской Республики и Шумерлинского муниципального округа Чувашской Республики и о внесении изменений в Закон Чувашской Республики «Об установлении границ муниципальных образований Чувашской Республики и наделении их статусом муниципального округа и городского округа»</t>
  </si>
  <si>
    <t>Разработка проектно-сметной документации на строительство водовода от водоочистных сооружений (ВОС) до п. Лесной (диаметр – 80 мм, протяженность 5315 м)</t>
  </si>
  <si>
    <t>Национальный проект «Инфраструктура для жизни»  </t>
  </si>
  <si>
    <t>5315 м</t>
  </si>
  <si>
    <t>РБ.</t>
  </si>
  <si>
    <t>Мероприятие «Строительство водовода от водоочистных сооружений (ВОС) до п. Лесной ( диаметр -180 мм, протяженность 5315 м)» включено в долгосрочный план развития опорного населенного пункта г. Шумерля и прилегающей территории Шумерлинской сельской агломерации.</t>
  </si>
  <si>
    <t>Национальный проект «Инфраструктура для жизни»   </t>
  </si>
  <si>
    <t>ФБ,РБ. Имеется необходимость разработки ПСД.  Источник финансирования разработки ПСД- ФБ, республиканский бюджет Чувашской Республики</t>
  </si>
  <si>
    <t>Долгосрочный план развития опорного населенного пункта г. Шумерля и прилегающей территории Шумерлинской сельской агломерации.</t>
  </si>
  <si>
    <t>Национальный проект «Инфраструктура для жизни» </t>
  </si>
  <si>
    <t>Мероприятие «Строительство водопровода от водозаборного сооружения  на реке Сура до водоочистных сооружений (ВОС) – квартала 70 Шумерлинского лесничества , д. 10) г. Шумерля ЧР, протяженностью 3 км» включено в долгосрочный план развития опорного населенного пункта г. Шумерля и прилегающей территории Шумерлинской сельской агломерации.</t>
  </si>
  <si>
    <t xml:space="preserve">ФБ,РБ.  Имеется необходимость разработки ПСД. </t>
  </si>
  <si>
    <t xml:space="preserve"> РБ.  </t>
  </si>
  <si>
    <t>Мероприятие «Реконструкция очистных сооружений водоподготовки производительностью 25 тыс.м3/сут., расположенных по адресу: Чувашская Республика, Шумерлинский район, Шумерлинское сельское поселение, квартал 70 Шумерлинского лесничества, дом №10» включено в долгосрочный план развития опорного населенного пункта г. Шумерля и прилегающей территории Шумерлинской сельской агломерации.</t>
  </si>
  <si>
    <t xml:space="preserve">ФБ, РБ. Имеется необходимость разработки ПСД. </t>
  </si>
  <si>
    <t>Разработка проектно-сметной документации на реконструкцию насосной станции второго подъема производительностью 25 тыс. м3/сут., расположенной по адресу: Чувашская Республика, Шумерлинский район, Шумерлинское сельское поселение, квартал 70 Шумерлинского лесничества, дом № 10</t>
  </si>
  <si>
    <t xml:space="preserve"> РБ. </t>
  </si>
  <si>
    <t>Мероприятие «Реконструкция насосной станции второго подъема производительностью 25 тыс.м3/сут., расположенной по адресу: Чувашская Республика, Шумерлинский район, Шумерлинское сельское поселение, квартал 70 Шумерлинского лесничества, дом №10» включено в долгосрочный план развития опорного населенного пункта г. Шумерля и прилегающей территории Шумерлинской сельской агломерации.</t>
  </si>
  <si>
    <t>Реконструкция насосной станции второго подъема производительностью 25 тыс. м3/сут., расположенной по адресу: Чувашская Республика, Шумерлинский район, Шумерлинское сельское поселение, квартал 70 Шумерлинского лесничества, дом № 10</t>
  </si>
  <si>
    <t>Разработка проектно-сметной документации на реконструкцию насосной станции второго подъема производительностью 4,8 тыс. м3/сут., расположенной по адресу: Чувашская Республика, Шумерлинский район, д. Шумерля </t>
  </si>
  <si>
    <t>4,8 тыс. м3/сут. </t>
  </si>
  <si>
    <t>Мероприятие «Реконструкция насосной станции второго подъема производительностью 4,8 тыс.м3/сут., расположенной по адресу: Чувашская Республика, Шумерлинский район, д. Шумерля» включено в долгосрочный план развития опорного населенного пункта г. Шумерля и прилегающей территории Шумерлинской сельской агломерации.</t>
  </si>
  <si>
    <t>Реконструкция насосной станции второго подъема производительностью 4,8 тыс. м3/сут., расположенной по адресу: Чувашская Республика, Шумерлинский район, д. Шумерля </t>
  </si>
  <si>
    <t>4,8 тыс.м3/сут. </t>
  </si>
  <si>
    <t>5 тыс. м3/сут. </t>
  </si>
  <si>
    <t>Мероприятие «Строительство станции III подъема – водопроводных очистных сооружений ВОС, производительностью 5 тыс. м3/сут.» включено в долгосрочный план развития опорного населенного пункта г. Шумерля и прилегающей территории Шумерлинской сельской агломерации.</t>
  </si>
  <si>
    <t>Мероприятие «Строительство сетей водоснабжения участка жилой застройки выше ул. Дзержинского от  станции III подъема»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</si>
  <si>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на строительство сетей водоснабжения взамен ветхих (59,9 км) </t>
  </si>
  <si>
    <t>59,9 км</t>
  </si>
  <si>
    <t xml:space="preserve">РБ. </t>
  </si>
  <si>
    <t>Мероприятие «Строительство сетей водоснабжения взамен ветхих (59,9 км.)» включено в долгосрочный план развития опорного населенного пункта г. Шумерля и прилегающей территории Шумерлинской сельской агломерации.</t>
  </si>
  <si>
    <t>Строительство сетей водоснабжения взамен ветхих (59,9 км) </t>
  </si>
  <si>
    <t xml:space="preserve"> Разработка проектно-сметной документации на модернизацию источников водоснабжения  (артезианских скважин № 11, 12, 16, 17, 21, 82, 2, 3, 6)</t>
  </si>
  <si>
    <t>Ведомственный проект «Водоснабжение, водоотведение и очистка сточных вод»   </t>
  </si>
  <si>
    <t>Мероприятие «Модернизация источников водоснабжения» (артезианских скважин № 11, 12, 16, 17,21, 82, 2, 3, 6) включено в долгосрочный план развития опорного населенного пункта г. Шумерля и прилегающей территории Шумерлинской сельской агломерации.</t>
  </si>
  <si>
    <t>Модернизация источников водоснабжения (артезианских скважин № 11, 12, 16, 17, 21, 82, 2, 3, 6)</t>
  </si>
  <si>
    <t xml:space="preserve">РБ, МБ. Имеется необходимость разработки ПСД. </t>
  </si>
  <si>
    <t>Постановление Кабинета Министров Чувашской Республики от 29 декабря 2018 г. № 588 О государственной программе Чувашской Республики «Модернизация и развитие сферы жилищно-коммунального хозяйства»</t>
  </si>
  <si>
    <t>Разработка проектно-сметной документации на строительство пункта слива ЖБО на территории очистных сооружений канализации</t>
  </si>
  <si>
    <t>1 объект</t>
  </si>
  <si>
    <t>Мероприятие «Разработка проектно-сметной документации на строительство пункта слива ЖБО на территории очистных сооружений канализации» включено в долгосрочный план развития опорного населенного пункта г. Шумерля и прилегающей территории Шумерлинской сельской агломерации.</t>
  </si>
  <si>
    <t>Строительство пункта слива ЖБО на территории очистных сооружений канализации</t>
  </si>
  <si>
    <t>50 км</t>
  </si>
  <si>
    <t>Мероприятие «Строительство канализационных сетей взамен ветхих (50 км.)» включено в долгосрочный план развития опорного населенного пункта г. Шумерля и прилегающей территории Шумерлинской сельской агломерации.</t>
  </si>
  <si>
    <t>ФБ,РБ.  Имеется необходимость разработки ПСД. Источник финансирования разработки ПСД-республиканский бюджет Чувашской Республики</t>
  </si>
  <si>
    <t>Разработка проектно-сметной документации на строительство сетей водоснабжения в д. Шумерля (ул. Полевая, Луговая, пер. Рождественнский, пер. Южный, пер. Заветный, ул. Покровская, пер. весенний, ул. Цветочная, пер. Ягодный, пер. Радужный)</t>
  </si>
  <si>
    <t>13 км</t>
  </si>
  <si>
    <t>Мероприятие «Строительство сетей водоснабжения в д. Шумерля (ул. Полевая, Луговая, пер. Рождественнский, пер. Южный, пер. Заветный, ул. Покровская, пер. весенний, ул. Цветочная, пер. Ягодный, пер. Радужный)» включено в долгосрочный план развития опорного населенного пункта г. Шумерля и прилегающей территории Шумерлинской сельской агломерации.</t>
  </si>
  <si>
    <t> Строительство сетей водоснабжения в д. Шумерля (ул. Полевая, Луговая, пер. Рождественнский, пер. Южный, пер. Заветный, ул. Покровская, пер. весенний, ул. Цветочная, пер. Ягодный, пер. Радужный)</t>
  </si>
  <si>
    <t>ФБ, РБ, МБ.  Имеется необходимость разработки ПСД.</t>
  </si>
  <si>
    <t>Долгосрочный план развития опорного населенного пункта г. Шумерля и прилегающей территории Шумерлинской сельской агломерации. Мероприятие включает в себя строительство сетей для ЗУ, предоставленных в т.ч.для многодетных семей г. Шумерля.</t>
  </si>
  <si>
    <t>Разработка проектно-сметной документации на строительство сетей водоотведения в д. Шумерля  (ул. Полевая, Луговая, пер. Рождественнский, пер. Южный, пер. Заветный, ул. Покровская, пер. весенний, ул. Цветочная, пер. Ягодный, пер. Радужный)</t>
  </si>
  <si>
    <t>Мероприятие «Строительство сетей водоотведения в д. Шумерля  (ул. Полевая, Луговая, пер. Рождественнский, пер. Южный, пер. Заветный, ул. Покровская, пер. весенний, ул. Цветочная, пер. Ягодный, пер. Радужный» включено в долгосрочный план развития опорного населенного пункта г. Шумерля и прилегающей территории Шумерлинской сельской агломерации.</t>
  </si>
  <si>
    <t>Строительство сетей водоотведения в д. Шумерля  (ул. Полевая, Луговая, пер. Рождественнский, пер. Южный, пер. Заветный, ул. Покровская, пер. весенний, ул. Цветочная, пер. Ягодный, пер. Радужный)</t>
  </si>
  <si>
    <t xml:space="preserve">ФБ,РБ, МБ.  Имеется необходимость разработки ПСД. </t>
  </si>
  <si>
    <t>Разработка проектно-сметной документации Углубление дна реки Сура в районе водозаборных сооружений</t>
  </si>
  <si>
    <t>Национальный проект «Экологическое благополучие»</t>
  </si>
  <si>
    <t>Мероприятие «Углубление дна реки Сура в районе водозаборных сооружений» включено в долгосрочный план развития опорного населенного пункта г. Шумерля и прилегающей территории Шумерлинской сельской агломерации.</t>
  </si>
  <si>
    <t>Углубление дна реки Сура в районе водозаборных сооружений</t>
  </si>
  <si>
    <t>Разработка проектно-сметной документации Реконструкция берегоукрепительных сооружений водозабора г. Шумерля на р. Сура</t>
  </si>
  <si>
    <t>Мероприятие «Реконструкция берегоукрепительных сооружений водозабора г. Шумерля на р. Сура» включено в долгосрочный план развития опорного населенного пункта г. Шумерля и прилегающей территории Шумерлинской сельской агломерации.</t>
  </si>
  <si>
    <t>Реконструкция берегоукрепительных сооружений водозабора г. Шумерля на р. Сура</t>
  </si>
  <si>
    <t>Разработка проектно-сметной документации реконструкция водозаборных сооружений на р. Сура</t>
  </si>
  <si>
    <t>Мероприятие «Реконструкция водозаборных сооружений на р. Сура» включено в долгосрочный план развития опорного населенного пункта г. Шумерля и прилегающей территории Шумерлинской сельской агломерации.</t>
  </si>
  <si>
    <t>Реконструкция водозаборных сооружений на р. Сура</t>
  </si>
  <si>
    <t>Разработка проектно-сметной документации  (КНС-1 Химзавод)</t>
  </si>
  <si>
    <t> 2028</t>
  </si>
  <si>
    <t>Мероприятие «Реконструкция канализационной насосной станции (КНС-1 Химзавод)»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</si>
  <si>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на реконструкция канализационной насосной станции (КНС-2 «Палан»)</t>
  </si>
  <si>
    <t>Мероприятие «Реконструкция канализационной насосной станции (КНС-2 «Палан»))» включено в долгосрочный план развития опорного населенного пункта г. Шумерля и прилегающей территории Шумерлинской сельской агломерации.</t>
  </si>
  <si>
    <t>Реконструкция канализационной насосной станции (КНС-2 «Палан»)</t>
  </si>
  <si>
    <t>РБ + МБ.</t>
  </si>
  <si>
    <t>Мероприятие «Реконструкция очистных сооружений г.Шумерля Чувашской Республики, производительностью 5 тыс. м3/сут» включено в долгосрочный план развития опорного населенного пункта г. Шумерля и прилегающей территории Шумерлинской сельской агломерации.</t>
  </si>
  <si>
    <t xml:space="preserve">«Капитальный ремонт уличной водопроводной сети в с. Ходары Шумерлинского муниципального округа Чувашской Республики» </t>
  </si>
  <si>
    <t>6,7 км</t>
  </si>
  <si>
    <t xml:space="preserve">ФБ+РБ,                             необходимость ПСД </t>
  </si>
  <si>
    <t>«Строительство сетей водоотведения с установкой станции биологической очистки в с. Ходары Шумерлинского муниципального округа Чувашской Республики»</t>
  </si>
  <si>
    <t>2,836 км</t>
  </si>
  <si>
    <t>«Капитальный ремонт системы теплоснабжения (котельная и тепловые сети) в селе Русские Алгаши Шумерлинского муниципального округа Чувашской Республики»</t>
  </si>
  <si>
    <t>0,516 Гкал/час;          1,2365 км</t>
  </si>
  <si>
    <t>Благоустройство сквера Победы по ул. Ленина в г. Шумерля Чувашской Республики</t>
  </si>
  <si>
    <t>«Строительство сетей водоотведения с установкой станции биологической очистки по ул. Центральная, ул. Пионерская в с. Торханы Шумерлинского муниципального округа Чувашской Республики»</t>
  </si>
  <si>
    <t xml:space="preserve">«Строительство биологических очистных сооружений в г. Ядрин производительно-стью 2400 куб. м/сутки» </t>
  </si>
  <si>
    <t>2400 куб/сут.</t>
  </si>
  <si>
    <t>ПСД  имется</t>
  </si>
  <si>
    <t>ПСД  имется, есть положительное заключение экспертизы № 21-1-1-2-006428-2023</t>
  </si>
  <si>
    <t>Реконструкция  биологических очистных сооружений в с. Яльчики Чувашской Республики  производительностью 600 куб. м/сутки.</t>
  </si>
  <si>
    <t>Необходима разработка ПСД</t>
  </si>
  <si>
    <t>Проектирование и строительство ГНС «верхний поселок» с напорным коллектором на БОС № 3</t>
  </si>
  <si>
    <t>600 куб./сут.</t>
  </si>
  <si>
    <t>разрабатывается</t>
  </si>
  <si>
    <t>в Долгосрочных планах опорных населенных пунктов и прилегающих территорий,</t>
  </si>
  <si>
    <t>Строительство водопровода диаметром 100 мм в двухтрубном исполнении протяженностью 2 километра от начала ул. Комсомольская до ул. Молодежная, закольцевания водопроводной сети г. Ядрин с установкой регулятора давления</t>
  </si>
  <si>
    <t>2,0 км</t>
  </si>
  <si>
    <t>Проектирование и установка системы обеззараживания и водоочистки питьевой воды</t>
  </si>
  <si>
    <t>1200 куб./ сут.</t>
  </si>
  <si>
    <t>Проектирование реконструкции биологических очистных сооружений БОС № 3 в г. Ядрин (Нижний поселок) производительностью 1500 куб. м/ сутки с разделением линий очистки по 750 куб. м/ сутки</t>
  </si>
  <si>
    <t>1500 куб./ сут.</t>
  </si>
  <si>
    <t xml:space="preserve"> в Долгосрочных планах опорных населенных пунктов и прилегающих территорий,</t>
  </si>
  <si>
    <t>Проектирование и строительство сетей теплоснабжения и ГВС от БМК на ул. Садовая</t>
  </si>
  <si>
    <t>4 км. В 2-х тубном исполнении</t>
  </si>
  <si>
    <t>500 м</t>
  </si>
  <si>
    <t>Проектирование и строительство БМК на Верхнем поселке с выводом из эксплуатации кот. № 8 и № 9 с заменой тепловых сетей</t>
  </si>
  <si>
    <t>4 МВт</t>
  </si>
  <si>
    <t>2МВт</t>
  </si>
  <si>
    <t>Проектирование и модернизация котельной № 10</t>
  </si>
  <si>
    <t>0,9 МВт</t>
  </si>
  <si>
    <t>Благоустройство общественных пространств вдоль улиц в зоне административного центра г. Ядрин (включая улицы Садовая, Некрасова) (IX ВСЕРОССИЙСКИЙ КОНКУРС ЛУЧШИХ ПРОЕКТОВ СОЗДАНИЯ КОМФОРТНОЙ ГОРОДСКОЙ СРЕДЫ)</t>
  </si>
  <si>
    <t>Победитель  IX ВСЕРОССИЙСКОГО КОНКУРСА ЛУЧШИХ ПРОЕКТОВ СОЗДАНИЯ КОМФОРТНОЙ ГОРОДСКОЙ СРЕДЫ</t>
  </si>
  <si>
    <t>«Благоустройство общественной территории возле дома культуры по ул. Ленина в г. Ядрин Чувашской Республики»</t>
  </si>
  <si>
    <t>в государственных программах Чувашской Республики</t>
  </si>
  <si>
    <t>Ремонт дворовых территорий в Ядринском муниципальном округе</t>
  </si>
  <si>
    <t xml:space="preserve">10 дворов </t>
  </si>
  <si>
    <t>Обеспечение инженерной инфраструктурой земельных участков, выделенных многодетным семьям (проектирование и строительство квартальных водопроводных сетей и сетей канализации)</t>
  </si>
  <si>
    <t>73 хозяйства</t>
  </si>
  <si>
    <t>Проектирование и строительство сетей канализации на ул. Николаева, Долбилова, Якунина, Братьев. Таланцевых, Орлова, Пайгусова, Мордвинова, Юбилейная, Марии Гущиной, Некрасова, Бориса Яковлева, Виноходова, Ашмарина, Агакова, Строителей, Зои Мироновой, Магницкого</t>
  </si>
  <si>
    <t>248 хозяйств</t>
  </si>
  <si>
    <t>Проектирование и строительство Автономного санитарно-бытового модуля в г. Ядрин</t>
  </si>
  <si>
    <t>0,3 тыс. чел/сут</t>
  </si>
  <si>
    <t>Капитальный ремонт водопроводной сети протяженностью 270 м по ул. Пискунова г. Ядрин</t>
  </si>
  <si>
    <t>Капитальный ремонт водопроводной сети протяженностью 147 м по ул. М. Горького г. Ядрин</t>
  </si>
  <si>
    <t>Ремонт резервной ветки водоводы Полянки-Ядрин</t>
  </si>
  <si>
    <t>Капитальный ремонт тепловых сетей от кот. № 1</t>
  </si>
  <si>
    <t>Замена тепловых сетей от кот. № 6</t>
  </si>
  <si>
    <t>Замена тепловых сетей от кот. № 10</t>
  </si>
  <si>
    <t xml:space="preserve">Замена тепловых сетей от кот. № 5 до здания Дома культуры </t>
  </si>
  <si>
    <t>Замена участка тепловых сетей от кот. № 4 до здания ДС «Золотой ключик»</t>
  </si>
  <si>
    <t>Капитальный ремонт водонапорной башни в д. Сеткасы Ядринского муниципального округа Чувашской Республики</t>
  </si>
  <si>
    <t>ПСД  имется, есть положительное заключение экспертизы № 2 1 – 1 – 7 – 0 2 9 0 – 2 4</t>
  </si>
  <si>
    <t>Капитальный ремонт водонапорной башни в д. Торхлово Ядринского муниципального округа Чувашской Республики</t>
  </si>
  <si>
    <t>ПСД  имется, есть положительное заключение экспертизы № 2 1 – 1 – 7 – 0 2 9 9 – 2 4</t>
  </si>
  <si>
    <t>Капитальный ремонт 50 объектов водоснабжения на территории Ядринского муниципального округа (ВНБ, скважины, водопроводные сети)</t>
  </si>
  <si>
    <t xml:space="preserve">Капитальный ремонт водонапорной башни в д. Мурзакасы Ядринского муниципального округа Чувашской Республики </t>
  </si>
  <si>
    <t>внебюджетные источники средства</t>
  </si>
  <si>
    <t>Восстановление скважины в д. Выселок 1  Ядринского муниципального округа Чувашской Республики</t>
  </si>
  <si>
    <t>Замена котлов водогрейных «Хопёр-100» котельной № 5</t>
  </si>
  <si>
    <t>в Долгосрочных планах опорных населенных пунктов и прилегающих территорий</t>
  </si>
  <si>
    <t>Яльчикский муниципальный округ Чувашской Республики</t>
  </si>
  <si>
    <t>Реконструкция трубопровода очищенных сточных вод с существующих очистных сооружений с. Яльчики Яльчикского муниципального округа Чувашской Республики</t>
  </si>
  <si>
    <t>Реконструкция водопроводной сети с.Яльчики Яльчикского муниципального округа Чувашской Республики</t>
  </si>
  <si>
    <t>судебное разбирательство</t>
  </si>
  <si>
    <t>Капитальный ремонт уличного освещения с.Яльчики Яльчикского муниципального округа Чувашской Республики</t>
  </si>
  <si>
    <t>Реконструкция канализационной сети с. Яльчики Яльчикского муниципального округа Чувашской Республики</t>
  </si>
  <si>
    <t>Благоустройство аллеи по ул. Советская в с. Яльчики Яльчикского муниципального округа Чувавшской Республики</t>
  </si>
  <si>
    <t>Имеется ПСД</t>
  </si>
  <si>
    <t>Реконструкция  биологических очистных сооружений в с. Яльчики Чувашской Республики  производительностью 600 куб. м/ сут­ки.</t>
  </si>
  <si>
    <t>Янтиковский муниципальный округ Чувашской Республики</t>
  </si>
  <si>
    <t>Реконструкция сетей водотведения на территории с. Янтиково Чувашской Республики</t>
  </si>
  <si>
    <t>протяженность сетей –8,71 км</t>
  </si>
  <si>
    <t>ФБ, РБ необходимость ПСД</t>
  </si>
  <si>
    <t>Реконструкция водопроводных сетей, расположенных на территории Янтиковского сельского поселения</t>
  </si>
  <si>
    <t>протяженность сетей – 27,657 км</t>
  </si>
  <si>
    <t xml:space="preserve">Строительство водоочистных  сооружений в с. Янтиково Янтиковского муниципального округа Чувашской Республики </t>
  </si>
  <si>
    <t>Строительство  водоснабжения по ул. Октябрьская в д. Подлесное Янтиковского муниципального округа Чувашской Республики</t>
  </si>
  <si>
    <t>Строительство сливной станции ЖБО на станции биологической очистки сточных вод производсительностью 500 куб.м. в сутки в с. Янтиково (ПИР)</t>
  </si>
  <si>
    <t>Водоснабжение, газоснабжение, электроснабжение территории, расположенной в южной части с. Янтиково Янтиковского района Чувашской Республики. Этап 2. Водоснабжение.</t>
  </si>
  <si>
    <t>протяженность сетей – 3,7108 км</t>
  </si>
  <si>
    <t>Капитальный ремонт водонапорной башни в д. Гришино Янтиковского муниципального округа</t>
  </si>
  <si>
    <t>Госпрограмма «Комплексное развитие сельских территорий Чувашской Республики»</t>
  </si>
  <si>
    <t>Капитальный ремонт водонапорной башни в с. Алдиарово Янтиковского муниципального округа</t>
  </si>
  <si>
    <t>Водоснабжение, газоснабжение, электроснабжение территории, расположенной в южной части с. Янтиково Янтиковского района. Этап 1 Электроснабжение</t>
  </si>
  <si>
    <t xml:space="preserve"> </t>
  </si>
  <si>
    <t xml:space="preserve">Капитальный ремонт водонапорной башни в д. Тюмерево, ул. Николаева </t>
  </si>
  <si>
    <t>РБ, МБ, ВБ необходимость разработки ПСД</t>
  </si>
  <si>
    <t>Капитальный ремонт водонапорной башни в д. Тюмерево, ул. Николаева (на тер. МТФ) Янтиковского муниципального округа</t>
  </si>
  <si>
    <t>25 кубм3/сут</t>
  </si>
  <si>
    <t>РБ, МБ,ВБ  необходимость разработки ПСД</t>
  </si>
  <si>
    <t>Капитальный ремонт водонапорной башни в с. Турмыши Янтиковского муниципального округа</t>
  </si>
  <si>
    <t xml:space="preserve"> РБ, МБ, ВБ необходимость разработки ПСД</t>
  </si>
  <si>
    <t>Капитальный ремонт водонапорной башни в с. Кармалы, ул. Восточная Янтиковского муниципального округа</t>
  </si>
  <si>
    <t>Капитальный ремонт водонапорной башни в д. Амалыково ул. Восточная Янтиковского муниципального округа</t>
  </si>
  <si>
    <t>Капитальный ремонт водонапорной башни в с. Шимкусы, ул. Чапаева Янтиковского муниципального округа</t>
  </si>
  <si>
    <t>РЕГ</t>
  </si>
  <si>
    <t>1 тер</t>
  </si>
  <si>
    <t>Благоустройство набережной р. Соломинка в с. Янтиково Янтиковского муниципального округа</t>
  </si>
  <si>
    <t>Строительство централизованного водоснабжения в южной части с. Яншихово-Норваши Янтиковского муниципального округа</t>
  </si>
  <si>
    <t>2,5 км</t>
  </si>
  <si>
    <t>ФБ, РБ, МБ необходимость ПСД</t>
  </si>
  <si>
    <t>Благоустройство общественной территории возле памятника З.А. Космодемьянской в селе Янтиково Янтиковского муниципального округа Чувашской Республики</t>
  </si>
  <si>
    <t>ФБ,РБ,МБ, ПСД на разработке</t>
  </si>
  <si>
    <t>Межмуниципальные проекты</t>
  </si>
  <si>
    <t>Канашский, Урмарский, Янтиковский муниципальный округ Чувашской Республики</t>
  </si>
  <si>
    <t>Батыревский, Ибресинский, Комсомольский, Шемуршинский, Яльчикский, Алатырский, Моргаушский, Красночетайский, Ядринский  муниципальный округ Чувашской Республики</t>
  </si>
  <si>
    <t>Строительство участка компостирования органических отходов на территории полигона ТБО в г. Новочебоксарске</t>
  </si>
  <si>
    <t>Чебоксары, Новочебоксарск, Чебоксарский, Марпосадский, Цивильский, Козловский  муниципальный округ Чувашской Республики</t>
  </si>
  <si>
    <t>2027–2028г.г.</t>
  </si>
  <si>
    <t>Реализация проектов комплексного развития территорий на 2025 год и на плановый период 2026 и 2027 годов</t>
  </si>
  <si>
    <t>Региональный</t>
  </si>
  <si>
    <t>Республиканский бюджет Чувашской Республики, федеральный  бюджет</t>
  </si>
  <si>
    <t>Реализация мероприятий по модернизации коммунальной инфраструктуры на 2025 год и на плановый период 2026 и 2027 годов</t>
  </si>
  <si>
    <t>Итого по межмуниципальным проектам:</t>
  </si>
  <si>
    <t>Установка и размещения электрозарядных станций для электрического автомобильного транспорта на территории города Алатыря</t>
  </si>
  <si>
    <t>Схема и программа развития зарядной инфраструктуры для электрического автомобильного транспорта на территории Чувашской Республики на период до 2024 года и на перспективу до 2030 года</t>
  </si>
  <si>
    <t>Проектные работы «Строительство электрической трансформаторной подстанции и сетей электроснаснабжения МКД по ул. Молодежной  г. Козловка»</t>
  </si>
  <si>
    <t>Строительство электрической трансформаторной подстанции и сетей электроснаснабжения МКД по ул. Молодежной  г. Козловка</t>
  </si>
  <si>
    <t>Замена счетчиков на интерактивные</t>
  </si>
  <si>
    <t>Внебюджетные источники финансирования ПСД отсутствует</t>
  </si>
  <si>
    <t>Замена основных трансформаторов ТП; ЗТП в с. Порецкое (9 шт.)</t>
  </si>
  <si>
    <t>Переустройство воздушных линий электропередач, принадлежащих ГУП ЧГЭС (10 кВт) вдоль ул. Некрасова и ул. Садовая в кабельную линию под землю в рамках проекта  Благоустройство общественных пространств вдоль улиц в зоне административного центра г. Ядрин (включая улицы Садовая, Некрасова) (IX Всероссийский конкурс лучших проектов создания комфортной городской среды)</t>
  </si>
  <si>
    <t>Победитель  IX Всероссийского конкурса лучших проектов создания комфортной городской среды</t>
  </si>
  <si>
    <t>Сети электроснабжения микрорайона «Дубрава Парк» (магистральные, внутриквартальные) г. Че­боксары</t>
  </si>
  <si>
    <t>Автомобильная дорога (улично-дорожная сеть микрорайона «Дубрава Парк» г. Чебоксары)</t>
  </si>
  <si>
    <t>Дорога в жилой застройке в микрорайоне №  5 жилого района «Новый город» г. Чебоксары</t>
  </si>
  <si>
    <t>Перекресток шоссе Марпосадское с улицей И.П. Прокопьева</t>
  </si>
  <si>
    <t>Автомобильная дорога микрорайона 2 «А» центральной части города Чебоксары «Грязевская стрелка»</t>
  </si>
  <si>
    <t>НП «Инфраструктура для жизни»</t>
  </si>
  <si>
    <t>ФБ+РБ+МБ, ПСД имеется</t>
  </si>
  <si>
    <t>ФБ+РБ+МБ,  имеется необходимость в разработке ПСД</t>
  </si>
  <si>
    <t>Строительство, капитальный ремонт и ремонт тротуаров</t>
  </si>
  <si>
    <t>МП «Развитие транспортной системы города Чебоксары»</t>
  </si>
  <si>
    <t>2025– 2030</t>
  </si>
  <si>
    <t>РБ+МБ, имеется необходимость в разработке ПСД</t>
  </si>
  <si>
    <t>2028– 2030</t>
  </si>
  <si>
    <t>РБ+МБ,  ПСД планируется разработать в 2024 году</t>
  </si>
  <si>
    <t>Ремонт дорог частного сектора</t>
  </si>
  <si>
    <t>2026– 2029</t>
  </si>
  <si>
    <t>Капитальный ремонт автомобильной дороги по ул. Пристанционная</t>
  </si>
  <si>
    <t>РБ+МБ, ПСД имеется</t>
  </si>
  <si>
    <t>Реконструкция автомобильной дороги по ул. Пушкина</t>
  </si>
  <si>
    <t>Капитальный ремонт участка автомобильной дороги по проезду Соляное</t>
  </si>
  <si>
    <t>Строительство ул.   Ярмарочная</t>
  </si>
  <si>
    <t>Строительство автомобильной дороги №   30 от участка № 4 до Московского проспекта в районе Театра оперы и балета  (участок №  3) в г. Чебоксары (1 этап)</t>
  </si>
  <si>
    <t>РБ+МБ,  разработка ПСД планируется в 2025 году</t>
  </si>
  <si>
    <t>Капитальный ремонт автомобильной дороги М-7 «Волга» Москва – Владимир – Нижний  Новгород – Ка­зань – Уфа, восточный подъезд к г. Чебок­сары, км 3+1400 – км 3+300»</t>
  </si>
  <si>
    <t>2028 –2029</t>
  </si>
  <si>
    <t>Капитальный ремонт Калининского моста </t>
  </si>
  <si>
    <t>РБ+МБ, имеется  ПСД</t>
  </si>
  <si>
    <t>Капитальный ремонт Гагаринского моста </t>
  </si>
  <si>
    <t>Ремонт моста по ул.   Грибоедова</t>
  </si>
  <si>
    <t>8 п. м</t>
  </si>
  <si>
    <t>Капитальный ремонт автомобильной дороги  ул.   Строителей</t>
  </si>
  <si>
    <t>РБ+МБ</t>
  </si>
  <si>
    <t>Капитальное строительство автомобильных дорог микрорайона Липово, Ольдеево</t>
  </si>
  <si>
    <t>11,7 км</t>
  </si>
  <si>
    <t>Ремонт участка автомобильной дороги по улице Парковая</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</si>
  <si>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0+000 – км 0+445 (н.п. Аликово), км 3+918 (автобусная остановка), км 6+306 (автобусная остановка), км 9+772 (автобусная остановка), км 13+260 – км 15+825 (н.п. Большая Выла), км 16+674 – км 18+925 (н.п. Сириккасы) автомобильной дороги Аликово – Старые Атаи – а.д. «Сура» в Аликовском районе Чувашской Республики (1 этап)</t>
  </si>
  <si>
    <t>региональный проект РАИП</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</si>
  <si>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участке км 52+259 – км 54+812 (н.п. Аликово) автомобильной дороги Никольское – Ядрин – Калинино в Аликовском районе Чувашской Республики</t>
  </si>
  <si>
    <t>Капитальный ремонт Автомобильной дороги общего пользования местного значения «Николь­ское – Калинино» – Большое Ямашево» км 0+000-км 11+637 в Аликовском районе Чувашской республики</t>
  </si>
  <si>
    <t>11,637 км</t>
  </si>
  <si>
    <t>Республиканский бюджет Чувашской Республики, местный бюджет Аликовского муниципального округа Чувашской Республики, ПСД разработана</t>
  </si>
  <si>
    <t>наличие в мастер-плане территорий</t>
  </si>
  <si>
    <t>Капитальный ремонт автомобильной дороги общего пользования местного значения «Аликово – Старые Атаи» Сура» – Раскильдино – Большие Токташи км 0+000-км 5+220 в Аликовском районе Чувашской Республики</t>
  </si>
  <si>
    <t>Капитальный ремонт автомобильной дороги общего пользования местного значения «Аликово – Ильянкино» км 0+000-км 6+000 (участок км 2+500-км 6+000)</t>
  </si>
  <si>
    <t>Ремонт автомобильной дороги общего пользования местного значения «Аликово – Янгорас-Тенеево –Передние Хирлепы» км 0+000-км 5+510</t>
  </si>
  <si>
    <t>5,51км</t>
  </si>
  <si>
    <t>Ремонт автомобильной дороги общего пользования местного значения «Чебоксары – Сурское» – Русская Сорма» км 0+000-км 6+610</t>
  </si>
  <si>
    <t>6,61км</t>
  </si>
  <si>
    <t>Республиканский бюджет Чувашской Республики, местный бюджет Аликовского муниципального округа Чувашской Республики, необходимость  разработки ПСД</t>
  </si>
  <si>
    <t>Ремонт автомобильной дороги общего пользования местного значения «Аликово – Яндоба» км 2+000-км 8+050</t>
  </si>
  <si>
    <t>6,05км</t>
  </si>
  <si>
    <t>Ремонт моста через реку Эрар на автомобильной дороге общего пользования местного значения «Никольское – Калинино» – Тенеево» км 2+111</t>
  </si>
  <si>
    <t>Строительство автомобильной дороги по улицам Центральная, Зеленая в д. Синькасы Аликовского района Чувашской Республики. 1 Этап (ул. Цент­ральная)</t>
  </si>
  <si>
    <t>Строительство автомобильной дороги по улицам Центральная, Зеленая в д. Синькасы Аликовского района Чувашской Республики (2 этап)</t>
  </si>
  <si>
    <t>Строительство автомобильной дороги с элементами  благоустройства (тротуары, парковки, контейнерные площадки) в границах расширения с. Аликово</t>
  </si>
  <si>
    <t>Бюджет Аликовского муниципального округа Чувашской Республики</t>
  </si>
  <si>
    <t>«Развитие транспортной системы Алатырского муниципального округа»</t>
  </si>
  <si>
    <t xml:space="preserve">Алатырский муниципальный округ Чувашской Республики </t>
  </si>
  <si>
    <t>ПСД предусмотрена</t>
  </si>
  <si>
    <t>В Долгосрочных планах опорных населенных пунктов и прилегающих территорий. «Развитие транспортной системы Алатырского муниципального округа»</t>
  </si>
  <si>
    <t>Ремонт автомобильной дороги общего пользования местного значения «Аниш» – Киря  КМ 0+000 – КМ 1+300 Алатырского округа Чувашской Республики.</t>
  </si>
  <si>
    <t>Ремонт автомобильной дороги общего пользования местного значения «Алатырь – с. Иваньково – Ленино»  КМ 7+800- КМ 14+900 Алатырского округа Чувашской Республики.</t>
  </si>
  <si>
    <t>«Развитие транспортной системы Алатырского муници­пального округа»</t>
  </si>
  <si>
    <t>В Долгосрочных планах опорных населенных пунктов и прилегающих территорий» Развитие транспортной системы Алатырского муниципального округа»</t>
  </si>
  <si>
    <t>Ремонт автомобильной дороги общего пользования местного значения «г. Алатырь- «Шемурша – Сойгино – Алтышево»  КМ 0+000- КМ 9+045 Алатырского округа Чувашской Республики</t>
  </si>
  <si>
    <t>В Долгосрочных В Долгосрочных планах опорных населенных пунктов и прилегающих территорий. «Развитие транспортной системы Алатырского муниципального округа»</t>
  </si>
  <si>
    <t>Ремонт автомобильной дороги общего пользования местного значения «Подъезд к п. Анютино»  КМ 0+000- КМ 4+315 Алатырского округа Чувашской Республики</t>
  </si>
  <si>
    <t>Ремонт автомобильной дороги общего пользования местного значения «Подъезд к п. Борки»  КМ 0+000- КМ 0+680 Алатырского округа Чувашской Республики</t>
  </si>
  <si>
    <t>Ремонт автомобильной дороги общего пользования местного значения «Подъезд к п. Баевка, п. Низовка»  КМ 0+000- КМ 4+080 Алатырского округа Чувашской Республики</t>
  </si>
  <si>
    <t>Ремонт автомобильной дороги общего пользования местного значения «Подъезд к п. Кученяево»  КМ 0+000- КМ 0+762 Алатырского округа Чувашской Республики.</t>
  </si>
  <si>
    <t>Ремонт автомобильной дороги общего пользования местного значения «Подъезд к п. Чапаевка»  КМ 0+000- КМ3+835 Алатырского округа Чувашской Республики.</t>
  </si>
  <si>
    <t>Ремонт автомобильной дороги общего пользования местного значения «Подъезд к п. Первомайский»  КМ 0+000- КМ 1+780 Алатырского округа Чувашской Республики.</t>
  </si>
  <si>
    <t>Ремонт автомобильной дороги по ул.   Лермонтова, Карла Маркса, Кирова в п. Киря Алатырского округа Чувашской Республики.</t>
  </si>
  <si>
    <t>Ремонт автомобильной дороги общего пользования местного значения «Чебоксары –Сурское» – Басово  КМ 0+000- КМ 3+065 Алатырского округа Чувашской Республики.</t>
  </si>
  <si>
    <t>Ремонт автомобильной дороги общего пользования местного значения «Алатырь – «Чебоксары – Сурское»  КМ 0+000- КМ 1+112 Алатырского округа Чувашской Республики.</t>
  </si>
  <si>
    <t>Капитальный ремонт моста  через р. Ичиксы на  автомобильной дороге  «с. Кувакино – с. Березовый Майдан – с. Злобино» Алатырского округа Чувашской Республики.</t>
  </si>
  <si>
    <t>Ремонт автомобильной дороги общего пользования местного значения «Подъезд к п. Новое Алтышево»  КМ 0+000- КМ 0+823 Алатырского округа Чувашской Республики.</t>
  </si>
  <si>
    <t>В Долгосрочных планах опорных населенных пунктов и прилегающих территорий.» Развитие транспортной системы Алатырского муниципального округа»</t>
  </si>
  <si>
    <t>Капитальный ремонт моста  через р. Ичикса на  автомобильной дороге  «Чебоксары-Сурское» –  Сурский Майдан «Алатырского округа Чувашской Республики</t>
  </si>
  <si>
    <r>
      <t>Капитальный ремонт мостов  автомобильной дороги «Алатырь – с. </t>
    </r>
    <r>
      <rPr>
        <sz val="9"/>
        <color theme="1"/>
        <rFont val="Times New Roman"/>
        <family val="1"/>
        <charset val="204"/>
      </rPr>
      <t>Иванько­во – Ленино</t>
    </r>
    <r>
      <rPr>
        <sz val="9"/>
        <color rgb="FF000000"/>
        <rFont val="Times New Roman"/>
        <family val="1"/>
        <charset val="204"/>
      </rPr>
      <t>» Алатырского округа Чувашской Республики</t>
    </r>
  </si>
  <si>
    <t>Капитальный ремонт мостов  автомобильной дороги «Чебоксары – Сурское – с. Миренки» Алатырского округа Чувашской Республики</t>
  </si>
  <si>
    <t>Ремонт автомобильной дороги общего пользования местного значения «Подъезд к п. Новиковка»  КМ 0+000- КМ 0+173 Алатырского округа Чувашской Республики</t>
  </si>
  <si>
    <t>Ремонт автомобильной дороги общего пользования местного значения «Чуварлеи – Ялушево»  КМ 0+980- КМ 4+686 Алатырского округа Чувашской Республики.</t>
  </si>
  <si>
    <t>Ремонт автомобильных дорог в населенных пунктах Алатырского муниципального округа</t>
  </si>
  <si>
    <t>II этап ремонта автомобильной дороги по улице 40 Лет Победы в городе Алатыре Чувашской Республики</t>
  </si>
  <si>
    <t>Бюджет Чувашской Республики, бюджет города Алатыря Чувашской Республики</t>
  </si>
  <si>
    <t>Ремонт автомобильной дороги по улице Железнодорожная в городе Алатыре Чувашской Республики</t>
  </si>
  <si>
    <t>0,46 км</t>
  </si>
  <si>
    <t>Ремонт автомобильной дороги по улице Спуск Жуковского в городе Алатыре Чувашской Республики</t>
  </si>
  <si>
    <t>2028 ,</t>
  </si>
  <si>
    <t>0,8 км</t>
  </si>
  <si>
    <t>Ремонт автомобильной дороги по улице Чайковского в городе Алатыре Чувашской Республики</t>
  </si>
  <si>
    <t>1,230 км</t>
  </si>
  <si>
    <t>Ремонт автомобильной дороги по улице Комарова в городе Алатыре Чувашской Республики</t>
  </si>
  <si>
    <t>1,300 км</t>
  </si>
  <si>
    <t>Ремонт автомобильной дороги по улице Полевая в городе Алатыре Чувашской Республики</t>
  </si>
  <si>
    <t>0,65 км</t>
  </si>
  <si>
    <t>Ремонт автомобильной дороги по улице Кирова в городе Алатыре Чувашской Республики</t>
  </si>
  <si>
    <t>3,1 км</t>
  </si>
  <si>
    <t>Комплексная программа социально экономического развития чувашской Республики до 2025 г.</t>
  </si>
  <si>
    <t>Ремонт автомобильной дороги по улице Герцена в городе Алатыре Чувашской Республики</t>
  </si>
  <si>
    <t>0,6 км</t>
  </si>
  <si>
    <t>Капитальный ремонт  моста через реку Сура в городе Алатыре Чувашской Республики</t>
  </si>
  <si>
    <t>включен в ДПР</t>
  </si>
  <si>
    <t>Капитальный ремонт автомобильного и подвесного мостов через реку Алатырь в мкр. Подгорье в городе Алатыре Чувашской Республики</t>
  </si>
  <si>
    <t>150 м</t>
  </si>
  <si>
    <t>Расходы на мероприятия по повышению уровня обустройства автомобильных дорог регионального и межмуниципального значения. Устройство тротуара на участке км 95+950 – км 98+040 автомобильной дороги Калинино – Батырево – Яльчики (в том числе подъезд к с. Яльчики) в Батыревском районе Чувашской Республики</t>
  </si>
  <si>
    <t>Капитальный ремонт автомобильной дороги по ул.  Мира в с. Батырево – 0,6 км</t>
  </si>
  <si>
    <t>«Развитие транспортной системы»</t>
  </si>
  <si>
    <t>требуется ПСД</t>
  </si>
  <si>
    <t>наличие проектов:  в Долгосрочных планах опорных населенных пунктов и прилегающих территорий</t>
  </si>
  <si>
    <t>Строительство автомобильных  дорог микрорайона «Южный» с. Батырево</t>
  </si>
  <si>
    <t>псд имеется</t>
  </si>
  <si>
    <t>Строительство автомобильной дороги по улицам деревни Долгий Остров Батыревского района Чувашской Республики (1 этап)</t>
  </si>
  <si>
    <t>Строительство автомобильной дороги по улицам деревни Долгий Остров Батыревского района Чувашской Республики (2 этап)</t>
  </si>
  <si>
    <t>Строительство автомобильной дороги по ул.   Заречная и Садовая в с. Сугуты</t>
  </si>
  <si>
    <t>Строительство автомобильных дорог микрорайона «Южный» с. Шыгырдан</t>
  </si>
  <si>
    <t>Строительство автомобильной дороги по ул. Новая в д. Красномайск</t>
  </si>
  <si>
    <t>Капитальный ремонт автомобильной дороги по ул.   Кошкина, Кооперативная, Напольная в д. Новое Котяково</t>
  </si>
  <si>
    <t>Строительство автомобильной дороги по</t>
  </si>
  <si>
    <t>ул.   Ф. Ситты в  д. Малое Батырево</t>
  </si>
  <si>
    <t>Капитальный ремонт автомобильной дороги по ул.  Табакова  в с. Батыре­во – 0,5 км</t>
  </si>
  <si>
    <t>«Развитие транспортной ситемы»</t>
  </si>
  <si>
    <t>Строительство автомобильной</t>
  </si>
  <si>
    <t>дороги</t>
  </si>
  <si>
    <t>«ул.  Лесная, ул.   Поле­вая» в д. Балабаш-Нуру­сово</t>
  </si>
  <si>
    <t>Строительство автомобильной дороги по ул. Кокеля в с. Тарханы</t>
  </si>
  <si>
    <t>ул.  Центральная в д. Татарские Сугуты</t>
  </si>
  <si>
    <t>Капитальный ремонт автомобильной дороги по ул.  Крепкова в с.Батыре­во – 2,5 км</t>
  </si>
  <si>
    <r>
      <t> </t>
    </r>
    <r>
      <rPr>
        <sz val="9"/>
        <color rgb="FF000000"/>
        <rFont val="Times New Roman"/>
        <family val="1"/>
        <charset val="204"/>
      </rPr>
      <t>наличие проектов:  в Долгосрочных планах опорных населенных пунктов и прилегающих территорий</t>
    </r>
  </si>
  <si>
    <t>Капитальный ремонт автомобильной дороги по ул.  50 лет Победы в с. Батырево –1,1 км</t>
  </si>
  <si>
    <t> наличие проектов:  в Долгосрочных планах опорных населенных пунктов и прилегающих территорий</t>
  </si>
  <si>
    <t>Строительство автомобильной дороги по ул. Ленина в д. Шаймурзино</t>
  </si>
  <si>
    <t>Комплексное развитие сельских территорий</t>
  </si>
  <si>
    <t>Строительство автомобильной дороги по ул. Крымова и Подгорная в д. Полевые Бикшики</t>
  </si>
  <si>
    <t>Капитальный ремонт автомобильной дороги</t>
  </si>
  <si>
    <t>ул.  Юхма в с. Батырево –0,5 км</t>
  </si>
  <si>
    <t>Капитальный ремонт автомобильной дороги по ул.  Садовая, пер. Гагарина в с. Батыре­во – 0,5 км</t>
  </si>
  <si>
    <t>Капитальный ремонт автомобильной дороги по ул.  Красноармейская в с. Батырево –0,7 км</t>
  </si>
  <si>
    <t>Капитальный ремонт автомобильной дороги по ул.  Солнечная в с. Ба­тырево –</t>
  </si>
  <si>
    <t>Капитальный ремонт автомобильной дороги по ул.  Ф. Моисеева в с. Ба­ты­рево –</t>
  </si>
  <si>
    <t>Капитальный ремонт автомобильной дороги по ул.  Овражная в с. Ба­тырево –</t>
  </si>
  <si>
    <t>Капитальный ремонт автомобильной дороги по ул.  К.Маркса в с. Батыре­во – 0,4 км</t>
  </si>
  <si>
    <t>Капитальный ремонт автомобильной дороги по ул.  Талвира в с. Батыре­во – 0,5 км</t>
  </si>
  <si>
    <t>0,5 км</t>
  </si>
  <si>
    <t>Строительство дороги в дер. Большие Яуши по ул. Школьная</t>
  </si>
  <si>
    <t>Республиканский бюджет, местный бюджет, необходимо разработать ПСД</t>
  </si>
  <si>
    <t>Республиканская программа «Развитие автомобильных дорог в Чувашской Республике»</t>
  </si>
  <si>
    <t>Строительство дороги в дер. Большие Яуши по ул. Ашмаро­ва</t>
  </si>
  <si>
    <t>Строительство дороги в дер. Синял-Яуши по ул. Челкасы</t>
  </si>
  <si>
    <t>Строительство дороги в дер. Большие Яуши по ул. Овражная</t>
  </si>
  <si>
    <t>Строительство дороги в дер. Большие Яуши по ул. Зеленая</t>
  </si>
  <si>
    <t>Строительство дороги в дер. Большие Яуши по ул. Воробьева</t>
  </si>
  <si>
    <t>Строительство дороги в дер. Большие Яуши по ул. Северная</t>
  </si>
  <si>
    <t>Ремонт грунтовой дороги в дер. Ойкас-Кибеки по ул.  Гагарина</t>
  </si>
  <si>
    <t>Капитальный ремонт дороги по ул. Ленина в с. Янгорчино</t>
  </si>
  <si>
    <t>Капитальный ремонт дороги по пр. Мира в д. Хорнзор</t>
  </si>
  <si>
    <t>Капитальный ремонт дороги по</t>
  </si>
  <si>
    <t>ул. С. Шыпчика в с. Янгорчино</t>
  </si>
  <si>
    <t>Капитальный ремонт дороги по ул.  60 лет Октября в с. Янгорчино</t>
  </si>
  <si>
    <t>Ремонт асфальтированной дороги в д. Хирпоси по ул. Советская</t>
  </si>
  <si>
    <t>Ремонт асфальтированной дороги в с. Орауши по ул. Центральная</t>
  </si>
  <si>
    <t>Строительство автодороги между улицами Дружбы и молодежная в с. Малые Яуши</t>
  </si>
  <si>
    <t>Строительство дороги в дер. Кюмель-Ямаши по ул.  Мира</t>
  </si>
  <si>
    <t>Строительство асфальтированной дороги в д. Чириш-Шинеры по ул. Парковая с переходом на ул.  Советская</t>
  </si>
  <si>
    <t>Строительство автомобильной дороги по ул. Центральная в д. Новые Яхакасы</t>
  </si>
  <si>
    <t>Строительство автомобильной дороги по ул. 40 лет Победы в д. Новые Яхакасы</t>
  </si>
  <si>
    <t>Ремонт автомобильных асфальтированных дорог на территории Санарпосинского ТО</t>
  </si>
  <si>
    <t>Строительство тротуара вдоль автомобильной дороги около МБОУ «Санарпосинская СОШ» в д. Новые Яхакасы</t>
  </si>
  <si>
    <t>Строительство автомобильной дороги по пер.Цыганова в д.Санарпоси</t>
  </si>
  <si>
    <t>Строительство автомобильной дороги по ул. Центральная в д. Санарпоси</t>
  </si>
  <si>
    <t>Строительство автомобильной дороги по пер. Запрудный в д. Новые Яхакасы</t>
  </si>
  <si>
    <t>Строительство автомобильной дороги по ул. Садовая в д. Новые Яхакасы</t>
  </si>
  <si>
    <t>Ремонт проездов к территориям многоквартирных жилых домов в д. Новые Яхакасы</t>
  </si>
  <si>
    <t>Строительство автомобильной дороги до кладбища д. Санарпоси</t>
  </si>
  <si>
    <t>Ремонт асфальтированной дороги по ул. Школьная д. Старые Яхакасы</t>
  </si>
  <si>
    <t>Строительство пешеходного тротуара с уличным освещением по ул.  Урожайная и пер. Школьный до МБОУ Буртасинская СОШ</t>
  </si>
  <si>
    <t>Строительство асфальтированной дороги по пер. Школьный д. Бур­тасы</t>
  </si>
  <si>
    <t>Строительство асфальтированной дороги по ул.  Лесная д. Буртасы</t>
  </si>
  <si>
    <t>Строительство асфальтированной дороги по ул.  Гордея Пылина д. Буртасы</t>
  </si>
  <si>
    <t>Строительство асфальтной дороги по ул.  Садовая д. Буртасы</t>
  </si>
  <si>
    <t>Строительство асфальтной дороги по ул.  Первомайская д. Волонтер</t>
  </si>
  <si>
    <t>Ремонт грунтовой дороги по ул.  Луговая в с. Ка­линино</t>
  </si>
  <si>
    <t>Ремонт грунтовой дороги по ул.  Молодежная в с. Калинино</t>
  </si>
  <si>
    <t>Ремонт подъездных путей и дворовой территории к многоквартирным домам по ул. Ленина в с. Калинино</t>
  </si>
  <si>
    <t>Ремонт дороги по ул. Цент­ральная в д. Ям­бах­тино</t>
  </si>
  <si>
    <t>Ремонт грунтовой дороги по ул.  Новая в д. Ямбах­тино</t>
  </si>
  <si>
    <t>Ремонт дороги по ул. Цент­ральная в д. Синьялы</t>
  </si>
  <si>
    <t>Ремонт грунтовой дороги по ул.  Озерная в д. Кюль­хири</t>
  </si>
  <si>
    <t>Ремонт грунтовой дороги по ул.  Первомайская в д. Ослаба</t>
  </si>
  <si>
    <t>Ремонт грунтовой дороги по ул.  Вишневая в д. Ху­муши</t>
  </si>
  <si>
    <t>Капитальный ремонт автомобильной дороги по ул.  Центральная д. Булатово</t>
  </si>
  <si>
    <t>Строительство автодороги по ул. Матросова от ул. Ле­нина до ул. Первомайская</t>
  </si>
  <si>
    <t>Ремонт автодороги по ул.   Гага­рина от ул. К. Марк­са до ул. П. Ял­гира</t>
  </si>
  <si>
    <t>Ремонт автодороги по ул.   Гагарина от ул.   Пионерская до ул.   Луговая</t>
  </si>
  <si>
    <t>Ремонт автодороги по ул.   И. Яков­лева от дома №  8 до ул. Сеспеля</t>
  </si>
  <si>
    <t>Строительство дороги по ул.   Дачная от ул.   Заводская до конца (щебень)</t>
  </si>
  <si>
    <t>Ремонт грунтовой дороги по ул.   Мелиораторов от дома №  8 до ул.   Апнерка</t>
  </si>
  <si>
    <t>Ремонт дороги ул.  Менделеева (щебень)</t>
  </si>
  <si>
    <t xml:space="preserve">Строительство дороги по ул.   Комсомольская </t>
  </si>
  <si>
    <t>Строительство дороги по ул.   Советская</t>
  </si>
  <si>
    <t>Ремонт дороги ул.   Ленина</t>
  </si>
  <si>
    <t xml:space="preserve">Строительство дороги по ул.   Первомайская </t>
  </si>
  <si>
    <t xml:space="preserve">Строительство дороги ул.   Апнерка </t>
  </si>
  <si>
    <t>Строительство тротуаров по ул.  Ленина</t>
  </si>
  <si>
    <t>Обустройство тротуара от ул.   Советская до пересечения ул.   Илларионова</t>
  </si>
  <si>
    <t>Строительство тротуара вдоль автомобильной дороги Калинино – Батырево – Яльчики на участке км 0+040 – км 1+500 (справа в с. Калинино Вурнарского района)</t>
  </si>
  <si>
    <t>Региональный проект РАИП</t>
  </si>
  <si>
    <t>Устройство искусственного электроосвещения и тротуаров на участке автомобильной дороги  Вурнары – Убеево – Красноармейское по ул.  Центральная</t>
  </si>
  <si>
    <t>Строительство проездного пути через р. Илеберка</t>
  </si>
  <si>
    <t xml:space="preserve">Капитальный ремонт автомобильной дороги по ул.   Солнечная в п. Ибреси </t>
  </si>
  <si>
    <t>0,58 км</t>
  </si>
  <si>
    <t xml:space="preserve"> в Долгосрочных планах опорных населенных пунктов и прилегающих территорий</t>
  </si>
  <si>
    <t>Капитальный ремонт и ремонт автомобильных дорог общего пользования местного значения вне границ населенных пунктов в границах муниципального образования</t>
  </si>
  <si>
    <t>Капитальный ремонт и ремонт автомобильных дорог общего пользования местного значения в границах населенных пунктов</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</si>
  <si>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</si>
  <si>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2500 кв. м</t>
  </si>
  <si>
    <t>«Развитие транспортной системы Ибресинского муниципального округа Чувашской Республики»</t>
  </si>
  <si>
    <t>Дороги</t>
  </si>
  <si>
    <t>Транспортная стратегией Российской Федерации до 2030 года с прогнозом на период до 2035 года, утвержденной распоряжением правительства Российской Федерации от 27 ноября 2021 г.</t>
  </si>
  <si>
    <t>№ 3363-р,                                          Закон Чувашской Республики от 26 ноября 2020 г. № 102 «Стратегии социально-экономического развития Чувашской Республики до</t>
  </si>
  <si>
    <t>2035 года»</t>
  </si>
  <si>
    <t>Строительство дороги в жилой застройке 3-е поле в г. Канаш</t>
  </si>
  <si>
    <t>Реконструкция автомобильной дороги пр. Ленина (2 этап)</t>
  </si>
  <si>
    <t>Госпрограмма Чувашской Республики  «Развитие транспортной программы»</t>
  </si>
  <si>
    <t>РБ, МБ, ПСД имеется</t>
  </si>
  <si>
    <t xml:space="preserve">Ремонт автомобильной дороги ул. Черны­шевского с 0+0000 по 1+844 </t>
  </si>
  <si>
    <t>РБ, МБ, ПСД нет</t>
  </si>
  <si>
    <t>Ремонт автомобильной дороги ул. Раздольная с 0 + 000 по 0+771</t>
  </si>
  <si>
    <t>Ремонт автомобильной дороги Янтиковское шоссе</t>
  </si>
  <si>
    <t>Госпрограмма ЧР «Развитие транспортной программы»</t>
  </si>
  <si>
    <t>Ремонт автомобильной дороги 30 лет Победы (2 этап) с 0 + 900 по 2+860</t>
  </si>
  <si>
    <t>2025 – 2026</t>
  </si>
  <si>
    <t>Ремонт автомобильной дороги ул. Пушкина с  0+240 по 0+540</t>
  </si>
  <si>
    <t>Госпрограмма Чувашской Республики   «Развитие транспортной программы»</t>
  </si>
  <si>
    <t>Ремонт автомобильной дороги ул. Красноармейская</t>
  </si>
  <si>
    <t>Ремонт автомобильной дороги по ул.   Промогородная с 0+080 по 0+160 продолжение с 2024 г.</t>
  </si>
  <si>
    <t>Ремонт автомобильной дороги по ул.   Московская с 0+000 по 0+200 продолжение с 2024 г.</t>
  </si>
  <si>
    <t>Ремонт автомобильной дороги по ул.   Первомайская с 0+000 по 0+470 продолжение с 2024 г.</t>
  </si>
  <si>
    <t>Ремонт автомобильной дороги по ул.  Театральная с 0+000 по 0+240 продолжение с 2024 г.</t>
  </si>
  <si>
    <t>Ремонт автомобильной дороги по ул.   Машиностроителей с 0+00 по 0+600 продолжение с 2024 г.</t>
  </si>
  <si>
    <t>Ремонт автомобильной дороги по ул.  Промогородная с 0+160 по 0+560</t>
  </si>
  <si>
    <t>Ремонт автомобильной дороги по ул.  Свердлова с 0+00 по 0+330</t>
  </si>
  <si>
    <t>РБ, МБ, ПСД не требуется</t>
  </si>
  <si>
    <t>Строительство автомобильной дороги по ул. Школьная, ул. Западная, ул.   Михайлова в д. Юманзары Канашского района Чувашской Республики</t>
  </si>
  <si>
    <t>1,71 км</t>
  </si>
  <si>
    <t>Республиканский и местный бюджеты. ПСД имеется</t>
  </si>
  <si>
    <t>Капитальный ремонт автомобильной дороги общего пользования местного значения «Цивильск-Ульяновск» – Калиновка Канашского района Чувашской Республики</t>
  </si>
  <si>
    <t>км</t>
  </si>
  <si>
    <t>Капитальный ремонт автомобильной дороги общего пользования местного значения «Шихазаны-Калинино» – Малое Тугаево – выс. Чинквары Канашского района Чувашской Республики</t>
  </si>
  <si>
    <t>4,5 км</t>
  </si>
  <si>
    <t xml:space="preserve">Строительство автомобильной дороги д. Новые Шальтямы – д. Новые Бюрженеры Канашского района Чувашской Республики </t>
  </si>
  <si>
    <t>Капитальный ремонт автомобильной дороги «Волга» – Верхнее Байгулово в Козловском МО (протяженность 5,8 км)</t>
  </si>
  <si>
    <t>Государственная программа Чувашской Республики «Развитие транспортной системы Чувашской Республики»</t>
  </si>
  <si>
    <t>5,8 км</t>
  </si>
  <si>
    <t>ФБ+РБ. ПСД необходимо разработать.</t>
  </si>
  <si>
    <t>Автодорога не соответствует требованиям по БДД</t>
  </si>
  <si>
    <t>Капитальный ремонт автомобильной дороги «Волга» – Козловка – Верхний Курган в Козловском МО протяженность (4,9 км)</t>
  </si>
  <si>
    <t>4,9 км</t>
  </si>
  <si>
    <t>Капитальный ремонт автомобильной дороги «Волга» – Янтиково – Пиженькассы  в Козловском МО (протяженность 3,8 км)</t>
  </si>
  <si>
    <t>Капитальный ремонт автомобильной дороги «Волга» – Айдарово – Шималахово в Козловском МО (протяженность 11,2 км)</t>
  </si>
  <si>
    <t>Капитальный ремонт автомобильной дороги «Волга» – Сятракасы – Солдыбаево – Картлуево в Козловском МО (протяженность 6,2 км)</t>
  </si>
  <si>
    <t>Капитальный ремонт автомобильной дороги «Волга» – Вурманкасы – Гришкино в Козловском МО (протяженность 6,5 км)</t>
  </si>
  <si>
    <t>Капитальный ремонт автомобильной дороги «Волга» – Во­робъев­ка в Козловском МО (протяженность 11,2 км)</t>
  </si>
  <si>
    <t>Капитальный ремонт автомобильной дороги Карамышево –Криуши в Козловском МО (протяженность 4,9 км)</t>
  </si>
  <si>
    <t>Капитальный ремонт автомобильной дороги «Волга» – Марпосад – Октябрьское – Козловка  в Козловском МО</t>
  </si>
  <si>
    <t>Государственная программа Чувашской Республики «Развитие транспортной системы Чувашской Республики».</t>
  </si>
  <si>
    <t>Государственная программа Чувашской Республики «Развитие транспортной системы Чувашской Республики». ПСД имеется</t>
  </si>
  <si>
    <t xml:space="preserve">Капитальный ремонт автомобильной дороги общего пользования «Цивильск – Ульяновск»-Комсомольское </t>
  </si>
  <si>
    <t>1,2 км</t>
  </si>
  <si>
    <t xml:space="preserve">Капитальный ремонт автомобильной дороги общего пользования – подъезд к школе в д. Подлесные Чурачики </t>
  </si>
  <si>
    <t>1,02км</t>
  </si>
  <si>
    <t>4,55км</t>
  </si>
  <si>
    <t>18,817км</t>
  </si>
  <si>
    <t>3,2 км</t>
  </si>
  <si>
    <t>Строительство автомобильной дороги в д. Альбусь-Сюрбеево</t>
  </si>
  <si>
    <t>Строительство тротуара и освещение дороги объездной села Красноармейское</t>
  </si>
  <si>
    <t>государственная программа ЧР «Развитие транспортной системы»«</t>
  </si>
  <si>
    <t xml:space="preserve"> включен в Долгосрочный план социально-экономического развития сельской агломерации с опорным населенным пунктом</t>
  </si>
  <si>
    <t>Строительство автомобильной дороги с твердым покрытием по 8 улицам юго-восточного микрорайона с. Красноармейское</t>
  </si>
  <si>
    <t>2,8 км</t>
  </si>
  <si>
    <t>Строительство автомобильной дороги с твердым покрытием по 5 улицам юго-западного микрорайона с. Красноармейское</t>
  </si>
  <si>
    <t>4,3 км</t>
  </si>
  <si>
    <t>Строительство автомобильной дороги д. Яманаки – д. Яшкильдино Красноармейского муниципального округа Чувашской Республики</t>
  </si>
  <si>
    <t>2,1 км</t>
  </si>
  <si>
    <t>8,13 км</t>
  </si>
  <si>
    <t>14,65 км</t>
  </si>
  <si>
    <t>2514 кв.м.</t>
  </si>
  <si>
    <t>Реконструкция автомобильной дороги «Аликово – Старые Атаи – а.д. «Сура» –</t>
  </si>
  <si>
    <t>д. Верхнее Аккозино – д. Кузнечная на участке км 1+460 – км 3+060</t>
  </si>
  <si>
    <t>2023–2025</t>
  </si>
  <si>
    <t>Реконструкция автомобильной дороги общего пользования межмуниципального значения «Ядрин – Николаевское – Новые Атаи – Чербаи» – д. Большое Ямашево в Красночетайском районе Чувашской Республики (1 этап)</t>
  </si>
  <si>
    <t>Реконструкция автомобильной дороги общего пользования межмуниципального значения «Ядрин – Николаевское – Новые Атаи – Чербаи» – д. Большое Ямашево в Красночетайском районе Чувашской Республики (2 этап)</t>
  </si>
  <si>
    <t>Расходы на мероприятия по повышению уровня обустройства автомобильных дорог регионального и межмуниципального значения. Устройство остановочных площадок и тротуаров на участке км. 58+400 автомобильной дороги Сура в Красночетайском районе Чувашской Республике</t>
  </si>
  <si>
    <t>2024–2026</t>
  </si>
  <si>
    <t>Строительство автомобильной дороги «Сура» – Акчикасы – Шоля» – Мижеркасы Красночетайского муниципального округа Чувашской Республики» (1этап строительство мостового сооружения)</t>
  </si>
  <si>
    <t>2600 м</t>
  </si>
  <si>
    <t>Строительство автомобильной дороги «Сура» – Акчикасы – Шоля» – Мижеркасы Красночетайского муниципального округа Чувашской Республики» (2 этап)</t>
  </si>
  <si>
    <t>2042 м</t>
  </si>
  <si>
    <t>Разработка ПСД для строительства дороги «Ямаши-Мижеркасы</t>
  </si>
  <si>
    <t>1800 м</t>
  </si>
  <si>
    <t>Осуществление регулярных перевозок пассажиров и багажа автомобильным транспортом по регулируемым тарифам по межмуниципальному маршруту «Шумерля (ДКП г. Шумерля) – Красные Четаи (ДКП с. Красные Четаи) – Шоля»</t>
  </si>
  <si>
    <t>ПСД не требуется</t>
  </si>
  <si>
    <t>Осуществление регулярных перевозок пассажиров и багажа автомобильным транспортом по регулируемым тарифам по межмуниципальному маршруту «Шумерля (ДКП г. Шумерля) – Красные Четаи (ДКП с. Красные Четаи) – Питишево»</t>
  </si>
  <si>
    <t>Осуществление регулярных перевозок пассажиров и багажа автомобильным транспортом по регулируемым тарифам по межмуниципальному маршруту «Шумерля (ДКП г. Шумерля) – Штанаши»</t>
  </si>
  <si>
    <t>Осуществление регулярных перевозок пассажиров и багажа автомобильным транспортом по регулируемым тарифам по межмуниципальному маршруту «Шумерля (ДКП г. Шумерля) – Красные Четаи (ДКП с. Красные Четаи) –Березовка»</t>
  </si>
  <si>
    <t>Осуществление регулярных перевозок пассажиров и багажа автомобильным транспортом по регулируемым тарифам по межмуниципальному маршруту «Шумерля (ДКП г. Шумерля) – Новые Атаи –Кузнечная»</t>
  </si>
  <si>
    <t>Осуществление регулярных перевозок пассажиров и багажа автомобильным транспортом по регулируемым тарифам по межмуниципальному маршруту «Шумерля (ДКП г. Шумерля) – Красные Четаи (ДКП с. Красные Четаи) – Кумаркино»</t>
  </si>
  <si>
    <t>Устройство  теплых остановочных павильонов с умной остановкой, состоящий из двух половин: открытой остановочной части и теплого остановочного блока на межмуниципальном маршруте «Шумерля (ДКП г. Шумерля) – Красные Четаи (ДКП с. Красные Четаи) – Шоля»</t>
  </si>
  <si>
    <t> Устройство  теплых остановочных павильонов с умной остановкой, состоящий из двух половин: открытой остановочной части и теплого остановочного блока на межмуниципальном маршруте «Шумерля (ДКП г. Шумерля) – Красные Четаи (ДКП с. Красные Четаи) – Питишево»</t>
  </si>
  <si>
    <t>Устройство  теплых остановочных павильонов с умной остановкой, состоящий из двух половин: открытой остановочной части и теплого остановочного блока на межмуниципальном маршруте «Шумерля (ДКП г. Шумерля) – Красные Четаи (ДКП с. Красные Четаи) –Березовка»</t>
  </si>
  <si>
    <t>Устройство  теплых остановочных павильонов с умной остановкой, состоящий из двух половин: открытой остановочной части и теплого остановочного блока на межмуниципальном маршруте «Шумерля (ДКП г. Шумерля) – Красные Четаи (ДКП с. Красные Четаи) – Кумаркино»</t>
  </si>
  <si>
    <t>Устройство  теплых остановочных павильонов с умной остановкой, состоящий из двух половин: открытой остановочной части и теплого остановочного блока на межмуниципальном маршруте  «Шумерля (ДКП г. Шумерля) – Новые Атаи –Кузнечная»</t>
  </si>
  <si>
    <t xml:space="preserve">Капитальный ремонт автомобильной дороги «Октябрьское –Бичурино» </t>
  </si>
  <si>
    <t>5,290 км</t>
  </si>
  <si>
    <t xml:space="preserve"> РБ, МБ</t>
  </si>
  <si>
    <t xml:space="preserve">включен в стратегию социально-экономи­ческого развития Мариинско-Посадского муниципального округа ЧР до 2035 г.  </t>
  </si>
  <si>
    <t>местный бюджет, млн. руб.</t>
  </si>
  <si>
    <t xml:space="preserve">Капитальный ремонт автомобильной дороги «Марпосад –Аксарино-Новое Байгулово» </t>
  </si>
  <si>
    <t>9,640 км</t>
  </si>
  <si>
    <t xml:space="preserve">Капитальный ремонт автомобильной дороги «Малое Камаево – Шоршелы – Кочино» </t>
  </si>
  <si>
    <t>7,100 км</t>
  </si>
  <si>
    <t xml:space="preserve">включен в стратегию социально-экономи­ческого развития Мариинско-Посадского муниципального округа ЧР до 2035 г.     </t>
  </si>
  <si>
    <t xml:space="preserve">Строительство автомобильной дороги д. Сюндю­ково Бичуринского сельского поселения Мариинско-Посадского района </t>
  </si>
  <si>
    <t>0,925 км</t>
  </si>
  <si>
    <t>Строительство автомобильной дороги «Марпосад – Кушниково» – Нерядово-подъезд к туристическо-оздоро­вительному комплексу «Жуковское»</t>
  </si>
  <si>
    <t>2,582 км</t>
  </si>
  <si>
    <t xml:space="preserve">включен в стратегию социально-экономи­ческого развития Мариинско-Посадского муниципального округа ЧР до 2035 г.   </t>
  </si>
  <si>
    <t xml:space="preserve">внебюджетные источники </t>
  </si>
  <si>
    <t>Капитальный ремонт автомобильной дороги «Марпосад-Аксарино»</t>
  </si>
  <si>
    <t>4,738 км</t>
  </si>
  <si>
    <t>Капитальный ремонт автомобильной дороги по ул.   Горького, Котовского, Ломоносова, Курчатова, Липовая, Вязовая в городе Мариинский Посад Чувашской Республики</t>
  </si>
  <si>
    <t>2,960 км</t>
  </si>
  <si>
    <t xml:space="preserve">Реконструкция автомобильной дороги «Волга» – Марпосад-– Первое Чурашево – «Марпосад – Аксарино» в Мариинско-Посадском районе Чувашской Республики </t>
  </si>
  <si>
    <t>4,71 км</t>
  </si>
  <si>
    <t>Ремонт автомобильной дороги «Волга – Мариинский Посад» – Маклашкино» в Мариинско-Посадском муниципальном округе  Чувашской Республики – 1,834 км</t>
  </si>
  <si>
    <t>1,834 км</t>
  </si>
  <si>
    <t>Строительство автомобильной дороги по улицам Полевая и Посадская в городе Мариинский Посад Чувашской Республики       – 2,400 км</t>
  </si>
  <si>
    <t>2,4 км</t>
  </si>
  <si>
    <t>Строительство автомобильной дороги «Сурский рубеж» (Мариинский Посад – Аксарино – Новое Байгулово» – Байгулово» Чувашской Республики       – 5,750 км  (новый проект)</t>
  </si>
  <si>
    <t>5,75 км</t>
  </si>
  <si>
    <t>ул.   Центральная и ул.   Красноармейская в с. Тогаево Эльбарусовского сельского поселения Мариинско-Посад­ского района Чувашской Республики</t>
  </si>
  <si>
    <t>2014–2026</t>
  </si>
  <si>
    <t>Расходы на мероприятия по повышению уровня обустройства автомобильных дорог общего пользования регионального и межмуниципального значения. Устройство искусственного электроосвещения и тротуаров на автомобильной дороге «Волга» – Марпосад – Октябрьское – Козловка на участках км 0+236 (автобусная остановка), км 2+213 (автобусная остановка), км 3+326 (автобусная остановка), км 4+714 (автобусная остановка), км 6+980 (автобусная остановка), км 9+614 (автобусная остановка), км 10+480 – км 12+825 (н.п. Октябрьское),</t>
  </si>
  <si>
    <t>км 16+460 – км 18+105 (н.п. Аксарино), км 20+182 (автобусная остановка) в Мариинско-Посадском районе (2 этап)</t>
  </si>
  <si>
    <t>Расходы на мероприятия по повышению уровня обустройства автомобильных дорог общего пользования регионального и межмуниципального значения. Устройство искусственного электроосвещения и тротуаров на автомобильной дороге «Волга» – Марпосад – Октябрьское – Козловка на участках км 0+236 (автобусная остановка), км 2+213 (автобусная остановка), км 3+326 (автобусная остановка), км 4+714 (автобусная остановка), км 6+980 (автобусная остановка), км 9+614 (автобусная остановка), км 10+480 – км 12+825 (н.п. Октябрьское), км 16+460 – км 18+105 (н.п. Аксарино), км 20+182 (автобусная остановка) в Мариинско-Посадском районе (1 этап)</t>
  </si>
  <si>
    <t>Расходы на мероприятия по повышению уровня обустройства автомобильных дорог межмуниципального значения. Устройство искусственного электроосвещения на автомобильной дороге «Волга» – Марпосад на участке км</t>
  </si>
  <si>
    <t>30+350 – км 32+958 в Мариинско-Посадском районе (2 этап)</t>
  </si>
  <si>
    <t>федеральный  бюджет,  млн. руб.</t>
  </si>
  <si>
    <t>Строительство автомобильных дорог по улицам в д. Большие Токшики Моргаушского района Чувашской Республики (1 этап)</t>
  </si>
  <si>
    <t>Строительство автомобильной дороги по ул. Привольная, проезд от ул. Приволь­ная к ул. Приш­кольная, ул. Пришкольная в д. Сятракасы Моргаушского района Чувашской Республики</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</si>
  <si>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участке км 3+441 – км 5+010 (н.п. Нискасы) автомобильной дороги «Сура» в Моргаушском районе</t>
  </si>
  <si>
    <t>Расходы на мероприятия по повышению уровня   обустройства автомобильных дорог общего пользования регионального и межмуниципального значения. Устройство автобусных остановок и тротуаров на автомобильной дороге Моргауши – Тораево – а.д. «Сура» на участке км 0+000 – км 2+000 в Моргаушском районе Чувашской Республики</t>
  </si>
  <si>
    <t>Капитальный ремонт автомобильной дороги общего пользования «Тойгильдино – Паймурзино»</t>
  </si>
  <si>
    <t>ПСД имеется Источник финансирования федеральный  бюджет, республиканский бюджет</t>
  </si>
  <si>
    <t>НП «БКД»</t>
  </si>
  <si>
    <t>Капитальный ремонт автомобильной дороги общего пользования «Чураккасы – Мемеккасы – Хундыкасы»</t>
  </si>
  <si>
    <t>2,42 км</t>
  </si>
  <si>
    <t>Капитальный ремонт автомобильной дороги общего пользования «Авданкасы – Моргауши – Козьмодемьянск» – Сендимир</t>
  </si>
  <si>
    <t>Ремонт дворовой территории многоквартирного дома в с. Моргауши по ул.   Мира д. 9</t>
  </si>
  <si>
    <t>Капитальный ремонт автомобильной дороги общего пользования «Б. Сундырь – Ильинка»</t>
  </si>
  <si>
    <t>9,495 км</t>
  </si>
  <si>
    <t>Капитальный ремонт покрытия проезжей части автомобильной дороги общего пользования «Волга – выселок – 1 Мая»</t>
  </si>
  <si>
    <t>1,15 км</t>
  </si>
  <si>
    <t>Капитальный ремонт автомобильной дороги общего пользования «Моргауши – Москакасы – Оринино»</t>
  </si>
  <si>
    <t>2,3 км</t>
  </si>
  <si>
    <t>Капитальный ремонт автомобильной дороги общего пользования «Б. Сундырь – Б. Ка­рачкино – Ешмолаи»</t>
  </si>
  <si>
    <t>12,45 км</t>
  </si>
  <si>
    <t>Капитальный ремонт покрытия проезжей части автомобильной дороги общего пользования «Нюреть – Рогож»</t>
  </si>
  <si>
    <t>Капитальный ремонт моста автомобильной дороги  «Б. Сун­дырь– Ильинка»</t>
  </si>
  <si>
    <t>Капитальный ремонт автодороги по ул.   Быкова выселок Хоракасы (1 этап)</t>
  </si>
  <si>
    <t>0,3 км</t>
  </si>
  <si>
    <t>Капитальный ремонт автомобильной дороги в д. Шептаки</t>
  </si>
  <si>
    <t>Капитальный ремонт дороги к спуску р. Волга от с. Ильинка</t>
  </si>
  <si>
    <t>Капитальный ремонт тротуара по ул. Советская с. Большой Сундырь</t>
  </si>
  <si>
    <t>Капитальный ремонт автодороги д. Кадикасы</t>
  </si>
  <si>
    <t>Капитальный ремонт автодороги д. Сярмысь­касы</t>
  </si>
  <si>
    <t>Капитальный ремонт дороги с твердым покрытием в д. Хорной</t>
  </si>
  <si>
    <t>Капитальный ремонт жележобетонного моста в д. Хорной</t>
  </si>
  <si>
    <t>Капитальный ремонт автодороги по ул.   Молодежная д. Москакасы</t>
  </si>
  <si>
    <t xml:space="preserve"> ПСД имеется Источник финансирования республиканский бюджет, местный бюджет</t>
  </si>
  <si>
    <t>Проектирование и строительство автодороги к базе отдыха «Волжский Эксклюзив»</t>
  </si>
  <si>
    <t>8 км</t>
  </si>
  <si>
    <t>Строительство автомобильной дороги по ул. Арлаш­ки­на, ул. Яши­на,  ул.   Кирова, ул.   Са­довая, ул. Горь­кого в с. Порецкое Порецкого района Чувашской Республики</t>
  </si>
  <si>
    <t>Развитие транспортной системы Порецкого МО</t>
  </si>
  <si>
    <t>1 776 метров</t>
  </si>
  <si>
    <t>Республиканский бюджет. ПСД имеется.</t>
  </si>
  <si>
    <t>Проектирование и строительство автомобильной дороги по ул. Н-Се­вастья­нова в с. Порецкое Порецкого муниципального округа Чувашской Республики</t>
  </si>
  <si>
    <t>2029 – 2030</t>
  </si>
  <si>
    <t>1 200 метров</t>
  </si>
  <si>
    <t>Республиканский бюджет. ПСД отсутствует, необходимо разработать.</t>
  </si>
  <si>
    <t xml:space="preserve">Проектирование и строительство автомобильной дороги по ул. Коминтерна в с. Порецкое Порецкого муниципального округа Чувашской Республики </t>
  </si>
  <si>
    <t>615 метров</t>
  </si>
  <si>
    <t>Реконструкция автомобильной дороги Ибреси – Березовка – Кудеиха км 25+210 – км 35+043</t>
  </si>
  <si>
    <t>9 833 метра</t>
  </si>
  <si>
    <t>ПСД разрабатывается, Республиканский бюджет</t>
  </si>
  <si>
    <t>Проектирование ремонтных работ и капитальный ремонт на автомобильной дороге «Чебоксары – Сурское» – Мишуково – Ардатов 0+00 км – 6+500 км</t>
  </si>
  <si>
    <t>6 500 метров</t>
  </si>
  <si>
    <t>ПСД отсутствует, источник финансирования республиканский бюджет</t>
  </si>
  <si>
    <t>Строительство автодороги «Чебоксары – Сурское» – Урусово – Старое Ардатово</t>
  </si>
  <si>
    <t>4 000 м – по Чувашской Республике и 18500 м по территории Мордовии</t>
  </si>
  <si>
    <t>Проектирование и строительство автодороги по ул.   Полевая до СПК «Восход» в с. Козловка Порецкого района Чувашской Республики</t>
  </si>
  <si>
    <t>1500 м</t>
  </si>
  <si>
    <t>Проектирование и строительство автодороги по ул. Школь­ная, Садовая в с. Козловка Порецкого района Чувашской Республики</t>
  </si>
  <si>
    <t>2500 м</t>
  </si>
  <si>
    <t>«Капитальный ремонт автомобильной дороги от пересечения ул.   Аврова с ул. Трактор­ная до территории ООО «ОПХ «ПРОСТОР» и до здания МАОУ «Семеновская СОШ» в</t>
  </si>
  <si>
    <t xml:space="preserve">с. Антипинка Октябрьского сельского поселения Порецкого района Чувашской Республики» </t>
  </si>
  <si>
    <t>900 м</t>
  </si>
  <si>
    <t>ПСД имеется, источник финансирования республиканский бюджет</t>
  </si>
  <si>
    <t>Проектирование и строительство автодороги по ул. Советская и ул.   Красная Площадь в с. Кудеиха Порецкого района Чувашской Республики</t>
  </si>
  <si>
    <t>1000 м</t>
  </si>
  <si>
    <t>Проектирование и строительство автомобильной дороги с асфальтированным покрытием по ул.   Анастасово-1 (переулок до храма святителя Николая)</t>
  </si>
  <si>
    <t>650 м</t>
  </si>
  <si>
    <t>Проектирование и реконструкция автомобильной дороги общего пользования местного значения с твердым покрытием – по улице Дугаевой к коровнику СПК «Семеновский» с. Семеновское Порецкого района чувашской Республики</t>
  </si>
  <si>
    <t>2 000 м</t>
  </si>
  <si>
    <t>Проектирование, и реконструкция автомобильной дороги «Кожевенное – Гарт» общей протяженностью 19,6 км.</t>
  </si>
  <si>
    <t>13600 м</t>
  </si>
  <si>
    <t>Проектирование и строительство автодороги по ул. Коопера­тивная к МТФ Агрофирмы «Рындино» в с. Рындино Порецкого района Чувашской Республики</t>
  </si>
  <si>
    <t>850 м</t>
  </si>
  <si>
    <t>Реконструкция а/д по ул.   Арлашкина от администрации села до выезда на а/д Чебоксары – Сурское в сторону с. Порецкое протяженностью 1 км. 850 м.</t>
  </si>
  <si>
    <t>1850 м</t>
  </si>
  <si>
    <t>Проектирование и строительство автомобильной дороги по</t>
  </si>
  <si>
    <t>ул. 1-ой Пятилетки в с. Порецкое</t>
  </si>
  <si>
    <t>700 м</t>
  </si>
  <si>
    <t>ул. 2-ой Пятилетки в с. Порецкое</t>
  </si>
  <si>
    <t>ул.   Родионова в с. Порецкое</t>
  </si>
  <si>
    <t>Проектирование и ремонт моста через р. Тулупиха в</t>
  </si>
  <si>
    <t>д. Бахмутово Порецкого муниципального округа Чувашской Республики</t>
  </si>
  <si>
    <t>40 м</t>
  </si>
  <si>
    <t>Проектирование и строительство автодороги по ул. Гайдара, в с. Козловка Порецкого района Чувашской Республики</t>
  </si>
  <si>
    <t>1300 м</t>
  </si>
  <si>
    <t>Проектирование и строительство наружного освещения на автомобильной дороге «Порецкое – Мачкасы» – с. Мачкасы</t>
  </si>
  <si>
    <t>Проектирование и строительство тротуара вдоль автомобильной дороги «Чебоксары – Сурское» –</t>
  </si>
  <si>
    <t>с. Порецкое, общей протяженностью 1,0 км</t>
  </si>
  <si>
    <t>Ремонт автомобильной дороги «Чебоксары – Сурское» от границы Шумерлинского округа до границы с Алатырским муниципальным округом, в том числе отремонтировать участки разбитые при строительстве скоростной трассы М-12</t>
  </si>
  <si>
    <t>20000 м</t>
  </si>
  <si>
    <t>Реконструкция автодороги «Волга» – Первое Семеново Цивильского района Чувашской Республики</t>
  </si>
  <si>
    <t>Капитальный ремонт автомобильной дороги «Волга» – Елаши – Визикасы км 9+423 – км 14 + 068» в Цивильском районе Чувашской Республики</t>
  </si>
  <si>
    <t>4,6 км</t>
  </si>
  <si>
    <t>Капитальный ремонт автомобильной дороги «Цивильск – Ульяновск – Первое Степаново – Волга»  Цивильского района Чувашской Республики</t>
  </si>
  <si>
    <t>8,0 км</t>
  </si>
  <si>
    <t>Строительство автомобильных дорог в мкр. Хмелеводческое г. Цивильск Цивильского муниципального округа ЧР, в т.ч. проектно-изыскательсткие работы</t>
  </si>
  <si>
    <t>8,3 км</t>
  </si>
  <si>
    <t>ФБ, РБ, МБ, ПСД не имеется</t>
  </si>
  <si>
    <t>Строительство автомобильных дорог на территории «Яблоневая Долина» в д. Вторые Вурманкасы Цивильского муниципального округа ЧР, в т.ч. проектно-изыскательсткие работы</t>
  </si>
  <si>
    <t>Государственная программа Чувашской Республики «Комплексное развитие сельских территорий Чувашской Республики»</t>
  </si>
  <si>
    <t>Строительство автомобильных дорог в д. Чирши Цивильского муниципального округа ЧР, в т.ч. проектно-изыскательсткие работы</t>
  </si>
  <si>
    <t>13,5 км</t>
  </si>
  <si>
    <t>Строительство автомобильных дорог в д. Ситчараки Цивильского муниципального округа ЧР, в т.ч. проектно-изыскательсткие работы</t>
  </si>
  <si>
    <t>РБ, МБ, ПСД не имеется</t>
  </si>
  <si>
    <t>Строительство автомобильных дорог в д. Табанвры Цивильского муниципального округа ЧР, в т.ч. проектно-изыскательсткие работы</t>
  </si>
  <si>
    <t>Капитальный ремонт моста на автодороге «Цивильск – Ульяновск» – Первое Степаново – Волга</t>
  </si>
  <si>
    <t>5,02 км</t>
  </si>
  <si>
    <t>Технический отчет о состоянии мостового сооружения выполненного ООО «Волгастройконтроль» в 2019 г.</t>
  </si>
  <si>
    <t>Капитальный ремонт моста на автодороге «Молодежный – Богатырево – Шинары</t>
  </si>
  <si>
    <t>71 п.м.</t>
  </si>
  <si>
    <t>с. Хыркасы-улица Новая-Утес» Чебоксарского муниципального округа</t>
  </si>
  <si>
    <t>ПСД разработана, положительное заключение государственной экспертизы, источник финансирование республиканский бюджет и местный бюджет Чебоксарского МО</t>
  </si>
  <si>
    <t>Имеется положительное заключение государственной экспертизы</t>
  </si>
  <si>
    <t>устройство освещения и тиротуаров на автодороге «Чебоксары-Синьялы»</t>
  </si>
  <si>
    <t>4 км</t>
  </si>
  <si>
    <t>ПСД разработан, планируется проведение государственной экспертизы  </t>
  </si>
  <si>
    <t>Строительство автодороги «Вятка-Ильбеши-Устакасы-Загорское»</t>
  </si>
  <si>
    <t>Разработан и утвержден ППТ и ПМТ, а так же предпроектная документация</t>
  </si>
  <si>
    <t>Имеется ППТ и ПМТ</t>
  </si>
  <si>
    <t>Строительство дублера Марпосадского шоссе с организацией мест въезда на территорию н.п. Типсирмы и Пихтулино</t>
  </si>
  <si>
    <t>Мастер-План</t>
  </si>
  <si>
    <t>2030–2035</t>
  </si>
  <si>
    <t>Строительство автодороги «Чебоксары – Сурское» Эндемиркасы – Лебедеры от ул.   Чапаева до ул.  Заовражное д. Эндемиркасы в Чебоксарском муниципальном округе Чувашской Республики</t>
  </si>
  <si>
    <t>1,5 км</t>
  </si>
  <si>
    <t>Разработан ППТ и ПМД, а так же предпроектная документация</t>
  </si>
  <si>
    <t>Автомибильная дорога по улице Первомайская п. Кугеси</t>
  </si>
  <si>
    <t>Автомибильная доргоа по ул.   Дальняя п. Кугеси</t>
  </si>
  <si>
    <t>Строительство автодороги по ул. Сосновая д. Малый Сундырь до д. Ядринкасы Чебоксарского района Чувашской Республики</t>
  </si>
  <si>
    <t>Система водоотведения на автодороге в обход г. Новочебоксарск к полигону ТБО</t>
  </si>
  <si>
    <t>Строительство автодороги в объезд д. Сарбакасы (Сятракасы –Янгильдино)</t>
  </si>
  <si>
    <t>5 км</t>
  </si>
  <si>
    <t>Реконструкция дороги по ул.   Тепличная п. Кугеси</t>
  </si>
  <si>
    <t>Капитальный ремонт дороги по ул. Шоссей­ная п. Ку­геси. Параллельно  Федеральной трассе М7. Дублер</t>
  </si>
  <si>
    <t>Строительство дороги к Святому источнику в с. Абашево</t>
  </si>
  <si>
    <t>Реконструкция автомобильной дороги М-7 «Волга» Москва – Владимир – Нижний Новгород – Казань – Уфа на участке км 643+000 – км 659+150</t>
  </si>
  <si>
    <t>Ремонт а/д «Шемурша –Чепкас-Никольское – Красный ключ» с км 0+000 по км 6+500</t>
  </si>
  <si>
    <t>Региональный прект «Развитие транспортной системы</t>
  </si>
  <si>
    <t>6.5 км</t>
  </si>
  <si>
    <t>Бюджет Чувашской Республики, местный бюджет, ПСД в разработке</t>
  </si>
  <si>
    <t>Ремонт а/д «Цивильск – Ульяновск – Трехизб-Шемурша – Малое Буяново» с км 3+300 по км 5+800</t>
  </si>
  <si>
    <t>Региональный проект «Развитие транспортной системы»</t>
  </si>
  <si>
    <t xml:space="preserve">Ремонт автомобильной дороги по ул.  Ленина в д. Верхнее Буяново </t>
  </si>
  <si>
    <t xml:space="preserve">Ремонт автомобильной дороги по ул.  Победы в д. Карабай-Шемурша </t>
  </si>
  <si>
    <t>1,0 км</t>
  </si>
  <si>
    <t xml:space="preserve">Ремонт автомобильной дороги по ул.  Чапаева в д. Новое Буяново </t>
  </si>
  <si>
    <t>Ремонт автомобильной дороги по ул.  Ленина в д. Трехизб-Шемурша</t>
  </si>
  <si>
    <t>Ремонт автомобильной дороги по ул.  Карла Маркса  в д. Нижнее Буяново</t>
  </si>
  <si>
    <t>0,7 км</t>
  </si>
  <si>
    <t>Ремонт автомобильной дороги по ул.  Партизанская в д. Старые Чукалы</t>
  </si>
  <si>
    <t>Ремонт автомобильной дороги по ул.  Комсомольская в д. Старые Чукалы</t>
  </si>
  <si>
    <t>Ремонт автомобильной дороги по ул.  Советская в д. Старые Чукалы</t>
  </si>
  <si>
    <t>Ремонт автомобильной дороги по ул.  Ленина в с. Трехбалтаево</t>
  </si>
  <si>
    <t>1,3 км</t>
  </si>
  <si>
    <t>Ремонт автомобильной дороги по ул.  Колхозная в с. Трех­балтаево</t>
  </si>
  <si>
    <t>Ремонт дороги по ул. Ленина в с. Чепкас-Никольское</t>
  </si>
  <si>
    <t>Ремонт дороги по ул. Максима Горького  в с. Чепкас-Никольское</t>
  </si>
  <si>
    <t>Ремонт дороги по ул. Победы  в д. Чепкас-Ильметево</t>
  </si>
  <si>
    <t>Ремонт дороги по ул. Ле­нина  в д. Новые Чукалы</t>
  </si>
  <si>
    <t>Ремонт дороги по ул. Гагарина и Ленина  в д. Анлреевка</t>
  </si>
  <si>
    <t>1,1 км</t>
  </si>
  <si>
    <t>Ремонт дороги по ул. Шоссейная в с. Ше­мур­ша</t>
  </si>
  <si>
    <t>Ремонт дороги по ул. За­падная в с. Шемур­ша</t>
  </si>
  <si>
    <t>Капитальный ремонт дороги по ул. Совхозная в с. Шемурша</t>
  </si>
  <si>
    <t>Капитальный ремонт дороги ул.  Колхозная и ул. Карла Маркса в</t>
  </si>
  <si>
    <t>с. Трехбалтаево</t>
  </si>
  <si>
    <t>1,7 км</t>
  </si>
  <si>
    <t>Ремонт дороги по ул. Чапаева и  ул.   Победа</t>
  </si>
  <si>
    <t xml:space="preserve"> с. Трехбалтаево</t>
  </si>
  <si>
    <t>0,9 км</t>
  </si>
  <si>
    <t>Реконструкция дороги по ул.  Ленинаа в с. Шемурша</t>
  </si>
  <si>
    <t>Строительство дороги «Малое Буяново – Нижнее Буяново»</t>
  </si>
  <si>
    <t xml:space="preserve">Капитальный ремонт и ремонт автомобильных дорог местного значения Шумерлинского муниципального округа </t>
  </si>
  <si>
    <t>Государственная программа Чувашской республики «Развитие транспортной системы Чувашской Республики»</t>
  </si>
  <si>
    <t>7,4 км</t>
  </si>
  <si>
    <t>РБ, МБ.</t>
  </si>
  <si>
    <t>Приведение состояния улично-дорожной сети города к параметрам и характеристикам эксплуатационного состояния (транспортно-эксплуатационным показателям) автомобильных дорог общего пользования, улиц и дорог городов, в целях обеспечения безопасности дорожного движения, сохранения жизни, здоровья и имущества населения, охраны окружающей среды (Национальный стандарт РФ ГОСТ Р 50597-2017</t>
  </si>
  <si>
    <t>«Дороги автомобильные и улицы. Требования к эксплуатационному состоянию, допустимому по условиям обеспечения безопасности дорожного движения. Методы контроля» (утв. и введен в действие приказом Федерального агентства по техническому регулированию и метрологии от 26 сентября 2017 г.</t>
  </si>
  <si>
    <t>№ 1245-ст)</t>
  </si>
  <si>
    <t>Разработка проектно-сметной документации на строительство автомобильной дороги по ул.   Францева от пересечения ул. Жукова до ул.   Заводская</t>
  </si>
  <si>
    <t>РБ, МБ  Имеется необходимость разработки ПСД. Источник финансирования разработки ПСД-республиканский бюджет Чувашской Республики и местный бюджет</t>
  </si>
  <si>
    <t>Строительство автомобильной дороги по ул. Францева от пересечения ул.   Жукова до ул. За­водская</t>
  </si>
  <si>
    <t>Разработка проектно сметной документации на строительство автомобильной дороги по ул.   К. Маркса , от пересечения ул.   Урукова до ул.   Косточкина</t>
  </si>
  <si>
    <t>112 м</t>
  </si>
  <si>
    <t xml:space="preserve">ул.   К. Маркса, от пересечения </t>
  </si>
  <si>
    <t>ул.   Урукова до ул.   Косточкина</t>
  </si>
  <si>
    <t>Разработка проектно сметной документации на строительство автомобильной дороги по ул.   Урукова от пересечения ул. Францева до ул.   Щербакова</t>
  </si>
  <si>
    <t>260 м</t>
  </si>
  <si>
    <t>Строительство автомобильной дороги по ул. Урукова от пересечения</t>
  </si>
  <si>
    <t>ул.  Фран­цева до</t>
  </si>
  <si>
    <t>ул.   Щербакова</t>
  </si>
  <si>
    <t>Разработка проектно сметной документации на строительство автомобильной дороги по ул.   Сурский проезд от пересечения ул.   Ленина до</t>
  </si>
  <si>
    <t>ул.   Сурский проезд, д. 25 </t>
  </si>
  <si>
    <t>960 м</t>
  </si>
  <si>
    <t>ул.   Сурский проезд от пересечения ул.   Ленина до ул.   Сурский проезд, д. 25</t>
  </si>
  <si>
    <t>Разработка проектно сметной документации на строительство автомобильной дороги по ул.   Пушкина от перекрестка</t>
  </si>
  <si>
    <t>ул.   Щорса до ул.   Чернова </t>
  </si>
  <si>
    <t>510 м</t>
  </si>
  <si>
    <t>Строительство автомобильной дороги по адресу ул.   Пушкина от перекрестка</t>
  </si>
  <si>
    <t>Разработка проектно сметной документации на строительство автомобильной дороги по ул.   Колхозная от пересечения ул.   Чайковского до</t>
  </si>
  <si>
    <t>ул.   Дзержинского</t>
  </si>
  <si>
    <t>Строительство автомобильной дороги по ул.   Колхозная от пересечения ул.   Чайковского до ул.   Дзержинского</t>
  </si>
  <si>
    <t>Разработка проектно сметной документации на строительство автомобильной дороги по ул.   Советская от пересечения ул.   Чайковского до</t>
  </si>
  <si>
    <t>450 м</t>
  </si>
  <si>
    <t>ул.   Советская от пересечения</t>
  </si>
  <si>
    <t>ул.   Чайковского до</t>
  </si>
  <si>
    <t xml:space="preserve"> № 1245-ст)</t>
  </si>
  <si>
    <t>Разработка проектно сметной документации на строительство автомобильной дороги по ул.   Комсомольская от пересечения ул.   Октябрьская до ул.   Колхозная</t>
  </si>
  <si>
    <t>670 м</t>
  </si>
  <si>
    <t>Строительсво автомобильной дороги по ул.   Комсомольская от пересечения ул.   Октябрьская до ул.   Колхозная</t>
  </si>
  <si>
    <t>Разработка проектно сметной документации на строительство автомобильной дороги по ул.   Лермонтова, Тимирязева, Некрасова от пересечения ул.   Заводская до</t>
  </si>
  <si>
    <t>ул.   Мопра </t>
  </si>
  <si>
    <t>770 м</t>
  </si>
  <si>
    <t>ул.   Лермонтова, Тимирязева, Некрасова от пересечения ул.   Заводская до</t>
  </si>
  <si>
    <t>Разработка проектно сметной документации на строительство автомобильной дороги по ул.   Черняховского от пересечения</t>
  </si>
  <si>
    <t>ул.   Первомайская до</t>
  </si>
  <si>
    <t>ул.   Островского </t>
  </si>
  <si>
    <t>730 м</t>
  </si>
  <si>
    <t>ул.   Черняховского от пересечения ул.   Первомайская до ул.   Островского </t>
  </si>
  <si>
    <t>Разработка проектно сметной документации на строительство автомобильной дороги по ул.   Комсомольская от пересечения ул. Матросова до</t>
  </si>
  <si>
    <t>ул.   Докучаева (ДОО лагерь «Соснячек»)</t>
  </si>
  <si>
    <t>270 м</t>
  </si>
  <si>
    <t>ул.   Комсомольская от пересечения ул.   Матросова до</t>
  </si>
  <si>
    <t>Разработка проектно сметной документации на строительство автомобильной дороги по ул.   Базовый проезд от пересечения ул.   Сурикова до ул.  Кутузова </t>
  </si>
  <si>
    <t>180 м</t>
  </si>
  <si>
    <t>«Дороги автомобильные и улицы. Требования к эксплуатационному состоянию, допустимому по условиям обеспечения безопасности дорожного движения. Методы контроля» (утв. и введен в действие приказом Федерального агентства по техническому регулированию и метрологии от 26 сентября 2017 г. № 1245-ст)</t>
  </si>
  <si>
    <t>Строительство автомобильной дороги по </t>
  </si>
  <si>
    <t>ул.   Базовый проезд от пересечения ул.   Сурикова до ул.  Кутузова </t>
  </si>
  <si>
    <t>Разработка проектно сметной документации на строительство автомобильной дороги по ул.   Сурикова от переечения ул.  Кутузова до объездной дороги (97К-003Сура)</t>
  </si>
  <si>
    <t>474 м</t>
  </si>
  <si>
    <t>ул.   Сурикова от переечения</t>
  </si>
  <si>
    <t>ул.  Кутузова до объездной дороги (97К-003Сура)</t>
  </si>
  <si>
    <t xml:space="preserve">Разработка проектно-сметной документации строительства автомобильный дороги местного значения (Чебоксары-Сурское) с.Ходары-д.Егоркино-д.Пояндайкино Шумерлинского муниципального округа Чувашской Республики» </t>
  </si>
  <si>
    <t>7,33 км</t>
  </si>
  <si>
    <t>РБ и МБ, необходима разработка ПСД</t>
  </si>
  <si>
    <t>Разработка проектно-сметной документации реконструкции автомобильной дороги местного значения «Чебоксары-Сурское» –</t>
  </si>
  <si>
    <t>1,29 км</t>
  </si>
  <si>
    <t>с. Ходары» по ул.  Ленина с . Ходары Шумерлинского муниципального округа Чувашской Республики</t>
  </si>
  <si>
    <t>2,147 км</t>
  </si>
  <si>
    <t>Реконструкция автодороги М7 «Волга» на участке км 601 – км 613</t>
  </si>
  <si>
    <t>государственная программа РФ «Развитие транспортной системы»</t>
  </si>
  <si>
    <t>ФБ, ПСД имеется</t>
  </si>
  <si>
    <t>обеспечение безопасности дорожного движения</t>
  </si>
  <si>
    <t>Переустройство пешеходных переходов на автодороге М-7 «Волга»</t>
  </si>
  <si>
    <t>5 шт</t>
  </si>
  <si>
    <t>ФБ, ПСД не имеется</t>
  </si>
  <si>
    <t xml:space="preserve">Завершение строительства автодороги в обход г. Ядрин </t>
  </si>
  <si>
    <t>6,5 км</t>
  </si>
  <si>
    <t>проект имеется</t>
  </si>
  <si>
    <t>Строительство наружного освещения и светофоров на автомобильной дороге «Никольское – Ядрин – Калинино» на участке км 10+650 – км 15+124</t>
  </si>
  <si>
    <t>Национальный проект «Безопасные и качественные дороги»</t>
  </si>
  <si>
    <t>2025–2027гг</t>
  </si>
  <si>
    <t>2,356 км</t>
  </si>
  <si>
    <t>РБ, ПСД имеется</t>
  </si>
  <si>
    <t>Строительство  наружного освещения и тротуаров  автомобильной дороги Ядрин – Николаевское – Новые Атаи на участках км 0+010 – км 0+598, км 3+010 – км 5+160, км 7+567 – км 8+673, км 9+612 – км 11+211, км 13+723 – км 13+904 км 17+624 – км 18+498 с пешеходными переходами км 13+730, км 0+052, 8+190, км  10+285;</t>
  </si>
  <si>
    <t>6,5км</t>
  </si>
  <si>
    <t>Строительство  наружного освещения и тротуаров автомобильной дороги Ядрин – дер. Канаш на участке км 0+066 – км 2+565</t>
  </si>
  <si>
    <t>РБ, ПСД не имеется</t>
  </si>
  <si>
    <t xml:space="preserve">Строительство тротуаров по автодороге «Никольское – Ядрин – Калинино» на км 33+182 –  км 34+897 – (по  с. Советское)  </t>
  </si>
  <si>
    <t>2,7 км</t>
  </si>
  <si>
    <t>Реализация проекта «Расходы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участке км 29+229 – км 29+589 автомобильной дороги «Сура» с пересечением на участке км 6+034 – км 6+717 автомобильной дороги Ядрин – Николаевское – Новые Атаи со светофорным регулированием в Ядринском муниципальном округе Чувашской Республики»</t>
  </si>
  <si>
    <t>1,04 км</t>
  </si>
  <si>
    <t>РБ, ПСД  имеется</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</si>
  <si>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тротуаров на участках км 7+363 (автобусная остановка), км 10+092 – км 10+362 (автобусная остановка), км 12+164 (автобусная остановка), км 13+780 (автобусная остановка), км 15+087 – км 15+475 (автобусная остановка), км 18+876 (автобусная остановка), км 25+214 (автобусная остановка), км 25+214 (автобусная остановка), км 26+662 (автобусная остановка), км 31+735 (автобусная остановка), км 34+040 (автобусная остановка), км 35+617 – км 35+992 (автобусная остановка), км 36+120 (автобусная остановка) автомобильной дороги «Сура» в Ядринском муниципальном округе Чувашской Республики</t>
  </si>
  <si>
    <t>12 шт</t>
  </si>
  <si>
    <t>Ремонт участка автодороги «Никольское – Ядрин – Калинино» на км 0+000 – км 5+000, км 10+525 – км 20+869;  км 31+660 – км 34+700</t>
  </si>
  <si>
    <t>Государственная программа  Чувашской Республики «Развитие транспортной системы Чувашской Республики»</t>
  </si>
  <si>
    <t>18,3 км</t>
  </si>
  <si>
    <t>РБ, ПСД  не имеется</t>
  </si>
  <si>
    <t>Строительство автомобильной дороги, соединяющей Ядринский и Моргаушский муниципальные округа, на участке от д. Липовая Ядринского муниципального округа до д. Сене-Хресчень Моргаушского муниципального округа</t>
  </si>
  <si>
    <t>Ремонт автомобильной дороги «Сура» на участке км 35+000 – км 39+000</t>
  </si>
  <si>
    <t>Ремонт покрытия на мосту через р. Гремячка по автодороге «Ядрин-Канаш»</t>
  </si>
  <si>
    <t>«Строительство автомобильной дороги по ул. Некрасо­ва, проезд от ул.   Некрасова до</t>
  </si>
  <si>
    <t>ул.  А. Виноходова,</t>
  </si>
  <si>
    <t>ул.   А. Виноходова, ул.   Б. Яковлева, ул. </t>
  </si>
  <si>
    <t xml:space="preserve">А.  и­колаева, ул.  К. Долбилова, проезд от ул.   </t>
  </si>
  <si>
    <t>К. Долбилова до ул.  А. Ни­колаева в г. Ядрин Ядринского района Чувашской Республики» (2А этап)</t>
  </si>
  <si>
    <t>Государственная программа  Чувашской Республики «Развитие транспортной системы Чувашской Республики» , РАИП</t>
  </si>
  <si>
    <t>0,799 км</t>
  </si>
  <si>
    <t>ул. А. Виноходова,</t>
  </si>
  <si>
    <t xml:space="preserve">ул.   А. Виноходова, ул.   Б. Яковлева, ул.   </t>
  </si>
  <si>
    <t xml:space="preserve">А. Николаева, ул.   </t>
  </si>
  <si>
    <t xml:space="preserve">К. Долбилова, проезд от ул.   К. Долбилова до ул.   А. Николаева в г. Ядрин Ядринского района Чувашской Республики» (1 этап, 2Б этап) </t>
  </si>
  <si>
    <t>Строительство автомобильной дороги по ул. Перво­майская,</t>
  </si>
  <si>
    <t>ул.   Герцена г. Ядрин</t>
  </si>
  <si>
    <t xml:space="preserve"> (1 этап)</t>
  </si>
  <si>
    <t>Государственная программа  Чувашской Республики «Развитие транспортной системы Чувашской Республики», РАИП</t>
  </si>
  <si>
    <t>Разработка проектно-сметной документации на строительство автомобильных дорог в новых микрорайонах г. Ядрин</t>
  </si>
  <si>
    <t>обеспечение транспортной инфраструктурой</t>
  </si>
  <si>
    <t xml:space="preserve">Ремонт автомобильных дорог по ул. Некрасова, ул.   Са­довая г. Ядрин </t>
  </si>
  <si>
    <t>РБ, ПСД в стадии разработки</t>
  </si>
  <si>
    <t>Реконструкция участка автомобильной дороги «Сура» – д. Кукшу­мы – с. Бал­даево –</t>
  </si>
  <si>
    <t>д. Персирланы протяженностью 2,1 км V категории с доведением параметров автомобильной дороги до IV технической категории (участок между с. Балдаево и д. Кукшумы)</t>
  </si>
  <si>
    <t>обеспечение безопасности дорожного движения, открытие автобусного сообщения</t>
  </si>
  <si>
    <t>Реконструкция участка автомобильной дороги «Никольское – Ядрин – Калинино» – С. Тиньгеши-Выселок Багиши» протяженностью 2,2 км на участке км 5+800 – км 8+000.</t>
  </si>
  <si>
    <t>обеспечение безопасности дорожного движения, открытие школьного маршрута</t>
  </si>
  <si>
    <t>Строительство (реконструкция) автомобильной дороги между д. Вурманкас Асламасы (от автодороги «Сура») до д. Медякасы Ядринского муниципального округа Чувашской Республики протяженностью 2,0 км</t>
  </si>
  <si>
    <t>Ремонт автодорог местного значения</t>
  </si>
  <si>
    <t>Ремонт мостовых сооружений на автомобильных дорогах местного значения (7 шт.)</t>
  </si>
  <si>
    <t>7 шт</t>
  </si>
  <si>
    <t>Увеличение лимитов по содержанию автомобильных дорог местного значения и искусственных сооружений</t>
  </si>
  <si>
    <t>486,291 км, 11 шт</t>
  </si>
  <si>
    <t>республиканский</t>
  </si>
  <si>
    <t>Ремонт автомобильной дороги «Комсомольское – Яльчики – Большая Таяба – Белая Воложка» (10,53 км)</t>
  </si>
  <si>
    <t>Государственная программа Чувашской Республики «Развитие транспортной системы»</t>
  </si>
  <si>
    <t>10,53 км</t>
  </si>
  <si>
    <t>РБ, МБ, необходима разработка ПСД</t>
  </si>
  <si>
    <t>Наличие проекта  в Долгосрочных планах опорных населенных пунктов и прилегающих территорий</t>
  </si>
  <si>
    <t>Ремонт автомобильной дороги «Яман­чурино-Избах­ти­но» (17,312 км) участок 16,49</t>
  </si>
  <si>
    <t>17,312 км</t>
  </si>
  <si>
    <t>Ремонт автомобильной дороги «Малая Таяба-Новопоселенная Таяба (12,444 км) участок 8,33 км</t>
  </si>
  <si>
    <t>12,444 км</t>
  </si>
  <si>
    <t xml:space="preserve">Ремонт автомобильной дороги  «Яльчики – Большие Яльчики «  (6,735км) </t>
  </si>
  <si>
    <t>6,735 км</t>
  </si>
  <si>
    <t>Ремонт автомобильной дороги «Кошки – Куликеево – Эшмикеево  (6,247км)»</t>
  </si>
  <si>
    <t>6,247 км</t>
  </si>
  <si>
    <t>Ремонт автомобильной дороги «Яльчики – Новые Шимкусы» (14,167 км) участок 5,52 км</t>
  </si>
  <si>
    <t>5,52 км</t>
  </si>
  <si>
    <t>Ремонт автомобильной дороги «Комсомольское – Яльчики – Буинск» – Байдеряково (5,376 км)</t>
  </si>
  <si>
    <t>5,376 км</t>
  </si>
  <si>
    <t>Ремонт автомобильной дороги «Комсомольское – Яльчики – Буинск» – Полевые Козыльяры (4,688 км)</t>
  </si>
  <si>
    <t>4,688 км</t>
  </si>
  <si>
    <t>Ремонт автомобильной дороги «Кошки – Куликеево – Новое Арланово» (6,976 км) участок 4,176 км</t>
  </si>
  <si>
    <t>4,176 км</t>
  </si>
  <si>
    <t>Ремонт автомобильной дороги «Комсомольское – Яльчики – Новые Шимкусы «(8,8 км) участок 4,1 км</t>
  </si>
  <si>
    <t>4,1 км</t>
  </si>
  <si>
    <t>Ремонт автомобильной дороги «Комсомольское – Яльчики – Буинск – Новое Тинчурино» (3,929 км)</t>
  </si>
  <si>
    <t>3,929 км</t>
  </si>
  <si>
    <t>Ремонт автомобильной дороги «Комсомольское – Яльчики – Буинск» – Белая Воложка – Аранчеево                             ( 5,716 км)</t>
  </si>
  <si>
    <t>5,716 км</t>
  </si>
  <si>
    <t>Ремонт автомобильной дороги «Комсомольское – Яльчики – Буинск» – Кушелга (5,575 км)</t>
  </si>
  <si>
    <t>5,575 км</t>
  </si>
  <si>
    <t>Ремонт автомобильной дороги «Комсомольское – Яльчики – Буинск» – Большая Ерыкла (2,838 км)</t>
  </si>
  <si>
    <t>2,838 км</t>
  </si>
  <si>
    <t>Ремонт автомобильной дороги  «Комсомольское – Яльчики – Буинск» – Малая Ерыкла (2,262 км)</t>
  </si>
  <si>
    <t>2,262 км</t>
  </si>
  <si>
    <t>Ремонт автомобильной дороги «Сабанчино – Тораево» (1,863 км)</t>
  </si>
  <si>
    <t>1,863 км</t>
  </si>
  <si>
    <t>Ремонт автомобильной дороги «Избахтино – Новое Янашево» (4,010 км) участок 1,6 км</t>
  </si>
  <si>
    <t>1,6 км</t>
  </si>
  <si>
    <t>Ремонт автомобильной дороги «Комсомольское – Яльчики – Буинск» – Тоскаево (1,570 км)</t>
  </si>
  <si>
    <t>1,570 км</t>
  </si>
  <si>
    <t>Ремонт автомобильной дороги «Яльчики – Малая Таяба» (6,25 км)  (участок –2,0 км, ширина – 4,5 м)</t>
  </si>
  <si>
    <t>6,25 км</t>
  </si>
  <si>
    <t>Ремонт автомобильной дороги «Комсомольское – Яльчики – Буинск» – Шаймурзино – Эмметево  (1,427 км)</t>
  </si>
  <si>
    <t>1,427 км</t>
  </si>
  <si>
    <t>Ремонт автомобильной дороги «Комсомольское – Яльчики – Новые Шимкусы» – Белое Озеро (1,6 км)</t>
  </si>
  <si>
    <t>Ремонт автомобильной дороги «Новое Байбатырево – Новое Чурино» (1,504 км)</t>
  </si>
  <si>
    <t>1,504 км</t>
  </si>
  <si>
    <t>Ремонт автомобильной дороги «Новые Бикшики – Адиково» (1,330 км)</t>
  </si>
  <si>
    <t>1,330 км</t>
  </si>
  <si>
    <t xml:space="preserve">Ремонт автомобильной дороги «Малое Байдеряково – Петровка» (1,202 км) ширина 4,5 м </t>
  </si>
  <si>
    <t>1,202 км</t>
  </si>
  <si>
    <t>Ремонт подъездной автодороги к с. Шемалако­во (0,854 км)</t>
  </si>
  <si>
    <t>0,854 км</t>
  </si>
  <si>
    <t>39,4 п.м.</t>
  </si>
  <si>
    <t>Государственная программа Чувашской Республики «Развитие транспортной системы Чувашской Республики» Государственная программа Чувашской Республики «Развитие транспортной системы Чувашской Республики»</t>
  </si>
  <si>
    <t>Мост через реку Малая Була км 0+430 на автодороге Новое Байбатырев о – Новое Чурино</t>
  </si>
  <si>
    <t>45,8п.м.</t>
  </si>
  <si>
    <t>42,2п.м.</t>
  </si>
  <si>
    <t>Мост через реку Малая Була км 8+282 на автодороге «Комсомол ьское – Яльчики» – Новые Шим- кусы</t>
  </si>
  <si>
    <t>45,9п.м.</t>
  </si>
  <si>
    <t>49,2п.м.</t>
  </si>
  <si>
    <t>47,5п.м.</t>
  </si>
  <si>
    <t>Мост через ручей на км 4+884 на автодороге Яльчики – Большие Яльчики</t>
  </si>
  <si>
    <t>60,2п.м.</t>
  </si>
  <si>
    <t>Строительство автомобильной дороги по ул.   К. Маркса, ул.   Лермонтова, переулку от ул. Лермонтова до ул.   Матросова, ул. Комарова в с. Большие Яльчики</t>
  </si>
  <si>
    <t>Ремонт автомобильной дороги «Янтиково – Кайбицы» – Бахтиарово с км 0+000 по км 3+315</t>
  </si>
  <si>
    <t xml:space="preserve">Янтиковский муниципальный округ Чувашской Республики </t>
  </si>
  <si>
    <t>3,315 км</t>
  </si>
  <si>
    <t>Республиканский бюджет Чувашской Республики, местный бюджет Янтиковского муниципального округа Чувашской Республики, необходимость ПСД</t>
  </si>
  <si>
    <t>Ремонт автомобильной дороги «Янтиково – Чутеево – Б. Кайбицы»-Амалыково с км 0+000 по км 2+300</t>
  </si>
  <si>
    <t xml:space="preserve">Ремонт моста через ручей на км 2+960 автодороги «Аниш» –Латышево </t>
  </si>
  <si>
    <t>1 шт.</t>
  </si>
  <si>
    <t xml:space="preserve">Ремонт моста через ручей на км 1+060 автодороги «Аниш» –Яншихово-Норваши  </t>
  </si>
  <si>
    <t>Ремонт автомобильной дороги «Аниш» –Нюшкасы с км 0+000 по км 11+130</t>
  </si>
  <si>
    <t>11,13 км</t>
  </si>
  <si>
    <t>Строительство автомобильной дороги в южной части с. Янтиково</t>
  </si>
  <si>
    <t>Ремонт автомобильной дороги «Аниш» –Салагаево с км 0+000 по км 3+079</t>
  </si>
  <si>
    <t>3,079 км</t>
  </si>
  <si>
    <t>Ремонт автомобильной дороги Подъезд до МТФ в с. Турмыши с км 0+000 по км 0+665</t>
  </si>
  <si>
    <t>0,665 км</t>
  </si>
  <si>
    <t>Ремонт моста через ручей на км 4+070 автодороги «Аниш» – Яншихово-Норваши</t>
  </si>
  <si>
    <t xml:space="preserve">местный бюджет </t>
  </si>
  <si>
    <t xml:space="preserve">Ремонт автомобильной дороги «Янтиково – Чутеево –Б. Кайбиц­ы» – Кич­кеево – Можарки с км 0+000 по км 0+860 </t>
  </si>
  <si>
    <t>Ремонт моста через ручей на км 0+210 автодороги по ул.   Гагарина в д. Ямбулатово</t>
  </si>
  <si>
    <t>Ремонт моста через ручей на км 0+184 автодороги по ул.   Восточная в с. Кармалы</t>
  </si>
  <si>
    <t>Ремонт моста через реку Аль на км 0+043 автодороги «Подъезд до МТП в с. Янтиково»</t>
  </si>
  <si>
    <t>Ремонт моста через реку Ута на км 4+440 автодороги «Янтиково – Чутеево – Б. Кайбицы – Кичкеево»</t>
  </si>
  <si>
    <t>Ремонт моста через реку Аль на км 2+840 автодороги «Аниш» –Салагаево</t>
  </si>
  <si>
    <t>Строительство автомобильной дороги от с. Яншихово-Нор­ваши до базы отдыха «Медвежий угол»</t>
  </si>
  <si>
    <t>Ремонт моста через реку Аль на км 8+540 автодороги «Аниш» –Нюшкасы</t>
  </si>
  <si>
    <t xml:space="preserve">Ремонт моста через реку Аль на км 0+940 автодороги «Аниш» – Нюшкасы-Новое Буяново </t>
  </si>
  <si>
    <t xml:space="preserve"> в Долгосрочных планах опорных населенных пунктов и прилегающих территорий </t>
  </si>
  <si>
    <t>Ремонт моста через реку Сугутка на км 0+406 на автодороге «Аниш –Шимкусы»</t>
  </si>
  <si>
    <t>Капитальный ремонт автомобильной дороги «Аниш» –Нюшкасы» –Новое Буяновое с км 0+000 по км 2+370</t>
  </si>
  <si>
    <t>2,37 км</t>
  </si>
  <si>
    <t>Строительство автомобильной дороги в обход с. Янтиково</t>
  </si>
  <si>
    <t>3,362 км</t>
  </si>
  <si>
    <t xml:space="preserve">Строительство и реконструкция автомобильной дороги «Волга» – Марпосад – Октябрьское – Козловка на участке км 22+000 – км 32+000 с ликвидацией грунтового разрыва в Козловском и Мариинско-Посадском районах, 1 этап: ПК40+00 – ПК70+00 (км 22+000 – км 26+000) </t>
  </si>
  <si>
    <t xml:space="preserve">Козловский муниципальный округ Чувашской Республики </t>
  </si>
  <si>
    <t>2025–2026г.г.</t>
  </si>
  <si>
    <t>Расходы на мероприятия по повышению уровня обустройства автомобильных дорог регионального значения. Устройство искусственного электроосвещения автобусных остановок на автомобильной дороге Чебоксары – Сурское (до границы Ульяновской области) на участках км 14+601, км 16+332, км 17+359, км 18+538, км 19+308, км 20+032, км 20+561, км 21+687, км 21+818, км 24+231, км 24+793, км 26+570, км 27+508, км 30+002, км 33+570, км 35+434, км 37+200, км 40+331, км 40+956, км 41+341, км 42+021, км 42+401, км 44+332, км 48+621, км 48+901, км 54+951, км 55+748, км 59+848, км 64+979, км 66+685, км 68+955, км 70+768 в Чебоксарском, Аликовском и Вурнарском районах и Красноармейском муниципальном округе (1 А этап)</t>
  </si>
  <si>
    <t xml:space="preserve">Красноармейский муниципальный округ Чувашской Республики </t>
  </si>
  <si>
    <t>2025–2027г.г.</t>
  </si>
  <si>
    <t>Расходы на мероприятия по повышению уровня обустройства автомобильных дорог регионального значения. Устройство искусственного электроосвещения автобусных остановок на автомобильной дороге Чебоксары – Сурское (до границы Ульяновской области) на участках км 14+601, км 16+332, км 17+359, км 18+538, км 19+308, км 20+032, км 20+561, км 21+687, км 21+818, км 24+231, км 24+793, км 26+570, км 27+508, км 30+002, км 33+570, км 35+434, км 37+200, км 40+331, км 40+956, км 41+341, км 42+021, км 42+401, км 44+332, км 48+621, км 48+901, км 54+951, км 55+748, км 59+848, км 64+979, км 66+685, км 68+955, км 70+768 в Чебоксарском, Аликовском и Вурнарском районах и Красноармейском муниципальном округе (2 этап)</t>
  </si>
  <si>
    <t xml:space="preserve">Чебоксарском, Аликовском и Вурнарском районах и Красноармейском муниципальный округ Чувашской Республики </t>
  </si>
  <si>
    <t>2026–2027г.г.</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</si>
  <si>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автомобильной дороге Комсомольское – Яльчики – Буинск (до границы Республики Татарстан) на участках км 0+214 (автобусная остановка), км 3+788 (автобусная остановка), км 3+994 (автобусная остановка), км 5+933 (автобусная остановка), км 22+560 (автобусная остановка), км 23+832 (автобусная остановка), км 24+129 (автобусная остановка), км 27+453 (автобусная остановка), км 27+868 (автобусная остановка) в Комсомольском и Яльчикском районах Чувашской Республики (1 этап)</t>
  </si>
  <si>
    <t xml:space="preserve">Комсомольском и Яльчикском муниципальный округ Чувашской Республики </t>
  </si>
  <si>
    <t>Создание автоматизированной системы постов – рубежей весогабаритного контроля, покрывающей всю региональную сеть республики</t>
  </si>
  <si>
    <t xml:space="preserve">муниципальный округ Чувашской Республики </t>
  </si>
  <si>
    <t>Итого по межмуниципальным проектам</t>
  </si>
  <si>
    <t>Открытый павильон для реализации сельскохозяйственной продукции</t>
  </si>
  <si>
    <t>Грант Главы Чувашской Республики</t>
  </si>
  <si>
    <t>Модернизация торговых рядов, отведенных под торговлю сельскохозяйственной продукцией  на территории города Алатыря</t>
  </si>
  <si>
    <t>Национальный проект «Малое и среднее предпринимательство и поддержка индивидуальной инициативы»</t>
  </si>
  <si>
    <t>Консолидированный бюджет Чувашской Республики</t>
  </si>
  <si>
    <t xml:space="preserve">республиканский бюджет Чувашской Республики </t>
  </si>
  <si>
    <t>Реконструкция входной группы Алатырская универсальная ярмарка расположенной по адресу г Алатырь, ул. Гоголя, д. 68</t>
  </si>
  <si>
    <t>Разработка ПСД для строительства инженерной инфраструктуры при создание ТИЦ города и  реконструкция парка отдыха (мангальные зоны, аттракционы, инфраструктура общественного питания) города Алатырь</t>
  </si>
  <si>
    <t>Создание новой точки притяжения туристов в городе Алатырь, мангальные зоны, атракционы, инфраструктура общественного питания</t>
  </si>
  <si>
    <t>Планируется в 2025 году подать заявку на разработку ПСД в РАИП, строительство в 2026 г. </t>
  </si>
  <si>
    <t>Установка павильона для продажи товаров местного производства</t>
  </si>
  <si>
    <t>Строительство торгово-рознич­ного  комплекса ИП Афанасьев Ю.Г.</t>
  </si>
  <si>
    <t xml:space="preserve">Средства юридических лиц </t>
  </si>
  <si>
    <t>Строительство торгового комплекса ИП Александров А.В.</t>
  </si>
  <si>
    <t>Средства юридических лиц</t>
  </si>
  <si>
    <t>Развитие инфраструктуры и создание торговых рядов на универсальной ярмарке в г. Козловка, ООО «Лад»</t>
  </si>
  <si>
    <t>Малое и среднее предпринимательство и поддержка индивидуальной предпринимательской инициативы</t>
  </si>
  <si>
    <t>Создание дополнительно30 торговых мест</t>
  </si>
  <si>
    <t>Внебюджетные средства</t>
  </si>
  <si>
    <t>Предоставление муниципальных преференций предоставления муниципальной преференции товаропроизводителям – субъектам малого и среднего предпринимательства путем предоставления права на размещение нестационарных торговых объектов без проведения торгов на безвозмездной основе на территории Козловского МО</t>
  </si>
  <si>
    <t>2024–2030</t>
  </si>
  <si>
    <t>Строительство фермерских торговых рядов, расположенных по адресу: с. Комсомоль­ское, кад. номер: 21:13:090110:76.</t>
  </si>
  <si>
    <t>Комсомольский муниципальный округ</t>
  </si>
  <si>
    <t>республиканский бюджет Чувашской Республики, имеется необходимость составления проектно- сметной документации</t>
  </si>
  <si>
    <t>Реконструкция здания под ярмарку</t>
  </si>
  <si>
    <t xml:space="preserve"> 2025–2027</t>
  </si>
  <si>
    <t>МБ, ПСД нет</t>
  </si>
  <si>
    <t xml:space="preserve">повышения привлекательности торговли и  создания ярмарочных мест </t>
  </si>
  <si>
    <t>внебюджетные  источники</t>
  </si>
  <si>
    <t>Строительство торговых рядов для сельскохозяйственной ярмарки в с. Мор­гауши Моргаушского муниципального округа Чувашской Республики</t>
  </si>
  <si>
    <t>НП «Малое и среднее предпринимательство и поддержка индивидуальной предпринимательской инициативы» «Создание системы поддержки фермеров и развитие сельской кооперации»</t>
  </si>
  <si>
    <t>15 торговых мест</t>
  </si>
  <si>
    <t>необходимость ПСД отсутствует</t>
  </si>
  <si>
    <t>Строительство магазина ООО «Мясокомбинат Звениговский»</t>
  </si>
  <si>
    <t>Урмарский муниципальный округ чувашской Республики</t>
  </si>
  <si>
    <t>Социально-значимый объект. Включен в Стратегию СЭР Урмарского муниципального округа до 2035 года</t>
  </si>
  <si>
    <t>Строительство магазина п. Урмары Урмарское райпо</t>
  </si>
  <si>
    <t>ВНБ,ПСД</t>
  </si>
  <si>
    <t>Строительство магазина п. Урмары ИП Соркин Л.В.</t>
  </si>
  <si>
    <t>ВНБ, ПСД</t>
  </si>
  <si>
    <t>Строительство автозапровочной станции на автодороге «Аниш»</t>
  </si>
  <si>
    <t>Установка типовых павильонов на территории существующей ярмарки</t>
  </si>
  <si>
    <t xml:space="preserve">Инфраструктурный </t>
  </si>
  <si>
    <t>Создание площадки для реализации продукции местных сельхоз товаропроизводителей</t>
  </si>
  <si>
    <t>Строительство приюта для животных без владельцев в г. Чебоксары</t>
  </si>
  <si>
    <t>Итого по городскому округу:</t>
  </si>
  <si>
    <t>Создание новой поликлиники БУ «Больница скорой медицинской помощи» Минздрава Чувашии</t>
  </si>
  <si>
    <t>национальный проект «Продолжительная и активная жизнь», региональный проект Чувашской Республики «Модернизация первичного звена здравоохранения»</t>
  </si>
  <si>
    <t>150 посещений в смену</t>
  </si>
  <si>
    <t>федеральный бюджет, республиканский бюджет Чувашской Республики, необходима ПСД</t>
  </si>
  <si>
    <t>Создание новой поликлиники БУ «Городская клиническая больница № 1» Минздрава Чувашии</t>
  </si>
  <si>
    <t>300 посещений в смену</t>
  </si>
  <si>
    <t>Создание взамен существующего поликлинического подразделения БУ «Городской клинический центр» Минздрава Чувашии</t>
  </si>
  <si>
    <t>50 посещений в смену</t>
  </si>
  <si>
    <t>Создание взамен существующего фельдшерского здравпункта п. Северный</t>
  </si>
  <si>
    <t>15 посещений в смену</t>
  </si>
  <si>
    <t>Капитальный ремонт поликлиники БУ «Городская детская клиническая больница» Минздрава Чувашии (г. Чебоксары, ул. Энту­зиастов, д. 28)</t>
  </si>
  <si>
    <t>520 посещений в смену</t>
  </si>
  <si>
    <t>Капитальный ремонт поликлиники БУ «Городская детская клиническая больница» Минздрава Чувашии (г. Чебоксары, Эгерский б-р, д. 6, корп. 1)</t>
  </si>
  <si>
    <t>640 посещений в смену</t>
  </si>
  <si>
    <t>Капитальный ремонт поликлиники БУ «Городская клиническая больница № 1» Минздрава Чувашии (г. Чебоксары, ул. 50 лет Октября, д. 21)</t>
  </si>
  <si>
    <t>Капитальный ремонт поликлиники БУ «Городская клиническая больница № 1» Минздрава Чувашии (г. Чебоксары, пр-т Тракторостроителей, д. 46)</t>
  </si>
  <si>
    <t>350 посещений в смену</t>
  </si>
  <si>
    <t>Капитальный ремонт поликлиники БУ «Городская клиническая больница № 1» Минздрава Чувашии (г. Чебоксары, пр-т Тракторостроителей, д. 18)</t>
  </si>
  <si>
    <t>240 посещений в смену</t>
  </si>
  <si>
    <t>Капитальный ремонт поликлиники БУ «Центральная городская больница» Минздрава Чувашии (г. Чебоксары, пр-т Ленина, д. 47, блок В)</t>
  </si>
  <si>
    <t>900 посещений в смену</t>
  </si>
  <si>
    <t>Капитальный ремонт поликлиники БУ «Центральная городская больница» Минздрава Чувашии (г. Чебоксары, пр-т Ленина, д. 47, блок Г)</t>
  </si>
  <si>
    <t>550 посещений в смену</t>
  </si>
  <si>
    <t>Капитальный ремонт поликлиники БУ «Центральная городская больница» Минздрава Чувашии (г. Чебоксары, пр-т Ленина, д. 47, блок Б)</t>
  </si>
  <si>
    <t>400 посещений в смену</t>
  </si>
  <si>
    <t>Капитальный ремонт поликлиники БУ «Новочебоксарская городская больница» Минздрава Чувашии (ул. Коммунистическая, 27, корп. 1)</t>
  </si>
  <si>
    <t>1000 посещений в смену</t>
  </si>
  <si>
    <t>Капитальный ремонт поликлиники БУ «Новочебоксарская городская больница» Минздрава Чувашии (ул. Пионерская, д. 20, корп. 1)</t>
  </si>
  <si>
    <t>1220 посещений в смену</t>
  </si>
  <si>
    <t>Капитальный ремонт стационара БУ «Новочебоксарский медицинский центр» Минздрава Чувашии</t>
  </si>
  <si>
    <t>61 койка</t>
  </si>
  <si>
    <t>Капитальный ремонт поликлиники  БУ «Аликовская ЦРБ» Минздрава Чувашии</t>
  </si>
  <si>
    <t>450 посещений в смену</t>
  </si>
  <si>
    <t>Федеральный бюджет, республиканский бюджет Чувашской Республики, необходима ПСД</t>
  </si>
  <si>
    <t>Капитальный ремонт стационара БУ «Аликовская ЦРБ» Минздрава Чувашии</t>
  </si>
  <si>
    <t>44 койки</t>
  </si>
  <si>
    <t>Создание взамен существующей врачебной амбулатории с. Яндоба</t>
  </si>
  <si>
    <t>Создание взамен существующего фельдшерско-акушерского пункта д. Вотланы</t>
  </si>
  <si>
    <t>Создание взамен существующего фельдшерско-акушерского пункта д. Ефремкасы</t>
  </si>
  <si>
    <t>Создание взамен существующего фельдшерско-акушерского пункта д. Питишево</t>
  </si>
  <si>
    <t>Создание взамен существующего фельдшерско-акушерского пункта д. Малые Туваны</t>
  </si>
  <si>
    <t>Капитальный ремонт врачебной амбулатории д. Чувашская Сорма</t>
  </si>
  <si>
    <t>Строительство здания отделения судебно-медицинской экспертизы в г. Алатыре Чувашской Республики</t>
  </si>
  <si>
    <t>Создание взамен существующего фельдшерско-акушерского пункта с. Стемасы</t>
  </si>
  <si>
    <t>Создание взамен существующего фельдшерско-акушерского пункта с. Явлеи</t>
  </si>
  <si>
    <t>Создание взамен существующего отделения врача общей практики (семейного врача) с. Иваньково-Ленино</t>
  </si>
  <si>
    <t>25 посещений в смену</t>
  </si>
  <si>
    <t>Создание взамен существующего фельдшерско-акушерского пункта с. Кувакино</t>
  </si>
  <si>
    <t>Создание взамен существующего фельдшерско-акушерского пункта с. Сурский Майдан</t>
  </si>
  <si>
    <t>Строительство  поликлиники на 500 посещений в смену БУ «ЦРБ Алатырского района» Минздрава Чувашии  по адресу: Чувашская Республика, г. Алатырь, улица Московская</t>
  </si>
  <si>
    <t>500 посещений в смену</t>
  </si>
  <si>
    <t>Капитальный ремонт стационара (терпевтический корпус) БУ «ЦРБ Алатырского района» Минздрава Чувашии</t>
  </si>
  <si>
    <t>284 койки</t>
  </si>
  <si>
    <t>Капитальный ремонт стационара (хирургический корпус) БУ «ЦРБ Алатырского района» Минздрава Чувашии</t>
  </si>
  <si>
    <t>250 коек</t>
  </si>
  <si>
    <t>Строительство врачебных амбулаторий и отделений общеврачебных практик в с. Тарханы Батыревского района</t>
  </si>
  <si>
    <t>Республиканский бюджет Чувашской Республики, Федеральный бюджет</t>
  </si>
  <si>
    <t>Строительство врачебных амбулаторий и отделений общеврачебных практик в д. Долгий Остров Батыревского района</t>
  </si>
  <si>
    <t>Строительство гаража из легких металлических конструкций (ЛМК) с благоустройством территории подстанции скорой медицинской помощи с. Батырево БУ «Республиканский центр медицины катастроф и скорой медицинской помощи» Минздрава Чувашии по адресу: Чувашская Республика, Батыревский район, с. Батырево</t>
  </si>
  <si>
    <t>Создание взамен существующего фельдшерско-акушерского пункта д. Старое Котяково</t>
  </si>
  <si>
    <t>Создание взамен существующего фельдшерско-акушерского пункта с. Большое Чеменево</t>
  </si>
  <si>
    <t>Создание взамен существующего фельдшерско-акушерского пункта с. Алманчиково</t>
  </si>
  <si>
    <t>Строительство фельдшерско-акушерского пункта д. Верхние Бюртли – Шигали</t>
  </si>
  <si>
    <t>Капитальный ремонт поликлиники БУ «Батыревская ЦРБ» Минздрава Чувашии</t>
  </si>
  <si>
    <t>515 посещений в смену</t>
  </si>
  <si>
    <t>Капитальный ремонт стационара БУ «Батыревская ЦРБ» Минздрава Чувашии</t>
  </si>
  <si>
    <t>124 койки</t>
  </si>
  <si>
    <t>Создание взамен существующего фельдшерско-акушерского пункта д. Хирпоси</t>
  </si>
  <si>
    <t>Создание взамен существующего фельдшерско-акушерского пункта д. Вурман-Кибеки</t>
  </si>
  <si>
    <t>Создание взамен существующего фельдшерско-акушерского пункта д. Абызово</t>
  </si>
  <si>
    <t xml:space="preserve">Капитальный ремонт поликлиники БУ «Вурнарская ЦРБ» Минздрава Чувашии </t>
  </si>
  <si>
    <t xml:space="preserve">Капитальный ремонт стационара БУ «Вурнарская ЦРБ» Минздрава Чувашии </t>
  </si>
  <si>
    <t>76 коек</t>
  </si>
  <si>
    <t>Капитальный ремонт стационара БУ «Ибресинская ЦРБ» Минздрава Чувашии</t>
  </si>
  <si>
    <t>60 коек</t>
  </si>
  <si>
    <t>региональный бюджет</t>
  </si>
  <si>
    <t>Капитальный ремонт стационара (терапевтический корпус) БУ «Ибресинская ЦРБ» Минздрава Чувашии</t>
  </si>
  <si>
    <t>Строительство врачебных амбулаторий и отделений общеврачебных практик в  с. Малые Кармалы  Ибресинского района Чувашской Республики</t>
  </si>
  <si>
    <t>Создание взамен существующего фельдшерско-акушерского пункта с. Чувашские Тимяши</t>
  </si>
  <si>
    <t>Создание взамен существующего фельдшерско-акушерского пункта п. Буинск</t>
  </si>
  <si>
    <t>Создание взамен существующего фельдшерско-акушерского пункта с. Климово</t>
  </si>
  <si>
    <t>Капитальный ремонт стационара (первичное сосудистое отделение) БУ «Канашский ММЦ» Минздрава Чувашии</t>
  </si>
  <si>
    <t>56 коек</t>
  </si>
  <si>
    <t>Капитальный ремонт родильного дома БУ «Канашский ММЦ» Минздрава Чувашии</t>
  </si>
  <si>
    <t>55 коек</t>
  </si>
  <si>
    <t>Капитальный ремонт стационара БУ «Канашский ММЦ» Минздрава Чувашии</t>
  </si>
  <si>
    <t>160 коек</t>
  </si>
  <si>
    <t>Создание взамен существующего фельдшерско-акушерского пункта выс. Кармамеи</t>
  </si>
  <si>
    <t>15 посеще­ний в смену</t>
  </si>
  <si>
    <t>Создание взамен существующего фельдшерско-акушерского пункта с. Шибылги</t>
  </si>
  <si>
    <t>Создание взамен существующего фельдшерско-акушерского пункта д. Новые Бюрженеры</t>
  </si>
  <si>
    <t>Создание взамен существующего фельдшерско-акушерского пункта с. Шакулово</t>
  </si>
  <si>
    <t>Создание взамен существующего фельдшерско-акушерского пункта д. Юманзары</t>
  </si>
  <si>
    <t>Создание взамен существующего фельдшерско-акушерского пункта д. Малые Кибечи</t>
  </si>
  <si>
    <t>Создание взамен существующего фельдшерско-акушерского пункта в д. Чагаси</t>
  </si>
  <si>
    <t>Создание взамен существующей врачебной амбулатории д. Караклы</t>
  </si>
  <si>
    <t>Создание взамен существующей врачебной амбулатории д. Малые Бикшихи</t>
  </si>
  <si>
    <t>Создание взамен существующего фельдшерско-акушерского пункта д. Новые Мамеи</t>
  </si>
  <si>
    <t>федеральный бюджет, республиканский бюджет Чувашской Республики,</t>
  </si>
  <si>
    <t>Создание взамен существующего фельдшерско-акушерского пункта д. Кошноруй</t>
  </si>
  <si>
    <t>Козловский муниципальный округ Чувашской Ркеспублики</t>
  </si>
  <si>
    <t>Создание взамен существующей врачебной амбулатории д. Ягунькино</t>
  </si>
  <si>
    <t>Создание взамен существующего фельдшерско-акушерского пункта д. Можары</t>
  </si>
  <si>
    <t>Создание взамен существующего фельдшерско-акушерского пункта д. Уразметево</t>
  </si>
  <si>
    <t>Создание взамен существующего фельдшерско-акушерского пункта д. Янгильдино</t>
  </si>
  <si>
    <t>Создание взамен существующей врачебной амбулатории г. Козловка</t>
  </si>
  <si>
    <t>Капитальный ремонт стационара БУ «Козловская ЦРБ им. И.Е. Виноградова» Минздрава Чувашии</t>
  </si>
  <si>
    <t>72 койки</t>
  </si>
  <si>
    <t>Капитальный ремонт поликлинического подразделения БУ «Козловская ЦРБ им. И.Е. Виноградова» Минздрава Чувашии</t>
  </si>
  <si>
    <t>Создание взамен существующего фельдшерско-акушерского пункта д. Сюрбей-Токаево</t>
  </si>
  <si>
    <t>Создание взамен существующего фельдшерско-акушерского пункта д. Нижнее Тимерчеево</t>
  </si>
  <si>
    <t>Создание взамен существующего отделения врача общей практики (семейного врача) д. Малые Кошелеи</t>
  </si>
  <si>
    <t>Создание взамен существующего фельдшерско-акушерского пункта с. Чурачики</t>
  </si>
  <si>
    <t>Создание взамен существующего фельдшерско-акушерского пункта д. Нюргечи</t>
  </si>
  <si>
    <t>Создание взамен существующего фельдшерско-акушерского пункта д. Полевое Шептахово</t>
  </si>
  <si>
    <t>Создание взамен существующего фельдшерско-акушерского пункта д. Подлесные Чурачики</t>
  </si>
  <si>
    <t>Создание взамен существующей врачебной амбулатории с. Комсомольское</t>
  </si>
  <si>
    <t>Капитальный ремонт стационара БУ «Комсомольская ЦРБ» Минздрава Чувашии</t>
  </si>
  <si>
    <t>75 коек</t>
  </si>
  <si>
    <t>регион.бюджет</t>
  </si>
  <si>
    <t>Капитальный ремонт поликлиники филиала «Красноармейская ЦРБ» БУ «Больница скорой медицинской помощи» Минздрава Чувашии </t>
  </si>
  <si>
    <t>460 посещений в смену</t>
  </si>
  <si>
    <t>Создание взамен существующего фельдшерско-акушерского пункта д. Ижекей</t>
  </si>
  <si>
    <t xml:space="preserve">Создание взамен существующего фельдшерско-акушерского пункта д. Питеркино </t>
  </si>
  <si>
    <t>Создание взамен существующего фельдшерско-акушерского пункта д. Шоля</t>
  </si>
  <si>
    <t>Создание взамен существующего фельдшерско-акушерского пункта д. Кумаркино</t>
  </si>
  <si>
    <t>Создание взамен существующего фельдшерско-акушерского пункта д. Большие Атмени</t>
  </si>
  <si>
    <t xml:space="preserve">Капитальный ремонт БУ «Красночетайская РБ» Минздрава Чувашии  </t>
  </si>
  <si>
    <t>99 коек, 475 посещений в с мену</t>
  </si>
  <si>
    <t>Создание взамен существующего фельдшерско-акушерского пункта д. Малое Шигаево</t>
  </si>
  <si>
    <t>Создание взамен существующего фельдшерско-акушерского пункта д. Карабаши</t>
  </si>
  <si>
    <t>Создание взамен существующей врачебной амбулатории с. Первое Чурашево</t>
  </si>
  <si>
    <t>региональный проект Чувашской Республики «Модернизация первичного звена здравоохранения» (национальный проект «Здравоохранение»)</t>
  </si>
  <si>
    <t>Создание взамен существующей врачебной амбулатории г. Мариинский Посад</t>
  </si>
  <si>
    <t>Строительство зданий и сооружений БУ «Республиканский детский санаторий «Лесная сказка» Минздрава Чувашии, расположенного по адресу: Моргаушский район, д. Шомиково, ул. Лесная, д. 55</t>
  </si>
  <si>
    <t xml:space="preserve">Моргаушский муниципальный округ Чувашской Республики </t>
  </si>
  <si>
    <t>Строительство зданий соматического отделения «Алый парус» БУ «Республиканский детский санаторий «Лесная сказка» Минздрава Чувашии, расположенного по адресу: Моргаушский район, д. Шомиково, ул. Лесная, д. 62</t>
  </si>
  <si>
    <t>Строительство здания бюджетного урчеждения Чувашской Республики «Моргаушская центральная районная больница» (Минздрава Чувашии) Моргаушский район,  с. Моргауши</t>
  </si>
  <si>
    <t>Создание взамен существующего фельдшерско-акушерского пункта д. Кубасы</t>
  </si>
  <si>
    <t>Создание взамен существующего фельдшерско-акушерского пункта д. Падаккасы</t>
  </si>
  <si>
    <t>Создание взамен существующего фельдшерско-акушерского пункта д. Нижние Панклеи</t>
  </si>
  <si>
    <t>Создание взамен существующего фельдшерско-акушерского пункта д. Шатракасы</t>
  </si>
  <si>
    <t>Создание взамен существующего фельдшерско-акушерского пункта д. Большие Токшики</t>
  </si>
  <si>
    <t>Создание взамен существующего фельдшерско-акушерского пункта ФАП д. Кашмаши</t>
  </si>
  <si>
    <t>Создание взамен существующего фельдшерско-акушерского пункта д. Сятракасы</t>
  </si>
  <si>
    <t xml:space="preserve">Капитальный ремонт стационара БУ «Моргаушская ЦРБ» Минздрава Чувашии </t>
  </si>
  <si>
    <t>105 коек</t>
  </si>
  <si>
    <t>Строительство отделения врача общей практики (семейного врача) с. Семеновское</t>
  </si>
  <si>
    <t>региональный бюджет ЧР</t>
  </si>
  <si>
    <t>Создание взамен существующего стационара БУ «Урмарская ЦРБ» Минздрава Чувашии</t>
  </si>
  <si>
    <t>81 койка</t>
  </si>
  <si>
    <t>Создание взамен существующего фельдшерско-акушерского пункта с. Челкасы</t>
  </si>
  <si>
    <t>Создание взамен существующего фельдшерско-акушерского пункта д. Тегешево</t>
  </si>
  <si>
    <t>Создание взамен существующего фельдшерско-акушерского пункта д. Кудеснеры</t>
  </si>
  <si>
    <t xml:space="preserve"> Создание взамен существующей врачебной амбулатории д.Большое Яниково</t>
  </si>
  <si>
    <t>Строительство из легких металлических конструкций (ЛМК) с благоустройством территории поста в пгт.Урмары подстаний скорой медицинской помощи в г. Канаш БУ «Республиканский центр медицины и катастроф и скорой медицинской помощи (Минздрава Чувашии) по адресу: Чувашская Республика, Урмарский район, пгт. Урмары</t>
  </si>
  <si>
    <t>республиканский бюджет Чувашской Республики, необходима ПСД</t>
  </si>
  <si>
    <t>Создание взамен существующей врачебной амбулатории с. Ковали</t>
  </si>
  <si>
    <t>Создание взамен существующего стационара БУ «Цивильская ЦРБ» Минздрава Чувашии</t>
  </si>
  <si>
    <t>92 койки</t>
  </si>
  <si>
    <t>Создание взамен существующего фельдшерско-акушерского пункта д. Имбюоти</t>
  </si>
  <si>
    <t>Создание взамен существующего фельдшерско-акушерского пункта д. Игорвары</t>
  </si>
  <si>
    <t>Создание взамен существующего фельдшерско-акушерского пункта д. Елаши</t>
  </si>
  <si>
    <t>Создание взамен существующего фельдшерско-акушерского пункта д. Вторые Вурманкасы</t>
  </si>
  <si>
    <t>Создание взамен существующего фельдшерско-акушерского пункта д. Медикасы</t>
  </si>
  <si>
    <t>Создание взамен существующего фельдшерско-акушерского пункта д. Кибечкасы</t>
  </si>
  <si>
    <t>Создание взамен существующего фельдшерско-акушерского пункта д. Чиршкасы</t>
  </si>
  <si>
    <t>Создание взамен существующего фельдшерско-акушерского пункта д. Хачики</t>
  </si>
  <si>
    <t>Создание взамен существующего фельдшерско-акушерского пункта с. Анат-Киняры</t>
  </si>
  <si>
    <t>Создание взамен существующего фельдшерско-акушерского пункта п. Сюктерка</t>
  </si>
  <si>
    <t>Создание взамен существующего фельдшерско-акушерского пункта д. Ямбарусово</t>
  </si>
  <si>
    <t>Строительство фельдшерско-акушерского пункта д. Большие Катраси Чебоксарского района</t>
  </si>
  <si>
    <t>Комплексный капитальный ремонт поликлиники районной больницы № 2 БУ «Чебоксарская РБ» Минздрава Чувашии</t>
  </si>
  <si>
    <t>200 посещений в смену</t>
  </si>
  <si>
    <t>Создание взамен существующего фельдшерско-акушерского пункта д. Толиково</t>
  </si>
  <si>
    <t>Комплексный капитальный ремонт стационара БУ «Чебоксарская РБ» Минздрава Чувашии</t>
  </si>
  <si>
    <t>50 коек</t>
  </si>
  <si>
    <t>Создание взамен существующего фельдшерско-акушерского пункта д. Анаткас-Марги</t>
  </si>
  <si>
    <t>Создание взамен существующего фельдшерско-акушерского пункта д. Ядринкасы</t>
  </si>
  <si>
    <t>Создание взамен существующего фельдшерско-акушерского пункта д. Селиванкино</t>
  </si>
  <si>
    <t>Создание взамен существующего фельдшерско-акушерского пункта д. Олгаши</t>
  </si>
  <si>
    <t>Создание взамен существующего фельдшерско-акушерского пункта с. Абашево</t>
  </si>
  <si>
    <t>Создание взамен существующего фельдшерско-акушерского пункта д. Большие Мамыши</t>
  </si>
  <si>
    <t>Создание взамен существующего фельдшерско-акушерского пункта д. Верхний Магазь</t>
  </si>
  <si>
    <t>Строительство фельдшерско-акушерского пункта д. Сятракасы</t>
  </si>
  <si>
    <t>Создание взамен существующего фельдшерско-акушерского пункта д. Большое Князь-Теняково</t>
  </si>
  <si>
    <t>Строительство нового больничного комплекса Республиканской клинической больницы</t>
  </si>
  <si>
    <t>2025–неопределённый срок</t>
  </si>
  <si>
    <t>Строительство врачебной амбулатории с. Трехбалтаево</t>
  </si>
  <si>
    <t>Создание взамен существующего фельдшерско-акушерского пункта д. Новые Чукалы</t>
  </si>
  <si>
    <t>Капитальный ремонт поликлиники БУ «Шемуршинская РБ» Минздрава Чувашии</t>
  </si>
  <si>
    <t>325 посещений в смену</t>
  </si>
  <si>
    <t>Капитальный ремонт стационара БУ «Шемуршинская РБ» Минздрава Чувашии (терапевтический корпус)</t>
  </si>
  <si>
    <t>22 койки</t>
  </si>
  <si>
    <t>Капитальный ремонт стационара БУ «Шемуршинская РБ» Минздрава Чувашии (хирургический корпус)</t>
  </si>
  <si>
    <t>18 коек</t>
  </si>
  <si>
    <t>Капитальный ремонт поликлиники БУ «Шумерлинский ММЦ» Минздрава Чувашии (г. Шумерля, ул. О. Кошевого, д. 6)</t>
  </si>
  <si>
    <t>56 посещений в смену</t>
  </si>
  <si>
    <t>Капитальный ремонт родильного дома БУ «Шумерлинский ММЦ» Минздрава Чувашии</t>
  </si>
  <si>
    <t>Капитальный ремонт стационара БУ «Шумерлинский ММЦ» Минздрава Чувашии (г. Шумерля, ул. Свердлова, д. 2)</t>
  </si>
  <si>
    <t>232 койки</t>
  </si>
  <si>
    <t xml:space="preserve">Капитальный ремонт врачебной амбулатории  с. Ходары  БУ «Шумерлинский ММЦ» </t>
  </si>
  <si>
    <t>20 посещений в смену</t>
  </si>
  <si>
    <t>Приобретение, монтаж быстровозводимого модульного фельдшерско-акушерского пункта   п. Кабаново</t>
  </si>
  <si>
    <t xml:space="preserve">Приобретение, монтаж быстровозводимого модульного фельдшерско-акушерского пункта д. Шумерля </t>
  </si>
  <si>
    <t>Строительство гаража из легких металлических конструкций (ЛМК) с благоустройством территории подстанции скорой медицинской помощи г. Ядрин БУ «Республиканский центр медицины катастроф и скорой медицинской помощи» Минздрава Чувашии по адресу: Чувашская Республика, Ядринский район, г. Ядрин</t>
  </si>
  <si>
    <t>130 коек</t>
  </si>
  <si>
    <t>Строительство фельдшерско-акушерского пункта с. Чебаково</t>
  </si>
  <si>
    <t>Строительство фельдшерско-акушерского пункта д. Стрелецкая</t>
  </si>
  <si>
    <t>15 помещений в смену</t>
  </si>
  <si>
    <t>Строительство фельдшерско-акушерского пункта д. Персирланы</t>
  </si>
  <si>
    <t>Строительство фельдшерско-акушерского пункта п. Совхозный</t>
  </si>
  <si>
    <t>Строительство фельдшерско-акушерского пункта д. Сареево</t>
  </si>
  <si>
    <t>Создание взамен существующего фельдшерско-акушерского пункта с. Шемалаково</t>
  </si>
  <si>
    <t>Создание взамен существующего фельдшерско-акушерского пункта д. Лащ-Таяба</t>
  </si>
  <si>
    <t>Создание взамен существующего фельдшерско-акушерского пункта д. Апанасово-Темяши</t>
  </si>
  <si>
    <t>Капитальный ремонт стационара БУ «Яльчикская ЦРБ» Минздрава Чувашии</t>
  </si>
  <si>
    <t>23 койки</t>
  </si>
  <si>
    <t>Капитальный ремонт поликлиники БУ «Яльчикская ЦРБ» Минздрава Чувашии</t>
  </si>
  <si>
    <t>Создание взамен существующего фельдшерско-акушерского пункта д. Новое Буяново</t>
  </si>
  <si>
    <t>Создание взамен существующего фельдшерско-акушерского пункта с. Чутеево</t>
  </si>
  <si>
    <t>Создание взамен существующего фельдшерско-акушерского пункта с. Можарки</t>
  </si>
  <si>
    <t>Создание взамен существующего фельдшерско-акушерского пункта с. Алдиарово</t>
  </si>
  <si>
    <t xml:space="preserve">Капитальный ремонт поликлиники филиала «Янтиковская ЦРБ» БУ «Канашский ММЦ» Минздрава Чувашии </t>
  </si>
  <si>
    <t xml:space="preserve">Капитальный ремонт стационара филиала «Янтиковская ЦРБ» БУ «Канашский ММЦ» Минздрава Чувашии </t>
  </si>
  <si>
    <t>150 коек</t>
  </si>
  <si>
    <t>Создание модульного спортивного зала</t>
  </si>
  <si>
    <t>РБ+МБ, имеется необходимость ПСД</t>
  </si>
  <si>
    <t>Создание крытого модульного футбольного манежа</t>
  </si>
  <si>
    <t>Капитальный ремонт  МАУДО «ДЮСШ «Хĕлхем» Аликовского района Чувашской Республики</t>
  </si>
  <si>
    <t>Строительство спортивного стадиона в с. Аликово Аликовского муниципального округа</t>
  </si>
  <si>
    <t>Строительство хоккейной коробки в с. Таутово и в с. Яндоба</t>
  </si>
  <si>
    <t xml:space="preserve">Капитальный ремонт спортивного зала по адресу с. Аликово, ул. Советская, д. 13 для МАУДО «СШ «Хелхем»« </t>
  </si>
  <si>
    <t>Капитальный ремонт беговой дорожки МАУ ДО «СШ» Алатырского МО</t>
  </si>
  <si>
    <t>Строительство модульной лыжной базы в п. Алтышево</t>
  </si>
  <si>
    <t>Строительство универсальных спортивных площадок в с. Ахматово, с. Сойгино, п. Киря, п. Алтышево</t>
  </si>
  <si>
    <t>Капитальный ремонт здания МБОУ ДО «Спортивная школа № 1 им. летчика-космо­навта  А.Г. Нико­лаева» в г. Алатырь Чувашской Республики</t>
  </si>
  <si>
    <t>РБ, МБ, ПСД разработа, есть экспертиза</t>
  </si>
  <si>
    <t>Наличие проекта в ДПР</t>
  </si>
  <si>
    <t>Капитальный ремонт здания АОУ ДО «Спортивная школа № 2» в г. Алатырь Чувашской Республики</t>
  </si>
  <si>
    <t>Капитальный ремонт спортивного зала «Луч» МБОУ ДО «Спортивная школа № 1 имени летчика-космо­навта А.Г. Николаева»</t>
  </si>
  <si>
    <t>Строительство физкультурно-оздоровительного комплекса в с. Шыгырдан Батыревского муниципального округа</t>
  </si>
  <si>
    <t>Капитальный ремонт здания стадиона «Олимп»</t>
  </si>
  <si>
    <t>Строительство крытого футбольного поля  для МАУДО «Спортивная школа «Паттар»</t>
  </si>
  <si>
    <t>Обустройство футбольной площадки по пер. Северный п. Вурнары</t>
  </si>
  <si>
    <t>Капитальный ремонт АУ ДО «СШ «Локомотив» г. Канаш ЧР</t>
  </si>
  <si>
    <t>Строительство центра единоборств</t>
  </si>
  <si>
    <t>ПСД необходима</t>
  </si>
  <si>
    <t>Устройство тентового ангара для хоккейной площадки</t>
  </si>
  <si>
    <t>Капитальный ремонт АУ ДО «СШ «Атал» Козловского МО ЧР</t>
  </si>
  <si>
    <t>Капитальный ремонт спортивного зала Андреево-Базарского Дома культуры</t>
  </si>
  <si>
    <t>Реконструкция и обустройство спортивной площадки «Юность»</t>
  </si>
  <si>
    <t>Строительство универсального спортивного зала на территории Тугаевского территориального отдела</t>
  </si>
  <si>
    <t>Строительство универсальной хоккейной коробки 30х60 на территории МАУ ДО СШ «Кетне»</t>
  </si>
  <si>
    <t>Строительство спортивной площадки по подготовке и приему норм ВФСК «ГТО» в Асановском ТО</t>
  </si>
  <si>
    <t>Строительство спортивной площадки по подготовке и приему норм ВФСК «ГТО» в Полевосундырском ТО</t>
  </si>
  <si>
    <t>Строительство спортивной площадки по подготовке и приему норм ВФСК «ГТО» в Урмаевском ТО</t>
  </si>
  <si>
    <t>республиканский бюджет Чувашской Республики, местный бюджет,  необходима ПСД</t>
  </si>
  <si>
    <t xml:space="preserve">Капитальный ремонт фасада и кровли  здания  МБО ДО «Спортивная школа» Красноармейского муниципального округа </t>
  </si>
  <si>
    <t>республиканский бюджет Чувашской Республики, местный бюджет,  имеется ПСД</t>
  </si>
  <si>
    <t xml:space="preserve">Благоустройство территории  МБО ДО «Спортивная школа» Красноармейского муниципального округа </t>
  </si>
  <si>
    <t xml:space="preserve"> местный бюджет,   ПСД имеется</t>
  </si>
  <si>
    <t>Капитальный ремонт территории МАДОУ «ДЮСШ-ФСК «Хастар» – установка крытой трибуны на 300 мест</t>
  </si>
  <si>
    <t>включен в стратегию социально-экономи­ческого развития Мариинско-Посадского муниципального округа ЧР до 2035 г. </t>
  </si>
  <si>
    <t>Реконструкция стадиона по пер. Школьный, д. 6 в с. Порецкое Порецкого муниципального округа Чувашской Республики</t>
  </si>
  <si>
    <t>Трибуна на 100 посадочных мест</t>
  </si>
  <si>
    <t>Республиканский и местный бюджеты, имеется ПСД и положительное заключение госэкспертизы</t>
  </si>
  <si>
    <t>Трибуна на 700 посадочных мест</t>
  </si>
  <si>
    <t>Наличие проекта в Стратегии социально экономического развития Порецкого муниципального округа до 2035 года</t>
  </si>
  <si>
    <t>Устройство навеса в каркасном исполнении над трибунами стадиона «Поречье» в с. Порецкое Порецкого муниципального округа Чувашской Республики</t>
  </si>
  <si>
    <t>Капитальный ремонт МАУ ДО «СШ «Дельфин» (замена автоматической пожарной сигнализации)</t>
  </si>
  <si>
    <t>Суточная пропускная способность  131 чел.</t>
  </si>
  <si>
    <t>Республиканский и местный бюджеты, ПСД требует разработки</t>
  </si>
  <si>
    <t>Капитальный ремонт МАУ ДО «СШ «Дельфин» (замена покрытия кровли над бассейном и утепление вентканалов)</t>
  </si>
  <si>
    <t>Строительство лыжной базы на стадионе «Сура» в с. Порецкое Порецкого муниципального округа Чувашской Республики</t>
  </si>
  <si>
    <t>100 чел.</t>
  </si>
  <si>
    <t>Республиканский и местный бюджеты, требуется разработка ПСД</t>
  </si>
  <si>
    <t>Строительство беговых дорожек, трибун, спортивных площадок и проездов на территории стадиона п. Урмары</t>
  </si>
  <si>
    <t>МБ, имеется необходимость ПСД</t>
  </si>
  <si>
    <t>Капитальный ремонт зданий Дома спорта и ФСК «Илем»</t>
  </si>
  <si>
    <t xml:space="preserve">Строительство хоккейной площадки </t>
  </si>
  <si>
    <t>Строительство спортивной  площадки в д. Шихабылово</t>
  </si>
  <si>
    <t>Строительство хоккейной площадки в д. Арабоси</t>
  </si>
  <si>
    <t xml:space="preserve">Строительство здания по занятию самбо </t>
  </si>
  <si>
    <t>Строительство тамбуров главного входа и входа в помещение веломастерской здания Дома спорта</t>
  </si>
  <si>
    <t>Строительство велосипедной трассы маунтинбайка и велосипедного кросса в п. Урмары</t>
  </si>
  <si>
    <t>Капитальный ремонт МАУ ДО «Спортивная школа» Чебоксарского муниципального округа Чувашской Республики, п. Кугеси, ул. Советская 76,4</t>
  </si>
  <si>
    <t>Строительство универсальной спортивной площадки п. Кугеси, ул. Советская 76А Чувашской Республики</t>
  </si>
  <si>
    <t>Строительство ФОКОТ в п. Новое Атлашево по ул. Набережная, 29, Атлашевский ТО</t>
  </si>
  <si>
    <t>Устройство универсальной спортивной площадки в с. Янгильдино, Кшаушский ТО</t>
  </si>
  <si>
    <t>ПСД есть</t>
  </si>
  <si>
    <t>Устройство универсальной спортивной площадки в д. Курмыши, Кшаушский ТО</t>
  </si>
  <si>
    <t>Строительство спортивных площадок в 13 деревнях Ишлейского ТО</t>
  </si>
  <si>
    <t>Строительство спортивных площадок в 5 деревнях Чиршкасинского ТО</t>
  </si>
  <si>
    <t>Строительство «Павильон  переодевания  для  хоккеистов»</t>
  </si>
  <si>
    <t>50 кв.м</t>
  </si>
  <si>
    <t>Капитальный ремонт МАУ ДО «Спортивная школа «Туслах»</t>
  </si>
  <si>
    <t>80х50</t>
  </si>
  <si>
    <t>Пристрой модульный спортивный  зал к МАУ ДО «Спортивная школа» Туслах»</t>
  </si>
  <si>
    <t>1200 кв.м</t>
  </si>
  <si>
    <t> Капитальный ремонт футбольного поля (Стадион «Труд»)</t>
  </si>
  <si>
    <t>РБ+МБ. Имеется необходимость разработки ПСД</t>
  </si>
  <si>
    <t>Текущий ремонт МАУ ДО «СШ «Олимп»</t>
  </si>
  <si>
    <t>Строительство футбольного поля с искусственным покрытием в г. Ядрин</t>
  </si>
  <si>
    <t>202е6–2027</t>
  </si>
  <si>
    <t>местный бюджет,  есть необходимость в разработке ПСД</t>
  </si>
  <si>
    <t>Есть юношеская, молодежная и взрослая команды по футболу, но МАОУ «СШ «Присурье» не имеет современного футбольного поля с искусственным покрытием.  Имеющийся стадион в г. Ядрин морально не соответствует техническим требованиям и возможностям для проведения соревнований (год постройки — 1973 г.)</t>
  </si>
  <si>
    <t xml:space="preserve">Капитальный ремонт систем пожарной сигнализации, устройство огнезащиты металлических конструкций здания культурно-спортивного центра «Выла» с. Николаевское </t>
  </si>
  <si>
    <t>республиканский бюджет Чувашской Республики и местный бюджет,есть ПСД и положительное заключение</t>
  </si>
  <si>
    <t>Капитальный ремонт здания МАУ ДО «СШ»Аль» по пр. Ленина 22Б с. Янтиково</t>
  </si>
  <si>
    <t>Реконструкция стадиона по ул. Чапаева в с. Янтиково</t>
  </si>
  <si>
    <t>Строительство спортивно-оздоровительного комплекса с бассейном БУ «СШОР № 9 по плаванию» Минспорта Чувашии</t>
  </si>
  <si>
    <t>Строительство Дворца единоборств и игровых видов спорта</t>
  </si>
  <si>
    <t>Создание модульного спортивного сооружения в АУ ЧР ФОЦ «Белые камни» Мин­спорта Чувашии</t>
  </si>
  <si>
    <t>Капитальный ремонт БПОУ «Чебоксарское УОР имени</t>
  </si>
  <si>
    <t>В.М. Краснова» Ми­нспорта Чувашии</t>
  </si>
  <si>
    <t xml:space="preserve">Реконструкция футбольного поля БУ «СШ по футболу» Мин­спорта Чувашии, стадион «Труд», г. Чебоксары, ул. Гладкова, владение 1 </t>
  </si>
  <si>
    <t>Строительство трассы маунтинбайка в г. Чебоксары (2 этап строительства центра развития маунтинбайка в г. Чебоксары) при БУ «СШОР № 7 имени В. Ярды» Минспорта Чувашии</t>
  </si>
  <si>
    <t>Строительство физкультурно-оздоровительного комплекса с плавательным бассейном АУ Чувашии «ФОЦ «Росинка» Мин­спорта Чувашии по адресу: Чувашская Республика, г. Чебоксары, Московский район, Заволжье</t>
  </si>
  <si>
    <t xml:space="preserve">Техническое оснащение биатлонного центра </t>
  </si>
  <si>
    <t>Создание гостиничного комплекса для спортсменов</t>
  </si>
  <si>
    <t>Федеральный бюджет, Республиканский бюджет Чувашской Республики</t>
  </si>
  <si>
    <t>Создание Центра фристайла и горнолыжного комплекса</t>
  </si>
  <si>
    <t>Республиканский бюджет Чувашской Республики, внебюджетные источники</t>
  </si>
  <si>
    <t>Создание Центра компетенций по развитию единоборств и игровых видов спорта</t>
  </si>
  <si>
    <t>2026-2027</t>
  </si>
  <si>
    <t>2028-2030</t>
  </si>
  <si>
    <t>Инновационный межвузовский кампус</t>
  </si>
  <si>
    <t xml:space="preserve"> Строительство объекта «Средняя общеобразовательная школа на 1400 мест в микрорайоне «Солнечный», г. Чебоксары Чувашской Республики» </t>
  </si>
  <si>
    <t>Федеральный бюджет, республиканский бюджет Чувашской Республики</t>
  </si>
  <si>
    <t>Средняя общеобразовательная школа на 1400 ученических мест поз. 2.35 в микрорайоне № 2 жилого района «Новый город» города Чебоксары Чувашской Республики</t>
  </si>
  <si>
    <t>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t>
  </si>
  <si>
    <t>Средняя общеобразовательная школа на 1100 мест в 14 микрорайоне НЮР, г. Чебоксары</t>
  </si>
  <si>
    <t>Реконструкция объекта незавершенного строительства под учебно-производ­ственный комплекс Чебоксарского техникума строительства и городского хозяйства, по адресу: г. Чебоксары, ул. Ильбекова, д. 6</t>
  </si>
  <si>
    <t xml:space="preserve">Детское дошкольное учреждение на 340 мест поз. 5.14 в микрорайоне № 5 жилого района «Новый город» г. Чебоксары </t>
  </si>
  <si>
    <t xml:space="preserve">Детское дошкольное учреждение на 180 мест поз. 3.10 с отдельностоящей котельной в микрорайоне № 3 жилого района «Новый город» г. Чебоксары </t>
  </si>
  <si>
    <t>Модернизация пищеблоков в дошкольных образовательных организациях города Чебоксары</t>
  </si>
  <si>
    <t>имеется необходимость ПСД</t>
  </si>
  <si>
    <t>Увеличение доли государственных (муниципаль­ных) в дошкольных образовательных организациях , соответствующих современным требованиям обучения, в общем количестве государственных (муниципаль­ных) в дошкольных образовательных организациях </t>
  </si>
  <si>
    <t>Проведение работ в целях обеспечения противопожарной безопасности (установка АПС) в дошкольных образовательных организациях города Чебоксары</t>
  </si>
  <si>
    <t>Модернизация территорий общеобразовательных организаций</t>
  </si>
  <si>
    <t>Муниципальная программа «Развитие образования»</t>
  </si>
  <si>
    <t xml:space="preserve">ПСД имеется </t>
  </si>
  <si>
    <t>Увеличение доли государственных (муниципаль­ных) общеобразовательных организаций, соответствующих современным требованиям обучения, в общем количестве государственных (муниципальных) общеобразовательных организаций</t>
  </si>
  <si>
    <t>МАО ДООЛ «Звездочка»</t>
  </si>
  <si>
    <t>Науиональный проект «Образование»</t>
  </si>
  <si>
    <t>450 детей в смену</t>
  </si>
  <si>
    <t>Национальный проект  «Образование»</t>
  </si>
  <si>
    <t>Капитальный ремонт МБДОУ «Детский сад №13 «Теремок» по адресу: Чувашская республика, г. Новочебоксарск, ул. Комсомоль­ская, д. 13</t>
  </si>
  <si>
    <t>Региональная программа  «Укрепление материально-технической базы муниципальных образовательных организаций (в части модернизации инфраструктуры)  в рамках государственной программы Чувашской Республики «Развитие образования» </t>
  </si>
  <si>
    <t>Капитальный ремонт  МБОУ «СОШ№ 14» по адресу: Чувашская Республика,  г. Новочебоксарск, ул. Семенова, д. 25</t>
  </si>
  <si>
    <t>Национальный проект  «Развитие образования»</t>
  </si>
  <si>
    <t>Капитальный ремонт  МБОУ «СОШ№ 8» по адресу: Чувашская Республика,  г. Новочебоксарск, ул. Солнечная, д. 14</t>
  </si>
  <si>
    <t>Капитальный ремонт МБДОУ  «Детский сад  № 12  «Золотой ключик»по адресу: Чувашская Республика, г. Новочебок­сарск, ул. Советская, д. 32</t>
  </si>
  <si>
    <t>Капитальный ремонт МБДОУ  «Детский сад  № 5  «Цветик-самоцветик»по адресу: Чувашская Республика, г. Новочебоксарск, пер. Химиков, д. 10</t>
  </si>
  <si>
    <t>«Благоустройство территории МБОУ «СОШ № 13» г. Новоче­бок­сарск по адресу: Чувашская Республика,  г. Новочебок­сарск, ул. Первомайская, д. 45</t>
  </si>
  <si>
    <t>Региональная программа  «Укрепление материально-технической базы муниципальных образовательных организаций (в части модернизации инфраструктуры)  в рамках государственной программы Чувашской Республики «Развитие образования»</t>
  </si>
  <si>
    <t> «Благоустройство территории МБОУ «Новочебоксарский кадетский лицей» по адресу: Чувашская Республика,  г. Новочебоксарск, ул. Пар­ковая, д. 7</t>
  </si>
  <si>
    <t>«Благоустройство территории МБОУ «СОШ № 16» г. Новоче­боксарск по адресу: Чувашская Республика,  г. Но­вочебок­сарск, ул. Семенова, д. 25А</t>
  </si>
  <si>
    <t>«Благоустройство прилегающей  территории МБОУ «СОШ № 14»  по адресу: Чувашская Республика,  г. Новочебоксарск, ул. Семенова, д. 25</t>
  </si>
  <si>
    <t>Детский сад на 220 мест (поз. 26) в IX микрорайоне Западного жилого района города Новочебоксарска</t>
  </si>
  <si>
    <t>региональный проект </t>
  </si>
  <si>
    <t>Государственная программа Российской Федерации «Развитие образования»</t>
  </si>
  <si>
    <t xml:space="preserve">Федеральный бюджет, республиканский бюджет Чувашской  Республики, ПСД имеется </t>
  </si>
  <si>
    <t>Долгосрочный план опорных населенных пунктов и прилегающих территорий</t>
  </si>
  <si>
    <t xml:space="preserve">Капитальный ремонт здания МБОУ «Питишевская СОШ» </t>
  </si>
  <si>
    <t xml:space="preserve">Федеральный бюджет, республиканский бюджет Чувашской Республики и местный бюджет Аликовского муниципального округа, ПСД имеется </t>
  </si>
  <si>
    <t xml:space="preserve">Капитальный ремонт здания МАОУ «Раскильдинская ООШ» </t>
  </si>
  <si>
    <t xml:space="preserve">Капитальный ремонт здания МАОУ «Чувашско-Сорминская СОШ» </t>
  </si>
  <si>
    <t>Федеральный бюджет, республиканский бюджет Чувашской Республики и местный бюджет Аликовского муниципального округа, ПСД имеется</t>
  </si>
  <si>
    <t xml:space="preserve">Капитальный ремонт здания МБОУ «Аликовская СОШ им. И.Я. Яковлева» </t>
  </si>
  <si>
    <t xml:space="preserve">Федеральный бюджет, республиканский бюджет Чувашской Республики и местный бюджет Аликовского муниципального округа, ПСД необходимо разработать </t>
  </si>
  <si>
    <t xml:space="preserve">Капитальный ремонт здания МБДОУ «Таутовский детский сад «Колосок» </t>
  </si>
  <si>
    <t xml:space="preserve">Строительство средней общеобразовательной школы на 165 мест в с. Стемасы </t>
  </si>
  <si>
    <t>В Долгосрочных планах опорных населенных пунктов и прилегающих территорий. В государственной программе Чувашской Республики «Развитие образования»</t>
  </si>
  <si>
    <t>Капитальный ремонт МБОУ Кирская СОШ Алатырского МО</t>
  </si>
  <si>
    <t xml:space="preserve">Национальный проект, </t>
  </si>
  <si>
    <t xml:space="preserve">В Долгосрочных планах опорных населенных пунктов и прилегающих территорий. В государственной программе Чувашской Республики» Развитие образования» </t>
  </si>
  <si>
    <t xml:space="preserve">Капитальный ремонт МБОУ «Ахматовская СОШ» Алатырского муниципального округа Чувашской Республики </t>
  </si>
  <si>
    <t xml:space="preserve">Капитальный ремонт МБОУ «Новоайбесинская  СОШ» Алатырского муниципального округа Чувашской Республики </t>
  </si>
  <si>
    <t>Благоустройство МБОУ «Алтышевская ООШ» Алатырского муниципального округа Чувашской Республики</t>
  </si>
  <si>
    <t>Положительного заключения ПСД нет</t>
  </si>
  <si>
    <t>Благоустройство МБОУ «Кирская СОШ» Алатырского муниципального округа Чувашской Республики</t>
  </si>
  <si>
    <t>Благоустройство МБОУ «Ахматовская СОШ» Алатырского муниципального округа Чувашской Республики</t>
  </si>
  <si>
    <t>Благоустройство МБОУ «Новоайбесинская СОШ» Алатырского муниципального округа Чувашской Республики</t>
  </si>
  <si>
    <t>РБ+МБ, ПСД имеется, положительное заключение  № 21-1-1-7-0131-2024 от  01,02.2024</t>
  </si>
  <si>
    <t>Установка модульной котельной МБОУ «Атратская  СОШ» Алатырского муниципального округа</t>
  </si>
  <si>
    <t>Установка модульной котельной МБОУ «Алтышевская СОШ» Алатырского муниципального округа</t>
  </si>
  <si>
    <t>Установка модульной котельной МБОУ «Алтышевская ООШ» Алатырского муниципального округа</t>
  </si>
  <si>
    <t>Установка модульной котельной МБОУ «Новоайбесинская  СОШ» Алатырского муниципального округа</t>
  </si>
  <si>
    <t>Установка модульной котельной МБОУ «Сойгинская   СОШ» Алатырского муниципального округа</t>
  </si>
  <si>
    <t>Установка модульной котельной МБОУ «Ахматовская СОШ» Алатырского муниципального округа</t>
  </si>
  <si>
    <t>Установка  контейнерных площадок в образовательных организациях Алатырского муниципального округа</t>
  </si>
  <si>
    <t>Капитальный ремонт МБДОУ «Детский сад № 1 «Теремок»</t>
  </si>
  <si>
    <t>Национальный проект «Образование», Региональный проект «Образование»</t>
  </si>
  <si>
    <t>ФБ, РБ, МБ Необходимо разработать ПСД</t>
  </si>
  <si>
    <t> Наличие проекта в ДПР</t>
  </si>
  <si>
    <t>Капитальный ремонт МБДОУ «Детский сад № 4 «Колокольчик»</t>
  </si>
  <si>
    <t>Капитальный ремонт МБДОУ «Детский сад № 5 «Березка»</t>
  </si>
  <si>
    <t>Капитальный ремонт МБДОУ «Детский сад № 6 «Колосок»</t>
  </si>
  <si>
    <t>ФБ,РБ,МБ Необходимо разработать ПСД</t>
  </si>
  <si>
    <t>Реконструкция 1 корпуса МБДОУ «Детский сад № 8 «Звездочка»</t>
  </si>
  <si>
    <t>Благоустройство территории МБДОУ «Детский сад № 8 «Звездочка»</t>
  </si>
  <si>
    <t>РБ, МБ Необходимо разработать ПСД</t>
  </si>
  <si>
    <t>Капитальный ремонт МБДОУ «Детский сад № 10 «Сказка»</t>
  </si>
  <si>
    <t>Капитальный ремонт МБДОУ «Детский сад № 14 «Родничок»</t>
  </si>
  <si>
    <t>Капитальный ремонт МБДОУ «Детский сад № 15 «Малыш»</t>
  </si>
  <si>
    <t>Капитальный ремонт МБОУ «СОШ № 2»</t>
  </si>
  <si>
    <t>ФБ, РБ, МБ, Разработано ПСД</t>
  </si>
  <si>
    <t>Благоустройство территории МБОУ «СОШ № 3»</t>
  </si>
  <si>
    <t>РБ, МБ, Разработано ПСД</t>
  </si>
  <si>
    <t>Капитальный ремонт МБОУ «Гимназия № 6»</t>
  </si>
  <si>
    <t>Капитальный ремонт МБОУ «СОШ № 7»</t>
  </si>
  <si>
    <t>Капитальный ремонт МБОУ «СОШ №9» (литер А, А1, А2)</t>
  </si>
  <si>
    <t>Капитальный ремонт МБОУ «СОШ № 9» (литер А, А1, А2)</t>
  </si>
  <si>
    <t>Капитальный ремонт МБОУ «СОШ № 11»</t>
  </si>
  <si>
    <t>Благоустройство прилегающей территории МБДОУ «Детский сад № 1 «Теремок» города Алатыря Чувашской Республики</t>
  </si>
  <si>
    <t>РБ, МБ, Необходимо разработать ПСД</t>
  </si>
  <si>
    <t>Строительство блочно-модуль­ной котельной  на территории прилегающей территории МБДОУ «Детский сад № 3 «Светлячек» города Алатыря Чувашской Республики </t>
  </si>
  <si>
    <t>ФБ, РБ, МБ, Необходимо разработать ПСД</t>
  </si>
  <si>
    <t>Благоустройство прилегающей территории МБДОУ «Детский сад № 4 «Колокольчик» города Алатыря Чувашской Республики</t>
  </si>
  <si>
    <t>Благоустройство прилегающей территории МБДОУ «Детский сад № 5 «Березка» города Алатыря Чувашской Республики</t>
  </si>
  <si>
    <t>Благоустройство прилегающей территории МБДОУ «Детский сад № 6 «Колосок» города Алатыря Чувашской Республики</t>
  </si>
  <si>
    <t>Строительство блочно-модульной котельной  на территории прилегающей территории МБДОУ «Детский сад № 6 «Колосок» города Алатыря Чувашской Республики</t>
  </si>
  <si>
    <t>Благоустройство прилегающей территории МБДОУ «Детский сад № 10 «Сказка» города Алатыря Чувашской Республики</t>
  </si>
  <si>
    <t>Благоустройство прилегающей территории МБДОУ «Детский сад № 14 «Родничок» города Алатыря Чувашской Республики</t>
  </si>
  <si>
    <t>Благоустройство прилегающей территории МБДОУ «Детский сад № 15 «Малыш» города Алатыря Чувашской Республики</t>
  </si>
  <si>
    <t>Благоустройство прилегающей территории муниципального бюджетного общеобразовательного учреждения «Средняя общеобразовательная школа № 2» города Алатыря Чувашской Республики</t>
  </si>
  <si>
    <t>Капитальный ремонт здания МБОУ «СОШ № 5 имени Героя Советского Союза А.М. Осипова» города Алатыря Чувашской Республики</t>
  </si>
  <si>
    <t>ФБ, РБ, Разработано ПСД</t>
  </si>
  <si>
    <t>Благоустройство прилегающей территории муниципального бюджетного общеобразовательного учреждения «Средняя общеобразовательная школа № 5 имени Героя Советского Союза А.М. Осипова» города Алатыря Чувашской Республики</t>
  </si>
  <si>
    <t>Строительство блочно-модульной котельной на территории муниципального бюджетного общеобразовательного учреждения «Средняя общеобразовательная школа № 5 имени Героя Советского Союза А.М. Осипова» города Алатыря Чувашской Республики</t>
  </si>
  <si>
    <t>Благоустройство прилегающей территории  муниципального бюджетного общеобразовательного учреждения «Гимназия № 6 имени академика-кораблестроителя А.Н. Крылова» города Алатыря Чувашской Республики</t>
  </si>
  <si>
    <t>Благоустройство прилегающей территории  муниципального бюджетного общеобразовательного учреждения «Средняя общеобразовательная школа № 7 имени Героя Советского Союза З.И. Парфеновой» города Алатыря Чувашской Республики</t>
  </si>
  <si>
    <t>Строительство нового корпуса литер А1 муниципального бюджетного общеобразовательного учреждения «Средняя общеобразовательная школа № 9  имени Героя Советского Союза П.Г. Макарова» города Алатыря Чувашской Республики</t>
  </si>
  <si>
    <t>Благоустройство прилегающей территории муниципального бюджетного общеобразовательного учреждения «Средняя общеобразовательная школа № 9  имени Героя Советского Союза П.Г. Макарова» города Алатыря Чувашской Республики</t>
  </si>
  <si>
    <t>Благоустройство прилегающей территории муниципального бюджетного общеобразовательного учреждения «Средняя общеобразовательная школа № 11  имени Героя Советского Союза В.Ф. Ветвинского» города Алатыря Чувашской Республики</t>
  </si>
  <si>
    <t>Модернизация детского лагеря ДОЛ «Янтарный» </t>
  </si>
  <si>
    <t>Капитальный ремонт бассейна «Дельфин» МБОУ «Гимназия № 6 имени академика-кораблестроителя А.Н. Крылова»</t>
  </si>
  <si>
    <t xml:space="preserve">Строительство пристроя к МАОУ «Батыревская СОШ № 1» с актовым залом, хореографическим залом и отделением дополнительного образования. </t>
  </si>
  <si>
    <t>Проект Правительства Российской Федерации по развитию опорных населенных пунктов и прилегающих к ним территорий</t>
  </si>
  <si>
    <t>государственная программа РФ «Развитие образования», ПСД отсутствует</t>
  </si>
  <si>
    <t xml:space="preserve">В Долгосрочных планах развития опорных населенных пунктов и прилегающих территорий </t>
  </si>
  <si>
    <t>Капитальный ремонт здания МАОУ «Батыревская СОШ № 1»</t>
  </si>
  <si>
    <t>Строительство  на базе МАОУ «Батыревская СОШ № 1» спортивной  площадки  с безопасным покрытием, комбинированного поля для футбола и баскетбола с беговой дорожкой</t>
  </si>
  <si>
    <t>В Долгосрочных планах развития опорных населенных пунктов и прилегающих территорий</t>
  </si>
  <si>
    <t>Капитальный ремонт здания МАДОУ «Батыревский детский сад «Сказка» с  благоустройством территории</t>
  </si>
  <si>
    <t>Создание современных веранд и модульных архитектурных форм (МАФ) в соответствии с возрастом детей в МАДОУ «Батыревский детский сад «Сказка». Строительство  спортивной  площадки  с безопасным покрытием</t>
  </si>
  <si>
    <t>Капитальный ремонт здания детского сада МБДОУ «Батыревский детский сад «Василек»</t>
  </si>
  <si>
    <t>Строительство на базе МБДОУ «Батыревский детский сад «Василек» спортивной  площадки с безопасным покрытием</t>
  </si>
  <si>
    <t>Строительство для МБДОУ «Батыревский детский сад «Василек» блочно-модульной котельной (БМК)</t>
  </si>
  <si>
    <t>государственная программа РФ «Развитие образования», ПСД имеется</t>
  </si>
  <si>
    <t>Капитальный ремонт здания  МБДОУ «Батыревский детский сад «Солнышко» с благоустройством  территории</t>
  </si>
  <si>
    <t>Строительство  на базе МБДОУ «Батыревский детский сад «Солнышко» спортивной  площадки с безопасным покрытием</t>
  </si>
  <si>
    <t>Реконструкция и перепрофилирование под здание МБУДО «Дом детского творчества» здания МБДОУ «Батыревский детский сад «Центральный»</t>
  </si>
  <si>
    <t>Создание на базе  МБУДО «Дом детского творчества»новых современных площадок (современные прогулочные площадки, метиостанции,  сцена, площадки для обучения ПДД).  Создание Центра военно-патриоти­ческого воспитания молодежи</t>
  </si>
  <si>
    <t>Создание на базе МБУДО «Дом детского творчества» учебно-развлекательного центра для детей с площадками по ранней профориентации, робототехнике, кулинарии и т.д.</t>
  </si>
  <si>
    <t>Реконструкция здания детского сада в с. Новое Ахпердино под начальную школу и детский сад со строительством спортзала</t>
  </si>
  <si>
    <t>Стратегия социально-экономического развития Чувашской Республики до 2035 года</t>
  </si>
  <si>
    <t>перечень инфраструктурных и социальных проектов, направленных на реа­лизацию Стратегии социально-экономического развития Чувашской Республики до 2035 года</t>
  </si>
  <si>
    <t xml:space="preserve">Капитальный ремонт здания муниципального бюджетного общеобразовательного учреждения «Тарханская средняя общеобразовательная школа» </t>
  </si>
  <si>
    <t>Стратегия социально-экономического развития Чувашской Республики до 2035 года</t>
  </si>
  <si>
    <t>Строительство нового  здания муниципального бюджетного общеобразовательного учреждения «Долгоостровская средняя общеобразовательная школа»</t>
  </si>
  <si>
    <t>перечень инфраструктурных и социальных проектов, направленных на ре-ализацию Стратегии социально-экономического развития Чувашской Республики до 2035 года</t>
  </si>
  <si>
    <t xml:space="preserve">Капитальный ремонт  здания муниципального бюджетного общеобразовательного учреждения «Норваш-Шигалинская средняя общеобразовательная школа» </t>
  </si>
  <si>
    <t>Реконструкция здания муниципального автономного общеобразовательного учреждения «Сугутская средняя общеобразовательная школа»  под размещение корпуса дошкольного учреждения</t>
  </si>
  <si>
    <t xml:space="preserve">Капитальный ремонт здания муниципального бюджетного общеобразовательного учреждения «Тойсинская средняя общеобразовательная школа» </t>
  </si>
  <si>
    <t xml:space="preserve">государственная программа РФ «Развитие образования», ПСД имеется </t>
  </si>
  <si>
    <t>Капитальный ремонт здания МБОУ «Батыревская СОШ № 2». Благоустройство территории. Строительство гаражей для 3 автобусов</t>
  </si>
  <si>
    <t>Оснащение отремонтированных зданий МБОУ «Тарханская СОШ»</t>
  </si>
  <si>
    <t xml:space="preserve">Капитальный ремонт здания МБДОУ «Шыгырданский детский сад «Ромашка» </t>
  </si>
  <si>
    <t>Реконструкция муниципального бюджетного дошкольного образовательного учреждения «Солнышко»</t>
  </si>
  <si>
    <t>Строительство пристроя на 400 мест МБОУ «Вурнарская СОШ № 1» им. И.Н. Никифорова» по адресу: Чувашская Республика, Вурнарский район, п. Вурнары, ул. Ленина, д. 56</t>
  </si>
  <si>
    <t>Капитальный ремонт здания МБОУ «Большеяушская СОШ им. Ф.И. Ашмарова»</t>
  </si>
  <si>
    <t>Государственная программа «Развитие образования»</t>
  </si>
  <si>
    <t xml:space="preserve">Разработка ПСД и получение положительной экспертизы. Получение заключения о соответствии санитарным правилам зданий, строений, сооружений, помещений, оборудования и иного имущества, необходимых для осуществления образовательной деятельности </t>
  </si>
  <si>
    <t>Благоустройство территории МБОУ «Большеяушская СОШ им. Ф.И. Ашмарова»</t>
  </si>
  <si>
    <t>Разработка ПСД и получение положительной экспертизы. Консолидированный бюджет</t>
  </si>
  <si>
    <t>Капитальный ремонт здания МБОУ «Санарпосинская СОШ»</t>
  </si>
  <si>
    <t>Разработка ПСД и получение положительной экспертизы. Бюджеты всех уровней</t>
  </si>
  <si>
    <t>Благоустройство территории МБОУ «Санарпосинская СОШ»</t>
  </si>
  <si>
    <t>Строительство пристроя на 400 мест МБОУ «Вурнарская СОШ № 1 им. И.Н. Никифорова»</t>
  </si>
  <si>
    <t>Разработка ПСД и получение положительной экспертизы. Получение заключения о соответствии санитарным правилам зданий, строений, сооружений, помещений, оборудования и иного имущества, необходимых для осуществления образовательной деятельности. Консолидированный бюджет</t>
  </si>
  <si>
    <t>769,19 кв.м.</t>
  </si>
  <si>
    <t>1229 кв.м.</t>
  </si>
  <si>
    <t>1309,67 кв.м.</t>
  </si>
  <si>
    <t>Строительство многофункционального здания («Центр молодежных инициатив»)</t>
  </si>
  <si>
    <t>Государственная программа Чувашской Республики «Молодежь Чувашской Республики»</t>
  </si>
  <si>
    <t xml:space="preserve">Разработка ПСД и прохождение государственной экспертизы за счет средств бюджета Вурнарского округа </t>
  </si>
  <si>
    <t>Капитальный ремонт МБОУ «Климовская СОШ»</t>
  </si>
  <si>
    <t xml:space="preserve">Ибресинский муниципальный округ Чувашской Республики </t>
  </si>
  <si>
    <t xml:space="preserve"> наличие проектов в Долгосрочных планах опорных населенных пунктов и прилегающих территорий</t>
  </si>
  <si>
    <t>Капитальный ремонт МБДОУ «Ибресинский детский сад «Радуга»</t>
  </si>
  <si>
    <t>наличие проектов в государственных программах Чувашской Республики</t>
  </si>
  <si>
    <t>необходимость в ПСД (разрабатывается)</t>
  </si>
  <si>
    <t>Капитальный ремонт МБОУ «Хормалинская СОШ»</t>
  </si>
  <si>
    <t>Капитальный ремонт МБОУ «Буинская СОШ»</t>
  </si>
  <si>
    <t>государственная программа Чувашской Республики  «Развитие образования»</t>
  </si>
  <si>
    <t>РБ, МБ. ПСД отсутствует, необходимо.</t>
  </si>
  <si>
    <t>ФБ. ПСД-в наличии.</t>
  </si>
  <si>
    <t>Капитальный ремонт МБОУ «Средняя общеобразовательная школа № 5»</t>
  </si>
  <si>
    <t>ФБ. ПСД необходима.</t>
  </si>
  <si>
    <t xml:space="preserve">государственная программа РФ «Развитие образования» </t>
  </si>
  <si>
    <t>Капитальный ремонт МБОУ «Средняя общеобразовательная школа № 8»</t>
  </si>
  <si>
    <t xml:space="preserve">ФБ. ПСД нет, необходима </t>
  </si>
  <si>
    <t>Строительство стадиона на территории МАОУ « Средняя общеобразовательная школа № 3»</t>
  </si>
  <si>
    <t>РБ, МБ. ПСД имеется, необходима корректировка</t>
  </si>
  <si>
    <t>республиканский. бюджет ЧР</t>
  </si>
  <si>
    <t>Строительство пристроя к зданию МАОУ «Средняя общеобразовательная школа № 11 им. И.А. Кабалина»</t>
  </si>
  <si>
    <t xml:space="preserve">РБ. МБ.  ПСД нет, необходима </t>
  </si>
  <si>
    <t>Капитальный ремонт детских садов г.Канаш ЧР (МБДОУ «Детский сад № 8», МБДОУ «Детский сад  № 11», МБДОУ «Детский сад № 17»)</t>
  </si>
  <si>
    <t>Капитальный ремонт детских садов г.Канаш ЧР (МБДОУ «Детский сад № 7», МБДОУ «Детский сад  № 15», МБДОУ «Детский сад № 16»)</t>
  </si>
  <si>
    <t>государственная программа ЧР «Развитие образования»</t>
  </si>
  <si>
    <t>Капитальный ремонт детских садов г.Канаш ЧР (МБДОУ «Детский сад № 9», МБДОУ «Детский сад  № 13», МБДОУ «Детский сад № 14»)</t>
  </si>
  <si>
    <t>ФБ. ПСД нет, необходима</t>
  </si>
  <si>
    <t>Капитальный ремонт детских садов г.Канаш ЧР (МБДОУ «Детский сад № 2», МБДОУ «Детский сад  № 5», МБДОУ «Детский сад №  12»)</t>
  </si>
  <si>
    <t>Капитальный ремонт спортивного зала МБУ ДО «Дом детского творчества»</t>
  </si>
  <si>
    <t xml:space="preserve">РБ. МБ. ПСД нет, необходима </t>
  </si>
  <si>
    <t>Благоустройство территорий дошкольных образовательных организаций (14 единиц)</t>
  </si>
  <si>
    <t>Строительсвто детского оздоровительного лагеря «Спутник» на 160 мест</t>
  </si>
  <si>
    <t xml:space="preserve">Ремонт АУ ДО «СШ «Локомотив» г. Канаш Чувашской Республики </t>
  </si>
  <si>
    <t>республиканский бюджет ЧР</t>
  </si>
  <si>
    <t>Капитальный ремонт здания МБОУ «Малобикшихская СОШ» Канашского района Чувашской Республики, расположенной по адресу: Чувашская Республика, Канашский район, д. Малые Бикшихи, ул. Ка­нашская, д. 79»</t>
  </si>
  <si>
    <t xml:space="preserve">Федеральная программа «Модернизация школьной системы образования» </t>
  </si>
  <si>
    <t>Выполнение мероприятий по антитеррористической защищенности МБОУ «Малобикшихская СОШ» Канашского района Чувашской Республики</t>
  </si>
  <si>
    <t>Республиканский и местный бюджеты, ПСД нет</t>
  </si>
  <si>
    <t>Благоустройство территории  МБОУ «Малобикшихская СОШ» Канашского района Чувашской Республики</t>
  </si>
  <si>
    <t>Выполнение мероприятий по антитеррористической защищенности МБОУ «Сугайкасинская ООШ» Канашского района Чувашской Республики</t>
  </si>
  <si>
    <t>Благоустройство территории  МБОУ «Сугайкасинская ООШ» Канашского района Чувашской Республики</t>
  </si>
  <si>
    <t>Выполнение мероприятий по антитеррористической защищенности МБОУ «Сеспельская СОШ» Канашского района Чувашской Республики</t>
  </si>
  <si>
    <t>Благоустройство территории  МБОУ «Сеспельская СОШ» Канашского района Чувашской Республики</t>
  </si>
  <si>
    <t>Выполнение мероприятий по антитеррористической защищенности МБОУ «Атнашевская ООШ» Канашского района Чувашской Республики</t>
  </si>
  <si>
    <t>Благоустройство территории  МБОУ «Атнашевская ООШ» Канашского района Чувашской Республики</t>
  </si>
  <si>
    <t>Республиканский и местный бюджеты, ПСД имеется</t>
  </si>
  <si>
    <t>Республиканский и местный бюджеты, ПСД на стадии разработки</t>
  </si>
  <si>
    <t>«Капитальный ремонт здания МБОУ «Сугайкасинская ООШ» Канашского района Чувашской Республики, расположенной по адресу: Чувашская Республика, Канашский район, д. Сугайкасы, ул. Сугай, д. 1»</t>
  </si>
  <si>
    <t xml:space="preserve">Капитальный ремонт основного  здания МАДОУ «Шихазанский детский сад № 1 «Искорка» по адресу: Чувашская Республика, Канашский район, с. Шихазаны, ул. 40 лет Победы, дом 29 </t>
  </si>
  <si>
    <t>Федеральный и республиканский бюджеты, ПСД в стадии разработки</t>
  </si>
  <si>
    <t>Капитальный ремонт МБОУ «Андреево-Базарская СОШ»</t>
  </si>
  <si>
    <t xml:space="preserve">Национальный проект </t>
  </si>
  <si>
    <t>ПСД -2024</t>
  </si>
  <si>
    <t xml:space="preserve">Строительство школы выполнено в 1975 году. Здание  СОШ требуется капитальный ремонт. </t>
  </si>
  <si>
    <t>благоустройство территории МБОУ «Андреево-Базарская СОШ»</t>
  </si>
  <si>
    <t>ПСД -2025</t>
  </si>
  <si>
    <t xml:space="preserve">Строительство школы и территории выполнено в 1975 году. требуется благоустройство территории. </t>
  </si>
  <si>
    <t>Капитальный ремонт МБДОУ «Детский сад «Василек»</t>
  </si>
  <si>
    <t>Здание  СОШ введено в эксплуатацию в 1982 году,  капитального ремонта ни разу не было.</t>
  </si>
  <si>
    <t>благоустройство территории МБДОУ «Детский сад «Василек»</t>
  </si>
  <si>
    <t>Капитальный ремонт МАОУ «Козловская СОШ №2»</t>
  </si>
  <si>
    <t xml:space="preserve">Строительство школы начато в 1992 году. Здание  СОШ введено в эксплуатацию в 2006 году, требуется капитальный ремонт.  </t>
  </si>
  <si>
    <t>Капитальный ремонт МБОУ «Козловская СОШ №3»</t>
  </si>
  <si>
    <t>ПСД -2026</t>
  </si>
  <si>
    <t>Требуется ремонт кровли школы.</t>
  </si>
  <si>
    <t>Капитальный ремонт здания МБОУ «Полевошептаховская средняя общеобразовательная школа»</t>
  </si>
  <si>
    <t>НП</t>
  </si>
  <si>
    <t>государственная программа РФ «Развитие образования»</t>
  </si>
  <si>
    <t>Капитальный ремонт здания МБОУ «Старочелны-Сюрбеевская средняя общеобразовательная школа»</t>
  </si>
  <si>
    <t>Капитальный ремонт здания МБОУ «Починокинельская  средняя общеобразовательная школа»</t>
  </si>
  <si>
    <t>Капитальный ремонт здания МБОУ «Новомуратская  средняя общеобразовательная школа»</t>
  </si>
  <si>
    <t>Капитальный ремонт детского сада  при  МБОУ «Чичканская  средняя общеобразовательная школа»</t>
  </si>
  <si>
    <t>Строительство школы на 640 мест в с. Комсомольское на территории муниципального бюджетного общеобразовательного учреждения «Комсомольская средняя общеобразовательная школа № 2»</t>
  </si>
  <si>
    <t xml:space="preserve">Капитальный ремонт детского сада </t>
  </si>
  <si>
    <t>Строительство объекта: «Строительство детского сада на 50 мест в с. Тугаево» Комсомольского района Чувашской Республики»</t>
  </si>
  <si>
    <t>РП</t>
  </si>
  <si>
    <t>в государственных программах Чувашской Республики, в мастер-планах</t>
  </si>
  <si>
    <t>Капитальный ремонт здания МБДОУ детский сад № 1 «Колосок»</t>
  </si>
  <si>
    <t>Выполнение проектно-изыскательных работ для строительства пристроя к столовой МБОУ СОШ № 1 с. Комсомольское</t>
  </si>
  <si>
    <t>Капитальный ремонт МДОУ «Колосок»«</t>
  </si>
  <si>
    <t>Федеральная программа финансирования.  ПСД имеется</t>
  </si>
  <si>
    <t>Благоустройство МБДОУ «Колосок»</t>
  </si>
  <si>
    <t>Капитальный ремонт МБОУ «Мижеркассинская ООШ»</t>
  </si>
  <si>
    <t>Федеральная программа финансирования.</t>
  </si>
  <si>
    <t>БлагоустройствоМБОУ «Мижеркассинская ООШ»</t>
  </si>
  <si>
    <t>95% Респ.  5% мест.</t>
  </si>
  <si>
    <t>Капитальный ремонт МБОУ «Хозанкинская ООШ» дошкольная группа» Родничек»</t>
  </si>
  <si>
    <t>капремонт подвального помещения  МБОУ «Атнарская Сош»</t>
  </si>
  <si>
    <t>Источник финансирования ФБ, РБ. ПСД имеется</t>
  </si>
  <si>
    <t>Благоустройство МБОУ»Больше­атменская СОШ</t>
  </si>
  <si>
    <t xml:space="preserve">МБОУ «Атнарская СОШ» –   благоустройство территории здания школы </t>
  </si>
  <si>
    <t>МБДОУ «Детский сад «Ромашка» – капитальный ремонт здания</t>
  </si>
  <si>
    <t>МБДОУ «Детский сад «Ромашка» – благоустройство территории</t>
  </si>
  <si>
    <t>Источник финансирования ФБ, РБ. ПСД отсутствует</t>
  </si>
  <si>
    <t>Капитальный ремонт МБДОУ «Детский сад «Чебурашка» Красноармейского муниципального округа Чувашской Республики</t>
  </si>
  <si>
    <t>Благоустройство территории МБДОУ «Детский сад «Чебурашка» Красноармейского муниципального округа Чувашской Республики</t>
  </si>
  <si>
    <t>Капитальный ремонт МБДОУ «Детский сад «Звездочка» Красноармейского муниципального округа Чувашской Республики</t>
  </si>
  <si>
    <t>Благоустройство территории МБДОУ «Детский сад «Звездочка» Красноармейского муниципального округа Чувашской Республики</t>
  </si>
  <si>
    <t>Ремонт внутренних помещений  МБУДО «Детский сад «Колосок» Красноармейского муниципального округа Чувашской Республики</t>
  </si>
  <si>
    <t xml:space="preserve"> Благоустройство территории МБУДО «Детский сад «Колосок» Красноармейского муниципального округа Чувашской Республики</t>
  </si>
  <si>
    <t>Капитальный ремонт МБОУ «Убеевская СОШ» с. Красноармейское Красноармейского муниципального округа Чувашской Республики</t>
  </si>
  <si>
    <t>Плоскостное спортивное сооружение с волейбольной площадкой, дорожкой для прыжков в длину и секторами для метания мяча и толкания ядра.</t>
  </si>
  <si>
    <t>Спорт- норма жизни.</t>
  </si>
  <si>
    <t>ПСД отсутствует. За основу взят проект спортивной площадки МБОУ «СОШ им. К.Д. Ушинского»</t>
  </si>
  <si>
    <t>Реконструкция стадиона широкого профиля с добавлением волейбольной площадки, дорожки для прыжков в длину и секторов для метания мяча и толкания ядра.</t>
  </si>
  <si>
    <t>Спорт-норма жизни.</t>
  </si>
  <si>
    <t>ПСД на стадион имеется. ПСД на реконструкцию нет</t>
  </si>
  <si>
    <t>Капитальый ремонт здания МБОУ «Ярабайкасинская СОШ»</t>
  </si>
  <si>
    <t>НП «Образование»</t>
  </si>
  <si>
    <t>ПСД имеется Источник финансирования республиканский бюджет, местный бюджет</t>
  </si>
  <si>
    <t>государственная программа «Развитие образования»,  износ более 50 %, на контроле Прокуратуры Чувашии</t>
  </si>
  <si>
    <t>Благоустройство территории МБОУ Ярабайкасинская СОШ»</t>
  </si>
  <si>
    <t>необходима разработка ПСД (РБ+МБ)</t>
  </si>
  <si>
    <t xml:space="preserve">государственная программа «Развитие образования»,  Модернизация </t>
  </si>
  <si>
    <t>Капитальый ремонт здания МБОУ «Нискасинская СОШ»</t>
  </si>
  <si>
    <t>ПСД имеется (РБ+МБ)</t>
  </si>
  <si>
    <t>Капитальый ремонт здания МБОУ «Москакасинская СОШ»</t>
  </si>
  <si>
    <t>Износ здания более 50 %, наличие ПСД и положительного заключения госэкспертизы</t>
  </si>
  <si>
    <t>Благоустройство территории  МБОУ «Москакасинская СОШ»</t>
  </si>
  <si>
    <t>Положительное заключение, износ более 50%, государственная программа «Развитие образования»</t>
  </si>
  <si>
    <t>Капитальный ремонт здания МБОУ «Юськасинская СОШ»</t>
  </si>
  <si>
    <t>Капитальный ремонт здания МБОУ «Шатьмапосинская СОШ»</t>
  </si>
  <si>
    <t>Капитальный ремонт здания МБДОУ «Детский сад № 19 «Мечта»</t>
  </si>
  <si>
    <t>ПСД имеется (ФБ+РБ)</t>
  </si>
  <si>
    <t>Благоустройство территории МБДОУ «Детский сад № 19 «Мечта»</t>
  </si>
  <si>
    <t>Капитальный ремонт здания МБОУ «Моргаушская СОШ»</t>
  </si>
  <si>
    <t>Благоустройство территории МБДОУ «Детский сад № 3 «Солнышко»</t>
  </si>
  <si>
    <t>Капитальный ремонт МБОУ «Чуманкасинская СОШ»</t>
  </si>
  <si>
    <t>необходима разработка ПСД</t>
  </si>
  <si>
    <t>Благоустройство территории  МБОУ «Нискасинская СОШ»</t>
  </si>
  <si>
    <t>Благоустройство территории  МБОУ «Шатьмапосинская СОШ»</t>
  </si>
  <si>
    <t>Благоустройство территории  МБОУ «Моргаушская СОШ»</t>
  </si>
  <si>
    <t xml:space="preserve">Строительство «Зимнего сада» на территории МБОУ «Большесундырская СОШ им. В.А. Верендеева» </t>
  </si>
  <si>
    <t>Долгосрочный план развития ОНП и прилегающих территорий</t>
  </si>
  <si>
    <t xml:space="preserve">Капитальный ремонт здания МБДОУ «Детскй сад № 27 «Путене» </t>
  </si>
  <si>
    <t xml:space="preserve">Благоустройство территории МБДОУ «Детский сад № 27 «Путене» </t>
  </si>
  <si>
    <t>Обустройство спортивной площадки в д.  Москакасы</t>
  </si>
  <si>
    <t>НП «Демография» РП «Спорт – норма жизни»</t>
  </si>
  <si>
    <t>Строительство  на базе МБОУ «Моргаушская СОШ» футбольного поля с безопасным покрытием</t>
  </si>
  <si>
    <t xml:space="preserve">Капитальный ремонт здания МАУ ДО СШ «Сывлах» </t>
  </si>
  <si>
    <t xml:space="preserve">Капитальный ремонт МБОУ «Сятракасинская СОШ» </t>
  </si>
  <si>
    <t xml:space="preserve"> ПСД имеется, положительное заключение имеется</t>
  </si>
  <si>
    <t>Разработка проектной документации по строительству объекта «Блочно-модульная котельная МБОУ «Кудеихинская СОШ» Порецкого муниципального округа с. Кудеиха</t>
  </si>
  <si>
    <t>Государственная программа Чувашской Республики «Развитие образования»</t>
  </si>
  <si>
    <t xml:space="preserve">РБ, МБ, необходима разработка ПСД </t>
  </si>
  <si>
    <t>В государственных программах Чувашской Республики.</t>
  </si>
  <si>
    <t>Строительство объекта «Блочно-модульная котельная МБОУ «Кудеихинская СОШ» Порецкого муниципального округа</t>
  </si>
  <si>
    <t>Строительство здания гаража на 2 бокса МБОУ «Кудеихинская СОШ» Порецкого муниципального округа</t>
  </si>
  <si>
    <t>Строительство ограждения дошкольной группы МБОУ «Кудеихинская  СОШ»  Порецкого муниципального округа</t>
  </si>
  <si>
    <t xml:space="preserve">В государственных программах Чувашской Республики. Приведение АТЗ ОУ в соответствие с требованиями постановления Правительства РФ от 2 августа 2019 г. № 1006 </t>
  </si>
  <si>
    <t>Строительство физкультурно-оздоровительного комплекса открытого типа на территории муниципального бюджетного образовательного учреждения «Напольновская средняя общеобразовательная школа» Порецкого муниципального округа Чувашской Республики</t>
  </si>
  <si>
    <t>РБ, МБ,  ПСД  разработана</t>
  </si>
  <si>
    <t>В государственных программах Чувашской Республики</t>
  </si>
  <si>
    <t>Капитальный ремонт здания МАОУ «Порецкая СОШ» Порецкого муниципального округа в рамках реализации государственных программ субъектов Российской Федерации, направленных на реализацию мероприятий по модернизации школьных систем образования в рамках государственной программы Российской Федерации «Развитие образования»</t>
  </si>
  <si>
    <t>ФБ,РБ, ПСД имеется</t>
  </si>
  <si>
    <t>Наличие проекта в Стратегии социально экономического развития Порецкого муниципального округа до 2035 года Наличие проекта в Долгосрочном плане развития опорных населенных пунктов</t>
  </si>
  <si>
    <t>Капитальный ремонт гаража МАОУ «Порецкая СОШ» Порецкого муниципального округа для школьного автобуса</t>
  </si>
  <si>
    <t>Строительство стрелкового тира при МАОУ «Порецкая СОШ» Порецкого муниципального округа</t>
  </si>
  <si>
    <t>Капитальный ремонт здания МАОУ «Семеновская СОШ» Порецкого муниципального округа.</t>
  </si>
  <si>
    <t>ФБ,РБ, необходима разработка ПСД</t>
  </si>
  <si>
    <t>Строительство универсальной спортивной площадки на территории муниципального автономного образовательного учреждения «Семеновская средняя общеобразовательная школа» Порецкого муниципального округа Чувашской Республики</t>
  </si>
  <si>
    <t>Капитальный ремонт детского сада МБДОУ «Порецкий детский сад «Колокольчик» Порецкого муниципального округа</t>
  </si>
  <si>
    <t>ФБ,РБ, ПСД разработана</t>
  </si>
  <si>
    <t>Благоустройство прогулочных участков, детского сада МБДОУ «Порецкий детский детский сад «Колокольчик» Порецкого муниципального округа</t>
  </si>
  <si>
    <t>Строительство «Агрокомплекса» на территории МБДОУ «Порецкий детский сад «Сказка» Порецкого муниципального округа</t>
  </si>
  <si>
    <t>Строительство универсальной спортивной площадки на территории МБДОУ «Порецкий детский сад «Сказка» Порецкого муниципального округа</t>
  </si>
  <si>
    <t>Разработка проектной документации по реконструкции пристроя МБДОУ «Порецкий детский детский сад «Сказка» Порецкого муниципального округа, с целью строительства бассейна, спортивного зала за счет средств республиканского бюджета</t>
  </si>
  <si>
    <t>Реконструкция здания муниципальной собственности Порецкого муниципального округа под Детскую школу искусств</t>
  </si>
  <si>
    <t>Реконструкция здания для Центра развития молодежи на базе МАОУ «Порецкая СОШ» с. Порецкое, Порецкого МО</t>
  </si>
  <si>
    <t>Национальный проект «Молодежь и дети»</t>
  </si>
  <si>
    <t>Стратегия развития молодежной политики в Чувашской Республике</t>
  </si>
  <si>
    <t xml:space="preserve">Строительство общеобразовательной школы на 165 ученических мест с пристроем помещений для дошкольных групп на 40 мест </t>
  </si>
  <si>
    <t>Государственная программа Чувашской Республики «РАЗВИТИЕ ОБРАЗОВАНИЯ», муниципальная программа «Развитие образования»</t>
  </si>
  <si>
    <t xml:space="preserve">Капитальный ремонт здания МБОУ «Шоркистринская СОШ» </t>
  </si>
  <si>
    <t xml:space="preserve">Капитальный ремонт здания МБОУ «Староурмарская СОШ» </t>
  </si>
  <si>
    <t xml:space="preserve">Капитальный ремонт МАОУ «Большеяниковская средняя общеобразовательная школа» (здание детского сада) </t>
  </si>
  <si>
    <t xml:space="preserve">Капитальный ремонт МБОУ «Чубаевская ООШ» (здание детского сада) </t>
  </si>
  <si>
    <t>Социально-значимый объект. Включен в Стратегию СЭР Урмарского муниципального округа до 2038 года</t>
  </si>
  <si>
    <t xml:space="preserve">Капитальный ремонт МБОУ «Кудеснерская ООШ им. ст. лейтенанта ФСБ России А.Н. Николаева» </t>
  </si>
  <si>
    <t xml:space="preserve">Капитальный ремонт здания (фасад и благоустройство) МБДОУ «Детский сад № 1 «Березка» </t>
  </si>
  <si>
    <t>Капитальный ремонт здания МБДОУ «Детский сад «Солнышко» (облицовка фасада, замена сетей водоснабжения, водоотведения, отопления)</t>
  </si>
  <si>
    <t>Капитальный ремонт здания МБОУ «Арабосинская ООШ» (здания детского сада)</t>
  </si>
  <si>
    <t>Проектно-сметная документация разрабатывается</t>
  </si>
  <si>
    <t xml:space="preserve">Благоустройство территории МБДОУ «Детский сад «Солнышко» </t>
  </si>
  <si>
    <t xml:space="preserve">Благоустройство территории МБДОУ «Детский сад № 3 «Зоренька» </t>
  </si>
  <si>
    <t xml:space="preserve">Капитальный ремонт МБОУ «Ковалинская ООШ» </t>
  </si>
  <si>
    <t xml:space="preserve">Строительство пристроя  к школе( спортзал и пищеблок) </t>
  </si>
  <si>
    <t>Государственная программа Чувашской Республики «Развитие образования», муниципальная программа «Развитие образования»</t>
  </si>
  <si>
    <t xml:space="preserve">Капитальный ремонт  здания МАДОО «Детский сад «Родничок» Урмарского муниципального округа </t>
  </si>
  <si>
    <t>ГП Чувашской Республики  «Развитие образования»</t>
  </si>
  <si>
    <t xml:space="preserve">Социально-значимый объект </t>
  </si>
  <si>
    <t>Благоустройство  территории МАДОО «Детский сад «Родничок» Урмарского муниципального округа</t>
  </si>
  <si>
    <t>ГП Чувашской Республики   «Развитие образования»</t>
  </si>
  <si>
    <t>Строительство здания МБОУДО «ДДТ» Урмарского муниципального округа</t>
  </si>
  <si>
    <t xml:space="preserve">Благоустройство школьной спортивной площадки) МАОУ «Большеяниковская СОШ» Урмарского муниципального округа Чувашской Республики </t>
  </si>
  <si>
    <t>2028–2026</t>
  </si>
  <si>
    <t>Благоустройство школьной спортивной площадки) МБОУ «Челкасинская ООШ» Урмарского муниципального округа Чувашской Республики</t>
  </si>
  <si>
    <t>Капитальный ремонт миникотельной и складских помещений МБДОУ «Детский сад № 1 «Березка» Урмарского МО ЧР</t>
  </si>
  <si>
    <t>Благоустройство школьной спортивной площадки МБОУ «Староурмарская СОШ» Урмарского муниципального округа</t>
  </si>
  <si>
    <t xml:space="preserve">Реконструкция МБОУ ДОЛ «Романтика» (строительство быстровозводимых зданий, благоустройство территорий, спортивных площадок, устройств пляжной зоны) </t>
  </si>
  <si>
    <t>Капитальный ремонт  МБОУ «СОШ п. Опытный» Цивильского района Чувашской Республики</t>
  </si>
  <si>
    <t>Положительное заключение государственной экспертизы 21-1-1-2-064003-2021 от 29.10.2021, в 2021г. ООО «Уют» разработало проектно-сметная документация, расчет начальной цены контракта, разработанный Службой единого заказчика Чувашской Республики от 16.04.2024</t>
  </si>
  <si>
    <t>Капитальный ремонт  МБОУ «Цивильская средняя общеобразовательная школа № 2» Цивильского района Чувашской Республики</t>
  </si>
  <si>
    <t>Положительное заключение государственной экспертизы 21-1-1-2-051858-2022 от 28.07.2022, в 2022 году  разработана проектно-сметная документация. Разработчик – ООО «ПМК-Проект», расчет начальной цены контракта, разработанный Службой единого заказчика Чувашской Республики от 16.04.2024</t>
  </si>
  <si>
    <t>Капитальный ремонт здания МБОУ «Конарская СОШ» по адресу: Чувашия, Цивильский р-он, п. Конар, Школьная ул., д.6</t>
  </si>
  <si>
    <t>Положительное заключение государственной экспертизы 21-1-1-2-054670-2022 от 04.08.2022, в 2022 году  разработана проектно-сметная документация. Разработчик – ООО «Проектиф», расчет начальной цены контракта, разработанный Службой единого заказчика Чувашской Республики от 16.04.2024</t>
  </si>
  <si>
    <t>Капитальный ремонт  МБОУ «Михайловская основная общеобразовательная Школа им.А.А.Александрова» Цивильского района Чувашской Республики</t>
  </si>
  <si>
    <t>Положительное заключение государственной экспертизы 21-1-1-2-051857-2022 от 28.07.2022, в 2022 году  разработана проектно-сметная документация. Разработчик – ООО «ПМК-Проект», расчет начальной цены контракта, разработанный Службой единого заказчика Чувашской Республики от 16.04.2024</t>
  </si>
  <si>
    <t>Капитальный ремонт здания МБОУ «Малоянгорчинская ООШ им.В.Т.Трофимова» по адресу: Чувашия, Цивильский р-н, д. Малое Янгорчино, Солнечная ул., д.7</t>
  </si>
  <si>
    <t>Положительное заключение государственной экспертизы 21-1-1-2-057335-2022 от 12.08.2022, в 2022 году  разработана проектно-сметная документация. Разработчик – ООО «Проектиф», расчет начальной цены контракта, разработанный Службой единого заказчика Чувашской Республики от 16.04.2024</t>
  </si>
  <si>
    <t>Реконструкция стены МБДОУ «Детский сад «Звездочка» Цивильского района Чувашской Республики</t>
  </si>
  <si>
    <t>ПСД отсутствует, планируется разработать в 2025 году</t>
  </si>
  <si>
    <t>Капитальный ремонт МБДОУ «Детский сад «Звездочка» Цивильского района Чувашской Республики</t>
  </si>
  <si>
    <t>Положительное заключение государственной экспертизы 21-1-1-2-053570-2021 от 20.09.2021, в 2021 году  разработана проектно-сметная документация. Разработчик – ООО «Уют»</t>
  </si>
  <si>
    <t>Благоустройство территории МБОУ «Богатыревская СОШ» по адресу: Цивильский муниципальный округ, с. Богатырево, ул. Пришкольная, д.1»</t>
  </si>
  <si>
    <t>208–2030</t>
  </si>
  <si>
    <t>Положительное заключение по проверке сметной стоимости 21-1-7-0345-24 от 19.04.2024, в 2023 году  разработана проектно-сметная документация. Разработчик – ООО «Уют»</t>
  </si>
  <si>
    <t>Благоустройство территории МБДОУ «Детский сад «Елочка» по адресу: Чувашская Республика, Цивильский район, п. Опытный, ул. П .Иванова, д. 4»</t>
  </si>
  <si>
    <t>Положительное заключение по проверке сметной стоимости 21-1-7-0535-21 от 27.07.2021, в 2021 году  разработана проектно-сметная документация. Разработчик – ООО «Агротехпроект»</t>
  </si>
  <si>
    <t>«Строительство пристроя на 500 ученических мест и дошкольной группы на 40 мест в МБОУ «Цивильская СОШ № 2» в г. Цивильск, ул. Рогожкина, д. 59»</t>
  </si>
  <si>
    <t>В рамках исполнения государственного контракта №182 от 05.02.2022 года по объекту «Строительство пристроя на 500 ученических мест и дошкольной группы на 40 мест в МБОУ «Цивильская СОШ № 2» в г. Цивильск, ул. Рогожкина, д. 59»  разработана проектно-сметная документация. Разработчик ООО «Граждан­проект» (ИНН:5836622483). В настоящее время проектировщиком по доверенности, выданной КУ ЧР «Республиканская служба единого заказчика» выполняется подача документов для проведения государственной экспертизы проекта в АУ ЧР «Центр государственной экспертизы и ценообразования в строительстве Чувашской Республики».  Центром госэкспертизы проводится проверка комплектности поданных документов. Согласно государственного контракта срок получения заключения экспертизы – 30.11.2023 года. Продление сроков по контракту не выполнялось</t>
  </si>
  <si>
    <t>Капитальный ремонт фасадов здания МБОУ «Первомайская СОШ» по адресу: Чувашская Республика, Цивильский район, д. Вторые Вурманкасы, ул. Центральная, д. 9</t>
  </si>
  <si>
    <t>Государственная программа Чувашской Республики «Развитие образования», муницпальная прогшрамма «Развитие образования»</t>
  </si>
  <si>
    <t>Капитальный ремонт МБДОУ «Детский сад «Пилеш» по адресу: Чувашская Республика – Чувашия, р-н Ци­вильский, д. Вторые Вурманкасы, ул. Центральная, д. 10</t>
  </si>
  <si>
    <t>Капитальный ремонт  МБДОУ «Детский сад «Хунав» по адресу: Чувашская Республика – Чувашия, м.о. Цивильский, п Конар, ул. Нефтяников, д. 12</t>
  </si>
  <si>
    <t>Государственная программа Чувашской Республики ««Развитие образования», муниципальная программа «Развитие образования»</t>
  </si>
  <si>
    <t>Строительство школы на 825 ученических мест в п. Кугеси</t>
  </si>
  <si>
    <t>Региональный проект «Современная школа»</t>
  </si>
  <si>
    <t>Федеральный бюджет, республиканский бюджет Чувашской Республики, ПСД разработано</t>
  </si>
  <si>
    <t>Государственная программа Чувашской Республики «Развитие образования», утвержденная постановлением Кабинета Министров Чувашской Республики от 20 декабря 2018 г. № 53</t>
  </si>
  <si>
    <t>Региональный проект «Демография»</t>
  </si>
  <si>
    <t>Модернизация школьных систем образования в Чувашской Республике</t>
  </si>
  <si>
    <t>Капитальный ремонт МБОУ «Анат-Кинярская СОШ»</t>
  </si>
  <si>
    <t>ПСД разработано</t>
  </si>
  <si>
    <t>Общий процент физического износа здания составляет выше 50%</t>
  </si>
  <si>
    <t>Капитальный ремонт МБОУ «Атлашевская СОШ»</t>
  </si>
  <si>
    <t>Капитальный ремонт МБОУ «Кугесьская СОШ № 1»</t>
  </si>
  <si>
    <t>Капитальный ремонт МБОУ «Тренькасинская СОШ им. Героя РФ Д.В. Семенова»</t>
  </si>
  <si>
    <t>Капитальный ремонт МБОУ «Сятра-Лапсарская ООШ»</t>
  </si>
  <si>
    <t>Общий процент физического износа здания составляет выше 50 %</t>
  </si>
  <si>
    <t>Капитальный ремонт МБОУ «Ишлейская СОШ»</t>
  </si>
  <si>
    <t>ПСД не разработано</t>
  </si>
  <si>
    <t>Капитальный ремонт МБОУ «Кугесьский лицей»</t>
  </si>
  <si>
    <t>Капитальный ремонт МБДОУ «Ишлейский детский сад «Буратино»  </t>
  </si>
  <si>
    <t>Капитальный ремонт МБДОУ «Кугесьский детский сад «Пурнеске»</t>
  </si>
  <si>
    <t>Модернизация дошкольных систем образования</t>
  </si>
  <si>
    <t>Оснащение библиотек, кабинетов для организации воспитательной работы и дополнительного образования детей, создание школьных творческих и волонтерских центров, художественных мастерских, материально-техническое оснащение кабинетов для реализации образовательных программ основного общего и среднего общего образования по учебным предметам «Основы безопасности и защиты Родины», «Труд (Технология)» 23 ОУ</t>
  </si>
  <si>
    <t>Перечень поручений по реализации   Послания Президента Российской Федерации  Федеральному Собранию Российской Федерации  от</t>
  </si>
  <si>
    <t>29 февраля 202_ г.</t>
  </si>
  <si>
    <t>Выполнение мероприятий по паспорту безопасности 49 объектов образования</t>
  </si>
  <si>
    <t>Приведение АТЗ ОУ в соответствие с требованиями постановления Правительства Российской Федерации  от</t>
  </si>
  <si>
    <t>2 августа 2019 г. № 1006 </t>
  </si>
  <si>
    <t xml:space="preserve">Капитальный ремонт здания МБОУ «Карабай-Шемуршинская СОШ» </t>
  </si>
  <si>
    <t>Проект «Образование»</t>
  </si>
  <si>
    <t>360 мест</t>
  </si>
  <si>
    <t>Республиканский бюджет, ПСД разрабатывается</t>
  </si>
  <si>
    <t xml:space="preserve"> включен в Долгосрочные планы опорных населенных пунктов и прилегающих территорий </t>
  </si>
  <si>
    <t>Капитальный ремонт помещений МБДОУ «Шемуршинский д/сад «Ромашка»</t>
  </si>
  <si>
    <t>120 мест</t>
  </si>
  <si>
    <t xml:space="preserve">Капитальный ремонт кровли МБОУ «Старочукальская ООШ» </t>
  </si>
  <si>
    <t>256 мест</t>
  </si>
  <si>
    <t xml:space="preserve">Капитальный ремонт кровли здания дошкольной группы МБОУ «Бичурга-Баишевская СОШ» </t>
  </si>
  <si>
    <t>40 мест</t>
  </si>
  <si>
    <t>износ здания</t>
  </si>
  <si>
    <t>Строительство модульной котельной для МБДОУ «Шемуршинский детский сад Ромашка»</t>
  </si>
  <si>
    <t>Проектирование и замена противопожарной сигнализации во всех образовательных учреждениях</t>
  </si>
  <si>
    <t>Истечение срока действия</t>
  </si>
  <si>
    <t>Обеспечение школьными автобусами, укомплектованными детскими удерживающими системами для перевозки детей дошкольного возраста</t>
  </si>
  <si>
    <t>Подвод детей до дошкольных учреждений</t>
  </si>
  <si>
    <t>Создание военизированной полосы препятствий на территории базовых образовательных учреждений для развития военно-патриотического воспитания и реализации предмета ОБЖ</t>
  </si>
  <si>
    <t>Капитальный ремонт МБДОУ «Детский сад № 1 «Золотой ключик» города Шумерля Чувашской Республики</t>
  </si>
  <si>
    <t>ГП РФ «Развитие образования»</t>
  </si>
  <si>
    <t>ФБ, РБ, МБ.  Имеется необходимость разработки ПСД. Источник финансирования разработки ПСД-республиканский бюджет Чувашской Республики.</t>
  </si>
  <si>
    <t>Долгосрочный план развития опорного населенного пункта г. Шумерля и прилегающей территории Шумерлинской сельской агломерации</t>
  </si>
  <si>
    <t>Капитальный ремонт склада МБДОУ «Детский сад № 1 «Золотой ключик» города Шумерля Чувашской Республики</t>
  </si>
  <si>
    <t>ГП ЧР «Развитие образования»</t>
  </si>
  <si>
    <t> РБ, МБ, Имеется необходимость разработки ПСД. Источник финансирования разработки ПСД-республиканский бюджет Чувашской Республики.</t>
  </si>
  <si>
    <t>Приведение в нормативное состояние склада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</si>
  <si>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Благоустройство территории МБДОУ «Детский сад № 1 «Золотой ключик» города Шумерля Чувашской Республики</t>
  </si>
  <si>
    <t>Приведение в нормативное состояние территории МБДОУ «Детский сад № 1» «Золотой ключик»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</si>
  <si>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ФБ, РБ, МБ, Имеется необходимость разработки ПСД. Источник финансирования разработки ПСД-республиканский бюджет Чувашской Республики.</t>
  </si>
  <si>
    <t>Капитальный ремонт склада МБДОУ «Детский сад №  4 «Ладушки» города Шумерля Чувашской Республики.</t>
  </si>
  <si>
    <t> РБ, МБ. Имеется необходимость разработки ПСД. Источник финансирования разработки ПСД-республиканский бюджет Чувашской Республики.</t>
  </si>
  <si>
    <t>Благоустройство территории МБДОУ «Детский сад №  4 «Ладушки» города Шумерля Чувашской Республики.</t>
  </si>
  <si>
    <t>Приведение в нормативное состояние территории МБДОУ «Детский сад № 4» «Ладушки»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</si>
  <si>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Капитальный ремонт  МБДОУ «Детский сад № 5 «Радуга» города Шумерля Чувашской Республики</t>
  </si>
  <si>
    <t>ФБ, РБ, МБ. Имеется необходимость разработки ПСД. Источник финансирования разработки ПСД-республиканский бюджет Чувашской Республики.</t>
  </si>
  <si>
    <t>Долгосрочный план развития опорного населенного пункта г. Шумерля и прилегающей территории Шумерлин­ский сельской агломерации.</t>
  </si>
  <si>
    <t>Капитальный ремонт пищеблока – прачечной и склада МБДОУ  «Детский сад № 11 «Колокольчик» города Шумерля Чувашской Республики.</t>
  </si>
  <si>
    <t>ГП ЧР «Развитие образования» </t>
  </si>
  <si>
    <t>Приведение в нормативное состояние пищеблока-прачечной и склада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</si>
  <si>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Благоустройство территории МБДОУ  «Детский сад № 11 «Колокольчик» города Шумерля Чувашской Республики.</t>
  </si>
  <si>
    <t>Приведение в нормативное состояние территории МБДОУ «Детский сад № 11» «Колокольчик»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</si>
  <si>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Капитальный ремонт МБДОУ   «Детский сад №  14 «Солнышко» города Шумерля Чувашской Республики.</t>
  </si>
  <si>
    <t>ФБ, РБ, МБ.  ПСД разработана. Источник финансирования разработки ПСД-республиканский бюджет Чувашской Республики.</t>
  </si>
  <si>
    <t>Долгосрочный план развития опорного населенного пункта г. Шумерля и прилегающей территории Шумерлин­ской сельской агломерации.</t>
  </si>
  <si>
    <t>Благоустройство территории МБДОУ «Детский сад № 14 «Солнышко» города Шумерля Чувашской Республики</t>
  </si>
  <si>
    <t>РБ, МБ. Имеется необходимость разработки ПСД. Источник финансирования разработки ПСД-республиканский бюджет Чувашской Республики.</t>
  </si>
  <si>
    <t>Приведение в нормативное состояние территории МБДОУ «Детский сад № 14» «Солнышко»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</si>
  <si>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Капитальный ремонт МБДОУ «Детский сад № 15 «Сказка» города Шумерля Чувашской Республики</t>
  </si>
  <si>
    <t>ГП РФ «Развитие образования» </t>
  </si>
  <si>
    <t>Долгосрочный план развития опорного населенного пункта г. Шумерля и прилегающей территории Шумерлин­ской сельской агломерации</t>
  </si>
  <si>
    <t>Капитальный ремонт склада МБДОУ «Детский сад № 15 «Сказка» города Шумерля Чувашской Республики</t>
  </si>
  <si>
    <t>Благоустройство территории МБДОУ «Детский сад № 15 «Сказка» города Шумерля Чувашской Республики</t>
  </si>
  <si>
    <t>Капитальный ремонт МБДОУ «Детский сад № 19 «Родничок» города Шумерля Чувашской Республики</t>
  </si>
  <si>
    <t>Капитальный ремонт склада МБДОУ «Детский сад № 19 «Родничок» города Шумерля Чувашской Республики</t>
  </si>
  <si>
    <t> РБ, МБ. ПСД разработана. Источник финансирования разработки ПСД-республиканский бюджет Чувашской Республики</t>
  </si>
  <si>
    <t>Благоустройство территории МБДОУ «Детский сад № 19 «Родничок» города Шумерля Чувашской Республики</t>
  </si>
  <si>
    <t>РБ, МБ.Имеется необходимость разработки ПСД. Источник финансирования разработки ПСД-республиканский бюджет Чувашской Республики</t>
  </si>
  <si>
    <t>Приведение в нормативное состояние территории МБДОУ «Детский сад № 19» «Родничок»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</si>
  <si>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Капитальный ремонт фасада здания МБОУ «СОШ № 6» города Шумерля Чувашской Республики</t>
  </si>
  <si>
    <t>ФБ, РБ. Разработана ПСД, имеется положительное заключение экспертизы. Есть необходимость актуализации сметной стоимости (источник финансирования актуализации ПСД-республиканский бюджет Чувашской Республики)</t>
  </si>
  <si>
    <t>Капитальный ремонт здания МБУДО «Дворец детского и молодежного творчества» г. Шумерля Чувашской Республики</t>
  </si>
  <si>
    <t>РБ, МБ. ПСД разработана, имеется положительное заключение экспертизы</t>
  </si>
  <si>
    <t>Разработка проектно-сметной документации на строительство сетей водоснабжения  и водоотведения МАУ ДОУ «ДООЛ «Соснячок» </t>
  </si>
  <si>
    <t>1000 м – водоснабжение, 1000 м – водоотведение</t>
  </si>
  <si>
    <t>Приведение в нормативное состояние зданий Детского лагеря «Соснячок» в целях обеспечение  полноценного и безопасного отдыха детей и их оздоровления</t>
  </si>
  <si>
    <t xml:space="preserve"> Строительство сетей водоснабжения  и водоотведения МАУ ДОУ «ДООЛ «Соснячок»</t>
  </si>
  <si>
    <t>РБ, МБ .Имеется необходимость разработки ПСД. Источник финансирования разработки ПСД-республиканский бюджет Чувашской Республики.</t>
  </si>
  <si>
    <t>Разработка проектно-сметной документации на Строительство локальных очистных сооружений  МАУ ДОУ «ДООЛ «Соснячок» </t>
  </si>
  <si>
    <r>
      <t>50 м</t>
    </r>
    <r>
      <rPr>
        <vertAlign val="superscript"/>
        <sz val="9"/>
        <color rgb="FF000000"/>
        <rFont val="Times New Roman"/>
        <family val="1"/>
        <charset val="204"/>
      </rPr>
      <t>3</t>
    </r>
    <r>
      <rPr>
        <sz val="9"/>
        <color rgb="FF000000"/>
        <rFont val="Times New Roman"/>
        <family val="1"/>
        <charset val="204"/>
      </rPr>
      <t>/сут</t>
    </r>
  </si>
  <si>
    <t>Приведение в нормативное состояние зданий Детского лагеря «Соснячок» в целях обеспечение  полноценного и безопасного отдыха детей и их оздоровления</t>
  </si>
  <si>
    <r>
      <t>Строительство локальных очистных сооружений производительностью 50 м</t>
    </r>
    <r>
      <rPr>
        <vertAlign val="superscript"/>
        <sz val="9"/>
        <color rgb="FF000000"/>
        <rFont val="Times New Roman"/>
        <family val="1"/>
        <charset val="204"/>
      </rPr>
      <t>3</t>
    </r>
    <r>
      <rPr>
        <sz val="9"/>
        <color rgb="FF000000"/>
        <rFont val="Times New Roman"/>
        <family val="1"/>
        <charset val="204"/>
      </rPr>
      <t>/сут  МАУ ДОУ «ДООЛ «Соснячок» </t>
    </r>
  </si>
  <si>
    <t>Капитальный ремонт пищеблока и медицинского блока МАУ ДОУ «ДООЛ «Соснячок» » </t>
  </si>
  <si>
    <t xml:space="preserve">128 детей в смену </t>
  </si>
  <si>
    <t>Разработка проектно-сметной документации на реконструкцию 4-х жилых корпусов МАУ ДОУ «ДООЛ «Соснячок» </t>
  </si>
  <si>
    <t> РБ</t>
  </si>
  <si>
    <t>Реконструкция  4-х жилых корпусов МАУ ДОУ «ДООЛ «Соснячок» </t>
  </si>
  <si>
    <t>ФБ,  РБ, МБ. Имеется необходимость разработки ПСД. Источник финансирования разработки ПСД-республиканский бюджет Чувашской Республики</t>
  </si>
  <si>
    <t>Оснащение корпусов мебелью, мягким инвентарем МАУ ДОУ «ДООЛ «Соснячок»</t>
  </si>
  <si>
    <t>Капитальный ремонт склада МБДОУ «Детский сад № 5 «Радуга» города Шумерля Чувашской Республики</t>
  </si>
  <si>
    <t>РБ, МБ. Имеется необходимость разработки ПСД. Источник финансирования разработки ПСД-республиканский бюджет Чувашской Республики</t>
  </si>
  <si>
    <t>Благоустройство территории МБДОУ «Детский сад № 5 «Радуга» города Шумерля Чувашской Республики</t>
  </si>
  <si>
    <t>ГП ЧР»Развитие образования»</t>
  </si>
  <si>
    <t>Приведение в нормативное состояние территории МБДОУ «Детский сад № 5» «Радуга»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</si>
  <si>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Благоустройство территории МБДОУ «Детский сад № 18 «Аленушка» города Шумерля Чувашской Республики</t>
  </si>
  <si>
    <t>РБ, МБ. </t>
  </si>
  <si>
    <t>Оснащение оборудованием МБОУ  «СОШ № 6» города Шумерля Чувашской Республики</t>
  </si>
  <si>
    <t>ГП  РФ «Развитие образования» </t>
  </si>
  <si>
    <t>Капитальный ремонт здания МАОУ «Ходарская СОШ им. И.Н. Ульянова» село Ходары</t>
  </si>
  <si>
    <t>ФБ, РБ, МБ, ПСД имеется</t>
  </si>
  <si>
    <t>Износ здания составляет свыше 50%.Реализация данного проекта позволит создать  условия для формирования современной образовательной среды и получения качественного образования</t>
  </si>
  <si>
    <t>Капитальный ремонт здания МБОУ «Юманайская СОШ им. С.М. Архипова» село Юманай</t>
  </si>
  <si>
    <t>Износ здания составляет свыше 50%.Реализация данного проекта позволит создать  условия для формирования современной образовательной среды и получения качественного образования.</t>
  </si>
  <si>
    <t>Капитальный ремонт здания МБОУ «Алгашинская СОШ» село Русские Алгаши</t>
  </si>
  <si>
    <t>Износ здания составляет свыше 50%.Рреализация данного проекта позволит создать  условия для формирования современной образовательной среды и получения качественного образования.</t>
  </si>
  <si>
    <t>«Комплексный капитальный ремонт здания МБОУ «СОШ № 2» г. Ядрина по адресу: Чувашская Республика, г. Ядрин, ул. Чапаева, д. 20 «а»</t>
  </si>
  <si>
    <t>Государственная программа РФ «Развитие образования»</t>
  </si>
  <si>
    <t>федеральный и республиканский бюджет</t>
  </si>
  <si>
    <t xml:space="preserve"> Наличие проектов в Долгосрочных планах опорных населенных пунктов и прилегающих территорий, в государственных программах Чувашской Республики</t>
  </si>
  <si>
    <t>«Комплексный капитальный ремонт здания МБОУ «Советская СОШ»  Ядринского муниципального округа Чувашской Республики  по адресу: Чувашской Республики  с. Советское, ул. Магницкого, д. 2</t>
  </si>
  <si>
    <t>«Благоустройство территории МБОУ «Советская СОШ»  Ядринского муниципального округа ЧР по адресу: ЧР с. Советское, ул. Магницкого, д. 22»</t>
  </si>
  <si>
    <t>«Комплексный капитальный ремонт здания МБДОУ «Детский сад»Сказка» г.Ядрина по адресу: ЧР г.Ядрин , ул. Чапаева, д.22</t>
  </si>
  <si>
    <t>«Комплексный капитальный ремонт здания МБОУ «Верхнеачакская СОШ им. А.П. Айдак» Ядринского муниципального округа ЧР по адресу: ЧР, д.Верхние Ачаки, ул. Ленина, д.38 « А»</t>
  </si>
  <si>
    <t>«Благоустройство территории МБОУ «Верхнеачакская СОШ им. А.П. Айдак» Ядринского муниципального округа ЧР по адресу: ЧР, д. Верхние Ачаки, ул. Ленина, д.38 « А»</t>
  </si>
  <si>
    <t>«Комплексный капитальный ремонт здания МБОУ « Гимназия №1» г.Ядрина ЧР по адресу: ЧР г.Ядрин, ул. Октябрьская, д.1</t>
  </si>
  <si>
    <t>Наличие проектов в Долгосрочных планах опорных населенных пунктов и прилегающих территорий, в государственных программах Чувашской Республики</t>
  </si>
  <si>
    <t>«Благоустройство территории МБОУ «Гимназия № 1» г. Ядрина ЧР по адресу: ЧР г. Ядрин, ул. Октябрьская, д. 1»</t>
  </si>
  <si>
    <t>«Строительство новой школы в д. Персирланы на 80 ученических и  30 мест для воспитанников детского сада» Ядринского муниципального округа ЧР по адресу: ЧР, д. Персирланы, ул. Шоссейная, д. 37»</t>
  </si>
  <si>
    <t xml:space="preserve"> в Долгосрочных планах опорных населенных пунктов и прилегающих территорий, в государственных программах Чувашской Республики</t>
  </si>
  <si>
    <t>«Оснащение отремонтированного здания МБОУ «Советская СОШ»  Ядринского муниципального округа ЧР по адресу: ЧР с. Советское, ул. Магницкого, д. 2»</t>
  </si>
  <si>
    <t>Капитальный ремонт здания Муниципального бюджетного общеобразовательного учреждения «Кильдюшевская  средняя общеобразовательная школа Яльчикского муниципального округа Чувашской Республики»расположенного по адресу: Чувашская Республика, Яльчикский  район, д. Кильдюево, ул.40 лет Победы, д. 18</t>
  </si>
  <si>
    <t>Национальный проект «Образование»</t>
  </si>
  <si>
    <t>республиканский бюджет Чувашской Республики, местный бюджет</t>
  </si>
  <si>
    <t>Капитальный ремонт здания Муниципального бюджетного  общеобразовательного учреждения «Яльчикская  средняя общеобразовательная школа Яльчикского муниципального округа Чувашской Республики», расположенного по адресу: Чувашская Республика, Яльчикский  район, с. Яльчики, ул.Юбилейная, д. 6</t>
  </si>
  <si>
    <t>Капитальный ремонт здания Муниципального бюджетного общеобразовательного учреждения  «Кошки-Куликеевская  средняя общеобразовательная школа Яльчикского муниципального округа Чувашской Республики «расположенного по адресу: Чувашская Республика, Яльчикский  район, д. Кошки-Куликеево, ул. Кирова, д. 14а</t>
  </si>
  <si>
    <t>Капитальный ремонт здания МБОУ «Тюмеревская СОШ имени Николая Афанасьева»</t>
  </si>
  <si>
    <t>ФБ, РБ,  ПСД имеется</t>
  </si>
  <si>
    <t>в Долгосрочных планах опорных населенных пунктов и прилегающих территорий, Государственной программе Российской Федерации «Развитие образования»</t>
  </si>
  <si>
    <t>Оснащение отремонтированных зданий МБОУ «Тюмеревская СОШ имени Николая Афанасьева»</t>
  </si>
  <si>
    <t xml:space="preserve">  в Долгосрочных планах опорных населенных пунктов и прилегающих территорий, Государственной программе Российской Федерации «Развитие образования»</t>
  </si>
  <si>
    <t xml:space="preserve">местный бюджет ЧР </t>
  </si>
  <si>
    <t>Капитальный ремонт здания МБДОУ «Детский сад № 1 с. Янтиково»</t>
  </si>
  <si>
    <t>МБ, необходимо разработать ПСД</t>
  </si>
  <si>
    <t>Капитальный ремонт здания МБОУ ДО «Детско-юношеский центр»</t>
  </si>
  <si>
    <t>инфраструктура образования</t>
  </si>
  <si>
    <t>Капитальный ремонт здания МБОУ «Янтиковская СОШ имени Героя Советского Союза П.Х. Бухтулова»</t>
  </si>
  <si>
    <t>Капитальный ремонт здания МАОУ «Алдиаровская СОШ»</t>
  </si>
  <si>
    <t>Экосистема «Лучшие на селе»</t>
  </si>
  <si>
    <t>муниципальные округа Чувашской Республики</t>
  </si>
  <si>
    <t>2025–2030г.г.</t>
  </si>
  <si>
    <t>Образование для каждого 2030</t>
  </si>
  <si>
    <t>Профессионалитет – кадры для Чувашии</t>
  </si>
  <si>
    <t>Строительство многофункционального центра культуры и досуга в «Заволжье» г. Чебоксары</t>
  </si>
  <si>
    <t>государственная программа Чувашской республики «Развитие культуры»</t>
  </si>
  <si>
    <t>1406,9 кв.м 250 мест</t>
  </si>
  <si>
    <t>республиканский бюджет Чувашской Республики, местный бюджет города Чебоксары, ПСД и пол. Закл. Имеется</t>
  </si>
  <si>
    <t>объем финансирования, млн. рублей,  млн. руб.</t>
  </si>
  <si>
    <t>разработка ПСД  на проведение капитального ремонта ДК «Южный» </t>
  </si>
  <si>
    <t>муниципальная программа города Чебоксары  «Развитие культуры и Туризма в г. Чебоксары»«</t>
  </si>
  <si>
    <t>площадь 730,2 кв.м</t>
  </si>
  <si>
    <t>МБ</t>
  </si>
  <si>
    <t>Повышение качества предоставляемых услуг, в соответствии с требованиями законодательства о защите прав инвалидов и лиц ОВЗ, нормами антитеррористического законодательства и пожарной безопасности</t>
  </si>
  <si>
    <t>Капитальный ремонт ДК «Южный»</t>
  </si>
  <si>
    <t>НП «Семья»;   государственная программа Чувашской республики «Развитие культуры»;  муниципальная программа города Чебоксары  «Развитие культуры и Туризма в г. Чебоксары»«</t>
  </si>
  <si>
    <t>площадь 730,2 кв. м</t>
  </si>
  <si>
    <t>Перерасчет и экспертиза  ПСД на проведение капитального ремонта внутренних помещений и капитального ремонта механического оборудования  сцены концертного зала ДК имени П.П. Хузангая МАУК «МК «Победа» </t>
  </si>
  <si>
    <t>Капитальный ремонт ДК имени П.П. Хузангая МАУК «МК «Победа»(вентиляция, механическое оборудование и внутренние помещения)</t>
  </si>
  <si>
    <t>НП «Семья»;  государственная программа Чувашской республики «Развитие культуры»</t>
  </si>
  <si>
    <t>Разработка ПСД на проведение капитального ремонта внутренних помещений с учетом   противопожарных мероприятий ДК «Салют» </t>
  </si>
  <si>
    <t>Повышение качества предоставляемых услуг, в соответствии с требованиями законодательства о защите прав инвалидов и лиц ОВЗ, нормами антитеррористического законодательства и пожарной безопасности. </t>
  </si>
  <si>
    <t>Капитальный ремонт внутренних помещений с учетом противопожарных мероприятий ДК «Салют» </t>
  </si>
  <si>
    <t>НП «Семья»;    государственная программа Чувашской республики «Развитие культуры»</t>
  </si>
  <si>
    <t>разработка дизайн-проекта и ПСД  капитального ремонта центральной городской библиотеки  им.  В. Маяковского</t>
  </si>
  <si>
    <t xml:space="preserve"> бюджет г. Чебоксары </t>
  </si>
  <si>
    <t>Капитальный ремонт Центральной городской библиотеки им. В. Маяковского </t>
  </si>
  <si>
    <t>НП «Семья»; государственная программа Чувашской республики «Развитие культуры»</t>
  </si>
  <si>
    <t>Повышение качества предоставляемых услуг, в соответствии с требованиями законодательства о защите прав инвалидов и лиц ОВЗ, нормами антитеррористического законодательства и пожарной безопасности </t>
  </si>
  <si>
    <t> Разработка ПСД на капитальный ремонт молодежной  библиотеки им. К. Чуковского </t>
  </si>
  <si>
    <t>Капитальный ремонт молодежная библиотека имени К. Чуковского</t>
  </si>
  <si>
    <t>разработка ПСд на капитальный ремонт социально-информационного центра им. К. Иванова </t>
  </si>
  <si>
    <t>муниципальная программа города Чебоксары  «Развитие культуры и Туризма в г. Чебоксары»</t>
  </si>
  <si>
    <t>431,2 кв. м</t>
  </si>
  <si>
    <t>Капитальный ремонт социально-информационный центр имени К. Иванова – филиал № 15</t>
  </si>
  <si>
    <t>2028г</t>
  </si>
  <si>
    <t>Разработка ПСД и Капитальный ремонт библиотеки – детского информационного центра имени В. Сухомлинского ф. 2</t>
  </si>
  <si>
    <t>387,6 кв. м</t>
  </si>
  <si>
    <t>Разработка ПСД и Капитальный ремонт  библиотеки – социально-информа­ционного центра имени М. Сеспеля ф. 13</t>
  </si>
  <si>
    <t>557,1 кв. м</t>
  </si>
  <si>
    <t>ФБ, ЧР, МБ</t>
  </si>
  <si>
    <t>Капитальный ремонт  МБУ ДО «ЧДМШ № 5 имени Ф.М. Лукина»</t>
  </si>
  <si>
    <t>1910 кв.м.</t>
  </si>
  <si>
    <t>Разработка ПСД на проведение капитального ремонта МБУДО «ЧДМШ № 3»</t>
  </si>
  <si>
    <t>Капитальный ремонт МБУДО «ЧДМШ № 3» Капитальный ремонт внутренних помещений и ремонт фасада</t>
  </si>
  <si>
    <t>Разработка ПСД на проведение капитального ремонта МБУ ДО «ЧДХШИ»</t>
  </si>
  <si>
    <t>1503,8 кв. м</t>
  </si>
  <si>
    <t>Капитальный ремонт внутренних помещений, конструкции кровли, инженерные коммуникации МБУДО «ЧДХШИ»</t>
  </si>
  <si>
    <t>Государственная программа Российской Федерации «Развитие культуры»</t>
  </si>
  <si>
    <t>Модернизация библиотеки – социально-информацион­ного центра имени М. Сеспеля ф. 13</t>
  </si>
  <si>
    <t>Модернизация муниципальной библиотеки имени Л. Кассиля ф. 10</t>
  </si>
  <si>
    <t>Создание модельной библиотеки – Центральная библиотека</t>
  </si>
  <si>
    <t>Национальный проект «Семья», Государственная программа  Чувашской Республики «Развитие культуры»</t>
  </si>
  <si>
    <t>Капитальный ремонт АУ «ДК «Химик»</t>
  </si>
  <si>
    <t>Капитальный ремонт МБОУ ДО «Детская школа искусств»</t>
  </si>
  <si>
    <t>Капитальный ремонт МБОУ ДО «Детская музыкальная школа»</t>
  </si>
  <si>
    <t>Государственная программа  Чувашской Республики «Развитие культуры»</t>
  </si>
  <si>
    <t>Капитальный ремонт Библиотеки им. Николаева</t>
  </si>
  <si>
    <t>Создание модельной библиотеки – Библиотека им. Николаева</t>
  </si>
  <si>
    <t>Приобретение фондового оборудования МБУ «Историко-художественный музейный комплекс» города Новочебоксарска</t>
  </si>
  <si>
    <t xml:space="preserve">ФБ+РБ+МБ </t>
  </si>
  <si>
    <t>Капитальный ремонт МБУ «Историко-художественный музейный комплекс» города Новочебоксарска</t>
  </si>
  <si>
    <t>РБ+МБ, экспертиза 21-1-7-0511-23, 12.04.2024, сумма 5176,43 тыс.руб., 21-1-7-0297-24, 27.03.2024, сумма2514,32 тыс.руб., проект на 10000 тыс.рублей будет разработан в 2025 г.</t>
  </si>
  <si>
    <t>Капитальный ремонт  Библиотеки им. П. Хузангая</t>
  </si>
  <si>
    <t>Создание модельной библиотеки – Библиотека им. П. Хузангая</t>
  </si>
  <si>
    <t>Капитальный ремонт  Библиотеки им. С. Маршака</t>
  </si>
  <si>
    <t>Создание модельной библиотеки – Библиотека им. С. Мар­шака</t>
  </si>
  <si>
    <t>Капитальный ремонт  Детско-юно­шес­кой библиотеки</t>
  </si>
  <si>
    <t>Создание модельной библиотеки – Детско-юношеская библиотека</t>
  </si>
  <si>
    <t>Капитальный ремонт  Библиотеки им. Полоруссова-Шелеби</t>
  </si>
  <si>
    <t>Создание модельной библиотеки – Библиотека им. Полоруссова-Шелеби</t>
  </si>
  <si>
    <t>Капитальный ремонт  Библиотеки им. Давыдова-Анатри</t>
  </si>
  <si>
    <t>Создание модельной библиотеки – Библиотека им. Давыдова-Анатри</t>
  </si>
  <si>
    <t>Капитальный ремонт здания Тушкасинского сельского клуба Аликовского муниципального округа Чувашской Республики</t>
  </si>
  <si>
    <t>Национальный проект «Семья» Государственная программа Чувашской Республики «Развитие культуры»</t>
  </si>
  <si>
    <t>65 посадочных мест</t>
  </si>
  <si>
    <t>Федеральный бюджет, республиканский бюджет Чувашской Республики, Местный бюджет, ПСД имеется от 05.07.2023</t>
  </si>
  <si>
    <t xml:space="preserve">Капитальный ремонт здания АУ ЦКС Аликовского муниципального округа Чувашской Республики  </t>
  </si>
  <si>
    <t>Государственная программа Чувашской Республики «Развитие культуры»</t>
  </si>
  <si>
    <t>346 посадочных мест</t>
  </si>
  <si>
    <t xml:space="preserve">Республиканский бюджет Чувашской  Республики, местный бюджет. Имеется ПСД от 16.04.2024 </t>
  </si>
  <si>
    <t>Техническое оснащение Муниципального бюджетного учреждения культуры «Аликовский литературно-краеведческий музей» Аликовского муниципального округа Чувашской Республики</t>
  </si>
  <si>
    <t>площадь здания   504 кв. м</t>
  </si>
  <si>
    <t xml:space="preserve">Федеральный бюджет, республиканский бюджет Чувашской  Республики </t>
  </si>
  <si>
    <t>наличие в мастер-плане территорий, дизайн-проекта создания экспозиций</t>
  </si>
  <si>
    <t>Создание Аликовской  детской модельной библиотеки МБУК «ЦБС» Аликовского МО</t>
  </si>
  <si>
    <t>общая площадь 200 кв. м</t>
  </si>
  <si>
    <t xml:space="preserve">наличие в мастер-плане территорий </t>
  </si>
  <si>
    <t>Капитальный ремонт здания Татмышского сельского клуба Аликовского муниципального округа Чувашской Республики»</t>
  </si>
  <si>
    <t xml:space="preserve">Республиканский бюджет Чувашской  Республики, Местный бюджет. ПСД имеется 20.03.2023 </t>
  </si>
  <si>
    <t>100 посадочных мест</t>
  </si>
  <si>
    <t>Создание модельной  библиотеки на базе  Шумшевашской сельской библиотеки МБУК «ЦБС» Аликовского МО</t>
  </si>
  <si>
    <t>общая площадь 140 кв. м</t>
  </si>
  <si>
    <t xml:space="preserve">Федеральный бюджет Республиканский бюджет Чувашской Республики </t>
  </si>
  <si>
    <t xml:space="preserve"> Государственная программа Чувашской Республики «Развитие культуры»</t>
  </si>
  <si>
    <t>49 посадочных мест</t>
  </si>
  <si>
    <t xml:space="preserve">Создание модельной  библиотеки на базе Большевыльской сельской библиотеки МБУК «ЦБС» Аликовского МО </t>
  </si>
  <si>
    <t>68 кв.м.</t>
  </si>
  <si>
    <t>Федеральный бюджет, республиканский бюджет Чувашской  Республики</t>
  </si>
  <si>
    <t>В здании Туривыльского сельского клуба действует Туривыльская сельская библиотека. В соответствии с Распоряжением Министерства культуры РФ от 23 октября 2023 г. № Р-2879 соответствует нормативам и нормам размещения оптимального размещения организаций культуры и обеспеченности населения услугами организаций культуры</t>
  </si>
  <si>
    <t>350 посадочных мест</t>
  </si>
  <si>
    <t>Федеральный бюджет, республиканский бюджет Чувашской  Республики, местный бюджет, требуется разработка ПСД</t>
  </si>
  <si>
    <t>В Комплексной программе социально-экономического развития Чувашской Республики на 2020-2025 годы, наличие в мастер-плане территорий</t>
  </si>
  <si>
    <t xml:space="preserve">Капитальный ремонт Питишевского сельского Дома культуры АУ «ЦКС» Аликовского муниципального округа  </t>
  </si>
  <si>
    <t>Республиканский бюджет Чувашской  Республики, местный бюджет. Требуется разработка ПСД</t>
  </si>
  <si>
    <t xml:space="preserve">Капитальный ремонт Чувашско-Сорминского сельского Дома культуры АУ «ЦКС» Аликовского муниципального округа  </t>
  </si>
  <si>
    <t>200 посадочных мест</t>
  </si>
  <si>
    <t>Федеральный бюджет, республиканский бюджет Чувашской  Республики, местный бюджет. Потребуется разработка ПСД</t>
  </si>
  <si>
    <t xml:space="preserve">Капитальный ремонт здания Тури-Выльского сельского клуба МБУК «ЦБС» Аликовского МО </t>
  </si>
  <si>
    <t>площадь здания 220,1 кв.м.</t>
  </si>
  <si>
    <t>Республиканский бюджет Чувашской  Республики, местный бюджет требуется разработка ПСД</t>
  </si>
  <si>
    <t>Создание модельной  библиотеки на базе Вотланской сельской библиотеки МБУК «ЦБС» Аликовского МО</t>
  </si>
  <si>
    <t>116,5 кв.м.</t>
  </si>
  <si>
    <t>Федеральный бюджет, Республиканский бюджет Чувашской  Республики. ПСД на стадии разработки</t>
  </si>
  <si>
    <t>Капитальный ремонт здания Раскильдинской сельской библиотеки МБУК «ЦБС» Аликовского МО</t>
  </si>
  <si>
    <t>площадь здания 119 кв.м.</t>
  </si>
  <si>
    <t>Республиканский бюджет Чувашской  Республики и местный бюджет, требуется разработка ПСД</t>
  </si>
  <si>
    <t xml:space="preserve">Капитальный ремонт здания Кивойской  сельской библиотеки МБУК «ЦБС» Аликовского МО </t>
  </si>
  <si>
    <t>площадь здания 209,2 кв.м.</t>
  </si>
  <si>
    <t>Строительство сельского Дома культуры на 150 мест в с. Старые Айбеси и модернизация оборудования</t>
  </si>
  <si>
    <t>Государственная программа  Чувашской Республики «Развитие культуры»</t>
  </si>
  <si>
    <t>150 мест</t>
  </si>
  <si>
    <t xml:space="preserve">В Долгосрочных планах опорных населенных пунктов и прилегающих территорий. В государственной программе Чувашской Республики «Развитие культуры. Постановление Кабинета Министров Чувашской Республики от 24 января 2023 г. № 18 «Об утверждении перечня опорных населенных пунктов и прилегающих населенных пунктов Чувашской Республики </t>
  </si>
  <si>
    <t>Капитальный ремонт Чуварлейского сельского Дома культуры</t>
  </si>
  <si>
    <t>Национальный проект «Семья», Государственная программа  Чувашской Республики «Развитие культуры»</t>
  </si>
  <si>
    <t>ПИР–2025, 2026–кап. ремонт</t>
  </si>
  <si>
    <t>200 мест</t>
  </si>
  <si>
    <t>ФБ+РБ+МБ, ПСД нет</t>
  </si>
  <si>
    <t>Капитальный ремонт Октябрьского сельского Дома культуры</t>
  </si>
  <si>
    <t>ПИР–2026, 2027–кап. ремонт</t>
  </si>
  <si>
    <t>250 мест</t>
  </si>
  <si>
    <t>Капитальный ремонт Стемасского сельского Дома культуры и модернизация оборудования</t>
  </si>
  <si>
    <t>ПИР–2027, 2028–кап. ремонт</t>
  </si>
  <si>
    <t>350 мест</t>
  </si>
  <si>
    <t>Капитальный ремонт Атрасткого сельского дома культуры и модернизация оборудования</t>
  </si>
  <si>
    <t>ПИР–2028, 2029–кап. ремонт</t>
  </si>
  <si>
    <t>Капитальный ремонт Стемасской сельской библиотеки и создание модельной библиотеки</t>
  </si>
  <si>
    <t>ПИР–2025, 2026–кап. ремонт, 2027 – создание модельной библиотеки</t>
  </si>
  <si>
    <t>115,5 кв.м</t>
  </si>
  <si>
    <t xml:space="preserve">Постановление Кабинета Министров Чувашской Республики от 24 января 2023 г. № 18 «Об утверждении перечня опорных населенных пунктов и прилегающих населенных пунктов Чувашской Республики </t>
  </si>
  <si>
    <t>Капитальный ремонт и модернизация МБУ «Алатырский городской архив» (расположенный в многоквартирном доме)</t>
  </si>
  <si>
    <t>Государственная программа Чувашской Республики «Развитие культуры»  </t>
  </si>
  <si>
    <t>284 кв.м. 30779 единиц хранения</t>
  </si>
  <si>
    <t>РБ, МБ сметная документация на капитальный ремонт есть, на модернизацию нет</t>
  </si>
  <si>
    <t>Долгосрочный план социально-экономического развития Алатырской сельской агломерации </t>
  </si>
  <si>
    <t>Модернизация-приобретение архивного оборудования МБУ «Алатырский городской архив»</t>
  </si>
  <si>
    <t>Национальный проект «Семья», Региональный проект «Развитие культуры»  </t>
  </si>
  <si>
    <t xml:space="preserve">Благоустройство прилегающей территории здания МАУ «Алатырский городской Дворец культуры» </t>
  </si>
  <si>
    <t>11 248 кв. м</t>
  </si>
  <si>
    <t>Капитальный ремонт помещений, инженерных коммуникаций и фасадов МАУ «Алатырский городской Дворец культуры» включая модернизацию оборудования</t>
  </si>
  <si>
    <t>Национальный проект «Семья», Государственная программа Чувашской Республики «Развитие культуры»  </t>
  </si>
  <si>
    <t>5350 кв. м 660 мест</t>
  </si>
  <si>
    <t>ФБ, РБ, МБ, ПСД на фасад есть, требует корретировки, на капитальный ремонт ПСД нет</t>
  </si>
  <si>
    <t>Капитальный ремонт фасадов здания МАУ «Алатырский городской Дворец культуры»</t>
  </si>
  <si>
    <t> Национальный проект «Семья», Региональный проект «Развитие культуры»                   </t>
  </si>
  <si>
    <t>5350 кв. м</t>
  </si>
  <si>
    <t>Благоустройство территории «Музея русской провинции» МБУК «Алатырский краеведсческий музей», реализация проекта »Музейный сад»</t>
  </si>
  <si>
    <t>РБ, МБ, ПСД есть, требуется корректировка</t>
  </si>
  <si>
    <t xml:space="preserve">Капитальный ремонт здания МБУК «Алатырский краеведсческий музей» </t>
  </si>
  <si>
    <t>658 кв. м</t>
  </si>
  <si>
    <t>ФБ, РБ, МБ  ПСД нет</t>
  </si>
  <si>
    <t>Капитальный ремонт помещения библиотеки-филиала № 1 «Библиотека семейного чтения» МБУК «Алатырская централизованная библиотечная система» и создание модельной библиотеки </t>
  </si>
  <si>
    <t>250 кв. м</t>
  </si>
  <si>
    <t>ФБ, РБ, МБ, ПСД нет</t>
  </si>
  <si>
    <t>Капитальный ремонт помещения центральной библиотеки МБУК «Алатырская централизованная библиотечная система» и создание модельной библиотеки</t>
  </si>
  <si>
    <t>400 кв. м</t>
  </si>
  <si>
    <t xml:space="preserve">Благоустройство территории  МБУДО «Алатырская детская школа искусств» </t>
  </si>
  <si>
    <t>Капитальный ремон территории «Городского сад» МБУ «Центр ресурсного обеспечения» города Алатыря Чувашской Республики</t>
  </si>
  <si>
    <t>Государственная программа Чувашской Республики «Развитие туризма и индустрии гостеприимства»  </t>
  </si>
  <si>
    <t>1 Га</t>
  </si>
  <si>
    <t>ФБ, республиканский бюджет Чувашской Республики, бюджет г. Алатыря</t>
  </si>
  <si>
    <t>Улучшение санитарного состояния Алатырского дендрологического парка</t>
  </si>
  <si>
    <t>84 Га</t>
  </si>
  <si>
    <t>Строительство набережной и смотровой площадки на левом берегу р. Сура</t>
  </si>
  <si>
    <t>Капитальный ремонт здания МБУК «Алатырский краеведческий музей» в целях создания музея:  «Музей XX-го века»   (военно-патриотическая тематика, авиационные традиции Алатыря, индустриализация, трудовой подвиг народа,  Космос)</t>
  </si>
  <si>
    <t> Национальный проект «Семья», региональный проект «Развитие культуры» </t>
  </si>
  <si>
    <t>Капитальный ремонт помещения библиотеки-филиала № 1 «Библиотека семейного чтения» МБУК «Алатырская централизованная библиотечная система» в целях создания модельной библиотеки </t>
  </si>
  <si>
    <t>Капитальный ремонт помещения центральной библиотеки МБУК «Алатырская централизованная библиотечная система» в целях создания модельной библиотеки</t>
  </si>
  <si>
    <t>Строительство сельского дома культуры на 49 мест в д. Татмыш-Югелево Батыревского муниципального округа</t>
  </si>
  <si>
    <t> Включен в Долгосрочный план опорных населенных пунктов и прилегающих территорий, положительное заключение № 21-1-1-2-028850-2023 от 29.05.2023 </t>
  </si>
  <si>
    <t>Капитальный ремонт здания культурно-досугового центра села Батырево Батыревского муниципального округа Чувашской Республики</t>
  </si>
  <si>
    <t>Государственная программа ЧР «Комплексное развитие сельских территорий Чувашской Республики», Государственная программа РФ «Комплексное развитие сельских территорий»</t>
  </si>
  <si>
    <t>Включен в Долгосрочный план опорных населенных пунктов и прилегающих территорий, положительное заключение № 21-1-1-2-022909-2024 от 14.05.2024 </t>
  </si>
  <si>
    <t>Приобретение оборудования для культурно-досугового центра с. Батырево АУ «Централизованная клубная система» Батыревского муниципального округа Чувашской Республики</t>
  </si>
  <si>
    <t>Протокол заседания Комиссии по отбору проектов комплексного развития сельских территорий или сельских агломераций, российских кредитных организаций и международных финансовых организаций в качестве уполномоченных банков, а также оценке эффективности использования субсидий, предоставляемых в рамках государственной программы Российской Федерации «Комплексное развитие сельских территорий» от 07.06.2024 № 70</t>
  </si>
  <si>
    <t>Капитальный ремонт здания Алманчиковского сельского дома культуры Батыревского муниципального округа Чувашской Республики</t>
  </si>
  <si>
    <t>Нацпроект «Семья», Государственная программа Чувашской Республики «Развитие культуры»</t>
  </si>
  <si>
    <t>РБ+МБ, ПСД не имеется</t>
  </si>
  <si>
    <t>Включен в Долгосрочный план опорных населенных пунктов и прилегающих территорий</t>
  </si>
  <si>
    <t>Капитальный ремонт здания сельского дома культуры в с. Первомайское Батыревского муниципального округа Чувашской Республики</t>
  </si>
  <si>
    <t>ФБ+РБ+МБ, разработка ПСД за счет МБ</t>
  </si>
  <si>
    <t> Включен в Долгосрочный план опорных населенных пунктов и прилегающих территорий</t>
  </si>
  <si>
    <t> Включен в Долгосрочный план  опорных населенных пунктов и прилегающих территорий</t>
  </si>
  <si>
    <t> Включен в Долгосрочный план опорных населенных пунктов и прилегающих территорий,  положительное заключение № 21-1-7-1315-2020 от 30.11.2020 </t>
  </si>
  <si>
    <t xml:space="preserve">Реконструкция объекта «МАУ ДО «Батыревская ДШИ» Батыревского района Чувашской Республики </t>
  </si>
  <si>
    <t>Включен в Долгосрочный план опорных населенных пунктов и прилегающих территорий, положительное заключение № 21-1-1-3-038255-2022 от 15.06.2022)</t>
  </si>
  <si>
    <t>Реставрация здания  БУК историко-этнографического музея «Хлеб» Батыревского муниципального округа Чувашской Республики и Создание музея под открытым небом  БУК историко-этнографического музея «Хлеб» Батыревского муниципального округа Чувашской Республики</t>
  </si>
  <si>
    <t>Включен в Долгосрочный план опорных населенных пунктов и прилегающих территорий  </t>
  </si>
  <si>
    <t>Создание модельной библиотеки на базе Татарско-Сугутской сельской библиотеки  МБУК «Централизованная библиотечная система» Батыревского муниципального округа Чувашской Республики</t>
  </si>
  <si>
    <t>Создание модельной библиотеки на базе Первомайской сельской библиотеки МБУК «Централизованная библиотечная система» Батыревского муниципального округа Чувашской Республики</t>
  </si>
  <si>
    <t>Капитальный ремонт Хирпосинского сельского Дома культуры МБУК «Централизованная клубная система» и модернизация оборудованием</t>
  </si>
  <si>
    <t>национальный проект «Семья», государственная программа ЧР «Развитие культуры»</t>
  </si>
  <si>
    <t>204 посадочных мест</t>
  </si>
  <si>
    <t>Капитальный ремонт Алгазинского сельского Дома культуры МБУК «Централизованная клубная система» и модернизация оборудованием</t>
  </si>
  <si>
    <t>государственная программа  ЧР «Развитие культуры»</t>
  </si>
  <si>
    <t>150 посадочных мест</t>
  </si>
  <si>
    <t>Капитальный ремонт Кожар-Яндобинского сельского Дома культуры МБУК «Централизованная клубная система» и модернизация оборудованием»</t>
  </si>
  <si>
    <t>80 посадочных мест</t>
  </si>
  <si>
    <t>Не смотря на небольшое количество населения, в Доме культуры имеются крупные коллективы художественной самодеятельности: фольклорный коллектив «Кушар Ен» (22 человека), мужской ансамбль гармонистов «Алтар Салтар».</t>
  </si>
  <si>
    <t>Капитальный ремонт Чирш-Хирлепского сельского Дома культуры МБУК «Централизованная клубная система» и модернизация оборудованием</t>
  </si>
  <si>
    <t>160 посадочных мест</t>
  </si>
  <si>
    <t>Имеется театральный коллектив «Асамат», имеющий звание «народный»</t>
  </si>
  <si>
    <t>Капитальный ремонт Большеяушского сельского Дома культуры МБУК «Централизованная клубная система» и модернизация оборудованием</t>
  </si>
  <si>
    <t>национальный проект «Семья», Государственная программа «Развитие культуры»</t>
  </si>
  <si>
    <t>220 посадочных мест</t>
  </si>
  <si>
    <t>Капитальный ремонт Хумушского сельского Дома культуры МБУК «Централизованная клубная система» и модернизация оборудованием</t>
  </si>
  <si>
    <t>250 посадочных мест</t>
  </si>
  <si>
    <t>Капитальный ремонт Абызовского сельского Дома культуры МБУК «Централизованная клубная система» и модернизация оборудованием</t>
  </si>
  <si>
    <t>национальный проект «Семья», государственная программа  ЧР «Развитие культуры»</t>
  </si>
  <si>
    <t>Капитальный ремонт Ораушского сельского клуба МБУК «Централизованная клубная система» и модернизация оборудованием</t>
  </si>
  <si>
    <t>Капитальный ремонт Сендимиркинского сельского Дома культуры МБУК «Централизованная клубная система» и модернизация оборудованием</t>
  </si>
  <si>
    <t>РБ, МБ,  ПСД нет</t>
  </si>
  <si>
    <t>Капитальный ремонт Калининской сельской библиотеки МБУК «Централизованная библиотечная система»</t>
  </si>
  <si>
    <t>590,5 кв.м.</t>
  </si>
  <si>
    <t>Капитальный ремонт Малдыкасинской сельской библиотеки МБУК «Централизованная библиотечная система»</t>
  </si>
  <si>
    <t>46,39 кв.м.</t>
  </si>
  <si>
    <t>Создание модельной библиотеки на базе Новояхакасинской сельской библиотеки МБУК «Централизованная библиотечная система»</t>
  </si>
  <si>
    <t>89,4 кв. м</t>
  </si>
  <si>
    <t>Создание модельной библиотеки на базе Калининской сельской библиотеки МБУК «Централизованной библиотечной системы»</t>
  </si>
  <si>
    <t>590,5 кв. м</t>
  </si>
  <si>
    <t>ФБ ,РБ, МБ</t>
  </si>
  <si>
    <t>Капитальный ремонт Вурнарской детской школы искусств и модернизация оборудованием</t>
  </si>
  <si>
    <t>475,38 кв.м.</t>
  </si>
  <si>
    <t>Ремонт помещений МБУ «Архив Вурнарского муниципального округа Чувашской Республики»</t>
  </si>
  <si>
    <t>государственная программа ЧР «Развитие культуры»</t>
  </si>
  <si>
    <t>Ибресинский муниципальный округ  Чувашской Республики</t>
  </si>
  <si>
    <t>государственная программа Чувашской Республики «Развитие культуры», мукниципальная программа «Развитие культуры и туризма»</t>
  </si>
  <si>
    <t xml:space="preserve">Необходимость строительства Дома культуры в с.  Хормалы связана с тем, что в настоящее время Хормалинский  центральный сельский Дом культуры находится в неудовлетворительном состоянии.  Включен в ДПР» </t>
  </si>
  <si>
    <t>Приобретение оборудования для сельского дома культуры на 150 мест в с. Хормалы</t>
  </si>
  <si>
    <t>государственная программа Чувашской Республики «Развитие культуры», муниципальная программа «Развитие культуры и туризма»</t>
  </si>
  <si>
    <t>В 2025 году планируется строительство сельского Дома культуры в с. Хормалы, поэтому имеется необходимость оснащения оборудованием нового сельского Дома культуры.</t>
  </si>
  <si>
    <t>Капитальный ремонт здания Чуваштимяшского сельского Дома культуры</t>
  </si>
  <si>
    <t>Национальный проект «Семья»государственная программа Чувашской Республики «Развитие культуры», муниципальная программа «Развитие культуры и туризма»</t>
  </si>
  <si>
    <t>ПИР–2028, капремонт–2029</t>
  </si>
  <si>
    <t>300 посадочных мест</t>
  </si>
  <si>
    <t>ФБ РБ, МБ ПСД нет</t>
  </si>
  <si>
    <t>Данное учреждение обслуживает  пять  населенных пункта, реализация данного проекта позволит создать качественные условия для организации и обеспечение жителей сельского поселения услугами организаций культуры</t>
  </si>
  <si>
    <t>Капитальный ремонт здания Андреевского сельского Дома культуры</t>
  </si>
  <si>
    <t>Национальный проект «Семья»государственная программа Чувашской Республики «Развитие культуры», муниципальная программа «Развитие культуры и туризма»«</t>
  </si>
  <si>
    <t>Капитальный ремонт  Чуваштимяшской сельской библиотеки и создание Чувашскотимяшской модельной библиотеки</t>
  </si>
  <si>
    <t>Национальный проект «Семья»государственная программа Чувашской Республики «Развитие культуры», мукниципальная программа «Развитие культуры и туризма»</t>
  </si>
  <si>
    <t>ФБ, РБ, МБ ПСД нет</t>
  </si>
  <si>
    <t>Создание Климовской модельной библиотеки</t>
  </si>
  <si>
    <t>Национальный проект «Семья» государственная программа Чувашской Республики «Развитие культуры», муниципальная программа «Развитие культуры и туризма»</t>
  </si>
  <si>
    <t>Модернизация модельной библиотеки « Канашская детская библиотека»</t>
  </si>
  <si>
    <t>госпрограмма ЧР «Развитие культуры»</t>
  </si>
  <si>
    <t>127 кв.м</t>
  </si>
  <si>
    <t>Капитальный ремонт АУ «Дворец культуры»</t>
  </si>
  <si>
    <t>500 пос. мест</t>
  </si>
  <si>
    <t>имеется потребность, ПСД на сумму 15 млн. руб.  в ценах 2020 г. необходим перерасчет</t>
  </si>
  <si>
    <t>Капитальный ремонт МБУ «Детская музыкальная школа»</t>
  </si>
  <si>
    <t>300 обучающихся</t>
  </si>
  <si>
    <t>имеется потребность ПСД на сумму 5 185,59 и 5 186,00 – 2024 г.</t>
  </si>
  <si>
    <t>Капитальный ремонт фасада МБУ «Детская художественная школа»</t>
  </si>
  <si>
    <t>имеется потребность в проведении ремонта.</t>
  </si>
  <si>
    <t>Текущий ремонт МБУ «Краеведческий музей»</t>
  </si>
  <si>
    <t>750 кв.м.</t>
  </si>
  <si>
    <t>имеется потребность в проведении ремонта</t>
  </si>
  <si>
    <t>НП «Семья»,    гос.программа ЧР «Развитие культуры»</t>
  </si>
  <si>
    <t>ПСД имеется, положительное заключение гос. экспертизы № 21-1-1-2-007358-2024 от 22.02.2026</t>
  </si>
  <si>
    <t>Капитальный ремонт задания сельского дома культуры по адресу: Чувашская Республика, Канашский район, с. Тобурданово, ул. Пушкина, д. 57</t>
  </si>
  <si>
    <t>гос.программа ЧР «Развитие культуры»</t>
  </si>
  <si>
    <t>ПСД имеется, положительное заключение гос. экспертизы № 21-1-1-2-074237-2022 от 20.10.2022</t>
  </si>
  <si>
    <t xml:space="preserve"> «Капитальный ремонт Дальнесорминского сельского клуба МБУК «Централизованная клубная система» по адресу: Чувашская Республика, Канашский район, д. Дальние Сормы, ул. Шоссейная, д. 21</t>
  </si>
  <si>
    <t>гос. программа ЧР «Развитие культуры»</t>
  </si>
  <si>
    <t xml:space="preserve">ПСД имеется      </t>
  </si>
  <si>
    <t>Капитальный ремонт кровли и фасада  Вутабосинского сельского Дома культуры МБУК «Централизованная клубная система» Канашского муниципального округа Чувашской Республики</t>
  </si>
  <si>
    <t>ПСД имеется, положительное заключение гос. экспертизы № 21-1-1-2-073787 от 03.12.2023</t>
  </si>
  <si>
    <t xml:space="preserve">Капитальный ремонт Большебикшихского сельского Дома культуры МБУК «Централизованная клубная система» Канашского муниципального округа Чувашской Республики, расположенной по адресу: Чувашская Республика, Канашский район, д.Б.Бикшихи, ул. Ленина, д. 1/а </t>
  </si>
  <si>
    <t xml:space="preserve">Капитальный ремонт здания архива администрации  Канашского муниципального округа Чувашской Республики </t>
  </si>
  <si>
    <t>Капитальный ремонт здания МБУ ДО «ДШИ»  Канашского муниципального округа Чувашской Республики по адресу: Чувашская Республика, Канашский район, д. Сугайкасы, ул. Сугай, д.4</t>
  </si>
  <si>
    <t>НП «Семья»,     гос.программа ЧР «Развитие культуры»</t>
  </si>
  <si>
    <t>ПСД имеется, положительное заключение гос,экспертизы № 21-1-1-2028281-2024 от 05.06.2026</t>
  </si>
  <si>
    <t>Капитальный ремонт Напольнокотякского сельского Дома культуры МБУК «Централизованная клубная система» Канашского муниципального округа Чувашской Республики</t>
  </si>
  <si>
    <t xml:space="preserve">ПСД  имеется,    на экспертизе </t>
  </si>
  <si>
    <t xml:space="preserve">Капитальный ремонт Среднетатмышского сельского Дома культуры МБУК «Централизованная клубная система» Канашского муниципального округа Чувашской Республики, расположенный по адресу: Чувашская Республика, Канашский район, д. Средние Татмыши, ул. 50 лет Победы, д.30 а» </t>
  </si>
  <si>
    <t xml:space="preserve">ПСД  на экспертизе </t>
  </si>
  <si>
    <t xml:space="preserve">Разработка ПСД и прохождение экспертизы на капитальный ремонт здания Межпоселенческой библиотеки с детским отделением МАУК «Централизованная система библиотечного и архивного дела» Козловского МО </t>
  </si>
  <si>
    <t>Государственная программа Чувашской Республики «Развитие культуры»; Муниципальная программа Козловского МО ЧР «Развитие культуры» в Козловском МО ЧР</t>
  </si>
  <si>
    <t>МБ. ПСД   на капремонт фасада, кровли межпоселенческой библиотеки  имеется. Необходима разработка ПСД  на капремонт детского отделения</t>
  </si>
  <si>
    <t> включен в Долгосрочный план опорных населенных пунктов и прилегающих территорий. Необходимо завершение ремонтных работ по утеплению фасада центральной межпоселенческой библиотеки. Детский отдел межпоселенческой библиотеки находится в другом здании и необходим капитальный ремонт помещений детского отдела, создание современного вида и условий  для улучшения количества и качества в рамках развития детского чтения</t>
  </si>
  <si>
    <t xml:space="preserve">Капитальный ремонт фасада и кровли здания Межпоселенческой библиотеки МАУК «Централизованная система библиотечного и архивного дела» Козловского МО </t>
  </si>
  <si>
    <t xml:space="preserve">ФБ, РБ. </t>
  </si>
  <si>
    <t xml:space="preserve"> включен в Долгосрочный план опорных населенных пунктов и прилегающих территорий. Необходимо завершение ремонтных работ по утеплению фасада центральной межпоселенческой библиотеки. Детский отдел межпоселенческой библиотеки находится в другом здании и необходим капитальный ремонт помещений детского отдела, создание современного вида и условий  для улучшения количества и качества в рамках развития детского чтения</t>
  </si>
  <si>
    <t xml:space="preserve">Модернизация детского отделения Межпоселенческой библиотеки МАУК «Централизованная система библиотечного и архивного дела» Козловского МО </t>
  </si>
  <si>
    <t>ФБ, РБ, МБ. ПСД   на капремонт фасада, кровли межпоселенческой библиотеки  имеется. НЕобходима разработка ПСД  на капремонт детского отделения</t>
  </si>
  <si>
    <t xml:space="preserve"> включен в Долгосрочный план опорных населенных пунктов и прилегающих территорий. Детское отделение расположено в обособленном здании. Проведение работ в рамках проекта «Библиотека нового поколения»</t>
  </si>
  <si>
    <t xml:space="preserve">Разработка ПСД на капитальный ремонт Солдыбаевской сельской библиотеки МАУК «Централизованная система библиотечного и архивного дела» Козловского МО </t>
  </si>
  <si>
    <t>Государственная программа Чувашской Республики   «Развитие культуры»; Муниципальная программа Козловского МО ЧР «Развитие культуры в Козловском МО ЧР»</t>
  </si>
  <si>
    <t xml:space="preserve">МБ. Необходима ПСД  </t>
  </si>
  <si>
    <t xml:space="preserve"> Планируется создание «Библиотека нового поколения». Одноэтажное кирпичное здание, год постройки – 1968, перекрытия ж/б плиты, отопление газовое. Общая площадь составляет 132,4 кв.м. В зону обслуживания Солдыбаевской сельской библиотеки входят населенные пункты: Дятлино, Пиндиково, Солдыбаево (административный центр), Токташево. Население 756 человек</t>
  </si>
  <si>
    <t xml:space="preserve">Капитальный ремонт Солдыбаевской сельской библиотеки МАУК «Централизованная система библиотечного и архивного дела» Козловского МО </t>
  </si>
  <si>
    <t xml:space="preserve">Модернизация Солдыбаевской сельской библиотеки МАУК «Централизованная система библиотечного и архивного дела» Козловского МО </t>
  </si>
  <si>
    <t> Разработка ПСД на капитальный ремонт районного Дома культуры МАУК «Централизованная клубная система» Козловского МО  в г. Козловка</t>
  </si>
  <si>
    <t>Национальный проект «Семья», Государственная программа ЧР «Развитие культуры»; Муниципальная программа Козловского МО ЧР «Развитие культуры в Козловском МО ЧР»</t>
  </si>
  <si>
    <t>258 посадочных мест, 2223,4 кв. м</t>
  </si>
  <si>
    <t>МБ. Имеется ПСД  на косметический ремонт технических и кружковых кабинетов, необходимо разработать ПСД на капитальный ремонт фасада с полным восстановлением всех конструктивных элементов </t>
  </si>
  <si>
    <t>Включен в Долгосрочный план опорных населенных пунктов и прилегающих территорий. Данный населенный пукт является опорным населенным пунктом. В 2017 году в здании открыт кинозал (единственный в муниципальном округе). Осторо стоит вопрос по капитальному ремонту несущщих колонн по периметру здания (вследствие разрушения колонн возможно обрушение наружных стен здания) </t>
  </si>
  <si>
    <t> Капитальный ремонт районного Дома культуры МАУК «Централизованная клубная система» Козловского МО  в г. Козловка</t>
  </si>
  <si>
    <t>Национальный проект «Семья», Государственная программа Чувашской Республики  «Развитие культуры»; Муниципальная программа Козловского МО ЧР «Развитие культуры в Козловском МО ЧР»</t>
  </si>
  <si>
    <t>РБ,МБ. Имеется ПСД  </t>
  </si>
  <si>
    <t>разработка ПСД на капитальный ремонт здания Карамышевского сельского дома культуры, создание центра народных промыслов</t>
  </si>
  <si>
    <t>343 посадочных мест, 595,3 кв. м</t>
  </si>
  <si>
    <t>Капитальный ремонт здания Карамышевского сельского дома культуры, создание центра народных промыслов</t>
  </si>
  <si>
    <t>ФБ, РБ, МБ. имеется ПСД  с положительным заключением экспертизы 2024 г.</t>
  </si>
  <si>
    <t>модернизация Карамышевского сельского дома культуры, создание центра народных промыслов</t>
  </si>
  <si>
    <t>Национальный проект «Семья», Государственная программа Чувашской Республики   «Развитие культуры»; Муниципальная программа Козловского МО ЧР «Развитие культуры в Козловском МО ЧР»</t>
  </si>
  <si>
    <t>ФБ, РБ,МБ </t>
  </si>
  <si>
    <t>Разработка ПСД на капитальный ремонт здания Андреево-Базарского сельского дома культуры</t>
  </si>
  <si>
    <t xml:space="preserve">300 посадочных мест, 1504,7 кв. м </t>
  </si>
  <si>
    <t>Капитальный ремонт здания Андреево-Базарского сельского дома культуры</t>
  </si>
  <si>
    <t>300 посадочных мест, 1504,7 кв.м.</t>
  </si>
  <si>
    <t>Разработка ПСД на капитальный ремонт и реконструкция бывшего здания Янгильдинской ООШ для создания Культурно-просветительского Дома культуры национальных традиций «Чишмэ»</t>
  </si>
  <si>
    <t xml:space="preserve">РБ, МБ. </t>
  </si>
  <si>
    <t>Включен в Долгосрочный план опорных населенных пунктов и прилегающих территорий.  Базовый Дом культуры расположен в деревянном здании, год постройки – 1913, зона обслуживаемой территории охватывает 5 населенных пунктов. В зоне обслуживания имеется кирпичное здание бывшей средней школы, в котором размещены следующие социальные объекты: офис врача общей практики, библиотека, администрация территориального отдела. Отсутствуют условия для гармоничного развития детей, развития творческого потенциала населения, проживающих на обслуживаемой территоррии. В здании имеются зрительный зал на 100 посадочных мест, необходимое количество кабинетов для кружковых занятий</t>
  </si>
  <si>
    <t>Капитальный ремонт и реконструкция бывшего здания Янгильдинской ООШ для создания Культурно-просветительского Дома культуры национальных традиций «Чишмэ»</t>
  </si>
  <si>
    <t>ФБ,РБ,МБ.  </t>
  </si>
  <si>
    <t>Включен в Долгосрочный план опорных населенных пунктов и прилегающих территорий.  Базовый Дом культуры расположен в деревянном здании, год постройки – 1913, зона обслуживаемой территории охватывает 5 населенных пунктов. В зоне обслуживания имеется кирпичное здание бывшей средней школы, в котором размещены следующие социальные объекты: офис врача общей практики, библиотека, администрация территориального отдела. Отсутствуют условия для гармоничного развития детей, развития творческого потенциала населения, проживающих на обслуживаемой территоррии. В здании имеются зрительный зал на 100 посадочных мест, необходимое количество кабинетов для кружковых занятий.</t>
  </si>
  <si>
    <t> модернизация для создания Культурно-просвети­тельского Дома культуры национальных традиций «Чишмэ» в с. Янгильдино</t>
  </si>
  <si>
    <t>Разработка ПСД на капитальный ремонт здания Еметкинского сельского дома культуры</t>
  </si>
  <si>
    <t>300 посадочных мест, 2141,6 кв. м</t>
  </si>
  <si>
    <t xml:space="preserve">МБ. </t>
  </si>
  <si>
    <t>Включен в долгосрочный план развития опорных населенных пунктов и прилегающих территорий. Здание Еметкинского сельского Дома культуры является многофункциональным. Размещен ряд социальных   объектов: администрация территориального отдела, библиотека.  </t>
  </si>
  <si>
    <t> Капитальный ремонт Еметкинского сельского Дома культуры</t>
  </si>
  <si>
    <t>ФБ, РБ,МБ. Необходимо ПСД  </t>
  </si>
  <si>
    <t>Включен в долгосрочный план развития опорных населенных пунктов и прилегающих территорий. Здание Еметкинского сельского Дома культуры является многофункциональным. Размещен ряд социальных   объектов: администрация территориального отдела, библиотека </t>
  </si>
  <si>
    <t>Парк «Рубежи Победы» развитие территории Мемориала «Строителям безмолвных рубежей» (создание экспозиции, размещение военной техники, строительство часовни)</t>
  </si>
  <si>
    <t>Государственная программа Чувашской Республики  «Развитие культуры», Государственная программа ЧР «Комплексное развитие сельских территорий Чувашской Республики»</t>
  </si>
  <si>
    <t>105525 кв.м.</t>
  </si>
  <si>
    <t>Строительство центра культурного развития в с. Комсомольское</t>
  </si>
  <si>
    <t>2025–ПИР, 2026–2027–строительство</t>
  </si>
  <si>
    <t>300 мест</t>
  </si>
  <si>
    <t>РБ+МБ,  ПСД нет</t>
  </si>
  <si>
    <t>Капитальный ремонт Сельского Дома культуры с. Урмаево Комсомольского муниципального округа Чувашской Республики»</t>
  </si>
  <si>
    <t>Государственная программа Чувашской Республики «Развитие культуры»   Национальный проект «Семья»</t>
  </si>
  <si>
    <t>311 мест</t>
  </si>
  <si>
    <t>ФБ+РБ+МБ,  ПСД и экспертиза есть</t>
  </si>
  <si>
    <t>Государственная программа Чувашской Республики «Развитие культуры»   Национальный проект «Семья</t>
  </si>
  <si>
    <t>2026– Капремонт</t>
  </si>
  <si>
    <t>85 мест</t>
  </si>
  <si>
    <t>ФБ+РБ+МБ, ПСД и экспертиза есть</t>
  </si>
  <si>
    <t>Капитальный ремонт объекта «Сельский Дом культуры на 200 мест в с. Чурачики Комсомольского муниципального округа Чувашской Республики»</t>
  </si>
  <si>
    <t>ПИР–2026,2027–Капремонт</t>
  </si>
  <si>
    <t>ПИР–2027,2028–Капремонт</t>
  </si>
  <si>
    <t>Капитальный ремонт Новомуратского сельского Дома культуры д. Новые Мураты Комсомольского муниципального округа Чувашской Республики</t>
  </si>
  <si>
    <t>ПИР–2027, 2028– Капремонт</t>
  </si>
  <si>
    <t>ПИР–2028, 2029–Капремонт</t>
  </si>
  <si>
    <t>100 мест</t>
  </si>
  <si>
    <t>ПИР–2028, 2029– Капремонт</t>
  </si>
  <si>
    <t xml:space="preserve">наличие проекта в Долгосрочных планах опорных населенных пунктов и прилегающих территорий </t>
  </si>
  <si>
    <t>Капитальный ремонт Сюрбей-Токаевского сельского Дома культуры д. Сюрбей-Токаево Комсомольского муниципального округа Чувашской Республики</t>
  </si>
  <si>
    <t>ПИР–2029, 2030–Капремонт</t>
  </si>
  <si>
    <t>110 мест</t>
  </si>
  <si>
    <t>439 (Сюрбей-Токаево, Корезино, Напольн. Сюрбеево, Тябердино-Эткерево)</t>
  </si>
  <si>
    <t xml:space="preserve">наличие проекта в Долгосрочных планах опорных населенных пунктов и прилегающих территорий, </t>
  </si>
  <si>
    <t>Капитальный ремонт Народного музея «Земля и люди» с. Комсомольское Комсомольского муниципального округа Чувашской Республики»</t>
  </si>
  <si>
    <t>ПИР–2029,2030–Капремонт</t>
  </si>
  <si>
    <t>106 мест</t>
  </si>
  <si>
    <t>ФБ+РБ+МБ,  ПСД нет</t>
  </si>
  <si>
    <t>Объект включен в федереальный реестр опорных населенных пунктов,наличие проекта в Долгосрочных планах опорных населенных пунктов и прилегающих территорий</t>
  </si>
  <si>
    <t>Создание детской модельной библиотеки с. Комсомольское</t>
  </si>
  <si>
    <t>Государственная программа Чувашской Республики «Развитие культуры»   Национальный проект «Семья»</t>
  </si>
  <si>
    <t>Национальный проект «Семья».  Государственная программа  «Развитие культуры»</t>
  </si>
  <si>
    <t>Создание Новочелны-Сюрбеевской модельной бибилиотеки</t>
  </si>
  <si>
    <t> Национальный проект «Семья».  Государственная программа  «Развитие культуры»</t>
  </si>
  <si>
    <t>Создание Новомуратской модельной бибилиотеки</t>
  </si>
  <si>
    <t>Строительство  Дома культуры по ул. Ленина с. Красноармейское  Красноармейского муниципального округа Чувашской Республики</t>
  </si>
  <si>
    <t>включено в долгосрочные планы развития опорных населенных пунктов, положительное заключение  № 21-1-1-3-056307-2020 от 09.11.2020г.</t>
  </si>
  <si>
    <t>Капитальный ремонт дома досуга в с. Исаково и приобретение оборудования</t>
  </si>
  <si>
    <t>Национальный проект «Семья». Государственная программа  РФ «Развитие культуры»</t>
  </si>
  <si>
    <t>РБ, МБ, необходимость ПСД</t>
  </si>
  <si>
    <t>Капитальный ремонт дома досуга в д. Досаево и приобретение оборудования</t>
  </si>
  <si>
    <t>РБ, МБ, имеется необходимость ПСД</t>
  </si>
  <si>
    <t xml:space="preserve">включено в долгосрочные планы развития опорных населенных пунктов, </t>
  </si>
  <si>
    <t>Капитальный ремонт дома досуга в д. Чадукасы и приобретение оборудования. Капитальный ремонт Народного мемориального музея Ф.М. Лукина, композитора, лауреата государственной премии СССР, народного артиста России Ф.М. Лукина в д. Чадукасы</t>
  </si>
  <si>
    <t>РБ,МБ, необходимость ПСД</t>
  </si>
  <si>
    <t>Капитальный ремонт дома досуга в д. Пикшики и приобретение оборудования</t>
  </si>
  <si>
    <t xml:space="preserve">РБ, МБ, необходимость ПСД </t>
  </si>
  <si>
    <t>включено в долгосрочные планы развития опорных населенных пунктов</t>
  </si>
  <si>
    <t>Капитальный ремонт дома досуга в д. Шивбоси приобретение оборудования</t>
  </si>
  <si>
    <t>Капитальный ремонт здания сельской библиотеки в д. Янгасы</t>
  </si>
  <si>
    <t>Капитальный ремонт и благоустройство территории «Музей – картинная галерея имени Элли Михайловича Юрьева»</t>
  </si>
  <si>
    <t>442,8 кв. м</t>
  </si>
  <si>
    <t>РБ,МБ, имеется необходимость ПСД</t>
  </si>
  <si>
    <t xml:space="preserve">включено в долгосрочные планы развития опорных населенных пунктов </t>
  </si>
  <si>
    <t>Модернизация центральной библиотеки с. Красноармейское Красноармейского муниципального округа Чувашской Республики</t>
  </si>
  <si>
    <t>Национальный проект «Семья». Государственная программа  Чувашской Республики «Развитие культуры»</t>
  </si>
  <si>
    <t>273 кв. м</t>
  </si>
  <si>
    <t>Модернизация  библиотеки д. Пикшики Красноармейского муниципального округа Чувашской Республики</t>
  </si>
  <si>
    <t>98 кв. м</t>
  </si>
  <si>
    <t>Приобретение оборудования для Караевского центра досуга МБУК «ЦКС Красноармейского муниципального округа Чувашской Республики»</t>
  </si>
  <si>
    <t>Приобретение оборудования для Историко-краеведческого музея Красноармейского муниципального округа Чувашской Республики»</t>
  </si>
  <si>
    <t>Капитальный ремонт Староатайского СДК</t>
  </si>
  <si>
    <t>78 посадочных иест</t>
  </si>
  <si>
    <t>Реконструкция объекта культурного наследия регионального значения памятника истории «Школа, открытая Ульяновым И.Н., в 1870 г.», находящегося по адресу Чувашская Республика, Красночетайский район, с. Пандиково, ул. И.Н. Ульянова, д. 2а.</t>
  </si>
  <si>
    <t>305, кв.м</t>
  </si>
  <si>
    <t>РБ, МБ       имеется ПСД</t>
  </si>
  <si>
    <t>526,10 кв.м</t>
  </si>
  <si>
    <t>РБ, МБ                 имеется ПСД</t>
  </si>
  <si>
    <t xml:space="preserve">Капитальный ремонт  Черепановского СДК </t>
  </si>
  <si>
    <t>130 посадочных мест</t>
  </si>
  <si>
    <t>РБ, МБ   необходимо ПСД</t>
  </si>
  <si>
    <t xml:space="preserve">Включен в Долгосрочный план развития  опорных населенных пунктов и прилегающих территорий </t>
  </si>
  <si>
    <t>ремпубликанский бюджет</t>
  </si>
  <si>
    <t xml:space="preserve">Капитальный ремонт  Испуханского СДК </t>
  </si>
  <si>
    <t>Государственная программа Чувашской Республики»Развитие культуры»</t>
  </si>
  <si>
    <t>РБ, МБ необходимо ПСД</t>
  </si>
  <si>
    <t>Капитальный ремонт Санкинского СДК</t>
  </si>
  <si>
    <t>6 мест</t>
  </si>
  <si>
    <t>Создание модельной библиотеки в с. Атнары</t>
  </si>
  <si>
    <t>14 мест</t>
  </si>
  <si>
    <t>Создание модельной библиотеки в д. Старые Атаи</t>
  </si>
  <si>
    <t>10 мест</t>
  </si>
  <si>
    <t>49 мест</t>
  </si>
  <si>
    <t>Создание модельной библиотеки в д. Санкино</t>
  </si>
  <si>
    <t>ПСД «Капитальнsй ремонт Первочурашевского ЦСДК»</t>
  </si>
  <si>
    <t>гос. программа ЧР «Развитие кльтуры»</t>
  </si>
  <si>
    <t>Капитальный ремонт Первочурашевского ЦСДК </t>
  </si>
  <si>
    <t>гос. программа ЧР «Развитие культуры «</t>
  </si>
  <si>
    <t>80 мест</t>
  </si>
  <si>
    <t>РБ, МБ             ПСД нет</t>
  </si>
  <si>
    <t>Капитальный ремонт Эльбарусовского ЦСДК </t>
  </si>
  <si>
    <t>71 место</t>
  </si>
  <si>
    <t>Капитальный ремонт Новинского ГДК </t>
  </si>
  <si>
    <t>РБ, МБ             ПСД имеется </t>
  </si>
  <si>
    <t>ПСД «Капитальный ремонт Первочурашевского ЦСДК»</t>
  </si>
  <si>
    <t>Создание Первочурашевской модельной библиотеки </t>
  </si>
  <si>
    <t>нац. проект «Семья», гос. прогр. ЧР «Развите укльтуры»</t>
  </si>
  <si>
    <t>49,1 кв. м</t>
  </si>
  <si>
    <t>Создание Шоршельской модельной библиотеки </t>
  </si>
  <si>
    <t>64,8 кв. м</t>
  </si>
  <si>
    <t>ФБ,РБ, МБ</t>
  </si>
  <si>
    <t>ПСД «Капитальный ремонт Эльбарусовского ЦСДК»</t>
  </si>
  <si>
    <t>ПСД «Капитальный ремонт Новинского ГДК»</t>
  </si>
  <si>
    <t>Создание городской модельной библиотеки</t>
  </si>
  <si>
    <t>121 кв. м</t>
  </si>
  <si>
    <t>ПСД «Капитальный ремонт Приволжского ГДК»</t>
  </si>
  <si>
    <t xml:space="preserve"> «Капитальный ремонт Приволжского ГДК»</t>
  </si>
  <si>
    <t>Создание Приволжской городской модельной библиотеки</t>
  </si>
  <si>
    <t>116,9 кв. м</t>
  </si>
  <si>
    <t>61,9 м</t>
  </si>
  <si>
    <t>ФБ,РБ,МБ  ПСД разработано в 2022 году</t>
  </si>
  <si>
    <t xml:space="preserve">Положительное заключение № 21-1-7-0346-22 от  30.06.2022  </t>
  </si>
  <si>
    <t>ФАИП</t>
  </si>
  <si>
    <t>205–2027</t>
  </si>
  <si>
    <t>5398,8 кв.м.</t>
  </si>
  <si>
    <t>1,1 млн. чел.</t>
  </si>
  <si>
    <t>Капитальный ремонт Юнгинского СДК Моргаушского муниципального округа Чувашской Республики</t>
  </si>
  <si>
    <t>национальный проект «Семья», государственная программа Чувашской Республики «Развитие культуры»</t>
  </si>
  <si>
    <t>средства федерального, республиканского и местного бюджетов, ПСД и заключение госэкспертизы от 13.09.2021 г.</t>
  </si>
  <si>
    <t>Юнгинский СДК  находится в административном центре ТО, в зоне обслуживания 8 населенных пунктов, имеется ПСД и положительное заключение госэкспертизы, включен в Комплексную программу СЭР Чувашской Республики на 2020–2025 г.г.</t>
  </si>
  <si>
    <t>Приобретение оборудования для Центра культурного развития в с. Моргауши</t>
  </si>
  <si>
    <t>средства федерального и республиканского бюджетов, использование типового проекта</t>
  </si>
  <si>
    <t>Необходимо в ЦКР установить современное оборудование</t>
  </si>
  <si>
    <t>Приобретение оборудования для Дома культуры в д. Москакасы</t>
  </si>
  <si>
    <t>республиканский бюджет Чувашской Республики ЧР</t>
  </si>
  <si>
    <t xml:space="preserve">Проекто-изыскательские работы на проведение капитального ремонта Большетокшикского сельского клуба </t>
  </si>
  <si>
    <t>средства местного бюджета</t>
  </si>
  <si>
    <t xml:space="preserve">В зоне обслуживания 3 деревни </t>
  </si>
  <si>
    <t xml:space="preserve">Капитальный ремонт Большетокшикского сельского клуба </t>
  </si>
  <si>
    <t>средства  республиканского и местного бюджетов, имеется ПСД</t>
  </si>
  <si>
    <t>Имеется ПСД. В зоне обслуживания 3 деревни. Заключения госэкспертизы нет</t>
  </si>
  <si>
    <t xml:space="preserve">Проекто-изыска­тель­ские работы на проведение капитального ремонта Вурманкасинского сельского клуба (Юськасинский территоральный отдел) </t>
  </si>
  <si>
    <t xml:space="preserve">Капитальный ремонт Вурманкасинского сельского клуба (Юськасинский территоральный отдел) </t>
  </si>
  <si>
    <t>средства республиканского и местного бюджетов, ПСД нет</t>
  </si>
  <si>
    <t>Проекто-изыскательские работы на проведение капитального ремонта музея верховых чувашей</t>
  </si>
  <si>
    <t>350 кв. м</t>
  </si>
  <si>
    <t xml:space="preserve">Капитальный ремонт музея верховых чувашей </t>
  </si>
  <si>
    <t>средства федерального и республиканского  бюджетов, ПСД разрабатывается</t>
  </si>
  <si>
    <t xml:space="preserve">республиканский бюджет Чувашской Республики Чувашской Республики </t>
  </si>
  <si>
    <t xml:space="preserve">Приобретение оборудования для музея верховых чувашей </t>
  </si>
  <si>
    <t>350 кв.м.</t>
  </si>
  <si>
    <t>средства федерального и республиканского  бюджетов</t>
  </si>
  <si>
    <t>Необходимо в музее установить современное оборудование</t>
  </si>
  <si>
    <t>Строительство здания Кудеихинского сельского дома культуры Порецкого муниципального округа Чувашской Республики</t>
  </si>
  <si>
    <t>Национальный проект «Семья» Государственная программа ЧР «Развитие культуры»</t>
  </si>
  <si>
    <t>2024 – 2025</t>
  </si>
  <si>
    <t>49 посадочный мест, 189 кв. м</t>
  </si>
  <si>
    <t>480 посадочных мест,  площадь 1713 кв. м</t>
  </si>
  <si>
    <t>Государственная программа ЧР «Развитие культуры»</t>
  </si>
  <si>
    <t>площадь 228,7 кв. м</t>
  </si>
  <si>
    <t>площадь 73,7 кв. м</t>
  </si>
  <si>
    <t>площадь 126,3 кв. м</t>
  </si>
  <si>
    <t xml:space="preserve">Реставрация объекта  культурного наследия федерального значения ««Порецкая учительская семинария, открытая по инициативе Ульянова Ильи Николаевича в 1870 г. Здесь в 1833 г. у своего друга И.П. Мятлева останавливался Александр Сергеевич Пушкин, возвращаясь из поездки по сбору материалов о крестьянской войне под руководством Емельяна Пугачева».» </t>
  </si>
  <si>
    <t>площадь 1125 кв.м</t>
  </si>
  <si>
    <t xml:space="preserve">Реставрация объекта  культурного наследия регионального значения «Дом жилой ХIХ в.» </t>
  </si>
  <si>
    <t>площадь 215,4 кв.м</t>
  </si>
  <si>
    <t>Наличие проекта в Долгосрочном планае опорных населенных пунктов и прилегающих территорий. Шумерлинским районным судом Чувашской Республики   вынесено решение № 2-П-80/2023 от 22.05.2023 обязывающее администрацию Порецкого муниципального округа  разработать  научно-проектною документации по реставрации объекта культурного наследия и провести работы по реставрации объекта</t>
  </si>
  <si>
    <t>ГП ЧР «Развитие культуры»</t>
  </si>
  <si>
    <t>Урмарский муниципальный округ Чувашской Республикиары</t>
  </si>
  <si>
    <t>РБ и МБ,  ПСД разработано</t>
  </si>
  <si>
    <t>Строительство Бишевского сельского дома культуры на  49 посадочных мест</t>
  </si>
  <si>
    <t xml:space="preserve">Национальный прокет «Семья» </t>
  </si>
  <si>
    <t>РБ и МБ,                      ПСД – 2025</t>
  </si>
  <si>
    <t>Капитальный ремонт Урмарскрй детской библиотеки</t>
  </si>
  <si>
    <t>ФБ и РБ,                      ПСД – нет</t>
  </si>
  <si>
    <t>Капитальный ремонт  здания  Чубаевского сельского дома культуры (ремонт помещений, инженерных сетей)</t>
  </si>
  <si>
    <t>ФБ и РБ,                       ПСД есть</t>
  </si>
  <si>
    <t xml:space="preserve">положительное заключение гос. экспертизы № б/н  от 30.07.2021 на сумму 16709,17 тыс. руб. </t>
  </si>
  <si>
    <t>Капитальный ремонт Урмарскрй центральной библиотеки</t>
  </si>
  <si>
    <t>ФБ и РБ,                             ПСД – 2025</t>
  </si>
  <si>
    <t xml:space="preserve">Капитальный ремонт здания Большечакинского сельского дома культуры </t>
  </si>
  <si>
    <t>положительное заключение гос. экспертизы № 21-1-7-0664-21 от 13.10.2021 на сумму 10971,07 тыс. руб.</t>
  </si>
  <si>
    <t>Капитальный ремонт кровли, фасада, помещений, системы отопления Арабосинского сельского дома культуры</t>
  </si>
  <si>
    <t>ФБ и РБ,                             ПСД – 2024</t>
  </si>
  <si>
    <t>Капитальный ремонт Мусирминского сельского дома культуры</t>
  </si>
  <si>
    <t>ФБ и РБ,                       ПСД нет</t>
  </si>
  <si>
    <t>Капитальный ремонт здания Шихабыловского центрального сельского дома культуры</t>
  </si>
  <si>
    <t>положительное заключение гос. экспертизы № 21-1-7-0134-24 от 01.02.2024 на сумму 8 907, 31 тыс. руб.</t>
  </si>
  <si>
    <t>Капитальный ремонт Урмарского историко-краеведческого музея</t>
  </si>
  <si>
    <t>Капитальный ремонт кровли, фасада, помещений, системы отопления Большеяниковского сельского дома культуры</t>
  </si>
  <si>
    <t xml:space="preserve">ФБ и РБ,                             ПСД нет </t>
  </si>
  <si>
    <t>Капитальный ремонт Анаткасинского сельского клуба</t>
  </si>
  <si>
    <t>ФБ и РБ,                                        ПСД нет</t>
  </si>
  <si>
    <t>Капитальный ремонт Кудеснерского  сельского клуба (кровля)</t>
  </si>
  <si>
    <t>Капитальный ремонт здания сельского дома культуры по адресу: Чувашская республика, Цивильский район, д. Медикасы</t>
  </si>
  <si>
    <t>ФБ,РБ, МБ, наличие ПСД и экспертизы</t>
  </si>
  <si>
    <t>наличие ПСД и положительного заключения государственной экспертизы на сумму  4530,36 тыс. руб.</t>
  </si>
  <si>
    <t>Капитальный ремонт Второвупманкасинского СДК и приобретение оборудования</t>
  </si>
  <si>
    <t>ФБ,РБ, МБ, ПСД нет</t>
  </si>
  <si>
    <t>Капитальный ремонт Богатыревского СДК и приобретение оборудования</t>
  </si>
  <si>
    <t>наличие ПСД и положительного заключения государственной экспертизы № 21-1-1-2-922030-2022 от 12.04.2022 г. на сумму 34 965,12 тыс. руб.</t>
  </si>
  <si>
    <t>Создание модельной библиотеки на базе  Центральной детской библиотеки им Р.М. Шевлепи</t>
  </si>
  <si>
    <t xml:space="preserve"> Национальный проект «Семья», Государственная программа Чувашской Республики «Развитие культуры»</t>
  </si>
  <si>
    <t>Капитальный ремонт Таушкасинской сельской библиотеки д. Таушкасы, ул. Школьная, д. 6</t>
  </si>
  <si>
    <t>15 мест</t>
  </si>
  <si>
    <t>ФБ, РБ, МБ, необходим проект</t>
  </si>
  <si>
    <t>внебюджет</t>
  </si>
  <si>
    <t>Ремонт Первосеменовской сельской библиотеки МБУ «ЦБС» Цивильского муниципального округа</t>
  </si>
  <si>
    <t>РБ, МБ, нужен проект</t>
  </si>
  <si>
    <t>17 мест</t>
  </si>
  <si>
    <t>Капитальный ремонт Елюкасинского с/к</t>
  </si>
  <si>
    <t>Капитальный ремонт Урезекасинского с/к</t>
  </si>
  <si>
    <t>50 мест</t>
  </si>
  <si>
    <t>Капитальный ремонт Таушкасинского СДК</t>
  </si>
  <si>
    <t>8 мест</t>
  </si>
  <si>
    <t>Капитальный ремонт Имбюртского с/к</t>
  </si>
  <si>
    <t>Капитальный ремонт Малоянгорчинского СДК и приобретение оборудования</t>
  </si>
  <si>
    <t>Капитальный ремонт Богатыревской сельской библиотеки по адресу: с. Богатырево, ул. Восточная, д.3</t>
  </si>
  <si>
    <t>12 мест</t>
  </si>
  <si>
    <t>РБ, МБ, необходим проект, ПСД</t>
  </si>
  <si>
    <t>ФБ,РБ,МБ, ПСД нет</t>
  </si>
  <si>
    <t>Капитальный ремонт Байгеевского с/к</t>
  </si>
  <si>
    <t>Ремонт Первостепановской сельской библиотеки МБУ «ЦБС» Цивильского муниципального округа</t>
  </si>
  <si>
    <t>РБ,МБ нужен проект</t>
  </si>
  <si>
    <t>Ремонт Первосеменовского сельского Дома культуры МБУК «ЦКС» Цивильского муниципального округа</t>
  </si>
  <si>
    <t>95 мест</t>
  </si>
  <si>
    <t xml:space="preserve">ФБ, РБ, МБ, наличие ПСД </t>
  </si>
  <si>
    <t>наличие ПСД на сумму  2502,56 тыс. руб.</t>
  </si>
  <si>
    <t>Поставка модульного здания «Рындинский сельский дом культуры на 49 мест в с. Рындино Цивильского муниципального округа Чувашской Республики</t>
  </si>
  <si>
    <t>Государственная программа ЧР «Комплексное развитие сельских территорий Чувашской Республики»</t>
  </si>
  <si>
    <t>РБ, МБ, необходим проект</t>
  </si>
  <si>
    <t>наличие проекта в Долгосрочных планах опорных населенных пунтктов и прилегающих территорий</t>
  </si>
  <si>
    <t>Капитальный ремонт здания муниципального архива Чебоксарского МО. Проектирование</t>
  </si>
  <si>
    <t>171 кв. м</t>
  </si>
  <si>
    <t>сводный сметный расчет от 25.07.2021 и положительное заключениее по проверке стоимости №21-1-1-2-059361-2022</t>
  </si>
  <si>
    <t>150 пос. мест</t>
  </si>
  <si>
    <t>национальный проект</t>
  </si>
  <si>
    <t>506,9 кв. м</t>
  </si>
  <si>
    <t>номер заключения экспертизы 21-1-1-2-008209-2023 от 21.02.2023 и Сводно-сметный расчет от 17.02.2023</t>
  </si>
  <si>
    <t>Реконструкция МБУ «ЦКС» Чебоксарского муниципального округа. Закупка оборудования</t>
  </si>
  <si>
    <t>687,1 кв. м</t>
  </si>
  <si>
    <t>Сводно-сметный расчет от 29.09.2023</t>
  </si>
  <si>
    <t>Капитльный ремонт Клычевского сельского клуба. Проектирование</t>
  </si>
  <si>
    <t>49 пос. мест</t>
  </si>
  <si>
    <t>нет</t>
  </si>
  <si>
    <t>Капитальный ремонт Ишлейского дома культуры. Проектирование</t>
  </si>
  <si>
    <t>Капитальный ремонт Ишакского музея. Объект Культурного наследия. Проектирование</t>
  </si>
  <si>
    <t>234,9 кв. м</t>
  </si>
  <si>
    <t>Капитальный ремонт Чиршкасинского Дома молодежи. Проектирование</t>
  </si>
  <si>
    <t>100 пос. мест</t>
  </si>
  <si>
    <t>Капитальный ремонт Абашевского сельского клуба-музея. Проетирование</t>
  </si>
  <si>
    <t>Капитальный ремонт Атлашевского Дома творчества. Проектирование</t>
  </si>
  <si>
    <t>200 пос. мест</t>
  </si>
  <si>
    <t>Строительство Ишлейской сельской библилтеки. Закупка оборудовани</t>
  </si>
  <si>
    <t>70 кв. м</t>
  </si>
  <si>
    <t>Капитальный ремонт Корак-Чурачикской сельской библиотеки. Проектирование </t>
  </si>
  <si>
    <t>100 кв. м</t>
  </si>
  <si>
    <t>Капитальный ремонт Ишакской сельской библиотеки. Проектирование</t>
  </si>
  <si>
    <t>75 кв. м</t>
  </si>
  <si>
    <t>Строительствло центра развития культуры в п. Кугеси. Закупка оборудования</t>
  </si>
  <si>
    <t>700 кв. м</t>
  </si>
  <si>
    <t>Капитальный  ремонт Старочукальского сельского Дома культуры и приобретение оборудования</t>
  </si>
  <si>
    <t>Национальный проект «Семья», Государственная программа Чувашской Республики «Развитие культуры»</t>
  </si>
  <si>
    <t>100 посадочных мест;  площадь-391,31 кв. м</t>
  </si>
  <si>
    <t>федеральный бюджет, республиканский бюджет Чувашской Республики, местный бюджет, необходима ПСД</t>
  </si>
  <si>
    <t>Создание Бичурга-Баишевской модельной библиотеки</t>
  </si>
  <si>
    <t>площадь   50,1 кв. м</t>
  </si>
  <si>
    <t xml:space="preserve">включен в Долгосрочные планы опорных населенных пунктов и прилегающих территорий </t>
  </si>
  <si>
    <t>Капитальный ремонт Карабай-Шемуршинского сельского Дома культуры и приобретение оборудования</t>
  </si>
  <si>
    <t>200 посадочных мест,  площадь- 413,3 кв. м</t>
  </si>
  <si>
    <t xml:space="preserve"> Капитальный ремонт АУ «ЦКС» и приобретение оборудования</t>
  </si>
  <si>
    <t>320 посадочных мест;  площадь-2948 кв. м</t>
  </si>
  <si>
    <t>федеральный бюджет, республиканский бюджет Чувашской Республики, местный бюджет Положительное заключение гос.экспертизы №21-1-1-2-019674-2021 от 21.04.2021</t>
  </si>
  <si>
    <t>Капитальный ремонт Малобуяновского центрального сельского Дома культуры  и приобретение оборудования</t>
  </si>
  <si>
    <t>150 посадочных мест;  площадь-438,85кв.м</t>
  </si>
  <si>
    <t>Капитальный ремонт Трехизб-Шемуршинского сельского клуба и приобретение оборудования</t>
  </si>
  <si>
    <t>150 посадочных мест;  площадь-281,10 кв. м</t>
  </si>
  <si>
    <t>Капитальный ремонт Асановского сельского клуба и приобретение оборудования</t>
  </si>
  <si>
    <t>100 посадочных мест;  площадь-385,2 кв. м</t>
  </si>
  <si>
    <t>Капитальный ремонт Байдеряковского сельского клуба и приобретение оборудования</t>
  </si>
  <si>
    <t>50 посадочных мест;  площадь-251,0 кв. м</t>
  </si>
  <si>
    <t xml:space="preserve"> Капитальный ремонт Нижне-Буяновского сельскогоий клуба и приобретение оборудования </t>
  </si>
  <si>
    <t>100 псадочных мест;  площадь-124,0 кв. м</t>
  </si>
  <si>
    <t>Капитальный ремонт городской центральной библиотеки им. Г.Н. Айги по адресу: Чувашская Республика, г. Шумерля, ул. Ленина,  д. 8</t>
  </si>
  <si>
    <t>Национальный проект «Семья»</t>
  </si>
  <si>
    <t>2028 год</t>
  </si>
  <si>
    <t>заполняемость 49 мест</t>
  </si>
  <si>
    <t>ФБ, РБ, МБ Имеется необходимость разработки ПСД за счет средств МБ</t>
  </si>
  <si>
    <t xml:space="preserve">объем финансирования, млн. </t>
  </si>
  <si>
    <t>Капитальный ремонт городской детской библиотеки-филиала № 1 им. С.Я. Маршака по адресу: Чувашская Республика, г. Шумерля, ул. Ленина,  д. 17</t>
  </si>
  <si>
    <t>заполняемость 22 места</t>
  </si>
  <si>
    <t> государственная программа ЧР «Развитие культуры»</t>
  </si>
  <si>
    <t>заполняемость 32 места</t>
  </si>
  <si>
    <t>РБ, МБ.  необходимо ПСД</t>
  </si>
  <si>
    <t>Создание модельной библиотеки-филиала № 3 им. М. Сеспеля по адресу: Чувашская Республика, г. Шумерля, ул. Котовского,  д.58</t>
  </si>
  <si>
    <t>Капитальный ремонт здания МАУК ДК «Восход» по адресу: Чувашская Республика, г. Шумерля, ул. Мопра, д. 2 (замена системы пожарной сигнализации и электропроводки, ремонт большого зрительного зала на 345 мест, сцены, замена механизмов сцены) </t>
  </si>
  <si>
    <t>заполняемость 460  мест</t>
  </si>
  <si>
    <t>ФБ, РБ, МБ. ПСД разработано, положительное заключение гос. экспертизы № 21-1-1-2-047050-2022 от 14.07.2022</t>
  </si>
  <si>
    <t xml:space="preserve">Реставрация объекта культурного наследия регионального (республиканского) значения «Дом жилой», 1950-е годы» Чувашская Республика, г. Шумерля, ул. Ленина, д. 22 </t>
  </si>
  <si>
    <t>заполняемость 32 человека</t>
  </si>
  <si>
    <t>РБ, МБ, разработка НПД за счет средств МБ (2025).</t>
  </si>
  <si>
    <t>ФБ, РБ ,  ПСД имеется</t>
  </si>
  <si>
    <t>Шумерлинский сельский клуб является единственным учреждением культуры клубного типа на территории сельского поселения, реализация проект  позволит создать качественные  условия для организации досуга и обеспечения жителей поселения услугами организаций культуры</t>
  </si>
  <si>
    <t>Капитальный ремонт здания сельского клуба в д. Нижняя Кумашка Шумерлинского муниципального округа Чувашской Республики</t>
  </si>
  <si>
    <t>60 мест</t>
  </si>
  <si>
    <t>Нижнекумашкинский сельский клуб находится в административном центре сельского поселения, реализация проекта позволит создать качественные условия для организации и обеспечения жителей поселения услугами организаций культуры. Является центром притяжения разновозрастного населения пять близлежайших населенных пунктов. Включен в ДПР</t>
  </si>
  <si>
    <t>288 чел.</t>
  </si>
  <si>
    <t>Юманайский сельский дом культуры находится в административном центре сельского поселения, данное учреждение обслуживает  три населенных пункта, что реализация данного проекта  создаст качественные условия для организации и обесепчение жителей сельского поселения услугами организаций культуры. Включен в ДПР</t>
  </si>
  <si>
    <t>Создание модельной библиотеки на базе  Межпоселенческой библиотеки Шумерлинского муниципального округа Чувашской Республики</t>
  </si>
  <si>
    <t>Создание модельной библиотеки на базе   Ходарской сельской библиотеки  Шумерлинского муниципального округа Чувашской Республики</t>
  </si>
  <si>
    <t>заполняемость 20 места</t>
  </si>
  <si>
    <t>Приобретение и монтаж быстровозводимого сельского клуба в д. Яндаши Шумерлинского муниципального округа Чувашской Республики</t>
  </si>
  <si>
    <t>зрительный зал на 49 мест</t>
  </si>
  <si>
    <t>В данном населенном пункте нет здания клубного типа, реализация данного проекта позволит создать современные условия по организации досуга и отдыха, направленных на приобщение к культуре и искусству, развитие творческих способностей всех категорий населения. Включен в ДПР</t>
  </si>
  <si>
    <t>Приобретение и монтаж быстровозводимого сельского клуба в с. Большие Алгаши Шумерлинского муниципального округа Чувашской Республики</t>
  </si>
  <si>
    <t>Износ здания существующего клуба составляет более 50%, происходит разрушение фундамента, фасада здания. Эффективность траты бюджетных средств на капитальный ремонт всего здания низкая</t>
  </si>
  <si>
    <t>Капитальный ремонт Ядринского районного дома культуры и приобретение оборудования</t>
  </si>
  <si>
    <t>ПИР – 2025, кап­ре­монт  2026</t>
  </si>
  <si>
    <t>зрительный зал на 226 мест</t>
  </si>
  <si>
    <t>ФБ, РБ, МБ, ПСД 3,32 необходим перерасчет</t>
  </si>
  <si>
    <t>Реализация проекта районного Дома культуры повысит престижность и привлекательность учреждения для посетителей всех возрастов и социальных групп</t>
  </si>
  <si>
    <t xml:space="preserve">Капитальный ремонт здания Персирланского СДК  и приобретение оборудования </t>
  </si>
  <si>
    <t>ПИР – 2025, кап­ре­монт 2026</t>
  </si>
  <si>
    <t>зрительный зал на 300  мест</t>
  </si>
  <si>
    <t>ФБ, РБ, МБ, необходим перерасчет ПСД 2022г на 25,69 млн. руб.</t>
  </si>
  <si>
    <t>Обслуживает 9 населенных пунктов. Капитальный ремонт СДК позволит обеспечить безопасность и комфортные условия для многочисленных посетителей, в числе которых и жители соседних деревень</t>
  </si>
  <si>
    <t>Капитальный ремонт здания Ядринской центральной библиотеки (ОКН) в г. Ядрин</t>
  </si>
  <si>
    <t>Реализация проекта позволит увеличить посещаемость и количество мероприятий для читателей</t>
  </si>
  <si>
    <t>Создание модельной библиотеки на базе Николаевской сельской библиотеки</t>
  </si>
  <si>
    <t>зрительный зал на 50 мест</t>
  </si>
  <si>
    <t>Обслуживает 7 населенных пунктов.Модернизация библиотек станет помошником в  образовании, их деятельность будет связана с творческим и духовным развитием современного поколения. Увеличится количество читателей</t>
  </si>
  <si>
    <t>Создание музея чувашского языка</t>
  </si>
  <si>
    <t>зри­тельный зал на 30 мест</t>
  </si>
  <si>
    <t>Капитальный ремонт здания Стрелецкого СДК  и приобреиение оборудования</t>
  </si>
  <si>
    <t>ПИР – 2026, кап­ре­монт 2027</t>
  </si>
  <si>
    <t>зри­тельный зал на 200  мест</t>
  </si>
  <si>
    <t>Обслуживает 2 населенных пункта. Капитальный ремонт СДК обеспечит создание современных условий по организации досуга и отдыха, направленных на приобщение к культуре и искусству, развитие творческих способностей всех категорий населения</t>
  </si>
  <si>
    <t>Капитальный ремонт Нижнемочарского СДК и приобретение оборудования</t>
  </si>
  <si>
    <t>ПИР – 2027, капремонт 2028</t>
  </si>
  <si>
    <t>зрительный зал на 200 мест</t>
  </si>
  <si>
    <t>Нижнемочарский  СДК обслуживаент  6 населенных пунктов. Реализация проекта позволит создать качественные условия для организации досуга и обеспечение жителей услугами организаций культуры</t>
  </si>
  <si>
    <t>Капитальный ремонт Дома-музея народного артиста СССР Н. Д. Мордвинова и приобретение оборудования</t>
  </si>
  <si>
    <t>ПИР – 2025, кап­ремонт 2026</t>
  </si>
  <si>
    <t>2 этажа, общая площадь 261 кв. м.</t>
  </si>
  <si>
    <t>Капитальный ремонт здания Кукшумского  СДК и приобретение оборудования</t>
  </si>
  <si>
    <t xml:space="preserve">ПИР – 2028, кап­ре­монт 2029 </t>
  </si>
  <si>
    <t>зри­тельный зал на 330 мест</t>
  </si>
  <si>
    <t xml:space="preserve">РБ, МБ, ПСД разработано 2,68 млн. руб. необходим перерасчет </t>
  </si>
  <si>
    <t>Создание модельной библиотеки на базе Ювановской сельской библиотеки</t>
  </si>
  <si>
    <t>Обслуживает 8 населенных пунктов.Модернизация библиотек станет помошником в  образовании, их деятельность будет связана с творческим и духовным развитием современного поколения. Увеличит количество читателей</t>
  </si>
  <si>
    <t>Капитальный ремонт библиотеки в с. Малое Карачкино</t>
  </si>
  <si>
    <t>ПИР – 2026, кап­ремонт 2027</t>
  </si>
  <si>
    <t>зри­тельный зал на 15 мест</t>
  </si>
  <si>
    <t>Реализация проекта позволит нам повысить энергоэффективность и снизить расходы на топливо, позволит создать качественные условия для обслуживания населения</t>
  </si>
  <si>
    <t>Капитальный ремонт  Верхнеачакского музея натурального хозяйства чувашского крестьянина XIX века и приобретение оборудования</t>
  </si>
  <si>
    <t xml:space="preserve"> ФБ, РБ, МБ, ПСД нет</t>
  </si>
  <si>
    <t>По результатам технической экспертизы рекомендовано заменить деревянные столбы фундамента и деревянные столбы опор лага пола основного деревянного здания музея. Техническое состояние фундаментов признано недопустимым</t>
  </si>
  <si>
    <t>Капитальный ремонт здания Старотиньгешского СДК и приобретение оборудования</t>
  </si>
  <si>
    <t>ПИР – 2029, кап­ре­монт 2030г</t>
  </si>
  <si>
    <t>зрительный зал на 250  мест</t>
  </si>
  <si>
    <t>Обслуживает 10 населенных пунктов. Капитальный ремонт СДК позволит обеспечить безопасность и комфортные условия для многочисленных посетителей, в числе которых и жители соседних деревень.</t>
  </si>
  <si>
    <t>Создание модельной библиотеки на базе В. Ачакской сельской библиотеки</t>
  </si>
  <si>
    <t>Обслуживает 4 населенных пункта. Реализация проекта позволит создать качественные условия для обслуживания населения.</t>
  </si>
  <si>
    <t>Капитальный ремонт здания  Староянашевского СДК МБУК «ЦКС Яльчикского муниципального округа» в д. Старое Янашево, Малотаябинский т/о</t>
  </si>
  <si>
    <t>423,1 кв. м</t>
  </si>
  <si>
    <t>Капитальный ремонт здания  Новошимкусского СДК МБУК «ЦКС Яльчикского муниципального округа» в с. Новые Шимкуссы, Новошимкусский т/о</t>
  </si>
  <si>
    <t>846,9 кв.м</t>
  </si>
  <si>
    <t>Капитальный ремонт здания  Полевобуртасского СДК МБУК «ЦКС Яльчикского муниципального округа» в д. Полевые Буртассы, Ноовшимкусский т/о</t>
  </si>
  <si>
    <t>1351,5 кв. м</t>
  </si>
  <si>
    <t>Наличие проекта  в Долгосрочных планах опорных населенных пунктов и прилегающих территорий положительное заключение № 21-1-7-0769-21 от 23.12.2021</t>
  </si>
  <si>
    <t>Капитальный ремонт здания  Новобайбатыревского СДК МБУК «ЦКС Яльчикского муниципального округа» в д. Новое Байбатырево, Ноовшимкусский т/о</t>
  </si>
  <si>
    <t>436,6 кв. м</t>
  </si>
  <si>
    <t>Капитальный ремонт здания  Полевокозыльярского СДК МБУК «ЦКС Яльчикского муниципального округа» в д. Полевые Козыльяры, Сабанчинский т/о</t>
  </si>
  <si>
    <t>429 кв.м</t>
  </si>
  <si>
    <t>Наличие проекта  в Долгосрочных планах опорных населенных пунктов и прилегающих территорий положительное заключение №21-1-7-0767-21 от 22.12.2021</t>
  </si>
  <si>
    <t>Капитальный ремонт здания  Тоскаевского многофцнкционального культурного центра досуга МБУК «ЦКС Яльчикского муниципального округа» в д.Тоскаево Яльчикский т/о</t>
  </si>
  <si>
    <t>267,2 кв.м</t>
  </si>
  <si>
    <t>РБ, МБ Необходима разработка ПСД</t>
  </si>
  <si>
    <t>Капитальный ремонт здания  Избахтинского СДК МБУК «ЦКС Яльчикского муниципального округа» в д. Избахтино, Янтиковский т/о</t>
  </si>
  <si>
    <t>284,9 кв. м</t>
  </si>
  <si>
    <t>Наличие проекта  в Долгосрочных планах опорных населенных пунктов и прилегающих территорий положительное заключение № 21-1-0857-19 от 25.12.2019</t>
  </si>
  <si>
    <t>Капитальный ремонт здания  Эшмикеевского СДК МБУК «ЦКС Яльчикского муниципального округа» в д. Эшмикеево, Янтиковский т/о</t>
  </si>
  <si>
    <t>358,5 кв. м</t>
  </si>
  <si>
    <t>Наличие проекта  в Долгосрочных планах опорных населенных пунктов и прилегающих территорий положительное заключение № 21-1-7-0162-21 от 10.03.2021</t>
  </si>
  <si>
    <t>Капитальный ремонт здания  Янтиковского СДК МБУК «ЦКС Яльчикского муниципального округа» в с. Янтиково, Янтиковский т/о</t>
  </si>
  <si>
    <t>1549,2 кв. м</t>
  </si>
  <si>
    <t>Капитальный ремонт здания Большеяльчикского СДК МБУК «ЦКС Яльчикского муниципального округа» в с. Большие Яльчики Большеяльчикский т/о</t>
  </si>
  <si>
    <t>1524 кв. м</t>
  </si>
  <si>
    <t>РБ, МБ. Необходима разработка ПСД</t>
  </si>
  <si>
    <t>Капитальный ремонт здания Кильдюшевского СДК МБУК «ЦКС Яльчикского муниципального округа» в д. Кильдюшево, Кильдюшевский т/о</t>
  </si>
  <si>
    <t>2252 кв. м</t>
  </si>
  <si>
    <t>Капитальный ремонт здания Кушелгинского  СДК МБУК «ЦКС Яльчикского муниципального округа» в с. Кушелга, Кильдюшевский т/о</t>
  </si>
  <si>
    <t>372,4 кв. м</t>
  </si>
  <si>
    <t xml:space="preserve">Наличие проекта  в Долгосрочных планах опорных населенных пунктов и прилегающих территорий положительное заключение №21-1-7-0741-21 от 08.12.2021 </t>
  </si>
  <si>
    <t>Капитальный ремонт здания Лащ-Таябинского СДК МБУК «ЦКС Яльчикского муниципального округа» в с. Лащ-Таяба, Лащ-Таябинский т/о</t>
  </si>
  <si>
    <t>856,1 кв. м</t>
  </si>
  <si>
    <t>Капитальный ремонт здания Беловоложского сельского клуба МБУК «ЦКС Яльчикского муниципального округа» в д. Белая Воложка, Большетябинский т/о</t>
  </si>
  <si>
    <t>322,1 кв.м</t>
  </si>
  <si>
    <t>Капитальный ремонт здания  Новобайдеряковского СК МБУК «ЦКС Яльчикского муниципального округа» в д. Новое Байдеряково, Лащ-Таябинский т/о</t>
  </si>
  <si>
    <t>335 кв. м</t>
  </si>
  <si>
    <t>Капитальный ремонт здания  Ново-Булаевского СК МБУК «ЦКС Яльчикского муниципального округа» в д. Новое Булаево, Яльчикский т/о</t>
  </si>
  <si>
    <t>143,3 кв.м</t>
  </si>
  <si>
    <t>Капитальный ремонт здания  Апанасово-Темяшского Дома ремесел МБУК «ЦКС Яльчикского муниципального округа» в д. Апанасово-Темяши, Яльчикский т/о</t>
  </si>
  <si>
    <t>201,1 кв. м</t>
  </si>
  <si>
    <t>Капитальный ремонт здания  Староарлановского сельсокго клуба МБУК «ЦКС Яльчикского муниципального округа» в д. Старое Арланово, Янтиковский т/о</t>
  </si>
  <si>
    <t>364,6 кв. м</t>
  </si>
  <si>
    <t>РБ, МБ ПСД разработана</t>
  </si>
  <si>
    <t>Капитальный ремонт здания  Байглычевского  сельсокго клуба МБУК «ЦКС Яльчикского муниципального округа» в с. Байглычево, Янтиковский т/о</t>
  </si>
  <si>
    <t>369,7 кв.м</t>
  </si>
  <si>
    <t>Капитальный ремонт здания  Яманчуринского СДК МБУК «ЦКС Яльчикского муниципального округа» в д. Яманчурино, Лащ-Таябинский т/о</t>
  </si>
  <si>
    <t>357,5 кв.м</t>
  </si>
  <si>
    <t>Капитальный ремонт здания Большетаябинского СДК МБУК «ЦКС Яльчикского муниципального округа» в с. Большая Таяба Большетябинский т/о</t>
  </si>
  <si>
    <t>762,3кв.м</t>
  </si>
  <si>
    <t>РБ,МБ Необходима разработка ПСД</t>
  </si>
  <si>
    <t>Капитальный ремонт здания  Шемалаковского СДК МБУК «ЦКС Яльчикского муниципального округа» в д. Шемалаково Лащ-Таябинский т/о</t>
  </si>
  <si>
    <t>423,4 кв.м</t>
  </si>
  <si>
    <t>Наличие проекта  в Долгосрочных планах опорных населенных пунктов и прилегающих территорий  положительное заключение № 21-1-7-0008-22 от 14.01.2022</t>
  </si>
  <si>
    <t>Капитальный ремонт здания  Новоандиберевского СК МБУК «ЦКС Яльчикского муниципального округа» в д. Новое Андиберево, Лащ-Таябинский т/о</t>
  </si>
  <si>
    <t>341,5 кв.м</t>
  </si>
  <si>
    <t>Капитальный ремонт здания  Малотаябинского СДК МБУК «ЦКС Яльчикского муниципального округа» в д. Малая Таяба, Малотаябинский т/о</t>
  </si>
  <si>
    <t>576,3 кв.м</t>
  </si>
  <si>
    <t>Капитальный ремонт здания  Сабанчинского СДК МБУК «ЦКС Яльчикского муниципального округа» в д. Сабанчино, Сабанчинский т/о</t>
  </si>
  <si>
    <t>424,7 кв. м</t>
  </si>
  <si>
    <t>Капитальный ремонт здания  Ново-Тойдеряковского СДК МБУК «ЦКС Яльчикского муниципального округа» в д. Новое Тойдеряково, Яльчикский т/о</t>
  </si>
  <si>
    <t>261,1 кв. м</t>
  </si>
  <si>
    <t>Капитальный ремонт здания  Байдеряковского СДК МБУК «ЦКС Яльчикского муниципального округа» в с. Байдеряково, Яльчикский т/о</t>
  </si>
  <si>
    <t>418,7 кв. м</t>
  </si>
  <si>
    <t>Капитальный ремонт здания  районного дома культуры МБУК «ЦКС Яльчикского муниципального округа» в с. Яльчики Яльчикский т/о</t>
  </si>
  <si>
    <t>909,7 кв. м</t>
  </si>
  <si>
    <t>Капитальный ремонт здания  Иш-Суринского СДК МБУК «ЦКС Яльчикского муниципального округа» в с. Иш-Суринск, Янтиковский т/о</t>
  </si>
  <si>
    <t>446,1 кв. м</t>
  </si>
  <si>
    <t>Капитальный ремонт здания Аранчеевского сельского клуба МБУК «ЦКС Яльчикского муниципального округа» в д. Аранчеево, Большетябинский т/о</t>
  </si>
  <si>
    <t>426,2 кв.м</t>
  </si>
  <si>
    <t>Капитальный ремонт здания центральной библиотеки МАУК «ЦБС» Яльчикского муниципального округа Чувашской Республики и создание модельной библиотеки</t>
  </si>
  <si>
    <t>592,3 кв. м</t>
  </si>
  <si>
    <t>Строительство объекта «Сельский дом культуры на 49 мест в с. Алдиарово Алдиаровского сельского поселения Янтиковского района»</t>
  </si>
  <si>
    <t>РБ, МБ, ПСД в стадии разработки</t>
  </si>
  <si>
    <t>Проект включен в государственную программу Чувашской Республики</t>
  </si>
  <si>
    <t>Капитальный ремонт Шимкусского дома культуры МБУК «Централизованная клубная система» Янтиковского МО ЧР</t>
  </si>
  <si>
    <t>ФБ, РБ, МБ,  ПСД в стадии разработки</t>
  </si>
  <si>
    <t>Проект включен в долгосрочный план опорных населенных пунктов и прилегающих территорий</t>
  </si>
  <si>
    <t>Капитальный ремонт Турмышского дома культуры МБУК «Централизованная клубная система» Янтиковского МО ЧР</t>
  </si>
  <si>
    <t>ФБ, РБ, МБ, ПСД в стадии разработки</t>
  </si>
  <si>
    <t>Капитальный ремонт Новобуяновского дома культуры МБУК «Централизованная клубная система» Янтиковского МО ЧР</t>
  </si>
  <si>
    <t>Капитальный ремонт Индырчского дома культуры МБУК «Централизованная клубная система» Янтиковского МО ЧР</t>
  </si>
  <si>
    <t>Библиотеки Чувашии. Перезагрузка</t>
  </si>
  <si>
    <t>проектно-сметная документация в разработке</t>
  </si>
  <si>
    <t>Дом культуры. Новый формат.</t>
  </si>
  <si>
    <t>ИТОГО по межмуниципальным проектам:</t>
  </si>
  <si>
    <t>Городской округ город Новочебоксарск Чувашской Республики</t>
  </si>
  <si>
    <t>Открытие семейного МФЦ «Мой семейный центр» в Аликовском муниципальном округе</t>
  </si>
  <si>
    <t>Открытие центра  активного долголетия «Мой социальный центр» в Аликовском муниципальном округе</t>
  </si>
  <si>
    <t>Открытие семейного МФЦ «Мой семейный центр» в Алатырском муниципальном округе</t>
  </si>
  <si>
    <t>муниципальный округ</t>
  </si>
  <si>
    <t>Открытие семейного МФЦ «Мой семейный центр» в Батыревском муниципальном округе</t>
  </si>
  <si>
    <t>Открытие центра  активного долголетия «Мой социальный центр» в Батыревском муниципальном округе</t>
  </si>
  <si>
    <t>«Строительство спального корпуса БУ «Тарханский дом – интернат» Минтру-да Чувашии по адресу: Чувашская Республика, Батыревский муниципальный округ, с. Тарханы, ул. Лесная, д. 1»;</t>
  </si>
  <si>
    <t>Национальный проект «Семья» региональный проект «Старшее поколение»</t>
  </si>
  <si>
    <t>100 чел</t>
  </si>
  <si>
    <t>Открытие семейного МФЦ «Мой семейный центр» в Вурнарском  муниципальном округе</t>
  </si>
  <si>
    <t xml:space="preserve">Открытие на базе БУ «Вурнарский ЦСОН» Минтруда Чувашии создания пространства для активного долголетия «Мой социальный центр» </t>
  </si>
  <si>
    <t xml:space="preserve">ПСД отсутствует, средства федерального, консалидированного бюджета ЧР, внебюджетные источники </t>
  </si>
  <si>
    <t>объем финансирования, тыс. руб.</t>
  </si>
  <si>
    <t>Открытие семейного МФЦ «Мой семейный центр» в Ибресинском муниципальном округе</t>
  </si>
  <si>
    <t>«Строительство БУ «Ибресинский дом-интернат» в пгт. Ибреси Ибресинского района Чувашской Республики»</t>
  </si>
  <si>
    <t>Открытие семейного МФЦ «Мой семейный центр» в Козловском муниципальном округе</t>
  </si>
  <si>
    <t>Открытие семейного МФЦ «Мой семейный центр» в Красноармейском муниципальном округе</t>
  </si>
  <si>
    <t xml:space="preserve">Открытие на базе БУ «Красноармейский ЦСОН» Минтруда Чувашии создания пространства для активного долголетия «Мой социальный центр» </t>
  </si>
  <si>
    <t>Открытие семейного МФЦ «Мой семейный центр» в Комсомольском муниципальном округе</t>
  </si>
  <si>
    <t xml:space="preserve">Открытие на базе БУ «Комсомольский ЦСОН» Минтруда Чувашии создания пространства для активного долголетия «Мой социальный центр» </t>
  </si>
  <si>
    <t>Чувашская Республика, Вурнарский район, пгт. Вурнары</t>
  </si>
  <si>
    <t>Открытие семейного МФЦ «Мой семейный центр» в Красночетайском муниципальном округе</t>
  </si>
  <si>
    <t>Открытие центра  активного долголетия «Мой социальный центр» в Красночетайском муниципальном округе</t>
  </si>
  <si>
    <t>Открытие семейного МФЦ «Мой семейный центр» в Мариинско-Посадском муниципальном округе</t>
  </si>
  <si>
    <t>Открытие центра  активного долголетия «Мой социальный центр» в Мариинско-Посадском муниципальном округе</t>
  </si>
  <si>
    <t>Открытие семейного МФЦ «Мой семейный центр» в Моргаушском муниципальном округе</t>
  </si>
  <si>
    <t>Открытие центра  активного долголетия «Мой социальный центр» Моргаушском муниципальном округе</t>
  </si>
  <si>
    <t>Строительство БУ «Шомиковский дом – интернат»  (разработка ПСД)</t>
  </si>
  <si>
    <t>«Строительство спального корпуса № 3 БУ «Шомиковский дом – интернат» по адресу: Чувашская Республика, Моргаушский муниципальный округ, д. Шомиково, ул. Лесная, д.56».</t>
  </si>
  <si>
    <t>Федеральный проект «Старшее поколение» национальный проект «Демография»</t>
  </si>
  <si>
    <t>Открытие семейного МФЦ «Мой семейный центр» в Порецком муниципальном округе</t>
  </si>
  <si>
    <t>Открытие семейного МФЦ «Мой семейный центр» в Цивильском муниципальном округе</t>
  </si>
  <si>
    <t>Открытие семейного МФЦ «Мой семейный центр» в Чебоксарском муниципальном округе</t>
  </si>
  <si>
    <t>регион. республиканский бюджет Чувашской Республики</t>
  </si>
  <si>
    <t>Открытие семейного МФЦ «Мой семейный центр» в Шемуршинском муниципальном округе</t>
  </si>
  <si>
    <t>Открытие центра  активного долголетия «Мой социальный центр» Шемуршинском муниципальном округе</t>
  </si>
  <si>
    <t>Открытие семейного МФЦ «Мой семейный центр» в Ядринском муниципальном округе</t>
  </si>
  <si>
    <t>Открытие семейного МФЦ «Мой семейный центр» в Яльчикском муниципальном округе</t>
  </si>
  <si>
    <t>Открытие центра  активного долголетия «Мой социальный центр» Яльчикском муниципальном округе</t>
  </si>
  <si>
    <t xml:space="preserve">Открытие на базе БУ «Янтиковский ЦСОН» Минтруда Чувашии создания пространства для активного долголетия «Мой социальный центр» </t>
  </si>
  <si>
    <t>Открытие семейного МФЦ «Мой семейный центр» в Янтиковском муниципальном округе</t>
  </si>
  <si>
    <t>Строительство отделения Реабилитационного центра для детей</t>
  </si>
  <si>
    <t>Развитие сети реабилитационных кабинетов и выездных бригад по оказанию помощи семьям с детьми-инвалидами во всех муниципальных образованиях</t>
  </si>
  <si>
    <t>ИТОГО:</t>
  </si>
  <si>
    <t xml:space="preserve"> Расчистка русла реки Сугутка на территории города Чебоксары в Чувашской Республике </t>
  </si>
  <si>
    <t xml:space="preserve"> Федеральный проект «Вода России» национального проекта «Экологическое благополучие» </t>
  </si>
  <si>
    <t xml:space="preserve"> городской округ город Чебоксары Чувашской Республики </t>
  </si>
  <si>
    <t xml:space="preserve"> Определяется при проектировании </t>
  </si>
  <si>
    <t xml:space="preserve"> Необходима разработка ПСД </t>
  </si>
  <si>
    <t xml:space="preserve"> объем финансирования, млн. рублей </t>
  </si>
  <si>
    <t xml:space="preserve"> улучшение гидрографической сети </t>
  </si>
  <si>
    <t xml:space="preserve"> федеральный бюджет </t>
  </si>
  <si>
    <t xml:space="preserve"> республиканский бюджет Чувашской Республики </t>
  </si>
  <si>
    <t xml:space="preserve"> местный бюджет </t>
  </si>
  <si>
    <t xml:space="preserve"> внебюджетные источники </t>
  </si>
  <si>
    <t xml:space="preserve"> Строительство объекта «Внеплощадочные инженерные сети и сооружения жилого района «Новый город» в г. Чебоксары. Кол­лектор дождевой канализации с очистными сооружениями № 2» </t>
  </si>
  <si>
    <t xml:space="preserve"> 4320 куб. м/ сутки </t>
  </si>
  <si>
    <t xml:space="preserve"> ПСД разработана </t>
  </si>
  <si>
    <t xml:space="preserve"> Строительство очистных сооружений в целях снижения сброса неочищенных стоков </t>
  </si>
  <si>
    <t xml:space="preserve"> Проектирование и строительство противооползневых и берегоукрепительных сооружений Московской набережной города Чебоксары </t>
  </si>
  <si>
    <t xml:space="preserve"> Строительство противооползневых и берегоукрепительных сооружений в целях приостановления эрозионных процессов на склоне Московской набережной </t>
  </si>
  <si>
    <t xml:space="preserve"> ИТОГО по городскому округу: </t>
  </si>
  <si>
    <t xml:space="preserve"> объем финансирования, млн. руб. </t>
  </si>
  <si>
    <t xml:space="preserve"> Капитальный ремонт ГТС восточной части д. Большие Атмени Аликовского муниципального округа </t>
  </si>
  <si>
    <t xml:space="preserve"> Аликовский муниципальный округ Чувашской Республики </t>
  </si>
  <si>
    <t xml:space="preserve"> ПСД разработана. ФБ + РБ + МБ </t>
  </si>
  <si>
    <t xml:space="preserve"> Расчистка памятника природы «Озеро Тени» на территории Аликовского муниципального округа </t>
  </si>
  <si>
    <t xml:space="preserve"> Национальный проект «Экологическое благополучие» Федеральный проект «Вода России» </t>
  </si>
  <si>
    <t xml:space="preserve"> ИТОГО по муниципальному округу: </t>
  </si>
  <si>
    <t xml:space="preserve"> Алатырский муниципальный округ Чувашской Республики </t>
  </si>
  <si>
    <t xml:space="preserve"> Долгосрочный план социально-экономического развития Алатырской сельской агломерации </t>
  </si>
  <si>
    <t xml:space="preserve"> 2028 г. </t>
  </si>
  <si>
    <t xml:space="preserve"> Капитальный ремонт плотины на р. Тимяши севернее д. Татарские Тимяши Батыревского муниципального округа </t>
  </si>
  <si>
    <t xml:space="preserve"> Батыревский муниципальный округ Чувашской Республики </t>
  </si>
  <si>
    <t xml:space="preserve"> Капитальный ремонт плотины на р. Шлипшур южнее с. Тарханы Батыревского муниципального округа </t>
  </si>
  <si>
    <t xml:space="preserve"> Капитальный ремонт плотины на р. Шигал южнее д. Татмыш-Югелево Батыревского муниципального округа </t>
  </si>
  <si>
    <t xml:space="preserve"> Капитальный ремонт плотины на р. Була в 2,3 км севернее с. Алманчиково Батыревского муниципального округа </t>
  </si>
  <si>
    <t xml:space="preserve"> Капитальный ремонт плотины на притоке р. Чесноковка д. Чувашские Ишаки Батыревского муниципального округа </t>
  </si>
  <si>
    <t xml:space="preserve"> Капитальный ремонт плотины на притоке р. Чесноковка южной части д. Долгий Остров Батыревского муниципального округа </t>
  </si>
  <si>
    <t xml:space="preserve"> Очистка и укрепление берегов вокруг пруда по ул. Ленина </t>
  </si>
  <si>
    <t xml:space="preserve"> Вурнарский муниципальный округ Чувашской Республики </t>
  </si>
  <si>
    <t xml:space="preserve"> Ремонт плотины в с. Малые Яуши между улицами Молодежная и Дружбы </t>
  </si>
  <si>
    <t xml:space="preserve"> 150 м2 </t>
  </si>
  <si>
    <t xml:space="preserve"> Республиканский бюджет, бюджет Вурнарского МО, необходио разработать ПСД </t>
  </si>
  <si>
    <t xml:space="preserve"> Ремонт шахты колодца ГТС д. Мулакасы </t>
  </si>
  <si>
    <t xml:space="preserve"> 103 м3 </t>
  </si>
  <si>
    <t xml:space="preserve"> Ремонт ГТС плотины в дер. Тузи-Сярмус </t>
  </si>
  <si>
    <t xml:space="preserve"> 440 м2 </t>
  </si>
  <si>
    <t xml:space="preserve"> Ремонт ГТС </t>
  </si>
  <si>
    <t xml:space="preserve"> водоснабжение </t>
  </si>
  <si>
    <t xml:space="preserve"> Республиканская программа «Модернизация оъектов коммунальной инфраструктуры» </t>
  </si>
  <si>
    <t xml:space="preserve"> Устройство пирса для забора воды </t>
  </si>
  <si>
    <t xml:space="preserve"> 50 м2 </t>
  </si>
  <si>
    <t xml:space="preserve"> Ремонт ГТС плотины на реке Поштанарка западнее д. Троицкое </t>
  </si>
  <si>
    <t xml:space="preserve"> Рекультивация земельного участка, нарушенного при размещении свалки твердых коммунальных отходов возле с. Ширтанское Ибресинского муниципального округа </t>
  </si>
  <si>
    <t xml:space="preserve"> Ибресинский муниципальный округ Чувашской Республики </t>
  </si>
  <si>
    <t xml:space="preserve"> муниципальный бюджет </t>
  </si>
  <si>
    <t xml:space="preserve"> Рекультивация свалки ТКО в г. Козловка </t>
  </si>
  <si>
    <t xml:space="preserve"> Козловский муниципальный округ Чувашской Республики </t>
  </si>
  <si>
    <t xml:space="preserve"> включен в Долгосрочный план развития опорных населенных пунктов и прилегающих территорий Козловского МО </t>
  </si>
  <si>
    <t xml:space="preserve"> Капитальный ремонт ГТС на р. Кутельма у д. Карцев-Починок Козловского муниципального округа </t>
  </si>
  <si>
    <t xml:space="preserve"> Капитальный ремонт ГТС на реке Шутнер южнее д. Андреево-Базары Козловского муниципального округа </t>
  </si>
  <si>
    <t xml:space="preserve"> Капитальный ремонт плотины на ручье у д. Бишево Козловского муниципального округа </t>
  </si>
  <si>
    <t xml:space="preserve"> 752 тыс куб.м. </t>
  </si>
  <si>
    <t xml:space="preserve"> Капитальный ремонт плотины на р. Кинерка восточнее д. Кинеры Козловского муниципального округа </t>
  </si>
  <si>
    <t xml:space="preserve"> 600 тыс. куб. м. </t>
  </si>
  <si>
    <t xml:space="preserve"> Рекультивация свалки ТКО с. Комсомольское Комсомольского муниципального округа Чувашской Республики </t>
  </si>
  <si>
    <t xml:space="preserve"> Комсомольский муниципальный округ Чувашской Республики </t>
  </si>
  <si>
    <t xml:space="preserve"> включен в Долгосрочный планах опорных населенных пунктов и прилегающих территорий Комсомольского муниципального округа Чувашской Республики </t>
  </si>
  <si>
    <t xml:space="preserve"> Капитальный ремонт плотины в д. Полевое Шептахово Кайнлыкского с/пос. Комсомольского муниципального округа (площадью 6,1 га) </t>
  </si>
  <si>
    <t xml:space="preserve"> Капитальный ремонт плотины на притоке р. Малая Була, между с. Старочелны-Сюрбеево и д. Ивашкино Комсомольского муниципального округа (площадью 13,5 га) </t>
  </si>
  <si>
    <t xml:space="preserve"> Капитальный ремонт плотины на р. Кубня в д. Александровка Комсомольского муниципального округа </t>
  </si>
  <si>
    <t xml:space="preserve"> Рекультивация земельного участка, нарушенного при размещении свалки твердых коммунальных отходов в с. Красноармейское Красноармейского муниципального округа </t>
  </si>
  <si>
    <t xml:space="preserve"> Красноармейский муниципальный округ Чувашской Республики </t>
  </si>
  <si>
    <t xml:space="preserve"> Капитальный ремонт плотины на р. Волозар 0,5 км южнее д. Шипырлавар Красноармейского муниципального округа </t>
  </si>
  <si>
    <t>обеспечение уровня безопасности эксплуатации гидротехнических сооружений в целях уменьшения риска аварийной ситуации на ГТС и защиты населенного пункта и объектов народного хозяйства от затопления и разрушения в случае аварии;   включен в Долгосрочный план социально-экономического развития сельской агломерациис опрным населенным пунктом</t>
  </si>
  <si>
    <t xml:space="preserve"> Капитальный ремонт плотины на р. Юплемешь юго-западнее д. Дворики Красноармейского муниципального округа </t>
  </si>
  <si>
    <t xml:space="preserve"> Капитальный ремонт плотины на пр. р. Б.Цивиль северная окраина д. Новые Игити Красноармейского муниципального округа </t>
  </si>
  <si>
    <t xml:space="preserve"> Капитальный ремонт гидротехнического сооружения д. Досаево Красноармейского муниципального округа </t>
  </si>
  <si>
    <t xml:space="preserve"> Капитальный ремонт плотины на р. Марца 0,1 км севернее д. Шивбоси Красноармейского муниципального округа </t>
  </si>
  <si>
    <t xml:space="preserve"> Капитальный ремонт плотины на ручье юго-западнее д. Яманаки Красноармейского муниципального округа </t>
  </si>
  <si>
    <t>обеспечение уровня безопасности эксплуатации гидротехгнических сооружений в целях уменьшения риска аварийной ситуации на ГТС и защиты населенного пункта и объектов народного хозяйства от затопления и разрушения в случае аварии;   включен в Долгосрочный план социально-экономического развития сельской агломерациис опрным населенным пунктом</t>
  </si>
  <si>
    <t xml:space="preserve"> Капитальный ремонт плотины на р. Мал.Шатьма юго-восточнее д. Шубоси Красноармейского муниципального округа </t>
  </si>
  <si>
    <t xml:space="preserve"> Капитальный ремонт плотины на ручье у д. Чадукасы Красноармейского муниципального округа </t>
  </si>
  <si>
    <t xml:space="preserve"> Капитальный ремонт плотины на ручье севернее д. Яманаки Красноармейского муниципального округа </t>
  </si>
  <si>
    <t xml:space="preserve"> Капитальный ремонт плотины на пр. р. Унга западная окраина д. Типвары Красноармейского муниципального округа </t>
  </si>
  <si>
    <t xml:space="preserve"> Капитальный ремонт плотины на ручье юго-западнее д. Кожары Красноармейского муниципального округа </t>
  </si>
  <si>
    <t xml:space="preserve"> Капитальный ремонт гидроузла на р. Юплемешь западнее д. Бурундуки Красноармейского муниципального округа </t>
  </si>
  <si>
    <t xml:space="preserve"> Капитальный ремонт гидроузла на р. Матьшу 0,7 км западнее д. Алманчино Красноармейского муниципального округа </t>
  </si>
  <si>
    <t xml:space="preserve"> Капитальный ремонт плотины д. Кошки Красноармейского муниципального округа </t>
  </si>
  <si>
    <t xml:space="preserve"> Капитальный ремонт плотины на ручье восточнее д. Сормхири Красноармейского муниципального округа </t>
  </si>
  <si>
    <t xml:space="preserve"> Капитальный ремонт плотины на ручье пр. р. Сорма восточнее д. Сормхири муниципального округа Красноармейского муниципального округа </t>
  </si>
  <si>
    <t xml:space="preserve"> Красночетайский муниципальный округ Чувашской Республики </t>
  </si>
  <si>
    <t xml:space="preserve"> Мариинско-Посадский муниципальный округ Чувашской Республики </t>
  </si>
  <si>
    <t xml:space="preserve"> 3.8 га нарушен-ных земель </t>
  </si>
  <si>
    <t xml:space="preserve"> ФБ, РБ ПСД разработана. </t>
  </si>
  <si>
    <t xml:space="preserve"> фед.бюджет </t>
  </si>
  <si>
    <t xml:space="preserve"> респ бюджет ЧР </t>
  </si>
  <si>
    <t xml:space="preserve"> Капитальный ремонт плотины на пр. р. Большая Шатьма, расположенной по адресу: Чувашская Республика, Моргаушский район, д. Тиуши </t>
  </si>
  <si>
    <t xml:space="preserve"> Моргаушский муниципальный округ Чувашской Республики </t>
  </si>
  <si>
    <t xml:space="preserve"> Капитальный ремонт ГТС у д. Лебедкино Моргаушского муниципального округа </t>
  </si>
  <si>
    <t xml:space="preserve"> Капитальный ремонт плотины на притоке р. Елачка южнее д. Молгачкасы Моргаушского муниципального округа </t>
  </si>
  <si>
    <t xml:space="preserve"> Капитальный ремонт ГТС выселок Хоракасы Моргаушского муниципального округа </t>
  </si>
  <si>
    <t xml:space="preserve"> Реконструкция полигона твердых коммунальных отходов, расположенного по адресу Чувашская Республика, район Моргаушский, Москакасинское сельское поселение, участок расположен в юго-западной части кадастрового квартала 21:17:092701 </t>
  </si>
  <si>
    <t xml:space="preserve"> Создание экологической тропы на территории Моргаушского муниципального округа </t>
  </si>
  <si>
    <t xml:space="preserve"> Средства МБ. </t>
  </si>
  <si>
    <t xml:space="preserve"> Капитальный ремонт ГТС на р. Моргаушка северо-восточнее д. Синьял-Моргау­ши Моргаушского муниципального округа с кадастровым номером 21:17:000000:5488 </t>
  </si>
  <si>
    <t xml:space="preserve"> Капитальный ремонт ГТС на северной окраине д. Шептаки Моргаушского муниципального округа с кадастровым номером 21:17:140501:1153 </t>
  </si>
  <si>
    <t xml:space="preserve"> Капитальный ремонт ГТС на р. Моргаушка в д. Сюрла-Три Моргаушского муниципального округа с кадастровым номером 21:17:000000:5455 </t>
  </si>
  <si>
    <t xml:space="preserve"> Капитальный ремонт ГТС д. Вомбакасы Моргаушского муниципального округа </t>
  </si>
  <si>
    <t xml:space="preserve"> Капитальный ремонт ГТС д. Большие Татаркасы Моргаушского муниципального округа </t>
  </si>
  <si>
    <t xml:space="preserve"> Порецкий муниципальный округ Чувашской Республики </t>
  </si>
  <si>
    <t xml:space="preserve"> 250 чел. </t>
  </si>
  <si>
    <t xml:space="preserve"> Наличие проекта в Стратегии социально экономического развития Порецкого муниципального округа до 2035 года </t>
  </si>
  <si>
    <t xml:space="preserve"> 200 чел. </t>
  </si>
  <si>
    <t xml:space="preserve"> 160 чел. </t>
  </si>
  <si>
    <t xml:space="preserve"> 185 чел. </t>
  </si>
  <si>
    <t xml:space="preserve"> Капитальный ремонт гидротехнического сооружения в с. Мочкасы Порецкого муниципального округа </t>
  </si>
  <si>
    <t xml:space="preserve"> 125 чел. </t>
  </si>
  <si>
    <t xml:space="preserve"> Капитальный ремонт гидротехнического сооружения в с. Анастасово Порецкого муниципального округа </t>
  </si>
  <si>
    <t xml:space="preserve"> 280 чел. </t>
  </si>
  <si>
    <t xml:space="preserve"> объем финансирования </t>
  </si>
  <si>
    <t xml:space="preserve"> х </t>
  </si>
  <si>
    <t xml:space="preserve"> Урмарский муниципальный округ Чувашской Республики </t>
  </si>
  <si>
    <t xml:space="preserve"> Капитальный ремонт плотины на притоке р.Малый Аниш северо-западной стороны д.Чубаево </t>
  </si>
  <si>
    <t xml:space="preserve"> Цивильский муниципальный округ Чувашской Республики </t>
  </si>
  <si>
    <t xml:space="preserve"> 60,0 тыс.тонн (оценка) вместимость </t>
  </si>
  <si>
    <t xml:space="preserve"> Капитальный ремонт ГТС на р. Коснарка у д. Оттекасы Цивильского муниципального округа </t>
  </si>
  <si>
    <t xml:space="preserve"> Капитальный ремонт гидроузла на северной окраине д. Синьял-Покровское Чебоксарского муниципального округа Чувашской Республики </t>
  </si>
  <si>
    <t xml:space="preserve"> Чебоксарский муниципальный округ Чувашской Республики </t>
  </si>
  <si>
    <t xml:space="preserve"> ПСД разработана (2020 год), необходимо актуализировать ПСД </t>
  </si>
  <si>
    <t xml:space="preserve"> Капитальный ремонт платины д. Большие Мамыши Чебоксарского муниципального округа Чувашской Республики </t>
  </si>
  <si>
    <t xml:space="preserve"> Расчистка пруда, расположенного по ул. Колхозная, п. Кугеси Чебоксарского муниципального округа Чувашской Республики </t>
  </si>
  <si>
    <t xml:space="preserve"> Расчистка пруда, расположенного по ул. Шоршелская, п. Кугеси Чебоксарского муниципального округа Чувашской Республики </t>
  </si>
  <si>
    <t xml:space="preserve"> Расчистка пруда, расположенного д. Синьялы Чебоксарского муниципального округа Чувашской Республики </t>
  </si>
  <si>
    <t xml:space="preserve"> Расчистка пруда, расположенного д. Сятракасы около ул. Молодежная Лапсарского сельского поселения Чебоксарского муниципального округа Чувашской Республики </t>
  </si>
  <si>
    <t xml:space="preserve"> Очистка родника в д. Сятракасы около Лапсарского сельского поселения Чебоксарского муниципального округа Чувашской Республики </t>
  </si>
  <si>
    <t xml:space="preserve"> Очистка родника в д. Синьялы Лапсарского сельского поселения Чебоксарского муниципального округа Чувашской Республики </t>
  </si>
  <si>
    <t xml:space="preserve"> Очистка родника по ул. Колхозная с. Икково Сирмапосинского сельского поселения Чебоксарского муниципального округа Чувашской Республики </t>
  </si>
  <si>
    <t xml:space="preserve"> Очистка родника, в д. Курмыши Кшаушского сельского поселения Чебоксарского муниципального округа Чувашской Республики </t>
  </si>
  <si>
    <t xml:space="preserve"> Очистка родника,в конце ул. Садовая д. Ядринкасы Ишлейского сельского поселения Чебоксарского муниципального округа Чувашской Республики </t>
  </si>
  <si>
    <t xml:space="preserve"> Очистка родника в д. Ердово Атлашевского сельского поселения Чебоксарского муниципального округа Чувашской Республики </t>
  </si>
  <si>
    <t xml:space="preserve"> Очистка родника, в конце ул. Род­никовая с. Аку­лево Акулевского сельского поселения Чебоксарского муниципального округа Чувашской Республики </t>
  </si>
  <si>
    <t xml:space="preserve"> Очистка родника, в конце ул. Южная д. Синьял-Чурачи­ки Ишлейского сельского поселения Чебоксарского муниципального округа Чувашской Республики </t>
  </si>
  <si>
    <t xml:space="preserve"> Очистка родника, в конце ул. Дуб­ровная д. Челкасы Шинерпосинского сельского поселения Чебоксарского муниципального округа Чувашской Республики </t>
  </si>
  <si>
    <t xml:space="preserve"> Шумерлинский муниципальный округ Чувашской Республики </t>
  </si>
  <si>
    <t xml:space="preserve"> Долгосрочный план развития опорного населенного пункта г. Шумерля и прилегающей территории Шумерлинской сельской агломерации. </t>
  </si>
  <si>
    <t xml:space="preserve"> Расчистка русла р. Сура в подпоре Чебоксарского водохранилища в г. Ядрин Чувашской Республики </t>
  </si>
  <si>
    <t xml:space="preserve"> Ядринский муниципальный округ Чувашской Республики </t>
  </si>
  <si>
    <t xml:space="preserve"> Требуется разработка ПСД. ФБ (100%) </t>
  </si>
  <si>
    <t xml:space="preserve"> улучшение состояния экосистемы реки Сура </t>
  </si>
  <si>
    <t xml:space="preserve"> Руслорегулирующие мероприятия на р. Ербаш у д. Нижние Сунары Ядринского муниципального округа </t>
  </si>
  <si>
    <t xml:space="preserve"> Требуется разработка ПСД. ФБ+РБ+МБ </t>
  </si>
  <si>
    <t xml:space="preserve"> сохранение автомобильной дороги и жилых домов от разрушения вследствие оползневых процессов </t>
  </si>
  <si>
    <t xml:space="preserve"> Капитальный ремонт гидротехнического сооружения, находящегося у с.Советское на р.Ербаш </t>
  </si>
  <si>
    <t xml:space="preserve"> Капитальный ремонт ГТС у д. Эмякасы Ядринского муниципального округа </t>
  </si>
  <si>
    <t xml:space="preserve"> Капитальный ремонт ГТС у д. Талой Ядринского муниципального округа </t>
  </si>
  <si>
    <t xml:space="preserve"> Капитальный ремонт ГТС у д. Кукшумы Ядринского муниципального округа </t>
  </si>
  <si>
    <t xml:space="preserve"> Капитальный ремонт ГТС у д. Тяптяево Ядринского муниципального округа </t>
  </si>
  <si>
    <t xml:space="preserve"> Капитальный ремонт ГТС у д. Старые Тиньгеши Ядринского муниципального округа </t>
  </si>
  <si>
    <t xml:space="preserve"> Капитальный ремонт каскада из двух прудов на реке Маленькая между д. Кошки-Куликеево и д. Старое Арланово Яльчикского муниципального округа </t>
  </si>
  <si>
    <t xml:space="preserve"> Яльчикский муниципальный округ Чувашской Республики </t>
  </si>
  <si>
    <t xml:space="preserve"> Капитальный ремонт гидротехнического соружения расположенной в 180 м к северо-западу от жилой зоны д. Малая Таяба Яльчикского муниципального округа </t>
  </si>
  <si>
    <t xml:space="preserve"> Капитальный ремонт каскада из двух прудов на ручье западнее села Большая Таяба Яльчикского муниципального округа </t>
  </si>
  <si>
    <t xml:space="preserve"> Капитальный ремонт плотины на реке Суринский, южная окраина д. Новое Арланово Яльчикского муниципального округа </t>
  </si>
  <si>
    <t xml:space="preserve"> Капитальный ремонт плотины на реке Ута у д. Бахтиарово Янтиковского муниципального округа </t>
  </si>
  <si>
    <t xml:space="preserve"> Янтиковский муниципальный округ Чувашской Республики </t>
  </si>
  <si>
    <t>Деятельность в области информации и связи</t>
  </si>
  <si>
    <t>Центр обработки данных</t>
  </si>
  <si>
    <t>Региональное хранилище данных</t>
  </si>
  <si>
    <t>Управление проектной деятельностью</t>
  </si>
  <si>
    <t xml:space="preserve">2025–2030 </t>
  </si>
  <si>
    <t>Республиканский бюджет Чувашской Республики, бюджет муниципального округа, ПСД имеется</t>
  </si>
  <si>
    <t>Муниципальная программа Аликовского муниципального округа Чувашской Республики «Повышение безопасности жизнедеятельности населения и территорий Аликовского муниципального округа Чувашской Республики»</t>
  </si>
  <si>
    <t>Строительство быстровозводимого здания пожарного депо пожарной части № 25 противопожарной службы Чувашской Республики на 2 машиновыезда в с. Аликово</t>
  </si>
  <si>
    <t>2026 –2027</t>
  </si>
  <si>
    <t>Республиканский бюджет Чувашской Республики, бюджет муниципального округа, необходима разработка ПСД</t>
  </si>
  <si>
    <t>Установка и обслуживание камер видеонаблюдения в рамках аппаратно-про­грам­много комплекса «Безопасный город»</t>
  </si>
  <si>
    <t>2028–2030 </t>
  </si>
  <si>
    <t>республиканский бюджет Чувашской Республики, бюджет города Алатыря, ПСД иеется</t>
  </si>
  <si>
    <t>Стратегия в области цифровой трансформации отраслей экономики, социальной сферы и государственного управления Чувашской Республики </t>
  </si>
  <si>
    <t>Реконструкция муниципальной системы оповещения населения г. Алатырь Чувашской Республики</t>
  </si>
  <si>
    <t>2025–2028 </t>
  </si>
  <si>
    <t>бюджет города Алатыря, ПСД имеется</t>
  </si>
  <si>
    <t>Поэтапный план мероприятий по созданию, развитию и поддержанию в постоянной готовности систем оповещения населния Чувашской Республики</t>
  </si>
  <si>
    <t>Реконструкция муниципальной системы оповещения населения Батыревского муниципального округа Чувашской Республики</t>
  </si>
  <si>
    <t>2025–2030 </t>
  </si>
  <si>
    <t>бюджет муниципального округа, ПСД имеется</t>
  </si>
  <si>
    <t>Муниципальная программа Батыревского муниципального округа Чувашской Республики «Повышение безопасности жизнедеятельности населения и территорий Батыревского муниципального округа Чувашской Республики»</t>
  </si>
  <si>
    <t>Строительство быстровозводимого модульного здания пожарного депо на 1 машиновыезд для организации деятельности подразделения пожарной охраны</t>
  </si>
  <si>
    <t>республиканский бюджет Чувашской Республики, необходима разработка ПСД</t>
  </si>
  <si>
    <t>Строительство противопожарного депо д. Буртасы</t>
  </si>
  <si>
    <t>Реконструкция муниципальной системы оповещения населения Ибресинского муниципального округа Чувашской Республики</t>
  </si>
  <si>
    <t>Муниципальная программа Ибресинского муниципального округа Чувашской Республики «Повышение безопасности жизнедеятельности населения и территорий Ибресинского муниципального округа Чувашской Республики»</t>
  </si>
  <si>
    <t>Реконструкция муниципальной системы оповещения населения Канашского муниципального округа Чувашской Республики</t>
  </si>
  <si>
    <t>Муниципальная программа Канашскогомуниципального округа Чувашской Республики «Повышение безопасности жизнедеятельности населения и территорий Канашскогомуниципального округа Чувашской Республики»</t>
  </si>
  <si>
    <t>Реконструкция муниципальной системы оповещения населения Комсомольского муниципального округа Чувашской Республики</t>
  </si>
  <si>
    <t>Муниципальная программа  Комсомольского муниципального округа Чувашской Республики «Повышение безопасности жизнедеятельности населения и территорий Комсомольского муниципального округа Чувашской Республики»</t>
  </si>
  <si>
    <t>Реконструкция муниципальной системы оповещения населения Красноармейского муниципального округа Чувашской Республики</t>
  </si>
  <si>
    <t>Приведение в готовность защитного сооружения гражданской обороны в МБОУ «Траковская СОШ» Красноармейского муниципального округа Чувашской Республики</t>
  </si>
  <si>
    <t>Реконструкция муниципальной системы оповещения населения Красночетайского муниципального округа Чувашской Республики</t>
  </si>
  <si>
    <t>Красночетайский МО</t>
  </si>
  <si>
    <t>Муниципальная программа Красночетайского муниципального округа Чувашской Республики «Повышение безопасности жизнедеятельности населения и территорий Красночетайского муниципального округа Чувашской Республики»</t>
  </si>
  <si>
    <t>Реконструкция муниципальной системы оповещения населения Мариинско-Посадского муниципального округа Чувашской Республики</t>
  </si>
  <si>
    <t>Мариинско-Посадский муниципальный округ Чувашской Республик</t>
  </si>
  <si>
    <t xml:space="preserve">2025–2028 </t>
  </si>
  <si>
    <t>Муниципальная программа Мариинско-Посадского муниципального округа Чувашской Республики «Повышение безопасности жизнедеятельности населения и территорий Мариинско-Посадского муниципального округа Чувашской Республики»</t>
  </si>
  <si>
    <t>Муниципальная программа Моргаушского  муниципального округа Чувашской Республики «Повышение безопасности жизнедеятельности населения и территорий Моргаушского  муниципального округа Чувашской Республики»</t>
  </si>
  <si>
    <t>Реконструкция муниципальной  системы оповещения населения Порецкого муниципального округа Чувашской Республики</t>
  </si>
  <si>
    <t>Муниципальная про­грам­ма Порецкого муниципального округа</t>
  </si>
  <si>
    <t>Чувашской Республики «Повышение безопасности жизнедеятельности населения и территорий</t>
  </si>
  <si>
    <t>Порецкого муниципального округа Чувашской Республики»</t>
  </si>
  <si>
    <t>Строительство быстровозводимого здания пожарного депо пожарной части № 38 противопожарной службы Чувашской Республики на 2 машиновыезда в с. Порецкое</t>
  </si>
  <si>
    <t>Республиканский бюджет, требуется разработка ПСД</t>
  </si>
  <si>
    <t>Наличие проекта в Стратегии социально экономического развития Порецкого муниципального округа до 2035 года. Наличие проекта в Долгосрочном плане развития опорных населенных пунктов</t>
  </si>
  <si>
    <t xml:space="preserve">Осуществление мероприятий по реконструкции, текущему или капитальному ремонту защитных сооружений гражданской обороны, находящихся в муниципальной собственности </t>
  </si>
  <si>
    <t>местный бюджет, требуется разработка ПСД</t>
  </si>
  <si>
    <t>План мероприятий («Дорожная карта) по приведению защитных сооружений гражданской обороны Чувашской Республики, находящихся в государственной собственности Чувашской Республики и муниципальной собственности муниципальных образований Чувашской Республики, в готовность к приему укрываемых на 2024–2030 гг.</t>
  </si>
  <si>
    <t>Развитие добровольной пожарной охраны на территории Шемуршинского муниципального округа:</t>
  </si>
  <si>
    <t>строительство отапливаемых боксов для содержания пожарных машин (д. Старые Чукалы, д. Чукалы)</t>
  </si>
  <si>
    <t>2024–2026 и на период до 2030 года</t>
  </si>
  <si>
    <t>Создание источников наружного противопожарного водоснабжения:</t>
  </si>
  <si>
    <t>С. Шемурша, д. Карабай-Шемурша, д. Новое Буяново, д. Новые Чукалы, д. Старые Чукалы</t>
  </si>
  <si>
    <t>Создание обустроенных мест для отдыха и купания населения:</t>
  </si>
  <si>
    <t>Реконструкция муниципальной системы оповещения населения Шемуршинского муниципального округа Чувашской Республики</t>
  </si>
  <si>
    <t>Совершенствование функционирования на территории Шемуршинского муниципального округа аппаратно-программного комплекса «Безопасный город»</t>
  </si>
  <si>
    <t>Проведение обследования защитных сооружений гражданской обороны с привлечением специализированной организации </t>
  </si>
  <si>
    <t>Государственная программа Чувашской Республики «Повышение безопасности жизнедеятельности населения и территорий Чувашской Республики»</t>
  </si>
  <si>
    <t>Республиканский бюджет Чувашской Республики </t>
  </si>
  <si>
    <t>Осуществление мероприятий по реконструкции, текущему или капитальному ремонту защитных сооружений гражданской обороны, находящихся в муниципальной собственности </t>
  </si>
  <si>
    <t>Совершенствование муниципальной  системы централизованного оповещения населения Шумерлинского муниципального округа Чувашской Республики</t>
  </si>
  <si>
    <t xml:space="preserve">Муниципальная программа Шумерлинского муниципального округа Чувашской Республики «Повышение безопасности жизнедеятельности населения и территорий Шумерлинского муниципального округа Чувашской Республики» </t>
  </si>
  <si>
    <t>Строительсто спасательной станции «Ядринская»</t>
  </si>
  <si>
    <t>республиканский бюджет, ПСД имеется</t>
  </si>
  <si>
    <t>Строительство поста пожарной охраны (для обслуживания федералной трассы М7 «Волга»)</t>
  </si>
  <si>
    <t>Ядринский муниципальный округ</t>
  </si>
  <si>
    <t>республиканский бюджет, ПСД не имеется</t>
  </si>
  <si>
    <t>Реконструкция муниципальной системы оповещения населения Ядринского муниципального округа</t>
  </si>
  <si>
    <t>Муниципальная программа Ядринского муниципального округа Чувашской Республики «Повышение безопасности жизнедеятельности населения и территорий Ядринского муниципального округа Чувашской Республики»</t>
  </si>
  <si>
    <t>Федеральный бюджет</t>
  </si>
  <si>
    <t>Реконструкция муниципальной  системы оповещения населения Яльчикского муниципального округа Чувашской Республики</t>
  </si>
  <si>
    <t xml:space="preserve">Муниципальная программа Яльчикского муниципального округа Чувашской Республики «Повышение безопасности жизнедеятельности населения и территорий Яльчикского муниципального округа» </t>
  </si>
  <si>
    <t>Модернизация и обслуживание ранее установленных сегментов аппаратно-программного комплекса «Безопасное муниципальное образование», в том числе видеонаблюдения и видеофиксации преступлений и административных правонарушений</t>
  </si>
  <si>
    <t>Модернизация, установка и обслуживание в образовательных организациях, учреждениях культуры и спорта, иных объектах с массовым пребыванием граждан систем видеонаблюдения, оборудование их системами прямой, экстренной связи со службами экстренного реагирования посредством специальных устройств (типа «гражданин – полиция»)</t>
  </si>
  <si>
    <t>Приобретение, установка, подключение видеокамер в целях развития системы видеонаблюдения, видеоаналитики правоохранительного сегмента аппаратно-програм­много комплекса «Безопасный город»  в соответствии с Единым реестром мест подлежащих оснащению камерами видеонаблюдения и подключению к АПК Безопасный город» на территории села Янтиково Янтиковского муниципального округа Чувашской Республики</t>
  </si>
  <si>
    <t>бюджет муниципального округа, необходима разработка ПСД</t>
  </si>
  <si>
    <t>Стратегия в области цифровой трансформации отраслей экономики, социальной сферы и государственного управления Чувашской Республики</t>
  </si>
  <si>
    <t xml:space="preserve">Осуществление мероприятий по реконструкции, текущему или капитальному ремонту защитных сооружений гражданской обороны , находящихся в муниципальной собственности </t>
  </si>
  <si>
    <t>Реконструкция муниципальной  системы оповещения населения Янтиковского муниципального округа Чувашской Республики</t>
  </si>
  <si>
    <t xml:space="preserve">Муниципальная программа Янтиковского муниципального округа Чувашской Республики «Повышение безопасности жизнедеятельности населения и территорий Янтиковского муниципального округа» </t>
  </si>
  <si>
    <t>Планируется в рамкахРеспубликанской адресной инвестиционной программы</t>
  </si>
  <si>
    <t>Национальный проект «Туризм и индустрия гостеприимства»
Государственная программа Чувашской Республики «Развитие туризма и индустрии гостеприимства»</t>
  </si>
  <si>
    <t>ФБ+РБ+МБ
Требуется разработка ПСД</t>
  </si>
  <si>
    <t>Планируется в рамках Республиканской адресной инвестиционной программы</t>
  </si>
  <si>
    <t>Разработка ПСД, строительство инженерной  инфраструктуры природно-этнографического парка в с. Красноармейское</t>
  </si>
  <si>
    <t>Строительство инженерной инфраструктуры  территории комплекса  «Тропа Андриана» (кемпинги, заведения общественного питания, сувенирные магазины, автопарковки, туалеты)</t>
  </si>
  <si>
    <t>Заявка на участие в РАИП 2025–2026 гг.</t>
  </si>
  <si>
    <t xml:space="preserve">Заявка на участие в РАИП 2025–2026 гг.  </t>
  </si>
  <si>
    <t xml:space="preserve">Заявка на участие в РАИП 2026–2028 гг. </t>
  </si>
  <si>
    <t xml:space="preserve">Заявка на участие в РАИП 2026–2027 гг.  </t>
  </si>
  <si>
    <t xml:space="preserve">Заявка на участие в РАИП 2025–2026 гг. </t>
  </si>
  <si>
    <t>Сети хозяйственно-бытовой канализации микрорайона «Дубрава Парк» (магистральные, внутриквартальные) городской округ город Чебоксары Чувашской Республики</t>
  </si>
  <si>
    <t>Сети ливневой канализации микрорайона «Дубрава Парк» (магистральные, внутриквартальные) городской округ город Чебоксары Чувашской Республики</t>
  </si>
  <si>
    <t>Капитальный ремонт водовода диаметром 900 мм от НС 3 подъема № 1 (пр. Ленина, 35 А) до ул. Николаева, 11–13, городской округ город Чебоксары Чувашской Республики</t>
  </si>
  <si>
    <t>Положительное заключение ГЭ № 21-1-1-2-054026-2020 от 27.10.2020</t>
  </si>
  <si>
    <t>Положительное заключение ГЭ № 21-1-1-3-065960-2022 от 14.09.2022</t>
  </si>
  <si>
    <t>Реконструкция микрофильтров (40 мкм) с заменой на дисковые с сеткой 10 мкм и подключением к автоматизированной системе управления технологическими процессами водоочистных сооружений (ГУП ЧР «КС г. Новочебоксарска» Минстроя Чувашии)</t>
  </si>
  <si>
    <t>ФБ
Источник не определен 
ПСД имеется</t>
  </si>
  <si>
    <t>Национальный проект «Жильё и городская среда» Государственная программа Чувашской Республики «Формирование современной городской среды на территории Чувашской Республики</t>
  </si>
  <si>
    <t>ФБ+РБ+МБ
ПСД на стадии разработки</t>
  </si>
  <si>
    <t>Реконструкция системы обработки промывных вод от контактных осветлителей и строительство узла обезвоживания осадка на водоочистных сооружениях (ГУП ЧР «КС г. Новочебоксарска» Минстроя Чувашии)</t>
  </si>
  <si>
    <t>ФБ
Источник не определен
ПСД имеется</t>
  </si>
  <si>
    <t>Модернизация насосных агрегатов береговой насосной станции первого подъема с заменой водоочистных машин (ГУП ЧР «КС г. Новочебоксарска» Минстроя Чувашии)</t>
  </si>
  <si>
    <t>ФБ 
Источник не определен
ПСД имеется</t>
  </si>
  <si>
    <t>Реконструкция водопроводной сети диаметром 600 мм от улицы Коммунальная, 29 до точек подключения в существующую сеть ТЭЦ-3 (ГУП ЧР «КС г. Новочебоксарска» Минстроя Чувашии)</t>
  </si>
  <si>
    <t>Концессионное соглашение в отношении объектов теплоснабжения, находящихся в муниципальной собственности муниципального образования города Новочебоксарск (ПАО «Т Плюс»)</t>
  </si>
  <si>
    <t>РБ, требуется разработка ПСД</t>
  </si>
  <si>
    <t>Выпускной коллектор (новое строительство) (ГУП ЧР «БОС» Минстроя Чувашии)</t>
  </si>
  <si>
    <t>Реконструкция объектов биологических очистных сооружений производительностью 110 тыс. м3/сут. (II очередь) (ГУП ЧР «БОС» Минстроя Чувашии)</t>
  </si>
  <si>
    <t>Модернизация источника тепловой энергии Новочебоксарской ТЭЦ-3 (ПАО «Т Плюс»)</t>
  </si>
  <si>
    <t>Техническое перевооружение участка т/с от ТЭЦ-3 до ТК-19 (ПАО «Т Плюс»)</t>
  </si>
  <si>
    <t>Реконструкция тепловых сетей в 3 жилом районе города Новочебоксарск, протяженностью более 5,5 км. (ПАО «Т Плюс»)</t>
  </si>
  <si>
    <t>Реконструкция тепловых сетей в 2 жилом районе города Новочебоксарск, протяженностью более 11 км. (ПАО «Т Плюс»)</t>
  </si>
  <si>
    <t>Реконструкция тепловых сетей в 1 жилом районе города Новочебоксарск, протяженностью более 14 км. (ПАО «Т Плюс»)</t>
  </si>
  <si>
    <t>Наличие проекта  в долгосрочных планах опорных населенных пунктов и прилегающих территорий,Государственная программа Чувашской Республики «Комплексное развитие сельских территорий», утвержденный постановлением Кабинета Министров Чувашской Республики от 26 декабря 2019 г. № 606 «О госу­дарственной программе Чувашской Республики «Комплексное развитие сельских территорий Чувашской Республики»</t>
  </si>
  <si>
    <t>Постановление Правительства РФ от 26 декабря 2015 г. № 1451 «О предоставлении финансовой поддержки за счет средств государственной корпорации – Фонда содействия реформированию жилищно-коммунального хозяйства на модернизацию систем коммунальной инфраструктуры»</t>
  </si>
  <si>
    <t>Постановление Правительства РФ от 26 декабря 2015 г. № 1451 «О предоставлении финансовой поддержки за счет средств государственной корпорации – Фонда содействия реформированию жилищно-коммунального хозяйства на модернизацию систем коммунальной инфраструктуры"</t>
  </si>
  <si>
    <t>Наличие проекта  в долгосрочных планах опорных населенных пунктов и прилегающих территорий, государственная программа Чувашской Республики «Модернизация и развитие сферы жилищно-коммунального хозяйства», утвержденный постановлением Кабинета Министров Чувашской Республики от 29 декабря 2018 г. № 588 «О госу­дарственной программе Чувашской Республики «Модернизация и развитие сферы жилищно-коммунального хозяйства»</t>
  </si>
  <si>
    <t>Строительство станции по водоподготовке с. Аликово Аликовского муниципального округа Чувашской Республики</t>
  </si>
  <si>
    <t>Реконструкция объектов центральзованной системы водотведения г. Алатыря Чувашской Республики (коллектора и канализационные сети в аварийном состоянии)(3 этап)</t>
  </si>
  <si>
    <t>Благоустройство территории парка около железнодорожной станция Горьковской железной дороги в городе Алатыре Чувашской Республики, ул. Горького, 1</t>
  </si>
  <si>
    <t>Федеральный проект «Модернизация коммунальной инфраструктуры» Региональный проект «Модернизация коммунальной инфраструктуры»</t>
  </si>
  <si>
    <t>0,5 тыс куб. м/сутки</t>
  </si>
  <si>
    <t xml:space="preserve">Реконструкция канализационной насосной станции № 3 (КНС № 3) по адресу: Чувашская Республика, г. Алатырь, ул. Кувина, 5 </t>
  </si>
  <si>
    <t>Реконструкция строительных конструкций здания, технологического и электрического оборудования канализационной насосной станции № 2 (КНС № 2) по адресу: Чувашская Республика, г. Алатырь, ул. Чебоксарская и ул. Ленина (1, 2 этапы) (1, 2 этапы)</t>
  </si>
  <si>
    <t>Реконструкция центральзованной системы водоснабжения г. Алатыря Чувашской Республики (сети водоснабжения в аварийном состоянии – 9,98 км) (1, 2 этапы)</t>
  </si>
  <si>
    <t>Реконструкция строительных конструкций здания, технологического и электрического оборудования канализационной насосной станции № 1 (КНС № 1 по адресу: Чувашская Республика, г. Алатырь, ул. 2-й Садовый переулок, 8 (1, 2 этапы)</t>
  </si>
  <si>
    <t>Реконструкция канализационной насосной станции № 1 (КНС № 1) по адресу: Чувашская Республика, г. Алатырь, ул. 2-й Садовый переулок, 8</t>
  </si>
  <si>
    <t>Реконструкция котельной по адресу: д. Новые Яхакасы, ул. 40 Лет Победы, д.4Б</t>
  </si>
  <si>
    <t xml:space="preserve">ПСД разработана (2020), необходима корректировка (2027).
ФБ + РБ + МБ. </t>
  </si>
  <si>
    <t>протяженность сети – 3,145 км</t>
  </si>
  <si>
    <t>протяженность сети – 0,8094 км</t>
  </si>
  <si>
    <t>Мощность – 500 куб. м/сут</t>
  </si>
  <si>
    <t>протяженность сети – 3,467 км</t>
  </si>
  <si>
    <t>протяженность сети –  0,168 км</t>
  </si>
  <si>
    <t>протяженность сети – 0,428 км</t>
  </si>
  <si>
    <t>Мощность – 100 куб. м/сут</t>
  </si>
  <si>
    <t>ГП ЧР «Комплексное развитие сельских территорий", МП «Комплексное развитие сельских территорий, ПСД имеется</t>
  </si>
  <si>
    <t xml:space="preserve"> ГП ЧР «Комплексное развитие сельских территорий «, МП «Комплексное развитие сельских территорий,ПСД имеется</t>
  </si>
  <si>
    <t>ГП ЧР «Комплексное развитие сельских территорий «, МП «Комплексное развитие сельских территорий, ПСД имеется</t>
  </si>
  <si>
    <t>ГП ФКГС, ПСД имеется</t>
  </si>
  <si>
    <t xml:space="preserve">Благоустройство на территории стадиона «Факел» в с. Красноармейское Красноармейского муниципального округа Чувашской Республики </t>
  </si>
  <si>
    <t>ГП РФ «Комплексное развитие сельских территорий «, ГП ЧР «Комплексное развитие сельских территорий «, МП «Комплексное развитие сельских территорий, ПСД имеется</t>
  </si>
  <si>
    <t>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Красноармейского муниципального округа  Чувашской Республики</t>
  </si>
  <si>
    <t>Строительство водозаборного узла с водобашнями системы водоснабжения для обеспечения населения с. Красноармейское качественной питевой водой</t>
  </si>
  <si>
    <t xml:space="preserve">Реконструкция очистных сооружений площадью 18547 кв. м, производительностью 700 куб. м/ сутки, находящихся по адресу: Чувашская Республика, Красночетайский район, д. Черепаново ул. Заводская, д. 53а. </t>
  </si>
  <si>
    <t>Благоустройство территории трех прудов вокруг Храма Воздвижения Креста Господня с. Красные Четаи Красночетайского муниципального округа Чувашской Республики</t>
  </si>
  <si>
    <t>государственная программа Чувашской Республики «Модернизация и развитие сферы жилищно-коммунального хозяйства» подпрограмма «Развитие систем коммунальной инфраструктуры и объектов, используемых для очистки сточных вод». Проект имеется</t>
  </si>
  <si>
    <t>рабочий объем 15 м3</t>
  </si>
  <si>
    <t xml:space="preserve">Общая протяженность водопроводных сетей   –  4394,9 м.  Пропускная способность проектируемых трубопроводов водоснабжения 0,02 м3/с </t>
  </si>
  <si>
    <t>Капитальный ремонт системы водоснабжения с. Моргауши (д. Синьял-Моргауши)</t>
  </si>
  <si>
    <t>Строительство 2-х этажного крытого рынка АО «Канашская городская ярмарка»</t>
  </si>
  <si>
    <t>Создание условий для размещения 4–5 НТО, Размещение 4–5 НТО</t>
  </si>
  <si>
    <t>Благоустройство территории парка «Площадь Победы» в селе Порецкое Порецкого му-ниципаль­ного округа Чувашской Республики (III – этап)</t>
  </si>
  <si>
    <t>Реконструкция скважины д. Коровино-1 шт</t>
  </si>
  <si>
    <t>Выполнение переключений абонентов частного сектора к «новому» водопроводу (2 этап вывода из эксплуатации «старого» водопровода) </t>
  </si>
  <si>
    <t xml:space="preserve">ГП ЧР «Модернизация и развитие сферы жилищно-коммунального хозяйства» </t>
  </si>
  <si>
    <t>Строительство инженерных сетей л. Северная, ул. Бурмистрова  п. Урмары (микрорайон для многодетных семей)</t>
  </si>
  <si>
    <t>Капитальный ремонт водонапорных башен в д. Арабоси, д. Кудеснеры, д. Старое Муратого, д. Систеби, д. Малые Чаки, д. Новое Шептахово, д. Орнары, д. Саруй, д. Ка­рак-Сир­ма, с. Буртасы, с. Шигали</t>
  </si>
  <si>
    <t>2025–2026 гг.</t>
  </si>
  <si>
    <t>Основной источник теплоснабжения пос. Кугеси – муниципальная квартальная котельная № 4, оборудованная тремя котлами мощностью 22,68 мВт. ввдена в эксплуатацию в 1988 году. За весь период эксплуатации котельной проводились только текущие ремонты котельного оборудования, и на сегодняшний день износ двух котлов и котельного оборудования составляет более 80 %, а третий котел находится в нерабочем состоянии.  Для бесперебойного снабжения населения пос. Кугеси необходимо провести реконструкцию тепловых сетей и муниципальной квартальной котельной № 4.</t>
  </si>
  <si>
    <t>Проектирование замена сетей канализации в д. Сятракасы, прокладка новой канализационной сети по ул. П.А.Афанасьева</t>
  </si>
  <si>
    <t>Газификация п. Баскаки и п. Муллиная</t>
  </si>
  <si>
    <t>Строительство водовода от водоочистных сооружений (ВОС) до п. Лесной (диаметр -180 мм, протяженность 5315 м)</t>
  </si>
  <si>
    <t>Разработка проектно-сметной документации на строительство водопровода от водозаборного сооружения  на реке Сура до водоочистных сооружений (ВОС) – квартала 70 Шумерлинского лесничества, д. 10) г. Шумерля ЧР, протяженностью 3 км</t>
  </si>
  <si>
    <t>Разработка проектно-сметной документации на реконструкцию очистных сооружений водоподготовки производительностью 25 тыс. м3/сут., расположенных по адресу: Чувашская Республика, Шумерлинский район, Шумерлинское сельское поселение, квартал 70 Шумерлинского лесничества, дом № 10 </t>
  </si>
  <si>
    <t>Строительство водопровода от водозаборного сооружения  на реке Сура до водоочистных сооружений (ВОС) – квартала 70 Шумерлинского лесничества, д. 10) г. Шумерля ЧР, протяженностью 3 км</t>
  </si>
  <si>
    <t>мощность после реконструкции 10,0 тыс. м3/сут. </t>
  </si>
  <si>
    <t>Реконструкция очистных сооружений водоподготовки производительностью 25 тыс. м3/сут., расположенных по адресу: Чувашская Республика, Шумерлинский район, Шумерлинское сельское поселение, квартал 70 Шумерлинского лесничества, дом №10 </t>
  </si>
  <si>
    <t>Разработка проектно-сметной документации на строительство станции III подъема – водопроводных очистных сооружений ВОС, производительностью 5 тыс. м3/сут.</t>
  </si>
  <si>
    <t>Строительство станции III подъема – водопроводных очистных сооружений ВОС, производительностью 5 тыс. м3/сут.</t>
  </si>
  <si>
    <t>Разработка проектно-сметной документации на строительство сетей водоснабжения участка жилой застройки выше ул. Дзержинского от  станции III подъема</t>
  </si>
  <si>
    <t>Строительство сетей водоснабжения участка жилой застройки выше ул. Дзержинского от  станции III подъема</t>
  </si>
  <si>
    <t>3235  м3/сут.</t>
  </si>
  <si>
    <t>Разработка проектно-сметной документации на строительство канализационных сетей взамен ветхих (50 км.)</t>
  </si>
  <si>
    <t>Строительство канализационных сетей взамен ветхих (50 км.)</t>
  </si>
  <si>
    <t>Строительство блочно-модульных котельных по  ул. Урукова в г. Шумерля Чувашской Республики</t>
  </si>
  <si>
    <t>Строительство блочно-модульных котельных по  ул. Щорса в г. Шумерля Чувашской Республики</t>
  </si>
  <si>
    <t>Строительство блочно-модульных котельных по  ул. Карла Маркса, 10 А в г. Шумерля Чувашской Республики</t>
  </si>
  <si>
    <t>Необходима разработка ПСД (2027). ФБ + РБ + МБ.</t>
  </si>
  <si>
    <t>Необходима разработка ПСД (2026). ФБ + РБ + МБ.</t>
  </si>
  <si>
    <t>Необходима разработка ПСД (2026). ФБ, РБ,  МБ.</t>
  </si>
  <si>
    <t>Необходима разработка ПСД (2028). ФБ + РБ + МБ.</t>
  </si>
  <si>
    <t>Реконструкция канализационной насосной станции (КНС-1 Химзавод)</t>
  </si>
  <si>
    <t>Разработка проектно-сметной документации на реконструкцию очистных сооружений г. Шумерля Чувашской Республики, производительностью 5 тыс. м3/сут</t>
  </si>
  <si>
    <t>Необходима разработка ПСД (2027). ФБ + РБ</t>
  </si>
  <si>
    <t>Реконструкция очистных сооружений г.Шумерля Чувашской Республики, производительностью 5 тыс. м3/сут</t>
  </si>
  <si>
    <t>Замена водогрейных котлов и тепловых сетей, и сетей ГВС от кот. № 7</t>
  </si>
  <si>
    <t>Реконструкция надземной части тепловых сетей от кот. № 12</t>
  </si>
  <si>
    <t>Проектирование и строительство БМК в г. Ядрин с выводом из эксплуатации кот. № 1</t>
  </si>
  <si>
    <t xml:space="preserve">Проектирование и строительство БМК в г. Ядрин с выводом из эксплуатации кот. № 14 и № 4 </t>
  </si>
  <si>
    <t>Замена водопровода диаметром 100 мм по ул. 30 лет Победы (Промзона) от д. 2а до д. 26 с кольцеванием водопроводы у д. 22А по ул. 30 лет Победы</t>
  </si>
  <si>
    <t>600 куб/сут.</t>
  </si>
  <si>
    <t>600 куб.м/сутки</t>
  </si>
  <si>
    <t>ФБ, РБ, МБ
ПСД имеется</t>
  </si>
  <si>
    <t>Благоустройство перед домом культуры в с. Турмыши Янтиковского муниципального округа (3 этап)</t>
  </si>
  <si>
    <t>Благоустройство перед домом культуры в с. Яншихово-Норваши Янтиковского муниципального округа (2 этап)</t>
  </si>
  <si>
    <t>25 куб. м3/сут</t>
  </si>
  <si>
    <t>электроснабжение – 9,427 км</t>
  </si>
  <si>
    <t>РБ, МБ, ВБ
ПСД имеется</t>
  </si>
  <si>
    <t>ФБ, РБ,  ПСД имеется</t>
  </si>
  <si>
    <t>Строительство  водоснабжения по улицам К.Иванова, Полевая-1, Полевая-2 в с. Янтиково  Янтиковского муниципального округа Чувашской Республики</t>
  </si>
  <si>
    <t>1000 куб. м/сут</t>
  </si>
  <si>
    <t>2024–2025 гг.</t>
  </si>
  <si>
    <t>Строительство мусоросортировочных комплексов в  Моргаушском и Батыревском муниципальных округах Чувашской Республики мощностью 30 тыс. тонн в год каждый (далее – МСК в Батыревском МО, МСК в Моргаушском МО)</t>
  </si>
  <si>
    <t>Строительство  мусоросортировочного комплекса мощностью 30 тыс. тонн в год в Канашском муниципальном округе Чувашской Республики (далее – МСК в Канашском МО)</t>
  </si>
  <si>
    <t>2025–2027 гг.</t>
  </si>
  <si>
    <t>0,1 тыс куб. м/сутки</t>
  </si>
  <si>
    <t>Комплексная компактная застройка микрорайона «Южный» в с. Батырево Батыревского района Чувашской Республики</t>
  </si>
  <si>
    <t>Капитальный ремонт поликлиники БУ «Городская детская клиническая больница» Минздрава Чувашии (г. Чебоксары, пр-т Тракторостроителей, д. 12А)</t>
  </si>
  <si>
    <t>ФБ+РБ
Требуется разработка ПСД</t>
  </si>
  <si>
    <t>РБ
ПСД имеется</t>
  </si>
  <si>
    <t>52 койки, 120 посещений в смену</t>
  </si>
  <si>
    <t>Комплексный капитальный ремонт стационара БУ «Ядринская ЦРБ им. К.В. Волкова» Минздрава Чувашии</t>
  </si>
  <si>
    <t>РБ+МБ
Требуется разработка ПСД</t>
  </si>
  <si>
    <t>Устройство плоскостных спортивных сооружений Спортивной школы № 1 имени летчика-космонавта А.Г. Николаева в городе Алатырь</t>
  </si>
  <si>
    <t>Капитальный ремонт стадиона «Поречье» в с. Порецкое Порецкого муниципального округа Чувашской Республики</t>
  </si>
  <si>
    <t>Строительство спортивных площадок в д. Атлашево, д. Ердово, д. Липово, д. Нижний Магазь (воркаут площадки + 5 видов спортивных тринажеров), Атлашевский ТО</t>
  </si>
  <si>
    <t>Капитальный ремонт МБДОУ  «Детский сад  № 4  «Аленушка» по адресу: Чувашская Республика, г. Новочебоксарск,  ул. Ж. Крутовой, д. 7</t>
  </si>
  <si>
    <t xml:space="preserve">РБ+МБ
ПСД имеется
</t>
  </si>
  <si>
    <t>РБ+МБ, ПСД в разработке</t>
  </si>
  <si>
    <t>ФБ+РБ, ПСД имеется</t>
  </si>
  <si>
    <t>ФБ
 ПСД в разработке</t>
  </si>
  <si>
    <t>Капитальный ремонт здания МБОУ «СОШ № 16» г. Новочебоксарск по адресу: Чувашская Республика,  г. Новочебок­сарск, ул. Семенова, д. 25А</t>
  </si>
  <si>
    <t xml:space="preserve">Строительство объекта «Общеобразовательная школа на 1100 мест по адресу: ул. Воинов-интернационалистов в  IX мкр. Западного жилого района города Новочебоксарск Чувашской Республики» </t>
  </si>
  <si>
    <t>РБ+МБ, ПСД имеется, положительное заключение  № 21-1-1-7-0601-2023 от 20.12.2023</t>
  </si>
  <si>
    <t>ФБ+РБ, ПСД имеется, положительное заключение № 21-1-1-2-0504048 -2022 от 03.08.2022</t>
  </si>
  <si>
    <t>ФБ+РБ, ПСД имеется, положительное заключение № 21-1-1-2-053546 -2022 от 02.08.2022</t>
  </si>
  <si>
    <t>ФБ+РБ,ПСД имеется, положительное заключение № 21-1-1-2--025056 -2022 от 22.04.2022</t>
  </si>
  <si>
    <t>РБ+МБ, ПСД имеется, положительное заключение № 21-1-1-3-033301-2023 от 16.03.2023</t>
  </si>
  <si>
    <t>площадь здания –  1239,29 кв. м</t>
  </si>
  <si>
    <t>площадь здания – 754,37 кв. м</t>
  </si>
  <si>
    <t>Капитальный ремонт МБДОУ «Детский сад № 3 «Ромашка» п. Вурнары Чувашской Республики</t>
  </si>
  <si>
    <t>Капитальный ремонт МБДОУ «Детский сад № 6 «Сеспель» п. Вурнары Чувашской Республики</t>
  </si>
  <si>
    <t>Капитальный ремонт МБДОУ «Детский сад № 5 «Рябинка» п. Вурнары Чувашской Республики</t>
  </si>
  <si>
    <t>Благоустройство территории МБОУ «Янгорчинская СОШ»</t>
  </si>
  <si>
    <t>3250 кв. м.</t>
  </si>
  <si>
    <t>ФБ, РБ, МБ  ПСД и пол. Закл. Имеется</t>
  </si>
  <si>
    <t>649 кв. м</t>
  </si>
  <si>
    <t>Модернизация библиотеки – детского информационного центра имени В. Сухомлинского ф. 2</t>
  </si>
  <si>
    <t>1156 кв. м</t>
  </si>
  <si>
    <t>ФБ, РБ, МБ ПСД и пол. заключение имеется</t>
  </si>
  <si>
    <t>Разработка ПСД и Капитальный ремонт  муниципальной библиотеки имени Л. Кассиля ф. 10</t>
  </si>
  <si>
    <t>Реализация Концепции по развитию дополнительного образования до 2030 г. С 2019 года </t>
  </si>
  <si>
    <t>Повышение процента фактической обеспеченности библиотеками  до 35% из расчета 1 библиотека на 10 000 жителей. Увеличение количества читателей и документовыдачи. </t>
  </si>
  <si>
    <t>Реализация Концепции по развитию дополнительного образования до  2030 г. С 2019 года </t>
  </si>
  <si>
    <t>государственная программа Чувашской Республики «Развитие культуры»</t>
  </si>
  <si>
    <t>РБ+МБ,  ПСД имеется</t>
  </si>
  <si>
    <t xml:space="preserve">РБ+МБ,  ПСД имеется </t>
  </si>
  <si>
    <t xml:space="preserve">РБ+МБ, ПСД имеется </t>
  </si>
  <si>
    <t>РБ+МБ, Требуется разработка ПСД</t>
  </si>
  <si>
    <t xml:space="preserve">Капитальный ремонт Вотланского сельского Дома культуры АУ «ЦКС» Аликовского муниципального округа  </t>
  </si>
  <si>
    <t xml:space="preserve"> В Долгосрочных планах опорных населенных пунктов и прилегающих территорий. Постановление Кабинета Министров Чувашской Республики от 24 января 2023 г. № 18 «Об утверждении перечня опорных населенных пунктов и прилегающих населенных пунктов Чувашской Республики </t>
  </si>
  <si>
    <t xml:space="preserve">РБ+МБ, ПСД имеется, положительное заключение от 18.03.2024 № 21-1-1-3-011622-2024 </t>
  </si>
  <si>
    <t xml:space="preserve">В Долгосрочных планах опорных населенных пунктов и прилегающих территорий. Постановление Кабинета Министров Чувашской Республики от 24 января 2023 г. № 18 «Об утверждении перечня опорных населенных пунктов и прилегающих населенных пунктов Чувашской Республики </t>
  </si>
  <si>
    <t>Капитальный ремонт здания сельского клуба в д. Кзыл-Камыш Батыревского муниципального округа Чувашской Республики</t>
  </si>
  <si>
    <t>Капитальный ремонт здания сельского клуба в д. Кзыл-Чишма Батыревского муниципального округа Чувашской Республики</t>
  </si>
  <si>
    <t>Ремонт здания сельского клуба в д. Верхние Бюртли-Шигали Батыревского района Чувашской Республики</t>
  </si>
  <si>
    <t>Капитальный ремонт здания сельского клуба в д. Нижнее Турмышево Батыревского муниципального округа Чувашской Республики</t>
  </si>
  <si>
    <t>Капитальный ремонт здания сельского клуба в д. Полевые Бикшики Батыревского муниципального округа Чувашской Республики</t>
  </si>
  <si>
    <t>Проектно-изыскательные работы – 2023–2024, Положительное заключение № 21-1-1-3-053298-2024 от 11.09.2024  
РБ, МБ</t>
  </si>
  <si>
    <t>Строительство сельского дома культуры на 150 мест в с. Хормалы Ибресинского муниципального округ</t>
  </si>
  <si>
    <t>Положительное заключение №21-1-7-0794-21 от 28.12.2021
ФБ РБ, МББ</t>
  </si>
  <si>
    <t>РБ, МБ, ПСД имеется.</t>
  </si>
  <si>
    <t xml:space="preserve"> РБ, МБ, ПСД имеется.</t>
  </si>
  <si>
    <t>РБ, МБ,  ПСД имеется.</t>
  </si>
  <si>
    <t>РБ, МБ, необходимо ПСД</t>
  </si>
  <si>
    <t>200 обучающихся</t>
  </si>
  <si>
    <t>Капитальный ремонт Кошноруйского сельского Дома культуры МБУК «Централизованная клубная система» Канашского муниципального округа Чувашской Республикирасположенный по адресу: Чувашская Республика, Канашский район, д. Кошноруй, ул. Ленина, д. 35</t>
  </si>
  <si>
    <t>ПСД имеется, положительное заключение гос. экспертизы № 21-1-1-2-059275-2023 от 03.10.2025</t>
  </si>
  <si>
    <t>ПСД имеется, положительное заключение гос. экспертизы № 21-1-1-2-081787-2023 от 26.12.2023</t>
  </si>
  <si>
    <t xml:space="preserve">Капитальный ремонт Сеспельского сельского Дома культуры МБУК «Централизованная клубная система» Канашского муниципального округа Чувашской Республики, расположенной по адресу: Чувашская Республика, Канашский район,д. Сеспель, ул. Школьная, д. 62» </t>
  </si>
  <si>
    <t>РБ, МБ,  необходимо ПСД</t>
  </si>
  <si>
    <t xml:space="preserve"> Мемориал «Строителям безмолвных рубежей»  по адресу Чувашская Республика, Козловский МО, с. Байгулово, ул. Новая, д. 58 (общая площадь земельного участка 105 525 кв.м.) принимает посетителей с 1 июля 2022 г. На нем расположены : памятник из 38 металлических стел (каждая из которых символизирует 10 км оборонительных сооружений) и земного шара на холме (земляном вале), центральная площадь с Вечным огнем, 26 гранитных стел с изображениями символики городов и районов, участвовавших в строительстве, два административных здания и гостевая парковка, с октября 2023 г. на Мемориале работает музей, рассказывающий о строительстве тыловых оборонительных рубежей на территории Чувашской АССР а годы Великой Отечественной войны. Половина территории не освоена</t>
  </si>
  <si>
    <t>Необходимо разработать концепцию развития, эскизный проект, ПСД, РБ, МБ, внебюджетные источники.</t>
  </si>
  <si>
    <t>Включен в долгосрочный план развития опорных населенных пунктов и прилегающих территорий. Здание Андреево-Базарского сельского Дома культуры является многофункциональным. Размещен ряд социальных объектов: офис врача общей практики, отделение свкорой промощи, администрация территориального отдела, библиотека, спортзал. Ближайшие социальные объекты данного типа находятся в радиусе более 10 километров. </t>
  </si>
  <si>
    <t>Включен в долгосрочный план развития опорных населенных пунктов и прилегающих территорий. Здание Андреево-Базарского сельского Дома культуры является многофункциональным. Размещен ряд социальных объектов: офис врача общей практики, отделение скорой промощи, администрация территориального отдела, библиотека, спортзал. Ближайшие социальные объекты данного типа находятся в радиусе более 10 километров</t>
  </si>
  <si>
    <t>Включен в Долгосрочный план опорных населенных пунктов и прилегающих территорий. Разработать  ПСД на ремонт фасада, замену дверей, санузла с ХВС, имеется смета с положительным заключением (2024) на капремонт кровли и замену системы отопления</t>
  </si>
  <si>
    <t>Включен в Долгосрочный план опорных населенных пунктов и прилегающих территорий. Разработать  ПСД на ремонт фасада, замену дверей, санузла с ХВС, имеется смета с положительным заключением (2024) на капремонт кровли и замену системы отопления.  </t>
  </si>
  <si>
    <t>Капитальный ремонт Старомуратовского сельского Дома культуры д. Старые Мураты Комсомольского муниципального округа Чувашской Республики</t>
  </si>
  <si>
    <t>Капитальный ремонт Починокбыбытьского сельского Дома культуры д. Починок-Быбыть Комсомольского муниципального округа Чувашской Республики</t>
  </si>
  <si>
    <t>Капитальный ремонт Нижнитимерчеевского сельского Дома культуры д. Нижнее Тимерчеево Комсомольского муниципального округа Чувашской Республики»</t>
  </si>
  <si>
    <t>Капитальный ремонт Сельского Дома культуры д. Малые Кошелеи Комсомольского муниципального округа Чувашской Республики»</t>
  </si>
  <si>
    <t xml:space="preserve">наличие проекта в Долгосрочных планах опорных населенных пунктов и прилегающих территорий, наличие ПСД, экспертиза № 21-1-1-2-018986-2023 от 13.04.2023 31948,88  </t>
  </si>
  <si>
    <t>ФБ, РБ, МБ, внебюджетные источники, ПСД имеется</t>
  </si>
  <si>
    <t>Капитальный ремонт и благоустройство территории дома досуга в с. Именево и приобретение оборудования</t>
  </si>
  <si>
    <t>Переоборудование кинозала Районного дома культуры в с. Красноармейского муниципального округа Чувашской Республики</t>
  </si>
  <si>
    <t>РБ, МБ
имеется ПСД</t>
  </si>
  <si>
    <t>Включен в Долгосрочный план развития  опорных населенных пунктов и прилегающих территорий  положительное заключение гос. экспертизы № 21-1-1-2-0038756-2024 от 17.07.2024</t>
  </si>
  <si>
    <t>Реконструкция объекта культурного наследия регионального значения «Деревянное двухэтажное здание школы, конец XIX – начало XX вв.», расположенного по адресу: Чувашская Республика, Красночетайский район, с. Красные Четаи, ул. Советская, д. 5б».</t>
  </si>
  <si>
    <t>Включен в Долгосрочный план развития  опорных населенных пунктов и прилегающих территорий положительное заключение гос. экспертизы № 21-1-1-2-073549-2022 от 18.10.2022</t>
  </si>
  <si>
    <t xml:space="preserve">Включен в Долгосрочный план развития  опорных населенных пунктов и прилегающих территорий положительное заключение гос. Экспертизы № 21-1-1-2-005739-2024 от 13.02.2024 </t>
  </si>
  <si>
    <t>Создание модельной библиотеки в д. Большие Атмени</t>
  </si>
  <si>
    <t>Строительство сельского дома культуры на 100 мест с. Баймашкино</t>
  </si>
  <si>
    <t>Строительство сельского дома культуры на 49 мест д. Хвадукасы</t>
  </si>
  <si>
    <t>Строительство сельского дома культуры на 49 мест  д. Кумаркино</t>
  </si>
  <si>
    <t>Положительное заключение 18.05.2023 № 21-1-1-3-026210-2023, Объект включен в Реестр объектов капитального строительства Минстроя России. Минкультуры России одобрено финансирование.</t>
  </si>
  <si>
    <t>Реставрация объекта культурного наследия регионального значения «Деревянный одноэтажный дом, в котором жил композитор А.Н. Тогаев, начало XX в.», расположенный по адресу: Чувашская Республика, г. Мариинский посад, ул. советская, д. 8»</t>
  </si>
  <si>
    <t>Реконструкция музея им. А.Г. Николаева по адресу: Чувашская Республика, Мариинско-Посадский район, с. Шоршелы (МЕГА ПРОЕКТ Чувашия Космическая)</t>
  </si>
  <si>
    <t xml:space="preserve">включен в стратегию социально-экономического развития Мариинско-Посадского муниципального округа ЧР до 2035 г.  </t>
  </si>
  <si>
    <t>Обслуживает  11 населенных пунктов. Используется типовой проект</t>
  </si>
  <si>
    <t xml:space="preserve">В бывшем здании школы расположены клуб, музей Ф.С. Васильева (композитора) и библиотека. Необходимо проведение капитального ремонта </t>
  </si>
  <si>
    <t xml:space="preserve">Здание (одноэтажное, деревянное, обшитое кирпичом) музея расположено в старом здании земского училища, построенного в 1911 году, ремонт проводился в 2003 году. В музее 5 залов, рабочие кабинеты, туалеты. Требуется капитальный ремонт, так как крыша протекает, стены нужно утеплить и крепить, потолки и полы ремонтировать, окна заменить </t>
  </si>
  <si>
    <t>Здание (одноэтажное, деревянное, обшитое кирпичом) музея расположено в старом здании земского училища, построенного в 1911 году, ремонт проводился в 2003 году. В музее 5 залов, рабочие кабинеты, туалеты</t>
  </si>
  <si>
    <t xml:space="preserve">Село Кудеиха входит в перечень  региональных опорных пунктов. Строительство здания Кудеихинского сельского Дома культуры Порецкого муниципального округа Чувашской Республики будет реализовываться на территории административного центра Кудеихинского территориального отдела  Порецкого муниципального округа  в с. Кудеиха.      В состав Кудеихинского территориального отдела входят 3 населенных пункта, число жителей – 710 человек. Административный центр – с. Кудеиха (583 человека). Существующий СДК не эксплуатируется  в течение ряда лет, находится в аварийном состоянии. Наличие проекта  в Долгосрочных планах опорных населенных пунктов и прилегающих территорий, в государственной программе ЧР «Развитие культуры- в 2024 г. начата разработка проектной документации в объеме 1703,8 тыс.руб. </t>
  </si>
  <si>
    <t xml:space="preserve">РБ, МБ в 2024 году разработка ПСД </t>
  </si>
  <si>
    <t>РБ,МБ  ПСД разработана</t>
  </si>
  <si>
    <t>Капитальный ремонт фасада районного дворца культуры МБУ «Централизованная клубная система» Порецкого муниципального округа Чувашской Республики.</t>
  </si>
  <si>
    <t xml:space="preserve"> Село Порецкое входит в перечень федеральных опорных пунктов. Численность населения составляет 5 103 человека. Районный Дворец культуры является единственным культурно-досуговым учреждением на территории административного центра муниципального образования. . В настоящее время здесь расположены: районный Дворец культуры, межпоселенческая библиотека, детская библиотека им. Мишутина, кинозал «Планета кино», спортивный зал.   Наличие проекта в Долгосрочных планах опорных населенных пунктов и прилегающих территорий, положительное заключение гос. экспертизы № 21-1-1-2-011324-2023 от 10.03.2023. </t>
  </si>
  <si>
    <t xml:space="preserve">Модернизация Порецкой  межпоселенческой библиотеки МБУ «Централизованная библиотечная система» Порецкого муниципального округа Чувашской Республики </t>
  </si>
  <si>
    <t xml:space="preserve">Модернизация Порецкой детской библиотеки им. Н. Мишутина МБУ «Централизованная библиотечная система» Порецкого муниципального округа Чувашской Республики </t>
  </si>
  <si>
    <t xml:space="preserve">Модернизация Кудеихинской сельской  библиотеки МБУ «Централизованная библиотечная система» Порецкого муниципального округа Чувашской Республики </t>
  </si>
  <si>
    <t>РБ, МБ, требуется разработка ПСД</t>
  </si>
  <si>
    <t>Наличие проекта в Долгосрочном плане опорных населенных пунктов и прилегающих территорий. Разработана научно-проектная документация ООО «Тамбовский научно-технический центр строительства и археологии, гос контракт №2518-01-41/1014 от 25.07.2014 г. Требуется актуализация проектной документации .В рамках заявочной компании Государственной программы «Развитие культуры» Министерства культуры Российской Федерации на за счет средств федерального бюджета на 2025 год были поданы документы на ремонт ОКН. Код заявки №21-284244 финансирование мероприятий по сохранению объектов культурного наследия</t>
  </si>
  <si>
    <t>Строительство сельского дома культуры на 150 мест в д. Старые Урмары Урмарского муниципального округа</t>
  </si>
  <si>
    <t>Включено в ДПР, положительное заключение № 21-1-1-3-082497-2023 от 27.12.2023 на сумму 87 703,41 тыс. руб.</t>
  </si>
  <si>
    <t>Капитальный ремонт Вурманкасинской сельской библиотеки по адресу: д. Вт. Вурманкасы, ул. Центральная, д. 7 «А»</t>
  </si>
  <si>
    <t>Капитальный ремонт Чиричкасинской сельской библиотеки по адресу: д. Чиричкасы, ул. Молодежная, д.20</t>
  </si>
  <si>
    <t>Реставрация здания школы, где учился Герой Советского Союза М.В. Силантьев в 1925–1930 г.г. г. Цивильск, ул. Горького</t>
  </si>
  <si>
    <t>Поставка модульного здания «Верхнекунашский сельский дом культуры на 49 мест в д. Верхние Кунаши Цивильского муниципального округа Чувашской Республики</t>
  </si>
  <si>
    <t>Поставка модульного здания «Татаркунашский сельский дом культуры на 49 мест в д. Татарские Кунаши Цивильского муниципального округа Чувашской Республики</t>
  </si>
  <si>
    <t>Реконструкция здания БУК Чебоксарского муниципального округа Чувашской Республики «Музей «Бичурин и современность» по адресу Чувашская Республика, Чебоксарский район, п. Кугеси, ул. Школьная д.1</t>
  </si>
  <si>
    <t>федеральный бюджет, республиканский бюджет Чувашской Республики, местный бюджет.
Положительное заключение гос.экспертизы №21-1-7-013-1-22 от 11.03.2022</t>
  </si>
  <si>
    <t>федеральный бюджет, республиканский бюджет, местный бюджет. Положительное заключение гос.экспертизы №21-1-1-2-037357-2020 от 11.08.2020</t>
  </si>
  <si>
    <t>Государственная программа Чувашской Республики «Развитие культуры». Решение Шумерлинского районного суда №2-487/2024 от 23.07.2024 об обязанности проведения  реставрации объекта культурного наследия регионального значения в соотвтетствии с НПД до конца 2028 года. В указанном здании после проведения работ по реставрации планируется размещение МБУ «Архив города Шумерля», которое в настощее время расположено в разных помещениях без ремонта по адресу: Чувашская Республика, Шумерля, проезд Мебельщиков, 11</t>
  </si>
  <si>
    <t>Капитальный ремонт городской библиотеки-филиала № 3 им. М. Сеспеля по адресу: Чувашская Республика, г. Шумерля, ул. Котовского,  д. 58</t>
  </si>
  <si>
    <t>Создание детской модельной  библиотеки-филиала № 1 им. С.Я. Маршака по адресу: Чувашская Республика, г. Шумерля, ул. Ленина,  д. 17</t>
  </si>
  <si>
    <t>Капитальный ремонт здания сельского клуба в д. Шумерля Шумерлинского муниципального округа Чувашской Республики</t>
  </si>
  <si>
    <t>Ходарская сельская библиотека расположена в административном центре Ходарского сельского поселения. Она является единственной библиотекой и обслуживает 4 населенных пункта. В административном центре также расположена средняя школа, офес врача обще практики, церковь, музей, 2 магазина, кафе</t>
  </si>
  <si>
    <t>Создание модельной библиотеки им. Г.Н. Айги по адресу: Чувашская Республика, г. Шумерля, ул. Ленина,  д. 8</t>
  </si>
  <si>
    <t xml:space="preserve">ФБ, РБ, имеется ПСД разработано, необходима корректировка </t>
  </si>
  <si>
    <t xml:space="preserve"> Включен в  Долгосрочный план развития ремонт и реконструкция. Строительство музея позволит: увеличить количества посетителей музеев, количества экспозиционных площадей, увеличит общее количество экспозиционных площадей. Имеется положительная экспертиза № 21-1-1-2-077223-2022 от 02.11.2022  на реставрационные работы. В связи с пожаром, здание сгорело, необходима корректировка ПСД.</t>
  </si>
  <si>
    <t xml:space="preserve">Дом-музей народного артиста СССР – является памятником культуры и истории регионального значения, сохраняющим имя великого артиста XX века. Последний капитальный ремонт был произведен в 2008 году, в 2017 и 2023 производились текущие косметические ремонты. По результатам технического обследования в 2024 году рекомендовано выполнить устройство приточно-вытяжной вентиляции в подвале, разработать проект усиления в местах развития трещин в здании, выполнить ремонт отмостки здания, заменить полипропилениовые трубы отопления, вследствии их вздутия </t>
  </si>
  <si>
    <t>Обслуживает 8 населенных пунктов. Капитальный ремонт СДК позволит обеспечить безопасность и комфортные условия для многочисленных посетителей, в числе которых и жители соседних деревень. Положительное заключение 13.10.2020 год № 21-1-7-1245-20.</t>
  </si>
  <si>
    <t>ФБ, РБ, МБ, ПСД разработано 2020 г. 4,5 млн. руб. необходим перерасчет</t>
  </si>
  <si>
    <t>Наличие проекта  в Долгосрочных планах опорных населенных пунктов и прилегающих территорий положительное заключение № 21-1-1-2-005857-2021 от 12.02.2021</t>
  </si>
  <si>
    <t>РБ, МБ
ПСД разработана</t>
  </si>
  <si>
    <t>Наличие проекта  в Долгосрочных планах опорных населенных пунктов и прилегающих территорий положительное заключение № 21-1-7-0766-21 от  22.12.2021</t>
  </si>
  <si>
    <t>РБ,МБ, необходима разработка ПСД</t>
  </si>
  <si>
    <t>Благоустройство территории МБОУ «Новочурашевская СОШ»</t>
  </si>
  <si>
    <t xml:space="preserve">Строительство нового  корпуса к  МБОУ «Средняя общеобразовательная школа № 8»            </t>
  </si>
  <si>
    <t>Капитальный ремонт МБОУ «Средняя общеобразовательная школа № 11 им. И.А. Кабалина»</t>
  </si>
  <si>
    <t>Капитальный ремонт здания МБДОУ «Малобикшихский д/с «Солнышко» Канашского района по адресу: Чувашская Республика,  Канашский район, д. Малые Бикшихи, ул. Канашская, д. 82</t>
  </si>
  <si>
    <t>«Капитальный ремонт здания МБОУ «Сеспельская СОШ» Канашского района Чувашской Республики, расположенной по адресу: Чувашская Республика, Канашский район, д. Сеспель, ул. Школьная, д. 60»</t>
  </si>
  <si>
    <t>«Блочно-модульная котельная для теплоснабжения МБОУ «Большебикшихская СОШ» с инженерными сетями по ул.Советская, д. 6а в д.Большие Бикшихи Канашского района Чувашской Республики»</t>
  </si>
  <si>
    <t>«Блочно-модуль­ная котельная для теплоснабжения МБОУ «Шибылгинская СОШ» с инженерными сетями по ул. Пионерская, д. 8 в с.Шибылги Канашского района Чувашской Республики»</t>
  </si>
  <si>
    <t>«Блочно-модульная котельная для теплоснабжения МБДОУ «Большебикшихский детский сад «Надежда» с инженерными сетями по ул. Молодежная, д. 33а/1 в д. Большие Бикшихи Канашского района Чувашской Республики»</t>
  </si>
  <si>
    <t>Капитальный ремонт здания МБОУ «Атнашевская ООШ» Канашского района Чувашской Республики, расположенной по адресу: Чувашская Республика, Канашский район,  д. Атнашево, ул. Школьная,  д. 2-А</t>
  </si>
  <si>
    <t>Благоустройство территорий МАОУ «Средняя общеобразовательная школа № 3», МБОУ «Средняя общеобразовательная школа № 1»,  МАОУ «СОШ № 11», МБОУ «Средняя общеобразовательная школа № 5», МАОУ «Средняя общеобразовательная школа № 8»</t>
  </si>
  <si>
    <t>Блочно-модуль­ная котельная для теплоснабжения МБОУ «Красноармейская СОШ» Красноармейского муниципального округа Чувашской Республики с инженерными сетями по ул. Ленина, д. 74-а в с. Красноармейское Красноармейского района Чувашской Республики</t>
  </si>
  <si>
    <t>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 Степанова, д. 26 в с. Красноармейское Красноармейского района Чувашской Республики</t>
  </si>
  <si>
    <t>Протокол заседания Комиссии по отбору проектов комплексного развития сельских территорий или сельских агломераций, российских кредитных организаций и международных финансовых организаций в качестве уполномоченных банков, а также оценке эффективности использования субсидий, предоставляемых в рамках государственной программы Российской Федерации «Комплексное развитие сельских территорий» от 07.06.2024 №70</t>
  </si>
  <si>
    <t>Строительство бассейна по адресу: Чувашская Республика, Красноармейский муниципальный округ, с. Красноармейское, ул. Ленина, д. 39</t>
  </si>
  <si>
    <t>включен в стратегию социально-экономического развития Мариинско-Посадского муниципального округа ЧР до 2035 г. </t>
  </si>
  <si>
    <t>Строительство детского сада на 160 мест в д. Москакасы</t>
  </si>
  <si>
    <t>Разработка проектной документации по строительству объекта «Блочно-модульная котельная МБОУ «Напольновская СОШ» Порецкого муниципального округа с. Напольное</t>
  </si>
  <si>
    <t>Строительство объекта «Блочно-модульная котельная МБОУ «Напольновская СОШ» Порецкого муниципального округа с. Напольное</t>
  </si>
  <si>
    <t>Государственная программа Российской Федерации «Развитие образования», Государственная программа Чувашской Республики «Развитие образования», муниципальная программа «Развитие образования»</t>
  </si>
  <si>
    <t>Номер заключения экспертизы / Номер раздела Реестра 21-1-1-2-008340-2022 от 15.02.2022 Расчет начальной (максимальной) цены контракта на сумму 18 266,41 тыс. рублей</t>
  </si>
  <si>
    <t>Открытие семейного МФЦ «Мой семейный центр» в г. Новочебоксарске</t>
  </si>
  <si>
    <t>Строительство БУ «Тарханский дом-интернат» в с. Тарханы Батыревского района (разработка ПСД)</t>
  </si>
  <si>
    <t>100 мест спальный корпус 1535,5 кв. м</t>
  </si>
  <si>
    <t>Финансирование из федерального и республиканского бюджета. ПСД разрабатывается</t>
  </si>
  <si>
    <t>Финансирование из федерального и республиканского бюджета. ПСД имеется</t>
  </si>
  <si>
    <t>Участие в пилоте по оказанию услуг по комплексной реабилитации и абилитации детей-инвалидов</t>
  </si>
  <si>
    <t>2022-2028</t>
  </si>
  <si>
    <t xml:space="preserve"> Региональный проект «Модернизация и развитие сферы жилищно-коммунального хозяйства» </t>
  </si>
  <si>
    <t>2025-2030</t>
  </si>
  <si>
    <t>2028-2029</t>
  </si>
  <si>
    <t xml:space="preserve"> ПСД на стадии разработки.  ФБ + РБ + МБ </t>
  </si>
  <si>
    <t xml:space="preserve">Строительство защитного сооружения от паводковых вод на р. Алатырь в г. Алатырь Чувашской Республики (совместно с Минстроем Чувашии) </t>
  </si>
  <si>
    <t xml:space="preserve"> Разработка ПСД запланирована на 2028 г. (после оформления земельных участков, попадающих под строительство защитных сооружений, в частную собственность).РБ + МБ. </t>
  </si>
  <si>
    <t xml:space="preserve">Устройство контейнерных площадок на территории города Алатыря Чувашской Республики </t>
  </si>
  <si>
    <t xml:space="preserve"> Необходима разработка ПСД. МБ </t>
  </si>
  <si>
    <t xml:space="preserve">Строительство на полигоне твердых бытовых отходов специально отведенной площадки для складирования снега в городе Алатыре Чувашской Республики </t>
  </si>
  <si>
    <t xml:space="preserve"> ПСД разработана. Заявка на предоставление субсидии отправлена в ФАВР. ФБ + РБ + МБ. </t>
  </si>
  <si>
    <t xml:space="preserve"> Необходима разработка ПСД. ФБ + РБ + МБ. </t>
  </si>
  <si>
    <t>2029-2030</t>
  </si>
  <si>
    <t xml:space="preserve"> Необходима разработка ПСД. ФБ + РБ + МБ</t>
  </si>
  <si>
    <t xml:space="preserve"> ПСД разработана (2020), необходима корректировка (2029). ФБ + РБ + МБ. </t>
  </si>
  <si>
    <t xml:space="preserve">Капитальный ремонт гидроузла на р. Кутельма западнее д. Нижнее Анчиково Козловского муниципального округа </t>
  </si>
  <si>
    <t xml:space="preserve"> Необходима разработка ПСД (2029). ФБ + РБ + МБ. </t>
  </si>
  <si>
    <t xml:space="preserve"> ПСД разработана, требуется корректировка (2025 г., МБ). РБ + МБ </t>
  </si>
  <si>
    <t xml:space="preserve"> ПСД разработана. Заявка на предоставление субсидии отправлена в ФАВР. ФБ + РБ + МБ </t>
  </si>
  <si>
    <t xml:space="preserve"> Необходима разработка ПСД (2025). ФБ, РБ, МБ </t>
  </si>
  <si>
    <t xml:space="preserve"> ПСД разработана. 
ФБ + РБ + МБ. </t>
  </si>
  <si>
    <t xml:space="preserve">Капитальный ремонт гидротехнического сооружения - плотина у д. Вторые Хоршеваши, расположенная на западной окраине д. Вторые Хоршеваши Красночетайского муниципального округа </t>
  </si>
  <si>
    <t xml:space="preserve">Капитальный ремонт гидротехнического сооружения - плотина на р. Мочкаушка, расположенная на 0,3 км западнее д. Мочковаши Красночетайского муниципального округа </t>
  </si>
  <si>
    <t xml:space="preserve">Капитальный ремонт гидротехнического сооружения - плотина на р. Мочкаушка восточнее д. Мочей Красночетайского муниципального округа </t>
  </si>
  <si>
    <t xml:space="preserve">Капитальный ремонт гидротехнического сооружения - плотина в д. Кузнечная, расположенная юго-западной окраине д. Кузнечная Красночетайского муниципального округа </t>
  </si>
  <si>
    <t xml:space="preserve">Капитальный ремонт гидротехнического сооружения - плотина на р. Шаля д. Акчикасы Красночетайского муниципального округа </t>
  </si>
  <si>
    <t xml:space="preserve">Капитальный ремонт гидротехнического сооружения - плотина у д. Обыково Красночетайского муниципального округа </t>
  </si>
  <si>
    <t xml:space="preserve">Капитальный ремонт гидротехнического сооружения - плотина в с. Красные Четаи Красночетайского муниципального округа </t>
  </si>
  <si>
    <t xml:space="preserve">Рекультивация полигона твердых бытовых отходов на земельном участке с кадастровым номером 21:16:060401:26» расположенного в Мариинско-Посадском муниципальном округе </t>
  </si>
  <si>
    <t xml:space="preserve">Капитальный ремонт гидротехнического сооружения в с. Раздольное Порецкого муниципального округа </t>
  </si>
  <si>
    <t xml:space="preserve"> ПСД разработана. ФБ,РБ </t>
  </si>
  <si>
    <t xml:space="preserve">Строительство берегоукрепительных сооружений на левобережье р. Сура в пределах с. Порецкое Чувашской Республики </t>
  </si>
  <si>
    <t xml:space="preserve"> ПСД разработана, требует корректировки. ФБ,РБ. </t>
  </si>
  <si>
    <t xml:space="preserve">Капитальный ремонт гидротехнического сооружения в с. Сиява Порецкого муниципального округа </t>
  </si>
  <si>
    <t xml:space="preserve"> Требуется разработка ПСД. ФБ,РБ,МБ </t>
  </si>
  <si>
    <t xml:space="preserve">Капитальный ремонт гидротехнического сооружения в с. Октябрьское Порецкого муниципального округа </t>
  </si>
  <si>
    <t xml:space="preserve"> Требуется разработка ПСД. ФБ, РБ, МБ </t>
  </si>
  <si>
    <t xml:space="preserve">Капитальный ремонт гидротехнических сооружений (с. Шигали, д. Арабоси, с. Мусирма) </t>
  </si>
  <si>
    <t xml:space="preserve"> Требуется разработка ПСД. ФБ + РБ + МБ </t>
  </si>
  <si>
    <t xml:space="preserve"> Капитальный ремонт объекта - «Гидроузел на реке Малый Аниш» на территории Урмарского муниципального округа </t>
  </si>
  <si>
    <t xml:space="preserve">Рекультивация санкционированной свалки Цивильского района, с/пос. Бульдеевское Цивильского муниципального округа </t>
  </si>
  <si>
    <t xml:space="preserve"> Необходима разработка ПСД. РБ + МБ. </t>
  </si>
  <si>
    <t>2027-2028</t>
  </si>
  <si>
    <t xml:space="preserve"> Расчистка пруда расположенного по адресу: Чувашская Республика 0 Чувашия, р-н Чебоксарский, с/пос Абашевское, д. Клычево, начало-юго-восточнее ул. Школьная, конец-западнее ул. Молодежная» </t>
  </si>
  <si>
    <t xml:space="preserve"> Очистка родника в п. Кугеси за ул. Колхозная Чебоксарского муниципального округа Чувашской Республики </t>
  </si>
  <si>
    <t xml:space="preserve">Капитальный ремонт плотингы в пос. Красный Октябрь Шумерлинского муниципального округа </t>
  </si>
  <si>
    <t xml:space="preserve"> Перевод объекта в муниципальную собственность. Необходима разработка ПСД. ФБ, РБ, МБ </t>
  </si>
  <si>
    <t xml:space="preserve"> ПСД разработана. РБ + МБ</t>
  </si>
  <si>
    <t xml:space="preserve"> ПСД на стадии разработки. РБ + МБ </t>
  </si>
  <si>
    <t xml:space="preserve"> Капитальный ремонт плотины на притоке р. Малая Була 0 ручья Айбеси, в западном направлении от с. Новые Шимкусы Яльчикского муниципального округа </t>
  </si>
  <si>
    <t xml:space="preserve"> ПСД разработана (2022). РБ+МБ </t>
  </si>
  <si>
    <t xml:space="preserve"> Капитальный ремонт гидротехнического сооружения 0 плотина на р. Иш у д. Новое Ишино Янтиковского муниципального округа </t>
  </si>
  <si>
    <t xml:space="preserve"> ПСД разработана (2023). РБ+МБ. </t>
  </si>
  <si>
    <t xml:space="preserve"> Капитальный ремонт гидротехнического сооружения 0 плотина западнее д. Беляево Янтиковского муниципального округа </t>
  </si>
  <si>
    <t>Ремонт автомобильной дороги общего пользования местного значения «Алатырь – с. Иваньково – Ленино»  КМ 0+000 –КМ 0+935, КМ 6+000 – КМ 7+800 Алатырского округа Чувашской Республики.</t>
  </si>
  <si>
    <t>Ремонт автомобильной дороги общего пользования местного значения «с. Кувакино – с. Березовый Майдан – с. Злобино»  КМ 0+000- КМ 5+115 Алатырского округа Чувашской Республики</t>
  </si>
  <si>
    <t>Капитальный ремонт и оснащение новым оборудованием здания МАОУ «Большевыльская СОШ им. братьев Семеновых»</t>
  </si>
  <si>
    <t>Строительство школы на 154 места по ул. Полевая в д. Большие Карачуры  Чебоксарского района Чувашской Республики</t>
  </si>
  <si>
    <t>Строительство детского сада в д. Аркасы Чебоксарского муниципального округа Чувашской Республики</t>
  </si>
  <si>
    <t>Ущемление конституционных прав несовершеннолетних граждан, проживающих на территории Б. Карачуры и прилегающей к ней населенных пунктов, на получение основного общего и среднего образования</t>
  </si>
  <si>
    <t>Ущемление конституционных прав несовершеннолетних граждан, проживающих на территории д. Аркасы и прилегающей к ней населенных пунктов, на получение дошкольного образования</t>
  </si>
  <si>
    <t>Капитальный ремонт здания МБОУ «Толиковская СОШ» Чебоксарского муниципального округа Чувашской Республики</t>
  </si>
  <si>
    <t>Износ здания составляет свыше 50 %. Приведение в нормативное техническое состояние здания общеобразовательной организации</t>
  </si>
  <si>
    <t>Капитальный ремонт здания МБОУ «Кшаушская СОШ» Чебоксарского муниципального округа Чувашской Республики</t>
  </si>
  <si>
    <t>Бюджеты всех уровней, ПСД разработано</t>
  </si>
  <si>
    <t>Капитальный ремонт МБДОУ  «Детский сад № 11 «Колокольчик» города Шумерля Чувашской Республики</t>
  </si>
  <si>
    <t>Капитальный ремонт  МБДОУ «Детский сад №  4» Ладушки» города Шумерля Чувашской Республики</t>
  </si>
  <si>
    <t>Приведение в нормативное состояние территории МБДОУ «Детский сад № 15» «Сказка»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</si>
  <si>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Здание Дворца детского и молодежного творчества является объектом культурного наследия регионального значения (приказ Минкультуры Чувашии от 21.04.2016 . № 01-07/181). Здание представляет историко-культурную ценность и как произведение, связанное с творчеством талантливого чувашского архитектора Феофана Сергеевича Сергеева, как памятник архитектуры, отличающийся четким функциональным построением и выразительной внешностью. Дворец детского и молодежного творчества ведет деятельность по 6 направлениям дополнительного образования детей и молодежи с количеством 53 студий и секций, общее число обучающихся в которых составляет 1123 человека. Из-за ненормативного содержания здания (физический износ здания составляет более 60%) Дворца имеются предписания Роспортебнадзора, так как  текущее состояние представляет опасность для здоровья обучающихся</t>
  </si>
  <si>
    <t>Приведение в нормативное состояние территории МБДОУ «Детский сад № 18» «Аленушка»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</si>
  <si>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«Благоустройство территории МБОУ «СОШ № 2» г. Ядрина по адресу: Чувашская Республика, г. Ядрин, ул. Чапаева, д. 20 «а»</t>
  </si>
  <si>
    <t>Приведение в нормативное состояние детского сада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</si>
  <si>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 xml:space="preserve">Строительство сетей водоснабжения земельных участков, предоставленных многодетным семьям для целей жилищного строительства (Цивильский р-он, Булдеевское с.п., д. Вурумсют) </t>
  </si>
  <si>
    <t>РБ
ПСД в стадии разработки</t>
  </si>
  <si>
    <t>Федеральный закон №131-ФЗ от 06 октября 2003 года «Об общих принципах организации местного самоуправления в Российской Федерации» 
пункты 4, 5, 6 части 1 статьи 16</t>
  </si>
  <si>
    <t xml:space="preserve">Строительство сетей водоотведения земельных участков, предоставленных многодетным семьям для целей жилищного строительства (Цивильский р-он, Булдеевское с.п., д. Вурумсют) </t>
  </si>
  <si>
    <t>Строительство ливневых очистных сооружений с сетями ливневой канализации (промышленная зона города Новочебоксарска)</t>
  </si>
  <si>
    <t>РБ
требуется разработка ПСД</t>
  </si>
  <si>
    <t>Реконструкция ливневых очистных сооружений с сетями ливневой канализации в г. Новочебоксарске</t>
  </si>
  <si>
    <t>РБ
Необходимо финансирование, ПСД с госэкспетизой имеется</t>
  </si>
  <si>
    <t>Строительство понижающей электроподстанции для обеспечения инфраструктурой земельных участков, входящих в состав ОЭЗ "Новочебоксарск"</t>
  </si>
  <si>
    <t>Строительство спортивной площадки  с модульным сооружением по улице 
Чапаева села Красноармейское Красноармейского муниципального округа 
Чувашской Республики</t>
  </si>
  <si>
    <t>ГП РФ "Комплексное развитие сельских территорий "
ПСД имеется</t>
  </si>
  <si>
    <t xml:space="preserve">Планируется реализация в составе проекта: "Комплексное развитие села Красноармейское Красноармейского муниципального округа Чувашской Республики" </t>
  </si>
  <si>
    <t>Благоустройство территоририи  по ул  Чапаева с. Кроасноармейское (устройство спортивной площадки) Красноармейского муниципального округа Чувашской Республики</t>
  </si>
  <si>
    <t>Строительство спортивной площадки  с модульным сооружением в юго-
восточном микрорайоне села Красноармейское Красноармейского муниципального 
округа Чувашской Республики.</t>
  </si>
  <si>
    <t>Благоустройство спортивной площадки в юго-восточном микрорайоне с. Красноармейское Красноармейского муниципального округа Чувашской Республики</t>
  </si>
  <si>
    <t xml:space="preserve">Строительство бассейна </t>
  </si>
  <si>
    <t>2026-2028</t>
  </si>
  <si>
    <t>ГП РФ "Комплексное развитие сельских территорий "</t>
  </si>
  <si>
    <t>Проектирование и строительство центральной котельной с. Красноармейское  Красноармейского муниципального округа Чувашской Республики</t>
  </si>
  <si>
    <t xml:space="preserve">Строительство жилья для работников АПК и социальной сферы </t>
  </si>
  <si>
    <t>Создание современных комфортных условий с целью предоставления качественных  услуг в сфере физической культуры и спорта в соответствии с современными требованиями.</t>
  </si>
  <si>
    <r>
      <t xml:space="preserve">"Капитальный ремонт </t>
    </r>
    <r>
      <rPr>
        <sz val="9"/>
        <color theme="1"/>
        <rFont val="Times New Roman"/>
        <family val="1"/>
        <charset val="204"/>
      </rPr>
      <t>фасада з</t>
    </r>
    <r>
      <rPr>
        <sz val="9"/>
        <color rgb="FF000000"/>
        <rFont val="Times New Roman"/>
        <family val="1"/>
        <charset val="204"/>
      </rPr>
      <t>дания стадиона "Труд" МАОУ ДО "СШ"</t>
    </r>
  </si>
  <si>
    <t>"Капитальный ремонт спортивного зада "Школа бокса" МАОУ ДО "СШ"</t>
  </si>
  <si>
    <t>"Текущий ремонт чаши бассейна МАУ ДО "СШ "Олимп"</t>
  </si>
  <si>
    <t>Реконструкция очистных сооружений АУ ФОЦ «Белые камни» Минспорта Чувашии</t>
  </si>
  <si>
    <t>2025-2026</t>
  </si>
  <si>
    <t xml:space="preserve">Реконструкция муниципальной автоматизированной системы централизованного оповещения населения Аликовского муниципального округа Чувашской Республики </t>
  </si>
  <si>
    <t>"Построение (развитие) аппаратно-программного комплекса"Безопасный город"</t>
  </si>
  <si>
    <t>ГП ЧР "Повышение безопасности жизнедеятельности населения и территорий Чувашской Республики"</t>
  </si>
  <si>
    <t>Обеспечение функционирования и развития сегментов региональной интеграционной системы уличного видеонаблюдения</t>
  </si>
  <si>
    <t>Создание дома культуры                          в д. Яманаки</t>
  </si>
  <si>
    <t xml:space="preserve">ГП ЧР "Развитие культуры"
 </t>
  </si>
  <si>
    <t>Проект обеспечит создание современных условий по организации досуга и отдыха, направленных на приобщение к культуре и искусству, развитие творческих способностей всех категорий населения, станет любимым местом отдыха, встреч с друзьями и знакомыми. Обновленная материально-техническая база послужит основанием для привлечения молодых кадров, выстраивание культурного обслуживания населения в соответствии с требованиями времени.</t>
  </si>
  <si>
    <t>Ремонт Убеевского дома досуга и оснащение оборудованием</t>
  </si>
  <si>
    <t>Капитальный ремонт сельского Дома культуры необходим для сохранения материальной базы, обновления внешнего вида здания, создания эстетического интерьера помещений и доступной среды для инвалидов</t>
  </si>
  <si>
    <t>Ремонт Алманчинского дома досуга и оснащение оборудованием</t>
  </si>
  <si>
    <t>30% библиотек будут соответствовать стандартным требованиям по ресурсному обеспечению; Расширятся сферы библиотечного обслуживания: многофункциональность и современное оборудование позволит проводить крупные мероприятия: литературные гостиные, танцевальные вечера, квесты и квизы. Площадь для проекции, соберёт молодёжь для просмотра новинок кино, столы-трансформеры могут использоваться как для встреч читательского клуба, так и для мастер–классов, мультимедиа-зона с видеооборудованием и с интерактивными играми будет востребована у подростков, информационное молодёжное пространство для ТВ-студии, творческой редакции молодёжной газеты; актуальной будет зона релакса и кофе-брейка с просмотром телепередач или познавательных программ.</t>
  </si>
  <si>
    <t>Капитальный ремонт центра досуга в с. Исаково обеспечит создание современных условий по организации досуга и отдыха, направленных на приобщение к культуре и искусству. Обновленная материально-техническая база послужит основанием для привлечения молодых кадров, выстраивание культурного обслуживания населения в соответствии с требованиями времени.</t>
  </si>
  <si>
    <t>Реализация проекта позволит в полной мере раскрыть потенциал дома досуга как культурно-досугового центра с привлекательным обликом для посетителей всех возрастных и социальных групп.</t>
  </si>
  <si>
    <t>Проектно-изысктельские работы по строительству Центра культурного развития в с. Моргауши</t>
  </si>
  <si>
    <t>национальный проект "Семья", государственная программа Чувашской Республики "Развитие культуры"</t>
  </si>
  <si>
    <t>средства местного бюджета, использование типового проекта</t>
  </si>
  <si>
    <t>Моргаушский РДК находится в двухэтажном кирпичном здании 1955 г.п., зрительный зал на 175 мест. Проводился (несколько раз) текущий ремонт фасада (постоянно сыпится), ремонт кровли (2023), ремонт помещений (2021).Капитальный ремонт не проводился, . Ведутся работы по оформлению земельного участка под строительство и поиск типового проекта. Включен в Комплексную программу СЭР Чувашской Республики на 2020-2025 г.г.</t>
  </si>
  <si>
    <t>Строительство Центра культурного развития в с. Моргауши</t>
  </si>
  <si>
    <t>средства федерального, республиканского и местного бюджетов, типовой проект</t>
  </si>
  <si>
    <t>Проектно-изысктельские работы по строительству Дома культуры в д. Москакасы</t>
  </si>
  <si>
    <t>Обслуживает 11 населенных пунктов. Используется типовой проект</t>
  </si>
  <si>
    <t>Строительство Дома культуры в д. Москакасы</t>
  </si>
  <si>
    <t>средства республиканского и местного бюджетов, типовой проект</t>
  </si>
  <si>
    <t>НП "Семья" ГП ЧР "Развитие культуры"</t>
  </si>
  <si>
    <t>Площадь 4200 кв.м</t>
  </si>
  <si>
    <t>РБ, МБ, имеется эскизный проект, необходима ПСД</t>
  </si>
  <si>
    <t>Включен в Долгосрочные планы опорных населенных пунктов и прилегающих территорий</t>
  </si>
  <si>
    <t>Строительство детской школы искусств в с. Шемурша</t>
  </si>
  <si>
    <t>Шемуршинский муниципальный округ Чувашской Республики, с. Шемурша</t>
  </si>
  <si>
    <t>"Капитальный ремонт здания сельской библиотеки в д. Шумерля Шумерлинского муниципального округа Чувашской Республики"</t>
  </si>
  <si>
    <t>ГП ЧР "Развитие культуры"</t>
  </si>
  <si>
    <t>ФБ, РБ, МБ,  ПСД имеется</t>
  </si>
  <si>
    <t xml:space="preserve">Шумерлинский сельская библиотека является единственным учреждением культуры библиотечного типа на территории сельского поселения, реализация проекта  позволит создать качественные  условия для организации досуга и обеспечения жителей поселения услугами организаций культуры. </t>
  </si>
  <si>
    <t>"Капитальный ремонт фасада здания сельского Дома культуры в д. Егоркино Шумерлинского муниципального округа Чувашской Республики"</t>
  </si>
  <si>
    <t>ФБ, РБ, МБ ,  необходима разработка ПСД</t>
  </si>
  <si>
    <t xml:space="preserve">Егоркинский сельский Дом культуры  находится в административном центре сельского поселения, реализация проекта позволит создать качественные условия для организации и обеспечения жителей поселения услугами организаций культуры. </t>
  </si>
  <si>
    <t>"Капитальный ремонт фасада здания Саланчикского сельского клуба в пос. Саланчик Шумерлинского муниципального округа Чувашской Республики"</t>
  </si>
  <si>
    <t>ФР, РБ, МБ, необходима разаработка ПСД</t>
  </si>
  <si>
    <t xml:space="preserve">Реализация проекта позволит создать качественные условия для организации и обеспечения жителей поселения услугами организаций культуры. </t>
  </si>
  <si>
    <t>"Капитальный ремонт фасада здания культурно-оздоровительного центра в с. Туваны Шумерлинского муниципального округа Чувашской Республики"</t>
  </si>
  <si>
    <t>Данное учреждение обслуживает  три  населенных пункта, реализация данного проекта позволит создать качественные условия для организации и обесепчение жителей сельского поселения услугами организаций культуры.</t>
  </si>
  <si>
    <t>"Капитальный ремонт фасада здания  селького клуба в п. Кабаново  Шумерлинского муниципального округа Чувашской Республики"</t>
  </si>
  <si>
    <t>ФБ, РБ, МБ, ПСД не имеется </t>
  </si>
  <si>
    <t>п. Кабаново расположен в 12 км от административного центра с. Большие Алгаши Большеалгашинского сельского поселения, где расположено учреждение культуры. Это затрудняет жителям пользование услугами культуры в полном объеме.    </t>
  </si>
  <si>
    <t>"Капитальный ремонт помещения архива Шумерлинского муниципального округа Чувашской Республики, расположенного по адресу: г. Шумерля, пр. Мебельщиков, д. 11"</t>
  </si>
  <si>
    <t xml:space="preserve">Реализация проекта позволит создать качественные условия для организации и обеспечения жителей округа архивными услугами </t>
  </si>
  <si>
    <t>"Укрепление материально-технической базы архива Шумерлинского муниципального округа Чувашской Республики, расположенного по адресу: г. Шумерля, пр. Мебельщиков, д .11"</t>
  </si>
  <si>
    <t>Реализация проекта позволит создать качественные условия хранения и использования архивных документов</t>
  </si>
  <si>
    <t xml:space="preserve">ФБ, РБ, МБ, необходима разработка ПСД </t>
  </si>
  <si>
    <t>Капитальный ремонт  здания  сельского Дома культуры  в с. Юманай  Шумерлинского муниципального округа Чувашской Республики</t>
  </si>
  <si>
    <t>На территории опорного населенного пункта г. Шумерля отсутствуют модельные библиотеки. Данная библиотека будет востребована, так как расположена в центре города, в поле обслуживания находятся две средние общеобразовательные школы.</t>
  </si>
  <si>
    <t xml:space="preserve">Проектирование и строительство участка автомобильной дороги до д. Коснарбоси общей протяженностью 3 км. (от д. Таушкасы Чебоксарского МО до д. Коснарбоси Цивильского МО) </t>
  </si>
  <si>
    <t>федеральный бюджет, республиканский бюджет Чувашской Республики,  ПСД имеется</t>
  </si>
  <si>
    <t>федеральный бюджет, республиканский бюджет Чувашской Республики, ПСД имеется</t>
  </si>
  <si>
    <t>Создание места для купания в д. Юпрямы</t>
  </si>
  <si>
    <t>Создание места для купания на ГТС Пшонги</t>
  </si>
  <si>
    <t>Проектирование и строительство музея хлеба в д. Яманакаи</t>
  </si>
  <si>
    <t>Обустройство туристического маршрута "По следам Упи Паттара"</t>
  </si>
  <si>
    <t>2025-2028</t>
  </si>
  <si>
    <t>Строительство автомобильной дороги по ул. Тепличная до ул. Байдеряковская п. Кугеси</t>
  </si>
  <si>
    <t>Капитальное строительство автомобильной дороги  ул. 10-ой Пятилетки  </t>
  </si>
  <si>
    <t xml:space="preserve">Строительство автомобильной дороги для земельных участков, предоставленных многодетным семьям для целей жилищного строительства (Цивильский р-он, Булдеевское с.п., д. Вурумсют) </t>
  </si>
  <si>
    <t> </t>
  </si>
  <si>
    <t>5,22 км</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</si>
  <si>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2+877 – км 4+271 (н.п. Кюльхири), км 9+773  (автобусная остановка), км 13+292 – км 17+429 (н.п. Вурнары), км 20+991 (автобусная остановка), км 24+757 (автобусная остановка), км 26+374 – км 27+783 (н.п. Ершипоси) автомобильной дороги Калинино – Батырево – Яльчики (в том числе подъезд к с. Яльчики) в Вурнарском районе (1 этап)</t>
  </si>
  <si>
    <t>Капитальный ремонт дороги по ул. Вурнарская, ул. Чапаева в д. Хорнзор</t>
  </si>
  <si>
    <t>Ремонт дороги по ул. Малая в д. Синьялы</t>
  </si>
  <si>
    <t>Ремонт автодороги по ул. Ашмарова от ул. Советская до ул. Первомайская</t>
  </si>
  <si>
    <t>Ремонт дороги л. Ж. Илюкина от ул. А. Иванова до ул. Гагарина</t>
  </si>
  <si>
    <t>Ремонт дороги ул. К. Маркса от ул. А. Иванова до Ибресинской трассы</t>
  </si>
  <si>
    <t xml:space="preserve">Обустройство тротуара по ул. Гагарина от ул. К. Маркса до ул. Ашмарова </t>
  </si>
  <si>
    <t>Устройство искусственного освещения и тротуаров на участках км 2+877 – км 4+271 (н.п. Кюльхири), км 9+773 (автобусная остановка), км 13+292 – км 17+429 (н.п. Вурнары), км 20+991 (автобусная остановка), км 24+757 (автобусная остановка), км 26+374 – км 27+783 (н.п. Ершипоси) автомобильной дороги Калинино – Батырево – Яльчики (в том числе подъезд к с. Яльчики) в Вурнарском районе (1 этап)</t>
  </si>
  <si>
    <t>Капитальный ремонт дворовой территории МКД по ул.  Ленина, д. 2 в пгт Вурнары</t>
  </si>
  <si>
    <t>Капитальный ремонт дворовой территории МКД по пер. Северный пгт Вурнары</t>
  </si>
  <si>
    <t>Строительство автомобильной дороги от ул. Центральная до ул. Новоселов</t>
  </si>
  <si>
    <t>Ввиду отсутствия точных данных по финансированию проектов в виде регионального и муниципального бюджетов (указан консолидированный республиканский бюджет Чувашской Республики)  сумма рассчитана в соответствии с Распоряжением Кабинета Министров Чувашской Республики от 23 октября 2024 года №1128-р «Об утверждении предельного уровня софинансирования расходных обязательств муниципальных округов и городских округов Чувашской Республики из республиканского бюджета Чувашской Республики (за исключением расходных обязательств муниципальных округов и городских округов Чувашской Республики, в целях софинансирования которых республиканскому бюджету Чувашской Республики предоставляются межбюджетные трансферты, имеющие целевое назначение, из федерального бюджета) на 2025 год и на плановый период 2026 и 2027 годов». объем финансирования, млн. рублей за 2028, 2029 и 2030 гг. был рассчитан по аналогичному уровню софинансирования</t>
  </si>
  <si>
    <t>Расходы на мероприятия по повышению уровня обустройства автомобильных дорог регионального и межмуниципального значения. Устройство наружного освещения и тротуаров на участках км 63+722 – км 65+135 (н.п. Чирш-Хирлепы), км 66+109 - км 66+413 (автобусная остановка) автомобильной дороги Никольское -Ядрин - Калинино в Вурнарском муниципальном округе Чувашской Республики</t>
  </si>
  <si>
    <t>НП "ИДЖ"</t>
  </si>
  <si>
    <t>1,709 км освещ-е, 2,3 км тротуар</t>
  </si>
  <si>
    <t xml:space="preserve">республикаснкий бюджет ЧР, ПСД имеется </t>
  </si>
  <si>
    <t>объем финансирования, млн. руб.</t>
  </si>
  <si>
    <t>фед. бюджет</t>
  </si>
  <si>
    <t>Капитальный ремонт автомобильной дороги «Цивильск – Ульяновск» – Новые Высли (км 0+000 – км 4+550)</t>
  </si>
  <si>
    <t>Устройство искусственного электроосвещения, тротуаров и остановочных площадок автомобильной дороги ´Калинино – Батырево – Яльчикиª – Починок- Инели – граница Республики Татарстан  (н.п. Нижнее Тимерчеево, Чичканы, Урмаево, Комсомольское, Александровка, Луцкое, Починок-Инели)</t>
  </si>
  <si>
    <t>Устройство искусственного электроосвещения, тротуаров и остановочных площадок автомобильной дороги Калинино – Батырево – Яльчикиª (н.п. Нижние бюртли Шигали, н.п. Шерауты, н.п. Тугаево)</t>
  </si>
  <si>
    <t>Устройство  теплых остановочных павильонов с умной остановкой, состоящий из двух половин: открытой остановочной части и теплого остановочного блока на межмуниципальном маршруте «Шумерля (ДКП г. Шумерля) – Штанаши»</t>
  </si>
  <si>
    <t>Строительство 2-х уровневой развязки на перекрестке Б. Хмельницкого – Ю. Фучика</t>
  </si>
  <si>
    <t>Строительство третьего транспортного полукольца в г. Чебоксары 2 и 3 этапы</t>
  </si>
  <si>
    <t>Строительство третьего транспортного полукольца в г. Чебоксары. 1 этап</t>
  </si>
  <si>
    <t>Строительство автомобильной дороги к микрорайону «Солнечный» Новоюжного планировочного района г. Чебоксары (1, 4 очередь)</t>
  </si>
  <si>
    <t>Строительство автомобильной дороги микрорайона 3 жилого района «Солнечный» Новоюжного планировочного района г. Чебоксары (2 этап строительства)</t>
  </si>
  <si>
    <t>Строительство ул.  Н. Рождественского г. Чебоксары</t>
  </si>
  <si>
    <t>Строительство перекрестка ул. Гагарина – ул.  Цивильская в г. Чебоксары </t>
  </si>
  <si>
    <t>Ремонт мостов г. Чебоксары (путепровод по пр. Мира. Путепровод Центральный рынок, пешеходный мост «Лакреевский лес»)</t>
  </si>
  <si>
    <t>Капремонт моста через р. Аря на автодороге Умары-Арбоси-Кудеснеры</t>
  </si>
  <si>
    <t>ГП ЧР "Развитие транспортной системы ЧР"</t>
  </si>
  <si>
    <t>Капремонт водопропускной трубы на автодороге "Урмары-Тегешево-Б. Кайбицы"</t>
  </si>
  <si>
    <t>Социально-значимый объект.</t>
  </si>
  <si>
    <t>Реконструкция автодороги Аниш-Буртасы-Шибулаты</t>
  </si>
  <si>
    <t>2026-2030</t>
  </si>
  <si>
    <t>Реконструкция автодороги Ковали-Буинск-Систеби-Чирш-Сирма</t>
  </si>
  <si>
    <t>Строительство автодороги с твердым покрытием общего пользования межрайонного значения Хоруй (Урмарский МО) - д. Яндоуши (Канашский МО)</t>
  </si>
  <si>
    <t>Строительство автодороги с твердым покрытием общего пользования межрайонного значения (д. Кульгеши Урмарский МО) - д. Еметкино (Козловский МО)</t>
  </si>
  <si>
    <t>Ремонт автомобильных дорог общего пользования местного значения вне границ населенных пунктов в границах муниципального округа</t>
  </si>
  <si>
    <t>Капитальный ремонт и ремонт дворовых территорий многоквартирных домов, проездов к дворовым территориям многоквартнырных домов</t>
  </si>
  <si>
    <t xml:space="preserve">Строительство автомобильной дороги д. Ичеснер - Атаево - д. Орнары - д. Шибулаты Урмарского района </t>
  </si>
  <si>
    <t>2027-2030</t>
  </si>
  <si>
    <t>Строительство автомобильной дороги по ул. Ленина, ул. Школьная и пер. Кудрявцева в д. Тегешево Урмарского района</t>
  </si>
  <si>
    <t xml:space="preserve">                                                                      </t>
  </si>
  <si>
    <t>Капитальный район асфальтированной дороги по ул. Виськил д. Кудеснеры</t>
  </si>
  <si>
    <t>Капитальный ремонт водопропускной трубы на автодороге "Аниш" - Избеби в д. Избеби</t>
  </si>
  <si>
    <t>Ремонт автодороги по улице Ленина, Шоссейная с. Мусирмы Урмарского района</t>
  </si>
  <si>
    <t>Строительство автомобильной дороги по ул. Гоголя, П. Галкина в с. Батеево</t>
  </si>
  <si>
    <t>Капитальный ремонт мостов через р. Малый аниш д. орнары и д. Новое Шептахово</t>
  </si>
  <si>
    <t>Капитальный ремонт водопропускных труб по ул. Ленина в д. Кудеснеры</t>
  </si>
  <si>
    <t>Расходы на мероприятия по повышению уровня обустройства автомобильных дорог регионального и межмуниципального значения. Устройство автобусной остановки на участке км 0+311 (слева) автомобильной дороги Кугеси – Атлашево – Новочебоксарск в Чебоксарском районе Чувашской Республики</t>
  </si>
  <si>
    <t>Чебоксарский  муниципальный округ Чувашской Республики</t>
  </si>
  <si>
    <t>0,463 км</t>
  </si>
  <si>
    <t>Строительство автомобильной дороги по ул. Советская, ул.
Ленина, ул. Комсомольская д. Изамбаево Ядринского
муниципального округа Чувашской Республики</t>
  </si>
  <si>
    <t>д. Изамбаево Ядринского
муниципального округа Чувашской Республики</t>
  </si>
  <si>
    <t>2025-2027</t>
  </si>
  <si>
    <t>2,08 км</t>
  </si>
  <si>
    <t>Приведение состояния улично-дорожной сети города к параметрам и характеристикам эксплуатационного состояния (транспортно-эксплуатационным показателям) автомобильных дорог общего пользования, улиц и дорог городов, в целях обеспечения безопасности дорожного движения, сохранения жизни, здоровья и имущества населения, охраны окружающей среды (Национальный стандарт РФ ГОСТ Р 50597-2017 «Дороги автомобильные и улицы. Требования к эксплуатационному состоянию, допустимому по условиям обеспечения безопасности дорожного движения. Методы контроля» (утв. и введен в действие приказом Федерального агентства по техническому регулированию и метрологии от 26 сентября 2017 г. № 1245-ст)</t>
  </si>
  <si>
    <t>Разработка проектно-сметной документации капитального ремонта автомобильной дороги местного значения "Чебоксары - Сурское" - с Русские Алгаши - п Речной"</t>
  </si>
  <si>
    <t>ГП ЧР "Развитие траспортной системы Чувашской Республики"</t>
  </si>
  <si>
    <t>Приведение состояния улично-дорожной сети округа к параметрам и характеристикам эксплуатационного состояния (транспортно-эксплуатационным показателям) автомобильных дорог общего пользования, улиц и дорог городов, в целях обеспечения безопасности дорожного движения, сохранения жизни, здоровья и имущества населения, охраны окружающей среды (Национальный стандарт РФ ГОСТ Р 50597-2017 "Дороги автомобильные и улицы. Требования к эксплуатационному состоянию, допустимому по условиям обеспечения безопасности дорожного движения. Методы контроля" (утв. и введен в действие приказом Федерального агентства по техническому регулированию и метрологии от 26 сентября 2017 г. № 1245-ст).</t>
  </si>
  <si>
    <t>"Капитальный ремонт автомобильной дороги местного значения "Чебоксары - Сурское" - с. Русские Алгаши - п. Речной"</t>
  </si>
  <si>
    <t>"Разработка проектно-сметной документации "Капитальный ремонт автомобильных дорог по ул. Школьная, ул. Октябрьская в с. Русские Алгаши Шумерлинского муниципального округа Чувашской Республики"</t>
  </si>
  <si>
    <t>"Капитальный ремонт автомобильных дорог по ул. Школьная, ул. Октябрьская в с. Русские Алгаши Шумерлинского муниципального округа Чувашской Республики"</t>
  </si>
  <si>
    <t>"Разработка проектно-сметной документации Капитальный ремонт дороги «Торханы – д. Малые Туваны» протяженностью 1 км Шумерлинского муниципального округа"</t>
  </si>
  <si>
    <t>Капитальный ремонт дороги «Торханы – д. Малые Туваны» протяженностью 1 км Шумерлинского муниципального округа</t>
  </si>
  <si>
    <t>"Разработка проектно-сметной документации Капитальный ремонт автомобильной дороги "д. Торханы - д. Чертоганы" протяженность 5 км Шумерлинского муниципального округа"</t>
  </si>
  <si>
    <t>"Капитальный ремонт автомобильной дороги "д. Торханы - д. Чертоганы" протяженность 5 км Шумерлинского муниципального округа"</t>
  </si>
  <si>
    <t>"Разработка проектно-сметной документации капитального ремонта автомобильной дороги местного значения "Чебоксары - Сурское" -пос. Красный Октябрь - пос. Красный Атмал"</t>
  </si>
  <si>
    <t>"Капитальный ремонт автомобильной дороги местного значения "Чебоксары - Сурское" -пос. Красный Октябрь - пос. Красный Атмал"</t>
  </si>
  <si>
    <t>Реконструкция автомобильной дороги местного значения «Чебоксары-Сурское» – с. Ходары» по ул. Ленина с. Ходары Шумерлинского муниципального округа Чувашской Республики</t>
  </si>
  <si>
    <t>Разработка проектно-сметной документации реконструкции автомобильной дороги местного значения «Чебоксары-Сурское» – с. Юманай» по ул.   Гагарина с. Юманай Шумерлинского муниципального округа Чувашской Республики</t>
  </si>
  <si>
    <t>Реконструкция автомобильной дороги местного значения «Чебоксары-Сурское» – с. Юманай» по ул. Гагарина с. Юманай Шумерлинского муниципального округа Чувашской Республики</t>
  </si>
  <si>
    <t xml:space="preserve">«Строительство автомобильный дороги местного значения (Чебоксары-Сурское) с. Ходары – д. Егоркино – д. Пояндай­кино Шумерлинского муниципального округа Чувашской Республики» </t>
  </si>
  <si>
    <t>Реконструкция МУП "Детский оздоровительный лагерь "Звездный" Цивильского района Чувашской Республики</t>
  </si>
  <si>
    <t>618 человек</t>
  </si>
  <si>
    <t>Республиканский бюджет, необходима разработка ПСД</t>
  </si>
  <si>
    <t xml:space="preserve">Постановление от 26 декабря 2024 г. № 758   О республиканской инвестиционной программе на 2025 год и на плановый период 2026 и 2027 годов. </t>
  </si>
  <si>
    <t>Благоустройство территории МБДОУ «Детский сад № 3 «Родничок» по адресу: Чувашская Республика – Чувашия, р-н Цивильский, г. Цивильск, ул. Гагарина, д.5</t>
  </si>
  <si>
    <t>Капитальный ремонт фасадов здания МБОУ «Таушкасинская СОШ им. Г.Т. Проопьева» по адресу: 429910, Чувашская Республика – Чувашия, м.о. Цивильский, д. Таушкасы, ул. Школьная, зд. 10</t>
  </si>
  <si>
    <t>Строительство сельского Дома культуры на 150 мест в п. Киря  Алатырского муниципального округа</t>
  </si>
  <si>
    <t>государственная программа Чувашской Республики "Развитие культуры"</t>
  </si>
  <si>
    <t>ПСД разработана, республиканский бюджет ЧР</t>
  </si>
  <si>
    <t>протокол заседания президиума ВЭС ЧР № 2 от 26.05.2025</t>
  </si>
  <si>
    <t>Строительство сельского Дома культуры  на 49 мест  в с. Крымзарайкино Аликовского муниципального округа</t>
  </si>
  <si>
    <t>Строительство сельского Дома культуры на 100 мест в с. Большая Выла Аликовского муниципального округа</t>
  </si>
  <si>
    <t>Дом культуры на 72 мест в д. Кульгеши Урмарского района Чувашской Республики</t>
  </si>
  <si>
    <t>72 места</t>
  </si>
  <si>
    <t>Строительство сельского Дома культуры на 100 мест в д. Тувси  Цивильского муниципального округа</t>
  </si>
  <si>
    <t>Строительство сельского Дома культуры на 100 мест в с. Можарки Янтиковского муниципального округа</t>
  </si>
  <si>
    <t>Строительство сельского Дома культуры на 150 мест в д. Большие Катраси  Чебоксарского муниципального округа</t>
  </si>
  <si>
    <t>Государственная программа "Образование"</t>
  </si>
  <si>
    <t>180</t>
  </si>
  <si>
    <t>Включен в перечень инфраструктурных и социальных проектов, направленных на ре-ализацию Стратегии социально-экономического развития Чувашской Республи-ки до 2035 года</t>
  </si>
  <si>
    <t>«Строительство школы на 180 мест в д. Долгий Остров Батыревского района Чувашской Республики»</t>
  </si>
  <si>
    <t>x</t>
  </si>
  <si>
    <t>социальная значимость</t>
  </si>
  <si>
    <t>Проектно-изыскательские работы «Строительство столовой МБОУ «Комсомольская
СОШ №1» по адресу: Чувашская Республика, Комсомольский мо, с. Комсомольское, ул.
Заводская, д. 50</t>
  </si>
  <si>
    <t>«Реконструкция здания детского сада в с. Новое Ахпердино под начальную школу – детский сад со строительством спортивного зала».</t>
  </si>
  <si>
    <t>60/35-дошкольников</t>
  </si>
  <si>
    <t>35691 п.м. водопровода, 2 станции водоочистки</t>
  </si>
  <si>
    <t xml:space="preserve">Выполнение инженерных изысканий, осуществление подготовки проектной и рабочей документации объекта «Строительство очистных сооружений БУ «Шомиковский дом-интернат» </t>
  </si>
  <si>
    <t>Национальный проект "Семья"  федерального проекта
«Старшее поколение» и результатов регионального проекта «Старшее поколение» в
рамках государственной программы Российской Федерации «Социальная поддержка
граждан»</t>
  </si>
  <si>
    <t>Чувашская Республика, Моргаушский муниципальный округ, д. Шомиково, ул. Лесная, д.56а</t>
  </si>
  <si>
    <t>120 куб.м. сутки</t>
  </si>
  <si>
    <t>Средства республиканского бюджета Чувашской Республики.
Требуется выполнение нженерных изысканий, осуществление подготовки проектной и рабочей документации объекта</t>
  </si>
  <si>
    <t>В 2024 году автономной некоммерческой организацией «Бюро научных экспертиз» были проведены строительно-технические исследования очистных сооружений согласно которому дальнейшая эксплуатация сооружений с учетом состояния всех элементов невозможна при физическом износе 80%.. Необходимы новые очистные сооружения, отвечающие всем требованиям.</t>
  </si>
  <si>
    <t>Выполнение инженерных изысканий, осуществление подготовки проектной и рабочей документации объекта «Строительство очистных сооружений БУ «СОЦ граждан пожилого возраста и инвалидов «Вега» Минтруда Чувашии»</t>
  </si>
  <si>
    <t>Чувашская Республика, Чебоксарский МО, Вурман - Сюктерское сельское поселение д. Вурманкасы, ул. Вега, д.3</t>
  </si>
  <si>
    <t>50 куб.м. сутки</t>
  </si>
  <si>
    <t>Канализационный коллектор проходит по территории учреждения, где выведены 4 общих колодца и 2 от учреждения. ООО «Санаторий «Агроздравница» находится территориально выше от БОС и их сточные воды проходят через данный канализационный коллектор, который обслуживается и очищается учреждением. Они забиты нечистью от сбросов с пищеблоков, жиром, заилены, тем самым уменьшен проход для сточных вод по трубам и в результате нечисть выходит из колодцев на поверхность.
В итоге расходы по эксплуатации и содержанию канализационного коллектора, а также прилегающей канализационной трасы осуществляются за счет средств БУ «СОЦ граждан в «Вега» Минтруда Чувашии, что является необоснованными затратами при осуществлении хозяйственной деятельности. Необходимы собственные очистные сооружения отвечающие всем требованиям.</t>
  </si>
  <si>
    <t xml:space="preserve">Выполнение инженерных изысканий, осуществление подготовки проектной и рабочей документации объекта «Строительство очистных сооружений БУ «Карабай-Шемуршинский ПНИ» Минтруда Чувашии» </t>
  </si>
  <si>
    <t>Чувашская Республика, Шемуршинский МО, д. Карабай-Шемурша, ул. Лесная, д.10</t>
  </si>
  <si>
    <t xml:space="preserve">50 куб.м сутки </t>
  </si>
  <si>
    <t>Канализационный коллектор проходит по территории учреждения, где выведены 13 колодцев и 4 на арендованной территории лесного фонда, который обслуживается и очищается учреждением. Они часто забиваются нечистью от сбросов с пищеблоков, жиром, заилены, из-за уменьшения проходов в трубах.В итоге очистные сооружения и канализационный коллектор перегружены.
Необходимы очистные сооружения, отвечающие всем требованиям.</t>
  </si>
  <si>
    <t xml:space="preserve">Выполнение инженерных изысканий, осуществление подготовки проектной и рабочей документации объекта «Строительство очистных сооружений БУ «Атратский дом-интернат» в п. Атрать Алатырского района» </t>
  </si>
  <si>
    <t>Чувашская Республика, Алатырский муниципальный округ, пос. Атрать, ул. Лесная, д.1</t>
  </si>
  <si>
    <t>150 куб.м. сутки</t>
  </si>
  <si>
    <t xml:space="preserve">Для обеспечения нормального функционирования учреждения после ввода в эксплуатацию II очереди БУ «Атратский дом-интернат» (спальный корпус с пищеблоком) требуется увеличить мощность существующих очистных сооружений до 250 м3 в сутки с учетом обеспечения функционирования Кирского отделения, в котором очистные сооружения отсутствуют. </t>
  </si>
  <si>
    <t>«Строительство здания стационара бюджетного учреждения Чувашской Республики «Реабилитационный центр для детей и подростков с ограниченными возможностями» Минтруда Чувашии»</t>
  </si>
  <si>
    <t>Чувашская Республика, г. Чебоксары, просп. Мира, д. 31</t>
  </si>
  <si>
    <t>59 койко-мест</t>
  </si>
  <si>
    <t>Средства из федерального бюджета и республиканского бюджета Чувашской Республики, имеется псд и положительное заключение</t>
  </si>
  <si>
    <t>В связи с признанием здания спального корпуса в аварийном состоянии возникла необходимость в демонтаже и строительстве нового здания стационара.</t>
  </si>
  <si>
    <t>Расходы на мероприятия по повышению уровня обустройства автомобильных дорог регионального и межмуниципального значения. Устройство наружного освещения и тротуара на участке км 189+686 – км 190+681 (н.п. Чуварлей) автомобильной дороги Чебоксары - Сурское (до границы Ульяновской области) в Алатырском муниципальном округе Чувашской Республики</t>
  </si>
  <si>
    <t>НП ИДЖ</t>
  </si>
  <si>
    <t>По решению суда</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</si>
  <si>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0+000 – км 0+445 (н.п. Аликово), км 3+918 (автобусная остановка), км 6+306 (автобусная остановка), км 9+772 (автобусная остановка), км 13+260 – км 15+825 (н.п. Большая Выла), км 16+674 – км 18+925 (н.п. Сириккасы) автомобильной дороги Аликово – Старые Атаи – а.д. "Сура" в Аликовском районе Чувашской Республики (2 этап)</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</si>
  <si>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100+907 – км 104+914 (н.п. Новое Ахпердино, н.п. Булаково, н.п. Козловка, н.п. Старое Ахпердино), км 108+847 – км 111+124 (н.п. Старые Тойси) автомобильной дороги Калинино – Батырево – Яльчики (в том числе подъезд к с. Яльчики) в Батыревском районе Чувашской Республики (2 этап)</t>
  </si>
  <si>
    <t>Капитальный ремонт автомобильной дороги по ул.  Калинина в с. Батырево – 0,5 км</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</si>
  <si>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2+877 – км 4+271 (н.п. Кюльхири), км 9+773  (автобусная остановка), км 13+292 – км 17+429 (н.п. Вурнары), км 20+991 (автобусная остановка), км 24+757 (автобусная остановка), км 26+374 – км 27+783 (н.п. Ершипоси) автомобильной дороги Калинино – Батырево – Яльчики (в том числе подъезд к с. Яльчики) в Вурнарском районе (2 этап)</t>
  </si>
  <si>
    <t>Строительство автомобильной дороги по ул.Солнечная пос. Ибреси Ибресинского муниципального округа
Чувашской Республики</t>
  </si>
  <si>
    <t>ГП</t>
  </si>
  <si>
    <t>Предложение администрации МО</t>
  </si>
  <si>
    <t>Строительство автомобильной дороги д. Новые 
Шальтямы – д. Новые Бюрженеры Канашского района Чувашской Республики (2 этап)</t>
  </si>
  <si>
    <t>Строительство автомобильной дороги по ул. Смирнова, ул. Шевген, ул. Тихонова, ул. 70 лет Победы д. Караклы Канашского муниципального округа Чувашской Республики</t>
  </si>
  <si>
    <t>Строительство автомобильной дороги по ул. Ленина д. Чешлама Козловского района Чувашской Республик</t>
  </si>
  <si>
    <t>Строительство автомобильной дороги по ул. Тепличная до ул. Байдеряковская п. Кугеси Чебоксарского района Чувашской Республики</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</si>
  <si>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участке км 0+000 – км 3+224 автомобильной дороги «Волга» – Вурманкасы – РГУ «Реабилитационный центр для ветеранов и инвалидов» в Чебоксарском районе Чувашской Республики</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</si>
  <si>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участках км 75+880 - км 76+478 и км 0+000 - км 1+236 (подъезд к г. Шумерля) автомобильной дороги «Сура» в Шумерлинском муниципальном округе Чувашской Республики</t>
  </si>
  <si>
    <r>
      <t xml:space="preserve">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0+008 – км 2+265 (н.п. Янтиково), км 2+945 (автобусная остановка),  км 7+318 (автобусная остановка), км 9+115 (автобусная остановка), км 13+804 (автобусная остановка), км 14+834 – км 17+363 (н.п. Чутеево) автомобильной дороги Янтиково – Чутеево – Большие Кайбицы (до границы Республики Татарстан) в Янтиковском районе Чувашской Республики </t>
    </r>
    <r>
      <rPr>
        <b/>
        <sz val="12.5"/>
        <rFont val="Times New Roman"/>
        <family val="1"/>
        <charset val="204"/>
      </rPr>
      <t>(2этап)</t>
    </r>
  </si>
  <si>
    <t>Расходы на мероприятия по повышению уровня обустройства автомобильных дорог регионального значения. Устройство искусственного электроосвещения автобусных остановок на автомобильной дороге Чебоксары – Сурское (до границы Ульяновской области) на участках км 14+601, км 16+332, км 17+359, км 18+538, км 19+308, км 20+032, км 20+561, км 21+687, км 21+818, км 24+231, км 24+793, км 26+570, км 27+508, км 30+002, км 33+570, км 35+434, км 37+200, км 40+331, км 40+956, км 41+341, км 42+021, км 42+401, км 44+332, км 48+621, км 48+901, км 54+951, км 55+748, км 59+848, км 64+979, км 66+685, км 68+955, км 70+768 в Чебоксарском, Аликовском и Вурнарском районах и Красноармейском муниципальном округе (1б этап)</t>
  </si>
  <si>
    <t>Чебоксарский муниципальный округ Чувашской Республики
Аликовский муниципальный округ Чувашской Республики
Вурнарский муниципальный округ Чувашской Республики
Красноармейский муниципальный округ Чувашской Республики</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</si>
  <si>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автомобильной дороге Комсомольское – Яльчики – Буинск (до границы Республики Татарстан) на участках км 0+214 (автобусная остановка), км 3+788 (автобусная остановка), км 3+994 (автобусная остановка), км 5+933 (автобусная остановка), км 22+560 (автобусная остановка), км 23+832 (автобусная остановка), км 24+129 (автобусная остановка), км 27+453 (автобусная остановка), км 27+868 (автобусная остановка) в Комсомольском и Яльчикском районах Чувашской Республики (1б этап)</t>
  </si>
  <si>
    <t>Комсомольский муниципальный округ Чувашской Республики
Яльчикский муниципальный округ Чувашской Республики</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</si>
  <si>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автомобильной дороге Комсомольское – Яльчики – Буинск (до границы Республики Татарстан) на участках км 0+214 (автобусная остановка), км 3+788 (автобусная остановка), км 3+994 (автобусная остановка), км 5+933 (автобусная остановка), км 22+560 (автобусная остановка), км 23+832 (автобусная остановка), км 24+129 (автобусная остановка), км 27+453 (автобусная остановка), км 27+868 (автобусная остановка) в Комсомольском и Яльчикском районах Чувашской Республики (2 этап)</t>
  </si>
  <si>
    <t>Расходы на мероприятия по повышению уровня обустройства автомобильных дорог общего пользования регионального и межмуниципального значения. Устройство искусственного электроосвещения и тротуаров на автомобильной дороге Ядрин – Николаевское – Новые Атаи на участках км 0+010 – км 0+598 (г. Ядрин), км 2+747 – км 5+300 (н.п. Персирланы), км 6+576 (автобусная остановка н.п. Атликасы), км 7+567 – км 8+673 (н.п. М. Шемердяны),  км 9+612 – км 11+211 (н.п. Б. Шемердяны), км 13+323 – 15+300 (н.п. Верхние Ачаки), км 16+482 (автобусная остановка н.п. Бобылькасы), км 17+624 – км 18+496 (н.п. Николаевское), км 20+334 – км 21+525 (н.п. Кузнечная), км 22+705 – км 23+797 (н.п. Акташи), км 24+880 (автобусная остановка  н.п. Чербай)  в Ядринском и Красночетайском районах Чувашской Республики (1б этап)</t>
  </si>
  <si>
    <t>Ядринском муниципальный округ Чувашской Республики
Красночетайском муниципальный округ Чувашской Республики</t>
  </si>
  <si>
    <t>Строительство станции биологической очистки сточных вод производительностью 600 м3 в сутки и сетей канализации в с. Комсомольское Комсомольского района Чувашской Республики</t>
  </si>
  <si>
    <t>Государственная программа "Комплексное развитие сельских территорий Чувашской Республики"</t>
  </si>
  <si>
    <t>Чувашская Республика - Чувашия, м.о. Комсомольский, Комсомольское село</t>
  </si>
  <si>
    <t>600,000 Кубический метр в сутки</t>
  </si>
  <si>
    <t xml:space="preserve">2020, ООО "Вектор", 2020 г.  15.04.2025 </t>
  </si>
  <si>
    <t>Заявка на участие в мероприятиях
государственной программы Российской Федерации "Комплексное развитие сельских территорий" на 2026–2028 годы</t>
  </si>
  <si>
    <t>ИТОГО по Комсомольскому муниципальному округу:</t>
  </si>
  <si>
    <t>Комплексная компактная застройка и благоустройство индивидуальных домов усадебного типа в южной части с. Порецкое Порецкого района
Чувашской Республики (сети водоснабжения)»</t>
  </si>
  <si>
    <t>Чувашская Республика - Чувашия, м.о. Порецкий, Порецкое село</t>
  </si>
  <si>
    <t>2026-2026</t>
  </si>
  <si>
    <t>1,627 Километр; тысяча метров</t>
  </si>
  <si>
    <t>ФБ+РБ+МБ+ВБ
Требуется
разработка
ПСД</t>
  </si>
  <si>
    <t>Заявка на участие в мероприятиях
государственной программы Российской Федерации "Комплексное развитие сельских территорий" на 2026 год</t>
  </si>
  <si>
    <t>Комплексная компактная застройка и благоустройство индивидуальных домов усадебного типа в южной части с. Порецкое Порецкого района Чувашской Республики (наружные сети канализации)</t>
  </si>
  <si>
    <t>1,343 Километр; тысяча метров</t>
  </si>
  <si>
    <t>Комплексная компактная застройка и благоустройство индивидуальных домов усадебного типа в южной части с. Порецкое Порецкого района Чувашской Республики (строительство водопровода и канализационных сетей)»</t>
  </si>
  <si>
    <t>3,065 Километр; тысяча метров</t>
  </si>
  <si>
    <t>ИТОГО по Порецкому муниципальному округу:</t>
  </si>
  <si>
    <t>Реконструкция котельной № 2 по улице Гагарина с. Красные Четаи  Красночетайского муниципального округа Чувашской Республики</t>
  </si>
  <si>
    <t>Чувашская Республика - Чувашия, м.о. Красночетайский, Красные Четаи село</t>
  </si>
  <si>
    <t>250,000 Мегаватт; тысяча киловатт</t>
  </si>
  <si>
    <t>Реконструкция котельной №3 по улице Огнеборцев с. Красные Четаи  Красночетайского муниципального округа Чувашской Республики</t>
  </si>
  <si>
    <t>400 Мегаватт; тысяча киловатт</t>
  </si>
  <si>
    <t>Реконструкция системы водоотведения, находящихся  по адресу: Чувашская Республика, Красночетайский район, с. Красные Четаи</t>
  </si>
  <si>
    <t>21,334 Километр; тысяча метров</t>
  </si>
  <si>
    <t>ИТОГО по Красночетайскому муниципальному округу:</t>
  </si>
  <si>
    <t>Красночетайский муниципальный округ</t>
  </si>
  <si>
    <t>Модернизация водопроводной линии ДУ-200 мм с установкой регулятора давления от действующего водовода Полянки-г. Ядрин до улицы Молодежная Ядринского муниципального округа Чувашской Республики</t>
  </si>
  <si>
    <t>Чувашская Республика - Чувашия, м.о. Ядринский, Ядрин г.</t>
  </si>
  <si>
    <t>Модернизация БМК в г. Ядрин с выводом из эксплуатации кот. № 1 Ядринского муниципального округа Чувашской Республики</t>
  </si>
  <si>
    <t>Реконструкция футбольного стадиона «Труд» в г. Ядрин Ядринского муниципального округа Чувашской Республики</t>
  </si>
  <si>
    <t>Модернизация котельной для здания художественно-краеведческого маузея по адресу: г. Ядрин, ул. Карла Маркса, д. 2</t>
  </si>
  <si>
    <t>ИТОГО по Ядринскому муниципальному округу:</t>
  </si>
  <si>
    <t>Строительство центральной котельной в селе Красноармейское Красноармейского муниципального округа Чувашской Республики</t>
  </si>
  <si>
    <t>Чувашская Республика - Чувашия, м.о. Красноармейский, село Красноармейское</t>
  </si>
  <si>
    <t xml:space="preserve">Реконструкция канализационного коллектора № 5 от пр. И. Яковлева (от канализационного колодца, расположенного в районе проезжей части по адресу: г. Чебоксары, проспект И.Я. Яковлева) до КНС № 10 (расположенной в районе здания по адресу: г. Чебоксары, проспект
Тракторостроителей, д. 90)
</t>
  </si>
  <si>
    <t xml:space="preserve">Реконструкция участков Новозагородного канализационного коллектора от Дорожного проезда, д. 12 г. Чебоксары до ул. Промышленная,
д. 25 г. Новочебоксарска
</t>
  </si>
  <si>
    <t xml:space="preserve">Реконструкция канализационного промколлектора
№ 1а (расположенного на территории г. Чебоксары, ул. Фруктовая, д. 33 – ул. Гражданская – ул. Энтузиастов – ул. Чернышевского – ул. Эльменя – ул. Тельмана – ул. Куйбышева – вдоль р. Чебоксарка – КНС № 2 (ул. Набережная, ул. Пионерская, д. 1)
</t>
  </si>
  <si>
    <t xml:space="preserve">Реконструкция канализационного промколлектора
№ 3 от ул. Магницкого, д. 2а до ул. Асламаса, д. 30 г. Чебоксары
</t>
  </si>
  <si>
    <t xml:space="preserve">Выполнение строительно-монтажных работ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в д. Кюрегаси Кадикасинского сельского поселения Моргаушского района Чувашской Республики» (сети электроснабжения, газоснабжения)   </t>
  </si>
  <si>
    <t xml:space="preserve">Разработка проектной, рабочей документации и проведения инженерных изысканий объектов:  «Строительство инженерной инфраструктуры для земельных участков, предоставленных многодетным семьям в д. Эхветкасы  Моргаушского муниципального округа  Чувашской Республики (сети электроснабжения, газоснабжения)»;  "Строительство инженерной инфраструктуры для земельных участков, предоставленных многодетным семьям в д. Кадикасы  Моргаушского муниципального округа  Чувашской Республики (сети электроснабжения, газоснабжения)
</t>
  </si>
  <si>
    <t>2028-2031</t>
  </si>
  <si>
    <t>2028-2032</t>
  </si>
  <si>
    <t>2028-2033</t>
  </si>
  <si>
    <t>2028-2034</t>
  </si>
  <si>
    <t>республиканский бюджет, ПСД в стадии разработки</t>
  </si>
  <si>
    <t>республиканский бюджет, требуется разработка ПСД</t>
  </si>
  <si>
    <t>республиканский бюджет, ПСД с госэкспертизой имеется</t>
  </si>
  <si>
    <t>Строительство тепловых сетей по                     ул. Стрелецкая в г. Алатырь Чувашской Республики</t>
  </si>
  <si>
    <t>Строительство тепловых сетей по                     ул. Ленина в г. Алатырь Чувашской Республики</t>
  </si>
  <si>
    <t>Строительство тепловых сетей по                      ул. Московская в г. Алатырь Чувашской Республики</t>
  </si>
  <si>
    <t>Строительство тепловых сетей по                     ул. Комиссариатская 77Б в г. Алатырь Чувашской Республики</t>
  </si>
  <si>
    <t>Строительство тепловых сетей по                     ул. Комиссариатская 74А в г. Алатырь Чувашской Республики</t>
  </si>
  <si>
    <t>Строительство тепловых сетей по                     ул. Комарова в г. Алатырь Чувашской Республики</t>
  </si>
  <si>
    <t>Строительство тепловых сетей по                     ул. Грибоедова в г. Алатырь Чувашской Республики</t>
  </si>
  <si>
    <t>Строительство тепловых сетей по                      ул. Горького в г. Алатырь Чувашской Республики</t>
  </si>
  <si>
    <t>Строительство тепловых сетей по                     ул. Герцена в г. Алатырь Чувашской Республики</t>
  </si>
  <si>
    <t xml:space="preserve">Водоснабжение улицы Тимофея Петрова д. Ширтаны Ибресинского района Чувашской Республики» (водопроводная сеть от колодца КП-2 группового водовода и д. Ширтаны) </t>
  </si>
  <si>
    <t xml:space="preserve">Газоснабжение территории под индивидуальную усадебную застройку 1-2 этажами домами у деревни Сюрбеевка Андреевского сельского поселения Ибресинского района Чувашской Республики </t>
  </si>
  <si>
    <t>Благоустройство общественного пространства – сквера памяти по ул. Маресьева в пгт. Ибреси Ибресинского района Чувашской Республики</t>
  </si>
  <si>
    <t>Формирование современной городской среды</t>
  </si>
  <si>
    <t>Благоустройство территории по адресу:ул. Канашская, д. 80, д. Малые Бикшихи, Малобикшихское с/п, Канашский район, Чувашская Республика</t>
  </si>
  <si>
    <t>Благоустройство территории между двух вокзалов (ж/д вокзалом и автовокзалом) 1 этап</t>
  </si>
  <si>
    <t>Строительство тепловых сетей и сетей горячего водоснабжения от блочно-модульной котельной по ул.Репина в г.Канаш Чувашской Республики</t>
  </si>
  <si>
    <t>Строительство блочно-модульной котельной по ул. Огнеборцев  в с. Красные Четаи</t>
  </si>
  <si>
    <t>Строительство тепловых сетей от блочно модульной котельной по ул. Огнеборцев  с. Красные Четаи Чувашской Республики</t>
  </si>
  <si>
    <t>Установка котла наружного размещения для теплоснабжения многквартирного дома №4А по ул. Советская с. Красные Четаи Чувашской Республики</t>
  </si>
  <si>
    <t>Строительство тепловых сетей от КНР по ул. Советская с. Красные Четаи Чувашской Республики</t>
  </si>
  <si>
    <t>Строительство тепловых сетей и сетей горячего водоснабжения от блочно-модульной котельной в с.Шоршелы Мариинско-Посадского муниципального округа  Чувашской Республики</t>
  </si>
  <si>
    <t>Строительство тепловых сетей по ул. К. Маркса в г. Шумерля Чувашской Республики</t>
  </si>
  <si>
    <t>Строительство тепловых сетей по                  ул. Урукова в г. Шумерля Чувашской Республики</t>
  </si>
  <si>
    <t>Строительство тепловых сетей по                  ул. Щорса в г. Шумерля Чувашской Республики</t>
  </si>
  <si>
    <t>Строительство тепловых сетей от газовой автоматизированной блочно-модульной котельной по ул. Садовая в г. Ядрин Ядринского муниципального округа Чувашской Республики</t>
  </si>
  <si>
    <t>Республиканский бюджет, местный бюджет</t>
  </si>
  <si>
    <t>Проекто-изыскательные работы и строительство водопроводных и канализационных сетей по ул. Весенняя, Маршала Жукова, Новоселов, Апнерка, Мелиораторов пгт. Вурнары</t>
  </si>
  <si>
    <t xml:space="preserve">включен в стратегию социально-экономического развития Мариинско-Посадского муниципального округа ЧР до 2035 г. </t>
  </si>
  <si>
    <t>Капитальный ремонт автомобильной дороги «Калинино – Батырево - Яльчики»  - Хомбусь – Батырево Ибресинского муниципального округа Чувашской Республики</t>
  </si>
  <si>
    <t>Ибресинский муниципальный округ</t>
  </si>
  <si>
    <t xml:space="preserve">ГП ЧР "Управление общественными финансами и государственным долгом Чувашской Республики", ПСД имеется
</t>
  </si>
  <si>
    <t>Приведение в нормативное состояние дороги в рамках муниципальной программы "Развитие транспортной системы Ибресинского муниципального округа"</t>
  </si>
  <si>
    <t>Капитальный ремонт автомобильной дороги внутри населённого пункта деревни Первые Тойси между улицами Клубная и Главная Чиричкасинского сельского поселения Цивильского района Чувашской Республики</t>
  </si>
  <si>
    <t>Приведение в нормативное состояние искусственного соружения в рамках муниципальной программы "Развитие транспортной системы Цивильского муниципального округа"</t>
  </si>
  <si>
    <t>Капитальный ремонт автомобильной дороги по ул. Ленина в с. Шемурша Шемуршинского муниципального округа Чувашской Республики, 1 этап</t>
  </si>
  <si>
    <t>Шемуршинский муниципальный округ</t>
  </si>
  <si>
    <t>Приведение в нормативное состояние дороги в рамках муниципальной программы "Развитие транспортной системы Шемуршинского муниципального округа"</t>
  </si>
  <si>
    <t>Капитальный ремонт автомобильной дороги  Новое Байбатырево-Новое Чурино с км 0+005 по км 1+555 Яльчикского муниципального округа Чувашской Республики</t>
  </si>
  <si>
    <t>Яльчикский муниципальный округ</t>
  </si>
  <si>
    <t>Выполнение мероприятий по обеспечению безопасности дорожного движения на местной сети дорог в рамках муниципальной программы "Развитие транспортной системы Яльчикского муниципального округа"</t>
  </si>
  <si>
    <t>Мост через реку большая Була км16-829 на автодороге Яманчурино –  Избахтино</t>
  </si>
  <si>
    <t>Мост через реку Таябинка км 0+466 на автодороге Яльчики – Большие Яльчики</t>
  </si>
  <si>
    <t>Мост через реку Ерыкла км 3+574 на автодороге «Комсомольское – Яльчики – Буинск» – Новое Тинчурино. Мост через реку Ерыкла км 3+574 на автодороге «Комсомол ьское – Яльчики – Буинск» – Новое Тинчурино</t>
  </si>
  <si>
    <t>Мост через реку Ерыкла км 4+515 на автодороге «Комсомол ьское – Яльчики – Буинск» – Полевые Козыльяры</t>
  </si>
  <si>
    <t>Мост через реку Ерыкла км 0+410 на автодороге Сабанчино – Тораево</t>
  </si>
  <si>
    <t>Капитальный ремонт наружных сетей канализации по ул. Герцена в пгт. Ибреси Чувашской Республики</t>
  </si>
  <si>
    <t>модернизация инженерной инфраструктуры в Ибресинском муниципальном округе</t>
  </si>
  <si>
    <t>Пристроенная котельная к многоквартирному жилому дому № 50 по улице Ленина в с. Калинино Вурнарского района Чувашской Республики</t>
  </si>
  <si>
    <t>модернизация источников теплоснабжения в Вурнарском муниципальном округе</t>
  </si>
  <si>
    <t>Капитальный ремонт водозаборного узла по ул. Калиниа в г.Козловка</t>
  </si>
  <si>
    <t>Капитальный ремонт водозаборного узла по ул. Октябрьская в г.Козловка</t>
  </si>
  <si>
    <t>Капитальный ремонт водозаборного узла по ул. Октябрьская РСУ  в г.Козловка</t>
  </si>
  <si>
    <t>Капитальный ремонт водозаборного узла по ул. Пушкина в г.Козловка</t>
  </si>
  <si>
    <t xml:space="preserve">Капитальный ремонт водозаборного узла в д.Кинеры Козловского муниципального округа </t>
  </si>
  <si>
    <t>Капитальный ремонт водозаборного узла в с. Карамышево (Церковь) Козловского муниципального округа Чувашской Республики</t>
  </si>
  <si>
    <t>Капитальный ремонт водозаборного узла в д. Можары Козловского муниципального округа Чувашской Республики</t>
  </si>
  <si>
    <t>Капитальный ремонт водозаборного узла в д. Солдыбаево Козловского муниципального округа Чувашской Республики</t>
  </si>
  <si>
    <t>Капитальный ремонт водозаборного узла в д. Токташево Козловского муниципального округа Чувашской Республики</t>
  </si>
  <si>
    <t>Капитальный ремонт водозаборного узла в д. Альменево Янгильдинского территориального отдела Козловского муниципального округа Чувашской Республики</t>
  </si>
  <si>
    <t>модернизация источников водоснабжения в Козловском муниципальном округе</t>
  </si>
  <si>
    <t>Строительство водонапорной башни со скважиной, наружных сетей водоснабжения по ул. И.Скворцова и А.Силова в с.Октябрьское Мариинско-Посадского муниципального округа Чувашской Республики</t>
  </si>
  <si>
    <t>создание и модернизация источников водоснабжения в Мариинско-Посадском муниципальном округе</t>
  </si>
  <si>
    <t>Строительство водозаборной башни
 с водозаборной скважиной в д. Кашмаши Моргаушского муниципального округа Чувашской Республики</t>
  </si>
  <si>
    <t>создание и модернизация инфраструктуры в Моргаушском муниципальном округе</t>
  </si>
  <si>
    <t>Капитальный ремонт водонапорной башни в д. Верхние Анатриялы Рындинского сельского поселения Цивильского муниципального округа Чувашской Республики</t>
  </si>
  <si>
    <t>Капитальный ремонт водозаборного узла д. Нижняя Шорсирма Богатыревского сельского поселения Цивильского муниципального округа Чувашской Республики</t>
  </si>
  <si>
    <t>Капитальный ремонт очистных сооружений в д. Вторые Вурманкасы Цивильского муниципального округа Чувашской Республики</t>
  </si>
  <si>
    <t xml:space="preserve">ГП ЧР "Управление общественными финансами и государственным долгом Чувашской Республики", ПСД разрабатывается
</t>
  </si>
  <si>
    <t>Капитальный ремонт очистных сооружений в д. Тувси Цивильского муниципального округа Чувашской Республики</t>
  </si>
  <si>
    <t>модернизация источников водоснабжения в Цивильском муниципальном округе</t>
  </si>
  <si>
    <t>модернизация инженерной инфраструктуры в Цивильском муниципальном округе</t>
  </si>
  <si>
    <t xml:space="preserve">Строительство новых канализационных сетей по ул. Западная, ул. Мира, ул. Чапаева в с. Янтиково Янтиковского муниципального округа Чувашской Республики
</t>
  </si>
  <si>
    <t>государстенная программа модернизации "Модернизация  и развитие сферы жилищно-коммунального хозяйства"</t>
  </si>
  <si>
    <t>заявка в РАИП 2026-2028</t>
  </si>
  <si>
    <t>Инфраструктурные проекты Чувашской Республики в разрезе муниципальных образований</t>
  </si>
  <si>
    <t>Модернизация системы теплоснабжения села Аликово Аликовского муниципального округа Чувашской Республики</t>
  </si>
  <si>
    <t>Аликовский муниципальный округ</t>
  </si>
  <si>
    <t>Федеральный бюджет, республиканский бюджет Чувашской Республики, бюджет Аликовского муниципального округа.     ПСД не разработана</t>
  </si>
  <si>
    <t>БМК на 3 бюджетных учреждения (школа, музей и клуб), БМК на 3 МКД</t>
  </si>
  <si>
    <t>Наличие проекта  в долгосрочных планах опорных населенных пунктов и прилегающих территорий, государственная программа Чувашской Республики "Модернизация и развитие сферы жилищно-коммунального хозяйства", утвержденный постановлением Кабинета Министров Чувашской Республики от 29 декабря 2018 г. N 588
"О государственной программе Чувашской Республики "Модернизация и развитие сферы жилищно-коммунального хозяйства"</t>
  </si>
  <si>
    <t>В Комплексной программе социально-экономического развития Чувашской Республики на 2020–2025 годы, положительное заключение государственной экспертизы от 05.07.2023 № 21-1-7-0334-23</t>
  </si>
  <si>
    <t>В Комплексной программе социально-экономического развития Чувашской Республики на 2020–2025 годы</t>
  </si>
  <si>
    <t>инициативное бюджетирование</t>
  </si>
  <si>
    <t>Приложение № 11
к Комплексной программе
социально-экономического развития
Чувашской Республики
на 2025-2030 годы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</si>
</sst>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_₽"/>
  </numFmts>
  <fonts count="24" x14ac:knownFonts="1">
    <font>
      <sz val="11"/>
      <color theme="1"/>
      <name val="Calibri"/>
      <family val="2"/>
      <charset val="204"/>
      <scheme val="minor"/>
    </font>
    <font>
      <sz val="10"/>
      <color theme="1"/>
      <name val="Times New Roman"/>
      <family val="1"/>
      <charset val="204"/>
    </font>
    <font>
      <sz val="12"/>
      <color theme="1"/>
      <name val="Times New Roman"/>
      <family val="1"/>
      <charset val="204"/>
    </font>
    <font>
      <sz val="9"/>
      <color rgb="FF000000"/>
      <name val="Times New Roman"/>
      <family val="1"/>
      <charset val="204"/>
    </font>
    <font>
      <b/>
      <sz val="9"/>
      <color rgb="FF000000"/>
      <name val="Times New Roman"/>
      <family val="1"/>
      <charset val="204"/>
    </font>
    <font>
      <sz val="9"/>
      <color theme="1"/>
      <name val="Times New Roman"/>
      <family val="1"/>
      <charset val="204"/>
    </font>
    <font>
      <strike/>
      <sz val="9"/>
      <color rgb="FF000000"/>
      <name val="Times New Roman"/>
      <family val="1"/>
      <charset val="204"/>
    </font>
    <font>
      <b/>
      <i/>
      <sz val="9"/>
      <color rgb="FF000000"/>
      <name val="Times New Roman"/>
      <family val="1"/>
      <charset val="204"/>
    </font>
    <font>
      <i/>
      <sz val="9"/>
      <color rgb="FF000000"/>
      <name val="Times New Roman"/>
      <family val="1"/>
      <charset val="204"/>
    </font>
    <font>
      <vertAlign val="superscript"/>
      <sz val="9"/>
      <color rgb="FF000000"/>
      <name val="Times New Roman"/>
      <family val="1"/>
      <charset val="204"/>
    </font>
    <font>
      <strike/>
      <vertAlign val="superscript"/>
      <sz val="9"/>
      <color rgb="FF000000"/>
      <name val="Times New Roman"/>
      <family val="1"/>
      <charset val="204"/>
    </font>
    <font>
      <b/>
      <sz val="12"/>
      <color theme="1"/>
      <name val="Times New Roman"/>
      <family val="1"/>
      <charset val="204"/>
    </font>
    <font>
      <sz val="9"/>
      <name val="Times New Roman"/>
      <family val="1"/>
      <charset val="204"/>
    </font>
    <font>
      <sz val="11"/>
      <name val="Calibri"/>
      <family val="2"/>
      <charset val="204"/>
      <scheme val="minor"/>
    </font>
    <font>
      <sz val="9"/>
      <name val="Calibri"/>
      <family val="2"/>
      <charset val="204"/>
      <scheme val="minor"/>
    </font>
    <font>
      <sz val="11"/>
      <color theme="1"/>
      <name val="Calibri"/>
      <family val="2"/>
      <scheme val="minor"/>
    </font>
    <font>
      <sz val="11"/>
      <color theme="1"/>
      <name val="Calibri"/>
      <family val="2"/>
      <charset val="204"/>
      <scheme val="minor"/>
    </font>
    <font>
      <sz val="8"/>
      <name val="Times New Roman"/>
      <family val="1"/>
      <charset val="204"/>
    </font>
    <font>
      <sz val="11"/>
      <color theme="1"/>
      <name val="Times New Roman"/>
      <family val="1"/>
      <charset val="204"/>
    </font>
    <font>
      <sz val="9"/>
      <color theme="1"/>
      <name val="Calibri"/>
      <family val="2"/>
      <charset val="204"/>
      <scheme val="minor"/>
    </font>
    <font>
      <b/>
      <sz val="12.5"/>
      <name val="Times New Roman"/>
      <family val="1"/>
      <charset val="204"/>
    </font>
    <font>
      <b/>
      <sz val="9"/>
      <name val="Times New Roman"/>
      <family val="1"/>
      <charset val="204"/>
    </font>
    <font>
      <sz val="9"/>
      <name val="Times New Roman"/>
      <family val="1"/>
      <charset val="204"/>
    </font>
    <font>
      <sz val="8"/>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bgColor indexed="5"/>
      </patternFill>
    </fill>
  </fills>
  <borders count="4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indexed="64"/>
      </right>
      <top/>
      <bottom/>
      <diagonal/>
    </border>
    <border>
      <left/>
      <right style="thin">
        <color indexed="64"/>
      </right>
      <top/>
      <bottom style="thin">
        <color indexed="64"/>
      </bottom>
      <diagonal/>
    </border>
    <border>
      <left/>
      <right/>
      <top style="thin">
        <color auto="1"/>
      </top>
      <bottom/>
      <diagonal/>
    </border>
    <border>
      <left/>
      <right/>
      <top/>
      <bottom style="thin">
        <color indexed="64"/>
      </bottom>
      <diagonal/>
    </border>
    <border>
      <left style="thin">
        <color auto="1"/>
      </left>
      <right style="thin">
        <color theme="1"/>
      </right>
      <top style="thin">
        <color auto="1"/>
      </top>
      <bottom/>
      <diagonal/>
    </border>
    <border>
      <left style="thin">
        <color theme="1"/>
      </left>
      <right style="thin">
        <color auto="1"/>
      </right>
      <top style="thin">
        <color auto="1"/>
      </top>
      <bottom style="thin">
        <color auto="1"/>
      </bottom>
      <diagonal/>
    </border>
    <border>
      <left style="thin">
        <color auto="1"/>
      </left>
      <right style="thin">
        <color theme="1"/>
      </right>
      <top/>
      <bottom style="thin">
        <color auto="1"/>
      </bottom>
      <diagonal/>
    </border>
    <border>
      <left style="thin">
        <color theme="1"/>
      </left>
      <right style="thin">
        <color theme="1"/>
      </right>
      <top/>
      <bottom style="thin">
        <color auto="1"/>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3">
    <xf numFmtId="0" fontId="0" fillId="0" borderId="0"/>
    <xf numFmtId="0" fontId="15" fillId="0" borderId="0"/>
    <xf numFmtId="0" fontId="16" fillId="0" borderId="0"/>
  </cellStyleXfs>
  <cellXfs count="508">
    <xf numFmtId="0" fontId="0" fillId="0" borderId="0" xfId="0"/>
    <xf numFmtId="0" fontId="3" fillId="0" borderId="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applyAlignment="1">
      <alignment horizontal="justify" vertical="center" wrapText="1"/>
    </xf>
    <xf numFmtId="0" fontId="4" fillId="0" borderId="14" xfId="0" applyFont="1" applyBorder="1" applyAlignment="1">
      <alignment horizontal="justify" vertical="center" wrapText="1"/>
    </xf>
    <xf numFmtId="0" fontId="3" fillId="0" borderId="15" xfId="0" applyFont="1" applyBorder="1" applyAlignment="1">
      <alignment horizontal="center" vertical="center" wrapText="1"/>
    </xf>
    <xf numFmtId="0" fontId="3" fillId="0" borderId="4" xfId="0" applyFont="1" applyBorder="1" applyAlignment="1">
      <alignment vertical="center" wrapText="1"/>
    </xf>
    <xf numFmtId="2" fontId="2" fillId="0" borderId="0" xfId="0" applyNumberFormat="1" applyFont="1" applyAlignment="1">
      <alignment horizontal="right" vertical="top" wrapText="1"/>
    </xf>
    <xf numFmtId="2" fontId="2" fillId="0" borderId="0" xfId="0" applyNumberFormat="1" applyFont="1" applyAlignment="1">
      <alignment vertical="top" wrapText="1"/>
    </xf>
    <xf numFmtId="164" fontId="3" fillId="0" borderId="14" xfId="0" applyNumberFormat="1" applyFont="1" applyBorder="1" applyAlignment="1">
      <alignment horizontal="center" vertical="center" wrapText="1"/>
    </xf>
    <xf numFmtId="164" fontId="4" fillId="0" borderId="14" xfId="0" applyNumberFormat="1" applyFont="1" applyBorder="1" applyAlignment="1">
      <alignment horizontal="center" vertical="center" wrapText="1"/>
    </xf>
    <xf numFmtId="164" fontId="3" fillId="0" borderId="4" xfId="0" applyNumberFormat="1"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0" fontId="3" fillId="2" borderId="4" xfId="0" applyFont="1" applyFill="1" applyBorder="1" applyAlignment="1">
      <alignment horizontal="left" vertical="center" wrapText="1"/>
    </xf>
    <xf numFmtId="0" fontId="0" fillId="0" borderId="0" xfId="0"/>
    <xf numFmtId="0" fontId="22" fillId="0" borderId="0" xfId="0" applyFont="1" applyBorder="1" applyAlignment="1">
      <alignment horizontal="justify" vertical="center" wrapText="1"/>
    </xf>
    <xf numFmtId="0" fontId="22" fillId="0" borderId="0" xfId="0" applyFont="1" applyBorder="1" applyAlignment="1">
      <alignment horizontal="center" vertical="center" wrapText="1"/>
    </xf>
    <xf numFmtId="0" fontId="22" fillId="0" borderId="0" xfId="0" applyFont="1" applyBorder="1" applyAlignment="1">
      <alignment horizontal="justify" vertical="center"/>
    </xf>
    <xf numFmtId="164" fontId="22" fillId="0" borderId="0" xfId="0" applyNumberFormat="1" applyFont="1" applyBorder="1" applyAlignment="1">
      <alignment horizontal="center" vertical="center" wrapText="1"/>
    </xf>
    <xf numFmtId="0" fontId="22" fillId="0" borderId="0" xfId="0" applyFont="1" applyBorder="1" applyAlignment="1">
      <alignment horizontal="center" vertical="center"/>
    </xf>
    <xf numFmtId="0" fontId="0" fillId="0" borderId="0" xfId="0" applyBorder="1"/>
    <xf numFmtId="2" fontId="2" fillId="0" borderId="0" xfId="0" applyNumberFormat="1" applyFont="1" applyAlignment="1">
      <alignment horizontal="right" vertical="top" wrapText="1"/>
    </xf>
    <xf numFmtId="2" fontId="2" fillId="0" borderId="0" xfId="0" applyNumberFormat="1" applyFont="1" applyAlignment="1">
      <alignment vertical="top" wrapText="1"/>
    </xf>
    <xf numFmtId="0" fontId="3" fillId="2" borderId="5" xfId="0" applyFont="1" applyFill="1" applyBorder="1" applyAlignment="1">
      <alignment horizontal="justify" vertical="center" wrapText="1"/>
    </xf>
    <xf numFmtId="0" fontId="3" fillId="2" borderId="4" xfId="0" applyFont="1" applyFill="1" applyBorder="1" applyAlignment="1">
      <alignment horizontal="justify" vertical="center" wrapText="1"/>
    </xf>
    <xf numFmtId="164" fontId="3" fillId="2" borderId="4"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0" fontId="12" fillId="2" borderId="14" xfId="0" applyFont="1" applyFill="1" applyBorder="1" applyAlignment="1">
      <alignment horizontal="justify" vertical="center" wrapText="1"/>
    </xf>
    <xf numFmtId="164" fontId="12" fillId="2" borderId="14" xfId="0" applyNumberFormat="1" applyFont="1" applyFill="1" applyBorder="1" applyAlignment="1">
      <alignment horizontal="center" vertical="center" wrapText="1"/>
    </xf>
    <xf numFmtId="0" fontId="21" fillId="2" borderId="14" xfId="0" applyFont="1" applyFill="1" applyBorder="1" applyAlignment="1">
      <alignment horizontal="justify" vertical="center" wrapText="1"/>
    </xf>
    <xf numFmtId="0" fontId="3" fillId="2" borderId="14" xfId="0" applyFont="1" applyFill="1" applyBorder="1" applyAlignment="1">
      <alignment horizontal="justify" vertical="center" wrapText="1"/>
    </xf>
    <xf numFmtId="164" fontId="3" fillId="2" borderId="14" xfId="0" applyNumberFormat="1" applyFont="1" applyFill="1" applyBorder="1" applyAlignment="1">
      <alignment horizontal="center" vertical="center" wrapText="1"/>
    </xf>
    <xf numFmtId="0" fontId="22" fillId="2" borderId="14" xfId="0" applyFont="1" applyFill="1" applyBorder="1" applyAlignment="1">
      <alignment horizontal="justify" vertical="center"/>
    </xf>
    <xf numFmtId="164" fontId="22" fillId="2" borderId="14" xfId="0" applyNumberFormat="1" applyFont="1" applyFill="1" applyBorder="1" applyAlignment="1">
      <alignment horizontal="center" vertical="center" wrapText="1"/>
    </xf>
    <xf numFmtId="0" fontId="4" fillId="2" borderId="14" xfId="0" applyFont="1" applyFill="1" applyBorder="1" applyAlignment="1">
      <alignment horizontal="justify" vertical="center" wrapText="1"/>
    </xf>
    <xf numFmtId="164" fontId="4" fillId="2" borderId="14" xfId="0" applyNumberFormat="1" applyFont="1" applyFill="1" applyBorder="1" applyAlignment="1">
      <alignment horizontal="center" vertical="center"/>
    </xf>
    <xf numFmtId="164" fontId="4" fillId="2" borderId="14" xfId="0" applyNumberFormat="1" applyFont="1" applyFill="1" applyBorder="1" applyAlignment="1">
      <alignment horizontal="center" vertical="center" wrapText="1"/>
    </xf>
    <xf numFmtId="0" fontId="12" fillId="2" borderId="14" xfId="0" applyFont="1" applyFill="1" applyBorder="1" applyAlignment="1">
      <alignment horizontal="justify" vertical="center"/>
    </xf>
    <xf numFmtId="0" fontId="21" fillId="2" borderId="14" xfId="0" applyFont="1" applyFill="1" applyBorder="1" applyAlignment="1">
      <alignment horizontal="justify" vertical="center"/>
    </xf>
    <xf numFmtId="164" fontId="21" fillId="2" borderId="14" xfId="0" applyNumberFormat="1" applyFont="1" applyFill="1" applyBorder="1" applyAlignment="1">
      <alignment horizontal="center" vertical="center" wrapText="1"/>
    </xf>
    <xf numFmtId="0" fontId="22" fillId="2" borderId="0" xfId="0" applyFont="1" applyFill="1" applyBorder="1" applyAlignment="1">
      <alignment horizontal="justify" vertical="center" wrapText="1"/>
    </xf>
    <xf numFmtId="0" fontId="22" fillId="2" borderId="0" xfId="0" applyFont="1" applyFill="1" applyBorder="1" applyAlignment="1">
      <alignment horizontal="center" vertical="center" wrapText="1"/>
    </xf>
    <xf numFmtId="0" fontId="22" fillId="2" borderId="0" xfId="0" applyFont="1" applyFill="1" applyBorder="1" applyAlignment="1">
      <alignment horizontal="justify" vertical="center"/>
    </xf>
    <xf numFmtId="164" fontId="22" fillId="2" borderId="0" xfId="0" applyNumberFormat="1" applyFont="1" applyFill="1" applyBorder="1" applyAlignment="1">
      <alignment horizontal="center" vertical="center" wrapText="1"/>
    </xf>
    <xf numFmtId="0" fontId="22" fillId="2" borderId="0" xfId="0" applyFont="1" applyFill="1" applyBorder="1" applyAlignment="1">
      <alignment horizontal="center" vertical="center"/>
    </xf>
    <xf numFmtId="0" fontId="0" fillId="2" borderId="0" xfId="0" applyFill="1"/>
    <xf numFmtId="0" fontId="3" fillId="2" borderId="15" xfId="0" applyFont="1" applyFill="1" applyBorder="1" applyAlignment="1">
      <alignment horizontal="center" vertical="center" wrapText="1"/>
    </xf>
    <xf numFmtId="164" fontId="5" fillId="2" borderId="14" xfId="0" applyNumberFormat="1" applyFont="1" applyFill="1" applyBorder="1" applyAlignment="1">
      <alignment horizontal="center" vertical="center" wrapText="1"/>
    </xf>
    <xf numFmtId="0" fontId="0" fillId="2" borderId="14" xfId="0" applyFill="1" applyBorder="1" applyAlignment="1">
      <alignment vertical="top" wrapText="1"/>
    </xf>
    <xf numFmtId="0" fontId="4" fillId="2" borderId="14" xfId="0" applyFont="1" applyFill="1" applyBorder="1" applyAlignment="1">
      <alignment horizontal="center" vertical="center" wrapText="1"/>
    </xf>
    <xf numFmtId="2" fontId="5" fillId="2" borderId="14" xfId="0" applyNumberFormat="1" applyFont="1" applyFill="1" applyBorder="1" applyAlignment="1">
      <alignment horizontal="center" vertical="top" wrapText="1"/>
    </xf>
    <xf numFmtId="164" fontId="5" fillId="2" borderId="14" xfId="0" applyNumberFormat="1" applyFont="1" applyFill="1" applyBorder="1" applyAlignment="1">
      <alignment horizontal="center" vertical="top"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4" fillId="2" borderId="4" xfId="0" applyFont="1" applyFill="1" applyBorder="1" applyAlignment="1">
      <alignment horizontal="justify" vertical="center" wrapText="1"/>
    </xf>
    <xf numFmtId="164" fontId="4" fillId="2" borderId="4" xfId="0"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20" xfId="0" applyFont="1" applyFill="1" applyBorder="1" applyAlignment="1">
      <alignment horizontal="justify" vertical="center" wrapText="1"/>
    </xf>
    <xf numFmtId="164" fontId="3" fillId="2" borderId="20" xfId="0" applyNumberFormat="1" applyFont="1" applyFill="1" applyBorder="1" applyAlignment="1">
      <alignment horizontal="center" vertical="center" wrapText="1"/>
    </xf>
    <xf numFmtId="2" fontId="5" fillId="2" borderId="15" xfId="0" applyNumberFormat="1" applyFont="1" applyFill="1" applyBorder="1" applyAlignment="1">
      <alignment horizontal="center" vertical="top" wrapText="1"/>
    </xf>
    <xf numFmtId="2" fontId="5" fillId="2" borderId="20" xfId="0" applyNumberFormat="1" applyFont="1" applyFill="1" applyBorder="1" applyAlignment="1">
      <alignment horizontal="center" vertical="top" wrapText="1"/>
    </xf>
    <xf numFmtId="2" fontId="12" fillId="2" borderId="20" xfId="0" applyNumberFormat="1" applyFont="1" applyFill="1" applyBorder="1" applyAlignment="1">
      <alignment horizontal="center" vertical="center" wrapText="1"/>
    </xf>
    <xf numFmtId="2" fontId="12" fillId="3" borderId="20"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4" fontId="4" fillId="2" borderId="4" xfId="0" applyNumberFormat="1" applyFont="1" applyFill="1" applyBorder="1" applyAlignment="1">
      <alignment horizontal="center" vertical="center"/>
    </xf>
    <xf numFmtId="0" fontId="0" fillId="2" borderId="5" xfId="0" applyFill="1" applyBorder="1" applyAlignment="1">
      <alignment vertical="top" wrapText="1"/>
    </xf>
    <xf numFmtId="0" fontId="0" fillId="2" borderId="4" xfId="0" applyFill="1" applyBorder="1" applyAlignment="1">
      <alignment vertical="top" wrapText="1"/>
    </xf>
    <xf numFmtId="0" fontId="4" fillId="2" borderId="20" xfId="0" applyFont="1" applyFill="1" applyBorder="1" applyAlignment="1">
      <alignment horizontal="justify" vertical="center" wrapText="1"/>
    </xf>
    <xf numFmtId="164" fontId="4"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0" xfId="0" applyFont="1" applyFill="1" applyAlignment="1">
      <alignment vertical="center" wrapText="1"/>
    </xf>
    <xf numFmtId="0" fontId="3" fillId="2" borderId="1" xfId="0" applyFont="1" applyFill="1" applyBorder="1" applyAlignment="1">
      <alignment horizontal="justify" vertical="center" wrapText="1"/>
    </xf>
    <xf numFmtId="0" fontId="12" fillId="2" borderId="15" xfId="0" applyFont="1" applyFill="1" applyBorder="1" applyAlignment="1">
      <alignment horizontal="justify" vertical="center" wrapText="1"/>
    </xf>
    <xf numFmtId="0" fontId="1" fillId="2" borderId="0" xfId="0" applyFont="1" applyFill="1" applyAlignment="1">
      <alignment vertical="center" wrapText="1"/>
    </xf>
    <xf numFmtId="0" fontId="3" fillId="2" borderId="7" xfId="0" applyFont="1" applyFill="1" applyBorder="1" applyAlignment="1">
      <alignment horizontal="justify" vertical="center" wrapText="1"/>
    </xf>
    <xf numFmtId="164" fontId="3" fillId="2" borderId="7" xfId="0" applyNumberFormat="1" applyFont="1" applyFill="1" applyBorder="1" applyAlignment="1">
      <alignment horizontal="center" vertical="center" wrapText="1"/>
    </xf>
    <xf numFmtId="164" fontId="12" fillId="2" borderId="0" xfId="0" applyNumberFormat="1" applyFont="1" applyFill="1" applyAlignment="1">
      <alignment horizontal="center" vertical="center" wrapText="1"/>
    </xf>
    <xf numFmtId="0" fontId="12" fillId="2" borderId="0" xfId="0" applyFont="1" applyFill="1" applyAlignment="1">
      <alignment horizontal="justify" vertical="center" wrapText="1"/>
    </xf>
    <xf numFmtId="0" fontId="18" fillId="2" borderId="7" xfId="0" applyFont="1" applyFill="1" applyBorder="1" applyAlignment="1">
      <alignment horizontal="center" vertical="center"/>
    </xf>
    <xf numFmtId="164" fontId="18" fillId="2" borderId="7" xfId="0" applyNumberFormat="1" applyFont="1" applyFill="1" applyBorder="1" applyAlignment="1">
      <alignment horizontal="center" vertical="center"/>
    </xf>
    <xf numFmtId="0" fontId="18" fillId="2" borderId="20" xfId="0" applyFont="1" applyFill="1" applyBorder="1" applyAlignment="1">
      <alignment horizontal="center" vertical="center"/>
    </xf>
    <xf numFmtId="164" fontId="18" fillId="2" borderId="20" xfId="0" applyNumberFormat="1" applyFont="1" applyFill="1" applyBorder="1" applyAlignment="1">
      <alignment horizontal="center" vertical="center"/>
    </xf>
    <xf numFmtId="164" fontId="18" fillId="2" borderId="9" xfId="0" applyNumberFormat="1" applyFont="1" applyFill="1" applyBorder="1" applyAlignment="1">
      <alignment horizontal="center" vertical="center"/>
    </xf>
    <xf numFmtId="0" fontId="12" fillId="2" borderId="41" xfId="0" applyFont="1" applyFill="1" applyBorder="1" applyAlignment="1">
      <alignment horizontal="justify" vertical="center"/>
    </xf>
    <xf numFmtId="0" fontId="3" fillId="2" borderId="0" xfId="0" applyFont="1" applyFill="1" applyAlignment="1">
      <alignment horizontal="center" vertical="center" wrapText="1"/>
    </xf>
    <xf numFmtId="0" fontId="0" fillId="2" borderId="0" xfId="0" applyFill="1" applyAlignment="1">
      <alignment vertical="top" wrapText="1"/>
    </xf>
    <xf numFmtId="0" fontId="0" fillId="2" borderId="3" xfId="0" applyFill="1" applyBorder="1" applyAlignment="1">
      <alignment vertical="top" wrapText="1"/>
    </xf>
    <xf numFmtId="0" fontId="12" fillId="2" borderId="22" xfId="0" applyFont="1" applyFill="1" applyBorder="1" applyAlignment="1">
      <alignment horizontal="justify" vertical="center"/>
    </xf>
    <xf numFmtId="0" fontId="3" fillId="2" borderId="5" xfId="0" applyFont="1" applyFill="1" applyBorder="1" applyAlignment="1">
      <alignment horizontal="center" vertical="center" wrapText="1"/>
    </xf>
    <xf numFmtId="164" fontId="12" fillId="2" borderId="37" xfId="0" applyNumberFormat="1" applyFont="1" applyFill="1" applyBorder="1" applyAlignment="1">
      <alignment horizontal="center" vertical="center" wrapText="1"/>
    </xf>
    <xf numFmtId="164" fontId="12" fillId="2" borderId="19" xfId="0" applyNumberFormat="1" applyFont="1" applyFill="1" applyBorder="1" applyAlignment="1">
      <alignment horizontal="center" vertical="center" wrapText="1"/>
    </xf>
    <xf numFmtId="164" fontId="12" fillId="2" borderId="35" xfId="0" applyNumberFormat="1" applyFont="1" applyFill="1" applyBorder="1" applyAlignment="1">
      <alignment horizontal="center" vertical="center" wrapText="1"/>
    </xf>
    <xf numFmtId="164" fontId="12" fillId="2" borderId="22" xfId="0" applyNumberFormat="1" applyFont="1" applyFill="1" applyBorder="1" applyAlignment="1">
      <alignment horizontal="center" vertical="center" wrapText="1"/>
    </xf>
    <xf numFmtId="0" fontId="3" fillId="2" borderId="20" xfId="0" applyFont="1" applyFill="1" applyBorder="1" applyAlignment="1">
      <alignment vertical="center" wrapText="1"/>
    </xf>
    <xf numFmtId="164" fontId="5" fillId="2" borderId="20" xfId="0" applyNumberFormat="1" applyFont="1" applyFill="1" applyBorder="1" applyAlignment="1">
      <alignment horizontal="center" vertical="center"/>
    </xf>
    <xf numFmtId="0" fontId="12" fillId="2" borderId="20" xfId="0" applyFont="1" applyFill="1" applyBorder="1" applyAlignment="1">
      <alignment horizontal="justify" vertical="center"/>
    </xf>
    <xf numFmtId="164" fontId="12" fillId="2" borderId="20" xfId="0" applyNumberFormat="1" applyFont="1" applyFill="1" applyBorder="1" applyAlignment="1">
      <alignment horizontal="center" vertical="center" wrapText="1"/>
    </xf>
    <xf numFmtId="166" fontId="3" fillId="2" borderId="4" xfId="0" applyNumberFormat="1" applyFont="1" applyFill="1" applyBorder="1" applyAlignment="1">
      <alignment horizontal="center" vertical="center" wrapText="1"/>
    </xf>
    <xf numFmtId="166" fontId="3" fillId="2" borderId="4" xfId="0" applyNumberFormat="1" applyFont="1" applyFill="1" applyBorder="1" applyAlignment="1">
      <alignment horizontal="center" vertical="center"/>
    </xf>
    <xf numFmtId="0" fontId="5" fillId="2" borderId="20" xfId="0" applyFont="1" applyFill="1" applyBorder="1" applyAlignment="1">
      <alignment vertical="center" wrapText="1"/>
    </xf>
    <xf numFmtId="166" fontId="5" fillId="2" borderId="20" xfId="0" applyNumberFormat="1" applyFont="1" applyFill="1" applyBorder="1" applyAlignment="1">
      <alignment horizontal="center" vertical="center" wrapText="1"/>
    </xf>
    <xf numFmtId="0" fontId="5" fillId="2" borderId="20" xfId="0" applyFont="1" applyFill="1" applyBorder="1" applyAlignment="1">
      <alignment horizontal="left" vertical="center" wrapText="1"/>
    </xf>
    <xf numFmtId="166" fontId="5" fillId="2" borderId="20" xfId="0" applyNumberFormat="1" applyFont="1" applyFill="1" applyBorder="1" applyAlignment="1">
      <alignment horizontal="center" vertical="center"/>
    </xf>
    <xf numFmtId="0" fontId="5" fillId="2" borderId="20" xfId="0" applyFont="1" applyFill="1" applyBorder="1" applyAlignment="1">
      <alignment vertical="center"/>
    </xf>
    <xf numFmtId="0" fontId="5" fillId="2" borderId="7" xfId="0" applyFont="1" applyFill="1" applyBorder="1" applyAlignment="1">
      <alignment vertical="center" wrapText="1"/>
    </xf>
    <xf numFmtId="166" fontId="5" fillId="2" borderId="7" xfId="0" applyNumberFormat="1" applyFont="1" applyFill="1" applyBorder="1" applyAlignment="1">
      <alignment horizontal="center" vertical="center"/>
    </xf>
    <xf numFmtId="166" fontId="5" fillId="2" borderId="7" xfId="0" applyNumberFormat="1" applyFont="1" applyFill="1" applyBorder="1" applyAlignment="1">
      <alignment horizontal="center" vertical="center" wrapText="1"/>
    </xf>
    <xf numFmtId="166" fontId="12" fillId="2" borderId="20" xfId="0" applyNumberFormat="1" applyFont="1" applyFill="1" applyBorder="1" applyAlignment="1">
      <alignment horizontal="center" vertical="center" wrapText="1"/>
    </xf>
    <xf numFmtId="165" fontId="4" fillId="2" borderId="4" xfId="0" applyNumberFormat="1" applyFont="1" applyFill="1" applyBorder="1" applyAlignment="1">
      <alignment horizontal="center" vertical="center" wrapText="1"/>
    </xf>
    <xf numFmtId="164" fontId="19" fillId="2" borderId="20" xfId="0" applyNumberFormat="1" applyFont="1" applyFill="1" applyBorder="1" applyAlignment="1">
      <alignment horizontal="center" vertical="center"/>
    </xf>
    <xf numFmtId="0" fontId="3" fillId="2" borderId="14" xfId="0" applyFont="1" applyFill="1" applyBorder="1" applyAlignment="1">
      <alignment vertical="center" wrapText="1"/>
    </xf>
    <xf numFmtId="0" fontId="4" fillId="2" borderId="14" xfId="0" applyFont="1" applyFill="1" applyBorder="1" applyAlignment="1">
      <alignment vertical="center" wrapText="1"/>
    </xf>
    <xf numFmtId="164" fontId="3" fillId="2" borderId="14" xfId="0" applyNumberFormat="1" applyFont="1" applyFill="1" applyBorder="1" applyAlignment="1">
      <alignment horizontal="center" vertical="center"/>
    </xf>
    <xf numFmtId="0" fontId="3" fillId="2" borderId="22" xfId="0" applyFont="1" applyFill="1" applyBorder="1" applyAlignment="1">
      <alignment horizontal="justify" vertical="center" wrapText="1"/>
    </xf>
    <xf numFmtId="164" fontId="3" fillId="2" borderId="15" xfId="0" applyNumberFormat="1" applyFont="1" applyFill="1" applyBorder="1" applyAlignment="1">
      <alignment horizontal="center" vertical="center" wrapText="1"/>
    </xf>
    <xf numFmtId="164" fontId="3" fillId="2" borderId="21" xfId="0" applyNumberFormat="1" applyFont="1" applyFill="1" applyBorder="1" applyAlignment="1">
      <alignment horizontal="center" vertical="center" wrapText="1"/>
    </xf>
    <xf numFmtId="164" fontId="3" fillId="2" borderId="22" xfId="0" applyNumberFormat="1" applyFont="1" applyFill="1" applyBorder="1" applyAlignment="1">
      <alignment horizontal="center" vertical="center" wrapText="1"/>
    </xf>
    <xf numFmtId="164" fontId="3" fillId="2" borderId="19" xfId="0" applyNumberFormat="1" applyFont="1" applyFill="1" applyBorder="1" applyAlignment="1">
      <alignment horizontal="center" vertical="center" wrapText="1"/>
    </xf>
    <xf numFmtId="0" fontId="3" fillId="2" borderId="15" xfId="0" applyFont="1" applyFill="1" applyBorder="1" applyAlignment="1">
      <alignment horizontal="justify" vertical="center" wrapText="1"/>
    </xf>
    <xf numFmtId="0" fontId="3" fillId="2" borderId="14" xfId="0" applyFont="1" applyFill="1" applyBorder="1" applyAlignment="1">
      <alignment horizontal="left" vertical="top" wrapText="1"/>
    </xf>
    <xf numFmtId="0" fontId="3" fillId="2" borderId="15" xfId="0" applyFont="1" applyFill="1" applyBorder="1" applyAlignment="1">
      <alignment horizontal="left" vertical="top" wrapText="1"/>
    </xf>
    <xf numFmtId="165" fontId="12" fillId="2" borderId="14" xfId="1" applyNumberFormat="1" applyFont="1" applyFill="1" applyBorder="1" applyAlignment="1">
      <alignment horizontal="center" vertical="center" wrapText="1"/>
    </xf>
    <xf numFmtId="0" fontId="4" fillId="2" borderId="19" xfId="0" applyFont="1" applyFill="1" applyBorder="1" applyAlignment="1">
      <alignment horizontal="justify" vertical="center" wrapText="1"/>
    </xf>
    <xf numFmtId="164" fontId="4" fillId="2" borderId="19" xfId="0" applyNumberFormat="1" applyFont="1" applyFill="1" applyBorder="1" applyAlignment="1">
      <alignment horizontal="center" vertical="center" wrapText="1"/>
    </xf>
    <xf numFmtId="2" fontId="3" fillId="2" borderId="14" xfId="0" applyNumberFormat="1" applyFont="1" applyFill="1" applyBorder="1" applyAlignment="1">
      <alignment horizontal="center" vertical="center" wrapText="1"/>
    </xf>
    <xf numFmtId="2" fontId="12" fillId="2" borderId="14" xfId="0" applyNumberFormat="1" applyFont="1" applyFill="1" applyBorder="1" applyAlignment="1">
      <alignment horizontal="center" vertical="center" wrapText="1"/>
    </xf>
    <xf numFmtId="2" fontId="12" fillId="2" borderId="0" xfId="0" applyNumberFormat="1" applyFont="1" applyFill="1" applyAlignment="1">
      <alignment horizontal="center" vertical="center" wrapText="1"/>
    </xf>
    <xf numFmtId="165" fontId="12" fillId="4" borderId="14" xfId="0" applyNumberFormat="1" applyFont="1" applyFill="1" applyBorder="1" applyAlignment="1">
      <alignment horizontal="center" vertical="center" wrapText="1"/>
    </xf>
    <xf numFmtId="165" fontId="12" fillId="4" borderId="0" xfId="0" applyNumberFormat="1" applyFont="1" applyFill="1" applyAlignment="1">
      <alignment horizontal="center" vertical="center" wrapText="1"/>
    </xf>
    <xf numFmtId="0" fontId="3" fillId="2" borderId="22" xfId="0" applyFont="1" applyFill="1" applyBorder="1" applyAlignment="1">
      <alignment vertical="center" wrapText="1"/>
    </xf>
    <xf numFmtId="0" fontId="3" fillId="2" borderId="15" xfId="0" applyFont="1" applyFill="1" applyBorder="1" applyAlignment="1">
      <alignment vertical="center" wrapText="1"/>
    </xf>
    <xf numFmtId="2" fontId="12" fillId="2" borderId="15" xfId="0" applyNumberFormat="1" applyFont="1" applyFill="1" applyBorder="1" applyAlignment="1">
      <alignment horizontal="center" vertical="center" wrapText="1"/>
    </xf>
    <xf numFmtId="0" fontId="4" fillId="2" borderId="19" xfId="0" applyFont="1" applyFill="1" applyBorder="1" applyAlignment="1">
      <alignment vertical="center" wrapText="1"/>
    </xf>
    <xf numFmtId="0" fontId="3" fillId="2" borderId="14" xfId="0" applyFont="1" applyFill="1" applyBorder="1" applyAlignment="1">
      <alignment horizontal="left" vertical="center" wrapText="1"/>
    </xf>
    <xf numFmtId="0" fontId="3" fillId="2" borderId="3" xfId="0" applyFont="1" applyFill="1" applyBorder="1" applyAlignment="1">
      <alignment vertical="center"/>
    </xf>
    <xf numFmtId="0" fontId="3" fillId="2" borderId="3"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0" fillId="2" borderId="0" xfId="0" applyNumberFormat="1" applyFill="1"/>
    <xf numFmtId="0" fontId="0" fillId="2" borderId="0" xfId="0" applyFill="1" applyAlignment="1">
      <alignment horizontal="left"/>
    </xf>
    <xf numFmtId="164" fontId="8" fillId="2" borderId="4" xfId="0" applyNumberFormat="1" applyFont="1" applyFill="1" applyBorder="1" applyAlignment="1">
      <alignment horizontal="center" vertical="center" wrapText="1"/>
    </xf>
    <xf numFmtId="0" fontId="3" fillId="2" borderId="0" xfId="0" applyFont="1" applyFill="1" applyAlignment="1">
      <alignment horizontal="justify" vertical="center" wrapText="1"/>
    </xf>
    <xf numFmtId="164" fontId="7" fillId="2" borderId="4" xfId="0" applyNumberFormat="1"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4" xfId="0" applyFont="1" applyFill="1" applyBorder="1" applyAlignment="1">
      <alignment horizontal="justify" vertical="center" wrapText="1"/>
    </xf>
    <xf numFmtId="0" fontId="4" fillId="2" borderId="14" xfId="0" applyFont="1" applyFill="1" applyBorder="1" applyAlignment="1">
      <alignment vertical="center" wrapText="1"/>
    </xf>
    <xf numFmtId="0" fontId="3" fillId="2" borderId="14" xfId="0" applyFont="1" applyFill="1" applyBorder="1" applyAlignment="1">
      <alignment horizontal="center" vertical="center" wrapText="1"/>
    </xf>
    <xf numFmtId="0" fontId="12" fillId="2" borderId="14" xfId="0" applyFont="1" applyFill="1" applyBorder="1" applyAlignment="1">
      <alignment horizontal="justify" vertical="center" wrapText="1"/>
    </xf>
    <xf numFmtId="0" fontId="12" fillId="2" borderId="15" xfId="0" applyFont="1" applyFill="1" applyBorder="1" applyAlignment="1">
      <alignment horizontal="justify" vertical="center" wrapText="1"/>
    </xf>
    <xf numFmtId="0" fontId="3" fillId="2" borderId="15"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3" fillId="2" borderId="5" xfId="0" applyFont="1" applyFill="1" applyBorder="1" applyAlignment="1">
      <alignment horizontal="justify" vertical="center" wrapText="1"/>
    </xf>
    <xf numFmtId="0" fontId="3" fillId="2" borderId="4" xfId="0" applyFont="1" applyFill="1" applyBorder="1" applyAlignment="1">
      <alignment horizontal="justify" vertical="center" wrapText="1"/>
    </xf>
    <xf numFmtId="0" fontId="3" fillId="2" borderId="4" xfId="0" applyFont="1" applyFill="1" applyBorder="1" applyAlignment="1">
      <alignment horizontal="left" vertical="center" wrapText="1"/>
    </xf>
    <xf numFmtId="0" fontId="3" fillId="2" borderId="7" xfId="0" applyFont="1" applyFill="1" applyBorder="1" applyAlignment="1">
      <alignment horizontal="left" vertical="center" wrapText="1"/>
    </xf>
    <xf numFmtId="0" fontId="4" fillId="2" borderId="4" xfId="0" applyFont="1" applyFill="1" applyBorder="1" applyAlignment="1">
      <alignment horizontal="justify" vertical="center" wrapText="1"/>
    </xf>
    <xf numFmtId="0" fontId="3" fillId="2" borderId="20" xfId="0" applyFont="1" applyFill="1" applyBorder="1" applyAlignment="1">
      <alignment horizontal="justify" vertical="center" wrapText="1"/>
    </xf>
    <xf numFmtId="0" fontId="12" fillId="2" borderId="2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9" xfId="0" applyFont="1" applyFill="1" applyBorder="1" applyAlignment="1">
      <alignment horizontal="justify" vertical="center" wrapText="1"/>
    </xf>
    <xf numFmtId="164" fontId="3" fillId="2" borderId="20" xfId="0" applyNumberFormat="1" applyFont="1" applyFill="1" applyBorder="1" applyAlignment="1">
      <alignment horizontal="center" vertical="center" wrapText="1"/>
    </xf>
    <xf numFmtId="0" fontId="3" fillId="2" borderId="15" xfId="0" applyFont="1" applyFill="1" applyBorder="1" applyAlignment="1">
      <alignment horizontal="justify" vertical="center" wrapText="1"/>
    </xf>
    <xf numFmtId="0" fontId="3" fillId="2" borderId="14" xfId="0" applyFont="1" applyFill="1" applyBorder="1" applyAlignment="1">
      <alignment horizontal="left" vertical="center" wrapText="1"/>
    </xf>
    <xf numFmtId="0" fontId="3" fillId="2" borderId="14" xfId="0" applyFont="1" applyFill="1" applyBorder="1" applyAlignment="1">
      <alignment vertical="center" wrapText="1"/>
    </xf>
    <xf numFmtId="0" fontId="12" fillId="2" borderId="15"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8"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15" xfId="0" applyFont="1" applyFill="1" applyBorder="1" applyAlignment="1">
      <alignment horizontal="justify" vertical="center" wrapText="1"/>
    </xf>
    <xf numFmtId="0" fontId="12" fillId="2" borderId="14" xfId="0" applyFont="1" applyFill="1" applyBorder="1" applyAlignment="1">
      <alignment horizontal="justify" vertical="center" wrapText="1"/>
    </xf>
    <xf numFmtId="0" fontId="21" fillId="2" borderId="14" xfId="0" applyFont="1" applyFill="1" applyBorder="1" applyAlignment="1">
      <alignment horizontal="center" vertical="center" wrapText="1"/>
    </xf>
    <xf numFmtId="0" fontId="12" fillId="2" borderId="14" xfId="0" applyFont="1" applyFill="1" applyBorder="1" applyAlignment="1">
      <alignment horizontal="justify" vertical="center"/>
    </xf>
    <xf numFmtId="0" fontId="4" fillId="2" borderId="21"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12" fillId="2" borderId="14" xfId="0" applyFont="1" applyFill="1" applyBorder="1" applyAlignment="1">
      <alignment horizontal="center" vertical="center"/>
    </xf>
    <xf numFmtId="0" fontId="12" fillId="2" borderId="15" xfId="0" applyFont="1" applyFill="1" applyBorder="1" applyAlignment="1">
      <alignment horizontal="justify" vertical="center"/>
    </xf>
    <xf numFmtId="2" fontId="2" fillId="0" borderId="0" xfId="0" applyNumberFormat="1" applyFont="1" applyAlignment="1">
      <alignment vertical="top" wrapText="1"/>
    </xf>
    <xf numFmtId="2" fontId="2" fillId="0" borderId="0" xfId="0" applyNumberFormat="1" applyFont="1" applyAlignment="1">
      <alignment horizontal="right" vertical="top" wrapText="1"/>
    </xf>
    <xf numFmtId="0" fontId="4" fillId="2" borderId="14" xfId="0" applyFont="1" applyFill="1" applyBorder="1" applyAlignment="1">
      <alignment horizontal="center" vertical="center"/>
    </xf>
    <xf numFmtId="2" fontId="11" fillId="2" borderId="39" xfId="0" applyNumberFormat="1" applyFont="1" applyFill="1" applyBorder="1" applyAlignment="1">
      <alignment horizontal="center" vertical="top" wrapText="1"/>
    </xf>
    <xf numFmtId="0" fontId="3" fillId="2" borderId="14" xfId="0" applyFont="1" applyFill="1" applyBorder="1" applyAlignment="1">
      <alignment horizontal="center" vertical="center" wrapText="1"/>
    </xf>
    <xf numFmtId="0" fontId="3" fillId="2" borderId="14" xfId="0" applyFont="1" applyFill="1" applyBorder="1" applyAlignment="1">
      <alignment horizontal="justify" vertical="center" wrapText="1"/>
    </xf>
    <xf numFmtId="0" fontId="4" fillId="2" borderId="14" xfId="0" applyFont="1" applyFill="1" applyBorder="1" applyAlignment="1">
      <alignment vertical="center" wrapText="1"/>
    </xf>
    <xf numFmtId="0" fontId="3" fillId="2" borderId="14" xfId="0" applyFont="1" applyFill="1" applyBorder="1" applyAlignment="1">
      <alignment horizontal="center" vertical="center"/>
    </xf>
    <xf numFmtId="0" fontId="3" fillId="2" borderId="14" xfId="0" applyFont="1" applyFill="1" applyBorder="1" applyAlignment="1">
      <alignment horizontal="justify" vertical="center"/>
    </xf>
    <xf numFmtId="2" fontId="2" fillId="2" borderId="0" xfId="0" applyNumberFormat="1" applyFont="1" applyFill="1" applyAlignment="1">
      <alignment horizontal="right" vertical="top" wrapText="1"/>
    </xf>
    <xf numFmtId="0" fontId="22" fillId="0" borderId="0" xfId="0" applyFont="1" applyBorder="1" applyAlignment="1">
      <alignment horizontal="center" vertical="center" wrapText="1"/>
    </xf>
    <xf numFmtId="0" fontId="22" fillId="0" borderId="0" xfId="0" applyFont="1" applyBorder="1" applyAlignment="1">
      <alignment horizontal="justify" vertical="center" wrapText="1"/>
    </xf>
    <xf numFmtId="0" fontId="22" fillId="0" borderId="0" xfId="0" applyFont="1" applyBorder="1" applyAlignment="1">
      <alignment horizontal="center" vertical="center"/>
    </xf>
    <xf numFmtId="0" fontId="22" fillId="2" borderId="14" xfId="0" applyFont="1" applyFill="1" applyBorder="1" applyAlignment="1">
      <alignment horizontal="justify" vertical="center" wrapText="1"/>
    </xf>
    <xf numFmtId="0" fontId="22" fillId="2" borderId="14" xfId="0" applyFont="1" applyFill="1" applyBorder="1" applyAlignment="1">
      <alignment horizontal="center" vertical="center" wrapText="1"/>
    </xf>
    <xf numFmtId="0" fontId="22" fillId="2" borderId="15" xfId="0" applyFont="1" applyFill="1" applyBorder="1" applyAlignment="1">
      <alignment horizontal="center" vertical="center" wrapText="1"/>
    </xf>
    <xf numFmtId="0" fontId="22" fillId="2" borderId="0" xfId="0" applyFont="1" applyFill="1" applyAlignment="1">
      <alignment horizontal="center" vertical="center" wrapText="1"/>
    </xf>
    <xf numFmtId="0" fontId="22" fillId="2" borderId="14" xfId="0" applyFont="1" applyFill="1" applyBorder="1" applyAlignment="1">
      <alignment horizontal="center" vertical="center"/>
    </xf>
    <xf numFmtId="0" fontId="22" fillId="2" borderId="15" xfId="0" applyFont="1" applyFill="1" applyBorder="1" applyAlignment="1">
      <alignment horizontal="justify" vertical="center" wrapText="1"/>
    </xf>
    <xf numFmtId="3" fontId="3" fillId="2" borderId="14" xfId="0"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4" xfId="0" applyFont="1" applyFill="1" applyBorder="1" applyAlignment="1">
      <alignment horizontal="justify" vertical="center" wrapText="1"/>
    </xf>
    <xf numFmtId="4" fontId="4" fillId="2" borderId="14"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3" fillId="2" borderId="6" xfId="0" applyFont="1" applyFill="1" applyBorder="1" applyAlignment="1">
      <alignment horizontal="justify" vertical="center" wrapText="1"/>
    </xf>
    <xf numFmtId="0" fontId="3" fillId="2" borderId="5" xfId="0" applyFont="1" applyFill="1" applyBorder="1" applyAlignment="1">
      <alignment horizontal="justify" vertical="center" wrapText="1"/>
    </xf>
    <xf numFmtId="0" fontId="3" fillId="2" borderId="4" xfId="0" applyFont="1" applyFill="1" applyBorder="1" applyAlignment="1">
      <alignment horizontal="justify" vertical="center" wrapText="1"/>
    </xf>
    <xf numFmtId="0" fontId="3" fillId="2" borderId="7" xfId="0" applyFont="1" applyFill="1" applyBorder="1" applyAlignment="1">
      <alignment horizontal="justify" vertical="center" wrapText="1"/>
    </xf>
    <xf numFmtId="0" fontId="3" fillId="2" borderId="8" xfId="0" applyFont="1" applyFill="1" applyBorder="1" applyAlignment="1">
      <alignment horizontal="justify" vertical="center" wrapText="1"/>
    </xf>
    <xf numFmtId="0" fontId="3" fillId="2" borderId="9" xfId="0" applyFont="1" applyFill="1" applyBorder="1" applyAlignment="1">
      <alignment horizontal="justify"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0" fontId="4" fillId="2" borderId="12" xfId="0" applyFont="1" applyFill="1" applyBorder="1" applyAlignment="1">
      <alignment horizontal="justify" vertical="center" wrapText="1"/>
    </xf>
    <xf numFmtId="0" fontId="3" fillId="2" borderId="10" xfId="0" applyFont="1" applyFill="1" applyBorder="1" applyAlignment="1">
      <alignment horizontal="justify" vertical="center" wrapText="1"/>
    </xf>
    <xf numFmtId="0" fontId="3" fillId="2" borderId="11" xfId="0" applyFont="1" applyFill="1" applyBorder="1" applyAlignment="1">
      <alignment horizontal="justify" vertical="center" wrapText="1"/>
    </xf>
    <xf numFmtId="0" fontId="3" fillId="2" borderId="12" xfId="0" applyFont="1" applyFill="1" applyBorder="1" applyAlignment="1">
      <alignment horizontal="justify"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6" fillId="2" borderId="10" xfId="0" applyFont="1" applyFill="1" applyBorder="1" applyAlignment="1">
      <alignment horizontal="justify" vertical="center" wrapText="1"/>
    </xf>
    <xf numFmtId="0" fontId="6" fillId="2" borderId="11" xfId="0" applyFont="1" applyFill="1" applyBorder="1" applyAlignment="1">
      <alignment horizontal="justify" vertical="center" wrapText="1"/>
    </xf>
    <xf numFmtId="0" fontId="6" fillId="2" borderId="12" xfId="0" applyFont="1" applyFill="1" applyBorder="1" applyAlignment="1">
      <alignment horizontal="justify"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7" xfId="0" applyFont="1" applyFill="1" applyBorder="1" applyAlignment="1">
      <alignment horizontal="justify" vertical="center" wrapText="1"/>
    </xf>
    <xf numFmtId="0" fontId="6" fillId="2" borderId="8" xfId="0" applyFont="1" applyFill="1" applyBorder="1" applyAlignment="1">
      <alignment horizontal="justify" vertical="center" wrapText="1"/>
    </xf>
    <xf numFmtId="0" fontId="6" fillId="2" borderId="9" xfId="0" applyFont="1" applyFill="1" applyBorder="1" applyAlignment="1">
      <alignment horizontal="justify"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4" fillId="2" borderId="13" xfId="0" applyFont="1" applyFill="1" applyBorder="1" applyAlignment="1">
      <alignment horizontal="justify" vertical="center" wrapText="1"/>
    </xf>
    <xf numFmtId="0" fontId="4" fillId="2" borderId="6" xfId="0" applyFont="1" applyFill="1" applyBorder="1" applyAlignment="1">
      <alignment horizontal="justify" vertical="center" wrapText="1"/>
    </xf>
    <xf numFmtId="0" fontId="4" fillId="2" borderId="0" xfId="0" applyFont="1" applyFill="1" applyBorder="1" applyAlignment="1">
      <alignment horizontal="justify" vertical="center" wrapText="1"/>
    </xf>
    <xf numFmtId="0" fontId="4" fillId="2" borderId="5" xfId="0" applyFont="1" applyFill="1" applyBorder="1" applyAlignment="1">
      <alignment horizontal="justify" vertical="center" wrapText="1"/>
    </xf>
    <xf numFmtId="0" fontId="4" fillId="2" borderId="3" xfId="0" applyFont="1" applyFill="1" applyBorder="1" applyAlignment="1">
      <alignment horizontal="justify" vertical="center" wrapText="1"/>
    </xf>
    <xf numFmtId="0" fontId="4" fillId="2" borderId="4" xfId="0" applyFont="1" applyFill="1" applyBorder="1" applyAlignment="1">
      <alignment horizontal="justify"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3" fontId="3" fillId="2" borderId="7" xfId="0" applyNumberFormat="1" applyFont="1" applyFill="1" applyBorder="1" applyAlignment="1">
      <alignment horizontal="center" vertical="center" wrapText="1"/>
    </xf>
    <xf numFmtId="3" fontId="3" fillId="2" borderId="8" xfId="0" applyNumberFormat="1" applyFont="1" applyFill="1" applyBorder="1" applyAlignment="1">
      <alignment horizontal="center" vertical="center" wrapText="1"/>
    </xf>
    <xf numFmtId="3" fontId="3" fillId="2" borderId="9" xfId="0" applyNumberFormat="1"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3" fillId="2" borderId="14" xfId="2" applyFont="1" applyFill="1" applyBorder="1" applyAlignment="1">
      <alignment horizontal="center" vertical="center" wrapText="1"/>
    </xf>
    <xf numFmtId="0" fontId="17" fillId="2" borderId="14" xfId="2" applyFont="1" applyFill="1" applyBorder="1" applyAlignment="1">
      <alignment horizontal="center" vertical="center" wrapText="1"/>
    </xf>
    <xf numFmtId="0" fontId="3" fillId="2" borderId="10" xfId="0" applyFont="1" applyFill="1" applyBorder="1" applyAlignment="1">
      <alignment horizontal="justify" vertical="center"/>
    </xf>
    <xf numFmtId="0" fontId="3" fillId="2" borderId="11" xfId="0" applyFont="1" applyFill="1" applyBorder="1" applyAlignment="1">
      <alignment horizontal="justify" vertical="center"/>
    </xf>
    <xf numFmtId="0" fontId="3" fillId="2" borderId="12" xfId="0" applyFont="1" applyFill="1" applyBorder="1" applyAlignment="1">
      <alignment horizontal="justify" vertical="center"/>
    </xf>
    <xf numFmtId="0" fontId="3" fillId="2" borderId="7" xfId="0" applyFont="1" applyFill="1" applyBorder="1" applyAlignment="1">
      <alignment horizontal="justify" vertical="center"/>
    </xf>
    <xf numFmtId="0" fontId="3" fillId="2" borderId="8" xfId="0" applyFont="1" applyFill="1" applyBorder="1" applyAlignment="1">
      <alignment horizontal="justify" vertical="center"/>
    </xf>
    <xf numFmtId="0" fontId="3" fillId="2" borderId="9" xfId="0" applyFont="1" applyFill="1" applyBorder="1" applyAlignment="1">
      <alignment horizontal="justify" vertical="center"/>
    </xf>
    <xf numFmtId="3" fontId="3" fillId="2" borderId="7" xfId="0" applyNumberFormat="1" applyFont="1" applyFill="1" applyBorder="1" applyAlignment="1">
      <alignment horizontal="center" vertical="center"/>
    </xf>
    <xf numFmtId="3" fontId="3" fillId="2" borderId="8" xfId="0" applyNumberFormat="1" applyFont="1" applyFill="1" applyBorder="1" applyAlignment="1">
      <alignment horizontal="center" vertical="center"/>
    </xf>
    <xf numFmtId="3" fontId="3" fillId="2" borderId="9" xfId="0" applyNumberFormat="1" applyFont="1" applyFill="1" applyBorder="1" applyAlignment="1">
      <alignment horizontal="center" vertical="center"/>
    </xf>
    <xf numFmtId="0" fontId="3" fillId="2" borderId="20" xfId="0" applyFont="1" applyFill="1" applyBorder="1" applyAlignment="1">
      <alignment horizontal="center" vertical="center"/>
    </xf>
    <xf numFmtId="0" fontId="3" fillId="2" borderId="20" xfId="0" applyFont="1" applyFill="1" applyBorder="1" applyAlignment="1">
      <alignment horizontal="justify" vertical="center" wrapText="1"/>
    </xf>
    <xf numFmtId="0" fontId="3" fillId="2" borderId="20" xfId="0" applyFont="1" applyFill="1" applyBorder="1" applyAlignment="1">
      <alignment horizontal="center" vertical="center" wrapText="1"/>
    </xf>
    <xf numFmtId="0" fontId="4" fillId="2" borderId="1" xfId="0" applyFont="1" applyFill="1" applyBorder="1" applyAlignment="1">
      <alignment horizontal="center" vertical="center"/>
    </xf>
    <xf numFmtId="1" fontId="12" fillId="2" borderId="20" xfId="0" applyNumberFormat="1" applyFont="1" applyFill="1" applyBorder="1" applyAlignment="1">
      <alignment horizontal="center" vertical="center" wrapText="1"/>
    </xf>
    <xf numFmtId="1" fontId="13" fillId="2" borderId="20" xfId="0" applyNumberFormat="1" applyFont="1" applyFill="1" applyBorder="1" applyAlignment="1">
      <alignment horizontal="center" vertical="center" wrapText="1"/>
    </xf>
    <xf numFmtId="1" fontId="14" fillId="2" borderId="20" xfId="0" applyNumberFormat="1" applyFont="1" applyFill="1" applyBorder="1" applyAlignment="1">
      <alignment horizontal="center" vertical="center" wrapText="1"/>
    </xf>
    <xf numFmtId="0" fontId="12" fillId="2" borderId="20" xfId="0" applyFont="1" applyFill="1" applyBorder="1" applyAlignment="1">
      <alignment horizontal="left" vertical="center" wrapText="1"/>
    </xf>
    <xf numFmtId="0" fontId="12" fillId="2" borderId="20" xfId="0" applyFont="1" applyFill="1" applyBorder="1" applyAlignment="1">
      <alignment horizontal="center" vertical="center" wrapText="1"/>
    </xf>
    <xf numFmtId="0" fontId="12" fillId="2" borderId="20" xfId="0" applyFont="1" applyFill="1" applyBorder="1" applyAlignment="1">
      <alignment horizontal="justify" vertical="center" wrapText="1"/>
    </xf>
    <xf numFmtId="0" fontId="12" fillId="3" borderId="20" xfId="0" applyFont="1" applyFill="1" applyBorder="1" applyAlignment="1">
      <alignment horizontal="left" vertical="center" wrapText="1"/>
    </xf>
    <xf numFmtId="0" fontId="14" fillId="2" borderId="20" xfId="0" applyFont="1" applyFill="1" applyBorder="1" applyAlignment="1">
      <alignment horizontal="left" vertical="center" wrapText="1"/>
    </xf>
    <xf numFmtId="0" fontId="12" fillId="3" borderId="20"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justify" vertical="center"/>
    </xf>
    <xf numFmtId="0" fontId="4" fillId="2" borderId="11" xfId="0" applyFont="1" applyFill="1" applyBorder="1" applyAlignment="1">
      <alignment horizontal="justify" vertical="center"/>
    </xf>
    <xf numFmtId="0" fontId="4" fillId="2" borderId="12" xfId="0" applyFont="1" applyFill="1" applyBorder="1" applyAlignment="1">
      <alignment horizontal="justify" vertical="center"/>
    </xf>
    <xf numFmtId="0" fontId="3" fillId="0" borderId="14" xfId="0" applyFont="1" applyBorder="1" applyAlignment="1">
      <alignment horizontal="center" vertical="center" wrapText="1"/>
    </xf>
    <xf numFmtId="0" fontId="3" fillId="0" borderId="14" xfId="0" applyFont="1" applyBorder="1" applyAlignment="1">
      <alignment horizontal="justify" vertical="center" wrapText="1"/>
    </xf>
    <xf numFmtId="0" fontId="4" fillId="0" borderId="14" xfId="0" applyFont="1" applyBorder="1" applyAlignment="1">
      <alignment horizontal="center" vertical="center" wrapText="1"/>
    </xf>
    <xf numFmtId="3" fontId="3" fillId="0" borderId="14" xfId="0" applyNumberFormat="1"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4" fillId="0" borderId="14" xfId="0" applyFont="1" applyBorder="1" applyAlignment="1">
      <alignment horizontal="center" vertical="center"/>
    </xf>
    <xf numFmtId="0" fontId="4" fillId="0" borderId="14" xfId="0" applyFont="1" applyBorder="1" applyAlignment="1">
      <alignment horizontal="justify" vertical="center" wrapText="1"/>
    </xf>
    <xf numFmtId="0" fontId="3" fillId="2" borderId="15" xfId="0" applyFont="1" applyFill="1" applyBorder="1" applyAlignment="1">
      <alignment horizontal="justify" vertical="center" wrapText="1"/>
    </xf>
    <xf numFmtId="0" fontId="3" fillId="2" borderId="18" xfId="0" applyFont="1" applyFill="1" applyBorder="1" applyAlignment="1">
      <alignment horizontal="justify" vertical="center" wrapText="1"/>
    </xf>
    <xf numFmtId="0" fontId="3" fillId="2" borderId="19" xfId="0" applyFont="1" applyFill="1" applyBorder="1" applyAlignment="1">
      <alignment horizontal="justify" vertical="center" wrapText="1"/>
    </xf>
    <xf numFmtId="0" fontId="3" fillId="2" borderId="10"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12" xfId="0" applyFont="1" applyFill="1" applyBorder="1" applyAlignment="1">
      <alignment horizontal="center" vertical="top"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7" xfId="0" applyFont="1" applyFill="1" applyBorder="1" applyAlignment="1">
      <alignment horizontal="center"/>
    </xf>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justify" vertical="center" wrapText="1"/>
    </xf>
    <xf numFmtId="0" fontId="4" fillId="2" borderId="9" xfId="0" applyFont="1" applyFill="1" applyBorder="1" applyAlignment="1">
      <alignment horizontal="justify" vertical="center" wrapText="1"/>
    </xf>
    <xf numFmtId="164" fontId="4" fillId="2" borderId="7" xfId="0" applyNumberFormat="1" applyFont="1" applyFill="1" applyBorder="1" applyAlignment="1">
      <alignment horizontal="center" vertical="center" wrapText="1"/>
    </xf>
    <xf numFmtId="0" fontId="5" fillId="2" borderId="10" xfId="0" applyFont="1" applyFill="1" applyBorder="1" applyAlignment="1">
      <alignment horizontal="left" wrapText="1"/>
    </xf>
    <xf numFmtId="0" fontId="5" fillId="2" borderId="11" xfId="0" applyFont="1" applyFill="1" applyBorder="1" applyAlignment="1">
      <alignment horizontal="left" wrapText="1"/>
    </xf>
    <xf numFmtId="0" fontId="5" fillId="2" borderId="12" xfId="0" applyFont="1" applyFill="1" applyBorder="1" applyAlignment="1">
      <alignment horizontal="left" wrapText="1"/>
    </xf>
    <xf numFmtId="0" fontId="5" fillId="2" borderId="6"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7" xfId="0" applyFont="1" applyFill="1" applyBorder="1" applyAlignment="1">
      <alignment horizontal="center" wrapText="1"/>
    </xf>
    <xf numFmtId="0" fontId="5" fillId="2" borderId="8" xfId="0" applyFont="1" applyFill="1" applyBorder="1" applyAlignment="1">
      <alignment horizontal="center" wrapText="1"/>
    </xf>
    <xf numFmtId="0" fontId="5" fillId="2" borderId="9" xfId="0" applyFont="1" applyFill="1" applyBorder="1" applyAlignment="1">
      <alignment horizont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20" xfId="0" applyFont="1" applyFill="1" applyBorder="1" applyAlignment="1">
      <alignment horizontal="center" vertical="center" wrapText="1"/>
    </xf>
    <xf numFmtId="0" fontId="5" fillId="2" borderId="20" xfId="0"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xf>
    <xf numFmtId="0" fontId="1" fillId="2" borderId="9" xfId="0" applyFont="1" applyFill="1" applyBorder="1" applyAlignment="1">
      <alignment horizontal="left" vertical="center"/>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9"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4" fillId="2" borderId="0" xfId="0" applyFont="1" applyFill="1" applyBorder="1" applyAlignment="1">
      <alignment horizontal="center" vertical="center" wrapText="1"/>
    </xf>
    <xf numFmtId="164" fontId="3" fillId="2" borderId="20" xfId="0" applyNumberFormat="1" applyFont="1" applyFill="1" applyBorder="1" applyAlignment="1">
      <alignment horizontal="center" vertical="center" wrapText="1"/>
    </xf>
    <xf numFmtId="14" fontId="3" fillId="2" borderId="7" xfId="0" applyNumberFormat="1" applyFont="1" applyFill="1" applyBorder="1" applyAlignment="1">
      <alignment horizontal="center" vertical="center" wrapText="1"/>
    </xf>
    <xf numFmtId="14" fontId="3" fillId="2" borderId="8" xfId="0" applyNumberFormat="1" applyFont="1" applyFill="1" applyBorder="1" applyAlignment="1">
      <alignment horizontal="center" vertical="center" wrapText="1"/>
    </xf>
    <xf numFmtId="14" fontId="3" fillId="2" borderId="9" xfId="0" applyNumberFormat="1" applyFont="1" applyFill="1" applyBorder="1" applyAlignment="1">
      <alignment horizontal="center" vertical="center" wrapText="1"/>
    </xf>
    <xf numFmtId="164" fontId="3" fillId="2" borderId="7" xfId="0" applyNumberFormat="1" applyFont="1" applyFill="1" applyBorder="1" applyAlignment="1">
      <alignment horizontal="center" vertical="center" wrapText="1"/>
    </xf>
    <xf numFmtId="164" fontId="3" fillId="2" borderId="8" xfId="0" applyNumberFormat="1" applyFont="1" applyFill="1" applyBorder="1" applyAlignment="1">
      <alignment horizontal="center" vertical="center" wrapText="1"/>
    </xf>
    <xf numFmtId="164" fontId="3" fillId="2" borderId="9" xfId="0" applyNumberFormat="1" applyFont="1" applyFill="1" applyBorder="1" applyAlignment="1">
      <alignment horizontal="center" vertical="center" wrapText="1"/>
    </xf>
    <xf numFmtId="0" fontId="5" fillId="2" borderId="20" xfId="0" applyFont="1" applyFill="1" applyBorder="1" applyAlignment="1">
      <alignment horizontal="left" vertical="center" wrapText="1"/>
    </xf>
    <xf numFmtId="0" fontId="5" fillId="2" borderId="20" xfId="0" applyFont="1" applyFill="1" applyBorder="1" applyAlignment="1">
      <alignment horizontal="left"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4" fontId="3" fillId="2" borderId="7" xfId="0" applyNumberFormat="1" applyFont="1" applyFill="1" applyBorder="1" applyAlignment="1">
      <alignment horizontal="center" vertical="center" wrapText="1"/>
    </xf>
    <xf numFmtId="4" fontId="3" fillId="2" borderId="8" xfId="0" applyNumberFormat="1" applyFont="1" applyFill="1" applyBorder="1" applyAlignment="1">
      <alignment horizontal="center" vertical="center" wrapText="1"/>
    </xf>
    <xf numFmtId="4" fontId="3" fillId="2" borderId="9" xfId="0" applyNumberFormat="1" applyFont="1" applyFill="1" applyBorder="1" applyAlignment="1">
      <alignment horizontal="center" vertical="center" wrapText="1"/>
    </xf>
    <xf numFmtId="0" fontId="2" fillId="2" borderId="0" xfId="0" applyFont="1" applyFill="1" applyAlignment="1">
      <alignment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12" fillId="2" borderId="18" xfId="0" applyFont="1" applyFill="1" applyBorder="1" applyAlignment="1">
      <alignment horizontal="justify" vertical="center"/>
    </xf>
    <xf numFmtId="0" fontId="12" fillId="2" borderId="19" xfId="0" applyFont="1" applyFill="1" applyBorder="1" applyAlignment="1">
      <alignment horizontal="justify" vertical="center"/>
    </xf>
    <xf numFmtId="0" fontId="12" fillId="2" borderId="32"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2" fillId="2" borderId="27" xfId="0" applyFont="1" applyFill="1" applyBorder="1" applyAlignment="1">
      <alignment horizontal="justify" vertical="center" wrapText="1"/>
    </xf>
    <xf numFmtId="0" fontId="12" fillId="2" borderId="30" xfId="0" applyFont="1" applyFill="1" applyBorder="1" applyAlignment="1">
      <alignment horizontal="justify" vertical="center" wrapText="1"/>
    </xf>
    <xf numFmtId="0" fontId="12" fillId="2" borderId="31" xfId="0" applyFont="1" applyFill="1" applyBorder="1" applyAlignment="1">
      <alignment horizontal="justify" vertical="center" wrapText="1"/>
    </xf>
    <xf numFmtId="0" fontId="12" fillId="2" borderId="15" xfId="0" applyFont="1" applyFill="1" applyBorder="1" applyAlignment="1">
      <alignment horizontal="center" vertical="center"/>
    </xf>
    <xf numFmtId="0" fontId="12" fillId="2" borderId="0" xfId="0" applyFont="1" applyFill="1" applyAlignment="1">
      <alignment horizontal="center" vertical="center"/>
    </xf>
    <xf numFmtId="0" fontId="12" fillId="2" borderId="19" xfId="0" applyFont="1" applyFill="1" applyBorder="1" applyAlignment="1">
      <alignment horizontal="center" vertical="center"/>
    </xf>
    <xf numFmtId="0" fontId="12" fillId="2" borderId="18" xfId="0" applyFont="1" applyFill="1" applyBorder="1" applyAlignment="1">
      <alignment horizontal="justify" vertical="center" wrapText="1"/>
    </xf>
    <xf numFmtId="0" fontId="12" fillId="2" borderId="19" xfId="0" applyFont="1" applyFill="1" applyBorder="1" applyAlignment="1">
      <alignment horizontal="justify" vertical="center" wrapText="1"/>
    </xf>
    <xf numFmtId="0" fontId="12" fillId="2" borderId="40"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12" fillId="2" borderId="43" xfId="0" applyFont="1" applyFill="1" applyBorder="1" applyAlignment="1">
      <alignment horizontal="justify" vertical="center" wrapText="1"/>
    </xf>
    <xf numFmtId="0" fontId="12" fillId="2" borderId="18" xfId="0" applyFont="1" applyFill="1" applyBorder="1" applyAlignment="1">
      <alignment horizontal="center" vertical="center"/>
    </xf>
    <xf numFmtId="0" fontId="12" fillId="2" borderId="34"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38"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39" xfId="0" applyFont="1" applyFill="1" applyBorder="1" applyAlignment="1">
      <alignment horizontal="center" vertical="center" wrapText="1"/>
    </xf>
    <xf numFmtId="4" fontId="4" fillId="2" borderId="7" xfId="0" applyNumberFormat="1" applyFont="1" applyFill="1" applyBorder="1" applyAlignment="1">
      <alignment horizontal="center" vertical="center" wrapText="1"/>
    </xf>
    <xf numFmtId="4" fontId="4" fillId="2" borderId="8" xfId="0" applyNumberFormat="1" applyFont="1" applyFill="1" applyBorder="1" applyAlignment="1">
      <alignment horizontal="center" vertical="center" wrapText="1"/>
    </xf>
    <xf numFmtId="4" fontId="4" fillId="2" borderId="9"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2" fillId="2" borderId="33" xfId="0" applyFont="1" applyFill="1" applyBorder="1" applyAlignment="1">
      <alignment horizontal="justify" vertical="center" wrapText="1"/>
    </xf>
    <xf numFmtId="0" fontId="12" fillId="2" borderId="36" xfId="0" applyFont="1" applyFill="1" applyBorder="1" applyAlignment="1">
      <alignment horizontal="justify" vertical="center" wrapText="1"/>
    </xf>
    <xf numFmtId="0" fontId="12" fillId="2" borderId="37" xfId="0" applyFont="1" applyFill="1" applyBorder="1" applyAlignment="1">
      <alignment horizontal="justify" vertical="center" wrapText="1"/>
    </xf>
    <xf numFmtId="0" fontId="12" fillId="2" borderId="0" xfId="0" applyFont="1" applyFill="1" applyAlignment="1">
      <alignment horizontal="justify" vertical="center" wrapText="1"/>
    </xf>
    <xf numFmtId="0" fontId="12" fillId="2" borderId="27" xfId="0" applyFont="1" applyFill="1" applyBorder="1" applyAlignment="1">
      <alignment horizontal="justify" vertical="center"/>
    </xf>
    <xf numFmtId="0" fontId="12" fillId="2" borderId="30" xfId="0" applyFont="1" applyFill="1" applyBorder="1" applyAlignment="1">
      <alignment horizontal="justify" vertical="center"/>
    </xf>
    <xf numFmtId="0" fontId="12" fillId="2" borderId="20" xfId="0" applyFont="1" applyFill="1" applyBorder="1" applyAlignment="1">
      <alignment horizontal="center" vertical="center"/>
    </xf>
    <xf numFmtId="0" fontId="12" fillId="2" borderId="20" xfId="0" applyFont="1" applyFill="1" applyBorder="1" applyAlignment="1">
      <alignment horizontal="justify" vertical="center"/>
    </xf>
    <xf numFmtId="0" fontId="12" fillId="2" borderId="43" xfId="0" applyFont="1" applyFill="1" applyBorder="1" applyAlignment="1">
      <alignment horizontal="justify" vertical="center"/>
    </xf>
    <xf numFmtId="3" fontId="4" fillId="2" borderId="14" xfId="0" applyNumberFormat="1" applyFont="1" applyFill="1" applyBorder="1" applyAlignment="1">
      <alignment horizontal="center" vertical="center" wrapText="1"/>
    </xf>
    <xf numFmtId="0" fontId="3" fillId="2" borderId="15"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21" xfId="0" applyFont="1" applyFill="1" applyBorder="1" applyAlignment="1">
      <alignment horizontal="center" vertical="center" wrapText="1"/>
    </xf>
    <xf numFmtId="0" fontId="4" fillId="2" borderId="15" xfId="0" applyFont="1" applyFill="1" applyBorder="1" applyAlignment="1">
      <alignment horizontal="center" vertical="center"/>
    </xf>
    <xf numFmtId="0" fontId="3" fillId="2" borderId="14" xfId="0" applyFont="1" applyFill="1" applyBorder="1" applyAlignment="1">
      <alignment horizontal="left" vertical="center" wrapText="1"/>
    </xf>
    <xf numFmtId="0" fontId="3" fillId="2" borderId="14" xfId="0" applyFont="1" applyFill="1" applyBorder="1" applyAlignment="1">
      <alignment vertical="center" wrapText="1"/>
    </xf>
    <xf numFmtId="0" fontId="4" fillId="2" borderId="19" xfId="0" applyFont="1" applyFill="1" applyBorder="1" applyAlignment="1">
      <alignment horizontal="justify" vertical="center" wrapText="1"/>
    </xf>
    <xf numFmtId="0" fontId="6" fillId="2" borderId="14" xfId="0" applyFont="1" applyFill="1" applyBorder="1" applyAlignment="1">
      <alignment horizontal="center" vertical="center" wrapText="1"/>
    </xf>
    <xf numFmtId="0" fontId="4" fillId="2" borderId="14" xfId="0" applyFont="1" applyFill="1" applyBorder="1" applyAlignment="1">
      <alignment horizontal="justify" vertical="center"/>
    </xf>
    <xf numFmtId="0" fontId="12" fillId="2" borderId="28"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3" fillId="2" borderId="15"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2" xfId="0" applyFont="1" applyFill="1" applyBorder="1" applyAlignment="1">
      <alignment horizontal="center" vertical="center"/>
    </xf>
    <xf numFmtId="4" fontId="3" fillId="2" borderId="14"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0" fontId="5" fillId="3" borderId="14" xfId="0" applyFont="1" applyFill="1" applyBorder="1" applyAlignment="1">
      <alignment horizontal="center" vertical="top" wrapText="1"/>
    </xf>
    <xf numFmtId="0" fontId="5" fillId="2" borderId="15" xfId="0" applyFont="1" applyFill="1" applyBorder="1" applyAlignment="1">
      <alignment horizontal="center" vertical="top" wrapText="1"/>
    </xf>
    <xf numFmtId="0" fontId="5" fillId="2" borderId="18" xfId="0" applyFont="1" applyFill="1" applyBorder="1" applyAlignment="1">
      <alignment horizontal="center" vertical="top" wrapText="1"/>
    </xf>
    <xf numFmtId="0" fontId="5" fillId="2" borderId="19" xfId="0" applyFont="1" applyFill="1" applyBorder="1" applyAlignment="1">
      <alignment horizontal="center" vertical="top" wrapText="1"/>
    </xf>
    <xf numFmtId="0" fontId="12" fillId="2" borderId="14" xfId="0" applyFont="1" applyFill="1" applyBorder="1" applyAlignment="1">
      <alignment horizontal="left" vertical="center" wrapText="1"/>
    </xf>
    <xf numFmtId="0" fontId="12" fillId="2" borderId="15" xfId="0" applyFont="1" applyFill="1" applyBorder="1" applyAlignment="1">
      <alignment horizontal="left" vertical="center" wrapText="1"/>
    </xf>
    <xf numFmtId="0" fontId="4" fillId="2" borderId="19" xfId="0" applyFont="1" applyFill="1" applyBorder="1" applyAlignment="1">
      <alignment horizontal="center" vertical="center" wrapText="1"/>
    </xf>
    <xf numFmtId="0" fontId="4" fillId="2" borderId="13" xfId="0" applyFont="1" applyFill="1" applyBorder="1" applyAlignment="1">
      <alignment vertical="center" wrapText="1"/>
    </xf>
    <xf numFmtId="0" fontId="4" fillId="2" borderId="6" xfId="0" applyFont="1" applyFill="1" applyBorder="1" applyAlignment="1">
      <alignment vertical="center" wrapText="1"/>
    </xf>
    <xf numFmtId="0" fontId="4" fillId="2" borderId="0" xfId="0" applyFont="1" applyFill="1" applyAlignment="1">
      <alignment vertical="center" wrapText="1"/>
    </xf>
    <xf numFmtId="0" fontId="4" fillId="2" borderId="5"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3" fillId="2" borderId="44" xfId="0" applyFont="1" applyFill="1" applyBorder="1" applyAlignment="1">
      <alignment horizontal="center" vertical="center" wrapText="1"/>
    </xf>
    <xf numFmtId="0" fontId="3" fillId="2" borderId="45" xfId="0" applyFont="1" applyFill="1" applyBorder="1" applyAlignment="1">
      <alignment horizontal="center" vertical="center" wrapText="1"/>
    </xf>
    <xf numFmtId="3" fontId="4" fillId="2" borderId="7" xfId="0" applyNumberFormat="1" applyFont="1" applyFill="1" applyBorder="1" applyAlignment="1">
      <alignment horizontal="center" vertical="center" wrapText="1"/>
    </xf>
    <xf numFmtId="3" fontId="4" fillId="2" borderId="8" xfId="0" applyNumberFormat="1" applyFont="1" applyFill="1" applyBorder="1" applyAlignment="1">
      <alignment horizontal="center" vertical="center" wrapText="1"/>
    </xf>
    <xf numFmtId="3" fontId="4" fillId="2" borderId="9" xfId="0" applyNumberFormat="1" applyFont="1" applyFill="1" applyBorder="1" applyAlignment="1">
      <alignment horizontal="center" vertical="center" wrapText="1"/>
    </xf>
    <xf numFmtId="0" fontId="4" fillId="2" borderId="0" xfId="0" applyFont="1" applyFill="1" applyAlignment="1">
      <alignment horizontal="justify" vertical="center" wrapText="1"/>
    </xf>
    <xf numFmtId="0" fontId="3" fillId="2" borderId="7"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3" fillId="2" borderId="12" xfId="0" applyFont="1" applyFill="1" applyBorder="1" applyAlignment="1">
      <alignment vertical="center" wrapText="1"/>
    </xf>
    <xf numFmtId="4" fontId="4" fillId="2" borderId="7" xfId="0" applyNumberFormat="1" applyFont="1" applyFill="1" applyBorder="1" applyAlignment="1">
      <alignment horizontal="center" vertical="center"/>
    </xf>
    <xf numFmtId="4" fontId="4" fillId="2" borderId="8" xfId="0" applyNumberFormat="1" applyFont="1" applyFill="1" applyBorder="1" applyAlignment="1">
      <alignment horizontal="center" vertical="center"/>
    </xf>
    <xf numFmtId="4" fontId="4" fillId="2" borderId="9" xfId="0" applyNumberFormat="1" applyFont="1" applyFill="1" applyBorder="1" applyAlignment="1">
      <alignment horizontal="center" vertical="center"/>
    </xf>
    <xf numFmtId="4" fontId="3" fillId="2" borderId="7" xfId="0" applyNumberFormat="1" applyFont="1" applyFill="1" applyBorder="1" applyAlignment="1">
      <alignment horizontal="center" vertical="center"/>
    </xf>
    <xf numFmtId="4" fontId="3" fillId="2" borderId="8" xfId="0" applyNumberFormat="1" applyFont="1" applyFill="1" applyBorder="1" applyAlignment="1">
      <alignment horizontal="center" vertical="center"/>
    </xf>
    <xf numFmtId="4" fontId="3" fillId="2" borderId="9" xfId="0" applyNumberFormat="1" applyFont="1" applyFill="1" applyBorder="1" applyAlignment="1">
      <alignment horizontal="center" vertical="center"/>
    </xf>
    <xf numFmtId="0" fontId="4" fillId="2" borderId="10" xfId="0" applyFont="1" applyFill="1" applyBorder="1" applyAlignment="1">
      <alignment vertical="center" wrapText="1"/>
    </xf>
    <xf numFmtId="0" fontId="4" fillId="2" borderId="11" xfId="0" applyFont="1" applyFill="1" applyBorder="1" applyAlignment="1">
      <alignment vertical="center" wrapText="1"/>
    </xf>
    <xf numFmtId="0" fontId="4" fillId="2" borderId="12" xfId="0" applyFont="1" applyFill="1" applyBorder="1" applyAlignment="1">
      <alignment vertical="center" wrapText="1"/>
    </xf>
    <xf numFmtId="0" fontId="3" fillId="2" borderId="14" xfId="0" applyNumberFormat="1" applyFont="1" applyFill="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3" fillId="2" borderId="20" xfId="0" applyFont="1" applyFill="1" applyBorder="1" applyAlignment="1">
      <alignment horizontal="left"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justify" vertical="center" wrapText="1"/>
    </xf>
    <xf numFmtId="0" fontId="7" fillId="2" borderId="11" xfId="0" applyFont="1" applyFill="1" applyBorder="1" applyAlignment="1">
      <alignment horizontal="justify" vertical="center" wrapText="1"/>
    </xf>
    <xf numFmtId="0" fontId="7" fillId="2" borderId="12" xfId="0" applyFont="1" applyFill="1" applyBorder="1" applyAlignment="1">
      <alignment horizontal="justify" vertical="center" wrapText="1"/>
    </xf>
    <xf numFmtId="0" fontId="3" fillId="2" borderId="0" xfId="0" applyFont="1" applyFill="1" applyAlignment="1">
      <alignment horizontal="center" vertical="center" wrapText="1"/>
    </xf>
    <xf numFmtId="0" fontId="8" fillId="2" borderId="10" xfId="0" applyFont="1" applyFill="1" applyBorder="1" applyAlignment="1">
      <alignment horizontal="justify" vertical="center" wrapText="1"/>
    </xf>
    <xf numFmtId="0" fontId="8" fillId="2" borderId="11" xfId="0" applyFont="1" applyFill="1" applyBorder="1" applyAlignment="1">
      <alignment horizontal="justify" vertical="center" wrapText="1"/>
    </xf>
    <xf numFmtId="0" fontId="8" fillId="2" borderId="12" xfId="0" applyFont="1" applyFill="1" applyBorder="1" applyAlignment="1">
      <alignment horizontal="justify" vertical="center" wrapText="1"/>
    </xf>
  </cellXfs>
  <cellStyles count="3">
    <cellStyle name="Обычный" xfId="0" builtinId="0"/>
    <cellStyle name="Обычный 10" xfId="2"/>
    <cellStyle name="Обычный 10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internet.garant.ru/document/redirect/72585152/100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22"/>
  <sheetViews>
    <sheetView tabSelected="1" workbookViewId="0">
      <selection activeCell="A12" sqref="A12:F16"/>
    </sheetView>
  </sheetViews>
  <sheetFormatPr defaultRowHeight="15" x14ac:dyDescent="0.25"/>
  <cols>
    <col min="1" max="1" width="23.42578125" style="46" customWidth="1"/>
    <col min="2" max="2" width="14" style="46" customWidth="1"/>
    <col min="3" max="3" width="16.85546875" style="46" customWidth="1"/>
    <col min="4" max="4" width="9.85546875" style="46" customWidth="1"/>
    <col min="5" max="5" width="9.140625" style="46"/>
    <col min="6" max="6" width="20.42578125" style="46" customWidth="1"/>
    <col min="7" max="7" width="17.85546875" style="46" customWidth="1"/>
    <col min="8" max="14" width="12.140625" style="46" customWidth="1"/>
    <col min="15" max="15" width="13.42578125" style="46" customWidth="1"/>
    <col min="16" max="16" width="20.7109375" style="46" customWidth="1"/>
    <col min="18" max="18" width="6.7109375" customWidth="1"/>
  </cols>
  <sheetData>
    <row r="1" spans="1:16383" ht="87" customHeight="1" x14ac:dyDescent="0.25">
      <c r="A1" s="194" t="s">
        <v>4651</v>
      </c>
      <c r="B1" s="194"/>
      <c r="C1" s="194"/>
      <c r="D1" s="194"/>
      <c r="E1" s="194"/>
      <c r="F1" s="194"/>
      <c r="G1" s="194"/>
      <c r="H1" s="194"/>
      <c r="I1" s="194"/>
      <c r="J1" s="194"/>
      <c r="K1" s="194"/>
      <c r="L1" s="194"/>
      <c r="M1" s="194"/>
      <c r="N1" s="194"/>
      <c r="O1" s="194"/>
      <c r="P1" s="194"/>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7"/>
      <c r="FU1" s="7"/>
      <c r="FV1" s="7"/>
      <c r="FW1" s="7"/>
      <c r="FX1" s="7"/>
      <c r="FY1" s="7"/>
      <c r="FZ1" s="7"/>
      <c r="GA1" s="7"/>
      <c r="GB1" s="7"/>
      <c r="GC1" s="7"/>
      <c r="GD1" s="7"/>
      <c r="GE1" s="7"/>
      <c r="GF1" s="7"/>
      <c r="GG1" s="7"/>
      <c r="GH1" s="7"/>
      <c r="GI1" s="7"/>
      <c r="GJ1" s="186"/>
      <c r="GK1" s="186"/>
      <c r="GL1" s="186"/>
      <c r="GM1" s="186"/>
      <c r="GN1" s="186"/>
      <c r="GO1" s="186"/>
      <c r="GP1" s="186"/>
      <c r="GQ1" s="186"/>
      <c r="GR1" s="186"/>
      <c r="GS1" s="186"/>
      <c r="GT1" s="186"/>
      <c r="GU1" s="186"/>
      <c r="GV1" s="186"/>
      <c r="GW1" s="186"/>
      <c r="GX1" s="186"/>
      <c r="GY1" s="186"/>
      <c r="GZ1" s="186"/>
      <c r="HA1" s="186"/>
      <c r="HB1" s="186"/>
      <c r="HC1" s="186"/>
      <c r="HD1" s="186"/>
      <c r="HE1" s="186"/>
      <c r="HF1" s="186"/>
      <c r="HG1" s="186"/>
      <c r="HH1" s="186"/>
      <c r="HI1" s="186"/>
      <c r="HJ1" s="186"/>
      <c r="HK1" s="186"/>
      <c r="HL1" s="186"/>
      <c r="HM1" s="186"/>
      <c r="HN1" s="186"/>
      <c r="HO1" s="186"/>
      <c r="HP1" s="186"/>
      <c r="HQ1" s="186"/>
      <c r="HR1" s="186"/>
      <c r="HS1" s="186"/>
      <c r="HT1" s="186"/>
      <c r="HU1" s="186"/>
      <c r="HV1" s="186"/>
      <c r="HW1" s="186"/>
      <c r="HX1" s="186"/>
      <c r="HY1" s="186"/>
      <c r="HZ1" s="186"/>
      <c r="IA1" s="186"/>
      <c r="IB1" s="186"/>
      <c r="IC1" s="186"/>
      <c r="ID1" s="186"/>
      <c r="IE1" s="186"/>
      <c r="IF1" s="186"/>
      <c r="IG1" s="186"/>
      <c r="IH1" s="186"/>
      <c r="II1" s="186"/>
      <c r="IJ1" s="186"/>
      <c r="IK1" s="186"/>
      <c r="IL1" s="186"/>
      <c r="IM1" s="186"/>
      <c r="IN1" s="186"/>
      <c r="IO1" s="186"/>
      <c r="IP1" s="186"/>
      <c r="IQ1" s="186"/>
      <c r="IR1" s="186"/>
      <c r="IS1" s="186"/>
      <c r="IT1" s="186"/>
      <c r="IU1" s="186"/>
      <c r="IV1" s="186"/>
      <c r="IW1" s="186"/>
      <c r="IX1" s="186"/>
      <c r="IY1" s="186"/>
      <c r="IZ1" s="186"/>
      <c r="JA1" s="186"/>
      <c r="JB1" s="186"/>
      <c r="JC1" s="186"/>
      <c r="JD1" s="186"/>
      <c r="JE1" s="186"/>
      <c r="JF1" s="186"/>
      <c r="JG1" s="186"/>
      <c r="JH1" s="186"/>
      <c r="JI1" s="186"/>
      <c r="JJ1" s="186"/>
      <c r="JK1" s="186"/>
      <c r="JL1" s="186"/>
      <c r="JM1" s="186"/>
      <c r="JN1" s="186"/>
      <c r="JO1" s="186"/>
      <c r="JP1" s="186"/>
      <c r="JQ1" s="186"/>
      <c r="JR1" s="186"/>
      <c r="JS1" s="186"/>
      <c r="JT1" s="186"/>
      <c r="JU1" s="186"/>
      <c r="JV1" s="186"/>
      <c r="JW1" s="186"/>
      <c r="JX1" s="186"/>
      <c r="JY1" s="186"/>
      <c r="JZ1" s="186"/>
      <c r="KA1" s="186"/>
      <c r="KB1" s="186"/>
      <c r="KC1" s="186"/>
      <c r="KD1" s="186"/>
      <c r="KE1" s="186"/>
      <c r="KF1" s="186"/>
      <c r="KG1" s="186"/>
      <c r="KH1" s="186"/>
      <c r="KI1" s="186"/>
      <c r="KJ1" s="186"/>
      <c r="KK1" s="186"/>
      <c r="KL1" s="186"/>
      <c r="KM1" s="186"/>
      <c r="KN1" s="186"/>
      <c r="KO1" s="186"/>
      <c r="KP1" s="186"/>
      <c r="KQ1" s="186"/>
      <c r="KR1" s="186"/>
      <c r="KS1" s="186"/>
      <c r="KT1" s="186"/>
      <c r="KU1" s="186"/>
      <c r="KV1" s="186"/>
      <c r="KW1" s="186"/>
      <c r="KX1" s="186"/>
      <c r="KY1" s="186"/>
      <c r="KZ1" s="186"/>
      <c r="LA1" s="186"/>
      <c r="LB1" s="186"/>
      <c r="LC1" s="186"/>
      <c r="LD1" s="186"/>
      <c r="LE1" s="186"/>
      <c r="LF1" s="186"/>
      <c r="LG1" s="186"/>
      <c r="LH1" s="186"/>
      <c r="LI1" s="186"/>
      <c r="LJ1" s="186"/>
      <c r="LK1" s="186"/>
      <c r="LL1" s="186"/>
      <c r="LM1" s="186"/>
      <c r="LN1" s="186"/>
      <c r="LO1" s="186"/>
      <c r="LP1" s="186"/>
      <c r="LQ1" s="186"/>
      <c r="LR1" s="186"/>
      <c r="LS1" s="186"/>
      <c r="LT1" s="186"/>
      <c r="LU1" s="186"/>
      <c r="LV1" s="186"/>
      <c r="LW1" s="186"/>
      <c r="LX1" s="186"/>
      <c r="LY1" s="186"/>
      <c r="LZ1" s="186"/>
      <c r="MA1" s="186"/>
      <c r="MB1" s="186"/>
      <c r="MC1" s="186"/>
      <c r="MD1" s="186"/>
      <c r="ME1" s="186"/>
      <c r="MF1" s="186"/>
      <c r="MG1" s="186"/>
      <c r="MH1" s="186"/>
      <c r="MI1" s="186"/>
      <c r="MJ1" s="186"/>
      <c r="MK1" s="186"/>
      <c r="ML1" s="186"/>
      <c r="MM1" s="186"/>
      <c r="MN1" s="186"/>
      <c r="MO1" s="186"/>
      <c r="MP1" s="186"/>
      <c r="MQ1" s="186"/>
      <c r="MR1" s="186"/>
      <c r="MS1" s="186"/>
      <c r="MT1" s="186"/>
      <c r="MU1" s="186"/>
      <c r="MV1" s="186"/>
      <c r="MW1" s="186"/>
      <c r="MX1" s="186"/>
      <c r="MY1" s="186"/>
      <c r="MZ1" s="186"/>
      <c r="NA1" s="186"/>
      <c r="NB1" s="186"/>
      <c r="NC1" s="186"/>
      <c r="ND1" s="186"/>
      <c r="NE1" s="186"/>
      <c r="NF1" s="186"/>
      <c r="NG1" s="186"/>
      <c r="NH1" s="186"/>
      <c r="NI1" s="186"/>
      <c r="NJ1" s="186"/>
      <c r="NK1" s="186"/>
      <c r="NL1" s="186"/>
      <c r="NM1" s="186"/>
      <c r="NN1" s="186"/>
      <c r="NO1" s="186"/>
      <c r="NP1" s="186"/>
      <c r="NQ1" s="186"/>
      <c r="NR1" s="186"/>
      <c r="NS1" s="186"/>
      <c r="NT1" s="186"/>
      <c r="NU1" s="186"/>
      <c r="NV1" s="186"/>
      <c r="NW1" s="186"/>
      <c r="NX1" s="186"/>
      <c r="NY1" s="186"/>
      <c r="NZ1" s="186"/>
      <c r="OA1" s="186"/>
      <c r="OB1" s="186"/>
      <c r="OC1" s="186"/>
      <c r="OD1" s="186"/>
      <c r="OE1" s="186"/>
      <c r="OF1" s="186"/>
      <c r="OG1" s="186"/>
      <c r="OH1" s="186"/>
      <c r="OI1" s="186"/>
      <c r="OJ1" s="186"/>
      <c r="OK1" s="186"/>
      <c r="OL1" s="186"/>
      <c r="OM1" s="186"/>
      <c r="ON1" s="186"/>
      <c r="OO1" s="186"/>
      <c r="OP1" s="186"/>
      <c r="OQ1" s="186"/>
      <c r="OR1" s="186"/>
      <c r="OS1" s="186"/>
      <c r="OT1" s="186"/>
      <c r="OU1" s="186"/>
      <c r="OV1" s="186"/>
      <c r="OW1" s="186"/>
      <c r="OX1" s="186"/>
      <c r="OY1" s="186"/>
      <c r="OZ1" s="186"/>
      <c r="PA1" s="186"/>
      <c r="PB1" s="186"/>
      <c r="PC1" s="186"/>
      <c r="PD1" s="186"/>
      <c r="PE1" s="186"/>
      <c r="PF1" s="186"/>
      <c r="PG1" s="186"/>
      <c r="PH1" s="186"/>
      <c r="PI1" s="186"/>
      <c r="PJ1" s="186"/>
      <c r="PK1" s="186"/>
      <c r="PL1" s="186"/>
      <c r="PM1" s="186"/>
      <c r="PN1" s="186"/>
      <c r="PO1" s="186"/>
      <c r="PP1" s="186"/>
      <c r="PQ1" s="186"/>
      <c r="PR1" s="186"/>
      <c r="PS1" s="186"/>
      <c r="PT1" s="186"/>
      <c r="PU1" s="186"/>
      <c r="PV1" s="186"/>
      <c r="PW1" s="186"/>
      <c r="PX1" s="186"/>
      <c r="PY1" s="186"/>
      <c r="PZ1" s="186"/>
      <c r="QA1" s="186"/>
      <c r="QB1" s="186"/>
      <c r="QC1" s="186"/>
      <c r="QD1" s="186"/>
      <c r="QE1" s="186"/>
      <c r="QF1" s="186"/>
      <c r="QG1" s="186"/>
      <c r="QH1" s="186"/>
      <c r="QI1" s="186"/>
      <c r="QJ1" s="186"/>
      <c r="QK1" s="186"/>
      <c r="QL1" s="186"/>
      <c r="QM1" s="186"/>
      <c r="QN1" s="186"/>
      <c r="QO1" s="186"/>
      <c r="QP1" s="186"/>
      <c r="QQ1" s="186"/>
      <c r="QR1" s="186"/>
      <c r="QS1" s="186"/>
      <c r="QT1" s="186"/>
      <c r="QU1" s="186"/>
      <c r="QV1" s="186"/>
      <c r="QW1" s="186"/>
      <c r="QX1" s="186"/>
      <c r="QY1" s="186"/>
      <c r="QZ1" s="186"/>
      <c r="RA1" s="186"/>
      <c r="RB1" s="186"/>
      <c r="RC1" s="186"/>
      <c r="RD1" s="186"/>
      <c r="RE1" s="186"/>
      <c r="RF1" s="186"/>
      <c r="RG1" s="186"/>
      <c r="RH1" s="186"/>
      <c r="RI1" s="186"/>
      <c r="RJ1" s="186"/>
      <c r="RK1" s="186"/>
      <c r="RL1" s="186"/>
      <c r="RM1" s="186"/>
      <c r="RN1" s="186"/>
      <c r="RO1" s="186"/>
      <c r="RP1" s="186"/>
      <c r="RQ1" s="186"/>
      <c r="RR1" s="186"/>
      <c r="RS1" s="186"/>
      <c r="RT1" s="186"/>
      <c r="RU1" s="186"/>
      <c r="RV1" s="186"/>
      <c r="RW1" s="186"/>
      <c r="RX1" s="186"/>
      <c r="RY1" s="186"/>
      <c r="RZ1" s="186"/>
      <c r="SA1" s="186"/>
      <c r="SB1" s="186"/>
      <c r="SC1" s="186"/>
      <c r="SD1" s="186"/>
      <c r="SE1" s="186"/>
      <c r="SF1" s="186"/>
      <c r="SG1" s="186"/>
      <c r="SH1" s="186"/>
      <c r="SI1" s="186"/>
      <c r="SJ1" s="186"/>
      <c r="SK1" s="186"/>
      <c r="SL1" s="186"/>
      <c r="SM1" s="186"/>
      <c r="SN1" s="186"/>
      <c r="SO1" s="186"/>
      <c r="SP1" s="186"/>
      <c r="SQ1" s="186"/>
      <c r="SR1" s="186"/>
      <c r="SS1" s="186"/>
      <c r="ST1" s="186"/>
      <c r="SU1" s="186"/>
      <c r="SV1" s="186"/>
      <c r="SW1" s="186"/>
      <c r="SX1" s="186"/>
      <c r="SY1" s="186"/>
      <c r="SZ1" s="186"/>
      <c r="TA1" s="186"/>
      <c r="TB1" s="186"/>
      <c r="TC1" s="186"/>
      <c r="TD1" s="186"/>
      <c r="TE1" s="186"/>
      <c r="TF1" s="186"/>
      <c r="TG1" s="186"/>
      <c r="TH1" s="186"/>
      <c r="TI1" s="186"/>
      <c r="TJ1" s="186"/>
      <c r="TK1" s="186"/>
      <c r="TL1" s="186"/>
      <c r="TM1" s="186"/>
      <c r="TN1" s="186"/>
      <c r="TO1" s="186"/>
      <c r="TP1" s="186"/>
      <c r="TQ1" s="186"/>
      <c r="TR1" s="186"/>
      <c r="TS1" s="186"/>
      <c r="TT1" s="186"/>
      <c r="TU1" s="186"/>
      <c r="TV1" s="186"/>
      <c r="TW1" s="186"/>
      <c r="TX1" s="186"/>
      <c r="TY1" s="186"/>
      <c r="TZ1" s="186"/>
      <c r="UA1" s="186"/>
      <c r="UB1" s="186"/>
      <c r="UC1" s="186"/>
      <c r="UD1" s="186"/>
      <c r="UE1" s="186"/>
      <c r="UF1" s="186"/>
      <c r="UG1" s="186"/>
      <c r="UH1" s="186"/>
      <c r="UI1" s="186"/>
      <c r="UJ1" s="186"/>
      <c r="UK1" s="186"/>
      <c r="UL1" s="186"/>
      <c r="UM1" s="186"/>
      <c r="UN1" s="186"/>
      <c r="UO1" s="186"/>
      <c r="UP1" s="186"/>
      <c r="UQ1" s="186"/>
      <c r="UR1" s="186"/>
      <c r="US1" s="186"/>
      <c r="UT1" s="186"/>
      <c r="UU1" s="186"/>
      <c r="UV1" s="186"/>
      <c r="UW1" s="186"/>
      <c r="UX1" s="186"/>
      <c r="UY1" s="186"/>
      <c r="UZ1" s="186"/>
      <c r="VA1" s="186"/>
      <c r="VB1" s="186"/>
      <c r="VC1" s="186"/>
      <c r="VD1" s="186"/>
      <c r="VE1" s="186"/>
      <c r="VF1" s="186"/>
      <c r="VG1" s="186"/>
      <c r="VH1" s="186"/>
      <c r="VI1" s="186"/>
      <c r="VJ1" s="186"/>
      <c r="VK1" s="186"/>
      <c r="VL1" s="186"/>
      <c r="VM1" s="186"/>
      <c r="VN1" s="186"/>
      <c r="VO1" s="186"/>
      <c r="VP1" s="186"/>
      <c r="VQ1" s="186"/>
      <c r="VR1" s="186"/>
      <c r="VS1" s="186"/>
      <c r="VT1" s="186"/>
      <c r="VU1" s="186"/>
      <c r="VV1" s="186"/>
      <c r="VW1" s="186"/>
      <c r="VX1" s="186"/>
      <c r="VY1" s="186"/>
      <c r="VZ1" s="186"/>
      <c r="WA1" s="186"/>
      <c r="WB1" s="186"/>
      <c r="WC1" s="186"/>
      <c r="WD1" s="186"/>
      <c r="WE1" s="186"/>
      <c r="WF1" s="186"/>
      <c r="WG1" s="186"/>
      <c r="WH1" s="186"/>
      <c r="WI1" s="186"/>
      <c r="WJ1" s="186"/>
      <c r="WK1" s="186"/>
      <c r="WL1" s="186"/>
      <c r="WM1" s="186"/>
      <c r="WN1" s="186"/>
      <c r="WO1" s="186"/>
      <c r="WP1" s="186"/>
      <c r="WQ1" s="186"/>
      <c r="WR1" s="186"/>
      <c r="WS1" s="186"/>
      <c r="WT1" s="186"/>
      <c r="WU1" s="186"/>
      <c r="WV1" s="186"/>
      <c r="WW1" s="186"/>
      <c r="WX1" s="186"/>
      <c r="WY1" s="186"/>
      <c r="WZ1" s="186"/>
      <c r="XA1" s="186"/>
      <c r="XB1" s="186"/>
      <c r="XC1" s="186"/>
      <c r="XD1" s="186"/>
      <c r="XE1" s="186"/>
      <c r="XF1" s="186"/>
      <c r="XG1" s="186"/>
      <c r="XH1" s="186"/>
      <c r="XI1" s="186"/>
      <c r="XJ1" s="186"/>
      <c r="XK1" s="186"/>
      <c r="XL1" s="186"/>
      <c r="XM1" s="186"/>
      <c r="XN1" s="186"/>
      <c r="XO1" s="186"/>
      <c r="XP1" s="186"/>
      <c r="XQ1" s="186"/>
      <c r="XR1" s="186"/>
      <c r="XS1" s="186"/>
      <c r="XT1" s="186"/>
      <c r="XU1" s="186"/>
      <c r="XV1" s="186"/>
      <c r="XW1" s="186"/>
      <c r="XX1" s="186"/>
      <c r="XY1" s="186"/>
      <c r="XZ1" s="186"/>
      <c r="YA1" s="186"/>
      <c r="YB1" s="186"/>
      <c r="YC1" s="186"/>
      <c r="YD1" s="186"/>
      <c r="YE1" s="186"/>
      <c r="YF1" s="186"/>
      <c r="YG1" s="186"/>
      <c r="YH1" s="186"/>
      <c r="YI1" s="186"/>
      <c r="YJ1" s="186"/>
      <c r="YK1" s="186"/>
      <c r="YL1" s="186"/>
      <c r="YM1" s="186"/>
      <c r="YN1" s="186"/>
      <c r="YO1" s="186"/>
      <c r="YP1" s="186"/>
      <c r="YQ1" s="186"/>
      <c r="YR1" s="186"/>
      <c r="YS1" s="186"/>
      <c r="YT1" s="186"/>
      <c r="YU1" s="186"/>
      <c r="YV1" s="186"/>
      <c r="YW1" s="186"/>
      <c r="YX1" s="186"/>
      <c r="YY1" s="186"/>
      <c r="YZ1" s="186"/>
      <c r="ZA1" s="186"/>
      <c r="ZB1" s="186"/>
      <c r="ZC1" s="186"/>
      <c r="ZD1" s="186"/>
      <c r="ZE1" s="186"/>
      <c r="ZF1" s="186"/>
      <c r="ZG1" s="186"/>
      <c r="ZH1" s="186"/>
      <c r="ZI1" s="186"/>
      <c r="ZJ1" s="186"/>
      <c r="ZK1" s="186"/>
      <c r="ZL1" s="186"/>
      <c r="ZM1" s="186"/>
      <c r="ZN1" s="186"/>
      <c r="ZO1" s="186"/>
      <c r="ZP1" s="186"/>
      <c r="ZQ1" s="186"/>
      <c r="ZR1" s="186"/>
      <c r="ZS1" s="186"/>
      <c r="ZT1" s="186"/>
      <c r="ZU1" s="186"/>
      <c r="ZV1" s="186"/>
      <c r="ZW1" s="186"/>
      <c r="ZX1" s="186"/>
      <c r="ZY1" s="186"/>
      <c r="ZZ1" s="186"/>
      <c r="AAA1" s="186"/>
      <c r="AAB1" s="186"/>
      <c r="AAC1" s="186"/>
      <c r="AAD1" s="186"/>
      <c r="AAE1" s="186"/>
      <c r="AAF1" s="186"/>
      <c r="AAG1" s="186"/>
      <c r="AAH1" s="186"/>
      <c r="AAI1" s="186"/>
      <c r="AAJ1" s="186"/>
      <c r="AAK1" s="186"/>
      <c r="AAL1" s="186"/>
      <c r="AAM1" s="186"/>
      <c r="AAN1" s="186"/>
      <c r="AAO1" s="186"/>
      <c r="AAP1" s="186"/>
      <c r="AAQ1" s="186"/>
      <c r="AAR1" s="186"/>
      <c r="AAS1" s="186"/>
      <c r="AAT1" s="186"/>
      <c r="AAU1" s="186"/>
      <c r="AAV1" s="186"/>
      <c r="AAW1" s="186"/>
      <c r="AAX1" s="186"/>
      <c r="AAY1" s="186"/>
      <c r="AAZ1" s="186"/>
      <c r="ABA1" s="186"/>
      <c r="ABB1" s="186"/>
      <c r="ABC1" s="186"/>
      <c r="ABD1" s="186"/>
      <c r="ABE1" s="186"/>
      <c r="ABF1" s="186"/>
      <c r="ABG1" s="186"/>
      <c r="ABH1" s="186"/>
      <c r="ABI1" s="186"/>
      <c r="ABJ1" s="186"/>
      <c r="ABK1" s="186"/>
      <c r="ABL1" s="186"/>
      <c r="ABM1" s="186"/>
      <c r="ABN1" s="186"/>
      <c r="ABO1" s="186"/>
      <c r="ABP1" s="186"/>
      <c r="ABQ1" s="186"/>
      <c r="ABR1" s="186"/>
      <c r="ABS1" s="186"/>
      <c r="ABT1" s="186"/>
      <c r="ABU1" s="186"/>
      <c r="ABV1" s="186"/>
      <c r="ABW1" s="186"/>
      <c r="ABX1" s="186"/>
      <c r="ABY1" s="186"/>
      <c r="ABZ1" s="186"/>
      <c r="ACA1" s="186"/>
      <c r="ACB1" s="186"/>
      <c r="ACC1" s="186"/>
      <c r="ACD1" s="186"/>
      <c r="ACE1" s="186"/>
      <c r="ACF1" s="186"/>
      <c r="ACG1" s="186"/>
      <c r="ACH1" s="186"/>
      <c r="ACI1" s="186"/>
      <c r="ACJ1" s="186"/>
      <c r="ACK1" s="186"/>
      <c r="ACL1" s="186"/>
      <c r="ACM1" s="186"/>
      <c r="ACN1" s="186"/>
      <c r="ACO1" s="186"/>
      <c r="ACP1" s="186"/>
      <c r="ACQ1" s="186"/>
      <c r="ACR1" s="186"/>
      <c r="ACS1" s="186"/>
      <c r="ACT1" s="186"/>
      <c r="ACU1" s="186"/>
      <c r="ACV1" s="186"/>
      <c r="ACW1" s="186"/>
      <c r="ACX1" s="186"/>
      <c r="ACY1" s="186"/>
      <c r="ACZ1" s="186"/>
      <c r="ADA1" s="186"/>
      <c r="ADB1" s="186"/>
      <c r="ADC1" s="186"/>
      <c r="ADD1" s="186"/>
      <c r="ADE1" s="186"/>
      <c r="ADF1" s="186"/>
      <c r="ADG1" s="186"/>
      <c r="ADH1" s="186"/>
      <c r="ADI1" s="186"/>
      <c r="ADJ1" s="186"/>
      <c r="ADK1" s="186"/>
      <c r="ADL1" s="186"/>
      <c r="ADM1" s="186"/>
      <c r="ADN1" s="186"/>
      <c r="ADO1" s="186"/>
      <c r="ADP1" s="186"/>
      <c r="ADQ1" s="186"/>
      <c r="ADR1" s="186"/>
      <c r="ADS1" s="186"/>
      <c r="ADT1" s="186"/>
      <c r="ADU1" s="186"/>
      <c r="ADV1" s="186"/>
      <c r="ADW1" s="186"/>
      <c r="ADX1" s="186"/>
      <c r="ADY1" s="186"/>
      <c r="ADZ1" s="186"/>
      <c r="AEA1" s="186"/>
      <c r="AEB1" s="186"/>
      <c r="AEC1" s="186"/>
      <c r="AED1" s="186"/>
      <c r="AEE1" s="186"/>
      <c r="AEF1" s="186"/>
      <c r="AEG1" s="186"/>
      <c r="AEH1" s="186"/>
      <c r="AEI1" s="186"/>
      <c r="AEJ1" s="186"/>
      <c r="AEK1" s="186"/>
      <c r="AEL1" s="186"/>
      <c r="AEM1" s="186"/>
      <c r="AEN1" s="186"/>
      <c r="AEO1" s="186"/>
      <c r="AEP1" s="186"/>
      <c r="AEQ1" s="186"/>
      <c r="AER1" s="186"/>
      <c r="AES1" s="186"/>
      <c r="AET1" s="186"/>
      <c r="AEU1" s="186"/>
      <c r="AEV1" s="186"/>
      <c r="AEW1" s="186"/>
      <c r="AEX1" s="186"/>
      <c r="AEY1" s="186"/>
      <c r="AEZ1" s="186"/>
      <c r="AFA1" s="186"/>
      <c r="AFB1" s="186"/>
      <c r="AFC1" s="186"/>
      <c r="AFD1" s="186"/>
      <c r="AFE1" s="186"/>
      <c r="AFF1" s="186"/>
      <c r="AFG1" s="186"/>
      <c r="AFH1" s="186"/>
      <c r="AFI1" s="186"/>
      <c r="AFJ1" s="186"/>
      <c r="AFK1" s="186"/>
      <c r="AFL1" s="186"/>
      <c r="AFM1" s="186"/>
      <c r="AFN1" s="186"/>
      <c r="AFO1" s="186"/>
      <c r="AFP1" s="186"/>
      <c r="AFQ1" s="186"/>
      <c r="AFR1" s="186"/>
      <c r="AFS1" s="186"/>
      <c r="AFT1" s="186"/>
      <c r="AFU1" s="186"/>
      <c r="AFV1" s="186"/>
      <c r="AFW1" s="186"/>
      <c r="AFX1" s="186"/>
      <c r="AFY1" s="186"/>
      <c r="AFZ1" s="186"/>
      <c r="AGA1" s="186"/>
      <c r="AGB1" s="186"/>
      <c r="AGC1" s="186"/>
      <c r="AGD1" s="186"/>
      <c r="AGE1" s="186"/>
      <c r="AGF1" s="186"/>
      <c r="AGG1" s="186"/>
      <c r="AGH1" s="186"/>
      <c r="AGI1" s="186"/>
      <c r="AGJ1" s="186"/>
      <c r="AGK1" s="186"/>
      <c r="AGL1" s="186"/>
      <c r="AGM1" s="186"/>
      <c r="AGN1" s="186"/>
      <c r="AGO1" s="186"/>
      <c r="AGP1" s="186"/>
      <c r="AGQ1" s="186"/>
      <c r="AGR1" s="186"/>
      <c r="AGS1" s="186"/>
      <c r="AGT1" s="186"/>
      <c r="AGU1" s="186"/>
      <c r="AGV1" s="186"/>
      <c r="AGW1" s="186"/>
      <c r="AGX1" s="186"/>
      <c r="AGY1" s="186"/>
      <c r="AGZ1" s="186"/>
      <c r="AHA1" s="186"/>
      <c r="AHB1" s="186"/>
      <c r="AHC1" s="186"/>
      <c r="AHD1" s="186"/>
      <c r="AHE1" s="186"/>
      <c r="AHF1" s="186"/>
      <c r="AHG1" s="186"/>
      <c r="AHH1" s="186"/>
      <c r="AHI1" s="186"/>
      <c r="AHJ1" s="186"/>
      <c r="AHK1" s="186"/>
      <c r="AHL1" s="186"/>
      <c r="AHM1" s="186"/>
      <c r="AHN1" s="186"/>
      <c r="AHO1" s="186"/>
      <c r="AHP1" s="186"/>
      <c r="AHQ1" s="186"/>
      <c r="AHR1" s="186"/>
      <c r="AHS1" s="186"/>
      <c r="AHT1" s="186"/>
      <c r="AHU1" s="186"/>
      <c r="AHV1" s="186"/>
      <c r="AHW1" s="186"/>
      <c r="AHX1" s="186"/>
      <c r="AHY1" s="186"/>
      <c r="AHZ1" s="186"/>
      <c r="AIA1" s="186"/>
      <c r="AIB1" s="186"/>
      <c r="AIC1" s="186"/>
      <c r="AID1" s="186"/>
      <c r="AIE1" s="186"/>
      <c r="AIF1" s="186"/>
      <c r="AIG1" s="186"/>
      <c r="AIH1" s="186"/>
      <c r="AII1" s="186"/>
      <c r="AIJ1" s="186"/>
      <c r="AIK1" s="186"/>
      <c r="AIL1" s="186"/>
      <c r="AIM1" s="186"/>
      <c r="AIN1" s="186"/>
      <c r="AIO1" s="186"/>
      <c r="AIP1" s="186"/>
      <c r="AIQ1" s="186"/>
      <c r="AIR1" s="186"/>
      <c r="AIS1" s="186"/>
      <c r="AIT1" s="186"/>
      <c r="AIU1" s="186"/>
      <c r="AIV1" s="186"/>
      <c r="AIW1" s="186"/>
      <c r="AIX1" s="186"/>
      <c r="AIY1" s="186"/>
      <c r="AIZ1" s="186"/>
      <c r="AJA1" s="186"/>
      <c r="AJB1" s="186"/>
      <c r="AJC1" s="186"/>
      <c r="AJD1" s="186"/>
      <c r="AJE1" s="186"/>
      <c r="AJF1" s="186"/>
      <c r="AJG1" s="186"/>
      <c r="AJH1" s="186"/>
      <c r="AJI1" s="186"/>
      <c r="AJJ1" s="186"/>
      <c r="AJK1" s="186"/>
      <c r="AJL1" s="186"/>
      <c r="AJM1" s="186"/>
      <c r="AJN1" s="186"/>
      <c r="AJO1" s="186"/>
      <c r="AJP1" s="186"/>
      <c r="AJQ1" s="186"/>
      <c r="AJR1" s="186"/>
      <c r="AJS1" s="186"/>
      <c r="AJT1" s="186"/>
      <c r="AJU1" s="186"/>
      <c r="AJV1" s="186"/>
      <c r="AJW1" s="186"/>
      <c r="AJX1" s="186"/>
      <c r="AJY1" s="186"/>
      <c r="AJZ1" s="186"/>
      <c r="AKA1" s="186"/>
      <c r="AKB1" s="186"/>
      <c r="AKC1" s="186"/>
      <c r="AKD1" s="186"/>
      <c r="AKE1" s="186"/>
      <c r="AKF1" s="186"/>
      <c r="AKG1" s="186"/>
      <c r="AKH1" s="186"/>
      <c r="AKI1" s="186"/>
      <c r="AKJ1" s="186"/>
      <c r="AKK1" s="186"/>
      <c r="AKL1" s="186"/>
      <c r="AKM1" s="186"/>
      <c r="AKN1" s="186"/>
      <c r="AKO1" s="186"/>
      <c r="AKP1" s="186"/>
      <c r="AKQ1" s="186"/>
      <c r="AKR1" s="186"/>
      <c r="AKS1" s="186"/>
      <c r="AKT1" s="186"/>
      <c r="AKU1" s="186"/>
      <c r="AKV1" s="186"/>
      <c r="AKW1" s="186"/>
      <c r="AKX1" s="186"/>
      <c r="AKY1" s="186"/>
      <c r="AKZ1" s="186"/>
      <c r="ALA1" s="186"/>
      <c r="ALB1" s="186"/>
      <c r="ALC1" s="186"/>
      <c r="ALD1" s="186"/>
      <c r="ALE1" s="186"/>
      <c r="ALF1" s="186"/>
      <c r="ALG1" s="186"/>
      <c r="ALH1" s="186"/>
      <c r="ALI1" s="186"/>
      <c r="ALJ1" s="186"/>
      <c r="ALK1" s="186"/>
      <c r="ALL1" s="186"/>
      <c r="ALM1" s="186"/>
      <c r="ALN1" s="186"/>
      <c r="ALO1" s="186"/>
      <c r="ALP1" s="186"/>
      <c r="ALQ1" s="186"/>
      <c r="ALR1" s="186"/>
      <c r="ALS1" s="186"/>
      <c r="ALT1" s="186"/>
      <c r="ALU1" s="186"/>
      <c r="ALV1" s="186"/>
      <c r="ALW1" s="186"/>
      <c r="ALX1" s="186"/>
      <c r="ALY1" s="186"/>
      <c r="ALZ1" s="186"/>
      <c r="AMA1" s="186"/>
      <c r="AMB1" s="186"/>
      <c r="AMC1" s="186"/>
      <c r="AMD1" s="186"/>
      <c r="AME1" s="186"/>
      <c r="AMF1" s="186"/>
      <c r="AMG1" s="186"/>
      <c r="AMH1" s="186"/>
      <c r="AMI1" s="186"/>
      <c r="AMJ1" s="186"/>
      <c r="AMK1" s="186"/>
      <c r="AML1" s="186"/>
      <c r="AMM1" s="186"/>
      <c r="AMN1" s="186"/>
      <c r="AMO1" s="186"/>
      <c r="AMP1" s="186"/>
      <c r="AMQ1" s="186"/>
      <c r="AMR1" s="186"/>
      <c r="AMS1" s="186"/>
      <c r="AMT1" s="186"/>
      <c r="AMU1" s="186"/>
      <c r="AMV1" s="186"/>
      <c r="AMW1" s="186"/>
      <c r="AMX1" s="186"/>
      <c r="AMY1" s="186"/>
      <c r="AMZ1" s="186"/>
      <c r="ANA1" s="186"/>
      <c r="ANB1" s="186"/>
      <c r="ANC1" s="186"/>
      <c r="AND1" s="186"/>
      <c r="ANE1" s="186"/>
      <c r="ANF1" s="186"/>
      <c r="ANG1" s="186"/>
      <c r="ANH1" s="186"/>
      <c r="ANI1" s="186"/>
      <c r="ANJ1" s="186"/>
      <c r="ANK1" s="186"/>
      <c r="ANL1" s="186"/>
      <c r="ANM1" s="186"/>
      <c r="ANN1" s="186"/>
      <c r="ANO1" s="186"/>
      <c r="ANP1" s="186"/>
      <c r="ANQ1" s="186"/>
      <c r="ANR1" s="186"/>
      <c r="ANS1" s="186"/>
      <c r="ANT1" s="186"/>
      <c r="ANU1" s="186"/>
      <c r="ANV1" s="186"/>
      <c r="ANW1" s="186"/>
      <c r="ANX1" s="186"/>
      <c r="ANY1" s="186"/>
      <c r="ANZ1" s="186"/>
      <c r="AOA1" s="186"/>
      <c r="AOB1" s="186"/>
      <c r="AOC1" s="186"/>
      <c r="AOD1" s="186"/>
      <c r="AOE1" s="186"/>
      <c r="AOF1" s="186"/>
      <c r="AOG1" s="186"/>
      <c r="AOH1" s="186"/>
      <c r="AOI1" s="186"/>
      <c r="AOJ1" s="186"/>
      <c r="AOK1" s="186"/>
      <c r="AOL1" s="186"/>
      <c r="AOM1" s="186"/>
      <c r="AON1" s="186"/>
      <c r="AOO1" s="186"/>
      <c r="AOP1" s="186"/>
      <c r="AOQ1" s="186"/>
      <c r="AOR1" s="186"/>
      <c r="AOS1" s="186"/>
      <c r="AOT1" s="186"/>
      <c r="AOU1" s="186"/>
      <c r="AOV1" s="186"/>
      <c r="AOW1" s="186"/>
      <c r="AOX1" s="186"/>
      <c r="AOY1" s="186"/>
      <c r="AOZ1" s="186"/>
      <c r="APA1" s="186"/>
      <c r="APB1" s="186"/>
      <c r="APC1" s="186"/>
      <c r="APD1" s="186"/>
      <c r="APE1" s="186"/>
      <c r="APF1" s="186"/>
      <c r="APG1" s="186"/>
      <c r="APH1" s="186"/>
      <c r="API1" s="186"/>
      <c r="APJ1" s="186"/>
      <c r="APK1" s="186"/>
      <c r="APL1" s="186"/>
      <c r="APM1" s="186"/>
      <c r="APN1" s="186"/>
      <c r="APO1" s="186"/>
      <c r="APP1" s="186"/>
      <c r="APQ1" s="186"/>
      <c r="APR1" s="186"/>
      <c r="APS1" s="186"/>
      <c r="APT1" s="186"/>
      <c r="APU1" s="186"/>
      <c r="APV1" s="186"/>
      <c r="APW1" s="186"/>
      <c r="APX1" s="186"/>
      <c r="APY1" s="186"/>
      <c r="APZ1" s="186"/>
      <c r="AQA1" s="186"/>
      <c r="AQB1" s="186"/>
      <c r="AQC1" s="186"/>
      <c r="AQD1" s="186"/>
      <c r="AQE1" s="186"/>
      <c r="AQF1" s="186"/>
      <c r="AQG1" s="186"/>
      <c r="AQH1" s="186"/>
      <c r="AQI1" s="186"/>
      <c r="AQJ1" s="186"/>
      <c r="AQK1" s="186"/>
      <c r="AQL1" s="186"/>
      <c r="AQM1" s="186"/>
      <c r="AQN1" s="186"/>
      <c r="AQO1" s="186"/>
      <c r="AQP1" s="186"/>
      <c r="AQQ1" s="186"/>
      <c r="AQR1" s="186"/>
      <c r="AQS1" s="186"/>
      <c r="AQT1" s="186"/>
      <c r="AQU1" s="186"/>
      <c r="AQV1" s="186"/>
      <c r="AQW1" s="186"/>
      <c r="AQX1" s="186"/>
      <c r="AQY1" s="186"/>
      <c r="AQZ1" s="186"/>
      <c r="ARA1" s="186"/>
      <c r="ARB1" s="186"/>
      <c r="ARC1" s="186"/>
      <c r="ARD1" s="186"/>
      <c r="ARE1" s="186"/>
      <c r="ARF1" s="186"/>
      <c r="ARG1" s="186"/>
      <c r="ARH1" s="186"/>
      <c r="ARI1" s="186"/>
      <c r="ARJ1" s="186"/>
      <c r="ARK1" s="186"/>
      <c r="ARL1" s="186"/>
      <c r="ARM1" s="186"/>
      <c r="ARN1" s="186"/>
      <c r="ARO1" s="186"/>
      <c r="ARP1" s="186"/>
      <c r="ARQ1" s="186"/>
      <c r="ARR1" s="186"/>
      <c r="ARS1" s="186"/>
      <c r="ART1" s="186"/>
      <c r="ARU1" s="186"/>
      <c r="ARV1" s="186"/>
      <c r="ARW1" s="186"/>
      <c r="ARX1" s="186"/>
      <c r="ARY1" s="186"/>
      <c r="ARZ1" s="186"/>
      <c r="ASA1" s="186"/>
      <c r="ASB1" s="186"/>
      <c r="ASC1" s="186"/>
      <c r="ASD1" s="186"/>
      <c r="ASE1" s="186"/>
      <c r="ASF1" s="186"/>
      <c r="ASG1" s="186"/>
      <c r="ASH1" s="186"/>
      <c r="ASI1" s="186"/>
      <c r="ASJ1" s="186"/>
      <c r="ASK1" s="186"/>
      <c r="ASL1" s="186"/>
      <c r="ASM1" s="186"/>
      <c r="ASN1" s="186"/>
      <c r="ASO1" s="186"/>
      <c r="ASP1" s="186"/>
      <c r="ASQ1" s="186"/>
      <c r="ASR1" s="186"/>
      <c r="ASS1" s="186"/>
      <c r="AST1" s="186"/>
      <c r="ASU1" s="186"/>
      <c r="ASV1" s="186"/>
      <c r="ASW1" s="186"/>
      <c r="ASX1" s="186"/>
      <c r="ASY1" s="186"/>
      <c r="ASZ1" s="186"/>
      <c r="ATA1" s="186"/>
      <c r="ATB1" s="186"/>
      <c r="ATC1" s="186"/>
      <c r="ATD1" s="186"/>
      <c r="ATE1" s="186"/>
      <c r="ATF1" s="186"/>
      <c r="ATG1" s="186"/>
      <c r="ATH1" s="186"/>
      <c r="ATI1" s="186"/>
      <c r="ATJ1" s="186"/>
      <c r="ATK1" s="186"/>
      <c r="ATL1" s="186"/>
      <c r="ATM1" s="186"/>
      <c r="ATN1" s="186"/>
      <c r="ATO1" s="186"/>
      <c r="ATP1" s="186"/>
      <c r="ATQ1" s="186"/>
      <c r="ATR1" s="186"/>
      <c r="ATS1" s="186"/>
      <c r="ATT1" s="186"/>
      <c r="ATU1" s="186"/>
      <c r="ATV1" s="186"/>
      <c r="ATW1" s="186"/>
      <c r="ATX1" s="186"/>
      <c r="ATY1" s="186"/>
      <c r="ATZ1" s="186"/>
      <c r="AUA1" s="186"/>
      <c r="AUB1" s="186"/>
      <c r="AUC1" s="186"/>
      <c r="AUD1" s="186"/>
      <c r="AUE1" s="186"/>
      <c r="AUF1" s="186"/>
      <c r="AUG1" s="186"/>
      <c r="AUH1" s="186"/>
      <c r="AUI1" s="186"/>
      <c r="AUJ1" s="186"/>
      <c r="AUK1" s="186"/>
      <c r="AUL1" s="186"/>
      <c r="AUM1" s="186"/>
      <c r="AUN1" s="186"/>
      <c r="AUO1" s="186"/>
      <c r="AUP1" s="186"/>
      <c r="AUQ1" s="186"/>
      <c r="AUR1" s="186"/>
      <c r="AUS1" s="186"/>
      <c r="AUT1" s="186"/>
      <c r="AUU1" s="186"/>
      <c r="AUV1" s="186"/>
      <c r="AUW1" s="186"/>
      <c r="AUX1" s="186"/>
      <c r="AUY1" s="186"/>
      <c r="AUZ1" s="186"/>
      <c r="AVA1" s="186"/>
      <c r="AVB1" s="186"/>
      <c r="AVC1" s="186"/>
      <c r="AVD1" s="186"/>
      <c r="AVE1" s="186"/>
      <c r="AVF1" s="186"/>
      <c r="AVG1" s="186"/>
      <c r="AVH1" s="186"/>
      <c r="AVI1" s="186"/>
      <c r="AVJ1" s="186"/>
      <c r="AVK1" s="186"/>
      <c r="AVL1" s="186"/>
      <c r="AVM1" s="186"/>
      <c r="AVN1" s="186"/>
      <c r="AVO1" s="186"/>
      <c r="AVP1" s="186"/>
      <c r="AVQ1" s="186"/>
      <c r="AVR1" s="186"/>
      <c r="AVS1" s="186"/>
      <c r="AVT1" s="186"/>
      <c r="AVU1" s="186"/>
      <c r="AVV1" s="186"/>
      <c r="AVW1" s="186"/>
      <c r="AVX1" s="186"/>
      <c r="AVY1" s="186"/>
      <c r="AVZ1" s="186"/>
      <c r="AWA1" s="186"/>
      <c r="AWB1" s="186"/>
      <c r="AWC1" s="186"/>
      <c r="AWD1" s="186"/>
      <c r="AWE1" s="186"/>
      <c r="AWF1" s="186"/>
      <c r="AWG1" s="186"/>
      <c r="AWH1" s="186"/>
      <c r="AWI1" s="186"/>
      <c r="AWJ1" s="186"/>
      <c r="AWK1" s="186"/>
      <c r="AWL1" s="186"/>
      <c r="AWM1" s="186"/>
      <c r="AWN1" s="186"/>
      <c r="AWO1" s="186"/>
      <c r="AWP1" s="186"/>
      <c r="AWQ1" s="186"/>
      <c r="AWR1" s="186"/>
      <c r="AWS1" s="186"/>
      <c r="AWT1" s="186"/>
      <c r="AWU1" s="186"/>
      <c r="AWV1" s="186"/>
      <c r="AWW1" s="186"/>
      <c r="AWX1" s="186"/>
      <c r="AWY1" s="186"/>
      <c r="AWZ1" s="186"/>
      <c r="AXA1" s="186"/>
      <c r="AXB1" s="186"/>
      <c r="AXC1" s="186"/>
      <c r="AXD1" s="186"/>
      <c r="AXE1" s="186"/>
      <c r="AXF1" s="186"/>
      <c r="AXG1" s="186"/>
      <c r="AXH1" s="186"/>
      <c r="AXI1" s="186"/>
      <c r="AXJ1" s="186"/>
      <c r="AXK1" s="186"/>
      <c r="AXL1" s="186"/>
      <c r="AXM1" s="186"/>
      <c r="AXN1" s="186"/>
      <c r="AXO1" s="186"/>
      <c r="AXP1" s="186"/>
      <c r="AXQ1" s="186"/>
      <c r="AXR1" s="186"/>
      <c r="AXS1" s="186"/>
      <c r="AXT1" s="186"/>
      <c r="AXU1" s="186"/>
      <c r="AXV1" s="186"/>
      <c r="AXW1" s="186"/>
      <c r="AXX1" s="186"/>
      <c r="AXY1" s="186"/>
      <c r="AXZ1" s="186"/>
      <c r="AYA1" s="186"/>
      <c r="AYB1" s="186"/>
      <c r="AYC1" s="186"/>
      <c r="AYD1" s="186"/>
      <c r="AYE1" s="186"/>
      <c r="AYF1" s="186"/>
      <c r="AYG1" s="186"/>
      <c r="AYH1" s="186"/>
      <c r="AYI1" s="186"/>
      <c r="AYJ1" s="186"/>
      <c r="AYK1" s="186"/>
      <c r="AYL1" s="186"/>
      <c r="AYM1" s="186"/>
      <c r="AYN1" s="186"/>
      <c r="AYO1" s="186"/>
      <c r="AYP1" s="186"/>
      <c r="AYQ1" s="186"/>
      <c r="AYR1" s="186"/>
      <c r="AYS1" s="186"/>
      <c r="AYT1" s="186"/>
      <c r="AYU1" s="186"/>
      <c r="AYV1" s="186"/>
      <c r="AYW1" s="186"/>
      <c r="AYX1" s="186"/>
      <c r="AYY1" s="186"/>
      <c r="AYZ1" s="186"/>
      <c r="AZA1" s="186"/>
      <c r="AZB1" s="186"/>
      <c r="AZC1" s="186"/>
      <c r="AZD1" s="186"/>
      <c r="AZE1" s="186"/>
      <c r="AZF1" s="186"/>
      <c r="AZG1" s="186"/>
      <c r="AZH1" s="186"/>
      <c r="AZI1" s="186"/>
      <c r="AZJ1" s="186"/>
      <c r="AZK1" s="186"/>
      <c r="AZL1" s="186"/>
      <c r="AZM1" s="186"/>
      <c r="AZN1" s="186"/>
      <c r="AZO1" s="186"/>
      <c r="AZP1" s="186"/>
      <c r="AZQ1" s="186"/>
      <c r="AZR1" s="186"/>
      <c r="AZS1" s="186"/>
      <c r="AZT1" s="186"/>
      <c r="AZU1" s="186"/>
      <c r="AZV1" s="186"/>
      <c r="AZW1" s="186"/>
      <c r="AZX1" s="186"/>
      <c r="AZY1" s="186"/>
      <c r="AZZ1" s="186"/>
      <c r="BAA1" s="186"/>
      <c r="BAB1" s="186"/>
      <c r="BAC1" s="186"/>
      <c r="BAD1" s="186"/>
      <c r="BAE1" s="186"/>
      <c r="BAF1" s="186"/>
      <c r="BAG1" s="186"/>
      <c r="BAH1" s="186"/>
      <c r="BAI1" s="186"/>
      <c r="BAJ1" s="186"/>
      <c r="BAK1" s="186"/>
      <c r="BAL1" s="186"/>
      <c r="BAM1" s="186"/>
      <c r="BAN1" s="186"/>
      <c r="BAO1" s="186"/>
      <c r="BAP1" s="186"/>
      <c r="BAQ1" s="186"/>
      <c r="BAR1" s="186"/>
      <c r="BAS1" s="186"/>
      <c r="BAT1" s="186"/>
      <c r="BAU1" s="186"/>
      <c r="BAV1" s="186"/>
      <c r="BAW1" s="186"/>
      <c r="BAX1" s="186"/>
      <c r="BAY1" s="186"/>
      <c r="BAZ1" s="186"/>
      <c r="BBA1" s="186"/>
      <c r="BBB1" s="186"/>
      <c r="BBC1" s="186"/>
      <c r="BBD1" s="186"/>
      <c r="BBE1" s="186"/>
      <c r="BBF1" s="186"/>
      <c r="BBG1" s="186"/>
      <c r="BBH1" s="186"/>
      <c r="BBI1" s="186"/>
      <c r="BBJ1" s="186"/>
      <c r="BBK1" s="186"/>
      <c r="BBL1" s="186"/>
      <c r="BBM1" s="186"/>
      <c r="BBN1" s="186"/>
      <c r="BBO1" s="186"/>
      <c r="BBP1" s="186"/>
      <c r="BBQ1" s="186"/>
      <c r="BBR1" s="186"/>
      <c r="BBS1" s="186"/>
      <c r="BBT1" s="186"/>
      <c r="BBU1" s="186"/>
      <c r="BBV1" s="186"/>
      <c r="BBW1" s="186"/>
      <c r="BBX1" s="186"/>
      <c r="BBY1" s="186"/>
      <c r="BBZ1" s="186"/>
      <c r="BCA1" s="186"/>
      <c r="BCB1" s="186"/>
      <c r="BCC1" s="186"/>
      <c r="BCD1" s="186"/>
      <c r="BCE1" s="186"/>
      <c r="BCF1" s="186"/>
      <c r="BCG1" s="186"/>
      <c r="BCH1" s="186"/>
      <c r="BCI1" s="186"/>
      <c r="BCJ1" s="186"/>
      <c r="BCK1" s="186"/>
      <c r="BCL1" s="186"/>
      <c r="BCM1" s="186"/>
      <c r="BCN1" s="186"/>
      <c r="BCO1" s="186"/>
      <c r="BCP1" s="186"/>
      <c r="BCQ1" s="186"/>
      <c r="BCR1" s="186"/>
      <c r="BCS1" s="186"/>
      <c r="BCT1" s="186"/>
      <c r="BCU1" s="186"/>
      <c r="BCV1" s="186"/>
      <c r="BCW1" s="186"/>
      <c r="BCX1" s="186"/>
      <c r="BCY1" s="186"/>
      <c r="BCZ1" s="186"/>
      <c r="BDA1" s="186"/>
      <c r="BDB1" s="186"/>
      <c r="BDC1" s="186"/>
      <c r="BDD1" s="186"/>
      <c r="BDE1" s="186"/>
      <c r="BDF1" s="186"/>
      <c r="BDG1" s="186"/>
      <c r="BDH1" s="186"/>
      <c r="BDI1" s="186"/>
      <c r="BDJ1" s="186"/>
      <c r="BDK1" s="186"/>
      <c r="BDL1" s="186"/>
      <c r="BDM1" s="186"/>
      <c r="BDN1" s="186"/>
      <c r="BDO1" s="186"/>
      <c r="BDP1" s="186"/>
      <c r="BDQ1" s="186"/>
      <c r="BDR1" s="186"/>
      <c r="BDS1" s="186"/>
      <c r="BDT1" s="186"/>
      <c r="BDU1" s="186"/>
      <c r="BDV1" s="186"/>
      <c r="BDW1" s="186"/>
      <c r="BDX1" s="186"/>
      <c r="BDY1" s="186"/>
      <c r="BDZ1" s="186"/>
      <c r="BEA1" s="186"/>
      <c r="BEB1" s="186"/>
      <c r="BEC1" s="186"/>
      <c r="BED1" s="186"/>
      <c r="BEE1" s="186"/>
      <c r="BEF1" s="186"/>
      <c r="BEG1" s="186"/>
      <c r="BEH1" s="186"/>
      <c r="BEI1" s="186"/>
      <c r="BEJ1" s="186"/>
      <c r="BEK1" s="186"/>
      <c r="BEL1" s="186"/>
      <c r="BEM1" s="186"/>
      <c r="BEN1" s="186"/>
      <c r="BEO1" s="186"/>
      <c r="BEP1" s="186"/>
      <c r="BEQ1" s="186"/>
      <c r="BER1" s="186"/>
      <c r="BES1" s="186"/>
      <c r="BET1" s="186"/>
      <c r="BEU1" s="186"/>
      <c r="BEV1" s="186"/>
      <c r="BEW1" s="186"/>
      <c r="BEX1" s="186"/>
      <c r="BEY1" s="186"/>
      <c r="BEZ1" s="186"/>
      <c r="BFA1" s="186"/>
      <c r="BFB1" s="186"/>
      <c r="BFC1" s="186"/>
      <c r="BFD1" s="186"/>
      <c r="BFE1" s="186"/>
      <c r="BFF1" s="186"/>
      <c r="BFG1" s="186"/>
      <c r="BFH1" s="186"/>
      <c r="BFI1" s="186"/>
      <c r="BFJ1" s="186"/>
      <c r="BFK1" s="186"/>
      <c r="BFL1" s="186"/>
      <c r="BFM1" s="186"/>
      <c r="BFN1" s="186"/>
      <c r="BFO1" s="186"/>
      <c r="BFP1" s="186"/>
      <c r="BFQ1" s="186"/>
      <c r="BFR1" s="186"/>
      <c r="BFS1" s="186"/>
      <c r="BFT1" s="186"/>
      <c r="BFU1" s="186"/>
      <c r="BFV1" s="186"/>
      <c r="BFW1" s="186"/>
      <c r="BFX1" s="186"/>
      <c r="BFY1" s="186"/>
      <c r="BFZ1" s="186"/>
      <c r="BGA1" s="186"/>
      <c r="BGB1" s="186"/>
      <c r="BGC1" s="186"/>
      <c r="BGD1" s="186"/>
      <c r="BGE1" s="186"/>
      <c r="BGF1" s="186"/>
      <c r="BGG1" s="186"/>
      <c r="BGH1" s="186"/>
      <c r="BGI1" s="186"/>
      <c r="BGJ1" s="186"/>
      <c r="BGK1" s="186"/>
      <c r="BGL1" s="186"/>
      <c r="BGM1" s="186"/>
      <c r="BGN1" s="186"/>
      <c r="BGO1" s="186"/>
      <c r="BGP1" s="186"/>
      <c r="BGQ1" s="186"/>
      <c r="BGR1" s="186"/>
      <c r="BGS1" s="186"/>
      <c r="BGT1" s="186"/>
      <c r="BGU1" s="186"/>
      <c r="BGV1" s="186"/>
      <c r="BGW1" s="186"/>
      <c r="BGX1" s="186"/>
      <c r="BGY1" s="186"/>
      <c r="BGZ1" s="186"/>
      <c r="BHA1" s="186"/>
      <c r="BHB1" s="186"/>
      <c r="BHC1" s="186"/>
      <c r="BHD1" s="186"/>
      <c r="BHE1" s="186"/>
      <c r="BHF1" s="186"/>
      <c r="BHG1" s="186"/>
      <c r="BHH1" s="186"/>
      <c r="BHI1" s="186"/>
      <c r="BHJ1" s="186"/>
      <c r="BHK1" s="186"/>
      <c r="BHL1" s="186"/>
      <c r="BHM1" s="186"/>
      <c r="BHN1" s="186"/>
      <c r="BHO1" s="186"/>
      <c r="BHP1" s="186"/>
      <c r="BHQ1" s="186"/>
      <c r="BHR1" s="186"/>
      <c r="BHS1" s="186"/>
      <c r="BHT1" s="186"/>
      <c r="BHU1" s="186"/>
      <c r="BHV1" s="186"/>
      <c r="BHW1" s="186"/>
      <c r="BHX1" s="186"/>
      <c r="BHY1" s="186"/>
      <c r="BHZ1" s="186"/>
      <c r="BIA1" s="186"/>
      <c r="BIB1" s="186"/>
      <c r="BIC1" s="186"/>
      <c r="BID1" s="186"/>
      <c r="BIE1" s="186"/>
      <c r="BIF1" s="186"/>
      <c r="BIG1" s="186"/>
      <c r="BIH1" s="186"/>
      <c r="BII1" s="186"/>
      <c r="BIJ1" s="186"/>
      <c r="BIK1" s="186"/>
      <c r="BIL1" s="186"/>
      <c r="BIM1" s="186"/>
      <c r="BIN1" s="186"/>
      <c r="BIO1" s="186"/>
      <c r="BIP1" s="186"/>
      <c r="BIQ1" s="186"/>
      <c r="BIR1" s="186"/>
      <c r="BIS1" s="186"/>
      <c r="BIT1" s="186"/>
      <c r="BIU1" s="186"/>
      <c r="BIV1" s="186"/>
      <c r="BIW1" s="186"/>
      <c r="BIX1" s="186"/>
      <c r="BIY1" s="186"/>
      <c r="BIZ1" s="186"/>
      <c r="BJA1" s="186"/>
      <c r="BJB1" s="186"/>
      <c r="BJC1" s="186"/>
      <c r="BJD1" s="186"/>
      <c r="BJE1" s="186"/>
      <c r="BJF1" s="186"/>
      <c r="BJG1" s="186"/>
      <c r="BJH1" s="186"/>
      <c r="BJI1" s="186"/>
      <c r="BJJ1" s="186"/>
      <c r="BJK1" s="186"/>
      <c r="BJL1" s="186"/>
      <c r="BJM1" s="186"/>
      <c r="BJN1" s="186"/>
      <c r="BJO1" s="186"/>
      <c r="BJP1" s="186"/>
      <c r="BJQ1" s="186"/>
      <c r="BJR1" s="186"/>
      <c r="BJS1" s="186"/>
      <c r="BJT1" s="186"/>
      <c r="BJU1" s="186"/>
      <c r="BJV1" s="186"/>
      <c r="BJW1" s="186"/>
      <c r="BJX1" s="186"/>
      <c r="BJY1" s="186"/>
      <c r="BJZ1" s="186"/>
      <c r="BKA1" s="186"/>
      <c r="BKB1" s="186"/>
      <c r="BKC1" s="186"/>
      <c r="BKD1" s="186"/>
      <c r="BKE1" s="186"/>
      <c r="BKF1" s="186"/>
      <c r="BKG1" s="186"/>
      <c r="BKH1" s="186"/>
      <c r="BKI1" s="186"/>
      <c r="BKJ1" s="186"/>
      <c r="BKK1" s="186"/>
      <c r="BKL1" s="186"/>
      <c r="BKM1" s="186"/>
      <c r="BKN1" s="186"/>
      <c r="BKO1" s="186"/>
      <c r="BKP1" s="186"/>
      <c r="BKQ1" s="186"/>
      <c r="BKR1" s="186"/>
      <c r="BKS1" s="186"/>
      <c r="BKT1" s="186"/>
      <c r="BKU1" s="186"/>
      <c r="BKV1" s="186"/>
      <c r="BKW1" s="186"/>
      <c r="BKX1" s="186"/>
      <c r="BKY1" s="186"/>
      <c r="BKZ1" s="186"/>
      <c r="BLA1" s="186"/>
      <c r="BLB1" s="186"/>
      <c r="BLC1" s="186"/>
      <c r="BLD1" s="186"/>
      <c r="BLE1" s="186"/>
      <c r="BLF1" s="186"/>
      <c r="BLG1" s="186"/>
      <c r="BLH1" s="186"/>
      <c r="BLI1" s="186"/>
      <c r="BLJ1" s="186"/>
      <c r="BLK1" s="186"/>
      <c r="BLL1" s="186"/>
      <c r="BLM1" s="186"/>
      <c r="BLN1" s="186"/>
      <c r="BLO1" s="186"/>
      <c r="BLP1" s="186"/>
      <c r="BLQ1" s="186"/>
      <c r="BLR1" s="186"/>
      <c r="BLS1" s="186"/>
      <c r="BLT1" s="186"/>
      <c r="BLU1" s="186"/>
      <c r="BLV1" s="186"/>
      <c r="BLW1" s="186"/>
      <c r="BLX1" s="186"/>
      <c r="BLY1" s="186"/>
      <c r="BLZ1" s="186"/>
      <c r="BMA1" s="186"/>
      <c r="BMB1" s="186"/>
      <c r="BMC1" s="186"/>
      <c r="BMD1" s="186"/>
      <c r="BME1" s="186"/>
      <c r="BMF1" s="186"/>
      <c r="BMG1" s="186"/>
      <c r="BMH1" s="186"/>
      <c r="BMI1" s="186"/>
      <c r="BMJ1" s="186"/>
      <c r="BMK1" s="186"/>
      <c r="BML1" s="186"/>
      <c r="BMM1" s="186"/>
      <c r="BMN1" s="186"/>
      <c r="BMO1" s="186"/>
      <c r="BMP1" s="186"/>
      <c r="BMQ1" s="186"/>
      <c r="BMR1" s="186"/>
      <c r="BMS1" s="186"/>
      <c r="BMT1" s="186"/>
      <c r="BMU1" s="186"/>
      <c r="BMV1" s="186"/>
      <c r="BMW1" s="186"/>
      <c r="BMX1" s="186"/>
      <c r="BMY1" s="186"/>
      <c r="BMZ1" s="186"/>
      <c r="BNA1" s="186"/>
      <c r="BNB1" s="186"/>
      <c r="BNC1" s="186"/>
      <c r="BND1" s="186"/>
      <c r="BNE1" s="186"/>
      <c r="BNF1" s="186"/>
      <c r="BNG1" s="186"/>
      <c r="BNH1" s="186"/>
      <c r="BNI1" s="186"/>
      <c r="BNJ1" s="186"/>
      <c r="BNK1" s="186"/>
      <c r="BNL1" s="186"/>
      <c r="BNM1" s="186"/>
      <c r="BNN1" s="186"/>
      <c r="BNO1" s="186"/>
      <c r="BNP1" s="186"/>
      <c r="BNQ1" s="186"/>
      <c r="BNR1" s="186"/>
      <c r="BNS1" s="186"/>
      <c r="BNT1" s="186"/>
      <c r="BNU1" s="186"/>
      <c r="BNV1" s="186"/>
      <c r="BNW1" s="186"/>
      <c r="BNX1" s="186"/>
      <c r="BNY1" s="186"/>
      <c r="BNZ1" s="186"/>
      <c r="BOA1" s="186"/>
      <c r="BOB1" s="186"/>
      <c r="BOC1" s="186"/>
      <c r="BOD1" s="186"/>
      <c r="BOE1" s="186"/>
      <c r="BOF1" s="186"/>
      <c r="BOG1" s="186"/>
      <c r="BOH1" s="186"/>
      <c r="BOI1" s="186"/>
      <c r="BOJ1" s="186"/>
      <c r="BOK1" s="186"/>
      <c r="BOL1" s="186"/>
      <c r="BOM1" s="186"/>
      <c r="BON1" s="186"/>
      <c r="BOO1" s="186"/>
      <c r="BOP1" s="186"/>
      <c r="BOQ1" s="186"/>
      <c r="BOR1" s="186"/>
      <c r="BOS1" s="186"/>
      <c r="BOT1" s="186"/>
      <c r="BOU1" s="186"/>
      <c r="BOV1" s="186"/>
      <c r="BOW1" s="186"/>
      <c r="BOX1" s="186"/>
      <c r="BOY1" s="186"/>
      <c r="BOZ1" s="186"/>
      <c r="BPA1" s="186"/>
      <c r="BPB1" s="186"/>
      <c r="BPC1" s="186"/>
      <c r="BPD1" s="186"/>
      <c r="BPE1" s="186"/>
      <c r="BPF1" s="186"/>
      <c r="BPG1" s="186"/>
      <c r="BPH1" s="186"/>
      <c r="BPI1" s="186"/>
      <c r="BPJ1" s="186"/>
      <c r="BPK1" s="186"/>
      <c r="BPL1" s="186"/>
      <c r="BPM1" s="186"/>
      <c r="BPN1" s="186"/>
      <c r="BPO1" s="186"/>
      <c r="BPP1" s="186"/>
      <c r="BPQ1" s="186"/>
      <c r="BPR1" s="186"/>
      <c r="BPS1" s="186"/>
      <c r="BPT1" s="186"/>
      <c r="BPU1" s="186"/>
      <c r="BPV1" s="186"/>
      <c r="BPW1" s="186"/>
      <c r="BPX1" s="186"/>
      <c r="BPY1" s="186"/>
      <c r="BPZ1" s="186"/>
      <c r="BQA1" s="186"/>
      <c r="BQB1" s="186"/>
      <c r="BQC1" s="186"/>
      <c r="BQD1" s="186"/>
      <c r="BQE1" s="186"/>
      <c r="BQF1" s="186"/>
      <c r="BQG1" s="186"/>
      <c r="BQH1" s="186"/>
      <c r="BQI1" s="186"/>
      <c r="BQJ1" s="186"/>
      <c r="BQK1" s="186"/>
      <c r="BQL1" s="186"/>
      <c r="BQM1" s="186"/>
      <c r="BQN1" s="186"/>
      <c r="BQO1" s="186"/>
      <c r="BQP1" s="186"/>
      <c r="BQQ1" s="186"/>
      <c r="BQR1" s="186"/>
      <c r="BQS1" s="186"/>
      <c r="BQT1" s="186"/>
      <c r="BQU1" s="186"/>
      <c r="BQV1" s="186"/>
      <c r="BQW1" s="186"/>
      <c r="BQX1" s="186"/>
      <c r="BQY1" s="186"/>
      <c r="BQZ1" s="186"/>
      <c r="BRA1" s="186"/>
      <c r="BRB1" s="186"/>
      <c r="BRC1" s="186"/>
      <c r="BRD1" s="186"/>
      <c r="BRE1" s="186"/>
      <c r="BRF1" s="186"/>
      <c r="BRG1" s="186"/>
      <c r="BRH1" s="186"/>
      <c r="BRI1" s="186"/>
      <c r="BRJ1" s="186"/>
      <c r="BRK1" s="186"/>
      <c r="BRL1" s="186"/>
      <c r="BRM1" s="186"/>
      <c r="BRN1" s="186"/>
      <c r="BRO1" s="186"/>
      <c r="BRP1" s="186"/>
      <c r="BRQ1" s="186"/>
      <c r="BRR1" s="186"/>
      <c r="BRS1" s="186"/>
      <c r="BRT1" s="186"/>
      <c r="BRU1" s="186"/>
      <c r="BRV1" s="186"/>
      <c r="BRW1" s="186"/>
      <c r="BRX1" s="186"/>
      <c r="BRY1" s="186"/>
      <c r="BRZ1" s="186"/>
      <c r="BSA1" s="186"/>
      <c r="BSB1" s="186"/>
      <c r="BSC1" s="186"/>
      <c r="BSD1" s="186"/>
      <c r="BSE1" s="186"/>
      <c r="BSF1" s="186"/>
      <c r="BSG1" s="186"/>
      <c r="BSH1" s="186"/>
      <c r="BSI1" s="186"/>
      <c r="BSJ1" s="186"/>
      <c r="BSK1" s="186"/>
      <c r="BSL1" s="186"/>
      <c r="BSM1" s="186"/>
      <c r="BSN1" s="186"/>
      <c r="BSO1" s="186"/>
      <c r="BSP1" s="186"/>
      <c r="BSQ1" s="186"/>
      <c r="BSR1" s="186"/>
      <c r="BSS1" s="186"/>
      <c r="BST1" s="186"/>
      <c r="BSU1" s="186"/>
      <c r="BSV1" s="186"/>
      <c r="BSW1" s="186"/>
      <c r="BSX1" s="186"/>
      <c r="BSY1" s="186"/>
      <c r="BSZ1" s="186"/>
      <c r="BTA1" s="186"/>
      <c r="BTB1" s="186"/>
      <c r="BTC1" s="186"/>
      <c r="BTD1" s="186"/>
      <c r="BTE1" s="186"/>
      <c r="BTF1" s="186"/>
      <c r="BTG1" s="186"/>
      <c r="BTH1" s="186"/>
      <c r="BTI1" s="186"/>
      <c r="BTJ1" s="186"/>
      <c r="BTK1" s="186"/>
      <c r="BTL1" s="186"/>
      <c r="BTM1" s="186"/>
      <c r="BTN1" s="186"/>
      <c r="BTO1" s="186"/>
      <c r="BTP1" s="186"/>
      <c r="BTQ1" s="186"/>
      <c r="BTR1" s="186"/>
      <c r="BTS1" s="186"/>
      <c r="BTT1" s="186"/>
      <c r="BTU1" s="186"/>
      <c r="BTV1" s="186"/>
      <c r="BTW1" s="186"/>
      <c r="BTX1" s="186"/>
      <c r="BTY1" s="186"/>
      <c r="BTZ1" s="186"/>
      <c r="BUA1" s="186"/>
      <c r="BUB1" s="186"/>
      <c r="BUC1" s="186"/>
      <c r="BUD1" s="186"/>
      <c r="BUE1" s="186"/>
      <c r="BUF1" s="186"/>
      <c r="BUG1" s="186"/>
      <c r="BUH1" s="186"/>
      <c r="BUI1" s="186"/>
      <c r="BUJ1" s="186"/>
      <c r="BUK1" s="186"/>
      <c r="BUL1" s="186"/>
      <c r="BUM1" s="186"/>
      <c r="BUN1" s="186"/>
      <c r="BUO1" s="186"/>
      <c r="BUP1" s="186"/>
      <c r="BUQ1" s="186"/>
      <c r="BUR1" s="186"/>
      <c r="BUS1" s="186"/>
      <c r="BUT1" s="186"/>
      <c r="BUU1" s="186"/>
      <c r="BUV1" s="186"/>
      <c r="BUW1" s="186"/>
      <c r="BUX1" s="186"/>
      <c r="BUY1" s="186"/>
      <c r="BUZ1" s="186"/>
      <c r="BVA1" s="186"/>
      <c r="BVB1" s="186"/>
      <c r="BVC1" s="186"/>
      <c r="BVD1" s="186"/>
      <c r="BVE1" s="186"/>
      <c r="BVF1" s="186"/>
      <c r="BVG1" s="186"/>
      <c r="BVH1" s="186"/>
      <c r="BVI1" s="186"/>
      <c r="BVJ1" s="186"/>
      <c r="BVK1" s="186"/>
      <c r="BVL1" s="186"/>
      <c r="BVM1" s="186"/>
      <c r="BVN1" s="186"/>
      <c r="BVO1" s="186"/>
      <c r="BVP1" s="186"/>
      <c r="BVQ1" s="186"/>
      <c r="BVR1" s="186"/>
      <c r="BVS1" s="186"/>
      <c r="BVT1" s="186"/>
      <c r="BVU1" s="186"/>
      <c r="BVV1" s="186"/>
      <c r="BVW1" s="186"/>
      <c r="BVX1" s="186"/>
      <c r="BVY1" s="186"/>
      <c r="BVZ1" s="186"/>
      <c r="BWA1" s="186"/>
      <c r="BWB1" s="186"/>
      <c r="BWC1" s="186"/>
      <c r="BWD1" s="186"/>
      <c r="BWE1" s="186"/>
      <c r="BWF1" s="186"/>
      <c r="BWG1" s="186"/>
      <c r="BWH1" s="186"/>
      <c r="BWI1" s="186"/>
      <c r="BWJ1" s="186"/>
      <c r="BWK1" s="186"/>
      <c r="BWL1" s="186"/>
      <c r="BWM1" s="186"/>
      <c r="BWN1" s="186"/>
      <c r="BWO1" s="186"/>
      <c r="BWP1" s="186"/>
      <c r="BWQ1" s="186"/>
      <c r="BWR1" s="186"/>
      <c r="BWS1" s="186"/>
      <c r="BWT1" s="186"/>
      <c r="BWU1" s="186"/>
      <c r="BWV1" s="186"/>
      <c r="BWW1" s="186"/>
      <c r="BWX1" s="186"/>
      <c r="BWY1" s="186"/>
      <c r="BWZ1" s="186"/>
      <c r="BXA1" s="186"/>
      <c r="BXB1" s="186"/>
      <c r="BXC1" s="186"/>
      <c r="BXD1" s="186"/>
      <c r="BXE1" s="186"/>
      <c r="BXF1" s="186"/>
      <c r="BXG1" s="186"/>
      <c r="BXH1" s="186"/>
      <c r="BXI1" s="186"/>
      <c r="BXJ1" s="186"/>
      <c r="BXK1" s="186"/>
      <c r="BXL1" s="186"/>
      <c r="BXM1" s="186"/>
      <c r="BXN1" s="186"/>
      <c r="BXO1" s="186"/>
      <c r="BXP1" s="186"/>
      <c r="BXQ1" s="186"/>
      <c r="BXR1" s="186"/>
      <c r="BXS1" s="186"/>
      <c r="BXT1" s="186"/>
      <c r="BXU1" s="186"/>
      <c r="BXV1" s="186"/>
      <c r="BXW1" s="186"/>
      <c r="BXX1" s="186"/>
      <c r="BXY1" s="186"/>
      <c r="BXZ1" s="186"/>
      <c r="BYA1" s="186"/>
      <c r="BYB1" s="186"/>
      <c r="BYC1" s="186"/>
      <c r="BYD1" s="186"/>
      <c r="BYE1" s="186"/>
      <c r="BYF1" s="186"/>
      <c r="BYG1" s="186"/>
      <c r="BYH1" s="186"/>
      <c r="BYI1" s="186"/>
      <c r="BYJ1" s="186"/>
      <c r="BYK1" s="186"/>
      <c r="BYL1" s="186"/>
      <c r="BYM1" s="186"/>
      <c r="BYN1" s="186"/>
      <c r="BYO1" s="186"/>
      <c r="BYP1" s="186"/>
      <c r="BYQ1" s="186"/>
      <c r="BYR1" s="186"/>
      <c r="BYS1" s="186"/>
      <c r="BYT1" s="186"/>
      <c r="BYU1" s="186"/>
      <c r="BYV1" s="186"/>
      <c r="BYW1" s="186"/>
      <c r="BYX1" s="186"/>
      <c r="BYY1" s="186"/>
      <c r="BYZ1" s="186"/>
      <c r="BZA1" s="186"/>
      <c r="BZB1" s="186"/>
      <c r="BZC1" s="186"/>
      <c r="BZD1" s="186"/>
      <c r="BZE1" s="186"/>
      <c r="BZF1" s="186"/>
      <c r="BZG1" s="186"/>
      <c r="BZH1" s="186"/>
      <c r="BZI1" s="186"/>
      <c r="BZJ1" s="186"/>
      <c r="BZK1" s="186"/>
      <c r="BZL1" s="186"/>
      <c r="BZM1" s="186"/>
      <c r="BZN1" s="186"/>
      <c r="BZO1" s="186"/>
      <c r="BZP1" s="186"/>
      <c r="BZQ1" s="186"/>
      <c r="BZR1" s="186"/>
      <c r="BZS1" s="186"/>
      <c r="BZT1" s="186"/>
      <c r="BZU1" s="186"/>
      <c r="BZV1" s="186"/>
      <c r="BZW1" s="186"/>
      <c r="BZX1" s="186"/>
      <c r="BZY1" s="186"/>
      <c r="BZZ1" s="186"/>
      <c r="CAA1" s="186"/>
      <c r="CAB1" s="186"/>
      <c r="CAC1" s="186"/>
      <c r="CAD1" s="186"/>
      <c r="CAE1" s="186"/>
      <c r="CAF1" s="186"/>
      <c r="CAG1" s="186"/>
      <c r="CAH1" s="186"/>
      <c r="CAI1" s="186"/>
      <c r="CAJ1" s="186"/>
      <c r="CAK1" s="186"/>
      <c r="CAL1" s="186"/>
      <c r="CAM1" s="186"/>
      <c r="CAN1" s="186"/>
      <c r="CAO1" s="186"/>
      <c r="CAP1" s="186"/>
      <c r="CAQ1" s="186"/>
      <c r="CAR1" s="186"/>
      <c r="CAS1" s="186"/>
      <c r="CAT1" s="186"/>
      <c r="CAU1" s="186"/>
      <c r="CAV1" s="186"/>
      <c r="CAW1" s="186"/>
      <c r="CAX1" s="186"/>
      <c r="CAY1" s="186"/>
      <c r="CAZ1" s="186"/>
      <c r="CBA1" s="186"/>
      <c r="CBB1" s="186"/>
      <c r="CBC1" s="186"/>
      <c r="CBD1" s="186"/>
      <c r="CBE1" s="186"/>
      <c r="CBF1" s="186"/>
      <c r="CBG1" s="186"/>
      <c r="CBH1" s="186"/>
      <c r="CBI1" s="186"/>
      <c r="CBJ1" s="186"/>
      <c r="CBK1" s="186"/>
      <c r="CBL1" s="186"/>
      <c r="CBM1" s="186"/>
      <c r="CBN1" s="186"/>
      <c r="CBO1" s="186"/>
      <c r="CBP1" s="186"/>
      <c r="CBQ1" s="186"/>
      <c r="CBR1" s="186"/>
      <c r="CBS1" s="186"/>
      <c r="CBT1" s="186"/>
      <c r="CBU1" s="186"/>
      <c r="CBV1" s="186"/>
      <c r="CBW1" s="186"/>
      <c r="CBX1" s="186"/>
      <c r="CBY1" s="186"/>
      <c r="CBZ1" s="186"/>
      <c r="CCA1" s="186"/>
      <c r="CCB1" s="186"/>
      <c r="CCC1" s="186"/>
      <c r="CCD1" s="186"/>
      <c r="CCE1" s="186"/>
      <c r="CCF1" s="186"/>
      <c r="CCG1" s="186"/>
      <c r="CCH1" s="186"/>
      <c r="CCI1" s="186"/>
      <c r="CCJ1" s="186"/>
      <c r="CCK1" s="186"/>
      <c r="CCL1" s="186"/>
      <c r="CCM1" s="186"/>
      <c r="CCN1" s="186"/>
      <c r="CCO1" s="186"/>
      <c r="CCP1" s="186"/>
      <c r="CCQ1" s="186"/>
      <c r="CCR1" s="186"/>
      <c r="CCS1" s="186"/>
      <c r="CCT1" s="186"/>
      <c r="CCU1" s="186"/>
      <c r="CCV1" s="186"/>
      <c r="CCW1" s="186"/>
      <c r="CCX1" s="186"/>
      <c r="CCY1" s="186"/>
      <c r="CCZ1" s="186"/>
      <c r="CDA1" s="186"/>
      <c r="CDB1" s="186"/>
      <c r="CDC1" s="186"/>
      <c r="CDD1" s="186"/>
      <c r="CDE1" s="186"/>
      <c r="CDF1" s="186"/>
      <c r="CDG1" s="186"/>
      <c r="CDH1" s="186"/>
      <c r="CDI1" s="186"/>
      <c r="CDJ1" s="186"/>
      <c r="CDK1" s="186"/>
      <c r="CDL1" s="186"/>
      <c r="CDM1" s="186"/>
      <c r="CDN1" s="186"/>
      <c r="CDO1" s="186"/>
      <c r="CDP1" s="186"/>
      <c r="CDQ1" s="186"/>
      <c r="CDR1" s="186"/>
      <c r="CDS1" s="186"/>
      <c r="CDT1" s="186"/>
      <c r="CDU1" s="186"/>
      <c r="CDV1" s="186"/>
      <c r="CDW1" s="186"/>
      <c r="CDX1" s="186"/>
      <c r="CDY1" s="186"/>
      <c r="CDZ1" s="186"/>
      <c r="CEA1" s="186"/>
      <c r="CEB1" s="186"/>
      <c r="CEC1" s="186"/>
      <c r="CED1" s="186"/>
      <c r="CEE1" s="186"/>
      <c r="CEF1" s="186"/>
      <c r="CEG1" s="186"/>
      <c r="CEH1" s="186"/>
      <c r="CEI1" s="186"/>
      <c r="CEJ1" s="186"/>
      <c r="CEK1" s="186"/>
      <c r="CEL1" s="186"/>
      <c r="CEM1" s="186"/>
      <c r="CEN1" s="186"/>
      <c r="CEO1" s="186"/>
      <c r="CEP1" s="186"/>
      <c r="CEQ1" s="186"/>
      <c r="CER1" s="186"/>
      <c r="CES1" s="186"/>
      <c r="CET1" s="186"/>
      <c r="CEU1" s="186"/>
      <c r="CEV1" s="186"/>
      <c r="CEW1" s="186"/>
      <c r="CEX1" s="186"/>
      <c r="CEY1" s="186"/>
      <c r="CEZ1" s="186"/>
      <c r="CFA1" s="186"/>
      <c r="CFB1" s="186"/>
      <c r="CFC1" s="186"/>
      <c r="CFD1" s="186"/>
      <c r="CFE1" s="186"/>
      <c r="CFF1" s="186"/>
      <c r="CFG1" s="186"/>
      <c r="CFH1" s="186"/>
      <c r="CFI1" s="186"/>
      <c r="CFJ1" s="186"/>
      <c r="CFK1" s="186"/>
      <c r="CFL1" s="186"/>
      <c r="CFM1" s="186"/>
      <c r="CFN1" s="186"/>
      <c r="CFO1" s="186"/>
      <c r="CFP1" s="186"/>
      <c r="CFQ1" s="186"/>
      <c r="CFR1" s="186"/>
      <c r="CFS1" s="186"/>
      <c r="CFT1" s="186"/>
      <c r="CFU1" s="186"/>
      <c r="CFV1" s="186"/>
      <c r="CFW1" s="186"/>
      <c r="CFX1" s="186"/>
      <c r="CFY1" s="186"/>
      <c r="CFZ1" s="186"/>
      <c r="CGA1" s="186"/>
      <c r="CGB1" s="186"/>
      <c r="CGC1" s="186"/>
      <c r="CGD1" s="186"/>
      <c r="CGE1" s="186"/>
      <c r="CGF1" s="186"/>
      <c r="CGG1" s="186"/>
      <c r="CGH1" s="186"/>
      <c r="CGI1" s="186"/>
      <c r="CGJ1" s="186"/>
      <c r="CGK1" s="186"/>
      <c r="CGL1" s="186"/>
      <c r="CGM1" s="186"/>
      <c r="CGN1" s="186"/>
      <c r="CGO1" s="186"/>
      <c r="CGP1" s="186"/>
      <c r="CGQ1" s="186"/>
      <c r="CGR1" s="186"/>
      <c r="CGS1" s="186"/>
      <c r="CGT1" s="186"/>
      <c r="CGU1" s="186"/>
      <c r="CGV1" s="186"/>
      <c r="CGW1" s="186"/>
      <c r="CGX1" s="186"/>
      <c r="CGY1" s="186"/>
      <c r="CGZ1" s="186"/>
      <c r="CHA1" s="186"/>
      <c r="CHB1" s="186"/>
      <c r="CHC1" s="186"/>
      <c r="CHD1" s="186"/>
      <c r="CHE1" s="186"/>
      <c r="CHF1" s="186"/>
      <c r="CHG1" s="186"/>
      <c r="CHH1" s="186"/>
      <c r="CHI1" s="186"/>
      <c r="CHJ1" s="186"/>
      <c r="CHK1" s="186"/>
      <c r="CHL1" s="186"/>
      <c r="CHM1" s="186"/>
      <c r="CHN1" s="186"/>
      <c r="CHO1" s="186"/>
      <c r="CHP1" s="186"/>
      <c r="CHQ1" s="186"/>
      <c r="CHR1" s="186"/>
      <c r="CHS1" s="186"/>
      <c r="CHT1" s="186"/>
      <c r="CHU1" s="186"/>
      <c r="CHV1" s="186"/>
      <c r="CHW1" s="186"/>
      <c r="CHX1" s="186"/>
      <c r="CHY1" s="186"/>
      <c r="CHZ1" s="186"/>
      <c r="CIA1" s="186"/>
      <c r="CIB1" s="186"/>
      <c r="CIC1" s="186"/>
      <c r="CID1" s="186"/>
      <c r="CIE1" s="186"/>
      <c r="CIF1" s="186"/>
      <c r="CIG1" s="186"/>
      <c r="CIH1" s="186"/>
      <c r="CII1" s="186"/>
      <c r="CIJ1" s="186"/>
      <c r="CIK1" s="186"/>
      <c r="CIL1" s="186"/>
      <c r="CIM1" s="186"/>
      <c r="CIN1" s="186"/>
      <c r="CIO1" s="186"/>
      <c r="CIP1" s="186"/>
      <c r="CIQ1" s="186"/>
      <c r="CIR1" s="186"/>
      <c r="CIS1" s="186"/>
      <c r="CIT1" s="186"/>
      <c r="CIU1" s="186"/>
      <c r="CIV1" s="186"/>
      <c r="CIW1" s="186"/>
      <c r="CIX1" s="186"/>
      <c r="CIY1" s="186"/>
      <c r="CIZ1" s="186"/>
      <c r="CJA1" s="186"/>
      <c r="CJB1" s="186"/>
      <c r="CJC1" s="186"/>
      <c r="CJD1" s="186"/>
      <c r="CJE1" s="186"/>
      <c r="CJF1" s="186"/>
      <c r="CJG1" s="186"/>
      <c r="CJH1" s="186"/>
      <c r="CJI1" s="186"/>
      <c r="CJJ1" s="186"/>
      <c r="CJK1" s="186"/>
      <c r="CJL1" s="186"/>
      <c r="CJM1" s="186"/>
      <c r="CJN1" s="186"/>
      <c r="CJO1" s="186"/>
      <c r="CJP1" s="186"/>
      <c r="CJQ1" s="186"/>
      <c r="CJR1" s="186"/>
      <c r="CJS1" s="186"/>
      <c r="CJT1" s="186"/>
      <c r="CJU1" s="186"/>
      <c r="CJV1" s="186"/>
      <c r="CJW1" s="186"/>
      <c r="CJX1" s="186"/>
      <c r="CJY1" s="186"/>
      <c r="CJZ1" s="186"/>
      <c r="CKA1" s="186"/>
      <c r="CKB1" s="186"/>
      <c r="CKC1" s="186"/>
      <c r="CKD1" s="186"/>
      <c r="CKE1" s="186"/>
      <c r="CKF1" s="186"/>
      <c r="CKG1" s="186"/>
      <c r="CKH1" s="186"/>
      <c r="CKI1" s="186"/>
      <c r="CKJ1" s="186"/>
      <c r="CKK1" s="186"/>
      <c r="CKL1" s="186"/>
      <c r="CKM1" s="186"/>
      <c r="CKN1" s="186"/>
      <c r="CKO1" s="186"/>
      <c r="CKP1" s="186"/>
      <c r="CKQ1" s="186"/>
      <c r="CKR1" s="186"/>
      <c r="CKS1" s="186"/>
      <c r="CKT1" s="186"/>
      <c r="CKU1" s="186"/>
      <c r="CKV1" s="186"/>
      <c r="CKW1" s="186"/>
      <c r="CKX1" s="186"/>
      <c r="CKY1" s="186"/>
      <c r="CKZ1" s="186"/>
      <c r="CLA1" s="186"/>
      <c r="CLB1" s="186"/>
      <c r="CLC1" s="186"/>
      <c r="CLD1" s="186"/>
      <c r="CLE1" s="186"/>
      <c r="CLF1" s="186"/>
      <c r="CLG1" s="186"/>
      <c r="CLH1" s="186"/>
      <c r="CLI1" s="186"/>
      <c r="CLJ1" s="186"/>
      <c r="CLK1" s="186"/>
      <c r="CLL1" s="186"/>
      <c r="CLM1" s="186"/>
      <c r="CLN1" s="186"/>
      <c r="CLO1" s="186"/>
      <c r="CLP1" s="186"/>
      <c r="CLQ1" s="186"/>
      <c r="CLR1" s="186"/>
      <c r="CLS1" s="186"/>
      <c r="CLT1" s="186"/>
      <c r="CLU1" s="186"/>
      <c r="CLV1" s="186"/>
      <c r="CLW1" s="186"/>
      <c r="CLX1" s="186"/>
      <c r="CLY1" s="186"/>
      <c r="CLZ1" s="186"/>
      <c r="CMA1" s="186"/>
      <c r="CMB1" s="186"/>
      <c r="CMC1" s="186"/>
      <c r="CMD1" s="186"/>
      <c r="CME1" s="186"/>
      <c r="CMF1" s="186"/>
      <c r="CMG1" s="186"/>
      <c r="CMH1" s="186"/>
      <c r="CMI1" s="186"/>
      <c r="CMJ1" s="186"/>
      <c r="CMK1" s="186"/>
      <c r="CML1" s="186"/>
      <c r="CMM1" s="186"/>
      <c r="CMN1" s="186"/>
      <c r="CMO1" s="186"/>
      <c r="CMP1" s="186"/>
      <c r="CMQ1" s="186"/>
      <c r="CMR1" s="186"/>
      <c r="CMS1" s="186"/>
      <c r="CMT1" s="186"/>
      <c r="CMU1" s="186"/>
      <c r="CMV1" s="186"/>
      <c r="CMW1" s="186"/>
      <c r="CMX1" s="186"/>
      <c r="CMY1" s="186"/>
      <c r="CMZ1" s="186"/>
      <c r="CNA1" s="186"/>
      <c r="CNB1" s="186"/>
      <c r="CNC1" s="186"/>
      <c r="CND1" s="186"/>
      <c r="CNE1" s="186"/>
      <c r="CNF1" s="186"/>
      <c r="CNG1" s="186"/>
      <c r="CNH1" s="186"/>
      <c r="CNI1" s="186"/>
      <c r="CNJ1" s="186"/>
      <c r="CNK1" s="186"/>
      <c r="CNL1" s="186"/>
      <c r="CNM1" s="186"/>
      <c r="CNN1" s="186"/>
      <c r="CNO1" s="186"/>
      <c r="CNP1" s="186"/>
      <c r="CNQ1" s="186"/>
      <c r="CNR1" s="186"/>
      <c r="CNS1" s="186"/>
      <c r="CNT1" s="186"/>
      <c r="CNU1" s="186"/>
      <c r="CNV1" s="186"/>
      <c r="CNW1" s="186"/>
      <c r="CNX1" s="186"/>
      <c r="CNY1" s="186"/>
      <c r="CNZ1" s="186"/>
      <c r="COA1" s="186"/>
      <c r="COB1" s="186"/>
      <c r="COC1" s="186"/>
      <c r="COD1" s="186"/>
      <c r="COE1" s="186"/>
      <c r="COF1" s="186"/>
      <c r="COG1" s="186"/>
      <c r="COH1" s="186"/>
      <c r="COI1" s="186"/>
      <c r="COJ1" s="186"/>
      <c r="COK1" s="186"/>
      <c r="COL1" s="186"/>
      <c r="COM1" s="186"/>
      <c r="CON1" s="186"/>
      <c r="COO1" s="186"/>
      <c r="COP1" s="186"/>
      <c r="COQ1" s="186"/>
      <c r="COR1" s="186"/>
      <c r="COS1" s="186"/>
      <c r="COT1" s="186"/>
      <c r="COU1" s="186"/>
      <c r="COV1" s="186"/>
      <c r="COW1" s="186"/>
      <c r="COX1" s="186"/>
      <c r="COY1" s="186"/>
      <c r="COZ1" s="186"/>
      <c r="CPA1" s="186"/>
      <c r="CPB1" s="186"/>
      <c r="CPC1" s="186"/>
      <c r="CPD1" s="186"/>
      <c r="CPE1" s="186"/>
      <c r="CPF1" s="186"/>
      <c r="CPG1" s="186"/>
      <c r="CPH1" s="186"/>
      <c r="CPI1" s="186"/>
      <c r="CPJ1" s="186"/>
      <c r="CPK1" s="186"/>
      <c r="CPL1" s="186"/>
      <c r="CPM1" s="186"/>
      <c r="CPN1" s="186"/>
      <c r="CPO1" s="186"/>
      <c r="CPP1" s="186"/>
      <c r="CPQ1" s="186"/>
      <c r="CPR1" s="186"/>
      <c r="CPS1" s="186"/>
      <c r="CPT1" s="186"/>
      <c r="CPU1" s="186"/>
      <c r="CPV1" s="186"/>
      <c r="CPW1" s="186"/>
      <c r="CPX1" s="186"/>
      <c r="CPY1" s="186"/>
      <c r="CPZ1" s="186"/>
      <c r="CQA1" s="186"/>
      <c r="CQB1" s="186"/>
      <c r="CQC1" s="186"/>
      <c r="CQD1" s="186"/>
      <c r="CQE1" s="186"/>
      <c r="CQF1" s="186"/>
      <c r="CQG1" s="186"/>
      <c r="CQH1" s="186"/>
      <c r="CQI1" s="186"/>
      <c r="CQJ1" s="186"/>
      <c r="CQK1" s="186"/>
      <c r="CQL1" s="186"/>
      <c r="CQM1" s="186"/>
      <c r="CQN1" s="186"/>
      <c r="CQO1" s="186"/>
      <c r="CQP1" s="186"/>
      <c r="CQQ1" s="186"/>
      <c r="CQR1" s="186"/>
      <c r="CQS1" s="186"/>
      <c r="CQT1" s="186"/>
      <c r="CQU1" s="186"/>
      <c r="CQV1" s="186"/>
      <c r="CQW1" s="186"/>
      <c r="CQX1" s="186"/>
      <c r="CQY1" s="186"/>
      <c r="CQZ1" s="186"/>
      <c r="CRA1" s="186"/>
      <c r="CRB1" s="186"/>
      <c r="CRC1" s="186"/>
      <c r="CRD1" s="186"/>
      <c r="CRE1" s="186"/>
      <c r="CRF1" s="186"/>
      <c r="CRG1" s="186"/>
      <c r="CRH1" s="186"/>
      <c r="CRI1" s="186"/>
      <c r="CRJ1" s="186"/>
      <c r="CRK1" s="186"/>
      <c r="CRL1" s="186"/>
      <c r="CRM1" s="186"/>
      <c r="CRN1" s="186"/>
      <c r="CRO1" s="186"/>
      <c r="CRP1" s="186"/>
      <c r="CRQ1" s="186"/>
      <c r="CRR1" s="186"/>
      <c r="CRS1" s="186"/>
      <c r="CRT1" s="186"/>
      <c r="CRU1" s="186"/>
      <c r="CRV1" s="186"/>
      <c r="CRW1" s="186"/>
      <c r="CRX1" s="186"/>
      <c r="CRY1" s="186"/>
      <c r="CRZ1" s="186"/>
      <c r="CSA1" s="186"/>
      <c r="CSB1" s="186"/>
      <c r="CSC1" s="186"/>
      <c r="CSD1" s="186"/>
      <c r="CSE1" s="186"/>
      <c r="CSF1" s="186"/>
      <c r="CSG1" s="186"/>
      <c r="CSH1" s="186"/>
      <c r="CSI1" s="186"/>
      <c r="CSJ1" s="186"/>
      <c r="CSK1" s="186"/>
      <c r="CSL1" s="186"/>
      <c r="CSM1" s="186"/>
      <c r="CSN1" s="186"/>
      <c r="CSO1" s="186"/>
      <c r="CSP1" s="186"/>
      <c r="CSQ1" s="186"/>
      <c r="CSR1" s="186"/>
      <c r="CSS1" s="186"/>
      <c r="CST1" s="186"/>
      <c r="CSU1" s="186"/>
      <c r="CSV1" s="186"/>
      <c r="CSW1" s="186"/>
      <c r="CSX1" s="186"/>
      <c r="CSY1" s="186"/>
      <c r="CSZ1" s="186"/>
      <c r="CTA1" s="186"/>
      <c r="CTB1" s="186"/>
      <c r="CTC1" s="186"/>
      <c r="CTD1" s="186"/>
      <c r="CTE1" s="186"/>
      <c r="CTF1" s="186"/>
      <c r="CTG1" s="186"/>
      <c r="CTH1" s="186"/>
      <c r="CTI1" s="186"/>
      <c r="CTJ1" s="186"/>
      <c r="CTK1" s="186"/>
      <c r="CTL1" s="186"/>
      <c r="CTM1" s="186"/>
      <c r="CTN1" s="186"/>
      <c r="CTO1" s="186"/>
      <c r="CTP1" s="186"/>
      <c r="CTQ1" s="186"/>
      <c r="CTR1" s="186"/>
      <c r="CTS1" s="186"/>
      <c r="CTT1" s="186"/>
      <c r="CTU1" s="186"/>
      <c r="CTV1" s="186"/>
      <c r="CTW1" s="186"/>
      <c r="CTX1" s="186"/>
      <c r="CTY1" s="186"/>
      <c r="CTZ1" s="186"/>
      <c r="CUA1" s="186"/>
      <c r="CUB1" s="186"/>
      <c r="CUC1" s="186"/>
      <c r="CUD1" s="186"/>
      <c r="CUE1" s="186"/>
      <c r="CUF1" s="186"/>
      <c r="CUG1" s="186"/>
      <c r="CUH1" s="186"/>
      <c r="CUI1" s="186"/>
      <c r="CUJ1" s="186"/>
      <c r="CUK1" s="186"/>
      <c r="CUL1" s="186"/>
      <c r="CUM1" s="186"/>
      <c r="CUN1" s="186"/>
      <c r="CUO1" s="186"/>
      <c r="CUP1" s="186"/>
      <c r="CUQ1" s="186"/>
      <c r="CUR1" s="186"/>
      <c r="CUS1" s="186"/>
      <c r="CUT1" s="186"/>
      <c r="CUU1" s="186"/>
      <c r="CUV1" s="186"/>
      <c r="CUW1" s="186"/>
      <c r="CUX1" s="186"/>
      <c r="CUY1" s="186"/>
      <c r="CUZ1" s="186"/>
      <c r="CVA1" s="186"/>
      <c r="CVB1" s="186"/>
      <c r="CVC1" s="186"/>
      <c r="CVD1" s="186"/>
      <c r="CVE1" s="186"/>
      <c r="CVF1" s="186"/>
      <c r="CVG1" s="186"/>
      <c r="CVH1" s="186"/>
      <c r="CVI1" s="186"/>
      <c r="CVJ1" s="186"/>
      <c r="CVK1" s="186"/>
      <c r="CVL1" s="186"/>
      <c r="CVM1" s="186"/>
      <c r="CVN1" s="186"/>
      <c r="CVO1" s="186"/>
      <c r="CVP1" s="186"/>
      <c r="CVQ1" s="186"/>
      <c r="CVR1" s="186"/>
      <c r="CVS1" s="186"/>
      <c r="CVT1" s="186"/>
      <c r="CVU1" s="186"/>
      <c r="CVV1" s="186"/>
      <c r="CVW1" s="186"/>
      <c r="CVX1" s="186"/>
      <c r="CVY1" s="186"/>
      <c r="CVZ1" s="186"/>
      <c r="CWA1" s="186"/>
      <c r="CWB1" s="186"/>
      <c r="CWC1" s="186"/>
      <c r="CWD1" s="186"/>
      <c r="CWE1" s="186"/>
      <c r="CWF1" s="186"/>
      <c r="CWG1" s="186"/>
      <c r="CWH1" s="186"/>
      <c r="CWI1" s="186"/>
      <c r="CWJ1" s="186"/>
      <c r="CWK1" s="186"/>
      <c r="CWL1" s="186"/>
      <c r="CWM1" s="186"/>
      <c r="CWN1" s="186"/>
      <c r="CWO1" s="186"/>
      <c r="CWP1" s="186"/>
      <c r="CWQ1" s="186"/>
      <c r="CWR1" s="186"/>
      <c r="CWS1" s="186"/>
      <c r="CWT1" s="186"/>
      <c r="CWU1" s="186"/>
      <c r="CWV1" s="186"/>
      <c r="CWW1" s="186"/>
      <c r="CWX1" s="186"/>
      <c r="CWY1" s="186"/>
      <c r="CWZ1" s="186"/>
      <c r="CXA1" s="186"/>
      <c r="CXB1" s="186"/>
      <c r="CXC1" s="186"/>
      <c r="CXD1" s="186"/>
      <c r="CXE1" s="186"/>
      <c r="CXF1" s="186"/>
      <c r="CXG1" s="186"/>
      <c r="CXH1" s="186"/>
      <c r="CXI1" s="186"/>
      <c r="CXJ1" s="186"/>
      <c r="CXK1" s="186"/>
      <c r="CXL1" s="186"/>
      <c r="CXM1" s="186"/>
      <c r="CXN1" s="186"/>
      <c r="CXO1" s="186"/>
      <c r="CXP1" s="186"/>
      <c r="CXQ1" s="186"/>
      <c r="CXR1" s="186"/>
      <c r="CXS1" s="186"/>
      <c r="CXT1" s="186"/>
      <c r="CXU1" s="186"/>
      <c r="CXV1" s="186"/>
      <c r="CXW1" s="186"/>
      <c r="CXX1" s="186"/>
      <c r="CXY1" s="186"/>
      <c r="CXZ1" s="186"/>
      <c r="CYA1" s="186"/>
      <c r="CYB1" s="186"/>
      <c r="CYC1" s="186"/>
      <c r="CYD1" s="186"/>
      <c r="CYE1" s="186"/>
      <c r="CYF1" s="186"/>
      <c r="CYG1" s="186"/>
      <c r="CYH1" s="186"/>
      <c r="CYI1" s="186"/>
      <c r="CYJ1" s="186"/>
      <c r="CYK1" s="186"/>
      <c r="CYL1" s="186"/>
      <c r="CYM1" s="186"/>
      <c r="CYN1" s="186"/>
      <c r="CYO1" s="186"/>
      <c r="CYP1" s="186"/>
      <c r="CYQ1" s="186"/>
      <c r="CYR1" s="186"/>
      <c r="CYS1" s="186"/>
      <c r="CYT1" s="186"/>
      <c r="CYU1" s="186"/>
      <c r="CYV1" s="186"/>
      <c r="CYW1" s="186"/>
      <c r="CYX1" s="186"/>
      <c r="CYY1" s="186"/>
      <c r="CYZ1" s="186"/>
      <c r="CZA1" s="186"/>
      <c r="CZB1" s="186"/>
      <c r="CZC1" s="186"/>
      <c r="CZD1" s="186"/>
      <c r="CZE1" s="186"/>
      <c r="CZF1" s="186"/>
      <c r="CZG1" s="186"/>
      <c r="CZH1" s="186"/>
      <c r="CZI1" s="186"/>
      <c r="CZJ1" s="186"/>
      <c r="CZK1" s="186"/>
      <c r="CZL1" s="186"/>
      <c r="CZM1" s="186"/>
      <c r="CZN1" s="186"/>
      <c r="CZO1" s="186"/>
      <c r="CZP1" s="186"/>
      <c r="CZQ1" s="186"/>
      <c r="CZR1" s="186"/>
      <c r="CZS1" s="186"/>
      <c r="CZT1" s="186"/>
      <c r="CZU1" s="186"/>
      <c r="CZV1" s="186"/>
      <c r="CZW1" s="186"/>
      <c r="CZX1" s="186"/>
      <c r="CZY1" s="186"/>
      <c r="CZZ1" s="186"/>
      <c r="DAA1" s="186"/>
      <c r="DAB1" s="186"/>
      <c r="DAC1" s="186"/>
      <c r="DAD1" s="186"/>
      <c r="DAE1" s="186"/>
      <c r="DAF1" s="186"/>
      <c r="DAG1" s="186"/>
      <c r="DAH1" s="186"/>
      <c r="DAI1" s="186"/>
      <c r="DAJ1" s="186"/>
      <c r="DAK1" s="186"/>
      <c r="DAL1" s="186"/>
      <c r="DAM1" s="186"/>
      <c r="DAN1" s="186"/>
      <c r="DAO1" s="186"/>
      <c r="DAP1" s="186"/>
      <c r="DAQ1" s="186"/>
      <c r="DAR1" s="186"/>
      <c r="DAS1" s="186"/>
      <c r="DAT1" s="186"/>
      <c r="DAU1" s="186"/>
      <c r="DAV1" s="186"/>
      <c r="DAW1" s="186"/>
      <c r="DAX1" s="186"/>
      <c r="DAY1" s="186"/>
      <c r="DAZ1" s="186"/>
      <c r="DBA1" s="186"/>
      <c r="DBB1" s="186"/>
      <c r="DBC1" s="186"/>
      <c r="DBD1" s="186"/>
      <c r="DBE1" s="186"/>
      <c r="DBF1" s="186"/>
      <c r="DBG1" s="186"/>
      <c r="DBH1" s="186"/>
      <c r="DBI1" s="186"/>
      <c r="DBJ1" s="186"/>
      <c r="DBK1" s="186"/>
      <c r="DBL1" s="186"/>
      <c r="DBM1" s="186"/>
      <c r="DBN1" s="186"/>
      <c r="DBO1" s="186"/>
      <c r="DBP1" s="186"/>
      <c r="DBQ1" s="186"/>
      <c r="DBR1" s="186"/>
      <c r="DBS1" s="186"/>
      <c r="DBT1" s="186"/>
      <c r="DBU1" s="186"/>
      <c r="DBV1" s="186"/>
      <c r="DBW1" s="186"/>
      <c r="DBX1" s="186"/>
      <c r="DBY1" s="186"/>
      <c r="DBZ1" s="186"/>
      <c r="DCA1" s="186"/>
      <c r="DCB1" s="186"/>
      <c r="DCC1" s="186"/>
      <c r="DCD1" s="186"/>
      <c r="DCE1" s="186"/>
      <c r="DCF1" s="186"/>
      <c r="DCG1" s="186"/>
      <c r="DCH1" s="186"/>
      <c r="DCI1" s="186"/>
      <c r="DCJ1" s="186"/>
      <c r="DCK1" s="186"/>
      <c r="DCL1" s="186"/>
      <c r="DCM1" s="186"/>
      <c r="DCN1" s="186"/>
      <c r="DCO1" s="186"/>
      <c r="DCP1" s="186"/>
      <c r="DCQ1" s="186"/>
      <c r="DCR1" s="186"/>
      <c r="DCS1" s="186"/>
      <c r="DCT1" s="186"/>
      <c r="DCU1" s="186"/>
      <c r="DCV1" s="186"/>
      <c r="DCW1" s="186"/>
      <c r="DCX1" s="186"/>
      <c r="DCY1" s="186"/>
      <c r="DCZ1" s="186"/>
      <c r="DDA1" s="186"/>
      <c r="DDB1" s="186"/>
      <c r="DDC1" s="186"/>
      <c r="DDD1" s="186"/>
      <c r="DDE1" s="186"/>
      <c r="DDF1" s="186"/>
      <c r="DDG1" s="186"/>
      <c r="DDH1" s="186"/>
      <c r="DDI1" s="186"/>
      <c r="DDJ1" s="186"/>
      <c r="DDK1" s="186"/>
      <c r="DDL1" s="186"/>
      <c r="DDM1" s="186"/>
      <c r="DDN1" s="186"/>
      <c r="DDO1" s="186"/>
      <c r="DDP1" s="186"/>
      <c r="DDQ1" s="186"/>
      <c r="DDR1" s="186"/>
      <c r="DDS1" s="186"/>
      <c r="DDT1" s="186"/>
      <c r="DDU1" s="186"/>
      <c r="DDV1" s="186"/>
      <c r="DDW1" s="186"/>
      <c r="DDX1" s="186"/>
      <c r="DDY1" s="186"/>
      <c r="DDZ1" s="186"/>
      <c r="DEA1" s="186"/>
      <c r="DEB1" s="186"/>
      <c r="DEC1" s="186"/>
      <c r="DED1" s="186"/>
      <c r="DEE1" s="186"/>
      <c r="DEF1" s="186"/>
      <c r="DEG1" s="186"/>
      <c r="DEH1" s="186"/>
      <c r="DEI1" s="186"/>
      <c r="DEJ1" s="186"/>
      <c r="DEK1" s="186"/>
      <c r="DEL1" s="186"/>
      <c r="DEM1" s="186"/>
      <c r="DEN1" s="186"/>
      <c r="DEO1" s="186"/>
      <c r="DEP1" s="186"/>
      <c r="DEQ1" s="186"/>
      <c r="DER1" s="186"/>
      <c r="DES1" s="186"/>
      <c r="DET1" s="186"/>
      <c r="DEU1" s="186"/>
      <c r="DEV1" s="186"/>
      <c r="DEW1" s="186"/>
      <c r="DEX1" s="186"/>
      <c r="DEY1" s="186"/>
      <c r="DEZ1" s="186"/>
      <c r="DFA1" s="186"/>
      <c r="DFB1" s="186"/>
      <c r="DFC1" s="186"/>
      <c r="DFD1" s="186"/>
      <c r="DFE1" s="186"/>
      <c r="DFF1" s="186"/>
      <c r="DFG1" s="186"/>
      <c r="DFH1" s="186"/>
      <c r="DFI1" s="186"/>
      <c r="DFJ1" s="186"/>
      <c r="DFK1" s="186"/>
      <c r="DFL1" s="186"/>
      <c r="DFM1" s="186"/>
      <c r="DFN1" s="186"/>
      <c r="DFO1" s="186"/>
      <c r="DFP1" s="186"/>
      <c r="DFQ1" s="186"/>
      <c r="DFR1" s="186"/>
      <c r="DFS1" s="186"/>
      <c r="DFT1" s="186"/>
      <c r="DFU1" s="186"/>
      <c r="DFV1" s="186"/>
      <c r="DFW1" s="186"/>
      <c r="DFX1" s="186"/>
      <c r="DFY1" s="186"/>
      <c r="DFZ1" s="186"/>
      <c r="DGA1" s="186"/>
      <c r="DGB1" s="186"/>
      <c r="DGC1" s="186"/>
      <c r="DGD1" s="186"/>
      <c r="DGE1" s="186"/>
      <c r="DGF1" s="186"/>
      <c r="DGG1" s="186"/>
      <c r="DGH1" s="186"/>
      <c r="DGI1" s="186"/>
      <c r="DGJ1" s="186"/>
      <c r="DGK1" s="186"/>
      <c r="DGL1" s="186"/>
      <c r="DGM1" s="186"/>
      <c r="DGN1" s="186"/>
      <c r="DGO1" s="186"/>
      <c r="DGP1" s="186"/>
      <c r="DGQ1" s="186"/>
      <c r="DGR1" s="186"/>
      <c r="DGS1" s="186"/>
      <c r="DGT1" s="186"/>
      <c r="DGU1" s="186"/>
      <c r="DGV1" s="186"/>
      <c r="DGW1" s="186"/>
      <c r="DGX1" s="186"/>
      <c r="DGY1" s="186"/>
      <c r="DGZ1" s="186"/>
      <c r="DHA1" s="186"/>
      <c r="DHB1" s="186"/>
      <c r="DHC1" s="186"/>
      <c r="DHD1" s="186"/>
      <c r="DHE1" s="186"/>
      <c r="DHF1" s="186"/>
      <c r="DHG1" s="186"/>
      <c r="DHH1" s="186"/>
      <c r="DHI1" s="186"/>
      <c r="DHJ1" s="186"/>
      <c r="DHK1" s="186"/>
      <c r="DHL1" s="186"/>
      <c r="DHM1" s="186"/>
      <c r="DHN1" s="186"/>
      <c r="DHO1" s="186"/>
      <c r="DHP1" s="186"/>
      <c r="DHQ1" s="186"/>
      <c r="DHR1" s="186"/>
      <c r="DHS1" s="186"/>
      <c r="DHT1" s="186"/>
      <c r="DHU1" s="186"/>
      <c r="DHV1" s="186"/>
      <c r="DHW1" s="186"/>
      <c r="DHX1" s="186"/>
      <c r="DHY1" s="186"/>
      <c r="DHZ1" s="186"/>
      <c r="DIA1" s="186"/>
      <c r="DIB1" s="186"/>
      <c r="DIC1" s="186"/>
      <c r="DID1" s="186"/>
      <c r="DIE1" s="186"/>
      <c r="DIF1" s="186"/>
      <c r="DIG1" s="186"/>
      <c r="DIH1" s="186"/>
      <c r="DII1" s="186"/>
      <c r="DIJ1" s="186"/>
      <c r="DIK1" s="186"/>
      <c r="DIL1" s="186"/>
      <c r="DIM1" s="186"/>
      <c r="DIN1" s="186"/>
      <c r="DIO1" s="186"/>
      <c r="DIP1" s="186"/>
      <c r="DIQ1" s="186"/>
      <c r="DIR1" s="186"/>
      <c r="DIS1" s="186"/>
      <c r="DIT1" s="186"/>
      <c r="DIU1" s="186"/>
      <c r="DIV1" s="186"/>
      <c r="DIW1" s="186"/>
      <c r="DIX1" s="186"/>
      <c r="DIY1" s="186"/>
      <c r="DIZ1" s="186"/>
      <c r="DJA1" s="186"/>
      <c r="DJB1" s="186"/>
      <c r="DJC1" s="186"/>
      <c r="DJD1" s="186"/>
      <c r="DJE1" s="186"/>
      <c r="DJF1" s="186"/>
      <c r="DJG1" s="186"/>
      <c r="DJH1" s="186"/>
      <c r="DJI1" s="186"/>
      <c r="DJJ1" s="186"/>
      <c r="DJK1" s="186"/>
      <c r="DJL1" s="186"/>
      <c r="DJM1" s="186"/>
      <c r="DJN1" s="186"/>
      <c r="DJO1" s="186"/>
      <c r="DJP1" s="186"/>
      <c r="DJQ1" s="186"/>
      <c r="DJR1" s="186"/>
      <c r="DJS1" s="186"/>
      <c r="DJT1" s="186"/>
      <c r="DJU1" s="186"/>
      <c r="DJV1" s="186"/>
      <c r="DJW1" s="186"/>
      <c r="DJX1" s="186"/>
      <c r="DJY1" s="186"/>
      <c r="DJZ1" s="186"/>
      <c r="DKA1" s="186"/>
      <c r="DKB1" s="186"/>
      <c r="DKC1" s="186"/>
      <c r="DKD1" s="186"/>
      <c r="DKE1" s="186"/>
      <c r="DKF1" s="186"/>
      <c r="DKG1" s="186"/>
      <c r="DKH1" s="186"/>
      <c r="DKI1" s="186"/>
      <c r="DKJ1" s="186"/>
      <c r="DKK1" s="186"/>
      <c r="DKL1" s="186"/>
      <c r="DKM1" s="186"/>
      <c r="DKN1" s="186"/>
      <c r="DKO1" s="186"/>
      <c r="DKP1" s="186"/>
      <c r="DKQ1" s="186"/>
      <c r="DKR1" s="186"/>
      <c r="DKS1" s="186"/>
      <c r="DKT1" s="186"/>
      <c r="DKU1" s="186"/>
      <c r="DKV1" s="186"/>
      <c r="DKW1" s="186"/>
      <c r="DKX1" s="186"/>
      <c r="DKY1" s="186"/>
      <c r="DKZ1" s="186"/>
      <c r="DLA1" s="186"/>
      <c r="DLB1" s="186"/>
      <c r="DLC1" s="186"/>
      <c r="DLD1" s="186"/>
      <c r="DLE1" s="186"/>
      <c r="DLF1" s="186"/>
      <c r="DLG1" s="186"/>
      <c r="DLH1" s="186"/>
      <c r="DLI1" s="186"/>
      <c r="DLJ1" s="186"/>
      <c r="DLK1" s="186"/>
      <c r="DLL1" s="186"/>
      <c r="DLM1" s="186"/>
      <c r="DLN1" s="186"/>
      <c r="DLO1" s="186"/>
      <c r="DLP1" s="186"/>
      <c r="DLQ1" s="186"/>
      <c r="DLR1" s="186"/>
      <c r="DLS1" s="186"/>
      <c r="DLT1" s="186"/>
      <c r="DLU1" s="186"/>
      <c r="DLV1" s="186"/>
      <c r="DLW1" s="186"/>
      <c r="DLX1" s="186"/>
      <c r="DLY1" s="186"/>
      <c r="DLZ1" s="186"/>
      <c r="DMA1" s="186"/>
      <c r="DMB1" s="186"/>
      <c r="DMC1" s="186"/>
      <c r="DMD1" s="186"/>
      <c r="DME1" s="186"/>
      <c r="DMF1" s="186"/>
      <c r="DMG1" s="186"/>
      <c r="DMH1" s="186"/>
      <c r="DMI1" s="186"/>
      <c r="DMJ1" s="186"/>
      <c r="DMK1" s="186"/>
      <c r="DML1" s="186"/>
      <c r="DMM1" s="186"/>
      <c r="DMN1" s="186"/>
      <c r="DMO1" s="186"/>
      <c r="DMP1" s="186"/>
      <c r="DMQ1" s="186"/>
      <c r="DMR1" s="186"/>
      <c r="DMS1" s="186"/>
      <c r="DMT1" s="186"/>
      <c r="DMU1" s="186"/>
      <c r="DMV1" s="186"/>
      <c r="DMW1" s="186"/>
      <c r="DMX1" s="186"/>
      <c r="DMY1" s="186"/>
      <c r="DMZ1" s="186"/>
      <c r="DNA1" s="186"/>
      <c r="DNB1" s="186"/>
      <c r="DNC1" s="186"/>
      <c r="DND1" s="186"/>
      <c r="DNE1" s="186"/>
      <c r="DNF1" s="186"/>
      <c r="DNG1" s="186"/>
      <c r="DNH1" s="186"/>
      <c r="DNI1" s="186"/>
      <c r="DNJ1" s="186"/>
      <c r="DNK1" s="186"/>
      <c r="DNL1" s="186"/>
      <c r="DNM1" s="186"/>
      <c r="DNN1" s="186"/>
      <c r="DNO1" s="186"/>
      <c r="DNP1" s="186"/>
      <c r="DNQ1" s="186"/>
      <c r="DNR1" s="186"/>
      <c r="DNS1" s="186"/>
      <c r="DNT1" s="186"/>
      <c r="DNU1" s="186"/>
      <c r="DNV1" s="186"/>
      <c r="DNW1" s="186"/>
      <c r="DNX1" s="186"/>
      <c r="DNY1" s="186"/>
      <c r="DNZ1" s="186"/>
      <c r="DOA1" s="186"/>
      <c r="DOB1" s="186"/>
      <c r="DOC1" s="186"/>
      <c r="DOD1" s="186"/>
      <c r="DOE1" s="186"/>
      <c r="DOF1" s="186"/>
      <c r="DOG1" s="186"/>
      <c r="DOH1" s="186"/>
      <c r="DOI1" s="186"/>
      <c r="DOJ1" s="186"/>
      <c r="DOK1" s="186"/>
      <c r="DOL1" s="186"/>
      <c r="DOM1" s="186"/>
      <c r="DON1" s="186"/>
      <c r="DOO1" s="186"/>
      <c r="DOP1" s="186"/>
      <c r="DOQ1" s="186"/>
      <c r="DOR1" s="186"/>
      <c r="DOS1" s="186"/>
      <c r="DOT1" s="186"/>
      <c r="DOU1" s="186"/>
      <c r="DOV1" s="186"/>
      <c r="DOW1" s="186"/>
      <c r="DOX1" s="186"/>
      <c r="DOY1" s="186"/>
      <c r="DOZ1" s="186"/>
      <c r="DPA1" s="186"/>
      <c r="DPB1" s="186"/>
      <c r="DPC1" s="186"/>
      <c r="DPD1" s="186"/>
      <c r="DPE1" s="186"/>
      <c r="DPF1" s="186"/>
      <c r="DPG1" s="186"/>
      <c r="DPH1" s="186"/>
      <c r="DPI1" s="186"/>
      <c r="DPJ1" s="186"/>
      <c r="DPK1" s="186"/>
      <c r="DPL1" s="186"/>
      <c r="DPM1" s="186"/>
      <c r="DPN1" s="186"/>
      <c r="DPO1" s="186"/>
      <c r="DPP1" s="186"/>
      <c r="DPQ1" s="186"/>
      <c r="DPR1" s="186"/>
      <c r="DPS1" s="186"/>
      <c r="DPT1" s="186"/>
      <c r="DPU1" s="186"/>
      <c r="DPV1" s="186"/>
      <c r="DPW1" s="186"/>
      <c r="DPX1" s="186"/>
      <c r="DPY1" s="186"/>
      <c r="DPZ1" s="186"/>
      <c r="DQA1" s="186"/>
      <c r="DQB1" s="186"/>
      <c r="DQC1" s="186"/>
      <c r="DQD1" s="186"/>
      <c r="DQE1" s="186"/>
      <c r="DQF1" s="186"/>
      <c r="DQG1" s="186"/>
      <c r="DQH1" s="186"/>
      <c r="DQI1" s="186"/>
      <c r="DQJ1" s="186"/>
      <c r="DQK1" s="186"/>
      <c r="DQL1" s="186"/>
      <c r="DQM1" s="186"/>
      <c r="DQN1" s="186"/>
      <c r="DQO1" s="186"/>
      <c r="DQP1" s="186"/>
      <c r="DQQ1" s="186"/>
      <c r="DQR1" s="186"/>
      <c r="DQS1" s="186"/>
      <c r="DQT1" s="186"/>
      <c r="DQU1" s="186"/>
      <c r="DQV1" s="186"/>
      <c r="DQW1" s="186"/>
      <c r="DQX1" s="186"/>
      <c r="DQY1" s="186"/>
      <c r="DQZ1" s="186"/>
      <c r="DRA1" s="186"/>
      <c r="DRB1" s="186"/>
      <c r="DRC1" s="186"/>
      <c r="DRD1" s="186"/>
      <c r="DRE1" s="186"/>
      <c r="DRF1" s="186"/>
      <c r="DRG1" s="186"/>
      <c r="DRH1" s="186"/>
      <c r="DRI1" s="186"/>
      <c r="DRJ1" s="186"/>
      <c r="DRK1" s="186"/>
      <c r="DRL1" s="186"/>
      <c r="DRM1" s="186"/>
      <c r="DRN1" s="186"/>
      <c r="DRO1" s="186"/>
      <c r="DRP1" s="186"/>
      <c r="DRQ1" s="186"/>
      <c r="DRR1" s="186"/>
      <c r="DRS1" s="186"/>
      <c r="DRT1" s="186"/>
      <c r="DRU1" s="186"/>
      <c r="DRV1" s="186"/>
      <c r="DRW1" s="186"/>
      <c r="DRX1" s="186"/>
      <c r="DRY1" s="186"/>
      <c r="DRZ1" s="186"/>
      <c r="DSA1" s="186"/>
      <c r="DSB1" s="186"/>
      <c r="DSC1" s="186"/>
      <c r="DSD1" s="186"/>
      <c r="DSE1" s="186"/>
      <c r="DSF1" s="186"/>
      <c r="DSG1" s="186"/>
      <c r="DSH1" s="186"/>
      <c r="DSI1" s="186"/>
      <c r="DSJ1" s="186"/>
      <c r="DSK1" s="186"/>
      <c r="DSL1" s="186"/>
      <c r="DSM1" s="186"/>
      <c r="DSN1" s="186"/>
      <c r="DSO1" s="186"/>
      <c r="DSP1" s="186"/>
      <c r="DSQ1" s="186"/>
      <c r="DSR1" s="186"/>
      <c r="DSS1" s="186"/>
      <c r="DST1" s="186"/>
      <c r="DSU1" s="186"/>
      <c r="DSV1" s="186"/>
      <c r="DSW1" s="186"/>
      <c r="DSX1" s="186"/>
      <c r="DSY1" s="186"/>
      <c r="DSZ1" s="186"/>
      <c r="DTA1" s="186"/>
      <c r="DTB1" s="186"/>
      <c r="DTC1" s="186"/>
      <c r="DTD1" s="186"/>
      <c r="DTE1" s="186"/>
      <c r="DTF1" s="186"/>
      <c r="DTG1" s="186"/>
      <c r="DTH1" s="186"/>
      <c r="DTI1" s="186"/>
      <c r="DTJ1" s="186"/>
      <c r="DTK1" s="186"/>
      <c r="DTL1" s="186"/>
      <c r="DTM1" s="186"/>
      <c r="DTN1" s="186"/>
      <c r="DTO1" s="186"/>
      <c r="DTP1" s="186"/>
      <c r="DTQ1" s="186"/>
      <c r="DTR1" s="186"/>
      <c r="DTS1" s="186"/>
      <c r="DTT1" s="186"/>
      <c r="DTU1" s="186"/>
      <c r="DTV1" s="186"/>
      <c r="DTW1" s="186"/>
      <c r="DTX1" s="186"/>
      <c r="DTY1" s="186"/>
      <c r="DTZ1" s="186"/>
      <c r="DUA1" s="186"/>
      <c r="DUB1" s="186"/>
      <c r="DUC1" s="186"/>
      <c r="DUD1" s="186"/>
      <c r="DUE1" s="186"/>
      <c r="DUF1" s="186"/>
      <c r="DUG1" s="186"/>
      <c r="DUH1" s="186"/>
      <c r="DUI1" s="186"/>
      <c r="DUJ1" s="186"/>
      <c r="DUK1" s="186"/>
      <c r="DUL1" s="186"/>
      <c r="DUM1" s="186"/>
      <c r="DUN1" s="186"/>
      <c r="DUO1" s="186"/>
      <c r="DUP1" s="186"/>
      <c r="DUQ1" s="186"/>
      <c r="DUR1" s="186"/>
      <c r="DUS1" s="186"/>
      <c r="DUT1" s="186"/>
      <c r="DUU1" s="186"/>
      <c r="DUV1" s="186"/>
      <c r="DUW1" s="186"/>
      <c r="DUX1" s="186"/>
      <c r="DUY1" s="186"/>
      <c r="DUZ1" s="186"/>
      <c r="DVA1" s="186"/>
      <c r="DVB1" s="186"/>
      <c r="DVC1" s="186"/>
      <c r="DVD1" s="186"/>
      <c r="DVE1" s="186"/>
      <c r="DVF1" s="186"/>
      <c r="DVG1" s="186"/>
      <c r="DVH1" s="186"/>
      <c r="DVI1" s="186"/>
      <c r="DVJ1" s="186"/>
      <c r="DVK1" s="186"/>
      <c r="DVL1" s="186"/>
      <c r="DVM1" s="186"/>
      <c r="DVN1" s="186"/>
      <c r="DVO1" s="186"/>
      <c r="DVP1" s="186"/>
      <c r="DVQ1" s="186"/>
      <c r="DVR1" s="186"/>
      <c r="DVS1" s="186"/>
      <c r="DVT1" s="186"/>
      <c r="DVU1" s="186"/>
      <c r="DVV1" s="186"/>
      <c r="DVW1" s="186"/>
      <c r="DVX1" s="186"/>
      <c r="DVY1" s="186"/>
      <c r="DVZ1" s="186"/>
      <c r="DWA1" s="186"/>
      <c r="DWB1" s="186"/>
      <c r="DWC1" s="186"/>
      <c r="DWD1" s="186"/>
      <c r="DWE1" s="186"/>
      <c r="DWF1" s="186"/>
      <c r="DWG1" s="186"/>
      <c r="DWH1" s="186"/>
      <c r="DWI1" s="186"/>
      <c r="DWJ1" s="186"/>
      <c r="DWK1" s="186"/>
      <c r="DWL1" s="186"/>
      <c r="DWM1" s="186"/>
      <c r="DWN1" s="186"/>
      <c r="DWO1" s="186"/>
      <c r="DWP1" s="186"/>
      <c r="DWQ1" s="186"/>
      <c r="DWR1" s="186"/>
      <c r="DWS1" s="186"/>
      <c r="DWT1" s="186"/>
      <c r="DWU1" s="186"/>
      <c r="DWV1" s="186"/>
      <c r="DWW1" s="186"/>
      <c r="DWX1" s="186"/>
      <c r="DWY1" s="186"/>
      <c r="DWZ1" s="186"/>
      <c r="DXA1" s="186"/>
      <c r="DXB1" s="186"/>
      <c r="DXC1" s="186"/>
      <c r="DXD1" s="186"/>
      <c r="DXE1" s="186"/>
      <c r="DXF1" s="186"/>
      <c r="DXG1" s="186"/>
      <c r="DXH1" s="186"/>
      <c r="DXI1" s="186"/>
      <c r="DXJ1" s="186"/>
      <c r="DXK1" s="186"/>
      <c r="DXL1" s="186"/>
      <c r="DXM1" s="186"/>
      <c r="DXN1" s="186"/>
      <c r="DXO1" s="186"/>
      <c r="DXP1" s="186"/>
      <c r="DXQ1" s="186"/>
      <c r="DXR1" s="186"/>
      <c r="DXS1" s="186"/>
      <c r="DXT1" s="186"/>
      <c r="DXU1" s="186"/>
      <c r="DXV1" s="186"/>
      <c r="DXW1" s="186"/>
      <c r="DXX1" s="186"/>
      <c r="DXY1" s="186"/>
      <c r="DXZ1" s="186"/>
      <c r="DYA1" s="186"/>
      <c r="DYB1" s="186"/>
      <c r="DYC1" s="186"/>
      <c r="DYD1" s="186"/>
      <c r="DYE1" s="186"/>
      <c r="DYF1" s="186"/>
      <c r="DYG1" s="186"/>
      <c r="DYH1" s="186"/>
      <c r="DYI1" s="186"/>
      <c r="DYJ1" s="186"/>
      <c r="DYK1" s="186"/>
      <c r="DYL1" s="186"/>
      <c r="DYM1" s="186"/>
      <c r="DYN1" s="186"/>
      <c r="DYO1" s="186"/>
      <c r="DYP1" s="186"/>
      <c r="DYQ1" s="186"/>
      <c r="DYR1" s="186"/>
      <c r="DYS1" s="186"/>
      <c r="DYT1" s="186"/>
      <c r="DYU1" s="186"/>
      <c r="DYV1" s="186"/>
      <c r="DYW1" s="186"/>
      <c r="DYX1" s="186"/>
      <c r="DYY1" s="186"/>
      <c r="DYZ1" s="186"/>
      <c r="DZA1" s="186"/>
      <c r="DZB1" s="186"/>
      <c r="DZC1" s="186"/>
      <c r="DZD1" s="186"/>
      <c r="DZE1" s="186"/>
      <c r="DZF1" s="186"/>
      <c r="DZG1" s="186"/>
      <c r="DZH1" s="186"/>
      <c r="DZI1" s="186"/>
      <c r="DZJ1" s="186"/>
      <c r="DZK1" s="186"/>
      <c r="DZL1" s="186"/>
      <c r="DZM1" s="186"/>
      <c r="DZN1" s="186"/>
      <c r="DZO1" s="186"/>
      <c r="DZP1" s="186"/>
      <c r="DZQ1" s="186"/>
      <c r="DZR1" s="186"/>
      <c r="DZS1" s="186"/>
      <c r="DZT1" s="186"/>
      <c r="DZU1" s="186"/>
      <c r="DZV1" s="186"/>
      <c r="DZW1" s="186"/>
      <c r="DZX1" s="186"/>
      <c r="DZY1" s="186"/>
      <c r="DZZ1" s="186"/>
      <c r="EAA1" s="186"/>
      <c r="EAB1" s="186"/>
      <c r="EAC1" s="186"/>
      <c r="EAD1" s="186"/>
      <c r="EAE1" s="186"/>
      <c r="EAF1" s="186"/>
      <c r="EAG1" s="186"/>
      <c r="EAH1" s="186"/>
      <c r="EAI1" s="186"/>
      <c r="EAJ1" s="186"/>
      <c r="EAK1" s="186"/>
      <c r="EAL1" s="186"/>
      <c r="EAM1" s="186"/>
      <c r="EAN1" s="186"/>
      <c r="EAO1" s="186"/>
      <c r="EAP1" s="186"/>
      <c r="EAQ1" s="186"/>
      <c r="EAR1" s="186"/>
      <c r="EAS1" s="186"/>
      <c r="EAT1" s="186"/>
      <c r="EAU1" s="186"/>
      <c r="EAV1" s="186"/>
      <c r="EAW1" s="186"/>
      <c r="EAX1" s="186"/>
      <c r="EAY1" s="186"/>
      <c r="EAZ1" s="186"/>
      <c r="EBA1" s="186"/>
      <c r="EBB1" s="186"/>
      <c r="EBC1" s="186"/>
      <c r="EBD1" s="186"/>
      <c r="EBE1" s="186"/>
      <c r="EBF1" s="186"/>
      <c r="EBG1" s="186"/>
      <c r="EBH1" s="186"/>
      <c r="EBI1" s="186"/>
      <c r="EBJ1" s="186"/>
      <c r="EBK1" s="186"/>
      <c r="EBL1" s="186"/>
      <c r="EBM1" s="186"/>
      <c r="EBN1" s="186"/>
      <c r="EBO1" s="186"/>
      <c r="EBP1" s="186"/>
      <c r="EBQ1" s="186"/>
      <c r="EBR1" s="186"/>
      <c r="EBS1" s="186"/>
      <c r="EBT1" s="186"/>
      <c r="EBU1" s="186"/>
      <c r="EBV1" s="186"/>
      <c r="EBW1" s="186"/>
      <c r="EBX1" s="186"/>
      <c r="EBY1" s="186"/>
      <c r="EBZ1" s="186"/>
      <c r="ECA1" s="186"/>
      <c r="ECB1" s="186"/>
      <c r="ECC1" s="186"/>
      <c r="ECD1" s="186"/>
      <c r="ECE1" s="186"/>
      <c r="ECF1" s="186"/>
      <c r="ECG1" s="186"/>
      <c r="ECH1" s="186"/>
      <c r="ECI1" s="186"/>
      <c r="ECJ1" s="186"/>
      <c r="ECK1" s="186"/>
      <c r="ECL1" s="186"/>
      <c r="ECM1" s="186"/>
      <c r="ECN1" s="186"/>
      <c r="ECO1" s="186"/>
      <c r="ECP1" s="186"/>
      <c r="ECQ1" s="186"/>
      <c r="ECR1" s="186"/>
      <c r="ECS1" s="186"/>
      <c r="ECT1" s="186"/>
      <c r="ECU1" s="186"/>
      <c r="ECV1" s="186"/>
      <c r="ECW1" s="186"/>
      <c r="ECX1" s="186"/>
      <c r="ECY1" s="186"/>
      <c r="ECZ1" s="186"/>
      <c r="EDA1" s="186"/>
      <c r="EDB1" s="186"/>
      <c r="EDC1" s="186"/>
      <c r="EDD1" s="186"/>
      <c r="EDE1" s="186"/>
      <c r="EDF1" s="186"/>
      <c r="EDG1" s="186"/>
      <c r="EDH1" s="186"/>
      <c r="EDI1" s="186"/>
      <c r="EDJ1" s="186"/>
      <c r="EDK1" s="186"/>
      <c r="EDL1" s="186"/>
      <c r="EDM1" s="186"/>
      <c r="EDN1" s="186"/>
      <c r="EDO1" s="186"/>
      <c r="EDP1" s="186"/>
      <c r="EDQ1" s="186"/>
      <c r="EDR1" s="186"/>
      <c r="EDS1" s="186"/>
      <c r="EDT1" s="186"/>
      <c r="EDU1" s="186"/>
      <c r="EDV1" s="186"/>
      <c r="EDW1" s="186"/>
      <c r="EDX1" s="186"/>
      <c r="EDY1" s="186"/>
      <c r="EDZ1" s="186"/>
      <c r="EEA1" s="186"/>
      <c r="EEB1" s="186"/>
      <c r="EEC1" s="186"/>
      <c r="EED1" s="186"/>
      <c r="EEE1" s="186"/>
      <c r="EEF1" s="186"/>
      <c r="EEG1" s="186"/>
      <c r="EEH1" s="186"/>
      <c r="EEI1" s="186"/>
      <c r="EEJ1" s="186"/>
      <c r="EEK1" s="186"/>
      <c r="EEL1" s="186"/>
      <c r="EEM1" s="186"/>
      <c r="EEN1" s="186"/>
      <c r="EEO1" s="186"/>
      <c r="EEP1" s="186"/>
      <c r="EEQ1" s="186"/>
      <c r="EER1" s="186"/>
      <c r="EES1" s="186"/>
      <c r="EET1" s="186"/>
      <c r="EEU1" s="186"/>
      <c r="EEV1" s="186"/>
      <c r="EEW1" s="186"/>
      <c r="EEX1" s="186"/>
      <c r="EEY1" s="186"/>
      <c r="EEZ1" s="186"/>
      <c r="EFA1" s="186"/>
      <c r="EFB1" s="186"/>
      <c r="EFC1" s="186"/>
      <c r="EFD1" s="186"/>
      <c r="EFE1" s="186"/>
      <c r="EFF1" s="186"/>
      <c r="EFG1" s="186"/>
      <c r="EFH1" s="186"/>
      <c r="EFI1" s="186"/>
      <c r="EFJ1" s="186"/>
      <c r="EFK1" s="186"/>
      <c r="EFL1" s="186"/>
      <c r="EFM1" s="186"/>
      <c r="EFN1" s="186"/>
      <c r="EFO1" s="186"/>
      <c r="EFP1" s="186"/>
      <c r="EFQ1" s="186"/>
      <c r="EFR1" s="186"/>
      <c r="EFS1" s="186"/>
      <c r="EFT1" s="186"/>
      <c r="EFU1" s="186"/>
      <c r="EFV1" s="186"/>
      <c r="EFW1" s="186"/>
      <c r="EFX1" s="186"/>
      <c r="EFY1" s="186"/>
      <c r="EFZ1" s="186"/>
      <c r="EGA1" s="186"/>
      <c r="EGB1" s="186"/>
      <c r="EGC1" s="186"/>
      <c r="EGD1" s="186"/>
      <c r="EGE1" s="186"/>
      <c r="EGF1" s="186"/>
      <c r="EGG1" s="186"/>
      <c r="EGH1" s="186"/>
      <c r="EGI1" s="186"/>
      <c r="EGJ1" s="186"/>
      <c r="EGK1" s="186"/>
      <c r="EGL1" s="186"/>
      <c r="EGM1" s="186"/>
      <c r="EGN1" s="186"/>
      <c r="EGO1" s="186"/>
      <c r="EGP1" s="186"/>
      <c r="EGQ1" s="186"/>
      <c r="EGR1" s="186"/>
      <c r="EGS1" s="186"/>
      <c r="EGT1" s="186"/>
      <c r="EGU1" s="186"/>
      <c r="EGV1" s="186"/>
      <c r="EGW1" s="186"/>
      <c r="EGX1" s="186"/>
      <c r="EGY1" s="186"/>
      <c r="EGZ1" s="186"/>
      <c r="EHA1" s="186"/>
      <c r="EHB1" s="186"/>
      <c r="EHC1" s="186"/>
      <c r="EHD1" s="186"/>
      <c r="EHE1" s="186"/>
      <c r="EHF1" s="186"/>
      <c r="EHG1" s="186"/>
      <c r="EHH1" s="186"/>
      <c r="EHI1" s="186"/>
      <c r="EHJ1" s="186"/>
      <c r="EHK1" s="186"/>
      <c r="EHL1" s="186"/>
      <c r="EHM1" s="186"/>
      <c r="EHN1" s="186"/>
      <c r="EHO1" s="186"/>
      <c r="EHP1" s="186"/>
      <c r="EHQ1" s="186"/>
      <c r="EHR1" s="186"/>
      <c r="EHS1" s="186"/>
      <c r="EHT1" s="186"/>
      <c r="EHU1" s="186"/>
      <c r="EHV1" s="186"/>
      <c r="EHW1" s="186"/>
      <c r="EHX1" s="186"/>
      <c r="EHY1" s="186"/>
      <c r="EHZ1" s="186"/>
      <c r="EIA1" s="186"/>
      <c r="EIB1" s="186"/>
      <c r="EIC1" s="186"/>
      <c r="EID1" s="186"/>
      <c r="EIE1" s="186"/>
      <c r="EIF1" s="186"/>
      <c r="EIG1" s="186"/>
      <c r="EIH1" s="186"/>
      <c r="EII1" s="186"/>
      <c r="EIJ1" s="186"/>
      <c r="EIK1" s="186"/>
      <c r="EIL1" s="186"/>
      <c r="EIM1" s="186"/>
      <c r="EIN1" s="186"/>
      <c r="EIO1" s="186"/>
      <c r="EIP1" s="186"/>
      <c r="EIQ1" s="186"/>
      <c r="EIR1" s="186"/>
      <c r="EIS1" s="186"/>
      <c r="EIT1" s="186"/>
      <c r="EIU1" s="186"/>
      <c r="EIV1" s="186"/>
      <c r="EIW1" s="186"/>
      <c r="EIX1" s="186"/>
      <c r="EIY1" s="186"/>
      <c r="EIZ1" s="186"/>
      <c r="EJA1" s="186"/>
      <c r="EJB1" s="186"/>
      <c r="EJC1" s="186"/>
      <c r="EJD1" s="186"/>
      <c r="EJE1" s="186"/>
      <c r="EJF1" s="186"/>
      <c r="EJG1" s="186"/>
      <c r="EJH1" s="186"/>
      <c r="EJI1" s="186"/>
      <c r="EJJ1" s="186"/>
      <c r="EJK1" s="186"/>
      <c r="EJL1" s="186"/>
      <c r="EJM1" s="186"/>
      <c r="EJN1" s="186"/>
      <c r="EJO1" s="186"/>
      <c r="EJP1" s="186"/>
      <c r="EJQ1" s="186"/>
      <c r="EJR1" s="186"/>
      <c r="EJS1" s="186"/>
      <c r="EJT1" s="186"/>
      <c r="EJU1" s="186"/>
      <c r="EJV1" s="186"/>
      <c r="EJW1" s="186"/>
      <c r="EJX1" s="186"/>
      <c r="EJY1" s="186"/>
      <c r="EJZ1" s="186"/>
      <c r="EKA1" s="186"/>
      <c r="EKB1" s="186"/>
      <c r="EKC1" s="186"/>
      <c r="EKD1" s="186"/>
      <c r="EKE1" s="186"/>
      <c r="EKF1" s="186"/>
      <c r="EKG1" s="186"/>
      <c r="EKH1" s="186"/>
      <c r="EKI1" s="186"/>
      <c r="EKJ1" s="186"/>
      <c r="EKK1" s="186"/>
      <c r="EKL1" s="186"/>
      <c r="EKM1" s="186"/>
      <c r="EKN1" s="186"/>
      <c r="EKO1" s="186"/>
      <c r="EKP1" s="186"/>
      <c r="EKQ1" s="186"/>
      <c r="EKR1" s="186"/>
      <c r="EKS1" s="186"/>
      <c r="EKT1" s="186"/>
      <c r="EKU1" s="186"/>
      <c r="EKV1" s="186"/>
      <c r="EKW1" s="186"/>
      <c r="EKX1" s="186"/>
      <c r="EKY1" s="186"/>
      <c r="EKZ1" s="186"/>
      <c r="ELA1" s="186"/>
      <c r="ELB1" s="186"/>
      <c r="ELC1" s="186"/>
      <c r="ELD1" s="186"/>
      <c r="ELE1" s="186"/>
      <c r="ELF1" s="186"/>
      <c r="ELG1" s="186"/>
      <c r="ELH1" s="186"/>
      <c r="ELI1" s="186"/>
      <c r="ELJ1" s="186"/>
      <c r="ELK1" s="186"/>
      <c r="ELL1" s="186"/>
      <c r="ELM1" s="186"/>
      <c r="ELN1" s="186"/>
      <c r="ELO1" s="186"/>
      <c r="ELP1" s="186"/>
      <c r="ELQ1" s="186"/>
      <c r="ELR1" s="186"/>
      <c r="ELS1" s="186"/>
      <c r="ELT1" s="186"/>
      <c r="ELU1" s="186"/>
      <c r="ELV1" s="186"/>
      <c r="ELW1" s="186"/>
      <c r="ELX1" s="186"/>
      <c r="ELY1" s="186"/>
      <c r="ELZ1" s="186"/>
      <c r="EMA1" s="186"/>
      <c r="EMB1" s="186"/>
      <c r="EMC1" s="186"/>
      <c r="EMD1" s="186"/>
      <c r="EME1" s="186"/>
      <c r="EMF1" s="186"/>
      <c r="EMG1" s="186"/>
      <c r="EMH1" s="186"/>
      <c r="EMI1" s="186"/>
      <c r="EMJ1" s="186"/>
      <c r="EMK1" s="186"/>
      <c r="EML1" s="186"/>
      <c r="EMM1" s="186"/>
      <c r="EMN1" s="186"/>
      <c r="EMO1" s="186"/>
      <c r="EMP1" s="186"/>
      <c r="EMQ1" s="186"/>
      <c r="EMR1" s="186"/>
      <c r="EMS1" s="186"/>
      <c r="EMT1" s="186"/>
      <c r="EMU1" s="186"/>
      <c r="EMV1" s="186"/>
      <c r="EMW1" s="186"/>
      <c r="EMX1" s="186"/>
      <c r="EMY1" s="186"/>
      <c r="EMZ1" s="186"/>
      <c r="ENA1" s="186"/>
      <c r="ENB1" s="186"/>
      <c r="ENC1" s="186"/>
      <c r="END1" s="186"/>
      <c r="ENE1" s="186"/>
      <c r="ENF1" s="186"/>
      <c r="ENG1" s="186"/>
      <c r="ENH1" s="186"/>
      <c r="ENI1" s="186"/>
      <c r="ENJ1" s="186"/>
      <c r="ENK1" s="186"/>
      <c r="ENL1" s="186"/>
      <c r="ENM1" s="186"/>
      <c r="ENN1" s="186"/>
      <c r="ENO1" s="186"/>
      <c r="ENP1" s="186"/>
      <c r="ENQ1" s="186"/>
      <c r="ENR1" s="186"/>
      <c r="ENS1" s="186"/>
      <c r="ENT1" s="186"/>
      <c r="ENU1" s="186"/>
      <c r="ENV1" s="186"/>
      <c r="ENW1" s="186"/>
      <c r="ENX1" s="186"/>
      <c r="ENY1" s="186"/>
      <c r="ENZ1" s="186"/>
      <c r="EOA1" s="186"/>
      <c r="EOB1" s="186"/>
      <c r="EOC1" s="186"/>
      <c r="EOD1" s="186"/>
      <c r="EOE1" s="186"/>
      <c r="EOF1" s="186"/>
      <c r="EOG1" s="186"/>
      <c r="EOH1" s="186"/>
      <c r="EOI1" s="186"/>
      <c r="EOJ1" s="186"/>
      <c r="EOK1" s="186"/>
      <c r="EOL1" s="186"/>
      <c r="EOM1" s="186"/>
      <c r="EON1" s="186"/>
      <c r="EOO1" s="186"/>
      <c r="EOP1" s="186"/>
      <c r="EOQ1" s="186"/>
      <c r="EOR1" s="186"/>
      <c r="EOS1" s="186"/>
      <c r="EOT1" s="186"/>
      <c r="EOU1" s="186"/>
      <c r="EOV1" s="186"/>
      <c r="EOW1" s="186"/>
      <c r="EOX1" s="186"/>
      <c r="EOY1" s="186"/>
      <c r="EOZ1" s="186"/>
      <c r="EPA1" s="186"/>
      <c r="EPB1" s="186"/>
      <c r="EPC1" s="186"/>
      <c r="EPD1" s="186"/>
      <c r="EPE1" s="186"/>
      <c r="EPF1" s="186"/>
      <c r="EPG1" s="186"/>
      <c r="EPH1" s="186"/>
      <c r="EPI1" s="186"/>
      <c r="EPJ1" s="186"/>
      <c r="EPK1" s="186"/>
      <c r="EPL1" s="186"/>
      <c r="EPM1" s="186"/>
      <c r="EPN1" s="186"/>
      <c r="EPO1" s="186"/>
      <c r="EPP1" s="186"/>
      <c r="EPQ1" s="186"/>
      <c r="EPR1" s="186"/>
      <c r="EPS1" s="186"/>
      <c r="EPT1" s="186"/>
      <c r="EPU1" s="186"/>
      <c r="EPV1" s="186"/>
      <c r="EPW1" s="186"/>
      <c r="EPX1" s="186"/>
      <c r="EPY1" s="186"/>
      <c r="EPZ1" s="186"/>
      <c r="EQA1" s="186"/>
      <c r="EQB1" s="186"/>
      <c r="EQC1" s="186"/>
      <c r="EQD1" s="186"/>
      <c r="EQE1" s="186"/>
      <c r="EQF1" s="186"/>
      <c r="EQG1" s="186"/>
      <c r="EQH1" s="186"/>
      <c r="EQI1" s="186"/>
      <c r="EQJ1" s="186"/>
      <c r="EQK1" s="186"/>
      <c r="EQL1" s="186"/>
      <c r="EQM1" s="186"/>
      <c r="EQN1" s="186"/>
      <c r="EQO1" s="186"/>
      <c r="EQP1" s="186"/>
      <c r="EQQ1" s="186"/>
      <c r="EQR1" s="186"/>
      <c r="EQS1" s="186"/>
      <c r="EQT1" s="186"/>
      <c r="EQU1" s="186"/>
      <c r="EQV1" s="186"/>
      <c r="EQW1" s="186"/>
      <c r="EQX1" s="186"/>
      <c r="EQY1" s="186"/>
      <c r="EQZ1" s="186"/>
      <c r="ERA1" s="186"/>
      <c r="ERB1" s="186"/>
      <c r="ERC1" s="186"/>
      <c r="ERD1" s="186"/>
      <c r="ERE1" s="186"/>
      <c r="ERF1" s="186"/>
      <c r="ERG1" s="186"/>
      <c r="ERH1" s="186"/>
      <c r="ERI1" s="186"/>
      <c r="ERJ1" s="186"/>
      <c r="ERK1" s="186"/>
      <c r="ERL1" s="186"/>
      <c r="ERM1" s="186"/>
      <c r="ERN1" s="186"/>
      <c r="ERO1" s="186"/>
      <c r="ERP1" s="186"/>
      <c r="ERQ1" s="186"/>
      <c r="ERR1" s="186"/>
      <c r="ERS1" s="186"/>
      <c r="ERT1" s="186"/>
      <c r="ERU1" s="186"/>
      <c r="ERV1" s="186"/>
      <c r="ERW1" s="186"/>
      <c r="ERX1" s="186"/>
      <c r="ERY1" s="186"/>
      <c r="ERZ1" s="186"/>
      <c r="ESA1" s="186"/>
      <c r="ESB1" s="186"/>
      <c r="ESC1" s="186"/>
      <c r="ESD1" s="186"/>
      <c r="ESE1" s="186"/>
      <c r="ESF1" s="186"/>
      <c r="ESG1" s="186"/>
      <c r="ESH1" s="186"/>
      <c r="ESI1" s="186"/>
      <c r="ESJ1" s="186"/>
      <c r="ESK1" s="186"/>
      <c r="ESL1" s="186"/>
      <c r="ESM1" s="186"/>
      <c r="ESN1" s="186"/>
      <c r="ESO1" s="186"/>
      <c r="ESP1" s="186"/>
      <c r="ESQ1" s="186"/>
      <c r="ESR1" s="186"/>
      <c r="ESS1" s="186"/>
      <c r="EST1" s="186"/>
      <c r="ESU1" s="186"/>
      <c r="ESV1" s="186"/>
      <c r="ESW1" s="186"/>
      <c r="ESX1" s="186"/>
      <c r="ESY1" s="186"/>
      <c r="ESZ1" s="186"/>
      <c r="ETA1" s="186"/>
      <c r="ETB1" s="186"/>
      <c r="ETC1" s="186"/>
      <c r="ETD1" s="186"/>
      <c r="ETE1" s="186"/>
      <c r="ETF1" s="186"/>
      <c r="ETG1" s="186"/>
      <c r="ETH1" s="186"/>
      <c r="ETI1" s="186"/>
      <c r="ETJ1" s="186"/>
      <c r="ETK1" s="186"/>
      <c r="ETL1" s="186"/>
      <c r="ETM1" s="186"/>
      <c r="ETN1" s="186"/>
      <c r="ETO1" s="186"/>
      <c r="ETP1" s="186"/>
      <c r="ETQ1" s="186"/>
      <c r="ETR1" s="186"/>
      <c r="ETS1" s="186"/>
      <c r="ETT1" s="186"/>
      <c r="ETU1" s="186"/>
      <c r="ETV1" s="186"/>
      <c r="ETW1" s="186"/>
      <c r="ETX1" s="186"/>
      <c r="ETY1" s="186"/>
      <c r="ETZ1" s="186"/>
      <c r="EUA1" s="186"/>
      <c r="EUB1" s="186"/>
      <c r="EUC1" s="186"/>
      <c r="EUD1" s="186"/>
      <c r="EUE1" s="186"/>
      <c r="EUF1" s="186"/>
      <c r="EUG1" s="186"/>
      <c r="EUH1" s="186"/>
      <c r="EUI1" s="186"/>
      <c r="EUJ1" s="186"/>
      <c r="EUK1" s="186"/>
      <c r="EUL1" s="186"/>
      <c r="EUM1" s="186"/>
      <c r="EUN1" s="186"/>
      <c r="EUO1" s="186"/>
      <c r="EUP1" s="186"/>
      <c r="EUQ1" s="186"/>
      <c r="EUR1" s="186"/>
      <c r="EUS1" s="186"/>
      <c r="EUT1" s="186"/>
      <c r="EUU1" s="186"/>
      <c r="EUV1" s="186"/>
      <c r="EUW1" s="186"/>
      <c r="EUX1" s="186"/>
      <c r="EUY1" s="186"/>
      <c r="EUZ1" s="186"/>
      <c r="EVA1" s="186"/>
      <c r="EVB1" s="186"/>
      <c r="EVC1" s="186"/>
      <c r="EVD1" s="186"/>
      <c r="EVE1" s="186"/>
      <c r="EVF1" s="186"/>
      <c r="EVG1" s="186"/>
      <c r="EVH1" s="186"/>
      <c r="EVI1" s="186"/>
      <c r="EVJ1" s="186"/>
      <c r="EVK1" s="186"/>
      <c r="EVL1" s="186"/>
      <c r="EVM1" s="186"/>
      <c r="EVN1" s="186"/>
      <c r="EVO1" s="186"/>
      <c r="EVP1" s="186"/>
      <c r="EVQ1" s="186"/>
      <c r="EVR1" s="186"/>
      <c r="EVS1" s="186"/>
      <c r="EVT1" s="186"/>
      <c r="EVU1" s="186"/>
      <c r="EVV1" s="186"/>
      <c r="EVW1" s="186"/>
      <c r="EVX1" s="186"/>
      <c r="EVY1" s="186"/>
      <c r="EVZ1" s="186"/>
      <c r="EWA1" s="186"/>
      <c r="EWB1" s="186"/>
      <c r="EWC1" s="186"/>
      <c r="EWD1" s="186"/>
      <c r="EWE1" s="186"/>
      <c r="EWF1" s="186"/>
      <c r="EWG1" s="186"/>
      <c r="EWH1" s="186"/>
      <c r="EWI1" s="186"/>
      <c r="EWJ1" s="186"/>
      <c r="EWK1" s="186"/>
      <c r="EWL1" s="186"/>
      <c r="EWM1" s="186"/>
      <c r="EWN1" s="186"/>
      <c r="EWO1" s="186"/>
      <c r="EWP1" s="186"/>
      <c r="EWQ1" s="186"/>
      <c r="EWR1" s="186"/>
      <c r="EWS1" s="186"/>
      <c r="EWT1" s="186"/>
      <c r="EWU1" s="186"/>
      <c r="EWV1" s="186"/>
      <c r="EWW1" s="186"/>
      <c r="EWX1" s="186"/>
      <c r="EWY1" s="186"/>
      <c r="EWZ1" s="186"/>
      <c r="EXA1" s="186"/>
      <c r="EXB1" s="186"/>
      <c r="EXC1" s="186"/>
      <c r="EXD1" s="186"/>
      <c r="EXE1" s="186"/>
      <c r="EXF1" s="186"/>
      <c r="EXG1" s="186"/>
      <c r="EXH1" s="186"/>
      <c r="EXI1" s="186"/>
      <c r="EXJ1" s="186"/>
      <c r="EXK1" s="186"/>
      <c r="EXL1" s="186"/>
      <c r="EXM1" s="186"/>
      <c r="EXN1" s="186"/>
      <c r="EXO1" s="186"/>
      <c r="EXP1" s="186"/>
      <c r="EXQ1" s="186"/>
      <c r="EXR1" s="186"/>
      <c r="EXS1" s="186"/>
      <c r="EXT1" s="186"/>
      <c r="EXU1" s="186"/>
      <c r="EXV1" s="186"/>
      <c r="EXW1" s="186"/>
      <c r="EXX1" s="186"/>
      <c r="EXY1" s="186"/>
      <c r="EXZ1" s="186"/>
      <c r="EYA1" s="186"/>
      <c r="EYB1" s="186"/>
      <c r="EYC1" s="186"/>
      <c r="EYD1" s="186"/>
      <c r="EYE1" s="186"/>
      <c r="EYF1" s="186"/>
      <c r="EYG1" s="186"/>
      <c r="EYH1" s="186"/>
      <c r="EYI1" s="186"/>
      <c r="EYJ1" s="186"/>
      <c r="EYK1" s="186"/>
      <c r="EYL1" s="186"/>
      <c r="EYM1" s="186"/>
      <c r="EYN1" s="186"/>
      <c r="EYO1" s="186"/>
      <c r="EYP1" s="186"/>
      <c r="EYQ1" s="186"/>
      <c r="EYR1" s="186"/>
      <c r="EYS1" s="186"/>
      <c r="EYT1" s="186"/>
      <c r="EYU1" s="186"/>
      <c r="EYV1" s="186"/>
      <c r="EYW1" s="186"/>
      <c r="EYX1" s="186"/>
      <c r="EYY1" s="186"/>
      <c r="EYZ1" s="186"/>
      <c r="EZA1" s="186"/>
      <c r="EZB1" s="186"/>
      <c r="EZC1" s="186"/>
      <c r="EZD1" s="186"/>
      <c r="EZE1" s="186"/>
      <c r="EZF1" s="186"/>
      <c r="EZG1" s="186"/>
      <c r="EZH1" s="186"/>
      <c r="EZI1" s="186"/>
      <c r="EZJ1" s="186"/>
      <c r="EZK1" s="186"/>
      <c r="EZL1" s="186"/>
      <c r="EZM1" s="186"/>
      <c r="EZN1" s="186"/>
      <c r="EZO1" s="186"/>
      <c r="EZP1" s="186"/>
      <c r="EZQ1" s="186"/>
      <c r="EZR1" s="186"/>
      <c r="EZS1" s="186"/>
      <c r="EZT1" s="186"/>
      <c r="EZU1" s="186"/>
      <c r="EZV1" s="186"/>
      <c r="EZW1" s="186"/>
      <c r="EZX1" s="186"/>
      <c r="EZY1" s="186"/>
      <c r="EZZ1" s="186"/>
      <c r="FAA1" s="186"/>
      <c r="FAB1" s="186"/>
      <c r="FAC1" s="186"/>
      <c r="FAD1" s="186"/>
      <c r="FAE1" s="186"/>
      <c r="FAF1" s="186"/>
      <c r="FAG1" s="186"/>
      <c r="FAH1" s="186"/>
      <c r="FAI1" s="186"/>
      <c r="FAJ1" s="186"/>
      <c r="FAK1" s="186"/>
      <c r="FAL1" s="186"/>
      <c r="FAM1" s="186"/>
      <c r="FAN1" s="186"/>
      <c r="FAO1" s="186"/>
      <c r="FAP1" s="186"/>
      <c r="FAQ1" s="186"/>
      <c r="FAR1" s="186"/>
      <c r="FAS1" s="186"/>
      <c r="FAT1" s="186"/>
      <c r="FAU1" s="186"/>
      <c r="FAV1" s="186"/>
      <c r="FAW1" s="186"/>
      <c r="FAX1" s="186"/>
      <c r="FAY1" s="186"/>
      <c r="FAZ1" s="186"/>
      <c r="FBA1" s="186"/>
      <c r="FBB1" s="186"/>
      <c r="FBC1" s="186"/>
      <c r="FBD1" s="186"/>
      <c r="FBE1" s="186"/>
      <c r="FBF1" s="186"/>
      <c r="FBG1" s="186"/>
      <c r="FBH1" s="186"/>
      <c r="FBI1" s="186"/>
      <c r="FBJ1" s="186"/>
      <c r="FBK1" s="186"/>
      <c r="FBL1" s="186"/>
      <c r="FBM1" s="186"/>
      <c r="FBN1" s="186"/>
      <c r="FBO1" s="186"/>
      <c r="FBP1" s="186"/>
      <c r="FBQ1" s="186"/>
      <c r="FBR1" s="186"/>
      <c r="FBS1" s="186"/>
      <c r="FBT1" s="186"/>
      <c r="FBU1" s="186"/>
      <c r="FBV1" s="186"/>
      <c r="FBW1" s="186"/>
      <c r="FBX1" s="186"/>
      <c r="FBY1" s="186"/>
      <c r="FBZ1" s="186"/>
      <c r="FCA1" s="186"/>
      <c r="FCB1" s="186"/>
      <c r="FCC1" s="186"/>
      <c r="FCD1" s="186"/>
      <c r="FCE1" s="186"/>
      <c r="FCF1" s="186"/>
      <c r="FCG1" s="186"/>
      <c r="FCH1" s="186"/>
      <c r="FCI1" s="186"/>
      <c r="FCJ1" s="186"/>
      <c r="FCK1" s="186"/>
      <c r="FCL1" s="186"/>
      <c r="FCM1" s="186"/>
      <c r="FCN1" s="186"/>
      <c r="FCO1" s="186"/>
      <c r="FCP1" s="186"/>
      <c r="FCQ1" s="186"/>
      <c r="FCR1" s="186"/>
      <c r="FCS1" s="186"/>
      <c r="FCT1" s="186"/>
      <c r="FCU1" s="186"/>
      <c r="FCV1" s="186"/>
      <c r="FCW1" s="186"/>
      <c r="FCX1" s="186"/>
      <c r="FCY1" s="186"/>
      <c r="FCZ1" s="186"/>
      <c r="FDA1" s="186"/>
      <c r="FDB1" s="186"/>
      <c r="FDC1" s="186"/>
      <c r="FDD1" s="186"/>
      <c r="FDE1" s="186"/>
      <c r="FDF1" s="186"/>
      <c r="FDG1" s="186"/>
      <c r="FDH1" s="186"/>
      <c r="FDI1" s="186"/>
      <c r="FDJ1" s="186"/>
      <c r="FDK1" s="186"/>
      <c r="FDL1" s="186"/>
      <c r="FDM1" s="186"/>
      <c r="FDN1" s="186"/>
      <c r="FDO1" s="186"/>
      <c r="FDP1" s="186"/>
      <c r="FDQ1" s="186"/>
      <c r="FDR1" s="186"/>
      <c r="FDS1" s="186"/>
      <c r="FDT1" s="186"/>
      <c r="FDU1" s="186"/>
      <c r="FDV1" s="186"/>
      <c r="FDW1" s="186"/>
      <c r="FDX1" s="186"/>
      <c r="FDY1" s="186"/>
      <c r="FDZ1" s="186"/>
      <c r="FEA1" s="186"/>
      <c r="FEB1" s="186"/>
      <c r="FEC1" s="186"/>
      <c r="FED1" s="186"/>
      <c r="FEE1" s="186"/>
      <c r="FEF1" s="186"/>
      <c r="FEG1" s="186"/>
      <c r="FEH1" s="186"/>
      <c r="FEI1" s="186"/>
      <c r="FEJ1" s="186"/>
      <c r="FEK1" s="186"/>
      <c r="FEL1" s="186"/>
      <c r="FEM1" s="186"/>
      <c r="FEN1" s="186"/>
      <c r="FEO1" s="186"/>
      <c r="FEP1" s="186"/>
      <c r="FEQ1" s="186"/>
      <c r="FER1" s="186"/>
      <c r="FES1" s="186"/>
      <c r="FET1" s="186"/>
      <c r="FEU1" s="186"/>
      <c r="FEV1" s="186"/>
      <c r="FEW1" s="186"/>
      <c r="FEX1" s="186"/>
      <c r="FEY1" s="186"/>
      <c r="FEZ1" s="186"/>
      <c r="FFA1" s="186"/>
      <c r="FFB1" s="186"/>
      <c r="FFC1" s="186"/>
      <c r="FFD1" s="186"/>
      <c r="FFE1" s="186"/>
      <c r="FFF1" s="186"/>
      <c r="FFG1" s="186"/>
      <c r="FFH1" s="186"/>
      <c r="FFI1" s="186"/>
      <c r="FFJ1" s="186"/>
      <c r="FFK1" s="186"/>
      <c r="FFL1" s="186"/>
      <c r="FFM1" s="186"/>
      <c r="FFN1" s="186"/>
      <c r="FFO1" s="186"/>
      <c r="FFP1" s="186"/>
      <c r="FFQ1" s="186"/>
      <c r="FFR1" s="186"/>
      <c r="FFS1" s="186"/>
      <c r="FFT1" s="186"/>
      <c r="FFU1" s="186"/>
      <c r="FFV1" s="186"/>
      <c r="FFW1" s="186"/>
      <c r="FFX1" s="186"/>
      <c r="FFY1" s="186"/>
      <c r="FFZ1" s="186"/>
      <c r="FGA1" s="186"/>
      <c r="FGB1" s="186"/>
      <c r="FGC1" s="186"/>
      <c r="FGD1" s="186"/>
      <c r="FGE1" s="186"/>
      <c r="FGF1" s="186"/>
      <c r="FGG1" s="186"/>
      <c r="FGH1" s="186"/>
      <c r="FGI1" s="186"/>
      <c r="FGJ1" s="186"/>
      <c r="FGK1" s="186"/>
      <c r="FGL1" s="186"/>
      <c r="FGM1" s="186"/>
      <c r="FGN1" s="186"/>
      <c r="FGO1" s="186"/>
      <c r="FGP1" s="186"/>
      <c r="FGQ1" s="186"/>
      <c r="FGR1" s="186"/>
      <c r="FGS1" s="186"/>
      <c r="FGT1" s="186"/>
      <c r="FGU1" s="186"/>
      <c r="FGV1" s="186"/>
      <c r="FGW1" s="186"/>
      <c r="FGX1" s="186"/>
      <c r="FGY1" s="186"/>
      <c r="FGZ1" s="186"/>
      <c r="FHA1" s="186"/>
      <c r="FHB1" s="186"/>
      <c r="FHC1" s="186"/>
      <c r="FHD1" s="186"/>
      <c r="FHE1" s="186"/>
      <c r="FHF1" s="186"/>
      <c r="FHG1" s="186"/>
      <c r="FHH1" s="186"/>
      <c r="FHI1" s="186"/>
      <c r="FHJ1" s="186"/>
      <c r="FHK1" s="186"/>
      <c r="FHL1" s="186"/>
      <c r="FHM1" s="186"/>
      <c r="FHN1" s="186"/>
      <c r="FHO1" s="186"/>
      <c r="FHP1" s="186"/>
      <c r="FHQ1" s="186"/>
      <c r="FHR1" s="186"/>
      <c r="FHS1" s="186"/>
      <c r="FHT1" s="186"/>
      <c r="FHU1" s="186"/>
      <c r="FHV1" s="186"/>
      <c r="FHW1" s="186"/>
      <c r="FHX1" s="186"/>
      <c r="FHY1" s="186"/>
      <c r="FHZ1" s="186"/>
      <c r="FIA1" s="186"/>
      <c r="FIB1" s="186"/>
      <c r="FIC1" s="186"/>
      <c r="FID1" s="186"/>
      <c r="FIE1" s="186"/>
      <c r="FIF1" s="186"/>
      <c r="FIG1" s="186"/>
      <c r="FIH1" s="186"/>
      <c r="FII1" s="186"/>
      <c r="FIJ1" s="186"/>
      <c r="FIK1" s="186"/>
      <c r="FIL1" s="186"/>
      <c r="FIM1" s="186"/>
      <c r="FIN1" s="186"/>
      <c r="FIO1" s="186"/>
      <c r="FIP1" s="186"/>
      <c r="FIQ1" s="186"/>
      <c r="FIR1" s="186"/>
      <c r="FIS1" s="186"/>
      <c r="FIT1" s="186"/>
      <c r="FIU1" s="186"/>
      <c r="FIV1" s="186"/>
      <c r="FIW1" s="186"/>
      <c r="FIX1" s="186"/>
      <c r="FIY1" s="186"/>
      <c r="FIZ1" s="186"/>
      <c r="FJA1" s="186"/>
      <c r="FJB1" s="186"/>
      <c r="FJC1" s="186"/>
      <c r="FJD1" s="186"/>
      <c r="FJE1" s="186"/>
      <c r="FJF1" s="186"/>
      <c r="FJG1" s="186"/>
      <c r="FJH1" s="186"/>
      <c r="FJI1" s="186"/>
      <c r="FJJ1" s="186"/>
      <c r="FJK1" s="186"/>
      <c r="FJL1" s="186"/>
      <c r="FJM1" s="186"/>
      <c r="FJN1" s="186"/>
      <c r="FJO1" s="186"/>
      <c r="FJP1" s="186"/>
      <c r="FJQ1" s="186"/>
      <c r="FJR1" s="186"/>
      <c r="FJS1" s="186"/>
      <c r="FJT1" s="186"/>
      <c r="FJU1" s="186"/>
      <c r="FJV1" s="186"/>
      <c r="FJW1" s="186"/>
      <c r="FJX1" s="186"/>
      <c r="FJY1" s="186"/>
      <c r="FJZ1" s="186"/>
      <c r="FKA1" s="186"/>
      <c r="FKB1" s="186"/>
      <c r="FKC1" s="186"/>
      <c r="FKD1" s="186"/>
      <c r="FKE1" s="186"/>
      <c r="FKF1" s="186"/>
      <c r="FKG1" s="186"/>
      <c r="FKH1" s="186"/>
      <c r="FKI1" s="186"/>
      <c r="FKJ1" s="186"/>
      <c r="FKK1" s="186"/>
      <c r="FKL1" s="186"/>
      <c r="FKM1" s="186"/>
      <c r="FKN1" s="186"/>
      <c r="FKO1" s="186"/>
      <c r="FKP1" s="186"/>
      <c r="FKQ1" s="186"/>
      <c r="FKR1" s="186"/>
      <c r="FKS1" s="186"/>
      <c r="FKT1" s="186"/>
      <c r="FKU1" s="186"/>
      <c r="FKV1" s="186"/>
      <c r="FKW1" s="186"/>
      <c r="FKX1" s="186"/>
      <c r="FKY1" s="186"/>
      <c r="FKZ1" s="186"/>
      <c r="FLA1" s="186"/>
      <c r="FLB1" s="186"/>
      <c r="FLC1" s="186"/>
      <c r="FLD1" s="186"/>
      <c r="FLE1" s="186"/>
      <c r="FLF1" s="186"/>
      <c r="FLG1" s="186"/>
      <c r="FLH1" s="186"/>
      <c r="FLI1" s="186"/>
      <c r="FLJ1" s="186"/>
      <c r="FLK1" s="186"/>
      <c r="FLL1" s="186"/>
      <c r="FLM1" s="186"/>
      <c r="FLN1" s="186"/>
      <c r="FLO1" s="186"/>
      <c r="FLP1" s="186"/>
      <c r="FLQ1" s="186"/>
      <c r="FLR1" s="186"/>
      <c r="FLS1" s="186"/>
      <c r="FLT1" s="186"/>
      <c r="FLU1" s="186"/>
      <c r="FLV1" s="186"/>
      <c r="FLW1" s="186"/>
      <c r="FLX1" s="186"/>
      <c r="FLY1" s="186"/>
      <c r="FLZ1" s="186"/>
      <c r="FMA1" s="186"/>
      <c r="FMB1" s="186"/>
      <c r="FMC1" s="186"/>
      <c r="FMD1" s="186"/>
      <c r="FME1" s="186"/>
      <c r="FMF1" s="186"/>
      <c r="FMG1" s="186"/>
      <c r="FMH1" s="186"/>
      <c r="FMI1" s="186"/>
      <c r="FMJ1" s="186"/>
      <c r="FMK1" s="186"/>
      <c r="FML1" s="186"/>
      <c r="FMM1" s="186"/>
      <c r="FMN1" s="186"/>
      <c r="FMO1" s="186"/>
      <c r="FMP1" s="186"/>
      <c r="FMQ1" s="186"/>
      <c r="FMR1" s="186"/>
      <c r="FMS1" s="186"/>
      <c r="FMT1" s="186"/>
      <c r="FMU1" s="186"/>
      <c r="FMV1" s="186"/>
      <c r="FMW1" s="186"/>
      <c r="FMX1" s="186"/>
      <c r="FMY1" s="186"/>
      <c r="FMZ1" s="186"/>
      <c r="FNA1" s="186"/>
      <c r="FNB1" s="186"/>
      <c r="FNC1" s="186"/>
      <c r="FND1" s="186"/>
      <c r="FNE1" s="186"/>
      <c r="FNF1" s="186"/>
      <c r="FNG1" s="186"/>
      <c r="FNH1" s="186"/>
      <c r="FNI1" s="186"/>
      <c r="FNJ1" s="186"/>
      <c r="FNK1" s="186"/>
      <c r="FNL1" s="186"/>
      <c r="FNM1" s="186"/>
      <c r="FNN1" s="186"/>
      <c r="FNO1" s="186"/>
      <c r="FNP1" s="186"/>
      <c r="FNQ1" s="186"/>
      <c r="FNR1" s="186"/>
      <c r="FNS1" s="186"/>
      <c r="FNT1" s="186"/>
      <c r="FNU1" s="186"/>
      <c r="FNV1" s="186"/>
      <c r="FNW1" s="186"/>
      <c r="FNX1" s="186"/>
      <c r="FNY1" s="186"/>
      <c r="FNZ1" s="186"/>
      <c r="FOA1" s="186"/>
      <c r="FOB1" s="186"/>
      <c r="FOC1" s="186"/>
      <c r="FOD1" s="186"/>
      <c r="FOE1" s="186"/>
      <c r="FOF1" s="186"/>
      <c r="FOG1" s="186"/>
      <c r="FOH1" s="186"/>
      <c r="FOI1" s="186"/>
      <c r="FOJ1" s="186"/>
      <c r="FOK1" s="186"/>
      <c r="FOL1" s="186"/>
      <c r="FOM1" s="186"/>
      <c r="FON1" s="186"/>
      <c r="FOO1" s="186"/>
      <c r="FOP1" s="186"/>
      <c r="FOQ1" s="186"/>
      <c r="FOR1" s="186"/>
      <c r="FOS1" s="186"/>
      <c r="FOT1" s="186"/>
      <c r="FOU1" s="186"/>
      <c r="FOV1" s="186"/>
      <c r="FOW1" s="186"/>
      <c r="FOX1" s="186"/>
      <c r="FOY1" s="186"/>
      <c r="FOZ1" s="186"/>
      <c r="FPA1" s="186"/>
      <c r="FPB1" s="186"/>
      <c r="FPC1" s="186"/>
      <c r="FPD1" s="186"/>
      <c r="FPE1" s="186"/>
      <c r="FPF1" s="186"/>
      <c r="FPG1" s="186"/>
      <c r="FPH1" s="186"/>
      <c r="FPI1" s="186"/>
      <c r="FPJ1" s="186"/>
      <c r="FPK1" s="186"/>
      <c r="FPL1" s="186"/>
      <c r="FPM1" s="186"/>
      <c r="FPN1" s="186"/>
      <c r="FPO1" s="186"/>
      <c r="FPP1" s="186"/>
      <c r="FPQ1" s="186"/>
      <c r="FPR1" s="186"/>
      <c r="FPS1" s="186"/>
      <c r="FPT1" s="186"/>
      <c r="FPU1" s="186"/>
      <c r="FPV1" s="186"/>
      <c r="FPW1" s="186"/>
      <c r="FPX1" s="186"/>
      <c r="FPY1" s="186"/>
      <c r="FPZ1" s="186"/>
      <c r="FQA1" s="186"/>
      <c r="FQB1" s="186"/>
      <c r="FQC1" s="186"/>
      <c r="FQD1" s="186"/>
      <c r="FQE1" s="186"/>
      <c r="FQF1" s="186"/>
      <c r="FQG1" s="186"/>
      <c r="FQH1" s="186"/>
      <c r="FQI1" s="186"/>
      <c r="FQJ1" s="186"/>
      <c r="FQK1" s="186"/>
      <c r="FQL1" s="186"/>
      <c r="FQM1" s="186"/>
      <c r="FQN1" s="186"/>
      <c r="FQO1" s="186"/>
      <c r="FQP1" s="186"/>
      <c r="FQQ1" s="186"/>
      <c r="FQR1" s="186"/>
      <c r="FQS1" s="186"/>
      <c r="FQT1" s="186"/>
      <c r="FQU1" s="186"/>
      <c r="FQV1" s="186"/>
      <c r="FQW1" s="186"/>
      <c r="FQX1" s="186"/>
      <c r="FQY1" s="186"/>
      <c r="FQZ1" s="186"/>
      <c r="FRA1" s="186"/>
      <c r="FRB1" s="186"/>
      <c r="FRC1" s="186"/>
      <c r="FRD1" s="186"/>
      <c r="FRE1" s="186"/>
      <c r="FRF1" s="186"/>
      <c r="FRG1" s="186"/>
      <c r="FRH1" s="186"/>
      <c r="FRI1" s="186"/>
      <c r="FRJ1" s="186"/>
      <c r="FRK1" s="186"/>
      <c r="FRL1" s="186"/>
      <c r="FRM1" s="186"/>
      <c r="FRN1" s="186"/>
      <c r="FRO1" s="186"/>
      <c r="FRP1" s="186"/>
      <c r="FRQ1" s="186"/>
      <c r="FRR1" s="186"/>
      <c r="FRS1" s="186"/>
      <c r="FRT1" s="186"/>
      <c r="FRU1" s="186"/>
      <c r="FRV1" s="186"/>
      <c r="FRW1" s="186"/>
      <c r="FRX1" s="186"/>
      <c r="FRY1" s="186"/>
      <c r="FRZ1" s="186"/>
      <c r="FSA1" s="186"/>
      <c r="FSB1" s="186"/>
      <c r="FSC1" s="186"/>
      <c r="FSD1" s="186"/>
      <c r="FSE1" s="186"/>
      <c r="FSF1" s="186"/>
      <c r="FSG1" s="186"/>
      <c r="FSH1" s="186"/>
      <c r="FSI1" s="186"/>
      <c r="FSJ1" s="186"/>
      <c r="FSK1" s="186"/>
      <c r="FSL1" s="186"/>
      <c r="FSM1" s="186"/>
      <c r="FSN1" s="186"/>
      <c r="FSO1" s="186"/>
      <c r="FSP1" s="186"/>
      <c r="FSQ1" s="186"/>
      <c r="FSR1" s="186"/>
      <c r="FSS1" s="186"/>
      <c r="FST1" s="186"/>
      <c r="FSU1" s="186"/>
      <c r="FSV1" s="186"/>
      <c r="FSW1" s="186"/>
      <c r="FSX1" s="186"/>
      <c r="FSY1" s="186"/>
      <c r="FSZ1" s="186"/>
      <c r="FTA1" s="186"/>
      <c r="FTB1" s="186"/>
      <c r="FTC1" s="186"/>
      <c r="FTD1" s="186"/>
      <c r="FTE1" s="186"/>
      <c r="FTF1" s="186"/>
      <c r="FTG1" s="186"/>
      <c r="FTH1" s="186"/>
      <c r="FTI1" s="186"/>
      <c r="FTJ1" s="186"/>
      <c r="FTK1" s="186"/>
      <c r="FTL1" s="186"/>
      <c r="FTM1" s="186"/>
      <c r="FTN1" s="186"/>
      <c r="FTO1" s="186"/>
      <c r="FTP1" s="186"/>
      <c r="FTQ1" s="186"/>
      <c r="FTR1" s="186"/>
      <c r="FTS1" s="186"/>
      <c r="FTT1" s="186"/>
      <c r="FTU1" s="186"/>
      <c r="FTV1" s="186"/>
      <c r="FTW1" s="186"/>
      <c r="FTX1" s="186"/>
      <c r="FTY1" s="186"/>
      <c r="FTZ1" s="186"/>
      <c r="FUA1" s="186"/>
      <c r="FUB1" s="186"/>
      <c r="FUC1" s="186"/>
      <c r="FUD1" s="186"/>
      <c r="FUE1" s="186"/>
      <c r="FUF1" s="186"/>
      <c r="FUG1" s="186"/>
      <c r="FUH1" s="186"/>
      <c r="FUI1" s="186"/>
      <c r="FUJ1" s="186"/>
      <c r="FUK1" s="186"/>
      <c r="FUL1" s="186"/>
      <c r="FUM1" s="186"/>
      <c r="FUN1" s="186"/>
      <c r="FUO1" s="186"/>
      <c r="FUP1" s="186"/>
      <c r="FUQ1" s="186"/>
      <c r="FUR1" s="186"/>
      <c r="FUS1" s="186"/>
      <c r="FUT1" s="186"/>
      <c r="FUU1" s="186"/>
      <c r="FUV1" s="186"/>
      <c r="FUW1" s="186"/>
      <c r="FUX1" s="186"/>
      <c r="FUY1" s="186"/>
      <c r="FUZ1" s="186"/>
      <c r="FVA1" s="186"/>
      <c r="FVB1" s="186"/>
      <c r="FVC1" s="186"/>
      <c r="FVD1" s="186"/>
      <c r="FVE1" s="186"/>
      <c r="FVF1" s="186"/>
      <c r="FVG1" s="186"/>
      <c r="FVH1" s="186"/>
      <c r="FVI1" s="186"/>
      <c r="FVJ1" s="186"/>
      <c r="FVK1" s="186"/>
      <c r="FVL1" s="186"/>
      <c r="FVM1" s="186"/>
      <c r="FVN1" s="186"/>
      <c r="FVO1" s="186"/>
      <c r="FVP1" s="186"/>
      <c r="FVQ1" s="186"/>
      <c r="FVR1" s="186"/>
      <c r="FVS1" s="186"/>
      <c r="FVT1" s="186"/>
      <c r="FVU1" s="186"/>
      <c r="FVV1" s="186"/>
      <c r="FVW1" s="186"/>
      <c r="FVX1" s="186"/>
      <c r="FVY1" s="186"/>
      <c r="FVZ1" s="186"/>
      <c r="FWA1" s="186"/>
      <c r="FWB1" s="186"/>
      <c r="FWC1" s="186"/>
      <c r="FWD1" s="186"/>
      <c r="FWE1" s="186"/>
      <c r="FWF1" s="186"/>
      <c r="FWG1" s="186"/>
      <c r="FWH1" s="186"/>
      <c r="FWI1" s="186"/>
      <c r="FWJ1" s="186"/>
      <c r="FWK1" s="186"/>
      <c r="FWL1" s="186"/>
      <c r="FWM1" s="186"/>
      <c r="FWN1" s="186"/>
      <c r="FWO1" s="186"/>
      <c r="FWP1" s="186"/>
      <c r="FWQ1" s="186"/>
      <c r="FWR1" s="186"/>
      <c r="FWS1" s="186"/>
      <c r="FWT1" s="186"/>
      <c r="FWU1" s="186"/>
      <c r="FWV1" s="186"/>
      <c r="FWW1" s="186"/>
      <c r="FWX1" s="186"/>
      <c r="FWY1" s="186"/>
      <c r="FWZ1" s="186"/>
      <c r="FXA1" s="186"/>
      <c r="FXB1" s="186"/>
      <c r="FXC1" s="186"/>
      <c r="FXD1" s="186"/>
      <c r="FXE1" s="186"/>
      <c r="FXF1" s="186"/>
      <c r="FXG1" s="186"/>
      <c r="FXH1" s="186"/>
      <c r="FXI1" s="186"/>
      <c r="FXJ1" s="186"/>
      <c r="FXK1" s="186"/>
      <c r="FXL1" s="186"/>
      <c r="FXM1" s="186"/>
      <c r="FXN1" s="186"/>
      <c r="FXO1" s="186"/>
      <c r="FXP1" s="186"/>
      <c r="FXQ1" s="186"/>
      <c r="FXR1" s="186"/>
      <c r="FXS1" s="186"/>
      <c r="FXT1" s="186"/>
      <c r="FXU1" s="186"/>
      <c r="FXV1" s="186"/>
      <c r="FXW1" s="186"/>
      <c r="FXX1" s="186"/>
      <c r="FXY1" s="186"/>
      <c r="FXZ1" s="186"/>
      <c r="FYA1" s="186"/>
      <c r="FYB1" s="186"/>
      <c r="FYC1" s="186"/>
      <c r="FYD1" s="186"/>
      <c r="FYE1" s="186"/>
      <c r="FYF1" s="186"/>
      <c r="FYG1" s="186"/>
      <c r="FYH1" s="186"/>
      <c r="FYI1" s="186"/>
      <c r="FYJ1" s="186"/>
      <c r="FYK1" s="186"/>
      <c r="FYL1" s="186"/>
      <c r="FYM1" s="186"/>
      <c r="FYN1" s="186"/>
      <c r="FYO1" s="186"/>
      <c r="FYP1" s="186"/>
      <c r="FYQ1" s="186"/>
      <c r="FYR1" s="186"/>
      <c r="FYS1" s="186"/>
      <c r="FYT1" s="186"/>
      <c r="FYU1" s="186"/>
      <c r="FYV1" s="186"/>
      <c r="FYW1" s="186"/>
      <c r="FYX1" s="186"/>
      <c r="FYY1" s="186"/>
      <c r="FYZ1" s="186"/>
      <c r="FZA1" s="186"/>
      <c r="FZB1" s="186"/>
      <c r="FZC1" s="186"/>
      <c r="FZD1" s="186"/>
      <c r="FZE1" s="186"/>
      <c r="FZF1" s="186"/>
      <c r="FZG1" s="186"/>
      <c r="FZH1" s="186"/>
      <c r="FZI1" s="186"/>
      <c r="FZJ1" s="186"/>
      <c r="FZK1" s="186"/>
      <c r="FZL1" s="186"/>
      <c r="FZM1" s="186"/>
      <c r="FZN1" s="186"/>
      <c r="FZO1" s="186"/>
      <c r="FZP1" s="186"/>
      <c r="FZQ1" s="186"/>
      <c r="FZR1" s="186"/>
      <c r="FZS1" s="186"/>
      <c r="FZT1" s="186"/>
      <c r="FZU1" s="186"/>
      <c r="FZV1" s="186"/>
      <c r="FZW1" s="186"/>
      <c r="FZX1" s="186"/>
      <c r="FZY1" s="186"/>
      <c r="FZZ1" s="186"/>
      <c r="GAA1" s="186"/>
      <c r="GAB1" s="186"/>
      <c r="GAC1" s="186"/>
      <c r="GAD1" s="186"/>
      <c r="GAE1" s="186"/>
      <c r="GAF1" s="186"/>
      <c r="GAG1" s="186"/>
      <c r="GAH1" s="186"/>
      <c r="GAI1" s="186"/>
      <c r="GAJ1" s="186"/>
      <c r="GAK1" s="186"/>
      <c r="GAL1" s="186"/>
      <c r="GAM1" s="186"/>
      <c r="GAN1" s="186"/>
      <c r="GAO1" s="186"/>
      <c r="GAP1" s="186"/>
      <c r="GAQ1" s="186"/>
      <c r="GAR1" s="186"/>
      <c r="GAS1" s="186"/>
      <c r="GAT1" s="186"/>
      <c r="GAU1" s="186"/>
      <c r="GAV1" s="186"/>
      <c r="GAW1" s="186"/>
      <c r="GAX1" s="186"/>
      <c r="GAY1" s="186"/>
      <c r="GAZ1" s="186"/>
      <c r="GBA1" s="186"/>
      <c r="GBB1" s="186"/>
      <c r="GBC1" s="186"/>
      <c r="GBD1" s="186"/>
      <c r="GBE1" s="186"/>
      <c r="GBF1" s="186"/>
      <c r="GBG1" s="186"/>
      <c r="GBH1" s="186"/>
      <c r="GBI1" s="186"/>
      <c r="GBJ1" s="186"/>
      <c r="GBK1" s="186"/>
      <c r="GBL1" s="186"/>
      <c r="GBM1" s="186"/>
      <c r="GBN1" s="186"/>
      <c r="GBO1" s="186"/>
      <c r="GBP1" s="186"/>
      <c r="GBQ1" s="186"/>
      <c r="GBR1" s="186"/>
      <c r="GBS1" s="186"/>
      <c r="GBT1" s="186"/>
      <c r="GBU1" s="186"/>
      <c r="GBV1" s="186"/>
      <c r="GBW1" s="186"/>
      <c r="GBX1" s="186"/>
      <c r="GBY1" s="186"/>
      <c r="GBZ1" s="186"/>
      <c r="GCA1" s="186"/>
      <c r="GCB1" s="186"/>
      <c r="GCC1" s="186"/>
      <c r="GCD1" s="186"/>
      <c r="GCE1" s="186"/>
      <c r="GCF1" s="186"/>
      <c r="GCG1" s="186"/>
      <c r="GCH1" s="186"/>
      <c r="GCI1" s="186"/>
      <c r="GCJ1" s="186"/>
      <c r="GCK1" s="186"/>
      <c r="GCL1" s="186"/>
      <c r="GCM1" s="186"/>
      <c r="GCN1" s="186"/>
      <c r="GCO1" s="186"/>
      <c r="GCP1" s="186"/>
      <c r="GCQ1" s="186"/>
      <c r="GCR1" s="186"/>
      <c r="GCS1" s="186"/>
      <c r="GCT1" s="186"/>
      <c r="GCU1" s="186"/>
      <c r="GCV1" s="186"/>
      <c r="GCW1" s="186"/>
      <c r="GCX1" s="186"/>
      <c r="GCY1" s="186"/>
      <c r="GCZ1" s="186"/>
      <c r="GDA1" s="186"/>
      <c r="GDB1" s="186"/>
      <c r="GDC1" s="186"/>
      <c r="GDD1" s="186"/>
      <c r="GDE1" s="186"/>
      <c r="GDF1" s="186"/>
      <c r="GDG1" s="186"/>
      <c r="GDH1" s="186"/>
      <c r="GDI1" s="186"/>
      <c r="GDJ1" s="186"/>
      <c r="GDK1" s="186"/>
      <c r="GDL1" s="186"/>
      <c r="GDM1" s="186"/>
      <c r="GDN1" s="186"/>
      <c r="GDO1" s="186"/>
      <c r="GDP1" s="186"/>
      <c r="GDQ1" s="186"/>
      <c r="GDR1" s="186"/>
      <c r="GDS1" s="186"/>
      <c r="GDT1" s="186"/>
      <c r="GDU1" s="186"/>
      <c r="GDV1" s="186"/>
      <c r="GDW1" s="186"/>
      <c r="GDX1" s="186"/>
      <c r="GDY1" s="186"/>
      <c r="GDZ1" s="186"/>
      <c r="GEA1" s="186"/>
      <c r="GEB1" s="186"/>
      <c r="GEC1" s="186"/>
      <c r="GED1" s="186"/>
      <c r="GEE1" s="186"/>
      <c r="GEF1" s="186"/>
      <c r="GEG1" s="186"/>
      <c r="GEH1" s="186"/>
      <c r="GEI1" s="186"/>
      <c r="GEJ1" s="186"/>
      <c r="GEK1" s="186"/>
      <c r="GEL1" s="186"/>
      <c r="GEM1" s="186"/>
      <c r="GEN1" s="186"/>
      <c r="GEO1" s="186"/>
      <c r="GEP1" s="186"/>
      <c r="GEQ1" s="186"/>
      <c r="GER1" s="186"/>
      <c r="GES1" s="186"/>
      <c r="GET1" s="186"/>
      <c r="GEU1" s="186"/>
      <c r="GEV1" s="186"/>
      <c r="GEW1" s="186"/>
      <c r="GEX1" s="186"/>
      <c r="GEY1" s="186"/>
      <c r="GEZ1" s="186"/>
      <c r="GFA1" s="186"/>
      <c r="GFB1" s="186"/>
      <c r="GFC1" s="186"/>
      <c r="GFD1" s="186"/>
      <c r="GFE1" s="186"/>
      <c r="GFF1" s="186"/>
      <c r="GFG1" s="186"/>
      <c r="GFH1" s="186"/>
      <c r="GFI1" s="186"/>
      <c r="GFJ1" s="186"/>
      <c r="GFK1" s="186"/>
      <c r="GFL1" s="186"/>
      <c r="GFM1" s="186"/>
      <c r="GFN1" s="186"/>
      <c r="GFO1" s="186"/>
      <c r="GFP1" s="186"/>
      <c r="GFQ1" s="186"/>
      <c r="GFR1" s="186"/>
      <c r="GFS1" s="186"/>
      <c r="GFT1" s="186"/>
      <c r="GFU1" s="186"/>
      <c r="GFV1" s="186"/>
      <c r="GFW1" s="186"/>
      <c r="GFX1" s="186"/>
      <c r="GFY1" s="186"/>
      <c r="GFZ1" s="186"/>
      <c r="GGA1" s="186"/>
      <c r="GGB1" s="186"/>
      <c r="GGC1" s="186"/>
      <c r="GGD1" s="186"/>
      <c r="GGE1" s="186"/>
      <c r="GGF1" s="186"/>
      <c r="GGG1" s="186"/>
      <c r="GGH1" s="186"/>
      <c r="GGI1" s="186"/>
      <c r="GGJ1" s="186"/>
      <c r="GGK1" s="186"/>
      <c r="GGL1" s="186"/>
      <c r="GGM1" s="186"/>
      <c r="GGN1" s="186"/>
      <c r="GGO1" s="186"/>
      <c r="GGP1" s="186"/>
      <c r="GGQ1" s="186"/>
      <c r="GGR1" s="186"/>
      <c r="GGS1" s="186"/>
      <c r="GGT1" s="186"/>
      <c r="GGU1" s="186"/>
      <c r="GGV1" s="186"/>
      <c r="GGW1" s="186"/>
      <c r="GGX1" s="186"/>
      <c r="GGY1" s="186"/>
      <c r="GGZ1" s="186"/>
      <c r="GHA1" s="186"/>
      <c r="GHB1" s="186"/>
      <c r="GHC1" s="186"/>
      <c r="GHD1" s="186"/>
      <c r="GHE1" s="186"/>
      <c r="GHF1" s="186"/>
      <c r="GHG1" s="186"/>
      <c r="GHH1" s="186"/>
      <c r="GHI1" s="186"/>
      <c r="GHJ1" s="186"/>
      <c r="GHK1" s="186"/>
      <c r="GHL1" s="186"/>
      <c r="GHM1" s="186"/>
      <c r="GHN1" s="186"/>
      <c r="GHO1" s="186"/>
      <c r="GHP1" s="186"/>
      <c r="GHQ1" s="186"/>
      <c r="GHR1" s="186"/>
      <c r="GHS1" s="186"/>
      <c r="GHT1" s="186"/>
      <c r="GHU1" s="186"/>
      <c r="GHV1" s="186"/>
      <c r="GHW1" s="186"/>
      <c r="GHX1" s="186"/>
      <c r="GHY1" s="186"/>
      <c r="GHZ1" s="186"/>
      <c r="GIA1" s="186"/>
      <c r="GIB1" s="186"/>
      <c r="GIC1" s="186"/>
      <c r="GID1" s="186"/>
      <c r="GIE1" s="186"/>
      <c r="GIF1" s="186"/>
      <c r="GIG1" s="186"/>
      <c r="GIH1" s="186"/>
      <c r="GII1" s="186"/>
      <c r="GIJ1" s="186"/>
      <c r="GIK1" s="186"/>
      <c r="GIL1" s="186"/>
      <c r="GIM1" s="186"/>
      <c r="GIN1" s="186"/>
      <c r="GIO1" s="186"/>
      <c r="GIP1" s="186"/>
      <c r="GIQ1" s="186"/>
      <c r="GIR1" s="186"/>
      <c r="GIS1" s="186"/>
      <c r="GIT1" s="186"/>
      <c r="GIU1" s="186"/>
      <c r="GIV1" s="186"/>
      <c r="GIW1" s="186"/>
      <c r="GIX1" s="186"/>
      <c r="GIY1" s="186"/>
      <c r="GIZ1" s="186"/>
      <c r="GJA1" s="186"/>
      <c r="GJB1" s="186"/>
      <c r="GJC1" s="186"/>
      <c r="GJD1" s="186"/>
      <c r="GJE1" s="186"/>
      <c r="GJF1" s="186"/>
      <c r="GJG1" s="186"/>
      <c r="GJH1" s="186"/>
      <c r="GJI1" s="186"/>
      <c r="GJJ1" s="186"/>
      <c r="GJK1" s="186"/>
      <c r="GJL1" s="186"/>
      <c r="GJM1" s="186"/>
      <c r="GJN1" s="186"/>
      <c r="GJO1" s="186"/>
      <c r="GJP1" s="186"/>
      <c r="GJQ1" s="186"/>
      <c r="GJR1" s="186"/>
      <c r="GJS1" s="186"/>
      <c r="GJT1" s="186"/>
      <c r="GJU1" s="186"/>
      <c r="GJV1" s="186"/>
      <c r="GJW1" s="186"/>
      <c r="GJX1" s="186"/>
      <c r="GJY1" s="186"/>
      <c r="GJZ1" s="186"/>
      <c r="GKA1" s="186"/>
      <c r="GKB1" s="186"/>
      <c r="GKC1" s="186"/>
      <c r="GKD1" s="186"/>
      <c r="GKE1" s="186"/>
      <c r="GKF1" s="186"/>
      <c r="GKG1" s="186"/>
      <c r="GKH1" s="186"/>
      <c r="GKI1" s="186"/>
      <c r="GKJ1" s="186"/>
      <c r="GKK1" s="186"/>
      <c r="GKL1" s="186"/>
      <c r="GKM1" s="186"/>
      <c r="GKN1" s="186"/>
      <c r="GKO1" s="186"/>
      <c r="GKP1" s="186"/>
      <c r="GKQ1" s="186"/>
      <c r="GKR1" s="186"/>
      <c r="GKS1" s="186"/>
      <c r="GKT1" s="186"/>
      <c r="GKU1" s="186"/>
      <c r="GKV1" s="186"/>
      <c r="GKW1" s="186"/>
      <c r="GKX1" s="186"/>
      <c r="GKY1" s="186"/>
      <c r="GKZ1" s="186"/>
      <c r="GLA1" s="186"/>
      <c r="GLB1" s="186"/>
      <c r="GLC1" s="186"/>
      <c r="GLD1" s="186"/>
      <c r="GLE1" s="186"/>
      <c r="GLF1" s="186"/>
      <c r="GLG1" s="186"/>
      <c r="GLH1" s="186"/>
      <c r="GLI1" s="186"/>
      <c r="GLJ1" s="186"/>
      <c r="GLK1" s="186"/>
      <c r="GLL1" s="186"/>
      <c r="GLM1" s="186"/>
      <c r="GLN1" s="186"/>
      <c r="GLO1" s="186"/>
      <c r="GLP1" s="186"/>
      <c r="GLQ1" s="186"/>
      <c r="GLR1" s="186"/>
      <c r="GLS1" s="186"/>
      <c r="GLT1" s="186"/>
      <c r="GLU1" s="186"/>
      <c r="GLV1" s="186"/>
      <c r="GLW1" s="186"/>
      <c r="GLX1" s="186"/>
      <c r="GLY1" s="186"/>
      <c r="GLZ1" s="186"/>
      <c r="GMA1" s="186"/>
      <c r="GMB1" s="186"/>
      <c r="GMC1" s="186"/>
      <c r="GMD1" s="186"/>
      <c r="GME1" s="186"/>
      <c r="GMF1" s="186"/>
      <c r="GMG1" s="186"/>
      <c r="GMH1" s="186"/>
      <c r="GMI1" s="186"/>
      <c r="GMJ1" s="186"/>
      <c r="GMK1" s="186"/>
      <c r="GML1" s="186"/>
      <c r="GMM1" s="186"/>
      <c r="GMN1" s="186"/>
      <c r="GMO1" s="186"/>
      <c r="GMP1" s="186"/>
      <c r="GMQ1" s="186"/>
      <c r="GMR1" s="186"/>
      <c r="GMS1" s="186"/>
      <c r="GMT1" s="186"/>
      <c r="GMU1" s="186"/>
      <c r="GMV1" s="186"/>
      <c r="GMW1" s="186"/>
      <c r="GMX1" s="186"/>
      <c r="GMY1" s="186"/>
      <c r="GMZ1" s="186"/>
      <c r="GNA1" s="186"/>
      <c r="GNB1" s="186"/>
      <c r="GNC1" s="186"/>
      <c r="GND1" s="186"/>
      <c r="GNE1" s="186"/>
      <c r="GNF1" s="186"/>
      <c r="GNG1" s="186"/>
      <c r="GNH1" s="186"/>
      <c r="GNI1" s="186"/>
      <c r="GNJ1" s="186"/>
      <c r="GNK1" s="186"/>
      <c r="GNL1" s="186"/>
      <c r="GNM1" s="186"/>
      <c r="GNN1" s="186"/>
      <c r="GNO1" s="186"/>
      <c r="GNP1" s="186"/>
      <c r="GNQ1" s="186"/>
      <c r="GNR1" s="186"/>
      <c r="GNS1" s="186"/>
      <c r="GNT1" s="186"/>
      <c r="GNU1" s="186"/>
      <c r="GNV1" s="186"/>
      <c r="GNW1" s="186"/>
      <c r="GNX1" s="186"/>
      <c r="GNY1" s="186"/>
      <c r="GNZ1" s="186"/>
      <c r="GOA1" s="186"/>
      <c r="GOB1" s="186"/>
      <c r="GOC1" s="186"/>
      <c r="GOD1" s="186"/>
      <c r="GOE1" s="186"/>
      <c r="GOF1" s="186"/>
      <c r="GOG1" s="186"/>
      <c r="GOH1" s="186"/>
      <c r="GOI1" s="186"/>
      <c r="GOJ1" s="186"/>
      <c r="GOK1" s="186"/>
      <c r="GOL1" s="186"/>
      <c r="GOM1" s="186"/>
      <c r="GON1" s="186"/>
      <c r="GOO1" s="186"/>
      <c r="GOP1" s="186"/>
      <c r="GOQ1" s="186"/>
      <c r="GOR1" s="186"/>
      <c r="GOS1" s="186"/>
      <c r="GOT1" s="186"/>
      <c r="GOU1" s="186"/>
      <c r="GOV1" s="186"/>
      <c r="GOW1" s="186"/>
      <c r="GOX1" s="186"/>
      <c r="GOY1" s="186"/>
      <c r="GOZ1" s="186"/>
      <c r="GPA1" s="186"/>
      <c r="GPB1" s="186"/>
      <c r="GPC1" s="186"/>
      <c r="GPD1" s="186"/>
      <c r="GPE1" s="186"/>
      <c r="GPF1" s="186"/>
      <c r="GPG1" s="186"/>
      <c r="GPH1" s="186"/>
      <c r="GPI1" s="186"/>
      <c r="GPJ1" s="186"/>
      <c r="GPK1" s="186"/>
      <c r="GPL1" s="186"/>
      <c r="GPM1" s="186"/>
      <c r="GPN1" s="186"/>
      <c r="GPO1" s="186"/>
      <c r="GPP1" s="186"/>
      <c r="GPQ1" s="186"/>
      <c r="GPR1" s="186"/>
      <c r="GPS1" s="186"/>
      <c r="GPT1" s="186"/>
      <c r="GPU1" s="186"/>
      <c r="GPV1" s="186"/>
      <c r="GPW1" s="186"/>
      <c r="GPX1" s="186"/>
      <c r="GPY1" s="186"/>
      <c r="GPZ1" s="186"/>
      <c r="GQA1" s="186"/>
      <c r="GQB1" s="186"/>
      <c r="GQC1" s="186"/>
      <c r="GQD1" s="186"/>
      <c r="GQE1" s="186"/>
      <c r="GQF1" s="186"/>
      <c r="GQG1" s="186"/>
      <c r="GQH1" s="186"/>
      <c r="GQI1" s="186"/>
      <c r="GQJ1" s="186"/>
      <c r="GQK1" s="186"/>
      <c r="GQL1" s="186"/>
      <c r="GQM1" s="186"/>
      <c r="GQN1" s="186"/>
      <c r="GQO1" s="186"/>
      <c r="GQP1" s="186"/>
      <c r="GQQ1" s="186"/>
      <c r="GQR1" s="186"/>
      <c r="GQS1" s="186"/>
      <c r="GQT1" s="186"/>
      <c r="GQU1" s="186"/>
      <c r="GQV1" s="186"/>
      <c r="GQW1" s="186"/>
      <c r="GQX1" s="186"/>
      <c r="GQY1" s="186"/>
      <c r="GQZ1" s="186"/>
      <c r="GRA1" s="186"/>
      <c r="GRB1" s="186"/>
      <c r="GRC1" s="186"/>
      <c r="GRD1" s="186"/>
      <c r="GRE1" s="186"/>
      <c r="GRF1" s="186"/>
      <c r="GRG1" s="186"/>
      <c r="GRH1" s="186"/>
      <c r="GRI1" s="186"/>
      <c r="GRJ1" s="186"/>
      <c r="GRK1" s="186"/>
      <c r="GRL1" s="186"/>
      <c r="GRM1" s="186"/>
      <c r="GRN1" s="186"/>
      <c r="GRO1" s="186"/>
      <c r="GRP1" s="186"/>
      <c r="GRQ1" s="186"/>
      <c r="GRR1" s="186"/>
      <c r="GRS1" s="186"/>
      <c r="GRT1" s="186"/>
      <c r="GRU1" s="186"/>
      <c r="GRV1" s="186"/>
      <c r="GRW1" s="186"/>
      <c r="GRX1" s="186"/>
      <c r="GRY1" s="186"/>
      <c r="GRZ1" s="186"/>
      <c r="GSA1" s="186"/>
      <c r="GSB1" s="186"/>
      <c r="GSC1" s="186"/>
      <c r="GSD1" s="186"/>
      <c r="GSE1" s="186"/>
      <c r="GSF1" s="186"/>
      <c r="GSG1" s="186"/>
      <c r="GSH1" s="186"/>
      <c r="GSI1" s="186"/>
      <c r="GSJ1" s="186"/>
      <c r="GSK1" s="186"/>
      <c r="GSL1" s="186"/>
      <c r="GSM1" s="186"/>
      <c r="GSN1" s="186"/>
      <c r="GSO1" s="186"/>
      <c r="GSP1" s="186"/>
      <c r="GSQ1" s="186"/>
      <c r="GSR1" s="186"/>
      <c r="GSS1" s="186"/>
      <c r="GST1" s="186"/>
      <c r="GSU1" s="186"/>
      <c r="GSV1" s="186"/>
      <c r="GSW1" s="186"/>
      <c r="GSX1" s="186"/>
      <c r="GSY1" s="186"/>
      <c r="GSZ1" s="186"/>
      <c r="GTA1" s="186"/>
      <c r="GTB1" s="186"/>
      <c r="GTC1" s="186"/>
      <c r="GTD1" s="186"/>
      <c r="GTE1" s="186"/>
      <c r="GTF1" s="186"/>
      <c r="GTG1" s="186"/>
      <c r="GTH1" s="186"/>
      <c r="GTI1" s="186"/>
      <c r="GTJ1" s="186"/>
      <c r="GTK1" s="186"/>
      <c r="GTL1" s="186"/>
      <c r="GTM1" s="186"/>
      <c r="GTN1" s="186"/>
      <c r="GTO1" s="186"/>
      <c r="GTP1" s="186"/>
      <c r="GTQ1" s="186"/>
      <c r="GTR1" s="186"/>
      <c r="GTS1" s="186"/>
      <c r="GTT1" s="186"/>
      <c r="GTU1" s="186"/>
      <c r="GTV1" s="186"/>
      <c r="GTW1" s="186"/>
      <c r="GTX1" s="186"/>
      <c r="GTY1" s="186"/>
      <c r="GTZ1" s="186"/>
      <c r="GUA1" s="186"/>
      <c r="GUB1" s="186"/>
      <c r="GUC1" s="186"/>
      <c r="GUD1" s="186"/>
      <c r="GUE1" s="186"/>
      <c r="GUF1" s="186"/>
      <c r="GUG1" s="186"/>
      <c r="GUH1" s="186"/>
      <c r="GUI1" s="186"/>
      <c r="GUJ1" s="186"/>
      <c r="GUK1" s="186"/>
      <c r="GUL1" s="186"/>
      <c r="GUM1" s="186"/>
      <c r="GUN1" s="186"/>
      <c r="GUO1" s="186"/>
      <c r="GUP1" s="186"/>
      <c r="GUQ1" s="186"/>
      <c r="GUR1" s="186"/>
      <c r="GUS1" s="186"/>
      <c r="GUT1" s="186"/>
      <c r="GUU1" s="186"/>
      <c r="GUV1" s="186"/>
      <c r="GUW1" s="186"/>
      <c r="GUX1" s="186"/>
      <c r="GUY1" s="186"/>
      <c r="GUZ1" s="186"/>
      <c r="GVA1" s="186"/>
      <c r="GVB1" s="186"/>
      <c r="GVC1" s="186"/>
      <c r="GVD1" s="186"/>
      <c r="GVE1" s="186"/>
      <c r="GVF1" s="186"/>
      <c r="GVG1" s="186"/>
      <c r="GVH1" s="186"/>
      <c r="GVI1" s="186"/>
      <c r="GVJ1" s="186"/>
      <c r="GVK1" s="186"/>
      <c r="GVL1" s="186"/>
      <c r="GVM1" s="186"/>
      <c r="GVN1" s="186"/>
      <c r="GVO1" s="186"/>
      <c r="GVP1" s="186"/>
      <c r="GVQ1" s="186"/>
      <c r="GVR1" s="186"/>
      <c r="GVS1" s="186"/>
      <c r="GVT1" s="186"/>
      <c r="GVU1" s="186"/>
      <c r="GVV1" s="186"/>
      <c r="GVW1" s="186"/>
      <c r="GVX1" s="186"/>
      <c r="GVY1" s="186"/>
      <c r="GVZ1" s="186"/>
      <c r="GWA1" s="186"/>
      <c r="GWB1" s="186"/>
      <c r="GWC1" s="186"/>
      <c r="GWD1" s="186"/>
      <c r="GWE1" s="186"/>
      <c r="GWF1" s="186"/>
      <c r="GWG1" s="186"/>
      <c r="GWH1" s="186"/>
      <c r="GWI1" s="186"/>
      <c r="GWJ1" s="186"/>
      <c r="GWK1" s="186"/>
      <c r="GWL1" s="186"/>
      <c r="GWM1" s="186"/>
      <c r="GWN1" s="186"/>
      <c r="GWO1" s="186"/>
      <c r="GWP1" s="186"/>
      <c r="GWQ1" s="186"/>
      <c r="GWR1" s="186"/>
      <c r="GWS1" s="186"/>
      <c r="GWT1" s="186"/>
      <c r="GWU1" s="186"/>
      <c r="GWV1" s="186"/>
      <c r="GWW1" s="186"/>
      <c r="GWX1" s="186"/>
      <c r="GWY1" s="186"/>
      <c r="GWZ1" s="186"/>
      <c r="GXA1" s="186"/>
      <c r="GXB1" s="186"/>
      <c r="GXC1" s="186"/>
      <c r="GXD1" s="186"/>
      <c r="GXE1" s="186"/>
      <c r="GXF1" s="186"/>
      <c r="GXG1" s="186"/>
      <c r="GXH1" s="186"/>
      <c r="GXI1" s="186"/>
      <c r="GXJ1" s="186"/>
      <c r="GXK1" s="186"/>
      <c r="GXL1" s="186"/>
      <c r="GXM1" s="186"/>
      <c r="GXN1" s="186"/>
      <c r="GXO1" s="186"/>
      <c r="GXP1" s="186"/>
      <c r="GXQ1" s="186"/>
      <c r="GXR1" s="186"/>
      <c r="GXS1" s="186"/>
      <c r="GXT1" s="186"/>
      <c r="GXU1" s="186"/>
      <c r="GXV1" s="186"/>
      <c r="GXW1" s="186"/>
      <c r="GXX1" s="186"/>
      <c r="GXY1" s="186"/>
      <c r="GXZ1" s="186"/>
      <c r="GYA1" s="186"/>
      <c r="GYB1" s="186"/>
      <c r="GYC1" s="186"/>
      <c r="GYD1" s="186"/>
      <c r="GYE1" s="186"/>
      <c r="GYF1" s="186"/>
      <c r="GYG1" s="186"/>
      <c r="GYH1" s="186"/>
      <c r="GYI1" s="186"/>
      <c r="GYJ1" s="186"/>
      <c r="GYK1" s="186"/>
      <c r="GYL1" s="186"/>
      <c r="GYM1" s="186"/>
      <c r="GYN1" s="186"/>
      <c r="GYO1" s="186"/>
      <c r="GYP1" s="186"/>
      <c r="GYQ1" s="186"/>
      <c r="GYR1" s="186"/>
      <c r="GYS1" s="186"/>
      <c r="GYT1" s="186"/>
      <c r="GYU1" s="186"/>
      <c r="GYV1" s="186"/>
      <c r="GYW1" s="186"/>
      <c r="GYX1" s="186"/>
      <c r="GYY1" s="186"/>
      <c r="GYZ1" s="186"/>
      <c r="GZA1" s="186"/>
      <c r="GZB1" s="186"/>
      <c r="GZC1" s="186"/>
      <c r="GZD1" s="186"/>
      <c r="GZE1" s="186"/>
      <c r="GZF1" s="186"/>
      <c r="GZG1" s="186"/>
      <c r="GZH1" s="186"/>
      <c r="GZI1" s="186"/>
      <c r="GZJ1" s="186"/>
      <c r="GZK1" s="186"/>
      <c r="GZL1" s="186"/>
      <c r="GZM1" s="186"/>
      <c r="GZN1" s="186"/>
      <c r="GZO1" s="186"/>
      <c r="GZP1" s="186"/>
      <c r="GZQ1" s="186"/>
      <c r="GZR1" s="186"/>
      <c r="GZS1" s="186"/>
      <c r="GZT1" s="186"/>
      <c r="GZU1" s="186"/>
      <c r="GZV1" s="186"/>
      <c r="GZW1" s="186"/>
      <c r="GZX1" s="186"/>
      <c r="GZY1" s="186"/>
      <c r="GZZ1" s="186"/>
      <c r="HAA1" s="186"/>
      <c r="HAB1" s="186"/>
      <c r="HAC1" s="186"/>
      <c r="HAD1" s="186"/>
      <c r="HAE1" s="186"/>
      <c r="HAF1" s="186"/>
      <c r="HAG1" s="186"/>
      <c r="HAH1" s="186"/>
      <c r="HAI1" s="186"/>
      <c r="HAJ1" s="186"/>
      <c r="HAK1" s="186"/>
      <c r="HAL1" s="186"/>
      <c r="HAM1" s="186"/>
      <c r="HAN1" s="186"/>
      <c r="HAO1" s="186"/>
      <c r="HAP1" s="186"/>
      <c r="HAQ1" s="186"/>
      <c r="HAR1" s="186"/>
      <c r="HAS1" s="186"/>
      <c r="HAT1" s="186"/>
      <c r="HAU1" s="186"/>
      <c r="HAV1" s="186"/>
      <c r="HAW1" s="186"/>
      <c r="HAX1" s="186"/>
      <c r="HAY1" s="186"/>
      <c r="HAZ1" s="186"/>
      <c r="HBA1" s="186"/>
      <c r="HBB1" s="186"/>
      <c r="HBC1" s="186"/>
      <c r="HBD1" s="186"/>
      <c r="HBE1" s="186"/>
      <c r="HBF1" s="186"/>
      <c r="HBG1" s="186"/>
      <c r="HBH1" s="186"/>
      <c r="HBI1" s="186"/>
      <c r="HBJ1" s="186"/>
      <c r="HBK1" s="186"/>
      <c r="HBL1" s="186"/>
      <c r="HBM1" s="186"/>
      <c r="HBN1" s="186"/>
      <c r="HBO1" s="186"/>
      <c r="HBP1" s="186"/>
      <c r="HBQ1" s="186"/>
      <c r="HBR1" s="186"/>
      <c r="HBS1" s="186"/>
      <c r="HBT1" s="186"/>
      <c r="HBU1" s="186"/>
      <c r="HBV1" s="186"/>
      <c r="HBW1" s="186"/>
      <c r="HBX1" s="186"/>
      <c r="HBY1" s="186"/>
      <c r="HBZ1" s="186"/>
      <c r="HCA1" s="186"/>
      <c r="HCB1" s="186"/>
      <c r="HCC1" s="186"/>
      <c r="HCD1" s="186"/>
      <c r="HCE1" s="186"/>
      <c r="HCF1" s="186"/>
      <c r="HCG1" s="186"/>
      <c r="HCH1" s="186"/>
      <c r="HCI1" s="186"/>
      <c r="HCJ1" s="186"/>
      <c r="HCK1" s="186"/>
      <c r="HCL1" s="186"/>
      <c r="HCM1" s="186"/>
      <c r="HCN1" s="186"/>
      <c r="HCO1" s="186"/>
      <c r="HCP1" s="186"/>
      <c r="HCQ1" s="186"/>
      <c r="HCR1" s="186"/>
      <c r="HCS1" s="186"/>
      <c r="HCT1" s="186"/>
      <c r="HCU1" s="186"/>
      <c r="HCV1" s="186"/>
      <c r="HCW1" s="186"/>
      <c r="HCX1" s="186"/>
      <c r="HCY1" s="186"/>
      <c r="HCZ1" s="186"/>
      <c r="HDA1" s="186"/>
      <c r="HDB1" s="186"/>
      <c r="HDC1" s="186"/>
      <c r="HDD1" s="186"/>
      <c r="HDE1" s="186"/>
      <c r="HDF1" s="186"/>
      <c r="HDG1" s="186"/>
      <c r="HDH1" s="186"/>
      <c r="HDI1" s="186"/>
      <c r="HDJ1" s="186"/>
      <c r="HDK1" s="186"/>
      <c r="HDL1" s="186"/>
      <c r="HDM1" s="186"/>
      <c r="HDN1" s="186"/>
      <c r="HDO1" s="186"/>
      <c r="HDP1" s="186"/>
      <c r="HDQ1" s="186"/>
      <c r="HDR1" s="186"/>
      <c r="HDS1" s="186"/>
      <c r="HDT1" s="186"/>
      <c r="HDU1" s="186"/>
      <c r="HDV1" s="186"/>
      <c r="HDW1" s="186"/>
      <c r="HDX1" s="186"/>
      <c r="HDY1" s="186"/>
      <c r="HDZ1" s="186"/>
      <c r="HEA1" s="186"/>
      <c r="HEB1" s="186"/>
      <c r="HEC1" s="186"/>
      <c r="HED1" s="186"/>
      <c r="HEE1" s="186"/>
      <c r="HEF1" s="186"/>
      <c r="HEG1" s="186"/>
      <c r="HEH1" s="186"/>
      <c r="HEI1" s="186"/>
      <c r="HEJ1" s="186"/>
      <c r="HEK1" s="186"/>
      <c r="HEL1" s="186"/>
      <c r="HEM1" s="186"/>
      <c r="HEN1" s="186"/>
      <c r="HEO1" s="186"/>
      <c r="HEP1" s="186"/>
      <c r="HEQ1" s="186"/>
      <c r="HER1" s="186"/>
      <c r="HES1" s="186"/>
      <c r="HET1" s="186"/>
      <c r="HEU1" s="186"/>
      <c r="HEV1" s="186"/>
      <c r="HEW1" s="186"/>
      <c r="HEX1" s="186"/>
      <c r="HEY1" s="186"/>
      <c r="HEZ1" s="186"/>
      <c r="HFA1" s="186"/>
      <c r="HFB1" s="186"/>
      <c r="HFC1" s="186"/>
      <c r="HFD1" s="186"/>
      <c r="HFE1" s="186"/>
      <c r="HFF1" s="186"/>
      <c r="HFG1" s="186"/>
      <c r="HFH1" s="186"/>
      <c r="HFI1" s="186"/>
      <c r="HFJ1" s="186"/>
      <c r="HFK1" s="186"/>
      <c r="HFL1" s="186"/>
      <c r="HFM1" s="186"/>
      <c r="HFN1" s="186"/>
      <c r="HFO1" s="186"/>
      <c r="HFP1" s="186"/>
      <c r="HFQ1" s="186"/>
      <c r="HFR1" s="186"/>
      <c r="HFS1" s="186"/>
      <c r="HFT1" s="186"/>
      <c r="HFU1" s="186"/>
      <c r="HFV1" s="186"/>
      <c r="HFW1" s="186"/>
      <c r="HFX1" s="186"/>
      <c r="HFY1" s="186"/>
      <c r="HFZ1" s="186"/>
      <c r="HGA1" s="186"/>
      <c r="HGB1" s="186"/>
      <c r="HGC1" s="186"/>
      <c r="HGD1" s="186"/>
      <c r="HGE1" s="186"/>
      <c r="HGF1" s="186"/>
      <c r="HGG1" s="186"/>
      <c r="HGH1" s="186"/>
      <c r="HGI1" s="186"/>
      <c r="HGJ1" s="186"/>
      <c r="HGK1" s="186"/>
      <c r="HGL1" s="186"/>
      <c r="HGM1" s="186"/>
      <c r="HGN1" s="186"/>
      <c r="HGO1" s="186"/>
      <c r="HGP1" s="186"/>
      <c r="HGQ1" s="186"/>
      <c r="HGR1" s="186"/>
      <c r="HGS1" s="186"/>
      <c r="HGT1" s="186"/>
      <c r="HGU1" s="186"/>
      <c r="HGV1" s="186"/>
      <c r="HGW1" s="186"/>
      <c r="HGX1" s="186"/>
      <c r="HGY1" s="186"/>
      <c r="HGZ1" s="186"/>
      <c r="HHA1" s="186"/>
      <c r="HHB1" s="186"/>
      <c r="HHC1" s="186"/>
      <c r="HHD1" s="186"/>
      <c r="HHE1" s="186"/>
      <c r="HHF1" s="186"/>
      <c r="HHG1" s="186"/>
      <c r="HHH1" s="186"/>
      <c r="HHI1" s="186"/>
      <c r="HHJ1" s="186"/>
      <c r="HHK1" s="186"/>
      <c r="HHL1" s="186"/>
      <c r="HHM1" s="186"/>
      <c r="HHN1" s="186"/>
      <c r="HHO1" s="186"/>
      <c r="HHP1" s="186"/>
      <c r="HHQ1" s="186"/>
      <c r="HHR1" s="186"/>
      <c r="HHS1" s="186"/>
      <c r="HHT1" s="186"/>
      <c r="HHU1" s="186"/>
      <c r="HHV1" s="186"/>
      <c r="HHW1" s="186"/>
      <c r="HHX1" s="186"/>
      <c r="HHY1" s="186"/>
      <c r="HHZ1" s="186"/>
      <c r="HIA1" s="186"/>
      <c r="HIB1" s="186"/>
      <c r="HIC1" s="186"/>
      <c r="HID1" s="186"/>
      <c r="HIE1" s="186"/>
      <c r="HIF1" s="186"/>
      <c r="HIG1" s="186"/>
      <c r="HIH1" s="186"/>
      <c r="HII1" s="186"/>
      <c r="HIJ1" s="186"/>
      <c r="HIK1" s="186"/>
      <c r="HIL1" s="186"/>
      <c r="HIM1" s="186"/>
      <c r="HIN1" s="186"/>
      <c r="HIO1" s="186"/>
      <c r="HIP1" s="186"/>
      <c r="HIQ1" s="186"/>
      <c r="HIR1" s="186"/>
      <c r="HIS1" s="186"/>
      <c r="HIT1" s="186"/>
      <c r="HIU1" s="186"/>
      <c r="HIV1" s="186"/>
      <c r="HIW1" s="186"/>
      <c r="HIX1" s="186"/>
      <c r="HIY1" s="186"/>
      <c r="HIZ1" s="186"/>
      <c r="HJA1" s="186"/>
      <c r="HJB1" s="186"/>
      <c r="HJC1" s="186"/>
      <c r="HJD1" s="186"/>
      <c r="HJE1" s="186"/>
      <c r="HJF1" s="186"/>
      <c r="HJG1" s="186"/>
      <c r="HJH1" s="186"/>
      <c r="HJI1" s="186"/>
      <c r="HJJ1" s="186"/>
      <c r="HJK1" s="186"/>
      <c r="HJL1" s="186"/>
      <c r="HJM1" s="186"/>
      <c r="HJN1" s="186"/>
      <c r="HJO1" s="186"/>
      <c r="HJP1" s="186"/>
      <c r="HJQ1" s="186"/>
      <c r="HJR1" s="186"/>
      <c r="HJS1" s="186"/>
      <c r="HJT1" s="186"/>
      <c r="HJU1" s="186"/>
      <c r="HJV1" s="186"/>
      <c r="HJW1" s="186"/>
      <c r="HJX1" s="186"/>
      <c r="HJY1" s="186"/>
      <c r="HJZ1" s="186"/>
      <c r="HKA1" s="186"/>
      <c r="HKB1" s="186"/>
      <c r="HKC1" s="186"/>
      <c r="HKD1" s="186"/>
      <c r="HKE1" s="186"/>
      <c r="HKF1" s="186"/>
      <c r="HKG1" s="186"/>
      <c r="HKH1" s="186"/>
      <c r="HKI1" s="186"/>
      <c r="HKJ1" s="186"/>
      <c r="HKK1" s="186"/>
      <c r="HKL1" s="186"/>
      <c r="HKM1" s="186"/>
      <c r="HKN1" s="186"/>
      <c r="HKO1" s="186"/>
      <c r="HKP1" s="186"/>
      <c r="HKQ1" s="186"/>
      <c r="HKR1" s="186"/>
      <c r="HKS1" s="186"/>
      <c r="HKT1" s="186"/>
      <c r="HKU1" s="186"/>
      <c r="HKV1" s="186"/>
      <c r="HKW1" s="186"/>
      <c r="HKX1" s="186"/>
      <c r="HKY1" s="186"/>
      <c r="HKZ1" s="186"/>
      <c r="HLA1" s="186"/>
      <c r="HLB1" s="186"/>
      <c r="HLC1" s="186"/>
      <c r="HLD1" s="186"/>
      <c r="HLE1" s="186"/>
      <c r="HLF1" s="186"/>
      <c r="HLG1" s="186"/>
      <c r="HLH1" s="186"/>
      <c r="HLI1" s="186"/>
      <c r="HLJ1" s="186"/>
      <c r="HLK1" s="186"/>
      <c r="HLL1" s="186"/>
      <c r="HLM1" s="186"/>
      <c r="HLN1" s="186"/>
      <c r="HLO1" s="186"/>
      <c r="HLP1" s="186"/>
      <c r="HLQ1" s="186"/>
      <c r="HLR1" s="186"/>
      <c r="HLS1" s="186"/>
      <c r="HLT1" s="186"/>
      <c r="HLU1" s="186"/>
      <c r="HLV1" s="186"/>
      <c r="HLW1" s="186"/>
      <c r="HLX1" s="186"/>
      <c r="HLY1" s="186"/>
      <c r="HLZ1" s="186"/>
      <c r="HMA1" s="186"/>
      <c r="HMB1" s="186"/>
      <c r="HMC1" s="186"/>
      <c r="HMD1" s="186"/>
      <c r="HME1" s="186"/>
      <c r="HMF1" s="186"/>
      <c r="HMG1" s="186"/>
      <c r="HMH1" s="186"/>
      <c r="HMI1" s="186"/>
      <c r="HMJ1" s="186"/>
      <c r="HMK1" s="186"/>
      <c r="HML1" s="186"/>
      <c r="HMM1" s="186"/>
      <c r="HMN1" s="186"/>
      <c r="HMO1" s="186"/>
      <c r="HMP1" s="186"/>
      <c r="HMQ1" s="186"/>
      <c r="HMR1" s="186"/>
      <c r="HMS1" s="186"/>
      <c r="HMT1" s="186"/>
      <c r="HMU1" s="186"/>
      <c r="HMV1" s="186"/>
      <c r="HMW1" s="186"/>
      <c r="HMX1" s="186"/>
      <c r="HMY1" s="186"/>
      <c r="HMZ1" s="186"/>
      <c r="HNA1" s="186"/>
      <c r="HNB1" s="186"/>
      <c r="HNC1" s="186"/>
      <c r="HND1" s="186"/>
      <c r="HNE1" s="186"/>
      <c r="HNF1" s="186"/>
      <c r="HNG1" s="186"/>
      <c r="HNH1" s="186"/>
      <c r="HNI1" s="186"/>
      <c r="HNJ1" s="186"/>
      <c r="HNK1" s="186"/>
      <c r="HNL1" s="186"/>
      <c r="HNM1" s="186"/>
      <c r="HNN1" s="186"/>
      <c r="HNO1" s="186"/>
      <c r="HNP1" s="186"/>
      <c r="HNQ1" s="186"/>
      <c r="HNR1" s="186"/>
      <c r="HNS1" s="186"/>
      <c r="HNT1" s="186"/>
      <c r="HNU1" s="186"/>
      <c r="HNV1" s="186"/>
      <c r="HNW1" s="186"/>
      <c r="HNX1" s="186"/>
      <c r="HNY1" s="186"/>
      <c r="HNZ1" s="186"/>
      <c r="HOA1" s="186"/>
      <c r="HOB1" s="186"/>
      <c r="HOC1" s="186"/>
      <c r="HOD1" s="186"/>
      <c r="HOE1" s="186"/>
      <c r="HOF1" s="186"/>
      <c r="HOG1" s="186"/>
      <c r="HOH1" s="186"/>
      <c r="HOI1" s="186"/>
      <c r="HOJ1" s="186"/>
      <c r="HOK1" s="186"/>
      <c r="HOL1" s="186"/>
      <c r="HOM1" s="186"/>
      <c r="HON1" s="186"/>
      <c r="HOO1" s="186"/>
      <c r="HOP1" s="186"/>
      <c r="HOQ1" s="186"/>
      <c r="HOR1" s="186"/>
      <c r="HOS1" s="186"/>
      <c r="HOT1" s="186"/>
      <c r="HOU1" s="186"/>
      <c r="HOV1" s="186"/>
      <c r="HOW1" s="186"/>
      <c r="HOX1" s="186"/>
      <c r="HOY1" s="186"/>
      <c r="HOZ1" s="186"/>
      <c r="HPA1" s="186"/>
      <c r="HPB1" s="186"/>
      <c r="HPC1" s="186"/>
      <c r="HPD1" s="186"/>
      <c r="HPE1" s="186"/>
      <c r="HPF1" s="186"/>
      <c r="HPG1" s="186"/>
      <c r="HPH1" s="186"/>
      <c r="HPI1" s="186"/>
      <c r="HPJ1" s="186"/>
      <c r="HPK1" s="186"/>
      <c r="HPL1" s="186"/>
      <c r="HPM1" s="186"/>
      <c r="HPN1" s="186"/>
      <c r="HPO1" s="186"/>
      <c r="HPP1" s="186"/>
      <c r="HPQ1" s="186"/>
      <c r="HPR1" s="186"/>
      <c r="HPS1" s="186"/>
      <c r="HPT1" s="186"/>
      <c r="HPU1" s="186"/>
      <c r="HPV1" s="186"/>
      <c r="HPW1" s="186"/>
      <c r="HPX1" s="186"/>
      <c r="HPY1" s="186"/>
      <c r="HPZ1" s="186"/>
      <c r="HQA1" s="186"/>
      <c r="HQB1" s="186"/>
      <c r="HQC1" s="186"/>
      <c r="HQD1" s="186"/>
      <c r="HQE1" s="186"/>
      <c r="HQF1" s="186"/>
      <c r="HQG1" s="186"/>
      <c r="HQH1" s="186"/>
      <c r="HQI1" s="186"/>
      <c r="HQJ1" s="186"/>
      <c r="HQK1" s="186"/>
      <c r="HQL1" s="186"/>
      <c r="HQM1" s="186"/>
      <c r="HQN1" s="186"/>
      <c r="HQO1" s="186"/>
      <c r="HQP1" s="186"/>
      <c r="HQQ1" s="186"/>
      <c r="HQR1" s="186"/>
      <c r="HQS1" s="186"/>
      <c r="HQT1" s="186"/>
      <c r="HQU1" s="186"/>
      <c r="HQV1" s="186"/>
      <c r="HQW1" s="186"/>
      <c r="HQX1" s="186"/>
      <c r="HQY1" s="186"/>
      <c r="HQZ1" s="186"/>
      <c r="HRA1" s="186"/>
      <c r="HRB1" s="186"/>
      <c r="HRC1" s="186"/>
      <c r="HRD1" s="186"/>
      <c r="HRE1" s="186"/>
      <c r="HRF1" s="186"/>
      <c r="HRG1" s="186"/>
      <c r="HRH1" s="186"/>
      <c r="HRI1" s="186"/>
      <c r="HRJ1" s="186"/>
      <c r="HRK1" s="186"/>
      <c r="HRL1" s="186"/>
      <c r="HRM1" s="186"/>
      <c r="HRN1" s="186"/>
      <c r="HRO1" s="186"/>
      <c r="HRP1" s="186"/>
      <c r="HRQ1" s="186"/>
      <c r="HRR1" s="186"/>
      <c r="HRS1" s="186"/>
      <c r="HRT1" s="186"/>
      <c r="HRU1" s="186"/>
      <c r="HRV1" s="186"/>
      <c r="HRW1" s="186"/>
      <c r="HRX1" s="186"/>
      <c r="HRY1" s="186"/>
      <c r="HRZ1" s="186"/>
      <c r="HSA1" s="186"/>
      <c r="HSB1" s="186"/>
      <c r="HSC1" s="186"/>
      <c r="HSD1" s="186"/>
      <c r="HSE1" s="186"/>
      <c r="HSF1" s="186"/>
      <c r="HSG1" s="186"/>
      <c r="HSH1" s="186"/>
      <c r="HSI1" s="186"/>
      <c r="HSJ1" s="186"/>
      <c r="HSK1" s="186"/>
      <c r="HSL1" s="186"/>
      <c r="HSM1" s="186"/>
      <c r="HSN1" s="186"/>
      <c r="HSO1" s="186"/>
      <c r="HSP1" s="186"/>
      <c r="HSQ1" s="186"/>
      <c r="HSR1" s="186"/>
      <c r="HSS1" s="186"/>
      <c r="HST1" s="186"/>
      <c r="HSU1" s="186"/>
      <c r="HSV1" s="186"/>
      <c r="HSW1" s="186"/>
      <c r="HSX1" s="186"/>
      <c r="HSY1" s="186"/>
      <c r="HSZ1" s="186"/>
      <c r="HTA1" s="186"/>
      <c r="HTB1" s="186"/>
      <c r="HTC1" s="186"/>
      <c r="HTD1" s="186"/>
      <c r="HTE1" s="186"/>
      <c r="HTF1" s="186"/>
      <c r="HTG1" s="186"/>
      <c r="HTH1" s="186"/>
      <c r="HTI1" s="186"/>
      <c r="HTJ1" s="186"/>
      <c r="HTK1" s="186"/>
      <c r="HTL1" s="186"/>
      <c r="HTM1" s="186"/>
      <c r="HTN1" s="186"/>
      <c r="HTO1" s="186"/>
      <c r="HTP1" s="186"/>
      <c r="HTQ1" s="186"/>
      <c r="HTR1" s="186"/>
      <c r="HTS1" s="186"/>
      <c r="HTT1" s="186"/>
      <c r="HTU1" s="186"/>
      <c r="HTV1" s="186"/>
      <c r="HTW1" s="186"/>
      <c r="HTX1" s="186"/>
      <c r="HTY1" s="186"/>
      <c r="HTZ1" s="186"/>
      <c r="HUA1" s="186"/>
      <c r="HUB1" s="186"/>
      <c r="HUC1" s="186"/>
      <c r="HUD1" s="186"/>
      <c r="HUE1" s="186"/>
      <c r="HUF1" s="186"/>
      <c r="HUG1" s="186"/>
      <c r="HUH1" s="186"/>
      <c r="HUI1" s="186"/>
      <c r="HUJ1" s="186"/>
      <c r="HUK1" s="186"/>
      <c r="HUL1" s="186"/>
      <c r="HUM1" s="186"/>
      <c r="HUN1" s="186"/>
      <c r="HUO1" s="186"/>
      <c r="HUP1" s="186"/>
      <c r="HUQ1" s="186"/>
      <c r="HUR1" s="186"/>
      <c r="HUS1" s="186"/>
      <c r="HUT1" s="186"/>
      <c r="HUU1" s="186"/>
      <c r="HUV1" s="186"/>
      <c r="HUW1" s="186"/>
      <c r="HUX1" s="186"/>
      <c r="HUY1" s="186"/>
      <c r="HUZ1" s="186"/>
      <c r="HVA1" s="186"/>
      <c r="HVB1" s="186"/>
      <c r="HVC1" s="186"/>
      <c r="HVD1" s="186"/>
      <c r="HVE1" s="186"/>
      <c r="HVF1" s="186"/>
      <c r="HVG1" s="186"/>
      <c r="HVH1" s="186"/>
      <c r="HVI1" s="186"/>
      <c r="HVJ1" s="186"/>
      <c r="HVK1" s="186"/>
      <c r="HVL1" s="186"/>
      <c r="HVM1" s="186"/>
      <c r="HVN1" s="186"/>
      <c r="HVO1" s="186"/>
      <c r="HVP1" s="186"/>
      <c r="HVQ1" s="186"/>
      <c r="HVR1" s="186"/>
      <c r="HVS1" s="186"/>
      <c r="HVT1" s="186"/>
      <c r="HVU1" s="186"/>
      <c r="HVV1" s="186"/>
      <c r="HVW1" s="186"/>
      <c r="HVX1" s="186"/>
      <c r="HVY1" s="186"/>
      <c r="HVZ1" s="186"/>
      <c r="HWA1" s="186"/>
      <c r="HWB1" s="186"/>
      <c r="HWC1" s="186"/>
      <c r="HWD1" s="186"/>
      <c r="HWE1" s="186"/>
      <c r="HWF1" s="186"/>
      <c r="HWG1" s="186"/>
      <c r="HWH1" s="186"/>
      <c r="HWI1" s="186"/>
      <c r="HWJ1" s="186"/>
      <c r="HWK1" s="186"/>
      <c r="HWL1" s="186"/>
      <c r="HWM1" s="186"/>
      <c r="HWN1" s="186"/>
      <c r="HWO1" s="186"/>
      <c r="HWP1" s="186"/>
      <c r="HWQ1" s="186"/>
      <c r="HWR1" s="186"/>
      <c r="HWS1" s="186"/>
      <c r="HWT1" s="186"/>
      <c r="HWU1" s="186"/>
      <c r="HWV1" s="186"/>
      <c r="HWW1" s="186"/>
      <c r="HWX1" s="186"/>
      <c r="HWY1" s="186"/>
      <c r="HWZ1" s="186"/>
      <c r="HXA1" s="186"/>
      <c r="HXB1" s="186"/>
      <c r="HXC1" s="186"/>
      <c r="HXD1" s="186"/>
      <c r="HXE1" s="186"/>
      <c r="HXF1" s="186"/>
      <c r="HXG1" s="186"/>
      <c r="HXH1" s="186"/>
      <c r="HXI1" s="186"/>
      <c r="HXJ1" s="186"/>
      <c r="HXK1" s="186"/>
      <c r="HXL1" s="186"/>
      <c r="HXM1" s="186"/>
      <c r="HXN1" s="186"/>
      <c r="HXO1" s="186"/>
      <c r="HXP1" s="186"/>
      <c r="HXQ1" s="186"/>
      <c r="HXR1" s="186"/>
      <c r="HXS1" s="186"/>
      <c r="HXT1" s="186"/>
      <c r="HXU1" s="186"/>
      <c r="HXV1" s="186"/>
      <c r="HXW1" s="186"/>
      <c r="HXX1" s="186"/>
      <c r="HXY1" s="186"/>
      <c r="HXZ1" s="186"/>
      <c r="HYA1" s="186"/>
      <c r="HYB1" s="186"/>
      <c r="HYC1" s="186"/>
      <c r="HYD1" s="186"/>
      <c r="HYE1" s="186"/>
      <c r="HYF1" s="186"/>
      <c r="HYG1" s="186"/>
      <c r="HYH1" s="186"/>
      <c r="HYI1" s="186"/>
      <c r="HYJ1" s="186"/>
      <c r="HYK1" s="186"/>
      <c r="HYL1" s="186"/>
      <c r="HYM1" s="186"/>
      <c r="HYN1" s="186"/>
      <c r="HYO1" s="186"/>
      <c r="HYP1" s="186"/>
      <c r="HYQ1" s="186"/>
      <c r="HYR1" s="186"/>
      <c r="HYS1" s="186"/>
      <c r="HYT1" s="186"/>
      <c r="HYU1" s="186"/>
      <c r="HYV1" s="186"/>
      <c r="HYW1" s="186"/>
      <c r="HYX1" s="186"/>
      <c r="HYY1" s="186"/>
      <c r="HYZ1" s="186"/>
      <c r="HZA1" s="186"/>
      <c r="HZB1" s="186"/>
      <c r="HZC1" s="186"/>
      <c r="HZD1" s="186"/>
      <c r="HZE1" s="186"/>
      <c r="HZF1" s="186"/>
      <c r="HZG1" s="186"/>
      <c r="HZH1" s="186"/>
      <c r="HZI1" s="186"/>
      <c r="HZJ1" s="186"/>
      <c r="HZK1" s="186"/>
      <c r="HZL1" s="186"/>
      <c r="HZM1" s="186"/>
      <c r="HZN1" s="186"/>
      <c r="HZO1" s="186"/>
      <c r="HZP1" s="186"/>
      <c r="HZQ1" s="186"/>
      <c r="HZR1" s="186"/>
      <c r="HZS1" s="186"/>
      <c r="HZT1" s="186"/>
      <c r="HZU1" s="186"/>
      <c r="HZV1" s="186"/>
      <c r="HZW1" s="186"/>
      <c r="HZX1" s="186"/>
      <c r="HZY1" s="186"/>
      <c r="HZZ1" s="186"/>
      <c r="IAA1" s="186"/>
      <c r="IAB1" s="186"/>
      <c r="IAC1" s="186"/>
      <c r="IAD1" s="186"/>
      <c r="IAE1" s="186"/>
      <c r="IAF1" s="186"/>
      <c r="IAG1" s="186"/>
      <c r="IAH1" s="186"/>
      <c r="IAI1" s="186"/>
      <c r="IAJ1" s="186"/>
      <c r="IAK1" s="186"/>
      <c r="IAL1" s="186"/>
      <c r="IAM1" s="186"/>
      <c r="IAN1" s="186"/>
      <c r="IAO1" s="186"/>
      <c r="IAP1" s="186"/>
      <c r="IAQ1" s="186"/>
      <c r="IAR1" s="186"/>
      <c r="IAS1" s="186"/>
      <c r="IAT1" s="186"/>
      <c r="IAU1" s="186"/>
      <c r="IAV1" s="186"/>
      <c r="IAW1" s="186"/>
      <c r="IAX1" s="186"/>
      <c r="IAY1" s="186"/>
      <c r="IAZ1" s="186"/>
      <c r="IBA1" s="186"/>
      <c r="IBB1" s="186"/>
      <c r="IBC1" s="186"/>
      <c r="IBD1" s="186"/>
      <c r="IBE1" s="186"/>
      <c r="IBF1" s="186"/>
      <c r="IBG1" s="186"/>
      <c r="IBH1" s="186"/>
      <c r="IBI1" s="186"/>
      <c r="IBJ1" s="186"/>
      <c r="IBK1" s="186"/>
      <c r="IBL1" s="186"/>
      <c r="IBM1" s="186"/>
      <c r="IBN1" s="186"/>
      <c r="IBO1" s="186"/>
      <c r="IBP1" s="186"/>
      <c r="IBQ1" s="186"/>
      <c r="IBR1" s="186"/>
      <c r="IBS1" s="186"/>
      <c r="IBT1" s="186"/>
      <c r="IBU1" s="186"/>
      <c r="IBV1" s="186"/>
      <c r="IBW1" s="186"/>
      <c r="IBX1" s="186"/>
      <c r="IBY1" s="186"/>
      <c r="IBZ1" s="186"/>
      <c r="ICA1" s="186"/>
      <c r="ICB1" s="186"/>
      <c r="ICC1" s="186"/>
      <c r="ICD1" s="186"/>
      <c r="ICE1" s="186"/>
      <c r="ICF1" s="186"/>
      <c r="ICG1" s="186"/>
      <c r="ICH1" s="186"/>
      <c r="ICI1" s="186"/>
      <c r="ICJ1" s="186"/>
      <c r="ICK1" s="186"/>
      <c r="ICL1" s="186"/>
      <c r="ICM1" s="186"/>
      <c r="ICN1" s="186"/>
      <c r="ICO1" s="186"/>
      <c r="ICP1" s="186"/>
      <c r="ICQ1" s="186"/>
      <c r="ICR1" s="186"/>
      <c r="ICS1" s="186"/>
      <c r="ICT1" s="186"/>
      <c r="ICU1" s="186"/>
      <c r="ICV1" s="186"/>
      <c r="ICW1" s="186"/>
      <c r="ICX1" s="186"/>
      <c r="ICY1" s="186"/>
      <c r="ICZ1" s="186"/>
      <c r="IDA1" s="186"/>
      <c r="IDB1" s="186"/>
      <c r="IDC1" s="186"/>
      <c r="IDD1" s="186"/>
      <c r="IDE1" s="186"/>
      <c r="IDF1" s="186"/>
      <c r="IDG1" s="186"/>
      <c r="IDH1" s="186"/>
      <c r="IDI1" s="186"/>
      <c r="IDJ1" s="186"/>
      <c r="IDK1" s="186"/>
      <c r="IDL1" s="186"/>
      <c r="IDM1" s="186"/>
      <c r="IDN1" s="186"/>
      <c r="IDO1" s="186"/>
      <c r="IDP1" s="186"/>
      <c r="IDQ1" s="186"/>
      <c r="IDR1" s="186"/>
      <c r="IDS1" s="186"/>
      <c r="IDT1" s="186"/>
      <c r="IDU1" s="186"/>
      <c r="IDV1" s="186"/>
      <c r="IDW1" s="186"/>
      <c r="IDX1" s="186"/>
      <c r="IDY1" s="186"/>
      <c r="IDZ1" s="186"/>
      <c r="IEA1" s="186"/>
      <c r="IEB1" s="186"/>
      <c r="IEC1" s="186"/>
      <c r="IED1" s="186"/>
      <c r="IEE1" s="186"/>
      <c r="IEF1" s="186"/>
      <c r="IEG1" s="186"/>
      <c r="IEH1" s="186"/>
      <c r="IEI1" s="186"/>
      <c r="IEJ1" s="186"/>
      <c r="IEK1" s="186"/>
      <c r="IEL1" s="186"/>
      <c r="IEM1" s="186"/>
      <c r="IEN1" s="186"/>
      <c r="IEO1" s="186"/>
      <c r="IEP1" s="186"/>
      <c r="IEQ1" s="186"/>
      <c r="IER1" s="186"/>
      <c r="IES1" s="186"/>
      <c r="IET1" s="186"/>
      <c r="IEU1" s="186"/>
      <c r="IEV1" s="186"/>
      <c r="IEW1" s="186"/>
      <c r="IEX1" s="186"/>
      <c r="IEY1" s="186"/>
      <c r="IEZ1" s="186"/>
      <c r="IFA1" s="186"/>
      <c r="IFB1" s="186"/>
      <c r="IFC1" s="186"/>
      <c r="IFD1" s="186"/>
      <c r="IFE1" s="186"/>
      <c r="IFF1" s="186"/>
      <c r="IFG1" s="186"/>
      <c r="IFH1" s="186"/>
      <c r="IFI1" s="186"/>
      <c r="IFJ1" s="186"/>
      <c r="IFK1" s="186"/>
      <c r="IFL1" s="186"/>
      <c r="IFM1" s="186"/>
      <c r="IFN1" s="186"/>
      <c r="IFO1" s="186"/>
      <c r="IFP1" s="186"/>
      <c r="IFQ1" s="186"/>
      <c r="IFR1" s="186"/>
      <c r="IFS1" s="186"/>
      <c r="IFT1" s="186"/>
      <c r="IFU1" s="186"/>
      <c r="IFV1" s="186"/>
      <c r="IFW1" s="186"/>
      <c r="IFX1" s="186"/>
      <c r="IFY1" s="186"/>
      <c r="IFZ1" s="186"/>
      <c r="IGA1" s="186"/>
      <c r="IGB1" s="186"/>
      <c r="IGC1" s="186"/>
      <c r="IGD1" s="186"/>
      <c r="IGE1" s="186"/>
      <c r="IGF1" s="186"/>
      <c r="IGG1" s="186"/>
      <c r="IGH1" s="186"/>
      <c r="IGI1" s="186"/>
      <c r="IGJ1" s="186"/>
      <c r="IGK1" s="186"/>
      <c r="IGL1" s="186"/>
      <c r="IGM1" s="186"/>
      <c r="IGN1" s="186"/>
      <c r="IGO1" s="186"/>
      <c r="IGP1" s="186"/>
      <c r="IGQ1" s="186"/>
      <c r="IGR1" s="186"/>
      <c r="IGS1" s="186"/>
      <c r="IGT1" s="186"/>
      <c r="IGU1" s="186"/>
      <c r="IGV1" s="186"/>
      <c r="IGW1" s="186"/>
      <c r="IGX1" s="186"/>
      <c r="IGY1" s="186"/>
      <c r="IGZ1" s="186"/>
      <c r="IHA1" s="186"/>
      <c r="IHB1" s="186"/>
      <c r="IHC1" s="186"/>
      <c r="IHD1" s="186"/>
      <c r="IHE1" s="186"/>
      <c r="IHF1" s="186"/>
      <c r="IHG1" s="186"/>
      <c r="IHH1" s="186"/>
      <c r="IHI1" s="186"/>
      <c r="IHJ1" s="186"/>
      <c r="IHK1" s="186"/>
      <c r="IHL1" s="186"/>
      <c r="IHM1" s="186"/>
      <c r="IHN1" s="186"/>
      <c r="IHO1" s="186"/>
      <c r="IHP1" s="186"/>
      <c r="IHQ1" s="186"/>
      <c r="IHR1" s="186"/>
      <c r="IHS1" s="186"/>
      <c r="IHT1" s="186"/>
      <c r="IHU1" s="186"/>
      <c r="IHV1" s="186"/>
      <c r="IHW1" s="186"/>
      <c r="IHX1" s="186"/>
      <c r="IHY1" s="186"/>
      <c r="IHZ1" s="186"/>
      <c r="IIA1" s="186"/>
      <c r="IIB1" s="186"/>
      <c r="IIC1" s="186"/>
      <c r="IID1" s="186"/>
      <c r="IIE1" s="186"/>
      <c r="IIF1" s="186"/>
      <c r="IIG1" s="186"/>
      <c r="IIH1" s="186"/>
      <c r="III1" s="186"/>
      <c r="IIJ1" s="186"/>
      <c r="IIK1" s="186"/>
      <c r="IIL1" s="186"/>
      <c r="IIM1" s="186"/>
      <c r="IIN1" s="186"/>
      <c r="IIO1" s="186"/>
      <c r="IIP1" s="186"/>
      <c r="IIQ1" s="186"/>
      <c r="IIR1" s="186"/>
      <c r="IIS1" s="186"/>
      <c r="IIT1" s="186"/>
      <c r="IIU1" s="186"/>
      <c r="IIV1" s="186"/>
      <c r="IIW1" s="186"/>
      <c r="IIX1" s="186"/>
      <c r="IIY1" s="186"/>
      <c r="IIZ1" s="186"/>
      <c r="IJA1" s="186"/>
      <c r="IJB1" s="186"/>
      <c r="IJC1" s="186"/>
      <c r="IJD1" s="186"/>
      <c r="IJE1" s="186"/>
      <c r="IJF1" s="186"/>
      <c r="IJG1" s="186"/>
      <c r="IJH1" s="186"/>
      <c r="IJI1" s="186"/>
      <c r="IJJ1" s="186"/>
      <c r="IJK1" s="186"/>
      <c r="IJL1" s="186"/>
      <c r="IJM1" s="186"/>
      <c r="IJN1" s="186"/>
      <c r="IJO1" s="186"/>
      <c r="IJP1" s="186"/>
      <c r="IJQ1" s="186"/>
      <c r="IJR1" s="186"/>
      <c r="IJS1" s="186"/>
      <c r="IJT1" s="186"/>
      <c r="IJU1" s="186"/>
      <c r="IJV1" s="186"/>
      <c r="IJW1" s="186"/>
      <c r="IJX1" s="186"/>
      <c r="IJY1" s="186"/>
      <c r="IJZ1" s="186"/>
      <c r="IKA1" s="186"/>
      <c r="IKB1" s="186"/>
      <c r="IKC1" s="186"/>
      <c r="IKD1" s="186"/>
      <c r="IKE1" s="186"/>
      <c r="IKF1" s="186"/>
      <c r="IKG1" s="186"/>
      <c r="IKH1" s="186"/>
      <c r="IKI1" s="186"/>
      <c r="IKJ1" s="186"/>
      <c r="IKK1" s="186"/>
      <c r="IKL1" s="186"/>
      <c r="IKM1" s="186"/>
      <c r="IKN1" s="186"/>
      <c r="IKO1" s="186"/>
      <c r="IKP1" s="186"/>
      <c r="IKQ1" s="186"/>
      <c r="IKR1" s="186"/>
      <c r="IKS1" s="186"/>
      <c r="IKT1" s="186"/>
      <c r="IKU1" s="186"/>
      <c r="IKV1" s="186"/>
      <c r="IKW1" s="186"/>
      <c r="IKX1" s="186"/>
      <c r="IKY1" s="186"/>
      <c r="IKZ1" s="186"/>
      <c r="ILA1" s="186"/>
      <c r="ILB1" s="186"/>
      <c r="ILC1" s="186"/>
      <c r="ILD1" s="186"/>
      <c r="ILE1" s="186"/>
      <c r="ILF1" s="186"/>
      <c r="ILG1" s="186"/>
      <c r="ILH1" s="186"/>
      <c r="ILI1" s="186"/>
      <c r="ILJ1" s="186"/>
      <c r="ILK1" s="186"/>
      <c r="ILL1" s="186"/>
      <c r="ILM1" s="186"/>
      <c r="ILN1" s="186"/>
      <c r="ILO1" s="186"/>
      <c r="ILP1" s="186"/>
      <c r="ILQ1" s="186"/>
      <c r="ILR1" s="186"/>
      <c r="ILS1" s="186"/>
      <c r="ILT1" s="186"/>
      <c r="ILU1" s="186"/>
      <c r="ILV1" s="186"/>
      <c r="ILW1" s="186"/>
      <c r="ILX1" s="186"/>
      <c r="ILY1" s="186"/>
      <c r="ILZ1" s="186"/>
      <c r="IMA1" s="186"/>
      <c r="IMB1" s="186"/>
      <c r="IMC1" s="186"/>
      <c r="IMD1" s="186"/>
      <c r="IME1" s="186"/>
      <c r="IMF1" s="186"/>
      <c r="IMG1" s="186"/>
      <c r="IMH1" s="186"/>
      <c r="IMI1" s="186"/>
      <c r="IMJ1" s="186"/>
      <c r="IMK1" s="186"/>
      <c r="IML1" s="186"/>
      <c r="IMM1" s="186"/>
      <c r="IMN1" s="186"/>
      <c r="IMO1" s="186"/>
      <c r="IMP1" s="186"/>
      <c r="IMQ1" s="186"/>
      <c r="IMR1" s="186"/>
      <c r="IMS1" s="186"/>
      <c r="IMT1" s="186"/>
      <c r="IMU1" s="186"/>
      <c r="IMV1" s="186"/>
      <c r="IMW1" s="186"/>
      <c r="IMX1" s="186"/>
      <c r="IMY1" s="186"/>
      <c r="IMZ1" s="186"/>
      <c r="INA1" s="186"/>
      <c r="INB1" s="186"/>
      <c r="INC1" s="186"/>
      <c r="IND1" s="186"/>
      <c r="INE1" s="186"/>
      <c r="INF1" s="186"/>
      <c r="ING1" s="186"/>
      <c r="INH1" s="186"/>
      <c r="INI1" s="186"/>
      <c r="INJ1" s="186"/>
      <c r="INK1" s="186"/>
      <c r="INL1" s="186"/>
      <c r="INM1" s="186"/>
      <c r="INN1" s="186"/>
      <c r="INO1" s="186"/>
      <c r="INP1" s="186"/>
      <c r="INQ1" s="186"/>
      <c r="INR1" s="186"/>
      <c r="INS1" s="186"/>
      <c r="INT1" s="186"/>
      <c r="INU1" s="186"/>
      <c r="INV1" s="186"/>
      <c r="INW1" s="186"/>
      <c r="INX1" s="186"/>
      <c r="INY1" s="186"/>
      <c r="INZ1" s="186"/>
      <c r="IOA1" s="186"/>
      <c r="IOB1" s="186"/>
      <c r="IOC1" s="186"/>
      <c r="IOD1" s="186"/>
      <c r="IOE1" s="186"/>
      <c r="IOF1" s="186"/>
      <c r="IOG1" s="186"/>
      <c r="IOH1" s="186"/>
      <c r="IOI1" s="186"/>
      <c r="IOJ1" s="186"/>
      <c r="IOK1" s="186"/>
      <c r="IOL1" s="186"/>
      <c r="IOM1" s="186"/>
      <c r="ION1" s="186"/>
      <c r="IOO1" s="186"/>
      <c r="IOP1" s="186"/>
      <c r="IOQ1" s="186"/>
      <c r="IOR1" s="186"/>
      <c r="IOS1" s="186"/>
      <c r="IOT1" s="186"/>
      <c r="IOU1" s="186"/>
      <c r="IOV1" s="186"/>
      <c r="IOW1" s="186"/>
      <c r="IOX1" s="186"/>
      <c r="IOY1" s="186"/>
      <c r="IOZ1" s="186"/>
      <c r="IPA1" s="186"/>
      <c r="IPB1" s="186"/>
      <c r="IPC1" s="186"/>
      <c r="IPD1" s="186"/>
      <c r="IPE1" s="186"/>
      <c r="IPF1" s="186"/>
      <c r="IPG1" s="186"/>
      <c r="IPH1" s="186"/>
      <c r="IPI1" s="186"/>
      <c r="IPJ1" s="186"/>
      <c r="IPK1" s="186"/>
      <c r="IPL1" s="186"/>
      <c r="IPM1" s="186"/>
      <c r="IPN1" s="186"/>
      <c r="IPO1" s="186"/>
      <c r="IPP1" s="186"/>
      <c r="IPQ1" s="186"/>
      <c r="IPR1" s="186"/>
      <c r="IPS1" s="186"/>
      <c r="IPT1" s="186"/>
      <c r="IPU1" s="186"/>
      <c r="IPV1" s="186"/>
      <c r="IPW1" s="186"/>
      <c r="IPX1" s="186"/>
      <c r="IPY1" s="186"/>
      <c r="IPZ1" s="186"/>
      <c r="IQA1" s="186"/>
      <c r="IQB1" s="186"/>
      <c r="IQC1" s="186"/>
      <c r="IQD1" s="186"/>
      <c r="IQE1" s="186"/>
      <c r="IQF1" s="186"/>
      <c r="IQG1" s="186"/>
      <c r="IQH1" s="186"/>
      <c r="IQI1" s="186"/>
      <c r="IQJ1" s="186"/>
      <c r="IQK1" s="186"/>
      <c r="IQL1" s="186"/>
      <c r="IQM1" s="186"/>
      <c r="IQN1" s="186"/>
      <c r="IQO1" s="186"/>
      <c r="IQP1" s="186"/>
      <c r="IQQ1" s="186"/>
      <c r="IQR1" s="186"/>
      <c r="IQS1" s="186"/>
      <c r="IQT1" s="186"/>
      <c r="IQU1" s="186"/>
      <c r="IQV1" s="186"/>
      <c r="IQW1" s="186"/>
      <c r="IQX1" s="186"/>
      <c r="IQY1" s="186"/>
      <c r="IQZ1" s="186"/>
      <c r="IRA1" s="186"/>
      <c r="IRB1" s="186"/>
      <c r="IRC1" s="186"/>
      <c r="IRD1" s="186"/>
      <c r="IRE1" s="186"/>
      <c r="IRF1" s="186"/>
      <c r="IRG1" s="186"/>
      <c r="IRH1" s="186"/>
      <c r="IRI1" s="186"/>
      <c r="IRJ1" s="186"/>
      <c r="IRK1" s="186"/>
      <c r="IRL1" s="186"/>
      <c r="IRM1" s="186"/>
      <c r="IRN1" s="186"/>
      <c r="IRO1" s="186"/>
      <c r="IRP1" s="186"/>
      <c r="IRQ1" s="186"/>
      <c r="IRR1" s="186"/>
      <c r="IRS1" s="186"/>
      <c r="IRT1" s="186"/>
      <c r="IRU1" s="186"/>
      <c r="IRV1" s="186"/>
      <c r="IRW1" s="186"/>
      <c r="IRX1" s="186"/>
      <c r="IRY1" s="186"/>
      <c r="IRZ1" s="186"/>
      <c r="ISA1" s="186"/>
      <c r="ISB1" s="186"/>
      <c r="ISC1" s="186"/>
      <c r="ISD1" s="186"/>
      <c r="ISE1" s="186"/>
      <c r="ISF1" s="186"/>
      <c r="ISG1" s="186"/>
      <c r="ISH1" s="186"/>
      <c r="ISI1" s="186"/>
      <c r="ISJ1" s="186"/>
      <c r="ISK1" s="186"/>
      <c r="ISL1" s="186"/>
      <c r="ISM1" s="186"/>
      <c r="ISN1" s="186"/>
      <c r="ISO1" s="186"/>
      <c r="ISP1" s="186"/>
      <c r="ISQ1" s="186"/>
      <c r="ISR1" s="186"/>
      <c r="ISS1" s="186"/>
      <c r="IST1" s="186"/>
      <c r="ISU1" s="186"/>
      <c r="ISV1" s="186"/>
      <c r="ISW1" s="186"/>
      <c r="ISX1" s="186"/>
      <c r="ISY1" s="186"/>
      <c r="ISZ1" s="186"/>
      <c r="ITA1" s="186"/>
      <c r="ITB1" s="186"/>
      <c r="ITC1" s="186"/>
      <c r="ITD1" s="186"/>
      <c r="ITE1" s="186"/>
      <c r="ITF1" s="186"/>
      <c r="ITG1" s="186"/>
      <c r="ITH1" s="186"/>
      <c r="ITI1" s="186"/>
      <c r="ITJ1" s="186"/>
      <c r="ITK1" s="186"/>
      <c r="ITL1" s="186"/>
      <c r="ITM1" s="186"/>
      <c r="ITN1" s="186"/>
      <c r="ITO1" s="186"/>
      <c r="ITP1" s="186"/>
      <c r="ITQ1" s="186"/>
      <c r="ITR1" s="186"/>
      <c r="ITS1" s="186"/>
      <c r="ITT1" s="186"/>
      <c r="ITU1" s="186"/>
      <c r="ITV1" s="186"/>
      <c r="ITW1" s="186"/>
      <c r="ITX1" s="186"/>
      <c r="ITY1" s="186"/>
      <c r="ITZ1" s="186"/>
      <c r="IUA1" s="186"/>
      <c r="IUB1" s="186"/>
      <c r="IUC1" s="186"/>
      <c r="IUD1" s="186"/>
      <c r="IUE1" s="186"/>
      <c r="IUF1" s="186"/>
      <c r="IUG1" s="186"/>
      <c r="IUH1" s="186"/>
      <c r="IUI1" s="186"/>
      <c r="IUJ1" s="186"/>
      <c r="IUK1" s="186"/>
      <c r="IUL1" s="186"/>
      <c r="IUM1" s="186"/>
      <c r="IUN1" s="186"/>
      <c r="IUO1" s="186"/>
      <c r="IUP1" s="186"/>
      <c r="IUQ1" s="186"/>
      <c r="IUR1" s="186"/>
      <c r="IUS1" s="186"/>
      <c r="IUT1" s="186"/>
      <c r="IUU1" s="186"/>
      <c r="IUV1" s="186"/>
      <c r="IUW1" s="186"/>
      <c r="IUX1" s="186"/>
      <c r="IUY1" s="186"/>
      <c r="IUZ1" s="186"/>
      <c r="IVA1" s="186"/>
      <c r="IVB1" s="186"/>
      <c r="IVC1" s="186"/>
      <c r="IVD1" s="186"/>
      <c r="IVE1" s="186"/>
      <c r="IVF1" s="186"/>
      <c r="IVG1" s="186"/>
      <c r="IVH1" s="186"/>
      <c r="IVI1" s="186"/>
      <c r="IVJ1" s="186"/>
      <c r="IVK1" s="186"/>
      <c r="IVL1" s="186"/>
      <c r="IVM1" s="186"/>
      <c r="IVN1" s="186"/>
      <c r="IVO1" s="186"/>
      <c r="IVP1" s="186"/>
      <c r="IVQ1" s="186"/>
      <c r="IVR1" s="186"/>
      <c r="IVS1" s="186"/>
      <c r="IVT1" s="186"/>
      <c r="IVU1" s="186"/>
      <c r="IVV1" s="186"/>
      <c r="IVW1" s="186"/>
      <c r="IVX1" s="186"/>
      <c r="IVY1" s="186"/>
      <c r="IVZ1" s="186"/>
      <c r="IWA1" s="186"/>
      <c r="IWB1" s="186"/>
      <c r="IWC1" s="186"/>
      <c r="IWD1" s="186"/>
      <c r="IWE1" s="186"/>
      <c r="IWF1" s="186"/>
      <c r="IWG1" s="186"/>
      <c r="IWH1" s="186"/>
      <c r="IWI1" s="186"/>
      <c r="IWJ1" s="186"/>
      <c r="IWK1" s="186"/>
      <c r="IWL1" s="186"/>
      <c r="IWM1" s="186"/>
      <c r="IWN1" s="186"/>
      <c r="IWO1" s="186"/>
      <c r="IWP1" s="186"/>
      <c r="IWQ1" s="186"/>
      <c r="IWR1" s="186"/>
      <c r="IWS1" s="186"/>
      <c r="IWT1" s="186"/>
      <c r="IWU1" s="186"/>
      <c r="IWV1" s="186"/>
      <c r="IWW1" s="186"/>
      <c r="IWX1" s="186"/>
      <c r="IWY1" s="186"/>
      <c r="IWZ1" s="186"/>
      <c r="IXA1" s="186"/>
      <c r="IXB1" s="186"/>
      <c r="IXC1" s="186"/>
      <c r="IXD1" s="186"/>
      <c r="IXE1" s="186"/>
      <c r="IXF1" s="186"/>
      <c r="IXG1" s="186"/>
      <c r="IXH1" s="186"/>
      <c r="IXI1" s="186"/>
      <c r="IXJ1" s="186"/>
      <c r="IXK1" s="186"/>
      <c r="IXL1" s="186"/>
      <c r="IXM1" s="186"/>
      <c r="IXN1" s="186"/>
      <c r="IXO1" s="186"/>
      <c r="IXP1" s="186"/>
      <c r="IXQ1" s="186"/>
      <c r="IXR1" s="186"/>
      <c r="IXS1" s="186"/>
      <c r="IXT1" s="186"/>
      <c r="IXU1" s="186"/>
      <c r="IXV1" s="186"/>
      <c r="IXW1" s="186"/>
      <c r="IXX1" s="186"/>
      <c r="IXY1" s="186"/>
      <c r="IXZ1" s="186"/>
      <c r="IYA1" s="186"/>
      <c r="IYB1" s="186"/>
      <c r="IYC1" s="186"/>
      <c r="IYD1" s="186"/>
      <c r="IYE1" s="186"/>
      <c r="IYF1" s="186"/>
      <c r="IYG1" s="186"/>
      <c r="IYH1" s="186"/>
      <c r="IYI1" s="186"/>
      <c r="IYJ1" s="186"/>
      <c r="IYK1" s="186"/>
      <c r="IYL1" s="186"/>
      <c r="IYM1" s="186"/>
      <c r="IYN1" s="186"/>
      <c r="IYO1" s="186"/>
      <c r="IYP1" s="186"/>
      <c r="IYQ1" s="186"/>
      <c r="IYR1" s="186"/>
      <c r="IYS1" s="186"/>
      <c r="IYT1" s="186"/>
      <c r="IYU1" s="186"/>
      <c r="IYV1" s="186"/>
      <c r="IYW1" s="186"/>
      <c r="IYX1" s="186"/>
      <c r="IYY1" s="186"/>
      <c r="IYZ1" s="186"/>
      <c r="IZA1" s="186"/>
      <c r="IZB1" s="186"/>
      <c r="IZC1" s="186"/>
      <c r="IZD1" s="186"/>
      <c r="IZE1" s="186"/>
      <c r="IZF1" s="186"/>
      <c r="IZG1" s="186"/>
      <c r="IZH1" s="186"/>
      <c r="IZI1" s="186"/>
      <c r="IZJ1" s="186"/>
      <c r="IZK1" s="186"/>
      <c r="IZL1" s="186"/>
      <c r="IZM1" s="186"/>
      <c r="IZN1" s="186"/>
      <c r="IZO1" s="186"/>
      <c r="IZP1" s="186"/>
      <c r="IZQ1" s="186"/>
      <c r="IZR1" s="186"/>
      <c r="IZS1" s="186"/>
      <c r="IZT1" s="186"/>
      <c r="IZU1" s="186"/>
      <c r="IZV1" s="186"/>
      <c r="IZW1" s="186"/>
      <c r="IZX1" s="186"/>
      <c r="IZY1" s="186"/>
      <c r="IZZ1" s="186"/>
      <c r="JAA1" s="186"/>
      <c r="JAB1" s="186"/>
      <c r="JAC1" s="186"/>
      <c r="JAD1" s="186"/>
      <c r="JAE1" s="186"/>
      <c r="JAF1" s="186"/>
      <c r="JAG1" s="186"/>
      <c r="JAH1" s="186"/>
      <c r="JAI1" s="186"/>
      <c r="JAJ1" s="186"/>
      <c r="JAK1" s="186"/>
      <c r="JAL1" s="186"/>
      <c r="JAM1" s="186"/>
      <c r="JAN1" s="186"/>
      <c r="JAO1" s="186"/>
      <c r="JAP1" s="186"/>
      <c r="JAQ1" s="186"/>
      <c r="JAR1" s="186"/>
      <c r="JAS1" s="186"/>
      <c r="JAT1" s="186"/>
      <c r="JAU1" s="186"/>
      <c r="JAV1" s="186"/>
      <c r="JAW1" s="186"/>
      <c r="JAX1" s="186"/>
      <c r="JAY1" s="186"/>
      <c r="JAZ1" s="186"/>
      <c r="JBA1" s="186"/>
      <c r="JBB1" s="186"/>
      <c r="JBC1" s="186"/>
      <c r="JBD1" s="186"/>
      <c r="JBE1" s="186"/>
      <c r="JBF1" s="186"/>
      <c r="JBG1" s="186"/>
      <c r="JBH1" s="186"/>
      <c r="JBI1" s="186"/>
      <c r="JBJ1" s="186"/>
      <c r="JBK1" s="186"/>
      <c r="JBL1" s="186"/>
      <c r="JBM1" s="186"/>
      <c r="JBN1" s="186"/>
      <c r="JBO1" s="186"/>
      <c r="JBP1" s="186"/>
      <c r="JBQ1" s="186"/>
      <c r="JBR1" s="186"/>
      <c r="JBS1" s="186"/>
      <c r="JBT1" s="186"/>
      <c r="JBU1" s="186"/>
      <c r="JBV1" s="186"/>
      <c r="JBW1" s="186"/>
      <c r="JBX1" s="186"/>
      <c r="JBY1" s="186"/>
      <c r="JBZ1" s="186"/>
      <c r="JCA1" s="186"/>
      <c r="JCB1" s="186"/>
      <c r="JCC1" s="186"/>
      <c r="JCD1" s="186"/>
      <c r="JCE1" s="186"/>
      <c r="JCF1" s="186"/>
      <c r="JCG1" s="186"/>
      <c r="JCH1" s="186"/>
      <c r="JCI1" s="186"/>
      <c r="JCJ1" s="186"/>
      <c r="JCK1" s="186"/>
      <c r="JCL1" s="186"/>
      <c r="JCM1" s="186"/>
      <c r="JCN1" s="186"/>
      <c r="JCO1" s="186"/>
      <c r="JCP1" s="186"/>
      <c r="JCQ1" s="186"/>
      <c r="JCR1" s="186"/>
      <c r="JCS1" s="186"/>
      <c r="JCT1" s="186"/>
      <c r="JCU1" s="186"/>
      <c r="JCV1" s="186"/>
      <c r="JCW1" s="186"/>
      <c r="JCX1" s="186"/>
      <c r="JCY1" s="186"/>
      <c r="JCZ1" s="186"/>
      <c r="JDA1" s="186"/>
      <c r="JDB1" s="186"/>
      <c r="JDC1" s="186"/>
      <c r="JDD1" s="186"/>
      <c r="JDE1" s="186"/>
      <c r="JDF1" s="186"/>
      <c r="JDG1" s="186"/>
      <c r="JDH1" s="186"/>
      <c r="JDI1" s="186"/>
      <c r="JDJ1" s="186"/>
      <c r="JDK1" s="186"/>
      <c r="JDL1" s="186"/>
      <c r="JDM1" s="186"/>
      <c r="JDN1" s="186"/>
      <c r="JDO1" s="186"/>
      <c r="JDP1" s="186"/>
      <c r="JDQ1" s="186"/>
      <c r="JDR1" s="186"/>
      <c r="JDS1" s="186"/>
      <c r="JDT1" s="186"/>
      <c r="JDU1" s="186"/>
      <c r="JDV1" s="186"/>
      <c r="JDW1" s="186"/>
      <c r="JDX1" s="186"/>
      <c r="JDY1" s="186"/>
      <c r="JDZ1" s="186"/>
      <c r="JEA1" s="186"/>
      <c r="JEB1" s="186"/>
      <c r="JEC1" s="186"/>
      <c r="JED1" s="186"/>
      <c r="JEE1" s="186"/>
      <c r="JEF1" s="186"/>
      <c r="JEG1" s="186"/>
      <c r="JEH1" s="186"/>
      <c r="JEI1" s="186"/>
      <c r="JEJ1" s="186"/>
      <c r="JEK1" s="186"/>
      <c r="JEL1" s="186"/>
      <c r="JEM1" s="186"/>
      <c r="JEN1" s="186"/>
      <c r="JEO1" s="186"/>
      <c r="JEP1" s="186"/>
      <c r="JEQ1" s="186"/>
      <c r="JER1" s="186"/>
      <c r="JES1" s="186"/>
      <c r="JET1" s="186"/>
      <c r="JEU1" s="186"/>
      <c r="JEV1" s="186"/>
      <c r="JEW1" s="186"/>
      <c r="JEX1" s="186"/>
      <c r="JEY1" s="186"/>
      <c r="JEZ1" s="186"/>
      <c r="JFA1" s="186"/>
      <c r="JFB1" s="186"/>
      <c r="JFC1" s="186"/>
      <c r="JFD1" s="186"/>
      <c r="JFE1" s="186"/>
      <c r="JFF1" s="186"/>
      <c r="JFG1" s="186"/>
      <c r="JFH1" s="186"/>
      <c r="JFI1" s="186"/>
      <c r="JFJ1" s="186"/>
      <c r="JFK1" s="186"/>
      <c r="JFL1" s="186"/>
      <c r="JFM1" s="186"/>
      <c r="JFN1" s="186"/>
      <c r="JFO1" s="186"/>
      <c r="JFP1" s="186"/>
      <c r="JFQ1" s="186"/>
      <c r="JFR1" s="186"/>
      <c r="JFS1" s="186"/>
      <c r="JFT1" s="186"/>
      <c r="JFU1" s="186"/>
      <c r="JFV1" s="186"/>
      <c r="JFW1" s="186"/>
      <c r="JFX1" s="186"/>
      <c r="JFY1" s="186"/>
      <c r="JFZ1" s="186"/>
      <c r="JGA1" s="186"/>
      <c r="JGB1" s="186"/>
      <c r="JGC1" s="186"/>
      <c r="JGD1" s="186"/>
      <c r="JGE1" s="186"/>
      <c r="JGF1" s="186"/>
      <c r="JGG1" s="186"/>
      <c r="JGH1" s="186"/>
      <c r="JGI1" s="186"/>
      <c r="JGJ1" s="186"/>
      <c r="JGK1" s="186"/>
      <c r="JGL1" s="186"/>
      <c r="JGM1" s="186"/>
      <c r="JGN1" s="186"/>
      <c r="JGO1" s="186"/>
      <c r="JGP1" s="186"/>
      <c r="JGQ1" s="186"/>
      <c r="JGR1" s="186"/>
      <c r="JGS1" s="186"/>
      <c r="JGT1" s="186"/>
      <c r="JGU1" s="186"/>
      <c r="JGV1" s="186"/>
      <c r="JGW1" s="186"/>
      <c r="JGX1" s="186"/>
      <c r="JGY1" s="186"/>
      <c r="JGZ1" s="186"/>
      <c r="JHA1" s="186"/>
      <c r="JHB1" s="186"/>
      <c r="JHC1" s="186"/>
      <c r="JHD1" s="186"/>
      <c r="JHE1" s="186"/>
      <c r="JHF1" s="186"/>
      <c r="JHG1" s="186"/>
      <c r="JHH1" s="186"/>
      <c r="JHI1" s="186"/>
      <c r="JHJ1" s="186"/>
      <c r="JHK1" s="186"/>
      <c r="JHL1" s="186"/>
      <c r="JHM1" s="186"/>
      <c r="JHN1" s="186"/>
      <c r="JHO1" s="186"/>
      <c r="JHP1" s="186"/>
      <c r="JHQ1" s="186"/>
      <c r="JHR1" s="186"/>
      <c r="JHS1" s="186"/>
      <c r="JHT1" s="186"/>
      <c r="JHU1" s="186"/>
      <c r="JHV1" s="186"/>
      <c r="JHW1" s="186"/>
      <c r="JHX1" s="186"/>
      <c r="JHY1" s="186"/>
      <c r="JHZ1" s="186"/>
      <c r="JIA1" s="186"/>
      <c r="JIB1" s="186"/>
      <c r="JIC1" s="186"/>
      <c r="JID1" s="186"/>
      <c r="JIE1" s="186"/>
      <c r="JIF1" s="186"/>
      <c r="JIG1" s="186"/>
      <c r="JIH1" s="186"/>
      <c r="JII1" s="186"/>
      <c r="JIJ1" s="186"/>
      <c r="JIK1" s="186"/>
      <c r="JIL1" s="186"/>
      <c r="JIM1" s="186"/>
      <c r="JIN1" s="186"/>
      <c r="JIO1" s="186"/>
      <c r="JIP1" s="186"/>
      <c r="JIQ1" s="186"/>
      <c r="JIR1" s="186"/>
      <c r="JIS1" s="186"/>
      <c r="JIT1" s="186"/>
      <c r="JIU1" s="186"/>
      <c r="JIV1" s="186"/>
      <c r="JIW1" s="186"/>
      <c r="JIX1" s="186"/>
      <c r="JIY1" s="186"/>
      <c r="JIZ1" s="186"/>
      <c r="JJA1" s="186"/>
      <c r="JJB1" s="186"/>
      <c r="JJC1" s="186"/>
      <c r="JJD1" s="186"/>
      <c r="JJE1" s="186"/>
      <c r="JJF1" s="186"/>
      <c r="JJG1" s="186"/>
      <c r="JJH1" s="186"/>
      <c r="JJI1" s="186"/>
      <c r="JJJ1" s="186"/>
      <c r="JJK1" s="186"/>
      <c r="JJL1" s="186"/>
      <c r="JJM1" s="186"/>
      <c r="JJN1" s="186"/>
      <c r="JJO1" s="186"/>
      <c r="JJP1" s="186"/>
      <c r="JJQ1" s="186"/>
      <c r="JJR1" s="186"/>
      <c r="JJS1" s="186"/>
      <c r="JJT1" s="186"/>
      <c r="JJU1" s="186"/>
      <c r="JJV1" s="186"/>
      <c r="JJW1" s="186"/>
      <c r="JJX1" s="186"/>
      <c r="JJY1" s="186"/>
      <c r="JJZ1" s="186"/>
      <c r="JKA1" s="186"/>
      <c r="JKB1" s="186"/>
      <c r="JKC1" s="186"/>
      <c r="JKD1" s="186"/>
      <c r="JKE1" s="186"/>
      <c r="JKF1" s="186"/>
      <c r="JKG1" s="186"/>
      <c r="JKH1" s="186"/>
      <c r="JKI1" s="186"/>
      <c r="JKJ1" s="186"/>
      <c r="JKK1" s="186"/>
      <c r="JKL1" s="186"/>
      <c r="JKM1" s="186"/>
      <c r="JKN1" s="186"/>
      <c r="JKO1" s="186"/>
      <c r="JKP1" s="186"/>
      <c r="JKQ1" s="186"/>
      <c r="JKR1" s="186"/>
      <c r="JKS1" s="186"/>
      <c r="JKT1" s="186"/>
      <c r="JKU1" s="186"/>
      <c r="JKV1" s="186"/>
      <c r="JKW1" s="186"/>
      <c r="JKX1" s="186"/>
      <c r="JKY1" s="186"/>
      <c r="JKZ1" s="186"/>
      <c r="JLA1" s="186"/>
      <c r="JLB1" s="186"/>
      <c r="JLC1" s="186"/>
      <c r="JLD1" s="186"/>
      <c r="JLE1" s="186"/>
      <c r="JLF1" s="186"/>
      <c r="JLG1" s="186"/>
      <c r="JLH1" s="186"/>
      <c r="JLI1" s="186"/>
      <c r="JLJ1" s="186"/>
      <c r="JLK1" s="186"/>
      <c r="JLL1" s="186"/>
      <c r="JLM1" s="186"/>
      <c r="JLN1" s="186"/>
      <c r="JLO1" s="186"/>
      <c r="JLP1" s="186"/>
      <c r="JLQ1" s="186"/>
      <c r="JLR1" s="186"/>
      <c r="JLS1" s="186"/>
      <c r="JLT1" s="186"/>
      <c r="JLU1" s="186"/>
      <c r="JLV1" s="186"/>
      <c r="JLW1" s="186"/>
      <c r="JLX1" s="186"/>
      <c r="JLY1" s="186"/>
      <c r="JLZ1" s="186"/>
      <c r="JMA1" s="186"/>
      <c r="JMB1" s="186"/>
      <c r="JMC1" s="186"/>
      <c r="JMD1" s="186"/>
      <c r="JME1" s="186"/>
      <c r="JMF1" s="186"/>
      <c r="JMG1" s="186"/>
      <c r="JMH1" s="186"/>
      <c r="JMI1" s="186"/>
      <c r="JMJ1" s="186"/>
      <c r="JMK1" s="186"/>
      <c r="JML1" s="186"/>
      <c r="JMM1" s="186"/>
      <c r="JMN1" s="186"/>
      <c r="JMO1" s="186"/>
      <c r="JMP1" s="186"/>
      <c r="JMQ1" s="186"/>
      <c r="JMR1" s="186"/>
      <c r="JMS1" s="186"/>
      <c r="JMT1" s="186"/>
      <c r="JMU1" s="186"/>
      <c r="JMV1" s="186"/>
      <c r="JMW1" s="186"/>
      <c r="JMX1" s="186"/>
      <c r="JMY1" s="186"/>
      <c r="JMZ1" s="186"/>
      <c r="JNA1" s="186"/>
      <c r="JNB1" s="186"/>
      <c r="JNC1" s="186"/>
      <c r="JND1" s="186"/>
      <c r="JNE1" s="186"/>
      <c r="JNF1" s="186"/>
      <c r="JNG1" s="186"/>
      <c r="JNH1" s="186"/>
      <c r="JNI1" s="186"/>
      <c r="JNJ1" s="186"/>
      <c r="JNK1" s="186"/>
      <c r="JNL1" s="186"/>
      <c r="JNM1" s="186"/>
      <c r="JNN1" s="186"/>
      <c r="JNO1" s="186"/>
      <c r="JNP1" s="186"/>
      <c r="JNQ1" s="186"/>
      <c r="JNR1" s="186"/>
      <c r="JNS1" s="186"/>
      <c r="JNT1" s="186"/>
      <c r="JNU1" s="186"/>
      <c r="JNV1" s="186"/>
      <c r="JNW1" s="186"/>
      <c r="JNX1" s="186"/>
      <c r="JNY1" s="186"/>
      <c r="JNZ1" s="186"/>
      <c r="JOA1" s="186"/>
      <c r="JOB1" s="186"/>
      <c r="JOC1" s="186"/>
      <c r="JOD1" s="186"/>
      <c r="JOE1" s="186"/>
      <c r="JOF1" s="186"/>
      <c r="JOG1" s="186"/>
      <c r="JOH1" s="186"/>
      <c r="JOI1" s="186"/>
      <c r="JOJ1" s="186"/>
      <c r="JOK1" s="186"/>
      <c r="JOL1" s="186"/>
      <c r="JOM1" s="186"/>
      <c r="JON1" s="186"/>
      <c r="JOO1" s="186"/>
      <c r="JOP1" s="186"/>
      <c r="JOQ1" s="186"/>
      <c r="JOR1" s="186"/>
      <c r="JOS1" s="186"/>
      <c r="JOT1" s="186"/>
      <c r="JOU1" s="186"/>
      <c r="JOV1" s="186"/>
      <c r="JOW1" s="186"/>
      <c r="JOX1" s="186"/>
      <c r="JOY1" s="186"/>
      <c r="JOZ1" s="186"/>
      <c r="JPA1" s="186"/>
      <c r="JPB1" s="186"/>
      <c r="JPC1" s="186"/>
      <c r="JPD1" s="186"/>
      <c r="JPE1" s="186"/>
      <c r="JPF1" s="186"/>
      <c r="JPG1" s="186"/>
      <c r="JPH1" s="186"/>
      <c r="JPI1" s="186"/>
      <c r="JPJ1" s="186"/>
      <c r="JPK1" s="186"/>
      <c r="JPL1" s="186"/>
      <c r="JPM1" s="186"/>
      <c r="JPN1" s="186"/>
      <c r="JPO1" s="186"/>
      <c r="JPP1" s="186"/>
      <c r="JPQ1" s="186"/>
      <c r="JPR1" s="186"/>
      <c r="JPS1" s="186"/>
      <c r="JPT1" s="186"/>
      <c r="JPU1" s="186"/>
      <c r="JPV1" s="186"/>
      <c r="JPW1" s="186"/>
      <c r="JPX1" s="186"/>
      <c r="JPY1" s="186"/>
      <c r="JPZ1" s="186"/>
      <c r="JQA1" s="186"/>
      <c r="JQB1" s="186"/>
      <c r="JQC1" s="186"/>
      <c r="JQD1" s="186"/>
      <c r="JQE1" s="186"/>
      <c r="JQF1" s="186"/>
      <c r="JQG1" s="186"/>
      <c r="JQH1" s="186"/>
      <c r="JQI1" s="186"/>
      <c r="JQJ1" s="186"/>
      <c r="JQK1" s="186"/>
      <c r="JQL1" s="186"/>
      <c r="JQM1" s="186"/>
      <c r="JQN1" s="186"/>
      <c r="JQO1" s="186"/>
      <c r="JQP1" s="186"/>
      <c r="JQQ1" s="186"/>
      <c r="JQR1" s="186"/>
      <c r="JQS1" s="186"/>
      <c r="JQT1" s="186"/>
      <c r="JQU1" s="186"/>
      <c r="JQV1" s="186"/>
      <c r="JQW1" s="186"/>
      <c r="JQX1" s="186"/>
      <c r="JQY1" s="186"/>
      <c r="JQZ1" s="186"/>
      <c r="JRA1" s="186"/>
      <c r="JRB1" s="186"/>
      <c r="JRC1" s="186"/>
      <c r="JRD1" s="186"/>
      <c r="JRE1" s="186"/>
      <c r="JRF1" s="186"/>
      <c r="JRG1" s="186"/>
      <c r="JRH1" s="186"/>
      <c r="JRI1" s="186"/>
      <c r="JRJ1" s="186"/>
      <c r="JRK1" s="186"/>
      <c r="JRL1" s="186"/>
      <c r="JRM1" s="186"/>
      <c r="JRN1" s="186"/>
      <c r="JRO1" s="186"/>
      <c r="JRP1" s="186"/>
      <c r="JRQ1" s="186"/>
      <c r="JRR1" s="186"/>
      <c r="JRS1" s="186"/>
      <c r="JRT1" s="186"/>
      <c r="JRU1" s="186"/>
      <c r="JRV1" s="186"/>
      <c r="JRW1" s="186"/>
      <c r="JRX1" s="186"/>
      <c r="JRY1" s="186"/>
      <c r="JRZ1" s="186"/>
      <c r="JSA1" s="186"/>
      <c r="JSB1" s="186"/>
      <c r="JSC1" s="186"/>
      <c r="JSD1" s="186"/>
      <c r="JSE1" s="186"/>
      <c r="JSF1" s="186"/>
      <c r="JSG1" s="186"/>
      <c r="JSH1" s="186"/>
      <c r="JSI1" s="186"/>
      <c r="JSJ1" s="186"/>
      <c r="JSK1" s="186"/>
      <c r="JSL1" s="186"/>
      <c r="JSM1" s="186"/>
      <c r="JSN1" s="186"/>
      <c r="JSO1" s="186"/>
      <c r="JSP1" s="186"/>
      <c r="JSQ1" s="186"/>
      <c r="JSR1" s="186"/>
      <c r="JSS1" s="186"/>
      <c r="JST1" s="186"/>
      <c r="JSU1" s="186"/>
      <c r="JSV1" s="186"/>
      <c r="JSW1" s="186"/>
      <c r="JSX1" s="186"/>
      <c r="JSY1" s="186"/>
      <c r="JSZ1" s="186"/>
      <c r="JTA1" s="186"/>
      <c r="JTB1" s="186"/>
      <c r="JTC1" s="186"/>
      <c r="JTD1" s="186"/>
      <c r="JTE1" s="186"/>
      <c r="JTF1" s="186"/>
      <c r="JTG1" s="186"/>
      <c r="JTH1" s="186"/>
      <c r="JTI1" s="186"/>
      <c r="JTJ1" s="186"/>
      <c r="JTK1" s="186"/>
      <c r="JTL1" s="186"/>
      <c r="JTM1" s="186"/>
      <c r="JTN1" s="186"/>
      <c r="JTO1" s="186"/>
      <c r="JTP1" s="186"/>
      <c r="JTQ1" s="186"/>
      <c r="JTR1" s="186"/>
      <c r="JTS1" s="186"/>
      <c r="JTT1" s="186"/>
      <c r="JTU1" s="186"/>
      <c r="JTV1" s="186"/>
      <c r="JTW1" s="186"/>
      <c r="JTX1" s="186"/>
      <c r="JTY1" s="186"/>
      <c r="JTZ1" s="186"/>
      <c r="JUA1" s="186"/>
      <c r="JUB1" s="186"/>
      <c r="JUC1" s="186"/>
      <c r="JUD1" s="186"/>
      <c r="JUE1" s="186"/>
      <c r="JUF1" s="186"/>
      <c r="JUG1" s="186"/>
      <c r="JUH1" s="186"/>
      <c r="JUI1" s="186"/>
      <c r="JUJ1" s="186"/>
      <c r="JUK1" s="186"/>
      <c r="JUL1" s="186"/>
      <c r="JUM1" s="186"/>
      <c r="JUN1" s="186"/>
      <c r="JUO1" s="186"/>
      <c r="JUP1" s="186"/>
      <c r="JUQ1" s="186"/>
      <c r="JUR1" s="186"/>
      <c r="JUS1" s="186"/>
      <c r="JUT1" s="186"/>
      <c r="JUU1" s="186"/>
      <c r="JUV1" s="186"/>
      <c r="JUW1" s="186"/>
      <c r="JUX1" s="186"/>
      <c r="JUY1" s="186"/>
      <c r="JUZ1" s="186"/>
      <c r="JVA1" s="186"/>
      <c r="JVB1" s="186"/>
      <c r="JVC1" s="186"/>
      <c r="JVD1" s="186"/>
      <c r="JVE1" s="186"/>
      <c r="JVF1" s="186"/>
      <c r="JVG1" s="186"/>
      <c r="JVH1" s="186"/>
      <c r="JVI1" s="186"/>
      <c r="JVJ1" s="186"/>
      <c r="JVK1" s="186"/>
      <c r="JVL1" s="186"/>
      <c r="JVM1" s="186"/>
      <c r="JVN1" s="186"/>
      <c r="JVO1" s="186"/>
      <c r="JVP1" s="186"/>
      <c r="JVQ1" s="186"/>
      <c r="JVR1" s="186"/>
      <c r="JVS1" s="186"/>
      <c r="JVT1" s="186"/>
      <c r="JVU1" s="186"/>
      <c r="JVV1" s="186"/>
      <c r="JVW1" s="186"/>
      <c r="JVX1" s="186"/>
      <c r="JVY1" s="186"/>
      <c r="JVZ1" s="186"/>
      <c r="JWA1" s="186"/>
      <c r="JWB1" s="186"/>
      <c r="JWC1" s="186"/>
      <c r="JWD1" s="186"/>
      <c r="JWE1" s="186"/>
      <c r="JWF1" s="186"/>
      <c r="JWG1" s="186"/>
      <c r="JWH1" s="186"/>
      <c r="JWI1" s="186"/>
      <c r="JWJ1" s="186"/>
      <c r="JWK1" s="186"/>
      <c r="JWL1" s="186"/>
      <c r="JWM1" s="186"/>
      <c r="JWN1" s="186"/>
      <c r="JWO1" s="186"/>
      <c r="JWP1" s="186"/>
      <c r="JWQ1" s="186"/>
      <c r="JWR1" s="186"/>
      <c r="JWS1" s="186"/>
      <c r="JWT1" s="186"/>
      <c r="JWU1" s="186"/>
      <c r="JWV1" s="186"/>
      <c r="JWW1" s="186"/>
      <c r="JWX1" s="186"/>
      <c r="JWY1" s="186"/>
      <c r="JWZ1" s="186"/>
      <c r="JXA1" s="186"/>
      <c r="JXB1" s="186"/>
      <c r="JXC1" s="186"/>
      <c r="JXD1" s="186"/>
      <c r="JXE1" s="186"/>
      <c r="JXF1" s="186"/>
      <c r="JXG1" s="186"/>
      <c r="JXH1" s="186"/>
      <c r="JXI1" s="186"/>
      <c r="JXJ1" s="186"/>
      <c r="JXK1" s="186"/>
      <c r="JXL1" s="186"/>
      <c r="JXM1" s="186"/>
      <c r="JXN1" s="186"/>
      <c r="JXO1" s="186"/>
      <c r="JXP1" s="186"/>
      <c r="JXQ1" s="186"/>
      <c r="JXR1" s="186"/>
      <c r="JXS1" s="186"/>
      <c r="JXT1" s="186"/>
      <c r="JXU1" s="186"/>
      <c r="JXV1" s="186"/>
      <c r="JXW1" s="186"/>
      <c r="JXX1" s="186"/>
      <c r="JXY1" s="186"/>
      <c r="JXZ1" s="186"/>
      <c r="JYA1" s="186"/>
      <c r="JYB1" s="186"/>
      <c r="JYC1" s="186"/>
      <c r="JYD1" s="186"/>
      <c r="JYE1" s="186"/>
      <c r="JYF1" s="186"/>
      <c r="JYG1" s="186"/>
      <c r="JYH1" s="186"/>
      <c r="JYI1" s="186"/>
      <c r="JYJ1" s="186"/>
      <c r="JYK1" s="186"/>
      <c r="JYL1" s="186"/>
      <c r="JYM1" s="186"/>
      <c r="JYN1" s="186"/>
      <c r="JYO1" s="186"/>
      <c r="JYP1" s="186"/>
      <c r="JYQ1" s="186"/>
      <c r="JYR1" s="186"/>
      <c r="JYS1" s="186"/>
      <c r="JYT1" s="186"/>
      <c r="JYU1" s="186"/>
      <c r="JYV1" s="186"/>
      <c r="JYW1" s="186"/>
      <c r="JYX1" s="186"/>
      <c r="JYY1" s="186"/>
      <c r="JYZ1" s="186"/>
      <c r="JZA1" s="186"/>
      <c r="JZB1" s="186"/>
      <c r="JZC1" s="186"/>
      <c r="JZD1" s="186"/>
      <c r="JZE1" s="186"/>
      <c r="JZF1" s="186"/>
      <c r="JZG1" s="186"/>
      <c r="JZH1" s="186"/>
      <c r="JZI1" s="186"/>
      <c r="JZJ1" s="186"/>
      <c r="JZK1" s="186"/>
      <c r="JZL1" s="186"/>
      <c r="JZM1" s="186"/>
      <c r="JZN1" s="186"/>
      <c r="JZO1" s="186"/>
      <c r="JZP1" s="186"/>
      <c r="JZQ1" s="186"/>
      <c r="JZR1" s="186"/>
      <c r="JZS1" s="186"/>
      <c r="JZT1" s="186"/>
      <c r="JZU1" s="186"/>
      <c r="JZV1" s="186"/>
      <c r="JZW1" s="186"/>
      <c r="JZX1" s="186"/>
      <c r="JZY1" s="186"/>
      <c r="JZZ1" s="186"/>
      <c r="KAA1" s="186"/>
      <c r="KAB1" s="186"/>
      <c r="KAC1" s="186"/>
      <c r="KAD1" s="186"/>
      <c r="KAE1" s="186"/>
      <c r="KAF1" s="186"/>
      <c r="KAG1" s="186"/>
      <c r="KAH1" s="186"/>
      <c r="KAI1" s="186"/>
      <c r="KAJ1" s="186"/>
      <c r="KAK1" s="186"/>
      <c r="KAL1" s="186"/>
      <c r="KAM1" s="186"/>
      <c r="KAN1" s="186"/>
      <c r="KAO1" s="186"/>
      <c r="KAP1" s="186"/>
      <c r="KAQ1" s="186"/>
      <c r="KAR1" s="186"/>
      <c r="KAS1" s="186"/>
      <c r="KAT1" s="186"/>
      <c r="KAU1" s="186"/>
      <c r="KAV1" s="186"/>
      <c r="KAW1" s="186"/>
      <c r="KAX1" s="186"/>
      <c r="KAY1" s="186"/>
      <c r="KAZ1" s="186"/>
      <c r="KBA1" s="186"/>
      <c r="KBB1" s="186"/>
      <c r="KBC1" s="186"/>
      <c r="KBD1" s="186"/>
      <c r="KBE1" s="186"/>
      <c r="KBF1" s="186"/>
      <c r="KBG1" s="186"/>
      <c r="KBH1" s="186"/>
      <c r="KBI1" s="186"/>
      <c r="KBJ1" s="186"/>
      <c r="KBK1" s="186"/>
      <c r="KBL1" s="186"/>
      <c r="KBM1" s="186"/>
      <c r="KBN1" s="186"/>
      <c r="KBO1" s="186"/>
      <c r="KBP1" s="186"/>
      <c r="KBQ1" s="186"/>
      <c r="KBR1" s="186"/>
      <c r="KBS1" s="186"/>
      <c r="KBT1" s="186"/>
      <c r="KBU1" s="186"/>
      <c r="KBV1" s="186"/>
      <c r="KBW1" s="186"/>
      <c r="KBX1" s="186"/>
      <c r="KBY1" s="186"/>
      <c r="KBZ1" s="186"/>
      <c r="KCA1" s="186"/>
      <c r="KCB1" s="186"/>
      <c r="KCC1" s="186"/>
      <c r="KCD1" s="186"/>
      <c r="KCE1" s="186"/>
      <c r="KCF1" s="186"/>
      <c r="KCG1" s="186"/>
      <c r="KCH1" s="186"/>
      <c r="KCI1" s="186"/>
      <c r="KCJ1" s="186"/>
      <c r="KCK1" s="186"/>
      <c r="KCL1" s="186"/>
      <c r="KCM1" s="186"/>
      <c r="KCN1" s="186"/>
      <c r="KCO1" s="186"/>
      <c r="KCP1" s="186"/>
      <c r="KCQ1" s="186"/>
      <c r="KCR1" s="186"/>
      <c r="KCS1" s="186"/>
      <c r="KCT1" s="186"/>
      <c r="KCU1" s="186"/>
      <c r="KCV1" s="186"/>
      <c r="KCW1" s="186"/>
      <c r="KCX1" s="186"/>
      <c r="KCY1" s="186"/>
      <c r="KCZ1" s="186"/>
      <c r="KDA1" s="186"/>
      <c r="KDB1" s="186"/>
      <c r="KDC1" s="186"/>
      <c r="KDD1" s="186"/>
      <c r="KDE1" s="186"/>
      <c r="KDF1" s="186"/>
      <c r="KDG1" s="186"/>
      <c r="KDH1" s="186"/>
      <c r="KDI1" s="186"/>
      <c r="KDJ1" s="186"/>
      <c r="KDK1" s="186"/>
      <c r="KDL1" s="186"/>
      <c r="KDM1" s="186"/>
      <c r="KDN1" s="186"/>
      <c r="KDO1" s="186"/>
      <c r="KDP1" s="186"/>
      <c r="KDQ1" s="186"/>
      <c r="KDR1" s="186"/>
      <c r="KDS1" s="186"/>
      <c r="KDT1" s="186"/>
      <c r="KDU1" s="186"/>
      <c r="KDV1" s="186"/>
      <c r="KDW1" s="186"/>
      <c r="KDX1" s="186"/>
      <c r="KDY1" s="186"/>
      <c r="KDZ1" s="186"/>
      <c r="KEA1" s="186"/>
      <c r="KEB1" s="186"/>
      <c r="KEC1" s="186"/>
      <c r="KED1" s="186"/>
      <c r="KEE1" s="186"/>
      <c r="KEF1" s="186"/>
      <c r="KEG1" s="186"/>
      <c r="KEH1" s="186"/>
      <c r="KEI1" s="186"/>
      <c r="KEJ1" s="186"/>
      <c r="KEK1" s="186"/>
      <c r="KEL1" s="186"/>
      <c r="KEM1" s="186"/>
      <c r="KEN1" s="186"/>
      <c r="KEO1" s="186"/>
      <c r="KEP1" s="186"/>
      <c r="KEQ1" s="186"/>
      <c r="KER1" s="186"/>
      <c r="KES1" s="186"/>
      <c r="KET1" s="186"/>
      <c r="KEU1" s="186"/>
      <c r="KEV1" s="186"/>
      <c r="KEW1" s="186"/>
      <c r="KEX1" s="186"/>
      <c r="KEY1" s="186"/>
      <c r="KEZ1" s="186"/>
      <c r="KFA1" s="186"/>
      <c r="KFB1" s="186"/>
      <c r="KFC1" s="186"/>
      <c r="KFD1" s="186"/>
      <c r="KFE1" s="186"/>
      <c r="KFF1" s="186"/>
      <c r="KFG1" s="186"/>
      <c r="KFH1" s="186"/>
      <c r="KFI1" s="186"/>
      <c r="KFJ1" s="186"/>
      <c r="KFK1" s="186"/>
      <c r="KFL1" s="186"/>
      <c r="KFM1" s="186"/>
      <c r="KFN1" s="186"/>
      <c r="KFO1" s="186"/>
      <c r="KFP1" s="186"/>
      <c r="KFQ1" s="186"/>
      <c r="KFR1" s="186"/>
      <c r="KFS1" s="186"/>
      <c r="KFT1" s="186"/>
      <c r="KFU1" s="186"/>
      <c r="KFV1" s="186"/>
      <c r="KFW1" s="186"/>
      <c r="KFX1" s="186"/>
      <c r="KFY1" s="186"/>
      <c r="KFZ1" s="186"/>
      <c r="KGA1" s="186"/>
      <c r="KGB1" s="186"/>
      <c r="KGC1" s="186"/>
      <c r="KGD1" s="186"/>
      <c r="KGE1" s="186"/>
      <c r="KGF1" s="186"/>
      <c r="KGG1" s="186"/>
      <c r="KGH1" s="186"/>
      <c r="KGI1" s="186"/>
      <c r="KGJ1" s="186"/>
      <c r="KGK1" s="186"/>
      <c r="KGL1" s="186"/>
      <c r="KGM1" s="186"/>
      <c r="KGN1" s="186"/>
      <c r="KGO1" s="186"/>
      <c r="KGP1" s="186"/>
      <c r="KGQ1" s="186"/>
      <c r="KGR1" s="186"/>
      <c r="KGS1" s="186"/>
      <c r="KGT1" s="186"/>
      <c r="KGU1" s="186"/>
      <c r="KGV1" s="186"/>
      <c r="KGW1" s="186"/>
      <c r="KGX1" s="186"/>
      <c r="KGY1" s="186"/>
      <c r="KGZ1" s="186"/>
      <c r="KHA1" s="186"/>
      <c r="KHB1" s="186"/>
      <c r="KHC1" s="186"/>
      <c r="KHD1" s="186"/>
      <c r="KHE1" s="186"/>
      <c r="KHF1" s="186"/>
      <c r="KHG1" s="186"/>
      <c r="KHH1" s="186"/>
      <c r="KHI1" s="186"/>
      <c r="KHJ1" s="186"/>
      <c r="KHK1" s="186"/>
      <c r="KHL1" s="186"/>
      <c r="KHM1" s="186"/>
      <c r="KHN1" s="186"/>
      <c r="KHO1" s="186"/>
      <c r="KHP1" s="186"/>
      <c r="KHQ1" s="186"/>
      <c r="KHR1" s="186"/>
      <c r="KHS1" s="186"/>
      <c r="KHT1" s="186"/>
      <c r="KHU1" s="186"/>
      <c r="KHV1" s="186"/>
      <c r="KHW1" s="186"/>
      <c r="KHX1" s="186"/>
      <c r="KHY1" s="186"/>
      <c r="KHZ1" s="186"/>
      <c r="KIA1" s="186"/>
      <c r="KIB1" s="186"/>
      <c r="KIC1" s="186"/>
      <c r="KID1" s="186"/>
      <c r="KIE1" s="186"/>
      <c r="KIF1" s="186"/>
      <c r="KIG1" s="186"/>
      <c r="KIH1" s="186"/>
      <c r="KII1" s="186"/>
      <c r="KIJ1" s="186"/>
      <c r="KIK1" s="186"/>
      <c r="KIL1" s="186"/>
      <c r="KIM1" s="186"/>
      <c r="KIN1" s="186"/>
      <c r="KIO1" s="186"/>
      <c r="KIP1" s="186"/>
      <c r="KIQ1" s="186"/>
      <c r="KIR1" s="186"/>
      <c r="KIS1" s="186"/>
      <c r="KIT1" s="186"/>
      <c r="KIU1" s="186"/>
      <c r="KIV1" s="186"/>
      <c r="KIW1" s="186"/>
      <c r="KIX1" s="186"/>
      <c r="KIY1" s="186"/>
      <c r="KIZ1" s="186"/>
      <c r="KJA1" s="186"/>
      <c r="KJB1" s="186"/>
      <c r="KJC1" s="186"/>
      <c r="KJD1" s="186"/>
      <c r="KJE1" s="186"/>
      <c r="KJF1" s="186"/>
      <c r="KJG1" s="186"/>
      <c r="KJH1" s="186"/>
      <c r="KJI1" s="186"/>
      <c r="KJJ1" s="186"/>
      <c r="KJK1" s="186"/>
      <c r="KJL1" s="186"/>
      <c r="KJM1" s="186"/>
      <c r="KJN1" s="186"/>
      <c r="KJO1" s="186"/>
      <c r="KJP1" s="186"/>
      <c r="KJQ1" s="186"/>
      <c r="KJR1" s="186"/>
      <c r="KJS1" s="186"/>
      <c r="KJT1" s="186"/>
      <c r="KJU1" s="186"/>
      <c r="KJV1" s="186"/>
      <c r="KJW1" s="186"/>
      <c r="KJX1" s="186"/>
      <c r="KJY1" s="186"/>
      <c r="KJZ1" s="186"/>
      <c r="KKA1" s="186"/>
      <c r="KKB1" s="186"/>
      <c r="KKC1" s="186"/>
      <c r="KKD1" s="186"/>
      <c r="KKE1" s="186"/>
      <c r="KKF1" s="186"/>
      <c r="KKG1" s="186"/>
      <c r="KKH1" s="186"/>
      <c r="KKI1" s="186"/>
      <c r="KKJ1" s="186"/>
      <c r="KKK1" s="186"/>
      <c r="KKL1" s="186"/>
      <c r="KKM1" s="186"/>
      <c r="KKN1" s="186"/>
      <c r="KKO1" s="186"/>
      <c r="KKP1" s="186"/>
      <c r="KKQ1" s="186"/>
      <c r="KKR1" s="186"/>
      <c r="KKS1" s="186"/>
      <c r="KKT1" s="186"/>
      <c r="KKU1" s="186"/>
      <c r="KKV1" s="186"/>
      <c r="KKW1" s="186"/>
      <c r="KKX1" s="186"/>
      <c r="KKY1" s="186"/>
      <c r="KKZ1" s="186"/>
      <c r="KLA1" s="186"/>
      <c r="KLB1" s="186"/>
      <c r="KLC1" s="186"/>
      <c r="KLD1" s="186"/>
      <c r="KLE1" s="186"/>
      <c r="KLF1" s="186"/>
      <c r="KLG1" s="186"/>
      <c r="KLH1" s="186"/>
      <c r="KLI1" s="186"/>
      <c r="KLJ1" s="186"/>
      <c r="KLK1" s="186"/>
      <c r="KLL1" s="186"/>
      <c r="KLM1" s="186"/>
      <c r="KLN1" s="186"/>
      <c r="KLO1" s="186"/>
      <c r="KLP1" s="186"/>
      <c r="KLQ1" s="186"/>
      <c r="KLR1" s="186"/>
      <c r="KLS1" s="186"/>
      <c r="KLT1" s="186"/>
      <c r="KLU1" s="186"/>
      <c r="KLV1" s="186"/>
      <c r="KLW1" s="186"/>
      <c r="KLX1" s="186"/>
      <c r="KLY1" s="186"/>
      <c r="KLZ1" s="186"/>
      <c r="KMA1" s="186"/>
      <c r="KMB1" s="186"/>
      <c r="KMC1" s="186"/>
      <c r="KMD1" s="186"/>
      <c r="KME1" s="186"/>
      <c r="KMF1" s="186"/>
      <c r="KMG1" s="186"/>
      <c r="KMH1" s="186"/>
      <c r="KMI1" s="186"/>
      <c r="KMJ1" s="186"/>
      <c r="KMK1" s="186"/>
      <c r="KML1" s="186"/>
      <c r="KMM1" s="186"/>
      <c r="KMN1" s="186"/>
      <c r="KMO1" s="186"/>
      <c r="KMP1" s="186"/>
      <c r="KMQ1" s="186"/>
      <c r="KMR1" s="186"/>
      <c r="KMS1" s="186"/>
      <c r="KMT1" s="186"/>
      <c r="KMU1" s="186"/>
      <c r="KMV1" s="186"/>
      <c r="KMW1" s="186"/>
      <c r="KMX1" s="186"/>
      <c r="KMY1" s="186"/>
      <c r="KMZ1" s="186"/>
      <c r="KNA1" s="186"/>
      <c r="KNB1" s="186"/>
      <c r="KNC1" s="186"/>
      <c r="KND1" s="186"/>
      <c r="KNE1" s="186"/>
      <c r="KNF1" s="186"/>
      <c r="KNG1" s="186"/>
      <c r="KNH1" s="186"/>
      <c r="KNI1" s="186"/>
      <c r="KNJ1" s="186"/>
      <c r="KNK1" s="186"/>
      <c r="KNL1" s="186"/>
      <c r="KNM1" s="186"/>
      <c r="KNN1" s="186"/>
      <c r="KNO1" s="186"/>
      <c r="KNP1" s="186"/>
      <c r="KNQ1" s="186"/>
      <c r="KNR1" s="186"/>
      <c r="KNS1" s="186"/>
      <c r="KNT1" s="186"/>
      <c r="KNU1" s="186"/>
      <c r="KNV1" s="186"/>
      <c r="KNW1" s="186"/>
      <c r="KNX1" s="186"/>
      <c r="KNY1" s="186"/>
      <c r="KNZ1" s="186"/>
      <c r="KOA1" s="186"/>
      <c r="KOB1" s="186"/>
      <c r="KOC1" s="186"/>
      <c r="KOD1" s="186"/>
      <c r="KOE1" s="186"/>
      <c r="KOF1" s="186"/>
      <c r="KOG1" s="186"/>
      <c r="KOH1" s="186"/>
      <c r="KOI1" s="186"/>
      <c r="KOJ1" s="186"/>
      <c r="KOK1" s="186"/>
      <c r="KOL1" s="186"/>
      <c r="KOM1" s="186"/>
      <c r="KON1" s="186"/>
      <c r="KOO1" s="186"/>
      <c r="KOP1" s="186"/>
      <c r="KOQ1" s="186"/>
      <c r="KOR1" s="186"/>
      <c r="KOS1" s="186"/>
      <c r="KOT1" s="186"/>
      <c r="KOU1" s="186"/>
      <c r="KOV1" s="186"/>
      <c r="KOW1" s="186"/>
      <c r="KOX1" s="186"/>
      <c r="KOY1" s="186"/>
      <c r="KOZ1" s="186"/>
      <c r="KPA1" s="186"/>
      <c r="KPB1" s="186"/>
      <c r="KPC1" s="186"/>
      <c r="KPD1" s="186"/>
      <c r="KPE1" s="186"/>
      <c r="KPF1" s="186"/>
      <c r="KPG1" s="186"/>
      <c r="KPH1" s="186"/>
      <c r="KPI1" s="186"/>
      <c r="KPJ1" s="186"/>
      <c r="KPK1" s="186"/>
      <c r="KPL1" s="186"/>
      <c r="KPM1" s="186"/>
      <c r="KPN1" s="186"/>
      <c r="KPO1" s="186"/>
      <c r="KPP1" s="186"/>
      <c r="KPQ1" s="186"/>
      <c r="KPR1" s="186"/>
      <c r="KPS1" s="186"/>
      <c r="KPT1" s="186"/>
      <c r="KPU1" s="186"/>
      <c r="KPV1" s="186"/>
      <c r="KPW1" s="186"/>
      <c r="KPX1" s="186"/>
      <c r="KPY1" s="186"/>
      <c r="KPZ1" s="186"/>
      <c r="KQA1" s="186"/>
      <c r="KQB1" s="186"/>
      <c r="KQC1" s="186"/>
      <c r="KQD1" s="186"/>
      <c r="KQE1" s="186"/>
      <c r="KQF1" s="186"/>
      <c r="KQG1" s="186"/>
      <c r="KQH1" s="186"/>
      <c r="KQI1" s="186"/>
      <c r="KQJ1" s="186"/>
      <c r="KQK1" s="186"/>
      <c r="KQL1" s="186"/>
      <c r="KQM1" s="186"/>
      <c r="KQN1" s="186"/>
      <c r="KQO1" s="186"/>
      <c r="KQP1" s="186"/>
      <c r="KQQ1" s="186"/>
      <c r="KQR1" s="186"/>
      <c r="KQS1" s="186"/>
      <c r="KQT1" s="186"/>
      <c r="KQU1" s="186"/>
      <c r="KQV1" s="186"/>
      <c r="KQW1" s="186"/>
      <c r="KQX1" s="186"/>
      <c r="KQY1" s="186"/>
      <c r="KQZ1" s="186"/>
      <c r="KRA1" s="186"/>
      <c r="KRB1" s="186"/>
      <c r="KRC1" s="186"/>
      <c r="KRD1" s="186"/>
      <c r="KRE1" s="186"/>
      <c r="KRF1" s="186"/>
      <c r="KRG1" s="186"/>
      <c r="KRH1" s="186"/>
      <c r="KRI1" s="186"/>
      <c r="KRJ1" s="186"/>
      <c r="KRK1" s="186"/>
      <c r="KRL1" s="186"/>
      <c r="KRM1" s="186"/>
      <c r="KRN1" s="186"/>
      <c r="KRO1" s="186"/>
      <c r="KRP1" s="186"/>
      <c r="KRQ1" s="186"/>
      <c r="KRR1" s="186"/>
      <c r="KRS1" s="186"/>
      <c r="KRT1" s="186"/>
      <c r="KRU1" s="186"/>
      <c r="KRV1" s="186"/>
      <c r="KRW1" s="186"/>
      <c r="KRX1" s="186"/>
      <c r="KRY1" s="186"/>
      <c r="KRZ1" s="186"/>
      <c r="KSA1" s="186"/>
      <c r="KSB1" s="186"/>
      <c r="KSC1" s="186"/>
      <c r="KSD1" s="186"/>
      <c r="KSE1" s="186"/>
      <c r="KSF1" s="186"/>
      <c r="KSG1" s="186"/>
      <c r="KSH1" s="186"/>
      <c r="KSI1" s="186"/>
      <c r="KSJ1" s="186"/>
      <c r="KSK1" s="186"/>
      <c r="KSL1" s="186"/>
      <c r="KSM1" s="186"/>
      <c r="KSN1" s="186"/>
      <c r="KSO1" s="186"/>
      <c r="KSP1" s="186"/>
      <c r="KSQ1" s="186"/>
      <c r="KSR1" s="186"/>
      <c r="KSS1" s="186"/>
      <c r="KST1" s="186"/>
      <c r="KSU1" s="186"/>
      <c r="KSV1" s="186"/>
      <c r="KSW1" s="186"/>
      <c r="KSX1" s="186"/>
      <c r="KSY1" s="186"/>
      <c r="KSZ1" s="186"/>
      <c r="KTA1" s="186"/>
      <c r="KTB1" s="186"/>
      <c r="KTC1" s="186"/>
      <c r="KTD1" s="186"/>
      <c r="KTE1" s="186"/>
      <c r="KTF1" s="186"/>
      <c r="KTG1" s="186"/>
      <c r="KTH1" s="186"/>
      <c r="KTI1" s="186"/>
      <c r="KTJ1" s="186"/>
      <c r="KTK1" s="186"/>
      <c r="KTL1" s="186"/>
      <c r="KTM1" s="186"/>
      <c r="KTN1" s="186"/>
      <c r="KTO1" s="186"/>
      <c r="KTP1" s="186"/>
      <c r="KTQ1" s="186"/>
      <c r="KTR1" s="186"/>
      <c r="KTS1" s="186"/>
      <c r="KTT1" s="186"/>
      <c r="KTU1" s="186"/>
      <c r="KTV1" s="186"/>
      <c r="KTW1" s="186"/>
      <c r="KTX1" s="186"/>
      <c r="KTY1" s="186"/>
      <c r="KTZ1" s="186"/>
      <c r="KUA1" s="186"/>
      <c r="KUB1" s="186"/>
      <c r="KUC1" s="186"/>
      <c r="KUD1" s="186"/>
      <c r="KUE1" s="186"/>
      <c r="KUF1" s="186"/>
      <c r="KUG1" s="186"/>
      <c r="KUH1" s="186"/>
      <c r="KUI1" s="186"/>
      <c r="KUJ1" s="186"/>
      <c r="KUK1" s="186"/>
      <c r="KUL1" s="186"/>
      <c r="KUM1" s="186"/>
      <c r="KUN1" s="186"/>
      <c r="KUO1" s="186"/>
      <c r="KUP1" s="186"/>
      <c r="KUQ1" s="186"/>
      <c r="KUR1" s="186"/>
      <c r="KUS1" s="186"/>
      <c r="KUT1" s="186"/>
      <c r="KUU1" s="186"/>
      <c r="KUV1" s="186"/>
      <c r="KUW1" s="186"/>
      <c r="KUX1" s="186"/>
      <c r="KUY1" s="186"/>
      <c r="KUZ1" s="186"/>
      <c r="KVA1" s="186"/>
      <c r="KVB1" s="186"/>
      <c r="KVC1" s="186"/>
      <c r="KVD1" s="186"/>
      <c r="KVE1" s="186"/>
      <c r="KVF1" s="186"/>
      <c r="KVG1" s="186"/>
      <c r="KVH1" s="186"/>
      <c r="KVI1" s="186"/>
      <c r="KVJ1" s="186"/>
      <c r="KVK1" s="186"/>
      <c r="KVL1" s="186"/>
      <c r="KVM1" s="186"/>
      <c r="KVN1" s="186"/>
      <c r="KVO1" s="186"/>
      <c r="KVP1" s="186"/>
      <c r="KVQ1" s="186"/>
      <c r="KVR1" s="186"/>
      <c r="KVS1" s="186"/>
      <c r="KVT1" s="186"/>
      <c r="KVU1" s="186"/>
      <c r="KVV1" s="186"/>
      <c r="KVW1" s="186"/>
      <c r="KVX1" s="186"/>
      <c r="KVY1" s="186"/>
      <c r="KVZ1" s="186"/>
      <c r="KWA1" s="186"/>
      <c r="KWB1" s="186"/>
      <c r="KWC1" s="186"/>
      <c r="KWD1" s="186"/>
      <c r="KWE1" s="186"/>
      <c r="KWF1" s="186"/>
      <c r="KWG1" s="186"/>
      <c r="KWH1" s="186"/>
      <c r="KWI1" s="186"/>
      <c r="KWJ1" s="186"/>
      <c r="KWK1" s="186"/>
      <c r="KWL1" s="186"/>
      <c r="KWM1" s="186"/>
      <c r="KWN1" s="186"/>
      <c r="KWO1" s="186"/>
      <c r="KWP1" s="186"/>
      <c r="KWQ1" s="186"/>
      <c r="KWR1" s="186"/>
      <c r="KWS1" s="186"/>
      <c r="KWT1" s="186"/>
      <c r="KWU1" s="186"/>
      <c r="KWV1" s="186"/>
      <c r="KWW1" s="186"/>
      <c r="KWX1" s="186"/>
      <c r="KWY1" s="186"/>
      <c r="KWZ1" s="186"/>
      <c r="KXA1" s="186"/>
      <c r="KXB1" s="186"/>
      <c r="KXC1" s="186"/>
      <c r="KXD1" s="186"/>
      <c r="KXE1" s="186"/>
      <c r="KXF1" s="186"/>
      <c r="KXG1" s="186"/>
      <c r="KXH1" s="186"/>
      <c r="KXI1" s="186"/>
      <c r="KXJ1" s="186"/>
      <c r="KXK1" s="186"/>
      <c r="KXL1" s="186"/>
      <c r="KXM1" s="186"/>
      <c r="KXN1" s="186"/>
      <c r="KXO1" s="186"/>
      <c r="KXP1" s="186"/>
      <c r="KXQ1" s="186"/>
      <c r="KXR1" s="186"/>
      <c r="KXS1" s="186"/>
      <c r="KXT1" s="186"/>
      <c r="KXU1" s="186"/>
      <c r="KXV1" s="186"/>
      <c r="KXW1" s="186"/>
      <c r="KXX1" s="186"/>
      <c r="KXY1" s="186"/>
      <c r="KXZ1" s="186"/>
      <c r="KYA1" s="186"/>
      <c r="KYB1" s="186"/>
      <c r="KYC1" s="186"/>
      <c r="KYD1" s="186"/>
      <c r="KYE1" s="186"/>
      <c r="KYF1" s="186"/>
      <c r="KYG1" s="186"/>
      <c r="KYH1" s="186"/>
      <c r="KYI1" s="186"/>
      <c r="KYJ1" s="186"/>
      <c r="KYK1" s="186"/>
      <c r="KYL1" s="186"/>
      <c r="KYM1" s="186"/>
      <c r="KYN1" s="186"/>
      <c r="KYO1" s="186"/>
      <c r="KYP1" s="186"/>
      <c r="KYQ1" s="186"/>
      <c r="KYR1" s="186"/>
      <c r="KYS1" s="186"/>
      <c r="KYT1" s="186"/>
      <c r="KYU1" s="186"/>
      <c r="KYV1" s="186"/>
      <c r="KYW1" s="186"/>
      <c r="KYX1" s="186"/>
      <c r="KYY1" s="186"/>
      <c r="KYZ1" s="186"/>
      <c r="KZA1" s="186"/>
      <c r="KZB1" s="186"/>
      <c r="KZC1" s="186"/>
      <c r="KZD1" s="186"/>
      <c r="KZE1" s="186"/>
      <c r="KZF1" s="186"/>
      <c r="KZG1" s="186"/>
      <c r="KZH1" s="186"/>
      <c r="KZI1" s="186"/>
      <c r="KZJ1" s="186"/>
      <c r="KZK1" s="186"/>
      <c r="KZL1" s="186"/>
      <c r="KZM1" s="186"/>
      <c r="KZN1" s="186"/>
      <c r="KZO1" s="186"/>
      <c r="KZP1" s="186"/>
      <c r="KZQ1" s="186"/>
      <c r="KZR1" s="186"/>
      <c r="KZS1" s="186"/>
      <c r="KZT1" s="186"/>
      <c r="KZU1" s="186"/>
      <c r="KZV1" s="186"/>
      <c r="KZW1" s="186"/>
      <c r="KZX1" s="186"/>
      <c r="KZY1" s="186"/>
      <c r="KZZ1" s="186"/>
      <c r="LAA1" s="186"/>
      <c r="LAB1" s="186"/>
      <c r="LAC1" s="186"/>
      <c r="LAD1" s="186"/>
      <c r="LAE1" s="186"/>
      <c r="LAF1" s="186"/>
      <c r="LAG1" s="186"/>
      <c r="LAH1" s="186"/>
      <c r="LAI1" s="186"/>
      <c r="LAJ1" s="186"/>
      <c r="LAK1" s="186"/>
      <c r="LAL1" s="186"/>
      <c r="LAM1" s="186"/>
      <c r="LAN1" s="186"/>
      <c r="LAO1" s="186"/>
      <c r="LAP1" s="186"/>
      <c r="LAQ1" s="186"/>
      <c r="LAR1" s="186"/>
      <c r="LAS1" s="186"/>
      <c r="LAT1" s="186"/>
      <c r="LAU1" s="186"/>
      <c r="LAV1" s="186"/>
      <c r="LAW1" s="186"/>
      <c r="LAX1" s="186"/>
      <c r="LAY1" s="186"/>
      <c r="LAZ1" s="186"/>
      <c r="LBA1" s="186"/>
      <c r="LBB1" s="186"/>
      <c r="LBC1" s="186"/>
      <c r="LBD1" s="186"/>
      <c r="LBE1" s="186"/>
      <c r="LBF1" s="186"/>
      <c r="LBG1" s="186"/>
      <c r="LBH1" s="186"/>
      <c r="LBI1" s="186"/>
      <c r="LBJ1" s="186"/>
      <c r="LBK1" s="186"/>
      <c r="LBL1" s="186"/>
      <c r="LBM1" s="186"/>
      <c r="LBN1" s="186"/>
      <c r="LBO1" s="186"/>
      <c r="LBP1" s="186"/>
      <c r="LBQ1" s="186"/>
      <c r="LBR1" s="186"/>
      <c r="LBS1" s="186"/>
      <c r="LBT1" s="186"/>
      <c r="LBU1" s="186"/>
      <c r="LBV1" s="186"/>
      <c r="LBW1" s="186"/>
      <c r="LBX1" s="186"/>
      <c r="LBY1" s="186"/>
      <c r="LBZ1" s="186"/>
      <c r="LCA1" s="186"/>
      <c r="LCB1" s="186"/>
      <c r="LCC1" s="186"/>
      <c r="LCD1" s="186"/>
      <c r="LCE1" s="186"/>
      <c r="LCF1" s="186"/>
      <c r="LCG1" s="186"/>
      <c r="LCH1" s="186"/>
      <c r="LCI1" s="186"/>
      <c r="LCJ1" s="186"/>
      <c r="LCK1" s="186"/>
      <c r="LCL1" s="186"/>
      <c r="LCM1" s="186"/>
      <c r="LCN1" s="186"/>
      <c r="LCO1" s="186"/>
      <c r="LCP1" s="186"/>
      <c r="LCQ1" s="186"/>
      <c r="LCR1" s="186"/>
      <c r="LCS1" s="186"/>
      <c r="LCT1" s="186"/>
      <c r="LCU1" s="186"/>
      <c r="LCV1" s="186"/>
      <c r="LCW1" s="186"/>
      <c r="LCX1" s="186"/>
      <c r="LCY1" s="186"/>
      <c r="LCZ1" s="186"/>
      <c r="LDA1" s="186"/>
      <c r="LDB1" s="186"/>
      <c r="LDC1" s="186"/>
      <c r="LDD1" s="186"/>
      <c r="LDE1" s="186"/>
      <c r="LDF1" s="186"/>
      <c r="LDG1" s="186"/>
      <c r="LDH1" s="186"/>
      <c r="LDI1" s="186"/>
      <c r="LDJ1" s="186"/>
      <c r="LDK1" s="186"/>
      <c r="LDL1" s="186"/>
      <c r="LDM1" s="186"/>
      <c r="LDN1" s="186"/>
      <c r="LDO1" s="186"/>
      <c r="LDP1" s="186"/>
      <c r="LDQ1" s="186"/>
      <c r="LDR1" s="186"/>
      <c r="LDS1" s="186"/>
      <c r="LDT1" s="186"/>
      <c r="LDU1" s="186"/>
      <c r="LDV1" s="186"/>
      <c r="LDW1" s="186"/>
      <c r="LDX1" s="186"/>
      <c r="LDY1" s="186"/>
      <c r="LDZ1" s="186"/>
      <c r="LEA1" s="186"/>
      <c r="LEB1" s="186"/>
      <c r="LEC1" s="186"/>
      <c r="LED1" s="186"/>
      <c r="LEE1" s="186"/>
      <c r="LEF1" s="186"/>
      <c r="LEG1" s="186"/>
      <c r="LEH1" s="186"/>
      <c r="LEI1" s="186"/>
      <c r="LEJ1" s="186"/>
      <c r="LEK1" s="186"/>
      <c r="LEL1" s="186"/>
      <c r="LEM1" s="186"/>
      <c r="LEN1" s="186"/>
      <c r="LEO1" s="186"/>
      <c r="LEP1" s="186"/>
      <c r="LEQ1" s="186"/>
      <c r="LER1" s="186"/>
      <c r="LES1" s="186"/>
      <c r="LET1" s="186"/>
      <c r="LEU1" s="186"/>
      <c r="LEV1" s="186"/>
      <c r="LEW1" s="186"/>
      <c r="LEX1" s="186"/>
      <c r="LEY1" s="186"/>
      <c r="LEZ1" s="186"/>
      <c r="LFA1" s="186"/>
      <c r="LFB1" s="186"/>
      <c r="LFC1" s="186"/>
      <c r="LFD1" s="186"/>
      <c r="LFE1" s="186"/>
      <c r="LFF1" s="186"/>
      <c r="LFG1" s="186"/>
      <c r="LFH1" s="186"/>
      <c r="LFI1" s="186"/>
      <c r="LFJ1" s="186"/>
      <c r="LFK1" s="186"/>
      <c r="LFL1" s="186"/>
      <c r="LFM1" s="186"/>
      <c r="LFN1" s="186"/>
      <c r="LFO1" s="186"/>
      <c r="LFP1" s="186"/>
      <c r="LFQ1" s="186"/>
      <c r="LFR1" s="186"/>
      <c r="LFS1" s="186"/>
      <c r="LFT1" s="186"/>
      <c r="LFU1" s="186"/>
      <c r="LFV1" s="186"/>
      <c r="LFW1" s="186"/>
      <c r="LFX1" s="186"/>
      <c r="LFY1" s="186"/>
      <c r="LFZ1" s="186"/>
      <c r="LGA1" s="186"/>
      <c r="LGB1" s="186"/>
      <c r="LGC1" s="186"/>
      <c r="LGD1" s="186"/>
      <c r="LGE1" s="186"/>
      <c r="LGF1" s="186"/>
      <c r="LGG1" s="186"/>
      <c r="LGH1" s="186"/>
      <c r="LGI1" s="186"/>
      <c r="LGJ1" s="186"/>
      <c r="LGK1" s="186"/>
      <c r="LGL1" s="186"/>
      <c r="LGM1" s="186"/>
      <c r="LGN1" s="186"/>
      <c r="LGO1" s="186"/>
      <c r="LGP1" s="186"/>
      <c r="LGQ1" s="186"/>
      <c r="LGR1" s="186"/>
      <c r="LGS1" s="186"/>
      <c r="LGT1" s="186"/>
      <c r="LGU1" s="186"/>
      <c r="LGV1" s="186"/>
      <c r="LGW1" s="186"/>
      <c r="LGX1" s="186"/>
      <c r="LGY1" s="186"/>
      <c r="LGZ1" s="186"/>
      <c r="LHA1" s="186"/>
      <c r="LHB1" s="186"/>
      <c r="LHC1" s="186"/>
      <c r="LHD1" s="186"/>
      <c r="LHE1" s="186"/>
      <c r="LHF1" s="186"/>
      <c r="LHG1" s="186"/>
      <c r="LHH1" s="186"/>
      <c r="LHI1" s="186"/>
      <c r="LHJ1" s="186"/>
      <c r="LHK1" s="186"/>
      <c r="LHL1" s="186"/>
      <c r="LHM1" s="186"/>
      <c r="LHN1" s="186"/>
      <c r="LHO1" s="186"/>
      <c r="LHP1" s="186"/>
      <c r="LHQ1" s="186"/>
      <c r="LHR1" s="186"/>
      <c r="LHS1" s="186"/>
      <c r="LHT1" s="186"/>
      <c r="LHU1" s="186"/>
      <c r="LHV1" s="186"/>
      <c r="LHW1" s="186"/>
      <c r="LHX1" s="186"/>
      <c r="LHY1" s="186"/>
      <c r="LHZ1" s="186"/>
      <c r="LIA1" s="186"/>
      <c r="LIB1" s="186"/>
      <c r="LIC1" s="186"/>
      <c r="LID1" s="186"/>
      <c r="LIE1" s="186"/>
      <c r="LIF1" s="186"/>
      <c r="LIG1" s="186"/>
      <c r="LIH1" s="186"/>
      <c r="LII1" s="186"/>
      <c r="LIJ1" s="186"/>
      <c r="LIK1" s="186"/>
      <c r="LIL1" s="186"/>
      <c r="LIM1" s="186"/>
      <c r="LIN1" s="186"/>
      <c r="LIO1" s="186"/>
      <c r="LIP1" s="186"/>
      <c r="LIQ1" s="186"/>
      <c r="LIR1" s="186"/>
      <c r="LIS1" s="186"/>
      <c r="LIT1" s="186"/>
      <c r="LIU1" s="186"/>
      <c r="LIV1" s="186"/>
      <c r="LIW1" s="186"/>
      <c r="LIX1" s="186"/>
      <c r="LIY1" s="186"/>
      <c r="LIZ1" s="186"/>
      <c r="LJA1" s="186"/>
      <c r="LJB1" s="186"/>
      <c r="LJC1" s="186"/>
      <c r="LJD1" s="186"/>
      <c r="LJE1" s="186"/>
      <c r="LJF1" s="186"/>
      <c r="LJG1" s="186"/>
      <c r="LJH1" s="186"/>
      <c r="LJI1" s="186"/>
      <c r="LJJ1" s="186"/>
      <c r="LJK1" s="186"/>
      <c r="LJL1" s="186"/>
      <c r="LJM1" s="186"/>
      <c r="LJN1" s="186"/>
      <c r="LJO1" s="186"/>
      <c r="LJP1" s="186"/>
      <c r="LJQ1" s="186"/>
      <c r="LJR1" s="186"/>
      <c r="LJS1" s="186"/>
      <c r="LJT1" s="186"/>
      <c r="LJU1" s="186"/>
      <c r="LJV1" s="186"/>
      <c r="LJW1" s="186"/>
      <c r="LJX1" s="186"/>
      <c r="LJY1" s="186"/>
      <c r="LJZ1" s="186"/>
      <c r="LKA1" s="186"/>
      <c r="LKB1" s="186"/>
      <c r="LKC1" s="186"/>
      <c r="LKD1" s="186"/>
      <c r="LKE1" s="186"/>
      <c r="LKF1" s="186"/>
      <c r="LKG1" s="186"/>
      <c r="LKH1" s="186"/>
      <c r="LKI1" s="186"/>
      <c r="LKJ1" s="186"/>
      <c r="LKK1" s="186"/>
      <c r="LKL1" s="186"/>
      <c r="LKM1" s="186"/>
      <c r="LKN1" s="186"/>
      <c r="LKO1" s="186"/>
      <c r="LKP1" s="186"/>
      <c r="LKQ1" s="186"/>
      <c r="LKR1" s="186"/>
      <c r="LKS1" s="186"/>
      <c r="LKT1" s="186"/>
      <c r="LKU1" s="186"/>
      <c r="LKV1" s="186"/>
      <c r="LKW1" s="186"/>
      <c r="LKX1" s="186"/>
      <c r="LKY1" s="186"/>
      <c r="LKZ1" s="186"/>
      <c r="LLA1" s="186"/>
      <c r="LLB1" s="186"/>
      <c r="LLC1" s="186"/>
      <c r="LLD1" s="186"/>
      <c r="LLE1" s="186"/>
      <c r="LLF1" s="186"/>
      <c r="LLG1" s="186"/>
      <c r="LLH1" s="186"/>
      <c r="LLI1" s="186"/>
      <c r="LLJ1" s="186"/>
      <c r="LLK1" s="186"/>
      <c r="LLL1" s="186"/>
      <c r="LLM1" s="186"/>
      <c r="LLN1" s="186"/>
      <c r="LLO1" s="186"/>
      <c r="LLP1" s="186"/>
      <c r="LLQ1" s="186"/>
      <c r="LLR1" s="186"/>
      <c r="LLS1" s="186"/>
      <c r="LLT1" s="186"/>
      <c r="LLU1" s="186"/>
      <c r="LLV1" s="186"/>
      <c r="LLW1" s="186"/>
      <c r="LLX1" s="186"/>
      <c r="LLY1" s="186"/>
      <c r="LLZ1" s="186"/>
      <c r="LMA1" s="186"/>
      <c r="LMB1" s="186"/>
      <c r="LMC1" s="186"/>
      <c r="LMD1" s="186"/>
      <c r="LME1" s="186"/>
      <c r="LMF1" s="186"/>
      <c r="LMG1" s="186"/>
      <c r="LMH1" s="186"/>
      <c r="LMI1" s="186"/>
      <c r="LMJ1" s="186"/>
      <c r="LMK1" s="186"/>
      <c r="LML1" s="186"/>
      <c r="LMM1" s="186"/>
      <c r="LMN1" s="186"/>
      <c r="LMO1" s="186"/>
      <c r="LMP1" s="186"/>
      <c r="LMQ1" s="186"/>
      <c r="LMR1" s="186"/>
      <c r="LMS1" s="186"/>
      <c r="LMT1" s="186"/>
      <c r="LMU1" s="186"/>
      <c r="LMV1" s="186"/>
      <c r="LMW1" s="186"/>
      <c r="LMX1" s="186"/>
      <c r="LMY1" s="186"/>
      <c r="LMZ1" s="186"/>
      <c r="LNA1" s="186"/>
      <c r="LNB1" s="186"/>
      <c r="LNC1" s="186"/>
      <c r="LND1" s="186"/>
      <c r="LNE1" s="186"/>
      <c r="LNF1" s="186"/>
      <c r="LNG1" s="186"/>
      <c r="LNH1" s="186"/>
      <c r="LNI1" s="186"/>
      <c r="LNJ1" s="186"/>
      <c r="LNK1" s="186"/>
      <c r="LNL1" s="186"/>
      <c r="LNM1" s="186"/>
      <c r="LNN1" s="186"/>
      <c r="LNO1" s="186"/>
      <c r="LNP1" s="186"/>
      <c r="LNQ1" s="186"/>
      <c r="LNR1" s="186"/>
      <c r="LNS1" s="186"/>
      <c r="LNT1" s="186"/>
      <c r="LNU1" s="186"/>
      <c r="LNV1" s="186"/>
      <c r="LNW1" s="186"/>
      <c r="LNX1" s="186"/>
      <c r="LNY1" s="186"/>
      <c r="LNZ1" s="186"/>
      <c r="LOA1" s="186"/>
      <c r="LOB1" s="186"/>
      <c r="LOC1" s="186"/>
      <c r="LOD1" s="186"/>
      <c r="LOE1" s="186"/>
      <c r="LOF1" s="186"/>
      <c r="LOG1" s="186"/>
      <c r="LOH1" s="186"/>
      <c r="LOI1" s="186"/>
      <c r="LOJ1" s="186"/>
      <c r="LOK1" s="186"/>
      <c r="LOL1" s="186"/>
      <c r="LOM1" s="186"/>
      <c r="LON1" s="186"/>
      <c r="LOO1" s="186"/>
      <c r="LOP1" s="186"/>
      <c r="LOQ1" s="186"/>
      <c r="LOR1" s="186"/>
      <c r="LOS1" s="186"/>
      <c r="LOT1" s="186"/>
      <c r="LOU1" s="186"/>
      <c r="LOV1" s="186"/>
      <c r="LOW1" s="186"/>
      <c r="LOX1" s="186"/>
      <c r="LOY1" s="186"/>
      <c r="LOZ1" s="186"/>
      <c r="LPA1" s="186"/>
      <c r="LPB1" s="186"/>
      <c r="LPC1" s="186"/>
      <c r="LPD1" s="186"/>
      <c r="LPE1" s="186"/>
      <c r="LPF1" s="186"/>
      <c r="LPG1" s="186"/>
      <c r="LPH1" s="186"/>
      <c r="LPI1" s="186"/>
      <c r="LPJ1" s="186"/>
      <c r="LPK1" s="186"/>
      <c r="LPL1" s="186"/>
      <c r="LPM1" s="186"/>
      <c r="LPN1" s="186"/>
      <c r="LPO1" s="186"/>
      <c r="LPP1" s="186"/>
      <c r="LPQ1" s="186"/>
      <c r="LPR1" s="186"/>
      <c r="LPS1" s="186"/>
      <c r="LPT1" s="186"/>
      <c r="LPU1" s="186"/>
      <c r="LPV1" s="186"/>
      <c r="LPW1" s="186"/>
      <c r="LPX1" s="186"/>
      <c r="LPY1" s="186"/>
      <c r="LPZ1" s="186"/>
      <c r="LQA1" s="186"/>
      <c r="LQB1" s="186"/>
      <c r="LQC1" s="186"/>
      <c r="LQD1" s="186"/>
      <c r="LQE1" s="186"/>
      <c r="LQF1" s="186"/>
      <c r="LQG1" s="186"/>
      <c r="LQH1" s="186"/>
      <c r="LQI1" s="186"/>
      <c r="LQJ1" s="186"/>
      <c r="LQK1" s="186"/>
      <c r="LQL1" s="186"/>
      <c r="LQM1" s="186"/>
      <c r="LQN1" s="186"/>
      <c r="LQO1" s="186"/>
      <c r="LQP1" s="186"/>
      <c r="LQQ1" s="186"/>
      <c r="LQR1" s="186"/>
      <c r="LQS1" s="186"/>
      <c r="LQT1" s="186"/>
      <c r="LQU1" s="186"/>
      <c r="LQV1" s="186"/>
      <c r="LQW1" s="186"/>
      <c r="LQX1" s="186"/>
      <c r="LQY1" s="186"/>
      <c r="LQZ1" s="186"/>
      <c r="LRA1" s="186"/>
      <c r="LRB1" s="186"/>
      <c r="LRC1" s="186"/>
      <c r="LRD1" s="186"/>
      <c r="LRE1" s="186"/>
      <c r="LRF1" s="186"/>
      <c r="LRG1" s="186"/>
      <c r="LRH1" s="186"/>
      <c r="LRI1" s="186"/>
      <c r="LRJ1" s="186"/>
      <c r="LRK1" s="186"/>
      <c r="LRL1" s="186"/>
      <c r="LRM1" s="186"/>
      <c r="LRN1" s="186"/>
      <c r="LRO1" s="186"/>
      <c r="LRP1" s="186"/>
      <c r="LRQ1" s="186"/>
      <c r="LRR1" s="186"/>
      <c r="LRS1" s="186"/>
      <c r="LRT1" s="186"/>
      <c r="LRU1" s="186"/>
      <c r="LRV1" s="186"/>
      <c r="LRW1" s="186"/>
      <c r="LRX1" s="186"/>
      <c r="LRY1" s="186"/>
      <c r="LRZ1" s="186"/>
      <c r="LSA1" s="186"/>
      <c r="LSB1" s="186"/>
      <c r="LSC1" s="186"/>
      <c r="LSD1" s="186"/>
      <c r="LSE1" s="186"/>
      <c r="LSF1" s="186"/>
      <c r="LSG1" s="186"/>
      <c r="LSH1" s="186"/>
      <c r="LSI1" s="186"/>
      <c r="LSJ1" s="186"/>
      <c r="LSK1" s="186"/>
      <c r="LSL1" s="186"/>
      <c r="LSM1" s="186"/>
      <c r="LSN1" s="186"/>
      <c r="LSO1" s="186"/>
      <c r="LSP1" s="186"/>
      <c r="LSQ1" s="186"/>
      <c r="LSR1" s="186"/>
      <c r="LSS1" s="186"/>
      <c r="LST1" s="186"/>
      <c r="LSU1" s="186"/>
      <c r="LSV1" s="186"/>
      <c r="LSW1" s="186"/>
      <c r="LSX1" s="186"/>
      <c r="LSY1" s="186"/>
      <c r="LSZ1" s="186"/>
      <c r="LTA1" s="186"/>
      <c r="LTB1" s="186"/>
      <c r="LTC1" s="186"/>
      <c r="LTD1" s="186"/>
      <c r="LTE1" s="186"/>
      <c r="LTF1" s="186"/>
      <c r="LTG1" s="186"/>
      <c r="LTH1" s="186"/>
      <c r="LTI1" s="186"/>
      <c r="LTJ1" s="186"/>
      <c r="LTK1" s="186"/>
      <c r="LTL1" s="186"/>
      <c r="LTM1" s="186"/>
      <c r="LTN1" s="186"/>
      <c r="LTO1" s="186"/>
      <c r="LTP1" s="186"/>
      <c r="LTQ1" s="186"/>
      <c r="LTR1" s="186"/>
      <c r="LTS1" s="186"/>
      <c r="LTT1" s="186"/>
      <c r="LTU1" s="186"/>
      <c r="LTV1" s="186"/>
      <c r="LTW1" s="186"/>
      <c r="LTX1" s="186"/>
      <c r="LTY1" s="186"/>
      <c r="LTZ1" s="186"/>
      <c r="LUA1" s="186"/>
      <c r="LUB1" s="186"/>
      <c r="LUC1" s="186"/>
      <c r="LUD1" s="186"/>
      <c r="LUE1" s="186"/>
      <c r="LUF1" s="186"/>
      <c r="LUG1" s="186"/>
      <c r="LUH1" s="186"/>
      <c r="LUI1" s="186"/>
      <c r="LUJ1" s="186"/>
      <c r="LUK1" s="186"/>
      <c r="LUL1" s="186"/>
      <c r="LUM1" s="186"/>
      <c r="LUN1" s="186"/>
      <c r="LUO1" s="186"/>
      <c r="LUP1" s="186"/>
      <c r="LUQ1" s="186"/>
      <c r="LUR1" s="186"/>
      <c r="LUS1" s="186"/>
      <c r="LUT1" s="186"/>
      <c r="LUU1" s="186"/>
      <c r="LUV1" s="186"/>
      <c r="LUW1" s="186"/>
      <c r="LUX1" s="186"/>
      <c r="LUY1" s="186"/>
      <c r="LUZ1" s="186"/>
      <c r="LVA1" s="186"/>
      <c r="LVB1" s="186"/>
      <c r="LVC1" s="186"/>
      <c r="LVD1" s="186"/>
      <c r="LVE1" s="186"/>
      <c r="LVF1" s="186"/>
      <c r="LVG1" s="186"/>
      <c r="LVH1" s="186"/>
      <c r="LVI1" s="186"/>
      <c r="LVJ1" s="186"/>
      <c r="LVK1" s="186"/>
      <c r="LVL1" s="186"/>
      <c r="LVM1" s="186"/>
      <c r="LVN1" s="186"/>
      <c r="LVO1" s="186"/>
      <c r="LVP1" s="186"/>
      <c r="LVQ1" s="186"/>
      <c r="LVR1" s="186"/>
      <c r="LVS1" s="186"/>
      <c r="LVT1" s="186"/>
      <c r="LVU1" s="186"/>
      <c r="LVV1" s="186"/>
      <c r="LVW1" s="186"/>
      <c r="LVX1" s="186"/>
      <c r="LVY1" s="186"/>
      <c r="LVZ1" s="186"/>
      <c r="LWA1" s="186"/>
      <c r="LWB1" s="186"/>
      <c r="LWC1" s="186"/>
      <c r="LWD1" s="186"/>
      <c r="LWE1" s="186"/>
      <c r="LWF1" s="186"/>
      <c r="LWG1" s="186"/>
      <c r="LWH1" s="186"/>
      <c r="LWI1" s="186"/>
      <c r="LWJ1" s="186"/>
      <c r="LWK1" s="186"/>
      <c r="LWL1" s="186"/>
      <c r="LWM1" s="186"/>
      <c r="LWN1" s="186"/>
      <c r="LWO1" s="186"/>
      <c r="LWP1" s="186"/>
      <c r="LWQ1" s="186"/>
      <c r="LWR1" s="186"/>
      <c r="LWS1" s="186"/>
      <c r="LWT1" s="186"/>
      <c r="LWU1" s="186"/>
      <c r="LWV1" s="186"/>
      <c r="LWW1" s="186"/>
      <c r="LWX1" s="186"/>
      <c r="LWY1" s="186"/>
      <c r="LWZ1" s="186"/>
      <c r="LXA1" s="186"/>
      <c r="LXB1" s="186"/>
      <c r="LXC1" s="186"/>
      <c r="LXD1" s="186"/>
      <c r="LXE1" s="186"/>
      <c r="LXF1" s="186"/>
      <c r="LXG1" s="186"/>
      <c r="LXH1" s="186"/>
      <c r="LXI1" s="186"/>
      <c r="LXJ1" s="186"/>
      <c r="LXK1" s="186"/>
      <c r="LXL1" s="186"/>
      <c r="LXM1" s="186"/>
      <c r="LXN1" s="186"/>
      <c r="LXO1" s="186"/>
      <c r="LXP1" s="186"/>
      <c r="LXQ1" s="186"/>
      <c r="LXR1" s="186"/>
      <c r="LXS1" s="186"/>
      <c r="LXT1" s="186"/>
      <c r="LXU1" s="186"/>
      <c r="LXV1" s="186"/>
      <c r="LXW1" s="186"/>
      <c r="LXX1" s="186"/>
      <c r="LXY1" s="186"/>
      <c r="LXZ1" s="186"/>
      <c r="LYA1" s="186"/>
      <c r="LYB1" s="186"/>
      <c r="LYC1" s="186"/>
      <c r="LYD1" s="186"/>
      <c r="LYE1" s="186"/>
      <c r="LYF1" s="186"/>
      <c r="LYG1" s="186"/>
      <c r="LYH1" s="186"/>
      <c r="LYI1" s="186"/>
      <c r="LYJ1" s="186"/>
      <c r="LYK1" s="186"/>
      <c r="LYL1" s="186"/>
      <c r="LYM1" s="186"/>
      <c r="LYN1" s="186"/>
      <c r="LYO1" s="186"/>
      <c r="LYP1" s="186"/>
      <c r="LYQ1" s="186"/>
      <c r="LYR1" s="186"/>
      <c r="LYS1" s="186"/>
      <c r="LYT1" s="186"/>
      <c r="LYU1" s="186"/>
      <c r="LYV1" s="186"/>
      <c r="LYW1" s="186"/>
      <c r="LYX1" s="186"/>
      <c r="LYY1" s="186"/>
      <c r="LYZ1" s="186"/>
      <c r="LZA1" s="186"/>
      <c r="LZB1" s="186"/>
      <c r="LZC1" s="186"/>
      <c r="LZD1" s="186"/>
      <c r="LZE1" s="186"/>
      <c r="LZF1" s="186"/>
      <c r="LZG1" s="186"/>
      <c r="LZH1" s="186"/>
      <c r="LZI1" s="186"/>
      <c r="LZJ1" s="186"/>
      <c r="LZK1" s="186"/>
      <c r="LZL1" s="186"/>
      <c r="LZM1" s="186"/>
      <c r="LZN1" s="186"/>
      <c r="LZO1" s="186"/>
      <c r="LZP1" s="186"/>
      <c r="LZQ1" s="186"/>
      <c r="LZR1" s="186"/>
      <c r="LZS1" s="186"/>
      <c r="LZT1" s="186"/>
      <c r="LZU1" s="186"/>
      <c r="LZV1" s="186"/>
      <c r="LZW1" s="186"/>
      <c r="LZX1" s="186"/>
      <c r="LZY1" s="186"/>
      <c r="LZZ1" s="186"/>
      <c r="MAA1" s="186"/>
      <c r="MAB1" s="186"/>
      <c r="MAC1" s="186"/>
      <c r="MAD1" s="186"/>
      <c r="MAE1" s="186"/>
      <c r="MAF1" s="186"/>
      <c r="MAG1" s="186"/>
      <c r="MAH1" s="186"/>
      <c r="MAI1" s="186"/>
      <c r="MAJ1" s="186"/>
      <c r="MAK1" s="186"/>
      <c r="MAL1" s="186"/>
      <c r="MAM1" s="186"/>
      <c r="MAN1" s="186"/>
      <c r="MAO1" s="186"/>
      <c r="MAP1" s="186"/>
      <c r="MAQ1" s="186"/>
      <c r="MAR1" s="186"/>
      <c r="MAS1" s="186"/>
      <c r="MAT1" s="186"/>
      <c r="MAU1" s="186"/>
      <c r="MAV1" s="186"/>
      <c r="MAW1" s="186"/>
      <c r="MAX1" s="186"/>
      <c r="MAY1" s="186"/>
      <c r="MAZ1" s="186"/>
      <c r="MBA1" s="186"/>
      <c r="MBB1" s="186"/>
      <c r="MBC1" s="186"/>
      <c r="MBD1" s="186"/>
      <c r="MBE1" s="186"/>
      <c r="MBF1" s="186"/>
      <c r="MBG1" s="186"/>
      <c r="MBH1" s="186"/>
      <c r="MBI1" s="186"/>
      <c r="MBJ1" s="186"/>
      <c r="MBK1" s="186"/>
      <c r="MBL1" s="186"/>
      <c r="MBM1" s="186"/>
      <c r="MBN1" s="186"/>
      <c r="MBO1" s="186"/>
      <c r="MBP1" s="186"/>
      <c r="MBQ1" s="186"/>
      <c r="MBR1" s="186"/>
      <c r="MBS1" s="186"/>
      <c r="MBT1" s="186"/>
      <c r="MBU1" s="186"/>
      <c r="MBV1" s="186"/>
      <c r="MBW1" s="186"/>
      <c r="MBX1" s="186"/>
      <c r="MBY1" s="186"/>
      <c r="MBZ1" s="186"/>
      <c r="MCA1" s="186"/>
      <c r="MCB1" s="186"/>
      <c r="MCC1" s="186"/>
      <c r="MCD1" s="186"/>
      <c r="MCE1" s="186"/>
      <c r="MCF1" s="186"/>
      <c r="MCG1" s="186"/>
      <c r="MCH1" s="186"/>
      <c r="MCI1" s="186"/>
      <c r="MCJ1" s="186"/>
      <c r="MCK1" s="186"/>
      <c r="MCL1" s="186"/>
      <c r="MCM1" s="186"/>
      <c r="MCN1" s="186"/>
      <c r="MCO1" s="186"/>
      <c r="MCP1" s="186"/>
      <c r="MCQ1" s="186"/>
      <c r="MCR1" s="186"/>
      <c r="MCS1" s="186"/>
      <c r="MCT1" s="186"/>
      <c r="MCU1" s="186"/>
      <c r="MCV1" s="186"/>
      <c r="MCW1" s="186"/>
      <c r="MCX1" s="186"/>
      <c r="MCY1" s="186"/>
      <c r="MCZ1" s="186"/>
      <c r="MDA1" s="186"/>
      <c r="MDB1" s="186"/>
      <c r="MDC1" s="186"/>
      <c r="MDD1" s="186"/>
      <c r="MDE1" s="186"/>
      <c r="MDF1" s="186"/>
      <c r="MDG1" s="186"/>
      <c r="MDH1" s="186"/>
      <c r="MDI1" s="186"/>
      <c r="MDJ1" s="186"/>
      <c r="MDK1" s="186"/>
      <c r="MDL1" s="186"/>
      <c r="MDM1" s="186"/>
      <c r="MDN1" s="186"/>
      <c r="MDO1" s="186"/>
      <c r="MDP1" s="186"/>
      <c r="MDQ1" s="186"/>
      <c r="MDR1" s="186"/>
      <c r="MDS1" s="186"/>
      <c r="MDT1" s="186"/>
      <c r="MDU1" s="186"/>
      <c r="MDV1" s="186"/>
      <c r="MDW1" s="186"/>
      <c r="MDX1" s="186"/>
      <c r="MDY1" s="186"/>
      <c r="MDZ1" s="186"/>
      <c r="MEA1" s="186"/>
      <c r="MEB1" s="186"/>
      <c r="MEC1" s="186"/>
      <c r="MED1" s="186"/>
      <c r="MEE1" s="186"/>
      <c r="MEF1" s="186"/>
      <c r="MEG1" s="186"/>
      <c r="MEH1" s="186"/>
      <c r="MEI1" s="186"/>
      <c r="MEJ1" s="186"/>
      <c r="MEK1" s="186"/>
      <c r="MEL1" s="186"/>
      <c r="MEM1" s="186"/>
      <c r="MEN1" s="186"/>
      <c r="MEO1" s="186"/>
      <c r="MEP1" s="186"/>
      <c r="MEQ1" s="186"/>
      <c r="MER1" s="186"/>
      <c r="MES1" s="186"/>
      <c r="MET1" s="186"/>
      <c r="MEU1" s="186"/>
      <c r="MEV1" s="186"/>
      <c r="MEW1" s="186"/>
      <c r="MEX1" s="186"/>
      <c r="MEY1" s="186"/>
      <c r="MEZ1" s="186"/>
      <c r="MFA1" s="186"/>
      <c r="MFB1" s="186"/>
      <c r="MFC1" s="186"/>
      <c r="MFD1" s="186"/>
      <c r="MFE1" s="186"/>
      <c r="MFF1" s="186"/>
      <c r="MFG1" s="186"/>
      <c r="MFH1" s="186"/>
      <c r="MFI1" s="186"/>
      <c r="MFJ1" s="186"/>
      <c r="MFK1" s="186"/>
      <c r="MFL1" s="186"/>
      <c r="MFM1" s="186"/>
      <c r="MFN1" s="186"/>
      <c r="MFO1" s="186"/>
      <c r="MFP1" s="186"/>
      <c r="MFQ1" s="186"/>
      <c r="MFR1" s="186"/>
      <c r="MFS1" s="186"/>
      <c r="MFT1" s="186"/>
      <c r="MFU1" s="186"/>
      <c r="MFV1" s="186"/>
      <c r="MFW1" s="186"/>
      <c r="MFX1" s="186"/>
      <c r="MFY1" s="186"/>
      <c r="MFZ1" s="186"/>
      <c r="MGA1" s="186"/>
      <c r="MGB1" s="186"/>
      <c r="MGC1" s="186"/>
      <c r="MGD1" s="186"/>
      <c r="MGE1" s="186"/>
      <c r="MGF1" s="186"/>
      <c r="MGG1" s="186"/>
      <c r="MGH1" s="186"/>
      <c r="MGI1" s="186"/>
      <c r="MGJ1" s="186"/>
      <c r="MGK1" s="186"/>
      <c r="MGL1" s="186"/>
      <c r="MGM1" s="186"/>
      <c r="MGN1" s="186"/>
      <c r="MGO1" s="186"/>
      <c r="MGP1" s="186"/>
      <c r="MGQ1" s="186"/>
      <c r="MGR1" s="186"/>
      <c r="MGS1" s="186"/>
      <c r="MGT1" s="186"/>
      <c r="MGU1" s="186"/>
      <c r="MGV1" s="186"/>
      <c r="MGW1" s="186"/>
      <c r="MGX1" s="186"/>
      <c r="MGY1" s="186"/>
      <c r="MGZ1" s="186"/>
      <c r="MHA1" s="186"/>
      <c r="MHB1" s="186"/>
      <c r="MHC1" s="186"/>
      <c r="MHD1" s="186"/>
      <c r="MHE1" s="186"/>
      <c r="MHF1" s="186"/>
      <c r="MHG1" s="186"/>
      <c r="MHH1" s="186"/>
      <c r="MHI1" s="186"/>
      <c r="MHJ1" s="186"/>
      <c r="MHK1" s="186"/>
      <c r="MHL1" s="186"/>
      <c r="MHM1" s="186"/>
      <c r="MHN1" s="186"/>
      <c r="MHO1" s="186"/>
      <c r="MHP1" s="186"/>
      <c r="MHQ1" s="186"/>
      <c r="MHR1" s="186"/>
      <c r="MHS1" s="186"/>
      <c r="MHT1" s="186"/>
      <c r="MHU1" s="186"/>
      <c r="MHV1" s="186"/>
      <c r="MHW1" s="186"/>
      <c r="MHX1" s="186"/>
      <c r="MHY1" s="186"/>
      <c r="MHZ1" s="186"/>
      <c r="MIA1" s="186"/>
      <c r="MIB1" s="186"/>
      <c r="MIC1" s="186"/>
      <c r="MID1" s="186"/>
      <c r="MIE1" s="186"/>
      <c r="MIF1" s="186"/>
      <c r="MIG1" s="186"/>
      <c r="MIH1" s="186"/>
      <c r="MII1" s="186"/>
      <c r="MIJ1" s="186"/>
      <c r="MIK1" s="186"/>
      <c r="MIL1" s="186"/>
      <c r="MIM1" s="186"/>
      <c r="MIN1" s="186"/>
      <c r="MIO1" s="186"/>
      <c r="MIP1" s="186"/>
      <c r="MIQ1" s="186"/>
      <c r="MIR1" s="186"/>
      <c r="MIS1" s="186"/>
      <c r="MIT1" s="186"/>
      <c r="MIU1" s="186"/>
      <c r="MIV1" s="186"/>
      <c r="MIW1" s="186"/>
      <c r="MIX1" s="186"/>
      <c r="MIY1" s="186"/>
      <c r="MIZ1" s="186"/>
      <c r="MJA1" s="186"/>
      <c r="MJB1" s="186"/>
      <c r="MJC1" s="186"/>
      <c r="MJD1" s="186"/>
      <c r="MJE1" s="186"/>
      <c r="MJF1" s="186"/>
      <c r="MJG1" s="186"/>
      <c r="MJH1" s="186"/>
      <c r="MJI1" s="186"/>
      <c r="MJJ1" s="186"/>
      <c r="MJK1" s="186"/>
      <c r="MJL1" s="186"/>
      <c r="MJM1" s="186"/>
      <c r="MJN1" s="186"/>
      <c r="MJO1" s="186"/>
      <c r="MJP1" s="186"/>
      <c r="MJQ1" s="186"/>
      <c r="MJR1" s="186"/>
      <c r="MJS1" s="186"/>
      <c r="MJT1" s="186"/>
      <c r="MJU1" s="186"/>
      <c r="MJV1" s="186"/>
      <c r="MJW1" s="186"/>
      <c r="MJX1" s="186"/>
      <c r="MJY1" s="186"/>
      <c r="MJZ1" s="186"/>
      <c r="MKA1" s="186"/>
      <c r="MKB1" s="186"/>
      <c r="MKC1" s="186"/>
      <c r="MKD1" s="186"/>
      <c r="MKE1" s="186"/>
      <c r="MKF1" s="186"/>
      <c r="MKG1" s="186"/>
      <c r="MKH1" s="186"/>
      <c r="MKI1" s="186"/>
      <c r="MKJ1" s="186"/>
      <c r="MKK1" s="186"/>
      <c r="MKL1" s="186"/>
      <c r="MKM1" s="186"/>
      <c r="MKN1" s="186"/>
      <c r="MKO1" s="186"/>
      <c r="MKP1" s="186"/>
      <c r="MKQ1" s="186"/>
      <c r="MKR1" s="186"/>
      <c r="MKS1" s="186"/>
      <c r="MKT1" s="186"/>
      <c r="MKU1" s="186"/>
      <c r="MKV1" s="186"/>
      <c r="MKW1" s="186"/>
      <c r="MKX1" s="186"/>
      <c r="MKY1" s="186"/>
      <c r="MKZ1" s="186"/>
      <c r="MLA1" s="186"/>
      <c r="MLB1" s="186"/>
      <c r="MLC1" s="186"/>
      <c r="MLD1" s="186"/>
      <c r="MLE1" s="186"/>
      <c r="MLF1" s="186"/>
      <c r="MLG1" s="186"/>
      <c r="MLH1" s="186"/>
      <c r="MLI1" s="186"/>
      <c r="MLJ1" s="186"/>
      <c r="MLK1" s="186"/>
      <c r="MLL1" s="186"/>
      <c r="MLM1" s="186"/>
      <c r="MLN1" s="186"/>
      <c r="MLO1" s="186"/>
      <c r="MLP1" s="186"/>
      <c r="MLQ1" s="186"/>
      <c r="MLR1" s="186"/>
      <c r="MLS1" s="186"/>
      <c r="MLT1" s="186"/>
      <c r="MLU1" s="186"/>
      <c r="MLV1" s="186"/>
      <c r="MLW1" s="186"/>
      <c r="MLX1" s="186"/>
      <c r="MLY1" s="186"/>
      <c r="MLZ1" s="186"/>
      <c r="MMA1" s="186"/>
      <c r="MMB1" s="186"/>
      <c r="MMC1" s="186"/>
      <c r="MMD1" s="186"/>
      <c r="MME1" s="186"/>
      <c r="MMF1" s="186"/>
      <c r="MMG1" s="186"/>
      <c r="MMH1" s="186"/>
      <c r="MMI1" s="186"/>
      <c r="MMJ1" s="186"/>
      <c r="MMK1" s="186"/>
      <c r="MML1" s="186"/>
      <c r="MMM1" s="186"/>
      <c r="MMN1" s="186"/>
      <c r="MMO1" s="186"/>
      <c r="MMP1" s="186"/>
      <c r="MMQ1" s="186"/>
      <c r="MMR1" s="186"/>
      <c r="MMS1" s="186"/>
      <c r="MMT1" s="186"/>
      <c r="MMU1" s="186"/>
      <c r="MMV1" s="186"/>
      <c r="MMW1" s="186"/>
      <c r="MMX1" s="186"/>
      <c r="MMY1" s="186"/>
      <c r="MMZ1" s="186"/>
      <c r="MNA1" s="186"/>
      <c r="MNB1" s="186"/>
      <c r="MNC1" s="186"/>
      <c r="MND1" s="186"/>
      <c r="MNE1" s="186"/>
      <c r="MNF1" s="186"/>
      <c r="MNG1" s="186"/>
      <c r="MNH1" s="186"/>
      <c r="MNI1" s="186"/>
      <c r="MNJ1" s="186"/>
      <c r="MNK1" s="186"/>
      <c r="MNL1" s="186"/>
      <c r="MNM1" s="186"/>
      <c r="MNN1" s="186"/>
      <c r="MNO1" s="186"/>
      <c r="MNP1" s="186"/>
      <c r="MNQ1" s="186"/>
      <c r="MNR1" s="186"/>
      <c r="MNS1" s="186"/>
      <c r="MNT1" s="186"/>
      <c r="MNU1" s="186"/>
      <c r="MNV1" s="186"/>
      <c r="MNW1" s="186"/>
      <c r="MNX1" s="186"/>
      <c r="MNY1" s="186"/>
      <c r="MNZ1" s="186"/>
      <c r="MOA1" s="186"/>
      <c r="MOB1" s="186"/>
      <c r="MOC1" s="186"/>
      <c r="MOD1" s="186"/>
      <c r="MOE1" s="186"/>
      <c r="MOF1" s="186"/>
      <c r="MOG1" s="186"/>
      <c r="MOH1" s="186"/>
      <c r="MOI1" s="186"/>
      <c r="MOJ1" s="186"/>
      <c r="MOK1" s="186"/>
      <c r="MOL1" s="186"/>
      <c r="MOM1" s="186"/>
      <c r="MON1" s="186"/>
      <c r="MOO1" s="186"/>
      <c r="MOP1" s="186"/>
      <c r="MOQ1" s="186"/>
      <c r="MOR1" s="186"/>
      <c r="MOS1" s="186"/>
      <c r="MOT1" s="186"/>
      <c r="MOU1" s="186"/>
      <c r="MOV1" s="186"/>
      <c r="MOW1" s="186"/>
      <c r="MOX1" s="186"/>
      <c r="MOY1" s="186"/>
      <c r="MOZ1" s="186"/>
      <c r="MPA1" s="186"/>
      <c r="MPB1" s="186"/>
      <c r="MPC1" s="186"/>
      <c r="MPD1" s="186"/>
      <c r="MPE1" s="186"/>
      <c r="MPF1" s="186"/>
      <c r="MPG1" s="186"/>
      <c r="MPH1" s="186"/>
      <c r="MPI1" s="186"/>
      <c r="MPJ1" s="186"/>
      <c r="MPK1" s="186"/>
      <c r="MPL1" s="186"/>
      <c r="MPM1" s="186"/>
      <c r="MPN1" s="186"/>
      <c r="MPO1" s="186"/>
      <c r="MPP1" s="186"/>
      <c r="MPQ1" s="186"/>
      <c r="MPR1" s="186"/>
      <c r="MPS1" s="186"/>
      <c r="MPT1" s="186"/>
      <c r="MPU1" s="186"/>
      <c r="MPV1" s="186"/>
      <c r="MPW1" s="186"/>
      <c r="MPX1" s="186"/>
      <c r="MPY1" s="186"/>
      <c r="MPZ1" s="186"/>
      <c r="MQA1" s="186"/>
      <c r="MQB1" s="186"/>
      <c r="MQC1" s="186"/>
      <c r="MQD1" s="186"/>
      <c r="MQE1" s="186"/>
      <c r="MQF1" s="186"/>
      <c r="MQG1" s="186"/>
      <c r="MQH1" s="186"/>
      <c r="MQI1" s="186"/>
      <c r="MQJ1" s="186"/>
      <c r="MQK1" s="186"/>
      <c r="MQL1" s="186"/>
      <c r="MQM1" s="186"/>
      <c r="MQN1" s="186"/>
      <c r="MQO1" s="186"/>
      <c r="MQP1" s="186"/>
      <c r="MQQ1" s="186"/>
      <c r="MQR1" s="186"/>
      <c r="MQS1" s="186"/>
      <c r="MQT1" s="186"/>
      <c r="MQU1" s="186"/>
      <c r="MQV1" s="186"/>
      <c r="MQW1" s="186"/>
      <c r="MQX1" s="186"/>
      <c r="MQY1" s="186"/>
      <c r="MQZ1" s="186"/>
      <c r="MRA1" s="186"/>
      <c r="MRB1" s="186"/>
      <c r="MRC1" s="186"/>
      <c r="MRD1" s="186"/>
      <c r="MRE1" s="186"/>
      <c r="MRF1" s="186"/>
      <c r="MRG1" s="186"/>
      <c r="MRH1" s="186"/>
      <c r="MRI1" s="186"/>
      <c r="MRJ1" s="186"/>
      <c r="MRK1" s="186"/>
      <c r="MRL1" s="186"/>
      <c r="MRM1" s="186"/>
      <c r="MRN1" s="186"/>
      <c r="MRO1" s="186"/>
      <c r="MRP1" s="186"/>
      <c r="MRQ1" s="186"/>
      <c r="MRR1" s="186"/>
      <c r="MRS1" s="186"/>
      <c r="MRT1" s="186"/>
      <c r="MRU1" s="186"/>
      <c r="MRV1" s="186"/>
      <c r="MRW1" s="186"/>
      <c r="MRX1" s="186"/>
      <c r="MRY1" s="186"/>
      <c r="MRZ1" s="186"/>
      <c r="MSA1" s="186"/>
      <c r="MSB1" s="186"/>
      <c r="MSC1" s="186"/>
      <c r="MSD1" s="186"/>
      <c r="MSE1" s="186"/>
      <c r="MSF1" s="186"/>
      <c r="MSG1" s="186"/>
      <c r="MSH1" s="186"/>
      <c r="MSI1" s="186"/>
      <c r="MSJ1" s="186"/>
      <c r="MSK1" s="186"/>
      <c r="MSL1" s="186"/>
      <c r="MSM1" s="186"/>
      <c r="MSN1" s="186"/>
      <c r="MSO1" s="186"/>
      <c r="MSP1" s="186"/>
      <c r="MSQ1" s="186"/>
      <c r="MSR1" s="186"/>
      <c r="MSS1" s="186"/>
      <c r="MST1" s="186"/>
      <c r="MSU1" s="186"/>
      <c r="MSV1" s="186"/>
      <c r="MSW1" s="186"/>
      <c r="MSX1" s="186"/>
      <c r="MSY1" s="186"/>
      <c r="MSZ1" s="186"/>
      <c r="MTA1" s="186"/>
      <c r="MTB1" s="186"/>
      <c r="MTC1" s="186"/>
      <c r="MTD1" s="186"/>
      <c r="MTE1" s="186"/>
      <c r="MTF1" s="186"/>
      <c r="MTG1" s="186"/>
      <c r="MTH1" s="186"/>
      <c r="MTI1" s="186"/>
      <c r="MTJ1" s="186"/>
      <c r="MTK1" s="186"/>
      <c r="MTL1" s="186"/>
      <c r="MTM1" s="186"/>
      <c r="MTN1" s="186"/>
      <c r="MTO1" s="186"/>
      <c r="MTP1" s="186"/>
      <c r="MTQ1" s="186"/>
      <c r="MTR1" s="186"/>
      <c r="MTS1" s="186"/>
      <c r="MTT1" s="186"/>
      <c r="MTU1" s="186"/>
      <c r="MTV1" s="186"/>
      <c r="MTW1" s="186"/>
      <c r="MTX1" s="186"/>
      <c r="MTY1" s="186"/>
      <c r="MTZ1" s="186"/>
      <c r="MUA1" s="186"/>
      <c r="MUB1" s="186"/>
      <c r="MUC1" s="186"/>
      <c r="MUD1" s="186"/>
      <c r="MUE1" s="186"/>
      <c r="MUF1" s="186"/>
      <c r="MUG1" s="186"/>
      <c r="MUH1" s="186"/>
      <c r="MUI1" s="186"/>
      <c r="MUJ1" s="186"/>
      <c r="MUK1" s="186"/>
      <c r="MUL1" s="186"/>
      <c r="MUM1" s="186"/>
      <c r="MUN1" s="186"/>
      <c r="MUO1" s="186"/>
      <c r="MUP1" s="186"/>
      <c r="MUQ1" s="186"/>
      <c r="MUR1" s="186"/>
      <c r="MUS1" s="186"/>
      <c r="MUT1" s="186"/>
      <c r="MUU1" s="186"/>
      <c r="MUV1" s="186"/>
      <c r="MUW1" s="186"/>
      <c r="MUX1" s="186"/>
      <c r="MUY1" s="186"/>
      <c r="MUZ1" s="186"/>
      <c r="MVA1" s="186"/>
      <c r="MVB1" s="186"/>
      <c r="MVC1" s="186"/>
      <c r="MVD1" s="186"/>
      <c r="MVE1" s="186"/>
      <c r="MVF1" s="186"/>
      <c r="MVG1" s="186"/>
      <c r="MVH1" s="186"/>
      <c r="MVI1" s="186"/>
      <c r="MVJ1" s="186"/>
      <c r="MVK1" s="186"/>
      <c r="MVL1" s="186"/>
      <c r="MVM1" s="186"/>
      <c r="MVN1" s="186"/>
      <c r="MVO1" s="186"/>
      <c r="MVP1" s="186"/>
      <c r="MVQ1" s="186"/>
      <c r="MVR1" s="186"/>
      <c r="MVS1" s="186"/>
      <c r="MVT1" s="186"/>
      <c r="MVU1" s="186"/>
      <c r="MVV1" s="186"/>
      <c r="MVW1" s="186"/>
      <c r="MVX1" s="186"/>
      <c r="MVY1" s="186"/>
      <c r="MVZ1" s="186"/>
      <c r="MWA1" s="186"/>
      <c r="MWB1" s="186"/>
      <c r="MWC1" s="186"/>
      <c r="MWD1" s="186"/>
      <c r="MWE1" s="186"/>
      <c r="MWF1" s="186"/>
      <c r="MWG1" s="186"/>
      <c r="MWH1" s="186"/>
      <c r="MWI1" s="186"/>
      <c r="MWJ1" s="186"/>
      <c r="MWK1" s="186"/>
      <c r="MWL1" s="186"/>
      <c r="MWM1" s="186"/>
      <c r="MWN1" s="186"/>
      <c r="MWO1" s="186"/>
      <c r="MWP1" s="186"/>
      <c r="MWQ1" s="186"/>
      <c r="MWR1" s="186"/>
      <c r="MWS1" s="186"/>
      <c r="MWT1" s="186"/>
      <c r="MWU1" s="186"/>
      <c r="MWV1" s="186"/>
      <c r="MWW1" s="186"/>
      <c r="MWX1" s="186"/>
      <c r="MWY1" s="186"/>
      <c r="MWZ1" s="186"/>
      <c r="MXA1" s="186"/>
      <c r="MXB1" s="186"/>
      <c r="MXC1" s="186"/>
      <c r="MXD1" s="186"/>
      <c r="MXE1" s="186"/>
      <c r="MXF1" s="186"/>
      <c r="MXG1" s="186"/>
      <c r="MXH1" s="186"/>
      <c r="MXI1" s="186"/>
      <c r="MXJ1" s="186"/>
      <c r="MXK1" s="186"/>
      <c r="MXL1" s="186"/>
      <c r="MXM1" s="186"/>
      <c r="MXN1" s="186"/>
      <c r="MXO1" s="186"/>
      <c r="MXP1" s="186"/>
      <c r="MXQ1" s="186"/>
      <c r="MXR1" s="186"/>
      <c r="MXS1" s="186"/>
      <c r="MXT1" s="186"/>
      <c r="MXU1" s="186"/>
      <c r="MXV1" s="186"/>
      <c r="MXW1" s="186"/>
      <c r="MXX1" s="186"/>
      <c r="MXY1" s="186"/>
      <c r="MXZ1" s="186"/>
      <c r="MYA1" s="186"/>
      <c r="MYB1" s="186"/>
      <c r="MYC1" s="186"/>
      <c r="MYD1" s="186"/>
      <c r="MYE1" s="186"/>
      <c r="MYF1" s="186"/>
      <c r="MYG1" s="186"/>
      <c r="MYH1" s="186"/>
      <c r="MYI1" s="186"/>
      <c r="MYJ1" s="186"/>
      <c r="MYK1" s="186"/>
      <c r="MYL1" s="186"/>
      <c r="MYM1" s="186"/>
      <c r="MYN1" s="186"/>
      <c r="MYO1" s="186"/>
      <c r="MYP1" s="186"/>
      <c r="MYQ1" s="186"/>
      <c r="MYR1" s="186"/>
      <c r="MYS1" s="186"/>
      <c r="MYT1" s="186"/>
      <c r="MYU1" s="186"/>
      <c r="MYV1" s="186"/>
      <c r="MYW1" s="186"/>
      <c r="MYX1" s="186"/>
      <c r="MYY1" s="186"/>
      <c r="MYZ1" s="186"/>
      <c r="MZA1" s="186"/>
      <c r="MZB1" s="186"/>
      <c r="MZC1" s="186"/>
      <c r="MZD1" s="186"/>
      <c r="MZE1" s="186"/>
      <c r="MZF1" s="186"/>
      <c r="MZG1" s="186"/>
      <c r="MZH1" s="186"/>
      <c r="MZI1" s="186"/>
      <c r="MZJ1" s="186"/>
      <c r="MZK1" s="186"/>
      <c r="MZL1" s="186"/>
      <c r="MZM1" s="186"/>
      <c r="MZN1" s="186"/>
      <c r="MZO1" s="186"/>
      <c r="MZP1" s="186"/>
      <c r="MZQ1" s="186"/>
      <c r="MZR1" s="186"/>
      <c r="MZS1" s="186"/>
      <c r="MZT1" s="186"/>
      <c r="MZU1" s="186"/>
      <c r="MZV1" s="186"/>
      <c r="MZW1" s="186"/>
      <c r="MZX1" s="186"/>
      <c r="MZY1" s="186"/>
      <c r="MZZ1" s="186"/>
      <c r="NAA1" s="186"/>
      <c r="NAB1" s="186"/>
      <c r="NAC1" s="186"/>
      <c r="NAD1" s="186"/>
      <c r="NAE1" s="186"/>
      <c r="NAF1" s="186"/>
      <c r="NAG1" s="186"/>
      <c r="NAH1" s="186"/>
      <c r="NAI1" s="186"/>
      <c r="NAJ1" s="186"/>
      <c r="NAK1" s="186"/>
      <c r="NAL1" s="186"/>
      <c r="NAM1" s="186"/>
      <c r="NAN1" s="186"/>
      <c r="NAO1" s="186"/>
      <c r="NAP1" s="186"/>
      <c r="NAQ1" s="186"/>
      <c r="NAR1" s="186"/>
      <c r="NAS1" s="186"/>
      <c r="NAT1" s="186"/>
      <c r="NAU1" s="186"/>
      <c r="NAV1" s="186"/>
      <c r="NAW1" s="186"/>
      <c r="NAX1" s="186"/>
      <c r="NAY1" s="186"/>
      <c r="NAZ1" s="186"/>
      <c r="NBA1" s="186"/>
      <c r="NBB1" s="186"/>
      <c r="NBC1" s="186"/>
      <c r="NBD1" s="186"/>
      <c r="NBE1" s="186"/>
      <c r="NBF1" s="186"/>
      <c r="NBG1" s="186"/>
      <c r="NBH1" s="186"/>
      <c r="NBI1" s="186"/>
      <c r="NBJ1" s="186"/>
      <c r="NBK1" s="186"/>
      <c r="NBL1" s="186"/>
      <c r="NBM1" s="186"/>
      <c r="NBN1" s="186"/>
      <c r="NBO1" s="186"/>
      <c r="NBP1" s="186"/>
      <c r="NBQ1" s="186"/>
      <c r="NBR1" s="186"/>
      <c r="NBS1" s="186"/>
      <c r="NBT1" s="186"/>
      <c r="NBU1" s="186"/>
      <c r="NBV1" s="186"/>
      <c r="NBW1" s="186"/>
      <c r="NBX1" s="186"/>
      <c r="NBY1" s="186"/>
      <c r="NBZ1" s="186"/>
      <c r="NCA1" s="186"/>
      <c r="NCB1" s="186"/>
      <c r="NCC1" s="186"/>
      <c r="NCD1" s="186"/>
      <c r="NCE1" s="186"/>
      <c r="NCF1" s="186"/>
      <c r="NCG1" s="186"/>
      <c r="NCH1" s="186"/>
      <c r="NCI1" s="186"/>
      <c r="NCJ1" s="186"/>
      <c r="NCK1" s="186"/>
      <c r="NCL1" s="186"/>
      <c r="NCM1" s="186"/>
      <c r="NCN1" s="186"/>
      <c r="NCO1" s="186"/>
      <c r="NCP1" s="186"/>
      <c r="NCQ1" s="186"/>
      <c r="NCR1" s="186"/>
      <c r="NCS1" s="186"/>
      <c r="NCT1" s="186"/>
      <c r="NCU1" s="186"/>
      <c r="NCV1" s="186"/>
      <c r="NCW1" s="186"/>
      <c r="NCX1" s="186"/>
      <c r="NCY1" s="186"/>
      <c r="NCZ1" s="186"/>
      <c r="NDA1" s="186"/>
      <c r="NDB1" s="186"/>
      <c r="NDC1" s="186"/>
      <c r="NDD1" s="186"/>
      <c r="NDE1" s="186"/>
      <c r="NDF1" s="186"/>
      <c r="NDG1" s="186"/>
      <c r="NDH1" s="186"/>
      <c r="NDI1" s="186"/>
      <c r="NDJ1" s="186"/>
      <c r="NDK1" s="186"/>
      <c r="NDL1" s="186"/>
      <c r="NDM1" s="186"/>
      <c r="NDN1" s="186"/>
      <c r="NDO1" s="186"/>
      <c r="NDP1" s="186"/>
      <c r="NDQ1" s="186"/>
      <c r="NDR1" s="186"/>
      <c r="NDS1" s="186"/>
      <c r="NDT1" s="186"/>
      <c r="NDU1" s="186"/>
      <c r="NDV1" s="186"/>
      <c r="NDW1" s="186"/>
      <c r="NDX1" s="186"/>
      <c r="NDY1" s="186"/>
      <c r="NDZ1" s="186"/>
      <c r="NEA1" s="186"/>
      <c r="NEB1" s="186"/>
      <c r="NEC1" s="186"/>
      <c r="NED1" s="186"/>
      <c r="NEE1" s="186"/>
      <c r="NEF1" s="186"/>
      <c r="NEG1" s="186"/>
      <c r="NEH1" s="186"/>
      <c r="NEI1" s="186"/>
      <c r="NEJ1" s="186"/>
      <c r="NEK1" s="186"/>
      <c r="NEL1" s="186"/>
      <c r="NEM1" s="186"/>
      <c r="NEN1" s="186"/>
      <c r="NEO1" s="186"/>
      <c r="NEP1" s="186"/>
      <c r="NEQ1" s="186"/>
      <c r="NER1" s="186"/>
      <c r="NES1" s="186"/>
      <c r="NET1" s="186"/>
      <c r="NEU1" s="186"/>
      <c r="NEV1" s="186"/>
      <c r="NEW1" s="186"/>
      <c r="NEX1" s="186"/>
      <c r="NEY1" s="186"/>
      <c r="NEZ1" s="186"/>
      <c r="NFA1" s="186"/>
      <c r="NFB1" s="186"/>
      <c r="NFC1" s="186"/>
      <c r="NFD1" s="186"/>
      <c r="NFE1" s="186"/>
      <c r="NFF1" s="186"/>
      <c r="NFG1" s="186"/>
      <c r="NFH1" s="186"/>
      <c r="NFI1" s="186"/>
      <c r="NFJ1" s="186"/>
      <c r="NFK1" s="186"/>
      <c r="NFL1" s="186"/>
      <c r="NFM1" s="186"/>
      <c r="NFN1" s="186"/>
      <c r="NFO1" s="186"/>
      <c r="NFP1" s="186"/>
      <c r="NFQ1" s="186"/>
      <c r="NFR1" s="186"/>
      <c r="NFS1" s="186"/>
      <c r="NFT1" s="186"/>
      <c r="NFU1" s="186"/>
      <c r="NFV1" s="186"/>
      <c r="NFW1" s="186"/>
      <c r="NFX1" s="186"/>
      <c r="NFY1" s="186"/>
      <c r="NFZ1" s="186"/>
      <c r="NGA1" s="186"/>
      <c r="NGB1" s="186"/>
      <c r="NGC1" s="186"/>
      <c r="NGD1" s="186"/>
      <c r="NGE1" s="186"/>
      <c r="NGF1" s="186"/>
      <c r="NGG1" s="186"/>
      <c r="NGH1" s="186"/>
      <c r="NGI1" s="186"/>
      <c r="NGJ1" s="186"/>
      <c r="NGK1" s="186"/>
      <c r="NGL1" s="186"/>
      <c r="NGM1" s="186"/>
      <c r="NGN1" s="186"/>
      <c r="NGO1" s="186"/>
      <c r="NGP1" s="186"/>
      <c r="NGQ1" s="186"/>
      <c r="NGR1" s="186"/>
      <c r="NGS1" s="186"/>
      <c r="NGT1" s="186"/>
      <c r="NGU1" s="186"/>
      <c r="NGV1" s="186"/>
      <c r="NGW1" s="186"/>
      <c r="NGX1" s="186"/>
      <c r="NGY1" s="186"/>
      <c r="NGZ1" s="186"/>
      <c r="NHA1" s="186"/>
      <c r="NHB1" s="186"/>
      <c r="NHC1" s="186"/>
      <c r="NHD1" s="186"/>
      <c r="NHE1" s="186"/>
      <c r="NHF1" s="186"/>
      <c r="NHG1" s="186"/>
      <c r="NHH1" s="186"/>
      <c r="NHI1" s="186"/>
      <c r="NHJ1" s="186"/>
      <c r="NHK1" s="186"/>
      <c r="NHL1" s="186"/>
      <c r="NHM1" s="186"/>
      <c r="NHN1" s="186"/>
      <c r="NHO1" s="186"/>
      <c r="NHP1" s="186"/>
      <c r="NHQ1" s="186"/>
      <c r="NHR1" s="186"/>
      <c r="NHS1" s="186"/>
      <c r="NHT1" s="186"/>
      <c r="NHU1" s="186"/>
      <c r="NHV1" s="186"/>
      <c r="NHW1" s="186"/>
      <c r="NHX1" s="186"/>
      <c r="NHY1" s="186"/>
      <c r="NHZ1" s="186"/>
      <c r="NIA1" s="186"/>
      <c r="NIB1" s="186"/>
      <c r="NIC1" s="186"/>
      <c r="NID1" s="186"/>
      <c r="NIE1" s="186"/>
      <c r="NIF1" s="186"/>
      <c r="NIG1" s="186"/>
      <c r="NIH1" s="186"/>
      <c r="NII1" s="186"/>
      <c r="NIJ1" s="186"/>
      <c r="NIK1" s="186"/>
      <c r="NIL1" s="186"/>
      <c r="NIM1" s="186"/>
      <c r="NIN1" s="186"/>
      <c r="NIO1" s="186"/>
      <c r="NIP1" s="186"/>
      <c r="NIQ1" s="186"/>
      <c r="NIR1" s="186"/>
      <c r="NIS1" s="186"/>
      <c r="NIT1" s="186"/>
      <c r="NIU1" s="186"/>
      <c r="NIV1" s="186"/>
      <c r="NIW1" s="186"/>
      <c r="NIX1" s="186"/>
      <c r="NIY1" s="186"/>
      <c r="NIZ1" s="186"/>
      <c r="NJA1" s="186"/>
      <c r="NJB1" s="186"/>
      <c r="NJC1" s="186"/>
      <c r="NJD1" s="186"/>
      <c r="NJE1" s="186"/>
      <c r="NJF1" s="186"/>
      <c r="NJG1" s="186"/>
      <c r="NJH1" s="186"/>
      <c r="NJI1" s="186"/>
      <c r="NJJ1" s="186"/>
      <c r="NJK1" s="186"/>
      <c r="NJL1" s="186"/>
      <c r="NJM1" s="186"/>
      <c r="NJN1" s="186"/>
      <c r="NJO1" s="186"/>
      <c r="NJP1" s="186"/>
      <c r="NJQ1" s="186"/>
      <c r="NJR1" s="186"/>
      <c r="NJS1" s="186"/>
      <c r="NJT1" s="186"/>
      <c r="NJU1" s="186"/>
      <c r="NJV1" s="186"/>
      <c r="NJW1" s="186"/>
      <c r="NJX1" s="186"/>
      <c r="NJY1" s="186"/>
      <c r="NJZ1" s="186"/>
      <c r="NKA1" s="186"/>
      <c r="NKB1" s="186"/>
      <c r="NKC1" s="186"/>
      <c r="NKD1" s="186"/>
      <c r="NKE1" s="186"/>
      <c r="NKF1" s="186"/>
      <c r="NKG1" s="186"/>
      <c r="NKH1" s="186"/>
      <c r="NKI1" s="186"/>
      <c r="NKJ1" s="186"/>
      <c r="NKK1" s="186"/>
      <c r="NKL1" s="186"/>
      <c r="NKM1" s="186"/>
      <c r="NKN1" s="186"/>
      <c r="NKO1" s="186"/>
      <c r="NKP1" s="186"/>
      <c r="NKQ1" s="186"/>
      <c r="NKR1" s="186"/>
      <c r="NKS1" s="186"/>
      <c r="NKT1" s="186"/>
      <c r="NKU1" s="186"/>
      <c r="NKV1" s="186"/>
      <c r="NKW1" s="186"/>
      <c r="NKX1" s="186"/>
      <c r="NKY1" s="186"/>
      <c r="NKZ1" s="186"/>
      <c r="NLA1" s="186"/>
      <c r="NLB1" s="186"/>
      <c r="NLC1" s="186"/>
      <c r="NLD1" s="186"/>
      <c r="NLE1" s="186"/>
      <c r="NLF1" s="186"/>
      <c r="NLG1" s="186"/>
      <c r="NLH1" s="186"/>
      <c r="NLI1" s="186"/>
      <c r="NLJ1" s="186"/>
      <c r="NLK1" s="186"/>
      <c r="NLL1" s="186"/>
      <c r="NLM1" s="186"/>
      <c r="NLN1" s="186"/>
      <c r="NLO1" s="186"/>
      <c r="NLP1" s="186"/>
      <c r="NLQ1" s="186"/>
      <c r="NLR1" s="186"/>
      <c r="NLS1" s="186"/>
      <c r="NLT1" s="186"/>
      <c r="NLU1" s="186"/>
      <c r="NLV1" s="186"/>
      <c r="NLW1" s="186"/>
      <c r="NLX1" s="186"/>
      <c r="NLY1" s="186"/>
      <c r="NLZ1" s="186"/>
      <c r="NMA1" s="186"/>
      <c r="NMB1" s="186"/>
      <c r="NMC1" s="186"/>
      <c r="NMD1" s="186"/>
      <c r="NME1" s="186"/>
      <c r="NMF1" s="186"/>
      <c r="NMG1" s="186"/>
      <c r="NMH1" s="186"/>
      <c r="NMI1" s="186"/>
      <c r="NMJ1" s="186"/>
      <c r="NMK1" s="186"/>
      <c r="NML1" s="186"/>
      <c r="NMM1" s="186"/>
      <c r="NMN1" s="186"/>
      <c r="NMO1" s="186"/>
      <c r="NMP1" s="186"/>
      <c r="NMQ1" s="186"/>
      <c r="NMR1" s="186"/>
      <c r="NMS1" s="186"/>
      <c r="NMT1" s="186"/>
      <c r="NMU1" s="186"/>
      <c r="NMV1" s="186"/>
      <c r="NMW1" s="186"/>
      <c r="NMX1" s="186"/>
      <c r="NMY1" s="186"/>
      <c r="NMZ1" s="186"/>
      <c r="NNA1" s="186"/>
      <c r="NNB1" s="186"/>
      <c r="NNC1" s="186"/>
      <c r="NND1" s="186"/>
      <c r="NNE1" s="186"/>
      <c r="NNF1" s="186"/>
      <c r="NNG1" s="186"/>
      <c r="NNH1" s="186"/>
      <c r="NNI1" s="186"/>
      <c r="NNJ1" s="186"/>
      <c r="NNK1" s="186"/>
      <c r="NNL1" s="186"/>
      <c r="NNM1" s="186"/>
      <c r="NNN1" s="186"/>
      <c r="NNO1" s="186"/>
      <c r="NNP1" s="186"/>
      <c r="NNQ1" s="186"/>
      <c r="NNR1" s="186"/>
      <c r="NNS1" s="186"/>
      <c r="NNT1" s="186"/>
      <c r="NNU1" s="186"/>
      <c r="NNV1" s="186"/>
      <c r="NNW1" s="186"/>
      <c r="NNX1" s="186"/>
      <c r="NNY1" s="186"/>
      <c r="NNZ1" s="186"/>
      <c r="NOA1" s="186"/>
      <c r="NOB1" s="186"/>
      <c r="NOC1" s="186"/>
      <c r="NOD1" s="186"/>
      <c r="NOE1" s="186"/>
      <c r="NOF1" s="186"/>
      <c r="NOG1" s="186"/>
      <c r="NOH1" s="186"/>
      <c r="NOI1" s="186"/>
      <c r="NOJ1" s="186"/>
      <c r="NOK1" s="186"/>
      <c r="NOL1" s="186"/>
      <c r="NOM1" s="186"/>
      <c r="NON1" s="186"/>
      <c r="NOO1" s="186"/>
      <c r="NOP1" s="186"/>
      <c r="NOQ1" s="186"/>
      <c r="NOR1" s="186"/>
      <c r="NOS1" s="186"/>
      <c r="NOT1" s="186"/>
      <c r="NOU1" s="186"/>
      <c r="NOV1" s="186"/>
      <c r="NOW1" s="186"/>
      <c r="NOX1" s="186"/>
      <c r="NOY1" s="186"/>
      <c r="NOZ1" s="186"/>
      <c r="NPA1" s="186"/>
      <c r="NPB1" s="186"/>
      <c r="NPC1" s="186"/>
      <c r="NPD1" s="186"/>
      <c r="NPE1" s="186"/>
      <c r="NPF1" s="186"/>
      <c r="NPG1" s="186"/>
      <c r="NPH1" s="186"/>
      <c r="NPI1" s="186"/>
      <c r="NPJ1" s="186"/>
      <c r="NPK1" s="186"/>
      <c r="NPL1" s="186"/>
      <c r="NPM1" s="186"/>
      <c r="NPN1" s="186"/>
      <c r="NPO1" s="186"/>
      <c r="NPP1" s="186"/>
      <c r="NPQ1" s="186"/>
      <c r="NPR1" s="186"/>
      <c r="NPS1" s="186"/>
      <c r="NPT1" s="186"/>
      <c r="NPU1" s="186"/>
      <c r="NPV1" s="186"/>
      <c r="NPW1" s="186"/>
      <c r="NPX1" s="186"/>
      <c r="NPY1" s="186"/>
      <c r="NPZ1" s="186"/>
      <c r="NQA1" s="186"/>
      <c r="NQB1" s="186"/>
      <c r="NQC1" s="186"/>
      <c r="NQD1" s="186"/>
      <c r="NQE1" s="186"/>
      <c r="NQF1" s="186"/>
      <c r="NQG1" s="186"/>
      <c r="NQH1" s="186"/>
      <c r="NQI1" s="186"/>
      <c r="NQJ1" s="186"/>
      <c r="NQK1" s="186"/>
      <c r="NQL1" s="186"/>
      <c r="NQM1" s="186"/>
      <c r="NQN1" s="186"/>
      <c r="NQO1" s="186"/>
      <c r="NQP1" s="186"/>
      <c r="NQQ1" s="186"/>
      <c r="NQR1" s="186"/>
      <c r="NQS1" s="186"/>
      <c r="NQT1" s="186"/>
      <c r="NQU1" s="186"/>
      <c r="NQV1" s="186"/>
      <c r="NQW1" s="186"/>
      <c r="NQX1" s="186"/>
      <c r="NQY1" s="186"/>
      <c r="NQZ1" s="186"/>
      <c r="NRA1" s="186"/>
      <c r="NRB1" s="186"/>
      <c r="NRC1" s="186"/>
      <c r="NRD1" s="186"/>
      <c r="NRE1" s="186"/>
      <c r="NRF1" s="186"/>
      <c r="NRG1" s="186"/>
      <c r="NRH1" s="186"/>
      <c r="NRI1" s="186"/>
      <c r="NRJ1" s="186"/>
      <c r="NRK1" s="186"/>
      <c r="NRL1" s="186"/>
      <c r="NRM1" s="186"/>
      <c r="NRN1" s="186"/>
      <c r="NRO1" s="186"/>
      <c r="NRP1" s="186"/>
      <c r="NRQ1" s="186"/>
      <c r="NRR1" s="186"/>
      <c r="NRS1" s="186"/>
      <c r="NRT1" s="186"/>
      <c r="NRU1" s="186"/>
      <c r="NRV1" s="186"/>
      <c r="NRW1" s="186"/>
      <c r="NRX1" s="186"/>
      <c r="NRY1" s="186"/>
      <c r="NRZ1" s="186"/>
      <c r="NSA1" s="186"/>
      <c r="NSB1" s="186"/>
      <c r="NSC1" s="186"/>
      <c r="NSD1" s="186"/>
      <c r="NSE1" s="186"/>
      <c r="NSF1" s="186"/>
      <c r="NSG1" s="186"/>
      <c r="NSH1" s="186"/>
      <c r="NSI1" s="186"/>
      <c r="NSJ1" s="186"/>
      <c r="NSK1" s="186"/>
      <c r="NSL1" s="186"/>
      <c r="NSM1" s="186"/>
      <c r="NSN1" s="186"/>
      <c r="NSO1" s="186"/>
      <c r="NSP1" s="186"/>
      <c r="NSQ1" s="186"/>
      <c r="NSR1" s="186"/>
      <c r="NSS1" s="186"/>
      <c r="NST1" s="186"/>
      <c r="NSU1" s="186"/>
      <c r="NSV1" s="186"/>
      <c r="NSW1" s="186"/>
      <c r="NSX1" s="186"/>
      <c r="NSY1" s="186"/>
      <c r="NSZ1" s="186"/>
      <c r="NTA1" s="186"/>
      <c r="NTB1" s="186"/>
      <c r="NTC1" s="186"/>
      <c r="NTD1" s="186"/>
      <c r="NTE1" s="186"/>
      <c r="NTF1" s="186"/>
      <c r="NTG1" s="186"/>
      <c r="NTH1" s="186"/>
      <c r="NTI1" s="186"/>
      <c r="NTJ1" s="186"/>
      <c r="NTK1" s="186"/>
      <c r="NTL1" s="186"/>
      <c r="NTM1" s="186"/>
      <c r="NTN1" s="186"/>
      <c r="NTO1" s="186"/>
      <c r="NTP1" s="186"/>
      <c r="NTQ1" s="186"/>
      <c r="NTR1" s="186"/>
      <c r="NTS1" s="186"/>
      <c r="NTT1" s="186"/>
      <c r="NTU1" s="186"/>
      <c r="NTV1" s="186"/>
      <c r="NTW1" s="186"/>
      <c r="NTX1" s="186"/>
      <c r="NTY1" s="186"/>
      <c r="NTZ1" s="186"/>
      <c r="NUA1" s="186"/>
      <c r="NUB1" s="186"/>
      <c r="NUC1" s="186"/>
      <c r="NUD1" s="186"/>
      <c r="NUE1" s="186"/>
      <c r="NUF1" s="186"/>
      <c r="NUG1" s="186"/>
      <c r="NUH1" s="186"/>
      <c r="NUI1" s="186"/>
      <c r="NUJ1" s="186"/>
      <c r="NUK1" s="186"/>
      <c r="NUL1" s="186"/>
      <c r="NUM1" s="186"/>
      <c r="NUN1" s="186"/>
      <c r="NUO1" s="186"/>
      <c r="NUP1" s="186"/>
      <c r="NUQ1" s="186"/>
      <c r="NUR1" s="186"/>
      <c r="NUS1" s="186"/>
      <c r="NUT1" s="186"/>
      <c r="NUU1" s="186"/>
      <c r="NUV1" s="186"/>
      <c r="NUW1" s="186"/>
      <c r="NUX1" s="186"/>
      <c r="NUY1" s="186"/>
      <c r="NUZ1" s="186"/>
      <c r="NVA1" s="186"/>
      <c r="NVB1" s="186"/>
      <c r="NVC1" s="186"/>
      <c r="NVD1" s="186"/>
      <c r="NVE1" s="186"/>
      <c r="NVF1" s="186"/>
      <c r="NVG1" s="186"/>
      <c r="NVH1" s="186"/>
      <c r="NVI1" s="186"/>
      <c r="NVJ1" s="186"/>
      <c r="NVK1" s="186"/>
      <c r="NVL1" s="186"/>
      <c r="NVM1" s="186"/>
      <c r="NVN1" s="186"/>
      <c r="NVO1" s="186"/>
      <c r="NVP1" s="186"/>
      <c r="NVQ1" s="186"/>
      <c r="NVR1" s="186"/>
      <c r="NVS1" s="186"/>
      <c r="NVT1" s="186"/>
      <c r="NVU1" s="186"/>
      <c r="NVV1" s="186"/>
      <c r="NVW1" s="186"/>
      <c r="NVX1" s="186"/>
      <c r="NVY1" s="186"/>
      <c r="NVZ1" s="186"/>
      <c r="NWA1" s="186"/>
      <c r="NWB1" s="186"/>
      <c r="NWC1" s="186"/>
      <c r="NWD1" s="186"/>
      <c r="NWE1" s="186"/>
      <c r="NWF1" s="186"/>
      <c r="NWG1" s="186"/>
      <c r="NWH1" s="186"/>
      <c r="NWI1" s="186"/>
      <c r="NWJ1" s="186"/>
      <c r="NWK1" s="186"/>
      <c r="NWL1" s="186"/>
      <c r="NWM1" s="186"/>
      <c r="NWN1" s="186"/>
      <c r="NWO1" s="186"/>
      <c r="NWP1" s="186"/>
      <c r="NWQ1" s="186"/>
      <c r="NWR1" s="186"/>
      <c r="NWS1" s="186"/>
      <c r="NWT1" s="186"/>
      <c r="NWU1" s="186"/>
      <c r="NWV1" s="186"/>
      <c r="NWW1" s="186"/>
      <c r="NWX1" s="186"/>
      <c r="NWY1" s="186"/>
      <c r="NWZ1" s="186"/>
      <c r="NXA1" s="186"/>
      <c r="NXB1" s="186"/>
      <c r="NXC1" s="186"/>
      <c r="NXD1" s="186"/>
      <c r="NXE1" s="186"/>
      <c r="NXF1" s="186"/>
      <c r="NXG1" s="186"/>
      <c r="NXH1" s="186"/>
      <c r="NXI1" s="186"/>
      <c r="NXJ1" s="186"/>
      <c r="NXK1" s="186"/>
      <c r="NXL1" s="186"/>
      <c r="NXM1" s="186"/>
      <c r="NXN1" s="186"/>
      <c r="NXO1" s="186"/>
      <c r="NXP1" s="186"/>
      <c r="NXQ1" s="186"/>
      <c r="NXR1" s="186"/>
      <c r="NXS1" s="186"/>
      <c r="NXT1" s="186"/>
      <c r="NXU1" s="186"/>
      <c r="NXV1" s="186"/>
      <c r="NXW1" s="186"/>
      <c r="NXX1" s="186"/>
      <c r="NXY1" s="186"/>
      <c r="NXZ1" s="186"/>
      <c r="NYA1" s="186"/>
      <c r="NYB1" s="186"/>
      <c r="NYC1" s="186"/>
      <c r="NYD1" s="186"/>
      <c r="NYE1" s="186"/>
      <c r="NYF1" s="186"/>
      <c r="NYG1" s="186"/>
      <c r="NYH1" s="186"/>
      <c r="NYI1" s="186"/>
      <c r="NYJ1" s="186"/>
      <c r="NYK1" s="186"/>
      <c r="NYL1" s="186"/>
      <c r="NYM1" s="186"/>
      <c r="NYN1" s="186"/>
      <c r="NYO1" s="186"/>
      <c r="NYP1" s="186"/>
      <c r="NYQ1" s="186"/>
      <c r="NYR1" s="186"/>
      <c r="NYS1" s="186"/>
      <c r="NYT1" s="186"/>
      <c r="NYU1" s="186"/>
      <c r="NYV1" s="186"/>
      <c r="NYW1" s="186"/>
      <c r="NYX1" s="186"/>
      <c r="NYY1" s="186"/>
      <c r="NYZ1" s="186"/>
      <c r="NZA1" s="186"/>
      <c r="NZB1" s="186"/>
      <c r="NZC1" s="186"/>
      <c r="NZD1" s="186"/>
      <c r="NZE1" s="186"/>
      <c r="NZF1" s="186"/>
      <c r="NZG1" s="186"/>
      <c r="NZH1" s="186"/>
      <c r="NZI1" s="186"/>
      <c r="NZJ1" s="186"/>
      <c r="NZK1" s="186"/>
      <c r="NZL1" s="186"/>
      <c r="NZM1" s="186"/>
      <c r="NZN1" s="186"/>
      <c r="NZO1" s="186"/>
      <c r="NZP1" s="186"/>
      <c r="NZQ1" s="186"/>
      <c r="NZR1" s="186"/>
      <c r="NZS1" s="186"/>
      <c r="NZT1" s="186"/>
      <c r="NZU1" s="186"/>
      <c r="NZV1" s="186"/>
      <c r="NZW1" s="186"/>
      <c r="NZX1" s="186"/>
      <c r="NZY1" s="186"/>
      <c r="NZZ1" s="186"/>
      <c r="OAA1" s="186"/>
      <c r="OAB1" s="186"/>
      <c r="OAC1" s="186"/>
      <c r="OAD1" s="186"/>
      <c r="OAE1" s="186"/>
      <c r="OAF1" s="186"/>
      <c r="OAG1" s="186"/>
      <c r="OAH1" s="186"/>
      <c r="OAI1" s="186"/>
      <c r="OAJ1" s="186"/>
      <c r="OAK1" s="186"/>
      <c r="OAL1" s="186"/>
      <c r="OAM1" s="186"/>
      <c r="OAN1" s="186"/>
      <c r="OAO1" s="186"/>
      <c r="OAP1" s="186"/>
      <c r="OAQ1" s="186"/>
      <c r="OAR1" s="186"/>
      <c r="OAS1" s="186"/>
      <c r="OAT1" s="186"/>
      <c r="OAU1" s="186"/>
      <c r="OAV1" s="186"/>
      <c r="OAW1" s="186"/>
      <c r="OAX1" s="186"/>
      <c r="OAY1" s="186"/>
      <c r="OAZ1" s="186"/>
      <c r="OBA1" s="186"/>
      <c r="OBB1" s="186"/>
      <c r="OBC1" s="186"/>
      <c r="OBD1" s="186"/>
      <c r="OBE1" s="186"/>
      <c r="OBF1" s="186"/>
      <c r="OBG1" s="186"/>
      <c r="OBH1" s="186"/>
      <c r="OBI1" s="186"/>
      <c r="OBJ1" s="186"/>
      <c r="OBK1" s="186"/>
      <c r="OBL1" s="186"/>
      <c r="OBM1" s="186"/>
      <c r="OBN1" s="186"/>
      <c r="OBO1" s="186"/>
      <c r="OBP1" s="186"/>
      <c r="OBQ1" s="186"/>
      <c r="OBR1" s="186"/>
      <c r="OBS1" s="186"/>
      <c r="OBT1" s="186"/>
      <c r="OBU1" s="186"/>
      <c r="OBV1" s="186"/>
      <c r="OBW1" s="186"/>
      <c r="OBX1" s="186"/>
      <c r="OBY1" s="186"/>
      <c r="OBZ1" s="186"/>
      <c r="OCA1" s="186"/>
      <c r="OCB1" s="186"/>
      <c r="OCC1" s="186"/>
      <c r="OCD1" s="186"/>
      <c r="OCE1" s="186"/>
      <c r="OCF1" s="186"/>
      <c r="OCG1" s="186"/>
      <c r="OCH1" s="186"/>
      <c r="OCI1" s="186"/>
      <c r="OCJ1" s="186"/>
      <c r="OCK1" s="186"/>
      <c r="OCL1" s="186"/>
      <c r="OCM1" s="186"/>
      <c r="OCN1" s="186"/>
      <c r="OCO1" s="186"/>
      <c r="OCP1" s="186"/>
      <c r="OCQ1" s="186"/>
      <c r="OCR1" s="186"/>
      <c r="OCS1" s="186"/>
      <c r="OCT1" s="186"/>
      <c r="OCU1" s="186"/>
      <c r="OCV1" s="186"/>
      <c r="OCW1" s="186"/>
      <c r="OCX1" s="186"/>
      <c r="OCY1" s="186"/>
      <c r="OCZ1" s="186"/>
      <c r="ODA1" s="186"/>
      <c r="ODB1" s="186"/>
      <c r="ODC1" s="186"/>
      <c r="ODD1" s="186"/>
      <c r="ODE1" s="186"/>
      <c r="ODF1" s="186"/>
      <c r="ODG1" s="186"/>
      <c r="ODH1" s="186"/>
      <c r="ODI1" s="186"/>
      <c r="ODJ1" s="186"/>
      <c r="ODK1" s="186"/>
      <c r="ODL1" s="186"/>
      <c r="ODM1" s="186"/>
      <c r="ODN1" s="186"/>
      <c r="ODO1" s="186"/>
      <c r="ODP1" s="186"/>
      <c r="ODQ1" s="186"/>
      <c r="ODR1" s="186"/>
      <c r="ODS1" s="186"/>
      <c r="ODT1" s="186"/>
      <c r="ODU1" s="186"/>
      <c r="ODV1" s="186"/>
      <c r="ODW1" s="186"/>
      <c r="ODX1" s="186"/>
      <c r="ODY1" s="186"/>
      <c r="ODZ1" s="186"/>
      <c r="OEA1" s="186"/>
      <c r="OEB1" s="186"/>
      <c r="OEC1" s="186"/>
      <c r="OED1" s="186"/>
      <c r="OEE1" s="186"/>
      <c r="OEF1" s="186"/>
      <c r="OEG1" s="186"/>
      <c r="OEH1" s="186"/>
      <c r="OEI1" s="186"/>
      <c r="OEJ1" s="186"/>
      <c r="OEK1" s="186"/>
      <c r="OEL1" s="186"/>
      <c r="OEM1" s="186"/>
      <c r="OEN1" s="186"/>
      <c r="OEO1" s="186"/>
      <c r="OEP1" s="186"/>
      <c r="OEQ1" s="186"/>
      <c r="OER1" s="186"/>
      <c r="OES1" s="186"/>
      <c r="OET1" s="186"/>
      <c r="OEU1" s="186"/>
      <c r="OEV1" s="186"/>
      <c r="OEW1" s="186"/>
      <c r="OEX1" s="186"/>
      <c r="OEY1" s="186"/>
      <c r="OEZ1" s="186"/>
      <c r="OFA1" s="186"/>
      <c r="OFB1" s="186"/>
      <c r="OFC1" s="186"/>
      <c r="OFD1" s="186"/>
      <c r="OFE1" s="186"/>
      <c r="OFF1" s="186"/>
      <c r="OFG1" s="186"/>
      <c r="OFH1" s="186"/>
      <c r="OFI1" s="186"/>
      <c r="OFJ1" s="186"/>
      <c r="OFK1" s="186"/>
      <c r="OFL1" s="186"/>
      <c r="OFM1" s="186"/>
      <c r="OFN1" s="186"/>
      <c r="OFO1" s="186"/>
      <c r="OFP1" s="186"/>
      <c r="OFQ1" s="186"/>
      <c r="OFR1" s="186"/>
      <c r="OFS1" s="186"/>
      <c r="OFT1" s="186"/>
      <c r="OFU1" s="186"/>
      <c r="OFV1" s="186"/>
      <c r="OFW1" s="186"/>
      <c r="OFX1" s="186"/>
      <c r="OFY1" s="186"/>
      <c r="OFZ1" s="186"/>
      <c r="OGA1" s="186"/>
      <c r="OGB1" s="186"/>
      <c r="OGC1" s="186"/>
      <c r="OGD1" s="186"/>
      <c r="OGE1" s="186"/>
      <c r="OGF1" s="186"/>
      <c r="OGG1" s="186"/>
      <c r="OGH1" s="186"/>
      <c r="OGI1" s="186"/>
      <c r="OGJ1" s="186"/>
      <c r="OGK1" s="186"/>
      <c r="OGL1" s="186"/>
      <c r="OGM1" s="186"/>
      <c r="OGN1" s="186"/>
      <c r="OGO1" s="186"/>
      <c r="OGP1" s="186"/>
      <c r="OGQ1" s="186"/>
      <c r="OGR1" s="186"/>
      <c r="OGS1" s="186"/>
      <c r="OGT1" s="186"/>
      <c r="OGU1" s="186"/>
      <c r="OGV1" s="186"/>
      <c r="OGW1" s="186"/>
      <c r="OGX1" s="186"/>
      <c r="OGY1" s="186"/>
      <c r="OGZ1" s="186"/>
      <c r="OHA1" s="186"/>
      <c r="OHB1" s="186"/>
      <c r="OHC1" s="186"/>
      <c r="OHD1" s="186"/>
      <c r="OHE1" s="186"/>
      <c r="OHF1" s="186"/>
      <c r="OHG1" s="186"/>
      <c r="OHH1" s="186"/>
      <c r="OHI1" s="186"/>
      <c r="OHJ1" s="186"/>
      <c r="OHK1" s="186"/>
      <c r="OHL1" s="186"/>
      <c r="OHM1" s="186"/>
      <c r="OHN1" s="186"/>
      <c r="OHO1" s="186"/>
      <c r="OHP1" s="186"/>
      <c r="OHQ1" s="186"/>
      <c r="OHR1" s="186"/>
      <c r="OHS1" s="186"/>
      <c r="OHT1" s="186"/>
      <c r="OHU1" s="186"/>
      <c r="OHV1" s="186"/>
      <c r="OHW1" s="186"/>
      <c r="OHX1" s="186"/>
      <c r="OHY1" s="186"/>
      <c r="OHZ1" s="186"/>
      <c r="OIA1" s="186"/>
      <c r="OIB1" s="186"/>
      <c r="OIC1" s="186"/>
      <c r="OID1" s="186"/>
      <c r="OIE1" s="186"/>
      <c r="OIF1" s="186"/>
      <c r="OIG1" s="186"/>
      <c r="OIH1" s="186"/>
      <c r="OII1" s="186"/>
      <c r="OIJ1" s="186"/>
      <c r="OIK1" s="186"/>
      <c r="OIL1" s="186"/>
      <c r="OIM1" s="186"/>
      <c r="OIN1" s="186"/>
      <c r="OIO1" s="186"/>
      <c r="OIP1" s="186"/>
      <c r="OIQ1" s="186"/>
      <c r="OIR1" s="186"/>
      <c r="OIS1" s="186"/>
      <c r="OIT1" s="186"/>
      <c r="OIU1" s="186"/>
      <c r="OIV1" s="186"/>
      <c r="OIW1" s="186"/>
      <c r="OIX1" s="186"/>
      <c r="OIY1" s="186"/>
      <c r="OIZ1" s="186"/>
      <c r="OJA1" s="186"/>
      <c r="OJB1" s="186"/>
      <c r="OJC1" s="186"/>
      <c r="OJD1" s="186"/>
      <c r="OJE1" s="186"/>
      <c r="OJF1" s="186"/>
      <c r="OJG1" s="186"/>
      <c r="OJH1" s="186"/>
      <c r="OJI1" s="186"/>
      <c r="OJJ1" s="186"/>
      <c r="OJK1" s="186"/>
      <c r="OJL1" s="186"/>
      <c r="OJM1" s="186"/>
      <c r="OJN1" s="186"/>
      <c r="OJO1" s="186"/>
      <c r="OJP1" s="186"/>
      <c r="OJQ1" s="186"/>
      <c r="OJR1" s="186"/>
      <c r="OJS1" s="186"/>
      <c r="OJT1" s="186"/>
      <c r="OJU1" s="186"/>
      <c r="OJV1" s="186"/>
      <c r="OJW1" s="186"/>
      <c r="OJX1" s="186"/>
      <c r="OJY1" s="186"/>
      <c r="OJZ1" s="186"/>
      <c r="OKA1" s="186"/>
      <c r="OKB1" s="186"/>
      <c r="OKC1" s="186"/>
      <c r="OKD1" s="186"/>
      <c r="OKE1" s="186"/>
      <c r="OKF1" s="186"/>
      <c r="OKG1" s="186"/>
      <c r="OKH1" s="186"/>
      <c r="OKI1" s="186"/>
      <c r="OKJ1" s="186"/>
      <c r="OKK1" s="186"/>
      <c r="OKL1" s="186"/>
      <c r="OKM1" s="186"/>
      <c r="OKN1" s="186"/>
      <c r="OKO1" s="186"/>
      <c r="OKP1" s="186"/>
      <c r="OKQ1" s="186"/>
      <c r="OKR1" s="186"/>
      <c r="OKS1" s="186"/>
      <c r="OKT1" s="186"/>
      <c r="OKU1" s="186"/>
      <c r="OKV1" s="186"/>
      <c r="OKW1" s="186"/>
      <c r="OKX1" s="186"/>
      <c r="OKY1" s="186"/>
      <c r="OKZ1" s="186"/>
      <c r="OLA1" s="186"/>
      <c r="OLB1" s="186"/>
      <c r="OLC1" s="186"/>
      <c r="OLD1" s="186"/>
      <c r="OLE1" s="186"/>
      <c r="OLF1" s="186"/>
      <c r="OLG1" s="186"/>
      <c r="OLH1" s="186"/>
      <c r="OLI1" s="186"/>
      <c r="OLJ1" s="186"/>
      <c r="OLK1" s="186"/>
      <c r="OLL1" s="186"/>
      <c r="OLM1" s="186"/>
      <c r="OLN1" s="186"/>
      <c r="OLO1" s="186"/>
      <c r="OLP1" s="186"/>
      <c r="OLQ1" s="186"/>
      <c r="OLR1" s="186"/>
      <c r="OLS1" s="186"/>
      <c r="OLT1" s="186"/>
      <c r="OLU1" s="186"/>
      <c r="OLV1" s="186"/>
      <c r="OLW1" s="186"/>
      <c r="OLX1" s="186"/>
      <c r="OLY1" s="186"/>
      <c r="OLZ1" s="186"/>
      <c r="OMA1" s="186"/>
      <c r="OMB1" s="186"/>
      <c r="OMC1" s="186"/>
      <c r="OMD1" s="186"/>
      <c r="OME1" s="186"/>
      <c r="OMF1" s="186"/>
      <c r="OMG1" s="186"/>
      <c r="OMH1" s="186"/>
      <c r="OMI1" s="186"/>
      <c r="OMJ1" s="186"/>
      <c r="OMK1" s="186"/>
      <c r="OML1" s="186"/>
      <c r="OMM1" s="186"/>
      <c r="OMN1" s="186"/>
      <c r="OMO1" s="186"/>
      <c r="OMP1" s="186"/>
      <c r="OMQ1" s="186"/>
      <c r="OMR1" s="186"/>
      <c r="OMS1" s="186"/>
      <c r="OMT1" s="186"/>
      <c r="OMU1" s="186"/>
      <c r="OMV1" s="186"/>
      <c r="OMW1" s="186"/>
      <c r="OMX1" s="186"/>
      <c r="OMY1" s="186"/>
      <c r="OMZ1" s="186"/>
      <c r="ONA1" s="186"/>
      <c r="ONB1" s="186"/>
      <c r="ONC1" s="186"/>
      <c r="OND1" s="186"/>
      <c r="ONE1" s="186"/>
      <c r="ONF1" s="186"/>
      <c r="ONG1" s="186"/>
      <c r="ONH1" s="186"/>
      <c r="ONI1" s="186"/>
      <c r="ONJ1" s="186"/>
      <c r="ONK1" s="186"/>
      <c r="ONL1" s="186"/>
      <c r="ONM1" s="186"/>
      <c r="ONN1" s="186"/>
      <c r="ONO1" s="186"/>
      <c r="ONP1" s="186"/>
      <c r="ONQ1" s="186"/>
      <c r="ONR1" s="186"/>
      <c r="ONS1" s="186"/>
      <c r="ONT1" s="186"/>
      <c r="ONU1" s="186"/>
      <c r="ONV1" s="186"/>
      <c r="ONW1" s="186"/>
      <c r="ONX1" s="186"/>
      <c r="ONY1" s="186"/>
      <c r="ONZ1" s="186"/>
      <c r="OOA1" s="186"/>
      <c r="OOB1" s="186"/>
      <c r="OOC1" s="186"/>
      <c r="OOD1" s="186"/>
      <c r="OOE1" s="186"/>
      <c r="OOF1" s="186"/>
      <c r="OOG1" s="186"/>
      <c r="OOH1" s="186"/>
      <c r="OOI1" s="186"/>
      <c r="OOJ1" s="186"/>
      <c r="OOK1" s="186"/>
      <c r="OOL1" s="186"/>
      <c r="OOM1" s="186"/>
      <c r="OON1" s="186"/>
      <c r="OOO1" s="186"/>
      <c r="OOP1" s="186"/>
      <c r="OOQ1" s="186"/>
      <c r="OOR1" s="186"/>
      <c r="OOS1" s="186"/>
      <c r="OOT1" s="186"/>
      <c r="OOU1" s="186"/>
      <c r="OOV1" s="186"/>
      <c r="OOW1" s="186"/>
      <c r="OOX1" s="186"/>
      <c r="OOY1" s="186"/>
      <c r="OOZ1" s="186"/>
      <c r="OPA1" s="186"/>
      <c r="OPB1" s="186"/>
      <c r="OPC1" s="186"/>
      <c r="OPD1" s="186"/>
      <c r="OPE1" s="186"/>
      <c r="OPF1" s="186"/>
      <c r="OPG1" s="186"/>
      <c r="OPH1" s="186"/>
      <c r="OPI1" s="186"/>
      <c r="OPJ1" s="186"/>
      <c r="OPK1" s="186"/>
      <c r="OPL1" s="186"/>
      <c r="OPM1" s="186"/>
      <c r="OPN1" s="186"/>
      <c r="OPO1" s="186"/>
      <c r="OPP1" s="186"/>
      <c r="OPQ1" s="186"/>
      <c r="OPR1" s="186"/>
      <c r="OPS1" s="186"/>
      <c r="OPT1" s="186"/>
      <c r="OPU1" s="186"/>
      <c r="OPV1" s="186"/>
      <c r="OPW1" s="186"/>
      <c r="OPX1" s="186"/>
      <c r="OPY1" s="186"/>
      <c r="OPZ1" s="186"/>
      <c r="OQA1" s="186"/>
      <c r="OQB1" s="186"/>
      <c r="OQC1" s="186"/>
      <c r="OQD1" s="186"/>
      <c r="OQE1" s="186"/>
      <c r="OQF1" s="186"/>
      <c r="OQG1" s="186"/>
      <c r="OQH1" s="186"/>
      <c r="OQI1" s="186"/>
      <c r="OQJ1" s="186"/>
      <c r="OQK1" s="186"/>
      <c r="OQL1" s="186"/>
      <c r="OQM1" s="186"/>
      <c r="OQN1" s="186"/>
      <c r="OQO1" s="186"/>
      <c r="OQP1" s="186"/>
      <c r="OQQ1" s="186"/>
      <c r="OQR1" s="186"/>
      <c r="OQS1" s="186"/>
      <c r="OQT1" s="186"/>
      <c r="OQU1" s="186"/>
      <c r="OQV1" s="186"/>
      <c r="OQW1" s="186"/>
      <c r="OQX1" s="186"/>
      <c r="OQY1" s="186"/>
      <c r="OQZ1" s="186"/>
      <c r="ORA1" s="186"/>
      <c r="ORB1" s="186"/>
      <c r="ORC1" s="186"/>
      <c r="ORD1" s="186"/>
      <c r="ORE1" s="186"/>
      <c r="ORF1" s="186"/>
      <c r="ORG1" s="186"/>
      <c r="ORH1" s="186"/>
      <c r="ORI1" s="186"/>
      <c r="ORJ1" s="186"/>
      <c r="ORK1" s="186"/>
      <c r="ORL1" s="186"/>
      <c r="ORM1" s="186"/>
      <c r="ORN1" s="186"/>
      <c r="ORO1" s="186"/>
      <c r="ORP1" s="186"/>
      <c r="ORQ1" s="186"/>
      <c r="ORR1" s="186"/>
      <c r="ORS1" s="186"/>
      <c r="ORT1" s="186"/>
      <c r="ORU1" s="186"/>
      <c r="ORV1" s="186"/>
      <c r="ORW1" s="186"/>
      <c r="ORX1" s="186"/>
      <c r="ORY1" s="186"/>
      <c r="ORZ1" s="186"/>
      <c r="OSA1" s="186"/>
      <c r="OSB1" s="186"/>
      <c r="OSC1" s="186"/>
      <c r="OSD1" s="186"/>
      <c r="OSE1" s="186"/>
      <c r="OSF1" s="186"/>
      <c r="OSG1" s="186"/>
      <c r="OSH1" s="186"/>
      <c r="OSI1" s="186"/>
      <c r="OSJ1" s="186"/>
      <c r="OSK1" s="186"/>
      <c r="OSL1" s="186"/>
      <c r="OSM1" s="186"/>
      <c r="OSN1" s="186"/>
      <c r="OSO1" s="186"/>
      <c r="OSP1" s="186"/>
      <c r="OSQ1" s="186"/>
      <c r="OSR1" s="186"/>
      <c r="OSS1" s="186"/>
      <c r="OST1" s="186"/>
      <c r="OSU1" s="186"/>
      <c r="OSV1" s="186"/>
      <c r="OSW1" s="186"/>
      <c r="OSX1" s="186"/>
      <c r="OSY1" s="186"/>
      <c r="OSZ1" s="186"/>
      <c r="OTA1" s="186"/>
      <c r="OTB1" s="186"/>
      <c r="OTC1" s="186"/>
      <c r="OTD1" s="186"/>
      <c r="OTE1" s="186"/>
      <c r="OTF1" s="186"/>
      <c r="OTG1" s="186"/>
      <c r="OTH1" s="186"/>
      <c r="OTI1" s="186"/>
      <c r="OTJ1" s="186"/>
      <c r="OTK1" s="186"/>
      <c r="OTL1" s="186"/>
      <c r="OTM1" s="186"/>
      <c r="OTN1" s="186"/>
      <c r="OTO1" s="186"/>
      <c r="OTP1" s="186"/>
      <c r="OTQ1" s="186"/>
      <c r="OTR1" s="186"/>
      <c r="OTS1" s="186"/>
      <c r="OTT1" s="186"/>
      <c r="OTU1" s="186"/>
      <c r="OTV1" s="186"/>
      <c r="OTW1" s="186"/>
      <c r="OTX1" s="186"/>
      <c r="OTY1" s="186"/>
      <c r="OTZ1" s="186"/>
      <c r="OUA1" s="186"/>
      <c r="OUB1" s="186"/>
      <c r="OUC1" s="186"/>
      <c r="OUD1" s="186"/>
      <c r="OUE1" s="186"/>
      <c r="OUF1" s="186"/>
      <c r="OUG1" s="186"/>
      <c r="OUH1" s="186"/>
      <c r="OUI1" s="186"/>
      <c r="OUJ1" s="186"/>
      <c r="OUK1" s="186"/>
      <c r="OUL1" s="186"/>
      <c r="OUM1" s="186"/>
      <c r="OUN1" s="186"/>
      <c r="OUO1" s="186"/>
      <c r="OUP1" s="186"/>
      <c r="OUQ1" s="186"/>
      <c r="OUR1" s="186"/>
      <c r="OUS1" s="186"/>
      <c r="OUT1" s="186"/>
      <c r="OUU1" s="186"/>
      <c r="OUV1" s="186"/>
      <c r="OUW1" s="186"/>
      <c r="OUX1" s="186"/>
      <c r="OUY1" s="186"/>
      <c r="OUZ1" s="186"/>
      <c r="OVA1" s="186"/>
      <c r="OVB1" s="186"/>
      <c r="OVC1" s="186"/>
      <c r="OVD1" s="186"/>
      <c r="OVE1" s="186"/>
      <c r="OVF1" s="186"/>
      <c r="OVG1" s="186"/>
      <c r="OVH1" s="186"/>
      <c r="OVI1" s="186"/>
      <c r="OVJ1" s="186"/>
      <c r="OVK1" s="186"/>
      <c r="OVL1" s="186"/>
      <c r="OVM1" s="186"/>
      <c r="OVN1" s="186"/>
      <c r="OVO1" s="186"/>
      <c r="OVP1" s="186"/>
      <c r="OVQ1" s="186"/>
      <c r="OVR1" s="186"/>
      <c r="OVS1" s="186"/>
      <c r="OVT1" s="186"/>
      <c r="OVU1" s="186"/>
      <c r="OVV1" s="186"/>
      <c r="OVW1" s="186"/>
      <c r="OVX1" s="186"/>
      <c r="OVY1" s="186"/>
      <c r="OVZ1" s="186"/>
      <c r="OWA1" s="186"/>
      <c r="OWB1" s="186"/>
      <c r="OWC1" s="186"/>
      <c r="OWD1" s="186"/>
      <c r="OWE1" s="186"/>
      <c r="OWF1" s="186"/>
      <c r="OWG1" s="186"/>
      <c r="OWH1" s="186"/>
      <c r="OWI1" s="186"/>
      <c r="OWJ1" s="186"/>
      <c r="OWK1" s="186"/>
      <c r="OWL1" s="186"/>
      <c r="OWM1" s="186"/>
      <c r="OWN1" s="186"/>
      <c r="OWO1" s="186"/>
      <c r="OWP1" s="186"/>
      <c r="OWQ1" s="186"/>
      <c r="OWR1" s="186"/>
      <c r="OWS1" s="186"/>
      <c r="OWT1" s="186"/>
      <c r="OWU1" s="186"/>
      <c r="OWV1" s="186"/>
      <c r="OWW1" s="186"/>
      <c r="OWX1" s="186"/>
      <c r="OWY1" s="186"/>
      <c r="OWZ1" s="186"/>
      <c r="OXA1" s="186"/>
      <c r="OXB1" s="186"/>
      <c r="OXC1" s="186"/>
      <c r="OXD1" s="186"/>
      <c r="OXE1" s="186"/>
      <c r="OXF1" s="186"/>
      <c r="OXG1" s="186"/>
      <c r="OXH1" s="186"/>
      <c r="OXI1" s="186"/>
      <c r="OXJ1" s="186"/>
      <c r="OXK1" s="186"/>
      <c r="OXL1" s="186"/>
      <c r="OXM1" s="186"/>
      <c r="OXN1" s="186"/>
      <c r="OXO1" s="186"/>
      <c r="OXP1" s="186"/>
      <c r="OXQ1" s="186"/>
      <c r="OXR1" s="186"/>
      <c r="OXS1" s="186"/>
      <c r="OXT1" s="186"/>
      <c r="OXU1" s="186"/>
      <c r="OXV1" s="186"/>
      <c r="OXW1" s="186"/>
      <c r="OXX1" s="186"/>
      <c r="OXY1" s="186"/>
      <c r="OXZ1" s="186"/>
      <c r="OYA1" s="186"/>
      <c r="OYB1" s="186"/>
      <c r="OYC1" s="186"/>
      <c r="OYD1" s="186"/>
      <c r="OYE1" s="186"/>
      <c r="OYF1" s="186"/>
      <c r="OYG1" s="186"/>
      <c r="OYH1" s="186"/>
      <c r="OYI1" s="186"/>
      <c r="OYJ1" s="186"/>
      <c r="OYK1" s="186"/>
      <c r="OYL1" s="186"/>
      <c r="OYM1" s="186"/>
      <c r="OYN1" s="186"/>
      <c r="OYO1" s="186"/>
      <c r="OYP1" s="186"/>
      <c r="OYQ1" s="186"/>
      <c r="OYR1" s="186"/>
      <c r="OYS1" s="186"/>
      <c r="OYT1" s="186"/>
      <c r="OYU1" s="186"/>
      <c r="OYV1" s="186"/>
      <c r="OYW1" s="186"/>
      <c r="OYX1" s="186"/>
      <c r="OYY1" s="186"/>
      <c r="OYZ1" s="186"/>
      <c r="OZA1" s="186"/>
      <c r="OZB1" s="186"/>
      <c r="OZC1" s="186"/>
      <c r="OZD1" s="186"/>
      <c r="OZE1" s="186"/>
      <c r="OZF1" s="186"/>
      <c r="OZG1" s="186"/>
      <c r="OZH1" s="186"/>
      <c r="OZI1" s="186"/>
      <c r="OZJ1" s="186"/>
      <c r="OZK1" s="186"/>
      <c r="OZL1" s="186"/>
      <c r="OZM1" s="186"/>
      <c r="OZN1" s="186"/>
      <c r="OZO1" s="186"/>
      <c r="OZP1" s="186"/>
      <c r="OZQ1" s="186"/>
      <c r="OZR1" s="186"/>
      <c r="OZS1" s="186"/>
      <c r="OZT1" s="186"/>
      <c r="OZU1" s="186"/>
      <c r="OZV1" s="186"/>
      <c r="OZW1" s="186"/>
      <c r="OZX1" s="186"/>
      <c r="OZY1" s="186"/>
      <c r="OZZ1" s="186"/>
      <c r="PAA1" s="186"/>
      <c r="PAB1" s="186"/>
      <c r="PAC1" s="186"/>
      <c r="PAD1" s="186"/>
      <c r="PAE1" s="186"/>
      <c r="PAF1" s="186"/>
      <c r="PAG1" s="186"/>
      <c r="PAH1" s="186"/>
      <c r="PAI1" s="186"/>
      <c r="PAJ1" s="186"/>
      <c r="PAK1" s="186"/>
      <c r="PAL1" s="186"/>
      <c r="PAM1" s="186"/>
      <c r="PAN1" s="186"/>
      <c r="PAO1" s="186"/>
      <c r="PAP1" s="186"/>
      <c r="PAQ1" s="186"/>
      <c r="PAR1" s="186"/>
      <c r="PAS1" s="186"/>
      <c r="PAT1" s="186"/>
      <c r="PAU1" s="186"/>
      <c r="PAV1" s="186"/>
      <c r="PAW1" s="186"/>
      <c r="PAX1" s="186"/>
      <c r="PAY1" s="186"/>
      <c r="PAZ1" s="186"/>
      <c r="PBA1" s="186"/>
      <c r="PBB1" s="186"/>
      <c r="PBC1" s="186"/>
      <c r="PBD1" s="186"/>
      <c r="PBE1" s="186"/>
      <c r="PBF1" s="186"/>
      <c r="PBG1" s="186"/>
      <c r="PBH1" s="186"/>
      <c r="PBI1" s="186"/>
      <c r="PBJ1" s="186"/>
      <c r="PBK1" s="186"/>
      <c r="PBL1" s="186"/>
      <c r="PBM1" s="186"/>
      <c r="PBN1" s="186"/>
      <c r="PBO1" s="186"/>
      <c r="PBP1" s="186"/>
      <c r="PBQ1" s="186"/>
      <c r="PBR1" s="186"/>
      <c r="PBS1" s="186"/>
      <c r="PBT1" s="186"/>
      <c r="PBU1" s="186"/>
      <c r="PBV1" s="186"/>
      <c r="PBW1" s="186"/>
      <c r="PBX1" s="186"/>
      <c r="PBY1" s="186"/>
      <c r="PBZ1" s="186"/>
      <c r="PCA1" s="186"/>
      <c r="PCB1" s="186"/>
      <c r="PCC1" s="186"/>
      <c r="PCD1" s="186"/>
      <c r="PCE1" s="186"/>
      <c r="PCF1" s="186"/>
      <c r="PCG1" s="186"/>
      <c r="PCH1" s="186"/>
      <c r="PCI1" s="186"/>
      <c r="PCJ1" s="186"/>
      <c r="PCK1" s="186"/>
      <c r="PCL1" s="186"/>
      <c r="PCM1" s="186"/>
      <c r="PCN1" s="186"/>
      <c r="PCO1" s="186"/>
      <c r="PCP1" s="186"/>
      <c r="PCQ1" s="186"/>
      <c r="PCR1" s="186"/>
      <c r="PCS1" s="186"/>
      <c r="PCT1" s="186"/>
      <c r="PCU1" s="186"/>
      <c r="PCV1" s="186"/>
      <c r="PCW1" s="186"/>
      <c r="PCX1" s="186"/>
      <c r="PCY1" s="186"/>
      <c r="PCZ1" s="186"/>
      <c r="PDA1" s="186"/>
      <c r="PDB1" s="186"/>
      <c r="PDC1" s="186"/>
      <c r="PDD1" s="186"/>
      <c r="PDE1" s="186"/>
      <c r="PDF1" s="186"/>
      <c r="PDG1" s="186"/>
      <c r="PDH1" s="186"/>
      <c r="PDI1" s="186"/>
      <c r="PDJ1" s="186"/>
      <c r="PDK1" s="186"/>
      <c r="PDL1" s="186"/>
      <c r="PDM1" s="186"/>
      <c r="PDN1" s="186"/>
      <c r="PDO1" s="186"/>
      <c r="PDP1" s="186"/>
      <c r="PDQ1" s="186"/>
      <c r="PDR1" s="186"/>
      <c r="PDS1" s="186"/>
      <c r="PDT1" s="186"/>
      <c r="PDU1" s="186"/>
      <c r="PDV1" s="186"/>
      <c r="PDW1" s="186"/>
      <c r="PDX1" s="186"/>
      <c r="PDY1" s="186"/>
      <c r="PDZ1" s="186"/>
      <c r="PEA1" s="186"/>
      <c r="PEB1" s="186"/>
      <c r="PEC1" s="186"/>
      <c r="PED1" s="186"/>
      <c r="PEE1" s="186"/>
      <c r="PEF1" s="186"/>
      <c r="PEG1" s="186"/>
      <c r="PEH1" s="186"/>
      <c r="PEI1" s="186"/>
      <c r="PEJ1" s="186"/>
      <c r="PEK1" s="186"/>
      <c r="PEL1" s="186"/>
      <c r="PEM1" s="186"/>
      <c r="PEN1" s="186"/>
      <c r="PEO1" s="186"/>
      <c r="PEP1" s="186"/>
      <c r="PEQ1" s="186"/>
      <c r="PER1" s="186"/>
      <c r="PES1" s="186"/>
      <c r="PET1" s="186"/>
      <c r="PEU1" s="186"/>
      <c r="PEV1" s="186"/>
      <c r="PEW1" s="186"/>
      <c r="PEX1" s="186"/>
      <c r="PEY1" s="186"/>
      <c r="PEZ1" s="186"/>
      <c r="PFA1" s="186"/>
      <c r="PFB1" s="186"/>
      <c r="PFC1" s="186"/>
      <c r="PFD1" s="186"/>
      <c r="PFE1" s="186"/>
      <c r="PFF1" s="186"/>
      <c r="PFG1" s="186"/>
      <c r="PFH1" s="186"/>
      <c r="PFI1" s="186"/>
      <c r="PFJ1" s="186"/>
      <c r="PFK1" s="186"/>
      <c r="PFL1" s="186"/>
      <c r="PFM1" s="186"/>
      <c r="PFN1" s="186"/>
      <c r="PFO1" s="186"/>
      <c r="PFP1" s="186"/>
      <c r="PFQ1" s="186"/>
      <c r="PFR1" s="186"/>
      <c r="PFS1" s="186"/>
      <c r="PFT1" s="186"/>
      <c r="PFU1" s="186"/>
      <c r="PFV1" s="186"/>
      <c r="PFW1" s="186"/>
      <c r="PFX1" s="186"/>
      <c r="PFY1" s="186"/>
      <c r="PFZ1" s="186"/>
      <c r="PGA1" s="186"/>
      <c r="PGB1" s="186"/>
      <c r="PGC1" s="186"/>
      <c r="PGD1" s="186"/>
      <c r="PGE1" s="186"/>
      <c r="PGF1" s="186"/>
      <c r="PGG1" s="186"/>
      <c r="PGH1" s="186"/>
      <c r="PGI1" s="186"/>
      <c r="PGJ1" s="186"/>
      <c r="PGK1" s="186"/>
      <c r="PGL1" s="186"/>
      <c r="PGM1" s="186"/>
      <c r="PGN1" s="186"/>
      <c r="PGO1" s="186"/>
      <c r="PGP1" s="186"/>
      <c r="PGQ1" s="186"/>
      <c r="PGR1" s="186"/>
      <c r="PGS1" s="186"/>
      <c r="PGT1" s="186"/>
      <c r="PGU1" s="186"/>
      <c r="PGV1" s="186"/>
      <c r="PGW1" s="186"/>
      <c r="PGX1" s="186"/>
      <c r="PGY1" s="186"/>
      <c r="PGZ1" s="186"/>
      <c r="PHA1" s="186"/>
      <c r="PHB1" s="186"/>
      <c r="PHC1" s="186"/>
      <c r="PHD1" s="186"/>
      <c r="PHE1" s="186"/>
      <c r="PHF1" s="186"/>
      <c r="PHG1" s="186"/>
      <c r="PHH1" s="186"/>
      <c r="PHI1" s="186"/>
      <c r="PHJ1" s="186"/>
      <c r="PHK1" s="186"/>
      <c r="PHL1" s="186"/>
      <c r="PHM1" s="186"/>
      <c r="PHN1" s="186"/>
      <c r="PHO1" s="186"/>
      <c r="PHP1" s="186"/>
      <c r="PHQ1" s="186"/>
      <c r="PHR1" s="186"/>
      <c r="PHS1" s="186"/>
      <c r="PHT1" s="186"/>
      <c r="PHU1" s="186"/>
      <c r="PHV1" s="186"/>
      <c r="PHW1" s="186"/>
      <c r="PHX1" s="186"/>
      <c r="PHY1" s="186"/>
      <c r="PHZ1" s="186"/>
      <c r="PIA1" s="186"/>
      <c r="PIB1" s="186"/>
      <c r="PIC1" s="186"/>
      <c r="PID1" s="186"/>
      <c r="PIE1" s="186"/>
      <c r="PIF1" s="186"/>
      <c r="PIG1" s="186"/>
      <c r="PIH1" s="186"/>
      <c r="PII1" s="186"/>
      <c r="PIJ1" s="186"/>
      <c r="PIK1" s="186"/>
      <c r="PIL1" s="186"/>
      <c r="PIM1" s="186"/>
      <c r="PIN1" s="186"/>
      <c r="PIO1" s="186"/>
      <c r="PIP1" s="186"/>
      <c r="PIQ1" s="186"/>
      <c r="PIR1" s="186"/>
      <c r="PIS1" s="186"/>
      <c r="PIT1" s="186"/>
      <c r="PIU1" s="186"/>
      <c r="PIV1" s="186"/>
      <c r="PIW1" s="186"/>
      <c r="PIX1" s="186"/>
      <c r="PIY1" s="186"/>
      <c r="PIZ1" s="186"/>
      <c r="PJA1" s="186"/>
      <c r="PJB1" s="186"/>
      <c r="PJC1" s="186"/>
      <c r="PJD1" s="186"/>
      <c r="PJE1" s="186"/>
      <c r="PJF1" s="186"/>
      <c r="PJG1" s="186"/>
      <c r="PJH1" s="186"/>
      <c r="PJI1" s="186"/>
      <c r="PJJ1" s="186"/>
      <c r="PJK1" s="186"/>
      <c r="PJL1" s="186"/>
      <c r="PJM1" s="186"/>
      <c r="PJN1" s="186"/>
      <c r="PJO1" s="186"/>
      <c r="PJP1" s="186"/>
      <c r="PJQ1" s="186"/>
      <c r="PJR1" s="186"/>
      <c r="PJS1" s="186"/>
      <c r="PJT1" s="186"/>
      <c r="PJU1" s="186"/>
      <c r="PJV1" s="186"/>
      <c r="PJW1" s="186"/>
      <c r="PJX1" s="186"/>
      <c r="PJY1" s="186"/>
      <c r="PJZ1" s="186"/>
      <c r="PKA1" s="186"/>
      <c r="PKB1" s="186"/>
      <c r="PKC1" s="186"/>
      <c r="PKD1" s="186"/>
      <c r="PKE1" s="186"/>
      <c r="PKF1" s="186"/>
      <c r="PKG1" s="186"/>
      <c r="PKH1" s="186"/>
      <c r="PKI1" s="186"/>
      <c r="PKJ1" s="186"/>
      <c r="PKK1" s="186"/>
      <c r="PKL1" s="186"/>
      <c r="PKM1" s="186"/>
      <c r="PKN1" s="186"/>
      <c r="PKO1" s="186"/>
      <c r="PKP1" s="186"/>
      <c r="PKQ1" s="186"/>
      <c r="PKR1" s="186"/>
      <c r="PKS1" s="186"/>
      <c r="PKT1" s="186"/>
      <c r="PKU1" s="186"/>
      <c r="PKV1" s="186"/>
      <c r="PKW1" s="186"/>
      <c r="PKX1" s="186"/>
      <c r="PKY1" s="186"/>
      <c r="PKZ1" s="186"/>
      <c r="PLA1" s="186"/>
      <c r="PLB1" s="186"/>
      <c r="PLC1" s="186"/>
      <c r="PLD1" s="186"/>
      <c r="PLE1" s="186"/>
      <c r="PLF1" s="186"/>
      <c r="PLG1" s="186"/>
      <c r="PLH1" s="186"/>
      <c r="PLI1" s="186"/>
      <c r="PLJ1" s="186"/>
      <c r="PLK1" s="186"/>
      <c r="PLL1" s="186"/>
      <c r="PLM1" s="186"/>
      <c r="PLN1" s="186"/>
      <c r="PLO1" s="186"/>
      <c r="PLP1" s="186"/>
      <c r="PLQ1" s="186"/>
      <c r="PLR1" s="186"/>
      <c r="PLS1" s="186"/>
      <c r="PLT1" s="186"/>
      <c r="PLU1" s="186"/>
      <c r="PLV1" s="186"/>
      <c r="PLW1" s="186"/>
      <c r="PLX1" s="186"/>
      <c r="PLY1" s="186"/>
      <c r="PLZ1" s="186"/>
      <c r="PMA1" s="186"/>
      <c r="PMB1" s="186"/>
      <c r="PMC1" s="186"/>
      <c r="PMD1" s="186"/>
      <c r="PME1" s="186"/>
      <c r="PMF1" s="186"/>
      <c r="PMG1" s="186"/>
      <c r="PMH1" s="186"/>
      <c r="PMI1" s="186"/>
      <c r="PMJ1" s="186"/>
      <c r="PMK1" s="186"/>
      <c r="PML1" s="186"/>
      <c r="PMM1" s="186"/>
      <c r="PMN1" s="186"/>
      <c r="PMO1" s="186"/>
      <c r="PMP1" s="186"/>
      <c r="PMQ1" s="186"/>
      <c r="PMR1" s="186"/>
      <c r="PMS1" s="186"/>
      <c r="PMT1" s="186"/>
      <c r="PMU1" s="186"/>
      <c r="PMV1" s="186"/>
      <c r="PMW1" s="186"/>
      <c r="PMX1" s="186"/>
      <c r="PMY1" s="186"/>
      <c r="PMZ1" s="186"/>
      <c r="PNA1" s="186"/>
      <c r="PNB1" s="186"/>
      <c r="PNC1" s="186"/>
      <c r="PND1" s="186"/>
      <c r="PNE1" s="186"/>
      <c r="PNF1" s="186"/>
      <c r="PNG1" s="186"/>
      <c r="PNH1" s="186"/>
      <c r="PNI1" s="186"/>
      <c r="PNJ1" s="186"/>
      <c r="PNK1" s="186"/>
      <c r="PNL1" s="186"/>
      <c r="PNM1" s="186"/>
      <c r="PNN1" s="186"/>
      <c r="PNO1" s="186"/>
      <c r="PNP1" s="186"/>
      <c r="PNQ1" s="186"/>
      <c r="PNR1" s="186"/>
      <c r="PNS1" s="186"/>
      <c r="PNT1" s="186"/>
      <c r="PNU1" s="186"/>
      <c r="PNV1" s="186"/>
      <c r="PNW1" s="186"/>
      <c r="PNX1" s="186"/>
      <c r="PNY1" s="186"/>
      <c r="PNZ1" s="186"/>
      <c r="POA1" s="186"/>
      <c r="POB1" s="186"/>
      <c r="POC1" s="186"/>
      <c r="POD1" s="186"/>
      <c r="POE1" s="186"/>
      <c r="POF1" s="186"/>
      <c r="POG1" s="186"/>
      <c r="POH1" s="186"/>
      <c r="POI1" s="186"/>
      <c r="POJ1" s="186"/>
      <c r="POK1" s="186"/>
      <c r="POL1" s="186"/>
      <c r="POM1" s="186"/>
      <c r="PON1" s="186"/>
      <c r="POO1" s="186"/>
      <c r="POP1" s="186"/>
      <c r="POQ1" s="186"/>
      <c r="POR1" s="186"/>
      <c r="POS1" s="186"/>
      <c r="POT1" s="186"/>
      <c r="POU1" s="186"/>
      <c r="POV1" s="186"/>
      <c r="POW1" s="186"/>
      <c r="POX1" s="186"/>
      <c r="POY1" s="186"/>
      <c r="POZ1" s="186"/>
      <c r="PPA1" s="186"/>
      <c r="PPB1" s="186"/>
      <c r="PPC1" s="186"/>
      <c r="PPD1" s="186"/>
      <c r="PPE1" s="186"/>
      <c r="PPF1" s="186"/>
      <c r="PPG1" s="186"/>
      <c r="PPH1" s="186"/>
      <c r="PPI1" s="186"/>
      <c r="PPJ1" s="186"/>
      <c r="PPK1" s="186"/>
      <c r="PPL1" s="186"/>
      <c r="PPM1" s="186"/>
      <c r="PPN1" s="186"/>
      <c r="PPO1" s="186"/>
      <c r="PPP1" s="186"/>
      <c r="PPQ1" s="186"/>
      <c r="PPR1" s="186"/>
      <c r="PPS1" s="186"/>
      <c r="PPT1" s="186"/>
      <c r="PPU1" s="186"/>
      <c r="PPV1" s="186"/>
      <c r="PPW1" s="186"/>
      <c r="PPX1" s="186"/>
      <c r="PPY1" s="186"/>
      <c r="PPZ1" s="186"/>
      <c r="PQA1" s="186"/>
      <c r="PQB1" s="186"/>
      <c r="PQC1" s="186"/>
      <c r="PQD1" s="186"/>
      <c r="PQE1" s="186"/>
      <c r="PQF1" s="186"/>
      <c r="PQG1" s="186"/>
      <c r="PQH1" s="186"/>
      <c r="PQI1" s="186"/>
      <c r="PQJ1" s="186"/>
      <c r="PQK1" s="186"/>
      <c r="PQL1" s="186"/>
      <c r="PQM1" s="186"/>
      <c r="PQN1" s="186"/>
      <c r="PQO1" s="186"/>
      <c r="PQP1" s="186"/>
      <c r="PQQ1" s="186"/>
      <c r="PQR1" s="186"/>
      <c r="PQS1" s="186"/>
      <c r="PQT1" s="186"/>
      <c r="PQU1" s="186"/>
      <c r="PQV1" s="186"/>
      <c r="PQW1" s="186"/>
      <c r="PQX1" s="186"/>
      <c r="PQY1" s="186"/>
      <c r="PQZ1" s="186"/>
      <c r="PRA1" s="186"/>
      <c r="PRB1" s="186"/>
      <c r="PRC1" s="186"/>
      <c r="PRD1" s="186"/>
      <c r="PRE1" s="186"/>
      <c r="PRF1" s="186"/>
      <c r="PRG1" s="186"/>
      <c r="PRH1" s="186"/>
      <c r="PRI1" s="186"/>
      <c r="PRJ1" s="186"/>
      <c r="PRK1" s="186"/>
      <c r="PRL1" s="186"/>
      <c r="PRM1" s="186"/>
      <c r="PRN1" s="186"/>
      <c r="PRO1" s="186"/>
      <c r="PRP1" s="186"/>
      <c r="PRQ1" s="186"/>
      <c r="PRR1" s="186"/>
      <c r="PRS1" s="186"/>
      <c r="PRT1" s="186"/>
      <c r="PRU1" s="186"/>
      <c r="PRV1" s="186"/>
      <c r="PRW1" s="186"/>
      <c r="PRX1" s="186"/>
      <c r="PRY1" s="186"/>
      <c r="PRZ1" s="186"/>
      <c r="PSA1" s="186"/>
      <c r="PSB1" s="186"/>
      <c r="PSC1" s="186"/>
      <c r="PSD1" s="186"/>
      <c r="PSE1" s="186"/>
      <c r="PSF1" s="186"/>
      <c r="PSG1" s="186"/>
      <c r="PSH1" s="186"/>
      <c r="PSI1" s="186"/>
      <c r="PSJ1" s="186"/>
      <c r="PSK1" s="186"/>
      <c r="PSL1" s="186"/>
      <c r="PSM1" s="186"/>
      <c r="PSN1" s="186"/>
      <c r="PSO1" s="186"/>
      <c r="PSP1" s="186"/>
      <c r="PSQ1" s="186"/>
      <c r="PSR1" s="186"/>
      <c r="PSS1" s="186"/>
      <c r="PST1" s="186"/>
      <c r="PSU1" s="186"/>
      <c r="PSV1" s="186"/>
      <c r="PSW1" s="186"/>
      <c r="PSX1" s="186"/>
      <c r="PSY1" s="186"/>
      <c r="PSZ1" s="186"/>
      <c r="PTA1" s="186"/>
      <c r="PTB1" s="186"/>
      <c r="PTC1" s="186"/>
      <c r="PTD1" s="186"/>
      <c r="PTE1" s="186"/>
      <c r="PTF1" s="186"/>
      <c r="PTG1" s="186"/>
      <c r="PTH1" s="186"/>
      <c r="PTI1" s="186"/>
      <c r="PTJ1" s="186"/>
      <c r="PTK1" s="186"/>
      <c r="PTL1" s="186"/>
      <c r="PTM1" s="186"/>
      <c r="PTN1" s="186"/>
      <c r="PTO1" s="186"/>
      <c r="PTP1" s="186"/>
      <c r="PTQ1" s="186"/>
      <c r="PTR1" s="186"/>
      <c r="PTS1" s="186"/>
      <c r="PTT1" s="186"/>
      <c r="PTU1" s="186"/>
      <c r="PTV1" s="186"/>
      <c r="PTW1" s="186"/>
      <c r="PTX1" s="186"/>
      <c r="PTY1" s="186"/>
      <c r="PTZ1" s="186"/>
      <c r="PUA1" s="186"/>
      <c r="PUB1" s="186"/>
      <c r="PUC1" s="186"/>
      <c r="PUD1" s="186"/>
      <c r="PUE1" s="186"/>
      <c r="PUF1" s="186"/>
      <c r="PUG1" s="186"/>
      <c r="PUH1" s="186"/>
      <c r="PUI1" s="186"/>
      <c r="PUJ1" s="186"/>
      <c r="PUK1" s="186"/>
      <c r="PUL1" s="186"/>
      <c r="PUM1" s="186"/>
      <c r="PUN1" s="186"/>
      <c r="PUO1" s="186"/>
      <c r="PUP1" s="186"/>
      <c r="PUQ1" s="186"/>
      <c r="PUR1" s="186"/>
      <c r="PUS1" s="186"/>
      <c r="PUT1" s="186"/>
      <c r="PUU1" s="186"/>
      <c r="PUV1" s="186"/>
      <c r="PUW1" s="186"/>
      <c r="PUX1" s="186"/>
      <c r="PUY1" s="186"/>
      <c r="PUZ1" s="186"/>
      <c r="PVA1" s="186"/>
      <c r="PVB1" s="186"/>
      <c r="PVC1" s="186"/>
      <c r="PVD1" s="186"/>
      <c r="PVE1" s="186"/>
      <c r="PVF1" s="186"/>
      <c r="PVG1" s="186"/>
      <c r="PVH1" s="186"/>
      <c r="PVI1" s="186"/>
      <c r="PVJ1" s="186"/>
      <c r="PVK1" s="186"/>
      <c r="PVL1" s="186"/>
      <c r="PVM1" s="186"/>
      <c r="PVN1" s="186"/>
      <c r="PVO1" s="186"/>
      <c r="PVP1" s="186"/>
      <c r="PVQ1" s="186"/>
      <c r="PVR1" s="186"/>
      <c r="PVS1" s="186"/>
      <c r="PVT1" s="186"/>
      <c r="PVU1" s="186"/>
      <c r="PVV1" s="186"/>
      <c r="PVW1" s="186"/>
      <c r="PVX1" s="186"/>
      <c r="PVY1" s="186"/>
      <c r="PVZ1" s="186"/>
      <c r="PWA1" s="186"/>
      <c r="PWB1" s="186"/>
      <c r="PWC1" s="186"/>
      <c r="PWD1" s="186"/>
      <c r="PWE1" s="186"/>
      <c r="PWF1" s="186"/>
      <c r="PWG1" s="186"/>
      <c r="PWH1" s="186"/>
      <c r="PWI1" s="186"/>
      <c r="PWJ1" s="186"/>
      <c r="PWK1" s="186"/>
      <c r="PWL1" s="186"/>
      <c r="PWM1" s="186"/>
      <c r="PWN1" s="186"/>
      <c r="PWO1" s="186"/>
      <c r="PWP1" s="186"/>
      <c r="PWQ1" s="186"/>
      <c r="PWR1" s="186"/>
      <c r="PWS1" s="186"/>
      <c r="PWT1" s="186"/>
      <c r="PWU1" s="186"/>
      <c r="PWV1" s="186"/>
      <c r="PWW1" s="186"/>
      <c r="PWX1" s="186"/>
      <c r="PWY1" s="186"/>
      <c r="PWZ1" s="186"/>
      <c r="PXA1" s="186"/>
      <c r="PXB1" s="186"/>
      <c r="PXC1" s="186"/>
      <c r="PXD1" s="186"/>
      <c r="PXE1" s="186"/>
      <c r="PXF1" s="186"/>
      <c r="PXG1" s="186"/>
      <c r="PXH1" s="186"/>
      <c r="PXI1" s="186"/>
      <c r="PXJ1" s="186"/>
      <c r="PXK1" s="186"/>
      <c r="PXL1" s="186"/>
      <c r="PXM1" s="186"/>
      <c r="PXN1" s="186"/>
      <c r="PXO1" s="186"/>
      <c r="PXP1" s="186"/>
      <c r="PXQ1" s="186"/>
      <c r="PXR1" s="186"/>
      <c r="PXS1" s="186"/>
      <c r="PXT1" s="186"/>
      <c r="PXU1" s="186"/>
      <c r="PXV1" s="186"/>
      <c r="PXW1" s="186"/>
      <c r="PXX1" s="186"/>
      <c r="PXY1" s="186"/>
      <c r="PXZ1" s="186"/>
      <c r="PYA1" s="186"/>
      <c r="PYB1" s="186"/>
      <c r="PYC1" s="186"/>
      <c r="PYD1" s="186"/>
      <c r="PYE1" s="186"/>
      <c r="PYF1" s="186"/>
      <c r="PYG1" s="186"/>
      <c r="PYH1" s="186"/>
      <c r="PYI1" s="186"/>
      <c r="PYJ1" s="186"/>
      <c r="PYK1" s="186"/>
      <c r="PYL1" s="186"/>
      <c r="PYM1" s="186"/>
      <c r="PYN1" s="186"/>
      <c r="PYO1" s="186"/>
      <c r="PYP1" s="186"/>
      <c r="PYQ1" s="186"/>
      <c r="PYR1" s="186"/>
      <c r="PYS1" s="186"/>
      <c r="PYT1" s="186"/>
      <c r="PYU1" s="186"/>
      <c r="PYV1" s="186"/>
      <c r="PYW1" s="186"/>
      <c r="PYX1" s="186"/>
      <c r="PYY1" s="186"/>
      <c r="PYZ1" s="186"/>
      <c r="PZA1" s="186"/>
      <c r="PZB1" s="186"/>
      <c r="PZC1" s="186"/>
      <c r="PZD1" s="186"/>
      <c r="PZE1" s="186"/>
      <c r="PZF1" s="186"/>
      <c r="PZG1" s="186"/>
      <c r="PZH1" s="186"/>
      <c r="PZI1" s="186"/>
      <c r="PZJ1" s="186"/>
      <c r="PZK1" s="186"/>
      <c r="PZL1" s="186"/>
      <c r="PZM1" s="186"/>
      <c r="PZN1" s="186"/>
      <c r="PZO1" s="186"/>
      <c r="PZP1" s="186"/>
      <c r="PZQ1" s="186"/>
      <c r="PZR1" s="186"/>
      <c r="PZS1" s="186"/>
      <c r="PZT1" s="186"/>
      <c r="PZU1" s="186"/>
      <c r="PZV1" s="186"/>
      <c r="PZW1" s="186"/>
      <c r="PZX1" s="186"/>
      <c r="PZY1" s="186"/>
      <c r="PZZ1" s="186"/>
      <c r="QAA1" s="186"/>
      <c r="QAB1" s="186"/>
      <c r="QAC1" s="186"/>
      <c r="QAD1" s="186"/>
      <c r="QAE1" s="186"/>
      <c r="QAF1" s="186"/>
      <c r="QAG1" s="186"/>
      <c r="QAH1" s="186"/>
      <c r="QAI1" s="186"/>
      <c r="QAJ1" s="186"/>
      <c r="QAK1" s="186"/>
      <c r="QAL1" s="186"/>
      <c r="QAM1" s="186"/>
      <c r="QAN1" s="186"/>
      <c r="QAO1" s="186"/>
      <c r="QAP1" s="186"/>
      <c r="QAQ1" s="186"/>
      <c r="QAR1" s="186"/>
      <c r="QAS1" s="186"/>
      <c r="QAT1" s="186"/>
      <c r="QAU1" s="186"/>
      <c r="QAV1" s="186"/>
      <c r="QAW1" s="186"/>
      <c r="QAX1" s="186"/>
      <c r="QAY1" s="186"/>
      <c r="QAZ1" s="186"/>
      <c r="QBA1" s="186"/>
      <c r="QBB1" s="186"/>
      <c r="QBC1" s="186"/>
      <c r="QBD1" s="186"/>
      <c r="QBE1" s="186"/>
      <c r="QBF1" s="186"/>
      <c r="QBG1" s="186"/>
      <c r="QBH1" s="186"/>
      <c r="QBI1" s="186"/>
      <c r="QBJ1" s="186"/>
      <c r="QBK1" s="186"/>
      <c r="QBL1" s="186"/>
      <c r="QBM1" s="186"/>
      <c r="QBN1" s="186"/>
      <c r="QBO1" s="186"/>
      <c r="QBP1" s="186"/>
      <c r="QBQ1" s="186"/>
      <c r="QBR1" s="186"/>
      <c r="QBS1" s="186"/>
      <c r="QBT1" s="186"/>
      <c r="QBU1" s="186"/>
      <c r="QBV1" s="186"/>
      <c r="QBW1" s="186"/>
      <c r="QBX1" s="186"/>
      <c r="QBY1" s="186"/>
      <c r="QBZ1" s="186"/>
      <c r="QCA1" s="186"/>
      <c r="QCB1" s="186"/>
      <c r="QCC1" s="186"/>
      <c r="QCD1" s="186"/>
      <c r="QCE1" s="186"/>
      <c r="QCF1" s="186"/>
      <c r="QCG1" s="186"/>
      <c r="QCH1" s="186"/>
      <c r="QCI1" s="186"/>
      <c r="QCJ1" s="186"/>
      <c r="QCK1" s="186"/>
      <c r="QCL1" s="186"/>
      <c r="QCM1" s="186"/>
      <c r="QCN1" s="186"/>
      <c r="QCO1" s="186"/>
      <c r="QCP1" s="186"/>
      <c r="QCQ1" s="186"/>
      <c r="QCR1" s="186"/>
      <c r="QCS1" s="186"/>
      <c r="QCT1" s="186"/>
      <c r="QCU1" s="186"/>
      <c r="QCV1" s="186"/>
      <c r="QCW1" s="186"/>
      <c r="QCX1" s="186"/>
      <c r="QCY1" s="186"/>
      <c r="QCZ1" s="186"/>
      <c r="QDA1" s="186"/>
      <c r="QDB1" s="186"/>
      <c r="QDC1" s="186"/>
      <c r="QDD1" s="186"/>
      <c r="QDE1" s="186"/>
      <c r="QDF1" s="186"/>
      <c r="QDG1" s="186"/>
      <c r="QDH1" s="186"/>
      <c r="QDI1" s="186"/>
      <c r="QDJ1" s="186"/>
      <c r="QDK1" s="186"/>
      <c r="QDL1" s="186"/>
      <c r="QDM1" s="186"/>
      <c r="QDN1" s="186"/>
      <c r="QDO1" s="186"/>
      <c r="QDP1" s="186"/>
      <c r="QDQ1" s="186"/>
      <c r="QDR1" s="186"/>
      <c r="QDS1" s="186"/>
      <c r="QDT1" s="186"/>
      <c r="QDU1" s="186"/>
      <c r="QDV1" s="186"/>
      <c r="QDW1" s="186"/>
      <c r="QDX1" s="186"/>
      <c r="QDY1" s="186"/>
      <c r="QDZ1" s="186"/>
      <c r="QEA1" s="186"/>
      <c r="QEB1" s="186"/>
      <c r="QEC1" s="186"/>
      <c r="QED1" s="186"/>
      <c r="QEE1" s="186"/>
      <c r="QEF1" s="186"/>
      <c r="QEG1" s="186"/>
      <c r="QEH1" s="186"/>
      <c r="QEI1" s="186"/>
      <c r="QEJ1" s="186"/>
      <c r="QEK1" s="186"/>
      <c r="QEL1" s="186"/>
      <c r="QEM1" s="186"/>
      <c r="QEN1" s="186"/>
      <c r="QEO1" s="186"/>
      <c r="QEP1" s="186"/>
      <c r="QEQ1" s="186"/>
      <c r="QER1" s="186"/>
      <c r="QES1" s="186"/>
      <c r="QET1" s="186"/>
      <c r="QEU1" s="186"/>
      <c r="QEV1" s="186"/>
      <c r="QEW1" s="186"/>
      <c r="QEX1" s="186"/>
      <c r="QEY1" s="186"/>
      <c r="QEZ1" s="186"/>
      <c r="QFA1" s="186"/>
      <c r="QFB1" s="186"/>
      <c r="QFC1" s="186"/>
      <c r="QFD1" s="186"/>
      <c r="QFE1" s="186"/>
      <c r="QFF1" s="186"/>
      <c r="QFG1" s="186"/>
      <c r="QFH1" s="186"/>
      <c r="QFI1" s="186"/>
      <c r="QFJ1" s="186"/>
      <c r="QFK1" s="186"/>
      <c r="QFL1" s="186"/>
      <c r="QFM1" s="186"/>
      <c r="QFN1" s="186"/>
      <c r="QFO1" s="186"/>
      <c r="QFP1" s="186"/>
      <c r="QFQ1" s="186"/>
      <c r="QFR1" s="186"/>
      <c r="QFS1" s="186"/>
      <c r="QFT1" s="186"/>
      <c r="QFU1" s="186"/>
      <c r="QFV1" s="186"/>
      <c r="QFW1" s="186"/>
      <c r="QFX1" s="186"/>
      <c r="QFY1" s="186"/>
      <c r="QFZ1" s="186"/>
      <c r="QGA1" s="186"/>
      <c r="QGB1" s="186"/>
      <c r="QGC1" s="186"/>
      <c r="QGD1" s="186"/>
      <c r="QGE1" s="186"/>
      <c r="QGF1" s="186"/>
      <c r="QGG1" s="186"/>
      <c r="QGH1" s="186"/>
      <c r="QGI1" s="186"/>
      <c r="QGJ1" s="186"/>
      <c r="QGK1" s="186"/>
      <c r="QGL1" s="186"/>
      <c r="QGM1" s="186"/>
      <c r="QGN1" s="186"/>
      <c r="QGO1" s="186"/>
      <c r="QGP1" s="186"/>
      <c r="QGQ1" s="186"/>
      <c r="QGR1" s="186"/>
      <c r="QGS1" s="186"/>
      <c r="QGT1" s="186"/>
      <c r="QGU1" s="186"/>
      <c r="QGV1" s="186"/>
      <c r="QGW1" s="186"/>
      <c r="QGX1" s="186"/>
      <c r="QGY1" s="186"/>
      <c r="QGZ1" s="186"/>
      <c r="QHA1" s="186"/>
      <c r="QHB1" s="186"/>
      <c r="QHC1" s="186"/>
      <c r="QHD1" s="186"/>
      <c r="QHE1" s="186"/>
      <c r="QHF1" s="186"/>
      <c r="QHG1" s="186"/>
      <c r="QHH1" s="186"/>
      <c r="QHI1" s="186"/>
      <c r="QHJ1" s="186"/>
      <c r="QHK1" s="186"/>
      <c r="QHL1" s="186"/>
      <c r="QHM1" s="186"/>
      <c r="QHN1" s="186"/>
      <c r="QHO1" s="186"/>
      <c r="QHP1" s="186"/>
      <c r="QHQ1" s="186"/>
      <c r="QHR1" s="186"/>
      <c r="QHS1" s="186"/>
      <c r="QHT1" s="186"/>
      <c r="QHU1" s="186"/>
      <c r="QHV1" s="186"/>
      <c r="QHW1" s="186"/>
      <c r="QHX1" s="186"/>
      <c r="QHY1" s="186"/>
      <c r="QHZ1" s="186"/>
      <c r="QIA1" s="186"/>
      <c r="QIB1" s="186"/>
      <c r="QIC1" s="186"/>
      <c r="QID1" s="186"/>
      <c r="QIE1" s="186"/>
      <c r="QIF1" s="186"/>
      <c r="QIG1" s="186"/>
      <c r="QIH1" s="186"/>
      <c r="QII1" s="186"/>
      <c r="QIJ1" s="186"/>
      <c r="QIK1" s="186"/>
      <c r="QIL1" s="186"/>
      <c r="QIM1" s="186"/>
      <c r="QIN1" s="186"/>
      <c r="QIO1" s="186"/>
      <c r="QIP1" s="186"/>
      <c r="QIQ1" s="186"/>
      <c r="QIR1" s="186"/>
      <c r="QIS1" s="186"/>
      <c r="QIT1" s="186"/>
      <c r="QIU1" s="186"/>
      <c r="QIV1" s="186"/>
      <c r="QIW1" s="186"/>
      <c r="QIX1" s="186"/>
      <c r="QIY1" s="186"/>
      <c r="QIZ1" s="186"/>
      <c r="QJA1" s="186"/>
      <c r="QJB1" s="186"/>
      <c r="QJC1" s="186"/>
      <c r="QJD1" s="186"/>
      <c r="QJE1" s="186"/>
      <c r="QJF1" s="186"/>
      <c r="QJG1" s="186"/>
      <c r="QJH1" s="186"/>
      <c r="QJI1" s="186"/>
      <c r="QJJ1" s="186"/>
      <c r="QJK1" s="186"/>
      <c r="QJL1" s="186"/>
      <c r="QJM1" s="186"/>
      <c r="QJN1" s="186"/>
      <c r="QJO1" s="186"/>
      <c r="QJP1" s="186"/>
      <c r="QJQ1" s="186"/>
      <c r="QJR1" s="186"/>
      <c r="QJS1" s="186"/>
      <c r="QJT1" s="186"/>
      <c r="QJU1" s="186"/>
      <c r="QJV1" s="186"/>
      <c r="QJW1" s="186"/>
      <c r="QJX1" s="186"/>
      <c r="QJY1" s="186"/>
      <c r="QJZ1" s="186"/>
      <c r="QKA1" s="186"/>
      <c r="QKB1" s="186"/>
      <c r="QKC1" s="186"/>
      <c r="QKD1" s="186"/>
      <c r="QKE1" s="186"/>
      <c r="QKF1" s="186"/>
      <c r="QKG1" s="186"/>
      <c r="QKH1" s="186"/>
      <c r="QKI1" s="186"/>
      <c r="QKJ1" s="186"/>
      <c r="QKK1" s="186"/>
      <c r="QKL1" s="186"/>
      <c r="QKM1" s="186"/>
      <c r="QKN1" s="186"/>
      <c r="QKO1" s="186"/>
      <c r="QKP1" s="186"/>
      <c r="QKQ1" s="186"/>
      <c r="QKR1" s="186"/>
      <c r="QKS1" s="186"/>
      <c r="QKT1" s="186"/>
      <c r="QKU1" s="186"/>
      <c r="QKV1" s="186"/>
      <c r="QKW1" s="186"/>
      <c r="QKX1" s="186"/>
      <c r="QKY1" s="186"/>
      <c r="QKZ1" s="186"/>
      <c r="QLA1" s="186"/>
      <c r="QLB1" s="186"/>
      <c r="QLC1" s="186"/>
      <c r="QLD1" s="186"/>
      <c r="QLE1" s="186"/>
      <c r="QLF1" s="186"/>
      <c r="QLG1" s="186"/>
      <c r="QLH1" s="186"/>
      <c r="QLI1" s="186"/>
      <c r="QLJ1" s="186"/>
      <c r="QLK1" s="186"/>
      <c r="QLL1" s="186"/>
      <c r="QLM1" s="186"/>
      <c r="QLN1" s="186"/>
      <c r="QLO1" s="186"/>
      <c r="QLP1" s="186"/>
      <c r="QLQ1" s="186"/>
      <c r="QLR1" s="186"/>
      <c r="QLS1" s="186"/>
      <c r="QLT1" s="186"/>
      <c r="QLU1" s="186"/>
      <c r="QLV1" s="186"/>
      <c r="QLW1" s="186"/>
      <c r="QLX1" s="186"/>
      <c r="QLY1" s="186"/>
      <c r="QLZ1" s="186"/>
      <c r="QMA1" s="186"/>
      <c r="QMB1" s="186"/>
      <c r="QMC1" s="186"/>
      <c r="QMD1" s="186"/>
      <c r="QME1" s="186"/>
      <c r="QMF1" s="186"/>
      <c r="QMG1" s="186"/>
      <c r="QMH1" s="186"/>
      <c r="QMI1" s="186"/>
      <c r="QMJ1" s="186"/>
      <c r="QMK1" s="186"/>
      <c r="QML1" s="186"/>
      <c r="QMM1" s="186"/>
      <c r="QMN1" s="186"/>
      <c r="QMO1" s="186"/>
      <c r="QMP1" s="186"/>
      <c r="QMQ1" s="186"/>
      <c r="QMR1" s="186"/>
      <c r="QMS1" s="186"/>
      <c r="QMT1" s="186"/>
      <c r="QMU1" s="186"/>
      <c r="QMV1" s="186"/>
      <c r="QMW1" s="186"/>
      <c r="QMX1" s="186"/>
      <c r="QMY1" s="186"/>
      <c r="QMZ1" s="186"/>
      <c r="QNA1" s="186"/>
      <c r="QNB1" s="186"/>
      <c r="QNC1" s="186"/>
      <c r="QND1" s="186"/>
      <c r="QNE1" s="186"/>
      <c r="QNF1" s="186"/>
      <c r="QNG1" s="186"/>
      <c r="QNH1" s="186"/>
      <c r="QNI1" s="186"/>
      <c r="QNJ1" s="186"/>
      <c r="QNK1" s="186"/>
      <c r="QNL1" s="186"/>
      <c r="QNM1" s="186"/>
      <c r="QNN1" s="186"/>
      <c r="QNO1" s="186"/>
      <c r="QNP1" s="186"/>
      <c r="QNQ1" s="186"/>
      <c r="QNR1" s="186"/>
      <c r="QNS1" s="186"/>
      <c r="QNT1" s="186"/>
      <c r="QNU1" s="186"/>
      <c r="QNV1" s="186"/>
      <c r="QNW1" s="186"/>
      <c r="QNX1" s="186"/>
      <c r="QNY1" s="186"/>
      <c r="QNZ1" s="186"/>
      <c r="QOA1" s="186"/>
      <c r="QOB1" s="186"/>
      <c r="QOC1" s="186"/>
      <c r="QOD1" s="186"/>
      <c r="QOE1" s="186"/>
      <c r="QOF1" s="186"/>
      <c r="QOG1" s="186"/>
      <c r="QOH1" s="186"/>
      <c r="QOI1" s="186"/>
      <c r="QOJ1" s="186"/>
      <c r="QOK1" s="186"/>
      <c r="QOL1" s="186"/>
      <c r="QOM1" s="186"/>
      <c r="QON1" s="186"/>
      <c r="QOO1" s="186"/>
      <c r="QOP1" s="186"/>
      <c r="QOQ1" s="186"/>
      <c r="QOR1" s="186"/>
      <c r="QOS1" s="186"/>
      <c r="QOT1" s="186"/>
      <c r="QOU1" s="186"/>
      <c r="QOV1" s="186"/>
      <c r="QOW1" s="186"/>
      <c r="QOX1" s="186"/>
      <c r="QOY1" s="186"/>
      <c r="QOZ1" s="186"/>
      <c r="QPA1" s="186"/>
      <c r="QPB1" s="186"/>
      <c r="QPC1" s="186"/>
      <c r="QPD1" s="186"/>
      <c r="QPE1" s="186"/>
      <c r="QPF1" s="186"/>
      <c r="QPG1" s="186"/>
      <c r="QPH1" s="186"/>
      <c r="QPI1" s="186"/>
      <c r="QPJ1" s="186"/>
      <c r="QPK1" s="186"/>
      <c r="QPL1" s="186"/>
      <c r="QPM1" s="186"/>
      <c r="QPN1" s="186"/>
      <c r="QPO1" s="186"/>
      <c r="QPP1" s="186"/>
      <c r="QPQ1" s="186"/>
      <c r="QPR1" s="186"/>
      <c r="QPS1" s="186"/>
      <c r="QPT1" s="186"/>
      <c r="QPU1" s="186"/>
      <c r="QPV1" s="186"/>
      <c r="QPW1" s="186"/>
      <c r="QPX1" s="186"/>
      <c r="QPY1" s="186"/>
      <c r="QPZ1" s="186"/>
      <c r="QQA1" s="186"/>
      <c r="QQB1" s="186"/>
      <c r="QQC1" s="186"/>
      <c r="QQD1" s="186"/>
      <c r="QQE1" s="186"/>
      <c r="QQF1" s="186"/>
      <c r="QQG1" s="186"/>
      <c r="QQH1" s="186"/>
      <c r="QQI1" s="186"/>
      <c r="QQJ1" s="186"/>
      <c r="QQK1" s="186"/>
      <c r="QQL1" s="186"/>
      <c r="QQM1" s="186"/>
      <c r="QQN1" s="186"/>
      <c r="QQO1" s="186"/>
      <c r="QQP1" s="186"/>
      <c r="QQQ1" s="186"/>
      <c r="QQR1" s="186"/>
      <c r="QQS1" s="186"/>
      <c r="QQT1" s="186"/>
      <c r="QQU1" s="186"/>
      <c r="QQV1" s="186"/>
      <c r="QQW1" s="186"/>
      <c r="QQX1" s="186"/>
      <c r="QQY1" s="186"/>
      <c r="QQZ1" s="186"/>
      <c r="QRA1" s="186"/>
      <c r="QRB1" s="186"/>
      <c r="QRC1" s="186"/>
      <c r="QRD1" s="186"/>
      <c r="QRE1" s="186"/>
      <c r="QRF1" s="186"/>
      <c r="QRG1" s="186"/>
      <c r="QRH1" s="186"/>
      <c r="QRI1" s="186"/>
      <c r="QRJ1" s="186"/>
      <c r="QRK1" s="186"/>
      <c r="QRL1" s="186"/>
      <c r="QRM1" s="186"/>
      <c r="QRN1" s="186"/>
      <c r="QRO1" s="186"/>
      <c r="QRP1" s="186"/>
      <c r="QRQ1" s="186"/>
      <c r="QRR1" s="186"/>
      <c r="QRS1" s="186"/>
      <c r="QRT1" s="186"/>
      <c r="QRU1" s="186"/>
      <c r="QRV1" s="186"/>
      <c r="QRW1" s="186"/>
      <c r="QRX1" s="186"/>
      <c r="QRY1" s="186"/>
      <c r="QRZ1" s="186"/>
      <c r="QSA1" s="186"/>
      <c r="QSB1" s="186"/>
      <c r="QSC1" s="186"/>
      <c r="QSD1" s="186"/>
      <c r="QSE1" s="186"/>
      <c r="QSF1" s="186"/>
      <c r="QSG1" s="186"/>
      <c r="QSH1" s="186"/>
      <c r="QSI1" s="186"/>
      <c r="QSJ1" s="186"/>
      <c r="QSK1" s="186"/>
      <c r="QSL1" s="186"/>
      <c r="QSM1" s="186"/>
      <c r="QSN1" s="186"/>
      <c r="QSO1" s="186"/>
      <c r="QSP1" s="186"/>
      <c r="QSQ1" s="186"/>
      <c r="QSR1" s="186"/>
      <c r="QSS1" s="186"/>
      <c r="QST1" s="186"/>
      <c r="QSU1" s="186"/>
      <c r="QSV1" s="186"/>
      <c r="QSW1" s="186"/>
      <c r="QSX1" s="186"/>
      <c r="QSY1" s="186"/>
      <c r="QSZ1" s="186"/>
      <c r="QTA1" s="186"/>
      <c r="QTB1" s="186"/>
      <c r="QTC1" s="186"/>
      <c r="QTD1" s="186"/>
      <c r="QTE1" s="186"/>
      <c r="QTF1" s="186"/>
      <c r="QTG1" s="186"/>
      <c r="QTH1" s="186"/>
      <c r="QTI1" s="186"/>
      <c r="QTJ1" s="186"/>
      <c r="QTK1" s="186"/>
      <c r="QTL1" s="186"/>
      <c r="QTM1" s="186"/>
      <c r="QTN1" s="186"/>
      <c r="QTO1" s="186"/>
      <c r="QTP1" s="186"/>
      <c r="QTQ1" s="186"/>
      <c r="QTR1" s="186"/>
      <c r="QTS1" s="186"/>
      <c r="QTT1" s="186"/>
      <c r="QTU1" s="186"/>
      <c r="QTV1" s="186"/>
      <c r="QTW1" s="186"/>
      <c r="QTX1" s="186"/>
      <c r="QTY1" s="186"/>
      <c r="QTZ1" s="186"/>
      <c r="QUA1" s="186"/>
      <c r="QUB1" s="186"/>
      <c r="QUC1" s="186"/>
      <c r="QUD1" s="186"/>
      <c r="QUE1" s="186"/>
      <c r="QUF1" s="186"/>
      <c r="QUG1" s="186"/>
      <c r="QUH1" s="186"/>
      <c r="QUI1" s="186"/>
      <c r="QUJ1" s="186"/>
      <c r="QUK1" s="186"/>
      <c r="QUL1" s="186"/>
      <c r="QUM1" s="186"/>
      <c r="QUN1" s="186"/>
      <c r="QUO1" s="186"/>
      <c r="QUP1" s="186"/>
      <c r="QUQ1" s="186"/>
      <c r="QUR1" s="186"/>
      <c r="QUS1" s="186"/>
      <c r="QUT1" s="186"/>
      <c r="QUU1" s="186"/>
      <c r="QUV1" s="186"/>
      <c r="QUW1" s="186"/>
      <c r="QUX1" s="186"/>
      <c r="QUY1" s="186"/>
      <c r="QUZ1" s="186"/>
      <c r="QVA1" s="186"/>
      <c r="QVB1" s="186"/>
      <c r="QVC1" s="186"/>
      <c r="QVD1" s="186"/>
      <c r="QVE1" s="186"/>
      <c r="QVF1" s="186"/>
      <c r="QVG1" s="186"/>
      <c r="QVH1" s="186"/>
      <c r="QVI1" s="186"/>
      <c r="QVJ1" s="186"/>
      <c r="QVK1" s="186"/>
      <c r="QVL1" s="186"/>
      <c r="QVM1" s="186"/>
      <c r="QVN1" s="186"/>
      <c r="QVO1" s="186"/>
      <c r="QVP1" s="186"/>
      <c r="QVQ1" s="186"/>
      <c r="QVR1" s="186"/>
      <c r="QVS1" s="186"/>
      <c r="QVT1" s="186"/>
      <c r="QVU1" s="186"/>
      <c r="QVV1" s="186"/>
      <c r="QVW1" s="186"/>
      <c r="QVX1" s="186"/>
      <c r="QVY1" s="186"/>
      <c r="QVZ1" s="186"/>
      <c r="QWA1" s="186"/>
      <c r="QWB1" s="186"/>
      <c r="QWC1" s="186"/>
      <c r="QWD1" s="186"/>
      <c r="QWE1" s="186"/>
      <c r="QWF1" s="186"/>
      <c r="QWG1" s="186"/>
      <c r="QWH1" s="186"/>
      <c r="QWI1" s="186"/>
      <c r="QWJ1" s="186"/>
      <c r="QWK1" s="186"/>
      <c r="QWL1" s="186"/>
      <c r="QWM1" s="186"/>
      <c r="QWN1" s="186"/>
      <c r="QWO1" s="186"/>
      <c r="QWP1" s="186"/>
      <c r="QWQ1" s="186"/>
      <c r="QWR1" s="186"/>
      <c r="QWS1" s="186"/>
      <c r="QWT1" s="186"/>
      <c r="QWU1" s="186"/>
      <c r="QWV1" s="186"/>
      <c r="QWW1" s="186"/>
      <c r="QWX1" s="186"/>
      <c r="QWY1" s="186"/>
      <c r="QWZ1" s="186"/>
      <c r="QXA1" s="186"/>
      <c r="QXB1" s="186"/>
      <c r="QXC1" s="186"/>
      <c r="QXD1" s="186"/>
      <c r="QXE1" s="186"/>
      <c r="QXF1" s="186"/>
      <c r="QXG1" s="186"/>
      <c r="QXH1" s="186"/>
      <c r="QXI1" s="186"/>
      <c r="QXJ1" s="186"/>
      <c r="QXK1" s="186"/>
      <c r="QXL1" s="186"/>
      <c r="QXM1" s="186"/>
      <c r="QXN1" s="186"/>
      <c r="QXO1" s="186"/>
      <c r="QXP1" s="186"/>
      <c r="QXQ1" s="186"/>
      <c r="QXR1" s="186"/>
      <c r="QXS1" s="186"/>
      <c r="QXT1" s="186"/>
      <c r="QXU1" s="186"/>
      <c r="QXV1" s="186"/>
      <c r="QXW1" s="186"/>
      <c r="QXX1" s="186"/>
      <c r="QXY1" s="186"/>
      <c r="QXZ1" s="186"/>
      <c r="QYA1" s="186"/>
      <c r="QYB1" s="186"/>
      <c r="QYC1" s="186"/>
      <c r="QYD1" s="186"/>
      <c r="QYE1" s="186"/>
      <c r="QYF1" s="186"/>
      <c r="QYG1" s="186"/>
      <c r="QYH1" s="186"/>
      <c r="QYI1" s="186"/>
      <c r="QYJ1" s="186"/>
      <c r="QYK1" s="186"/>
      <c r="QYL1" s="186"/>
      <c r="QYM1" s="186"/>
      <c r="QYN1" s="186"/>
      <c r="QYO1" s="186"/>
      <c r="QYP1" s="186"/>
      <c r="QYQ1" s="186"/>
      <c r="QYR1" s="186"/>
      <c r="QYS1" s="186"/>
      <c r="QYT1" s="186"/>
      <c r="QYU1" s="186"/>
      <c r="QYV1" s="186"/>
      <c r="QYW1" s="186"/>
      <c r="QYX1" s="186"/>
      <c r="QYY1" s="186"/>
      <c r="QYZ1" s="186"/>
      <c r="QZA1" s="186"/>
      <c r="QZB1" s="186"/>
      <c r="QZC1" s="186"/>
      <c r="QZD1" s="186"/>
      <c r="QZE1" s="186"/>
      <c r="QZF1" s="186"/>
      <c r="QZG1" s="186"/>
      <c r="QZH1" s="186"/>
      <c r="QZI1" s="186"/>
      <c r="QZJ1" s="186"/>
      <c r="QZK1" s="186"/>
      <c r="QZL1" s="186"/>
      <c r="QZM1" s="186"/>
      <c r="QZN1" s="186"/>
      <c r="QZO1" s="186"/>
      <c r="QZP1" s="186"/>
      <c r="QZQ1" s="186"/>
      <c r="QZR1" s="186"/>
      <c r="QZS1" s="186"/>
      <c r="QZT1" s="186"/>
      <c r="QZU1" s="186"/>
      <c r="QZV1" s="186"/>
      <c r="QZW1" s="186"/>
      <c r="QZX1" s="186"/>
      <c r="QZY1" s="186"/>
      <c r="QZZ1" s="186"/>
      <c r="RAA1" s="186"/>
      <c r="RAB1" s="186"/>
      <c r="RAC1" s="186"/>
      <c r="RAD1" s="186"/>
      <c r="RAE1" s="186"/>
      <c r="RAF1" s="186"/>
      <c r="RAG1" s="186"/>
      <c r="RAH1" s="186"/>
      <c r="RAI1" s="186"/>
      <c r="RAJ1" s="186"/>
      <c r="RAK1" s="186"/>
      <c r="RAL1" s="186"/>
      <c r="RAM1" s="186"/>
      <c r="RAN1" s="186"/>
      <c r="RAO1" s="186"/>
      <c r="RAP1" s="186"/>
      <c r="RAQ1" s="186"/>
      <c r="RAR1" s="186"/>
      <c r="RAS1" s="186"/>
      <c r="RAT1" s="186"/>
      <c r="RAU1" s="186"/>
      <c r="RAV1" s="186"/>
      <c r="RAW1" s="186"/>
      <c r="RAX1" s="186"/>
      <c r="RAY1" s="186"/>
      <c r="RAZ1" s="186"/>
      <c r="RBA1" s="186"/>
      <c r="RBB1" s="186"/>
      <c r="RBC1" s="186"/>
      <c r="RBD1" s="186"/>
      <c r="RBE1" s="186"/>
      <c r="RBF1" s="186"/>
      <c r="RBG1" s="186"/>
      <c r="RBH1" s="186"/>
      <c r="RBI1" s="186"/>
      <c r="RBJ1" s="186"/>
      <c r="RBK1" s="186"/>
      <c r="RBL1" s="186"/>
      <c r="RBM1" s="186"/>
      <c r="RBN1" s="186"/>
      <c r="RBO1" s="186"/>
      <c r="RBP1" s="186"/>
      <c r="RBQ1" s="186"/>
      <c r="RBR1" s="186"/>
      <c r="RBS1" s="186"/>
      <c r="RBT1" s="186"/>
      <c r="RBU1" s="186"/>
      <c r="RBV1" s="186"/>
      <c r="RBW1" s="186"/>
      <c r="RBX1" s="186"/>
      <c r="RBY1" s="186"/>
      <c r="RBZ1" s="186"/>
      <c r="RCA1" s="186"/>
      <c r="RCB1" s="186"/>
      <c r="RCC1" s="186"/>
      <c r="RCD1" s="186"/>
      <c r="RCE1" s="186"/>
      <c r="RCF1" s="186"/>
      <c r="RCG1" s="186"/>
      <c r="RCH1" s="186"/>
      <c r="RCI1" s="186"/>
      <c r="RCJ1" s="186"/>
      <c r="RCK1" s="186"/>
      <c r="RCL1" s="186"/>
      <c r="RCM1" s="186"/>
      <c r="RCN1" s="186"/>
      <c r="RCO1" s="186"/>
      <c r="RCP1" s="186"/>
      <c r="RCQ1" s="186"/>
      <c r="RCR1" s="186"/>
      <c r="RCS1" s="186"/>
      <c r="RCT1" s="186"/>
      <c r="RCU1" s="186"/>
      <c r="RCV1" s="186"/>
      <c r="RCW1" s="186"/>
      <c r="RCX1" s="186"/>
      <c r="RCY1" s="186"/>
      <c r="RCZ1" s="186"/>
      <c r="RDA1" s="186"/>
      <c r="RDB1" s="186"/>
      <c r="RDC1" s="186"/>
      <c r="RDD1" s="186"/>
      <c r="RDE1" s="186"/>
      <c r="RDF1" s="186"/>
      <c r="RDG1" s="186"/>
      <c r="RDH1" s="186"/>
      <c r="RDI1" s="186"/>
      <c r="RDJ1" s="186"/>
      <c r="RDK1" s="186"/>
      <c r="RDL1" s="186"/>
      <c r="RDM1" s="186"/>
      <c r="RDN1" s="186"/>
      <c r="RDO1" s="186"/>
      <c r="RDP1" s="186"/>
      <c r="RDQ1" s="186"/>
      <c r="RDR1" s="186"/>
      <c r="RDS1" s="186"/>
      <c r="RDT1" s="186"/>
      <c r="RDU1" s="186"/>
      <c r="RDV1" s="186"/>
      <c r="RDW1" s="186"/>
      <c r="RDX1" s="186"/>
      <c r="RDY1" s="186"/>
      <c r="RDZ1" s="186"/>
      <c r="REA1" s="186"/>
      <c r="REB1" s="186"/>
      <c r="REC1" s="186"/>
      <c r="RED1" s="186"/>
      <c r="REE1" s="186"/>
      <c r="REF1" s="186"/>
      <c r="REG1" s="186"/>
      <c r="REH1" s="186"/>
      <c r="REI1" s="186"/>
      <c r="REJ1" s="186"/>
      <c r="REK1" s="186"/>
      <c r="REL1" s="186"/>
      <c r="REM1" s="186"/>
      <c r="REN1" s="186"/>
      <c r="REO1" s="186"/>
      <c r="REP1" s="186"/>
      <c r="REQ1" s="186"/>
      <c r="RER1" s="186"/>
      <c r="RES1" s="186"/>
      <c r="RET1" s="186"/>
      <c r="REU1" s="186"/>
      <c r="REV1" s="186"/>
      <c r="REW1" s="186"/>
      <c r="REX1" s="186"/>
      <c r="REY1" s="186"/>
      <c r="REZ1" s="186"/>
      <c r="RFA1" s="186"/>
      <c r="RFB1" s="186"/>
      <c r="RFC1" s="186"/>
      <c r="RFD1" s="186"/>
      <c r="RFE1" s="186"/>
      <c r="RFF1" s="186"/>
      <c r="RFG1" s="186"/>
      <c r="RFH1" s="186"/>
      <c r="RFI1" s="186"/>
      <c r="RFJ1" s="186"/>
      <c r="RFK1" s="186"/>
      <c r="RFL1" s="186"/>
      <c r="RFM1" s="186"/>
      <c r="RFN1" s="186"/>
      <c r="RFO1" s="186"/>
      <c r="RFP1" s="186"/>
      <c r="RFQ1" s="186"/>
      <c r="RFR1" s="186"/>
      <c r="RFS1" s="186"/>
      <c r="RFT1" s="186"/>
      <c r="RFU1" s="186"/>
      <c r="RFV1" s="186"/>
      <c r="RFW1" s="186"/>
      <c r="RFX1" s="186"/>
      <c r="RFY1" s="186"/>
      <c r="RFZ1" s="186"/>
      <c r="RGA1" s="186"/>
      <c r="RGB1" s="186"/>
      <c r="RGC1" s="186"/>
      <c r="RGD1" s="186"/>
      <c r="RGE1" s="186"/>
      <c r="RGF1" s="186"/>
      <c r="RGG1" s="186"/>
      <c r="RGH1" s="186"/>
      <c r="RGI1" s="186"/>
      <c r="RGJ1" s="186"/>
      <c r="RGK1" s="186"/>
      <c r="RGL1" s="186"/>
      <c r="RGM1" s="186"/>
      <c r="RGN1" s="186"/>
      <c r="RGO1" s="186"/>
      <c r="RGP1" s="186"/>
      <c r="RGQ1" s="186"/>
      <c r="RGR1" s="186"/>
      <c r="RGS1" s="186"/>
      <c r="RGT1" s="186"/>
      <c r="RGU1" s="186"/>
      <c r="RGV1" s="186"/>
      <c r="RGW1" s="186"/>
      <c r="RGX1" s="186"/>
      <c r="RGY1" s="186"/>
      <c r="RGZ1" s="186"/>
      <c r="RHA1" s="186"/>
      <c r="RHB1" s="186"/>
      <c r="RHC1" s="186"/>
      <c r="RHD1" s="186"/>
      <c r="RHE1" s="186"/>
      <c r="RHF1" s="186"/>
      <c r="RHG1" s="186"/>
      <c r="RHH1" s="186"/>
      <c r="RHI1" s="186"/>
      <c r="RHJ1" s="186"/>
      <c r="RHK1" s="186"/>
      <c r="RHL1" s="186"/>
      <c r="RHM1" s="186"/>
      <c r="RHN1" s="186"/>
      <c r="RHO1" s="186"/>
      <c r="RHP1" s="186"/>
      <c r="RHQ1" s="186"/>
      <c r="RHR1" s="186"/>
      <c r="RHS1" s="186"/>
      <c r="RHT1" s="186"/>
      <c r="RHU1" s="186"/>
      <c r="RHV1" s="186"/>
      <c r="RHW1" s="186"/>
      <c r="RHX1" s="186"/>
      <c r="RHY1" s="186"/>
      <c r="RHZ1" s="186"/>
      <c r="RIA1" s="186"/>
      <c r="RIB1" s="186"/>
      <c r="RIC1" s="186"/>
      <c r="RID1" s="186"/>
      <c r="RIE1" s="186"/>
      <c r="RIF1" s="186"/>
      <c r="RIG1" s="186"/>
      <c r="RIH1" s="186"/>
      <c r="RII1" s="186"/>
      <c r="RIJ1" s="186"/>
      <c r="RIK1" s="186"/>
      <c r="RIL1" s="186"/>
      <c r="RIM1" s="186"/>
      <c r="RIN1" s="186"/>
      <c r="RIO1" s="186"/>
      <c r="RIP1" s="186"/>
      <c r="RIQ1" s="186"/>
      <c r="RIR1" s="186"/>
      <c r="RIS1" s="186"/>
      <c r="RIT1" s="186"/>
      <c r="RIU1" s="186"/>
      <c r="RIV1" s="186"/>
      <c r="RIW1" s="186"/>
      <c r="RIX1" s="186"/>
      <c r="RIY1" s="186"/>
      <c r="RIZ1" s="186"/>
      <c r="RJA1" s="186"/>
      <c r="RJB1" s="186"/>
      <c r="RJC1" s="186"/>
      <c r="RJD1" s="186"/>
      <c r="RJE1" s="186"/>
      <c r="RJF1" s="186"/>
      <c r="RJG1" s="186"/>
      <c r="RJH1" s="186"/>
      <c r="RJI1" s="186"/>
      <c r="RJJ1" s="186"/>
      <c r="RJK1" s="186"/>
      <c r="RJL1" s="186"/>
      <c r="RJM1" s="186"/>
      <c r="RJN1" s="186"/>
      <c r="RJO1" s="186"/>
      <c r="RJP1" s="186"/>
      <c r="RJQ1" s="186"/>
      <c r="RJR1" s="186"/>
      <c r="RJS1" s="186"/>
      <c r="RJT1" s="186"/>
      <c r="RJU1" s="186"/>
      <c r="RJV1" s="186"/>
      <c r="RJW1" s="186"/>
      <c r="RJX1" s="186"/>
      <c r="RJY1" s="186"/>
      <c r="RJZ1" s="186"/>
      <c r="RKA1" s="186"/>
      <c r="RKB1" s="186"/>
      <c r="RKC1" s="186"/>
      <c r="RKD1" s="186"/>
      <c r="RKE1" s="186"/>
      <c r="RKF1" s="186"/>
      <c r="RKG1" s="186"/>
      <c r="RKH1" s="186"/>
      <c r="RKI1" s="186"/>
      <c r="RKJ1" s="186"/>
      <c r="RKK1" s="186"/>
      <c r="RKL1" s="186"/>
      <c r="RKM1" s="186"/>
      <c r="RKN1" s="186"/>
      <c r="RKO1" s="186"/>
      <c r="RKP1" s="186"/>
      <c r="RKQ1" s="186"/>
      <c r="RKR1" s="186"/>
      <c r="RKS1" s="186"/>
      <c r="RKT1" s="186"/>
      <c r="RKU1" s="186"/>
      <c r="RKV1" s="186"/>
      <c r="RKW1" s="186"/>
      <c r="RKX1" s="186"/>
      <c r="RKY1" s="186"/>
      <c r="RKZ1" s="186"/>
      <c r="RLA1" s="186"/>
      <c r="RLB1" s="186"/>
      <c r="RLC1" s="186"/>
      <c r="RLD1" s="186"/>
      <c r="RLE1" s="186"/>
      <c r="RLF1" s="186"/>
      <c r="RLG1" s="186"/>
      <c r="RLH1" s="186"/>
      <c r="RLI1" s="186"/>
      <c r="RLJ1" s="186"/>
      <c r="RLK1" s="186"/>
      <c r="RLL1" s="186"/>
      <c r="RLM1" s="186"/>
      <c r="RLN1" s="186"/>
      <c r="RLO1" s="186"/>
      <c r="RLP1" s="186"/>
      <c r="RLQ1" s="186"/>
      <c r="RLR1" s="186"/>
      <c r="RLS1" s="186"/>
      <c r="RLT1" s="186"/>
      <c r="RLU1" s="186"/>
      <c r="RLV1" s="186"/>
      <c r="RLW1" s="186"/>
      <c r="RLX1" s="186"/>
      <c r="RLY1" s="186"/>
      <c r="RLZ1" s="186"/>
      <c r="RMA1" s="186"/>
      <c r="RMB1" s="186"/>
      <c r="RMC1" s="186"/>
      <c r="RMD1" s="186"/>
      <c r="RME1" s="186"/>
      <c r="RMF1" s="186"/>
      <c r="RMG1" s="186"/>
      <c r="RMH1" s="186"/>
      <c r="RMI1" s="186"/>
      <c r="RMJ1" s="186"/>
      <c r="RMK1" s="186"/>
      <c r="RML1" s="186"/>
      <c r="RMM1" s="186"/>
      <c r="RMN1" s="186"/>
      <c r="RMO1" s="186"/>
      <c r="RMP1" s="186"/>
      <c r="RMQ1" s="186"/>
      <c r="RMR1" s="186"/>
      <c r="RMS1" s="186"/>
      <c r="RMT1" s="186"/>
      <c r="RMU1" s="186"/>
      <c r="RMV1" s="186"/>
      <c r="RMW1" s="186"/>
      <c r="RMX1" s="186"/>
      <c r="RMY1" s="186"/>
      <c r="RMZ1" s="186"/>
      <c r="RNA1" s="186"/>
      <c r="RNB1" s="186"/>
      <c r="RNC1" s="186"/>
      <c r="RND1" s="186"/>
      <c r="RNE1" s="186"/>
      <c r="RNF1" s="186"/>
      <c r="RNG1" s="186"/>
      <c r="RNH1" s="186"/>
      <c r="RNI1" s="186"/>
      <c r="RNJ1" s="186"/>
      <c r="RNK1" s="186"/>
      <c r="RNL1" s="186"/>
      <c r="RNM1" s="186"/>
      <c r="RNN1" s="186"/>
      <c r="RNO1" s="186"/>
      <c r="RNP1" s="186"/>
      <c r="RNQ1" s="186"/>
      <c r="RNR1" s="186"/>
      <c r="RNS1" s="186"/>
      <c r="RNT1" s="186"/>
      <c r="RNU1" s="186"/>
      <c r="RNV1" s="186"/>
      <c r="RNW1" s="186"/>
      <c r="RNX1" s="186"/>
      <c r="RNY1" s="186"/>
      <c r="RNZ1" s="186"/>
      <c r="ROA1" s="186"/>
      <c r="ROB1" s="186"/>
      <c r="ROC1" s="186"/>
      <c r="ROD1" s="186"/>
      <c r="ROE1" s="186"/>
      <c r="ROF1" s="186"/>
      <c r="ROG1" s="186"/>
      <c r="ROH1" s="186"/>
      <c r="ROI1" s="186"/>
      <c r="ROJ1" s="186"/>
      <c r="ROK1" s="186"/>
      <c r="ROL1" s="186"/>
      <c r="ROM1" s="186"/>
      <c r="RON1" s="186"/>
      <c r="ROO1" s="186"/>
      <c r="ROP1" s="186"/>
      <c r="ROQ1" s="186"/>
      <c r="ROR1" s="186"/>
      <c r="ROS1" s="186"/>
      <c r="ROT1" s="186"/>
      <c r="ROU1" s="186"/>
      <c r="ROV1" s="186"/>
      <c r="ROW1" s="186"/>
      <c r="ROX1" s="186"/>
      <c r="ROY1" s="186"/>
      <c r="ROZ1" s="186"/>
      <c r="RPA1" s="186"/>
      <c r="RPB1" s="186"/>
      <c r="RPC1" s="186"/>
      <c r="RPD1" s="186"/>
      <c r="RPE1" s="186"/>
      <c r="RPF1" s="186"/>
      <c r="RPG1" s="186"/>
      <c r="RPH1" s="186"/>
      <c r="RPI1" s="186"/>
      <c r="RPJ1" s="186"/>
      <c r="RPK1" s="186"/>
      <c r="RPL1" s="186"/>
      <c r="RPM1" s="186"/>
      <c r="RPN1" s="186"/>
      <c r="RPO1" s="186"/>
      <c r="RPP1" s="186"/>
      <c r="RPQ1" s="186"/>
      <c r="RPR1" s="186"/>
      <c r="RPS1" s="186"/>
      <c r="RPT1" s="186"/>
      <c r="RPU1" s="186"/>
      <c r="RPV1" s="186"/>
      <c r="RPW1" s="186"/>
      <c r="RPX1" s="186"/>
      <c r="RPY1" s="186"/>
      <c r="RPZ1" s="186"/>
      <c r="RQA1" s="186"/>
      <c r="RQB1" s="186"/>
      <c r="RQC1" s="186"/>
      <c r="RQD1" s="186"/>
      <c r="RQE1" s="186"/>
      <c r="RQF1" s="186"/>
      <c r="RQG1" s="186"/>
      <c r="RQH1" s="186"/>
      <c r="RQI1" s="186"/>
      <c r="RQJ1" s="186"/>
      <c r="RQK1" s="186"/>
      <c r="RQL1" s="186"/>
      <c r="RQM1" s="186"/>
      <c r="RQN1" s="186"/>
      <c r="RQO1" s="186"/>
      <c r="RQP1" s="186"/>
      <c r="RQQ1" s="186"/>
      <c r="RQR1" s="186"/>
      <c r="RQS1" s="186"/>
      <c r="RQT1" s="186"/>
      <c r="RQU1" s="186"/>
      <c r="RQV1" s="186"/>
      <c r="RQW1" s="186"/>
      <c r="RQX1" s="186"/>
      <c r="RQY1" s="186"/>
      <c r="RQZ1" s="186"/>
      <c r="RRA1" s="186"/>
      <c r="RRB1" s="186"/>
      <c r="RRC1" s="186"/>
      <c r="RRD1" s="186"/>
      <c r="RRE1" s="186"/>
      <c r="RRF1" s="186"/>
      <c r="RRG1" s="186"/>
      <c r="RRH1" s="186"/>
      <c r="RRI1" s="186"/>
      <c r="RRJ1" s="186"/>
      <c r="RRK1" s="186"/>
      <c r="RRL1" s="186"/>
      <c r="RRM1" s="186"/>
      <c r="RRN1" s="186"/>
      <c r="RRO1" s="186"/>
      <c r="RRP1" s="186"/>
      <c r="RRQ1" s="186"/>
      <c r="RRR1" s="186"/>
      <c r="RRS1" s="186"/>
      <c r="RRT1" s="186"/>
      <c r="RRU1" s="186"/>
      <c r="RRV1" s="186"/>
      <c r="RRW1" s="186"/>
      <c r="RRX1" s="186"/>
      <c r="RRY1" s="186"/>
      <c r="RRZ1" s="186"/>
      <c r="RSA1" s="186"/>
      <c r="RSB1" s="186"/>
      <c r="RSC1" s="186"/>
      <c r="RSD1" s="186"/>
      <c r="RSE1" s="186"/>
      <c r="RSF1" s="186"/>
      <c r="RSG1" s="186"/>
      <c r="RSH1" s="186"/>
      <c r="RSI1" s="186"/>
      <c r="RSJ1" s="186"/>
      <c r="RSK1" s="186"/>
      <c r="RSL1" s="186"/>
      <c r="RSM1" s="186"/>
      <c r="RSN1" s="186"/>
      <c r="RSO1" s="186"/>
      <c r="RSP1" s="186"/>
      <c r="RSQ1" s="186"/>
      <c r="RSR1" s="186"/>
      <c r="RSS1" s="186"/>
      <c r="RST1" s="186"/>
      <c r="RSU1" s="186"/>
      <c r="RSV1" s="186"/>
      <c r="RSW1" s="186"/>
      <c r="RSX1" s="186"/>
      <c r="RSY1" s="186"/>
      <c r="RSZ1" s="186"/>
      <c r="RTA1" s="186"/>
      <c r="RTB1" s="186"/>
      <c r="RTC1" s="186"/>
      <c r="RTD1" s="186"/>
      <c r="RTE1" s="186"/>
      <c r="RTF1" s="186"/>
      <c r="RTG1" s="186"/>
      <c r="RTH1" s="186"/>
      <c r="RTI1" s="186"/>
      <c r="RTJ1" s="186"/>
      <c r="RTK1" s="186"/>
      <c r="RTL1" s="186"/>
      <c r="RTM1" s="186"/>
      <c r="RTN1" s="186"/>
      <c r="RTO1" s="186"/>
      <c r="RTP1" s="186"/>
      <c r="RTQ1" s="186"/>
      <c r="RTR1" s="186"/>
      <c r="RTS1" s="186"/>
      <c r="RTT1" s="186"/>
      <c r="RTU1" s="186"/>
      <c r="RTV1" s="186"/>
      <c r="RTW1" s="186"/>
      <c r="RTX1" s="186"/>
      <c r="RTY1" s="186"/>
      <c r="RTZ1" s="186"/>
      <c r="RUA1" s="186"/>
      <c r="RUB1" s="186"/>
      <c r="RUC1" s="186"/>
      <c r="RUD1" s="186"/>
      <c r="RUE1" s="186"/>
      <c r="RUF1" s="186"/>
      <c r="RUG1" s="186"/>
      <c r="RUH1" s="186"/>
      <c r="RUI1" s="186"/>
      <c r="RUJ1" s="186"/>
      <c r="RUK1" s="186"/>
      <c r="RUL1" s="186"/>
      <c r="RUM1" s="186"/>
      <c r="RUN1" s="186"/>
      <c r="RUO1" s="186"/>
      <c r="RUP1" s="186"/>
      <c r="RUQ1" s="186"/>
      <c r="RUR1" s="186"/>
      <c r="RUS1" s="186"/>
      <c r="RUT1" s="186"/>
      <c r="RUU1" s="186"/>
      <c r="RUV1" s="186"/>
      <c r="RUW1" s="186"/>
      <c r="RUX1" s="186"/>
      <c r="RUY1" s="186"/>
      <c r="RUZ1" s="186"/>
      <c r="RVA1" s="186"/>
      <c r="RVB1" s="186"/>
      <c r="RVC1" s="186"/>
      <c r="RVD1" s="186"/>
      <c r="RVE1" s="186"/>
      <c r="RVF1" s="186"/>
      <c r="RVG1" s="186"/>
      <c r="RVH1" s="186"/>
      <c r="RVI1" s="186"/>
      <c r="RVJ1" s="186"/>
      <c r="RVK1" s="186"/>
      <c r="RVL1" s="186"/>
      <c r="RVM1" s="186"/>
      <c r="RVN1" s="186"/>
      <c r="RVO1" s="186"/>
      <c r="RVP1" s="186"/>
      <c r="RVQ1" s="186"/>
      <c r="RVR1" s="186"/>
      <c r="RVS1" s="186"/>
      <c r="RVT1" s="186"/>
      <c r="RVU1" s="186"/>
      <c r="RVV1" s="186"/>
      <c r="RVW1" s="186"/>
      <c r="RVX1" s="186"/>
      <c r="RVY1" s="186"/>
      <c r="RVZ1" s="186"/>
      <c r="RWA1" s="186"/>
      <c r="RWB1" s="186"/>
      <c r="RWC1" s="186"/>
      <c r="RWD1" s="186"/>
      <c r="RWE1" s="186"/>
      <c r="RWF1" s="186"/>
      <c r="RWG1" s="186"/>
      <c r="RWH1" s="186"/>
      <c r="RWI1" s="186"/>
      <c r="RWJ1" s="186"/>
      <c r="RWK1" s="186"/>
      <c r="RWL1" s="186"/>
      <c r="RWM1" s="186"/>
      <c r="RWN1" s="186"/>
      <c r="RWO1" s="186"/>
      <c r="RWP1" s="186"/>
      <c r="RWQ1" s="186"/>
      <c r="RWR1" s="186"/>
      <c r="RWS1" s="186"/>
      <c r="RWT1" s="186"/>
      <c r="RWU1" s="186"/>
      <c r="RWV1" s="186"/>
      <c r="RWW1" s="186"/>
      <c r="RWX1" s="186"/>
      <c r="RWY1" s="186"/>
      <c r="RWZ1" s="186"/>
      <c r="RXA1" s="186"/>
      <c r="RXB1" s="186"/>
      <c r="RXC1" s="186"/>
      <c r="RXD1" s="186"/>
      <c r="RXE1" s="186"/>
      <c r="RXF1" s="186"/>
      <c r="RXG1" s="186"/>
      <c r="RXH1" s="186"/>
      <c r="RXI1" s="186"/>
      <c r="RXJ1" s="186"/>
      <c r="RXK1" s="186"/>
      <c r="RXL1" s="186"/>
      <c r="RXM1" s="186"/>
      <c r="RXN1" s="186"/>
      <c r="RXO1" s="186"/>
      <c r="RXP1" s="186"/>
      <c r="RXQ1" s="186"/>
      <c r="RXR1" s="186"/>
      <c r="RXS1" s="186"/>
      <c r="RXT1" s="186"/>
      <c r="RXU1" s="186"/>
      <c r="RXV1" s="186"/>
      <c r="RXW1" s="186"/>
      <c r="RXX1" s="186"/>
      <c r="RXY1" s="186"/>
      <c r="RXZ1" s="186"/>
      <c r="RYA1" s="186"/>
      <c r="RYB1" s="186"/>
      <c r="RYC1" s="186"/>
      <c r="RYD1" s="186"/>
      <c r="RYE1" s="186"/>
      <c r="RYF1" s="186"/>
      <c r="RYG1" s="186"/>
      <c r="RYH1" s="186"/>
      <c r="RYI1" s="186"/>
      <c r="RYJ1" s="186"/>
      <c r="RYK1" s="186"/>
      <c r="RYL1" s="186"/>
      <c r="RYM1" s="186"/>
      <c r="RYN1" s="186"/>
      <c r="RYO1" s="186"/>
      <c r="RYP1" s="186"/>
      <c r="RYQ1" s="186"/>
      <c r="RYR1" s="186"/>
      <c r="RYS1" s="186"/>
      <c r="RYT1" s="186"/>
      <c r="RYU1" s="186"/>
      <c r="RYV1" s="186"/>
      <c r="RYW1" s="186"/>
      <c r="RYX1" s="186"/>
      <c r="RYY1" s="186"/>
      <c r="RYZ1" s="186"/>
      <c r="RZA1" s="186"/>
      <c r="RZB1" s="186"/>
      <c r="RZC1" s="186"/>
      <c r="RZD1" s="186"/>
      <c r="RZE1" s="186"/>
      <c r="RZF1" s="186"/>
      <c r="RZG1" s="186"/>
      <c r="RZH1" s="186"/>
      <c r="RZI1" s="186"/>
      <c r="RZJ1" s="186"/>
      <c r="RZK1" s="186"/>
      <c r="RZL1" s="186"/>
      <c r="RZM1" s="186"/>
      <c r="RZN1" s="186"/>
      <c r="RZO1" s="186"/>
      <c r="RZP1" s="186"/>
      <c r="RZQ1" s="186"/>
      <c r="RZR1" s="186"/>
      <c r="RZS1" s="186"/>
      <c r="RZT1" s="186"/>
      <c r="RZU1" s="186"/>
      <c r="RZV1" s="186"/>
      <c r="RZW1" s="186"/>
      <c r="RZX1" s="186"/>
      <c r="RZY1" s="186"/>
      <c r="RZZ1" s="186"/>
      <c r="SAA1" s="186"/>
      <c r="SAB1" s="186"/>
      <c r="SAC1" s="186"/>
      <c r="SAD1" s="186"/>
      <c r="SAE1" s="186"/>
      <c r="SAF1" s="186"/>
      <c r="SAG1" s="186"/>
      <c r="SAH1" s="186"/>
      <c r="SAI1" s="186"/>
      <c r="SAJ1" s="186"/>
      <c r="SAK1" s="186"/>
      <c r="SAL1" s="186"/>
      <c r="SAM1" s="186"/>
      <c r="SAN1" s="186"/>
      <c r="SAO1" s="186"/>
      <c r="SAP1" s="186"/>
      <c r="SAQ1" s="186"/>
      <c r="SAR1" s="186"/>
      <c r="SAS1" s="186"/>
      <c r="SAT1" s="186"/>
      <c r="SAU1" s="186"/>
      <c r="SAV1" s="186"/>
      <c r="SAW1" s="186"/>
      <c r="SAX1" s="186"/>
      <c r="SAY1" s="186"/>
      <c r="SAZ1" s="186"/>
      <c r="SBA1" s="186"/>
      <c r="SBB1" s="186"/>
      <c r="SBC1" s="186"/>
      <c r="SBD1" s="186"/>
      <c r="SBE1" s="186"/>
      <c r="SBF1" s="186"/>
      <c r="SBG1" s="186"/>
      <c r="SBH1" s="186"/>
      <c r="SBI1" s="186"/>
      <c r="SBJ1" s="186"/>
      <c r="SBK1" s="186"/>
      <c r="SBL1" s="186"/>
      <c r="SBM1" s="186"/>
      <c r="SBN1" s="186"/>
      <c r="SBO1" s="186"/>
      <c r="SBP1" s="186"/>
      <c r="SBQ1" s="186"/>
      <c r="SBR1" s="186"/>
      <c r="SBS1" s="186"/>
      <c r="SBT1" s="186"/>
      <c r="SBU1" s="186"/>
      <c r="SBV1" s="186"/>
      <c r="SBW1" s="186"/>
      <c r="SBX1" s="186"/>
      <c r="SBY1" s="186"/>
      <c r="SBZ1" s="186"/>
      <c r="SCA1" s="186"/>
      <c r="SCB1" s="186"/>
      <c r="SCC1" s="186"/>
      <c r="SCD1" s="186"/>
      <c r="SCE1" s="186"/>
      <c r="SCF1" s="186"/>
      <c r="SCG1" s="186"/>
      <c r="SCH1" s="186"/>
      <c r="SCI1" s="186"/>
      <c r="SCJ1" s="186"/>
      <c r="SCK1" s="186"/>
      <c r="SCL1" s="186"/>
      <c r="SCM1" s="186"/>
      <c r="SCN1" s="186"/>
      <c r="SCO1" s="186"/>
      <c r="SCP1" s="186"/>
      <c r="SCQ1" s="186"/>
      <c r="SCR1" s="186"/>
      <c r="SCS1" s="186"/>
      <c r="SCT1" s="186"/>
      <c r="SCU1" s="186"/>
      <c r="SCV1" s="186"/>
      <c r="SCW1" s="186"/>
      <c r="SCX1" s="186"/>
      <c r="SCY1" s="186"/>
      <c r="SCZ1" s="186"/>
      <c r="SDA1" s="186"/>
      <c r="SDB1" s="186"/>
      <c r="SDC1" s="186"/>
      <c r="SDD1" s="186"/>
      <c r="SDE1" s="186"/>
      <c r="SDF1" s="186"/>
      <c r="SDG1" s="186"/>
      <c r="SDH1" s="186"/>
      <c r="SDI1" s="186"/>
      <c r="SDJ1" s="186"/>
      <c r="SDK1" s="186"/>
      <c r="SDL1" s="186"/>
      <c r="SDM1" s="186"/>
      <c r="SDN1" s="186"/>
      <c r="SDO1" s="186"/>
      <c r="SDP1" s="186"/>
      <c r="SDQ1" s="186"/>
      <c r="SDR1" s="186"/>
      <c r="SDS1" s="186"/>
      <c r="SDT1" s="186"/>
      <c r="SDU1" s="186"/>
      <c r="SDV1" s="186"/>
      <c r="SDW1" s="186"/>
      <c r="SDX1" s="186"/>
      <c r="SDY1" s="186"/>
      <c r="SDZ1" s="186"/>
      <c r="SEA1" s="186"/>
      <c r="SEB1" s="186"/>
      <c r="SEC1" s="186"/>
      <c r="SED1" s="186"/>
      <c r="SEE1" s="186"/>
      <c r="SEF1" s="186"/>
      <c r="SEG1" s="186"/>
      <c r="SEH1" s="186"/>
      <c r="SEI1" s="186"/>
      <c r="SEJ1" s="186"/>
      <c r="SEK1" s="186"/>
      <c r="SEL1" s="186"/>
      <c r="SEM1" s="186"/>
      <c r="SEN1" s="186"/>
      <c r="SEO1" s="186"/>
      <c r="SEP1" s="186"/>
      <c r="SEQ1" s="186"/>
      <c r="SER1" s="186"/>
      <c r="SES1" s="186"/>
      <c r="SET1" s="186"/>
      <c r="SEU1" s="186"/>
      <c r="SEV1" s="186"/>
      <c r="SEW1" s="186"/>
      <c r="SEX1" s="186"/>
      <c r="SEY1" s="186"/>
      <c r="SEZ1" s="186"/>
      <c r="SFA1" s="186"/>
      <c r="SFB1" s="186"/>
      <c r="SFC1" s="186"/>
      <c r="SFD1" s="186"/>
      <c r="SFE1" s="186"/>
      <c r="SFF1" s="186"/>
      <c r="SFG1" s="186"/>
      <c r="SFH1" s="186"/>
      <c r="SFI1" s="186"/>
      <c r="SFJ1" s="186"/>
      <c r="SFK1" s="186"/>
      <c r="SFL1" s="186"/>
      <c r="SFM1" s="186"/>
      <c r="SFN1" s="186"/>
      <c r="SFO1" s="186"/>
      <c r="SFP1" s="186"/>
      <c r="SFQ1" s="186"/>
      <c r="SFR1" s="186"/>
      <c r="SFS1" s="186"/>
      <c r="SFT1" s="186"/>
      <c r="SFU1" s="186"/>
      <c r="SFV1" s="186"/>
      <c r="SFW1" s="186"/>
      <c r="SFX1" s="186"/>
      <c r="SFY1" s="186"/>
      <c r="SFZ1" s="186"/>
      <c r="SGA1" s="186"/>
      <c r="SGB1" s="186"/>
      <c r="SGC1" s="186"/>
      <c r="SGD1" s="186"/>
      <c r="SGE1" s="186"/>
      <c r="SGF1" s="186"/>
      <c r="SGG1" s="186"/>
      <c r="SGH1" s="186"/>
      <c r="SGI1" s="186"/>
      <c r="SGJ1" s="186"/>
      <c r="SGK1" s="186"/>
      <c r="SGL1" s="186"/>
      <c r="SGM1" s="186"/>
      <c r="SGN1" s="186"/>
      <c r="SGO1" s="186"/>
      <c r="SGP1" s="186"/>
      <c r="SGQ1" s="186"/>
      <c r="SGR1" s="186"/>
      <c r="SGS1" s="186"/>
      <c r="SGT1" s="186"/>
      <c r="SGU1" s="186"/>
      <c r="SGV1" s="186"/>
      <c r="SGW1" s="186"/>
      <c r="SGX1" s="186"/>
      <c r="SGY1" s="186"/>
      <c r="SGZ1" s="186"/>
      <c r="SHA1" s="186"/>
      <c r="SHB1" s="186"/>
      <c r="SHC1" s="186"/>
      <c r="SHD1" s="186"/>
      <c r="SHE1" s="186"/>
      <c r="SHF1" s="186"/>
      <c r="SHG1" s="186"/>
      <c r="SHH1" s="186"/>
      <c r="SHI1" s="186"/>
      <c r="SHJ1" s="186"/>
      <c r="SHK1" s="186"/>
      <c r="SHL1" s="186"/>
      <c r="SHM1" s="186"/>
      <c r="SHN1" s="186"/>
      <c r="SHO1" s="186"/>
      <c r="SHP1" s="186"/>
      <c r="SHQ1" s="186"/>
      <c r="SHR1" s="186"/>
      <c r="SHS1" s="186"/>
      <c r="SHT1" s="186"/>
      <c r="SHU1" s="186"/>
      <c r="SHV1" s="186"/>
      <c r="SHW1" s="186"/>
      <c r="SHX1" s="186"/>
      <c r="SHY1" s="186"/>
      <c r="SHZ1" s="186"/>
      <c r="SIA1" s="186"/>
      <c r="SIB1" s="186"/>
      <c r="SIC1" s="186"/>
      <c r="SID1" s="186"/>
      <c r="SIE1" s="186"/>
      <c r="SIF1" s="186"/>
      <c r="SIG1" s="186"/>
      <c r="SIH1" s="186"/>
      <c r="SII1" s="186"/>
      <c r="SIJ1" s="186"/>
      <c r="SIK1" s="186"/>
      <c r="SIL1" s="186"/>
      <c r="SIM1" s="186"/>
      <c r="SIN1" s="186"/>
      <c r="SIO1" s="186"/>
      <c r="SIP1" s="186"/>
      <c r="SIQ1" s="186"/>
      <c r="SIR1" s="186"/>
      <c r="SIS1" s="186"/>
      <c r="SIT1" s="186"/>
      <c r="SIU1" s="186"/>
      <c r="SIV1" s="186"/>
      <c r="SIW1" s="186"/>
      <c r="SIX1" s="186"/>
      <c r="SIY1" s="186"/>
      <c r="SIZ1" s="186"/>
      <c r="SJA1" s="186"/>
      <c r="SJB1" s="186"/>
      <c r="SJC1" s="186"/>
      <c r="SJD1" s="186"/>
      <c r="SJE1" s="186"/>
      <c r="SJF1" s="186"/>
      <c r="SJG1" s="186"/>
      <c r="SJH1" s="186"/>
      <c r="SJI1" s="186"/>
      <c r="SJJ1" s="186"/>
      <c r="SJK1" s="186"/>
      <c r="SJL1" s="186"/>
      <c r="SJM1" s="186"/>
      <c r="SJN1" s="186"/>
      <c r="SJO1" s="186"/>
      <c r="SJP1" s="186"/>
      <c r="SJQ1" s="186"/>
      <c r="SJR1" s="186"/>
      <c r="SJS1" s="186"/>
      <c r="SJT1" s="186"/>
      <c r="SJU1" s="186"/>
      <c r="SJV1" s="186"/>
      <c r="SJW1" s="186"/>
      <c r="SJX1" s="186"/>
      <c r="SJY1" s="186"/>
      <c r="SJZ1" s="186"/>
      <c r="SKA1" s="186"/>
      <c r="SKB1" s="186"/>
      <c r="SKC1" s="186"/>
      <c r="SKD1" s="186"/>
      <c r="SKE1" s="186"/>
      <c r="SKF1" s="186"/>
      <c r="SKG1" s="186"/>
      <c r="SKH1" s="186"/>
      <c r="SKI1" s="186"/>
      <c r="SKJ1" s="186"/>
      <c r="SKK1" s="186"/>
      <c r="SKL1" s="186"/>
      <c r="SKM1" s="186"/>
      <c r="SKN1" s="186"/>
      <c r="SKO1" s="186"/>
      <c r="SKP1" s="186"/>
      <c r="SKQ1" s="186"/>
      <c r="SKR1" s="186"/>
      <c r="SKS1" s="186"/>
      <c r="SKT1" s="186"/>
      <c r="SKU1" s="186"/>
      <c r="SKV1" s="186"/>
      <c r="SKW1" s="186"/>
      <c r="SKX1" s="186"/>
      <c r="SKY1" s="186"/>
      <c r="SKZ1" s="186"/>
      <c r="SLA1" s="186"/>
      <c r="SLB1" s="186"/>
      <c r="SLC1" s="186"/>
      <c r="SLD1" s="186"/>
      <c r="SLE1" s="186"/>
      <c r="SLF1" s="186"/>
      <c r="SLG1" s="186"/>
      <c r="SLH1" s="186"/>
      <c r="SLI1" s="186"/>
      <c r="SLJ1" s="186"/>
      <c r="SLK1" s="186"/>
      <c r="SLL1" s="186"/>
      <c r="SLM1" s="186"/>
      <c r="SLN1" s="186"/>
      <c r="SLO1" s="186"/>
      <c r="SLP1" s="186"/>
      <c r="SLQ1" s="186"/>
      <c r="SLR1" s="186"/>
      <c r="SLS1" s="186"/>
      <c r="SLT1" s="186"/>
      <c r="SLU1" s="186"/>
      <c r="SLV1" s="186"/>
      <c r="SLW1" s="186"/>
      <c r="SLX1" s="186"/>
      <c r="SLY1" s="186"/>
      <c r="SLZ1" s="186"/>
      <c r="SMA1" s="186"/>
      <c r="SMB1" s="186"/>
      <c r="SMC1" s="186"/>
      <c r="SMD1" s="186"/>
      <c r="SME1" s="186"/>
      <c r="SMF1" s="186"/>
      <c r="SMG1" s="186"/>
      <c r="SMH1" s="186"/>
      <c r="SMI1" s="186"/>
      <c r="SMJ1" s="186"/>
      <c r="SMK1" s="186"/>
      <c r="SML1" s="186"/>
      <c r="SMM1" s="186"/>
      <c r="SMN1" s="186"/>
      <c r="SMO1" s="186"/>
      <c r="SMP1" s="186"/>
      <c r="SMQ1" s="186"/>
      <c r="SMR1" s="186"/>
      <c r="SMS1" s="186"/>
      <c r="SMT1" s="186"/>
      <c r="SMU1" s="186"/>
      <c r="SMV1" s="186"/>
      <c r="SMW1" s="186"/>
      <c r="SMX1" s="186"/>
      <c r="SMY1" s="186"/>
      <c r="SMZ1" s="186"/>
      <c r="SNA1" s="186"/>
      <c r="SNB1" s="186"/>
      <c r="SNC1" s="186"/>
      <c r="SND1" s="186"/>
      <c r="SNE1" s="186"/>
      <c r="SNF1" s="186"/>
      <c r="SNG1" s="186"/>
      <c r="SNH1" s="186"/>
      <c r="SNI1" s="186"/>
      <c r="SNJ1" s="186"/>
      <c r="SNK1" s="186"/>
      <c r="SNL1" s="186"/>
      <c r="SNM1" s="186"/>
      <c r="SNN1" s="186"/>
      <c r="SNO1" s="186"/>
      <c r="SNP1" s="186"/>
      <c r="SNQ1" s="186"/>
      <c r="SNR1" s="186"/>
      <c r="SNS1" s="186"/>
      <c r="SNT1" s="186"/>
      <c r="SNU1" s="186"/>
      <c r="SNV1" s="186"/>
      <c r="SNW1" s="186"/>
      <c r="SNX1" s="186"/>
      <c r="SNY1" s="186"/>
      <c r="SNZ1" s="186"/>
      <c r="SOA1" s="186"/>
      <c r="SOB1" s="186"/>
      <c r="SOC1" s="186"/>
      <c r="SOD1" s="186"/>
      <c r="SOE1" s="186"/>
      <c r="SOF1" s="186"/>
      <c r="SOG1" s="186"/>
      <c r="SOH1" s="186"/>
      <c r="SOI1" s="186"/>
      <c r="SOJ1" s="186"/>
      <c r="SOK1" s="186"/>
      <c r="SOL1" s="186"/>
      <c r="SOM1" s="186"/>
      <c r="SON1" s="186"/>
      <c r="SOO1" s="186"/>
      <c r="SOP1" s="186"/>
      <c r="SOQ1" s="186"/>
      <c r="SOR1" s="186"/>
      <c r="SOS1" s="186"/>
      <c r="SOT1" s="186"/>
      <c r="SOU1" s="186"/>
      <c r="SOV1" s="186"/>
      <c r="SOW1" s="186"/>
      <c r="SOX1" s="186"/>
      <c r="SOY1" s="186"/>
      <c r="SOZ1" s="186"/>
      <c r="SPA1" s="186"/>
      <c r="SPB1" s="186"/>
      <c r="SPC1" s="186"/>
      <c r="SPD1" s="186"/>
      <c r="SPE1" s="186"/>
      <c r="SPF1" s="186"/>
      <c r="SPG1" s="186"/>
      <c r="SPH1" s="186"/>
      <c r="SPI1" s="186"/>
      <c r="SPJ1" s="186"/>
      <c r="SPK1" s="186"/>
      <c r="SPL1" s="186"/>
      <c r="SPM1" s="186"/>
      <c r="SPN1" s="186"/>
      <c r="SPO1" s="186"/>
      <c r="SPP1" s="186"/>
      <c r="SPQ1" s="186"/>
      <c r="SPR1" s="186"/>
      <c r="SPS1" s="186"/>
      <c r="SPT1" s="186"/>
      <c r="SPU1" s="186"/>
      <c r="SPV1" s="186"/>
      <c r="SPW1" s="186"/>
      <c r="SPX1" s="186"/>
      <c r="SPY1" s="186"/>
      <c r="SPZ1" s="186"/>
      <c r="SQA1" s="186"/>
      <c r="SQB1" s="186"/>
      <c r="SQC1" s="186"/>
      <c r="SQD1" s="186"/>
      <c r="SQE1" s="186"/>
      <c r="SQF1" s="186"/>
      <c r="SQG1" s="186"/>
      <c r="SQH1" s="186"/>
      <c r="SQI1" s="186"/>
      <c r="SQJ1" s="186"/>
      <c r="SQK1" s="186"/>
      <c r="SQL1" s="186"/>
      <c r="SQM1" s="186"/>
      <c r="SQN1" s="186"/>
      <c r="SQO1" s="186"/>
      <c r="SQP1" s="186"/>
      <c r="SQQ1" s="186"/>
      <c r="SQR1" s="186"/>
      <c r="SQS1" s="186"/>
      <c r="SQT1" s="186"/>
      <c r="SQU1" s="186"/>
      <c r="SQV1" s="186"/>
      <c r="SQW1" s="186"/>
      <c r="SQX1" s="186"/>
      <c r="SQY1" s="186"/>
      <c r="SQZ1" s="186"/>
      <c r="SRA1" s="186"/>
      <c r="SRB1" s="186"/>
      <c r="SRC1" s="186"/>
      <c r="SRD1" s="186"/>
      <c r="SRE1" s="186"/>
      <c r="SRF1" s="186"/>
      <c r="SRG1" s="186"/>
      <c r="SRH1" s="186"/>
      <c r="SRI1" s="186"/>
      <c r="SRJ1" s="186"/>
      <c r="SRK1" s="186"/>
      <c r="SRL1" s="186"/>
      <c r="SRM1" s="186"/>
      <c r="SRN1" s="186"/>
      <c r="SRO1" s="186"/>
      <c r="SRP1" s="186"/>
      <c r="SRQ1" s="186"/>
      <c r="SRR1" s="186"/>
      <c r="SRS1" s="186"/>
      <c r="SRT1" s="186"/>
      <c r="SRU1" s="186"/>
      <c r="SRV1" s="186"/>
      <c r="SRW1" s="186"/>
      <c r="SRX1" s="186"/>
      <c r="SRY1" s="186"/>
      <c r="SRZ1" s="186"/>
      <c r="SSA1" s="186"/>
      <c r="SSB1" s="186"/>
      <c r="SSC1" s="186"/>
      <c r="SSD1" s="186"/>
      <c r="SSE1" s="186"/>
      <c r="SSF1" s="186"/>
      <c r="SSG1" s="186"/>
      <c r="SSH1" s="186"/>
      <c r="SSI1" s="186"/>
      <c r="SSJ1" s="186"/>
      <c r="SSK1" s="186"/>
      <c r="SSL1" s="186"/>
      <c r="SSM1" s="186"/>
      <c r="SSN1" s="186"/>
      <c r="SSO1" s="186"/>
      <c r="SSP1" s="186"/>
      <c r="SSQ1" s="186"/>
      <c r="SSR1" s="186"/>
      <c r="SSS1" s="186"/>
      <c r="SST1" s="186"/>
      <c r="SSU1" s="186"/>
      <c r="SSV1" s="186"/>
      <c r="SSW1" s="186"/>
      <c r="SSX1" s="186"/>
      <c r="SSY1" s="186"/>
      <c r="SSZ1" s="186"/>
      <c r="STA1" s="186"/>
      <c r="STB1" s="186"/>
      <c r="STC1" s="186"/>
      <c r="STD1" s="186"/>
      <c r="STE1" s="186"/>
      <c r="STF1" s="186"/>
      <c r="STG1" s="186"/>
      <c r="STH1" s="186"/>
      <c r="STI1" s="186"/>
      <c r="STJ1" s="186"/>
      <c r="STK1" s="186"/>
      <c r="STL1" s="186"/>
      <c r="STM1" s="186"/>
      <c r="STN1" s="186"/>
      <c r="STO1" s="186"/>
      <c r="STP1" s="186"/>
      <c r="STQ1" s="186"/>
      <c r="STR1" s="186"/>
      <c r="STS1" s="186"/>
      <c r="STT1" s="186"/>
      <c r="STU1" s="186"/>
      <c r="STV1" s="186"/>
      <c r="STW1" s="186"/>
      <c r="STX1" s="186"/>
      <c r="STY1" s="186"/>
      <c r="STZ1" s="186"/>
      <c r="SUA1" s="186"/>
      <c r="SUB1" s="186"/>
      <c r="SUC1" s="186"/>
      <c r="SUD1" s="186"/>
      <c r="SUE1" s="186"/>
      <c r="SUF1" s="186"/>
      <c r="SUG1" s="186"/>
      <c r="SUH1" s="186"/>
      <c r="SUI1" s="186"/>
      <c r="SUJ1" s="186"/>
      <c r="SUK1" s="186"/>
      <c r="SUL1" s="186"/>
      <c r="SUM1" s="186"/>
      <c r="SUN1" s="186"/>
      <c r="SUO1" s="186"/>
      <c r="SUP1" s="186"/>
      <c r="SUQ1" s="186"/>
      <c r="SUR1" s="186"/>
      <c r="SUS1" s="186"/>
      <c r="SUT1" s="186"/>
      <c r="SUU1" s="186"/>
      <c r="SUV1" s="186"/>
      <c r="SUW1" s="186"/>
      <c r="SUX1" s="186"/>
      <c r="SUY1" s="186"/>
      <c r="SUZ1" s="186"/>
      <c r="SVA1" s="186"/>
      <c r="SVB1" s="186"/>
      <c r="SVC1" s="186"/>
      <c r="SVD1" s="186"/>
      <c r="SVE1" s="186"/>
      <c r="SVF1" s="186"/>
      <c r="SVG1" s="186"/>
      <c r="SVH1" s="186"/>
      <c r="SVI1" s="186"/>
      <c r="SVJ1" s="186"/>
      <c r="SVK1" s="186"/>
      <c r="SVL1" s="186"/>
      <c r="SVM1" s="186"/>
      <c r="SVN1" s="186"/>
      <c r="SVO1" s="186"/>
      <c r="SVP1" s="186"/>
      <c r="SVQ1" s="186"/>
      <c r="SVR1" s="186"/>
      <c r="SVS1" s="186"/>
      <c r="SVT1" s="186"/>
      <c r="SVU1" s="186"/>
      <c r="SVV1" s="186"/>
      <c r="SVW1" s="186"/>
      <c r="SVX1" s="186"/>
      <c r="SVY1" s="186"/>
      <c r="SVZ1" s="186"/>
      <c r="SWA1" s="186"/>
      <c r="SWB1" s="186"/>
      <c r="SWC1" s="186"/>
      <c r="SWD1" s="186"/>
      <c r="SWE1" s="186"/>
      <c r="SWF1" s="186"/>
      <c r="SWG1" s="186"/>
      <c r="SWH1" s="186"/>
      <c r="SWI1" s="186"/>
      <c r="SWJ1" s="186"/>
      <c r="SWK1" s="186"/>
      <c r="SWL1" s="186"/>
      <c r="SWM1" s="186"/>
      <c r="SWN1" s="186"/>
      <c r="SWO1" s="186"/>
      <c r="SWP1" s="186"/>
      <c r="SWQ1" s="186"/>
      <c r="SWR1" s="186"/>
      <c r="SWS1" s="186"/>
      <c r="SWT1" s="186"/>
      <c r="SWU1" s="186"/>
      <c r="SWV1" s="186"/>
      <c r="SWW1" s="186"/>
      <c r="SWX1" s="186"/>
      <c r="SWY1" s="186"/>
      <c r="SWZ1" s="186"/>
      <c r="SXA1" s="186"/>
      <c r="SXB1" s="186"/>
      <c r="SXC1" s="186"/>
      <c r="SXD1" s="186"/>
      <c r="SXE1" s="186"/>
      <c r="SXF1" s="186"/>
      <c r="SXG1" s="186"/>
      <c r="SXH1" s="186"/>
      <c r="SXI1" s="186"/>
      <c r="SXJ1" s="186"/>
      <c r="SXK1" s="186"/>
      <c r="SXL1" s="186"/>
      <c r="SXM1" s="186"/>
      <c r="SXN1" s="186"/>
      <c r="SXO1" s="186"/>
      <c r="SXP1" s="186"/>
      <c r="SXQ1" s="186"/>
      <c r="SXR1" s="186"/>
      <c r="SXS1" s="186"/>
      <c r="SXT1" s="186"/>
      <c r="SXU1" s="186"/>
      <c r="SXV1" s="186"/>
      <c r="SXW1" s="186"/>
      <c r="SXX1" s="186"/>
      <c r="SXY1" s="186"/>
      <c r="SXZ1" s="186"/>
      <c r="SYA1" s="186"/>
      <c r="SYB1" s="186"/>
      <c r="SYC1" s="186"/>
      <c r="SYD1" s="186"/>
      <c r="SYE1" s="186"/>
      <c r="SYF1" s="186"/>
      <c r="SYG1" s="186"/>
      <c r="SYH1" s="186"/>
      <c r="SYI1" s="186"/>
      <c r="SYJ1" s="186"/>
      <c r="SYK1" s="186"/>
      <c r="SYL1" s="186"/>
      <c r="SYM1" s="186"/>
      <c r="SYN1" s="186"/>
      <c r="SYO1" s="186"/>
      <c r="SYP1" s="186"/>
      <c r="SYQ1" s="186"/>
      <c r="SYR1" s="186"/>
      <c r="SYS1" s="186"/>
      <c r="SYT1" s="186"/>
      <c r="SYU1" s="186"/>
      <c r="SYV1" s="186"/>
      <c r="SYW1" s="186"/>
      <c r="SYX1" s="186"/>
      <c r="SYY1" s="186"/>
      <c r="SYZ1" s="186"/>
      <c r="SZA1" s="186"/>
      <c r="SZB1" s="186"/>
      <c r="SZC1" s="186"/>
      <c r="SZD1" s="186"/>
      <c r="SZE1" s="186"/>
      <c r="SZF1" s="186"/>
      <c r="SZG1" s="186"/>
      <c r="SZH1" s="186"/>
      <c r="SZI1" s="186"/>
      <c r="SZJ1" s="186"/>
      <c r="SZK1" s="186"/>
      <c r="SZL1" s="186"/>
      <c r="SZM1" s="186"/>
      <c r="SZN1" s="186"/>
      <c r="SZO1" s="186"/>
      <c r="SZP1" s="186"/>
      <c r="SZQ1" s="186"/>
      <c r="SZR1" s="186"/>
      <c r="SZS1" s="186"/>
      <c r="SZT1" s="186"/>
      <c r="SZU1" s="186"/>
      <c r="SZV1" s="186"/>
      <c r="SZW1" s="186"/>
      <c r="SZX1" s="186"/>
      <c r="SZY1" s="186"/>
      <c r="SZZ1" s="186"/>
      <c r="TAA1" s="186"/>
      <c r="TAB1" s="186"/>
      <c r="TAC1" s="186"/>
      <c r="TAD1" s="186"/>
      <c r="TAE1" s="186"/>
      <c r="TAF1" s="186"/>
      <c r="TAG1" s="186"/>
      <c r="TAH1" s="186"/>
      <c r="TAI1" s="186"/>
      <c r="TAJ1" s="186"/>
      <c r="TAK1" s="186"/>
      <c r="TAL1" s="186"/>
      <c r="TAM1" s="186"/>
      <c r="TAN1" s="186"/>
      <c r="TAO1" s="186"/>
      <c r="TAP1" s="186"/>
      <c r="TAQ1" s="186"/>
      <c r="TAR1" s="186"/>
      <c r="TAS1" s="186"/>
      <c r="TAT1" s="186"/>
      <c r="TAU1" s="186"/>
      <c r="TAV1" s="186"/>
      <c r="TAW1" s="186"/>
      <c r="TAX1" s="186"/>
      <c r="TAY1" s="186"/>
      <c r="TAZ1" s="186"/>
      <c r="TBA1" s="186"/>
      <c r="TBB1" s="186"/>
      <c r="TBC1" s="186"/>
      <c r="TBD1" s="186"/>
      <c r="TBE1" s="186"/>
      <c r="TBF1" s="186"/>
      <c r="TBG1" s="186"/>
      <c r="TBH1" s="186"/>
      <c r="TBI1" s="186"/>
      <c r="TBJ1" s="186"/>
      <c r="TBK1" s="186"/>
      <c r="TBL1" s="186"/>
      <c r="TBM1" s="186"/>
      <c r="TBN1" s="186"/>
      <c r="TBO1" s="186"/>
      <c r="TBP1" s="186"/>
      <c r="TBQ1" s="186"/>
      <c r="TBR1" s="186"/>
      <c r="TBS1" s="186"/>
      <c r="TBT1" s="186"/>
      <c r="TBU1" s="186"/>
      <c r="TBV1" s="186"/>
      <c r="TBW1" s="186"/>
      <c r="TBX1" s="186"/>
      <c r="TBY1" s="186"/>
      <c r="TBZ1" s="186"/>
      <c r="TCA1" s="186"/>
      <c r="TCB1" s="186"/>
      <c r="TCC1" s="186"/>
      <c r="TCD1" s="186"/>
      <c r="TCE1" s="186"/>
      <c r="TCF1" s="186"/>
      <c r="TCG1" s="186"/>
      <c r="TCH1" s="186"/>
      <c r="TCI1" s="186"/>
      <c r="TCJ1" s="186"/>
      <c r="TCK1" s="186"/>
      <c r="TCL1" s="186"/>
      <c r="TCM1" s="186"/>
      <c r="TCN1" s="186"/>
      <c r="TCO1" s="186"/>
      <c r="TCP1" s="186"/>
      <c r="TCQ1" s="186"/>
      <c r="TCR1" s="186"/>
      <c r="TCS1" s="186"/>
      <c r="TCT1" s="186"/>
      <c r="TCU1" s="186"/>
      <c r="TCV1" s="186"/>
      <c r="TCW1" s="186"/>
      <c r="TCX1" s="186"/>
      <c r="TCY1" s="186"/>
      <c r="TCZ1" s="186"/>
      <c r="TDA1" s="186"/>
      <c r="TDB1" s="186"/>
      <c r="TDC1" s="186"/>
      <c r="TDD1" s="186"/>
      <c r="TDE1" s="186"/>
      <c r="TDF1" s="186"/>
      <c r="TDG1" s="186"/>
      <c r="TDH1" s="186"/>
      <c r="TDI1" s="186"/>
      <c r="TDJ1" s="186"/>
      <c r="TDK1" s="186"/>
      <c r="TDL1" s="186"/>
      <c r="TDM1" s="186"/>
      <c r="TDN1" s="186"/>
      <c r="TDO1" s="186"/>
      <c r="TDP1" s="186"/>
      <c r="TDQ1" s="186"/>
      <c r="TDR1" s="186"/>
      <c r="TDS1" s="186"/>
      <c r="TDT1" s="186"/>
      <c r="TDU1" s="186"/>
      <c r="TDV1" s="186"/>
      <c r="TDW1" s="186"/>
      <c r="TDX1" s="186"/>
      <c r="TDY1" s="186"/>
      <c r="TDZ1" s="186"/>
      <c r="TEA1" s="186"/>
      <c r="TEB1" s="186"/>
      <c r="TEC1" s="186"/>
      <c r="TED1" s="186"/>
      <c r="TEE1" s="186"/>
      <c r="TEF1" s="186"/>
      <c r="TEG1" s="186"/>
      <c r="TEH1" s="186"/>
      <c r="TEI1" s="186"/>
      <c r="TEJ1" s="186"/>
      <c r="TEK1" s="186"/>
      <c r="TEL1" s="186"/>
      <c r="TEM1" s="186"/>
      <c r="TEN1" s="186"/>
      <c r="TEO1" s="186"/>
      <c r="TEP1" s="186"/>
      <c r="TEQ1" s="186"/>
      <c r="TER1" s="186"/>
      <c r="TES1" s="186"/>
      <c r="TET1" s="186"/>
      <c r="TEU1" s="186"/>
      <c r="TEV1" s="186"/>
      <c r="TEW1" s="186"/>
      <c r="TEX1" s="186"/>
      <c r="TEY1" s="186"/>
      <c r="TEZ1" s="186"/>
      <c r="TFA1" s="186"/>
      <c r="TFB1" s="186"/>
      <c r="TFC1" s="186"/>
      <c r="TFD1" s="186"/>
      <c r="TFE1" s="186"/>
      <c r="TFF1" s="186"/>
      <c r="TFG1" s="186"/>
      <c r="TFH1" s="186"/>
      <c r="TFI1" s="186"/>
      <c r="TFJ1" s="186"/>
      <c r="TFK1" s="186"/>
      <c r="TFL1" s="186"/>
      <c r="TFM1" s="186"/>
      <c r="TFN1" s="186"/>
      <c r="TFO1" s="186"/>
      <c r="TFP1" s="186"/>
      <c r="TFQ1" s="186"/>
      <c r="TFR1" s="186"/>
      <c r="TFS1" s="186"/>
      <c r="TFT1" s="186"/>
      <c r="TFU1" s="186"/>
      <c r="TFV1" s="186"/>
      <c r="TFW1" s="186"/>
      <c r="TFX1" s="186"/>
      <c r="TFY1" s="186"/>
      <c r="TFZ1" s="186"/>
      <c r="TGA1" s="186"/>
      <c r="TGB1" s="186"/>
      <c r="TGC1" s="186"/>
      <c r="TGD1" s="186"/>
      <c r="TGE1" s="186"/>
      <c r="TGF1" s="186"/>
      <c r="TGG1" s="186"/>
      <c r="TGH1" s="186"/>
      <c r="TGI1" s="186"/>
      <c r="TGJ1" s="186"/>
      <c r="TGK1" s="186"/>
      <c r="TGL1" s="186"/>
      <c r="TGM1" s="186"/>
      <c r="TGN1" s="186"/>
      <c r="TGO1" s="186"/>
      <c r="TGP1" s="186"/>
      <c r="TGQ1" s="186"/>
      <c r="TGR1" s="186"/>
      <c r="TGS1" s="186"/>
      <c r="TGT1" s="186"/>
      <c r="TGU1" s="186"/>
      <c r="TGV1" s="186"/>
      <c r="TGW1" s="186"/>
      <c r="TGX1" s="186"/>
      <c r="TGY1" s="186"/>
      <c r="TGZ1" s="186"/>
      <c r="THA1" s="186"/>
      <c r="THB1" s="186"/>
      <c r="THC1" s="186"/>
      <c r="THD1" s="186"/>
      <c r="THE1" s="186"/>
      <c r="THF1" s="186"/>
      <c r="THG1" s="186"/>
      <c r="THH1" s="186"/>
      <c r="THI1" s="186"/>
      <c r="THJ1" s="186"/>
      <c r="THK1" s="186"/>
      <c r="THL1" s="186"/>
      <c r="THM1" s="186"/>
      <c r="THN1" s="186"/>
      <c r="THO1" s="186"/>
      <c r="THP1" s="186"/>
      <c r="THQ1" s="186"/>
      <c r="THR1" s="186"/>
      <c r="THS1" s="186"/>
      <c r="THT1" s="186"/>
      <c r="THU1" s="186"/>
      <c r="THV1" s="186"/>
      <c r="THW1" s="186"/>
      <c r="THX1" s="186"/>
      <c r="THY1" s="186"/>
      <c r="THZ1" s="186"/>
      <c r="TIA1" s="186"/>
      <c r="TIB1" s="186"/>
      <c r="TIC1" s="186"/>
      <c r="TID1" s="186"/>
      <c r="TIE1" s="186"/>
      <c r="TIF1" s="186"/>
      <c r="TIG1" s="186"/>
      <c r="TIH1" s="186"/>
      <c r="TII1" s="186"/>
      <c r="TIJ1" s="186"/>
      <c r="TIK1" s="186"/>
      <c r="TIL1" s="186"/>
      <c r="TIM1" s="186"/>
      <c r="TIN1" s="186"/>
      <c r="TIO1" s="186"/>
      <c r="TIP1" s="186"/>
      <c r="TIQ1" s="186"/>
      <c r="TIR1" s="186"/>
      <c r="TIS1" s="186"/>
      <c r="TIT1" s="186"/>
      <c r="TIU1" s="186"/>
      <c r="TIV1" s="186"/>
      <c r="TIW1" s="186"/>
      <c r="TIX1" s="186"/>
      <c r="TIY1" s="186"/>
      <c r="TIZ1" s="186"/>
      <c r="TJA1" s="186"/>
      <c r="TJB1" s="186"/>
      <c r="TJC1" s="186"/>
      <c r="TJD1" s="186"/>
      <c r="TJE1" s="186"/>
      <c r="TJF1" s="186"/>
      <c r="TJG1" s="186"/>
      <c r="TJH1" s="186"/>
      <c r="TJI1" s="186"/>
      <c r="TJJ1" s="186"/>
      <c r="TJK1" s="186"/>
      <c r="TJL1" s="186"/>
      <c r="TJM1" s="186"/>
      <c r="TJN1" s="186"/>
      <c r="TJO1" s="186"/>
      <c r="TJP1" s="186"/>
      <c r="TJQ1" s="186"/>
      <c r="TJR1" s="186"/>
      <c r="TJS1" s="186"/>
      <c r="TJT1" s="186"/>
      <c r="TJU1" s="186"/>
      <c r="TJV1" s="186"/>
      <c r="TJW1" s="186"/>
      <c r="TJX1" s="186"/>
      <c r="TJY1" s="186"/>
      <c r="TJZ1" s="186"/>
      <c r="TKA1" s="186"/>
      <c r="TKB1" s="186"/>
      <c r="TKC1" s="186"/>
      <c r="TKD1" s="186"/>
      <c r="TKE1" s="186"/>
      <c r="TKF1" s="186"/>
      <c r="TKG1" s="186"/>
      <c r="TKH1" s="186"/>
      <c r="TKI1" s="186"/>
      <c r="TKJ1" s="186"/>
      <c r="TKK1" s="186"/>
      <c r="TKL1" s="186"/>
      <c r="TKM1" s="186"/>
      <c r="TKN1" s="186"/>
      <c r="TKO1" s="186"/>
      <c r="TKP1" s="186"/>
      <c r="TKQ1" s="186"/>
      <c r="TKR1" s="186"/>
      <c r="TKS1" s="186"/>
      <c r="TKT1" s="186"/>
      <c r="TKU1" s="186"/>
      <c r="TKV1" s="186"/>
      <c r="TKW1" s="186"/>
      <c r="TKX1" s="186"/>
      <c r="TKY1" s="186"/>
      <c r="TKZ1" s="186"/>
      <c r="TLA1" s="186"/>
      <c r="TLB1" s="186"/>
      <c r="TLC1" s="186"/>
      <c r="TLD1" s="186"/>
      <c r="TLE1" s="186"/>
      <c r="TLF1" s="186"/>
      <c r="TLG1" s="186"/>
      <c r="TLH1" s="186"/>
      <c r="TLI1" s="186"/>
      <c r="TLJ1" s="186"/>
      <c r="TLK1" s="186"/>
      <c r="TLL1" s="186"/>
      <c r="TLM1" s="186"/>
      <c r="TLN1" s="186"/>
      <c r="TLO1" s="186"/>
      <c r="TLP1" s="186"/>
      <c r="TLQ1" s="186"/>
      <c r="TLR1" s="186"/>
      <c r="TLS1" s="186"/>
      <c r="TLT1" s="186"/>
      <c r="TLU1" s="186"/>
      <c r="TLV1" s="186"/>
      <c r="TLW1" s="186"/>
      <c r="TLX1" s="186"/>
      <c r="TLY1" s="186"/>
      <c r="TLZ1" s="186"/>
      <c r="TMA1" s="186"/>
      <c r="TMB1" s="186"/>
      <c r="TMC1" s="186"/>
      <c r="TMD1" s="186"/>
      <c r="TME1" s="186"/>
      <c r="TMF1" s="186"/>
      <c r="TMG1" s="186"/>
      <c r="TMH1" s="186"/>
      <c r="TMI1" s="186"/>
      <c r="TMJ1" s="186"/>
      <c r="TMK1" s="186"/>
      <c r="TML1" s="186"/>
      <c r="TMM1" s="186"/>
      <c r="TMN1" s="186"/>
      <c r="TMO1" s="186"/>
      <c r="TMP1" s="186"/>
      <c r="TMQ1" s="186"/>
      <c r="TMR1" s="186"/>
      <c r="TMS1" s="186"/>
      <c r="TMT1" s="186"/>
      <c r="TMU1" s="186"/>
      <c r="TMV1" s="186"/>
      <c r="TMW1" s="186"/>
      <c r="TMX1" s="186"/>
      <c r="TMY1" s="186"/>
      <c r="TMZ1" s="186"/>
      <c r="TNA1" s="186"/>
      <c r="TNB1" s="186"/>
      <c r="TNC1" s="186"/>
      <c r="TND1" s="186"/>
      <c r="TNE1" s="186"/>
      <c r="TNF1" s="186"/>
      <c r="TNG1" s="186"/>
      <c r="TNH1" s="186"/>
      <c r="TNI1" s="186"/>
      <c r="TNJ1" s="186"/>
      <c r="TNK1" s="186"/>
      <c r="TNL1" s="186"/>
      <c r="TNM1" s="186"/>
      <c r="TNN1" s="186"/>
      <c r="TNO1" s="186"/>
      <c r="TNP1" s="186"/>
      <c r="TNQ1" s="186"/>
      <c r="TNR1" s="186"/>
      <c r="TNS1" s="186"/>
      <c r="TNT1" s="186"/>
      <c r="TNU1" s="186"/>
      <c r="TNV1" s="186"/>
      <c r="TNW1" s="186"/>
      <c r="TNX1" s="186"/>
      <c r="TNY1" s="186"/>
      <c r="TNZ1" s="186"/>
      <c r="TOA1" s="186"/>
      <c r="TOB1" s="186"/>
      <c r="TOC1" s="186"/>
      <c r="TOD1" s="186"/>
      <c r="TOE1" s="186"/>
      <c r="TOF1" s="186"/>
      <c r="TOG1" s="186"/>
      <c r="TOH1" s="186"/>
      <c r="TOI1" s="186"/>
      <c r="TOJ1" s="186"/>
      <c r="TOK1" s="186"/>
      <c r="TOL1" s="186"/>
      <c r="TOM1" s="186"/>
      <c r="TON1" s="186"/>
      <c r="TOO1" s="186"/>
      <c r="TOP1" s="186"/>
      <c r="TOQ1" s="186"/>
      <c r="TOR1" s="186"/>
      <c r="TOS1" s="186"/>
      <c r="TOT1" s="186"/>
      <c r="TOU1" s="186"/>
      <c r="TOV1" s="186"/>
      <c r="TOW1" s="186"/>
      <c r="TOX1" s="186"/>
      <c r="TOY1" s="186"/>
      <c r="TOZ1" s="186"/>
      <c r="TPA1" s="186"/>
      <c r="TPB1" s="186"/>
      <c r="TPC1" s="186"/>
      <c r="TPD1" s="186"/>
      <c r="TPE1" s="186"/>
      <c r="TPF1" s="186"/>
      <c r="TPG1" s="186"/>
      <c r="TPH1" s="186"/>
      <c r="TPI1" s="186"/>
      <c r="TPJ1" s="186"/>
      <c r="TPK1" s="186"/>
      <c r="TPL1" s="186"/>
      <c r="TPM1" s="186"/>
      <c r="TPN1" s="186"/>
      <c r="TPO1" s="186"/>
      <c r="TPP1" s="186"/>
      <c r="TPQ1" s="186"/>
      <c r="TPR1" s="186"/>
      <c r="TPS1" s="186"/>
      <c r="TPT1" s="186"/>
      <c r="TPU1" s="186"/>
      <c r="TPV1" s="186"/>
      <c r="TPW1" s="186"/>
      <c r="TPX1" s="186"/>
      <c r="TPY1" s="186"/>
      <c r="TPZ1" s="186"/>
      <c r="TQA1" s="186"/>
      <c r="TQB1" s="186"/>
      <c r="TQC1" s="186"/>
      <c r="TQD1" s="186"/>
      <c r="TQE1" s="186"/>
      <c r="TQF1" s="186"/>
      <c r="TQG1" s="186"/>
      <c r="TQH1" s="186"/>
      <c r="TQI1" s="186"/>
      <c r="TQJ1" s="186"/>
      <c r="TQK1" s="186"/>
      <c r="TQL1" s="186"/>
      <c r="TQM1" s="186"/>
      <c r="TQN1" s="186"/>
      <c r="TQO1" s="186"/>
      <c r="TQP1" s="186"/>
      <c r="TQQ1" s="186"/>
      <c r="TQR1" s="186"/>
      <c r="TQS1" s="186"/>
      <c r="TQT1" s="186"/>
      <c r="TQU1" s="186"/>
      <c r="TQV1" s="186"/>
      <c r="TQW1" s="186"/>
      <c r="TQX1" s="186"/>
      <c r="TQY1" s="186"/>
      <c r="TQZ1" s="186"/>
      <c r="TRA1" s="186"/>
      <c r="TRB1" s="186"/>
      <c r="TRC1" s="186"/>
      <c r="TRD1" s="186"/>
      <c r="TRE1" s="186"/>
      <c r="TRF1" s="186"/>
      <c r="TRG1" s="186"/>
      <c r="TRH1" s="186"/>
      <c r="TRI1" s="186"/>
      <c r="TRJ1" s="186"/>
      <c r="TRK1" s="186"/>
      <c r="TRL1" s="186"/>
      <c r="TRM1" s="186"/>
      <c r="TRN1" s="186"/>
      <c r="TRO1" s="186"/>
      <c r="TRP1" s="186"/>
      <c r="TRQ1" s="186"/>
      <c r="TRR1" s="186"/>
      <c r="TRS1" s="186"/>
      <c r="TRT1" s="186"/>
      <c r="TRU1" s="186"/>
      <c r="TRV1" s="186"/>
      <c r="TRW1" s="186"/>
      <c r="TRX1" s="186"/>
      <c r="TRY1" s="186"/>
      <c r="TRZ1" s="186"/>
      <c r="TSA1" s="186"/>
      <c r="TSB1" s="186"/>
      <c r="TSC1" s="186"/>
      <c r="TSD1" s="186"/>
      <c r="TSE1" s="186"/>
      <c r="TSF1" s="186"/>
      <c r="TSG1" s="186"/>
      <c r="TSH1" s="186"/>
      <c r="TSI1" s="186"/>
      <c r="TSJ1" s="186"/>
      <c r="TSK1" s="186"/>
      <c r="TSL1" s="186"/>
      <c r="TSM1" s="186"/>
      <c r="TSN1" s="186"/>
      <c r="TSO1" s="186"/>
      <c r="TSP1" s="186"/>
      <c r="TSQ1" s="186"/>
      <c r="TSR1" s="186"/>
      <c r="TSS1" s="186"/>
      <c r="TST1" s="186"/>
      <c r="TSU1" s="186"/>
      <c r="TSV1" s="186"/>
      <c r="TSW1" s="186"/>
      <c r="TSX1" s="186"/>
      <c r="TSY1" s="186"/>
      <c r="TSZ1" s="186"/>
      <c r="TTA1" s="186"/>
      <c r="TTB1" s="186"/>
      <c r="TTC1" s="186"/>
      <c r="TTD1" s="186"/>
      <c r="TTE1" s="186"/>
      <c r="TTF1" s="186"/>
      <c r="TTG1" s="186"/>
      <c r="TTH1" s="186"/>
      <c r="TTI1" s="186"/>
      <c r="TTJ1" s="186"/>
      <c r="TTK1" s="186"/>
      <c r="TTL1" s="186"/>
      <c r="TTM1" s="186"/>
      <c r="TTN1" s="186"/>
      <c r="TTO1" s="186"/>
      <c r="TTP1" s="186"/>
      <c r="TTQ1" s="186"/>
      <c r="TTR1" s="186"/>
      <c r="TTS1" s="186"/>
      <c r="TTT1" s="186"/>
      <c r="TTU1" s="186"/>
      <c r="TTV1" s="186"/>
      <c r="TTW1" s="186"/>
      <c r="TTX1" s="186"/>
      <c r="TTY1" s="186"/>
      <c r="TTZ1" s="186"/>
      <c r="TUA1" s="186"/>
      <c r="TUB1" s="186"/>
      <c r="TUC1" s="186"/>
      <c r="TUD1" s="186"/>
      <c r="TUE1" s="186"/>
      <c r="TUF1" s="186"/>
      <c r="TUG1" s="186"/>
      <c r="TUH1" s="186"/>
      <c r="TUI1" s="186"/>
      <c r="TUJ1" s="186"/>
      <c r="TUK1" s="186"/>
      <c r="TUL1" s="186"/>
      <c r="TUM1" s="186"/>
      <c r="TUN1" s="186"/>
      <c r="TUO1" s="186"/>
      <c r="TUP1" s="186"/>
      <c r="TUQ1" s="186"/>
      <c r="TUR1" s="186"/>
      <c r="TUS1" s="186"/>
      <c r="TUT1" s="186"/>
      <c r="TUU1" s="186"/>
      <c r="TUV1" s="186"/>
      <c r="TUW1" s="186"/>
      <c r="TUX1" s="186"/>
      <c r="TUY1" s="186"/>
      <c r="TUZ1" s="186"/>
      <c r="TVA1" s="186"/>
      <c r="TVB1" s="186"/>
      <c r="TVC1" s="186"/>
      <c r="TVD1" s="186"/>
      <c r="TVE1" s="186"/>
      <c r="TVF1" s="186"/>
      <c r="TVG1" s="186"/>
      <c r="TVH1" s="186"/>
      <c r="TVI1" s="186"/>
      <c r="TVJ1" s="186"/>
      <c r="TVK1" s="186"/>
      <c r="TVL1" s="186"/>
      <c r="TVM1" s="186"/>
      <c r="TVN1" s="186"/>
      <c r="TVO1" s="186"/>
      <c r="TVP1" s="186"/>
      <c r="TVQ1" s="186"/>
      <c r="TVR1" s="186"/>
      <c r="TVS1" s="186"/>
      <c r="TVT1" s="186"/>
      <c r="TVU1" s="186"/>
      <c r="TVV1" s="186"/>
      <c r="TVW1" s="186"/>
      <c r="TVX1" s="186"/>
      <c r="TVY1" s="186"/>
      <c r="TVZ1" s="186"/>
      <c r="TWA1" s="186"/>
      <c r="TWB1" s="186"/>
      <c r="TWC1" s="186"/>
      <c r="TWD1" s="186"/>
      <c r="TWE1" s="186"/>
      <c r="TWF1" s="186"/>
      <c r="TWG1" s="186"/>
      <c r="TWH1" s="186"/>
      <c r="TWI1" s="186"/>
      <c r="TWJ1" s="186"/>
      <c r="TWK1" s="186"/>
      <c r="TWL1" s="186"/>
      <c r="TWM1" s="186"/>
      <c r="TWN1" s="186"/>
      <c r="TWO1" s="186"/>
      <c r="TWP1" s="186"/>
      <c r="TWQ1" s="186"/>
      <c r="TWR1" s="186"/>
      <c r="TWS1" s="186"/>
      <c r="TWT1" s="186"/>
      <c r="TWU1" s="186"/>
      <c r="TWV1" s="186"/>
      <c r="TWW1" s="186"/>
      <c r="TWX1" s="186"/>
      <c r="TWY1" s="186"/>
      <c r="TWZ1" s="186"/>
      <c r="TXA1" s="186"/>
      <c r="TXB1" s="186"/>
      <c r="TXC1" s="186"/>
      <c r="TXD1" s="186"/>
      <c r="TXE1" s="186"/>
      <c r="TXF1" s="186"/>
      <c r="TXG1" s="186"/>
      <c r="TXH1" s="186"/>
      <c r="TXI1" s="186"/>
      <c r="TXJ1" s="186"/>
      <c r="TXK1" s="186"/>
      <c r="TXL1" s="186"/>
      <c r="TXM1" s="186"/>
      <c r="TXN1" s="186"/>
      <c r="TXO1" s="186"/>
      <c r="TXP1" s="186"/>
      <c r="TXQ1" s="186"/>
      <c r="TXR1" s="186"/>
      <c r="TXS1" s="186"/>
      <c r="TXT1" s="186"/>
      <c r="TXU1" s="186"/>
      <c r="TXV1" s="186"/>
      <c r="TXW1" s="186"/>
      <c r="TXX1" s="186"/>
      <c r="TXY1" s="186"/>
      <c r="TXZ1" s="186"/>
      <c r="TYA1" s="186"/>
      <c r="TYB1" s="186"/>
      <c r="TYC1" s="186"/>
      <c r="TYD1" s="186"/>
      <c r="TYE1" s="186"/>
      <c r="TYF1" s="186"/>
      <c r="TYG1" s="186"/>
      <c r="TYH1" s="186"/>
      <c r="TYI1" s="186"/>
      <c r="TYJ1" s="186"/>
      <c r="TYK1" s="186"/>
      <c r="TYL1" s="186"/>
      <c r="TYM1" s="186"/>
      <c r="TYN1" s="186"/>
      <c r="TYO1" s="186"/>
      <c r="TYP1" s="186"/>
      <c r="TYQ1" s="186"/>
      <c r="TYR1" s="186"/>
      <c r="TYS1" s="186"/>
      <c r="TYT1" s="186"/>
      <c r="TYU1" s="186"/>
      <c r="TYV1" s="186"/>
      <c r="TYW1" s="186"/>
      <c r="TYX1" s="186"/>
      <c r="TYY1" s="186"/>
      <c r="TYZ1" s="186"/>
      <c r="TZA1" s="186"/>
      <c r="TZB1" s="186"/>
      <c r="TZC1" s="186"/>
      <c r="TZD1" s="186"/>
      <c r="TZE1" s="186"/>
      <c r="TZF1" s="186"/>
      <c r="TZG1" s="186"/>
      <c r="TZH1" s="186"/>
      <c r="TZI1" s="186"/>
      <c r="TZJ1" s="186"/>
      <c r="TZK1" s="186"/>
      <c r="TZL1" s="186"/>
      <c r="TZM1" s="186"/>
      <c r="TZN1" s="186"/>
      <c r="TZO1" s="186"/>
      <c r="TZP1" s="186"/>
      <c r="TZQ1" s="186"/>
      <c r="TZR1" s="186"/>
      <c r="TZS1" s="186"/>
      <c r="TZT1" s="186"/>
      <c r="TZU1" s="186"/>
      <c r="TZV1" s="186"/>
      <c r="TZW1" s="186"/>
      <c r="TZX1" s="186"/>
      <c r="TZY1" s="186"/>
      <c r="TZZ1" s="186"/>
      <c r="UAA1" s="186"/>
      <c r="UAB1" s="186"/>
      <c r="UAC1" s="186"/>
      <c r="UAD1" s="186"/>
      <c r="UAE1" s="186"/>
      <c r="UAF1" s="186"/>
      <c r="UAG1" s="186"/>
      <c r="UAH1" s="186"/>
      <c r="UAI1" s="186"/>
      <c r="UAJ1" s="186"/>
      <c r="UAK1" s="186"/>
      <c r="UAL1" s="186"/>
      <c r="UAM1" s="186"/>
      <c r="UAN1" s="186"/>
      <c r="UAO1" s="186"/>
      <c r="UAP1" s="186"/>
      <c r="UAQ1" s="186"/>
      <c r="UAR1" s="186"/>
      <c r="UAS1" s="186"/>
      <c r="UAT1" s="186"/>
      <c r="UAU1" s="186"/>
      <c r="UAV1" s="186"/>
      <c r="UAW1" s="186"/>
      <c r="UAX1" s="186"/>
      <c r="UAY1" s="186"/>
      <c r="UAZ1" s="186"/>
      <c r="UBA1" s="186"/>
      <c r="UBB1" s="186"/>
      <c r="UBC1" s="186"/>
      <c r="UBD1" s="186"/>
      <c r="UBE1" s="186"/>
      <c r="UBF1" s="186"/>
      <c r="UBG1" s="186"/>
      <c r="UBH1" s="186"/>
      <c r="UBI1" s="186"/>
      <c r="UBJ1" s="186"/>
      <c r="UBK1" s="186"/>
      <c r="UBL1" s="186"/>
      <c r="UBM1" s="186"/>
      <c r="UBN1" s="186"/>
      <c r="UBO1" s="186"/>
      <c r="UBP1" s="186"/>
      <c r="UBQ1" s="186"/>
      <c r="UBR1" s="186"/>
      <c r="UBS1" s="186"/>
      <c r="UBT1" s="186"/>
      <c r="UBU1" s="186"/>
      <c r="UBV1" s="186"/>
      <c r="UBW1" s="186"/>
      <c r="UBX1" s="186"/>
      <c r="UBY1" s="186"/>
      <c r="UBZ1" s="186"/>
      <c r="UCA1" s="186"/>
      <c r="UCB1" s="186"/>
      <c r="UCC1" s="186"/>
      <c r="UCD1" s="186"/>
      <c r="UCE1" s="186"/>
      <c r="UCF1" s="186"/>
      <c r="UCG1" s="186"/>
      <c r="UCH1" s="186"/>
      <c r="UCI1" s="186"/>
      <c r="UCJ1" s="186"/>
      <c r="UCK1" s="186"/>
      <c r="UCL1" s="186"/>
      <c r="UCM1" s="186"/>
      <c r="UCN1" s="186"/>
      <c r="UCO1" s="186"/>
      <c r="UCP1" s="186"/>
      <c r="UCQ1" s="186"/>
      <c r="UCR1" s="186"/>
      <c r="UCS1" s="186"/>
      <c r="UCT1" s="186"/>
      <c r="UCU1" s="186"/>
      <c r="UCV1" s="186"/>
      <c r="UCW1" s="186"/>
      <c r="UCX1" s="186"/>
      <c r="UCY1" s="186"/>
      <c r="UCZ1" s="186"/>
      <c r="UDA1" s="186"/>
      <c r="UDB1" s="186"/>
      <c r="UDC1" s="186"/>
      <c r="UDD1" s="186"/>
      <c r="UDE1" s="186"/>
      <c r="UDF1" s="186"/>
      <c r="UDG1" s="186"/>
      <c r="UDH1" s="186"/>
      <c r="UDI1" s="186"/>
      <c r="UDJ1" s="186"/>
      <c r="UDK1" s="186"/>
      <c r="UDL1" s="186"/>
      <c r="UDM1" s="186"/>
      <c r="UDN1" s="186"/>
      <c r="UDO1" s="186"/>
      <c r="UDP1" s="186"/>
      <c r="UDQ1" s="186"/>
      <c r="UDR1" s="186"/>
      <c r="UDS1" s="186"/>
      <c r="UDT1" s="186"/>
      <c r="UDU1" s="186"/>
      <c r="UDV1" s="186"/>
      <c r="UDW1" s="186"/>
      <c r="UDX1" s="186"/>
      <c r="UDY1" s="186"/>
      <c r="UDZ1" s="186"/>
      <c r="UEA1" s="186"/>
      <c r="UEB1" s="186"/>
      <c r="UEC1" s="186"/>
      <c r="UED1" s="186"/>
      <c r="UEE1" s="186"/>
      <c r="UEF1" s="186"/>
      <c r="UEG1" s="186"/>
      <c r="UEH1" s="186"/>
      <c r="UEI1" s="186"/>
      <c r="UEJ1" s="186"/>
      <c r="UEK1" s="186"/>
      <c r="UEL1" s="186"/>
      <c r="UEM1" s="186"/>
      <c r="UEN1" s="186"/>
      <c r="UEO1" s="186"/>
      <c r="UEP1" s="186"/>
      <c r="UEQ1" s="186"/>
      <c r="UER1" s="186"/>
      <c r="UES1" s="186"/>
      <c r="UET1" s="186"/>
      <c r="UEU1" s="186"/>
      <c r="UEV1" s="186"/>
      <c r="UEW1" s="186"/>
      <c r="UEX1" s="186"/>
      <c r="UEY1" s="186"/>
      <c r="UEZ1" s="186"/>
      <c r="UFA1" s="186"/>
      <c r="UFB1" s="186"/>
      <c r="UFC1" s="186"/>
      <c r="UFD1" s="186"/>
      <c r="UFE1" s="186"/>
      <c r="UFF1" s="186"/>
      <c r="UFG1" s="186"/>
      <c r="UFH1" s="186"/>
      <c r="UFI1" s="186"/>
      <c r="UFJ1" s="186"/>
      <c r="UFK1" s="186"/>
      <c r="UFL1" s="186"/>
      <c r="UFM1" s="186"/>
      <c r="UFN1" s="186"/>
      <c r="UFO1" s="186"/>
      <c r="UFP1" s="186"/>
      <c r="UFQ1" s="186"/>
      <c r="UFR1" s="186"/>
      <c r="UFS1" s="186"/>
      <c r="UFT1" s="186"/>
      <c r="UFU1" s="186"/>
      <c r="UFV1" s="186"/>
      <c r="UFW1" s="186"/>
      <c r="UFX1" s="186"/>
      <c r="UFY1" s="186"/>
      <c r="UFZ1" s="186"/>
      <c r="UGA1" s="186"/>
      <c r="UGB1" s="186"/>
      <c r="UGC1" s="186"/>
      <c r="UGD1" s="186"/>
      <c r="UGE1" s="186"/>
      <c r="UGF1" s="186"/>
      <c r="UGG1" s="186"/>
      <c r="UGH1" s="186"/>
      <c r="UGI1" s="186"/>
      <c r="UGJ1" s="186"/>
      <c r="UGK1" s="186"/>
      <c r="UGL1" s="186"/>
      <c r="UGM1" s="186"/>
      <c r="UGN1" s="186"/>
      <c r="UGO1" s="186"/>
      <c r="UGP1" s="186"/>
      <c r="UGQ1" s="186"/>
      <c r="UGR1" s="186"/>
      <c r="UGS1" s="186"/>
      <c r="UGT1" s="186"/>
      <c r="UGU1" s="186"/>
      <c r="UGV1" s="186"/>
      <c r="UGW1" s="186"/>
      <c r="UGX1" s="186"/>
      <c r="UGY1" s="186"/>
      <c r="UGZ1" s="186"/>
      <c r="UHA1" s="186"/>
      <c r="UHB1" s="186"/>
      <c r="UHC1" s="186"/>
      <c r="UHD1" s="186"/>
      <c r="UHE1" s="186"/>
      <c r="UHF1" s="186"/>
      <c r="UHG1" s="186"/>
      <c r="UHH1" s="186"/>
      <c r="UHI1" s="186"/>
      <c r="UHJ1" s="186"/>
      <c r="UHK1" s="186"/>
      <c r="UHL1" s="186"/>
      <c r="UHM1" s="186"/>
      <c r="UHN1" s="186"/>
      <c r="UHO1" s="186"/>
      <c r="UHP1" s="186"/>
      <c r="UHQ1" s="186"/>
      <c r="UHR1" s="186"/>
      <c r="UHS1" s="186"/>
      <c r="UHT1" s="186"/>
      <c r="UHU1" s="186"/>
      <c r="UHV1" s="186"/>
      <c r="UHW1" s="186"/>
      <c r="UHX1" s="186"/>
      <c r="UHY1" s="186"/>
      <c r="UHZ1" s="186"/>
      <c r="UIA1" s="186"/>
      <c r="UIB1" s="186"/>
      <c r="UIC1" s="186"/>
      <c r="UID1" s="186"/>
      <c r="UIE1" s="186"/>
      <c r="UIF1" s="186"/>
      <c r="UIG1" s="186"/>
      <c r="UIH1" s="186"/>
      <c r="UII1" s="186"/>
      <c r="UIJ1" s="186"/>
      <c r="UIK1" s="186"/>
      <c r="UIL1" s="186"/>
      <c r="UIM1" s="186"/>
      <c r="UIN1" s="186"/>
      <c r="UIO1" s="186"/>
      <c r="UIP1" s="186"/>
      <c r="UIQ1" s="186"/>
      <c r="UIR1" s="186"/>
      <c r="UIS1" s="186"/>
      <c r="UIT1" s="186"/>
      <c r="UIU1" s="186"/>
      <c r="UIV1" s="186"/>
      <c r="UIW1" s="186"/>
      <c r="UIX1" s="186"/>
      <c r="UIY1" s="186"/>
      <c r="UIZ1" s="186"/>
      <c r="UJA1" s="186"/>
      <c r="UJB1" s="186"/>
      <c r="UJC1" s="186"/>
      <c r="UJD1" s="186"/>
      <c r="UJE1" s="186"/>
      <c r="UJF1" s="186"/>
      <c r="UJG1" s="186"/>
      <c r="UJH1" s="186"/>
      <c r="UJI1" s="186"/>
      <c r="UJJ1" s="186"/>
      <c r="UJK1" s="186"/>
      <c r="UJL1" s="186"/>
      <c r="UJM1" s="186"/>
      <c r="UJN1" s="186"/>
      <c r="UJO1" s="186"/>
      <c r="UJP1" s="186"/>
      <c r="UJQ1" s="186"/>
      <c r="UJR1" s="186"/>
      <c r="UJS1" s="186"/>
      <c r="UJT1" s="186"/>
      <c r="UJU1" s="186"/>
      <c r="UJV1" s="186"/>
      <c r="UJW1" s="186"/>
      <c r="UJX1" s="186"/>
      <c r="UJY1" s="186"/>
      <c r="UJZ1" s="186"/>
      <c r="UKA1" s="186"/>
      <c r="UKB1" s="186"/>
      <c r="UKC1" s="186"/>
      <c r="UKD1" s="186"/>
      <c r="UKE1" s="186"/>
      <c r="UKF1" s="186"/>
      <c r="UKG1" s="186"/>
      <c r="UKH1" s="186"/>
      <c r="UKI1" s="186"/>
      <c r="UKJ1" s="186"/>
      <c r="UKK1" s="186"/>
      <c r="UKL1" s="186"/>
      <c r="UKM1" s="186"/>
      <c r="UKN1" s="186"/>
      <c r="UKO1" s="186"/>
      <c r="UKP1" s="186"/>
      <c r="UKQ1" s="186"/>
      <c r="UKR1" s="186"/>
      <c r="UKS1" s="186"/>
      <c r="UKT1" s="186"/>
      <c r="UKU1" s="186"/>
      <c r="UKV1" s="186"/>
      <c r="UKW1" s="186"/>
      <c r="UKX1" s="186"/>
      <c r="UKY1" s="186"/>
      <c r="UKZ1" s="186"/>
      <c r="ULA1" s="186"/>
      <c r="ULB1" s="186"/>
      <c r="ULC1" s="186"/>
      <c r="ULD1" s="186"/>
      <c r="ULE1" s="186"/>
      <c r="ULF1" s="186"/>
      <c r="ULG1" s="186"/>
      <c r="ULH1" s="186"/>
      <c r="ULI1" s="186"/>
      <c r="ULJ1" s="186"/>
      <c r="ULK1" s="186"/>
      <c r="ULL1" s="186"/>
      <c r="ULM1" s="186"/>
      <c r="ULN1" s="186"/>
      <c r="ULO1" s="186"/>
      <c r="ULP1" s="186"/>
      <c r="ULQ1" s="186"/>
      <c r="ULR1" s="186"/>
      <c r="ULS1" s="186"/>
      <c r="ULT1" s="186"/>
      <c r="ULU1" s="186"/>
      <c r="ULV1" s="186"/>
      <c r="ULW1" s="186"/>
      <c r="ULX1" s="186"/>
      <c r="ULY1" s="186"/>
      <c r="ULZ1" s="186"/>
      <c r="UMA1" s="186"/>
      <c r="UMB1" s="186"/>
      <c r="UMC1" s="186"/>
      <c r="UMD1" s="186"/>
      <c r="UME1" s="186"/>
      <c r="UMF1" s="186"/>
      <c r="UMG1" s="186"/>
      <c r="UMH1" s="186"/>
      <c r="UMI1" s="186"/>
      <c r="UMJ1" s="186"/>
      <c r="UMK1" s="186"/>
      <c r="UML1" s="186"/>
      <c r="UMM1" s="186"/>
      <c r="UMN1" s="186"/>
      <c r="UMO1" s="186"/>
      <c r="UMP1" s="186"/>
      <c r="UMQ1" s="186"/>
      <c r="UMR1" s="186"/>
      <c r="UMS1" s="186"/>
      <c r="UMT1" s="186"/>
      <c r="UMU1" s="186"/>
      <c r="UMV1" s="186"/>
      <c r="UMW1" s="186"/>
      <c r="UMX1" s="186"/>
      <c r="UMY1" s="186"/>
      <c r="UMZ1" s="186"/>
      <c r="UNA1" s="186"/>
      <c r="UNB1" s="186"/>
      <c r="UNC1" s="186"/>
      <c r="UND1" s="186"/>
      <c r="UNE1" s="186"/>
      <c r="UNF1" s="186"/>
      <c r="UNG1" s="186"/>
      <c r="UNH1" s="186"/>
      <c r="UNI1" s="186"/>
      <c r="UNJ1" s="186"/>
      <c r="UNK1" s="186"/>
      <c r="UNL1" s="186"/>
      <c r="UNM1" s="186"/>
      <c r="UNN1" s="186"/>
      <c r="UNO1" s="186"/>
      <c r="UNP1" s="186"/>
      <c r="UNQ1" s="186"/>
      <c r="UNR1" s="186"/>
      <c r="UNS1" s="186"/>
      <c r="UNT1" s="186"/>
      <c r="UNU1" s="186"/>
      <c r="UNV1" s="186"/>
      <c r="UNW1" s="186"/>
      <c r="UNX1" s="186"/>
      <c r="UNY1" s="186"/>
      <c r="UNZ1" s="186"/>
      <c r="UOA1" s="186"/>
      <c r="UOB1" s="186"/>
      <c r="UOC1" s="186"/>
      <c r="UOD1" s="186"/>
      <c r="UOE1" s="186"/>
      <c r="UOF1" s="186"/>
      <c r="UOG1" s="186"/>
      <c r="UOH1" s="186"/>
      <c r="UOI1" s="186"/>
      <c r="UOJ1" s="186"/>
      <c r="UOK1" s="186"/>
      <c r="UOL1" s="186"/>
      <c r="UOM1" s="186"/>
      <c r="UON1" s="186"/>
      <c r="UOO1" s="186"/>
      <c r="UOP1" s="186"/>
      <c r="UOQ1" s="186"/>
      <c r="UOR1" s="186"/>
      <c r="UOS1" s="186"/>
      <c r="UOT1" s="186"/>
      <c r="UOU1" s="186"/>
      <c r="UOV1" s="186"/>
      <c r="UOW1" s="186"/>
      <c r="UOX1" s="186"/>
      <c r="UOY1" s="186"/>
      <c r="UOZ1" s="186"/>
      <c r="UPA1" s="186"/>
      <c r="UPB1" s="186"/>
      <c r="UPC1" s="186"/>
      <c r="UPD1" s="186"/>
      <c r="UPE1" s="186"/>
      <c r="UPF1" s="186"/>
      <c r="UPG1" s="186"/>
      <c r="UPH1" s="186"/>
      <c r="UPI1" s="186"/>
      <c r="UPJ1" s="186"/>
      <c r="UPK1" s="186"/>
      <c r="UPL1" s="186"/>
      <c r="UPM1" s="186"/>
      <c r="UPN1" s="186"/>
      <c r="UPO1" s="186"/>
      <c r="UPP1" s="186"/>
      <c r="UPQ1" s="186"/>
      <c r="UPR1" s="186"/>
      <c r="UPS1" s="186"/>
      <c r="UPT1" s="186"/>
      <c r="UPU1" s="186"/>
      <c r="UPV1" s="186"/>
      <c r="UPW1" s="186"/>
      <c r="UPX1" s="186"/>
      <c r="UPY1" s="186"/>
      <c r="UPZ1" s="186"/>
      <c r="UQA1" s="186"/>
      <c r="UQB1" s="186"/>
      <c r="UQC1" s="186"/>
      <c r="UQD1" s="186"/>
      <c r="UQE1" s="186"/>
      <c r="UQF1" s="186"/>
      <c r="UQG1" s="186"/>
      <c r="UQH1" s="186"/>
      <c r="UQI1" s="186"/>
      <c r="UQJ1" s="186"/>
      <c r="UQK1" s="186"/>
      <c r="UQL1" s="186"/>
      <c r="UQM1" s="186"/>
      <c r="UQN1" s="186"/>
      <c r="UQO1" s="186"/>
      <c r="UQP1" s="186"/>
      <c r="UQQ1" s="186"/>
      <c r="UQR1" s="186"/>
      <c r="UQS1" s="186"/>
      <c r="UQT1" s="186"/>
      <c r="UQU1" s="186"/>
      <c r="UQV1" s="186"/>
      <c r="UQW1" s="186"/>
      <c r="UQX1" s="186"/>
      <c r="UQY1" s="186"/>
      <c r="UQZ1" s="186"/>
      <c r="URA1" s="186"/>
      <c r="URB1" s="186"/>
      <c r="URC1" s="186"/>
      <c r="URD1" s="186"/>
      <c r="URE1" s="186"/>
      <c r="URF1" s="186"/>
      <c r="URG1" s="186"/>
      <c r="URH1" s="186"/>
      <c r="URI1" s="186"/>
      <c r="URJ1" s="186"/>
      <c r="URK1" s="186"/>
      <c r="URL1" s="186"/>
      <c r="URM1" s="186"/>
      <c r="URN1" s="186"/>
      <c r="URO1" s="186"/>
      <c r="URP1" s="186"/>
      <c r="URQ1" s="186"/>
      <c r="URR1" s="186"/>
      <c r="URS1" s="186"/>
      <c r="URT1" s="186"/>
      <c r="URU1" s="186"/>
      <c r="URV1" s="186"/>
      <c r="URW1" s="186"/>
      <c r="URX1" s="186"/>
      <c r="URY1" s="186"/>
      <c r="URZ1" s="186"/>
      <c r="USA1" s="186"/>
      <c r="USB1" s="186"/>
      <c r="USC1" s="186"/>
      <c r="USD1" s="186"/>
      <c r="USE1" s="186"/>
      <c r="USF1" s="186"/>
      <c r="USG1" s="186"/>
      <c r="USH1" s="186"/>
      <c r="USI1" s="186"/>
      <c r="USJ1" s="186"/>
      <c r="USK1" s="186"/>
      <c r="USL1" s="186"/>
      <c r="USM1" s="186"/>
      <c r="USN1" s="186"/>
      <c r="USO1" s="186"/>
      <c r="USP1" s="186"/>
      <c r="USQ1" s="186"/>
      <c r="USR1" s="186"/>
      <c r="USS1" s="186"/>
      <c r="UST1" s="186"/>
      <c r="USU1" s="186"/>
      <c r="USV1" s="186"/>
      <c r="USW1" s="186"/>
      <c r="USX1" s="186"/>
      <c r="USY1" s="186"/>
      <c r="USZ1" s="186"/>
      <c r="UTA1" s="186"/>
      <c r="UTB1" s="186"/>
      <c r="UTC1" s="186"/>
      <c r="UTD1" s="186"/>
      <c r="UTE1" s="186"/>
      <c r="UTF1" s="186"/>
      <c r="UTG1" s="186"/>
      <c r="UTH1" s="186"/>
      <c r="UTI1" s="186"/>
      <c r="UTJ1" s="186"/>
      <c r="UTK1" s="186"/>
      <c r="UTL1" s="186"/>
      <c r="UTM1" s="186"/>
      <c r="UTN1" s="186"/>
      <c r="UTO1" s="186"/>
      <c r="UTP1" s="186"/>
      <c r="UTQ1" s="186"/>
      <c r="UTR1" s="186"/>
      <c r="UTS1" s="186"/>
      <c r="UTT1" s="186"/>
      <c r="UTU1" s="186"/>
      <c r="UTV1" s="186"/>
      <c r="UTW1" s="186"/>
      <c r="UTX1" s="186"/>
      <c r="UTY1" s="186"/>
      <c r="UTZ1" s="186"/>
      <c r="UUA1" s="186"/>
      <c r="UUB1" s="186"/>
      <c r="UUC1" s="186"/>
      <c r="UUD1" s="186"/>
      <c r="UUE1" s="186"/>
      <c r="UUF1" s="186"/>
      <c r="UUG1" s="186"/>
      <c r="UUH1" s="186"/>
      <c r="UUI1" s="186"/>
      <c r="UUJ1" s="186"/>
      <c r="UUK1" s="186"/>
      <c r="UUL1" s="186"/>
      <c r="UUM1" s="186"/>
      <c r="UUN1" s="186"/>
      <c r="UUO1" s="186"/>
      <c r="UUP1" s="186"/>
      <c r="UUQ1" s="186"/>
      <c r="UUR1" s="186"/>
      <c r="UUS1" s="186"/>
      <c r="UUT1" s="186"/>
      <c r="UUU1" s="186"/>
      <c r="UUV1" s="186"/>
      <c r="UUW1" s="186"/>
      <c r="UUX1" s="186"/>
      <c r="UUY1" s="186"/>
      <c r="UUZ1" s="186"/>
      <c r="UVA1" s="186"/>
      <c r="UVB1" s="186"/>
      <c r="UVC1" s="186"/>
      <c r="UVD1" s="186"/>
      <c r="UVE1" s="186"/>
      <c r="UVF1" s="186"/>
      <c r="UVG1" s="186"/>
      <c r="UVH1" s="186"/>
      <c r="UVI1" s="186"/>
      <c r="UVJ1" s="186"/>
      <c r="UVK1" s="186"/>
      <c r="UVL1" s="186"/>
      <c r="UVM1" s="186"/>
      <c r="UVN1" s="186"/>
      <c r="UVO1" s="186"/>
      <c r="UVP1" s="186"/>
      <c r="UVQ1" s="186"/>
      <c r="UVR1" s="186"/>
      <c r="UVS1" s="186"/>
      <c r="UVT1" s="186"/>
      <c r="UVU1" s="186"/>
      <c r="UVV1" s="186"/>
      <c r="UVW1" s="186"/>
      <c r="UVX1" s="186"/>
      <c r="UVY1" s="186"/>
      <c r="UVZ1" s="186"/>
      <c r="UWA1" s="186"/>
      <c r="UWB1" s="186"/>
      <c r="UWC1" s="186"/>
      <c r="UWD1" s="186"/>
      <c r="UWE1" s="186"/>
      <c r="UWF1" s="186"/>
      <c r="UWG1" s="186"/>
      <c r="UWH1" s="186"/>
      <c r="UWI1" s="186"/>
      <c r="UWJ1" s="186"/>
      <c r="UWK1" s="186"/>
      <c r="UWL1" s="186"/>
      <c r="UWM1" s="186"/>
      <c r="UWN1" s="186"/>
      <c r="UWO1" s="186"/>
      <c r="UWP1" s="186"/>
      <c r="UWQ1" s="186"/>
      <c r="UWR1" s="186"/>
      <c r="UWS1" s="186"/>
      <c r="UWT1" s="186"/>
      <c r="UWU1" s="186"/>
      <c r="UWV1" s="186"/>
      <c r="UWW1" s="186"/>
      <c r="UWX1" s="186"/>
      <c r="UWY1" s="186"/>
      <c r="UWZ1" s="186"/>
      <c r="UXA1" s="186"/>
      <c r="UXB1" s="186"/>
      <c r="UXC1" s="186"/>
      <c r="UXD1" s="186"/>
      <c r="UXE1" s="186"/>
      <c r="UXF1" s="186"/>
      <c r="UXG1" s="186"/>
      <c r="UXH1" s="186"/>
      <c r="UXI1" s="186"/>
      <c r="UXJ1" s="186"/>
      <c r="UXK1" s="186"/>
      <c r="UXL1" s="186"/>
      <c r="UXM1" s="186"/>
      <c r="UXN1" s="186"/>
      <c r="UXO1" s="186"/>
      <c r="UXP1" s="186"/>
      <c r="UXQ1" s="186"/>
      <c r="UXR1" s="186"/>
      <c r="UXS1" s="186"/>
      <c r="UXT1" s="186"/>
      <c r="UXU1" s="186"/>
      <c r="UXV1" s="186"/>
      <c r="UXW1" s="186"/>
      <c r="UXX1" s="186"/>
      <c r="UXY1" s="186"/>
      <c r="UXZ1" s="186"/>
      <c r="UYA1" s="186"/>
      <c r="UYB1" s="186"/>
      <c r="UYC1" s="186"/>
      <c r="UYD1" s="186"/>
      <c r="UYE1" s="186"/>
      <c r="UYF1" s="186"/>
      <c r="UYG1" s="186"/>
      <c r="UYH1" s="186"/>
      <c r="UYI1" s="186"/>
      <c r="UYJ1" s="186"/>
      <c r="UYK1" s="186"/>
      <c r="UYL1" s="186"/>
      <c r="UYM1" s="186"/>
      <c r="UYN1" s="186"/>
      <c r="UYO1" s="186"/>
      <c r="UYP1" s="186"/>
      <c r="UYQ1" s="186"/>
      <c r="UYR1" s="186"/>
      <c r="UYS1" s="186"/>
      <c r="UYT1" s="186"/>
      <c r="UYU1" s="186"/>
      <c r="UYV1" s="186"/>
      <c r="UYW1" s="186"/>
      <c r="UYX1" s="186"/>
      <c r="UYY1" s="186"/>
      <c r="UYZ1" s="186"/>
      <c r="UZA1" s="186"/>
      <c r="UZB1" s="186"/>
      <c r="UZC1" s="186"/>
      <c r="UZD1" s="186"/>
      <c r="UZE1" s="186"/>
      <c r="UZF1" s="186"/>
      <c r="UZG1" s="186"/>
      <c r="UZH1" s="186"/>
      <c r="UZI1" s="186"/>
      <c r="UZJ1" s="186"/>
      <c r="UZK1" s="186"/>
      <c r="UZL1" s="186"/>
      <c r="UZM1" s="186"/>
      <c r="UZN1" s="186"/>
      <c r="UZO1" s="186"/>
      <c r="UZP1" s="186"/>
      <c r="UZQ1" s="186"/>
      <c r="UZR1" s="186"/>
      <c r="UZS1" s="186"/>
      <c r="UZT1" s="186"/>
      <c r="UZU1" s="186"/>
      <c r="UZV1" s="186"/>
      <c r="UZW1" s="186"/>
      <c r="UZX1" s="186"/>
      <c r="UZY1" s="186"/>
      <c r="UZZ1" s="186"/>
      <c r="VAA1" s="186"/>
      <c r="VAB1" s="186"/>
      <c r="VAC1" s="186"/>
      <c r="VAD1" s="186"/>
      <c r="VAE1" s="186"/>
      <c r="VAF1" s="186"/>
      <c r="VAG1" s="186"/>
      <c r="VAH1" s="186"/>
      <c r="VAI1" s="186"/>
      <c r="VAJ1" s="186"/>
      <c r="VAK1" s="186"/>
      <c r="VAL1" s="186"/>
      <c r="VAM1" s="186"/>
      <c r="VAN1" s="186"/>
      <c r="VAO1" s="186"/>
      <c r="VAP1" s="186"/>
      <c r="VAQ1" s="186"/>
      <c r="VAR1" s="186"/>
      <c r="VAS1" s="186"/>
      <c r="VAT1" s="186"/>
      <c r="VAU1" s="186"/>
      <c r="VAV1" s="186"/>
      <c r="VAW1" s="186"/>
      <c r="VAX1" s="186"/>
      <c r="VAY1" s="186"/>
      <c r="VAZ1" s="186"/>
      <c r="VBA1" s="186"/>
      <c r="VBB1" s="186"/>
      <c r="VBC1" s="186"/>
      <c r="VBD1" s="186"/>
      <c r="VBE1" s="186"/>
      <c r="VBF1" s="186"/>
      <c r="VBG1" s="186"/>
      <c r="VBH1" s="186"/>
      <c r="VBI1" s="186"/>
      <c r="VBJ1" s="186"/>
      <c r="VBK1" s="186"/>
      <c r="VBL1" s="186"/>
      <c r="VBM1" s="186"/>
      <c r="VBN1" s="186"/>
      <c r="VBO1" s="186"/>
      <c r="VBP1" s="186"/>
      <c r="VBQ1" s="186"/>
      <c r="VBR1" s="186"/>
      <c r="VBS1" s="186"/>
      <c r="VBT1" s="186"/>
      <c r="VBU1" s="186"/>
      <c r="VBV1" s="186"/>
      <c r="VBW1" s="186"/>
      <c r="VBX1" s="186"/>
      <c r="VBY1" s="186"/>
      <c r="VBZ1" s="186"/>
      <c r="VCA1" s="186"/>
      <c r="VCB1" s="186"/>
      <c r="VCC1" s="186"/>
      <c r="VCD1" s="186"/>
      <c r="VCE1" s="186"/>
      <c r="VCF1" s="186"/>
      <c r="VCG1" s="186"/>
      <c r="VCH1" s="186"/>
      <c r="VCI1" s="186"/>
      <c r="VCJ1" s="186"/>
      <c r="VCK1" s="186"/>
      <c r="VCL1" s="186"/>
      <c r="VCM1" s="186"/>
      <c r="VCN1" s="186"/>
      <c r="VCO1" s="186"/>
      <c r="VCP1" s="186"/>
      <c r="VCQ1" s="186"/>
      <c r="VCR1" s="186"/>
      <c r="VCS1" s="186"/>
      <c r="VCT1" s="186"/>
      <c r="VCU1" s="186"/>
      <c r="VCV1" s="186"/>
      <c r="VCW1" s="186"/>
      <c r="VCX1" s="186"/>
      <c r="VCY1" s="186"/>
      <c r="VCZ1" s="186"/>
      <c r="VDA1" s="186"/>
      <c r="VDB1" s="186"/>
      <c r="VDC1" s="186"/>
      <c r="VDD1" s="186"/>
      <c r="VDE1" s="186"/>
      <c r="VDF1" s="186"/>
      <c r="VDG1" s="186"/>
      <c r="VDH1" s="186"/>
      <c r="VDI1" s="186"/>
      <c r="VDJ1" s="186"/>
      <c r="VDK1" s="186"/>
      <c r="VDL1" s="186"/>
      <c r="VDM1" s="186"/>
      <c r="VDN1" s="186"/>
      <c r="VDO1" s="186"/>
      <c r="VDP1" s="186"/>
      <c r="VDQ1" s="186"/>
      <c r="VDR1" s="186"/>
      <c r="VDS1" s="186"/>
      <c r="VDT1" s="186"/>
      <c r="VDU1" s="186"/>
      <c r="VDV1" s="186"/>
      <c r="VDW1" s="186"/>
      <c r="VDX1" s="186"/>
      <c r="VDY1" s="186"/>
      <c r="VDZ1" s="186"/>
      <c r="VEA1" s="186"/>
      <c r="VEB1" s="186"/>
      <c r="VEC1" s="186"/>
      <c r="VED1" s="186"/>
      <c r="VEE1" s="186"/>
      <c r="VEF1" s="186"/>
      <c r="VEG1" s="186"/>
      <c r="VEH1" s="186"/>
      <c r="VEI1" s="186"/>
      <c r="VEJ1" s="186"/>
      <c r="VEK1" s="186"/>
      <c r="VEL1" s="186"/>
      <c r="VEM1" s="186"/>
      <c r="VEN1" s="186"/>
      <c r="VEO1" s="186"/>
      <c r="VEP1" s="186"/>
      <c r="VEQ1" s="186"/>
      <c r="VER1" s="186"/>
      <c r="VES1" s="186"/>
      <c r="VET1" s="186"/>
      <c r="VEU1" s="186"/>
      <c r="VEV1" s="186"/>
      <c r="VEW1" s="186"/>
      <c r="VEX1" s="186"/>
      <c r="VEY1" s="186"/>
      <c r="VEZ1" s="186"/>
      <c r="VFA1" s="186"/>
      <c r="VFB1" s="186"/>
      <c r="VFC1" s="186"/>
      <c r="VFD1" s="186"/>
      <c r="VFE1" s="186"/>
      <c r="VFF1" s="186"/>
      <c r="VFG1" s="186"/>
      <c r="VFH1" s="186"/>
      <c r="VFI1" s="186"/>
      <c r="VFJ1" s="186"/>
      <c r="VFK1" s="186"/>
      <c r="VFL1" s="186"/>
      <c r="VFM1" s="186"/>
      <c r="VFN1" s="186"/>
      <c r="VFO1" s="186"/>
      <c r="VFP1" s="186"/>
      <c r="VFQ1" s="186"/>
      <c r="VFR1" s="186"/>
      <c r="VFS1" s="186"/>
      <c r="VFT1" s="186"/>
      <c r="VFU1" s="186"/>
      <c r="VFV1" s="186"/>
      <c r="VFW1" s="186"/>
      <c r="VFX1" s="186"/>
      <c r="VFY1" s="186"/>
      <c r="VFZ1" s="186"/>
      <c r="VGA1" s="186"/>
      <c r="VGB1" s="186"/>
      <c r="VGC1" s="186"/>
      <c r="VGD1" s="186"/>
      <c r="VGE1" s="186"/>
      <c r="VGF1" s="186"/>
      <c r="VGG1" s="186"/>
      <c r="VGH1" s="186"/>
      <c r="VGI1" s="186"/>
      <c r="VGJ1" s="186"/>
      <c r="VGK1" s="186"/>
      <c r="VGL1" s="186"/>
      <c r="VGM1" s="186"/>
      <c r="VGN1" s="186"/>
      <c r="VGO1" s="186"/>
      <c r="VGP1" s="186"/>
      <c r="VGQ1" s="186"/>
      <c r="VGR1" s="186"/>
      <c r="VGS1" s="186"/>
      <c r="VGT1" s="186"/>
      <c r="VGU1" s="186"/>
      <c r="VGV1" s="186"/>
      <c r="VGW1" s="186"/>
      <c r="VGX1" s="186"/>
      <c r="VGY1" s="186"/>
      <c r="VGZ1" s="186"/>
      <c r="VHA1" s="186"/>
      <c r="VHB1" s="186"/>
      <c r="VHC1" s="186"/>
      <c r="VHD1" s="186"/>
      <c r="VHE1" s="186"/>
      <c r="VHF1" s="186"/>
      <c r="VHG1" s="186"/>
      <c r="VHH1" s="186"/>
      <c r="VHI1" s="186"/>
      <c r="VHJ1" s="186"/>
      <c r="VHK1" s="186"/>
      <c r="VHL1" s="186"/>
      <c r="VHM1" s="186"/>
      <c r="VHN1" s="186"/>
      <c r="VHO1" s="186"/>
      <c r="VHP1" s="186"/>
      <c r="VHQ1" s="186"/>
      <c r="VHR1" s="186"/>
      <c r="VHS1" s="186"/>
      <c r="VHT1" s="186"/>
      <c r="VHU1" s="186"/>
      <c r="VHV1" s="186"/>
      <c r="VHW1" s="186"/>
      <c r="VHX1" s="186"/>
      <c r="VHY1" s="186"/>
      <c r="VHZ1" s="186"/>
      <c r="VIA1" s="186"/>
      <c r="VIB1" s="186"/>
      <c r="VIC1" s="186"/>
      <c r="VID1" s="186"/>
      <c r="VIE1" s="186"/>
      <c r="VIF1" s="186"/>
      <c r="VIG1" s="186"/>
      <c r="VIH1" s="186"/>
      <c r="VII1" s="186"/>
      <c r="VIJ1" s="186"/>
      <c r="VIK1" s="186"/>
      <c r="VIL1" s="186"/>
      <c r="VIM1" s="186"/>
      <c r="VIN1" s="186"/>
      <c r="VIO1" s="186"/>
      <c r="VIP1" s="186"/>
      <c r="VIQ1" s="186"/>
      <c r="VIR1" s="186"/>
      <c r="VIS1" s="186"/>
      <c r="VIT1" s="186"/>
      <c r="VIU1" s="186"/>
      <c r="VIV1" s="186"/>
      <c r="VIW1" s="186"/>
      <c r="VIX1" s="186"/>
      <c r="VIY1" s="186"/>
      <c r="VIZ1" s="186"/>
      <c r="VJA1" s="186"/>
      <c r="VJB1" s="186"/>
      <c r="VJC1" s="186"/>
      <c r="VJD1" s="186"/>
      <c r="VJE1" s="186"/>
      <c r="VJF1" s="186"/>
      <c r="VJG1" s="186"/>
      <c r="VJH1" s="186"/>
      <c r="VJI1" s="186"/>
      <c r="VJJ1" s="186"/>
      <c r="VJK1" s="186"/>
      <c r="VJL1" s="186"/>
      <c r="VJM1" s="186"/>
      <c r="VJN1" s="186"/>
      <c r="VJO1" s="186"/>
      <c r="VJP1" s="186"/>
      <c r="VJQ1" s="186"/>
      <c r="VJR1" s="186"/>
      <c r="VJS1" s="186"/>
      <c r="VJT1" s="186"/>
      <c r="VJU1" s="186"/>
      <c r="VJV1" s="186"/>
      <c r="VJW1" s="186"/>
      <c r="VJX1" s="186"/>
      <c r="VJY1" s="186"/>
      <c r="VJZ1" s="186"/>
      <c r="VKA1" s="186"/>
      <c r="VKB1" s="186"/>
      <c r="VKC1" s="186"/>
      <c r="VKD1" s="186"/>
      <c r="VKE1" s="186"/>
      <c r="VKF1" s="186"/>
      <c r="VKG1" s="186"/>
      <c r="VKH1" s="186"/>
      <c r="VKI1" s="186"/>
      <c r="VKJ1" s="186"/>
      <c r="VKK1" s="186"/>
      <c r="VKL1" s="186"/>
      <c r="VKM1" s="186"/>
      <c r="VKN1" s="186"/>
      <c r="VKO1" s="186"/>
      <c r="VKP1" s="186"/>
      <c r="VKQ1" s="186"/>
      <c r="VKR1" s="186"/>
      <c r="VKS1" s="186"/>
      <c r="VKT1" s="186"/>
      <c r="VKU1" s="186"/>
      <c r="VKV1" s="186"/>
      <c r="VKW1" s="186"/>
      <c r="VKX1" s="186"/>
      <c r="VKY1" s="186"/>
      <c r="VKZ1" s="186"/>
      <c r="VLA1" s="186"/>
      <c r="VLB1" s="186"/>
      <c r="VLC1" s="186"/>
      <c r="VLD1" s="186"/>
      <c r="VLE1" s="186"/>
      <c r="VLF1" s="186"/>
      <c r="VLG1" s="186"/>
      <c r="VLH1" s="186"/>
      <c r="VLI1" s="186"/>
      <c r="VLJ1" s="186"/>
      <c r="VLK1" s="186"/>
      <c r="VLL1" s="186"/>
      <c r="VLM1" s="186"/>
      <c r="VLN1" s="186"/>
      <c r="VLO1" s="186"/>
      <c r="VLP1" s="186"/>
      <c r="VLQ1" s="186"/>
      <c r="VLR1" s="186"/>
      <c r="VLS1" s="186"/>
      <c r="VLT1" s="186"/>
      <c r="VLU1" s="186"/>
      <c r="VLV1" s="186"/>
      <c r="VLW1" s="186"/>
      <c r="VLX1" s="186"/>
      <c r="VLY1" s="186"/>
      <c r="VLZ1" s="186"/>
      <c r="VMA1" s="186"/>
      <c r="VMB1" s="186"/>
      <c r="VMC1" s="186"/>
      <c r="VMD1" s="186"/>
      <c r="VME1" s="186"/>
      <c r="VMF1" s="186"/>
      <c r="VMG1" s="186"/>
      <c r="VMH1" s="186"/>
      <c r="VMI1" s="186"/>
      <c r="VMJ1" s="186"/>
      <c r="VMK1" s="186"/>
      <c r="VML1" s="186"/>
      <c r="VMM1" s="186"/>
      <c r="VMN1" s="186"/>
      <c r="VMO1" s="186"/>
      <c r="VMP1" s="186"/>
      <c r="VMQ1" s="186"/>
      <c r="VMR1" s="186"/>
      <c r="VMS1" s="186"/>
      <c r="VMT1" s="186"/>
      <c r="VMU1" s="186"/>
      <c r="VMV1" s="186"/>
      <c r="VMW1" s="186"/>
      <c r="VMX1" s="186"/>
      <c r="VMY1" s="186"/>
      <c r="VMZ1" s="186"/>
      <c r="VNA1" s="186"/>
      <c r="VNB1" s="186"/>
      <c r="VNC1" s="186"/>
      <c r="VND1" s="186"/>
      <c r="VNE1" s="186"/>
      <c r="VNF1" s="186"/>
      <c r="VNG1" s="186"/>
      <c r="VNH1" s="186"/>
      <c r="VNI1" s="186"/>
      <c r="VNJ1" s="186"/>
      <c r="VNK1" s="186"/>
      <c r="VNL1" s="186"/>
      <c r="VNM1" s="186"/>
      <c r="VNN1" s="186"/>
      <c r="VNO1" s="186"/>
      <c r="VNP1" s="186"/>
      <c r="VNQ1" s="186"/>
      <c r="VNR1" s="186"/>
      <c r="VNS1" s="186"/>
      <c r="VNT1" s="186"/>
      <c r="VNU1" s="186"/>
      <c r="VNV1" s="186"/>
      <c r="VNW1" s="186"/>
      <c r="VNX1" s="186"/>
      <c r="VNY1" s="186"/>
      <c r="VNZ1" s="186"/>
      <c r="VOA1" s="186"/>
      <c r="VOB1" s="186"/>
      <c r="VOC1" s="186"/>
      <c r="VOD1" s="186"/>
      <c r="VOE1" s="186"/>
      <c r="VOF1" s="186"/>
      <c r="VOG1" s="186"/>
      <c r="VOH1" s="186"/>
      <c r="VOI1" s="186"/>
      <c r="VOJ1" s="186"/>
      <c r="VOK1" s="186"/>
      <c r="VOL1" s="186"/>
      <c r="VOM1" s="186"/>
      <c r="VON1" s="186"/>
      <c r="VOO1" s="186"/>
      <c r="VOP1" s="186"/>
      <c r="VOQ1" s="186"/>
      <c r="VOR1" s="186"/>
      <c r="VOS1" s="186"/>
      <c r="VOT1" s="186"/>
      <c r="VOU1" s="186"/>
      <c r="VOV1" s="186"/>
      <c r="VOW1" s="186"/>
      <c r="VOX1" s="186"/>
      <c r="VOY1" s="186"/>
      <c r="VOZ1" s="186"/>
      <c r="VPA1" s="186"/>
      <c r="VPB1" s="186"/>
      <c r="VPC1" s="186"/>
      <c r="VPD1" s="186"/>
      <c r="VPE1" s="186"/>
      <c r="VPF1" s="186"/>
      <c r="VPG1" s="186"/>
      <c r="VPH1" s="185"/>
      <c r="VPI1" s="185"/>
      <c r="VPJ1" s="185"/>
      <c r="VPK1" s="185"/>
      <c r="VPL1" s="185"/>
      <c r="VPM1" s="185"/>
      <c r="VPN1" s="185"/>
      <c r="VPO1" s="185"/>
      <c r="VPP1" s="185"/>
      <c r="VPQ1" s="185"/>
      <c r="VPR1" s="185"/>
      <c r="VPS1" s="185"/>
      <c r="VPT1" s="185"/>
      <c r="VPU1" s="185"/>
      <c r="VPV1" s="185"/>
      <c r="VPW1" s="185"/>
      <c r="VPX1" s="185"/>
      <c r="VPY1" s="185"/>
      <c r="VPZ1" s="185"/>
      <c r="VQA1" s="185"/>
      <c r="VQB1" s="185"/>
      <c r="VQC1" s="185"/>
      <c r="VQD1" s="185"/>
      <c r="VQE1" s="185"/>
      <c r="VQF1" s="185"/>
      <c r="VQG1" s="185"/>
      <c r="VQH1" s="185"/>
      <c r="VQI1" s="185"/>
      <c r="VQJ1" s="185"/>
      <c r="VQK1" s="185"/>
      <c r="VQL1" s="185"/>
      <c r="VQM1" s="185"/>
      <c r="VQN1" s="185"/>
      <c r="VQO1" s="185"/>
      <c r="VQP1" s="185"/>
      <c r="VQQ1" s="185"/>
      <c r="VQR1" s="185"/>
      <c r="VQS1" s="185"/>
      <c r="VQT1" s="185"/>
      <c r="VQU1" s="185"/>
      <c r="VQV1" s="185"/>
      <c r="VQW1" s="185"/>
      <c r="VQX1" s="185"/>
      <c r="VQY1" s="185"/>
      <c r="VQZ1" s="185"/>
      <c r="VRA1" s="185"/>
      <c r="VRB1" s="185"/>
      <c r="VRC1" s="185"/>
      <c r="VRD1" s="186"/>
      <c r="VRE1" s="186"/>
      <c r="VRF1" s="186"/>
      <c r="VRG1" s="186"/>
      <c r="VRH1" s="186"/>
      <c r="VRI1" s="186"/>
      <c r="VRJ1" s="186"/>
      <c r="VRK1" s="186"/>
      <c r="VRL1" s="186"/>
      <c r="VRM1" s="186"/>
      <c r="VRN1" s="186"/>
      <c r="VRO1" s="186"/>
      <c r="VRP1" s="186"/>
      <c r="VRQ1" s="186"/>
      <c r="VRR1" s="186"/>
      <c r="VRS1" s="186"/>
      <c r="VRT1" s="186"/>
      <c r="VRU1" s="186"/>
      <c r="VRV1" s="186"/>
      <c r="VRW1" s="186"/>
      <c r="VRX1" s="186"/>
      <c r="VRY1" s="186"/>
      <c r="VRZ1" s="186"/>
      <c r="VSA1" s="186"/>
      <c r="VSB1" s="186"/>
      <c r="VSC1" s="186"/>
      <c r="VSD1" s="186"/>
      <c r="VSE1" s="186"/>
      <c r="VSF1" s="186"/>
      <c r="VSG1" s="186"/>
      <c r="VSH1" s="186"/>
      <c r="VSI1" s="186"/>
      <c r="VSJ1" s="186"/>
      <c r="VSK1" s="186"/>
      <c r="VSL1" s="186"/>
      <c r="VSM1" s="186"/>
      <c r="VSN1" s="186"/>
      <c r="VSO1" s="186"/>
      <c r="VSP1" s="186"/>
      <c r="VSQ1" s="186"/>
      <c r="VSR1" s="186"/>
      <c r="VSS1" s="186"/>
      <c r="VST1" s="186"/>
      <c r="VSU1" s="186"/>
      <c r="VSV1" s="186"/>
      <c r="VSW1" s="186"/>
      <c r="VSX1" s="186"/>
      <c r="VSY1" s="186"/>
      <c r="VSZ1" s="185"/>
      <c r="VTA1" s="185"/>
      <c r="VTB1" s="185"/>
      <c r="VTC1" s="185"/>
      <c r="VTD1" s="185"/>
      <c r="VTE1" s="185"/>
      <c r="VTF1" s="185"/>
      <c r="VTG1" s="185"/>
      <c r="VTH1" s="185"/>
      <c r="VTI1" s="185"/>
      <c r="VTJ1" s="185"/>
      <c r="VTK1" s="185"/>
      <c r="VTL1" s="185"/>
      <c r="VTM1" s="185"/>
      <c r="VTN1" s="185"/>
      <c r="VTO1" s="185"/>
      <c r="VTP1" s="185"/>
      <c r="VTQ1" s="185"/>
      <c r="VTR1" s="185"/>
      <c r="VTS1" s="185"/>
      <c r="VTT1" s="185"/>
      <c r="VTU1" s="185"/>
      <c r="VTV1" s="185"/>
      <c r="VTW1" s="185"/>
      <c r="VTX1" s="185"/>
      <c r="VTY1" s="185"/>
      <c r="VTZ1" s="185"/>
      <c r="VUA1" s="185"/>
      <c r="VUB1" s="185"/>
      <c r="VUC1" s="185"/>
      <c r="VUD1" s="185"/>
      <c r="VUE1" s="185"/>
      <c r="VUF1" s="185"/>
      <c r="VUG1" s="185"/>
      <c r="VUH1" s="185"/>
      <c r="VUI1" s="185"/>
      <c r="VUJ1" s="185"/>
      <c r="VUK1" s="185"/>
      <c r="VUL1" s="185"/>
      <c r="VUM1" s="185"/>
      <c r="VUN1" s="185"/>
      <c r="VUO1" s="185"/>
      <c r="VUP1" s="185"/>
      <c r="VUQ1" s="185"/>
      <c r="VUR1" s="185"/>
      <c r="VUS1" s="185"/>
      <c r="VUT1" s="185"/>
      <c r="VUU1" s="185"/>
      <c r="VUV1" s="185"/>
      <c r="VUW1" s="185"/>
      <c r="VUX1" s="185"/>
      <c r="VUY1" s="185"/>
      <c r="VUZ1" s="185"/>
      <c r="VVA1" s="185"/>
      <c r="VVB1" s="185"/>
      <c r="VVC1" s="185"/>
      <c r="VVD1" s="185"/>
      <c r="VVE1" s="185"/>
      <c r="VVF1" s="185"/>
      <c r="VVG1" s="185"/>
      <c r="VVH1" s="185"/>
      <c r="VVI1" s="185"/>
      <c r="VVJ1" s="185"/>
      <c r="VVK1" s="185"/>
      <c r="VVL1" s="185"/>
      <c r="VVM1" s="185"/>
      <c r="VVN1" s="185"/>
      <c r="VVO1" s="185"/>
      <c r="VVP1" s="185"/>
      <c r="VVQ1" s="185"/>
      <c r="VVR1" s="185"/>
      <c r="VVS1" s="185"/>
      <c r="VVT1" s="185"/>
      <c r="VVU1" s="185"/>
      <c r="VVV1" s="185"/>
      <c r="VVW1" s="185"/>
      <c r="VVX1" s="185"/>
      <c r="VVY1" s="185"/>
      <c r="VVZ1" s="185"/>
      <c r="VWA1" s="185"/>
      <c r="VWB1" s="185"/>
      <c r="VWC1" s="185"/>
      <c r="VWD1" s="185"/>
      <c r="VWE1" s="185"/>
      <c r="VWF1" s="185"/>
      <c r="VWG1" s="185"/>
      <c r="VWH1" s="185"/>
      <c r="VWI1" s="185"/>
      <c r="VWJ1" s="185"/>
      <c r="VWK1" s="185"/>
      <c r="VWL1" s="185"/>
      <c r="VWM1" s="185"/>
      <c r="VWN1" s="185"/>
      <c r="VWO1" s="185"/>
      <c r="VWP1" s="185"/>
      <c r="VWQ1" s="185"/>
      <c r="VWR1" s="185"/>
      <c r="VWS1" s="185"/>
      <c r="VWT1" s="185"/>
      <c r="VWU1" s="185"/>
      <c r="VWV1" s="185"/>
      <c r="VWW1" s="185"/>
      <c r="VWX1" s="185"/>
      <c r="VWY1" s="185"/>
      <c r="VWZ1" s="185"/>
      <c r="VXA1" s="185"/>
      <c r="VXB1" s="185"/>
      <c r="VXC1" s="185"/>
      <c r="VXD1" s="185"/>
      <c r="VXE1" s="185"/>
      <c r="VXF1" s="185"/>
      <c r="VXG1" s="185"/>
      <c r="VXH1" s="185"/>
      <c r="VXI1" s="185"/>
      <c r="VXJ1" s="185"/>
      <c r="VXK1" s="185"/>
      <c r="VXL1" s="185"/>
      <c r="VXM1" s="185"/>
      <c r="VXN1" s="185"/>
      <c r="VXO1" s="185"/>
      <c r="VXP1" s="185"/>
      <c r="VXQ1" s="185"/>
      <c r="VXR1" s="185"/>
      <c r="VXS1" s="185"/>
      <c r="VXT1" s="185"/>
      <c r="VXU1" s="185"/>
      <c r="VXV1" s="185"/>
      <c r="VXW1" s="185"/>
      <c r="VXX1" s="185"/>
      <c r="VXY1" s="185"/>
      <c r="VXZ1" s="185"/>
      <c r="VYA1" s="185"/>
      <c r="VYB1" s="185"/>
      <c r="VYC1" s="185"/>
      <c r="VYD1" s="185"/>
      <c r="VYE1" s="185"/>
      <c r="VYF1" s="185"/>
      <c r="VYG1" s="185"/>
      <c r="VYH1" s="185"/>
      <c r="VYI1" s="185"/>
      <c r="VYJ1" s="185"/>
      <c r="VYK1" s="185"/>
      <c r="VYL1" s="185"/>
      <c r="VYM1" s="185"/>
      <c r="VYN1" s="185"/>
      <c r="VYO1" s="185"/>
      <c r="VYP1" s="185"/>
      <c r="VYQ1" s="185"/>
      <c r="VYR1" s="185"/>
      <c r="VYS1" s="185"/>
      <c r="VYT1" s="185"/>
      <c r="VYU1" s="185"/>
      <c r="VYV1" s="185"/>
      <c r="VYW1" s="185"/>
      <c r="VYX1" s="185"/>
      <c r="VYY1" s="185"/>
      <c r="VYZ1" s="185"/>
      <c r="VZA1" s="185"/>
      <c r="VZB1" s="185"/>
      <c r="VZC1" s="185"/>
      <c r="VZD1" s="185"/>
      <c r="VZE1" s="185"/>
      <c r="VZF1" s="185"/>
      <c r="VZG1" s="185"/>
      <c r="VZH1" s="185"/>
      <c r="VZI1" s="185"/>
      <c r="VZJ1" s="185"/>
      <c r="VZK1" s="185"/>
      <c r="VZL1" s="185"/>
      <c r="VZM1" s="185"/>
      <c r="VZN1" s="185"/>
      <c r="VZO1" s="185"/>
      <c r="VZP1" s="185"/>
      <c r="VZQ1" s="185"/>
      <c r="VZR1" s="185"/>
      <c r="VZS1" s="185"/>
      <c r="VZT1" s="185"/>
      <c r="VZU1" s="185"/>
      <c r="VZV1" s="185"/>
      <c r="VZW1" s="185"/>
      <c r="VZX1" s="185"/>
      <c r="VZY1" s="185"/>
      <c r="VZZ1" s="185"/>
      <c r="WAA1" s="185"/>
      <c r="WAB1" s="185"/>
      <c r="WAC1" s="185"/>
      <c r="WAD1" s="185"/>
      <c r="WAE1" s="185"/>
      <c r="WAF1" s="185"/>
      <c r="WAG1" s="185"/>
      <c r="WAH1" s="185"/>
      <c r="WAI1" s="185"/>
      <c r="WAJ1" s="185"/>
      <c r="WAK1" s="185"/>
      <c r="WAL1" s="185"/>
      <c r="WAM1" s="185"/>
      <c r="WAN1" s="185"/>
      <c r="WAO1" s="185"/>
      <c r="WAP1" s="185"/>
      <c r="WAQ1" s="185"/>
      <c r="WAR1" s="185"/>
      <c r="WAS1" s="185"/>
      <c r="WAT1" s="185"/>
      <c r="WAU1" s="185"/>
      <c r="WAV1" s="185"/>
      <c r="WAW1" s="185"/>
      <c r="WAX1" s="185"/>
      <c r="WAY1" s="185"/>
      <c r="WAZ1" s="185"/>
      <c r="WBA1" s="185"/>
      <c r="WBB1" s="185"/>
      <c r="WBC1" s="185"/>
      <c r="WBD1" s="185"/>
      <c r="WBE1" s="185"/>
      <c r="WBF1" s="185"/>
      <c r="WBG1" s="185"/>
      <c r="WBH1" s="185"/>
      <c r="WBI1" s="185"/>
      <c r="WBJ1" s="185"/>
      <c r="WBK1" s="185"/>
      <c r="WBL1" s="185"/>
      <c r="WBM1" s="185"/>
      <c r="WBN1" s="185"/>
      <c r="WBO1" s="185"/>
      <c r="WBP1" s="185"/>
      <c r="WBQ1" s="185"/>
      <c r="WBR1" s="185"/>
      <c r="WBS1" s="185"/>
      <c r="WBT1" s="185"/>
      <c r="WBU1" s="185"/>
      <c r="WBV1" s="185"/>
      <c r="WBW1" s="185"/>
      <c r="WBX1" s="185"/>
      <c r="WBY1" s="185"/>
      <c r="WBZ1" s="185"/>
      <c r="WCA1" s="185"/>
      <c r="WCB1" s="185"/>
      <c r="WCC1" s="185"/>
      <c r="WCD1" s="185"/>
      <c r="WCE1" s="185"/>
      <c r="WCF1" s="185"/>
      <c r="WCG1" s="185"/>
      <c r="WCH1" s="185"/>
      <c r="WCI1" s="185"/>
      <c r="WCJ1" s="185"/>
      <c r="WCK1" s="185"/>
      <c r="WCL1" s="185"/>
      <c r="WCM1" s="185"/>
      <c r="WCN1" s="185"/>
      <c r="WCO1" s="185"/>
      <c r="WCP1" s="185"/>
      <c r="WCQ1" s="185"/>
      <c r="WCR1" s="185"/>
      <c r="WCS1" s="185"/>
      <c r="WCT1" s="185"/>
      <c r="WCU1" s="185"/>
      <c r="WCV1" s="185"/>
      <c r="WCW1" s="185"/>
      <c r="WCX1" s="185"/>
      <c r="WCY1" s="185"/>
      <c r="WCZ1" s="185"/>
      <c r="WDA1" s="185"/>
      <c r="WDB1" s="185"/>
      <c r="WDC1" s="185"/>
      <c r="WDD1" s="185"/>
      <c r="WDE1" s="185"/>
      <c r="WDF1" s="185"/>
      <c r="WDG1" s="185"/>
      <c r="WDH1" s="185"/>
      <c r="WDI1" s="185"/>
      <c r="WDJ1" s="185"/>
      <c r="WDK1" s="185"/>
      <c r="WDL1" s="185"/>
      <c r="WDM1" s="185"/>
      <c r="WDN1" s="185"/>
      <c r="WDO1" s="185"/>
      <c r="WDP1" s="185"/>
      <c r="WDQ1" s="185"/>
      <c r="WDR1" s="185"/>
      <c r="WDS1" s="185"/>
      <c r="WDT1" s="185"/>
      <c r="WDU1" s="185"/>
      <c r="WDV1" s="185"/>
      <c r="WDW1" s="185"/>
      <c r="WDX1" s="185"/>
      <c r="WDY1" s="185"/>
      <c r="WDZ1" s="185"/>
      <c r="WEA1" s="185"/>
      <c r="WEB1" s="185"/>
      <c r="WEC1" s="185"/>
      <c r="WED1" s="185"/>
      <c r="WEE1" s="185"/>
      <c r="WEF1" s="185"/>
      <c r="WEG1" s="185"/>
      <c r="WEH1" s="185"/>
      <c r="WEI1" s="185"/>
      <c r="WEJ1" s="185"/>
      <c r="WEK1" s="185"/>
      <c r="WEL1" s="185"/>
      <c r="WEM1" s="185"/>
      <c r="WEN1" s="185"/>
      <c r="WEO1" s="185"/>
      <c r="WEP1" s="185"/>
      <c r="WEQ1" s="185"/>
      <c r="WER1" s="185"/>
      <c r="WES1" s="185"/>
      <c r="WET1" s="185"/>
      <c r="WEU1" s="185"/>
      <c r="WEV1" s="185"/>
      <c r="WEW1" s="185"/>
      <c r="WEX1" s="185"/>
      <c r="WEY1" s="185"/>
      <c r="WEZ1" s="185"/>
      <c r="WFA1" s="185"/>
      <c r="WFB1" s="185"/>
      <c r="WFC1" s="185"/>
      <c r="WFD1" s="185"/>
      <c r="WFE1" s="185"/>
      <c r="WFF1" s="185"/>
      <c r="WFG1" s="185"/>
      <c r="WFH1" s="185"/>
      <c r="WFI1" s="185"/>
      <c r="WFJ1" s="185"/>
      <c r="WFK1" s="185"/>
      <c r="WFL1" s="185"/>
      <c r="WFM1" s="185"/>
      <c r="WFN1" s="185"/>
      <c r="WFO1" s="185"/>
      <c r="WFP1" s="185"/>
      <c r="WFQ1" s="185"/>
      <c r="WFR1" s="185"/>
      <c r="WFS1" s="185"/>
      <c r="WFT1" s="185"/>
      <c r="WFU1" s="185"/>
      <c r="WFV1" s="185"/>
      <c r="WFW1" s="185"/>
      <c r="WFX1" s="185"/>
      <c r="WFY1" s="185"/>
      <c r="WFZ1" s="185"/>
      <c r="WGA1" s="185"/>
      <c r="WGB1" s="185"/>
      <c r="WGC1" s="185"/>
      <c r="WGD1" s="185"/>
      <c r="WGE1" s="185"/>
      <c r="WGF1" s="185"/>
      <c r="WGG1" s="185"/>
      <c r="WGH1" s="185"/>
      <c r="WGI1" s="185"/>
      <c r="WGJ1" s="185"/>
      <c r="WGK1" s="185"/>
      <c r="WGL1" s="185"/>
      <c r="WGM1" s="185"/>
      <c r="WGN1" s="185"/>
      <c r="WGO1" s="185"/>
      <c r="WGP1" s="185"/>
      <c r="WGQ1" s="185"/>
      <c r="WGR1" s="185"/>
      <c r="WGS1" s="185"/>
      <c r="WGT1" s="185"/>
      <c r="WGU1" s="185"/>
      <c r="WGV1" s="185"/>
      <c r="WGW1" s="185"/>
      <c r="WGX1" s="185"/>
      <c r="WGY1" s="185"/>
      <c r="WGZ1" s="185"/>
      <c r="WHA1" s="185"/>
      <c r="WHB1" s="185"/>
      <c r="WHC1" s="185"/>
      <c r="WHD1" s="185"/>
      <c r="WHE1" s="185"/>
      <c r="WHF1" s="185"/>
      <c r="WHG1" s="185"/>
      <c r="WHH1" s="185"/>
      <c r="WHI1" s="185"/>
      <c r="WHJ1" s="185"/>
      <c r="WHK1" s="185"/>
      <c r="WHL1" s="185"/>
      <c r="WHM1" s="185"/>
      <c r="WHN1" s="185"/>
      <c r="WHO1" s="185"/>
      <c r="WHP1" s="185"/>
      <c r="WHQ1" s="185"/>
      <c r="WHR1" s="185"/>
      <c r="WHS1" s="185"/>
      <c r="WHT1" s="185"/>
      <c r="WHU1" s="185"/>
      <c r="WHV1" s="185"/>
      <c r="WHW1" s="185"/>
      <c r="WHX1" s="185"/>
      <c r="WHY1" s="185"/>
      <c r="WHZ1" s="185"/>
      <c r="WIA1" s="185"/>
      <c r="WIB1" s="185"/>
      <c r="WIC1" s="185"/>
      <c r="WID1" s="185"/>
      <c r="WIE1" s="185"/>
      <c r="WIF1" s="185"/>
      <c r="WIG1" s="185"/>
      <c r="WIH1" s="185"/>
      <c r="WII1" s="185"/>
      <c r="WIJ1" s="185"/>
      <c r="WIK1" s="185"/>
      <c r="WIL1" s="185"/>
      <c r="WIM1" s="185"/>
      <c r="WIN1" s="185"/>
      <c r="WIO1" s="185"/>
      <c r="WIP1" s="185"/>
      <c r="WIQ1" s="185"/>
      <c r="WIR1" s="185"/>
      <c r="WIS1" s="185"/>
      <c r="WIT1" s="185"/>
      <c r="WIU1" s="185"/>
      <c r="WIV1" s="185"/>
      <c r="WIW1" s="185"/>
      <c r="WIX1" s="185"/>
      <c r="WIY1" s="185"/>
      <c r="WIZ1" s="185"/>
      <c r="WJA1" s="185"/>
      <c r="WJB1" s="185"/>
      <c r="WJC1" s="185"/>
      <c r="WJD1" s="185"/>
      <c r="WJE1" s="185"/>
      <c r="WJF1" s="185"/>
      <c r="WJG1" s="185"/>
      <c r="WJH1" s="185"/>
      <c r="WJI1" s="185"/>
      <c r="WJJ1" s="185"/>
      <c r="WJK1" s="185"/>
      <c r="WJL1" s="185"/>
      <c r="WJM1" s="185"/>
      <c r="WJN1" s="185"/>
      <c r="WJO1" s="185"/>
      <c r="WJP1" s="185"/>
      <c r="WJQ1" s="185"/>
      <c r="WJR1" s="185"/>
      <c r="WJS1" s="185"/>
      <c r="WJT1" s="185"/>
      <c r="WJU1" s="185"/>
      <c r="WJV1" s="185"/>
      <c r="WJW1" s="185"/>
      <c r="WJX1" s="185"/>
      <c r="WJY1" s="185"/>
      <c r="WJZ1" s="185"/>
      <c r="WKA1" s="185"/>
      <c r="WKB1" s="185"/>
      <c r="WKC1" s="185"/>
      <c r="WKD1" s="185"/>
      <c r="WKE1" s="185"/>
      <c r="WKF1" s="185"/>
      <c r="WKG1" s="185"/>
      <c r="WKH1" s="185"/>
      <c r="WKI1" s="185"/>
      <c r="WKJ1" s="185"/>
      <c r="WKK1" s="185"/>
      <c r="WKL1" s="185"/>
      <c r="WKM1" s="185"/>
      <c r="WKN1" s="185"/>
      <c r="WKO1" s="185"/>
      <c r="WKP1" s="185"/>
      <c r="WKQ1" s="185"/>
      <c r="WKR1" s="185"/>
      <c r="WKS1" s="185"/>
      <c r="WKT1" s="185"/>
      <c r="WKU1" s="185"/>
      <c r="WKV1" s="185"/>
      <c r="WKW1" s="185"/>
      <c r="WKX1" s="185"/>
      <c r="WKY1" s="185"/>
      <c r="WKZ1" s="185"/>
      <c r="WLA1" s="185"/>
      <c r="WLB1" s="185"/>
      <c r="WLC1" s="185"/>
      <c r="WLD1" s="185"/>
      <c r="WLE1" s="185"/>
      <c r="WLF1" s="185"/>
      <c r="WLG1" s="185"/>
      <c r="WLH1" s="185"/>
      <c r="WLI1" s="185"/>
      <c r="WLJ1" s="185"/>
      <c r="WLK1" s="185"/>
      <c r="WLL1" s="185"/>
      <c r="WLM1" s="185"/>
      <c r="WLN1" s="185"/>
      <c r="WLO1" s="185"/>
      <c r="WLP1" s="185"/>
      <c r="WLQ1" s="185"/>
      <c r="WLR1" s="185"/>
      <c r="WLS1" s="185"/>
      <c r="WLT1" s="185"/>
      <c r="WLU1" s="185"/>
      <c r="WLV1" s="185"/>
      <c r="WLW1" s="185"/>
      <c r="WLX1" s="185"/>
      <c r="WLY1" s="185"/>
      <c r="WLZ1" s="185"/>
      <c r="WMA1" s="185"/>
      <c r="WMB1" s="185"/>
      <c r="WMC1" s="185"/>
      <c r="WMD1" s="185"/>
      <c r="WME1" s="185"/>
      <c r="WMF1" s="185"/>
      <c r="WMG1" s="185"/>
      <c r="WMH1" s="185"/>
      <c r="WMI1" s="185"/>
      <c r="WMJ1" s="185"/>
      <c r="WMK1" s="185"/>
      <c r="WML1" s="185"/>
      <c r="WMM1" s="185"/>
      <c r="WMN1" s="185"/>
      <c r="WMO1" s="185"/>
      <c r="WMP1" s="185"/>
      <c r="WMQ1" s="185"/>
      <c r="WMR1" s="185"/>
      <c r="WMS1" s="185"/>
      <c r="WMT1" s="185"/>
      <c r="WMU1" s="185"/>
      <c r="WMV1" s="185"/>
      <c r="WMW1" s="185"/>
      <c r="WMX1" s="185"/>
      <c r="WMY1" s="185"/>
      <c r="WMZ1" s="185"/>
      <c r="WNA1" s="185"/>
      <c r="WNB1" s="185"/>
      <c r="WNC1" s="185"/>
      <c r="WND1" s="185"/>
      <c r="WNE1" s="185"/>
      <c r="WNF1" s="185"/>
      <c r="WNG1" s="185"/>
      <c r="WNH1" s="185"/>
      <c r="WNI1" s="185"/>
      <c r="WNJ1" s="185"/>
      <c r="WNK1" s="185"/>
      <c r="WNL1" s="185"/>
      <c r="WNM1" s="185"/>
      <c r="WNN1" s="185"/>
      <c r="WNO1" s="185"/>
      <c r="WNP1" s="185"/>
      <c r="WNQ1" s="185"/>
      <c r="WNR1" s="185"/>
      <c r="WNS1" s="185"/>
      <c r="WNT1" s="185"/>
      <c r="WNU1" s="185"/>
      <c r="WNV1" s="185"/>
      <c r="WNW1" s="185"/>
      <c r="WNX1" s="185"/>
      <c r="WNY1" s="185"/>
      <c r="WNZ1" s="185"/>
      <c r="WOA1" s="185"/>
      <c r="WOB1" s="185"/>
      <c r="WOC1" s="185"/>
      <c r="WOD1" s="185"/>
      <c r="WOE1" s="185"/>
      <c r="WOF1" s="185"/>
      <c r="WOG1" s="185"/>
      <c r="WOH1" s="185"/>
      <c r="WOI1" s="185"/>
      <c r="WOJ1" s="185"/>
      <c r="WOK1" s="185"/>
      <c r="WOL1" s="185"/>
      <c r="WOM1" s="185"/>
      <c r="WON1" s="185"/>
      <c r="WOO1" s="185"/>
      <c r="WOP1" s="185"/>
      <c r="WOQ1" s="185"/>
      <c r="WOR1" s="185"/>
      <c r="WOS1" s="185"/>
      <c r="WOT1" s="185"/>
      <c r="WOU1" s="185"/>
      <c r="WOV1" s="185"/>
      <c r="WOW1" s="185"/>
      <c r="WOX1" s="185"/>
      <c r="WOY1" s="185"/>
      <c r="WOZ1" s="185"/>
      <c r="WPA1" s="185"/>
      <c r="WPB1" s="185"/>
      <c r="WPC1" s="185"/>
      <c r="WPD1" s="185"/>
      <c r="WPE1" s="185"/>
      <c r="WPF1" s="185"/>
      <c r="WPG1" s="185"/>
      <c r="WPH1" s="185"/>
      <c r="WPI1" s="185"/>
      <c r="WPJ1" s="185"/>
      <c r="WPK1" s="185"/>
      <c r="WPL1" s="185"/>
      <c r="WPM1" s="185"/>
      <c r="WPN1" s="185"/>
      <c r="WPO1" s="185"/>
      <c r="WPP1" s="185"/>
      <c r="WPQ1" s="185"/>
      <c r="WPR1" s="185"/>
      <c r="WPS1" s="185"/>
      <c r="WPT1" s="185"/>
      <c r="WPU1" s="185"/>
      <c r="WPV1" s="185"/>
      <c r="WPW1" s="185"/>
      <c r="WPX1" s="185"/>
      <c r="WPY1" s="185"/>
      <c r="WPZ1" s="185"/>
      <c r="WQA1" s="185"/>
      <c r="WQB1" s="185"/>
      <c r="WQC1" s="185"/>
      <c r="WQD1" s="185"/>
      <c r="WQE1" s="185"/>
      <c r="WQF1" s="185"/>
      <c r="WQG1" s="185"/>
      <c r="WQH1" s="185"/>
      <c r="WQI1" s="185"/>
      <c r="WQJ1" s="185"/>
      <c r="WQK1" s="185"/>
      <c r="WQL1" s="185"/>
      <c r="WQM1" s="185"/>
      <c r="WQN1" s="185"/>
      <c r="WQO1" s="185"/>
      <c r="WQP1" s="185"/>
      <c r="WQQ1" s="185"/>
      <c r="WQR1" s="185"/>
      <c r="WQS1" s="185"/>
      <c r="WQT1" s="185"/>
      <c r="WQU1" s="185"/>
      <c r="WQV1" s="185"/>
      <c r="WQW1" s="185"/>
      <c r="WQX1" s="185"/>
      <c r="WQY1" s="185"/>
      <c r="WQZ1" s="185"/>
      <c r="WRA1" s="185"/>
      <c r="WRB1" s="185"/>
      <c r="WRC1" s="185"/>
      <c r="WRD1" s="185"/>
      <c r="WRE1" s="185"/>
      <c r="WRF1" s="185"/>
      <c r="WRG1" s="185"/>
      <c r="WRH1" s="185"/>
      <c r="WRI1" s="185"/>
      <c r="WRJ1" s="185"/>
      <c r="WRK1" s="185"/>
      <c r="WRL1" s="185"/>
      <c r="WRM1" s="185"/>
      <c r="WRN1" s="185"/>
      <c r="WRO1" s="185"/>
      <c r="WRP1" s="185"/>
      <c r="WRQ1" s="185"/>
      <c r="WRR1" s="185"/>
      <c r="WRS1" s="185"/>
      <c r="WRT1" s="185"/>
      <c r="WRU1" s="185"/>
      <c r="WRV1" s="185"/>
      <c r="WRW1" s="185"/>
      <c r="WRX1" s="185"/>
      <c r="WRY1" s="185"/>
      <c r="WRZ1" s="185"/>
      <c r="WSA1" s="185"/>
      <c r="WSB1" s="185"/>
      <c r="WSC1" s="185"/>
      <c r="WSD1" s="185"/>
      <c r="WSE1" s="185"/>
      <c r="WSF1" s="185"/>
      <c r="WSG1" s="185"/>
      <c r="WSH1" s="185"/>
      <c r="WSI1" s="185"/>
      <c r="WSJ1" s="185"/>
      <c r="WSK1" s="185"/>
      <c r="WSL1" s="185"/>
      <c r="WSM1" s="185"/>
      <c r="WSN1" s="185"/>
      <c r="WSO1" s="185"/>
      <c r="WSP1" s="185"/>
      <c r="WSQ1" s="185"/>
      <c r="WSR1" s="185"/>
      <c r="WSS1" s="185"/>
      <c r="WST1" s="185"/>
      <c r="WSU1" s="185"/>
      <c r="WSV1" s="185"/>
      <c r="WSW1" s="185"/>
      <c r="WSX1" s="185"/>
      <c r="WSY1" s="185"/>
      <c r="WSZ1" s="185"/>
      <c r="WTA1" s="185"/>
      <c r="WTB1" s="185"/>
      <c r="WTC1" s="185"/>
      <c r="WTD1" s="185"/>
      <c r="WTE1" s="185"/>
      <c r="WTF1" s="185"/>
      <c r="WTG1" s="185"/>
      <c r="WTH1" s="185"/>
      <c r="WTI1" s="185"/>
      <c r="WTJ1" s="185"/>
      <c r="WTK1" s="185"/>
      <c r="WTL1" s="185"/>
      <c r="WTM1" s="185"/>
      <c r="WTN1" s="185"/>
      <c r="WTO1" s="185"/>
      <c r="WTP1" s="185"/>
      <c r="WTQ1" s="185"/>
      <c r="WTR1" s="185"/>
      <c r="WTS1" s="185"/>
      <c r="WTT1" s="185"/>
      <c r="WTU1" s="185"/>
      <c r="WTV1" s="185"/>
      <c r="WTW1" s="185"/>
      <c r="WTX1" s="185"/>
      <c r="WTY1" s="185"/>
      <c r="WTZ1" s="185"/>
      <c r="WUA1" s="185"/>
      <c r="WUB1" s="185"/>
      <c r="WUC1" s="185"/>
      <c r="WUD1" s="185"/>
      <c r="WUE1" s="185"/>
      <c r="WUF1" s="185"/>
      <c r="WUG1" s="185"/>
      <c r="WUH1" s="185"/>
      <c r="WUI1" s="185"/>
      <c r="WUJ1" s="185"/>
      <c r="WUK1" s="185"/>
      <c r="WUL1" s="185"/>
      <c r="WUM1" s="185"/>
      <c r="WUN1" s="185"/>
      <c r="WUO1" s="185"/>
      <c r="WUP1" s="185"/>
      <c r="WUQ1" s="185"/>
      <c r="WUR1" s="185"/>
      <c r="WUS1" s="185"/>
      <c r="WUT1" s="185"/>
      <c r="WUU1" s="185"/>
      <c r="WUV1" s="185"/>
      <c r="WUW1" s="185"/>
      <c r="WUX1" s="185"/>
      <c r="WUY1" s="185"/>
      <c r="WUZ1" s="185"/>
      <c r="WVA1" s="185"/>
      <c r="WVB1" s="185"/>
      <c r="WVC1" s="185"/>
      <c r="WVD1" s="185"/>
      <c r="WVE1" s="185"/>
      <c r="WVF1" s="185"/>
      <c r="WVG1" s="185"/>
      <c r="WVH1" s="185"/>
      <c r="WVI1" s="185"/>
      <c r="WVJ1" s="185"/>
      <c r="WVK1" s="185"/>
      <c r="WVL1" s="185"/>
      <c r="WVM1" s="185"/>
      <c r="WVN1" s="185"/>
      <c r="WVO1" s="185"/>
      <c r="WVP1" s="185"/>
      <c r="WVQ1" s="185"/>
      <c r="WVR1" s="185"/>
      <c r="WVS1" s="185"/>
      <c r="WVT1" s="185"/>
      <c r="WVU1" s="185"/>
      <c r="WVV1" s="185"/>
      <c r="WVW1" s="185"/>
      <c r="WVX1" s="185"/>
      <c r="WVY1" s="185"/>
      <c r="WVZ1" s="185"/>
      <c r="WWA1" s="185"/>
      <c r="WWB1" s="185"/>
      <c r="WWC1" s="185"/>
      <c r="WWD1" s="185"/>
      <c r="WWE1" s="185"/>
      <c r="WWF1" s="185"/>
      <c r="WWG1" s="185"/>
      <c r="WWH1" s="185"/>
      <c r="WWI1" s="185"/>
      <c r="WWJ1" s="185"/>
      <c r="WWK1" s="185"/>
      <c r="WWL1" s="185"/>
      <c r="WWM1" s="185"/>
      <c r="WWN1" s="185"/>
      <c r="WWO1" s="185"/>
      <c r="WWP1" s="185"/>
      <c r="WWQ1" s="185"/>
      <c r="WWR1" s="185"/>
      <c r="WWS1" s="185"/>
      <c r="WWT1" s="185"/>
      <c r="WWU1" s="185"/>
      <c r="WWV1" s="185"/>
      <c r="WWW1" s="185"/>
      <c r="WWX1" s="185"/>
      <c r="WWY1" s="185"/>
      <c r="WWZ1" s="185"/>
      <c r="WXA1" s="185"/>
      <c r="WXB1" s="185"/>
      <c r="WXC1" s="185"/>
      <c r="WXD1" s="185"/>
      <c r="WXE1" s="185"/>
      <c r="WXF1" s="185"/>
      <c r="WXG1" s="185"/>
      <c r="WXH1" s="185"/>
      <c r="WXI1" s="185"/>
      <c r="WXJ1" s="185"/>
      <c r="WXK1" s="185"/>
      <c r="WXL1" s="185"/>
      <c r="WXM1" s="185"/>
      <c r="WXN1" s="185"/>
      <c r="WXO1" s="185"/>
      <c r="WXP1" s="185"/>
      <c r="WXQ1" s="185"/>
      <c r="WXR1" s="185"/>
      <c r="WXS1" s="185"/>
      <c r="WXT1" s="185"/>
      <c r="WXU1" s="185"/>
      <c r="WXV1" s="185"/>
      <c r="WXW1" s="185"/>
      <c r="WXX1" s="185"/>
      <c r="WXY1" s="185"/>
      <c r="WXZ1" s="185"/>
      <c r="WYA1" s="185"/>
      <c r="WYB1" s="185"/>
      <c r="WYC1" s="185"/>
      <c r="WYD1" s="185"/>
      <c r="WYE1" s="185"/>
      <c r="WYF1" s="185"/>
      <c r="WYG1" s="185"/>
      <c r="WYH1" s="185"/>
      <c r="WYI1" s="185"/>
      <c r="WYJ1" s="185"/>
      <c r="WYK1" s="185"/>
      <c r="WYL1" s="185"/>
      <c r="WYM1" s="185"/>
      <c r="WYN1" s="185"/>
      <c r="WYO1" s="185"/>
      <c r="WYP1" s="185"/>
      <c r="WYQ1" s="185"/>
      <c r="WYR1" s="185"/>
      <c r="WYS1" s="185"/>
      <c r="WYT1" s="185"/>
      <c r="WYU1" s="185"/>
      <c r="WYV1" s="185"/>
      <c r="WYW1" s="185"/>
      <c r="WYX1" s="185"/>
      <c r="WYY1" s="185"/>
      <c r="WYZ1" s="185"/>
      <c r="WZA1" s="185"/>
      <c r="WZB1" s="185"/>
      <c r="WZC1" s="185"/>
      <c r="WZD1" s="185"/>
      <c r="WZE1" s="185"/>
      <c r="WZF1" s="185"/>
      <c r="WZG1" s="185"/>
      <c r="WZH1" s="185"/>
      <c r="WZI1" s="185"/>
      <c r="WZJ1" s="185"/>
      <c r="WZK1" s="185"/>
      <c r="WZL1" s="185"/>
      <c r="WZM1" s="185"/>
      <c r="WZN1" s="185"/>
      <c r="WZO1" s="185"/>
      <c r="WZP1" s="185"/>
      <c r="WZQ1" s="185"/>
      <c r="WZR1" s="185"/>
      <c r="WZS1" s="185"/>
      <c r="WZT1" s="185"/>
      <c r="WZU1" s="185"/>
      <c r="WZV1" s="185"/>
      <c r="WZW1" s="185"/>
      <c r="WZX1" s="185"/>
      <c r="WZY1" s="185"/>
      <c r="WZZ1" s="185"/>
      <c r="XAA1" s="185"/>
      <c r="XAB1" s="185"/>
      <c r="XAC1" s="185"/>
      <c r="XAD1" s="185"/>
      <c r="XAE1" s="185"/>
      <c r="XAF1" s="185"/>
      <c r="XAG1" s="185"/>
      <c r="XAH1" s="185"/>
      <c r="XAI1" s="185"/>
      <c r="XAJ1" s="185"/>
      <c r="XAK1" s="185"/>
      <c r="XAL1" s="185"/>
      <c r="XAM1" s="185"/>
      <c r="XAN1" s="185"/>
      <c r="XAO1" s="185"/>
      <c r="XAP1" s="185"/>
      <c r="XAQ1" s="185"/>
      <c r="XAR1" s="185"/>
      <c r="XAS1" s="185"/>
      <c r="XAT1" s="185"/>
      <c r="XAU1" s="185"/>
      <c r="XAV1" s="185"/>
      <c r="XAW1" s="185"/>
      <c r="XAX1" s="185"/>
      <c r="XAY1" s="185"/>
      <c r="XAZ1" s="185"/>
      <c r="XBA1" s="185"/>
      <c r="XBB1" s="185"/>
      <c r="XBC1" s="185"/>
      <c r="XBD1" s="185"/>
      <c r="XBE1" s="185"/>
      <c r="XBF1" s="185"/>
      <c r="XBG1" s="185"/>
      <c r="XBH1" s="185"/>
      <c r="XBI1" s="185"/>
      <c r="XBJ1" s="185"/>
      <c r="XBK1" s="185"/>
      <c r="XBL1" s="185"/>
      <c r="XBM1" s="185"/>
      <c r="XBN1" s="185"/>
      <c r="XBO1" s="185"/>
      <c r="XBP1" s="185"/>
      <c r="XBQ1" s="185"/>
      <c r="XBR1" s="185"/>
      <c r="XBS1" s="185"/>
      <c r="XBT1" s="185"/>
      <c r="XBU1" s="185"/>
      <c r="XBV1" s="185"/>
      <c r="XBW1" s="185"/>
      <c r="XBX1" s="185"/>
      <c r="XBY1" s="185"/>
      <c r="XBZ1" s="185"/>
      <c r="XCA1" s="185"/>
      <c r="XCB1" s="185"/>
      <c r="XCC1" s="185"/>
      <c r="XCD1" s="185"/>
      <c r="XCE1" s="185"/>
      <c r="XCF1" s="185"/>
      <c r="XCG1" s="185"/>
      <c r="XCH1" s="185"/>
      <c r="XCI1" s="185"/>
      <c r="XCJ1" s="185"/>
      <c r="XCK1" s="185"/>
      <c r="XCL1" s="185"/>
      <c r="XCM1" s="185"/>
      <c r="XCN1" s="185"/>
      <c r="XCO1" s="185"/>
      <c r="XCP1" s="185"/>
      <c r="XCQ1" s="185"/>
      <c r="XCR1" s="185"/>
      <c r="XCS1" s="185"/>
      <c r="XCT1" s="185"/>
      <c r="XCU1" s="185"/>
      <c r="XCV1" s="185"/>
      <c r="XCW1" s="185"/>
      <c r="XCX1" s="185"/>
      <c r="XCY1" s="185"/>
      <c r="XCZ1" s="185"/>
      <c r="XDA1" s="185"/>
      <c r="XDB1" s="185"/>
      <c r="XDC1" s="185"/>
      <c r="XDD1" s="185"/>
      <c r="XDE1" s="185"/>
      <c r="XDF1" s="185"/>
      <c r="XDG1" s="185"/>
      <c r="XDH1" s="185"/>
      <c r="XDI1" s="185"/>
      <c r="XDJ1" s="185"/>
      <c r="XDK1" s="185"/>
      <c r="XDL1" s="185"/>
      <c r="XDM1" s="185"/>
      <c r="XDN1" s="185"/>
      <c r="XDO1" s="185"/>
      <c r="XDP1" s="185"/>
      <c r="XDQ1" s="185"/>
      <c r="XDR1" s="185"/>
      <c r="XDS1" s="185"/>
      <c r="XDT1" s="185"/>
      <c r="XDU1" s="185"/>
      <c r="XDV1" s="185"/>
      <c r="XDW1" s="185"/>
      <c r="XDX1" s="185"/>
      <c r="XDY1" s="185"/>
      <c r="XDZ1" s="185"/>
      <c r="XEA1" s="185"/>
      <c r="XEB1" s="185"/>
      <c r="XEC1" s="185"/>
      <c r="XED1" s="185"/>
      <c r="XEE1" s="185"/>
      <c r="XEF1" s="185"/>
      <c r="XEG1" s="185"/>
      <c r="XEH1" s="185"/>
      <c r="XEI1" s="185"/>
      <c r="XEJ1" s="185"/>
      <c r="XEK1" s="185"/>
      <c r="XEL1" s="185"/>
      <c r="XEM1" s="185"/>
      <c r="XEN1" s="185"/>
      <c r="XEO1" s="185"/>
      <c r="XEP1" s="185"/>
      <c r="XEQ1" s="185"/>
      <c r="XER1" s="185"/>
      <c r="XES1" s="185"/>
      <c r="XET1" s="185"/>
      <c r="XEU1" s="185"/>
      <c r="XEV1" s="185"/>
      <c r="XEW1" s="185"/>
      <c r="XEX1" s="185"/>
      <c r="XEY1" s="185"/>
      <c r="XEZ1" s="185"/>
      <c r="XFA1" s="185"/>
      <c r="XFB1" s="185"/>
      <c r="XFC1" s="185"/>
    </row>
    <row r="2" spans="1:16383" s="15" customFormat="1" ht="20.25" customHeight="1" x14ac:dyDescent="0.25">
      <c r="A2" s="188" t="s">
        <v>4642</v>
      </c>
      <c r="B2" s="188"/>
      <c r="C2" s="188"/>
      <c r="D2" s="188"/>
      <c r="E2" s="188"/>
      <c r="F2" s="188"/>
      <c r="G2" s="188"/>
      <c r="H2" s="188"/>
      <c r="I2" s="188"/>
      <c r="J2" s="188"/>
      <c r="K2" s="188"/>
      <c r="L2" s="188"/>
      <c r="M2" s="188"/>
      <c r="N2" s="188"/>
      <c r="O2" s="188"/>
      <c r="P2" s="188"/>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c r="BHB2" s="22"/>
      <c r="BHC2" s="22"/>
      <c r="BHD2" s="22"/>
      <c r="BHE2" s="22"/>
      <c r="BHF2" s="22"/>
      <c r="BHG2" s="22"/>
      <c r="BHH2" s="22"/>
      <c r="BHI2" s="22"/>
      <c r="BHJ2" s="22"/>
      <c r="BHK2" s="22"/>
      <c r="BHL2" s="22"/>
      <c r="BHM2" s="22"/>
      <c r="BHN2" s="22"/>
      <c r="BHO2" s="22"/>
      <c r="BHP2" s="22"/>
      <c r="BHQ2" s="22"/>
      <c r="BHR2" s="22"/>
      <c r="BHS2" s="22"/>
      <c r="BHT2" s="22"/>
      <c r="BHU2" s="22"/>
      <c r="BHV2" s="22"/>
      <c r="BHW2" s="22"/>
      <c r="BHX2" s="22"/>
      <c r="BHY2" s="22"/>
      <c r="BHZ2" s="22"/>
      <c r="BIA2" s="22"/>
      <c r="BIB2" s="22"/>
      <c r="BIC2" s="22"/>
      <c r="BID2" s="22"/>
      <c r="BIE2" s="22"/>
      <c r="BIF2" s="22"/>
      <c r="BIG2" s="22"/>
      <c r="BIH2" s="22"/>
      <c r="BII2" s="22"/>
      <c r="BIJ2" s="22"/>
      <c r="BIK2" s="22"/>
      <c r="BIL2" s="22"/>
      <c r="BIM2" s="22"/>
      <c r="BIN2" s="22"/>
      <c r="BIO2" s="22"/>
      <c r="BIP2" s="22"/>
      <c r="BIQ2" s="22"/>
      <c r="BIR2" s="22"/>
      <c r="BIS2" s="22"/>
      <c r="BIT2" s="22"/>
      <c r="BIU2" s="22"/>
      <c r="BIV2" s="22"/>
      <c r="BIW2" s="22"/>
      <c r="BIX2" s="22"/>
      <c r="BIY2" s="22"/>
      <c r="BIZ2" s="22"/>
      <c r="BJA2" s="22"/>
      <c r="BJB2" s="22"/>
      <c r="BJC2" s="22"/>
      <c r="BJD2" s="22"/>
      <c r="BJE2" s="22"/>
      <c r="BJF2" s="22"/>
      <c r="BJG2" s="22"/>
      <c r="BJH2" s="22"/>
      <c r="BJI2" s="22"/>
      <c r="BJJ2" s="22"/>
      <c r="BJK2" s="22"/>
      <c r="BJL2" s="22"/>
      <c r="BJM2" s="22"/>
      <c r="BJN2" s="22"/>
      <c r="BJO2" s="22"/>
      <c r="BJP2" s="22"/>
      <c r="BJQ2" s="22"/>
      <c r="BJR2" s="22"/>
      <c r="BJS2" s="22"/>
      <c r="BJT2" s="22"/>
      <c r="BJU2" s="22"/>
      <c r="BJV2" s="22"/>
      <c r="BJW2" s="22"/>
      <c r="BJX2" s="22"/>
      <c r="BJY2" s="22"/>
      <c r="BJZ2" s="22"/>
      <c r="BKA2" s="22"/>
      <c r="BKB2" s="22"/>
      <c r="BKC2" s="22"/>
      <c r="BKD2" s="22"/>
      <c r="BKE2" s="22"/>
      <c r="BKF2" s="22"/>
      <c r="BKG2" s="22"/>
      <c r="BKH2" s="22"/>
      <c r="BKI2" s="22"/>
      <c r="BKJ2" s="22"/>
      <c r="BKK2" s="22"/>
      <c r="BKL2" s="22"/>
      <c r="BKM2" s="22"/>
      <c r="BKN2" s="22"/>
      <c r="BKO2" s="22"/>
      <c r="BKP2" s="22"/>
      <c r="BKQ2" s="22"/>
      <c r="BKR2" s="22"/>
      <c r="BKS2" s="22"/>
      <c r="BKT2" s="22"/>
      <c r="BKU2" s="22"/>
      <c r="BKV2" s="22"/>
      <c r="BKW2" s="22"/>
      <c r="BKX2" s="22"/>
      <c r="BKY2" s="22"/>
      <c r="BKZ2" s="22"/>
      <c r="BLA2" s="22"/>
      <c r="BLB2" s="22"/>
      <c r="BLC2" s="22"/>
      <c r="BLD2" s="22"/>
      <c r="BLE2" s="22"/>
      <c r="BLF2" s="22"/>
      <c r="BLG2" s="22"/>
      <c r="BLH2" s="22"/>
      <c r="BLI2" s="22"/>
      <c r="BLJ2" s="22"/>
      <c r="BLK2" s="22"/>
      <c r="BLL2" s="22"/>
      <c r="BLM2" s="22"/>
      <c r="BLN2" s="22"/>
      <c r="BLO2" s="22"/>
      <c r="BLP2" s="22"/>
      <c r="BLQ2" s="22"/>
      <c r="BLR2" s="22"/>
      <c r="BLS2" s="22"/>
      <c r="BLT2" s="22"/>
      <c r="BLU2" s="22"/>
      <c r="BLV2" s="22"/>
      <c r="BLW2" s="22"/>
      <c r="BLX2" s="22"/>
      <c r="BLY2" s="22"/>
      <c r="BLZ2" s="22"/>
      <c r="BMA2" s="22"/>
      <c r="BMB2" s="22"/>
      <c r="BMC2" s="22"/>
      <c r="BMD2" s="22"/>
      <c r="BME2" s="22"/>
      <c r="BMF2" s="22"/>
      <c r="BMG2" s="22"/>
      <c r="BMH2" s="22"/>
      <c r="BMI2" s="22"/>
      <c r="BMJ2" s="22"/>
      <c r="BMK2" s="22"/>
      <c r="BML2" s="22"/>
      <c r="BMM2" s="22"/>
      <c r="BMN2" s="22"/>
      <c r="BMO2" s="22"/>
      <c r="BMP2" s="22"/>
      <c r="BMQ2" s="22"/>
      <c r="BMR2" s="22"/>
      <c r="BMS2" s="22"/>
      <c r="BMT2" s="22"/>
      <c r="BMU2" s="22"/>
      <c r="BMV2" s="22"/>
      <c r="BMW2" s="22"/>
      <c r="BMX2" s="22"/>
      <c r="BMY2" s="22"/>
      <c r="BMZ2" s="22"/>
      <c r="BNA2" s="22"/>
      <c r="BNB2" s="22"/>
      <c r="BNC2" s="22"/>
      <c r="BND2" s="22"/>
      <c r="BNE2" s="22"/>
      <c r="BNF2" s="22"/>
      <c r="BNG2" s="22"/>
      <c r="BNH2" s="22"/>
      <c r="BNI2" s="22"/>
      <c r="BNJ2" s="22"/>
      <c r="BNK2" s="22"/>
      <c r="BNL2" s="22"/>
      <c r="BNM2" s="22"/>
      <c r="BNN2" s="22"/>
      <c r="BNO2" s="22"/>
      <c r="BNP2" s="22"/>
      <c r="BNQ2" s="22"/>
      <c r="BNR2" s="22"/>
      <c r="BNS2" s="22"/>
      <c r="BNT2" s="22"/>
      <c r="BNU2" s="22"/>
      <c r="BNV2" s="22"/>
      <c r="BNW2" s="22"/>
      <c r="BNX2" s="22"/>
      <c r="BNY2" s="22"/>
      <c r="BNZ2" s="22"/>
      <c r="BOA2" s="22"/>
      <c r="BOB2" s="22"/>
      <c r="BOC2" s="22"/>
      <c r="BOD2" s="22"/>
      <c r="BOE2" s="22"/>
      <c r="BOF2" s="22"/>
      <c r="BOG2" s="22"/>
      <c r="BOH2" s="22"/>
      <c r="BOI2" s="22"/>
      <c r="BOJ2" s="22"/>
      <c r="BOK2" s="22"/>
      <c r="BOL2" s="22"/>
      <c r="BOM2" s="22"/>
      <c r="BON2" s="22"/>
      <c r="BOO2" s="22"/>
      <c r="BOP2" s="22"/>
      <c r="BOQ2" s="22"/>
      <c r="BOR2" s="22"/>
      <c r="BOS2" s="22"/>
      <c r="BOT2" s="22"/>
      <c r="BOU2" s="22"/>
      <c r="BOV2" s="22"/>
      <c r="BOW2" s="22"/>
      <c r="BOX2" s="22"/>
      <c r="BOY2" s="22"/>
      <c r="BOZ2" s="22"/>
      <c r="BPA2" s="22"/>
      <c r="BPB2" s="22"/>
      <c r="BPC2" s="22"/>
      <c r="BPD2" s="22"/>
      <c r="BPE2" s="22"/>
      <c r="BPF2" s="22"/>
      <c r="BPG2" s="22"/>
      <c r="BPH2" s="22"/>
      <c r="BPI2" s="22"/>
      <c r="BPJ2" s="22"/>
      <c r="BPK2" s="22"/>
      <c r="BPL2" s="22"/>
      <c r="BPM2" s="22"/>
      <c r="BPN2" s="22"/>
      <c r="BPO2" s="22"/>
      <c r="BPP2" s="22"/>
      <c r="BPQ2" s="22"/>
      <c r="BPR2" s="22"/>
      <c r="BPS2" s="22"/>
      <c r="BPT2" s="22"/>
      <c r="BPU2" s="22"/>
      <c r="BPV2" s="22"/>
      <c r="BPW2" s="22"/>
      <c r="BPX2" s="22"/>
      <c r="BPY2" s="22"/>
      <c r="BPZ2" s="22"/>
      <c r="BQA2" s="22"/>
      <c r="BQB2" s="22"/>
      <c r="BQC2" s="22"/>
      <c r="BQD2" s="22"/>
      <c r="BQE2" s="22"/>
      <c r="BQF2" s="22"/>
      <c r="BQG2" s="22"/>
      <c r="BQH2" s="22"/>
      <c r="BQI2" s="22"/>
      <c r="BQJ2" s="22"/>
      <c r="BQK2" s="22"/>
      <c r="BQL2" s="22"/>
      <c r="BQM2" s="22"/>
      <c r="BQN2" s="22"/>
      <c r="BQO2" s="22"/>
      <c r="BQP2" s="22"/>
      <c r="BQQ2" s="22"/>
      <c r="BQR2" s="22"/>
      <c r="BQS2" s="22"/>
      <c r="BQT2" s="22"/>
      <c r="BQU2" s="22"/>
      <c r="BQV2" s="22"/>
      <c r="BQW2" s="22"/>
      <c r="BQX2" s="22"/>
      <c r="BQY2" s="22"/>
      <c r="BQZ2" s="22"/>
      <c r="BRA2" s="22"/>
      <c r="BRB2" s="22"/>
      <c r="BRC2" s="22"/>
      <c r="BRD2" s="22"/>
      <c r="BRE2" s="22"/>
      <c r="BRF2" s="22"/>
      <c r="BRG2" s="22"/>
      <c r="BRH2" s="22"/>
      <c r="BRI2" s="22"/>
      <c r="BRJ2" s="22"/>
      <c r="BRK2" s="22"/>
      <c r="BRL2" s="22"/>
      <c r="BRM2" s="22"/>
      <c r="BRN2" s="22"/>
      <c r="BRO2" s="22"/>
      <c r="BRP2" s="22"/>
      <c r="BRQ2" s="22"/>
      <c r="BRR2" s="22"/>
      <c r="BRS2" s="22"/>
      <c r="BRT2" s="22"/>
      <c r="BRU2" s="22"/>
      <c r="BRV2" s="22"/>
      <c r="BRW2" s="22"/>
      <c r="BRX2" s="22"/>
      <c r="BRY2" s="22"/>
      <c r="BRZ2" s="22"/>
      <c r="BSA2" s="22"/>
      <c r="BSB2" s="22"/>
      <c r="BSC2" s="22"/>
      <c r="BSD2" s="22"/>
      <c r="BSE2" s="22"/>
      <c r="BSF2" s="22"/>
      <c r="BSG2" s="22"/>
      <c r="BSH2" s="22"/>
      <c r="BSI2" s="22"/>
      <c r="BSJ2" s="22"/>
      <c r="BSK2" s="22"/>
      <c r="BSL2" s="22"/>
      <c r="BSM2" s="22"/>
      <c r="BSN2" s="22"/>
      <c r="BSO2" s="22"/>
      <c r="BSP2" s="22"/>
      <c r="BSQ2" s="22"/>
      <c r="BSR2" s="22"/>
      <c r="BSS2" s="22"/>
      <c r="BST2" s="22"/>
      <c r="BSU2" s="22"/>
      <c r="BSV2" s="22"/>
      <c r="BSW2" s="22"/>
      <c r="BSX2" s="22"/>
      <c r="BSY2" s="22"/>
      <c r="BSZ2" s="22"/>
      <c r="BTA2" s="22"/>
      <c r="BTB2" s="22"/>
      <c r="BTC2" s="22"/>
      <c r="BTD2" s="22"/>
      <c r="BTE2" s="22"/>
      <c r="BTF2" s="22"/>
      <c r="BTG2" s="22"/>
      <c r="BTH2" s="22"/>
      <c r="BTI2" s="22"/>
      <c r="BTJ2" s="22"/>
      <c r="BTK2" s="22"/>
      <c r="BTL2" s="22"/>
      <c r="BTM2" s="22"/>
      <c r="BTN2" s="22"/>
      <c r="BTO2" s="22"/>
      <c r="BTP2" s="22"/>
      <c r="BTQ2" s="22"/>
      <c r="BTR2" s="22"/>
      <c r="BTS2" s="22"/>
      <c r="BTT2" s="22"/>
      <c r="BTU2" s="22"/>
      <c r="BTV2" s="22"/>
      <c r="BTW2" s="22"/>
      <c r="BTX2" s="22"/>
      <c r="BTY2" s="22"/>
      <c r="BTZ2" s="22"/>
      <c r="BUA2" s="22"/>
      <c r="BUB2" s="22"/>
      <c r="BUC2" s="22"/>
      <c r="BUD2" s="22"/>
      <c r="BUE2" s="22"/>
      <c r="BUF2" s="22"/>
      <c r="BUG2" s="22"/>
      <c r="BUH2" s="22"/>
      <c r="BUI2" s="22"/>
      <c r="BUJ2" s="22"/>
      <c r="BUK2" s="22"/>
      <c r="BUL2" s="22"/>
      <c r="BUM2" s="22"/>
      <c r="BUN2" s="22"/>
      <c r="BUO2" s="22"/>
      <c r="BUP2" s="22"/>
      <c r="BUQ2" s="22"/>
      <c r="BUR2" s="22"/>
      <c r="BUS2" s="22"/>
      <c r="BUT2" s="22"/>
      <c r="BUU2" s="22"/>
      <c r="BUV2" s="22"/>
      <c r="BUW2" s="22"/>
      <c r="BUX2" s="22"/>
      <c r="BUY2" s="22"/>
      <c r="BUZ2" s="22"/>
      <c r="BVA2" s="22"/>
      <c r="BVB2" s="22"/>
      <c r="BVC2" s="22"/>
      <c r="BVD2" s="22"/>
      <c r="BVE2" s="22"/>
      <c r="BVF2" s="22"/>
      <c r="BVG2" s="22"/>
      <c r="BVH2" s="22"/>
      <c r="BVI2" s="22"/>
      <c r="BVJ2" s="22"/>
      <c r="BVK2" s="22"/>
      <c r="BVL2" s="22"/>
      <c r="BVM2" s="22"/>
      <c r="BVN2" s="22"/>
      <c r="BVO2" s="22"/>
      <c r="BVP2" s="22"/>
      <c r="BVQ2" s="22"/>
      <c r="BVR2" s="22"/>
      <c r="BVS2" s="22"/>
      <c r="BVT2" s="22"/>
      <c r="BVU2" s="22"/>
      <c r="BVV2" s="22"/>
      <c r="BVW2" s="22"/>
      <c r="BVX2" s="22"/>
      <c r="BVY2" s="22"/>
      <c r="BVZ2" s="22"/>
      <c r="BWA2" s="22"/>
      <c r="BWB2" s="22"/>
      <c r="BWC2" s="22"/>
      <c r="BWD2" s="22"/>
      <c r="BWE2" s="22"/>
      <c r="BWF2" s="22"/>
      <c r="BWG2" s="22"/>
      <c r="BWH2" s="22"/>
      <c r="BWI2" s="22"/>
      <c r="BWJ2" s="22"/>
      <c r="BWK2" s="22"/>
      <c r="BWL2" s="22"/>
      <c r="BWM2" s="22"/>
      <c r="BWN2" s="22"/>
      <c r="BWO2" s="22"/>
      <c r="BWP2" s="22"/>
      <c r="BWQ2" s="22"/>
      <c r="BWR2" s="22"/>
      <c r="BWS2" s="22"/>
      <c r="BWT2" s="22"/>
      <c r="BWU2" s="22"/>
      <c r="BWV2" s="22"/>
      <c r="BWW2" s="22"/>
      <c r="BWX2" s="22"/>
      <c r="BWY2" s="22"/>
      <c r="BWZ2" s="22"/>
      <c r="BXA2" s="22"/>
      <c r="BXB2" s="22"/>
      <c r="BXC2" s="22"/>
      <c r="BXD2" s="22"/>
      <c r="BXE2" s="22"/>
      <c r="BXF2" s="22"/>
      <c r="BXG2" s="22"/>
      <c r="BXH2" s="22"/>
      <c r="BXI2" s="22"/>
      <c r="BXJ2" s="22"/>
      <c r="BXK2" s="22"/>
      <c r="BXL2" s="22"/>
      <c r="BXM2" s="22"/>
      <c r="BXN2" s="22"/>
      <c r="BXO2" s="22"/>
      <c r="BXP2" s="22"/>
      <c r="BXQ2" s="22"/>
      <c r="BXR2" s="22"/>
      <c r="BXS2" s="22"/>
      <c r="BXT2" s="22"/>
      <c r="BXU2" s="22"/>
      <c r="BXV2" s="22"/>
      <c r="BXW2" s="22"/>
      <c r="BXX2" s="22"/>
      <c r="BXY2" s="22"/>
      <c r="BXZ2" s="22"/>
      <c r="BYA2" s="22"/>
      <c r="BYB2" s="22"/>
      <c r="BYC2" s="22"/>
      <c r="BYD2" s="22"/>
      <c r="BYE2" s="22"/>
      <c r="BYF2" s="22"/>
      <c r="BYG2" s="22"/>
      <c r="BYH2" s="22"/>
      <c r="BYI2" s="22"/>
      <c r="BYJ2" s="22"/>
      <c r="BYK2" s="22"/>
      <c r="BYL2" s="22"/>
      <c r="BYM2" s="22"/>
      <c r="BYN2" s="22"/>
      <c r="BYO2" s="22"/>
      <c r="BYP2" s="22"/>
      <c r="BYQ2" s="22"/>
      <c r="BYR2" s="22"/>
      <c r="BYS2" s="22"/>
      <c r="BYT2" s="22"/>
      <c r="BYU2" s="22"/>
      <c r="BYV2" s="22"/>
      <c r="BYW2" s="22"/>
      <c r="BYX2" s="22"/>
      <c r="BYY2" s="22"/>
      <c r="BYZ2" s="22"/>
      <c r="BZA2" s="22"/>
      <c r="BZB2" s="22"/>
      <c r="BZC2" s="22"/>
      <c r="BZD2" s="22"/>
      <c r="BZE2" s="22"/>
      <c r="BZF2" s="22"/>
      <c r="BZG2" s="22"/>
      <c r="BZH2" s="22"/>
      <c r="BZI2" s="22"/>
      <c r="BZJ2" s="22"/>
      <c r="BZK2" s="22"/>
      <c r="BZL2" s="22"/>
      <c r="BZM2" s="22"/>
      <c r="BZN2" s="22"/>
      <c r="BZO2" s="22"/>
      <c r="BZP2" s="22"/>
      <c r="BZQ2" s="22"/>
      <c r="BZR2" s="22"/>
      <c r="BZS2" s="22"/>
      <c r="BZT2" s="22"/>
      <c r="BZU2" s="22"/>
      <c r="BZV2" s="22"/>
      <c r="BZW2" s="22"/>
      <c r="BZX2" s="22"/>
      <c r="BZY2" s="22"/>
      <c r="BZZ2" s="22"/>
      <c r="CAA2" s="22"/>
      <c r="CAB2" s="22"/>
      <c r="CAC2" s="22"/>
      <c r="CAD2" s="22"/>
      <c r="CAE2" s="22"/>
      <c r="CAF2" s="22"/>
      <c r="CAG2" s="22"/>
      <c r="CAH2" s="22"/>
      <c r="CAI2" s="22"/>
      <c r="CAJ2" s="22"/>
      <c r="CAK2" s="22"/>
      <c r="CAL2" s="22"/>
      <c r="CAM2" s="22"/>
      <c r="CAN2" s="22"/>
      <c r="CAO2" s="22"/>
      <c r="CAP2" s="22"/>
      <c r="CAQ2" s="22"/>
      <c r="CAR2" s="22"/>
      <c r="CAS2" s="22"/>
      <c r="CAT2" s="22"/>
      <c r="CAU2" s="22"/>
      <c r="CAV2" s="22"/>
      <c r="CAW2" s="22"/>
      <c r="CAX2" s="22"/>
      <c r="CAY2" s="22"/>
      <c r="CAZ2" s="22"/>
      <c r="CBA2" s="22"/>
      <c r="CBB2" s="22"/>
      <c r="CBC2" s="22"/>
      <c r="CBD2" s="22"/>
      <c r="CBE2" s="22"/>
      <c r="CBF2" s="22"/>
      <c r="CBG2" s="22"/>
      <c r="CBH2" s="22"/>
      <c r="CBI2" s="22"/>
      <c r="CBJ2" s="22"/>
      <c r="CBK2" s="22"/>
      <c r="CBL2" s="22"/>
      <c r="CBM2" s="22"/>
      <c r="CBN2" s="22"/>
      <c r="CBO2" s="22"/>
      <c r="CBP2" s="22"/>
      <c r="CBQ2" s="22"/>
      <c r="CBR2" s="22"/>
      <c r="CBS2" s="22"/>
      <c r="CBT2" s="22"/>
      <c r="CBU2" s="22"/>
      <c r="CBV2" s="22"/>
      <c r="CBW2" s="22"/>
      <c r="CBX2" s="22"/>
      <c r="CBY2" s="22"/>
      <c r="CBZ2" s="22"/>
      <c r="CCA2" s="22"/>
      <c r="CCB2" s="22"/>
      <c r="CCC2" s="22"/>
      <c r="CCD2" s="22"/>
      <c r="CCE2" s="22"/>
      <c r="CCF2" s="22"/>
      <c r="CCG2" s="22"/>
      <c r="CCH2" s="22"/>
      <c r="CCI2" s="22"/>
      <c r="CCJ2" s="22"/>
      <c r="CCK2" s="22"/>
      <c r="CCL2" s="22"/>
      <c r="CCM2" s="22"/>
      <c r="CCN2" s="22"/>
      <c r="CCO2" s="22"/>
      <c r="CCP2" s="22"/>
      <c r="CCQ2" s="22"/>
      <c r="CCR2" s="22"/>
      <c r="CCS2" s="22"/>
      <c r="CCT2" s="22"/>
      <c r="CCU2" s="22"/>
      <c r="CCV2" s="22"/>
      <c r="CCW2" s="22"/>
      <c r="CCX2" s="22"/>
      <c r="CCY2" s="22"/>
      <c r="CCZ2" s="22"/>
      <c r="CDA2" s="22"/>
      <c r="CDB2" s="22"/>
      <c r="CDC2" s="22"/>
      <c r="CDD2" s="22"/>
      <c r="CDE2" s="22"/>
      <c r="CDF2" s="22"/>
      <c r="CDG2" s="22"/>
      <c r="CDH2" s="22"/>
      <c r="CDI2" s="22"/>
      <c r="CDJ2" s="22"/>
      <c r="CDK2" s="22"/>
      <c r="CDL2" s="22"/>
      <c r="CDM2" s="22"/>
      <c r="CDN2" s="22"/>
      <c r="CDO2" s="22"/>
      <c r="CDP2" s="22"/>
      <c r="CDQ2" s="22"/>
      <c r="CDR2" s="22"/>
      <c r="CDS2" s="22"/>
      <c r="CDT2" s="22"/>
      <c r="CDU2" s="22"/>
      <c r="CDV2" s="22"/>
      <c r="CDW2" s="22"/>
      <c r="CDX2" s="22"/>
      <c r="CDY2" s="22"/>
      <c r="CDZ2" s="22"/>
      <c r="CEA2" s="22"/>
      <c r="CEB2" s="22"/>
      <c r="CEC2" s="22"/>
      <c r="CED2" s="22"/>
      <c r="CEE2" s="22"/>
      <c r="CEF2" s="22"/>
      <c r="CEG2" s="22"/>
      <c r="CEH2" s="22"/>
      <c r="CEI2" s="22"/>
      <c r="CEJ2" s="22"/>
      <c r="CEK2" s="22"/>
      <c r="CEL2" s="22"/>
      <c r="CEM2" s="22"/>
      <c r="CEN2" s="22"/>
      <c r="CEO2" s="22"/>
      <c r="CEP2" s="22"/>
      <c r="CEQ2" s="22"/>
      <c r="CER2" s="22"/>
      <c r="CES2" s="22"/>
      <c r="CET2" s="22"/>
      <c r="CEU2" s="22"/>
      <c r="CEV2" s="22"/>
      <c r="CEW2" s="22"/>
      <c r="CEX2" s="22"/>
      <c r="CEY2" s="22"/>
      <c r="CEZ2" s="22"/>
      <c r="CFA2" s="22"/>
      <c r="CFB2" s="22"/>
      <c r="CFC2" s="22"/>
      <c r="CFD2" s="22"/>
      <c r="CFE2" s="22"/>
      <c r="CFF2" s="22"/>
      <c r="CFG2" s="22"/>
      <c r="CFH2" s="22"/>
      <c r="CFI2" s="22"/>
      <c r="CFJ2" s="22"/>
      <c r="CFK2" s="22"/>
      <c r="CFL2" s="22"/>
      <c r="CFM2" s="22"/>
      <c r="CFN2" s="22"/>
      <c r="CFO2" s="22"/>
      <c r="CFP2" s="22"/>
      <c r="CFQ2" s="22"/>
      <c r="CFR2" s="22"/>
      <c r="CFS2" s="22"/>
      <c r="CFT2" s="22"/>
      <c r="CFU2" s="22"/>
      <c r="CFV2" s="22"/>
      <c r="CFW2" s="22"/>
      <c r="CFX2" s="22"/>
      <c r="CFY2" s="22"/>
      <c r="CFZ2" s="22"/>
      <c r="CGA2" s="22"/>
      <c r="CGB2" s="22"/>
      <c r="CGC2" s="22"/>
      <c r="CGD2" s="22"/>
      <c r="CGE2" s="22"/>
      <c r="CGF2" s="22"/>
      <c r="CGG2" s="22"/>
      <c r="CGH2" s="22"/>
      <c r="CGI2" s="22"/>
      <c r="CGJ2" s="22"/>
      <c r="CGK2" s="22"/>
      <c r="CGL2" s="22"/>
      <c r="CGM2" s="22"/>
      <c r="CGN2" s="22"/>
      <c r="CGO2" s="22"/>
      <c r="CGP2" s="22"/>
      <c r="CGQ2" s="22"/>
      <c r="CGR2" s="22"/>
      <c r="CGS2" s="22"/>
      <c r="CGT2" s="22"/>
      <c r="CGU2" s="22"/>
      <c r="CGV2" s="22"/>
      <c r="CGW2" s="22"/>
      <c r="CGX2" s="22"/>
      <c r="CGY2" s="22"/>
      <c r="CGZ2" s="22"/>
      <c r="CHA2" s="22"/>
      <c r="CHB2" s="22"/>
      <c r="CHC2" s="22"/>
      <c r="CHD2" s="22"/>
      <c r="CHE2" s="22"/>
      <c r="CHF2" s="22"/>
      <c r="CHG2" s="22"/>
      <c r="CHH2" s="22"/>
      <c r="CHI2" s="22"/>
      <c r="CHJ2" s="22"/>
      <c r="CHK2" s="22"/>
      <c r="CHL2" s="22"/>
      <c r="CHM2" s="22"/>
      <c r="CHN2" s="22"/>
      <c r="CHO2" s="22"/>
      <c r="CHP2" s="22"/>
      <c r="CHQ2" s="22"/>
      <c r="CHR2" s="22"/>
      <c r="CHS2" s="22"/>
      <c r="CHT2" s="22"/>
      <c r="CHU2" s="22"/>
      <c r="CHV2" s="22"/>
      <c r="CHW2" s="22"/>
      <c r="CHX2" s="22"/>
      <c r="CHY2" s="22"/>
      <c r="CHZ2" s="22"/>
      <c r="CIA2" s="22"/>
      <c r="CIB2" s="22"/>
      <c r="CIC2" s="22"/>
      <c r="CID2" s="22"/>
      <c r="CIE2" s="22"/>
      <c r="CIF2" s="22"/>
      <c r="CIG2" s="22"/>
      <c r="CIH2" s="22"/>
      <c r="CII2" s="22"/>
      <c r="CIJ2" s="22"/>
      <c r="CIK2" s="22"/>
      <c r="CIL2" s="22"/>
      <c r="CIM2" s="22"/>
      <c r="CIN2" s="22"/>
      <c r="CIO2" s="22"/>
      <c r="CIP2" s="22"/>
      <c r="CIQ2" s="22"/>
      <c r="CIR2" s="22"/>
      <c r="CIS2" s="22"/>
      <c r="CIT2" s="22"/>
      <c r="CIU2" s="22"/>
      <c r="CIV2" s="22"/>
      <c r="CIW2" s="22"/>
      <c r="CIX2" s="22"/>
      <c r="CIY2" s="22"/>
      <c r="CIZ2" s="22"/>
      <c r="CJA2" s="22"/>
      <c r="CJB2" s="22"/>
      <c r="CJC2" s="22"/>
      <c r="CJD2" s="22"/>
      <c r="CJE2" s="22"/>
      <c r="CJF2" s="22"/>
      <c r="CJG2" s="22"/>
      <c r="CJH2" s="22"/>
      <c r="CJI2" s="22"/>
      <c r="CJJ2" s="22"/>
      <c r="CJK2" s="22"/>
      <c r="CJL2" s="22"/>
      <c r="CJM2" s="22"/>
      <c r="CJN2" s="22"/>
      <c r="CJO2" s="22"/>
      <c r="CJP2" s="22"/>
      <c r="CJQ2" s="22"/>
      <c r="CJR2" s="22"/>
      <c r="CJS2" s="22"/>
      <c r="CJT2" s="22"/>
      <c r="CJU2" s="22"/>
      <c r="CJV2" s="22"/>
      <c r="CJW2" s="22"/>
      <c r="CJX2" s="22"/>
      <c r="CJY2" s="22"/>
      <c r="CJZ2" s="22"/>
      <c r="CKA2" s="22"/>
      <c r="CKB2" s="22"/>
      <c r="CKC2" s="22"/>
      <c r="CKD2" s="22"/>
      <c r="CKE2" s="22"/>
      <c r="CKF2" s="22"/>
      <c r="CKG2" s="22"/>
      <c r="CKH2" s="22"/>
      <c r="CKI2" s="22"/>
      <c r="CKJ2" s="22"/>
      <c r="CKK2" s="22"/>
      <c r="CKL2" s="22"/>
      <c r="CKM2" s="22"/>
      <c r="CKN2" s="22"/>
      <c r="CKO2" s="22"/>
      <c r="CKP2" s="22"/>
      <c r="CKQ2" s="22"/>
      <c r="CKR2" s="22"/>
      <c r="CKS2" s="22"/>
      <c r="CKT2" s="22"/>
      <c r="CKU2" s="22"/>
      <c r="CKV2" s="22"/>
      <c r="CKW2" s="22"/>
      <c r="CKX2" s="22"/>
      <c r="CKY2" s="22"/>
      <c r="CKZ2" s="22"/>
      <c r="CLA2" s="22"/>
      <c r="CLB2" s="22"/>
      <c r="CLC2" s="22"/>
      <c r="CLD2" s="22"/>
      <c r="CLE2" s="22"/>
      <c r="CLF2" s="22"/>
      <c r="CLG2" s="22"/>
      <c r="CLH2" s="22"/>
      <c r="CLI2" s="22"/>
      <c r="CLJ2" s="22"/>
      <c r="CLK2" s="22"/>
      <c r="CLL2" s="22"/>
      <c r="CLM2" s="22"/>
      <c r="CLN2" s="22"/>
      <c r="CLO2" s="22"/>
      <c r="CLP2" s="22"/>
      <c r="CLQ2" s="22"/>
      <c r="CLR2" s="22"/>
      <c r="CLS2" s="22"/>
      <c r="CLT2" s="22"/>
      <c r="CLU2" s="22"/>
      <c r="CLV2" s="22"/>
      <c r="CLW2" s="22"/>
      <c r="CLX2" s="22"/>
      <c r="CLY2" s="22"/>
      <c r="CLZ2" s="22"/>
      <c r="CMA2" s="22"/>
      <c r="CMB2" s="22"/>
      <c r="CMC2" s="22"/>
      <c r="CMD2" s="22"/>
      <c r="CME2" s="22"/>
      <c r="CMF2" s="22"/>
      <c r="CMG2" s="22"/>
      <c r="CMH2" s="22"/>
      <c r="CMI2" s="22"/>
      <c r="CMJ2" s="22"/>
      <c r="CMK2" s="22"/>
      <c r="CML2" s="22"/>
      <c r="CMM2" s="22"/>
      <c r="CMN2" s="22"/>
      <c r="CMO2" s="22"/>
      <c r="CMP2" s="22"/>
      <c r="CMQ2" s="22"/>
      <c r="CMR2" s="22"/>
      <c r="CMS2" s="22"/>
      <c r="CMT2" s="22"/>
      <c r="CMU2" s="22"/>
      <c r="CMV2" s="22"/>
      <c r="CMW2" s="22"/>
      <c r="CMX2" s="22"/>
      <c r="CMY2" s="22"/>
      <c r="CMZ2" s="22"/>
      <c r="CNA2" s="22"/>
      <c r="CNB2" s="22"/>
      <c r="CNC2" s="22"/>
      <c r="CND2" s="22"/>
      <c r="CNE2" s="22"/>
      <c r="CNF2" s="22"/>
      <c r="CNG2" s="22"/>
      <c r="CNH2" s="22"/>
      <c r="CNI2" s="22"/>
      <c r="CNJ2" s="22"/>
      <c r="CNK2" s="22"/>
      <c r="CNL2" s="22"/>
      <c r="CNM2" s="22"/>
      <c r="CNN2" s="22"/>
      <c r="CNO2" s="22"/>
      <c r="CNP2" s="22"/>
      <c r="CNQ2" s="22"/>
      <c r="CNR2" s="22"/>
      <c r="CNS2" s="22"/>
      <c r="CNT2" s="22"/>
      <c r="CNU2" s="22"/>
      <c r="CNV2" s="22"/>
      <c r="CNW2" s="22"/>
      <c r="CNX2" s="22"/>
      <c r="CNY2" s="22"/>
      <c r="CNZ2" s="22"/>
      <c r="COA2" s="22"/>
      <c r="COB2" s="22"/>
      <c r="COC2" s="22"/>
      <c r="COD2" s="22"/>
      <c r="COE2" s="22"/>
      <c r="COF2" s="22"/>
      <c r="COG2" s="22"/>
      <c r="COH2" s="22"/>
      <c r="COI2" s="22"/>
      <c r="COJ2" s="22"/>
      <c r="COK2" s="22"/>
      <c r="COL2" s="22"/>
      <c r="COM2" s="22"/>
      <c r="CON2" s="22"/>
      <c r="COO2" s="22"/>
      <c r="COP2" s="22"/>
      <c r="COQ2" s="22"/>
      <c r="COR2" s="22"/>
      <c r="COS2" s="22"/>
      <c r="COT2" s="22"/>
      <c r="COU2" s="22"/>
      <c r="COV2" s="22"/>
      <c r="COW2" s="22"/>
      <c r="COX2" s="22"/>
      <c r="COY2" s="22"/>
      <c r="COZ2" s="22"/>
      <c r="CPA2" s="22"/>
      <c r="CPB2" s="22"/>
      <c r="CPC2" s="22"/>
      <c r="CPD2" s="22"/>
      <c r="CPE2" s="22"/>
      <c r="CPF2" s="22"/>
      <c r="CPG2" s="22"/>
      <c r="CPH2" s="22"/>
      <c r="CPI2" s="22"/>
      <c r="CPJ2" s="22"/>
      <c r="CPK2" s="22"/>
      <c r="CPL2" s="22"/>
      <c r="CPM2" s="22"/>
      <c r="CPN2" s="22"/>
      <c r="CPO2" s="22"/>
      <c r="CPP2" s="22"/>
      <c r="CPQ2" s="22"/>
      <c r="CPR2" s="22"/>
      <c r="CPS2" s="22"/>
      <c r="CPT2" s="22"/>
      <c r="CPU2" s="22"/>
      <c r="CPV2" s="22"/>
      <c r="CPW2" s="22"/>
      <c r="CPX2" s="22"/>
      <c r="CPY2" s="22"/>
      <c r="CPZ2" s="22"/>
      <c r="CQA2" s="22"/>
      <c r="CQB2" s="22"/>
      <c r="CQC2" s="22"/>
      <c r="CQD2" s="22"/>
      <c r="CQE2" s="22"/>
      <c r="CQF2" s="22"/>
      <c r="CQG2" s="22"/>
      <c r="CQH2" s="22"/>
      <c r="CQI2" s="22"/>
      <c r="CQJ2" s="22"/>
      <c r="CQK2" s="22"/>
      <c r="CQL2" s="22"/>
      <c r="CQM2" s="22"/>
      <c r="CQN2" s="22"/>
      <c r="CQO2" s="22"/>
      <c r="CQP2" s="22"/>
      <c r="CQQ2" s="22"/>
      <c r="CQR2" s="22"/>
      <c r="CQS2" s="22"/>
      <c r="CQT2" s="22"/>
      <c r="CQU2" s="22"/>
      <c r="CQV2" s="22"/>
      <c r="CQW2" s="22"/>
      <c r="CQX2" s="22"/>
      <c r="CQY2" s="22"/>
      <c r="CQZ2" s="22"/>
      <c r="CRA2" s="22"/>
      <c r="CRB2" s="22"/>
      <c r="CRC2" s="22"/>
      <c r="CRD2" s="22"/>
      <c r="CRE2" s="22"/>
      <c r="CRF2" s="22"/>
      <c r="CRG2" s="22"/>
      <c r="CRH2" s="22"/>
      <c r="CRI2" s="22"/>
      <c r="CRJ2" s="22"/>
      <c r="CRK2" s="22"/>
      <c r="CRL2" s="22"/>
      <c r="CRM2" s="22"/>
      <c r="CRN2" s="22"/>
      <c r="CRO2" s="22"/>
      <c r="CRP2" s="22"/>
      <c r="CRQ2" s="22"/>
      <c r="CRR2" s="22"/>
      <c r="CRS2" s="22"/>
      <c r="CRT2" s="22"/>
      <c r="CRU2" s="22"/>
      <c r="CRV2" s="22"/>
      <c r="CRW2" s="22"/>
      <c r="CRX2" s="22"/>
      <c r="CRY2" s="22"/>
      <c r="CRZ2" s="22"/>
      <c r="CSA2" s="22"/>
      <c r="CSB2" s="22"/>
      <c r="CSC2" s="22"/>
      <c r="CSD2" s="22"/>
      <c r="CSE2" s="22"/>
      <c r="CSF2" s="22"/>
      <c r="CSG2" s="22"/>
      <c r="CSH2" s="22"/>
      <c r="CSI2" s="22"/>
      <c r="CSJ2" s="22"/>
      <c r="CSK2" s="22"/>
      <c r="CSL2" s="22"/>
      <c r="CSM2" s="22"/>
      <c r="CSN2" s="22"/>
      <c r="CSO2" s="22"/>
      <c r="CSP2" s="22"/>
      <c r="CSQ2" s="22"/>
      <c r="CSR2" s="22"/>
      <c r="CSS2" s="22"/>
      <c r="CST2" s="22"/>
      <c r="CSU2" s="22"/>
      <c r="CSV2" s="22"/>
      <c r="CSW2" s="22"/>
      <c r="CSX2" s="22"/>
      <c r="CSY2" s="22"/>
      <c r="CSZ2" s="22"/>
      <c r="CTA2" s="22"/>
      <c r="CTB2" s="22"/>
      <c r="CTC2" s="22"/>
      <c r="CTD2" s="22"/>
      <c r="CTE2" s="22"/>
      <c r="CTF2" s="22"/>
      <c r="CTG2" s="22"/>
      <c r="CTH2" s="22"/>
      <c r="CTI2" s="22"/>
      <c r="CTJ2" s="22"/>
      <c r="CTK2" s="22"/>
      <c r="CTL2" s="22"/>
      <c r="CTM2" s="22"/>
      <c r="CTN2" s="22"/>
      <c r="CTO2" s="22"/>
      <c r="CTP2" s="22"/>
      <c r="CTQ2" s="22"/>
      <c r="CTR2" s="22"/>
      <c r="CTS2" s="22"/>
      <c r="CTT2" s="22"/>
      <c r="CTU2" s="22"/>
      <c r="CTV2" s="22"/>
      <c r="CTW2" s="22"/>
      <c r="CTX2" s="22"/>
      <c r="CTY2" s="22"/>
      <c r="CTZ2" s="22"/>
      <c r="CUA2" s="22"/>
      <c r="CUB2" s="22"/>
      <c r="CUC2" s="22"/>
      <c r="CUD2" s="22"/>
      <c r="CUE2" s="22"/>
      <c r="CUF2" s="22"/>
      <c r="CUG2" s="22"/>
      <c r="CUH2" s="22"/>
      <c r="CUI2" s="22"/>
      <c r="CUJ2" s="22"/>
      <c r="CUK2" s="22"/>
      <c r="CUL2" s="22"/>
      <c r="CUM2" s="22"/>
      <c r="CUN2" s="22"/>
      <c r="CUO2" s="22"/>
      <c r="CUP2" s="22"/>
      <c r="CUQ2" s="22"/>
      <c r="CUR2" s="22"/>
      <c r="CUS2" s="22"/>
      <c r="CUT2" s="22"/>
      <c r="CUU2" s="22"/>
      <c r="CUV2" s="22"/>
      <c r="CUW2" s="22"/>
      <c r="CUX2" s="22"/>
      <c r="CUY2" s="22"/>
      <c r="CUZ2" s="22"/>
      <c r="CVA2" s="22"/>
      <c r="CVB2" s="22"/>
      <c r="CVC2" s="22"/>
      <c r="CVD2" s="22"/>
      <c r="CVE2" s="22"/>
      <c r="CVF2" s="22"/>
      <c r="CVG2" s="22"/>
      <c r="CVH2" s="22"/>
      <c r="CVI2" s="22"/>
      <c r="CVJ2" s="22"/>
      <c r="CVK2" s="22"/>
      <c r="CVL2" s="22"/>
      <c r="CVM2" s="22"/>
      <c r="CVN2" s="22"/>
      <c r="CVO2" s="22"/>
      <c r="CVP2" s="22"/>
      <c r="CVQ2" s="22"/>
      <c r="CVR2" s="22"/>
      <c r="CVS2" s="22"/>
      <c r="CVT2" s="22"/>
      <c r="CVU2" s="22"/>
      <c r="CVV2" s="22"/>
      <c r="CVW2" s="22"/>
      <c r="CVX2" s="22"/>
      <c r="CVY2" s="22"/>
      <c r="CVZ2" s="22"/>
      <c r="CWA2" s="22"/>
      <c r="CWB2" s="22"/>
      <c r="CWC2" s="22"/>
      <c r="CWD2" s="22"/>
      <c r="CWE2" s="22"/>
      <c r="CWF2" s="22"/>
      <c r="CWG2" s="22"/>
      <c r="CWH2" s="22"/>
      <c r="CWI2" s="22"/>
      <c r="CWJ2" s="22"/>
      <c r="CWK2" s="22"/>
      <c r="CWL2" s="22"/>
      <c r="CWM2" s="22"/>
      <c r="CWN2" s="22"/>
      <c r="CWO2" s="22"/>
      <c r="CWP2" s="22"/>
      <c r="CWQ2" s="22"/>
      <c r="CWR2" s="22"/>
      <c r="CWS2" s="22"/>
      <c r="CWT2" s="22"/>
      <c r="CWU2" s="22"/>
      <c r="CWV2" s="22"/>
      <c r="CWW2" s="22"/>
      <c r="CWX2" s="22"/>
      <c r="CWY2" s="22"/>
      <c r="CWZ2" s="22"/>
      <c r="CXA2" s="22"/>
      <c r="CXB2" s="22"/>
      <c r="CXC2" s="22"/>
      <c r="CXD2" s="22"/>
      <c r="CXE2" s="22"/>
      <c r="CXF2" s="22"/>
      <c r="CXG2" s="22"/>
      <c r="CXH2" s="22"/>
      <c r="CXI2" s="22"/>
      <c r="CXJ2" s="22"/>
      <c r="CXK2" s="22"/>
      <c r="CXL2" s="22"/>
      <c r="CXM2" s="22"/>
      <c r="CXN2" s="22"/>
      <c r="CXO2" s="22"/>
      <c r="CXP2" s="22"/>
      <c r="CXQ2" s="22"/>
      <c r="CXR2" s="22"/>
      <c r="CXS2" s="22"/>
      <c r="CXT2" s="22"/>
      <c r="CXU2" s="22"/>
      <c r="CXV2" s="22"/>
      <c r="CXW2" s="22"/>
      <c r="CXX2" s="22"/>
      <c r="CXY2" s="22"/>
      <c r="CXZ2" s="22"/>
      <c r="CYA2" s="22"/>
      <c r="CYB2" s="22"/>
      <c r="CYC2" s="22"/>
      <c r="CYD2" s="22"/>
      <c r="CYE2" s="22"/>
      <c r="CYF2" s="22"/>
      <c r="CYG2" s="22"/>
      <c r="CYH2" s="22"/>
      <c r="CYI2" s="22"/>
      <c r="CYJ2" s="22"/>
      <c r="CYK2" s="22"/>
      <c r="CYL2" s="22"/>
      <c r="CYM2" s="22"/>
      <c r="CYN2" s="22"/>
      <c r="CYO2" s="22"/>
      <c r="CYP2" s="22"/>
      <c r="CYQ2" s="22"/>
      <c r="CYR2" s="22"/>
      <c r="CYS2" s="22"/>
      <c r="CYT2" s="22"/>
      <c r="CYU2" s="22"/>
      <c r="CYV2" s="22"/>
      <c r="CYW2" s="22"/>
      <c r="CYX2" s="22"/>
      <c r="CYY2" s="22"/>
      <c r="CYZ2" s="22"/>
      <c r="CZA2" s="22"/>
      <c r="CZB2" s="22"/>
      <c r="CZC2" s="22"/>
      <c r="CZD2" s="22"/>
      <c r="CZE2" s="22"/>
      <c r="CZF2" s="22"/>
      <c r="CZG2" s="22"/>
      <c r="CZH2" s="22"/>
      <c r="CZI2" s="22"/>
      <c r="CZJ2" s="22"/>
      <c r="CZK2" s="22"/>
      <c r="CZL2" s="22"/>
      <c r="CZM2" s="22"/>
      <c r="CZN2" s="22"/>
      <c r="CZO2" s="22"/>
      <c r="CZP2" s="22"/>
      <c r="CZQ2" s="22"/>
      <c r="CZR2" s="22"/>
      <c r="CZS2" s="22"/>
      <c r="CZT2" s="22"/>
      <c r="CZU2" s="22"/>
      <c r="CZV2" s="22"/>
      <c r="CZW2" s="22"/>
      <c r="CZX2" s="22"/>
      <c r="CZY2" s="22"/>
      <c r="CZZ2" s="22"/>
      <c r="DAA2" s="22"/>
      <c r="DAB2" s="22"/>
      <c r="DAC2" s="22"/>
      <c r="DAD2" s="22"/>
      <c r="DAE2" s="22"/>
      <c r="DAF2" s="22"/>
      <c r="DAG2" s="22"/>
      <c r="DAH2" s="22"/>
      <c r="DAI2" s="22"/>
      <c r="DAJ2" s="22"/>
      <c r="DAK2" s="22"/>
      <c r="DAL2" s="22"/>
      <c r="DAM2" s="22"/>
      <c r="DAN2" s="22"/>
      <c r="DAO2" s="22"/>
      <c r="DAP2" s="22"/>
      <c r="DAQ2" s="22"/>
      <c r="DAR2" s="22"/>
      <c r="DAS2" s="22"/>
      <c r="DAT2" s="22"/>
      <c r="DAU2" s="22"/>
      <c r="DAV2" s="22"/>
      <c r="DAW2" s="22"/>
      <c r="DAX2" s="22"/>
      <c r="DAY2" s="22"/>
      <c r="DAZ2" s="22"/>
      <c r="DBA2" s="22"/>
      <c r="DBB2" s="22"/>
      <c r="DBC2" s="22"/>
      <c r="DBD2" s="22"/>
      <c r="DBE2" s="22"/>
      <c r="DBF2" s="22"/>
      <c r="DBG2" s="22"/>
      <c r="DBH2" s="22"/>
      <c r="DBI2" s="22"/>
      <c r="DBJ2" s="22"/>
      <c r="DBK2" s="22"/>
      <c r="DBL2" s="22"/>
      <c r="DBM2" s="22"/>
      <c r="DBN2" s="22"/>
      <c r="DBO2" s="22"/>
      <c r="DBP2" s="22"/>
      <c r="DBQ2" s="22"/>
      <c r="DBR2" s="22"/>
      <c r="DBS2" s="22"/>
      <c r="DBT2" s="22"/>
      <c r="DBU2" s="22"/>
      <c r="DBV2" s="22"/>
      <c r="DBW2" s="22"/>
      <c r="DBX2" s="22"/>
      <c r="DBY2" s="22"/>
      <c r="DBZ2" s="22"/>
      <c r="DCA2" s="22"/>
      <c r="DCB2" s="22"/>
      <c r="DCC2" s="22"/>
      <c r="DCD2" s="22"/>
      <c r="DCE2" s="22"/>
      <c r="DCF2" s="22"/>
      <c r="DCG2" s="22"/>
      <c r="DCH2" s="22"/>
      <c r="DCI2" s="22"/>
      <c r="DCJ2" s="22"/>
      <c r="DCK2" s="22"/>
      <c r="DCL2" s="22"/>
      <c r="DCM2" s="22"/>
      <c r="DCN2" s="22"/>
      <c r="DCO2" s="22"/>
      <c r="DCP2" s="22"/>
      <c r="DCQ2" s="22"/>
      <c r="DCR2" s="22"/>
      <c r="DCS2" s="22"/>
      <c r="DCT2" s="22"/>
      <c r="DCU2" s="22"/>
      <c r="DCV2" s="22"/>
      <c r="DCW2" s="22"/>
      <c r="DCX2" s="22"/>
      <c r="DCY2" s="22"/>
      <c r="DCZ2" s="22"/>
      <c r="DDA2" s="22"/>
      <c r="DDB2" s="22"/>
      <c r="DDC2" s="22"/>
      <c r="DDD2" s="22"/>
      <c r="DDE2" s="22"/>
      <c r="DDF2" s="22"/>
      <c r="DDG2" s="22"/>
      <c r="DDH2" s="22"/>
      <c r="DDI2" s="22"/>
      <c r="DDJ2" s="22"/>
      <c r="DDK2" s="22"/>
      <c r="DDL2" s="22"/>
      <c r="DDM2" s="22"/>
      <c r="DDN2" s="22"/>
      <c r="DDO2" s="22"/>
      <c r="DDP2" s="22"/>
      <c r="DDQ2" s="22"/>
      <c r="DDR2" s="22"/>
      <c r="DDS2" s="22"/>
      <c r="DDT2" s="22"/>
      <c r="DDU2" s="22"/>
      <c r="DDV2" s="22"/>
      <c r="DDW2" s="22"/>
      <c r="DDX2" s="22"/>
      <c r="DDY2" s="22"/>
      <c r="DDZ2" s="22"/>
      <c r="DEA2" s="22"/>
      <c r="DEB2" s="22"/>
      <c r="DEC2" s="22"/>
      <c r="DED2" s="22"/>
      <c r="DEE2" s="22"/>
      <c r="DEF2" s="22"/>
      <c r="DEG2" s="22"/>
      <c r="DEH2" s="22"/>
      <c r="DEI2" s="22"/>
      <c r="DEJ2" s="22"/>
      <c r="DEK2" s="22"/>
      <c r="DEL2" s="22"/>
      <c r="DEM2" s="22"/>
      <c r="DEN2" s="22"/>
      <c r="DEO2" s="22"/>
      <c r="DEP2" s="22"/>
      <c r="DEQ2" s="22"/>
      <c r="DER2" s="22"/>
      <c r="DES2" s="22"/>
      <c r="DET2" s="22"/>
      <c r="DEU2" s="22"/>
      <c r="DEV2" s="22"/>
      <c r="DEW2" s="22"/>
      <c r="DEX2" s="22"/>
      <c r="DEY2" s="22"/>
      <c r="DEZ2" s="22"/>
      <c r="DFA2" s="22"/>
      <c r="DFB2" s="22"/>
      <c r="DFC2" s="22"/>
      <c r="DFD2" s="22"/>
      <c r="DFE2" s="22"/>
      <c r="DFF2" s="22"/>
      <c r="DFG2" s="22"/>
      <c r="DFH2" s="22"/>
      <c r="DFI2" s="22"/>
      <c r="DFJ2" s="22"/>
      <c r="DFK2" s="22"/>
      <c r="DFL2" s="22"/>
      <c r="DFM2" s="22"/>
      <c r="DFN2" s="22"/>
      <c r="DFO2" s="22"/>
      <c r="DFP2" s="22"/>
      <c r="DFQ2" s="22"/>
      <c r="DFR2" s="22"/>
      <c r="DFS2" s="22"/>
      <c r="DFT2" s="22"/>
      <c r="DFU2" s="22"/>
      <c r="DFV2" s="22"/>
      <c r="DFW2" s="22"/>
      <c r="DFX2" s="22"/>
      <c r="DFY2" s="22"/>
      <c r="DFZ2" s="22"/>
      <c r="DGA2" s="22"/>
      <c r="DGB2" s="22"/>
      <c r="DGC2" s="22"/>
      <c r="DGD2" s="22"/>
      <c r="DGE2" s="22"/>
      <c r="DGF2" s="22"/>
      <c r="DGG2" s="22"/>
      <c r="DGH2" s="22"/>
      <c r="DGI2" s="22"/>
      <c r="DGJ2" s="22"/>
      <c r="DGK2" s="22"/>
      <c r="DGL2" s="22"/>
      <c r="DGM2" s="22"/>
      <c r="DGN2" s="22"/>
      <c r="DGO2" s="22"/>
      <c r="DGP2" s="22"/>
      <c r="DGQ2" s="22"/>
      <c r="DGR2" s="22"/>
      <c r="DGS2" s="22"/>
      <c r="DGT2" s="22"/>
      <c r="DGU2" s="22"/>
      <c r="DGV2" s="22"/>
      <c r="DGW2" s="22"/>
      <c r="DGX2" s="22"/>
      <c r="DGY2" s="22"/>
      <c r="DGZ2" s="22"/>
      <c r="DHA2" s="22"/>
      <c r="DHB2" s="22"/>
      <c r="DHC2" s="22"/>
      <c r="DHD2" s="22"/>
      <c r="DHE2" s="22"/>
      <c r="DHF2" s="22"/>
      <c r="DHG2" s="22"/>
      <c r="DHH2" s="22"/>
      <c r="DHI2" s="22"/>
      <c r="DHJ2" s="22"/>
      <c r="DHK2" s="22"/>
      <c r="DHL2" s="22"/>
      <c r="DHM2" s="22"/>
      <c r="DHN2" s="22"/>
      <c r="DHO2" s="22"/>
      <c r="DHP2" s="22"/>
      <c r="DHQ2" s="22"/>
      <c r="DHR2" s="22"/>
      <c r="DHS2" s="22"/>
      <c r="DHT2" s="22"/>
      <c r="DHU2" s="22"/>
      <c r="DHV2" s="22"/>
      <c r="DHW2" s="22"/>
      <c r="DHX2" s="22"/>
      <c r="DHY2" s="22"/>
      <c r="DHZ2" s="22"/>
      <c r="DIA2" s="22"/>
      <c r="DIB2" s="22"/>
      <c r="DIC2" s="22"/>
      <c r="DID2" s="22"/>
      <c r="DIE2" s="22"/>
      <c r="DIF2" s="22"/>
      <c r="DIG2" s="22"/>
      <c r="DIH2" s="22"/>
      <c r="DII2" s="22"/>
      <c r="DIJ2" s="22"/>
      <c r="DIK2" s="22"/>
      <c r="DIL2" s="22"/>
      <c r="DIM2" s="22"/>
      <c r="DIN2" s="22"/>
      <c r="DIO2" s="22"/>
      <c r="DIP2" s="22"/>
      <c r="DIQ2" s="22"/>
      <c r="DIR2" s="22"/>
      <c r="DIS2" s="22"/>
      <c r="DIT2" s="22"/>
      <c r="DIU2" s="22"/>
      <c r="DIV2" s="22"/>
      <c r="DIW2" s="22"/>
      <c r="DIX2" s="22"/>
      <c r="DIY2" s="22"/>
      <c r="DIZ2" s="22"/>
      <c r="DJA2" s="22"/>
      <c r="DJB2" s="22"/>
      <c r="DJC2" s="22"/>
      <c r="DJD2" s="22"/>
      <c r="DJE2" s="22"/>
      <c r="DJF2" s="22"/>
      <c r="DJG2" s="22"/>
      <c r="DJH2" s="22"/>
      <c r="DJI2" s="22"/>
      <c r="DJJ2" s="22"/>
      <c r="DJK2" s="22"/>
      <c r="DJL2" s="22"/>
      <c r="DJM2" s="22"/>
      <c r="DJN2" s="22"/>
      <c r="DJO2" s="22"/>
      <c r="DJP2" s="22"/>
      <c r="DJQ2" s="22"/>
      <c r="DJR2" s="22"/>
      <c r="DJS2" s="22"/>
      <c r="DJT2" s="22"/>
      <c r="DJU2" s="22"/>
      <c r="DJV2" s="22"/>
      <c r="DJW2" s="22"/>
      <c r="DJX2" s="22"/>
      <c r="DJY2" s="22"/>
      <c r="DJZ2" s="22"/>
      <c r="DKA2" s="22"/>
      <c r="DKB2" s="22"/>
      <c r="DKC2" s="22"/>
      <c r="DKD2" s="22"/>
      <c r="DKE2" s="22"/>
      <c r="DKF2" s="22"/>
      <c r="DKG2" s="22"/>
      <c r="DKH2" s="22"/>
      <c r="DKI2" s="22"/>
      <c r="DKJ2" s="22"/>
      <c r="DKK2" s="22"/>
      <c r="DKL2" s="22"/>
      <c r="DKM2" s="22"/>
      <c r="DKN2" s="22"/>
      <c r="DKO2" s="22"/>
      <c r="DKP2" s="22"/>
      <c r="DKQ2" s="22"/>
      <c r="DKR2" s="22"/>
      <c r="DKS2" s="22"/>
      <c r="DKT2" s="22"/>
      <c r="DKU2" s="22"/>
      <c r="DKV2" s="22"/>
      <c r="DKW2" s="22"/>
      <c r="DKX2" s="22"/>
      <c r="DKY2" s="22"/>
      <c r="DKZ2" s="22"/>
      <c r="DLA2" s="22"/>
      <c r="DLB2" s="22"/>
      <c r="DLC2" s="22"/>
      <c r="DLD2" s="22"/>
      <c r="DLE2" s="22"/>
      <c r="DLF2" s="22"/>
      <c r="DLG2" s="22"/>
      <c r="DLH2" s="22"/>
      <c r="DLI2" s="22"/>
      <c r="DLJ2" s="22"/>
      <c r="DLK2" s="22"/>
      <c r="DLL2" s="22"/>
      <c r="DLM2" s="22"/>
      <c r="DLN2" s="22"/>
      <c r="DLO2" s="22"/>
      <c r="DLP2" s="22"/>
      <c r="DLQ2" s="22"/>
      <c r="DLR2" s="22"/>
      <c r="DLS2" s="22"/>
      <c r="DLT2" s="22"/>
      <c r="DLU2" s="22"/>
      <c r="DLV2" s="22"/>
      <c r="DLW2" s="22"/>
      <c r="DLX2" s="22"/>
      <c r="DLY2" s="22"/>
      <c r="DLZ2" s="22"/>
      <c r="DMA2" s="22"/>
      <c r="DMB2" s="22"/>
      <c r="DMC2" s="22"/>
      <c r="DMD2" s="22"/>
      <c r="DME2" s="22"/>
      <c r="DMF2" s="22"/>
      <c r="DMG2" s="22"/>
      <c r="DMH2" s="22"/>
      <c r="DMI2" s="22"/>
      <c r="DMJ2" s="22"/>
      <c r="DMK2" s="22"/>
      <c r="DML2" s="22"/>
      <c r="DMM2" s="22"/>
      <c r="DMN2" s="22"/>
      <c r="DMO2" s="22"/>
      <c r="DMP2" s="22"/>
      <c r="DMQ2" s="22"/>
      <c r="DMR2" s="22"/>
      <c r="DMS2" s="22"/>
      <c r="DMT2" s="22"/>
      <c r="DMU2" s="22"/>
      <c r="DMV2" s="22"/>
      <c r="DMW2" s="22"/>
      <c r="DMX2" s="22"/>
      <c r="DMY2" s="22"/>
      <c r="DMZ2" s="22"/>
      <c r="DNA2" s="22"/>
      <c r="DNB2" s="22"/>
      <c r="DNC2" s="22"/>
      <c r="DND2" s="22"/>
      <c r="DNE2" s="22"/>
      <c r="DNF2" s="22"/>
      <c r="DNG2" s="22"/>
      <c r="DNH2" s="22"/>
      <c r="DNI2" s="22"/>
      <c r="DNJ2" s="22"/>
      <c r="DNK2" s="22"/>
      <c r="DNL2" s="22"/>
      <c r="DNM2" s="22"/>
      <c r="DNN2" s="22"/>
      <c r="DNO2" s="22"/>
      <c r="DNP2" s="22"/>
      <c r="DNQ2" s="22"/>
      <c r="DNR2" s="22"/>
      <c r="DNS2" s="22"/>
      <c r="DNT2" s="22"/>
      <c r="DNU2" s="22"/>
      <c r="DNV2" s="22"/>
      <c r="DNW2" s="22"/>
      <c r="DNX2" s="22"/>
      <c r="DNY2" s="22"/>
      <c r="DNZ2" s="22"/>
      <c r="DOA2" s="22"/>
      <c r="DOB2" s="22"/>
      <c r="DOC2" s="22"/>
      <c r="DOD2" s="22"/>
      <c r="DOE2" s="22"/>
      <c r="DOF2" s="22"/>
      <c r="DOG2" s="22"/>
      <c r="DOH2" s="22"/>
      <c r="DOI2" s="22"/>
      <c r="DOJ2" s="22"/>
      <c r="DOK2" s="22"/>
      <c r="DOL2" s="22"/>
      <c r="DOM2" s="22"/>
      <c r="DON2" s="22"/>
      <c r="DOO2" s="22"/>
      <c r="DOP2" s="22"/>
      <c r="DOQ2" s="22"/>
      <c r="DOR2" s="22"/>
      <c r="DOS2" s="22"/>
      <c r="DOT2" s="22"/>
      <c r="DOU2" s="22"/>
      <c r="DOV2" s="22"/>
      <c r="DOW2" s="22"/>
      <c r="DOX2" s="22"/>
      <c r="DOY2" s="22"/>
      <c r="DOZ2" s="22"/>
      <c r="DPA2" s="22"/>
      <c r="DPB2" s="22"/>
      <c r="DPC2" s="22"/>
      <c r="DPD2" s="22"/>
      <c r="DPE2" s="22"/>
      <c r="DPF2" s="22"/>
      <c r="DPG2" s="22"/>
      <c r="DPH2" s="22"/>
      <c r="DPI2" s="22"/>
      <c r="DPJ2" s="22"/>
      <c r="DPK2" s="22"/>
      <c r="DPL2" s="22"/>
      <c r="DPM2" s="22"/>
      <c r="DPN2" s="22"/>
      <c r="DPO2" s="22"/>
      <c r="DPP2" s="22"/>
      <c r="DPQ2" s="22"/>
      <c r="DPR2" s="22"/>
      <c r="DPS2" s="22"/>
      <c r="DPT2" s="22"/>
      <c r="DPU2" s="22"/>
      <c r="DPV2" s="22"/>
      <c r="DPW2" s="22"/>
      <c r="DPX2" s="22"/>
      <c r="DPY2" s="22"/>
      <c r="DPZ2" s="22"/>
      <c r="DQA2" s="22"/>
      <c r="DQB2" s="22"/>
      <c r="DQC2" s="22"/>
      <c r="DQD2" s="22"/>
      <c r="DQE2" s="22"/>
      <c r="DQF2" s="22"/>
      <c r="DQG2" s="22"/>
      <c r="DQH2" s="22"/>
      <c r="DQI2" s="22"/>
      <c r="DQJ2" s="22"/>
      <c r="DQK2" s="22"/>
      <c r="DQL2" s="22"/>
      <c r="DQM2" s="22"/>
      <c r="DQN2" s="22"/>
      <c r="DQO2" s="22"/>
      <c r="DQP2" s="22"/>
      <c r="DQQ2" s="22"/>
      <c r="DQR2" s="22"/>
      <c r="DQS2" s="22"/>
      <c r="DQT2" s="22"/>
      <c r="DQU2" s="22"/>
      <c r="DQV2" s="22"/>
      <c r="DQW2" s="22"/>
      <c r="DQX2" s="22"/>
      <c r="DQY2" s="22"/>
      <c r="DQZ2" s="22"/>
      <c r="DRA2" s="22"/>
      <c r="DRB2" s="22"/>
      <c r="DRC2" s="22"/>
      <c r="DRD2" s="22"/>
      <c r="DRE2" s="22"/>
      <c r="DRF2" s="22"/>
      <c r="DRG2" s="22"/>
      <c r="DRH2" s="22"/>
      <c r="DRI2" s="22"/>
      <c r="DRJ2" s="22"/>
      <c r="DRK2" s="22"/>
      <c r="DRL2" s="22"/>
      <c r="DRM2" s="22"/>
      <c r="DRN2" s="22"/>
      <c r="DRO2" s="22"/>
      <c r="DRP2" s="22"/>
      <c r="DRQ2" s="22"/>
      <c r="DRR2" s="22"/>
      <c r="DRS2" s="22"/>
      <c r="DRT2" s="22"/>
      <c r="DRU2" s="22"/>
      <c r="DRV2" s="22"/>
      <c r="DRW2" s="22"/>
      <c r="DRX2" s="22"/>
      <c r="DRY2" s="22"/>
      <c r="DRZ2" s="22"/>
      <c r="DSA2" s="22"/>
      <c r="DSB2" s="22"/>
      <c r="DSC2" s="22"/>
      <c r="DSD2" s="22"/>
      <c r="DSE2" s="22"/>
      <c r="DSF2" s="22"/>
      <c r="DSG2" s="22"/>
      <c r="DSH2" s="22"/>
      <c r="DSI2" s="22"/>
      <c r="DSJ2" s="22"/>
      <c r="DSK2" s="22"/>
      <c r="DSL2" s="22"/>
      <c r="DSM2" s="22"/>
      <c r="DSN2" s="22"/>
      <c r="DSO2" s="22"/>
      <c r="DSP2" s="22"/>
      <c r="DSQ2" s="22"/>
      <c r="DSR2" s="22"/>
      <c r="DSS2" s="22"/>
      <c r="DST2" s="22"/>
      <c r="DSU2" s="22"/>
      <c r="DSV2" s="22"/>
      <c r="DSW2" s="22"/>
      <c r="DSX2" s="22"/>
      <c r="DSY2" s="22"/>
      <c r="DSZ2" s="22"/>
      <c r="DTA2" s="22"/>
      <c r="DTB2" s="22"/>
      <c r="DTC2" s="22"/>
      <c r="DTD2" s="22"/>
      <c r="DTE2" s="22"/>
      <c r="DTF2" s="22"/>
      <c r="DTG2" s="22"/>
      <c r="DTH2" s="22"/>
      <c r="DTI2" s="22"/>
      <c r="DTJ2" s="22"/>
      <c r="DTK2" s="22"/>
      <c r="DTL2" s="22"/>
      <c r="DTM2" s="22"/>
      <c r="DTN2" s="22"/>
      <c r="DTO2" s="22"/>
      <c r="DTP2" s="22"/>
      <c r="DTQ2" s="22"/>
      <c r="DTR2" s="22"/>
      <c r="DTS2" s="22"/>
      <c r="DTT2" s="22"/>
      <c r="DTU2" s="22"/>
      <c r="DTV2" s="22"/>
      <c r="DTW2" s="22"/>
      <c r="DTX2" s="22"/>
      <c r="DTY2" s="22"/>
      <c r="DTZ2" s="22"/>
      <c r="DUA2" s="22"/>
      <c r="DUB2" s="22"/>
      <c r="DUC2" s="22"/>
      <c r="DUD2" s="22"/>
      <c r="DUE2" s="22"/>
      <c r="DUF2" s="22"/>
      <c r="DUG2" s="22"/>
      <c r="DUH2" s="22"/>
      <c r="DUI2" s="22"/>
      <c r="DUJ2" s="22"/>
      <c r="DUK2" s="22"/>
      <c r="DUL2" s="22"/>
      <c r="DUM2" s="22"/>
      <c r="DUN2" s="22"/>
      <c r="DUO2" s="22"/>
      <c r="DUP2" s="22"/>
      <c r="DUQ2" s="22"/>
      <c r="DUR2" s="22"/>
      <c r="DUS2" s="22"/>
      <c r="DUT2" s="22"/>
      <c r="DUU2" s="22"/>
      <c r="DUV2" s="22"/>
      <c r="DUW2" s="22"/>
      <c r="DUX2" s="22"/>
      <c r="DUY2" s="22"/>
      <c r="DUZ2" s="22"/>
      <c r="DVA2" s="22"/>
      <c r="DVB2" s="22"/>
      <c r="DVC2" s="22"/>
      <c r="DVD2" s="22"/>
      <c r="DVE2" s="22"/>
      <c r="DVF2" s="22"/>
      <c r="DVG2" s="22"/>
      <c r="DVH2" s="22"/>
      <c r="DVI2" s="22"/>
      <c r="DVJ2" s="22"/>
      <c r="DVK2" s="22"/>
      <c r="DVL2" s="22"/>
      <c r="DVM2" s="22"/>
      <c r="DVN2" s="22"/>
      <c r="DVO2" s="22"/>
      <c r="DVP2" s="22"/>
      <c r="DVQ2" s="22"/>
      <c r="DVR2" s="22"/>
      <c r="DVS2" s="22"/>
      <c r="DVT2" s="22"/>
      <c r="DVU2" s="22"/>
      <c r="DVV2" s="22"/>
      <c r="DVW2" s="22"/>
      <c r="DVX2" s="22"/>
      <c r="DVY2" s="22"/>
      <c r="DVZ2" s="22"/>
      <c r="DWA2" s="22"/>
      <c r="DWB2" s="22"/>
      <c r="DWC2" s="22"/>
      <c r="DWD2" s="22"/>
      <c r="DWE2" s="22"/>
      <c r="DWF2" s="22"/>
      <c r="DWG2" s="22"/>
      <c r="DWH2" s="22"/>
      <c r="DWI2" s="22"/>
      <c r="DWJ2" s="22"/>
      <c r="DWK2" s="22"/>
      <c r="DWL2" s="22"/>
      <c r="DWM2" s="22"/>
      <c r="DWN2" s="22"/>
      <c r="DWO2" s="22"/>
      <c r="DWP2" s="22"/>
      <c r="DWQ2" s="22"/>
      <c r="DWR2" s="22"/>
      <c r="DWS2" s="22"/>
      <c r="DWT2" s="22"/>
      <c r="DWU2" s="22"/>
      <c r="DWV2" s="22"/>
      <c r="DWW2" s="22"/>
      <c r="DWX2" s="22"/>
      <c r="DWY2" s="22"/>
      <c r="DWZ2" s="22"/>
      <c r="DXA2" s="22"/>
      <c r="DXB2" s="22"/>
      <c r="DXC2" s="22"/>
      <c r="DXD2" s="22"/>
      <c r="DXE2" s="22"/>
      <c r="DXF2" s="22"/>
      <c r="DXG2" s="22"/>
      <c r="DXH2" s="22"/>
      <c r="DXI2" s="22"/>
      <c r="DXJ2" s="22"/>
      <c r="DXK2" s="22"/>
      <c r="DXL2" s="22"/>
      <c r="DXM2" s="22"/>
      <c r="DXN2" s="22"/>
      <c r="DXO2" s="22"/>
      <c r="DXP2" s="22"/>
      <c r="DXQ2" s="22"/>
      <c r="DXR2" s="22"/>
      <c r="DXS2" s="22"/>
      <c r="DXT2" s="22"/>
      <c r="DXU2" s="22"/>
      <c r="DXV2" s="22"/>
      <c r="DXW2" s="22"/>
      <c r="DXX2" s="22"/>
      <c r="DXY2" s="22"/>
      <c r="DXZ2" s="22"/>
      <c r="DYA2" s="22"/>
      <c r="DYB2" s="22"/>
      <c r="DYC2" s="22"/>
      <c r="DYD2" s="22"/>
      <c r="DYE2" s="22"/>
      <c r="DYF2" s="22"/>
      <c r="DYG2" s="22"/>
      <c r="DYH2" s="22"/>
      <c r="DYI2" s="22"/>
      <c r="DYJ2" s="22"/>
      <c r="DYK2" s="22"/>
      <c r="DYL2" s="22"/>
      <c r="DYM2" s="22"/>
      <c r="DYN2" s="22"/>
      <c r="DYO2" s="22"/>
      <c r="DYP2" s="22"/>
      <c r="DYQ2" s="22"/>
      <c r="DYR2" s="22"/>
      <c r="DYS2" s="22"/>
      <c r="DYT2" s="22"/>
      <c r="DYU2" s="22"/>
      <c r="DYV2" s="22"/>
      <c r="DYW2" s="22"/>
      <c r="DYX2" s="22"/>
      <c r="DYY2" s="22"/>
      <c r="DYZ2" s="22"/>
      <c r="DZA2" s="22"/>
      <c r="DZB2" s="22"/>
      <c r="DZC2" s="22"/>
      <c r="DZD2" s="22"/>
      <c r="DZE2" s="22"/>
      <c r="DZF2" s="22"/>
      <c r="DZG2" s="22"/>
      <c r="DZH2" s="22"/>
      <c r="DZI2" s="22"/>
      <c r="DZJ2" s="22"/>
      <c r="DZK2" s="22"/>
      <c r="DZL2" s="22"/>
      <c r="DZM2" s="22"/>
      <c r="DZN2" s="22"/>
      <c r="DZO2" s="22"/>
      <c r="DZP2" s="22"/>
      <c r="DZQ2" s="22"/>
      <c r="DZR2" s="22"/>
      <c r="DZS2" s="22"/>
      <c r="DZT2" s="22"/>
      <c r="DZU2" s="22"/>
      <c r="DZV2" s="22"/>
      <c r="DZW2" s="22"/>
      <c r="DZX2" s="22"/>
      <c r="DZY2" s="22"/>
      <c r="DZZ2" s="22"/>
      <c r="EAA2" s="22"/>
      <c r="EAB2" s="22"/>
      <c r="EAC2" s="22"/>
      <c r="EAD2" s="22"/>
      <c r="EAE2" s="22"/>
      <c r="EAF2" s="22"/>
      <c r="EAG2" s="22"/>
      <c r="EAH2" s="22"/>
      <c r="EAI2" s="22"/>
      <c r="EAJ2" s="22"/>
      <c r="EAK2" s="22"/>
      <c r="EAL2" s="22"/>
      <c r="EAM2" s="22"/>
      <c r="EAN2" s="22"/>
      <c r="EAO2" s="22"/>
      <c r="EAP2" s="22"/>
      <c r="EAQ2" s="22"/>
      <c r="EAR2" s="22"/>
      <c r="EAS2" s="22"/>
      <c r="EAT2" s="22"/>
      <c r="EAU2" s="22"/>
      <c r="EAV2" s="22"/>
      <c r="EAW2" s="22"/>
      <c r="EAX2" s="22"/>
      <c r="EAY2" s="22"/>
      <c r="EAZ2" s="22"/>
      <c r="EBA2" s="22"/>
      <c r="EBB2" s="22"/>
      <c r="EBC2" s="22"/>
      <c r="EBD2" s="22"/>
      <c r="EBE2" s="22"/>
      <c r="EBF2" s="22"/>
      <c r="EBG2" s="22"/>
      <c r="EBH2" s="22"/>
      <c r="EBI2" s="22"/>
      <c r="EBJ2" s="22"/>
      <c r="EBK2" s="22"/>
      <c r="EBL2" s="22"/>
      <c r="EBM2" s="22"/>
      <c r="EBN2" s="22"/>
      <c r="EBO2" s="22"/>
      <c r="EBP2" s="22"/>
      <c r="EBQ2" s="22"/>
      <c r="EBR2" s="22"/>
      <c r="EBS2" s="22"/>
      <c r="EBT2" s="22"/>
      <c r="EBU2" s="22"/>
      <c r="EBV2" s="22"/>
      <c r="EBW2" s="22"/>
      <c r="EBX2" s="22"/>
      <c r="EBY2" s="22"/>
      <c r="EBZ2" s="22"/>
      <c r="ECA2" s="22"/>
      <c r="ECB2" s="22"/>
      <c r="ECC2" s="22"/>
      <c r="ECD2" s="22"/>
      <c r="ECE2" s="22"/>
      <c r="ECF2" s="22"/>
      <c r="ECG2" s="22"/>
      <c r="ECH2" s="22"/>
      <c r="ECI2" s="22"/>
      <c r="ECJ2" s="22"/>
      <c r="ECK2" s="22"/>
      <c r="ECL2" s="22"/>
      <c r="ECM2" s="22"/>
      <c r="ECN2" s="22"/>
      <c r="ECO2" s="22"/>
      <c r="ECP2" s="22"/>
      <c r="ECQ2" s="22"/>
      <c r="ECR2" s="22"/>
      <c r="ECS2" s="22"/>
      <c r="ECT2" s="22"/>
      <c r="ECU2" s="22"/>
      <c r="ECV2" s="22"/>
      <c r="ECW2" s="22"/>
      <c r="ECX2" s="22"/>
      <c r="ECY2" s="22"/>
      <c r="ECZ2" s="22"/>
      <c r="EDA2" s="22"/>
      <c r="EDB2" s="22"/>
      <c r="EDC2" s="22"/>
      <c r="EDD2" s="22"/>
      <c r="EDE2" s="22"/>
      <c r="EDF2" s="22"/>
      <c r="EDG2" s="22"/>
      <c r="EDH2" s="22"/>
      <c r="EDI2" s="22"/>
      <c r="EDJ2" s="22"/>
      <c r="EDK2" s="22"/>
      <c r="EDL2" s="22"/>
      <c r="EDM2" s="22"/>
      <c r="EDN2" s="22"/>
      <c r="EDO2" s="22"/>
      <c r="EDP2" s="22"/>
      <c r="EDQ2" s="22"/>
      <c r="EDR2" s="22"/>
      <c r="EDS2" s="22"/>
      <c r="EDT2" s="22"/>
      <c r="EDU2" s="22"/>
      <c r="EDV2" s="22"/>
      <c r="EDW2" s="22"/>
      <c r="EDX2" s="22"/>
      <c r="EDY2" s="22"/>
      <c r="EDZ2" s="22"/>
      <c r="EEA2" s="22"/>
      <c r="EEB2" s="22"/>
      <c r="EEC2" s="22"/>
      <c r="EED2" s="22"/>
      <c r="EEE2" s="22"/>
      <c r="EEF2" s="22"/>
      <c r="EEG2" s="22"/>
      <c r="EEH2" s="22"/>
      <c r="EEI2" s="22"/>
      <c r="EEJ2" s="22"/>
      <c r="EEK2" s="22"/>
      <c r="EEL2" s="22"/>
      <c r="EEM2" s="22"/>
      <c r="EEN2" s="22"/>
      <c r="EEO2" s="22"/>
      <c r="EEP2" s="22"/>
      <c r="EEQ2" s="22"/>
      <c r="EER2" s="22"/>
      <c r="EES2" s="22"/>
      <c r="EET2" s="22"/>
      <c r="EEU2" s="22"/>
      <c r="EEV2" s="22"/>
      <c r="EEW2" s="22"/>
      <c r="EEX2" s="22"/>
      <c r="EEY2" s="22"/>
      <c r="EEZ2" s="22"/>
      <c r="EFA2" s="22"/>
      <c r="EFB2" s="22"/>
      <c r="EFC2" s="22"/>
      <c r="EFD2" s="22"/>
      <c r="EFE2" s="22"/>
      <c r="EFF2" s="22"/>
      <c r="EFG2" s="22"/>
      <c r="EFH2" s="22"/>
      <c r="EFI2" s="22"/>
      <c r="EFJ2" s="22"/>
      <c r="EFK2" s="22"/>
      <c r="EFL2" s="22"/>
      <c r="EFM2" s="22"/>
      <c r="EFN2" s="22"/>
      <c r="EFO2" s="22"/>
      <c r="EFP2" s="22"/>
      <c r="EFQ2" s="22"/>
      <c r="EFR2" s="22"/>
      <c r="EFS2" s="22"/>
      <c r="EFT2" s="22"/>
      <c r="EFU2" s="22"/>
      <c r="EFV2" s="22"/>
      <c r="EFW2" s="22"/>
      <c r="EFX2" s="22"/>
      <c r="EFY2" s="22"/>
      <c r="EFZ2" s="22"/>
      <c r="EGA2" s="22"/>
      <c r="EGB2" s="22"/>
      <c r="EGC2" s="22"/>
      <c r="EGD2" s="22"/>
      <c r="EGE2" s="22"/>
      <c r="EGF2" s="22"/>
      <c r="EGG2" s="22"/>
      <c r="EGH2" s="22"/>
      <c r="EGI2" s="22"/>
      <c r="EGJ2" s="22"/>
      <c r="EGK2" s="22"/>
      <c r="EGL2" s="22"/>
      <c r="EGM2" s="22"/>
      <c r="EGN2" s="22"/>
      <c r="EGO2" s="22"/>
      <c r="EGP2" s="22"/>
      <c r="EGQ2" s="22"/>
      <c r="EGR2" s="22"/>
      <c r="EGS2" s="22"/>
      <c r="EGT2" s="22"/>
      <c r="EGU2" s="22"/>
      <c r="EGV2" s="22"/>
      <c r="EGW2" s="22"/>
      <c r="EGX2" s="22"/>
      <c r="EGY2" s="22"/>
      <c r="EGZ2" s="22"/>
      <c r="EHA2" s="22"/>
      <c r="EHB2" s="22"/>
      <c r="EHC2" s="22"/>
      <c r="EHD2" s="22"/>
      <c r="EHE2" s="22"/>
      <c r="EHF2" s="22"/>
      <c r="EHG2" s="22"/>
      <c r="EHH2" s="22"/>
      <c r="EHI2" s="22"/>
      <c r="EHJ2" s="22"/>
      <c r="EHK2" s="22"/>
      <c r="EHL2" s="22"/>
      <c r="EHM2" s="22"/>
      <c r="EHN2" s="22"/>
      <c r="EHO2" s="22"/>
      <c r="EHP2" s="22"/>
      <c r="EHQ2" s="22"/>
      <c r="EHR2" s="22"/>
      <c r="EHS2" s="22"/>
      <c r="EHT2" s="22"/>
      <c r="EHU2" s="22"/>
      <c r="EHV2" s="22"/>
      <c r="EHW2" s="22"/>
      <c r="EHX2" s="22"/>
      <c r="EHY2" s="22"/>
      <c r="EHZ2" s="22"/>
      <c r="EIA2" s="22"/>
      <c r="EIB2" s="22"/>
      <c r="EIC2" s="22"/>
      <c r="EID2" s="22"/>
      <c r="EIE2" s="22"/>
      <c r="EIF2" s="22"/>
      <c r="EIG2" s="22"/>
      <c r="EIH2" s="22"/>
      <c r="EII2" s="22"/>
      <c r="EIJ2" s="22"/>
      <c r="EIK2" s="22"/>
      <c r="EIL2" s="22"/>
      <c r="EIM2" s="22"/>
      <c r="EIN2" s="22"/>
      <c r="EIO2" s="22"/>
      <c r="EIP2" s="22"/>
      <c r="EIQ2" s="22"/>
      <c r="EIR2" s="22"/>
      <c r="EIS2" s="22"/>
      <c r="EIT2" s="22"/>
      <c r="EIU2" s="22"/>
      <c r="EIV2" s="22"/>
      <c r="EIW2" s="22"/>
      <c r="EIX2" s="22"/>
      <c r="EIY2" s="22"/>
      <c r="EIZ2" s="22"/>
      <c r="EJA2" s="22"/>
      <c r="EJB2" s="22"/>
      <c r="EJC2" s="22"/>
      <c r="EJD2" s="22"/>
      <c r="EJE2" s="22"/>
      <c r="EJF2" s="22"/>
      <c r="EJG2" s="22"/>
      <c r="EJH2" s="22"/>
      <c r="EJI2" s="22"/>
      <c r="EJJ2" s="22"/>
      <c r="EJK2" s="22"/>
      <c r="EJL2" s="22"/>
      <c r="EJM2" s="22"/>
      <c r="EJN2" s="22"/>
      <c r="EJO2" s="22"/>
      <c r="EJP2" s="22"/>
      <c r="EJQ2" s="22"/>
      <c r="EJR2" s="22"/>
      <c r="EJS2" s="22"/>
      <c r="EJT2" s="22"/>
      <c r="EJU2" s="22"/>
      <c r="EJV2" s="22"/>
      <c r="EJW2" s="22"/>
      <c r="EJX2" s="22"/>
      <c r="EJY2" s="22"/>
      <c r="EJZ2" s="22"/>
      <c r="EKA2" s="22"/>
      <c r="EKB2" s="22"/>
      <c r="EKC2" s="22"/>
      <c r="EKD2" s="22"/>
      <c r="EKE2" s="22"/>
      <c r="EKF2" s="22"/>
      <c r="EKG2" s="22"/>
      <c r="EKH2" s="22"/>
      <c r="EKI2" s="22"/>
      <c r="EKJ2" s="22"/>
      <c r="EKK2" s="22"/>
      <c r="EKL2" s="22"/>
      <c r="EKM2" s="22"/>
      <c r="EKN2" s="22"/>
      <c r="EKO2" s="22"/>
      <c r="EKP2" s="22"/>
      <c r="EKQ2" s="22"/>
      <c r="EKR2" s="22"/>
      <c r="EKS2" s="22"/>
      <c r="EKT2" s="22"/>
      <c r="EKU2" s="22"/>
      <c r="EKV2" s="22"/>
      <c r="EKW2" s="22"/>
      <c r="EKX2" s="22"/>
      <c r="EKY2" s="22"/>
      <c r="EKZ2" s="22"/>
      <c r="ELA2" s="22"/>
      <c r="ELB2" s="22"/>
      <c r="ELC2" s="22"/>
      <c r="ELD2" s="22"/>
      <c r="ELE2" s="22"/>
      <c r="ELF2" s="22"/>
      <c r="ELG2" s="22"/>
      <c r="ELH2" s="22"/>
      <c r="ELI2" s="22"/>
      <c r="ELJ2" s="22"/>
      <c r="ELK2" s="22"/>
      <c r="ELL2" s="22"/>
      <c r="ELM2" s="22"/>
      <c r="ELN2" s="22"/>
      <c r="ELO2" s="22"/>
      <c r="ELP2" s="22"/>
      <c r="ELQ2" s="22"/>
      <c r="ELR2" s="22"/>
      <c r="ELS2" s="22"/>
      <c r="ELT2" s="22"/>
      <c r="ELU2" s="22"/>
      <c r="ELV2" s="22"/>
      <c r="ELW2" s="22"/>
      <c r="ELX2" s="22"/>
      <c r="ELY2" s="22"/>
      <c r="ELZ2" s="22"/>
      <c r="EMA2" s="22"/>
      <c r="EMB2" s="22"/>
      <c r="EMC2" s="22"/>
      <c r="EMD2" s="22"/>
      <c r="EME2" s="22"/>
      <c r="EMF2" s="22"/>
      <c r="EMG2" s="22"/>
      <c r="EMH2" s="22"/>
      <c r="EMI2" s="22"/>
      <c r="EMJ2" s="22"/>
      <c r="EMK2" s="22"/>
      <c r="EML2" s="22"/>
      <c r="EMM2" s="22"/>
      <c r="EMN2" s="22"/>
      <c r="EMO2" s="22"/>
      <c r="EMP2" s="22"/>
      <c r="EMQ2" s="22"/>
      <c r="EMR2" s="22"/>
      <c r="EMS2" s="22"/>
      <c r="EMT2" s="22"/>
      <c r="EMU2" s="22"/>
      <c r="EMV2" s="22"/>
      <c r="EMW2" s="22"/>
      <c r="EMX2" s="22"/>
      <c r="EMY2" s="22"/>
      <c r="EMZ2" s="22"/>
      <c r="ENA2" s="22"/>
      <c r="ENB2" s="22"/>
      <c r="ENC2" s="22"/>
      <c r="END2" s="22"/>
      <c r="ENE2" s="22"/>
      <c r="ENF2" s="22"/>
      <c r="ENG2" s="22"/>
      <c r="ENH2" s="22"/>
      <c r="ENI2" s="22"/>
      <c r="ENJ2" s="22"/>
      <c r="ENK2" s="22"/>
      <c r="ENL2" s="22"/>
      <c r="ENM2" s="22"/>
      <c r="ENN2" s="22"/>
      <c r="ENO2" s="22"/>
      <c r="ENP2" s="22"/>
      <c r="ENQ2" s="22"/>
      <c r="ENR2" s="22"/>
      <c r="ENS2" s="22"/>
      <c r="ENT2" s="22"/>
      <c r="ENU2" s="22"/>
      <c r="ENV2" s="22"/>
      <c r="ENW2" s="22"/>
      <c r="ENX2" s="22"/>
      <c r="ENY2" s="22"/>
      <c r="ENZ2" s="22"/>
      <c r="EOA2" s="22"/>
      <c r="EOB2" s="22"/>
      <c r="EOC2" s="22"/>
      <c r="EOD2" s="22"/>
      <c r="EOE2" s="22"/>
      <c r="EOF2" s="22"/>
      <c r="EOG2" s="22"/>
      <c r="EOH2" s="22"/>
      <c r="EOI2" s="22"/>
      <c r="EOJ2" s="22"/>
      <c r="EOK2" s="22"/>
      <c r="EOL2" s="22"/>
      <c r="EOM2" s="22"/>
      <c r="EON2" s="22"/>
      <c r="EOO2" s="22"/>
      <c r="EOP2" s="22"/>
      <c r="EOQ2" s="22"/>
      <c r="EOR2" s="22"/>
      <c r="EOS2" s="22"/>
      <c r="EOT2" s="22"/>
      <c r="EOU2" s="22"/>
      <c r="EOV2" s="22"/>
      <c r="EOW2" s="22"/>
      <c r="EOX2" s="22"/>
      <c r="EOY2" s="22"/>
      <c r="EOZ2" s="22"/>
      <c r="EPA2" s="22"/>
      <c r="EPB2" s="22"/>
      <c r="EPC2" s="22"/>
      <c r="EPD2" s="22"/>
      <c r="EPE2" s="22"/>
      <c r="EPF2" s="22"/>
      <c r="EPG2" s="22"/>
      <c r="EPH2" s="22"/>
      <c r="EPI2" s="22"/>
      <c r="EPJ2" s="22"/>
      <c r="EPK2" s="22"/>
      <c r="EPL2" s="22"/>
      <c r="EPM2" s="22"/>
      <c r="EPN2" s="22"/>
      <c r="EPO2" s="22"/>
      <c r="EPP2" s="22"/>
      <c r="EPQ2" s="22"/>
      <c r="EPR2" s="22"/>
      <c r="EPS2" s="22"/>
      <c r="EPT2" s="22"/>
      <c r="EPU2" s="22"/>
      <c r="EPV2" s="22"/>
      <c r="EPW2" s="22"/>
      <c r="EPX2" s="22"/>
      <c r="EPY2" s="22"/>
      <c r="EPZ2" s="22"/>
      <c r="EQA2" s="22"/>
      <c r="EQB2" s="22"/>
      <c r="EQC2" s="22"/>
      <c r="EQD2" s="22"/>
      <c r="EQE2" s="22"/>
      <c r="EQF2" s="22"/>
      <c r="EQG2" s="22"/>
      <c r="EQH2" s="22"/>
      <c r="EQI2" s="22"/>
      <c r="EQJ2" s="22"/>
      <c r="EQK2" s="22"/>
      <c r="EQL2" s="22"/>
      <c r="EQM2" s="22"/>
      <c r="EQN2" s="22"/>
      <c r="EQO2" s="22"/>
      <c r="EQP2" s="22"/>
      <c r="EQQ2" s="22"/>
      <c r="EQR2" s="22"/>
      <c r="EQS2" s="22"/>
      <c r="EQT2" s="22"/>
      <c r="EQU2" s="22"/>
      <c r="EQV2" s="22"/>
      <c r="EQW2" s="22"/>
      <c r="EQX2" s="22"/>
      <c r="EQY2" s="22"/>
      <c r="EQZ2" s="22"/>
      <c r="ERA2" s="22"/>
      <c r="ERB2" s="22"/>
      <c r="ERC2" s="22"/>
      <c r="ERD2" s="22"/>
      <c r="ERE2" s="22"/>
      <c r="ERF2" s="22"/>
      <c r="ERG2" s="22"/>
      <c r="ERH2" s="22"/>
      <c r="ERI2" s="22"/>
      <c r="ERJ2" s="22"/>
      <c r="ERK2" s="22"/>
      <c r="ERL2" s="22"/>
      <c r="ERM2" s="22"/>
      <c r="ERN2" s="22"/>
      <c r="ERO2" s="22"/>
      <c r="ERP2" s="22"/>
      <c r="ERQ2" s="22"/>
      <c r="ERR2" s="22"/>
      <c r="ERS2" s="22"/>
      <c r="ERT2" s="22"/>
      <c r="ERU2" s="22"/>
      <c r="ERV2" s="22"/>
      <c r="ERW2" s="22"/>
      <c r="ERX2" s="22"/>
      <c r="ERY2" s="22"/>
      <c r="ERZ2" s="22"/>
      <c r="ESA2" s="22"/>
      <c r="ESB2" s="22"/>
      <c r="ESC2" s="22"/>
      <c r="ESD2" s="22"/>
      <c r="ESE2" s="22"/>
      <c r="ESF2" s="22"/>
      <c r="ESG2" s="22"/>
      <c r="ESH2" s="22"/>
      <c r="ESI2" s="22"/>
      <c r="ESJ2" s="22"/>
      <c r="ESK2" s="22"/>
      <c r="ESL2" s="22"/>
      <c r="ESM2" s="22"/>
      <c r="ESN2" s="22"/>
      <c r="ESO2" s="22"/>
      <c r="ESP2" s="22"/>
      <c r="ESQ2" s="22"/>
      <c r="ESR2" s="22"/>
      <c r="ESS2" s="22"/>
      <c r="EST2" s="22"/>
      <c r="ESU2" s="22"/>
      <c r="ESV2" s="22"/>
      <c r="ESW2" s="22"/>
      <c r="ESX2" s="22"/>
      <c r="ESY2" s="22"/>
      <c r="ESZ2" s="22"/>
      <c r="ETA2" s="22"/>
      <c r="ETB2" s="22"/>
      <c r="ETC2" s="22"/>
      <c r="ETD2" s="22"/>
      <c r="ETE2" s="22"/>
      <c r="ETF2" s="22"/>
      <c r="ETG2" s="22"/>
      <c r="ETH2" s="22"/>
      <c r="ETI2" s="22"/>
      <c r="ETJ2" s="22"/>
      <c r="ETK2" s="22"/>
      <c r="ETL2" s="22"/>
      <c r="ETM2" s="22"/>
      <c r="ETN2" s="22"/>
      <c r="ETO2" s="22"/>
      <c r="ETP2" s="22"/>
      <c r="ETQ2" s="22"/>
      <c r="ETR2" s="22"/>
      <c r="ETS2" s="22"/>
      <c r="ETT2" s="22"/>
      <c r="ETU2" s="22"/>
      <c r="ETV2" s="22"/>
      <c r="ETW2" s="22"/>
      <c r="ETX2" s="22"/>
      <c r="ETY2" s="22"/>
      <c r="ETZ2" s="22"/>
      <c r="EUA2" s="22"/>
      <c r="EUB2" s="22"/>
      <c r="EUC2" s="22"/>
      <c r="EUD2" s="22"/>
      <c r="EUE2" s="22"/>
      <c r="EUF2" s="22"/>
      <c r="EUG2" s="22"/>
      <c r="EUH2" s="22"/>
      <c r="EUI2" s="22"/>
      <c r="EUJ2" s="22"/>
      <c r="EUK2" s="22"/>
      <c r="EUL2" s="22"/>
      <c r="EUM2" s="22"/>
      <c r="EUN2" s="22"/>
      <c r="EUO2" s="22"/>
      <c r="EUP2" s="22"/>
      <c r="EUQ2" s="22"/>
      <c r="EUR2" s="22"/>
      <c r="EUS2" s="22"/>
      <c r="EUT2" s="22"/>
      <c r="EUU2" s="22"/>
      <c r="EUV2" s="22"/>
      <c r="EUW2" s="22"/>
      <c r="EUX2" s="22"/>
      <c r="EUY2" s="22"/>
      <c r="EUZ2" s="22"/>
      <c r="EVA2" s="22"/>
      <c r="EVB2" s="22"/>
      <c r="EVC2" s="22"/>
      <c r="EVD2" s="22"/>
      <c r="EVE2" s="22"/>
      <c r="EVF2" s="22"/>
      <c r="EVG2" s="22"/>
      <c r="EVH2" s="22"/>
      <c r="EVI2" s="22"/>
      <c r="EVJ2" s="22"/>
      <c r="EVK2" s="22"/>
      <c r="EVL2" s="22"/>
      <c r="EVM2" s="22"/>
      <c r="EVN2" s="22"/>
      <c r="EVO2" s="22"/>
      <c r="EVP2" s="22"/>
      <c r="EVQ2" s="22"/>
      <c r="EVR2" s="22"/>
      <c r="EVS2" s="22"/>
      <c r="EVT2" s="22"/>
      <c r="EVU2" s="22"/>
      <c r="EVV2" s="22"/>
      <c r="EVW2" s="22"/>
      <c r="EVX2" s="22"/>
      <c r="EVY2" s="22"/>
      <c r="EVZ2" s="22"/>
      <c r="EWA2" s="22"/>
      <c r="EWB2" s="22"/>
      <c r="EWC2" s="22"/>
      <c r="EWD2" s="22"/>
      <c r="EWE2" s="22"/>
      <c r="EWF2" s="22"/>
      <c r="EWG2" s="22"/>
      <c r="EWH2" s="22"/>
      <c r="EWI2" s="22"/>
      <c r="EWJ2" s="22"/>
      <c r="EWK2" s="22"/>
      <c r="EWL2" s="22"/>
      <c r="EWM2" s="22"/>
      <c r="EWN2" s="22"/>
      <c r="EWO2" s="22"/>
      <c r="EWP2" s="22"/>
      <c r="EWQ2" s="22"/>
      <c r="EWR2" s="22"/>
      <c r="EWS2" s="22"/>
      <c r="EWT2" s="22"/>
      <c r="EWU2" s="22"/>
      <c r="EWV2" s="22"/>
      <c r="EWW2" s="22"/>
      <c r="EWX2" s="22"/>
      <c r="EWY2" s="22"/>
      <c r="EWZ2" s="22"/>
      <c r="EXA2" s="22"/>
      <c r="EXB2" s="22"/>
      <c r="EXC2" s="22"/>
      <c r="EXD2" s="22"/>
      <c r="EXE2" s="22"/>
      <c r="EXF2" s="22"/>
      <c r="EXG2" s="22"/>
      <c r="EXH2" s="22"/>
      <c r="EXI2" s="22"/>
      <c r="EXJ2" s="22"/>
      <c r="EXK2" s="22"/>
      <c r="EXL2" s="22"/>
      <c r="EXM2" s="22"/>
      <c r="EXN2" s="22"/>
      <c r="EXO2" s="22"/>
      <c r="EXP2" s="22"/>
      <c r="EXQ2" s="22"/>
      <c r="EXR2" s="22"/>
      <c r="EXS2" s="22"/>
      <c r="EXT2" s="22"/>
      <c r="EXU2" s="22"/>
      <c r="EXV2" s="22"/>
      <c r="EXW2" s="22"/>
      <c r="EXX2" s="22"/>
      <c r="EXY2" s="22"/>
      <c r="EXZ2" s="22"/>
      <c r="EYA2" s="22"/>
      <c r="EYB2" s="22"/>
      <c r="EYC2" s="22"/>
      <c r="EYD2" s="22"/>
      <c r="EYE2" s="22"/>
      <c r="EYF2" s="22"/>
      <c r="EYG2" s="22"/>
      <c r="EYH2" s="22"/>
      <c r="EYI2" s="22"/>
      <c r="EYJ2" s="22"/>
      <c r="EYK2" s="22"/>
      <c r="EYL2" s="22"/>
      <c r="EYM2" s="22"/>
      <c r="EYN2" s="22"/>
      <c r="EYO2" s="22"/>
      <c r="EYP2" s="22"/>
      <c r="EYQ2" s="22"/>
      <c r="EYR2" s="22"/>
      <c r="EYS2" s="22"/>
      <c r="EYT2" s="22"/>
      <c r="EYU2" s="22"/>
      <c r="EYV2" s="22"/>
      <c r="EYW2" s="22"/>
      <c r="EYX2" s="22"/>
      <c r="EYY2" s="22"/>
      <c r="EYZ2" s="22"/>
      <c r="EZA2" s="22"/>
      <c r="EZB2" s="22"/>
      <c r="EZC2" s="22"/>
      <c r="EZD2" s="22"/>
      <c r="EZE2" s="22"/>
      <c r="EZF2" s="22"/>
      <c r="EZG2" s="22"/>
      <c r="EZH2" s="22"/>
      <c r="EZI2" s="22"/>
      <c r="EZJ2" s="22"/>
      <c r="EZK2" s="22"/>
      <c r="EZL2" s="22"/>
      <c r="EZM2" s="22"/>
      <c r="EZN2" s="22"/>
      <c r="EZO2" s="22"/>
      <c r="EZP2" s="22"/>
      <c r="EZQ2" s="22"/>
      <c r="EZR2" s="22"/>
      <c r="EZS2" s="22"/>
      <c r="EZT2" s="22"/>
      <c r="EZU2" s="22"/>
      <c r="EZV2" s="22"/>
      <c r="EZW2" s="22"/>
      <c r="EZX2" s="22"/>
      <c r="EZY2" s="22"/>
      <c r="EZZ2" s="22"/>
      <c r="FAA2" s="22"/>
      <c r="FAB2" s="22"/>
      <c r="FAC2" s="22"/>
      <c r="FAD2" s="22"/>
      <c r="FAE2" s="22"/>
      <c r="FAF2" s="22"/>
      <c r="FAG2" s="22"/>
      <c r="FAH2" s="22"/>
      <c r="FAI2" s="22"/>
      <c r="FAJ2" s="22"/>
      <c r="FAK2" s="22"/>
      <c r="FAL2" s="22"/>
      <c r="FAM2" s="22"/>
      <c r="FAN2" s="22"/>
      <c r="FAO2" s="22"/>
      <c r="FAP2" s="22"/>
      <c r="FAQ2" s="22"/>
      <c r="FAR2" s="22"/>
      <c r="FAS2" s="22"/>
      <c r="FAT2" s="22"/>
      <c r="FAU2" s="22"/>
      <c r="FAV2" s="22"/>
      <c r="FAW2" s="22"/>
      <c r="FAX2" s="22"/>
      <c r="FAY2" s="22"/>
      <c r="FAZ2" s="22"/>
      <c r="FBA2" s="22"/>
      <c r="FBB2" s="22"/>
      <c r="FBC2" s="22"/>
      <c r="FBD2" s="22"/>
      <c r="FBE2" s="22"/>
      <c r="FBF2" s="22"/>
      <c r="FBG2" s="22"/>
      <c r="FBH2" s="22"/>
      <c r="FBI2" s="22"/>
      <c r="FBJ2" s="22"/>
      <c r="FBK2" s="22"/>
      <c r="FBL2" s="22"/>
      <c r="FBM2" s="22"/>
      <c r="FBN2" s="22"/>
      <c r="FBO2" s="22"/>
      <c r="FBP2" s="22"/>
      <c r="FBQ2" s="22"/>
      <c r="FBR2" s="22"/>
      <c r="FBS2" s="22"/>
      <c r="FBT2" s="22"/>
      <c r="FBU2" s="22"/>
      <c r="FBV2" s="22"/>
      <c r="FBW2" s="22"/>
      <c r="FBX2" s="22"/>
      <c r="FBY2" s="22"/>
      <c r="FBZ2" s="22"/>
      <c r="FCA2" s="22"/>
      <c r="FCB2" s="22"/>
      <c r="FCC2" s="22"/>
      <c r="FCD2" s="22"/>
      <c r="FCE2" s="22"/>
      <c r="FCF2" s="22"/>
      <c r="FCG2" s="22"/>
      <c r="FCH2" s="22"/>
      <c r="FCI2" s="22"/>
      <c r="FCJ2" s="22"/>
      <c r="FCK2" s="22"/>
      <c r="FCL2" s="22"/>
      <c r="FCM2" s="22"/>
      <c r="FCN2" s="22"/>
      <c r="FCO2" s="22"/>
      <c r="FCP2" s="22"/>
      <c r="FCQ2" s="22"/>
      <c r="FCR2" s="22"/>
      <c r="FCS2" s="22"/>
      <c r="FCT2" s="22"/>
      <c r="FCU2" s="22"/>
      <c r="FCV2" s="22"/>
      <c r="FCW2" s="22"/>
      <c r="FCX2" s="22"/>
      <c r="FCY2" s="22"/>
      <c r="FCZ2" s="22"/>
      <c r="FDA2" s="22"/>
      <c r="FDB2" s="22"/>
      <c r="FDC2" s="22"/>
      <c r="FDD2" s="22"/>
      <c r="FDE2" s="22"/>
      <c r="FDF2" s="22"/>
      <c r="FDG2" s="22"/>
      <c r="FDH2" s="22"/>
      <c r="FDI2" s="22"/>
      <c r="FDJ2" s="22"/>
      <c r="FDK2" s="22"/>
      <c r="FDL2" s="22"/>
      <c r="FDM2" s="22"/>
      <c r="FDN2" s="22"/>
      <c r="FDO2" s="22"/>
      <c r="FDP2" s="22"/>
      <c r="FDQ2" s="22"/>
      <c r="FDR2" s="22"/>
      <c r="FDS2" s="22"/>
      <c r="FDT2" s="22"/>
      <c r="FDU2" s="22"/>
      <c r="FDV2" s="22"/>
      <c r="FDW2" s="22"/>
      <c r="FDX2" s="22"/>
      <c r="FDY2" s="22"/>
      <c r="FDZ2" s="22"/>
      <c r="FEA2" s="22"/>
      <c r="FEB2" s="22"/>
      <c r="FEC2" s="22"/>
      <c r="FED2" s="22"/>
      <c r="FEE2" s="22"/>
      <c r="FEF2" s="22"/>
      <c r="FEG2" s="22"/>
      <c r="FEH2" s="22"/>
      <c r="FEI2" s="22"/>
      <c r="FEJ2" s="22"/>
      <c r="FEK2" s="22"/>
      <c r="FEL2" s="22"/>
      <c r="FEM2" s="22"/>
      <c r="FEN2" s="22"/>
      <c r="FEO2" s="22"/>
      <c r="FEP2" s="22"/>
      <c r="FEQ2" s="22"/>
      <c r="FER2" s="22"/>
      <c r="FES2" s="22"/>
      <c r="FET2" s="22"/>
      <c r="FEU2" s="22"/>
      <c r="FEV2" s="22"/>
      <c r="FEW2" s="22"/>
      <c r="FEX2" s="22"/>
      <c r="FEY2" s="22"/>
      <c r="FEZ2" s="22"/>
      <c r="FFA2" s="22"/>
      <c r="FFB2" s="22"/>
      <c r="FFC2" s="22"/>
      <c r="FFD2" s="22"/>
      <c r="FFE2" s="22"/>
      <c r="FFF2" s="22"/>
      <c r="FFG2" s="22"/>
      <c r="FFH2" s="22"/>
      <c r="FFI2" s="22"/>
      <c r="FFJ2" s="22"/>
      <c r="FFK2" s="22"/>
      <c r="FFL2" s="22"/>
      <c r="FFM2" s="22"/>
      <c r="FFN2" s="22"/>
      <c r="FFO2" s="22"/>
      <c r="FFP2" s="22"/>
      <c r="FFQ2" s="22"/>
      <c r="FFR2" s="22"/>
      <c r="FFS2" s="22"/>
      <c r="FFT2" s="22"/>
      <c r="FFU2" s="22"/>
      <c r="FFV2" s="22"/>
      <c r="FFW2" s="22"/>
      <c r="FFX2" s="22"/>
      <c r="FFY2" s="22"/>
      <c r="FFZ2" s="22"/>
      <c r="FGA2" s="22"/>
      <c r="FGB2" s="22"/>
      <c r="FGC2" s="22"/>
      <c r="FGD2" s="22"/>
      <c r="FGE2" s="22"/>
      <c r="FGF2" s="22"/>
      <c r="FGG2" s="22"/>
      <c r="FGH2" s="22"/>
      <c r="FGI2" s="22"/>
      <c r="FGJ2" s="22"/>
      <c r="FGK2" s="22"/>
      <c r="FGL2" s="22"/>
      <c r="FGM2" s="22"/>
      <c r="FGN2" s="22"/>
      <c r="FGO2" s="22"/>
      <c r="FGP2" s="22"/>
      <c r="FGQ2" s="22"/>
      <c r="FGR2" s="22"/>
      <c r="FGS2" s="22"/>
      <c r="FGT2" s="22"/>
      <c r="FGU2" s="22"/>
      <c r="FGV2" s="22"/>
      <c r="FGW2" s="22"/>
      <c r="FGX2" s="22"/>
      <c r="FGY2" s="22"/>
      <c r="FGZ2" s="22"/>
      <c r="FHA2" s="22"/>
      <c r="FHB2" s="22"/>
      <c r="FHC2" s="22"/>
      <c r="FHD2" s="22"/>
      <c r="FHE2" s="22"/>
      <c r="FHF2" s="22"/>
      <c r="FHG2" s="22"/>
      <c r="FHH2" s="22"/>
      <c r="FHI2" s="22"/>
      <c r="FHJ2" s="22"/>
      <c r="FHK2" s="22"/>
      <c r="FHL2" s="22"/>
      <c r="FHM2" s="22"/>
      <c r="FHN2" s="22"/>
      <c r="FHO2" s="22"/>
      <c r="FHP2" s="22"/>
      <c r="FHQ2" s="22"/>
      <c r="FHR2" s="22"/>
      <c r="FHS2" s="22"/>
      <c r="FHT2" s="22"/>
      <c r="FHU2" s="22"/>
      <c r="FHV2" s="22"/>
      <c r="FHW2" s="22"/>
      <c r="FHX2" s="22"/>
      <c r="FHY2" s="22"/>
      <c r="FHZ2" s="22"/>
      <c r="FIA2" s="22"/>
      <c r="FIB2" s="22"/>
      <c r="FIC2" s="22"/>
      <c r="FID2" s="22"/>
      <c r="FIE2" s="22"/>
      <c r="FIF2" s="22"/>
      <c r="FIG2" s="22"/>
      <c r="FIH2" s="22"/>
      <c r="FII2" s="22"/>
      <c r="FIJ2" s="22"/>
      <c r="FIK2" s="22"/>
      <c r="FIL2" s="22"/>
      <c r="FIM2" s="22"/>
      <c r="FIN2" s="22"/>
      <c r="FIO2" s="22"/>
      <c r="FIP2" s="22"/>
      <c r="FIQ2" s="22"/>
      <c r="FIR2" s="22"/>
      <c r="FIS2" s="22"/>
      <c r="FIT2" s="22"/>
      <c r="FIU2" s="22"/>
      <c r="FIV2" s="22"/>
      <c r="FIW2" s="22"/>
      <c r="FIX2" s="22"/>
      <c r="FIY2" s="22"/>
      <c r="FIZ2" s="22"/>
      <c r="FJA2" s="22"/>
      <c r="FJB2" s="22"/>
      <c r="FJC2" s="22"/>
      <c r="FJD2" s="22"/>
      <c r="FJE2" s="22"/>
      <c r="FJF2" s="22"/>
      <c r="FJG2" s="22"/>
      <c r="FJH2" s="22"/>
      <c r="FJI2" s="22"/>
      <c r="FJJ2" s="22"/>
      <c r="FJK2" s="22"/>
      <c r="FJL2" s="22"/>
      <c r="FJM2" s="22"/>
      <c r="FJN2" s="22"/>
      <c r="FJO2" s="22"/>
      <c r="FJP2" s="22"/>
      <c r="FJQ2" s="22"/>
      <c r="FJR2" s="22"/>
      <c r="FJS2" s="22"/>
      <c r="FJT2" s="22"/>
      <c r="FJU2" s="22"/>
      <c r="FJV2" s="22"/>
      <c r="FJW2" s="22"/>
      <c r="FJX2" s="22"/>
      <c r="FJY2" s="22"/>
      <c r="FJZ2" s="22"/>
      <c r="FKA2" s="22"/>
      <c r="FKB2" s="22"/>
      <c r="FKC2" s="22"/>
      <c r="FKD2" s="22"/>
      <c r="FKE2" s="22"/>
      <c r="FKF2" s="22"/>
      <c r="FKG2" s="22"/>
      <c r="FKH2" s="22"/>
      <c r="FKI2" s="22"/>
      <c r="FKJ2" s="22"/>
      <c r="FKK2" s="22"/>
      <c r="FKL2" s="22"/>
      <c r="FKM2" s="22"/>
      <c r="FKN2" s="22"/>
      <c r="FKO2" s="22"/>
      <c r="FKP2" s="22"/>
      <c r="FKQ2" s="22"/>
      <c r="FKR2" s="22"/>
      <c r="FKS2" s="22"/>
      <c r="FKT2" s="22"/>
      <c r="FKU2" s="22"/>
      <c r="FKV2" s="22"/>
      <c r="FKW2" s="22"/>
      <c r="FKX2" s="22"/>
      <c r="FKY2" s="22"/>
      <c r="FKZ2" s="22"/>
      <c r="FLA2" s="22"/>
      <c r="FLB2" s="22"/>
      <c r="FLC2" s="22"/>
      <c r="FLD2" s="22"/>
      <c r="FLE2" s="22"/>
      <c r="FLF2" s="22"/>
      <c r="FLG2" s="22"/>
      <c r="FLH2" s="22"/>
      <c r="FLI2" s="22"/>
      <c r="FLJ2" s="22"/>
      <c r="FLK2" s="22"/>
      <c r="FLL2" s="22"/>
      <c r="FLM2" s="22"/>
      <c r="FLN2" s="22"/>
      <c r="FLO2" s="22"/>
      <c r="FLP2" s="22"/>
      <c r="FLQ2" s="22"/>
      <c r="FLR2" s="22"/>
      <c r="FLS2" s="22"/>
      <c r="FLT2" s="22"/>
      <c r="FLU2" s="22"/>
      <c r="FLV2" s="22"/>
      <c r="FLW2" s="22"/>
      <c r="FLX2" s="22"/>
      <c r="FLY2" s="22"/>
      <c r="FLZ2" s="22"/>
      <c r="FMA2" s="22"/>
      <c r="FMB2" s="22"/>
      <c r="FMC2" s="22"/>
      <c r="FMD2" s="22"/>
      <c r="FME2" s="22"/>
      <c r="FMF2" s="22"/>
      <c r="FMG2" s="22"/>
      <c r="FMH2" s="22"/>
      <c r="FMI2" s="22"/>
      <c r="FMJ2" s="22"/>
      <c r="FMK2" s="22"/>
      <c r="FML2" s="22"/>
      <c r="FMM2" s="22"/>
      <c r="FMN2" s="22"/>
      <c r="FMO2" s="22"/>
      <c r="FMP2" s="22"/>
      <c r="FMQ2" s="22"/>
      <c r="FMR2" s="22"/>
      <c r="FMS2" s="22"/>
      <c r="FMT2" s="22"/>
      <c r="FMU2" s="22"/>
      <c r="FMV2" s="22"/>
      <c r="FMW2" s="22"/>
      <c r="FMX2" s="22"/>
      <c r="FMY2" s="22"/>
      <c r="FMZ2" s="22"/>
      <c r="FNA2" s="22"/>
      <c r="FNB2" s="22"/>
      <c r="FNC2" s="22"/>
      <c r="FND2" s="22"/>
      <c r="FNE2" s="22"/>
      <c r="FNF2" s="22"/>
      <c r="FNG2" s="22"/>
      <c r="FNH2" s="22"/>
      <c r="FNI2" s="22"/>
      <c r="FNJ2" s="22"/>
      <c r="FNK2" s="22"/>
      <c r="FNL2" s="22"/>
      <c r="FNM2" s="22"/>
      <c r="FNN2" s="22"/>
      <c r="FNO2" s="22"/>
      <c r="FNP2" s="22"/>
      <c r="FNQ2" s="22"/>
      <c r="FNR2" s="22"/>
      <c r="FNS2" s="22"/>
      <c r="FNT2" s="22"/>
      <c r="FNU2" s="22"/>
      <c r="FNV2" s="22"/>
      <c r="FNW2" s="22"/>
      <c r="FNX2" s="22"/>
      <c r="FNY2" s="22"/>
      <c r="FNZ2" s="22"/>
      <c r="FOA2" s="22"/>
      <c r="FOB2" s="22"/>
      <c r="FOC2" s="22"/>
      <c r="FOD2" s="22"/>
      <c r="FOE2" s="22"/>
      <c r="FOF2" s="22"/>
      <c r="FOG2" s="22"/>
      <c r="FOH2" s="22"/>
      <c r="FOI2" s="22"/>
      <c r="FOJ2" s="22"/>
      <c r="FOK2" s="22"/>
      <c r="FOL2" s="22"/>
      <c r="FOM2" s="22"/>
      <c r="FON2" s="22"/>
      <c r="FOO2" s="22"/>
      <c r="FOP2" s="22"/>
      <c r="FOQ2" s="22"/>
      <c r="FOR2" s="22"/>
      <c r="FOS2" s="22"/>
      <c r="FOT2" s="22"/>
      <c r="FOU2" s="22"/>
      <c r="FOV2" s="22"/>
      <c r="FOW2" s="22"/>
      <c r="FOX2" s="22"/>
      <c r="FOY2" s="22"/>
      <c r="FOZ2" s="22"/>
      <c r="FPA2" s="22"/>
      <c r="FPB2" s="22"/>
      <c r="FPC2" s="22"/>
      <c r="FPD2" s="22"/>
      <c r="FPE2" s="22"/>
      <c r="FPF2" s="22"/>
      <c r="FPG2" s="22"/>
      <c r="FPH2" s="22"/>
      <c r="FPI2" s="22"/>
      <c r="FPJ2" s="22"/>
      <c r="FPK2" s="22"/>
      <c r="FPL2" s="22"/>
      <c r="FPM2" s="22"/>
      <c r="FPN2" s="22"/>
      <c r="FPO2" s="22"/>
      <c r="FPP2" s="22"/>
      <c r="FPQ2" s="22"/>
      <c r="FPR2" s="22"/>
      <c r="FPS2" s="22"/>
      <c r="FPT2" s="22"/>
      <c r="FPU2" s="22"/>
      <c r="FPV2" s="22"/>
      <c r="FPW2" s="22"/>
      <c r="FPX2" s="22"/>
      <c r="FPY2" s="22"/>
      <c r="FPZ2" s="22"/>
      <c r="FQA2" s="22"/>
      <c r="FQB2" s="22"/>
      <c r="FQC2" s="22"/>
      <c r="FQD2" s="22"/>
      <c r="FQE2" s="22"/>
      <c r="FQF2" s="22"/>
      <c r="FQG2" s="22"/>
      <c r="FQH2" s="22"/>
      <c r="FQI2" s="22"/>
      <c r="FQJ2" s="22"/>
      <c r="FQK2" s="22"/>
      <c r="FQL2" s="22"/>
      <c r="FQM2" s="22"/>
      <c r="FQN2" s="22"/>
      <c r="FQO2" s="22"/>
      <c r="FQP2" s="22"/>
      <c r="FQQ2" s="22"/>
      <c r="FQR2" s="22"/>
      <c r="FQS2" s="22"/>
      <c r="FQT2" s="22"/>
      <c r="FQU2" s="22"/>
      <c r="FQV2" s="22"/>
      <c r="FQW2" s="22"/>
      <c r="FQX2" s="22"/>
      <c r="FQY2" s="22"/>
      <c r="FQZ2" s="22"/>
      <c r="FRA2" s="22"/>
      <c r="FRB2" s="22"/>
      <c r="FRC2" s="22"/>
      <c r="FRD2" s="22"/>
      <c r="FRE2" s="22"/>
      <c r="FRF2" s="22"/>
      <c r="FRG2" s="22"/>
      <c r="FRH2" s="22"/>
      <c r="FRI2" s="22"/>
      <c r="FRJ2" s="22"/>
      <c r="FRK2" s="22"/>
      <c r="FRL2" s="22"/>
      <c r="FRM2" s="22"/>
      <c r="FRN2" s="22"/>
      <c r="FRO2" s="22"/>
      <c r="FRP2" s="22"/>
      <c r="FRQ2" s="22"/>
      <c r="FRR2" s="22"/>
      <c r="FRS2" s="22"/>
      <c r="FRT2" s="22"/>
      <c r="FRU2" s="22"/>
      <c r="FRV2" s="22"/>
      <c r="FRW2" s="22"/>
      <c r="FRX2" s="22"/>
      <c r="FRY2" s="22"/>
      <c r="FRZ2" s="22"/>
      <c r="FSA2" s="22"/>
      <c r="FSB2" s="22"/>
      <c r="FSC2" s="22"/>
      <c r="FSD2" s="22"/>
      <c r="FSE2" s="22"/>
      <c r="FSF2" s="22"/>
      <c r="FSG2" s="22"/>
      <c r="FSH2" s="22"/>
      <c r="FSI2" s="22"/>
      <c r="FSJ2" s="22"/>
      <c r="FSK2" s="22"/>
      <c r="FSL2" s="22"/>
      <c r="FSM2" s="22"/>
      <c r="FSN2" s="22"/>
      <c r="FSO2" s="22"/>
      <c r="FSP2" s="22"/>
      <c r="FSQ2" s="22"/>
      <c r="FSR2" s="22"/>
      <c r="FSS2" s="22"/>
      <c r="FST2" s="22"/>
      <c r="FSU2" s="22"/>
      <c r="FSV2" s="22"/>
      <c r="FSW2" s="22"/>
      <c r="FSX2" s="22"/>
      <c r="FSY2" s="22"/>
      <c r="FSZ2" s="22"/>
      <c r="FTA2" s="22"/>
      <c r="FTB2" s="22"/>
      <c r="FTC2" s="22"/>
      <c r="FTD2" s="22"/>
      <c r="FTE2" s="22"/>
      <c r="FTF2" s="22"/>
      <c r="FTG2" s="22"/>
      <c r="FTH2" s="22"/>
      <c r="FTI2" s="22"/>
      <c r="FTJ2" s="22"/>
      <c r="FTK2" s="22"/>
      <c r="FTL2" s="22"/>
      <c r="FTM2" s="22"/>
      <c r="FTN2" s="22"/>
      <c r="FTO2" s="22"/>
      <c r="FTP2" s="22"/>
      <c r="FTQ2" s="22"/>
      <c r="FTR2" s="22"/>
      <c r="FTS2" s="22"/>
      <c r="FTT2" s="22"/>
      <c r="FTU2" s="22"/>
      <c r="FTV2" s="22"/>
      <c r="FTW2" s="22"/>
      <c r="FTX2" s="22"/>
      <c r="FTY2" s="22"/>
      <c r="FTZ2" s="22"/>
      <c r="FUA2" s="22"/>
      <c r="FUB2" s="22"/>
      <c r="FUC2" s="22"/>
      <c r="FUD2" s="22"/>
      <c r="FUE2" s="22"/>
      <c r="FUF2" s="22"/>
      <c r="FUG2" s="22"/>
      <c r="FUH2" s="22"/>
      <c r="FUI2" s="22"/>
      <c r="FUJ2" s="22"/>
      <c r="FUK2" s="22"/>
      <c r="FUL2" s="22"/>
      <c r="FUM2" s="22"/>
      <c r="FUN2" s="22"/>
      <c r="FUO2" s="22"/>
      <c r="FUP2" s="22"/>
      <c r="FUQ2" s="22"/>
      <c r="FUR2" s="22"/>
      <c r="FUS2" s="22"/>
      <c r="FUT2" s="22"/>
      <c r="FUU2" s="22"/>
      <c r="FUV2" s="22"/>
      <c r="FUW2" s="22"/>
      <c r="FUX2" s="22"/>
      <c r="FUY2" s="22"/>
      <c r="FUZ2" s="22"/>
      <c r="FVA2" s="22"/>
      <c r="FVB2" s="22"/>
      <c r="FVC2" s="22"/>
      <c r="FVD2" s="22"/>
      <c r="FVE2" s="22"/>
      <c r="FVF2" s="22"/>
      <c r="FVG2" s="22"/>
      <c r="FVH2" s="22"/>
      <c r="FVI2" s="22"/>
      <c r="FVJ2" s="22"/>
      <c r="FVK2" s="22"/>
      <c r="FVL2" s="22"/>
      <c r="FVM2" s="22"/>
      <c r="FVN2" s="22"/>
      <c r="FVO2" s="22"/>
      <c r="FVP2" s="22"/>
      <c r="FVQ2" s="22"/>
      <c r="FVR2" s="22"/>
      <c r="FVS2" s="22"/>
      <c r="FVT2" s="22"/>
      <c r="FVU2" s="22"/>
      <c r="FVV2" s="22"/>
      <c r="FVW2" s="22"/>
      <c r="FVX2" s="22"/>
      <c r="FVY2" s="22"/>
      <c r="FVZ2" s="22"/>
      <c r="FWA2" s="22"/>
      <c r="FWB2" s="22"/>
      <c r="FWC2" s="22"/>
      <c r="FWD2" s="22"/>
      <c r="FWE2" s="22"/>
      <c r="FWF2" s="22"/>
      <c r="FWG2" s="22"/>
      <c r="FWH2" s="22"/>
      <c r="FWI2" s="22"/>
      <c r="FWJ2" s="22"/>
      <c r="FWK2" s="22"/>
      <c r="FWL2" s="22"/>
      <c r="FWM2" s="22"/>
      <c r="FWN2" s="22"/>
      <c r="FWO2" s="22"/>
      <c r="FWP2" s="22"/>
      <c r="FWQ2" s="22"/>
      <c r="FWR2" s="22"/>
      <c r="FWS2" s="22"/>
      <c r="FWT2" s="22"/>
      <c r="FWU2" s="22"/>
      <c r="FWV2" s="22"/>
      <c r="FWW2" s="22"/>
      <c r="FWX2" s="22"/>
      <c r="FWY2" s="22"/>
      <c r="FWZ2" s="22"/>
      <c r="FXA2" s="22"/>
      <c r="FXB2" s="22"/>
      <c r="FXC2" s="22"/>
      <c r="FXD2" s="22"/>
      <c r="FXE2" s="22"/>
      <c r="FXF2" s="22"/>
      <c r="FXG2" s="22"/>
      <c r="FXH2" s="22"/>
      <c r="FXI2" s="22"/>
      <c r="FXJ2" s="22"/>
      <c r="FXK2" s="22"/>
      <c r="FXL2" s="22"/>
      <c r="FXM2" s="22"/>
      <c r="FXN2" s="22"/>
      <c r="FXO2" s="22"/>
      <c r="FXP2" s="22"/>
      <c r="FXQ2" s="22"/>
      <c r="FXR2" s="22"/>
      <c r="FXS2" s="22"/>
      <c r="FXT2" s="22"/>
      <c r="FXU2" s="22"/>
      <c r="FXV2" s="22"/>
      <c r="FXW2" s="22"/>
      <c r="FXX2" s="22"/>
      <c r="FXY2" s="22"/>
      <c r="FXZ2" s="22"/>
      <c r="FYA2" s="22"/>
      <c r="FYB2" s="22"/>
      <c r="FYC2" s="22"/>
      <c r="FYD2" s="22"/>
      <c r="FYE2" s="22"/>
      <c r="FYF2" s="22"/>
      <c r="FYG2" s="22"/>
      <c r="FYH2" s="22"/>
      <c r="FYI2" s="22"/>
      <c r="FYJ2" s="22"/>
      <c r="FYK2" s="22"/>
      <c r="FYL2" s="22"/>
      <c r="FYM2" s="22"/>
      <c r="FYN2" s="22"/>
      <c r="FYO2" s="22"/>
      <c r="FYP2" s="22"/>
      <c r="FYQ2" s="22"/>
      <c r="FYR2" s="22"/>
      <c r="FYS2" s="22"/>
      <c r="FYT2" s="22"/>
      <c r="FYU2" s="22"/>
      <c r="FYV2" s="22"/>
      <c r="FYW2" s="22"/>
      <c r="FYX2" s="22"/>
      <c r="FYY2" s="22"/>
      <c r="FYZ2" s="22"/>
      <c r="FZA2" s="22"/>
      <c r="FZB2" s="22"/>
      <c r="FZC2" s="22"/>
      <c r="FZD2" s="22"/>
      <c r="FZE2" s="22"/>
      <c r="FZF2" s="22"/>
      <c r="FZG2" s="22"/>
      <c r="FZH2" s="22"/>
      <c r="FZI2" s="22"/>
      <c r="FZJ2" s="22"/>
      <c r="FZK2" s="22"/>
      <c r="FZL2" s="22"/>
      <c r="FZM2" s="22"/>
      <c r="FZN2" s="22"/>
      <c r="FZO2" s="22"/>
      <c r="FZP2" s="22"/>
      <c r="FZQ2" s="22"/>
      <c r="FZR2" s="22"/>
      <c r="FZS2" s="22"/>
      <c r="FZT2" s="22"/>
      <c r="FZU2" s="22"/>
      <c r="FZV2" s="22"/>
      <c r="FZW2" s="22"/>
      <c r="FZX2" s="22"/>
      <c r="FZY2" s="22"/>
      <c r="FZZ2" s="22"/>
      <c r="GAA2" s="22"/>
      <c r="GAB2" s="22"/>
      <c r="GAC2" s="22"/>
      <c r="GAD2" s="22"/>
      <c r="GAE2" s="22"/>
      <c r="GAF2" s="22"/>
      <c r="GAG2" s="22"/>
      <c r="GAH2" s="22"/>
      <c r="GAI2" s="22"/>
      <c r="GAJ2" s="22"/>
      <c r="GAK2" s="22"/>
      <c r="GAL2" s="22"/>
      <c r="GAM2" s="22"/>
      <c r="GAN2" s="22"/>
      <c r="GAO2" s="22"/>
      <c r="GAP2" s="22"/>
      <c r="GAQ2" s="22"/>
      <c r="GAR2" s="22"/>
      <c r="GAS2" s="22"/>
      <c r="GAT2" s="22"/>
      <c r="GAU2" s="22"/>
      <c r="GAV2" s="22"/>
      <c r="GAW2" s="22"/>
      <c r="GAX2" s="22"/>
      <c r="GAY2" s="22"/>
      <c r="GAZ2" s="22"/>
      <c r="GBA2" s="22"/>
      <c r="GBB2" s="22"/>
      <c r="GBC2" s="22"/>
      <c r="GBD2" s="22"/>
      <c r="GBE2" s="22"/>
      <c r="GBF2" s="22"/>
      <c r="GBG2" s="22"/>
      <c r="GBH2" s="22"/>
      <c r="GBI2" s="22"/>
      <c r="GBJ2" s="22"/>
      <c r="GBK2" s="22"/>
      <c r="GBL2" s="22"/>
      <c r="GBM2" s="22"/>
      <c r="GBN2" s="22"/>
      <c r="GBO2" s="22"/>
      <c r="GBP2" s="22"/>
      <c r="GBQ2" s="22"/>
      <c r="GBR2" s="22"/>
      <c r="GBS2" s="22"/>
      <c r="GBT2" s="22"/>
      <c r="GBU2" s="22"/>
      <c r="GBV2" s="22"/>
      <c r="GBW2" s="22"/>
      <c r="GBX2" s="22"/>
      <c r="GBY2" s="22"/>
      <c r="GBZ2" s="22"/>
      <c r="GCA2" s="22"/>
      <c r="GCB2" s="22"/>
      <c r="GCC2" s="22"/>
      <c r="GCD2" s="22"/>
      <c r="GCE2" s="22"/>
      <c r="GCF2" s="22"/>
      <c r="GCG2" s="22"/>
      <c r="GCH2" s="22"/>
      <c r="GCI2" s="22"/>
      <c r="GCJ2" s="22"/>
      <c r="GCK2" s="22"/>
      <c r="GCL2" s="22"/>
      <c r="GCM2" s="22"/>
      <c r="GCN2" s="22"/>
      <c r="GCO2" s="22"/>
      <c r="GCP2" s="22"/>
      <c r="GCQ2" s="22"/>
      <c r="GCR2" s="22"/>
      <c r="GCS2" s="22"/>
      <c r="GCT2" s="22"/>
      <c r="GCU2" s="22"/>
      <c r="GCV2" s="22"/>
      <c r="GCW2" s="22"/>
      <c r="GCX2" s="22"/>
      <c r="GCY2" s="22"/>
      <c r="GCZ2" s="22"/>
      <c r="GDA2" s="22"/>
      <c r="GDB2" s="22"/>
      <c r="GDC2" s="22"/>
      <c r="GDD2" s="22"/>
      <c r="GDE2" s="22"/>
      <c r="GDF2" s="22"/>
      <c r="GDG2" s="22"/>
      <c r="GDH2" s="22"/>
      <c r="GDI2" s="22"/>
      <c r="GDJ2" s="22"/>
      <c r="GDK2" s="22"/>
      <c r="GDL2" s="22"/>
      <c r="GDM2" s="22"/>
      <c r="GDN2" s="22"/>
      <c r="GDO2" s="22"/>
      <c r="GDP2" s="22"/>
      <c r="GDQ2" s="22"/>
      <c r="GDR2" s="22"/>
      <c r="GDS2" s="22"/>
      <c r="GDT2" s="22"/>
      <c r="GDU2" s="22"/>
      <c r="GDV2" s="22"/>
      <c r="GDW2" s="22"/>
      <c r="GDX2" s="22"/>
      <c r="GDY2" s="22"/>
      <c r="GDZ2" s="22"/>
      <c r="GEA2" s="22"/>
      <c r="GEB2" s="22"/>
      <c r="GEC2" s="22"/>
      <c r="GED2" s="22"/>
      <c r="GEE2" s="22"/>
      <c r="GEF2" s="22"/>
      <c r="GEG2" s="22"/>
      <c r="GEH2" s="22"/>
      <c r="GEI2" s="22"/>
      <c r="GEJ2" s="22"/>
      <c r="GEK2" s="22"/>
      <c r="GEL2" s="22"/>
      <c r="GEM2" s="22"/>
      <c r="GEN2" s="22"/>
      <c r="GEO2" s="22"/>
      <c r="GEP2" s="22"/>
      <c r="GEQ2" s="22"/>
      <c r="GER2" s="22"/>
      <c r="GES2" s="22"/>
      <c r="GET2" s="22"/>
      <c r="GEU2" s="22"/>
      <c r="GEV2" s="22"/>
      <c r="GEW2" s="22"/>
      <c r="GEX2" s="22"/>
      <c r="GEY2" s="22"/>
      <c r="GEZ2" s="22"/>
      <c r="GFA2" s="22"/>
      <c r="GFB2" s="22"/>
      <c r="GFC2" s="22"/>
      <c r="GFD2" s="22"/>
      <c r="GFE2" s="22"/>
      <c r="GFF2" s="22"/>
      <c r="GFG2" s="22"/>
      <c r="GFH2" s="22"/>
      <c r="GFI2" s="22"/>
      <c r="GFJ2" s="22"/>
      <c r="GFK2" s="22"/>
      <c r="GFL2" s="22"/>
      <c r="GFM2" s="22"/>
      <c r="GFN2" s="22"/>
      <c r="GFO2" s="22"/>
      <c r="GFP2" s="22"/>
      <c r="GFQ2" s="22"/>
      <c r="GFR2" s="22"/>
      <c r="GFS2" s="22"/>
      <c r="GFT2" s="22"/>
      <c r="GFU2" s="22"/>
      <c r="GFV2" s="22"/>
      <c r="GFW2" s="22"/>
      <c r="GFX2" s="22"/>
      <c r="GFY2" s="22"/>
      <c r="GFZ2" s="22"/>
      <c r="GGA2" s="22"/>
      <c r="GGB2" s="22"/>
      <c r="GGC2" s="22"/>
      <c r="GGD2" s="22"/>
      <c r="GGE2" s="22"/>
      <c r="GGF2" s="22"/>
      <c r="GGG2" s="22"/>
      <c r="GGH2" s="22"/>
      <c r="GGI2" s="22"/>
      <c r="GGJ2" s="22"/>
      <c r="GGK2" s="22"/>
      <c r="GGL2" s="22"/>
      <c r="GGM2" s="22"/>
      <c r="GGN2" s="22"/>
      <c r="GGO2" s="22"/>
      <c r="GGP2" s="22"/>
      <c r="GGQ2" s="22"/>
      <c r="GGR2" s="22"/>
      <c r="GGS2" s="22"/>
      <c r="GGT2" s="22"/>
      <c r="GGU2" s="22"/>
      <c r="GGV2" s="22"/>
      <c r="GGW2" s="22"/>
      <c r="GGX2" s="22"/>
      <c r="GGY2" s="22"/>
      <c r="GGZ2" s="22"/>
      <c r="GHA2" s="22"/>
      <c r="GHB2" s="22"/>
      <c r="GHC2" s="22"/>
      <c r="GHD2" s="22"/>
      <c r="GHE2" s="22"/>
      <c r="GHF2" s="22"/>
      <c r="GHG2" s="22"/>
      <c r="GHH2" s="22"/>
      <c r="GHI2" s="22"/>
      <c r="GHJ2" s="22"/>
      <c r="GHK2" s="22"/>
      <c r="GHL2" s="22"/>
      <c r="GHM2" s="22"/>
      <c r="GHN2" s="22"/>
      <c r="GHO2" s="22"/>
      <c r="GHP2" s="22"/>
      <c r="GHQ2" s="22"/>
      <c r="GHR2" s="22"/>
      <c r="GHS2" s="22"/>
      <c r="GHT2" s="22"/>
      <c r="GHU2" s="22"/>
      <c r="GHV2" s="22"/>
      <c r="GHW2" s="22"/>
      <c r="GHX2" s="22"/>
      <c r="GHY2" s="22"/>
      <c r="GHZ2" s="22"/>
      <c r="GIA2" s="22"/>
      <c r="GIB2" s="22"/>
      <c r="GIC2" s="22"/>
      <c r="GID2" s="22"/>
      <c r="GIE2" s="22"/>
      <c r="GIF2" s="22"/>
      <c r="GIG2" s="22"/>
      <c r="GIH2" s="22"/>
      <c r="GII2" s="22"/>
      <c r="GIJ2" s="22"/>
      <c r="GIK2" s="22"/>
      <c r="GIL2" s="22"/>
      <c r="GIM2" s="22"/>
      <c r="GIN2" s="22"/>
      <c r="GIO2" s="22"/>
      <c r="GIP2" s="22"/>
      <c r="GIQ2" s="22"/>
      <c r="GIR2" s="22"/>
      <c r="GIS2" s="22"/>
      <c r="GIT2" s="22"/>
      <c r="GIU2" s="22"/>
      <c r="GIV2" s="22"/>
      <c r="GIW2" s="22"/>
      <c r="GIX2" s="22"/>
      <c r="GIY2" s="22"/>
      <c r="GIZ2" s="22"/>
      <c r="GJA2" s="22"/>
      <c r="GJB2" s="22"/>
      <c r="GJC2" s="22"/>
      <c r="GJD2" s="22"/>
      <c r="GJE2" s="22"/>
      <c r="GJF2" s="22"/>
      <c r="GJG2" s="22"/>
      <c r="GJH2" s="22"/>
      <c r="GJI2" s="22"/>
      <c r="GJJ2" s="22"/>
      <c r="GJK2" s="22"/>
      <c r="GJL2" s="22"/>
      <c r="GJM2" s="22"/>
      <c r="GJN2" s="22"/>
      <c r="GJO2" s="22"/>
      <c r="GJP2" s="22"/>
      <c r="GJQ2" s="22"/>
      <c r="GJR2" s="22"/>
      <c r="GJS2" s="22"/>
      <c r="GJT2" s="22"/>
      <c r="GJU2" s="22"/>
      <c r="GJV2" s="22"/>
      <c r="GJW2" s="22"/>
      <c r="GJX2" s="22"/>
      <c r="GJY2" s="22"/>
      <c r="GJZ2" s="22"/>
      <c r="GKA2" s="22"/>
      <c r="GKB2" s="22"/>
      <c r="GKC2" s="22"/>
      <c r="GKD2" s="22"/>
      <c r="GKE2" s="22"/>
      <c r="GKF2" s="22"/>
      <c r="GKG2" s="22"/>
      <c r="GKH2" s="22"/>
      <c r="GKI2" s="22"/>
      <c r="GKJ2" s="22"/>
      <c r="GKK2" s="22"/>
      <c r="GKL2" s="22"/>
      <c r="GKM2" s="22"/>
      <c r="GKN2" s="22"/>
      <c r="GKO2" s="22"/>
      <c r="GKP2" s="22"/>
      <c r="GKQ2" s="22"/>
      <c r="GKR2" s="22"/>
      <c r="GKS2" s="22"/>
      <c r="GKT2" s="22"/>
      <c r="GKU2" s="22"/>
      <c r="GKV2" s="22"/>
      <c r="GKW2" s="22"/>
      <c r="GKX2" s="22"/>
      <c r="GKY2" s="22"/>
      <c r="GKZ2" s="22"/>
      <c r="GLA2" s="22"/>
      <c r="GLB2" s="22"/>
      <c r="GLC2" s="22"/>
      <c r="GLD2" s="22"/>
      <c r="GLE2" s="22"/>
      <c r="GLF2" s="22"/>
      <c r="GLG2" s="22"/>
      <c r="GLH2" s="22"/>
      <c r="GLI2" s="22"/>
      <c r="GLJ2" s="22"/>
      <c r="GLK2" s="22"/>
      <c r="GLL2" s="22"/>
      <c r="GLM2" s="22"/>
      <c r="GLN2" s="22"/>
      <c r="GLO2" s="22"/>
      <c r="GLP2" s="22"/>
      <c r="GLQ2" s="22"/>
      <c r="GLR2" s="22"/>
      <c r="GLS2" s="22"/>
      <c r="GLT2" s="22"/>
      <c r="GLU2" s="22"/>
      <c r="GLV2" s="22"/>
      <c r="GLW2" s="22"/>
      <c r="GLX2" s="22"/>
      <c r="GLY2" s="22"/>
      <c r="GLZ2" s="22"/>
      <c r="GMA2" s="22"/>
      <c r="GMB2" s="22"/>
      <c r="GMC2" s="22"/>
      <c r="GMD2" s="22"/>
      <c r="GME2" s="22"/>
      <c r="GMF2" s="22"/>
      <c r="GMG2" s="22"/>
      <c r="GMH2" s="22"/>
      <c r="GMI2" s="22"/>
      <c r="GMJ2" s="22"/>
      <c r="GMK2" s="22"/>
      <c r="GML2" s="22"/>
      <c r="GMM2" s="22"/>
      <c r="GMN2" s="22"/>
      <c r="GMO2" s="22"/>
      <c r="GMP2" s="22"/>
      <c r="GMQ2" s="22"/>
      <c r="GMR2" s="22"/>
      <c r="GMS2" s="22"/>
      <c r="GMT2" s="22"/>
      <c r="GMU2" s="22"/>
      <c r="GMV2" s="22"/>
      <c r="GMW2" s="22"/>
      <c r="GMX2" s="22"/>
      <c r="GMY2" s="22"/>
      <c r="GMZ2" s="22"/>
      <c r="GNA2" s="22"/>
      <c r="GNB2" s="22"/>
      <c r="GNC2" s="22"/>
      <c r="GND2" s="22"/>
      <c r="GNE2" s="22"/>
      <c r="GNF2" s="22"/>
      <c r="GNG2" s="22"/>
      <c r="GNH2" s="22"/>
      <c r="GNI2" s="22"/>
      <c r="GNJ2" s="22"/>
      <c r="GNK2" s="22"/>
      <c r="GNL2" s="22"/>
      <c r="GNM2" s="22"/>
      <c r="GNN2" s="22"/>
      <c r="GNO2" s="22"/>
      <c r="GNP2" s="22"/>
      <c r="GNQ2" s="22"/>
      <c r="GNR2" s="22"/>
      <c r="GNS2" s="22"/>
      <c r="GNT2" s="22"/>
      <c r="GNU2" s="22"/>
      <c r="GNV2" s="22"/>
      <c r="GNW2" s="22"/>
      <c r="GNX2" s="22"/>
      <c r="GNY2" s="22"/>
      <c r="GNZ2" s="22"/>
      <c r="GOA2" s="22"/>
      <c r="GOB2" s="22"/>
      <c r="GOC2" s="22"/>
      <c r="GOD2" s="22"/>
      <c r="GOE2" s="22"/>
      <c r="GOF2" s="22"/>
      <c r="GOG2" s="22"/>
      <c r="GOH2" s="22"/>
      <c r="GOI2" s="22"/>
      <c r="GOJ2" s="22"/>
      <c r="GOK2" s="22"/>
      <c r="GOL2" s="22"/>
      <c r="GOM2" s="22"/>
      <c r="GON2" s="22"/>
      <c r="GOO2" s="22"/>
      <c r="GOP2" s="22"/>
      <c r="GOQ2" s="22"/>
      <c r="GOR2" s="22"/>
      <c r="GOS2" s="22"/>
      <c r="GOT2" s="22"/>
      <c r="GOU2" s="22"/>
      <c r="GOV2" s="22"/>
      <c r="GOW2" s="22"/>
      <c r="GOX2" s="22"/>
      <c r="GOY2" s="22"/>
      <c r="GOZ2" s="22"/>
      <c r="GPA2" s="22"/>
      <c r="GPB2" s="22"/>
      <c r="GPC2" s="22"/>
      <c r="GPD2" s="22"/>
      <c r="GPE2" s="22"/>
      <c r="GPF2" s="22"/>
      <c r="GPG2" s="22"/>
      <c r="GPH2" s="22"/>
      <c r="GPI2" s="22"/>
      <c r="GPJ2" s="22"/>
      <c r="GPK2" s="22"/>
      <c r="GPL2" s="22"/>
      <c r="GPM2" s="22"/>
      <c r="GPN2" s="22"/>
      <c r="GPO2" s="22"/>
      <c r="GPP2" s="22"/>
      <c r="GPQ2" s="22"/>
      <c r="GPR2" s="22"/>
      <c r="GPS2" s="22"/>
      <c r="GPT2" s="22"/>
      <c r="GPU2" s="22"/>
      <c r="GPV2" s="22"/>
      <c r="GPW2" s="22"/>
      <c r="GPX2" s="22"/>
      <c r="GPY2" s="22"/>
      <c r="GPZ2" s="22"/>
      <c r="GQA2" s="22"/>
      <c r="GQB2" s="22"/>
      <c r="GQC2" s="22"/>
      <c r="GQD2" s="22"/>
      <c r="GQE2" s="22"/>
      <c r="GQF2" s="22"/>
      <c r="GQG2" s="22"/>
      <c r="GQH2" s="22"/>
      <c r="GQI2" s="22"/>
      <c r="GQJ2" s="22"/>
      <c r="GQK2" s="22"/>
      <c r="GQL2" s="22"/>
      <c r="GQM2" s="22"/>
      <c r="GQN2" s="22"/>
      <c r="GQO2" s="22"/>
      <c r="GQP2" s="22"/>
      <c r="GQQ2" s="22"/>
      <c r="GQR2" s="22"/>
      <c r="GQS2" s="22"/>
      <c r="GQT2" s="22"/>
      <c r="GQU2" s="22"/>
      <c r="GQV2" s="22"/>
      <c r="GQW2" s="22"/>
      <c r="GQX2" s="22"/>
      <c r="GQY2" s="22"/>
      <c r="GQZ2" s="22"/>
      <c r="GRA2" s="22"/>
      <c r="GRB2" s="22"/>
      <c r="GRC2" s="22"/>
      <c r="GRD2" s="22"/>
      <c r="GRE2" s="22"/>
      <c r="GRF2" s="22"/>
      <c r="GRG2" s="22"/>
      <c r="GRH2" s="22"/>
      <c r="GRI2" s="22"/>
      <c r="GRJ2" s="22"/>
      <c r="GRK2" s="22"/>
      <c r="GRL2" s="22"/>
      <c r="GRM2" s="22"/>
      <c r="GRN2" s="22"/>
      <c r="GRO2" s="22"/>
      <c r="GRP2" s="22"/>
      <c r="GRQ2" s="22"/>
      <c r="GRR2" s="22"/>
      <c r="GRS2" s="22"/>
      <c r="GRT2" s="22"/>
      <c r="GRU2" s="22"/>
      <c r="GRV2" s="22"/>
      <c r="GRW2" s="22"/>
      <c r="GRX2" s="22"/>
      <c r="GRY2" s="22"/>
      <c r="GRZ2" s="22"/>
      <c r="GSA2" s="22"/>
      <c r="GSB2" s="22"/>
      <c r="GSC2" s="22"/>
      <c r="GSD2" s="22"/>
      <c r="GSE2" s="22"/>
      <c r="GSF2" s="22"/>
      <c r="GSG2" s="22"/>
      <c r="GSH2" s="22"/>
      <c r="GSI2" s="22"/>
      <c r="GSJ2" s="22"/>
      <c r="GSK2" s="22"/>
      <c r="GSL2" s="22"/>
      <c r="GSM2" s="22"/>
      <c r="GSN2" s="22"/>
      <c r="GSO2" s="22"/>
      <c r="GSP2" s="22"/>
      <c r="GSQ2" s="22"/>
      <c r="GSR2" s="22"/>
      <c r="GSS2" s="22"/>
      <c r="GST2" s="22"/>
      <c r="GSU2" s="22"/>
      <c r="GSV2" s="22"/>
      <c r="GSW2" s="22"/>
      <c r="GSX2" s="22"/>
      <c r="GSY2" s="22"/>
      <c r="GSZ2" s="22"/>
      <c r="GTA2" s="22"/>
      <c r="GTB2" s="22"/>
      <c r="GTC2" s="22"/>
      <c r="GTD2" s="22"/>
      <c r="GTE2" s="22"/>
      <c r="GTF2" s="22"/>
      <c r="GTG2" s="22"/>
      <c r="GTH2" s="22"/>
      <c r="GTI2" s="22"/>
      <c r="GTJ2" s="22"/>
      <c r="GTK2" s="22"/>
      <c r="GTL2" s="22"/>
      <c r="GTM2" s="22"/>
      <c r="GTN2" s="22"/>
      <c r="GTO2" s="22"/>
      <c r="GTP2" s="22"/>
      <c r="GTQ2" s="22"/>
      <c r="GTR2" s="22"/>
      <c r="GTS2" s="22"/>
      <c r="GTT2" s="22"/>
      <c r="GTU2" s="22"/>
      <c r="GTV2" s="22"/>
      <c r="GTW2" s="22"/>
      <c r="GTX2" s="22"/>
      <c r="GTY2" s="22"/>
      <c r="GTZ2" s="22"/>
      <c r="GUA2" s="22"/>
      <c r="GUB2" s="22"/>
      <c r="GUC2" s="22"/>
      <c r="GUD2" s="22"/>
      <c r="GUE2" s="22"/>
      <c r="GUF2" s="22"/>
      <c r="GUG2" s="22"/>
      <c r="GUH2" s="22"/>
      <c r="GUI2" s="22"/>
      <c r="GUJ2" s="22"/>
      <c r="GUK2" s="22"/>
      <c r="GUL2" s="22"/>
      <c r="GUM2" s="22"/>
      <c r="GUN2" s="22"/>
      <c r="GUO2" s="22"/>
      <c r="GUP2" s="22"/>
      <c r="GUQ2" s="22"/>
      <c r="GUR2" s="22"/>
      <c r="GUS2" s="22"/>
      <c r="GUT2" s="22"/>
      <c r="GUU2" s="22"/>
      <c r="GUV2" s="22"/>
      <c r="GUW2" s="22"/>
      <c r="GUX2" s="22"/>
      <c r="GUY2" s="22"/>
      <c r="GUZ2" s="22"/>
      <c r="GVA2" s="22"/>
      <c r="GVB2" s="22"/>
      <c r="GVC2" s="22"/>
      <c r="GVD2" s="22"/>
      <c r="GVE2" s="22"/>
      <c r="GVF2" s="22"/>
      <c r="GVG2" s="22"/>
      <c r="GVH2" s="22"/>
      <c r="GVI2" s="22"/>
      <c r="GVJ2" s="22"/>
      <c r="GVK2" s="22"/>
      <c r="GVL2" s="22"/>
      <c r="GVM2" s="22"/>
      <c r="GVN2" s="22"/>
      <c r="GVO2" s="22"/>
      <c r="GVP2" s="22"/>
      <c r="GVQ2" s="22"/>
      <c r="GVR2" s="22"/>
      <c r="GVS2" s="22"/>
      <c r="GVT2" s="22"/>
      <c r="GVU2" s="22"/>
      <c r="GVV2" s="22"/>
      <c r="GVW2" s="22"/>
      <c r="GVX2" s="22"/>
      <c r="GVY2" s="22"/>
      <c r="GVZ2" s="22"/>
      <c r="GWA2" s="22"/>
      <c r="GWB2" s="22"/>
      <c r="GWC2" s="22"/>
      <c r="GWD2" s="22"/>
      <c r="GWE2" s="22"/>
      <c r="GWF2" s="22"/>
      <c r="GWG2" s="22"/>
      <c r="GWH2" s="22"/>
      <c r="GWI2" s="22"/>
      <c r="GWJ2" s="22"/>
      <c r="GWK2" s="22"/>
      <c r="GWL2" s="22"/>
      <c r="GWM2" s="22"/>
      <c r="GWN2" s="22"/>
      <c r="GWO2" s="22"/>
      <c r="GWP2" s="22"/>
      <c r="GWQ2" s="22"/>
      <c r="GWR2" s="22"/>
      <c r="GWS2" s="22"/>
      <c r="GWT2" s="22"/>
      <c r="GWU2" s="22"/>
      <c r="GWV2" s="22"/>
      <c r="GWW2" s="22"/>
      <c r="GWX2" s="22"/>
      <c r="GWY2" s="22"/>
      <c r="GWZ2" s="22"/>
      <c r="GXA2" s="22"/>
      <c r="GXB2" s="22"/>
      <c r="GXC2" s="22"/>
      <c r="GXD2" s="22"/>
      <c r="GXE2" s="22"/>
      <c r="GXF2" s="22"/>
      <c r="GXG2" s="22"/>
      <c r="GXH2" s="22"/>
      <c r="GXI2" s="22"/>
      <c r="GXJ2" s="22"/>
      <c r="GXK2" s="22"/>
      <c r="GXL2" s="22"/>
      <c r="GXM2" s="22"/>
      <c r="GXN2" s="22"/>
      <c r="GXO2" s="22"/>
      <c r="GXP2" s="22"/>
      <c r="GXQ2" s="22"/>
      <c r="GXR2" s="22"/>
      <c r="GXS2" s="22"/>
      <c r="GXT2" s="22"/>
      <c r="GXU2" s="22"/>
      <c r="GXV2" s="22"/>
      <c r="GXW2" s="22"/>
      <c r="GXX2" s="22"/>
      <c r="GXY2" s="22"/>
      <c r="GXZ2" s="22"/>
      <c r="GYA2" s="22"/>
      <c r="GYB2" s="22"/>
      <c r="GYC2" s="22"/>
      <c r="GYD2" s="22"/>
      <c r="GYE2" s="22"/>
      <c r="GYF2" s="22"/>
      <c r="GYG2" s="22"/>
      <c r="GYH2" s="22"/>
      <c r="GYI2" s="22"/>
      <c r="GYJ2" s="22"/>
      <c r="GYK2" s="22"/>
      <c r="GYL2" s="22"/>
      <c r="GYM2" s="22"/>
      <c r="GYN2" s="22"/>
      <c r="GYO2" s="22"/>
      <c r="GYP2" s="22"/>
      <c r="GYQ2" s="22"/>
      <c r="GYR2" s="22"/>
      <c r="GYS2" s="22"/>
      <c r="GYT2" s="22"/>
      <c r="GYU2" s="22"/>
      <c r="GYV2" s="22"/>
      <c r="GYW2" s="22"/>
      <c r="GYX2" s="22"/>
      <c r="GYY2" s="22"/>
      <c r="GYZ2" s="22"/>
      <c r="GZA2" s="22"/>
      <c r="GZB2" s="22"/>
      <c r="GZC2" s="22"/>
      <c r="GZD2" s="22"/>
      <c r="GZE2" s="22"/>
      <c r="GZF2" s="22"/>
      <c r="GZG2" s="22"/>
      <c r="GZH2" s="22"/>
      <c r="GZI2" s="22"/>
      <c r="GZJ2" s="22"/>
      <c r="GZK2" s="22"/>
      <c r="GZL2" s="22"/>
      <c r="GZM2" s="22"/>
      <c r="GZN2" s="22"/>
      <c r="GZO2" s="22"/>
      <c r="GZP2" s="22"/>
      <c r="GZQ2" s="22"/>
      <c r="GZR2" s="22"/>
      <c r="GZS2" s="22"/>
      <c r="GZT2" s="22"/>
      <c r="GZU2" s="22"/>
      <c r="GZV2" s="22"/>
      <c r="GZW2" s="22"/>
      <c r="GZX2" s="22"/>
      <c r="GZY2" s="22"/>
      <c r="GZZ2" s="22"/>
      <c r="HAA2" s="22"/>
      <c r="HAB2" s="22"/>
      <c r="HAC2" s="22"/>
      <c r="HAD2" s="22"/>
      <c r="HAE2" s="22"/>
      <c r="HAF2" s="22"/>
      <c r="HAG2" s="22"/>
      <c r="HAH2" s="22"/>
      <c r="HAI2" s="22"/>
      <c r="HAJ2" s="22"/>
      <c r="HAK2" s="22"/>
      <c r="HAL2" s="22"/>
      <c r="HAM2" s="22"/>
      <c r="HAN2" s="22"/>
      <c r="HAO2" s="22"/>
      <c r="HAP2" s="22"/>
      <c r="HAQ2" s="22"/>
      <c r="HAR2" s="22"/>
      <c r="HAS2" s="22"/>
      <c r="HAT2" s="22"/>
      <c r="HAU2" s="22"/>
      <c r="HAV2" s="22"/>
      <c r="HAW2" s="22"/>
      <c r="HAX2" s="22"/>
      <c r="HAY2" s="22"/>
      <c r="HAZ2" s="22"/>
      <c r="HBA2" s="22"/>
      <c r="HBB2" s="22"/>
      <c r="HBC2" s="22"/>
      <c r="HBD2" s="22"/>
      <c r="HBE2" s="22"/>
      <c r="HBF2" s="22"/>
      <c r="HBG2" s="22"/>
      <c r="HBH2" s="22"/>
      <c r="HBI2" s="22"/>
      <c r="HBJ2" s="22"/>
      <c r="HBK2" s="22"/>
      <c r="HBL2" s="22"/>
      <c r="HBM2" s="22"/>
      <c r="HBN2" s="22"/>
      <c r="HBO2" s="22"/>
      <c r="HBP2" s="22"/>
      <c r="HBQ2" s="22"/>
      <c r="HBR2" s="22"/>
      <c r="HBS2" s="22"/>
      <c r="HBT2" s="22"/>
      <c r="HBU2" s="22"/>
      <c r="HBV2" s="22"/>
      <c r="HBW2" s="22"/>
      <c r="HBX2" s="22"/>
      <c r="HBY2" s="22"/>
      <c r="HBZ2" s="22"/>
      <c r="HCA2" s="22"/>
      <c r="HCB2" s="22"/>
      <c r="HCC2" s="22"/>
      <c r="HCD2" s="22"/>
      <c r="HCE2" s="22"/>
      <c r="HCF2" s="22"/>
      <c r="HCG2" s="22"/>
      <c r="HCH2" s="22"/>
      <c r="HCI2" s="22"/>
      <c r="HCJ2" s="22"/>
      <c r="HCK2" s="22"/>
      <c r="HCL2" s="22"/>
      <c r="HCM2" s="22"/>
      <c r="HCN2" s="22"/>
      <c r="HCO2" s="22"/>
      <c r="HCP2" s="22"/>
      <c r="HCQ2" s="22"/>
      <c r="HCR2" s="22"/>
      <c r="HCS2" s="22"/>
      <c r="HCT2" s="22"/>
      <c r="HCU2" s="22"/>
      <c r="HCV2" s="22"/>
      <c r="HCW2" s="22"/>
      <c r="HCX2" s="22"/>
      <c r="HCY2" s="22"/>
      <c r="HCZ2" s="22"/>
      <c r="HDA2" s="22"/>
      <c r="HDB2" s="22"/>
      <c r="HDC2" s="22"/>
      <c r="HDD2" s="22"/>
      <c r="HDE2" s="22"/>
      <c r="HDF2" s="22"/>
      <c r="HDG2" s="22"/>
      <c r="HDH2" s="22"/>
      <c r="HDI2" s="22"/>
      <c r="HDJ2" s="22"/>
      <c r="HDK2" s="22"/>
      <c r="HDL2" s="22"/>
      <c r="HDM2" s="22"/>
      <c r="HDN2" s="22"/>
      <c r="HDO2" s="22"/>
      <c r="HDP2" s="22"/>
      <c r="HDQ2" s="22"/>
      <c r="HDR2" s="22"/>
      <c r="HDS2" s="22"/>
      <c r="HDT2" s="22"/>
      <c r="HDU2" s="22"/>
      <c r="HDV2" s="22"/>
      <c r="HDW2" s="22"/>
      <c r="HDX2" s="22"/>
      <c r="HDY2" s="22"/>
      <c r="HDZ2" s="22"/>
      <c r="HEA2" s="22"/>
      <c r="HEB2" s="22"/>
      <c r="HEC2" s="22"/>
      <c r="HED2" s="22"/>
      <c r="HEE2" s="22"/>
      <c r="HEF2" s="22"/>
      <c r="HEG2" s="22"/>
      <c r="HEH2" s="22"/>
      <c r="HEI2" s="22"/>
      <c r="HEJ2" s="22"/>
      <c r="HEK2" s="22"/>
      <c r="HEL2" s="22"/>
      <c r="HEM2" s="22"/>
      <c r="HEN2" s="22"/>
      <c r="HEO2" s="22"/>
      <c r="HEP2" s="22"/>
      <c r="HEQ2" s="22"/>
      <c r="HER2" s="22"/>
      <c r="HES2" s="22"/>
      <c r="HET2" s="22"/>
      <c r="HEU2" s="22"/>
      <c r="HEV2" s="22"/>
      <c r="HEW2" s="22"/>
      <c r="HEX2" s="22"/>
      <c r="HEY2" s="22"/>
      <c r="HEZ2" s="22"/>
      <c r="HFA2" s="22"/>
      <c r="HFB2" s="22"/>
      <c r="HFC2" s="22"/>
      <c r="HFD2" s="22"/>
      <c r="HFE2" s="22"/>
      <c r="HFF2" s="22"/>
      <c r="HFG2" s="22"/>
      <c r="HFH2" s="22"/>
      <c r="HFI2" s="22"/>
      <c r="HFJ2" s="22"/>
      <c r="HFK2" s="22"/>
      <c r="HFL2" s="22"/>
      <c r="HFM2" s="22"/>
      <c r="HFN2" s="22"/>
      <c r="HFO2" s="22"/>
      <c r="HFP2" s="22"/>
      <c r="HFQ2" s="22"/>
      <c r="HFR2" s="22"/>
      <c r="HFS2" s="22"/>
      <c r="HFT2" s="22"/>
      <c r="HFU2" s="22"/>
      <c r="HFV2" s="22"/>
      <c r="HFW2" s="22"/>
      <c r="HFX2" s="22"/>
      <c r="HFY2" s="22"/>
      <c r="HFZ2" s="22"/>
      <c r="HGA2" s="22"/>
      <c r="HGB2" s="22"/>
      <c r="HGC2" s="22"/>
      <c r="HGD2" s="22"/>
      <c r="HGE2" s="22"/>
      <c r="HGF2" s="22"/>
      <c r="HGG2" s="22"/>
      <c r="HGH2" s="22"/>
      <c r="HGI2" s="22"/>
      <c r="HGJ2" s="22"/>
      <c r="HGK2" s="22"/>
      <c r="HGL2" s="22"/>
      <c r="HGM2" s="22"/>
      <c r="HGN2" s="22"/>
      <c r="HGO2" s="22"/>
      <c r="HGP2" s="22"/>
      <c r="HGQ2" s="22"/>
      <c r="HGR2" s="22"/>
      <c r="HGS2" s="22"/>
      <c r="HGT2" s="22"/>
      <c r="HGU2" s="22"/>
      <c r="HGV2" s="22"/>
      <c r="HGW2" s="22"/>
      <c r="HGX2" s="22"/>
      <c r="HGY2" s="22"/>
      <c r="HGZ2" s="22"/>
      <c r="HHA2" s="22"/>
      <c r="HHB2" s="22"/>
      <c r="HHC2" s="22"/>
      <c r="HHD2" s="22"/>
      <c r="HHE2" s="22"/>
      <c r="HHF2" s="22"/>
      <c r="HHG2" s="22"/>
      <c r="HHH2" s="22"/>
      <c r="HHI2" s="22"/>
      <c r="HHJ2" s="22"/>
      <c r="HHK2" s="22"/>
      <c r="HHL2" s="22"/>
      <c r="HHM2" s="22"/>
      <c r="HHN2" s="22"/>
      <c r="HHO2" s="22"/>
      <c r="HHP2" s="22"/>
      <c r="HHQ2" s="22"/>
      <c r="HHR2" s="22"/>
      <c r="HHS2" s="22"/>
      <c r="HHT2" s="22"/>
      <c r="HHU2" s="22"/>
      <c r="HHV2" s="22"/>
      <c r="HHW2" s="22"/>
      <c r="HHX2" s="22"/>
      <c r="HHY2" s="22"/>
      <c r="HHZ2" s="22"/>
      <c r="HIA2" s="22"/>
      <c r="HIB2" s="22"/>
      <c r="HIC2" s="22"/>
      <c r="HID2" s="22"/>
      <c r="HIE2" s="22"/>
      <c r="HIF2" s="22"/>
      <c r="HIG2" s="22"/>
      <c r="HIH2" s="22"/>
      <c r="HII2" s="22"/>
      <c r="HIJ2" s="22"/>
      <c r="HIK2" s="22"/>
      <c r="HIL2" s="22"/>
      <c r="HIM2" s="22"/>
      <c r="HIN2" s="22"/>
      <c r="HIO2" s="22"/>
      <c r="HIP2" s="22"/>
      <c r="HIQ2" s="22"/>
      <c r="HIR2" s="22"/>
      <c r="HIS2" s="22"/>
      <c r="HIT2" s="22"/>
      <c r="HIU2" s="22"/>
      <c r="HIV2" s="22"/>
      <c r="HIW2" s="22"/>
      <c r="HIX2" s="22"/>
      <c r="HIY2" s="22"/>
      <c r="HIZ2" s="22"/>
      <c r="HJA2" s="22"/>
      <c r="HJB2" s="22"/>
      <c r="HJC2" s="22"/>
      <c r="HJD2" s="22"/>
      <c r="HJE2" s="22"/>
      <c r="HJF2" s="22"/>
      <c r="HJG2" s="22"/>
      <c r="HJH2" s="22"/>
      <c r="HJI2" s="22"/>
      <c r="HJJ2" s="22"/>
      <c r="HJK2" s="22"/>
      <c r="HJL2" s="22"/>
      <c r="HJM2" s="22"/>
      <c r="HJN2" s="22"/>
      <c r="HJO2" s="22"/>
      <c r="HJP2" s="22"/>
      <c r="HJQ2" s="22"/>
      <c r="HJR2" s="22"/>
      <c r="HJS2" s="22"/>
      <c r="HJT2" s="22"/>
      <c r="HJU2" s="22"/>
      <c r="HJV2" s="22"/>
      <c r="HJW2" s="22"/>
      <c r="HJX2" s="22"/>
      <c r="HJY2" s="22"/>
      <c r="HJZ2" s="22"/>
      <c r="HKA2" s="22"/>
      <c r="HKB2" s="22"/>
      <c r="HKC2" s="22"/>
      <c r="HKD2" s="22"/>
      <c r="HKE2" s="22"/>
      <c r="HKF2" s="22"/>
      <c r="HKG2" s="22"/>
      <c r="HKH2" s="22"/>
      <c r="HKI2" s="22"/>
      <c r="HKJ2" s="22"/>
      <c r="HKK2" s="22"/>
      <c r="HKL2" s="22"/>
      <c r="HKM2" s="22"/>
      <c r="HKN2" s="22"/>
      <c r="HKO2" s="22"/>
      <c r="HKP2" s="22"/>
      <c r="HKQ2" s="22"/>
      <c r="HKR2" s="22"/>
      <c r="HKS2" s="22"/>
      <c r="HKT2" s="22"/>
      <c r="HKU2" s="22"/>
      <c r="HKV2" s="22"/>
      <c r="HKW2" s="22"/>
      <c r="HKX2" s="22"/>
      <c r="HKY2" s="22"/>
      <c r="HKZ2" s="22"/>
      <c r="HLA2" s="22"/>
      <c r="HLB2" s="22"/>
      <c r="HLC2" s="22"/>
      <c r="HLD2" s="22"/>
      <c r="HLE2" s="22"/>
      <c r="HLF2" s="22"/>
      <c r="HLG2" s="22"/>
      <c r="HLH2" s="22"/>
      <c r="HLI2" s="22"/>
      <c r="HLJ2" s="22"/>
      <c r="HLK2" s="22"/>
      <c r="HLL2" s="22"/>
      <c r="HLM2" s="22"/>
      <c r="HLN2" s="22"/>
      <c r="HLO2" s="22"/>
      <c r="HLP2" s="22"/>
      <c r="HLQ2" s="22"/>
      <c r="HLR2" s="22"/>
      <c r="HLS2" s="22"/>
      <c r="HLT2" s="22"/>
      <c r="HLU2" s="22"/>
      <c r="HLV2" s="22"/>
      <c r="HLW2" s="22"/>
      <c r="HLX2" s="22"/>
      <c r="HLY2" s="22"/>
      <c r="HLZ2" s="22"/>
      <c r="HMA2" s="22"/>
      <c r="HMB2" s="22"/>
      <c r="HMC2" s="22"/>
      <c r="HMD2" s="22"/>
      <c r="HME2" s="22"/>
      <c r="HMF2" s="22"/>
      <c r="HMG2" s="22"/>
      <c r="HMH2" s="22"/>
      <c r="HMI2" s="22"/>
      <c r="HMJ2" s="22"/>
      <c r="HMK2" s="22"/>
      <c r="HML2" s="22"/>
      <c r="HMM2" s="22"/>
      <c r="HMN2" s="22"/>
      <c r="HMO2" s="22"/>
      <c r="HMP2" s="22"/>
      <c r="HMQ2" s="22"/>
      <c r="HMR2" s="22"/>
      <c r="HMS2" s="22"/>
      <c r="HMT2" s="22"/>
      <c r="HMU2" s="22"/>
      <c r="HMV2" s="22"/>
      <c r="HMW2" s="22"/>
      <c r="HMX2" s="22"/>
      <c r="HMY2" s="22"/>
      <c r="HMZ2" s="22"/>
      <c r="HNA2" s="22"/>
      <c r="HNB2" s="22"/>
      <c r="HNC2" s="22"/>
      <c r="HND2" s="22"/>
      <c r="HNE2" s="22"/>
      <c r="HNF2" s="22"/>
      <c r="HNG2" s="22"/>
      <c r="HNH2" s="22"/>
      <c r="HNI2" s="22"/>
      <c r="HNJ2" s="22"/>
      <c r="HNK2" s="22"/>
      <c r="HNL2" s="22"/>
      <c r="HNM2" s="22"/>
      <c r="HNN2" s="22"/>
      <c r="HNO2" s="22"/>
      <c r="HNP2" s="22"/>
      <c r="HNQ2" s="22"/>
      <c r="HNR2" s="22"/>
      <c r="HNS2" s="22"/>
      <c r="HNT2" s="22"/>
      <c r="HNU2" s="22"/>
      <c r="HNV2" s="22"/>
      <c r="HNW2" s="22"/>
      <c r="HNX2" s="22"/>
      <c r="HNY2" s="22"/>
      <c r="HNZ2" s="22"/>
      <c r="HOA2" s="22"/>
      <c r="HOB2" s="22"/>
      <c r="HOC2" s="22"/>
      <c r="HOD2" s="22"/>
      <c r="HOE2" s="22"/>
      <c r="HOF2" s="22"/>
      <c r="HOG2" s="22"/>
      <c r="HOH2" s="22"/>
      <c r="HOI2" s="22"/>
      <c r="HOJ2" s="22"/>
      <c r="HOK2" s="22"/>
      <c r="HOL2" s="22"/>
      <c r="HOM2" s="22"/>
      <c r="HON2" s="22"/>
      <c r="HOO2" s="22"/>
      <c r="HOP2" s="22"/>
      <c r="HOQ2" s="22"/>
      <c r="HOR2" s="22"/>
      <c r="HOS2" s="22"/>
      <c r="HOT2" s="22"/>
      <c r="HOU2" s="22"/>
      <c r="HOV2" s="22"/>
      <c r="HOW2" s="22"/>
      <c r="HOX2" s="22"/>
      <c r="HOY2" s="22"/>
      <c r="HOZ2" s="22"/>
      <c r="HPA2" s="22"/>
      <c r="HPB2" s="22"/>
      <c r="HPC2" s="22"/>
      <c r="HPD2" s="22"/>
      <c r="HPE2" s="22"/>
      <c r="HPF2" s="22"/>
      <c r="HPG2" s="22"/>
      <c r="HPH2" s="22"/>
      <c r="HPI2" s="22"/>
      <c r="HPJ2" s="22"/>
      <c r="HPK2" s="22"/>
      <c r="HPL2" s="22"/>
      <c r="HPM2" s="22"/>
      <c r="HPN2" s="22"/>
      <c r="HPO2" s="22"/>
      <c r="HPP2" s="22"/>
      <c r="HPQ2" s="22"/>
      <c r="HPR2" s="22"/>
      <c r="HPS2" s="22"/>
      <c r="HPT2" s="22"/>
      <c r="HPU2" s="22"/>
      <c r="HPV2" s="22"/>
      <c r="HPW2" s="22"/>
      <c r="HPX2" s="22"/>
      <c r="HPY2" s="22"/>
      <c r="HPZ2" s="22"/>
      <c r="HQA2" s="22"/>
      <c r="HQB2" s="22"/>
      <c r="HQC2" s="22"/>
      <c r="HQD2" s="22"/>
      <c r="HQE2" s="22"/>
      <c r="HQF2" s="22"/>
      <c r="HQG2" s="22"/>
      <c r="HQH2" s="22"/>
      <c r="HQI2" s="22"/>
      <c r="HQJ2" s="22"/>
      <c r="HQK2" s="22"/>
      <c r="HQL2" s="22"/>
      <c r="HQM2" s="22"/>
      <c r="HQN2" s="22"/>
      <c r="HQO2" s="22"/>
      <c r="HQP2" s="22"/>
      <c r="HQQ2" s="22"/>
      <c r="HQR2" s="22"/>
      <c r="HQS2" s="22"/>
      <c r="HQT2" s="22"/>
      <c r="HQU2" s="22"/>
      <c r="HQV2" s="22"/>
      <c r="HQW2" s="22"/>
      <c r="HQX2" s="22"/>
      <c r="HQY2" s="22"/>
      <c r="HQZ2" s="22"/>
      <c r="HRA2" s="22"/>
      <c r="HRB2" s="22"/>
      <c r="HRC2" s="22"/>
      <c r="HRD2" s="22"/>
      <c r="HRE2" s="22"/>
      <c r="HRF2" s="22"/>
      <c r="HRG2" s="22"/>
      <c r="HRH2" s="22"/>
      <c r="HRI2" s="22"/>
      <c r="HRJ2" s="22"/>
      <c r="HRK2" s="22"/>
      <c r="HRL2" s="22"/>
      <c r="HRM2" s="22"/>
      <c r="HRN2" s="22"/>
      <c r="HRO2" s="22"/>
      <c r="HRP2" s="22"/>
      <c r="HRQ2" s="22"/>
      <c r="HRR2" s="22"/>
      <c r="HRS2" s="22"/>
      <c r="HRT2" s="22"/>
      <c r="HRU2" s="22"/>
      <c r="HRV2" s="22"/>
      <c r="HRW2" s="22"/>
      <c r="HRX2" s="22"/>
      <c r="HRY2" s="22"/>
      <c r="HRZ2" s="22"/>
      <c r="HSA2" s="22"/>
      <c r="HSB2" s="22"/>
      <c r="HSC2" s="22"/>
      <c r="HSD2" s="22"/>
      <c r="HSE2" s="22"/>
      <c r="HSF2" s="22"/>
      <c r="HSG2" s="22"/>
      <c r="HSH2" s="22"/>
      <c r="HSI2" s="22"/>
      <c r="HSJ2" s="22"/>
      <c r="HSK2" s="22"/>
      <c r="HSL2" s="22"/>
      <c r="HSM2" s="22"/>
      <c r="HSN2" s="22"/>
      <c r="HSO2" s="22"/>
      <c r="HSP2" s="22"/>
      <c r="HSQ2" s="22"/>
      <c r="HSR2" s="22"/>
      <c r="HSS2" s="22"/>
      <c r="HST2" s="22"/>
      <c r="HSU2" s="22"/>
      <c r="HSV2" s="22"/>
      <c r="HSW2" s="22"/>
      <c r="HSX2" s="22"/>
      <c r="HSY2" s="22"/>
      <c r="HSZ2" s="22"/>
      <c r="HTA2" s="22"/>
      <c r="HTB2" s="22"/>
      <c r="HTC2" s="22"/>
      <c r="HTD2" s="22"/>
      <c r="HTE2" s="22"/>
      <c r="HTF2" s="22"/>
      <c r="HTG2" s="22"/>
      <c r="HTH2" s="22"/>
      <c r="HTI2" s="22"/>
      <c r="HTJ2" s="22"/>
      <c r="HTK2" s="22"/>
      <c r="HTL2" s="22"/>
      <c r="HTM2" s="22"/>
      <c r="HTN2" s="22"/>
      <c r="HTO2" s="22"/>
      <c r="HTP2" s="22"/>
      <c r="HTQ2" s="22"/>
      <c r="HTR2" s="22"/>
      <c r="HTS2" s="22"/>
      <c r="HTT2" s="22"/>
      <c r="HTU2" s="22"/>
      <c r="HTV2" s="22"/>
      <c r="HTW2" s="22"/>
      <c r="HTX2" s="22"/>
      <c r="HTY2" s="22"/>
      <c r="HTZ2" s="22"/>
      <c r="HUA2" s="22"/>
      <c r="HUB2" s="22"/>
      <c r="HUC2" s="22"/>
      <c r="HUD2" s="22"/>
      <c r="HUE2" s="22"/>
      <c r="HUF2" s="22"/>
      <c r="HUG2" s="22"/>
      <c r="HUH2" s="22"/>
      <c r="HUI2" s="22"/>
      <c r="HUJ2" s="22"/>
      <c r="HUK2" s="22"/>
      <c r="HUL2" s="22"/>
      <c r="HUM2" s="22"/>
      <c r="HUN2" s="22"/>
      <c r="HUO2" s="22"/>
      <c r="HUP2" s="22"/>
      <c r="HUQ2" s="22"/>
      <c r="HUR2" s="22"/>
      <c r="HUS2" s="22"/>
      <c r="HUT2" s="22"/>
      <c r="HUU2" s="22"/>
      <c r="HUV2" s="22"/>
      <c r="HUW2" s="22"/>
      <c r="HUX2" s="22"/>
      <c r="HUY2" s="22"/>
      <c r="HUZ2" s="22"/>
      <c r="HVA2" s="22"/>
      <c r="HVB2" s="22"/>
      <c r="HVC2" s="22"/>
      <c r="HVD2" s="22"/>
      <c r="HVE2" s="22"/>
      <c r="HVF2" s="22"/>
      <c r="HVG2" s="22"/>
      <c r="HVH2" s="22"/>
      <c r="HVI2" s="22"/>
      <c r="HVJ2" s="22"/>
      <c r="HVK2" s="22"/>
      <c r="HVL2" s="22"/>
      <c r="HVM2" s="22"/>
      <c r="HVN2" s="22"/>
      <c r="HVO2" s="22"/>
      <c r="HVP2" s="22"/>
      <c r="HVQ2" s="22"/>
      <c r="HVR2" s="22"/>
      <c r="HVS2" s="22"/>
      <c r="HVT2" s="22"/>
      <c r="HVU2" s="22"/>
      <c r="HVV2" s="22"/>
      <c r="HVW2" s="22"/>
      <c r="HVX2" s="22"/>
      <c r="HVY2" s="22"/>
      <c r="HVZ2" s="22"/>
      <c r="HWA2" s="22"/>
      <c r="HWB2" s="22"/>
      <c r="HWC2" s="22"/>
      <c r="HWD2" s="22"/>
      <c r="HWE2" s="22"/>
      <c r="HWF2" s="22"/>
      <c r="HWG2" s="22"/>
      <c r="HWH2" s="22"/>
      <c r="HWI2" s="22"/>
      <c r="HWJ2" s="22"/>
      <c r="HWK2" s="22"/>
      <c r="HWL2" s="22"/>
      <c r="HWM2" s="22"/>
      <c r="HWN2" s="22"/>
      <c r="HWO2" s="22"/>
      <c r="HWP2" s="22"/>
      <c r="HWQ2" s="22"/>
      <c r="HWR2" s="22"/>
      <c r="HWS2" s="22"/>
      <c r="HWT2" s="22"/>
      <c r="HWU2" s="22"/>
      <c r="HWV2" s="22"/>
      <c r="HWW2" s="22"/>
      <c r="HWX2" s="22"/>
      <c r="HWY2" s="22"/>
      <c r="HWZ2" s="22"/>
      <c r="HXA2" s="22"/>
      <c r="HXB2" s="22"/>
      <c r="HXC2" s="22"/>
      <c r="HXD2" s="22"/>
      <c r="HXE2" s="22"/>
      <c r="HXF2" s="22"/>
      <c r="HXG2" s="22"/>
      <c r="HXH2" s="22"/>
      <c r="HXI2" s="22"/>
      <c r="HXJ2" s="22"/>
      <c r="HXK2" s="22"/>
      <c r="HXL2" s="22"/>
      <c r="HXM2" s="22"/>
      <c r="HXN2" s="22"/>
      <c r="HXO2" s="22"/>
      <c r="HXP2" s="22"/>
      <c r="HXQ2" s="22"/>
      <c r="HXR2" s="22"/>
      <c r="HXS2" s="22"/>
      <c r="HXT2" s="22"/>
      <c r="HXU2" s="22"/>
      <c r="HXV2" s="22"/>
      <c r="HXW2" s="22"/>
      <c r="HXX2" s="22"/>
      <c r="HXY2" s="22"/>
      <c r="HXZ2" s="22"/>
      <c r="HYA2" s="22"/>
      <c r="HYB2" s="22"/>
      <c r="HYC2" s="22"/>
      <c r="HYD2" s="22"/>
      <c r="HYE2" s="22"/>
      <c r="HYF2" s="22"/>
      <c r="HYG2" s="22"/>
      <c r="HYH2" s="22"/>
      <c r="HYI2" s="22"/>
      <c r="HYJ2" s="22"/>
      <c r="HYK2" s="22"/>
      <c r="HYL2" s="22"/>
      <c r="HYM2" s="22"/>
      <c r="HYN2" s="22"/>
      <c r="HYO2" s="22"/>
      <c r="HYP2" s="22"/>
      <c r="HYQ2" s="22"/>
      <c r="HYR2" s="22"/>
      <c r="HYS2" s="22"/>
      <c r="HYT2" s="22"/>
      <c r="HYU2" s="22"/>
      <c r="HYV2" s="22"/>
      <c r="HYW2" s="22"/>
      <c r="HYX2" s="22"/>
      <c r="HYY2" s="22"/>
      <c r="HYZ2" s="22"/>
      <c r="HZA2" s="22"/>
      <c r="HZB2" s="22"/>
      <c r="HZC2" s="22"/>
      <c r="HZD2" s="22"/>
      <c r="HZE2" s="22"/>
      <c r="HZF2" s="22"/>
      <c r="HZG2" s="22"/>
      <c r="HZH2" s="22"/>
      <c r="HZI2" s="22"/>
      <c r="HZJ2" s="22"/>
      <c r="HZK2" s="22"/>
      <c r="HZL2" s="22"/>
      <c r="HZM2" s="22"/>
      <c r="HZN2" s="22"/>
      <c r="HZO2" s="22"/>
      <c r="HZP2" s="22"/>
      <c r="HZQ2" s="22"/>
      <c r="HZR2" s="22"/>
      <c r="HZS2" s="22"/>
      <c r="HZT2" s="22"/>
      <c r="HZU2" s="22"/>
      <c r="HZV2" s="22"/>
      <c r="HZW2" s="22"/>
      <c r="HZX2" s="22"/>
      <c r="HZY2" s="22"/>
      <c r="HZZ2" s="22"/>
      <c r="IAA2" s="22"/>
      <c r="IAB2" s="22"/>
      <c r="IAC2" s="22"/>
      <c r="IAD2" s="22"/>
      <c r="IAE2" s="22"/>
      <c r="IAF2" s="22"/>
      <c r="IAG2" s="22"/>
      <c r="IAH2" s="22"/>
      <c r="IAI2" s="22"/>
      <c r="IAJ2" s="22"/>
      <c r="IAK2" s="22"/>
      <c r="IAL2" s="22"/>
      <c r="IAM2" s="22"/>
      <c r="IAN2" s="22"/>
      <c r="IAO2" s="22"/>
      <c r="IAP2" s="22"/>
      <c r="IAQ2" s="22"/>
      <c r="IAR2" s="22"/>
      <c r="IAS2" s="22"/>
      <c r="IAT2" s="22"/>
      <c r="IAU2" s="22"/>
      <c r="IAV2" s="22"/>
      <c r="IAW2" s="22"/>
      <c r="IAX2" s="22"/>
      <c r="IAY2" s="22"/>
      <c r="IAZ2" s="22"/>
      <c r="IBA2" s="22"/>
      <c r="IBB2" s="22"/>
      <c r="IBC2" s="22"/>
      <c r="IBD2" s="22"/>
      <c r="IBE2" s="22"/>
      <c r="IBF2" s="22"/>
      <c r="IBG2" s="22"/>
      <c r="IBH2" s="22"/>
      <c r="IBI2" s="22"/>
      <c r="IBJ2" s="22"/>
      <c r="IBK2" s="22"/>
      <c r="IBL2" s="22"/>
      <c r="IBM2" s="22"/>
      <c r="IBN2" s="22"/>
      <c r="IBO2" s="22"/>
      <c r="IBP2" s="22"/>
      <c r="IBQ2" s="22"/>
      <c r="IBR2" s="22"/>
      <c r="IBS2" s="22"/>
      <c r="IBT2" s="22"/>
      <c r="IBU2" s="22"/>
      <c r="IBV2" s="22"/>
      <c r="IBW2" s="22"/>
      <c r="IBX2" s="22"/>
      <c r="IBY2" s="22"/>
      <c r="IBZ2" s="22"/>
      <c r="ICA2" s="22"/>
      <c r="ICB2" s="22"/>
      <c r="ICC2" s="22"/>
      <c r="ICD2" s="22"/>
      <c r="ICE2" s="22"/>
      <c r="ICF2" s="22"/>
      <c r="ICG2" s="22"/>
      <c r="ICH2" s="22"/>
      <c r="ICI2" s="22"/>
      <c r="ICJ2" s="22"/>
      <c r="ICK2" s="22"/>
      <c r="ICL2" s="22"/>
      <c r="ICM2" s="22"/>
      <c r="ICN2" s="22"/>
      <c r="ICO2" s="22"/>
      <c r="ICP2" s="22"/>
      <c r="ICQ2" s="22"/>
      <c r="ICR2" s="22"/>
      <c r="ICS2" s="22"/>
      <c r="ICT2" s="22"/>
      <c r="ICU2" s="22"/>
      <c r="ICV2" s="22"/>
      <c r="ICW2" s="22"/>
      <c r="ICX2" s="22"/>
      <c r="ICY2" s="22"/>
      <c r="ICZ2" s="22"/>
      <c r="IDA2" s="22"/>
      <c r="IDB2" s="22"/>
      <c r="IDC2" s="22"/>
      <c r="IDD2" s="22"/>
      <c r="IDE2" s="22"/>
      <c r="IDF2" s="22"/>
      <c r="IDG2" s="22"/>
      <c r="IDH2" s="22"/>
      <c r="IDI2" s="22"/>
      <c r="IDJ2" s="22"/>
      <c r="IDK2" s="22"/>
      <c r="IDL2" s="22"/>
      <c r="IDM2" s="22"/>
      <c r="IDN2" s="22"/>
      <c r="IDO2" s="22"/>
      <c r="IDP2" s="22"/>
      <c r="IDQ2" s="22"/>
      <c r="IDR2" s="22"/>
      <c r="IDS2" s="22"/>
      <c r="IDT2" s="22"/>
      <c r="IDU2" s="22"/>
      <c r="IDV2" s="22"/>
      <c r="IDW2" s="22"/>
      <c r="IDX2" s="22"/>
      <c r="IDY2" s="22"/>
      <c r="IDZ2" s="22"/>
      <c r="IEA2" s="22"/>
      <c r="IEB2" s="22"/>
      <c r="IEC2" s="22"/>
      <c r="IED2" s="22"/>
      <c r="IEE2" s="22"/>
      <c r="IEF2" s="22"/>
      <c r="IEG2" s="22"/>
      <c r="IEH2" s="22"/>
      <c r="IEI2" s="22"/>
      <c r="IEJ2" s="22"/>
      <c r="IEK2" s="22"/>
      <c r="IEL2" s="22"/>
      <c r="IEM2" s="22"/>
      <c r="IEN2" s="22"/>
      <c r="IEO2" s="22"/>
      <c r="IEP2" s="22"/>
      <c r="IEQ2" s="22"/>
      <c r="IER2" s="22"/>
      <c r="IES2" s="22"/>
      <c r="IET2" s="22"/>
      <c r="IEU2" s="22"/>
      <c r="IEV2" s="22"/>
      <c r="IEW2" s="22"/>
      <c r="IEX2" s="22"/>
      <c r="IEY2" s="22"/>
      <c r="IEZ2" s="22"/>
      <c r="IFA2" s="22"/>
      <c r="IFB2" s="22"/>
      <c r="IFC2" s="22"/>
      <c r="IFD2" s="22"/>
      <c r="IFE2" s="22"/>
      <c r="IFF2" s="22"/>
      <c r="IFG2" s="22"/>
      <c r="IFH2" s="22"/>
      <c r="IFI2" s="22"/>
      <c r="IFJ2" s="22"/>
      <c r="IFK2" s="22"/>
      <c r="IFL2" s="22"/>
      <c r="IFM2" s="22"/>
      <c r="IFN2" s="22"/>
      <c r="IFO2" s="22"/>
      <c r="IFP2" s="22"/>
      <c r="IFQ2" s="22"/>
      <c r="IFR2" s="22"/>
      <c r="IFS2" s="22"/>
      <c r="IFT2" s="22"/>
      <c r="IFU2" s="22"/>
      <c r="IFV2" s="22"/>
      <c r="IFW2" s="22"/>
      <c r="IFX2" s="22"/>
      <c r="IFY2" s="22"/>
      <c r="IFZ2" s="22"/>
      <c r="IGA2" s="22"/>
      <c r="IGB2" s="22"/>
      <c r="IGC2" s="22"/>
      <c r="IGD2" s="22"/>
      <c r="IGE2" s="22"/>
      <c r="IGF2" s="22"/>
      <c r="IGG2" s="22"/>
      <c r="IGH2" s="22"/>
      <c r="IGI2" s="22"/>
      <c r="IGJ2" s="22"/>
      <c r="IGK2" s="22"/>
      <c r="IGL2" s="22"/>
      <c r="IGM2" s="22"/>
      <c r="IGN2" s="22"/>
      <c r="IGO2" s="22"/>
      <c r="IGP2" s="22"/>
      <c r="IGQ2" s="22"/>
      <c r="IGR2" s="22"/>
      <c r="IGS2" s="22"/>
      <c r="IGT2" s="22"/>
      <c r="IGU2" s="22"/>
      <c r="IGV2" s="22"/>
      <c r="IGW2" s="22"/>
      <c r="IGX2" s="22"/>
      <c r="IGY2" s="22"/>
      <c r="IGZ2" s="22"/>
      <c r="IHA2" s="22"/>
      <c r="IHB2" s="22"/>
      <c r="IHC2" s="22"/>
      <c r="IHD2" s="22"/>
      <c r="IHE2" s="22"/>
      <c r="IHF2" s="22"/>
      <c r="IHG2" s="22"/>
      <c r="IHH2" s="22"/>
      <c r="IHI2" s="22"/>
      <c r="IHJ2" s="22"/>
      <c r="IHK2" s="22"/>
      <c r="IHL2" s="22"/>
      <c r="IHM2" s="22"/>
      <c r="IHN2" s="22"/>
      <c r="IHO2" s="22"/>
      <c r="IHP2" s="22"/>
      <c r="IHQ2" s="22"/>
      <c r="IHR2" s="22"/>
      <c r="IHS2" s="22"/>
      <c r="IHT2" s="22"/>
      <c r="IHU2" s="22"/>
      <c r="IHV2" s="22"/>
      <c r="IHW2" s="22"/>
      <c r="IHX2" s="22"/>
      <c r="IHY2" s="22"/>
      <c r="IHZ2" s="22"/>
      <c r="IIA2" s="22"/>
      <c r="IIB2" s="22"/>
      <c r="IIC2" s="22"/>
      <c r="IID2" s="22"/>
      <c r="IIE2" s="22"/>
      <c r="IIF2" s="22"/>
      <c r="IIG2" s="22"/>
      <c r="IIH2" s="22"/>
      <c r="III2" s="22"/>
      <c r="IIJ2" s="22"/>
      <c r="IIK2" s="22"/>
      <c r="IIL2" s="22"/>
      <c r="IIM2" s="22"/>
      <c r="IIN2" s="22"/>
      <c r="IIO2" s="22"/>
      <c r="IIP2" s="22"/>
      <c r="IIQ2" s="22"/>
      <c r="IIR2" s="22"/>
      <c r="IIS2" s="22"/>
      <c r="IIT2" s="22"/>
      <c r="IIU2" s="22"/>
      <c r="IIV2" s="22"/>
      <c r="IIW2" s="22"/>
      <c r="IIX2" s="22"/>
      <c r="IIY2" s="22"/>
      <c r="IIZ2" s="22"/>
      <c r="IJA2" s="22"/>
      <c r="IJB2" s="22"/>
      <c r="IJC2" s="22"/>
      <c r="IJD2" s="22"/>
      <c r="IJE2" s="22"/>
      <c r="IJF2" s="22"/>
      <c r="IJG2" s="22"/>
      <c r="IJH2" s="22"/>
      <c r="IJI2" s="22"/>
      <c r="IJJ2" s="22"/>
      <c r="IJK2" s="22"/>
      <c r="IJL2" s="22"/>
      <c r="IJM2" s="22"/>
      <c r="IJN2" s="22"/>
      <c r="IJO2" s="22"/>
      <c r="IJP2" s="22"/>
      <c r="IJQ2" s="22"/>
      <c r="IJR2" s="22"/>
      <c r="IJS2" s="22"/>
      <c r="IJT2" s="22"/>
      <c r="IJU2" s="22"/>
      <c r="IJV2" s="22"/>
      <c r="IJW2" s="22"/>
      <c r="IJX2" s="22"/>
      <c r="IJY2" s="22"/>
      <c r="IJZ2" s="22"/>
      <c r="IKA2" s="22"/>
      <c r="IKB2" s="22"/>
      <c r="IKC2" s="22"/>
      <c r="IKD2" s="22"/>
      <c r="IKE2" s="22"/>
      <c r="IKF2" s="22"/>
      <c r="IKG2" s="22"/>
      <c r="IKH2" s="22"/>
      <c r="IKI2" s="22"/>
      <c r="IKJ2" s="22"/>
      <c r="IKK2" s="22"/>
      <c r="IKL2" s="22"/>
      <c r="IKM2" s="22"/>
      <c r="IKN2" s="22"/>
      <c r="IKO2" s="22"/>
      <c r="IKP2" s="22"/>
      <c r="IKQ2" s="22"/>
      <c r="IKR2" s="22"/>
      <c r="IKS2" s="22"/>
      <c r="IKT2" s="22"/>
      <c r="IKU2" s="22"/>
      <c r="IKV2" s="22"/>
      <c r="IKW2" s="22"/>
      <c r="IKX2" s="22"/>
      <c r="IKY2" s="22"/>
      <c r="IKZ2" s="22"/>
      <c r="ILA2" s="22"/>
      <c r="ILB2" s="22"/>
      <c r="ILC2" s="22"/>
      <c r="ILD2" s="22"/>
      <c r="ILE2" s="22"/>
      <c r="ILF2" s="22"/>
      <c r="ILG2" s="22"/>
      <c r="ILH2" s="22"/>
      <c r="ILI2" s="22"/>
      <c r="ILJ2" s="22"/>
      <c r="ILK2" s="22"/>
      <c r="ILL2" s="22"/>
      <c r="ILM2" s="22"/>
      <c r="ILN2" s="22"/>
      <c r="ILO2" s="22"/>
      <c r="ILP2" s="22"/>
      <c r="ILQ2" s="22"/>
      <c r="ILR2" s="22"/>
      <c r="ILS2" s="22"/>
      <c r="ILT2" s="22"/>
      <c r="ILU2" s="22"/>
      <c r="ILV2" s="22"/>
      <c r="ILW2" s="22"/>
      <c r="ILX2" s="22"/>
      <c r="ILY2" s="22"/>
      <c r="ILZ2" s="22"/>
      <c r="IMA2" s="22"/>
      <c r="IMB2" s="22"/>
      <c r="IMC2" s="22"/>
      <c r="IMD2" s="22"/>
      <c r="IME2" s="22"/>
      <c r="IMF2" s="22"/>
      <c r="IMG2" s="22"/>
      <c r="IMH2" s="22"/>
      <c r="IMI2" s="22"/>
      <c r="IMJ2" s="22"/>
      <c r="IMK2" s="22"/>
      <c r="IML2" s="22"/>
      <c r="IMM2" s="22"/>
      <c r="IMN2" s="22"/>
      <c r="IMO2" s="22"/>
      <c r="IMP2" s="22"/>
      <c r="IMQ2" s="22"/>
      <c r="IMR2" s="22"/>
      <c r="IMS2" s="22"/>
      <c r="IMT2" s="22"/>
      <c r="IMU2" s="22"/>
      <c r="IMV2" s="22"/>
      <c r="IMW2" s="22"/>
      <c r="IMX2" s="22"/>
      <c r="IMY2" s="22"/>
      <c r="IMZ2" s="22"/>
      <c r="INA2" s="22"/>
      <c r="INB2" s="22"/>
      <c r="INC2" s="22"/>
      <c r="IND2" s="22"/>
      <c r="INE2" s="22"/>
      <c r="INF2" s="22"/>
      <c r="ING2" s="22"/>
      <c r="INH2" s="22"/>
      <c r="INI2" s="22"/>
      <c r="INJ2" s="22"/>
      <c r="INK2" s="22"/>
      <c r="INL2" s="22"/>
      <c r="INM2" s="22"/>
      <c r="INN2" s="22"/>
      <c r="INO2" s="22"/>
      <c r="INP2" s="22"/>
      <c r="INQ2" s="22"/>
      <c r="INR2" s="22"/>
      <c r="INS2" s="22"/>
      <c r="INT2" s="22"/>
      <c r="INU2" s="22"/>
      <c r="INV2" s="22"/>
      <c r="INW2" s="22"/>
      <c r="INX2" s="22"/>
      <c r="INY2" s="22"/>
      <c r="INZ2" s="22"/>
      <c r="IOA2" s="22"/>
      <c r="IOB2" s="22"/>
      <c r="IOC2" s="22"/>
      <c r="IOD2" s="22"/>
      <c r="IOE2" s="22"/>
      <c r="IOF2" s="22"/>
      <c r="IOG2" s="22"/>
      <c r="IOH2" s="22"/>
      <c r="IOI2" s="22"/>
      <c r="IOJ2" s="22"/>
      <c r="IOK2" s="22"/>
      <c r="IOL2" s="22"/>
      <c r="IOM2" s="22"/>
      <c r="ION2" s="22"/>
      <c r="IOO2" s="22"/>
      <c r="IOP2" s="22"/>
      <c r="IOQ2" s="22"/>
      <c r="IOR2" s="22"/>
      <c r="IOS2" s="22"/>
      <c r="IOT2" s="22"/>
      <c r="IOU2" s="22"/>
      <c r="IOV2" s="22"/>
      <c r="IOW2" s="22"/>
      <c r="IOX2" s="22"/>
      <c r="IOY2" s="22"/>
      <c r="IOZ2" s="22"/>
      <c r="IPA2" s="22"/>
      <c r="IPB2" s="22"/>
      <c r="IPC2" s="22"/>
      <c r="IPD2" s="22"/>
      <c r="IPE2" s="22"/>
      <c r="IPF2" s="22"/>
      <c r="IPG2" s="22"/>
      <c r="IPH2" s="22"/>
      <c r="IPI2" s="22"/>
      <c r="IPJ2" s="22"/>
      <c r="IPK2" s="22"/>
      <c r="IPL2" s="22"/>
      <c r="IPM2" s="22"/>
      <c r="IPN2" s="22"/>
      <c r="IPO2" s="22"/>
      <c r="IPP2" s="22"/>
      <c r="IPQ2" s="22"/>
      <c r="IPR2" s="22"/>
      <c r="IPS2" s="22"/>
      <c r="IPT2" s="22"/>
      <c r="IPU2" s="22"/>
      <c r="IPV2" s="22"/>
      <c r="IPW2" s="22"/>
      <c r="IPX2" s="22"/>
      <c r="IPY2" s="22"/>
      <c r="IPZ2" s="22"/>
      <c r="IQA2" s="22"/>
      <c r="IQB2" s="22"/>
      <c r="IQC2" s="22"/>
      <c r="IQD2" s="22"/>
      <c r="IQE2" s="22"/>
      <c r="IQF2" s="22"/>
      <c r="IQG2" s="22"/>
      <c r="IQH2" s="22"/>
      <c r="IQI2" s="22"/>
      <c r="IQJ2" s="22"/>
      <c r="IQK2" s="22"/>
      <c r="IQL2" s="22"/>
      <c r="IQM2" s="22"/>
      <c r="IQN2" s="22"/>
      <c r="IQO2" s="22"/>
      <c r="IQP2" s="22"/>
      <c r="IQQ2" s="22"/>
      <c r="IQR2" s="22"/>
      <c r="IQS2" s="22"/>
      <c r="IQT2" s="22"/>
      <c r="IQU2" s="22"/>
      <c r="IQV2" s="22"/>
      <c r="IQW2" s="22"/>
      <c r="IQX2" s="22"/>
      <c r="IQY2" s="22"/>
      <c r="IQZ2" s="22"/>
      <c r="IRA2" s="22"/>
      <c r="IRB2" s="22"/>
      <c r="IRC2" s="22"/>
      <c r="IRD2" s="22"/>
      <c r="IRE2" s="22"/>
      <c r="IRF2" s="22"/>
      <c r="IRG2" s="22"/>
      <c r="IRH2" s="22"/>
      <c r="IRI2" s="22"/>
      <c r="IRJ2" s="22"/>
      <c r="IRK2" s="22"/>
      <c r="IRL2" s="22"/>
      <c r="IRM2" s="22"/>
      <c r="IRN2" s="22"/>
      <c r="IRO2" s="22"/>
      <c r="IRP2" s="22"/>
      <c r="IRQ2" s="22"/>
      <c r="IRR2" s="22"/>
      <c r="IRS2" s="22"/>
      <c r="IRT2" s="22"/>
      <c r="IRU2" s="22"/>
      <c r="IRV2" s="22"/>
      <c r="IRW2" s="22"/>
      <c r="IRX2" s="22"/>
      <c r="IRY2" s="22"/>
      <c r="IRZ2" s="22"/>
      <c r="ISA2" s="22"/>
      <c r="ISB2" s="22"/>
      <c r="ISC2" s="22"/>
      <c r="ISD2" s="22"/>
      <c r="ISE2" s="22"/>
      <c r="ISF2" s="22"/>
      <c r="ISG2" s="22"/>
      <c r="ISH2" s="22"/>
      <c r="ISI2" s="22"/>
      <c r="ISJ2" s="22"/>
      <c r="ISK2" s="22"/>
      <c r="ISL2" s="22"/>
      <c r="ISM2" s="22"/>
      <c r="ISN2" s="22"/>
      <c r="ISO2" s="22"/>
      <c r="ISP2" s="22"/>
      <c r="ISQ2" s="22"/>
      <c r="ISR2" s="22"/>
      <c r="ISS2" s="22"/>
      <c r="IST2" s="22"/>
      <c r="ISU2" s="22"/>
      <c r="ISV2" s="22"/>
      <c r="ISW2" s="22"/>
      <c r="ISX2" s="22"/>
      <c r="ISY2" s="22"/>
      <c r="ISZ2" s="22"/>
      <c r="ITA2" s="22"/>
      <c r="ITB2" s="22"/>
      <c r="ITC2" s="22"/>
      <c r="ITD2" s="22"/>
      <c r="ITE2" s="22"/>
      <c r="ITF2" s="22"/>
      <c r="ITG2" s="22"/>
      <c r="ITH2" s="22"/>
      <c r="ITI2" s="22"/>
      <c r="ITJ2" s="22"/>
      <c r="ITK2" s="22"/>
      <c r="ITL2" s="22"/>
      <c r="ITM2" s="22"/>
      <c r="ITN2" s="22"/>
      <c r="ITO2" s="22"/>
      <c r="ITP2" s="22"/>
      <c r="ITQ2" s="22"/>
      <c r="ITR2" s="22"/>
      <c r="ITS2" s="22"/>
      <c r="ITT2" s="22"/>
      <c r="ITU2" s="22"/>
      <c r="ITV2" s="22"/>
      <c r="ITW2" s="22"/>
      <c r="ITX2" s="22"/>
      <c r="ITY2" s="22"/>
      <c r="ITZ2" s="22"/>
      <c r="IUA2" s="22"/>
      <c r="IUB2" s="22"/>
      <c r="IUC2" s="22"/>
      <c r="IUD2" s="22"/>
      <c r="IUE2" s="22"/>
      <c r="IUF2" s="22"/>
      <c r="IUG2" s="22"/>
      <c r="IUH2" s="22"/>
      <c r="IUI2" s="22"/>
      <c r="IUJ2" s="22"/>
      <c r="IUK2" s="22"/>
      <c r="IUL2" s="22"/>
      <c r="IUM2" s="22"/>
      <c r="IUN2" s="22"/>
      <c r="IUO2" s="22"/>
      <c r="IUP2" s="22"/>
      <c r="IUQ2" s="22"/>
      <c r="IUR2" s="22"/>
      <c r="IUS2" s="22"/>
      <c r="IUT2" s="22"/>
      <c r="IUU2" s="22"/>
      <c r="IUV2" s="22"/>
      <c r="IUW2" s="22"/>
      <c r="IUX2" s="22"/>
      <c r="IUY2" s="22"/>
      <c r="IUZ2" s="22"/>
      <c r="IVA2" s="22"/>
      <c r="IVB2" s="22"/>
      <c r="IVC2" s="22"/>
      <c r="IVD2" s="22"/>
      <c r="IVE2" s="22"/>
      <c r="IVF2" s="22"/>
      <c r="IVG2" s="22"/>
      <c r="IVH2" s="22"/>
      <c r="IVI2" s="22"/>
      <c r="IVJ2" s="22"/>
      <c r="IVK2" s="22"/>
      <c r="IVL2" s="22"/>
      <c r="IVM2" s="22"/>
      <c r="IVN2" s="22"/>
      <c r="IVO2" s="22"/>
      <c r="IVP2" s="22"/>
      <c r="IVQ2" s="22"/>
      <c r="IVR2" s="22"/>
      <c r="IVS2" s="22"/>
      <c r="IVT2" s="22"/>
      <c r="IVU2" s="22"/>
      <c r="IVV2" s="22"/>
      <c r="IVW2" s="22"/>
      <c r="IVX2" s="22"/>
      <c r="IVY2" s="22"/>
      <c r="IVZ2" s="22"/>
      <c r="IWA2" s="22"/>
      <c r="IWB2" s="22"/>
      <c r="IWC2" s="22"/>
      <c r="IWD2" s="22"/>
      <c r="IWE2" s="22"/>
      <c r="IWF2" s="22"/>
      <c r="IWG2" s="22"/>
      <c r="IWH2" s="22"/>
      <c r="IWI2" s="22"/>
      <c r="IWJ2" s="22"/>
      <c r="IWK2" s="22"/>
      <c r="IWL2" s="22"/>
      <c r="IWM2" s="22"/>
      <c r="IWN2" s="22"/>
      <c r="IWO2" s="22"/>
      <c r="IWP2" s="22"/>
      <c r="IWQ2" s="22"/>
      <c r="IWR2" s="22"/>
      <c r="IWS2" s="22"/>
      <c r="IWT2" s="22"/>
      <c r="IWU2" s="22"/>
      <c r="IWV2" s="22"/>
      <c r="IWW2" s="22"/>
      <c r="IWX2" s="22"/>
      <c r="IWY2" s="22"/>
      <c r="IWZ2" s="22"/>
      <c r="IXA2" s="22"/>
      <c r="IXB2" s="22"/>
      <c r="IXC2" s="22"/>
      <c r="IXD2" s="22"/>
      <c r="IXE2" s="22"/>
      <c r="IXF2" s="22"/>
      <c r="IXG2" s="22"/>
      <c r="IXH2" s="22"/>
      <c r="IXI2" s="22"/>
      <c r="IXJ2" s="22"/>
      <c r="IXK2" s="22"/>
      <c r="IXL2" s="22"/>
      <c r="IXM2" s="22"/>
      <c r="IXN2" s="22"/>
      <c r="IXO2" s="22"/>
      <c r="IXP2" s="22"/>
      <c r="IXQ2" s="22"/>
      <c r="IXR2" s="22"/>
      <c r="IXS2" s="22"/>
      <c r="IXT2" s="22"/>
      <c r="IXU2" s="22"/>
      <c r="IXV2" s="22"/>
      <c r="IXW2" s="22"/>
      <c r="IXX2" s="22"/>
      <c r="IXY2" s="22"/>
      <c r="IXZ2" s="22"/>
      <c r="IYA2" s="22"/>
      <c r="IYB2" s="22"/>
      <c r="IYC2" s="22"/>
      <c r="IYD2" s="22"/>
      <c r="IYE2" s="22"/>
      <c r="IYF2" s="22"/>
      <c r="IYG2" s="22"/>
      <c r="IYH2" s="22"/>
      <c r="IYI2" s="22"/>
      <c r="IYJ2" s="22"/>
      <c r="IYK2" s="22"/>
      <c r="IYL2" s="22"/>
      <c r="IYM2" s="22"/>
      <c r="IYN2" s="22"/>
      <c r="IYO2" s="22"/>
      <c r="IYP2" s="22"/>
      <c r="IYQ2" s="22"/>
      <c r="IYR2" s="22"/>
      <c r="IYS2" s="22"/>
      <c r="IYT2" s="22"/>
      <c r="IYU2" s="22"/>
      <c r="IYV2" s="22"/>
      <c r="IYW2" s="22"/>
      <c r="IYX2" s="22"/>
      <c r="IYY2" s="22"/>
      <c r="IYZ2" s="22"/>
      <c r="IZA2" s="22"/>
      <c r="IZB2" s="22"/>
      <c r="IZC2" s="22"/>
      <c r="IZD2" s="22"/>
      <c r="IZE2" s="22"/>
      <c r="IZF2" s="22"/>
      <c r="IZG2" s="22"/>
      <c r="IZH2" s="22"/>
      <c r="IZI2" s="22"/>
      <c r="IZJ2" s="22"/>
      <c r="IZK2" s="22"/>
      <c r="IZL2" s="22"/>
      <c r="IZM2" s="22"/>
      <c r="IZN2" s="22"/>
      <c r="IZO2" s="22"/>
      <c r="IZP2" s="22"/>
      <c r="IZQ2" s="22"/>
      <c r="IZR2" s="22"/>
      <c r="IZS2" s="22"/>
      <c r="IZT2" s="22"/>
      <c r="IZU2" s="22"/>
      <c r="IZV2" s="22"/>
      <c r="IZW2" s="22"/>
      <c r="IZX2" s="22"/>
      <c r="IZY2" s="22"/>
      <c r="IZZ2" s="22"/>
      <c r="JAA2" s="22"/>
      <c r="JAB2" s="22"/>
      <c r="JAC2" s="22"/>
      <c r="JAD2" s="22"/>
      <c r="JAE2" s="22"/>
      <c r="JAF2" s="22"/>
      <c r="JAG2" s="22"/>
      <c r="JAH2" s="22"/>
      <c r="JAI2" s="22"/>
      <c r="JAJ2" s="22"/>
      <c r="JAK2" s="22"/>
      <c r="JAL2" s="22"/>
      <c r="JAM2" s="22"/>
      <c r="JAN2" s="22"/>
      <c r="JAO2" s="22"/>
      <c r="JAP2" s="22"/>
      <c r="JAQ2" s="22"/>
      <c r="JAR2" s="22"/>
      <c r="JAS2" s="22"/>
      <c r="JAT2" s="22"/>
      <c r="JAU2" s="22"/>
      <c r="JAV2" s="22"/>
      <c r="JAW2" s="22"/>
      <c r="JAX2" s="22"/>
      <c r="JAY2" s="22"/>
      <c r="JAZ2" s="22"/>
      <c r="JBA2" s="22"/>
      <c r="JBB2" s="22"/>
      <c r="JBC2" s="22"/>
      <c r="JBD2" s="22"/>
      <c r="JBE2" s="22"/>
      <c r="JBF2" s="22"/>
      <c r="JBG2" s="22"/>
      <c r="JBH2" s="22"/>
      <c r="JBI2" s="22"/>
      <c r="JBJ2" s="22"/>
      <c r="JBK2" s="22"/>
      <c r="JBL2" s="22"/>
      <c r="JBM2" s="22"/>
      <c r="JBN2" s="22"/>
      <c r="JBO2" s="22"/>
      <c r="JBP2" s="22"/>
      <c r="JBQ2" s="22"/>
      <c r="JBR2" s="22"/>
      <c r="JBS2" s="22"/>
      <c r="JBT2" s="22"/>
      <c r="JBU2" s="22"/>
      <c r="JBV2" s="22"/>
      <c r="JBW2" s="22"/>
      <c r="JBX2" s="22"/>
      <c r="JBY2" s="22"/>
      <c r="JBZ2" s="22"/>
      <c r="JCA2" s="22"/>
      <c r="JCB2" s="22"/>
      <c r="JCC2" s="22"/>
      <c r="JCD2" s="22"/>
      <c r="JCE2" s="22"/>
      <c r="JCF2" s="22"/>
      <c r="JCG2" s="22"/>
      <c r="JCH2" s="22"/>
      <c r="JCI2" s="22"/>
      <c r="JCJ2" s="22"/>
      <c r="JCK2" s="22"/>
      <c r="JCL2" s="22"/>
      <c r="JCM2" s="22"/>
      <c r="JCN2" s="22"/>
      <c r="JCO2" s="22"/>
      <c r="JCP2" s="22"/>
      <c r="JCQ2" s="22"/>
      <c r="JCR2" s="22"/>
      <c r="JCS2" s="22"/>
      <c r="JCT2" s="22"/>
      <c r="JCU2" s="22"/>
      <c r="JCV2" s="22"/>
      <c r="JCW2" s="22"/>
      <c r="JCX2" s="22"/>
      <c r="JCY2" s="22"/>
      <c r="JCZ2" s="22"/>
      <c r="JDA2" s="22"/>
      <c r="JDB2" s="22"/>
      <c r="JDC2" s="22"/>
      <c r="JDD2" s="22"/>
      <c r="JDE2" s="22"/>
      <c r="JDF2" s="22"/>
      <c r="JDG2" s="22"/>
      <c r="JDH2" s="22"/>
      <c r="JDI2" s="22"/>
      <c r="JDJ2" s="22"/>
      <c r="JDK2" s="22"/>
      <c r="JDL2" s="22"/>
      <c r="JDM2" s="22"/>
      <c r="JDN2" s="22"/>
      <c r="JDO2" s="22"/>
      <c r="JDP2" s="22"/>
      <c r="JDQ2" s="22"/>
      <c r="JDR2" s="22"/>
      <c r="JDS2" s="22"/>
      <c r="JDT2" s="22"/>
      <c r="JDU2" s="22"/>
      <c r="JDV2" s="22"/>
      <c r="JDW2" s="22"/>
      <c r="JDX2" s="22"/>
      <c r="JDY2" s="22"/>
      <c r="JDZ2" s="22"/>
      <c r="JEA2" s="22"/>
      <c r="JEB2" s="22"/>
      <c r="JEC2" s="22"/>
      <c r="JED2" s="22"/>
      <c r="JEE2" s="22"/>
      <c r="JEF2" s="22"/>
      <c r="JEG2" s="22"/>
      <c r="JEH2" s="22"/>
      <c r="JEI2" s="22"/>
      <c r="JEJ2" s="22"/>
      <c r="JEK2" s="22"/>
      <c r="JEL2" s="22"/>
      <c r="JEM2" s="22"/>
      <c r="JEN2" s="22"/>
      <c r="JEO2" s="22"/>
      <c r="JEP2" s="22"/>
      <c r="JEQ2" s="22"/>
      <c r="JER2" s="22"/>
      <c r="JES2" s="22"/>
      <c r="JET2" s="22"/>
      <c r="JEU2" s="22"/>
      <c r="JEV2" s="22"/>
      <c r="JEW2" s="22"/>
      <c r="JEX2" s="22"/>
      <c r="JEY2" s="22"/>
      <c r="JEZ2" s="22"/>
      <c r="JFA2" s="22"/>
      <c r="JFB2" s="22"/>
      <c r="JFC2" s="22"/>
      <c r="JFD2" s="22"/>
      <c r="JFE2" s="22"/>
      <c r="JFF2" s="22"/>
      <c r="JFG2" s="22"/>
      <c r="JFH2" s="22"/>
      <c r="JFI2" s="22"/>
      <c r="JFJ2" s="22"/>
      <c r="JFK2" s="22"/>
      <c r="JFL2" s="22"/>
      <c r="JFM2" s="22"/>
      <c r="JFN2" s="22"/>
      <c r="JFO2" s="22"/>
      <c r="JFP2" s="22"/>
      <c r="JFQ2" s="22"/>
      <c r="JFR2" s="22"/>
      <c r="JFS2" s="22"/>
      <c r="JFT2" s="22"/>
      <c r="JFU2" s="22"/>
      <c r="JFV2" s="22"/>
      <c r="JFW2" s="22"/>
      <c r="JFX2" s="22"/>
      <c r="JFY2" s="22"/>
      <c r="JFZ2" s="22"/>
      <c r="JGA2" s="22"/>
      <c r="JGB2" s="22"/>
      <c r="JGC2" s="22"/>
      <c r="JGD2" s="22"/>
      <c r="JGE2" s="22"/>
      <c r="JGF2" s="22"/>
      <c r="JGG2" s="22"/>
      <c r="JGH2" s="22"/>
      <c r="JGI2" s="22"/>
      <c r="JGJ2" s="22"/>
      <c r="JGK2" s="22"/>
      <c r="JGL2" s="22"/>
      <c r="JGM2" s="22"/>
      <c r="JGN2" s="22"/>
      <c r="JGO2" s="22"/>
      <c r="JGP2" s="22"/>
      <c r="JGQ2" s="22"/>
      <c r="JGR2" s="22"/>
      <c r="JGS2" s="22"/>
      <c r="JGT2" s="22"/>
      <c r="JGU2" s="22"/>
      <c r="JGV2" s="22"/>
      <c r="JGW2" s="22"/>
      <c r="JGX2" s="22"/>
      <c r="JGY2" s="22"/>
      <c r="JGZ2" s="22"/>
      <c r="JHA2" s="22"/>
      <c r="JHB2" s="22"/>
      <c r="JHC2" s="22"/>
      <c r="JHD2" s="22"/>
      <c r="JHE2" s="22"/>
      <c r="JHF2" s="22"/>
      <c r="JHG2" s="22"/>
      <c r="JHH2" s="22"/>
      <c r="JHI2" s="22"/>
      <c r="JHJ2" s="22"/>
      <c r="JHK2" s="22"/>
      <c r="JHL2" s="22"/>
      <c r="JHM2" s="22"/>
      <c r="JHN2" s="22"/>
      <c r="JHO2" s="22"/>
      <c r="JHP2" s="22"/>
      <c r="JHQ2" s="22"/>
      <c r="JHR2" s="22"/>
      <c r="JHS2" s="22"/>
      <c r="JHT2" s="22"/>
      <c r="JHU2" s="22"/>
      <c r="JHV2" s="22"/>
      <c r="JHW2" s="22"/>
      <c r="JHX2" s="22"/>
      <c r="JHY2" s="22"/>
      <c r="JHZ2" s="22"/>
      <c r="JIA2" s="22"/>
      <c r="JIB2" s="22"/>
      <c r="JIC2" s="22"/>
      <c r="JID2" s="22"/>
      <c r="JIE2" s="22"/>
      <c r="JIF2" s="22"/>
      <c r="JIG2" s="22"/>
      <c r="JIH2" s="22"/>
      <c r="JII2" s="22"/>
      <c r="JIJ2" s="22"/>
      <c r="JIK2" s="22"/>
      <c r="JIL2" s="22"/>
      <c r="JIM2" s="22"/>
      <c r="JIN2" s="22"/>
      <c r="JIO2" s="22"/>
      <c r="JIP2" s="22"/>
      <c r="JIQ2" s="22"/>
      <c r="JIR2" s="22"/>
      <c r="JIS2" s="22"/>
      <c r="JIT2" s="22"/>
      <c r="JIU2" s="22"/>
      <c r="JIV2" s="22"/>
      <c r="JIW2" s="22"/>
      <c r="JIX2" s="22"/>
      <c r="JIY2" s="22"/>
      <c r="JIZ2" s="22"/>
      <c r="JJA2" s="22"/>
      <c r="JJB2" s="22"/>
      <c r="JJC2" s="22"/>
      <c r="JJD2" s="22"/>
      <c r="JJE2" s="22"/>
      <c r="JJF2" s="22"/>
      <c r="JJG2" s="22"/>
      <c r="JJH2" s="22"/>
      <c r="JJI2" s="22"/>
      <c r="JJJ2" s="22"/>
      <c r="JJK2" s="22"/>
      <c r="JJL2" s="22"/>
      <c r="JJM2" s="22"/>
      <c r="JJN2" s="22"/>
      <c r="JJO2" s="22"/>
      <c r="JJP2" s="22"/>
      <c r="JJQ2" s="22"/>
      <c r="JJR2" s="22"/>
      <c r="JJS2" s="22"/>
      <c r="JJT2" s="22"/>
      <c r="JJU2" s="22"/>
      <c r="JJV2" s="22"/>
      <c r="JJW2" s="22"/>
      <c r="JJX2" s="22"/>
      <c r="JJY2" s="22"/>
      <c r="JJZ2" s="22"/>
      <c r="JKA2" s="22"/>
      <c r="JKB2" s="22"/>
      <c r="JKC2" s="22"/>
      <c r="JKD2" s="22"/>
      <c r="JKE2" s="22"/>
      <c r="JKF2" s="22"/>
      <c r="JKG2" s="22"/>
      <c r="JKH2" s="22"/>
      <c r="JKI2" s="22"/>
      <c r="JKJ2" s="22"/>
      <c r="JKK2" s="22"/>
      <c r="JKL2" s="22"/>
      <c r="JKM2" s="22"/>
      <c r="JKN2" s="22"/>
      <c r="JKO2" s="22"/>
      <c r="JKP2" s="22"/>
      <c r="JKQ2" s="22"/>
      <c r="JKR2" s="22"/>
      <c r="JKS2" s="22"/>
      <c r="JKT2" s="22"/>
      <c r="JKU2" s="22"/>
      <c r="JKV2" s="22"/>
      <c r="JKW2" s="22"/>
      <c r="JKX2" s="22"/>
      <c r="JKY2" s="22"/>
      <c r="JKZ2" s="22"/>
      <c r="JLA2" s="22"/>
      <c r="JLB2" s="22"/>
      <c r="JLC2" s="22"/>
      <c r="JLD2" s="22"/>
      <c r="JLE2" s="22"/>
      <c r="JLF2" s="22"/>
      <c r="JLG2" s="22"/>
      <c r="JLH2" s="22"/>
      <c r="JLI2" s="22"/>
      <c r="JLJ2" s="22"/>
      <c r="JLK2" s="22"/>
      <c r="JLL2" s="22"/>
      <c r="JLM2" s="22"/>
      <c r="JLN2" s="22"/>
      <c r="JLO2" s="22"/>
      <c r="JLP2" s="22"/>
      <c r="JLQ2" s="22"/>
      <c r="JLR2" s="22"/>
      <c r="JLS2" s="22"/>
      <c r="JLT2" s="22"/>
      <c r="JLU2" s="22"/>
      <c r="JLV2" s="22"/>
      <c r="JLW2" s="22"/>
      <c r="JLX2" s="22"/>
      <c r="JLY2" s="22"/>
      <c r="JLZ2" s="22"/>
      <c r="JMA2" s="22"/>
      <c r="JMB2" s="22"/>
      <c r="JMC2" s="22"/>
      <c r="JMD2" s="22"/>
      <c r="JME2" s="22"/>
      <c r="JMF2" s="22"/>
      <c r="JMG2" s="22"/>
      <c r="JMH2" s="22"/>
      <c r="JMI2" s="22"/>
      <c r="JMJ2" s="22"/>
      <c r="JMK2" s="22"/>
      <c r="JML2" s="22"/>
      <c r="JMM2" s="22"/>
      <c r="JMN2" s="22"/>
      <c r="JMO2" s="22"/>
      <c r="JMP2" s="22"/>
      <c r="JMQ2" s="22"/>
      <c r="JMR2" s="22"/>
      <c r="JMS2" s="22"/>
      <c r="JMT2" s="22"/>
      <c r="JMU2" s="22"/>
      <c r="JMV2" s="22"/>
      <c r="JMW2" s="22"/>
      <c r="JMX2" s="22"/>
      <c r="JMY2" s="22"/>
      <c r="JMZ2" s="22"/>
      <c r="JNA2" s="22"/>
      <c r="JNB2" s="22"/>
      <c r="JNC2" s="22"/>
      <c r="JND2" s="22"/>
      <c r="JNE2" s="22"/>
      <c r="JNF2" s="22"/>
      <c r="JNG2" s="22"/>
      <c r="JNH2" s="22"/>
      <c r="JNI2" s="22"/>
      <c r="JNJ2" s="22"/>
      <c r="JNK2" s="22"/>
      <c r="JNL2" s="22"/>
      <c r="JNM2" s="22"/>
      <c r="JNN2" s="22"/>
      <c r="JNO2" s="22"/>
      <c r="JNP2" s="22"/>
      <c r="JNQ2" s="22"/>
      <c r="JNR2" s="22"/>
      <c r="JNS2" s="22"/>
      <c r="JNT2" s="22"/>
      <c r="JNU2" s="22"/>
      <c r="JNV2" s="22"/>
      <c r="JNW2" s="22"/>
      <c r="JNX2" s="22"/>
      <c r="JNY2" s="22"/>
      <c r="JNZ2" s="22"/>
      <c r="JOA2" s="22"/>
      <c r="JOB2" s="22"/>
      <c r="JOC2" s="22"/>
      <c r="JOD2" s="22"/>
      <c r="JOE2" s="22"/>
      <c r="JOF2" s="22"/>
      <c r="JOG2" s="22"/>
      <c r="JOH2" s="22"/>
      <c r="JOI2" s="22"/>
      <c r="JOJ2" s="22"/>
      <c r="JOK2" s="22"/>
      <c r="JOL2" s="22"/>
      <c r="JOM2" s="22"/>
      <c r="JON2" s="22"/>
      <c r="JOO2" s="22"/>
      <c r="JOP2" s="22"/>
      <c r="JOQ2" s="22"/>
      <c r="JOR2" s="22"/>
      <c r="JOS2" s="22"/>
      <c r="JOT2" s="22"/>
      <c r="JOU2" s="22"/>
      <c r="JOV2" s="22"/>
      <c r="JOW2" s="22"/>
      <c r="JOX2" s="22"/>
      <c r="JOY2" s="22"/>
      <c r="JOZ2" s="22"/>
      <c r="JPA2" s="22"/>
      <c r="JPB2" s="22"/>
      <c r="JPC2" s="22"/>
      <c r="JPD2" s="22"/>
      <c r="JPE2" s="22"/>
      <c r="JPF2" s="22"/>
      <c r="JPG2" s="22"/>
      <c r="JPH2" s="22"/>
      <c r="JPI2" s="22"/>
      <c r="JPJ2" s="22"/>
      <c r="JPK2" s="22"/>
      <c r="JPL2" s="22"/>
      <c r="JPM2" s="22"/>
      <c r="JPN2" s="22"/>
      <c r="JPO2" s="22"/>
      <c r="JPP2" s="22"/>
      <c r="JPQ2" s="22"/>
      <c r="JPR2" s="22"/>
      <c r="JPS2" s="22"/>
      <c r="JPT2" s="22"/>
      <c r="JPU2" s="22"/>
      <c r="JPV2" s="22"/>
      <c r="JPW2" s="22"/>
      <c r="JPX2" s="22"/>
      <c r="JPY2" s="22"/>
      <c r="JPZ2" s="22"/>
      <c r="JQA2" s="22"/>
      <c r="JQB2" s="22"/>
      <c r="JQC2" s="22"/>
      <c r="JQD2" s="22"/>
      <c r="JQE2" s="22"/>
      <c r="JQF2" s="22"/>
      <c r="JQG2" s="22"/>
      <c r="JQH2" s="22"/>
      <c r="JQI2" s="22"/>
      <c r="JQJ2" s="22"/>
      <c r="JQK2" s="22"/>
      <c r="JQL2" s="22"/>
      <c r="JQM2" s="22"/>
      <c r="JQN2" s="22"/>
      <c r="JQO2" s="22"/>
      <c r="JQP2" s="22"/>
      <c r="JQQ2" s="22"/>
      <c r="JQR2" s="22"/>
      <c r="JQS2" s="22"/>
      <c r="JQT2" s="22"/>
      <c r="JQU2" s="22"/>
      <c r="JQV2" s="22"/>
      <c r="JQW2" s="22"/>
      <c r="JQX2" s="22"/>
      <c r="JQY2" s="22"/>
      <c r="JQZ2" s="22"/>
      <c r="JRA2" s="22"/>
      <c r="JRB2" s="22"/>
      <c r="JRC2" s="22"/>
      <c r="JRD2" s="22"/>
      <c r="JRE2" s="22"/>
      <c r="JRF2" s="22"/>
      <c r="JRG2" s="22"/>
      <c r="JRH2" s="22"/>
      <c r="JRI2" s="22"/>
      <c r="JRJ2" s="22"/>
      <c r="JRK2" s="22"/>
      <c r="JRL2" s="22"/>
      <c r="JRM2" s="22"/>
      <c r="JRN2" s="22"/>
      <c r="JRO2" s="22"/>
      <c r="JRP2" s="22"/>
      <c r="JRQ2" s="22"/>
      <c r="JRR2" s="22"/>
      <c r="JRS2" s="22"/>
      <c r="JRT2" s="22"/>
      <c r="JRU2" s="22"/>
      <c r="JRV2" s="22"/>
      <c r="JRW2" s="22"/>
      <c r="JRX2" s="22"/>
      <c r="JRY2" s="22"/>
      <c r="JRZ2" s="22"/>
      <c r="JSA2" s="22"/>
      <c r="JSB2" s="22"/>
      <c r="JSC2" s="22"/>
      <c r="JSD2" s="22"/>
      <c r="JSE2" s="22"/>
      <c r="JSF2" s="22"/>
      <c r="JSG2" s="22"/>
      <c r="JSH2" s="22"/>
      <c r="JSI2" s="22"/>
      <c r="JSJ2" s="22"/>
      <c r="JSK2" s="22"/>
      <c r="JSL2" s="22"/>
      <c r="JSM2" s="22"/>
      <c r="JSN2" s="22"/>
      <c r="JSO2" s="22"/>
      <c r="JSP2" s="22"/>
      <c r="JSQ2" s="22"/>
      <c r="JSR2" s="22"/>
      <c r="JSS2" s="22"/>
      <c r="JST2" s="22"/>
      <c r="JSU2" s="22"/>
      <c r="JSV2" s="22"/>
      <c r="JSW2" s="22"/>
      <c r="JSX2" s="22"/>
      <c r="JSY2" s="22"/>
      <c r="JSZ2" s="22"/>
      <c r="JTA2" s="22"/>
      <c r="JTB2" s="22"/>
      <c r="JTC2" s="22"/>
      <c r="JTD2" s="22"/>
      <c r="JTE2" s="22"/>
      <c r="JTF2" s="22"/>
      <c r="JTG2" s="22"/>
      <c r="JTH2" s="22"/>
      <c r="JTI2" s="22"/>
      <c r="JTJ2" s="22"/>
      <c r="JTK2" s="22"/>
      <c r="JTL2" s="22"/>
      <c r="JTM2" s="22"/>
      <c r="JTN2" s="22"/>
      <c r="JTO2" s="22"/>
      <c r="JTP2" s="22"/>
      <c r="JTQ2" s="22"/>
      <c r="JTR2" s="22"/>
      <c r="JTS2" s="22"/>
      <c r="JTT2" s="22"/>
      <c r="JTU2" s="22"/>
      <c r="JTV2" s="22"/>
      <c r="JTW2" s="22"/>
      <c r="JTX2" s="22"/>
      <c r="JTY2" s="22"/>
      <c r="JTZ2" s="22"/>
      <c r="JUA2" s="22"/>
      <c r="JUB2" s="22"/>
      <c r="JUC2" s="22"/>
      <c r="JUD2" s="22"/>
      <c r="JUE2" s="22"/>
      <c r="JUF2" s="22"/>
      <c r="JUG2" s="22"/>
      <c r="JUH2" s="22"/>
      <c r="JUI2" s="22"/>
      <c r="JUJ2" s="22"/>
      <c r="JUK2" s="22"/>
      <c r="JUL2" s="22"/>
      <c r="JUM2" s="22"/>
      <c r="JUN2" s="22"/>
      <c r="JUO2" s="22"/>
      <c r="JUP2" s="22"/>
      <c r="JUQ2" s="22"/>
      <c r="JUR2" s="22"/>
      <c r="JUS2" s="22"/>
      <c r="JUT2" s="22"/>
      <c r="JUU2" s="22"/>
      <c r="JUV2" s="22"/>
      <c r="JUW2" s="22"/>
      <c r="JUX2" s="22"/>
      <c r="JUY2" s="22"/>
      <c r="JUZ2" s="22"/>
      <c r="JVA2" s="22"/>
      <c r="JVB2" s="22"/>
      <c r="JVC2" s="22"/>
      <c r="JVD2" s="22"/>
      <c r="JVE2" s="22"/>
      <c r="JVF2" s="22"/>
      <c r="JVG2" s="22"/>
      <c r="JVH2" s="22"/>
      <c r="JVI2" s="22"/>
      <c r="JVJ2" s="22"/>
      <c r="JVK2" s="22"/>
      <c r="JVL2" s="22"/>
      <c r="JVM2" s="22"/>
      <c r="JVN2" s="22"/>
      <c r="JVO2" s="22"/>
      <c r="JVP2" s="22"/>
      <c r="JVQ2" s="22"/>
      <c r="JVR2" s="22"/>
      <c r="JVS2" s="22"/>
      <c r="JVT2" s="22"/>
      <c r="JVU2" s="22"/>
      <c r="JVV2" s="22"/>
      <c r="JVW2" s="22"/>
      <c r="JVX2" s="22"/>
      <c r="JVY2" s="22"/>
      <c r="JVZ2" s="22"/>
      <c r="JWA2" s="22"/>
      <c r="JWB2" s="22"/>
      <c r="JWC2" s="22"/>
      <c r="JWD2" s="22"/>
      <c r="JWE2" s="22"/>
      <c r="JWF2" s="22"/>
      <c r="JWG2" s="22"/>
      <c r="JWH2" s="22"/>
      <c r="JWI2" s="22"/>
      <c r="JWJ2" s="22"/>
      <c r="JWK2" s="22"/>
      <c r="JWL2" s="22"/>
      <c r="JWM2" s="22"/>
      <c r="JWN2" s="22"/>
      <c r="JWO2" s="22"/>
      <c r="JWP2" s="22"/>
      <c r="JWQ2" s="22"/>
      <c r="JWR2" s="22"/>
      <c r="JWS2" s="22"/>
      <c r="JWT2" s="22"/>
      <c r="JWU2" s="22"/>
      <c r="JWV2" s="22"/>
      <c r="JWW2" s="22"/>
      <c r="JWX2" s="22"/>
      <c r="JWY2" s="22"/>
      <c r="JWZ2" s="22"/>
      <c r="JXA2" s="22"/>
      <c r="JXB2" s="22"/>
      <c r="JXC2" s="22"/>
      <c r="JXD2" s="22"/>
      <c r="JXE2" s="22"/>
      <c r="JXF2" s="22"/>
      <c r="JXG2" s="22"/>
      <c r="JXH2" s="22"/>
      <c r="JXI2" s="22"/>
      <c r="JXJ2" s="22"/>
      <c r="JXK2" s="22"/>
      <c r="JXL2" s="22"/>
      <c r="JXM2" s="22"/>
      <c r="JXN2" s="22"/>
      <c r="JXO2" s="22"/>
      <c r="JXP2" s="22"/>
      <c r="JXQ2" s="22"/>
      <c r="JXR2" s="22"/>
      <c r="JXS2" s="22"/>
      <c r="JXT2" s="22"/>
      <c r="JXU2" s="22"/>
      <c r="JXV2" s="22"/>
      <c r="JXW2" s="22"/>
      <c r="JXX2" s="22"/>
      <c r="JXY2" s="22"/>
      <c r="JXZ2" s="22"/>
      <c r="JYA2" s="22"/>
      <c r="JYB2" s="22"/>
      <c r="JYC2" s="22"/>
      <c r="JYD2" s="22"/>
      <c r="JYE2" s="22"/>
      <c r="JYF2" s="22"/>
      <c r="JYG2" s="22"/>
      <c r="JYH2" s="22"/>
      <c r="JYI2" s="22"/>
      <c r="JYJ2" s="22"/>
      <c r="JYK2" s="22"/>
      <c r="JYL2" s="22"/>
      <c r="JYM2" s="22"/>
      <c r="JYN2" s="22"/>
      <c r="JYO2" s="22"/>
      <c r="JYP2" s="22"/>
      <c r="JYQ2" s="22"/>
      <c r="JYR2" s="22"/>
      <c r="JYS2" s="22"/>
      <c r="JYT2" s="22"/>
      <c r="JYU2" s="22"/>
      <c r="JYV2" s="22"/>
      <c r="JYW2" s="22"/>
      <c r="JYX2" s="22"/>
      <c r="JYY2" s="22"/>
      <c r="JYZ2" s="22"/>
      <c r="JZA2" s="22"/>
      <c r="JZB2" s="22"/>
      <c r="JZC2" s="22"/>
      <c r="JZD2" s="22"/>
      <c r="JZE2" s="22"/>
      <c r="JZF2" s="22"/>
      <c r="JZG2" s="22"/>
      <c r="JZH2" s="22"/>
      <c r="JZI2" s="22"/>
      <c r="JZJ2" s="22"/>
      <c r="JZK2" s="22"/>
      <c r="JZL2" s="22"/>
      <c r="JZM2" s="22"/>
      <c r="JZN2" s="22"/>
      <c r="JZO2" s="22"/>
      <c r="JZP2" s="22"/>
      <c r="JZQ2" s="22"/>
      <c r="JZR2" s="22"/>
      <c r="JZS2" s="22"/>
      <c r="JZT2" s="22"/>
      <c r="JZU2" s="22"/>
      <c r="JZV2" s="22"/>
      <c r="JZW2" s="22"/>
      <c r="JZX2" s="22"/>
      <c r="JZY2" s="22"/>
      <c r="JZZ2" s="22"/>
      <c r="KAA2" s="22"/>
      <c r="KAB2" s="22"/>
      <c r="KAC2" s="22"/>
      <c r="KAD2" s="22"/>
      <c r="KAE2" s="22"/>
      <c r="KAF2" s="22"/>
      <c r="KAG2" s="22"/>
      <c r="KAH2" s="22"/>
      <c r="KAI2" s="22"/>
      <c r="KAJ2" s="22"/>
      <c r="KAK2" s="22"/>
      <c r="KAL2" s="22"/>
      <c r="KAM2" s="22"/>
      <c r="KAN2" s="22"/>
      <c r="KAO2" s="22"/>
      <c r="KAP2" s="22"/>
      <c r="KAQ2" s="22"/>
      <c r="KAR2" s="22"/>
      <c r="KAS2" s="22"/>
      <c r="KAT2" s="22"/>
      <c r="KAU2" s="22"/>
      <c r="KAV2" s="22"/>
      <c r="KAW2" s="22"/>
      <c r="KAX2" s="22"/>
      <c r="KAY2" s="22"/>
      <c r="KAZ2" s="22"/>
      <c r="KBA2" s="22"/>
      <c r="KBB2" s="22"/>
      <c r="KBC2" s="22"/>
      <c r="KBD2" s="22"/>
      <c r="KBE2" s="22"/>
      <c r="KBF2" s="22"/>
      <c r="KBG2" s="22"/>
      <c r="KBH2" s="22"/>
      <c r="KBI2" s="22"/>
      <c r="KBJ2" s="22"/>
      <c r="KBK2" s="22"/>
      <c r="KBL2" s="22"/>
      <c r="KBM2" s="22"/>
      <c r="KBN2" s="22"/>
      <c r="KBO2" s="22"/>
      <c r="KBP2" s="22"/>
      <c r="KBQ2" s="22"/>
      <c r="KBR2" s="22"/>
      <c r="KBS2" s="22"/>
      <c r="KBT2" s="22"/>
      <c r="KBU2" s="22"/>
      <c r="KBV2" s="22"/>
      <c r="KBW2" s="22"/>
      <c r="KBX2" s="22"/>
      <c r="KBY2" s="22"/>
      <c r="KBZ2" s="22"/>
      <c r="KCA2" s="22"/>
      <c r="KCB2" s="22"/>
      <c r="KCC2" s="22"/>
      <c r="KCD2" s="22"/>
      <c r="KCE2" s="22"/>
      <c r="KCF2" s="22"/>
      <c r="KCG2" s="22"/>
      <c r="KCH2" s="22"/>
      <c r="KCI2" s="22"/>
      <c r="KCJ2" s="22"/>
      <c r="KCK2" s="22"/>
      <c r="KCL2" s="22"/>
      <c r="KCM2" s="22"/>
      <c r="KCN2" s="22"/>
      <c r="KCO2" s="22"/>
      <c r="KCP2" s="22"/>
      <c r="KCQ2" s="22"/>
      <c r="KCR2" s="22"/>
      <c r="KCS2" s="22"/>
      <c r="KCT2" s="22"/>
      <c r="KCU2" s="22"/>
      <c r="KCV2" s="22"/>
      <c r="KCW2" s="22"/>
      <c r="KCX2" s="22"/>
      <c r="KCY2" s="22"/>
      <c r="KCZ2" s="22"/>
      <c r="KDA2" s="22"/>
      <c r="KDB2" s="22"/>
      <c r="KDC2" s="22"/>
      <c r="KDD2" s="22"/>
      <c r="KDE2" s="22"/>
      <c r="KDF2" s="22"/>
      <c r="KDG2" s="22"/>
      <c r="KDH2" s="22"/>
      <c r="KDI2" s="22"/>
      <c r="KDJ2" s="22"/>
      <c r="KDK2" s="22"/>
      <c r="KDL2" s="22"/>
      <c r="KDM2" s="22"/>
      <c r="KDN2" s="22"/>
      <c r="KDO2" s="22"/>
      <c r="KDP2" s="22"/>
      <c r="KDQ2" s="22"/>
      <c r="KDR2" s="22"/>
      <c r="KDS2" s="22"/>
      <c r="KDT2" s="22"/>
      <c r="KDU2" s="22"/>
      <c r="KDV2" s="22"/>
      <c r="KDW2" s="22"/>
      <c r="KDX2" s="22"/>
      <c r="KDY2" s="22"/>
      <c r="KDZ2" s="22"/>
      <c r="KEA2" s="22"/>
      <c r="KEB2" s="22"/>
      <c r="KEC2" s="22"/>
      <c r="KED2" s="22"/>
      <c r="KEE2" s="22"/>
      <c r="KEF2" s="22"/>
      <c r="KEG2" s="22"/>
      <c r="KEH2" s="22"/>
      <c r="KEI2" s="22"/>
      <c r="KEJ2" s="22"/>
      <c r="KEK2" s="22"/>
      <c r="KEL2" s="22"/>
      <c r="KEM2" s="22"/>
      <c r="KEN2" s="22"/>
      <c r="KEO2" s="22"/>
      <c r="KEP2" s="22"/>
      <c r="KEQ2" s="22"/>
      <c r="KER2" s="22"/>
      <c r="KES2" s="22"/>
      <c r="KET2" s="22"/>
      <c r="KEU2" s="22"/>
      <c r="KEV2" s="22"/>
      <c r="KEW2" s="22"/>
      <c r="KEX2" s="22"/>
      <c r="KEY2" s="22"/>
      <c r="KEZ2" s="22"/>
      <c r="KFA2" s="22"/>
      <c r="KFB2" s="22"/>
      <c r="KFC2" s="22"/>
      <c r="KFD2" s="22"/>
      <c r="KFE2" s="22"/>
      <c r="KFF2" s="22"/>
      <c r="KFG2" s="22"/>
      <c r="KFH2" s="22"/>
      <c r="KFI2" s="22"/>
      <c r="KFJ2" s="22"/>
      <c r="KFK2" s="22"/>
      <c r="KFL2" s="22"/>
      <c r="KFM2" s="22"/>
      <c r="KFN2" s="22"/>
      <c r="KFO2" s="22"/>
      <c r="KFP2" s="22"/>
      <c r="KFQ2" s="22"/>
      <c r="KFR2" s="22"/>
      <c r="KFS2" s="22"/>
      <c r="KFT2" s="22"/>
      <c r="KFU2" s="22"/>
      <c r="KFV2" s="22"/>
      <c r="KFW2" s="22"/>
      <c r="KFX2" s="22"/>
      <c r="KFY2" s="22"/>
      <c r="KFZ2" s="22"/>
      <c r="KGA2" s="22"/>
      <c r="KGB2" s="22"/>
      <c r="KGC2" s="22"/>
      <c r="KGD2" s="22"/>
      <c r="KGE2" s="22"/>
      <c r="KGF2" s="22"/>
      <c r="KGG2" s="22"/>
      <c r="KGH2" s="22"/>
      <c r="KGI2" s="22"/>
      <c r="KGJ2" s="22"/>
      <c r="KGK2" s="22"/>
      <c r="KGL2" s="22"/>
      <c r="KGM2" s="22"/>
      <c r="KGN2" s="22"/>
      <c r="KGO2" s="22"/>
      <c r="KGP2" s="22"/>
      <c r="KGQ2" s="22"/>
      <c r="KGR2" s="22"/>
      <c r="KGS2" s="22"/>
      <c r="KGT2" s="22"/>
      <c r="KGU2" s="22"/>
      <c r="KGV2" s="22"/>
      <c r="KGW2" s="22"/>
      <c r="KGX2" s="22"/>
      <c r="KGY2" s="22"/>
      <c r="KGZ2" s="22"/>
      <c r="KHA2" s="22"/>
      <c r="KHB2" s="22"/>
      <c r="KHC2" s="22"/>
      <c r="KHD2" s="22"/>
      <c r="KHE2" s="22"/>
      <c r="KHF2" s="22"/>
      <c r="KHG2" s="22"/>
      <c r="KHH2" s="22"/>
      <c r="KHI2" s="22"/>
      <c r="KHJ2" s="22"/>
      <c r="KHK2" s="22"/>
      <c r="KHL2" s="22"/>
      <c r="KHM2" s="22"/>
      <c r="KHN2" s="22"/>
      <c r="KHO2" s="22"/>
      <c r="KHP2" s="22"/>
      <c r="KHQ2" s="22"/>
      <c r="KHR2" s="22"/>
      <c r="KHS2" s="22"/>
      <c r="KHT2" s="22"/>
      <c r="KHU2" s="22"/>
      <c r="KHV2" s="22"/>
      <c r="KHW2" s="22"/>
      <c r="KHX2" s="22"/>
      <c r="KHY2" s="22"/>
      <c r="KHZ2" s="22"/>
      <c r="KIA2" s="22"/>
      <c r="KIB2" s="22"/>
      <c r="KIC2" s="22"/>
      <c r="KID2" s="22"/>
      <c r="KIE2" s="22"/>
      <c r="KIF2" s="22"/>
      <c r="KIG2" s="22"/>
      <c r="KIH2" s="22"/>
      <c r="KII2" s="22"/>
      <c r="KIJ2" s="22"/>
      <c r="KIK2" s="22"/>
      <c r="KIL2" s="22"/>
      <c r="KIM2" s="22"/>
      <c r="KIN2" s="22"/>
      <c r="KIO2" s="22"/>
      <c r="KIP2" s="22"/>
      <c r="KIQ2" s="22"/>
      <c r="KIR2" s="22"/>
      <c r="KIS2" s="22"/>
      <c r="KIT2" s="22"/>
      <c r="KIU2" s="22"/>
      <c r="KIV2" s="22"/>
      <c r="KIW2" s="22"/>
      <c r="KIX2" s="22"/>
      <c r="KIY2" s="22"/>
      <c r="KIZ2" s="22"/>
      <c r="KJA2" s="22"/>
      <c r="KJB2" s="22"/>
      <c r="KJC2" s="22"/>
      <c r="KJD2" s="22"/>
      <c r="KJE2" s="22"/>
      <c r="KJF2" s="22"/>
      <c r="KJG2" s="22"/>
      <c r="KJH2" s="22"/>
      <c r="KJI2" s="22"/>
      <c r="KJJ2" s="22"/>
      <c r="KJK2" s="22"/>
      <c r="KJL2" s="22"/>
      <c r="KJM2" s="22"/>
      <c r="KJN2" s="22"/>
      <c r="KJO2" s="22"/>
      <c r="KJP2" s="22"/>
      <c r="KJQ2" s="22"/>
      <c r="KJR2" s="22"/>
      <c r="KJS2" s="22"/>
      <c r="KJT2" s="22"/>
      <c r="KJU2" s="22"/>
      <c r="KJV2" s="22"/>
      <c r="KJW2" s="22"/>
      <c r="KJX2" s="22"/>
      <c r="KJY2" s="22"/>
      <c r="KJZ2" s="22"/>
      <c r="KKA2" s="22"/>
      <c r="KKB2" s="22"/>
      <c r="KKC2" s="22"/>
      <c r="KKD2" s="22"/>
      <c r="KKE2" s="22"/>
      <c r="KKF2" s="22"/>
      <c r="KKG2" s="22"/>
      <c r="KKH2" s="22"/>
      <c r="KKI2" s="22"/>
      <c r="KKJ2" s="22"/>
      <c r="KKK2" s="22"/>
      <c r="KKL2" s="22"/>
      <c r="KKM2" s="22"/>
      <c r="KKN2" s="22"/>
      <c r="KKO2" s="22"/>
      <c r="KKP2" s="22"/>
      <c r="KKQ2" s="22"/>
      <c r="KKR2" s="22"/>
      <c r="KKS2" s="22"/>
      <c r="KKT2" s="22"/>
      <c r="KKU2" s="22"/>
      <c r="KKV2" s="22"/>
      <c r="KKW2" s="22"/>
      <c r="KKX2" s="22"/>
      <c r="KKY2" s="22"/>
      <c r="KKZ2" s="22"/>
      <c r="KLA2" s="22"/>
      <c r="KLB2" s="22"/>
      <c r="KLC2" s="22"/>
      <c r="KLD2" s="22"/>
      <c r="KLE2" s="22"/>
      <c r="KLF2" s="22"/>
      <c r="KLG2" s="22"/>
      <c r="KLH2" s="22"/>
      <c r="KLI2" s="22"/>
      <c r="KLJ2" s="22"/>
      <c r="KLK2" s="22"/>
      <c r="KLL2" s="22"/>
      <c r="KLM2" s="22"/>
      <c r="KLN2" s="22"/>
      <c r="KLO2" s="22"/>
      <c r="KLP2" s="22"/>
      <c r="KLQ2" s="22"/>
      <c r="KLR2" s="22"/>
      <c r="KLS2" s="22"/>
      <c r="KLT2" s="22"/>
      <c r="KLU2" s="22"/>
      <c r="KLV2" s="22"/>
      <c r="KLW2" s="22"/>
      <c r="KLX2" s="22"/>
      <c r="KLY2" s="22"/>
      <c r="KLZ2" s="22"/>
      <c r="KMA2" s="22"/>
      <c r="KMB2" s="22"/>
      <c r="KMC2" s="22"/>
      <c r="KMD2" s="22"/>
      <c r="KME2" s="22"/>
      <c r="KMF2" s="22"/>
      <c r="KMG2" s="22"/>
      <c r="KMH2" s="22"/>
      <c r="KMI2" s="22"/>
      <c r="KMJ2" s="22"/>
      <c r="KMK2" s="22"/>
      <c r="KML2" s="22"/>
      <c r="KMM2" s="22"/>
      <c r="KMN2" s="22"/>
      <c r="KMO2" s="22"/>
      <c r="KMP2" s="22"/>
      <c r="KMQ2" s="22"/>
      <c r="KMR2" s="22"/>
      <c r="KMS2" s="22"/>
      <c r="KMT2" s="22"/>
      <c r="KMU2" s="22"/>
      <c r="KMV2" s="22"/>
      <c r="KMW2" s="22"/>
      <c r="KMX2" s="22"/>
      <c r="KMY2" s="22"/>
      <c r="KMZ2" s="22"/>
      <c r="KNA2" s="22"/>
      <c r="KNB2" s="22"/>
      <c r="KNC2" s="22"/>
      <c r="KND2" s="22"/>
      <c r="KNE2" s="22"/>
      <c r="KNF2" s="22"/>
      <c r="KNG2" s="22"/>
      <c r="KNH2" s="22"/>
      <c r="KNI2" s="22"/>
      <c r="KNJ2" s="22"/>
      <c r="KNK2" s="22"/>
      <c r="KNL2" s="22"/>
      <c r="KNM2" s="22"/>
      <c r="KNN2" s="22"/>
      <c r="KNO2" s="22"/>
      <c r="KNP2" s="22"/>
      <c r="KNQ2" s="22"/>
      <c r="KNR2" s="22"/>
      <c r="KNS2" s="22"/>
      <c r="KNT2" s="22"/>
      <c r="KNU2" s="22"/>
      <c r="KNV2" s="22"/>
      <c r="KNW2" s="22"/>
      <c r="KNX2" s="22"/>
      <c r="KNY2" s="22"/>
      <c r="KNZ2" s="22"/>
      <c r="KOA2" s="22"/>
      <c r="KOB2" s="22"/>
      <c r="KOC2" s="22"/>
      <c r="KOD2" s="22"/>
      <c r="KOE2" s="22"/>
      <c r="KOF2" s="22"/>
      <c r="KOG2" s="22"/>
      <c r="KOH2" s="22"/>
      <c r="KOI2" s="22"/>
      <c r="KOJ2" s="22"/>
      <c r="KOK2" s="22"/>
      <c r="KOL2" s="22"/>
      <c r="KOM2" s="22"/>
      <c r="KON2" s="22"/>
      <c r="KOO2" s="22"/>
      <c r="KOP2" s="22"/>
      <c r="KOQ2" s="22"/>
      <c r="KOR2" s="22"/>
      <c r="KOS2" s="22"/>
      <c r="KOT2" s="22"/>
      <c r="KOU2" s="22"/>
      <c r="KOV2" s="22"/>
      <c r="KOW2" s="22"/>
      <c r="KOX2" s="22"/>
      <c r="KOY2" s="22"/>
      <c r="KOZ2" s="22"/>
      <c r="KPA2" s="22"/>
      <c r="KPB2" s="22"/>
      <c r="KPC2" s="22"/>
      <c r="KPD2" s="22"/>
      <c r="KPE2" s="22"/>
      <c r="KPF2" s="22"/>
      <c r="KPG2" s="22"/>
      <c r="KPH2" s="22"/>
      <c r="KPI2" s="22"/>
      <c r="KPJ2" s="22"/>
      <c r="KPK2" s="22"/>
      <c r="KPL2" s="22"/>
      <c r="KPM2" s="22"/>
      <c r="KPN2" s="22"/>
      <c r="KPO2" s="22"/>
      <c r="KPP2" s="22"/>
      <c r="KPQ2" s="22"/>
      <c r="KPR2" s="22"/>
      <c r="KPS2" s="22"/>
      <c r="KPT2" s="22"/>
      <c r="KPU2" s="22"/>
      <c r="KPV2" s="22"/>
      <c r="KPW2" s="22"/>
      <c r="KPX2" s="22"/>
      <c r="KPY2" s="22"/>
      <c r="KPZ2" s="22"/>
      <c r="KQA2" s="22"/>
      <c r="KQB2" s="22"/>
      <c r="KQC2" s="22"/>
      <c r="KQD2" s="22"/>
      <c r="KQE2" s="22"/>
      <c r="KQF2" s="22"/>
      <c r="KQG2" s="22"/>
      <c r="KQH2" s="22"/>
      <c r="KQI2" s="22"/>
      <c r="KQJ2" s="22"/>
      <c r="KQK2" s="22"/>
      <c r="KQL2" s="22"/>
      <c r="KQM2" s="22"/>
      <c r="KQN2" s="22"/>
      <c r="KQO2" s="22"/>
      <c r="KQP2" s="22"/>
      <c r="KQQ2" s="22"/>
      <c r="KQR2" s="22"/>
      <c r="KQS2" s="22"/>
      <c r="KQT2" s="22"/>
      <c r="KQU2" s="22"/>
      <c r="KQV2" s="22"/>
      <c r="KQW2" s="22"/>
      <c r="KQX2" s="22"/>
      <c r="KQY2" s="22"/>
      <c r="KQZ2" s="22"/>
      <c r="KRA2" s="22"/>
      <c r="KRB2" s="22"/>
      <c r="KRC2" s="22"/>
      <c r="KRD2" s="22"/>
      <c r="KRE2" s="22"/>
      <c r="KRF2" s="22"/>
      <c r="KRG2" s="22"/>
      <c r="KRH2" s="22"/>
      <c r="KRI2" s="22"/>
      <c r="KRJ2" s="22"/>
      <c r="KRK2" s="22"/>
      <c r="KRL2" s="22"/>
      <c r="KRM2" s="22"/>
      <c r="KRN2" s="22"/>
      <c r="KRO2" s="22"/>
      <c r="KRP2" s="22"/>
      <c r="KRQ2" s="22"/>
      <c r="KRR2" s="22"/>
      <c r="KRS2" s="22"/>
      <c r="KRT2" s="22"/>
      <c r="KRU2" s="22"/>
      <c r="KRV2" s="22"/>
      <c r="KRW2" s="22"/>
      <c r="KRX2" s="22"/>
      <c r="KRY2" s="22"/>
      <c r="KRZ2" s="22"/>
      <c r="KSA2" s="22"/>
      <c r="KSB2" s="22"/>
      <c r="KSC2" s="22"/>
      <c r="KSD2" s="22"/>
      <c r="KSE2" s="22"/>
      <c r="KSF2" s="22"/>
      <c r="KSG2" s="22"/>
      <c r="KSH2" s="22"/>
      <c r="KSI2" s="22"/>
      <c r="KSJ2" s="22"/>
      <c r="KSK2" s="22"/>
      <c r="KSL2" s="22"/>
      <c r="KSM2" s="22"/>
      <c r="KSN2" s="22"/>
      <c r="KSO2" s="22"/>
      <c r="KSP2" s="22"/>
      <c r="KSQ2" s="22"/>
      <c r="KSR2" s="22"/>
      <c r="KSS2" s="22"/>
      <c r="KST2" s="22"/>
      <c r="KSU2" s="22"/>
      <c r="KSV2" s="22"/>
      <c r="KSW2" s="22"/>
      <c r="KSX2" s="22"/>
      <c r="KSY2" s="22"/>
      <c r="KSZ2" s="22"/>
      <c r="KTA2" s="22"/>
      <c r="KTB2" s="22"/>
      <c r="KTC2" s="22"/>
      <c r="KTD2" s="22"/>
      <c r="KTE2" s="22"/>
      <c r="KTF2" s="22"/>
      <c r="KTG2" s="22"/>
      <c r="KTH2" s="22"/>
      <c r="KTI2" s="22"/>
      <c r="KTJ2" s="22"/>
      <c r="KTK2" s="22"/>
      <c r="KTL2" s="22"/>
      <c r="KTM2" s="22"/>
      <c r="KTN2" s="22"/>
      <c r="KTO2" s="22"/>
      <c r="KTP2" s="22"/>
      <c r="KTQ2" s="22"/>
      <c r="KTR2" s="22"/>
      <c r="KTS2" s="22"/>
      <c r="KTT2" s="22"/>
      <c r="KTU2" s="22"/>
      <c r="KTV2" s="22"/>
      <c r="KTW2" s="22"/>
      <c r="KTX2" s="22"/>
      <c r="KTY2" s="22"/>
      <c r="KTZ2" s="22"/>
      <c r="KUA2" s="22"/>
      <c r="KUB2" s="22"/>
      <c r="KUC2" s="22"/>
      <c r="KUD2" s="22"/>
      <c r="KUE2" s="22"/>
      <c r="KUF2" s="22"/>
      <c r="KUG2" s="22"/>
      <c r="KUH2" s="22"/>
      <c r="KUI2" s="22"/>
      <c r="KUJ2" s="22"/>
      <c r="KUK2" s="22"/>
      <c r="KUL2" s="22"/>
      <c r="KUM2" s="22"/>
      <c r="KUN2" s="22"/>
      <c r="KUO2" s="22"/>
      <c r="KUP2" s="22"/>
      <c r="KUQ2" s="22"/>
      <c r="KUR2" s="22"/>
      <c r="KUS2" s="22"/>
      <c r="KUT2" s="22"/>
      <c r="KUU2" s="22"/>
      <c r="KUV2" s="22"/>
      <c r="KUW2" s="22"/>
      <c r="KUX2" s="22"/>
      <c r="KUY2" s="22"/>
      <c r="KUZ2" s="22"/>
      <c r="KVA2" s="22"/>
      <c r="KVB2" s="22"/>
      <c r="KVC2" s="22"/>
      <c r="KVD2" s="22"/>
      <c r="KVE2" s="22"/>
      <c r="KVF2" s="22"/>
      <c r="KVG2" s="22"/>
      <c r="KVH2" s="22"/>
      <c r="KVI2" s="22"/>
      <c r="KVJ2" s="22"/>
      <c r="KVK2" s="22"/>
      <c r="KVL2" s="22"/>
      <c r="KVM2" s="22"/>
      <c r="KVN2" s="22"/>
      <c r="KVO2" s="22"/>
      <c r="KVP2" s="22"/>
      <c r="KVQ2" s="22"/>
      <c r="KVR2" s="22"/>
      <c r="KVS2" s="22"/>
      <c r="KVT2" s="22"/>
      <c r="KVU2" s="22"/>
      <c r="KVV2" s="22"/>
      <c r="KVW2" s="22"/>
      <c r="KVX2" s="22"/>
      <c r="KVY2" s="22"/>
      <c r="KVZ2" s="22"/>
      <c r="KWA2" s="22"/>
      <c r="KWB2" s="22"/>
      <c r="KWC2" s="22"/>
      <c r="KWD2" s="22"/>
      <c r="KWE2" s="22"/>
      <c r="KWF2" s="22"/>
      <c r="KWG2" s="22"/>
      <c r="KWH2" s="22"/>
      <c r="KWI2" s="22"/>
      <c r="KWJ2" s="22"/>
      <c r="KWK2" s="22"/>
      <c r="KWL2" s="22"/>
      <c r="KWM2" s="22"/>
      <c r="KWN2" s="22"/>
      <c r="KWO2" s="22"/>
      <c r="KWP2" s="22"/>
      <c r="KWQ2" s="22"/>
      <c r="KWR2" s="22"/>
      <c r="KWS2" s="22"/>
      <c r="KWT2" s="22"/>
      <c r="KWU2" s="22"/>
      <c r="KWV2" s="22"/>
      <c r="KWW2" s="22"/>
      <c r="KWX2" s="22"/>
      <c r="KWY2" s="22"/>
      <c r="KWZ2" s="22"/>
      <c r="KXA2" s="22"/>
      <c r="KXB2" s="22"/>
      <c r="KXC2" s="22"/>
      <c r="KXD2" s="22"/>
      <c r="KXE2" s="22"/>
      <c r="KXF2" s="22"/>
      <c r="KXG2" s="22"/>
      <c r="KXH2" s="22"/>
      <c r="KXI2" s="22"/>
      <c r="KXJ2" s="22"/>
      <c r="KXK2" s="22"/>
      <c r="KXL2" s="22"/>
      <c r="KXM2" s="22"/>
      <c r="KXN2" s="22"/>
      <c r="KXO2" s="22"/>
      <c r="KXP2" s="22"/>
      <c r="KXQ2" s="22"/>
      <c r="KXR2" s="22"/>
      <c r="KXS2" s="22"/>
      <c r="KXT2" s="22"/>
      <c r="KXU2" s="22"/>
      <c r="KXV2" s="22"/>
      <c r="KXW2" s="22"/>
      <c r="KXX2" s="22"/>
      <c r="KXY2" s="22"/>
      <c r="KXZ2" s="22"/>
      <c r="KYA2" s="22"/>
      <c r="KYB2" s="22"/>
      <c r="KYC2" s="22"/>
      <c r="KYD2" s="22"/>
      <c r="KYE2" s="22"/>
      <c r="KYF2" s="22"/>
      <c r="KYG2" s="22"/>
      <c r="KYH2" s="22"/>
      <c r="KYI2" s="22"/>
      <c r="KYJ2" s="22"/>
      <c r="KYK2" s="22"/>
      <c r="KYL2" s="22"/>
      <c r="KYM2" s="22"/>
      <c r="KYN2" s="22"/>
      <c r="KYO2" s="22"/>
      <c r="KYP2" s="22"/>
      <c r="KYQ2" s="22"/>
      <c r="KYR2" s="22"/>
      <c r="KYS2" s="22"/>
      <c r="KYT2" s="22"/>
      <c r="KYU2" s="22"/>
      <c r="KYV2" s="22"/>
      <c r="KYW2" s="22"/>
      <c r="KYX2" s="22"/>
      <c r="KYY2" s="22"/>
      <c r="KYZ2" s="22"/>
      <c r="KZA2" s="22"/>
      <c r="KZB2" s="22"/>
      <c r="KZC2" s="22"/>
      <c r="KZD2" s="22"/>
      <c r="KZE2" s="22"/>
      <c r="KZF2" s="22"/>
      <c r="KZG2" s="22"/>
      <c r="KZH2" s="22"/>
      <c r="KZI2" s="22"/>
      <c r="KZJ2" s="22"/>
      <c r="KZK2" s="22"/>
      <c r="KZL2" s="22"/>
      <c r="KZM2" s="22"/>
      <c r="KZN2" s="22"/>
      <c r="KZO2" s="22"/>
      <c r="KZP2" s="22"/>
      <c r="KZQ2" s="22"/>
      <c r="KZR2" s="22"/>
      <c r="KZS2" s="22"/>
      <c r="KZT2" s="22"/>
      <c r="KZU2" s="22"/>
      <c r="KZV2" s="22"/>
      <c r="KZW2" s="22"/>
      <c r="KZX2" s="22"/>
      <c r="KZY2" s="22"/>
      <c r="KZZ2" s="22"/>
      <c r="LAA2" s="22"/>
      <c r="LAB2" s="22"/>
      <c r="LAC2" s="22"/>
      <c r="LAD2" s="22"/>
      <c r="LAE2" s="22"/>
      <c r="LAF2" s="22"/>
      <c r="LAG2" s="22"/>
      <c r="LAH2" s="22"/>
      <c r="LAI2" s="22"/>
      <c r="LAJ2" s="22"/>
      <c r="LAK2" s="22"/>
      <c r="LAL2" s="22"/>
      <c r="LAM2" s="22"/>
      <c r="LAN2" s="22"/>
      <c r="LAO2" s="22"/>
      <c r="LAP2" s="22"/>
      <c r="LAQ2" s="22"/>
      <c r="LAR2" s="22"/>
      <c r="LAS2" s="22"/>
      <c r="LAT2" s="22"/>
      <c r="LAU2" s="22"/>
      <c r="LAV2" s="22"/>
      <c r="LAW2" s="22"/>
      <c r="LAX2" s="22"/>
      <c r="LAY2" s="22"/>
      <c r="LAZ2" s="22"/>
      <c r="LBA2" s="22"/>
      <c r="LBB2" s="22"/>
      <c r="LBC2" s="22"/>
      <c r="LBD2" s="22"/>
      <c r="LBE2" s="22"/>
      <c r="LBF2" s="22"/>
      <c r="LBG2" s="22"/>
      <c r="LBH2" s="22"/>
      <c r="LBI2" s="22"/>
      <c r="LBJ2" s="22"/>
      <c r="LBK2" s="22"/>
      <c r="LBL2" s="22"/>
      <c r="LBM2" s="22"/>
      <c r="LBN2" s="22"/>
      <c r="LBO2" s="22"/>
      <c r="LBP2" s="22"/>
      <c r="LBQ2" s="22"/>
      <c r="LBR2" s="22"/>
      <c r="LBS2" s="22"/>
      <c r="LBT2" s="22"/>
      <c r="LBU2" s="22"/>
      <c r="LBV2" s="22"/>
      <c r="LBW2" s="22"/>
      <c r="LBX2" s="22"/>
      <c r="LBY2" s="22"/>
      <c r="LBZ2" s="22"/>
      <c r="LCA2" s="22"/>
      <c r="LCB2" s="22"/>
      <c r="LCC2" s="22"/>
      <c r="LCD2" s="22"/>
      <c r="LCE2" s="22"/>
      <c r="LCF2" s="22"/>
      <c r="LCG2" s="22"/>
      <c r="LCH2" s="22"/>
      <c r="LCI2" s="22"/>
      <c r="LCJ2" s="22"/>
      <c r="LCK2" s="22"/>
      <c r="LCL2" s="22"/>
      <c r="LCM2" s="22"/>
      <c r="LCN2" s="22"/>
      <c r="LCO2" s="22"/>
      <c r="LCP2" s="22"/>
      <c r="LCQ2" s="22"/>
      <c r="LCR2" s="22"/>
      <c r="LCS2" s="22"/>
      <c r="LCT2" s="22"/>
      <c r="LCU2" s="22"/>
      <c r="LCV2" s="22"/>
      <c r="LCW2" s="22"/>
      <c r="LCX2" s="22"/>
      <c r="LCY2" s="22"/>
      <c r="LCZ2" s="22"/>
      <c r="LDA2" s="22"/>
      <c r="LDB2" s="22"/>
      <c r="LDC2" s="22"/>
      <c r="LDD2" s="22"/>
      <c r="LDE2" s="22"/>
      <c r="LDF2" s="22"/>
      <c r="LDG2" s="22"/>
      <c r="LDH2" s="22"/>
      <c r="LDI2" s="22"/>
      <c r="LDJ2" s="22"/>
      <c r="LDK2" s="22"/>
      <c r="LDL2" s="22"/>
      <c r="LDM2" s="22"/>
      <c r="LDN2" s="22"/>
      <c r="LDO2" s="22"/>
      <c r="LDP2" s="22"/>
      <c r="LDQ2" s="22"/>
      <c r="LDR2" s="22"/>
      <c r="LDS2" s="22"/>
      <c r="LDT2" s="22"/>
      <c r="LDU2" s="22"/>
      <c r="LDV2" s="22"/>
      <c r="LDW2" s="22"/>
      <c r="LDX2" s="22"/>
      <c r="LDY2" s="22"/>
      <c r="LDZ2" s="22"/>
      <c r="LEA2" s="22"/>
      <c r="LEB2" s="22"/>
      <c r="LEC2" s="22"/>
      <c r="LED2" s="22"/>
      <c r="LEE2" s="22"/>
      <c r="LEF2" s="22"/>
      <c r="LEG2" s="22"/>
      <c r="LEH2" s="22"/>
      <c r="LEI2" s="22"/>
      <c r="LEJ2" s="22"/>
      <c r="LEK2" s="22"/>
      <c r="LEL2" s="22"/>
      <c r="LEM2" s="22"/>
      <c r="LEN2" s="22"/>
      <c r="LEO2" s="22"/>
      <c r="LEP2" s="22"/>
      <c r="LEQ2" s="22"/>
      <c r="LER2" s="22"/>
      <c r="LES2" s="22"/>
      <c r="LET2" s="22"/>
      <c r="LEU2" s="22"/>
      <c r="LEV2" s="22"/>
      <c r="LEW2" s="22"/>
      <c r="LEX2" s="22"/>
      <c r="LEY2" s="22"/>
      <c r="LEZ2" s="22"/>
      <c r="LFA2" s="22"/>
      <c r="LFB2" s="22"/>
      <c r="LFC2" s="22"/>
      <c r="LFD2" s="22"/>
      <c r="LFE2" s="22"/>
      <c r="LFF2" s="22"/>
      <c r="LFG2" s="22"/>
      <c r="LFH2" s="22"/>
      <c r="LFI2" s="22"/>
      <c r="LFJ2" s="22"/>
      <c r="LFK2" s="22"/>
      <c r="LFL2" s="22"/>
      <c r="LFM2" s="22"/>
      <c r="LFN2" s="22"/>
      <c r="LFO2" s="22"/>
      <c r="LFP2" s="22"/>
      <c r="LFQ2" s="22"/>
      <c r="LFR2" s="22"/>
      <c r="LFS2" s="22"/>
      <c r="LFT2" s="22"/>
      <c r="LFU2" s="22"/>
      <c r="LFV2" s="22"/>
      <c r="LFW2" s="22"/>
      <c r="LFX2" s="22"/>
      <c r="LFY2" s="22"/>
      <c r="LFZ2" s="22"/>
      <c r="LGA2" s="22"/>
      <c r="LGB2" s="22"/>
      <c r="LGC2" s="22"/>
      <c r="LGD2" s="22"/>
      <c r="LGE2" s="22"/>
      <c r="LGF2" s="22"/>
      <c r="LGG2" s="22"/>
      <c r="LGH2" s="22"/>
      <c r="LGI2" s="22"/>
      <c r="LGJ2" s="22"/>
      <c r="LGK2" s="22"/>
      <c r="LGL2" s="22"/>
      <c r="LGM2" s="22"/>
      <c r="LGN2" s="22"/>
      <c r="LGO2" s="22"/>
      <c r="LGP2" s="22"/>
      <c r="LGQ2" s="22"/>
      <c r="LGR2" s="22"/>
      <c r="LGS2" s="22"/>
      <c r="LGT2" s="22"/>
      <c r="LGU2" s="22"/>
      <c r="LGV2" s="22"/>
      <c r="LGW2" s="22"/>
      <c r="LGX2" s="22"/>
      <c r="LGY2" s="22"/>
      <c r="LGZ2" s="22"/>
      <c r="LHA2" s="22"/>
      <c r="LHB2" s="22"/>
      <c r="LHC2" s="22"/>
      <c r="LHD2" s="22"/>
      <c r="LHE2" s="22"/>
      <c r="LHF2" s="22"/>
      <c r="LHG2" s="22"/>
      <c r="LHH2" s="22"/>
      <c r="LHI2" s="22"/>
      <c r="LHJ2" s="22"/>
      <c r="LHK2" s="22"/>
      <c r="LHL2" s="22"/>
      <c r="LHM2" s="22"/>
      <c r="LHN2" s="22"/>
      <c r="LHO2" s="22"/>
      <c r="LHP2" s="22"/>
      <c r="LHQ2" s="22"/>
      <c r="LHR2" s="22"/>
      <c r="LHS2" s="22"/>
      <c r="LHT2" s="22"/>
      <c r="LHU2" s="22"/>
      <c r="LHV2" s="22"/>
      <c r="LHW2" s="22"/>
      <c r="LHX2" s="22"/>
      <c r="LHY2" s="22"/>
      <c r="LHZ2" s="22"/>
      <c r="LIA2" s="22"/>
      <c r="LIB2" s="22"/>
      <c r="LIC2" s="22"/>
      <c r="LID2" s="22"/>
      <c r="LIE2" s="22"/>
      <c r="LIF2" s="22"/>
      <c r="LIG2" s="22"/>
      <c r="LIH2" s="22"/>
      <c r="LII2" s="22"/>
      <c r="LIJ2" s="22"/>
      <c r="LIK2" s="22"/>
      <c r="LIL2" s="22"/>
      <c r="LIM2" s="22"/>
      <c r="LIN2" s="22"/>
      <c r="LIO2" s="22"/>
      <c r="LIP2" s="22"/>
      <c r="LIQ2" s="22"/>
      <c r="LIR2" s="22"/>
      <c r="LIS2" s="22"/>
      <c r="LIT2" s="22"/>
      <c r="LIU2" s="22"/>
      <c r="LIV2" s="22"/>
      <c r="LIW2" s="22"/>
      <c r="LIX2" s="22"/>
      <c r="LIY2" s="22"/>
      <c r="LIZ2" s="22"/>
      <c r="LJA2" s="22"/>
      <c r="LJB2" s="22"/>
      <c r="LJC2" s="22"/>
      <c r="LJD2" s="22"/>
      <c r="LJE2" s="22"/>
      <c r="LJF2" s="22"/>
      <c r="LJG2" s="22"/>
      <c r="LJH2" s="22"/>
      <c r="LJI2" s="22"/>
      <c r="LJJ2" s="22"/>
      <c r="LJK2" s="22"/>
      <c r="LJL2" s="22"/>
      <c r="LJM2" s="22"/>
      <c r="LJN2" s="22"/>
      <c r="LJO2" s="22"/>
      <c r="LJP2" s="22"/>
      <c r="LJQ2" s="22"/>
      <c r="LJR2" s="22"/>
      <c r="LJS2" s="22"/>
      <c r="LJT2" s="22"/>
      <c r="LJU2" s="22"/>
      <c r="LJV2" s="22"/>
      <c r="LJW2" s="22"/>
      <c r="LJX2" s="22"/>
      <c r="LJY2" s="22"/>
      <c r="LJZ2" s="22"/>
      <c r="LKA2" s="22"/>
      <c r="LKB2" s="22"/>
      <c r="LKC2" s="22"/>
      <c r="LKD2" s="22"/>
      <c r="LKE2" s="22"/>
      <c r="LKF2" s="22"/>
      <c r="LKG2" s="22"/>
      <c r="LKH2" s="22"/>
      <c r="LKI2" s="22"/>
      <c r="LKJ2" s="22"/>
      <c r="LKK2" s="22"/>
      <c r="LKL2" s="22"/>
      <c r="LKM2" s="22"/>
      <c r="LKN2" s="22"/>
      <c r="LKO2" s="22"/>
      <c r="LKP2" s="22"/>
      <c r="LKQ2" s="22"/>
      <c r="LKR2" s="22"/>
      <c r="LKS2" s="22"/>
      <c r="LKT2" s="22"/>
      <c r="LKU2" s="22"/>
      <c r="LKV2" s="22"/>
      <c r="LKW2" s="22"/>
      <c r="LKX2" s="22"/>
      <c r="LKY2" s="22"/>
      <c r="LKZ2" s="22"/>
      <c r="LLA2" s="22"/>
      <c r="LLB2" s="22"/>
      <c r="LLC2" s="22"/>
      <c r="LLD2" s="22"/>
      <c r="LLE2" s="22"/>
      <c r="LLF2" s="22"/>
      <c r="LLG2" s="22"/>
      <c r="LLH2" s="22"/>
      <c r="LLI2" s="22"/>
      <c r="LLJ2" s="22"/>
      <c r="LLK2" s="22"/>
      <c r="LLL2" s="22"/>
      <c r="LLM2" s="22"/>
      <c r="LLN2" s="22"/>
      <c r="LLO2" s="22"/>
      <c r="LLP2" s="22"/>
      <c r="LLQ2" s="22"/>
      <c r="LLR2" s="22"/>
      <c r="LLS2" s="22"/>
      <c r="LLT2" s="22"/>
      <c r="LLU2" s="22"/>
      <c r="LLV2" s="22"/>
      <c r="LLW2" s="22"/>
      <c r="LLX2" s="22"/>
      <c r="LLY2" s="22"/>
      <c r="LLZ2" s="22"/>
      <c r="LMA2" s="22"/>
      <c r="LMB2" s="22"/>
      <c r="LMC2" s="22"/>
      <c r="LMD2" s="22"/>
      <c r="LME2" s="22"/>
      <c r="LMF2" s="22"/>
      <c r="LMG2" s="22"/>
      <c r="LMH2" s="22"/>
      <c r="LMI2" s="22"/>
      <c r="LMJ2" s="22"/>
      <c r="LMK2" s="22"/>
      <c r="LML2" s="22"/>
      <c r="LMM2" s="22"/>
      <c r="LMN2" s="22"/>
      <c r="LMO2" s="22"/>
      <c r="LMP2" s="22"/>
      <c r="LMQ2" s="22"/>
      <c r="LMR2" s="22"/>
      <c r="LMS2" s="22"/>
      <c r="LMT2" s="22"/>
      <c r="LMU2" s="22"/>
      <c r="LMV2" s="22"/>
      <c r="LMW2" s="22"/>
      <c r="LMX2" s="22"/>
      <c r="LMY2" s="22"/>
      <c r="LMZ2" s="22"/>
      <c r="LNA2" s="22"/>
      <c r="LNB2" s="22"/>
      <c r="LNC2" s="22"/>
      <c r="LND2" s="22"/>
      <c r="LNE2" s="22"/>
      <c r="LNF2" s="22"/>
      <c r="LNG2" s="22"/>
      <c r="LNH2" s="22"/>
      <c r="LNI2" s="22"/>
      <c r="LNJ2" s="22"/>
      <c r="LNK2" s="22"/>
      <c r="LNL2" s="22"/>
      <c r="LNM2" s="22"/>
      <c r="LNN2" s="22"/>
      <c r="LNO2" s="22"/>
      <c r="LNP2" s="22"/>
      <c r="LNQ2" s="22"/>
      <c r="LNR2" s="22"/>
      <c r="LNS2" s="22"/>
      <c r="LNT2" s="22"/>
      <c r="LNU2" s="22"/>
      <c r="LNV2" s="22"/>
      <c r="LNW2" s="22"/>
      <c r="LNX2" s="22"/>
      <c r="LNY2" s="22"/>
      <c r="LNZ2" s="22"/>
      <c r="LOA2" s="22"/>
      <c r="LOB2" s="22"/>
      <c r="LOC2" s="22"/>
      <c r="LOD2" s="22"/>
      <c r="LOE2" s="22"/>
      <c r="LOF2" s="22"/>
      <c r="LOG2" s="22"/>
      <c r="LOH2" s="22"/>
      <c r="LOI2" s="22"/>
      <c r="LOJ2" s="22"/>
      <c r="LOK2" s="22"/>
      <c r="LOL2" s="22"/>
      <c r="LOM2" s="22"/>
      <c r="LON2" s="22"/>
      <c r="LOO2" s="22"/>
      <c r="LOP2" s="22"/>
      <c r="LOQ2" s="22"/>
      <c r="LOR2" s="22"/>
      <c r="LOS2" s="22"/>
      <c r="LOT2" s="22"/>
      <c r="LOU2" s="22"/>
      <c r="LOV2" s="22"/>
      <c r="LOW2" s="22"/>
      <c r="LOX2" s="22"/>
      <c r="LOY2" s="22"/>
      <c r="LOZ2" s="22"/>
      <c r="LPA2" s="22"/>
      <c r="LPB2" s="22"/>
      <c r="LPC2" s="22"/>
      <c r="LPD2" s="22"/>
      <c r="LPE2" s="22"/>
      <c r="LPF2" s="22"/>
      <c r="LPG2" s="22"/>
      <c r="LPH2" s="22"/>
      <c r="LPI2" s="22"/>
      <c r="LPJ2" s="22"/>
      <c r="LPK2" s="22"/>
      <c r="LPL2" s="22"/>
      <c r="LPM2" s="22"/>
      <c r="LPN2" s="22"/>
      <c r="LPO2" s="22"/>
      <c r="LPP2" s="22"/>
      <c r="LPQ2" s="22"/>
      <c r="LPR2" s="22"/>
      <c r="LPS2" s="22"/>
      <c r="LPT2" s="22"/>
      <c r="LPU2" s="22"/>
      <c r="LPV2" s="22"/>
      <c r="LPW2" s="22"/>
      <c r="LPX2" s="22"/>
      <c r="LPY2" s="22"/>
      <c r="LPZ2" s="22"/>
      <c r="LQA2" s="22"/>
      <c r="LQB2" s="22"/>
      <c r="LQC2" s="22"/>
      <c r="LQD2" s="22"/>
      <c r="LQE2" s="22"/>
      <c r="LQF2" s="22"/>
      <c r="LQG2" s="22"/>
      <c r="LQH2" s="22"/>
      <c r="LQI2" s="22"/>
      <c r="LQJ2" s="22"/>
      <c r="LQK2" s="22"/>
      <c r="LQL2" s="22"/>
      <c r="LQM2" s="22"/>
      <c r="LQN2" s="22"/>
      <c r="LQO2" s="22"/>
      <c r="LQP2" s="22"/>
      <c r="LQQ2" s="22"/>
      <c r="LQR2" s="22"/>
      <c r="LQS2" s="22"/>
      <c r="LQT2" s="22"/>
      <c r="LQU2" s="22"/>
      <c r="LQV2" s="22"/>
      <c r="LQW2" s="22"/>
      <c r="LQX2" s="22"/>
      <c r="LQY2" s="22"/>
      <c r="LQZ2" s="22"/>
      <c r="LRA2" s="22"/>
      <c r="LRB2" s="22"/>
      <c r="LRC2" s="22"/>
      <c r="LRD2" s="22"/>
      <c r="LRE2" s="22"/>
      <c r="LRF2" s="22"/>
      <c r="LRG2" s="22"/>
      <c r="LRH2" s="22"/>
      <c r="LRI2" s="22"/>
      <c r="LRJ2" s="22"/>
      <c r="LRK2" s="22"/>
      <c r="LRL2" s="22"/>
      <c r="LRM2" s="22"/>
      <c r="LRN2" s="22"/>
      <c r="LRO2" s="22"/>
      <c r="LRP2" s="22"/>
      <c r="LRQ2" s="22"/>
      <c r="LRR2" s="22"/>
      <c r="LRS2" s="22"/>
      <c r="LRT2" s="22"/>
      <c r="LRU2" s="22"/>
      <c r="LRV2" s="22"/>
      <c r="LRW2" s="22"/>
      <c r="LRX2" s="22"/>
      <c r="LRY2" s="22"/>
      <c r="LRZ2" s="22"/>
      <c r="LSA2" s="22"/>
      <c r="LSB2" s="22"/>
      <c r="LSC2" s="22"/>
      <c r="LSD2" s="22"/>
      <c r="LSE2" s="22"/>
      <c r="LSF2" s="22"/>
      <c r="LSG2" s="22"/>
      <c r="LSH2" s="22"/>
      <c r="LSI2" s="22"/>
      <c r="LSJ2" s="22"/>
      <c r="LSK2" s="22"/>
      <c r="LSL2" s="22"/>
      <c r="LSM2" s="22"/>
      <c r="LSN2" s="22"/>
      <c r="LSO2" s="22"/>
      <c r="LSP2" s="22"/>
      <c r="LSQ2" s="22"/>
      <c r="LSR2" s="22"/>
      <c r="LSS2" s="22"/>
      <c r="LST2" s="22"/>
      <c r="LSU2" s="22"/>
      <c r="LSV2" s="22"/>
      <c r="LSW2" s="22"/>
      <c r="LSX2" s="22"/>
      <c r="LSY2" s="22"/>
      <c r="LSZ2" s="22"/>
      <c r="LTA2" s="22"/>
      <c r="LTB2" s="22"/>
      <c r="LTC2" s="22"/>
      <c r="LTD2" s="22"/>
      <c r="LTE2" s="22"/>
      <c r="LTF2" s="22"/>
      <c r="LTG2" s="22"/>
      <c r="LTH2" s="22"/>
      <c r="LTI2" s="22"/>
      <c r="LTJ2" s="22"/>
      <c r="LTK2" s="22"/>
      <c r="LTL2" s="22"/>
      <c r="LTM2" s="22"/>
      <c r="LTN2" s="22"/>
      <c r="LTO2" s="22"/>
      <c r="LTP2" s="22"/>
      <c r="LTQ2" s="22"/>
      <c r="LTR2" s="22"/>
      <c r="LTS2" s="22"/>
      <c r="LTT2" s="22"/>
      <c r="LTU2" s="22"/>
      <c r="LTV2" s="22"/>
      <c r="LTW2" s="22"/>
      <c r="LTX2" s="22"/>
      <c r="LTY2" s="22"/>
      <c r="LTZ2" s="22"/>
      <c r="LUA2" s="22"/>
      <c r="LUB2" s="22"/>
      <c r="LUC2" s="22"/>
      <c r="LUD2" s="22"/>
      <c r="LUE2" s="22"/>
      <c r="LUF2" s="22"/>
      <c r="LUG2" s="22"/>
      <c r="LUH2" s="22"/>
      <c r="LUI2" s="22"/>
      <c r="LUJ2" s="22"/>
      <c r="LUK2" s="22"/>
      <c r="LUL2" s="22"/>
      <c r="LUM2" s="22"/>
      <c r="LUN2" s="22"/>
      <c r="LUO2" s="22"/>
      <c r="LUP2" s="22"/>
      <c r="LUQ2" s="22"/>
      <c r="LUR2" s="22"/>
      <c r="LUS2" s="22"/>
      <c r="LUT2" s="22"/>
      <c r="LUU2" s="22"/>
      <c r="LUV2" s="22"/>
      <c r="LUW2" s="22"/>
      <c r="LUX2" s="22"/>
      <c r="LUY2" s="22"/>
      <c r="LUZ2" s="22"/>
      <c r="LVA2" s="22"/>
      <c r="LVB2" s="22"/>
      <c r="LVC2" s="22"/>
      <c r="LVD2" s="22"/>
      <c r="LVE2" s="22"/>
      <c r="LVF2" s="22"/>
      <c r="LVG2" s="22"/>
      <c r="LVH2" s="22"/>
      <c r="LVI2" s="22"/>
      <c r="LVJ2" s="22"/>
      <c r="LVK2" s="22"/>
      <c r="LVL2" s="22"/>
      <c r="LVM2" s="22"/>
      <c r="LVN2" s="22"/>
      <c r="LVO2" s="22"/>
      <c r="LVP2" s="22"/>
      <c r="LVQ2" s="22"/>
      <c r="LVR2" s="22"/>
      <c r="LVS2" s="22"/>
      <c r="LVT2" s="22"/>
      <c r="LVU2" s="22"/>
      <c r="LVV2" s="22"/>
      <c r="LVW2" s="22"/>
      <c r="LVX2" s="22"/>
      <c r="LVY2" s="22"/>
      <c r="LVZ2" s="22"/>
      <c r="LWA2" s="22"/>
      <c r="LWB2" s="22"/>
      <c r="LWC2" s="22"/>
      <c r="LWD2" s="22"/>
      <c r="LWE2" s="22"/>
      <c r="LWF2" s="22"/>
      <c r="LWG2" s="22"/>
      <c r="LWH2" s="22"/>
      <c r="LWI2" s="22"/>
      <c r="LWJ2" s="22"/>
      <c r="LWK2" s="22"/>
      <c r="LWL2" s="22"/>
      <c r="LWM2" s="22"/>
      <c r="LWN2" s="22"/>
      <c r="LWO2" s="22"/>
      <c r="LWP2" s="22"/>
      <c r="LWQ2" s="22"/>
      <c r="LWR2" s="22"/>
      <c r="LWS2" s="22"/>
      <c r="LWT2" s="22"/>
      <c r="LWU2" s="22"/>
      <c r="LWV2" s="22"/>
      <c r="LWW2" s="22"/>
      <c r="LWX2" s="22"/>
      <c r="LWY2" s="22"/>
      <c r="LWZ2" s="22"/>
      <c r="LXA2" s="22"/>
      <c r="LXB2" s="22"/>
      <c r="LXC2" s="22"/>
      <c r="LXD2" s="22"/>
      <c r="LXE2" s="22"/>
      <c r="LXF2" s="22"/>
      <c r="LXG2" s="22"/>
      <c r="LXH2" s="22"/>
      <c r="LXI2" s="22"/>
      <c r="LXJ2" s="22"/>
      <c r="LXK2" s="22"/>
      <c r="LXL2" s="22"/>
      <c r="LXM2" s="22"/>
      <c r="LXN2" s="22"/>
      <c r="LXO2" s="22"/>
      <c r="LXP2" s="22"/>
      <c r="LXQ2" s="22"/>
      <c r="LXR2" s="22"/>
      <c r="LXS2" s="22"/>
      <c r="LXT2" s="22"/>
      <c r="LXU2" s="22"/>
      <c r="LXV2" s="22"/>
      <c r="LXW2" s="22"/>
      <c r="LXX2" s="22"/>
      <c r="LXY2" s="22"/>
      <c r="LXZ2" s="22"/>
      <c r="LYA2" s="22"/>
      <c r="LYB2" s="22"/>
      <c r="LYC2" s="22"/>
      <c r="LYD2" s="22"/>
      <c r="LYE2" s="22"/>
      <c r="LYF2" s="22"/>
      <c r="LYG2" s="22"/>
      <c r="LYH2" s="22"/>
      <c r="LYI2" s="22"/>
      <c r="LYJ2" s="22"/>
      <c r="LYK2" s="22"/>
      <c r="LYL2" s="22"/>
      <c r="LYM2" s="22"/>
      <c r="LYN2" s="22"/>
      <c r="LYO2" s="22"/>
      <c r="LYP2" s="22"/>
      <c r="LYQ2" s="22"/>
      <c r="LYR2" s="22"/>
      <c r="LYS2" s="22"/>
      <c r="LYT2" s="22"/>
      <c r="LYU2" s="22"/>
      <c r="LYV2" s="22"/>
      <c r="LYW2" s="22"/>
      <c r="LYX2" s="22"/>
      <c r="LYY2" s="22"/>
      <c r="LYZ2" s="22"/>
      <c r="LZA2" s="22"/>
      <c r="LZB2" s="22"/>
      <c r="LZC2" s="22"/>
      <c r="LZD2" s="22"/>
      <c r="LZE2" s="22"/>
      <c r="LZF2" s="22"/>
      <c r="LZG2" s="22"/>
      <c r="LZH2" s="22"/>
      <c r="LZI2" s="22"/>
      <c r="LZJ2" s="22"/>
      <c r="LZK2" s="22"/>
      <c r="LZL2" s="22"/>
      <c r="LZM2" s="22"/>
      <c r="LZN2" s="22"/>
      <c r="LZO2" s="22"/>
      <c r="LZP2" s="22"/>
      <c r="LZQ2" s="22"/>
      <c r="LZR2" s="22"/>
      <c r="LZS2" s="22"/>
      <c r="LZT2" s="22"/>
      <c r="LZU2" s="22"/>
      <c r="LZV2" s="22"/>
      <c r="LZW2" s="22"/>
      <c r="LZX2" s="22"/>
      <c r="LZY2" s="22"/>
      <c r="LZZ2" s="22"/>
      <c r="MAA2" s="22"/>
      <c r="MAB2" s="22"/>
      <c r="MAC2" s="22"/>
      <c r="MAD2" s="22"/>
      <c r="MAE2" s="22"/>
      <c r="MAF2" s="22"/>
      <c r="MAG2" s="22"/>
      <c r="MAH2" s="22"/>
      <c r="MAI2" s="22"/>
      <c r="MAJ2" s="22"/>
      <c r="MAK2" s="22"/>
      <c r="MAL2" s="22"/>
      <c r="MAM2" s="22"/>
      <c r="MAN2" s="22"/>
      <c r="MAO2" s="22"/>
      <c r="MAP2" s="22"/>
      <c r="MAQ2" s="22"/>
      <c r="MAR2" s="22"/>
      <c r="MAS2" s="22"/>
      <c r="MAT2" s="22"/>
      <c r="MAU2" s="22"/>
      <c r="MAV2" s="22"/>
      <c r="MAW2" s="22"/>
      <c r="MAX2" s="22"/>
      <c r="MAY2" s="22"/>
      <c r="MAZ2" s="22"/>
      <c r="MBA2" s="22"/>
      <c r="MBB2" s="22"/>
      <c r="MBC2" s="22"/>
      <c r="MBD2" s="22"/>
      <c r="MBE2" s="22"/>
      <c r="MBF2" s="22"/>
      <c r="MBG2" s="22"/>
      <c r="MBH2" s="22"/>
      <c r="MBI2" s="22"/>
      <c r="MBJ2" s="22"/>
      <c r="MBK2" s="22"/>
      <c r="MBL2" s="22"/>
      <c r="MBM2" s="22"/>
      <c r="MBN2" s="22"/>
      <c r="MBO2" s="22"/>
      <c r="MBP2" s="22"/>
      <c r="MBQ2" s="22"/>
      <c r="MBR2" s="22"/>
      <c r="MBS2" s="22"/>
      <c r="MBT2" s="22"/>
      <c r="MBU2" s="22"/>
      <c r="MBV2" s="22"/>
      <c r="MBW2" s="22"/>
      <c r="MBX2" s="22"/>
      <c r="MBY2" s="22"/>
      <c r="MBZ2" s="22"/>
      <c r="MCA2" s="22"/>
      <c r="MCB2" s="22"/>
      <c r="MCC2" s="22"/>
      <c r="MCD2" s="22"/>
      <c r="MCE2" s="22"/>
      <c r="MCF2" s="22"/>
      <c r="MCG2" s="22"/>
      <c r="MCH2" s="22"/>
      <c r="MCI2" s="22"/>
      <c r="MCJ2" s="22"/>
      <c r="MCK2" s="22"/>
      <c r="MCL2" s="22"/>
      <c r="MCM2" s="22"/>
      <c r="MCN2" s="22"/>
      <c r="MCO2" s="22"/>
      <c r="MCP2" s="22"/>
      <c r="MCQ2" s="22"/>
      <c r="MCR2" s="22"/>
      <c r="MCS2" s="22"/>
      <c r="MCT2" s="22"/>
      <c r="MCU2" s="22"/>
      <c r="MCV2" s="22"/>
      <c r="MCW2" s="22"/>
      <c r="MCX2" s="22"/>
      <c r="MCY2" s="22"/>
      <c r="MCZ2" s="22"/>
      <c r="MDA2" s="22"/>
      <c r="MDB2" s="22"/>
      <c r="MDC2" s="22"/>
      <c r="MDD2" s="22"/>
      <c r="MDE2" s="22"/>
      <c r="MDF2" s="22"/>
      <c r="MDG2" s="22"/>
      <c r="MDH2" s="22"/>
      <c r="MDI2" s="22"/>
      <c r="MDJ2" s="22"/>
      <c r="MDK2" s="22"/>
      <c r="MDL2" s="22"/>
      <c r="MDM2" s="22"/>
      <c r="MDN2" s="22"/>
      <c r="MDO2" s="22"/>
      <c r="MDP2" s="22"/>
      <c r="MDQ2" s="22"/>
      <c r="MDR2" s="22"/>
      <c r="MDS2" s="22"/>
      <c r="MDT2" s="22"/>
      <c r="MDU2" s="22"/>
      <c r="MDV2" s="22"/>
      <c r="MDW2" s="22"/>
      <c r="MDX2" s="22"/>
      <c r="MDY2" s="22"/>
      <c r="MDZ2" s="22"/>
      <c r="MEA2" s="22"/>
      <c r="MEB2" s="22"/>
      <c r="MEC2" s="22"/>
      <c r="MED2" s="22"/>
      <c r="MEE2" s="22"/>
      <c r="MEF2" s="22"/>
      <c r="MEG2" s="22"/>
      <c r="MEH2" s="22"/>
      <c r="MEI2" s="22"/>
      <c r="MEJ2" s="22"/>
      <c r="MEK2" s="22"/>
      <c r="MEL2" s="22"/>
      <c r="MEM2" s="22"/>
      <c r="MEN2" s="22"/>
      <c r="MEO2" s="22"/>
      <c r="MEP2" s="22"/>
      <c r="MEQ2" s="22"/>
      <c r="MER2" s="22"/>
      <c r="MES2" s="22"/>
      <c r="MET2" s="22"/>
      <c r="MEU2" s="22"/>
      <c r="MEV2" s="22"/>
      <c r="MEW2" s="22"/>
      <c r="MEX2" s="22"/>
      <c r="MEY2" s="22"/>
      <c r="MEZ2" s="22"/>
      <c r="MFA2" s="22"/>
      <c r="MFB2" s="22"/>
      <c r="MFC2" s="22"/>
      <c r="MFD2" s="22"/>
      <c r="MFE2" s="22"/>
      <c r="MFF2" s="22"/>
      <c r="MFG2" s="22"/>
      <c r="MFH2" s="22"/>
      <c r="MFI2" s="22"/>
      <c r="MFJ2" s="22"/>
      <c r="MFK2" s="22"/>
      <c r="MFL2" s="22"/>
      <c r="MFM2" s="22"/>
      <c r="MFN2" s="22"/>
      <c r="MFO2" s="22"/>
      <c r="MFP2" s="22"/>
      <c r="MFQ2" s="22"/>
      <c r="MFR2" s="22"/>
      <c r="MFS2" s="22"/>
      <c r="MFT2" s="22"/>
      <c r="MFU2" s="22"/>
      <c r="MFV2" s="22"/>
      <c r="MFW2" s="22"/>
      <c r="MFX2" s="22"/>
      <c r="MFY2" s="22"/>
      <c r="MFZ2" s="22"/>
      <c r="MGA2" s="22"/>
      <c r="MGB2" s="22"/>
      <c r="MGC2" s="22"/>
      <c r="MGD2" s="22"/>
      <c r="MGE2" s="22"/>
      <c r="MGF2" s="22"/>
      <c r="MGG2" s="22"/>
      <c r="MGH2" s="22"/>
      <c r="MGI2" s="22"/>
      <c r="MGJ2" s="22"/>
      <c r="MGK2" s="22"/>
      <c r="MGL2" s="22"/>
      <c r="MGM2" s="22"/>
      <c r="MGN2" s="22"/>
      <c r="MGO2" s="22"/>
      <c r="MGP2" s="22"/>
      <c r="MGQ2" s="22"/>
      <c r="MGR2" s="22"/>
      <c r="MGS2" s="22"/>
      <c r="MGT2" s="22"/>
      <c r="MGU2" s="22"/>
      <c r="MGV2" s="22"/>
      <c r="MGW2" s="22"/>
      <c r="MGX2" s="22"/>
      <c r="MGY2" s="22"/>
      <c r="MGZ2" s="22"/>
      <c r="MHA2" s="22"/>
      <c r="MHB2" s="22"/>
      <c r="MHC2" s="22"/>
      <c r="MHD2" s="22"/>
      <c r="MHE2" s="22"/>
      <c r="MHF2" s="22"/>
      <c r="MHG2" s="22"/>
      <c r="MHH2" s="22"/>
      <c r="MHI2" s="22"/>
      <c r="MHJ2" s="22"/>
      <c r="MHK2" s="22"/>
      <c r="MHL2" s="22"/>
      <c r="MHM2" s="22"/>
      <c r="MHN2" s="22"/>
      <c r="MHO2" s="22"/>
      <c r="MHP2" s="22"/>
      <c r="MHQ2" s="22"/>
      <c r="MHR2" s="22"/>
      <c r="MHS2" s="22"/>
      <c r="MHT2" s="22"/>
      <c r="MHU2" s="22"/>
      <c r="MHV2" s="22"/>
      <c r="MHW2" s="22"/>
      <c r="MHX2" s="22"/>
      <c r="MHY2" s="22"/>
      <c r="MHZ2" s="22"/>
      <c r="MIA2" s="22"/>
      <c r="MIB2" s="22"/>
      <c r="MIC2" s="22"/>
      <c r="MID2" s="22"/>
      <c r="MIE2" s="22"/>
      <c r="MIF2" s="22"/>
      <c r="MIG2" s="22"/>
      <c r="MIH2" s="22"/>
      <c r="MII2" s="22"/>
      <c r="MIJ2" s="22"/>
      <c r="MIK2" s="22"/>
      <c r="MIL2" s="22"/>
      <c r="MIM2" s="22"/>
      <c r="MIN2" s="22"/>
      <c r="MIO2" s="22"/>
      <c r="MIP2" s="22"/>
      <c r="MIQ2" s="22"/>
      <c r="MIR2" s="22"/>
      <c r="MIS2" s="22"/>
      <c r="MIT2" s="22"/>
      <c r="MIU2" s="22"/>
      <c r="MIV2" s="22"/>
      <c r="MIW2" s="22"/>
      <c r="MIX2" s="22"/>
      <c r="MIY2" s="22"/>
      <c r="MIZ2" s="22"/>
      <c r="MJA2" s="22"/>
      <c r="MJB2" s="22"/>
      <c r="MJC2" s="22"/>
      <c r="MJD2" s="22"/>
      <c r="MJE2" s="22"/>
      <c r="MJF2" s="22"/>
      <c r="MJG2" s="22"/>
      <c r="MJH2" s="22"/>
      <c r="MJI2" s="22"/>
      <c r="MJJ2" s="22"/>
      <c r="MJK2" s="22"/>
      <c r="MJL2" s="22"/>
      <c r="MJM2" s="22"/>
      <c r="MJN2" s="22"/>
      <c r="MJO2" s="22"/>
      <c r="MJP2" s="22"/>
      <c r="MJQ2" s="22"/>
      <c r="MJR2" s="22"/>
      <c r="MJS2" s="22"/>
      <c r="MJT2" s="22"/>
      <c r="MJU2" s="22"/>
      <c r="MJV2" s="22"/>
      <c r="MJW2" s="22"/>
      <c r="MJX2" s="22"/>
      <c r="MJY2" s="22"/>
      <c r="MJZ2" s="22"/>
      <c r="MKA2" s="22"/>
      <c r="MKB2" s="22"/>
      <c r="MKC2" s="22"/>
      <c r="MKD2" s="22"/>
      <c r="MKE2" s="22"/>
      <c r="MKF2" s="22"/>
      <c r="MKG2" s="22"/>
      <c r="MKH2" s="22"/>
      <c r="MKI2" s="22"/>
      <c r="MKJ2" s="22"/>
      <c r="MKK2" s="22"/>
      <c r="MKL2" s="22"/>
      <c r="MKM2" s="22"/>
      <c r="MKN2" s="22"/>
      <c r="MKO2" s="22"/>
      <c r="MKP2" s="22"/>
      <c r="MKQ2" s="22"/>
      <c r="MKR2" s="22"/>
      <c r="MKS2" s="22"/>
      <c r="MKT2" s="22"/>
      <c r="MKU2" s="22"/>
      <c r="MKV2" s="22"/>
      <c r="MKW2" s="22"/>
      <c r="MKX2" s="22"/>
      <c r="MKY2" s="22"/>
      <c r="MKZ2" s="22"/>
      <c r="MLA2" s="22"/>
      <c r="MLB2" s="22"/>
      <c r="MLC2" s="22"/>
      <c r="MLD2" s="22"/>
      <c r="MLE2" s="22"/>
      <c r="MLF2" s="22"/>
      <c r="MLG2" s="22"/>
      <c r="MLH2" s="22"/>
      <c r="MLI2" s="22"/>
      <c r="MLJ2" s="22"/>
      <c r="MLK2" s="22"/>
      <c r="MLL2" s="22"/>
      <c r="MLM2" s="22"/>
      <c r="MLN2" s="22"/>
      <c r="MLO2" s="22"/>
      <c r="MLP2" s="22"/>
      <c r="MLQ2" s="22"/>
      <c r="MLR2" s="22"/>
      <c r="MLS2" s="22"/>
      <c r="MLT2" s="22"/>
      <c r="MLU2" s="22"/>
      <c r="MLV2" s="22"/>
      <c r="MLW2" s="22"/>
      <c r="MLX2" s="22"/>
      <c r="MLY2" s="22"/>
      <c r="MLZ2" s="22"/>
      <c r="MMA2" s="22"/>
      <c r="MMB2" s="22"/>
      <c r="MMC2" s="22"/>
      <c r="MMD2" s="22"/>
      <c r="MME2" s="22"/>
      <c r="MMF2" s="22"/>
      <c r="MMG2" s="22"/>
      <c r="MMH2" s="22"/>
      <c r="MMI2" s="22"/>
      <c r="MMJ2" s="22"/>
      <c r="MMK2" s="22"/>
      <c r="MML2" s="22"/>
      <c r="MMM2" s="22"/>
      <c r="MMN2" s="22"/>
      <c r="MMO2" s="22"/>
      <c r="MMP2" s="22"/>
      <c r="MMQ2" s="22"/>
      <c r="MMR2" s="22"/>
      <c r="MMS2" s="22"/>
      <c r="MMT2" s="22"/>
      <c r="MMU2" s="22"/>
      <c r="MMV2" s="22"/>
      <c r="MMW2" s="22"/>
      <c r="MMX2" s="22"/>
      <c r="MMY2" s="22"/>
      <c r="MMZ2" s="22"/>
      <c r="MNA2" s="22"/>
      <c r="MNB2" s="22"/>
      <c r="MNC2" s="22"/>
      <c r="MND2" s="22"/>
      <c r="MNE2" s="22"/>
      <c r="MNF2" s="22"/>
      <c r="MNG2" s="22"/>
      <c r="MNH2" s="22"/>
      <c r="MNI2" s="22"/>
      <c r="MNJ2" s="22"/>
      <c r="MNK2" s="22"/>
      <c r="MNL2" s="22"/>
      <c r="MNM2" s="22"/>
      <c r="MNN2" s="22"/>
      <c r="MNO2" s="22"/>
      <c r="MNP2" s="22"/>
      <c r="MNQ2" s="22"/>
      <c r="MNR2" s="22"/>
      <c r="MNS2" s="22"/>
      <c r="MNT2" s="22"/>
      <c r="MNU2" s="22"/>
      <c r="MNV2" s="22"/>
      <c r="MNW2" s="22"/>
      <c r="MNX2" s="22"/>
      <c r="MNY2" s="22"/>
      <c r="MNZ2" s="22"/>
      <c r="MOA2" s="22"/>
      <c r="MOB2" s="22"/>
      <c r="MOC2" s="22"/>
      <c r="MOD2" s="22"/>
      <c r="MOE2" s="22"/>
      <c r="MOF2" s="22"/>
      <c r="MOG2" s="22"/>
      <c r="MOH2" s="22"/>
      <c r="MOI2" s="22"/>
      <c r="MOJ2" s="22"/>
      <c r="MOK2" s="22"/>
      <c r="MOL2" s="22"/>
      <c r="MOM2" s="22"/>
      <c r="MON2" s="22"/>
      <c r="MOO2" s="22"/>
      <c r="MOP2" s="22"/>
      <c r="MOQ2" s="22"/>
      <c r="MOR2" s="22"/>
      <c r="MOS2" s="22"/>
      <c r="MOT2" s="22"/>
      <c r="MOU2" s="22"/>
      <c r="MOV2" s="22"/>
      <c r="MOW2" s="22"/>
      <c r="MOX2" s="22"/>
      <c r="MOY2" s="22"/>
      <c r="MOZ2" s="22"/>
      <c r="MPA2" s="22"/>
      <c r="MPB2" s="22"/>
      <c r="MPC2" s="22"/>
      <c r="MPD2" s="22"/>
      <c r="MPE2" s="22"/>
      <c r="MPF2" s="22"/>
      <c r="MPG2" s="22"/>
      <c r="MPH2" s="22"/>
      <c r="MPI2" s="22"/>
      <c r="MPJ2" s="22"/>
      <c r="MPK2" s="22"/>
      <c r="MPL2" s="22"/>
      <c r="MPM2" s="22"/>
      <c r="MPN2" s="22"/>
      <c r="MPO2" s="22"/>
      <c r="MPP2" s="22"/>
      <c r="MPQ2" s="22"/>
      <c r="MPR2" s="22"/>
      <c r="MPS2" s="22"/>
      <c r="MPT2" s="22"/>
      <c r="MPU2" s="22"/>
      <c r="MPV2" s="22"/>
      <c r="MPW2" s="22"/>
      <c r="MPX2" s="22"/>
      <c r="MPY2" s="22"/>
      <c r="MPZ2" s="22"/>
      <c r="MQA2" s="22"/>
      <c r="MQB2" s="22"/>
      <c r="MQC2" s="22"/>
      <c r="MQD2" s="22"/>
      <c r="MQE2" s="22"/>
      <c r="MQF2" s="22"/>
      <c r="MQG2" s="22"/>
      <c r="MQH2" s="22"/>
      <c r="MQI2" s="22"/>
      <c r="MQJ2" s="22"/>
      <c r="MQK2" s="22"/>
      <c r="MQL2" s="22"/>
      <c r="MQM2" s="22"/>
      <c r="MQN2" s="22"/>
      <c r="MQO2" s="22"/>
      <c r="MQP2" s="22"/>
      <c r="MQQ2" s="22"/>
      <c r="MQR2" s="22"/>
      <c r="MQS2" s="22"/>
      <c r="MQT2" s="22"/>
      <c r="MQU2" s="22"/>
      <c r="MQV2" s="22"/>
      <c r="MQW2" s="22"/>
      <c r="MQX2" s="22"/>
      <c r="MQY2" s="22"/>
      <c r="MQZ2" s="22"/>
      <c r="MRA2" s="22"/>
      <c r="MRB2" s="22"/>
      <c r="MRC2" s="22"/>
      <c r="MRD2" s="22"/>
      <c r="MRE2" s="22"/>
      <c r="MRF2" s="22"/>
      <c r="MRG2" s="22"/>
      <c r="MRH2" s="22"/>
      <c r="MRI2" s="22"/>
      <c r="MRJ2" s="22"/>
      <c r="MRK2" s="22"/>
      <c r="MRL2" s="22"/>
      <c r="MRM2" s="22"/>
      <c r="MRN2" s="22"/>
      <c r="MRO2" s="22"/>
      <c r="MRP2" s="22"/>
      <c r="MRQ2" s="22"/>
      <c r="MRR2" s="22"/>
      <c r="MRS2" s="22"/>
      <c r="MRT2" s="22"/>
      <c r="MRU2" s="22"/>
      <c r="MRV2" s="22"/>
      <c r="MRW2" s="22"/>
      <c r="MRX2" s="22"/>
      <c r="MRY2" s="22"/>
      <c r="MRZ2" s="22"/>
      <c r="MSA2" s="22"/>
      <c r="MSB2" s="22"/>
      <c r="MSC2" s="22"/>
      <c r="MSD2" s="22"/>
      <c r="MSE2" s="22"/>
      <c r="MSF2" s="22"/>
      <c r="MSG2" s="22"/>
      <c r="MSH2" s="22"/>
      <c r="MSI2" s="22"/>
      <c r="MSJ2" s="22"/>
      <c r="MSK2" s="22"/>
      <c r="MSL2" s="22"/>
      <c r="MSM2" s="22"/>
      <c r="MSN2" s="22"/>
      <c r="MSO2" s="22"/>
      <c r="MSP2" s="22"/>
      <c r="MSQ2" s="22"/>
      <c r="MSR2" s="22"/>
      <c r="MSS2" s="22"/>
      <c r="MST2" s="22"/>
      <c r="MSU2" s="22"/>
      <c r="MSV2" s="22"/>
      <c r="MSW2" s="22"/>
      <c r="MSX2" s="22"/>
      <c r="MSY2" s="22"/>
      <c r="MSZ2" s="22"/>
      <c r="MTA2" s="22"/>
      <c r="MTB2" s="22"/>
      <c r="MTC2" s="22"/>
      <c r="MTD2" s="22"/>
      <c r="MTE2" s="22"/>
      <c r="MTF2" s="22"/>
      <c r="MTG2" s="22"/>
      <c r="MTH2" s="22"/>
      <c r="MTI2" s="22"/>
      <c r="MTJ2" s="22"/>
      <c r="MTK2" s="22"/>
      <c r="MTL2" s="22"/>
      <c r="MTM2" s="22"/>
      <c r="MTN2" s="22"/>
      <c r="MTO2" s="22"/>
      <c r="MTP2" s="22"/>
      <c r="MTQ2" s="22"/>
      <c r="MTR2" s="22"/>
      <c r="MTS2" s="22"/>
      <c r="MTT2" s="22"/>
      <c r="MTU2" s="22"/>
      <c r="MTV2" s="22"/>
      <c r="MTW2" s="22"/>
      <c r="MTX2" s="22"/>
      <c r="MTY2" s="22"/>
      <c r="MTZ2" s="22"/>
      <c r="MUA2" s="22"/>
      <c r="MUB2" s="22"/>
      <c r="MUC2" s="22"/>
      <c r="MUD2" s="22"/>
      <c r="MUE2" s="22"/>
      <c r="MUF2" s="22"/>
      <c r="MUG2" s="22"/>
      <c r="MUH2" s="22"/>
      <c r="MUI2" s="22"/>
      <c r="MUJ2" s="22"/>
      <c r="MUK2" s="22"/>
      <c r="MUL2" s="22"/>
      <c r="MUM2" s="22"/>
      <c r="MUN2" s="22"/>
      <c r="MUO2" s="22"/>
      <c r="MUP2" s="22"/>
      <c r="MUQ2" s="22"/>
      <c r="MUR2" s="22"/>
      <c r="MUS2" s="22"/>
      <c r="MUT2" s="22"/>
      <c r="MUU2" s="22"/>
      <c r="MUV2" s="22"/>
      <c r="MUW2" s="22"/>
      <c r="MUX2" s="22"/>
      <c r="MUY2" s="22"/>
      <c r="MUZ2" s="22"/>
      <c r="MVA2" s="22"/>
      <c r="MVB2" s="22"/>
      <c r="MVC2" s="22"/>
      <c r="MVD2" s="22"/>
      <c r="MVE2" s="22"/>
      <c r="MVF2" s="22"/>
      <c r="MVG2" s="22"/>
      <c r="MVH2" s="22"/>
      <c r="MVI2" s="22"/>
      <c r="MVJ2" s="22"/>
      <c r="MVK2" s="22"/>
      <c r="MVL2" s="22"/>
      <c r="MVM2" s="22"/>
      <c r="MVN2" s="22"/>
      <c r="MVO2" s="22"/>
      <c r="MVP2" s="22"/>
      <c r="MVQ2" s="22"/>
      <c r="MVR2" s="22"/>
      <c r="MVS2" s="22"/>
      <c r="MVT2" s="22"/>
      <c r="MVU2" s="22"/>
      <c r="MVV2" s="22"/>
      <c r="MVW2" s="22"/>
      <c r="MVX2" s="22"/>
      <c r="MVY2" s="22"/>
      <c r="MVZ2" s="22"/>
      <c r="MWA2" s="22"/>
      <c r="MWB2" s="22"/>
      <c r="MWC2" s="22"/>
      <c r="MWD2" s="22"/>
      <c r="MWE2" s="22"/>
      <c r="MWF2" s="22"/>
      <c r="MWG2" s="22"/>
      <c r="MWH2" s="22"/>
      <c r="MWI2" s="22"/>
      <c r="MWJ2" s="22"/>
      <c r="MWK2" s="22"/>
      <c r="MWL2" s="22"/>
      <c r="MWM2" s="22"/>
      <c r="MWN2" s="22"/>
      <c r="MWO2" s="22"/>
      <c r="MWP2" s="22"/>
      <c r="MWQ2" s="22"/>
      <c r="MWR2" s="22"/>
      <c r="MWS2" s="22"/>
      <c r="MWT2" s="22"/>
      <c r="MWU2" s="22"/>
      <c r="MWV2" s="22"/>
      <c r="MWW2" s="22"/>
      <c r="MWX2" s="22"/>
      <c r="MWY2" s="22"/>
      <c r="MWZ2" s="22"/>
      <c r="MXA2" s="22"/>
      <c r="MXB2" s="22"/>
      <c r="MXC2" s="22"/>
      <c r="MXD2" s="22"/>
      <c r="MXE2" s="22"/>
      <c r="MXF2" s="22"/>
      <c r="MXG2" s="22"/>
      <c r="MXH2" s="22"/>
      <c r="MXI2" s="22"/>
      <c r="MXJ2" s="22"/>
      <c r="MXK2" s="22"/>
      <c r="MXL2" s="22"/>
      <c r="MXM2" s="22"/>
      <c r="MXN2" s="22"/>
      <c r="MXO2" s="22"/>
      <c r="MXP2" s="22"/>
      <c r="MXQ2" s="22"/>
      <c r="MXR2" s="22"/>
      <c r="MXS2" s="22"/>
      <c r="MXT2" s="22"/>
      <c r="MXU2" s="22"/>
      <c r="MXV2" s="22"/>
      <c r="MXW2" s="22"/>
      <c r="MXX2" s="22"/>
      <c r="MXY2" s="22"/>
      <c r="MXZ2" s="22"/>
      <c r="MYA2" s="22"/>
      <c r="MYB2" s="22"/>
      <c r="MYC2" s="22"/>
      <c r="MYD2" s="22"/>
      <c r="MYE2" s="22"/>
      <c r="MYF2" s="22"/>
      <c r="MYG2" s="22"/>
      <c r="MYH2" s="22"/>
      <c r="MYI2" s="22"/>
      <c r="MYJ2" s="22"/>
      <c r="MYK2" s="22"/>
      <c r="MYL2" s="22"/>
      <c r="MYM2" s="22"/>
      <c r="MYN2" s="22"/>
      <c r="MYO2" s="22"/>
      <c r="MYP2" s="22"/>
      <c r="MYQ2" s="22"/>
      <c r="MYR2" s="22"/>
      <c r="MYS2" s="22"/>
      <c r="MYT2" s="22"/>
      <c r="MYU2" s="22"/>
      <c r="MYV2" s="22"/>
      <c r="MYW2" s="22"/>
      <c r="MYX2" s="22"/>
      <c r="MYY2" s="22"/>
      <c r="MYZ2" s="22"/>
      <c r="MZA2" s="22"/>
      <c r="MZB2" s="22"/>
      <c r="MZC2" s="22"/>
      <c r="MZD2" s="22"/>
      <c r="MZE2" s="22"/>
      <c r="MZF2" s="22"/>
      <c r="MZG2" s="22"/>
      <c r="MZH2" s="22"/>
      <c r="MZI2" s="22"/>
      <c r="MZJ2" s="22"/>
      <c r="MZK2" s="22"/>
      <c r="MZL2" s="22"/>
      <c r="MZM2" s="22"/>
      <c r="MZN2" s="22"/>
      <c r="MZO2" s="22"/>
      <c r="MZP2" s="22"/>
      <c r="MZQ2" s="22"/>
      <c r="MZR2" s="22"/>
      <c r="MZS2" s="22"/>
      <c r="MZT2" s="22"/>
      <c r="MZU2" s="22"/>
      <c r="MZV2" s="22"/>
      <c r="MZW2" s="22"/>
      <c r="MZX2" s="22"/>
      <c r="MZY2" s="22"/>
      <c r="MZZ2" s="22"/>
      <c r="NAA2" s="22"/>
      <c r="NAB2" s="22"/>
      <c r="NAC2" s="22"/>
      <c r="NAD2" s="22"/>
      <c r="NAE2" s="22"/>
      <c r="NAF2" s="22"/>
      <c r="NAG2" s="22"/>
      <c r="NAH2" s="22"/>
      <c r="NAI2" s="22"/>
      <c r="NAJ2" s="22"/>
      <c r="NAK2" s="22"/>
      <c r="NAL2" s="22"/>
      <c r="NAM2" s="22"/>
      <c r="NAN2" s="22"/>
      <c r="NAO2" s="22"/>
      <c r="NAP2" s="22"/>
      <c r="NAQ2" s="22"/>
      <c r="NAR2" s="22"/>
      <c r="NAS2" s="22"/>
      <c r="NAT2" s="22"/>
      <c r="NAU2" s="22"/>
      <c r="NAV2" s="22"/>
      <c r="NAW2" s="22"/>
      <c r="NAX2" s="22"/>
      <c r="NAY2" s="22"/>
      <c r="NAZ2" s="22"/>
      <c r="NBA2" s="22"/>
      <c r="NBB2" s="22"/>
      <c r="NBC2" s="22"/>
      <c r="NBD2" s="22"/>
      <c r="NBE2" s="22"/>
      <c r="NBF2" s="22"/>
      <c r="NBG2" s="22"/>
      <c r="NBH2" s="22"/>
      <c r="NBI2" s="22"/>
      <c r="NBJ2" s="22"/>
      <c r="NBK2" s="22"/>
      <c r="NBL2" s="22"/>
      <c r="NBM2" s="22"/>
      <c r="NBN2" s="22"/>
      <c r="NBO2" s="22"/>
      <c r="NBP2" s="22"/>
      <c r="NBQ2" s="22"/>
      <c r="NBR2" s="22"/>
      <c r="NBS2" s="22"/>
      <c r="NBT2" s="22"/>
      <c r="NBU2" s="22"/>
      <c r="NBV2" s="22"/>
      <c r="NBW2" s="22"/>
      <c r="NBX2" s="22"/>
      <c r="NBY2" s="22"/>
      <c r="NBZ2" s="22"/>
      <c r="NCA2" s="22"/>
      <c r="NCB2" s="22"/>
      <c r="NCC2" s="22"/>
      <c r="NCD2" s="22"/>
      <c r="NCE2" s="22"/>
      <c r="NCF2" s="22"/>
      <c r="NCG2" s="22"/>
      <c r="NCH2" s="22"/>
      <c r="NCI2" s="22"/>
      <c r="NCJ2" s="22"/>
      <c r="NCK2" s="22"/>
      <c r="NCL2" s="22"/>
      <c r="NCM2" s="22"/>
      <c r="NCN2" s="22"/>
      <c r="NCO2" s="22"/>
      <c r="NCP2" s="22"/>
      <c r="NCQ2" s="22"/>
      <c r="NCR2" s="22"/>
      <c r="NCS2" s="22"/>
      <c r="NCT2" s="22"/>
      <c r="NCU2" s="22"/>
      <c r="NCV2" s="22"/>
      <c r="NCW2" s="22"/>
      <c r="NCX2" s="22"/>
      <c r="NCY2" s="22"/>
      <c r="NCZ2" s="22"/>
      <c r="NDA2" s="22"/>
      <c r="NDB2" s="22"/>
      <c r="NDC2" s="22"/>
      <c r="NDD2" s="22"/>
      <c r="NDE2" s="22"/>
      <c r="NDF2" s="22"/>
      <c r="NDG2" s="22"/>
      <c r="NDH2" s="22"/>
      <c r="NDI2" s="22"/>
      <c r="NDJ2" s="22"/>
      <c r="NDK2" s="22"/>
      <c r="NDL2" s="22"/>
      <c r="NDM2" s="22"/>
      <c r="NDN2" s="22"/>
      <c r="NDO2" s="22"/>
      <c r="NDP2" s="22"/>
      <c r="NDQ2" s="22"/>
      <c r="NDR2" s="22"/>
      <c r="NDS2" s="22"/>
      <c r="NDT2" s="22"/>
      <c r="NDU2" s="22"/>
      <c r="NDV2" s="22"/>
      <c r="NDW2" s="22"/>
      <c r="NDX2" s="22"/>
      <c r="NDY2" s="22"/>
      <c r="NDZ2" s="22"/>
      <c r="NEA2" s="22"/>
      <c r="NEB2" s="22"/>
      <c r="NEC2" s="22"/>
      <c r="NED2" s="22"/>
      <c r="NEE2" s="22"/>
      <c r="NEF2" s="22"/>
      <c r="NEG2" s="22"/>
      <c r="NEH2" s="22"/>
      <c r="NEI2" s="22"/>
      <c r="NEJ2" s="22"/>
      <c r="NEK2" s="22"/>
      <c r="NEL2" s="22"/>
      <c r="NEM2" s="22"/>
      <c r="NEN2" s="22"/>
      <c r="NEO2" s="22"/>
      <c r="NEP2" s="22"/>
      <c r="NEQ2" s="22"/>
      <c r="NER2" s="22"/>
      <c r="NES2" s="22"/>
      <c r="NET2" s="22"/>
      <c r="NEU2" s="22"/>
      <c r="NEV2" s="22"/>
      <c r="NEW2" s="22"/>
      <c r="NEX2" s="22"/>
      <c r="NEY2" s="22"/>
      <c r="NEZ2" s="22"/>
      <c r="NFA2" s="22"/>
      <c r="NFB2" s="22"/>
      <c r="NFC2" s="22"/>
      <c r="NFD2" s="22"/>
      <c r="NFE2" s="22"/>
      <c r="NFF2" s="22"/>
      <c r="NFG2" s="22"/>
      <c r="NFH2" s="22"/>
      <c r="NFI2" s="22"/>
      <c r="NFJ2" s="22"/>
      <c r="NFK2" s="22"/>
      <c r="NFL2" s="22"/>
      <c r="NFM2" s="22"/>
      <c r="NFN2" s="22"/>
      <c r="NFO2" s="22"/>
      <c r="NFP2" s="22"/>
      <c r="NFQ2" s="22"/>
      <c r="NFR2" s="22"/>
      <c r="NFS2" s="22"/>
      <c r="NFT2" s="22"/>
      <c r="NFU2" s="22"/>
      <c r="NFV2" s="22"/>
      <c r="NFW2" s="22"/>
      <c r="NFX2" s="22"/>
      <c r="NFY2" s="22"/>
      <c r="NFZ2" s="22"/>
      <c r="NGA2" s="22"/>
      <c r="NGB2" s="22"/>
      <c r="NGC2" s="22"/>
      <c r="NGD2" s="22"/>
      <c r="NGE2" s="22"/>
      <c r="NGF2" s="22"/>
      <c r="NGG2" s="22"/>
      <c r="NGH2" s="22"/>
      <c r="NGI2" s="22"/>
      <c r="NGJ2" s="22"/>
      <c r="NGK2" s="22"/>
      <c r="NGL2" s="22"/>
      <c r="NGM2" s="22"/>
      <c r="NGN2" s="22"/>
      <c r="NGO2" s="22"/>
      <c r="NGP2" s="22"/>
      <c r="NGQ2" s="22"/>
      <c r="NGR2" s="22"/>
      <c r="NGS2" s="22"/>
      <c r="NGT2" s="22"/>
      <c r="NGU2" s="22"/>
      <c r="NGV2" s="22"/>
      <c r="NGW2" s="22"/>
      <c r="NGX2" s="22"/>
      <c r="NGY2" s="22"/>
      <c r="NGZ2" s="22"/>
      <c r="NHA2" s="22"/>
      <c r="NHB2" s="22"/>
      <c r="NHC2" s="22"/>
      <c r="NHD2" s="22"/>
      <c r="NHE2" s="22"/>
      <c r="NHF2" s="22"/>
      <c r="NHG2" s="22"/>
      <c r="NHH2" s="22"/>
      <c r="NHI2" s="22"/>
      <c r="NHJ2" s="22"/>
      <c r="NHK2" s="22"/>
      <c r="NHL2" s="22"/>
      <c r="NHM2" s="22"/>
      <c r="NHN2" s="22"/>
      <c r="NHO2" s="22"/>
      <c r="NHP2" s="22"/>
      <c r="NHQ2" s="22"/>
      <c r="NHR2" s="22"/>
      <c r="NHS2" s="22"/>
      <c r="NHT2" s="22"/>
      <c r="NHU2" s="22"/>
      <c r="NHV2" s="22"/>
      <c r="NHW2" s="22"/>
      <c r="NHX2" s="22"/>
      <c r="NHY2" s="22"/>
      <c r="NHZ2" s="22"/>
      <c r="NIA2" s="22"/>
      <c r="NIB2" s="22"/>
      <c r="NIC2" s="22"/>
      <c r="NID2" s="22"/>
      <c r="NIE2" s="22"/>
      <c r="NIF2" s="22"/>
      <c r="NIG2" s="22"/>
      <c r="NIH2" s="22"/>
      <c r="NII2" s="22"/>
      <c r="NIJ2" s="22"/>
      <c r="NIK2" s="22"/>
      <c r="NIL2" s="22"/>
      <c r="NIM2" s="22"/>
      <c r="NIN2" s="22"/>
      <c r="NIO2" s="22"/>
      <c r="NIP2" s="22"/>
      <c r="NIQ2" s="22"/>
      <c r="NIR2" s="22"/>
      <c r="NIS2" s="22"/>
      <c r="NIT2" s="22"/>
      <c r="NIU2" s="22"/>
      <c r="NIV2" s="22"/>
      <c r="NIW2" s="22"/>
      <c r="NIX2" s="22"/>
      <c r="NIY2" s="22"/>
      <c r="NIZ2" s="22"/>
      <c r="NJA2" s="22"/>
      <c r="NJB2" s="22"/>
      <c r="NJC2" s="22"/>
      <c r="NJD2" s="22"/>
      <c r="NJE2" s="22"/>
      <c r="NJF2" s="22"/>
      <c r="NJG2" s="22"/>
      <c r="NJH2" s="22"/>
      <c r="NJI2" s="22"/>
      <c r="NJJ2" s="22"/>
      <c r="NJK2" s="22"/>
      <c r="NJL2" s="22"/>
      <c r="NJM2" s="22"/>
      <c r="NJN2" s="22"/>
      <c r="NJO2" s="22"/>
      <c r="NJP2" s="22"/>
      <c r="NJQ2" s="22"/>
      <c r="NJR2" s="22"/>
      <c r="NJS2" s="22"/>
      <c r="NJT2" s="22"/>
      <c r="NJU2" s="22"/>
      <c r="NJV2" s="22"/>
      <c r="NJW2" s="22"/>
      <c r="NJX2" s="22"/>
      <c r="NJY2" s="22"/>
      <c r="NJZ2" s="22"/>
      <c r="NKA2" s="22"/>
      <c r="NKB2" s="22"/>
      <c r="NKC2" s="22"/>
      <c r="NKD2" s="22"/>
      <c r="NKE2" s="22"/>
      <c r="NKF2" s="22"/>
      <c r="NKG2" s="22"/>
      <c r="NKH2" s="22"/>
      <c r="NKI2" s="22"/>
      <c r="NKJ2" s="22"/>
      <c r="NKK2" s="22"/>
      <c r="NKL2" s="22"/>
      <c r="NKM2" s="22"/>
      <c r="NKN2" s="22"/>
      <c r="NKO2" s="22"/>
      <c r="NKP2" s="22"/>
      <c r="NKQ2" s="22"/>
      <c r="NKR2" s="22"/>
      <c r="NKS2" s="22"/>
      <c r="NKT2" s="22"/>
      <c r="NKU2" s="22"/>
      <c r="NKV2" s="22"/>
      <c r="NKW2" s="22"/>
      <c r="NKX2" s="22"/>
      <c r="NKY2" s="22"/>
      <c r="NKZ2" s="22"/>
      <c r="NLA2" s="22"/>
      <c r="NLB2" s="22"/>
      <c r="NLC2" s="22"/>
      <c r="NLD2" s="22"/>
      <c r="NLE2" s="22"/>
      <c r="NLF2" s="22"/>
      <c r="NLG2" s="22"/>
      <c r="NLH2" s="22"/>
      <c r="NLI2" s="22"/>
      <c r="NLJ2" s="22"/>
      <c r="NLK2" s="22"/>
      <c r="NLL2" s="22"/>
      <c r="NLM2" s="22"/>
      <c r="NLN2" s="22"/>
      <c r="NLO2" s="22"/>
      <c r="NLP2" s="22"/>
      <c r="NLQ2" s="22"/>
      <c r="NLR2" s="22"/>
      <c r="NLS2" s="22"/>
      <c r="NLT2" s="22"/>
      <c r="NLU2" s="22"/>
      <c r="NLV2" s="22"/>
      <c r="NLW2" s="22"/>
      <c r="NLX2" s="22"/>
      <c r="NLY2" s="22"/>
      <c r="NLZ2" s="22"/>
      <c r="NMA2" s="22"/>
      <c r="NMB2" s="22"/>
      <c r="NMC2" s="22"/>
      <c r="NMD2" s="22"/>
      <c r="NME2" s="22"/>
      <c r="NMF2" s="22"/>
      <c r="NMG2" s="22"/>
      <c r="NMH2" s="22"/>
      <c r="NMI2" s="22"/>
      <c r="NMJ2" s="22"/>
      <c r="NMK2" s="22"/>
      <c r="NML2" s="22"/>
      <c r="NMM2" s="22"/>
      <c r="NMN2" s="22"/>
      <c r="NMO2" s="22"/>
      <c r="NMP2" s="22"/>
      <c r="NMQ2" s="22"/>
      <c r="NMR2" s="22"/>
      <c r="NMS2" s="22"/>
      <c r="NMT2" s="22"/>
      <c r="NMU2" s="22"/>
      <c r="NMV2" s="22"/>
      <c r="NMW2" s="22"/>
      <c r="NMX2" s="22"/>
      <c r="NMY2" s="22"/>
      <c r="NMZ2" s="22"/>
      <c r="NNA2" s="22"/>
      <c r="NNB2" s="22"/>
      <c r="NNC2" s="22"/>
      <c r="NND2" s="22"/>
      <c r="NNE2" s="22"/>
      <c r="NNF2" s="22"/>
      <c r="NNG2" s="22"/>
      <c r="NNH2" s="22"/>
      <c r="NNI2" s="22"/>
      <c r="NNJ2" s="22"/>
      <c r="NNK2" s="22"/>
      <c r="NNL2" s="22"/>
      <c r="NNM2" s="22"/>
      <c r="NNN2" s="22"/>
      <c r="NNO2" s="22"/>
      <c r="NNP2" s="22"/>
      <c r="NNQ2" s="22"/>
      <c r="NNR2" s="22"/>
      <c r="NNS2" s="22"/>
      <c r="NNT2" s="22"/>
      <c r="NNU2" s="22"/>
      <c r="NNV2" s="22"/>
      <c r="NNW2" s="22"/>
      <c r="NNX2" s="22"/>
      <c r="NNY2" s="22"/>
      <c r="NNZ2" s="22"/>
      <c r="NOA2" s="22"/>
      <c r="NOB2" s="22"/>
      <c r="NOC2" s="22"/>
      <c r="NOD2" s="22"/>
      <c r="NOE2" s="22"/>
      <c r="NOF2" s="22"/>
      <c r="NOG2" s="22"/>
      <c r="NOH2" s="22"/>
      <c r="NOI2" s="22"/>
      <c r="NOJ2" s="22"/>
      <c r="NOK2" s="22"/>
      <c r="NOL2" s="22"/>
      <c r="NOM2" s="22"/>
      <c r="NON2" s="22"/>
      <c r="NOO2" s="22"/>
      <c r="NOP2" s="22"/>
      <c r="NOQ2" s="22"/>
      <c r="NOR2" s="22"/>
      <c r="NOS2" s="22"/>
      <c r="NOT2" s="22"/>
      <c r="NOU2" s="22"/>
      <c r="NOV2" s="22"/>
      <c r="NOW2" s="22"/>
      <c r="NOX2" s="22"/>
      <c r="NOY2" s="22"/>
      <c r="NOZ2" s="22"/>
      <c r="NPA2" s="22"/>
      <c r="NPB2" s="22"/>
      <c r="NPC2" s="22"/>
      <c r="NPD2" s="22"/>
      <c r="NPE2" s="22"/>
      <c r="NPF2" s="22"/>
      <c r="NPG2" s="22"/>
      <c r="NPH2" s="22"/>
      <c r="NPI2" s="22"/>
      <c r="NPJ2" s="22"/>
      <c r="NPK2" s="22"/>
      <c r="NPL2" s="22"/>
      <c r="NPM2" s="22"/>
      <c r="NPN2" s="22"/>
      <c r="NPO2" s="22"/>
      <c r="NPP2" s="22"/>
      <c r="NPQ2" s="22"/>
      <c r="NPR2" s="22"/>
      <c r="NPS2" s="22"/>
      <c r="NPT2" s="22"/>
      <c r="NPU2" s="22"/>
      <c r="NPV2" s="22"/>
      <c r="NPW2" s="22"/>
      <c r="NPX2" s="22"/>
      <c r="NPY2" s="22"/>
      <c r="NPZ2" s="22"/>
      <c r="NQA2" s="22"/>
      <c r="NQB2" s="22"/>
      <c r="NQC2" s="22"/>
      <c r="NQD2" s="22"/>
      <c r="NQE2" s="22"/>
      <c r="NQF2" s="22"/>
      <c r="NQG2" s="22"/>
      <c r="NQH2" s="22"/>
      <c r="NQI2" s="22"/>
      <c r="NQJ2" s="22"/>
      <c r="NQK2" s="22"/>
      <c r="NQL2" s="22"/>
      <c r="NQM2" s="22"/>
      <c r="NQN2" s="22"/>
      <c r="NQO2" s="22"/>
      <c r="NQP2" s="22"/>
      <c r="NQQ2" s="22"/>
      <c r="NQR2" s="22"/>
      <c r="NQS2" s="22"/>
      <c r="NQT2" s="22"/>
      <c r="NQU2" s="22"/>
      <c r="NQV2" s="22"/>
      <c r="NQW2" s="22"/>
      <c r="NQX2" s="22"/>
      <c r="NQY2" s="22"/>
      <c r="NQZ2" s="22"/>
      <c r="NRA2" s="22"/>
      <c r="NRB2" s="22"/>
      <c r="NRC2" s="22"/>
      <c r="NRD2" s="22"/>
      <c r="NRE2" s="22"/>
      <c r="NRF2" s="22"/>
      <c r="NRG2" s="22"/>
      <c r="NRH2" s="22"/>
      <c r="NRI2" s="22"/>
      <c r="NRJ2" s="22"/>
      <c r="NRK2" s="22"/>
      <c r="NRL2" s="22"/>
      <c r="NRM2" s="22"/>
      <c r="NRN2" s="22"/>
      <c r="NRO2" s="22"/>
      <c r="NRP2" s="22"/>
      <c r="NRQ2" s="22"/>
      <c r="NRR2" s="22"/>
      <c r="NRS2" s="22"/>
      <c r="NRT2" s="22"/>
      <c r="NRU2" s="22"/>
      <c r="NRV2" s="22"/>
      <c r="NRW2" s="22"/>
      <c r="NRX2" s="22"/>
      <c r="NRY2" s="22"/>
      <c r="NRZ2" s="22"/>
      <c r="NSA2" s="22"/>
      <c r="NSB2" s="22"/>
      <c r="NSC2" s="22"/>
      <c r="NSD2" s="22"/>
      <c r="NSE2" s="22"/>
      <c r="NSF2" s="22"/>
      <c r="NSG2" s="22"/>
      <c r="NSH2" s="22"/>
      <c r="NSI2" s="22"/>
      <c r="NSJ2" s="22"/>
      <c r="NSK2" s="22"/>
      <c r="NSL2" s="22"/>
      <c r="NSM2" s="22"/>
      <c r="NSN2" s="22"/>
      <c r="NSO2" s="22"/>
      <c r="NSP2" s="22"/>
      <c r="NSQ2" s="22"/>
      <c r="NSR2" s="22"/>
      <c r="NSS2" s="22"/>
      <c r="NST2" s="22"/>
      <c r="NSU2" s="22"/>
      <c r="NSV2" s="22"/>
      <c r="NSW2" s="22"/>
      <c r="NSX2" s="22"/>
      <c r="NSY2" s="22"/>
      <c r="NSZ2" s="22"/>
      <c r="NTA2" s="22"/>
      <c r="NTB2" s="22"/>
      <c r="NTC2" s="22"/>
      <c r="NTD2" s="22"/>
      <c r="NTE2" s="22"/>
      <c r="NTF2" s="22"/>
      <c r="NTG2" s="22"/>
      <c r="NTH2" s="22"/>
      <c r="NTI2" s="22"/>
      <c r="NTJ2" s="22"/>
      <c r="NTK2" s="22"/>
      <c r="NTL2" s="22"/>
      <c r="NTM2" s="22"/>
      <c r="NTN2" s="22"/>
      <c r="NTO2" s="22"/>
      <c r="NTP2" s="22"/>
      <c r="NTQ2" s="22"/>
      <c r="NTR2" s="22"/>
      <c r="NTS2" s="22"/>
      <c r="NTT2" s="22"/>
      <c r="NTU2" s="22"/>
      <c r="NTV2" s="22"/>
      <c r="NTW2" s="22"/>
      <c r="NTX2" s="22"/>
      <c r="NTY2" s="22"/>
      <c r="NTZ2" s="22"/>
      <c r="NUA2" s="22"/>
      <c r="NUB2" s="22"/>
      <c r="NUC2" s="22"/>
      <c r="NUD2" s="22"/>
      <c r="NUE2" s="22"/>
      <c r="NUF2" s="22"/>
      <c r="NUG2" s="22"/>
      <c r="NUH2" s="22"/>
      <c r="NUI2" s="22"/>
      <c r="NUJ2" s="22"/>
      <c r="NUK2" s="22"/>
      <c r="NUL2" s="22"/>
      <c r="NUM2" s="22"/>
      <c r="NUN2" s="22"/>
      <c r="NUO2" s="22"/>
      <c r="NUP2" s="22"/>
      <c r="NUQ2" s="22"/>
      <c r="NUR2" s="22"/>
      <c r="NUS2" s="22"/>
      <c r="NUT2" s="22"/>
      <c r="NUU2" s="22"/>
      <c r="NUV2" s="22"/>
      <c r="NUW2" s="22"/>
      <c r="NUX2" s="22"/>
      <c r="NUY2" s="22"/>
      <c r="NUZ2" s="22"/>
      <c r="NVA2" s="22"/>
      <c r="NVB2" s="22"/>
      <c r="NVC2" s="22"/>
      <c r="NVD2" s="22"/>
      <c r="NVE2" s="22"/>
      <c r="NVF2" s="22"/>
      <c r="NVG2" s="22"/>
      <c r="NVH2" s="22"/>
      <c r="NVI2" s="22"/>
      <c r="NVJ2" s="22"/>
      <c r="NVK2" s="22"/>
      <c r="NVL2" s="22"/>
      <c r="NVM2" s="22"/>
      <c r="NVN2" s="22"/>
      <c r="NVO2" s="22"/>
      <c r="NVP2" s="22"/>
      <c r="NVQ2" s="22"/>
      <c r="NVR2" s="22"/>
      <c r="NVS2" s="22"/>
      <c r="NVT2" s="22"/>
      <c r="NVU2" s="22"/>
      <c r="NVV2" s="22"/>
      <c r="NVW2" s="22"/>
      <c r="NVX2" s="22"/>
      <c r="NVY2" s="22"/>
      <c r="NVZ2" s="22"/>
      <c r="NWA2" s="22"/>
      <c r="NWB2" s="22"/>
      <c r="NWC2" s="22"/>
      <c r="NWD2" s="22"/>
      <c r="NWE2" s="22"/>
      <c r="NWF2" s="22"/>
      <c r="NWG2" s="22"/>
      <c r="NWH2" s="22"/>
      <c r="NWI2" s="22"/>
      <c r="NWJ2" s="22"/>
      <c r="NWK2" s="22"/>
      <c r="NWL2" s="22"/>
      <c r="NWM2" s="22"/>
      <c r="NWN2" s="22"/>
      <c r="NWO2" s="22"/>
      <c r="NWP2" s="22"/>
      <c r="NWQ2" s="22"/>
      <c r="NWR2" s="22"/>
      <c r="NWS2" s="22"/>
      <c r="NWT2" s="22"/>
      <c r="NWU2" s="22"/>
      <c r="NWV2" s="22"/>
      <c r="NWW2" s="22"/>
      <c r="NWX2" s="22"/>
      <c r="NWY2" s="22"/>
      <c r="NWZ2" s="22"/>
      <c r="NXA2" s="22"/>
      <c r="NXB2" s="22"/>
      <c r="NXC2" s="22"/>
      <c r="NXD2" s="22"/>
      <c r="NXE2" s="22"/>
      <c r="NXF2" s="22"/>
      <c r="NXG2" s="22"/>
      <c r="NXH2" s="22"/>
      <c r="NXI2" s="22"/>
      <c r="NXJ2" s="22"/>
      <c r="NXK2" s="22"/>
      <c r="NXL2" s="22"/>
      <c r="NXM2" s="22"/>
      <c r="NXN2" s="22"/>
      <c r="NXO2" s="22"/>
      <c r="NXP2" s="22"/>
      <c r="NXQ2" s="22"/>
      <c r="NXR2" s="22"/>
      <c r="NXS2" s="22"/>
      <c r="NXT2" s="22"/>
      <c r="NXU2" s="22"/>
      <c r="NXV2" s="22"/>
      <c r="NXW2" s="22"/>
      <c r="NXX2" s="22"/>
      <c r="NXY2" s="22"/>
      <c r="NXZ2" s="22"/>
      <c r="NYA2" s="22"/>
      <c r="NYB2" s="22"/>
      <c r="NYC2" s="22"/>
      <c r="NYD2" s="22"/>
      <c r="NYE2" s="22"/>
      <c r="NYF2" s="22"/>
      <c r="NYG2" s="22"/>
      <c r="NYH2" s="22"/>
      <c r="NYI2" s="22"/>
      <c r="NYJ2" s="22"/>
      <c r="NYK2" s="22"/>
      <c r="NYL2" s="22"/>
      <c r="NYM2" s="22"/>
      <c r="NYN2" s="22"/>
      <c r="NYO2" s="22"/>
      <c r="NYP2" s="22"/>
      <c r="NYQ2" s="22"/>
      <c r="NYR2" s="22"/>
      <c r="NYS2" s="22"/>
      <c r="NYT2" s="22"/>
      <c r="NYU2" s="22"/>
      <c r="NYV2" s="22"/>
      <c r="NYW2" s="22"/>
      <c r="NYX2" s="22"/>
      <c r="NYY2" s="22"/>
      <c r="NYZ2" s="22"/>
      <c r="NZA2" s="22"/>
      <c r="NZB2" s="22"/>
      <c r="NZC2" s="22"/>
      <c r="NZD2" s="22"/>
      <c r="NZE2" s="22"/>
      <c r="NZF2" s="22"/>
      <c r="NZG2" s="22"/>
      <c r="NZH2" s="22"/>
      <c r="NZI2" s="22"/>
      <c r="NZJ2" s="22"/>
      <c r="NZK2" s="22"/>
      <c r="NZL2" s="22"/>
      <c r="NZM2" s="22"/>
      <c r="NZN2" s="22"/>
      <c r="NZO2" s="22"/>
      <c r="NZP2" s="22"/>
      <c r="NZQ2" s="22"/>
      <c r="NZR2" s="22"/>
      <c r="NZS2" s="22"/>
      <c r="NZT2" s="22"/>
      <c r="NZU2" s="22"/>
      <c r="NZV2" s="22"/>
      <c r="NZW2" s="22"/>
      <c r="NZX2" s="22"/>
      <c r="NZY2" s="22"/>
      <c r="NZZ2" s="22"/>
      <c r="OAA2" s="22"/>
      <c r="OAB2" s="22"/>
      <c r="OAC2" s="22"/>
      <c r="OAD2" s="22"/>
      <c r="OAE2" s="22"/>
      <c r="OAF2" s="22"/>
      <c r="OAG2" s="22"/>
      <c r="OAH2" s="22"/>
      <c r="OAI2" s="22"/>
      <c r="OAJ2" s="22"/>
      <c r="OAK2" s="22"/>
      <c r="OAL2" s="22"/>
      <c r="OAM2" s="22"/>
      <c r="OAN2" s="22"/>
      <c r="OAO2" s="22"/>
      <c r="OAP2" s="22"/>
      <c r="OAQ2" s="22"/>
      <c r="OAR2" s="22"/>
      <c r="OAS2" s="22"/>
      <c r="OAT2" s="22"/>
      <c r="OAU2" s="22"/>
      <c r="OAV2" s="22"/>
      <c r="OAW2" s="22"/>
      <c r="OAX2" s="22"/>
      <c r="OAY2" s="22"/>
      <c r="OAZ2" s="22"/>
      <c r="OBA2" s="22"/>
      <c r="OBB2" s="22"/>
      <c r="OBC2" s="22"/>
      <c r="OBD2" s="22"/>
      <c r="OBE2" s="22"/>
      <c r="OBF2" s="22"/>
      <c r="OBG2" s="22"/>
      <c r="OBH2" s="22"/>
      <c r="OBI2" s="22"/>
      <c r="OBJ2" s="22"/>
      <c r="OBK2" s="22"/>
      <c r="OBL2" s="22"/>
      <c r="OBM2" s="22"/>
      <c r="OBN2" s="22"/>
      <c r="OBO2" s="22"/>
      <c r="OBP2" s="22"/>
      <c r="OBQ2" s="22"/>
      <c r="OBR2" s="22"/>
      <c r="OBS2" s="22"/>
      <c r="OBT2" s="22"/>
      <c r="OBU2" s="22"/>
      <c r="OBV2" s="22"/>
      <c r="OBW2" s="22"/>
      <c r="OBX2" s="22"/>
      <c r="OBY2" s="22"/>
      <c r="OBZ2" s="22"/>
      <c r="OCA2" s="22"/>
      <c r="OCB2" s="22"/>
      <c r="OCC2" s="22"/>
      <c r="OCD2" s="22"/>
      <c r="OCE2" s="22"/>
      <c r="OCF2" s="22"/>
      <c r="OCG2" s="22"/>
      <c r="OCH2" s="22"/>
      <c r="OCI2" s="22"/>
      <c r="OCJ2" s="22"/>
      <c r="OCK2" s="22"/>
      <c r="OCL2" s="22"/>
      <c r="OCM2" s="22"/>
      <c r="OCN2" s="22"/>
      <c r="OCO2" s="22"/>
      <c r="OCP2" s="22"/>
      <c r="OCQ2" s="22"/>
      <c r="OCR2" s="22"/>
      <c r="OCS2" s="22"/>
      <c r="OCT2" s="22"/>
      <c r="OCU2" s="22"/>
      <c r="OCV2" s="22"/>
      <c r="OCW2" s="22"/>
      <c r="OCX2" s="22"/>
      <c r="OCY2" s="22"/>
      <c r="OCZ2" s="22"/>
      <c r="ODA2" s="22"/>
      <c r="ODB2" s="22"/>
      <c r="ODC2" s="22"/>
      <c r="ODD2" s="22"/>
      <c r="ODE2" s="22"/>
      <c r="ODF2" s="22"/>
      <c r="ODG2" s="22"/>
      <c r="ODH2" s="22"/>
      <c r="ODI2" s="22"/>
      <c r="ODJ2" s="22"/>
      <c r="ODK2" s="22"/>
      <c r="ODL2" s="22"/>
      <c r="ODM2" s="22"/>
      <c r="ODN2" s="22"/>
      <c r="ODO2" s="22"/>
      <c r="ODP2" s="22"/>
      <c r="ODQ2" s="22"/>
      <c r="ODR2" s="22"/>
      <c r="ODS2" s="22"/>
      <c r="ODT2" s="22"/>
      <c r="ODU2" s="22"/>
      <c r="ODV2" s="22"/>
      <c r="ODW2" s="22"/>
      <c r="ODX2" s="22"/>
      <c r="ODY2" s="22"/>
      <c r="ODZ2" s="22"/>
      <c r="OEA2" s="22"/>
      <c r="OEB2" s="22"/>
      <c r="OEC2" s="22"/>
      <c r="OED2" s="22"/>
      <c r="OEE2" s="22"/>
      <c r="OEF2" s="22"/>
      <c r="OEG2" s="22"/>
      <c r="OEH2" s="22"/>
      <c r="OEI2" s="22"/>
      <c r="OEJ2" s="22"/>
      <c r="OEK2" s="22"/>
      <c r="OEL2" s="22"/>
      <c r="OEM2" s="22"/>
      <c r="OEN2" s="22"/>
      <c r="OEO2" s="22"/>
      <c r="OEP2" s="22"/>
      <c r="OEQ2" s="22"/>
      <c r="OER2" s="22"/>
      <c r="OES2" s="22"/>
      <c r="OET2" s="22"/>
      <c r="OEU2" s="22"/>
      <c r="OEV2" s="22"/>
      <c r="OEW2" s="22"/>
      <c r="OEX2" s="22"/>
      <c r="OEY2" s="22"/>
      <c r="OEZ2" s="22"/>
      <c r="OFA2" s="22"/>
      <c r="OFB2" s="22"/>
      <c r="OFC2" s="22"/>
      <c r="OFD2" s="22"/>
      <c r="OFE2" s="22"/>
      <c r="OFF2" s="22"/>
      <c r="OFG2" s="22"/>
      <c r="OFH2" s="22"/>
      <c r="OFI2" s="22"/>
      <c r="OFJ2" s="22"/>
      <c r="OFK2" s="22"/>
      <c r="OFL2" s="22"/>
      <c r="OFM2" s="22"/>
      <c r="OFN2" s="22"/>
      <c r="OFO2" s="22"/>
      <c r="OFP2" s="22"/>
      <c r="OFQ2" s="22"/>
      <c r="OFR2" s="22"/>
      <c r="OFS2" s="22"/>
      <c r="OFT2" s="22"/>
      <c r="OFU2" s="22"/>
      <c r="OFV2" s="22"/>
      <c r="OFW2" s="22"/>
      <c r="OFX2" s="22"/>
      <c r="OFY2" s="22"/>
      <c r="OFZ2" s="22"/>
      <c r="OGA2" s="22"/>
      <c r="OGB2" s="22"/>
      <c r="OGC2" s="22"/>
      <c r="OGD2" s="22"/>
      <c r="OGE2" s="22"/>
      <c r="OGF2" s="22"/>
      <c r="OGG2" s="22"/>
      <c r="OGH2" s="22"/>
      <c r="OGI2" s="22"/>
      <c r="OGJ2" s="22"/>
      <c r="OGK2" s="22"/>
      <c r="OGL2" s="22"/>
      <c r="OGM2" s="22"/>
      <c r="OGN2" s="22"/>
      <c r="OGO2" s="22"/>
      <c r="OGP2" s="22"/>
      <c r="OGQ2" s="22"/>
      <c r="OGR2" s="22"/>
      <c r="OGS2" s="22"/>
      <c r="OGT2" s="22"/>
      <c r="OGU2" s="22"/>
      <c r="OGV2" s="22"/>
      <c r="OGW2" s="22"/>
      <c r="OGX2" s="22"/>
      <c r="OGY2" s="22"/>
      <c r="OGZ2" s="22"/>
      <c r="OHA2" s="22"/>
      <c r="OHB2" s="22"/>
      <c r="OHC2" s="22"/>
      <c r="OHD2" s="22"/>
      <c r="OHE2" s="22"/>
      <c r="OHF2" s="22"/>
      <c r="OHG2" s="22"/>
      <c r="OHH2" s="22"/>
      <c r="OHI2" s="22"/>
      <c r="OHJ2" s="22"/>
      <c r="OHK2" s="22"/>
      <c r="OHL2" s="22"/>
      <c r="OHM2" s="22"/>
      <c r="OHN2" s="22"/>
      <c r="OHO2" s="22"/>
      <c r="OHP2" s="22"/>
      <c r="OHQ2" s="22"/>
      <c r="OHR2" s="22"/>
      <c r="OHS2" s="22"/>
      <c r="OHT2" s="22"/>
      <c r="OHU2" s="22"/>
      <c r="OHV2" s="22"/>
      <c r="OHW2" s="22"/>
      <c r="OHX2" s="22"/>
      <c r="OHY2" s="22"/>
      <c r="OHZ2" s="22"/>
      <c r="OIA2" s="22"/>
      <c r="OIB2" s="22"/>
      <c r="OIC2" s="22"/>
      <c r="OID2" s="22"/>
      <c r="OIE2" s="22"/>
      <c r="OIF2" s="22"/>
      <c r="OIG2" s="22"/>
      <c r="OIH2" s="22"/>
      <c r="OII2" s="22"/>
      <c r="OIJ2" s="22"/>
      <c r="OIK2" s="22"/>
      <c r="OIL2" s="22"/>
      <c r="OIM2" s="22"/>
      <c r="OIN2" s="22"/>
      <c r="OIO2" s="22"/>
      <c r="OIP2" s="22"/>
      <c r="OIQ2" s="22"/>
      <c r="OIR2" s="22"/>
      <c r="OIS2" s="22"/>
      <c r="OIT2" s="22"/>
      <c r="OIU2" s="22"/>
      <c r="OIV2" s="22"/>
      <c r="OIW2" s="22"/>
      <c r="OIX2" s="22"/>
      <c r="OIY2" s="22"/>
      <c r="OIZ2" s="22"/>
      <c r="OJA2" s="22"/>
      <c r="OJB2" s="22"/>
      <c r="OJC2" s="22"/>
      <c r="OJD2" s="22"/>
      <c r="OJE2" s="22"/>
      <c r="OJF2" s="22"/>
      <c r="OJG2" s="22"/>
      <c r="OJH2" s="22"/>
      <c r="OJI2" s="22"/>
      <c r="OJJ2" s="22"/>
      <c r="OJK2" s="22"/>
      <c r="OJL2" s="22"/>
      <c r="OJM2" s="22"/>
      <c r="OJN2" s="22"/>
      <c r="OJO2" s="22"/>
      <c r="OJP2" s="22"/>
      <c r="OJQ2" s="22"/>
      <c r="OJR2" s="22"/>
      <c r="OJS2" s="22"/>
      <c r="OJT2" s="22"/>
      <c r="OJU2" s="22"/>
      <c r="OJV2" s="22"/>
      <c r="OJW2" s="22"/>
      <c r="OJX2" s="22"/>
      <c r="OJY2" s="22"/>
      <c r="OJZ2" s="22"/>
      <c r="OKA2" s="22"/>
      <c r="OKB2" s="22"/>
      <c r="OKC2" s="22"/>
      <c r="OKD2" s="22"/>
      <c r="OKE2" s="22"/>
      <c r="OKF2" s="22"/>
      <c r="OKG2" s="22"/>
      <c r="OKH2" s="22"/>
      <c r="OKI2" s="22"/>
      <c r="OKJ2" s="22"/>
      <c r="OKK2" s="22"/>
      <c r="OKL2" s="22"/>
      <c r="OKM2" s="22"/>
      <c r="OKN2" s="22"/>
      <c r="OKO2" s="22"/>
      <c r="OKP2" s="22"/>
      <c r="OKQ2" s="22"/>
      <c r="OKR2" s="22"/>
      <c r="OKS2" s="22"/>
      <c r="OKT2" s="22"/>
      <c r="OKU2" s="22"/>
      <c r="OKV2" s="22"/>
      <c r="OKW2" s="22"/>
      <c r="OKX2" s="22"/>
      <c r="OKY2" s="22"/>
      <c r="OKZ2" s="22"/>
      <c r="OLA2" s="22"/>
      <c r="OLB2" s="22"/>
      <c r="OLC2" s="22"/>
      <c r="OLD2" s="22"/>
      <c r="OLE2" s="22"/>
      <c r="OLF2" s="22"/>
      <c r="OLG2" s="22"/>
      <c r="OLH2" s="22"/>
      <c r="OLI2" s="22"/>
      <c r="OLJ2" s="22"/>
      <c r="OLK2" s="22"/>
      <c r="OLL2" s="22"/>
      <c r="OLM2" s="22"/>
      <c r="OLN2" s="22"/>
      <c r="OLO2" s="22"/>
      <c r="OLP2" s="22"/>
      <c r="OLQ2" s="22"/>
      <c r="OLR2" s="22"/>
      <c r="OLS2" s="22"/>
      <c r="OLT2" s="22"/>
      <c r="OLU2" s="22"/>
      <c r="OLV2" s="22"/>
      <c r="OLW2" s="22"/>
      <c r="OLX2" s="22"/>
      <c r="OLY2" s="22"/>
      <c r="OLZ2" s="22"/>
      <c r="OMA2" s="22"/>
      <c r="OMB2" s="22"/>
      <c r="OMC2" s="22"/>
      <c r="OMD2" s="22"/>
      <c r="OME2" s="22"/>
      <c r="OMF2" s="22"/>
      <c r="OMG2" s="22"/>
      <c r="OMH2" s="22"/>
      <c r="OMI2" s="22"/>
      <c r="OMJ2" s="22"/>
      <c r="OMK2" s="22"/>
      <c r="OML2" s="22"/>
      <c r="OMM2" s="22"/>
      <c r="OMN2" s="22"/>
      <c r="OMO2" s="22"/>
      <c r="OMP2" s="22"/>
      <c r="OMQ2" s="22"/>
      <c r="OMR2" s="22"/>
      <c r="OMS2" s="22"/>
      <c r="OMT2" s="22"/>
      <c r="OMU2" s="22"/>
      <c r="OMV2" s="22"/>
      <c r="OMW2" s="22"/>
      <c r="OMX2" s="22"/>
      <c r="OMY2" s="22"/>
      <c r="OMZ2" s="22"/>
      <c r="ONA2" s="22"/>
      <c r="ONB2" s="22"/>
      <c r="ONC2" s="22"/>
      <c r="OND2" s="22"/>
      <c r="ONE2" s="22"/>
      <c r="ONF2" s="22"/>
      <c r="ONG2" s="22"/>
      <c r="ONH2" s="22"/>
      <c r="ONI2" s="22"/>
      <c r="ONJ2" s="22"/>
      <c r="ONK2" s="22"/>
      <c r="ONL2" s="22"/>
      <c r="ONM2" s="22"/>
      <c r="ONN2" s="22"/>
      <c r="ONO2" s="22"/>
      <c r="ONP2" s="22"/>
      <c r="ONQ2" s="22"/>
      <c r="ONR2" s="22"/>
      <c r="ONS2" s="22"/>
      <c r="ONT2" s="22"/>
      <c r="ONU2" s="22"/>
      <c r="ONV2" s="22"/>
      <c r="ONW2" s="22"/>
      <c r="ONX2" s="22"/>
      <c r="ONY2" s="22"/>
      <c r="ONZ2" s="22"/>
      <c r="OOA2" s="22"/>
      <c r="OOB2" s="22"/>
      <c r="OOC2" s="22"/>
      <c r="OOD2" s="22"/>
      <c r="OOE2" s="22"/>
      <c r="OOF2" s="22"/>
      <c r="OOG2" s="22"/>
      <c r="OOH2" s="22"/>
      <c r="OOI2" s="22"/>
      <c r="OOJ2" s="22"/>
      <c r="OOK2" s="22"/>
      <c r="OOL2" s="22"/>
      <c r="OOM2" s="22"/>
      <c r="OON2" s="22"/>
      <c r="OOO2" s="22"/>
      <c r="OOP2" s="22"/>
      <c r="OOQ2" s="22"/>
      <c r="OOR2" s="22"/>
      <c r="OOS2" s="22"/>
      <c r="OOT2" s="22"/>
      <c r="OOU2" s="22"/>
      <c r="OOV2" s="22"/>
      <c r="OOW2" s="22"/>
      <c r="OOX2" s="22"/>
      <c r="OOY2" s="22"/>
      <c r="OOZ2" s="22"/>
      <c r="OPA2" s="22"/>
      <c r="OPB2" s="22"/>
      <c r="OPC2" s="22"/>
      <c r="OPD2" s="22"/>
      <c r="OPE2" s="22"/>
      <c r="OPF2" s="22"/>
      <c r="OPG2" s="22"/>
      <c r="OPH2" s="22"/>
      <c r="OPI2" s="22"/>
      <c r="OPJ2" s="22"/>
      <c r="OPK2" s="22"/>
      <c r="OPL2" s="22"/>
      <c r="OPM2" s="22"/>
      <c r="OPN2" s="22"/>
      <c r="OPO2" s="22"/>
      <c r="OPP2" s="22"/>
      <c r="OPQ2" s="22"/>
      <c r="OPR2" s="22"/>
      <c r="OPS2" s="22"/>
      <c r="OPT2" s="22"/>
      <c r="OPU2" s="22"/>
      <c r="OPV2" s="22"/>
      <c r="OPW2" s="22"/>
      <c r="OPX2" s="22"/>
      <c r="OPY2" s="22"/>
      <c r="OPZ2" s="22"/>
      <c r="OQA2" s="22"/>
      <c r="OQB2" s="22"/>
      <c r="OQC2" s="22"/>
      <c r="OQD2" s="22"/>
      <c r="OQE2" s="22"/>
      <c r="OQF2" s="22"/>
      <c r="OQG2" s="22"/>
      <c r="OQH2" s="22"/>
      <c r="OQI2" s="22"/>
      <c r="OQJ2" s="22"/>
      <c r="OQK2" s="22"/>
      <c r="OQL2" s="22"/>
      <c r="OQM2" s="22"/>
      <c r="OQN2" s="22"/>
      <c r="OQO2" s="22"/>
      <c r="OQP2" s="22"/>
      <c r="OQQ2" s="22"/>
      <c r="OQR2" s="22"/>
      <c r="OQS2" s="22"/>
      <c r="OQT2" s="22"/>
      <c r="OQU2" s="22"/>
      <c r="OQV2" s="22"/>
      <c r="OQW2" s="22"/>
      <c r="OQX2" s="22"/>
      <c r="OQY2" s="22"/>
      <c r="OQZ2" s="22"/>
      <c r="ORA2" s="22"/>
      <c r="ORB2" s="22"/>
      <c r="ORC2" s="22"/>
      <c r="ORD2" s="22"/>
      <c r="ORE2" s="22"/>
      <c r="ORF2" s="22"/>
      <c r="ORG2" s="22"/>
      <c r="ORH2" s="22"/>
      <c r="ORI2" s="22"/>
      <c r="ORJ2" s="22"/>
      <c r="ORK2" s="22"/>
      <c r="ORL2" s="22"/>
      <c r="ORM2" s="22"/>
      <c r="ORN2" s="22"/>
      <c r="ORO2" s="22"/>
      <c r="ORP2" s="22"/>
      <c r="ORQ2" s="22"/>
      <c r="ORR2" s="22"/>
      <c r="ORS2" s="22"/>
      <c r="ORT2" s="22"/>
      <c r="ORU2" s="22"/>
      <c r="ORV2" s="22"/>
      <c r="ORW2" s="22"/>
      <c r="ORX2" s="22"/>
      <c r="ORY2" s="22"/>
      <c r="ORZ2" s="22"/>
      <c r="OSA2" s="22"/>
      <c r="OSB2" s="22"/>
      <c r="OSC2" s="22"/>
      <c r="OSD2" s="22"/>
      <c r="OSE2" s="22"/>
      <c r="OSF2" s="22"/>
      <c r="OSG2" s="22"/>
      <c r="OSH2" s="22"/>
      <c r="OSI2" s="22"/>
      <c r="OSJ2" s="22"/>
      <c r="OSK2" s="22"/>
      <c r="OSL2" s="22"/>
      <c r="OSM2" s="22"/>
      <c r="OSN2" s="22"/>
      <c r="OSO2" s="22"/>
      <c r="OSP2" s="22"/>
      <c r="OSQ2" s="22"/>
      <c r="OSR2" s="22"/>
      <c r="OSS2" s="22"/>
      <c r="OST2" s="22"/>
      <c r="OSU2" s="22"/>
      <c r="OSV2" s="22"/>
      <c r="OSW2" s="22"/>
      <c r="OSX2" s="22"/>
      <c r="OSY2" s="22"/>
      <c r="OSZ2" s="22"/>
      <c r="OTA2" s="22"/>
      <c r="OTB2" s="22"/>
      <c r="OTC2" s="22"/>
      <c r="OTD2" s="22"/>
      <c r="OTE2" s="22"/>
      <c r="OTF2" s="22"/>
      <c r="OTG2" s="22"/>
      <c r="OTH2" s="22"/>
      <c r="OTI2" s="22"/>
      <c r="OTJ2" s="22"/>
      <c r="OTK2" s="22"/>
      <c r="OTL2" s="22"/>
      <c r="OTM2" s="22"/>
      <c r="OTN2" s="22"/>
      <c r="OTO2" s="22"/>
      <c r="OTP2" s="22"/>
      <c r="OTQ2" s="22"/>
      <c r="OTR2" s="22"/>
      <c r="OTS2" s="22"/>
      <c r="OTT2" s="22"/>
      <c r="OTU2" s="22"/>
      <c r="OTV2" s="22"/>
      <c r="OTW2" s="22"/>
      <c r="OTX2" s="22"/>
      <c r="OTY2" s="22"/>
      <c r="OTZ2" s="22"/>
      <c r="OUA2" s="22"/>
      <c r="OUB2" s="22"/>
      <c r="OUC2" s="22"/>
      <c r="OUD2" s="22"/>
      <c r="OUE2" s="22"/>
      <c r="OUF2" s="22"/>
      <c r="OUG2" s="22"/>
      <c r="OUH2" s="22"/>
      <c r="OUI2" s="22"/>
      <c r="OUJ2" s="22"/>
      <c r="OUK2" s="22"/>
      <c r="OUL2" s="22"/>
      <c r="OUM2" s="22"/>
      <c r="OUN2" s="22"/>
      <c r="OUO2" s="22"/>
      <c r="OUP2" s="22"/>
      <c r="OUQ2" s="22"/>
      <c r="OUR2" s="22"/>
      <c r="OUS2" s="22"/>
      <c r="OUT2" s="22"/>
      <c r="OUU2" s="22"/>
      <c r="OUV2" s="22"/>
      <c r="OUW2" s="22"/>
      <c r="OUX2" s="22"/>
      <c r="OUY2" s="22"/>
      <c r="OUZ2" s="22"/>
      <c r="OVA2" s="22"/>
      <c r="OVB2" s="22"/>
      <c r="OVC2" s="22"/>
      <c r="OVD2" s="22"/>
      <c r="OVE2" s="22"/>
      <c r="OVF2" s="22"/>
      <c r="OVG2" s="22"/>
      <c r="OVH2" s="22"/>
      <c r="OVI2" s="22"/>
      <c r="OVJ2" s="22"/>
      <c r="OVK2" s="22"/>
      <c r="OVL2" s="22"/>
      <c r="OVM2" s="22"/>
      <c r="OVN2" s="22"/>
      <c r="OVO2" s="22"/>
      <c r="OVP2" s="22"/>
      <c r="OVQ2" s="22"/>
      <c r="OVR2" s="22"/>
      <c r="OVS2" s="22"/>
      <c r="OVT2" s="22"/>
      <c r="OVU2" s="22"/>
      <c r="OVV2" s="22"/>
      <c r="OVW2" s="22"/>
      <c r="OVX2" s="22"/>
      <c r="OVY2" s="22"/>
      <c r="OVZ2" s="22"/>
      <c r="OWA2" s="22"/>
      <c r="OWB2" s="22"/>
      <c r="OWC2" s="22"/>
      <c r="OWD2" s="22"/>
      <c r="OWE2" s="22"/>
      <c r="OWF2" s="22"/>
      <c r="OWG2" s="22"/>
      <c r="OWH2" s="22"/>
      <c r="OWI2" s="22"/>
      <c r="OWJ2" s="22"/>
      <c r="OWK2" s="22"/>
      <c r="OWL2" s="22"/>
      <c r="OWM2" s="22"/>
      <c r="OWN2" s="22"/>
      <c r="OWO2" s="22"/>
      <c r="OWP2" s="22"/>
      <c r="OWQ2" s="22"/>
      <c r="OWR2" s="22"/>
      <c r="OWS2" s="22"/>
      <c r="OWT2" s="22"/>
      <c r="OWU2" s="22"/>
      <c r="OWV2" s="22"/>
      <c r="OWW2" s="22"/>
      <c r="OWX2" s="22"/>
      <c r="OWY2" s="22"/>
      <c r="OWZ2" s="22"/>
      <c r="OXA2" s="22"/>
      <c r="OXB2" s="22"/>
      <c r="OXC2" s="22"/>
      <c r="OXD2" s="22"/>
      <c r="OXE2" s="22"/>
      <c r="OXF2" s="22"/>
      <c r="OXG2" s="22"/>
      <c r="OXH2" s="22"/>
      <c r="OXI2" s="22"/>
      <c r="OXJ2" s="22"/>
      <c r="OXK2" s="22"/>
      <c r="OXL2" s="22"/>
      <c r="OXM2" s="22"/>
      <c r="OXN2" s="22"/>
      <c r="OXO2" s="22"/>
      <c r="OXP2" s="22"/>
      <c r="OXQ2" s="22"/>
      <c r="OXR2" s="22"/>
      <c r="OXS2" s="22"/>
      <c r="OXT2" s="22"/>
      <c r="OXU2" s="22"/>
      <c r="OXV2" s="22"/>
      <c r="OXW2" s="22"/>
      <c r="OXX2" s="22"/>
      <c r="OXY2" s="22"/>
      <c r="OXZ2" s="22"/>
      <c r="OYA2" s="22"/>
      <c r="OYB2" s="22"/>
      <c r="OYC2" s="22"/>
      <c r="OYD2" s="22"/>
      <c r="OYE2" s="22"/>
      <c r="OYF2" s="22"/>
      <c r="OYG2" s="22"/>
      <c r="OYH2" s="22"/>
      <c r="OYI2" s="22"/>
      <c r="OYJ2" s="22"/>
      <c r="OYK2" s="22"/>
      <c r="OYL2" s="22"/>
      <c r="OYM2" s="22"/>
      <c r="OYN2" s="22"/>
      <c r="OYO2" s="22"/>
      <c r="OYP2" s="22"/>
      <c r="OYQ2" s="22"/>
      <c r="OYR2" s="22"/>
      <c r="OYS2" s="22"/>
      <c r="OYT2" s="22"/>
      <c r="OYU2" s="22"/>
      <c r="OYV2" s="22"/>
      <c r="OYW2" s="22"/>
      <c r="OYX2" s="22"/>
      <c r="OYY2" s="22"/>
      <c r="OYZ2" s="22"/>
      <c r="OZA2" s="22"/>
      <c r="OZB2" s="22"/>
      <c r="OZC2" s="22"/>
      <c r="OZD2" s="22"/>
      <c r="OZE2" s="22"/>
      <c r="OZF2" s="22"/>
      <c r="OZG2" s="22"/>
      <c r="OZH2" s="22"/>
      <c r="OZI2" s="22"/>
      <c r="OZJ2" s="22"/>
      <c r="OZK2" s="22"/>
      <c r="OZL2" s="22"/>
      <c r="OZM2" s="22"/>
      <c r="OZN2" s="22"/>
      <c r="OZO2" s="22"/>
      <c r="OZP2" s="22"/>
      <c r="OZQ2" s="22"/>
      <c r="OZR2" s="22"/>
      <c r="OZS2" s="22"/>
      <c r="OZT2" s="22"/>
      <c r="OZU2" s="22"/>
      <c r="OZV2" s="22"/>
      <c r="OZW2" s="22"/>
      <c r="OZX2" s="22"/>
      <c r="OZY2" s="22"/>
      <c r="OZZ2" s="22"/>
      <c r="PAA2" s="22"/>
      <c r="PAB2" s="22"/>
      <c r="PAC2" s="22"/>
      <c r="PAD2" s="22"/>
      <c r="PAE2" s="22"/>
      <c r="PAF2" s="22"/>
      <c r="PAG2" s="22"/>
      <c r="PAH2" s="22"/>
      <c r="PAI2" s="22"/>
      <c r="PAJ2" s="22"/>
      <c r="PAK2" s="22"/>
      <c r="PAL2" s="22"/>
      <c r="PAM2" s="22"/>
      <c r="PAN2" s="22"/>
      <c r="PAO2" s="22"/>
      <c r="PAP2" s="22"/>
      <c r="PAQ2" s="22"/>
      <c r="PAR2" s="22"/>
      <c r="PAS2" s="22"/>
      <c r="PAT2" s="22"/>
      <c r="PAU2" s="22"/>
      <c r="PAV2" s="22"/>
      <c r="PAW2" s="22"/>
      <c r="PAX2" s="22"/>
      <c r="PAY2" s="22"/>
      <c r="PAZ2" s="22"/>
      <c r="PBA2" s="22"/>
      <c r="PBB2" s="22"/>
      <c r="PBC2" s="22"/>
      <c r="PBD2" s="22"/>
      <c r="PBE2" s="22"/>
      <c r="PBF2" s="22"/>
      <c r="PBG2" s="22"/>
      <c r="PBH2" s="22"/>
      <c r="PBI2" s="22"/>
      <c r="PBJ2" s="22"/>
      <c r="PBK2" s="22"/>
      <c r="PBL2" s="22"/>
      <c r="PBM2" s="22"/>
      <c r="PBN2" s="22"/>
      <c r="PBO2" s="22"/>
      <c r="PBP2" s="22"/>
      <c r="PBQ2" s="22"/>
      <c r="PBR2" s="22"/>
      <c r="PBS2" s="22"/>
      <c r="PBT2" s="22"/>
      <c r="PBU2" s="22"/>
      <c r="PBV2" s="22"/>
      <c r="PBW2" s="22"/>
      <c r="PBX2" s="22"/>
      <c r="PBY2" s="22"/>
      <c r="PBZ2" s="22"/>
      <c r="PCA2" s="22"/>
      <c r="PCB2" s="22"/>
      <c r="PCC2" s="22"/>
      <c r="PCD2" s="22"/>
      <c r="PCE2" s="22"/>
      <c r="PCF2" s="22"/>
      <c r="PCG2" s="22"/>
      <c r="PCH2" s="22"/>
      <c r="PCI2" s="22"/>
      <c r="PCJ2" s="22"/>
      <c r="PCK2" s="22"/>
      <c r="PCL2" s="22"/>
      <c r="PCM2" s="22"/>
      <c r="PCN2" s="22"/>
      <c r="PCO2" s="22"/>
      <c r="PCP2" s="22"/>
      <c r="PCQ2" s="22"/>
      <c r="PCR2" s="22"/>
      <c r="PCS2" s="22"/>
      <c r="PCT2" s="22"/>
      <c r="PCU2" s="22"/>
      <c r="PCV2" s="22"/>
      <c r="PCW2" s="22"/>
      <c r="PCX2" s="22"/>
      <c r="PCY2" s="22"/>
      <c r="PCZ2" s="22"/>
      <c r="PDA2" s="22"/>
      <c r="PDB2" s="22"/>
      <c r="PDC2" s="22"/>
      <c r="PDD2" s="22"/>
      <c r="PDE2" s="22"/>
      <c r="PDF2" s="22"/>
      <c r="PDG2" s="22"/>
      <c r="PDH2" s="22"/>
      <c r="PDI2" s="22"/>
      <c r="PDJ2" s="22"/>
      <c r="PDK2" s="22"/>
      <c r="PDL2" s="22"/>
      <c r="PDM2" s="22"/>
      <c r="PDN2" s="22"/>
      <c r="PDO2" s="22"/>
      <c r="PDP2" s="22"/>
      <c r="PDQ2" s="22"/>
      <c r="PDR2" s="22"/>
      <c r="PDS2" s="22"/>
      <c r="PDT2" s="22"/>
      <c r="PDU2" s="22"/>
      <c r="PDV2" s="22"/>
      <c r="PDW2" s="22"/>
      <c r="PDX2" s="22"/>
      <c r="PDY2" s="22"/>
      <c r="PDZ2" s="22"/>
      <c r="PEA2" s="22"/>
      <c r="PEB2" s="22"/>
      <c r="PEC2" s="22"/>
      <c r="PED2" s="22"/>
      <c r="PEE2" s="22"/>
      <c r="PEF2" s="22"/>
      <c r="PEG2" s="22"/>
      <c r="PEH2" s="22"/>
      <c r="PEI2" s="22"/>
      <c r="PEJ2" s="22"/>
      <c r="PEK2" s="22"/>
      <c r="PEL2" s="22"/>
      <c r="PEM2" s="22"/>
      <c r="PEN2" s="22"/>
      <c r="PEO2" s="22"/>
      <c r="PEP2" s="22"/>
      <c r="PEQ2" s="22"/>
      <c r="PER2" s="22"/>
      <c r="PES2" s="22"/>
      <c r="PET2" s="22"/>
      <c r="PEU2" s="22"/>
      <c r="PEV2" s="22"/>
      <c r="PEW2" s="22"/>
      <c r="PEX2" s="22"/>
      <c r="PEY2" s="22"/>
      <c r="PEZ2" s="22"/>
      <c r="PFA2" s="22"/>
      <c r="PFB2" s="22"/>
      <c r="PFC2" s="22"/>
      <c r="PFD2" s="22"/>
      <c r="PFE2" s="22"/>
      <c r="PFF2" s="22"/>
      <c r="PFG2" s="22"/>
      <c r="PFH2" s="22"/>
      <c r="PFI2" s="22"/>
      <c r="PFJ2" s="22"/>
      <c r="PFK2" s="22"/>
      <c r="PFL2" s="22"/>
      <c r="PFM2" s="22"/>
      <c r="PFN2" s="22"/>
      <c r="PFO2" s="22"/>
      <c r="PFP2" s="22"/>
      <c r="PFQ2" s="22"/>
      <c r="PFR2" s="22"/>
      <c r="PFS2" s="22"/>
      <c r="PFT2" s="22"/>
      <c r="PFU2" s="22"/>
      <c r="PFV2" s="22"/>
      <c r="PFW2" s="22"/>
      <c r="PFX2" s="22"/>
      <c r="PFY2" s="22"/>
      <c r="PFZ2" s="22"/>
      <c r="PGA2" s="22"/>
      <c r="PGB2" s="22"/>
      <c r="PGC2" s="22"/>
      <c r="PGD2" s="22"/>
      <c r="PGE2" s="22"/>
      <c r="PGF2" s="22"/>
      <c r="PGG2" s="22"/>
      <c r="PGH2" s="22"/>
      <c r="PGI2" s="22"/>
      <c r="PGJ2" s="22"/>
      <c r="PGK2" s="22"/>
      <c r="PGL2" s="22"/>
      <c r="PGM2" s="22"/>
      <c r="PGN2" s="22"/>
      <c r="PGO2" s="22"/>
      <c r="PGP2" s="22"/>
      <c r="PGQ2" s="22"/>
      <c r="PGR2" s="22"/>
      <c r="PGS2" s="22"/>
      <c r="PGT2" s="22"/>
      <c r="PGU2" s="22"/>
      <c r="PGV2" s="22"/>
      <c r="PGW2" s="22"/>
      <c r="PGX2" s="22"/>
      <c r="PGY2" s="22"/>
      <c r="PGZ2" s="22"/>
      <c r="PHA2" s="22"/>
      <c r="PHB2" s="22"/>
      <c r="PHC2" s="22"/>
      <c r="PHD2" s="22"/>
      <c r="PHE2" s="22"/>
      <c r="PHF2" s="22"/>
      <c r="PHG2" s="22"/>
      <c r="PHH2" s="22"/>
      <c r="PHI2" s="22"/>
      <c r="PHJ2" s="22"/>
      <c r="PHK2" s="22"/>
      <c r="PHL2" s="22"/>
      <c r="PHM2" s="22"/>
      <c r="PHN2" s="22"/>
      <c r="PHO2" s="22"/>
      <c r="PHP2" s="22"/>
      <c r="PHQ2" s="22"/>
      <c r="PHR2" s="22"/>
      <c r="PHS2" s="22"/>
      <c r="PHT2" s="22"/>
      <c r="PHU2" s="22"/>
      <c r="PHV2" s="22"/>
      <c r="PHW2" s="22"/>
      <c r="PHX2" s="22"/>
      <c r="PHY2" s="22"/>
      <c r="PHZ2" s="22"/>
      <c r="PIA2" s="22"/>
      <c r="PIB2" s="22"/>
      <c r="PIC2" s="22"/>
      <c r="PID2" s="22"/>
      <c r="PIE2" s="22"/>
      <c r="PIF2" s="22"/>
      <c r="PIG2" s="22"/>
      <c r="PIH2" s="22"/>
      <c r="PII2" s="22"/>
      <c r="PIJ2" s="22"/>
      <c r="PIK2" s="22"/>
      <c r="PIL2" s="22"/>
      <c r="PIM2" s="22"/>
      <c r="PIN2" s="22"/>
      <c r="PIO2" s="22"/>
      <c r="PIP2" s="22"/>
      <c r="PIQ2" s="22"/>
      <c r="PIR2" s="22"/>
      <c r="PIS2" s="22"/>
      <c r="PIT2" s="22"/>
      <c r="PIU2" s="22"/>
      <c r="PIV2" s="22"/>
      <c r="PIW2" s="22"/>
      <c r="PIX2" s="22"/>
      <c r="PIY2" s="22"/>
      <c r="PIZ2" s="22"/>
      <c r="PJA2" s="22"/>
      <c r="PJB2" s="22"/>
      <c r="PJC2" s="22"/>
      <c r="PJD2" s="22"/>
      <c r="PJE2" s="22"/>
      <c r="PJF2" s="22"/>
      <c r="PJG2" s="22"/>
      <c r="PJH2" s="22"/>
      <c r="PJI2" s="22"/>
      <c r="PJJ2" s="22"/>
      <c r="PJK2" s="22"/>
      <c r="PJL2" s="22"/>
      <c r="PJM2" s="22"/>
      <c r="PJN2" s="22"/>
      <c r="PJO2" s="22"/>
      <c r="PJP2" s="22"/>
      <c r="PJQ2" s="22"/>
      <c r="PJR2" s="22"/>
      <c r="PJS2" s="22"/>
      <c r="PJT2" s="22"/>
      <c r="PJU2" s="22"/>
      <c r="PJV2" s="22"/>
      <c r="PJW2" s="22"/>
      <c r="PJX2" s="22"/>
      <c r="PJY2" s="22"/>
      <c r="PJZ2" s="22"/>
      <c r="PKA2" s="22"/>
      <c r="PKB2" s="22"/>
      <c r="PKC2" s="22"/>
      <c r="PKD2" s="22"/>
      <c r="PKE2" s="22"/>
      <c r="PKF2" s="22"/>
      <c r="PKG2" s="22"/>
      <c r="PKH2" s="22"/>
      <c r="PKI2" s="22"/>
      <c r="PKJ2" s="22"/>
      <c r="PKK2" s="22"/>
      <c r="PKL2" s="22"/>
      <c r="PKM2" s="22"/>
      <c r="PKN2" s="22"/>
      <c r="PKO2" s="22"/>
      <c r="PKP2" s="22"/>
      <c r="PKQ2" s="22"/>
      <c r="PKR2" s="22"/>
      <c r="PKS2" s="22"/>
      <c r="PKT2" s="22"/>
      <c r="PKU2" s="22"/>
      <c r="PKV2" s="22"/>
      <c r="PKW2" s="22"/>
      <c r="PKX2" s="22"/>
      <c r="PKY2" s="22"/>
      <c r="PKZ2" s="22"/>
      <c r="PLA2" s="22"/>
      <c r="PLB2" s="22"/>
      <c r="PLC2" s="22"/>
      <c r="PLD2" s="22"/>
      <c r="PLE2" s="22"/>
      <c r="PLF2" s="22"/>
      <c r="PLG2" s="22"/>
      <c r="PLH2" s="22"/>
      <c r="PLI2" s="22"/>
      <c r="PLJ2" s="22"/>
      <c r="PLK2" s="22"/>
      <c r="PLL2" s="22"/>
      <c r="PLM2" s="22"/>
      <c r="PLN2" s="22"/>
      <c r="PLO2" s="22"/>
      <c r="PLP2" s="22"/>
      <c r="PLQ2" s="22"/>
      <c r="PLR2" s="22"/>
      <c r="PLS2" s="22"/>
      <c r="PLT2" s="22"/>
      <c r="PLU2" s="22"/>
      <c r="PLV2" s="22"/>
      <c r="PLW2" s="22"/>
      <c r="PLX2" s="22"/>
      <c r="PLY2" s="22"/>
      <c r="PLZ2" s="22"/>
      <c r="PMA2" s="22"/>
      <c r="PMB2" s="22"/>
      <c r="PMC2" s="22"/>
      <c r="PMD2" s="22"/>
      <c r="PME2" s="22"/>
      <c r="PMF2" s="22"/>
      <c r="PMG2" s="22"/>
      <c r="PMH2" s="22"/>
      <c r="PMI2" s="22"/>
      <c r="PMJ2" s="22"/>
      <c r="PMK2" s="22"/>
      <c r="PML2" s="22"/>
      <c r="PMM2" s="22"/>
      <c r="PMN2" s="22"/>
      <c r="PMO2" s="22"/>
      <c r="PMP2" s="22"/>
      <c r="PMQ2" s="22"/>
      <c r="PMR2" s="22"/>
      <c r="PMS2" s="22"/>
      <c r="PMT2" s="22"/>
      <c r="PMU2" s="22"/>
      <c r="PMV2" s="22"/>
      <c r="PMW2" s="22"/>
      <c r="PMX2" s="22"/>
      <c r="PMY2" s="22"/>
      <c r="PMZ2" s="22"/>
      <c r="PNA2" s="22"/>
      <c r="PNB2" s="22"/>
      <c r="PNC2" s="22"/>
      <c r="PND2" s="22"/>
      <c r="PNE2" s="22"/>
      <c r="PNF2" s="22"/>
      <c r="PNG2" s="22"/>
      <c r="PNH2" s="22"/>
      <c r="PNI2" s="22"/>
      <c r="PNJ2" s="22"/>
      <c r="PNK2" s="22"/>
      <c r="PNL2" s="22"/>
      <c r="PNM2" s="22"/>
      <c r="PNN2" s="22"/>
      <c r="PNO2" s="22"/>
      <c r="PNP2" s="22"/>
      <c r="PNQ2" s="22"/>
      <c r="PNR2" s="22"/>
      <c r="PNS2" s="22"/>
      <c r="PNT2" s="22"/>
      <c r="PNU2" s="22"/>
      <c r="PNV2" s="22"/>
      <c r="PNW2" s="22"/>
      <c r="PNX2" s="22"/>
      <c r="PNY2" s="22"/>
      <c r="PNZ2" s="22"/>
      <c r="POA2" s="22"/>
      <c r="POB2" s="22"/>
      <c r="POC2" s="22"/>
      <c r="POD2" s="22"/>
      <c r="POE2" s="22"/>
      <c r="POF2" s="22"/>
      <c r="POG2" s="22"/>
      <c r="POH2" s="22"/>
      <c r="POI2" s="22"/>
      <c r="POJ2" s="22"/>
      <c r="POK2" s="22"/>
      <c r="POL2" s="22"/>
      <c r="POM2" s="22"/>
      <c r="PON2" s="22"/>
      <c r="POO2" s="22"/>
      <c r="POP2" s="22"/>
      <c r="POQ2" s="22"/>
      <c r="POR2" s="22"/>
      <c r="POS2" s="22"/>
      <c r="POT2" s="22"/>
      <c r="POU2" s="22"/>
      <c r="POV2" s="22"/>
      <c r="POW2" s="22"/>
      <c r="POX2" s="22"/>
      <c r="POY2" s="22"/>
      <c r="POZ2" s="22"/>
      <c r="PPA2" s="22"/>
      <c r="PPB2" s="22"/>
      <c r="PPC2" s="22"/>
      <c r="PPD2" s="22"/>
      <c r="PPE2" s="22"/>
      <c r="PPF2" s="22"/>
      <c r="PPG2" s="22"/>
      <c r="PPH2" s="22"/>
      <c r="PPI2" s="22"/>
      <c r="PPJ2" s="22"/>
      <c r="PPK2" s="22"/>
      <c r="PPL2" s="22"/>
      <c r="PPM2" s="22"/>
      <c r="PPN2" s="22"/>
      <c r="PPO2" s="22"/>
      <c r="PPP2" s="22"/>
      <c r="PPQ2" s="22"/>
      <c r="PPR2" s="22"/>
      <c r="PPS2" s="22"/>
      <c r="PPT2" s="22"/>
      <c r="PPU2" s="22"/>
      <c r="PPV2" s="22"/>
      <c r="PPW2" s="22"/>
      <c r="PPX2" s="22"/>
      <c r="PPY2" s="22"/>
      <c r="PPZ2" s="22"/>
      <c r="PQA2" s="22"/>
      <c r="PQB2" s="22"/>
      <c r="PQC2" s="22"/>
      <c r="PQD2" s="22"/>
      <c r="PQE2" s="22"/>
      <c r="PQF2" s="22"/>
      <c r="PQG2" s="22"/>
      <c r="PQH2" s="22"/>
      <c r="PQI2" s="22"/>
      <c r="PQJ2" s="22"/>
      <c r="PQK2" s="22"/>
      <c r="PQL2" s="22"/>
      <c r="PQM2" s="22"/>
      <c r="PQN2" s="22"/>
      <c r="PQO2" s="22"/>
      <c r="PQP2" s="22"/>
      <c r="PQQ2" s="22"/>
      <c r="PQR2" s="22"/>
      <c r="PQS2" s="22"/>
      <c r="PQT2" s="22"/>
      <c r="PQU2" s="22"/>
      <c r="PQV2" s="22"/>
      <c r="PQW2" s="22"/>
      <c r="PQX2" s="22"/>
      <c r="PQY2" s="22"/>
      <c r="PQZ2" s="22"/>
      <c r="PRA2" s="22"/>
      <c r="PRB2" s="22"/>
      <c r="PRC2" s="22"/>
      <c r="PRD2" s="22"/>
      <c r="PRE2" s="22"/>
      <c r="PRF2" s="22"/>
      <c r="PRG2" s="22"/>
      <c r="PRH2" s="22"/>
      <c r="PRI2" s="22"/>
      <c r="PRJ2" s="22"/>
      <c r="PRK2" s="22"/>
      <c r="PRL2" s="22"/>
      <c r="PRM2" s="22"/>
      <c r="PRN2" s="22"/>
      <c r="PRO2" s="22"/>
      <c r="PRP2" s="22"/>
      <c r="PRQ2" s="22"/>
      <c r="PRR2" s="22"/>
      <c r="PRS2" s="22"/>
      <c r="PRT2" s="22"/>
      <c r="PRU2" s="22"/>
      <c r="PRV2" s="22"/>
      <c r="PRW2" s="22"/>
      <c r="PRX2" s="22"/>
      <c r="PRY2" s="22"/>
      <c r="PRZ2" s="22"/>
      <c r="PSA2" s="22"/>
      <c r="PSB2" s="22"/>
      <c r="PSC2" s="22"/>
      <c r="PSD2" s="22"/>
      <c r="PSE2" s="22"/>
      <c r="PSF2" s="22"/>
      <c r="PSG2" s="22"/>
      <c r="PSH2" s="22"/>
      <c r="PSI2" s="22"/>
      <c r="PSJ2" s="22"/>
      <c r="PSK2" s="22"/>
      <c r="PSL2" s="22"/>
      <c r="PSM2" s="22"/>
      <c r="PSN2" s="22"/>
      <c r="PSO2" s="22"/>
      <c r="PSP2" s="22"/>
      <c r="PSQ2" s="22"/>
      <c r="PSR2" s="22"/>
      <c r="PSS2" s="22"/>
      <c r="PST2" s="22"/>
      <c r="PSU2" s="22"/>
      <c r="PSV2" s="22"/>
      <c r="PSW2" s="22"/>
      <c r="PSX2" s="22"/>
      <c r="PSY2" s="22"/>
      <c r="PSZ2" s="22"/>
      <c r="PTA2" s="22"/>
      <c r="PTB2" s="22"/>
      <c r="PTC2" s="22"/>
      <c r="PTD2" s="22"/>
      <c r="PTE2" s="22"/>
      <c r="PTF2" s="22"/>
      <c r="PTG2" s="22"/>
      <c r="PTH2" s="22"/>
      <c r="PTI2" s="22"/>
      <c r="PTJ2" s="22"/>
      <c r="PTK2" s="22"/>
      <c r="PTL2" s="22"/>
      <c r="PTM2" s="22"/>
      <c r="PTN2" s="22"/>
      <c r="PTO2" s="22"/>
      <c r="PTP2" s="22"/>
      <c r="PTQ2" s="22"/>
      <c r="PTR2" s="22"/>
      <c r="PTS2" s="22"/>
      <c r="PTT2" s="22"/>
      <c r="PTU2" s="22"/>
      <c r="PTV2" s="22"/>
      <c r="PTW2" s="22"/>
      <c r="PTX2" s="22"/>
      <c r="PTY2" s="22"/>
      <c r="PTZ2" s="22"/>
      <c r="PUA2" s="22"/>
      <c r="PUB2" s="22"/>
      <c r="PUC2" s="22"/>
      <c r="PUD2" s="22"/>
      <c r="PUE2" s="22"/>
      <c r="PUF2" s="22"/>
      <c r="PUG2" s="22"/>
      <c r="PUH2" s="22"/>
      <c r="PUI2" s="22"/>
      <c r="PUJ2" s="22"/>
      <c r="PUK2" s="22"/>
      <c r="PUL2" s="22"/>
      <c r="PUM2" s="22"/>
      <c r="PUN2" s="22"/>
      <c r="PUO2" s="22"/>
      <c r="PUP2" s="22"/>
      <c r="PUQ2" s="22"/>
      <c r="PUR2" s="22"/>
      <c r="PUS2" s="22"/>
      <c r="PUT2" s="22"/>
      <c r="PUU2" s="22"/>
      <c r="PUV2" s="22"/>
      <c r="PUW2" s="22"/>
      <c r="PUX2" s="22"/>
      <c r="PUY2" s="22"/>
      <c r="PUZ2" s="22"/>
      <c r="PVA2" s="22"/>
      <c r="PVB2" s="22"/>
      <c r="PVC2" s="22"/>
      <c r="PVD2" s="22"/>
      <c r="PVE2" s="22"/>
      <c r="PVF2" s="22"/>
      <c r="PVG2" s="22"/>
      <c r="PVH2" s="22"/>
      <c r="PVI2" s="22"/>
      <c r="PVJ2" s="22"/>
      <c r="PVK2" s="22"/>
      <c r="PVL2" s="22"/>
      <c r="PVM2" s="22"/>
      <c r="PVN2" s="22"/>
      <c r="PVO2" s="22"/>
      <c r="PVP2" s="22"/>
      <c r="PVQ2" s="22"/>
      <c r="PVR2" s="22"/>
      <c r="PVS2" s="22"/>
      <c r="PVT2" s="22"/>
      <c r="PVU2" s="22"/>
      <c r="PVV2" s="22"/>
      <c r="PVW2" s="22"/>
      <c r="PVX2" s="22"/>
      <c r="PVY2" s="22"/>
      <c r="PVZ2" s="22"/>
      <c r="PWA2" s="22"/>
      <c r="PWB2" s="22"/>
      <c r="PWC2" s="22"/>
      <c r="PWD2" s="22"/>
      <c r="PWE2" s="22"/>
      <c r="PWF2" s="22"/>
      <c r="PWG2" s="22"/>
      <c r="PWH2" s="22"/>
      <c r="PWI2" s="22"/>
      <c r="PWJ2" s="22"/>
      <c r="PWK2" s="22"/>
      <c r="PWL2" s="22"/>
      <c r="PWM2" s="22"/>
      <c r="PWN2" s="22"/>
      <c r="PWO2" s="22"/>
      <c r="PWP2" s="22"/>
      <c r="PWQ2" s="22"/>
      <c r="PWR2" s="22"/>
      <c r="PWS2" s="22"/>
      <c r="PWT2" s="22"/>
      <c r="PWU2" s="22"/>
      <c r="PWV2" s="22"/>
      <c r="PWW2" s="22"/>
      <c r="PWX2" s="22"/>
      <c r="PWY2" s="22"/>
      <c r="PWZ2" s="22"/>
      <c r="PXA2" s="22"/>
      <c r="PXB2" s="22"/>
      <c r="PXC2" s="22"/>
      <c r="PXD2" s="22"/>
      <c r="PXE2" s="22"/>
      <c r="PXF2" s="22"/>
      <c r="PXG2" s="22"/>
      <c r="PXH2" s="22"/>
      <c r="PXI2" s="22"/>
      <c r="PXJ2" s="22"/>
      <c r="PXK2" s="22"/>
      <c r="PXL2" s="22"/>
      <c r="PXM2" s="22"/>
      <c r="PXN2" s="22"/>
      <c r="PXO2" s="22"/>
      <c r="PXP2" s="22"/>
      <c r="PXQ2" s="22"/>
      <c r="PXR2" s="22"/>
      <c r="PXS2" s="22"/>
      <c r="PXT2" s="22"/>
      <c r="PXU2" s="22"/>
      <c r="PXV2" s="22"/>
      <c r="PXW2" s="22"/>
      <c r="PXX2" s="22"/>
      <c r="PXY2" s="22"/>
      <c r="PXZ2" s="22"/>
      <c r="PYA2" s="22"/>
      <c r="PYB2" s="22"/>
      <c r="PYC2" s="22"/>
      <c r="PYD2" s="22"/>
      <c r="PYE2" s="22"/>
      <c r="PYF2" s="22"/>
      <c r="PYG2" s="22"/>
      <c r="PYH2" s="22"/>
      <c r="PYI2" s="22"/>
      <c r="PYJ2" s="22"/>
      <c r="PYK2" s="22"/>
      <c r="PYL2" s="22"/>
      <c r="PYM2" s="22"/>
      <c r="PYN2" s="22"/>
      <c r="PYO2" s="22"/>
      <c r="PYP2" s="22"/>
      <c r="PYQ2" s="22"/>
      <c r="PYR2" s="22"/>
      <c r="PYS2" s="22"/>
      <c r="PYT2" s="22"/>
      <c r="PYU2" s="22"/>
      <c r="PYV2" s="22"/>
      <c r="PYW2" s="22"/>
      <c r="PYX2" s="22"/>
      <c r="PYY2" s="22"/>
      <c r="PYZ2" s="22"/>
      <c r="PZA2" s="22"/>
      <c r="PZB2" s="22"/>
      <c r="PZC2" s="22"/>
      <c r="PZD2" s="22"/>
      <c r="PZE2" s="22"/>
      <c r="PZF2" s="22"/>
      <c r="PZG2" s="22"/>
      <c r="PZH2" s="22"/>
      <c r="PZI2" s="22"/>
      <c r="PZJ2" s="22"/>
      <c r="PZK2" s="22"/>
      <c r="PZL2" s="22"/>
      <c r="PZM2" s="22"/>
      <c r="PZN2" s="22"/>
      <c r="PZO2" s="22"/>
      <c r="PZP2" s="22"/>
      <c r="PZQ2" s="22"/>
      <c r="PZR2" s="22"/>
      <c r="PZS2" s="22"/>
      <c r="PZT2" s="22"/>
      <c r="PZU2" s="22"/>
      <c r="PZV2" s="22"/>
      <c r="PZW2" s="22"/>
      <c r="PZX2" s="22"/>
      <c r="PZY2" s="22"/>
      <c r="PZZ2" s="22"/>
      <c r="QAA2" s="22"/>
      <c r="QAB2" s="22"/>
      <c r="QAC2" s="22"/>
      <c r="QAD2" s="22"/>
      <c r="QAE2" s="22"/>
      <c r="QAF2" s="22"/>
      <c r="QAG2" s="22"/>
      <c r="QAH2" s="22"/>
      <c r="QAI2" s="22"/>
      <c r="QAJ2" s="22"/>
      <c r="QAK2" s="22"/>
      <c r="QAL2" s="22"/>
      <c r="QAM2" s="22"/>
      <c r="QAN2" s="22"/>
      <c r="QAO2" s="22"/>
      <c r="QAP2" s="22"/>
      <c r="QAQ2" s="22"/>
      <c r="QAR2" s="22"/>
      <c r="QAS2" s="22"/>
      <c r="QAT2" s="22"/>
      <c r="QAU2" s="22"/>
      <c r="QAV2" s="22"/>
      <c r="QAW2" s="22"/>
      <c r="QAX2" s="22"/>
      <c r="QAY2" s="22"/>
      <c r="QAZ2" s="22"/>
      <c r="QBA2" s="22"/>
      <c r="QBB2" s="22"/>
      <c r="QBC2" s="22"/>
      <c r="QBD2" s="22"/>
      <c r="QBE2" s="22"/>
      <c r="QBF2" s="22"/>
      <c r="QBG2" s="22"/>
      <c r="QBH2" s="22"/>
      <c r="QBI2" s="22"/>
      <c r="QBJ2" s="22"/>
      <c r="QBK2" s="22"/>
      <c r="QBL2" s="22"/>
      <c r="QBM2" s="22"/>
      <c r="QBN2" s="22"/>
      <c r="QBO2" s="22"/>
      <c r="QBP2" s="22"/>
      <c r="QBQ2" s="22"/>
      <c r="QBR2" s="22"/>
      <c r="QBS2" s="22"/>
      <c r="QBT2" s="22"/>
      <c r="QBU2" s="22"/>
      <c r="QBV2" s="22"/>
      <c r="QBW2" s="22"/>
      <c r="QBX2" s="22"/>
      <c r="QBY2" s="22"/>
      <c r="QBZ2" s="22"/>
      <c r="QCA2" s="22"/>
      <c r="QCB2" s="22"/>
      <c r="QCC2" s="22"/>
      <c r="QCD2" s="22"/>
      <c r="QCE2" s="22"/>
      <c r="QCF2" s="22"/>
      <c r="QCG2" s="22"/>
      <c r="QCH2" s="22"/>
      <c r="QCI2" s="22"/>
      <c r="QCJ2" s="22"/>
      <c r="QCK2" s="22"/>
      <c r="QCL2" s="22"/>
      <c r="QCM2" s="22"/>
      <c r="QCN2" s="22"/>
      <c r="QCO2" s="22"/>
      <c r="QCP2" s="22"/>
      <c r="QCQ2" s="22"/>
      <c r="QCR2" s="22"/>
      <c r="QCS2" s="22"/>
      <c r="QCT2" s="22"/>
      <c r="QCU2" s="22"/>
      <c r="QCV2" s="22"/>
      <c r="QCW2" s="22"/>
      <c r="QCX2" s="22"/>
      <c r="QCY2" s="22"/>
      <c r="QCZ2" s="22"/>
      <c r="QDA2" s="22"/>
      <c r="QDB2" s="22"/>
      <c r="QDC2" s="22"/>
      <c r="QDD2" s="22"/>
      <c r="QDE2" s="22"/>
      <c r="QDF2" s="22"/>
      <c r="QDG2" s="22"/>
      <c r="QDH2" s="22"/>
      <c r="QDI2" s="22"/>
      <c r="QDJ2" s="22"/>
      <c r="QDK2" s="22"/>
      <c r="QDL2" s="22"/>
      <c r="QDM2" s="22"/>
      <c r="QDN2" s="22"/>
      <c r="QDO2" s="22"/>
      <c r="QDP2" s="22"/>
      <c r="QDQ2" s="22"/>
      <c r="QDR2" s="22"/>
      <c r="QDS2" s="22"/>
      <c r="QDT2" s="22"/>
      <c r="QDU2" s="22"/>
      <c r="QDV2" s="22"/>
      <c r="QDW2" s="22"/>
      <c r="QDX2" s="22"/>
      <c r="QDY2" s="22"/>
      <c r="QDZ2" s="22"/>
      <c r="QEA2" s="22"/>
      <c r="QEB2" s="22"/>
      <c r="QEC2" s="22"/>
      <c r="QED2" s="22"/>
      <c r="QEE2" s="22"/>
      <c r="QEF2" s="22"/>
      <c r="QEG2" s="22"/>
      <c r="QEH2" s="22"/>
      <c r="QEI2" s="22"/>
      <c r="QEJ2" s="22"/>
      <c r="QEK2" s="22"/>
      <c r="QEL2" s="22"/>
      <c r="QEM2" s="22"/>
      <c r="QEN2" s="22"/>
      <c r="QEO2" s="22"/>
      <c r="QEP2" s="22"/>
      <c r="QEQ2" s="22"/>
      <c r="QER2" s="22"/>
      <c r="QES2" s="22"/>
      <c r="QET2" s="22"/>
      <c r="QEU2" s="22"/>
      <c r="QEV2" s="22"/>
      <c r="QEW2" s="22"/>
      <c r="QEX2" s="22"/>
      <c r="QEY2" s="22"/>
      <c r="QEZ2" s="22"/>
      <c r="QFA2" s="22"/>
      <c r="QFB2" s="22"/>
      <c r="QFC2" s="22"/>
      <c r="QFD2" s="22"/>
      <c r="QFE2" s="22"/>
      <c r="QFF2" s="22"/>
      <c r="QFG2" s="22"/>
      <c r="QFH2" s="22"/>
      <c r="QFI2" s="22"/>
      <c r="QFJ2" s="22"/>
      <c r="QFK2" s="22"/>
      <c r="QFL2" s="22"/>
      <c r="QFM2" s="22"/>
      <c r="QFN2" s="22"/>
      <c r="QFO2" s="22"/>
      <c r="QFP2" s="22"/>
      <c r="QFQ2" s="22"/>
      <c r="QFR2" s="22"/>
      <c r="QFS2" s="22"/>
      <c r="QFT2" s="22"/>
      <c r="QFU2" s="22"/>
      <c r="QFV2" s="22"/>
      <c r="QFW2" s="22"/>
      <c r="QFX2" s="22"/>
      <c r="QFY2" s="22"/>
      <c r="QFZ2" s="22"/>
      <c r="QGA2" s="22"/>
      <c r="QGB2" s="22"/>
      <c r="QGC2" s="22"/>
      <c r="QGD2" s="22"/>
      <c r="QGE2" s="22"/>
      <c r="QGF2" s="22"/>
      <c r="QGG2" s="22"/>
      <c r="QGH2" s="22"/>
      <c r="QGI2" s="22"/>
      <c r="QGJ2" s="22"/>
      <c r="QGK2" s="22"/>
      <c r="QGL2" s="22"/>
      <c r="QGM2" s="22"/>
      <c r="QGN2" s="22"/>
      <c r="QGO2" s="22"/>
      <c r="QGP2" s="22"/>
      <c r="QGQ2" s="22"/>
      <c r="QGR2" s="22"/>
      <c r="QGS2" s="22"/>
      <c r="QGT2" s="22"/>
      <c r="QGU2" s="22"/>
      <c r="QGV2" s="22"/>
      <c r="QGW2" s="22"/>
      <c r="QGX2" s="22"/>
      <c r="QGY2" s="22"/>
      <c r="QGZ2" s="22"/>
      <c r="QHA2" s="22"/>
      <c r="QHB2" s="22"/>
      <c r="QHC2" s="22"/>
      <c r="QHD2" s="22"/>
      <c r="QHE2" s="22"/>
      <c r="QHF2" s="22"/>
      <c r="QHG2" s="22"/>
      <c r="QHH2" s="22"/>
      <c r="QHI2" s="22"/>
      <c r="QHJ2" s="22"/>
      <c r="QHK2" s="22"/>
      <c r="QHL2" s="22"/>
      <c r="QHM2" s="22"/>
      <c r="QHN2" s="22"/>
      <c r="QHO2" s="22"/>
      <c r="QHP2" s="22"/>
      <c r="QHQ2" s="22"/>
      <c r="QHR2" s="22"/>
      <c r="QHS2" s="22"/>
      <c r="QHT2" s="22"/>
      <c r="QHU2" s="22"/>
      <c r="QHV2" s="22"/>
      <c r="QHW2" s="22"/>
      <c r="QHX2" s="22"/>
      <c r="QHY2" s="22"/>
      <c r="QHZ2" s="22"/>
      <c r="QIA2" s="22"/>
      <c r="QIB2" s="22"/>
      <c r="QIC2" s="22"/>
      <c r="QID2" s="22"/>
      <c r="QIE2" s="22"/>
      <c r="QIF2" s="22"/>
      <c r="QIG2" s="22"/>
      <c r="QIH2" s="22"/>
      <c r="QII2" s="22"/>
      <c r="QIJ2" s="22"/>
      <c r="QIK2" s="22"/>
      <c r="QIL2" s="22"/>
      <c r="QIM2" s="22"/>
      <c r="QIN2" s="22"/>
      <c r="QIO2" s="22"/>
      <c r="QIP2" s="22"/>
      <c r="QIQ2" s="22"/>
      <c r="QIR2" s="22"/>
      <c r="QIS2" s="22"/>
      <c r="QIT2" s="22"/>
      <c r="QIU2" s="22"/>
      <c r="QIV2" s="22"/>
      <c r="QIW2" s="22"/>
      <c r="QIX2" s="22"/>
      <c r="QIY2" s="22"/>
      <c r="QIZ2" s="22"/>
      <c r="QJA2" s="22"/>
      <c r="QJB2" s="22"/>
      <c r="QJC2" s="22"/>
      <c r="QJD2" s="22"/>
      <c r="QJE2" s="22"/>
      <c r="QJF2" s="22"/>
      <c r="QJG2" s="22"/>
      <c r="QJH2" s="22"/>
      <c r="QJI2" s="22"/>
      <c r="QJJ2" s="22"/>
      <c r="QJK2" s="22"/>
      <c r="QJL2" s="22"/>
      <c r="QJM2" s="22"/>
      <c r="QJN2" s="22"/>
      <c r="QJO2" s="22"/>
      <c r="QJP2" s="22"/>
      <c r="QJQ2" s="22"/>
      <c r="QJR2" s="22"/>
      <c r="QJS2" s="22"/>
      <c r="QJT2" s="22"/>
      <c r="QJU2" s="22"/>
      <c r="QJV2" s="22"/>
      <c r="QJW2" s="22"/>
      <c r="QJX2" s="22"/>
      <c r="QJY2" s="22"/>
      <c r="QJZ2" s="22"/>
      <c r="QKA2" s="22"/>
      <c r="QKB2" s="22"/>
      <c r="QKC2" s="22"/>
      <c r="QKD2" s="22"/>
      <c r="QKE2" s="22"/>
      <c r="QKF2" s="22"/>
      <c r="QKG2" s="22"/>
      <c r="QKH2" s="22"/>
      <c r="QKI2" s="22"/>
      <c r="QKJ2" s="22"/>
      <c r="QKK2" s="22"/>
      <c r="QKL2" s="22"/>
      <c r="QKM2" s="22"/>
      <c r="QKN2" s="22"/>
      <c r="QKO2" s="22"/>
      <c r="QKP2" s="22"/>
      <c r="QKQ2" s="22"/>
      <c r="QKR2" s="22"/>
      <c r="QKS2" s="22"/>
      <c r="QKT2" s="22"/>
      <c r="QKU2" s="22"/>
      <c r="QKV2" s="22"/>
      <c r="QKW2" s="22"/>
      <c r="QKX2" s="22"/>
      <c r="QKY2" s="22"/>
      <c r="QKZ2" s="22"/>
      <c r="QLA2" s="22"/>
      <c r="QLB2" s="22"/>
      <c r="QLC2" s="22"/>
      <c r="QLD2" s="22"/>
      <c r="QLE2" s="22"/>
      <c r="QLF2" s="22"/>
      <c r="QLG2" s="22"/>
      <c r="QLH2" s="22"/>
      <c r="QLI2" s="22"/>
      <c r="QLJ2" s="22"/>
      <c r="QLK2" s="22"/>
      <c r="QLL2" s="22"/>
      <c r="QLM2" s="22"/>
      <c r="QLN2" s="22"/>
      <c r="QLO2" s="22"/>
      <c r="QLP2" s="22"/>
      <c r="QLQ2" s="22"/>
      <c r="QLR2" s="22"/>
      <c r="QLS2" s="22"/>
      <c r="QLT2" s="22"/>
      <c r="QLU2" s="22"/>
      <c r="QLV2" s="22"/>
      <c r="QLW2" s="22"/>
      <c r="QLX2" s="22"/>
      <c r="QLY2" s="22"/>
      <c r="QLZ2" s="22"/>
      <c r="QMA2" s="22"/>
      <c r="QMB2" s="22"/>
      <c r="QMC2" s="22"/>
      <c r="QMD2" s="22"/>
      <c r="QME2" s="22"/>
      <c r="QMF2" s="22"/>
      <c r="QMG2" s="22"/>
      <c r="QMH2" s="22"/>
      <c r="QMI2" s="22"/>
      <c r="QMJ2" s="22"/>
      <c r="QMK2" s="22"/>
      <c r="QML2" s="22"/>
      <c r="QMM2" s="22"/>
      <c r="QMN2" s="22"/>
      <c r="QMO2" s="22"/>
      <c r="QMP2" s="22"/>
      <c r="QMQ2" s="22"/>
      <c r="QMR2" s="22"/>
      <c r="QMS2" s="22"/>
      <c r="QMT2" s="22"/>
      <c r="QMU2" s="22"/>
      <c r="QMV2" s="22"/>
      <c r="QMW2" s="22"/>
      <c r="QMX2" s="22"/>
      <c r="QMY2" s="22"/>
      <c r="QMZ2" s="22"/>
      <c r="QNA2" s="22"/>
      <c r="QNB2" s="22"/>
      <c r="QNC2" s="22"/>
      <c r="QND2" s="22"/>
      <c r="QNE2" s="22"/>
      <c r="QNF2" s="22"/>
      <c r="QNG2" s="22"/>
      <c r="QNH2" s="22"/>
      <c r="QNI2" s="22"/>
      <c r="QNJ2" s="22"/>
      <c r="QNK2" s="22"/>
      <c r="QNL2" s="22"/>
      <c r="QNM2" s="22"/>
      <c r="QNN2" s="22"/>
      <c r="QNO2" s="22"/>
      <c r="QNP2" s="22"/>
      <c r="QNQ2" s="22"/>
      <c r="QNR2" s="22"/>
      <c r="QNS2" s="22"/>
      <c r="QNT2" s="22"/>
      <c r="QNU2" s="22"/>
      <c r="QNV2" s="22"/>
      <c r="QNW2" s="22"/>
      <c r="QNX2" s="22"/>
      <c r="QNY2" s="22"/>
      <c r="QNZ2" s="22"/>
      <c r="QOA2" s="22"/>
      <c r="QOB2" s="22"/>
      <c r="QOC2" s="22"/>
      <c r="QOD2" s="22"/>
      <c r="QOE2" s="22"/>
      <c r="QOF2" s="22"/>
      <c r="QOG2" s="22"/>
      <c r="QOH2" s="22"/>
      <c r="QOI2" s="22"/>
      <c r="QOJ2" s="22"/>
      <c r="QOK2" s="22"/>
      <c r="QOL2" s="22"/>
      <c r="QOM2" s="22"/>
      <c r="QON2" s="22"/>
      <c r="QOO2" s="22"/>
      <c r="QOP2" s="22"/>
      <c r="QOQ2" s="22"/>
      <c r="QOR2" s="22"/>
      <c r="QOS2" s="22"/>
      <c r="QOT2" s="22"/>
      <c r="QOU2" s="22"/>
      <c r="QOV2" s="22"/>
      <c r="QOW2" s="22"/>
      <c r="QOX2" s="22"/>
      <c r="QOY2" s="22"/>
      <c r="QOZ2" s="22"/>
      <c r="QPA2" s="22"/>
      <c r="QPB2" s="22"/>
      <c r="QPC2" s="22"/>
      <c r="QPD2" s="22"/>
      <c r="QPE2" s="22"/>
      <c r="QPF2" s="22"/>
      <c r="QPG2" s="22"/>
      <c r="QPH2" s="22"/>
      <c r="QPI2" s="22"/>
      <c r="QPJ2" s="22"/>
      <c r="QPK2" s="22"/>
      <c r="QPL2" s="22"/>
      <c r="QPM2" s="22"/>
      <c r="QPN2" s="22"/>
      <c r="QPO2" s="22"/>
      <c r="QPP2" s="22"/>
      <c r="QPQ2" s="22"/>
      <c r="QPR2" s="22"/>
      <c r="QPS2" s="22"/>
      <c r="QPT2" s="22"/>
      <c r="QPU2" s="22"/>
      <c r="QPV2" s="22"/>
      <c r="QPW2" s="22"/>
      <c r="QPX2" s="22"/>
      <c r="QPY2" s="22"/>
      <c r="QPZ2" s="22"/>
      <c r="QQA2" s="22"/>
      <c r="QQB2" s="22"/>
      <c r="QQC2" s="22"/>
      <c r="QQD2" s="22"/>
      <c r="QQE2" s="22"/>
      <c r="QQF2" s="22"/>
      <c r="QQG2" s="22"/>
      <c r="QQH2" s="22"/>
      <c r="QQI2" s="22"/>
      <c r="QQJ2" s="22"/>
      <c r="QQK2" s="22"/>
      <c r="QQL2" s="22"/>
      <c r="QQM2" s="22"/>
      <c r="QQN2" s="22"/>
      <c r="QQO2" s="22"/>
      <c r="QQP2" s="22"/>
      <c r="QQQ2" s="22"/>
      <c r="QQR2" s="22"/>
      <c r="QQS2" s="22"/>
      <c r="QQT2" s="22"/>
      <c r="QQU2" s="22"/>
      <c r="QQV2" s="22"/>
      <c r="QQW2" s="22"/>
      <c r="QQX2" s="22"/>
      <c r="QQY2" s="22"/>
      <c r="QQZ2" s="22"/>
      <c r="QRA2" s="22"/>
      <c r="QRB2" s="22"/>
      <c r="QRC2" s="22"/>
      <c r="QRD2" s="22"/>
      <c r="QRE2" s="22"/>
      <c r="QRF2" s="22"/>
      <c r="QRG2" s="22"/>
      <c r="QRH2" s="22"/>
      <c r="QRI2" s="22"/>
      <c r="QRJ2" s="22"/>
      <c r="QRK2" s="22"/>
      <c r="QRL2" s="22"/>
      <c r="QRM2" s="22"/>
      <c r="QRN2" s="22"/>
      <c r="QRO2" s="22"/>
      <c r="QRP2" s="22"/>
      <c r="QRQ2" s="22"/>
      <c r="QRR2" s="22"/>
      <c r="QRS2" s="22"/>
      <c r="QRT2" s="22"/>
      <c r="QRU2" s="22"/>
      <c r="QRV2" s="22"/>
      <c r="QRW2" s="22"/>
      <c r="QRX2" s="22"/>
      <c r="QRY2" s="22"/>
      <c r="QRZ2" s="22"/>
      <c r="QSA2" s="22"/>
      <c r="QSB2" s="22"/>
      <c r="QSC2" s="22"/>
      <c r="QSD2" s="22"/>
      <c r="QSE2" s="22"/>
      <c r="QSF2" s="22"/>
      <c r="QSG2" s="22"/>
      <c r="QSH2" s="22"/>
      <c r="QSI2" s="22"/>
      <c r="QSJ2" s="22"/>
      <c r="QSK2" s="22"/>
      <c r="QSL2" s="22"/>
      <c r="QSM2" s="22"/>
      <c r="QSN2" s="22"/>
      <c r="QSO2" s="22"/>
      <c r="QSP2" s="22"/>
      <c r="QSQ2" s="22"/>
      <c r="QSR2" s="22"/>
      <c r="QSS2" s="22"/>
      <c r="QST2" s="22"/>
      <c r="QSU2" s="22"/>
      <c r="QSV2" s="22"/>
      <c r="QSW2" s="22"/>
      <c r="QSX2" s="22"/>
      <c r="QSY2" s="22"/>
      <c r="QSZ2" s="22"/>
      <c r="QTA2" s="22"/>
      <c r="QTB2" s="22"/>
      <c r="QTC2" s="22"/>
      <c r="QTD2" s="22"/>
      <c r="QTE2" s="22"/>
      <c r="QTF2" s="22"/>
      <c r="QTG2" s="22"/>
      <c r="QTH2" s="22"/>
      <c r="QTI2" s="22"/>
      <c r="QTJ2" s="22"/>
      <c r="QTK2" s="22"/>
      <c r="QTL2" s="22"/>
      <c r="QTM2" s="22"/>
      <c r="QTN2" s="22"/>
      <c r="QTO2" s="22"/>
      <c r="QTP2" s="22"/>
      <c r="QTQ2" s="22"/>
      <c r="QTR2" s="22"/>
      <c r="QTS2" s="22"/>
      <c r="QTT2" s="22"/>
      <c r="QTU2" s="22"/>
      <c r="QTV2" s="22"/>
      <c r="QTW2" s="22"/>
      <c r="QTX2" s="22"/>
      <c r="QTY2" s="22"/>
      <c r="QTZ2" s="22"/>
      <c r="QUA2" s="22"/>
      <c r="QUB2" s="22"/>
      <c r="QUC2" s="22"/>
      <c r="QUD2" s="22"/>
      <c r="QUE2" s="22"/>
      <c r="QUF2" s="22"/>
      <c r="QUG2" s="22"/>
      <c r="QUH2" s="22"/>
      <c r="QUI2" s="22"/>
      <c r="QUJ2" s="22"/>
      <c r="QUK2" s="22"/>
      <c r="QUL2" s="22"/>
      <c r="QUM2" s="22"/>
      <c r="QUN2" s="22"/>
      <c r="QUO2" s="22"/>
      <c r="QUP2" s="22"/>
      <c r="QUQ2" s="22"/>
      <c r="QUR2" s="22"/>
      <c r="QUS2" s="22"/>
      <c r="QUT2" s="22"/>
      <c r="QUU2" s="22"/>
      <c r="QUV2" s="22"/>
      <c r="QUW2" s="22"/>
      <c r="QUX2" s="22"/>
      <c r="QUY2" s="22"/>
      <c r="QUZ2" s="22"/>
      <c r="QVA2" s="22"/>
      <c r="QVB2" s="22"/>
      <c r="QVC2" s="22"/>
      <c r="QVD2" s="22"/>
      <c r="QVE2" s="22"/>
      <c r="QVF2" s="22"/>
      <c r="QVG2" s="22"/>
      <c r="QVH2" s="22"/>
      <c r="QVI2" s="22"/>
      <c r="QVJ2" s="22"/>
      <c r="QVK2" s="22"/>
      <c r="QVL2" s="22"/>
      <c r="QVM2" s="22"/>
      <c r="QVN2" s="22"/>
      <c r="QVO2" s="22"/>
      <c r="QVP2" s="22"/>
      <c r="QVQ2" s="22"/>
      <c r="QVR2" s="22"/>
      <c r="QVS2" s="22"/>
      <c r="QVT2" s="22"/>
      <c r="QVU2" s="22"/>
      <c r="QVV2" s="22"/>
      <c r="QVW2" s="22"/>
      <c r="QVX2" s="22"/>
      <c r="QVY2" s="22"/>
      <c r="QVZ2" s="22"/>
      <c r="QWA2" s="22"/>
      <c r="QWB2" s="22"/>
      <c r="QWC2" s="22"/>
      <c r="QWD2" s="22"/>
      <c r="QWE2" s="22"/>
      <c r="QWF2" s="22"/>
      <c r="QWG2" s="22"/>
      <c r="QWH2" s="22"/>
      <c r="QWI2" s="22"/>
      <c r="QWJ2" s="22"/>
      <c r="QWK2" s="22"/>
      <c r="QWL2" s="22"/>
      <c r="QWM2" s="22"/>
      <c r="QWN2" s="22"/>
      <c r="QWO2" s="22"/>
      <c r="QWP2" s="22"/>
      <c r="QWQ2" s="22"/>
      <c r="QWR2" s="22"/>
      <c r="QWS2" s="22"/>
      <c r="QWT2" s="22"/>
      <c r="QWU2" s="22"/>
      <c r="QWV2" s="22"/>
      <c r="QWW2" s="22"/>
      <c r="QWX2" s="22"/>
      <c r="QWY2" s="22"/>
      <c r="QWZ2" s="22"/>
      <c r="QXA2" s="22"/>
      <c r="QXB2" s="22"/>
      <c r="QXC2" s="22"/>
      <c r="QXD2" s="22"/>
      <c r="QXE2" s="22"/>
      <c r="QXF2" s="22"/>
      <c r="QXG2" s="22"/>
      <c r="QXH2" s="22"/>
      <c r="QXI2" s="22"/>
      <c r="QXJ2" s="22"/>
      <c r="QXK2" s="22"/>
      <c r="QXL2" s="22"/>
      <c r="QXM2" s="22"/>
      <c r="QXN2" s="22"/>
      <c r="QXO2" s="22"/>
      <c r="QXP2" s="22"/>
      <c r="QXQ2" s="22"/>
      <c r="QXR2" s="22"/>
      <c r="QXS2" s="22"/>
      <c r="QXT2" s="22"/>
      <c r="QXU2" s="22"/>
      <c r="QXV2" s="22"/>
      <c r="QXW2" s="22"/>
      <c r="QXX2" s="22"/>
      <c r="QXY2" s="22"/>
      <c r="QXZ2" s="22"/>
      <c r="QYA2" s="22"/>
      <c r="QYB2" s="22"/>
      <c r="QYC2" s="22"/>
      <c r="QYD2" s="22"/>
      <c r="QYE2" s="22"/>
      <c r="QYF2" s="22"/>
      <c r="QYG2" s="22"/>
      <c r="QYH2" s="22"/>
      <c r="QYI2" s="22"/>
      <c r="QYJ2" s="22"/>
      <c r="QYK2" s="22"/>
      <c r="QYL2" s="22"/>
      <c r="QYM2" s="22"/>
      <c r="QYN2" s="22"/>
      <c r="QYO2" s="22"/>
      <c r="QYP2" s="22"/>
      <c r="QYQ2" s="22"/>
      <c r="QYR2" s="22"/>
      <c r="QYS2" s="22"/>
      <c r="QYT2" s="22"/>
      <c r="QYU2" s="22"/>
      <c r="QYV2" s="22"/>
      <c r="QYW2" s="22"/>
      <c r="QYX2" s="22"/>
      <c r="QYY2" s="22"/>
      <c r="QYZ2" s="22"/>
      <c r="QZA2" s="22"/>
      <c r="QZB2" s="22"/>
      <c r="QZC2" s="22"/>
      <c r="QZD2" s="22"/>
      <c r="QZE2" s="22"/>
      <c r="QZF2" s="22"/>
      <c r="QZG2" s="22"/>
      <c r="QZH2" s="22"/>
      <c r="QZI2" s="22"/>
      <c r="QZJ2" s="22"/>
      <c r="QZK2" s="22"/>
      <c r="QZL2" s="22"/>
      <c r="QZM2" s="22"/>
      <c r="QZN2" s="22"/>
      <c r="QZO2" s="22"/>
      <c r="QZP2" s="22"/>
      <c r="QZQ2" s="22"/>
      <c r="QZR2" s="22"/>
      <c r="QZS2" s="22"/>
      <c r="QZT2" s="22"/>
      <c r="QZU2" s="22"/>
      <c r="QZV2" s="22"/>
      <c r="QZW2" s="22"/>
      <c r="QZX2" s="22"/>
      <c r="QZY2" s="22"/>
      <c r="QZZ2" s="22"/>
      <c r="RAA2" s="22"/>
      <c r="RAB2" s="22"/>
      <c r="RAC2" s="22"/>
      <c r="RAD2" s="22"/>
      <c r="RAE2" s="22"/>
      <c r="RAF2" s="22"/>
      <c r="RAG2" s="22"/>
      <c r="RAH2" s="22"/>
      <c r="RAI2" s="22"/>
      <c r="RAJ2" s="22"/>
      <c r="RAK2" s="22"/>
      <c r="RAL2" s="22"/>
      <c r="RAM2" s="22"/>
      <c r="RAN2" s="22"/>
      <c r="RAO2" s="22"/>
      <c r="RAP2" s="22"/>
      <c r="RAQ2" s="22"/>
      <c r="RAR2" s="22"/>
      <c r="RAS2" s="22"/>
      <c r="RAT2" s="22"/>
      <c r="RAU2" s="22"/>
      <c r="RAV2" s="22"/>
      <c r="RAW2" s="22"/>
      <c r="RAX2" s="22"/>
      <c r="RAY2" s="22"/>
      <c r="RAZ2" s="22"/>
      <c r="RBA2" s="22"/>
      <c r="RBB2" s="22"/>
      <c r="RBC2" s="22"/>
      <c r="RBD2" s="22"/>
      <c r="RBE2" s="22"/>
      <c r="RBF2" s="22"/>
      <c r="RBG2" s="22"/>
      <c r="RBH2" s="22"/>
      <c r="RBI2" s="22"/>
      <c r="RBJ2" s="22"/>
      <c r="RBK2" s="22"/>
      <c r="RBL2" s="22"/>
      <c r="RBM2" s="22"/>
      <c r="RBN2" s="22"/>
      <c r="RBO2" s="22"/>
      <c r="RBP2" s="22"/>
      <c r="RBQ2" s="22"/>
      <c r="RBR2" s="22"/>
      <c r="RBS2" s="22"/>
      <c r="RBT2" s="22"/>
      <c r="RBU2" s="22"/>
      <c r="RBV2" s="22"/>
      <c r="RBW2" s="22"/>
      <c r="RBX2" s="22"/>
      <c r="RBY2" s="22"/>
      <c r="RBZ2" s="22"/>
      <c r="RCA2" s="22"/>
      <c r="RCB2" s="22"/>
      <c r="RCC2" s="22"/>
      <c r="RCD2" s="22"/>
      <c r="RCE2" s="22"/>
      <c r="RCF2" s="22"/>
      <c r="RCG2" s="22"/>
      <c r="RCH2" s="22"/>
      <c r="RCI2" s="22"/>
      <c r="RCJ2" s="22"/>
      <c r="RCK2" s="22"/>
      <c r="RCL2" s="22"/>
      <c r="RCM2" s="22"/>
      <c r="RCN2" s="22"/>
      <c r="RCO2" s="22"/>
      <c r="RCP2" s="22"/>
      <c r="RCQ2" s="22"/>
      <c r="RCR2" s="22"/>
      <c r="RCS2" s="22"/>
      <c r="RCT2" s="22"/>
      <c r="RCU2" s="22"/>
      <c r="RCV2" s="22"/>
      <c r="RCW2" s="22"/>
      <c r="RCX2" s="22"/>
      <c r="RCY2" s="22"/>
      <c r="RCZ2" s="22"/>
      <c r="RDA2" s="22"/>
      <c r="RDB2" s="22"/>
      <c r="RDC2" s="22"/>
      <c r="RDD2" s="22"/>
      <c r="RDE2" s="22"/>
      <c r="RDF2" s="22"/>
      <c r="RDG2" s="22"/>
      <c r="RDH2" s="22"/>
      <c r="RDI2" s="22"/>
      <c r="RDJ2" s="22"/>
      <c r="RDK2" s="22"/>
      <c r="RDL2" s="22"/>
      <c r="RDM2" s="22"/>
      <c r="RDN2" s="22"/>
      <c r="RDO2" s="22"/>
      <c r="RDP2" s="22"/>
      <c r="RDQ2" s="22"/>
      <c r="RDR2" s="22"/>
      <c r="RDS2" s="22"/>
      <c r="RDT2" s="22"/>
      <c r="RDU2" s="22"/>
      <c r="RDV2" s="22"/>
      <c r="RDW2" s="22"/>
      <c r="RDX2" s="22"/>
      <c r="RDY2" s="22"/>
      <c r="RDZ2" s="22"/>
      <c r="REA2" s="22"/>
      <c r="REB2" s="22"/>
      <c r="REC2" s="22"/>
      <c r="RED2" s="22"/>
      <c r="REE2" s="22"/>
      <c r="REF2" s="22"/>
      <c r="REG2" s="22"/>
      <c r="REH2" s="22"/>
      <c r="REI2" s="22"/>
      <c r="REJ2" s="22"/>
      <c r="REK2" s="22"/>
      <c r="REL2" s="22"/>
      <c r="REM2" s="22"/>
      <c r="REN2" s="22"/>
      <c r="REO2" s="22"/>
      <c r="REP2" s="22"/>
      <c r="REQ2" s="22"/>
      <c r="RER2" s="22"/>
      <c r="RES2" s="22"/>
      <c r="RET2" s="22"/>
      <c r="REU2" s="22"/>
      <c r="REV2" s="22"/>
      <c r="REW2" s="22"/>
      <c r="REX2" s="22"/>
      <c r="REY2" s="22"/>
      <c r="REZ2" s="22"/>
      <c r="RFA2" s="22"/>
      <c r="RFB2" s="22"/>
      <c r="RFC2" s="22"/>
      <c r="RFD2" s="22"/>
      <c r="RFE2" s="22"/>
      <c r="RFF2" s="22"/>
      <c r="RFG2" s="22"/>
      <c r="RFH2" s="22"/>
      <c r="RFI2" s="22"/>
      <c r="RFJ2" s="22"/>
      <c r="RFK2" s="22"/>
      <c r="RFL2" s="22"/>
      <c r="RFM2" s="22"/>
      <c r="RFN2" s="22"/>
      <c r="RFO2" s="22"/>
      <c r="RFP2" s="22"/>
      <c r="RFQ2" s="22"/>
      <c r="RFR2" s="22"/>
      <c r="RFS2" s="22"/>
      <c r="RFT2" s="22"/>
      <c r="RFU2" s="22"/>
      <c r="RFV2" s="22"/>
      <c r="RFW2" s="22"/>
      <c r="RFX2" s="22"/>
      <c r="RFY2" s="22"/>
      <c r="RFZ2" s="22"/>
      <c r="RGA2" s="22"/>
      <c r="RGB2" s="22"/>
      <c r="RGC2" s="22"/>
      <c r="RGD2" s="22"/>
      <c r="RGE2" s="22"/>
      <c r="RGF2" s="22"/>
      <c r="RGG2" s="22"/>
      <c r="RGH2" s="22"/>
      <c r="RGI2" s="22"/>
      <c r="RGJ2" s="22"/>
      <c r="RGK2" s="22"/>
      <c r="RGL2" s="22"/>
      <c r="RGM2" s="22"/>
      <c r="RGN2" s="22"/>
      <c r="RGO2" s="22"/>
      <c r="RGP2" s="22"/>
      <c r="RGQ2" s="22"/>
      <c r="RGR2" s="22"/>
      <c r="RGS2" s="22"/>
      <c r="RGT2" s="22"/>
      <c r="RGU2" s="22"/>
      <c r="RGV2" s="22"/>
      <c r="RGW2" s="22"/>
      <c r="RGX2" s="22"/>
      <c r="RGY2" s="22"/>
      <c r="RGZ2" s="22"/>
      <c r="RHA2" s="22"/>
      <c r="RHB2" s="22"/>
      <c r="RHC2" s="22"/>
      <c r="RHD2" s="22"/>
      <c r="RHE2" s="22"/>
      <c r="RHF2" s="22"/>
      <c r="RHG2" s="22"/>
      <c r="RHH2" s="22"/>
      <c r="RHI2" s="22"/>
      <c r="RHJ2" s="22"/>
      <c r="RHK2" s="22"/>
      <c r="RHL2" s="22"/>
      <c r="RHM2" s="22"/>
      <c r="RHN2" s="22"/>
      <c r="RHO2" s="22"/>
      <c r="RHP2" s="22"/>
      <c r="RHQ2" s="22"/>
      <c r="RHR2" s="22"/>
      <c r="RHS2" s="22"/>
      <c r="RHT2" s="22"/>
      <c r="RHU2" s="22"/>
      <c r="RHV2" s="22"/>
      <c r="RHW2" s="22"/>
      <c r="RHX2" s="22"/>
      <c r="RHY2" s="22"/>
      <c r="RHZ2" s="22"/>
      <c r="RIA2" s="22"/>
      <c r="RIB2" s="22"/>
      <c r="RIC2" s="22"/>
      <c r="RID2" s="22"/>
      <c r="RIE2" s="22"/>
      <c r="RIF2" s="22"/>
      <c r="RIG2" s="22"/>
      <c r="RIH2" s="22"/>
      <c r="RII2" s="22"/>
      <c r="RIJ2" s="22"/>
      <c r="RIK2" s="22"/>
      <c r="RIL2" s="22"/>
      <c r="RIM2" s="22"/>
      <c r="RIN2" s="22"/>
      <c r="RIO2" s="22"/>
      <c r="RIP2" s="22"/>
      <c r="RIQ2" s="22"/>
      <c r="RIR2" s="22"/>
      <c r="RIS2" s="22"/>
      <c r="RIT2" s="22"/>
      <c r="RIU2" s="22"/>
      <c r="RIV2" s="22"/>
      <c r="RIW2" s="22"/>
      <c r="RIX2" s="22"/>
      <c r="RIY2" s="22"/>
      <c r="RIZ2" s="22"/>
      <c r="RJA2" s="22"/>
      <c r="RJB2" s="22"/>
      <c r="RJC2" s="22"/>
      <c r="RJD2" s="22"/>
      <c r="RJE2" s="22"/>
      <c r="RJF2" s="22"/>
      <c r="RJG2" s="22"/>
      <c r="RJH2" s="22"/>
      <c r="RJI2" s="22"/>
      <c r="RJJ2" s="22"/>
      <c r="RJK2" s="22"/>
      <c r="RJL2" s="22"/>
      <c r="RJM2" s="22"/>
      <c r="RJN2" s="22"/>
      <c r="RJO2" s="22"/>
      <c r="RJP2" s="22"/>
      <c r="RJQ2" s="22"/>
      <c r="RJR2" s="22"/>
      <c r="RJS2" s="22"/>
      <c r="RJT2" s="22"/>
      <c r="RJU2" s="22"/>
      <c r="RJV2" s="22"/>
      <c r="RJW2" s="22"/>
      <c r="RJX2" s="22"/>
      <c r="RJY2" s="22"/>
      <c r="RJZ2" s="22"/>
      <c r="RKA2" s="22"/>
      <c r="RKB2" s="22"/>
      <c r="RKC2" s="22"/>
      <c r="RKD2" s="22"/>
      <c r="RKE2" s="22"/>
      <c r="RKF2" s="22"/>
      <c r="RKG2" s="22"/>
      <c r="RKH2" s="22"/>
      <c r="RKI2" s="22"/>
      <c r="RKJ2" s="22"/>
      <c r="RKK2" s="22"/>
      <c r="RKL2" s="22"/>
      <c r="RKM2" s="22"/>
      <c r="RKN2" s="22"/>
      <c r="RKO2" s="22"/>
      <c r="RKP2" s="22"/>
      <c r="RKQ2" s="22"/>
      <c r="RKR2" s="22"/>
      <c r="RKS2" s="22"/>
      <c r="RKT2" s="22"/>
      <c r="RKU2" s="22"/>
      <c r="RKV2" s="22"/>
      <c r="RKW2" s="22"/>
      <c r="RKX2" s="22"/>
      <c r="RKY2" s="22"/>
      <c r="RKZ2" s="22"/>
      <c r="RLA2" s="22"/>
      <c r="RLB2" s="22"/>
      <c r="RLC2" s="22"/>
      <c r="RLD2" s="22"/>
      <c r="RLE2" s="22"/>
      <c r="RLF2" s="22"/>
      <c r="RLG2" s="22"/>
      <c r="RLH2" s="22"/>
      <c r="RLI2" s="22"/>
      <c r="RLJ2" s="22"/>
      <c r="RLK2" s="22"/>
      <c r="RLL2" s="22"/>
      <c r="RLM2" s="22"/>
      <c r="RLN2" s="22"/>
      <c r="RLO2" s="22"/>
      <c r="RLP2" s="22"/>
      <c r="RLQ2" s="22"/>
      <c r="RLR2" s="22"/>
      <c r="RLS2" s="22"/>
      <c r="RLT2" s="22"/>
      <c r="RLU2" s="22"/>
      <c r="RLV2" s="22"/>
      <c r="RLW2" s="22"/>
      <c r="RLX2" s="22"/>
      <c r="RLY2" s="22"/>
      <c r="RLZ2" s="22"/>
      <c r="RMA2" s="22"/>
      <c r="RMB2" s="22"/>
      <c r="RMC2" s="22"/>
      <c r="RMD2" s="22"/>
      <c r="RME2" s="22"/>
      <c r="RMF2" s="22"/>
      <c r="RMG2" s="22"/>
      <c r="RMH2" s="22"/>
      <c r="RMI2" s="22"/>
      <c r="RMJ2" s="22"/>
      <c r="RMK2" s="22"/>
      <c r="RML2" s="22"/>
      <c r="RMM2" s="22"/>
      <c r="RMN2" s="22"/>
      <c r="RMO2" s="22"/>
      <c r="RMP2" s="22"/>
      <c r="RMQ2" s="22"/>
      <c r="RMR2" s="22"/>
      <c r="RMS2" s="22"/>
      <c r="RMT2" s="22"/>
      <c r="RMU2" s="22"/>
      <c r="RMV2" s="22"/>
      <c r="RMW2" s="22"/>
      <c r="RMX2" s="22"/>
      <c r="RMY2" s="22"/>
      <c r="RMZ2" s="22"/>
      <c r="RNA2" s="22"/>
      <c r="RNB2" s="22"/>
      <c r="RNC2" s="22"/>
      <c r="RND2" s="22"/>
      <c r="RNE2" s="22"/>
      <c r="RNF2" s="22"/>
      <c r="RNG2" s="22"/>
      <c r="RNH2" s="22"/>
      <c r="RNI2" s="22"/>
      <c r="RNJ2" s="22"/>
      <c r="RNK2" s="22"/>
      <c r="RNL2" s="22"/>
      <c r="RNM2" s="22"/>
      <c r="RNN2" s="22"/>
      <c r="RNO2" s="22"/>
      <c r="RNP2" s="22"/>
      <c r="RNQ2" s="22"/>
      <c r="RNR2" s="22"/>
      <c r="RNS2" s="22"/>
      <c r="RNT2" s="22"/>
      <c r="RNU2" s="22"/>
      <c r="RNV2" s="22"/>
      <c r="RNW2" s="22"/>
      <c r="RNX2" s="22"/>
      <c r="RNY2" s="22"/>
      <c r="RNZ2" s="22"/>
      <c r="ROA2" s="22"/>
      <c r="ROB2" s="22"/>
      <c r="ROC2" s="22"/>
      <c r="ROD2" s="22"/>
      <c r="ROE2" s="22"/>
      <c r="ROF2" s="22"/>
      <c r="ROG2" s="22"/>
      <c r="ROH2" s="22"/>
      <c r="ROI2" s="22"/>
      <c r="ROJ2" s="22"/>
      <c r="ROK2" s="22"/>
      <c r="ROL2" s="22"/>
      <c r="ROM2" s="22"/>
      <c r="RON2" s="22"/>
      <c r="ROO2" s="22"/>
      <c r="ROP2" s="22"/>
      <c r="ROQ2" s="22"/>
      <c r="ROR2" s="22"/>
      <c r="ROS2" s="22"/>
      <c r="ROT2" s="22"/>
      <c r="ROU2" s="22"/>
      <c r="ROV2" s="22"/>
      <c r="ROW2" s="22"/>
      <c r="ROX2" s="22"/>
      <c r="ROY2" s="22"/>
      <c r="ROZ2" s="22"/>
      <c r="RPA2" s="22"/>
      <c r="RPB2" s="22"/>
      <c r="RPC2" s="22"/>
      <c r="RPD2" s="22"/>
      <c r="RPE2" s="22"/>
      <c r="RPF2" s="22"/>
      <c r="RPG2" s="22"/>
      <c r="RPH2" s="22"/>
      <c r="RPI2" s="22"/>
      <c r="RPJ2" s="22"/>
      <c r="RPK2" s="22"/>
      <c r="RPL2" s="22"/>
      <c r="RPM2" s="22"/>
      <c r="RPN2" s="22"/>
      <c r="RPO2" s="22"/>
      <c r="RPP2" s="22"/>
      <c r="RPQ2" s="22"/>
      <c r="RPR2" s="22"/>
      <c r="RPS2" s="22"/>
      <c r="RPT2" s="22"/>
      <c r="RPU2" s="22"/>
      <c r="RPV2" s="22"/>
      <c r="RPW2" s="22"/>
      <c r="RPX2" s="22"/>
      <c r="RPY2" s="22"/>
      <c r="RPZ2" s="22"/>
      <c r="RQA2" s="22"/>
      <c r="RQB2" s="22"/>
      <c r="RQC2" s="22"/>
      <c r="RQD2" s="22"/>
      <c r="RQE2" s="22"/>
      <c r="RQF2" s="22"/>
      <c r="RQG2" s="22"/>
      <c r="RQH2" s="22"/>
      <c r="RQI2" s="22"/>
      <c r="RQJ2" s="22"/>
      <c r="RQK2" s="22"/>
      <c r="RQL2" s="22"/>
      <c r="RQM2" s="22"/>
      <c r="RQN2" s="22"/>
      <c r="RQO2" s="22"/>
      <c r="RQP2" s="22"/>
      <c r="RQQ2" s="22"/>
      <c r="RQR2" s="22"/>
      <c r="RQS2" s="22"/>
      <c r="RQT2" s="22"/>
      <c r="RQU2" s="22"/>
      <c r="RQV2" s="22"/>
      <c r="RQW2" s="22"/>
      <c r="RQX2" s="22"/>
      <c r="RQY2" s="22"/>
      <c r="RQZ2" s="22"/>
      <c r="RRA2" s="22"/>
      <c r="RRB2" s="22"/>
      <c r="RRC2" s="22"/>
      <c r="RRD2" s="22"/>
      <c r="RRE2" s="22"/>
      <c r="RRF2" s="22"/>
      <c r="RRG2" s="22"/>
      <c r="RRH2" s="22"/>
      <c r="RRI2" s="22"/>
      <c r="RRJ2" s="22"/>
      <c r="RRK2" s="22"/>
      <c r="RRL2" s="22"/>
      <c r="RRM2" s="22"/>
      <c r="RRN2" s="22"/>
      <c r="RRO2" s="22"/>
      <c r="RRP2" s="22"/>
      <c r="RRQ2" s="22"/>
      <c r="RRR2" s="22"/>
      <c r="RRS2" s="22"/>
      <c r="RRT2" s="22"/>
      <c r="RRU2" s="22"/>
      <c r="RRV2" s="22"/>
      <c r="RRW2" s="22"/>
      <c r="RRX2" s="22"/>
      <c r="RRY2" s="22"/>
      <c r="RRZ2" s="22"/>
      <c r="RSA2" s="22"/>
      <c r="RSB2" s="22"/>
      <c r="RSC2" s="22"/>
      <c r="RSD2" s="22"/>
      <c r="RSE2" s="22"/>
      <c r="RSF2" s="22"/>
      <c r="RSG2" s="22"/>
      <c r="RSH2" s="22"/>
      <c r="RSI2" s="22"/>
      <c r="RSJ2" s="22"/>
      <c r="RSK2" s="22"/>
      <c r="RSL2" s="22"/>
      <c r="RSM2" s="22"/>
      <c r="RSN2" s="22"/>
      <c r="RSO2" s="22"/>
      <c r="RSP2" s="22"/>
      <c r="RSQ2" s="22"/>
      <c r="RSR2" s="22"/>
      <c r="RSS2" s="22"/>
      <c r="RST2" s="22"/>
      <c r="RSU2" s="22"/>
      <c r="RSV2" s="22"/>
      <c r="RSW2" s="22"/>
      <c r="RSX2" s="22"/>
      <c r="RSY2" s="22"/>
      <c r="RSZ2" s="22"/>
      <c r="RTA2" s="22"/>
      <c r="RTB2" s="22"/>
      <c r="RTC2" s="22"/>
      <c r="RTD2" s="22"/>
      <c r="RTE2" s="22"/>
      <c r="RTF2" s="22"/>
      <c r="RTG2" s="22"/>
      <c r="RTH2" s="22"/>
      <c r="RTI2" s="22"/>
      <c r="RTJ2" s="22"/>
      <c r="RTK2" s="22"/>
      <c r="RTL2" s="22"/>
      <c r="RTM2" s="22"/>
      <c r="RTN2" s="22"/>
      <c r="RTO2" s="22"/>
      <c r="RTP2" s="22"/>
      <c r="RTQ2" s="22"/>
      <c r="RTR2" s="22"/>
      <c r="RTS2" s="22"/>
      <c r="RTT2" s="22"/>
      <c r="RTU2" s="22"/>
      <c r="RTV2" s="22"/>
      <c r="RTW2" s="22"/>
      <c r="RTX2" s="22"/>
      <c r="RTY2" s="22"/>
      <c r="RTZ2" s="22"/>
      <c r="RUA2" s="22"/>
      <c r="RUB2" s="22"/>
      <c r="RUC2" s="22"/>
      <c r="RUD2" s="22"/>
      <c r="RUE2" s="22"/>
      <c r="RUF2" s="22"/>
      <c r="RUG2" s="22"/>
      <c r="RUH2" s="22"/>
      <c r="RUI2" s="22"/>
      <c r="RUJ2" s="22"/>
      <c r="RUK2" s="22"/>
      <c r="RUL2" s="22"/>
      <c r="RUM2" s="22"/>
      <c r="RUN2" s="22"/>
      <c r="RUO2" s="22"/>
      <c r="RUP2" s="22"/>
      <c r="RUQ2" s="22"/>
      <c r="RUR2" s="22"/>
      <c r="RUS2" s="22"/>
      <c r="RUT2" s="22"/>
      <c r="RUU2" s="22"/>
      <c r="RUV2" s="22"/>
      <c r="RUW2" s="22"/>
      <c r="RUX2" s="22"/>
      <c r="RUY2" s="22"/>
      <c r="RUZ2" s="22"/>
      <c r="RVA2" s="22"/>
      <c r="RVB2" s="22"/>
      <c r="RVC2" s="22"/>
      <c r="RVD2" s="22"/>
      <c r="RVE2" s="22"/>
      <c r="RVF2" s="22"/>
      <c r="RVG2" s="22"/>
      <c r="RVH2" s="22"/>
      <c r="RVI2" s="22"/>
      <c r="RVJ2" s="22"/>
      <c r="RVK2" s="22"/>
      <c r="RVL2" s="22"/>
      <c r="RVM2" s="22"/>
      <c r="RVN2" s="22"/>
      <c r="RVO2" s="22"/>
      <c r="RVP2" s="22"/>
      <c r="RVQ2" s="22"/>
      <c r="RVR2" s="22"/>
      <c r="RVS2" s="22"/>
      <c r="RVT2" s="22"/>
      <c r="RVU2" s="22"/>
      <c r="RVV2" s="22"/>
      <c r="RVW2" s="22"/>
      <c r="RVX2" s="22"/>
      <c r="RVY2" s="22"/>
      <c r="RVZ2" s="22"/>
      <c r="RWA2" s="22"/>
      <c r="RWB2" s="22"/>
      <c r="RWC2" s="22"/>
      <c r="RWD2" s="22"/>
      <c r="RWE2" s="22"/>
      <c r="RWF2" s="22"/>
      <c r="RWG2" s="22"/>
      <c r="RWH2" s="22"/>
      <c r="RWI2" s="22"/>
      <c r="RWJ2" s="22"/>
      <c r="RWK2" s="22"/>
      <c r="RWL2" s="22"/>
      <c r="RWM2" s="22"/>
      <c r="RWN2" s="22"/>
      <c r="RWO2" s="22"/>
      <c r="RWP2" s="22"/>
      <c r="RWQ2" s="22"/>
      <c r="RWR2" s="22"/>
      <c r="RWS2" s="22"/>
      <c r="RWT2" s="22"/>
      <c r="RWU2" s="22"/>
      <c r="RWV2" s="22"/>
      <c r="RWW2" s="22"/>
      <c r="RWX2" s="22"/>
      <c r="RWY2" s="22"/>
      <c r="RWZ2" s="22"/>
      <c r="RXA2" s="22"/>
      <c r="RXB2" s="22"/>
      <c r="RXC2" s="22"/>
      <c r="RXD2" s="22"/>
      <c r="RXE2" s="22"/>
      <c r="RXF2" s="22"/>
      <c r="RXG2" s="22"/>
      <c r="RXH2" s="22"/>
      <c r="RXI2" s="22"/>
      <c r="RXJ2" s="22"/>
      <c r="RXK2" s="22"/>
      <c r="RXL2" s="22"/>
      <c r="RXM2" s="22"/>
      <c r="RXN2" s="22"/>
      <c r="RXO2" s="22"/>
      <c r="RXP2" s="22"/>
      <c r="RXQ2" s="22"/>
      <c r="RXR2" s="22"/>
      <c r="RXS2" s="22"/>
      <c r="RXT2" s="22"/>
      <c r="RXU2" s="22"/>
      <c r="RXV2" s="22"/>
      <c r="RXW2" s="22"/>
      <c r="RXX2" s="22"/>
      <c r="RXY2" s="22"/>
      <c r="RXZ2" s="22"/>
      <c r="RYA2" s="22"/>
      <c r="RYB2" s="22"/>
      <c r="RYC2" s="22"/>
      <c r="RYD2" s="22"/>
      <c r="RYE2" s="22"/>
      <c r="RYF2" s="22"/>
      <c r="RYG2" s="22"/>
      <c r="RYH2" s="22"/>
      <c r="RYI2" s="22"/>
      <c r="RYJ2" s="22"/>
      <c r="RYK2" s="22"/>
      <c r="RYL2" s="22"/>
      <c r="RYM2" s="22"/>
      <c r="RYN2" s="22"/>
      <c r="RYO2" s="22"/>
      <c r="RYP2" s="22"/>
      <c r="RYQ2" s="22"/>
      <c r="RYR2" s="22"/>
      <c r="RYS2" s="22"/>
      <c r="RYT2" s="22"/>
      <c r="RYU2" s="22"/>
      <c r="RYV2" s="22"/>
      <c r="RYW2" s="22"/>
      <c r="RYX2" s="22"/>
      <c r="RYY2" s="22"/>
      <c r="RYZ2" s="22"/>
      <c r="RZA2" s="22"/>
      <c r="RZB2" s="22"/>
      <c r="RZC2" s="22"/>
      <c r="RZD2" s="22"/>
      <c r="RZE2" s="22"/>
      <c r="RZF2" s="22"/>
      <c r="RZG2" s="22"/>
      <c r="RZH2" s="22"/>
      <c r="RZI2" s="22"/>
      <c r="RZJ2" s="22"/>
      <c r="RZK2" s="22"/>
      <c r="RZL2" s="22"/>
      <c r="RZM2" s="22"/>
      <c r="RZN2" s="22"/>
      <c r="RZO2" s="22"/>
      <c r="RZP2" s="22"/>
      <c r="RZQ2" s="22"/>
      <c r="RZR2" s="22"/>
      <c r="RZS2" s="22"/>
      <c r="RZT2" s="22"/>
      <c r="RZU2" s="22"/>
      <c r="RZV2" s="22"/>
      <c r="RZW2" s="22"/>
      <c r="RZX2" s="22"/>
      <c r="RZY2" s="22"/>
      <c r="RZZ2" s="22"/>
      <c r="SAA2" s="22"/>
      <c r="SAB2" s="22"/>
      <c r="SAC2" s="22"/>
      <c r="SAD2" s="22"/>
      <c r="SAE2" s="22"/>
      <c r="SAF2" s="22"/>
      <c r="SAG2" s="22"/>
      <c r="SAH2" s="22"/>
      <c r="SAI2" s="22"/>
      <c r="SAJ2" s="22"/>
      <c r="SAK2" s="22"/>
      <c r="SAL2" s="22"/>
      <c r="SAM2" s="22"/>
      <c r="SAN2" s="22"/>
      <c r="SAO2" s="22"/>
      <c r="SAP2" s="22"/>
      <c r="SAQ2" s="22"/>
      <c r="SAR2" s="22"/>
      <c r="SAS2" s="22"/>
      <c r="SAT2" s="22"/>
      <c r="SAU2" s="22"/>
      <c r="SAV2" s="22"/>
      <c r="SAW2" s="22"/>
      <c r="SAX2" s="22"/>
      <c r="SAY2" s="22"/>
      <c r="SAZ2" s="22"/>
      <c r="SBA2" s="22"/>
      <c r="SBB2" s="22"/>
      <c r="SBC2" s="22"/>
      <c r="SBD2" s="22"/>
      <c r="SBE2" s="22"/>
      <c r="SBF2" s="22"/>
      <c r="SBG2" s="22"/>
      <c r="SBH2" s="22"/>
      <c r="SBI2" s="22"/>
      <c r="SBJ2" s="22"/>
      <c r="SBK2" s="22"/>
      <c r="SBL2" s="22"/>
      <c r="SBM2" s="22"/>
      <c r="SBN2" s="22"/>
      <c r="SBO2" s="22"/>
      <c r="SBP2" s="22"/>
      <c r="SBQ2" s="22"/>
      <c r="SBR2" s="22"/>
      <c r="SBS2" s="22"/>
      <c r="SBT2" s="22"/>
      <c r="SBU2" s="22"/>
      <c r="SBV2" s="22"/>
      <c r="SBW2" s="22"/>
      <c r="SBX2" s="22"/>
      <c r="SBY2" s="22"/>
      <c r="SBZ2" s="22"/>
      <c r="SCA2" s="22"/>
      <c r="SCB2" s="22"/>
      <c r="SCC2" s="22"/>
      <c r="SCD2" s="22"/>
      <c r="SCE2" s="22"/>
      <c r="SCF2" s="22"/>
      <c r="SCG2" s="22"/>
      <c r="SCH2" s="22"/>
      <c r="SCI2" s="22"/>
      <c r="SCJ2" s="22"/>
      <c r="SCK2" s="22"/>
      <c r="SCL2" s="22"/>
      <c r="SCM2" s="22"/>
      <c r="SCN2" s="22"/>
      <c r="SCO2" s="22"/>
      <c r="SCP2" s="22"/>
      <c r="SCQ2" s="22"/>
      <c r="SCR2" s="22"/>
      <c r="SCS2" s="22"/>
      <c r="SCT2" s="22"/>
      <c r="SCU2" s="22"/>
      <c r="SCV2" s="22"/>
      <c r="SCW2" s="22"/>
      <c r="SCX2" s="22"/>
      <c r="SCY2" s="22"/>
      <c r="SCZ2" s="22"/>
      <c r="SDA2" s="22"/>
      <c r="SDB2" s="22"/>
      <c r="SDC2" s="22"/>
      <c r="SDD2" s="22"/>
      <c r="SDE2" s="22"/>
      <c r="SDF2" s="22"/>
      <c r="SDG2" s="22"/>
      <c r="SDH2" s="22"/>
      <c r="SDI2" s="22"/>
      <c r="SDJ2" s="22"/>
      <c r="SDK2" s="22"/>
      <c r="SDL2" s="22"/>
      <c r="SDM2" s="22"/>
      <c r="SDN2" s="22"/>
      <c r="SDO2" s="22"/>
      <c r="SDP2" s="22"/>
      <c r="SDQ2" s="22"/>
      <c r="SDR2" s="22"/>
      <c r="SDS2" s="22"/>
      <c r="SDT2" s="22"/>
      <c r="SDU2" s="22"/>
      <c r="SDV2" s="22"/>
      <c r="SDW2" s="22"/>
      <c r="SDX2" s="22"/>
      <c r="SDY2" s="22"/>
      <c r="SDZ2" s="22"/>
      <c r="SEA2" s="22"/>
      <c r="SEB2" s="22"/>
      <c r="SEC2" s="22"/>
      <c r="SED2" s="22"/>
      <c r="SEE2" s="22"/>
      <c r="SEF2" s="22"/>
      <c r="SEG2" s="22"/>
      <c r="SEH2" s="22"/>
      <c r="SEI2" s="22"/>
      <c r="SEJ2" s="22"/>
      <c r="SEK2" s="22"/>
      <c r="SEL2" s="22"/>
      <c r="SEM2" s="22"/>
      <c r="SEN2" s="22"/>
      <c r="SEO2" s="22"/>
      <c r="SEP2" s="22"/>
      <c r="SEQ2" s="22"/>
      <c r="SER2" s="22"/>
      <c r="SES2" s="22"/>
      <c r="SET2" s="22"/>
      <c r="SEU2" s="22"/>
      <c r="SEV2" s="22"/>
      <c r="SEW2" s="22"/>
      <c r="SEX2" s="22"/>
      <c r="SEY2" s="22"/>
      <c r="SEZ2" s="22"/>
      <c r="SFA2" s="22"/>
      <c r="SFB2" s="22"/>
      <c r="SFC2" s="22"/>
      <c r="SFD2" s="22"/>
      <c r="SFE2" s="22"/>
      <c r="SFF2" s="22"/>
      <c r="SFG2" s="22"/>
      <c r="SFH2" s="22"/>
      <c r="SFI2" s="22"/>
      <c r="SFJ2" s="22"/>
      <c r="SFK2" s="22"/>
      <c r="SFL2" s="22"/>
      <c r="SFM2" s="22"/>
      <c r="SFN2" s="22"/>
      <c r="SFO2" s="22"/>
      <c r="SFP2" s="22"/>
      <c r="SFQ2" s="22"/>
      <c r="SFR2" s="22"/>
      <c r="SFS2" s="22"/>
      <c r="SFT2" s="22"/>
      <c r="SFU2" s="22"/>
      <c r="SFV2" s="22"/>
      <c r="SFW2" s="22"/>
      <c r="SFX2" s="22"/>
      <c r="SFY2" s="22"/>
      <c r="SFZ2" s="22"/>
      <c r="SGA2" s="22"/>
      <c r="SGB2" s="22"/>
      <c r="SGC2" s="22"/>
      <c r="SGD2" s="22"/>
      <c r="SGE2" s="22"/>
      <c r="SGF2" s="22"/>
      <c r="SGG2" s="22"/>
      <c r="SGH2" s="22"/>
      <c r="SGI2" s="22"/>
      <c r="SGJ2" s="22"/>
      <c r="SGK2" s="22"/>
      <c r="SGL2" s="22"/>
      <c r="SGM2" s="22"/>
      <c r="SGN2" s="22"/>
      <c r="SGO2" s="22"/>
      <c r="SGP2" s="22"/>
      <c r="SGQ2" s="22"/>
      <c r="SGR2" s="22"/>
      <c r="SGS2" s="22"/>
      <c r="SGT2" s="22"/>
      <c r="SGU2" s="22"/>
      <c r="SGV2" s="22"/>
      <c r="SGW2" s="22"/>
      <c r="SGX2" s="22"/>
      <c r="SGY2" s="22"/>
      <c r="SGZ2" s="22"/>
      <c r="SHA2" s="22"/>
      <c r="SHB2" s="22"/>
      <c r="SHC2" s="22"/>
      <c r="SHD2" s="22"/>
      <c r="SHE2" s="22"/>
      <c r="SHF2" s="22"/>
      <c r="SHG2" s="22"/>
      <c r="SHH2" s="22"/>
      <c r="SHI2" s="22"/>
      <c r="SHJ2" s="22"/>
      <c r="SHK2" s="22"/>
      <c r="SHL2" s="22"/>
      <c r="SHM2" s="22"/>
      <c r="SHN2" s="22"/>
      <c r="SHO2" s="22"/>
      <c r="SHP2" s="22"/>
      <c r="SHQ2" s="22"/>
      <c r="SHR2" s="22"/>
      <c r="SHS2" s="22"/>
      <c r="SHT2" s="22"/>
      <c r="SHU2" s="22"/>
      <c r="SHV2" s="22"/>
      <c r="SHW2" s="22"/>
      <c r="SHX2" s="22"/>
      <c r="SHY2" s="22"/>
      <c r="SHZ2" s="22"/>
      <c r="SIA2" s="22"/>
      <c r="SIB2" s="22"/>
      <c r="SIC2" s="22"/>
      <c r="SID2" s="22"/>
      <c r="SIE2" s="22"/>
      <c r="SIF2" s="22"/>
      <c r="SIG2" s="22"/>
      <c r="SIH2" s="22"/>
      <c r="SII2" s="22"/>
      <c r="SIJ2" s="22"/>
      <c r="SIK2" s="22"/>
      <c r="SIL2" s="22"/>
      <c r="SIM2" s="22"/>
      <c r="SIN2" s="22"/>
      <c r="SIO2" s="22"/>
      <c r="SIP2" s="22"/>
      <c r="SIQ2" s="22"/>
      <c r="SIR2" s="22"/>
      <c r="SIS2" s="22"/>
      <c r="SIT2" s="22"/>
      <c r="SIU2" s="22"/>
      <c r="SIV2" s="22"/>
      <c r="SIW2" s="22"/>
      <c r="SIX2" s="22"/>
      <c r="SIY2" s="22"/>
      <c r="SIZ2" s="22"/>
      <c r="SJA2" s="22"/>
      <c r="SJB2" s="22"/>
      <c r="SJC2" s="22"/>
      <c r="SJD2" s="22"/>
      <c r="SJE2" s="22"/>
      <c r="SJF2" s="22"/>
      <c r="SJG2" s="22"/>
      <c r="SJH2" s="22"/>
      <c r="SJI2" s="22"/>
      <c r="SJJ2" s="22"/>
      <c r="SJK2" s="22"/>
      <c r="SJL2" s="22"/>
      <c r="SJM2" s="22"/>
      <c r="SJN2" s="22"/>
      <c r="SJO2" s="22"/>
      <c r="SJP2" s="22"/>
      <c r="SJQ2" s="22"/>
      <c r="SJR2" s="22"/>
      <c r="SJS2" s="22"/>
      <c r="SJT2" s="22"/>
      <c r="SJU2" s="22"/>
      <c r="SJV2" s="22"/>
      <c r="SJW2" s="22"/>
      <c r="SJX2" s="22"/>
      <c r="SJY2" s="22"/>
      <c r="SJZ2" s="22"/>
      <c r="SKA2" s="22"/>
      <c r="SKB2" s="22"/>
      <c r="SKC2" s="22"/>
      <c r="SKD2" s="22"/>
      <c r="SKE2" s="22"/>
      <c r="SKF2" s="22"/>
      <c r="SKG2" s="22"/>
      <c r="SKH2" s="22"/>
      <c r="SKI2" s="22"/>
      <c r="SKJ2" s="22"/>
      <c r="SKK2" s="22"/>
      <c r="SKL2" s="22"/>
      <c r="SKM2" s="22"/>
      <c r="SKN2" s="22"/>
      <c r="SKO2" s="22"/>
      <c r="SKP2" s="22"/>
      <c r="SKQ2" s="22"/>
      <c r="SKR2" s="22"/>
      <c r="SKS2" s="22"/>
      <c r="SKT2" s="22"/>
      <c r="SKU2" s="22"/>
      <c r="SKV2" s="22"/>
      <c r="SKW2" s="22"/>
      <c r="SKX2" s="22"/>
      <c r="SKY2" s="22"/>
      <c r="SKZ2" s="22"/>
      <c r="SLA2" s="22"/>
      <c r="SLB2" s="22"/>
      <c r="SLC2" s="22"/>
      <c r="SLD2" s="22"/>
      <c r="SLE2" s="22"/>
      <c r="SLF2" s="22"/>
      <c r="SLG2" s="22"/>
      <c r="SLH2" s="22"/>
      <c r="SLI2" s="22"/>
      <c r="SLJ2" s="22"/>
      <c r="SLK2" s="22"/>
      <c r="SLL2" s="22"/>
      <c r="SLM2" s="22"/>
      <c r="SLN2" s="22"/>
      <c r="SLO2" s="22"/>
      <c r="SLP2" s="22"/>
      <c r="SLQ2" s="22"/>
      <c r="SLR2" s="22"/>
      <c r="SLS2" s="22"/>
      <c r="SLT2" s="22"/>
      <c r="SLU2" s="22"/>
      <c r="SLV2" s="22"/>
      <c r="SLW2" s="22"/>
      <c r="SLX2" s="22"/>
      <c r="SLY2" s="22"/>
      <c r="SLZ2" s="22"/>
      <c r="SMA2" s="22"/>
      <c r="SMB2" s="22"/>
      <c r="SMC2" s="22"/>
      <c r="SMD2" s="22"/>
      <c r="SME2" s="22"/>
      <c r="SMF2" s="22"/>
      <c r="SMG2" s="22"/>
      <c r="SMH2" s="22"/>
      <c r="SMI2" s="22"/>
      <c r="SMJ2" s="22"/>
      <c r="SMK2" s="22"/>
      <c r="SML2" s="22"/>
      <c r="SMM2" s="22"/>
      <c r="SMN2" s="22"/>
      <c r="SMO2" s="22"/>
      <c r="SMP2" s="22"/>
      <c r="SMQ2" s="22"/>
      <c r="SMR2" s="22"/>
      <c r="SMS2" s="22"/>
      <c r="SMT2" s="22"/>
      <c r="SMU2" s="22"/>
      <c r="SMV2" s="22"/>
      <c r="SMW2" s="22"/>
      <c r="SMX2" s="22"/>
      <c r="SMY2" s="22"/>
      <c r="SMZ2" s="22"/>
      <c r="SNA2" s="22"/>
      <c r="SNB2" s="22"/>
      <c r="SNC2" s="22"/>
      <c r="SND2" s="22"/>
      <c r="SNE2" s="22"/>
      <c r="SNF2" s="22"/>
      <c r="SNG2" s="22"/>
      <c r="SNH2" s="22"/>
      <c r="SNI2" s="22"/>
      <c r="SNJ2" s="22"/>
      <c r="SNK2" s="22"/>
      <c r="SNL2" s="22"/>
      <c r="SNM2" s="22"/>
      <c r="SNN2" s="22"/>
      <c r="SNO2" s="22"/>
      <c r="SNP2" s="22"/>
      <c r="SNQ2" s="22"/>
      <c r="SNR2" s="22"/>
      <c r="SNS2" s="22"/>
      <c r="SNT2" s="22"/>
      <c r="SNU2" s="22"/>
      <c r="SNV2" s="22"/>
      <c r="SNW2" s="22"/>
      <c r="SNX2" s="22"/>
      <c r="SNY2" s="22"/>
      <c r="SNZ2" s="22"/>
      <c r="SOA2" s="22"/>
      <c r="SOB2" s="22"/>
      <c r="SOC2" s="22"/>
      <c r="SOD2" s="22"/>
      <c r="SOE2" s="22"/>
      <c r="SOF2" s="22"/>
      <c r="SOG2" s="22"/>
      <c r="SOH2" s="22"/>
      <c r="SOI2" s="22"/>
      <c r="SOJ2" s="22"/>
      <c r="SOK2" s="22"/>
      <c r="SOL2" s="22"/>
      <c r="SOM2" s="22"/>
      <c r="SON2" s="22"/>
      <c r="SOO2" s="22"/>
      <c r="SOP2" s="22"/>
      <c r="SOQ2" s="22"/>
      <c r="SOR2" s="22"/>
      <c r="SOS2" s="22"/>
      <c r="SOT2" s="22"/>
      <c r="SOU2" s="22"/>
      <c r="SOV2" s="22"/>
      <c r="SOW2" s="22"/>
      <c r="SOX2" s="22"/>
      <c r="SOY2" s="22"/>
      <c r="SOZ2" s="22"/>
      <c r="SPA2" s="22"/>
      <c r="SPB2" s="22"/>
      <c r="SPC2" s="22"/>
      <c r="SPD2" s="22"/>
      <c r="SPE2" s="22"/>
      <c r="SPF2" s="22"/>
      <c r="SPG2" s="22"/>
      <c r="SPH2" s="22"/>
      <c r="SPI2" s="22"/>
      <c r="SPJ2" s="22"/>
      <c r="SPK2" s="22"/>
      <c r="SPL2" s="22"/>
      <c r="SPM2" s="22"/>
      <c r="SPN2" s="22"/>
      <c r="SPO2" s="22"/>
      <c r="SPP2" s="22"/>
      <c r="SPQ2" s="22"/>
      <c r="SPR2" s="22"/>
      <c r="SPS2" s="22"/>
      <c r="SPT2" s="22"/>
      <c r="SPU2" s="22"/>
      <c r="SPV2" s="22"/>
      <c r="SPW2" s="22"/>
      <c r="SPX2" s="22"/>
      <c r="SPY2" s="22"/>
      <c r="SPZ2" s="22"/>
      <c r="SQA2" s="22"/>
      <c r="SQB2" s="22"/>
      <c r="SQC2" s="22"/>
      <c r="SQD2" s="22"/>
      <c r="SQE2" s="22"/>
      <c r="SQF2" s="22"/>
      <c r="SQG2" s="22"/>
      <c r="SQH2" s="22"/>
      <c r="SQI2" s="22"/>
      <c r="SQJ2" s="22"/>
      <c r="SQK2" s="22"/>
      <c r="SQL2" s="22"/>
      <c r="SQM2" s="22"/>
      <c r="SQN2" s="22"/>
      <c r="SQO2" s="22"/>
      <c r="SQP2" s="22"/>
      <c r="SQQ2" s="22"/>
      <c r="SQR2" s="22"/>
      <c r="SQS2" s="22"/>
      <c r="SQT2" s="22"/>
      <c r="SQU2" s="22"/>
      <c r="SQV2" s="22"/>
      <c r="SQW2" s="22"/>
      <c r="SQX2" s="22"/>
      <c r="SQY2" s="22"/>
      <c r="SQZ2" s="22"/>
      <c r="SRA2" s="22"/>
      <c r="SRB2" s="22"/>
      <c r="SRC2" s="22"/>
      <c r="SRD2" s="22"/>
      <c r="SRE2" s="22"/>
      <c r="SRF2" s="22"/>
      <c r="SRG2" s="22"/>
      <c r="SRH2" s="22"/>
      <c r="SRI2" s="22"/>
      <c r="SRJ2" s="22"/>
      <c r="SRK2" s="22"/>
      <c r="SRL2" s="22"/>
      <c r="SRM2" s="22"/>
      <c r="SRN2" s="22"/>
      <c r="SRO2" s="22"/>
      <c r="SRP2" s="22"/>
      <c r="SRQ2" s="22"/>
      <c r="SRR2" s="22"/>
      <c r="SRS2" s="22"/>
      <c r="SRT2" s="22"/>
      <c r="SRU2" s="22"/>
      <c r="SRV2" s="22"/>
      <c r="SRW2" s="22"/>
      <c r="SRX2" s="22"/>
      <c r="SRY2" s="22"/>
      <c r="SRZ2" s="22"/>
      <c r="SSA2" s="22"/>
      <c r="SSB2" s="22"/>
      <c r="SSC2" s="22"/>
      <c r="SSD2" s="22"/>
      <c r="SSE2" s="22"/>
      <c r="SSF2" s="22"/>
      <c r="SSG2" s="22"/>
      <c r="SSH2" s="22"/>
      <c r="SSI2" s="22"/>
      <c r="SSJ2" s="22"/>
      <c r="SSK2" s="22"/>
      <c r="SSL2" s="22"/>
      <c r="SSM2" s="22"/>
      <c r="SSN2" s="22"/>
      <c r="SSO2" s="22"/>
      <c r="SSP2" s="22"/>
      <c r="SSQ2" s="22"/>
      <c r="SSR2" s="22"/>
      <c r="SSS2" s="22"/>
      <c r="SST2" s="22"/>
      <c r="SSU2" s="22"/>
      <c r="SSV2" s="22"/>
      <c r="SSW2" s="22"/>
      <c r="SSX2" s="22"/>
      <c r="SSY2" s="22"/>
      <c r="SSZ2" s="22"/>
      <c r="STA2" s="22"/>
      <c r="STB2" s="22"/>
      <c r="STC2" s="22"/>
      <c r="STD2" s="22"/>
      <c r="STE2" s="22"/>
      <c r="STF2" s="22"/>
      <c r="STG2" s="22"/>
      <c r="STH2" s="22"/>
      <c r="STI2" s="22"/>
      <c r="STJ2" s="22"/>
      <c r="STK2" s="22"/>
      <c r="STL2" s="22"/>
      <c r="STM2" s="22"/>
      <c r="STN2" s="22"/>
      <c r="STO2" s="22"/>
      <c r="STP2" s="22"/>
      <c r="STQ2" s="22"/>
      <c r="STR2" s="22"/>
      <c r="STS2" s="22"/>
      <c r="STT2" s="22"/>
      <c r="STU2" s="22"/>
      <c r="STV2" s="22"/>
      <c r="STW2" s="22"/>
      <c r="STX2" s="22"/>
      <c r="STY2" s="22"/>
      <c r="STZ2" s="22"/>
      <c r="SUA2" s="22"/>
      <c r="SUB2" s="22"/>
      <c r="SUC2" s="22"/>
      <c r="SUD2" s="22"/>
      <c r="SUE2" s="22"/>
      <c r="SUF2" s="22"/>
      <c r="SUG2" s="22"/>
      <c r="SUH2" s="22"/>
      <c r="SUI2" s="22"/>
      <c r="SUJ2" s="22"/>
      <c r="SUK2" s="22"/>
      <c r="SUL2" s="22"/>
      <c r="SUM2" s="22"/>
      <c r="SUN2" s="22"/>
      <c r="SUO2" s="22"/>
      <c r="SUP2" s="22"/>
      <c r="SUQ2" s="22"/>
      <c r="SUR2" s="22"/>
      <c r="SUS2" s="22"/>
      <c r="SUT2" s="22"/>
      <c r="SUU2" s="22"/>
      <c r="SUV2" s="22"/>
      <c r="SUW2" s="22"/>
      <c r="SUX2" s="22"/>
      <c r="SUY2" s="22"/>
      <c r="SUZ2" s="22"/>
      <c r="SVA2" s="22"/>
      <c r="SVB2" s="22"/>
      <c r="SVC2" s="22"/>
      <c r="SVD2" s="22"/>
      <c r="SVE2" s="22"/>
      <c r="SVF2" s="22"/>
      <c r="SVG2" s="22"/>
      <c r="SVH2" s="22"/>
      <c r="SVI2" s="22"/>
      <c r="SVJ2" s="22"/>
      <c r="SVK2" s="22"/>
      <c r="SVL2" s="22"/>
      <c r="SVM2" s="22"/>
      <c r="SVN2" s="22"/>
      <c r="SVO2" s="22"/>
      <c r="SVP2" s="22"/>
      <c r="SVQ2" s="22"/>
      <c r="SVR2" s="22"/>
      <c r="SVS2" s="22"/>
      <c r="SVT2" s="22"/>
      <c r="SVU2" s="22"/>
      <c r="SVV2" s="22"/>
      <c r="SVW2" s="22"/>
      <c r="SVX2" s="22"/>
      <c r="SVY2" s="22"/>
      <c r="SVZ2" s="22"/>
      <c r="SWA2" s="22"/>
      <c r="SWB2" s="22"/>
      <c r="SWC2" s="22"/>
      <c r="SWD2" s="22"/>
      <c r="SWE2" s="22"/>
      <c r="SWF2" s="22"/>
      <c r="SWG2" s="22"/>
      <c r="SWH2" s="22"/>
      <c r="SWI2" s="22"/>
      <c r="SWJ2" s="22"/>
      <c r="SWK2" s="22"/>
      <c r="SWL2" s="22"/>
      <c r="SWM2" s="22"/>
      <c r="SWN2" s="22"/>
      <c r="SWO2" s="22"/>
      <c r="SWP2" s="22"/>
      <c r="SWQ2" s="22"/>
      <c r="SWR2" s="22"/>
      <c r="SWS2" s="22"/>
      <c r="SWT2" s="22"/>
      <c r="SWU2" s="22"/>
      <c r="SWV2" s="22"/>
      <c r="SWW2" s="22"/>
      <c r="SWX2" s="22"/>
      <c r="SWY2" s="22"/>
      <c r="SWZ2" s="22"/>
      <c r="SXA2" s="22"/>
      <c r="SXB2" s="22"/>
      <c r="SXC2" s="22"/>
      <c r="SXD2" s="22"/>
      <c r="SXE2" s="22"/>
      <c r="SXF2" s="22"/>
      <c r="SXG2" s="22"/>
      <c r="SXH2" s="22"/>
      <c r="SXI2" s="22"/>
      <c r="SXJ2" s="22"/>
      <c r="SXK2" s="22"/>
      <c r="SXL2" s="22"/>
      <c r="SXM2" s="22"/>
      <c r="SXN2" s="22"/>
      <c r="SXO2" s="22"/>
      <c r="SXP2" s="22"/>
      <c r="SXQ2" s="22"/>
      <c r="SXR2" s="22"/>
      <c r="SXS2" s="22"/>
      <c r="SXT2" s="22"/>
      <c r="SXU2" s="22"/>
      <c r="SXV2" s="22"/>
      <c r="SXW2" s="22"/>
      <c r="SXX2" s="22"/>
      <c r="SXY2" s="22"/>
      <c r="SXZ2" s="22"/>
      <c r="SYA2" s="22"/>
      <c r="SYB2" s="22"/>
      <c r="SYC2" s="22"/>
      <c r="SYD2" s="22"/>
      <c r="SYE2" s="22"/>
      <c r="SYF2" s="22"/>
      <c r="SYG2" s="22"/>
      <c r="SYH2" s="22"/>
      <c r="SYI2" s="22"/>
      <c r="SYJ2" s="22"/>
      <c r="SYK2" s="22"/>
      <c r="SYL2" s="22"/>
      <c r="SYM2" s="22"/>
      <c r="SYN2" s="22"/>
      <c r="SYO2" s="22"/>
      <c r="SYP2" s="22"/>
      <c r="SYQ2" s="22"/>
      <c r="SYR2" s="22"/>
      <c r="SYS2" s="22"/>
      <c r="SYT2" s="22"/>
      <c r="SYU2" s="22"/>
      <c r="SYV2" s="22"/>
      <c r="SYW2" s="22"/>
      <c r="SYX2" s="22"/>
      <c r="SYY2" s="22"/>
      <c r="SYZ2" s="22"/>
      <c r="SZA2" s="22"/>
      <c r="SZB2" s="22"/>
      <c r="SZC2" s="22"/>
      <c r="SZD2" s="22"/>
      <c r="SZE2" s="22"/>
      <c r="SZF2" s="22"/>
      <c r="SZG2" s="22"/>
      <c r="SZH2" s="22"/>
      <c r="SZI2" s="22"/>
      <c r="SZJ2" s="22"/>
      <c r="SZK2" s="22"/>
      <c r="SZL2" s="22"/>
      <c r="SZM2" s="22"/>
      <c r="SZN2" s="22"/>
      <c r="SZO2" s="22"/>
      <c r="SZP2" s="22"/>
      <c r="SZQ2" s="22"/>
      <c r="SZR2" s="22"/>
      <c r="SZS2" s="22"/>
      <c r="SZT2" s="22"/>
      <c r="SZU2" s="22"/>
      <c r="SZV2" s="22"/>
      <c r="SZW2" s="22"/>
      <c r="SZX2" s="22"/>
      <c r="SZY2" s="22"/>
      <c r="SZZ2" s="22"/>
      <c r="TAA2" s="22"/>
      <c r="TAB2" s="22"/>
      <c r="TAC2" s="22"/>
      <c r="TAD2" s="22"/>
      <c r="TAE2" s="22"/>
      <c r="TAF2" s="22"/>
      <c r="TAG2" s="22"/>
      <c r="TAH2" s="22"/>
      <c r="TAI2" s="22"/>
      <c r="TAJ2" s="22"/>
      <c r="TAK2" s="22"/>
      <c r="TAL2" s="22"/>
      <c r="TAM2" s="22"/>
      <c r="TAN2" s="22"/>
      <c r="TAO2" s="22"/>
      <c r="TAP2" s="22"/>
      <c r="TAQ2" s="22"/>
      <c r="TAR2" s="22"/>
      <c r="TAS2" s="22"/>
      <c r="TAT2" s="22"/>
      <c r="TAU2" s="22"/>
      <c r="TAV2" s="22"/>
      <c r="TAW2" s="22"/>
      <c r="TAX2" s="22"/>
      <c r="TAY2" s="22"/>
      <c r="TAZ2" s="22"/>
      <c r="TBA2" s="22"/>
      <c r="TBB2" s="22"/>
      <c r="TBC2" s="22"/>
      <c r="TBD2" s="22"/>
      <c r="TBE2" s="22"/>
      <c r="TBF2" s="22"/>
      <c r="TBG2" s="22"/>
      <c r="TBH2" s="22"/>
      <c r="TBI2" s="22"/>
      <c r="TBJ2" s="22"/>
      <c r="TBK2" s="22"/>
      <c r="TBL2" s="22"/>
      <c r="TBM2" s="22"/>
      <c r="TBN2" s="22"/>
      <c r="TBO2" s="22"/>
      <c r="TBP2" s="22"/>
      <c r="TBQ2" s="22"/>
      <c r="TBR2" s="22"/>
      <c r="TBS2" s="22"/>
      <c r="TBT2" s="22"/>
      <c r="TBU2" s="22"/>
      <c r="TBV2" s="22"/>
      <c r="TBW2" s="22"/>
      <c r="TBX2" s="22"/>
      <c r="TBY2" s="22"/>
      <c r="TBZ2" s="22"/>
      <c r="TCA2" s="22"/>
      <c r="TCB2" s="22"/>
      <c r="TCC2" s="22"/>
      <c r="TCD2" s="22"/>
      <c r="TCE2" s="22"/>
      <c r="TCF2" s="22"/>
      <c r="TCG2" s="22"/>
      <c r="TCH2" s="22"/>
      <c r="TCI2" s="22"/>
      <c r="TCJ2" s="22"/>
      <c r="TCK2" s="22"/>
      <c r="TCL2" s="22"/>
      <c r="TCM2" s="22"/>
      <c r="TCN2" s="22"/>
      <c r="TCO2" s="22"/>
      <c r="TCP2" s="22"/>
      <c r="TCQ2" s="22"/>
      <c r="TCR2" s="22"/>
      <c r="TCS2" s="22"/>
      <c r="TCT2" s="22"/>
      <c r="TCU2" s="22"/>
      <c r="TCV2" s="22"/>
      <c r="TCW2" s="22"/>
      <c r="TCX2" s="22"/>
      <c r="TCY2" s="22"/>
      <c r="TCZ2" s="22"/>
      <c r="TDA2" s="22"/>
      <c r="TDB2" s="22"/>
      <c r="TDC2" s="22"/>
      <c r="TDD2" s="22"/>
      <c r="TDE2" s="22"/>
      <c r="TDF2" s="22"/>
      <c r="TDG2" s="22"/>
      <c r="TDH2" s="22"/>
      <c r="TDI2" s="22"/>
      <c r="TDJ2" s="22"/>
      <c r="TDK2" s="22"/>
      <c r="TDL2" s="22"/>
      <c r="TDM2" s="22"/>
      <c r="TDN2" s="22"/>
      <c r="TDO2" s="22"/>
      <c r="TDP2" s="22"/>
      <c r="TDQ2" s="22"/>
      <c r="TDR2" s="22"/>
      <c r="TDS2" s="22"/>
      <c r="TDT2" s="22"/>
      <c r="TDU2" s="22"/>
      <c r="TDV2" s="22"/>
      <c r="TDW2" s="22"/>
      <c r="TDX2" s="22"/>
      <c r="TDY2" s="22"/>
      <c r="TDZ2" s="22"/>
      <c r="TEA2" s="22"/>
      <c r="TEB2" s="22"/>
      <c r="TEC2" s="22"/>
      <c r="TED2" s="22"/>
      <c r="TEE2" s="22"/>
      <c r="TEF2" s="22"/>
      <c r="TEG2" s="22"/>
      <c r="TEH2" s="22"/>
      <c r="TEI2" s="22"/>
      <c r="TEJ2" s="22"/>
      <c r="TEK2" s="22"/>
      <c r="TEL2" s="22"/>
      <c r="TEM2" s="22"/>
      <c r="TEN2" s="22"/>
      <c r="TEO2" s="22"/>
      <c r="TEP2" s="22"/>
      <c r="TEQ2" s="22"/>
      <c r="TER2" s="22"/>
      <c r="TES2" s="22"/>
      <c r="TET2" s="22"/>
      <c r="TEU2" s="22"/>
      <c r="TEV2" s="22"/>
      <c r="TEW2" s="22"/>
      <c r="TEX2" s="22"/>
      <c r="TEY2" s="22"/>
      <c r="TEZ2" s="22"/>
      <c r="TFA2" s="22"/>
      <c r="TFB2" s="22"/>
      <c r="TFC2" s="22"/>
      <c r="TFD2" s="22"/>
      <c r="TFE2" s="22"/>
      <c r="TFF2" s="22"/>
      <c r="TFG2" s="22"/>
      <c r="TFH2" s="22"/>
      <c r="TFI2" s="22"/>
      <c r="TFJ2" s="22"/>
      <c r="TFK2" s="22"/>
      <c r="TFL2" s="22"/>
      <c r="TFM2" s="22"/>
      <c r="TFN2" s="22"/>
      <c r="TFO2" s="22"/>
      <c r="TFP2" s="22"/>
      <c r="TFQ2" s="22"/>
      <c r="TFR2" s="22"/>
      <c r="TFS2" s="22"/>
      <c r="TFT2" s="22"/>
      <c r="TFU2" s="22"/>
      <c r="TFV2" s="22"/>
      <c r="TFW2" s="22"/>
      <c r="TFX2" s="22"/>
      <c r="TFY2" s="22"/>
      <c r="TFZ2" s="22"/>
      <c r="TGA2" s="22"/>
      <c r="TGB2" s="22"/>
      <c r="TGC2" s="22"/>
      <c r="TGD2" s="22"/>
      <c r="TGE2" s="22"/>
      <c r="TGF2" s="22"/>
      <c r="TGG2" s="22"/>
      <c r="TGH2" s="22"/>
      <c r="TGI2" s="22"/>
      <c r="TGJ2" s="22"/>
      <c r="TGK2" s="22"/>
      <c r="TGL2" s="22"/>
      <c r="TGM2" s="22"/>
      <c r="TGN2" s="22"/>
      <c r="TGO2" s="22"/>
      <c r="TGP2" s="22"/>
      <c r="TGQ2" s="22"/>
      <c r="TGR2" s="22"/>
      <c r="TGS2" s="22"/>
      <c r="TGT2" s="22"/>
      <c r="TGU2" s="22"/>
      <c r="TGV2" s="22"/>
      <c r="TGW2" s="22"/>
      <c r="TGX2" s="22"/>
      <c r="TGY2" s="22"/>
      <c r="TGZ2" s="22"/>
      <c r="THA2" s="22"/>
      <c r="THB2" s="22"/>
      <c r="THC2" s="22"/>
      <c r="THD2" s="22"/>
      <c r="THE2" s="22"/>
      <c r="THF2" s="22"/>
      <c r="THG2" s="22"/>
      <c r="THH2" s="22"/>
      <c r="THI2" s="22"/>
      <c r="THJ2" s="22"/>
      <c r="THK2" s="22"/>
      <c r="THL2" s="22"/>
      <c r="THM2" s="22"/>
      <c r="THN2" s="22"/>
      <c r="THO2" s="22"/>
      <c r="THP2" s="22"/>
      <c r="THQ2" s="22"/>
      <c r="THR2" s="22"/>
      <c r="THS2" s="22"/>
      <c r="THT2" s="22"/>
      <c r="THU2" s="22"/>
      <c r="THV2" s="22"/>
      <c r="THW2" s="22"/>
      <c r="THX2" s="22"/>
      <c r="THY2" s="22"/>
      <c r="THZ2" s="22"/>
      <c r="TIA2" s="22"/>
      <c r="TIB2" s="22"/>
      <c r="TIC2" s="22"/>
      <c r="TID2" s="22"/>
      <c r="TIE2" s="22"/>
      <c r="TIF2" s="22"/>
      <c r="TIG2" s="22"/>
      <c r="TIH2" s="22"/>
      <c r="TII2" s="22"/>
      <c r="TIJ2" s="22"/>
      <c r="TIK2" s="22"/>
      <c r="TIL2" s="22"/>
      <c r="TIM2" s="22"/>
      <c r="TIN2" s="22"/>
      <c r="TIO2" s="22"/>
      <c r="TIP2" s="22"/>
      <c r="TIQ2" s="22"/>
      <c r="TIR2" s="22"/>
      <c r="TIS2" s="22"/>
      <c r="TIT2" s="22"/>
      <c r="TIU2" s="22"/>
      <c r="TIV2" s="22"/>
      <c r="TIW2" s="22"/>
      <c r="TIX2" s="22"/>
      <c r="TIY2" s="22"/>
      <c r="TIZ2" s="22"/>
      <c r="TJA2" s="22"/>
      <c r="TJB2" s="22"/>
      <c r="TJC2" s="22"/>
      <c r="TJD2" s="22"/>
      <c r="TJE2" s="22"/>
      <c r="TJF2" s="22"/>
      <c r="TJG2" s="22"/>
      <c r="TJH2" s="22"/>
      <c r="TJI2" s="22"/>
      <c r="TJJ2" s="22"/>
      <c r="TJK2" s="22"/>
      <c r="TJL2" s="22"/>
      <c r="TJM2" s="22"/>
      <c r="TJN2" s="22"/>
      <c r="TJO2" s="22"/>
      <c r="TJP2" s="22"/>
      <c r="TJQ2" s="22"/>
      <c r="TJR2" s="22"/>
      <c r="TJS2" s="22"/>
      <c r="TJT2" s="22"/>
      <c r="TJU2" s="22"/>
      <c r="TJV2" s="22"/>
      <c r="TJW2" s="22"/>
      <c r="TJX2" s="22"/>
      <c r="TJY2" s="22"/>
      <c r="TJZ2" s="22"/>
      <c r="TKA2" s="22"/>
      <c r="TKB2" s="22"/>
      <c r="TKC2" s="22"/>
      <c r="TKD2" s="22"/>
      <c r="TKE2" s="22"/>
      <c r="TKF2" s="22"/>
      <c r="TKG2" s="22"/>
      <c r="TKH2" s="22"/>
      <c r="TKI2" s="22"/>
      <c r="TKJ2" s="22"/>
      <c r="TKK2" s="22"/>
      <c r="TKL2" s="22"/>
      <c r="TKM2" s="22"/>
      <c r="TKN2" s="22"/>
      <c r="TKO2" s="22"/>
      <c r="TKP2" s="22"/>
      <c r="TKQ2" s="22"/>
      <c r="TKR2" s="22"/>
      <c r="TKS2" s="22"/>
      <c r="TKT2" s="22"/>
      <c r="TKU2" s="22"/>
      <c r="TKV2" s="22"/>
      <c r="TKW2" s="22"/>
      <c r="TKX2" s="22"/>
      <c r="TKY2" s="22"/>
      <c r="TKZ2" s="22"/>
      <c r="TLA2" s="22"/>
      <c r="TLB2" s="22"/>
      <c r="TLC2" s="22"/>
      <c r="TLD2" s="22"/>
      <c r="TLE2" s="22"/>
      <c r="TLF2" s="22"/>
      <c r="TLG2" s="22"/>
      <c r="TLH2" s="22"/>
      <c r="TLI2" s="22"/>
      <c r="TLJ2" s="22"/>
      <c r="TLK2" s="22"/>
      <c r="TLL2" s="22"/>
      <c r="TLM2" s="22"/>
      <c r="TLN2" s="22"/>
      <c r="TLO2" s="22"/>
      <c r="TLP2" s="22"/>
      <c r="TLQ2" s="22"/>
      <c r="TLR2" s="22"/>
      <c r="TLS2" s="22"/>
      <c r="TLT2" s="22"/>
      <c r="TLU2" s="22"/>
      <c r="TLV2" s="22"/>
      <c r="TLW2" s="22"/>
      <c r="TLX2" s="22"/>
      <c r="TLY2" s="22"/>
      <c r="TLZ2" s="22"/>
      <c r="TMA2" s="22"/>
      <c r="TMB2" s="22"/>
      <c r="TMC2" s="22"/>
      <c r="TMD2" s="22"/>
      <c r="TME2" s="22"/>
      <c r="TMF2" s="22"/>
      <c r="TMG2" s="22"/>
      <c r="TMH2" s="22"/>
      <c r="TMI2" s="22"/>
      <c r="TMJ2" s="22"/>
      <c r="TMK2" s="22"/>
      <c r="TML2" s="22"/>
      <c r="TMM2" s="22"/>
      <c r="TMN2" s="22"/>
      <c r="TMO2" s="22"/>
      <c r="TMP2" s="22"/>
      <c r="TMQ2" s="22"/>
      <c r="TMR2" s="22"/>
      <c r="TMS2" s="22"/>
      <c r="TMT2" s="22"/>
      <c r="TMU2" s="22"/>
      <c r="TMV2" s="22"/>
      <c r="TMW2" s="22"/>
      <c r="TMX2" s="22"/>
      <c r="TMY2" s="22"/>
      <c r="TMZ2" s="22"/>
      <c r="TNA2" s="22"/>
      <c r="TNB2" s="22"/>
      <c r="TNC2" s="22"/>
      <c r="TND2" s="22"/>
      <c r="TNE2" s="22"/>
      <c r="TNF2" s="22"/>
      <c r="TNG2" s="22"/>
      <c r="TNH2" s="22"/>
      <c r="TNI2" s="22"/>
      <c r="TNJ2" s="22"/>
      <c r="TNK2" s="22"/>
      <c r="TNL2" s="22"/>
      <c r="TNM2" s="22"/>
      <c r="TNN2" s="22"/>
      <c r="TNO2" s="22"/>
      <c r="TNP2" s="22"/>
      <c r="TNQ2" s="22"/>
      <c r="TNR2" s="22"/>
      <c r="TNS2" s="22"/>
      <c r="TNT2" s="22"/>
      <c r="TNU2" s="22"/>
      <c r="TNV2" s="22"/>
      <c r="TNW2" s="22"/>
      <c r="TNX2" s="22"/>
      <c r="TNY2" s="22"/>
      <c r="TNZ2" s="22"/>
      <c r="TOA2" s="22"/>
      <c r="TOB2" s="22"/>
      <c r="TOC2" s="22"/>
      <c r="TOD2" s="22"/>
      <c r="TOE2" s="22"/>
      <c r="TOF2" s="22"/>
      <c r="TOG2" s="22"/>
      <c r="TOH2" s="22"/>
      <c r="TOI2" s="22"/>
      <c r="TOJ2" s="22"/>
      <c r="TOK2" s="22"/>
      <c r="TOL2" s="22"/>
      <c r="TOM2" s="22"/>
      <c r="TON2" s="22"/>
      <c r="TOO2" s="22"/>
      <c r="TOP2" s="22"/>
      <c r="TOQ2" s="22"/>
      <c r="TOR2" s="22"/>
      <c r="TOS2" s="22"/>
      <c r="TOT2" s="22"/>
      <c r="TOU2" s="22"/>
      <c r="TOV2" s="22"/>
      <c r="TOW2" s="22"/>
      <c r="TOX2" s="22"/>
      <c r="TOY2" s="22"/>
      <c r="TOZ2" s="22"/>
      <c r="TPA2" s="22"/>
      <c r="TPB2" s="22"/>
      <c r="TPC2" s="22"/>
      <c r="TPD2" s="22"/>
      <c r="TPE2" s="22"/>
      <c r="TPF2" s="22"/>
      <c r="TPG2" s="22"/>
      <c r="TPH2" s="22"/>
      <c r="TPI2" s="22"/>
      <c r="TPJ2" s="22"/>
      <c r="TPK2" s="22"/>
      <c r="TPL2" s="22"/>
      <c r="TPM2" s="22"/>
      <c r="TPN2" s="22"/>
      <c r="TPO2" s="22"/>
      <c r="TPP2" s="22"/>
      <c r="TPQ2" s="22"/>
      <c r="TPR2" s="22"/>
      <c r="TPS2" s="22"/>
      <c r="TPT2" s="22"/>
      <c r="TPU2" s="22"/>
      <c r="TPV2" s="22"/>
      <c r="TPW2" s="22"/>
      <c r="TPX2" s="22"/>
      <c r="TPY2" s="22"/>
      <c r="TPZ2" s="22"/>
      <c r="TQA2" s="22"/>
      <c r="TQB2" s="22"/>
      <c r="TQC2" s="22"/>
      <c r="TQD2" s="22"/>
      <c r="TQE2" s="22"/>
      <c r="TQF2" s="22"/>
      <c r="TQG2" s="22"/>
      <c r="TQH2" s="22"/>
      <c r="TQI2" s="22"/>
      <c r="TQJ2" s="22"/>
      <c r="TQK2" s="22"/>
      <c r="TQL2" s="22"/>
      <c r="TQM2" s="22"/>
      <c r="TQN2" s="22"/>
      <c r="TQO2" s="22"/>
      <c r="TQP2" s="22"/>
      <c r="TQQ2" s="22"/>
      <c r="TQR2" s="22"/>
      <c r="TQS2" s="22"/>
      <c r="TQT2" s="22"/>
      <c r="TQU2" s="22"/>
      <c r="TQV2" s="22"/>
      <c r="TQW2" s="22"/>
      <c r="TQX2" s="22"/>
      <c r="TQY2" s="22"/>
      <c r="TQZ2" s="22"/>
      <c r="TRA2" s="22"/>
      <c r="TRB2" s="22"/>
      <c r="TRC2" s="22"/>
      <c r="TRD2" s="22"/>
      <c r="TRE2" s="22"/>
      <c r="TRF2" s="22"/>
      <c r="TRG2" s="22"/>
      <c r="TRH2" s="22"/>
      <c r="TRI2" s="22"/>
      <c r="TRJ2" s="22"/>
      <c r="TRK2" s="22"/>
      <c r="TRL2" s="22"/>
      <c r="TRM2" s="22"/>
      <c r="TRN2" s="22"/>
      <c r="TRO2" s="22"/>
      <c r="TRP2" s="22"/>
      <c r="TRQ2" s="22"/>
      <c r="TRR2" s="22"/>
      <c r="TRS2" s="22"/>
      <c r="TRT2" s="22"/>
      <c r="TRU2" s="22"/>
      <c r="TRV2" s="22"/>
      <c r="TRW2" s="22"/>
      <c r="TRX2" s="22"/>
      <c r="TRY2" s="22"/>
      <c r="TRZ2" s="22"/>
      <c r="TSA2" s="22"/>
      <c r="TSB2" s="22"/>
      <c r="TSC2" s="22"/>
      <c r="TSD2" s="22"/>
      <c r="TSE2" s="22"/>
      <c r="TSF2" s="22"/>
      <c r="TSG2" s="22"/>
      <c r="TSH2" s="22"/>
      <c r="TSI2" s="22"/>
      <c r="TSJ2" s="22"/>
      <c r="TSK2" s="22"/>
      <c r="TSL2" s="22"/>
      <c r="TSM2" s="22"/>
      <c r="TSN2" s="22"/>
      <c r="TSO2" s="22"/>
      <c r="TSP2" s="22"/>
      <c r="TSQ2" s="22"/>
      <c r="TSR2" s="22"/>
      <c r="TSS2" s="22"/>
      <c r="TST2" s="22"/>
      <c r="TSU2" s="22"/>
      <c r="TSV2" s="22"/>
      <c r="TSW2" s="22"/>
      <c r="TSX2" s="22"/>
      <c r="TSY2" s="22"/>
      <c r="TSZ2" s="22"/>
      <c r="TTA2" s="22"/>
      <c r="TTB2" s="22"/>
      <c r="TTC2" s="22"/>
      <c r="TTD2" s="22"/>
      <c r="TTE2" s="22"/>
      <c r="TTF2" s="22"/>
      <c r="TTG2" s="22"/>
      <c r="TTH2" s="22"/>
      <c r="TTI2" s="22"/>
      <c r="TTJ2" s="22"/>
      <c r="TTK2" s="22"/>
      <c r="TTL2" s="22"/>
      <c r="TTM2" s="22"/>
      <c r="TTN2" s="22"/>
      <c r="TTO2" s="22"/>
      <c r="TTP2" s="22"/>
      <c r="TTQ2" s="22"/>
      <c r="TTR2" s="22"/>
      <c r="TTS2" s="22"/>
      <c r="TTT2" s="22"/>
      <c r="TTU2" s="22"/>
      <c r="TTV2" s="22"/>
      <c r="TTW2" s="22"/>
      <c r="TTX2" s="22"/>
      <c r="TTY2" s="22"/>
      <c r="TTZ2" s="22"/>
      <c r="TUA2" s="22"/>
      <c r="TUB2" s="22"/>
      <c r="TUC2" s="22"/>
      <c r="TUD2" s="22"/>
      <c r="TUE2" s="22"/>
      <c r="TUF2" s="22"/>
      <c r="TUG2" s="22"/>
      <c r="TUH2" s="22"/>
      <c r="TUI2" s="22"/>
      <c r="TUJ2" s="22"/>
      <c r="TUK2" s="22"/>
      <c r="TUL2" s="22"/>
      <c r="TUM2" s="22"/>
      <c r="TUN2" s="22"/>
      <c r="TUO2" s="22"/>
      <c r="TUP2" s="22"/>
      <c r="TUQ2" s="22"/>
      <c r="TUR2" s="22"/>
      <c r="TUS2" s="22"/>
      <c r="TUT2" s="22"/>
      <c r="TUU2" s="22"/>
      <c r="TUV2" s="22"/>
      <c r="TUW2" s="22"/>
      <c r="TUX2" s="22"/>
      <c r="TUY2" s="22"/>
      <c r="TUZ2" s="22"/>
      <c r="TVA2" s="22"/>
      <c r="TVB2" s="22"/>
      <c r="TVC2" s="22"/>
      <c r="TVD2" s="22"/>
      <c r="TVE2" s="22"/>
      <c r="TVF2" s="22"/>
      <c r="TVG2" s="22"/>
      <c r="TVH2" s="22"/>
      <c r="TVI2" s="22"/>
      <c r="TVJ2" s="22"/>
      <c r="TVK2" s="22"/>
      <c r="TVL2" s="22"/>
      <c r="TVM2" s="22"/>
      <c r="TVN2" s="22"/>
      <c r="TVO2" s="22"/>
      <c r="TVP2" s="22"/>
      <c r="TVQ2" s="22"/>
      <c r="TVR2" s="22"/>
      <c r="TVS2" s="22"/>
      <c r="TVT2" s="22"/>
      <c r="TVU2" s="22"/>
      <c r="TVV2" s="22"/>
      <c r="TVW2" s="22"/>
      <c r="TVX2" s="22"/>
      <c r="TVY2" s="22"/>
      <c r="TVZ2" s="22"/>
      <c r="TWA2" s="22"/>
      <c r="TWB2" s="22"/>
      <c r="TWC2" s="22"/>
      <c r="TWD2" s="22"/>
      <c r="TWE2" s="22"/>
      <c r="TWF2" s="22"/>
      <c r="TWG2" s="22"/>
      <c r="TWH2" s="22"/>
      <c r="TWI2" s="22"/>
      <c r="TWJ2" s="22"/>
      <c r="TWK2" s="22"/>
      <c r="TWL2" s="22"/>
      <c r="TWM2" s="22"/>
      <c r="TWN2" s="22"/>
      <c r="TWO2" s="22"/>
      <c r="TWP2" s="22"/>
      <c r="TWQ2" s="22"/>
      <c r="TWR2" s="22"/>
      <c r="TWS2" s="22"/>
      <c r="TWT2" s="22"/>
      <c r="TWU2" s="22"/>
      <c r="TWV2" s="22"/>
      <c r="TWW2" s="22"/>
      <c r="TWX2" s="22"/>
      <c r="TWY2" s="22"/>
      <c r="TWZ2" s="22"/>
      <c r="TXA2" s="22"/>
      <c r="TXB2" s="22"/>
      <c r="TXC2" s="22"/>
      <c r="TXD2" s="22"/>
      <c r="TXE2" s="22"/>
      <c r="TXF2" s="22"/>
      <c r="TXG2" s="22"/>
      <c r="TXH2" s="22"/>
      <c r="TXI2" s="22"/>
      <c r="TXJ2" s="22"/>
      <c r="TXK2" s="22"/>
      <c r="TXL2" s="22"/>
      <c r="TXM2" s="22"/>
      <c r="TXN2" s="22"/>
      <c r="TXO2" s="22"/>
      <c r="TXP2" s="22"/>
      <c r="TXQ2" s="22"/>
      <c r="TXR2" s="22"/>
      <c r="TXS2" s="22"/>
      <c r="TXT2" s="22"/>
      <c r="TXU2" s="22"/>
      <c r="TXV2" s="22"/>
      <c r="TXW2" s="22"/>
      <c r="TXX2" s="22"/>
      <c r="TXY2" s="22"/>
      <c r="TXZ2" s="22"/>
      <c r="TYA2" s="22"/>
      <c r="TYB2" s="22"/>
      <c r="TYC2" s="22"/>
      <c r="TYD2" s="22"/>
      <c r="TYE2" s="22"/>
      <c r="TYF2" s="22"/>
      <c r="TYG2" s="22"/>
      <c r="TYH2" s="22"/>
      <c r="TYI2" s="22"/>
      <c r="TYJ2" s="22"/>
      <c r="TYK2" s="22"/>
      <c r="TYL2" s="22"/>
      <c r="TYM2" s="22"/>
      <c r="TYN2" s="22"/>
      <c r="TYO2" s="22"/>
      <c r="TYP2" s="22"/>
      <c r="TYQ2" s="22"/>
      <c r="TYR2" s="22"/>
      <c r="TYS2" s="22"/>
      <c r="TYT2" s="22"/>
      <c r="TYU2" s="22"/>
      <c r="TYV2" s="22"/>
      <c r="TYW2" s="22"/>
      <c r="TYX2" s="22"/>
      <c r="TYY2" s="22"/>
      <c r="TYZ2" s="22"/>
      <c r="TZA2" s="22"/>
      <c r="TZB2" s="22"/>
      <c r="TZC2" s="22"/>
      <c r="TZD2" s="22"/>
      <c r="TZE2" s="22"/>
      <c r="TZF2" s="22"/>
      <c r="TZG2" s="22"/>
      <c r="TZH2" s="22"/>
      <c r="TZI2" s="22"/>
      <c r="TZJ2" s="22"/>
      <c r="TZK2" s="22"/>
      <c r="TZL2" s="22"/>
      <c r="TZM2" s="22"/>
      <c r="TZN2" s="22"/>
      <c r="TZO2" s="22"/>
      <c r="TZP2" s="22"/>
      <c r="TZQ2" s="22"/>
      <c r="TZR2" s="22"/>
      <c r="TZS2" s="22"/>
      <c r="TZT2" s="22"/>
      <c r="TZU2" s="22"/>
      <c r="TZV2" s="22"/>
      <c r="TZW2" s="22"/>
      <c r="TZX2" s="22"/>
      <c r="TZY2" s="22"/>
      <c r="TZZ2" s="22"/>
      <c r="UAA2" s="22"/>
      <c r="UAB2" s="22"/>
      <c r="UAC2" s="22"/>
      <c r="UAD2" s="22"/>
      <c r="UAE2" s="22"/>
      <c r="UAF2" s="22"/>
      <c r="UAG2" s="22"/>
      <c r="UAH2" s="22"/>
      <c r="UAI2" s="22"/>
      <c r="UAJ2" s="22"/>
      <c r="UAK2" s="22"/>
      <c r="UAL2" s="22"/>
      <c r="UAM2" s="22"/>
      <c r="UAN2" s="22"/>
      <c r="UAO2" s="22"/>
      <c r="UAP2" s="22"/>
      <c r="UAQ2" s="22"/>
      <c r="UAR2" s="22"/>
      <c r="UAS2" s="22"/>
      <c r="UAT2" s="22"/>
      <c r="UAU2" s="22"/>
      <c r="UAV2" s="22"/>
      <c r="UAW2" s="22"/>
      <c r="UAX2" s="22"/>
      <c r="UAY2" s="22"/>
      <c r="UAZ2" s="22"/>
      <c r="UBA2" s="22"/>
      <c r="UBB2" s="22"/>
      <c r="UBC2" s="22"/>
      <c r="UBD2" s="22"/>
      <c r="UBE2" s="22"/>
      <c r="UBF2" s="22"/>
      <c r="UBG2" s="22"/>
      <c r="UBH2" s="22"/>
      <c r="UBI2" s="22"/>
      <c r="UBJ2" s="22"/>
      <c r="UBK2" s="22"/>
      <c r="UBL2" s="22"/>
      <c r="UBM2" s="22"/>
      <c r="UBN2" s="22"/>
      <c r="UBO2" s="22"/>
      <c r="UBP2" s="22"/>
      <c r="UBQ2" s="22"/>
      <c r="UBR2" s="22"/>
      <c r="UBS2" s="22"/>
      <c r="UBT2" s="22"/>
      <c r="UBU2" s="22"/>
      <c r="UBV2" s="22"/>
      <c r="UBW2" s="22"/>
      <c r="UBX2" s="22"/>
      <c r="UBY2" s="22"/>
      <c r="UBZ2" s="22"/>
      <c r="UCA2" s="22"/>
      <c r="UCB2" s="22"/>
      <c r="UCC2" s="22"/>
      <c r="UCD2" s="22"/>
      <c r="UCE2" s="22"/>
      <c r="UCF2" s="22"/>
      <c r="UCG2" s="22"/>
      <c r="UCH2" s="22"/>
      <c r="UCI2" s="22"/>
      <c r="UCJ2" s="22"/>
      <c r="UCK2" s="22"/>
      <c r="UCL2" s="22"/>
      <c r="UCM2" s="22"/>
      <c r="UCN2" s="22"/>
      <c r="UCO2" s="22"/>
      <c r="UCP2" s="22"/>
      <c r="UCQ2" s="22"/>
      <c r="UCR2" s="22"/>
      <c r="UCS2" s="22"/>
      <c r="UCT2" s="22"/>
      <c r="UCU2" s="22"/>
      <c r="UCV2" s="22"/>
      <c r="UCW2" s="22"/>
      <c r="UCX2" s="22"/>
      <c r="UCY2" s="22"/>
      <c r="UCZ2" s="22"/>
      <c r="UDA2" s="22"/>
      <c r="UDB2" s="22"/>
      <c r="UDC2" s="22"/>
      <c r="UDD2" s="22"/>
      <c r="UDE2" s="22"/>
      <c r="UDF2" s="22"/>
      <c r="UDG2" s="22"/>
      <c r="UDH2" s="22"/>
      <c r="UDI2" s="22"/>
      <c r="UDJ2" s="22"/>
      <c r="UDK2" s="22"/>
      <c r="UDL2" s="22"/>
      <c r="UDM2" s="22"/>
      <c r="UDN2" s="22"/>
      <c r="UDO2" s="22"/>
      <c r="UDP2" s="22"/>
      <c r="UDQ2" s="22"/>
      <c r="UDR2" s="22"/>
      <c r="UDS2" s="22"/>
      <c r="UDT2" s="22"/>
      <c r="UDU2" s="22"/>
      <c r="UDV2" s="22"/>
      <c r="UDW2" s="22"/>
      <c r="UDX2" s="22"/>
      <c r="UDY2" s="22"/>
      <c r="UDZ2" s="22"/>
      <c r="UEA2" s="22"/>
      <c r="UEB2" s="22"/>
      <c r="UEC2" s="22"/>
      <c r="UED2" s="22"/>
      <c r="UEE2" s="22"/>
      <c r="UEF2" s="22"/>
      <c r="UEG2" s="22"/>
      <c r="UEH2" s="22"/>
      <c r="UEI2" s="22"/>
      <c r="UEJ2" s="22"/>
      <c r="UEK2" s="22"/>
      <c r="UEL2" s="22"/>
      <c r="UEM2" s="22"/>
      <c r="UEN2" s="22"/>
      <c r="UEO2" s="22"/>
      <c r="UEP2" s="22"/>
      <c r="UEQ2" s="22"/>
      <c r="UER2" s="22"/>
      <c r="UES2" s="22"/>
      <c r="UET2" s="22"/>
      <c r="UEU2" s="22"/>
      <c r="UEV2" s="22"/>
      <c r="UEW2" s="22"/>
      <c r="UEX2" s="22"/>
      <c r="UEY2" s="22"/>
      <c r="UEZ2" s="22"/>
      <c r="UFA2" s="22"/>
      <c r="UFB2" s="22"/>
      <c r="UFC2" s="22"/>
      <c r="UFD2" s="22"/>
      <c r="UFE2" s="22"/>
      <c r="UFF2" s="22"/>
      <c r="UFG2" s="22"/>
      <c r="UFH2" s="22"/>
      <c r="UFI2" s="22"/>
      <c r="UFJ2" s="22"/>
      <c r="UFK2" s="22"/>
      <c r="UFL2" s="22"/>
      <c r="UFM2" s="22"/>
      <c r="UFN2" s="22"/>
      <c r="UFO2" s="22"/>
      <c r="UFP2" s="22"/>
      <c r="UFQ2" s="22"/>
      <c r="UFR2" s="22"/>
      <c r="UFS2" s="22"/>
      <c r="UFT2" s="22"/>
      <c r="UFU2" s="22"/>
      <c r="UFV2" s="22"/>
      <c r="UFW2" s="22"/>
      <c r="UFX2" s="22"/>
      <c r="UFY2" s="22"/>
      <c r="UFZ2" s="22"/>
      <c r="UGA2" s="22"/>
      <c r="UGB2" s="22"/>
      <c r="UGC2" s="22"/>
      <c r="UGD2" s="22"/>
      <c r="UGE2" s="22"/>
      <c r="UGF2" s="22"/>
      <c r="UGG2" s="22"/>
      <c r="UGH2" s="22"/>
      <c r="UGI2" s="22"/>
      <c r="UGJ2" s="22"/>
      <c r="UGK2" s="22"/>
      <c r="UGL2" s="22"/>
      <c r="UGM2" s="22"/>
      <c r="UGN2" s="22"/>
      <c r="UGO2" s="22"/>
      <c r="UGP2" s="22"/>
      <c r="UGQ2" s="22"/>
      <c r="UGR2" s="22"/>
      <c r="UGS2" s="22"/>
      <c r="UGT2" s="22"/>
      <c r="UGU2" s="22"/>
      <c r="UGV2" s="22"/>
      <c r="UGW2" s="22"/>
      <c r="UGX2" s="22"/>
      <c r="UGY2" s="22"/>
      <c r="UGZ2" s="22"/>
      <c r="UHA2" s="22"/>
      <c r="UHB2" s="22"/>
      <c r="UHC2" s="22"/>
      <c r="UHD2" s="22"/>
      <c r="UHE2" s="22"/>
      <c r="UHF2" s="22"/>
      <c r="UHG2" s="22"/>
      <c r="UHH2" s="22"/>
      <c r="UHI2" s="22"/>
      <c r="UHJ2" s="22"/>
      <c r="UHK2" s="22"/>
      <c r="UHL2" s="22"/>
      <c r="UHM2" s="22"/>
      <c r="UHN2" s="22"/>
      <c r="UHO2" s="22"/>
      <c r="UHP2" s="22"/>
      <c r="UHQ2" s="22"/>
      <c r="UHR2" s="22"/>
      <c r="UHS2" s="22"/>
      <c r="UHT2" s="22"/>
      <c r="UHU2" s="22"/>
      <c r="UHV2" s="22"/>
      <c r="UHW2" s="22"/>
      <c r="UHX2" s="22"/>
      <c r="UHY2" s="22"/>
      <c r="UHZ2" s="22"/>
      <c r="UIA2" s="22"/>
      <c r="UIB2" s="22"/>
      <c r="UIC2" s="22"/>
      <c r="UID2" s="22"/>
      <c r="UIE2" s="22"/>
      <c r="UIF2" s="22"/>
      <c r="UIG2" s="22"/>
      <c r="UIH2" s="22"/>
      <c r="UII2" s="22"/>
      <c r="UIJ2" s="22"/>
      <c r="UIK2" s="22"/>
      <c r="UIL2" s="22"/>
      <c r="UIM2" s="22"/>
      <c r="UIN2" s="22"/>
      <c r="UIO2" s="22"/>
      <c r="UIP2" s="22"/>
      <c r="UIQ2" s="22"/>
      <c r="UIR2" s="22"/>
      <c r="UIS2" s="22"/>
      <c r="UIT2" s="22"/>
      <c r="UIU2" s="22"/>
      <c r="UIV2" s="22"/>
      <c r="UIW2" s="22"/>
      <c r="UIX2" s="22"/>
      <c r="UIY2" s="22"/>
      <c r="UIZ2" s="22"/>
      <c r="UJA2" s="22"/>
      <c r="UJB2" s="22"/>
      <c r="UJC2" s="22"/>
      <c r="UJD2" s="22"/>
      <c r="UJE2" s="22"/>
      <c r="UJF2" s="22"/>
      <c r="UJG2" s="22"/>
      <c r="UJH2" s="22"/>
      <c r="UJI2" s="22"/>
      <c r="UJJ2" s="22"/>
      <c r="UJK2" s="22"/>
      <c r="UJL2" s="22"/>
      <c r="UJM2" s="22"/>
      <c r="UJN2" s="22"/>
      <c r="UJO2" s="22"/>
      <c r="UJP2" s="22"/>
      <c r="UJQ2" s="22"/>
      <c r="UJR2" s="22"/>
      <c r="UJS2" s="22"/>
      <c r="UJT2" s="22"/>
      <c r="UJU2" s="22"/>
      <c r="UJV2" s="22"/>
      <c r="UJW2" s="22"/>
      <c r="UJX2" s="22"/>
      <c r="UJY2" s="22"/>
      <c r="UJZ2" s="22"/>
      <c r="UKA2" s="22"/>
      <c r="UKB2" s="22"/>
      <c r="UKC2" s="22"/>
      <c r="UKD2" s="22"/>
      <c r="UKE2" s="22"/>
      <c r="UKF2" s="22"/>
      <c r="UKG2" s="22"/>
      <c r="UKH2" s="22"/>
      <c r="UKI2" s="22"/>
      <c r="UKJ2" s="22"/>
      <c r="UKK2" s="22"/>
      <c r="UKL2" s="22"/>
      <c r="UKM2" s="22"/>
      <c r="UKN2" s="22"/>
      <c r="UKO2" s="22"/>
      <c r="UKP2" s="22"/>
      <c r="UKQ2" s="22"/>
      <c r="UKR2" s="22"/>
      <c r="UKS2" s="22"/>
      <c r="UKT2" s="22"/>
      <c r="UKU2" s="22"/>
      <c r="UKV2" s="22"/>
      <c r="UKW2" s="22"/>
      <c r="UKX2" s="22"/>
      <c r="UKY2" s="22"/>
      <c r="UKZ2" s="22"/>
      <c r="ULA2" s="22"/>
      <c r="ULB2" s="22"/>
      <c r="ULC2" s="22"/>
      <c r="ULD2" s="22"/>
      <c r="ULE2" s="22"/>
      <c r="ULF2" s="22"/>
      <c r="ULG2" s="22"/>
      <c r="ULH2" s="22"/>
      <c r="ULI2" s="22"/>
      <c r="ULJ2" s="22"/>
      <c r="ULK2" s="22"/>
      <c r="ULL2" s="22"/>
      <c r="ULM2" s="22"/>
      <c r="ULN2" s="22"/>
      <c r="ULO2" s="22"/>
      <c r="ULP2" s="22"/>
      <c r="ULQ2" s="22"/>
      <c r="ULR2" s="22"/>
      <c r="ULS2" s="22"/>
      <c r="ULT2" s="22"/>
      <c r="ULU2" s="22"/>
      <c r="ULV2" s="22"/>
      <c r="ULW2" s="22"/>
      <c r="ULX2" s="22"/>
      <c r="ULY2" s="22"/>
      <c r="ULZ2" s="22"/>
      <c r="UMA2" s="22"/>
      <c r="UMB2" s="22"/>
      <c r="UMC2" s="22"/>
      <c r="UMD2" s="22"/>
      <c r="UME2" s="22"/>
      <c r="UMF2" s="22"/>
      <c r="UMG2" s="22"/>
      <c r="UMH2" s="22"/>
      <c r="UMI2" s="22"/>
      <c r="UMJ2" s="22"/>
      <c r="UMK2" s="22"/>
      <c r="UML2" s="22"/>
      <c r="UMM2" s="22"/>
      <c r="UMN2" s="22"/>
      <c r="UMO2" s="22"/>
      <c r="UMP2" s="22"/>
      <c r="UMQ2" s="22"/>
      <c r="UMR2" s="22"/>
      <c r="UMS2" s="22"/>
      <c r="UMT2" s="22"/>
      <c r="UMU2" s="22"/>
      <c r="UMV2" s="22"/>
      <c r="UMW2" s="22"/>
      <c r="UMX2" s="22"/>
      <c r="UMY2" s="22"/>
      <c r="UMZ2" s="22"/>
      <c r="UNA2" s="22"/>
      <c r="UNB2" s="22"/>
      <c r="UNC2" s="22"/>
      <c r="UND2" s="22"/>
      <c r="UNE2" s="22"/>
      <c r="UNF2" s="22"/>
      <c r="UNG2" s="22"/>
      <c r="UNH2" s="22"/>
      <c r="UNI2" s="22"/>
      <c r="UNJ2" s="22"/>
      <c r="UNK2" s="22"/>
      <c r="UNL2" s="22"/>
      <c r="UNM2" s="22"/>
      <c r="UNN2" s="22"/>
      <c r="UNO2" s="22"/>
      <c r="UNP2" s="22"/>
      <c r="UNQ2" s="22"/>
      <c r="UNR2" s="22"/>
      <c r="UNS2" s="22"/>
      <c r="UNT2" s="22"/>
      <c r="UNU2" s="22"/>
      <c r="UNV2" s="22"/>
      <c r="UNW2" s="22"/>
      <c r="UNX2" s="22"/>
      <c r="UNY2" s="22"/>
      <c r="UNZ2" s="22"/>
      <c r="UOA2" s="22"/>
      <c r="UOB2" s="22"/>
      <c r="UOC2" s="22"/>
      <c r="UOD2" s="22"/>
      <c r="UOE2" s="22"/>
      <c r="UOF2" s="22"/>
      <c r="UOG2" s="22"/>
      <c r="UOH2" s="22"/>
      <c r="UOI2" s="22"/>
      <c r="UOJ2" s="22"/>
      <c r="UOK2" s="22"/>
      <c r="UOL2" s="22"/>
      <c r="UOM2" s="22"/>
      <c r="UON2" s="22"/>
      <c r="UOO2" s="22"/>
      <c r="UOP2" s="22"/>
      <c r="UOQ2" s="22"/>
      <c r="UOR2" s="22"/>
      <c r="UOS2" s="22"/>
      <c r="UOT2" s="22"/>
      <c r="UOU2" s="22"/>
      <c r="UOV2" s="22"/>
      <c r="UOW2" s="22"/>
      <c r="UOX2" s="22"/>
      <c r="UOY2" s="22"/>
      <c r="UOZ2" s="22"/>
      <c r="UPA2" s="22"/>
      <c r="UPB2" s="22"/>
      <c r="UPC2" s="22"/>
      <c r="UPD2" s="22"/>
      <c r="UPE2" s="22"/>
      <c r="UPF2" s="22"/>
      <c r="UPG2" s="22"/>
      <c r="UPH2" s="22"/>
      <c r="UPI2" s="22"/>
      <c r="UPJ2" s="22"/>
      <c r="UPK2" s="22"/>
      <c r="UPL2" s="22"/>
      <c r="UPM2" s="22"/>
      <c r="UPN2" s="22"/>
      <c r="UPO2" s="22"/>
      <c r="UPP2" s="22"/>
      <c r="UPQ2" s="22"/>
      <c r="UPR2" s="22"/>
      <c r="UPS2" s="22"/>
      <c r="UPT2" s="22"/>
      <c r="UPU2" s="22"/>
      <c r="UPV2" s="22"/>
      <c r="UPW2" s="22"/>
      <c r="UPX2" s="22"/>
      <c r="UPY2" s="22"/>
      <c r="UPZ2" s="22"/>
      <c r="UQA2" s="22"/>
      <c r="UQB2" s="22"/>
      <c r="UQC2" s="22"/>
      <c r="UQD2" s="22"/>
      <c r="UQE2" s="22"/>
      <c r="UQF2" s="22"/>
      <c r="UQG2" s="22"/>
      <c r="UQH2" s="22"/>
      <c r="UQI2" s="22"/>
      <c r="UQJ2" s="22"/>
      <c r="UQK2" s="22"/>
      <c r="UQL2" s="22"/>
      <c r="UQM2" s="22"/>
      <c r="UQN2" s="22"/>
      <c r="UQO2" s="22"/>
      <c r="UQP2" s="22"/>
      <c r="UQQ2" s="22"/>
      <c r="UQR2" s="22"/>
      <c r="UQS2" s="22"/>
      <c r="UQT2" s="22"/>
      <c r="UQU2" s="22"/>
      <c r="UQV2" s="22"/>
      <c r="UQW2" s="22"/>
      <c r="UQX2" s="22"/>
      <c r="UQY2" s="22"/>
      <c r="UQZ2" s="22"/>
      <c r="URA2" s="22"/>
      <c r="URB2" s="22"/>
      <c r="URC2" s="22"/>
      <c r="URD2" s="22"/>
      <c r="URE2" s="22"/>
      <c r="URF2" s="22"/>
      <c r="URG2" s="22"/>
      <c r="URH2" s="22"/>
      <c r="URI2" s="22"/>
      <c r="URJ2" s="22"/>
      <c r="URK2" s="22"/>
      <c r="URL2" s="22"/>
      <c r="URM2" s="22"/>
      <c r="URN2" s="22"/>
      <c r="URO2" s="22"/>
      <c r="URP2" s="22"/>
      <c r="URQ2" s="22"/>
      <c r="URR2" s="22"/>
      <c r="URS2" s="22"/>
      <c r="URT2" s="22"/>
      <c r="URU2" s="22"/>
      <c r="URV2" s="22"/>
      <c r="URW2" s="22"/>
      <c r="URX2" s="22"/>
      <c r="URY2" s="22"/>
      <c r="URZ2" s="22"/>
      <c r="USA2" s="22"/>
      <c r="USB2" s="22"/>
      <c r="USC2" s="22"/>
      <c r="USD2" s="22"/>
      <c r="USE2" s="22"/>
      <c r="USF2" s="22"/>
      <c r="USG2" s="22"/>
      <c r="USH2" s="22"/>
      <c r="USI2" s="22"/>
      <c r="USJ2" s="22"/>
      <c r="USK2" s="22"/>
      <c r="USL2" s="22"/>
      <c r="USM2" s="22"/>
      <c r="USN2" s="22"/>
      <c r="USO2" s="22"/>
      <c r="USP2" s="22"/>
      <c r="USQ2" s="22"/>
      <c r="USR2" s="22"/>
      <c r="USS2" s="22"/>
      <c r="UST2" s="22"/>
      <c r="USU2" s="22"/>
      <c r="USV2" s="22"/>
      <c r="USW2" s="22"/>
      <c r="USX2" s="22"/>
      <c r="USY2" s="22"/>
      <c r="USZ2" s="22"/>
      <c r="UTA2" s="22"/>
      <c r="UTB2" s="22"/>
      <c r="UTC2" s="22"/>
      <c r="UTD2" s="22"/>
      <c r="UTE2" s="22"/>
      <c r="UTF2" s="22"/>
      <c r="UTG2" s="22"/>
      <c r="UTH2" s="22"/>
      <c r="UTI2" s="22"/>
      <c r="UTJ2" s="22"/>
      <c r="UTK2" s="22"/>
      <c r="UTL2" s="22"/>
      <c r="UTM2" s="22"/>
      <c r="UTN2" s="22"/>
      <c r="UTO2" s="22"/>
      <c r="UTP2" s="22"/>
      <c r="UTQ2" s="22"/>
      <c r="UTR2" s="22"/>
      <c r="UTS2" s="22"/>
      <c r="UTT2" s="22"/>
      <c r="UTU2" s="22"/>
      <c r="UTV2" s="22"/>
      <c r="UTW2" s="22"/>
      <c r="UTX2" s="22"/>
      <c r="UTY2" s="22"/>
      <c r="UTZ2" s="22"/>
      <c r="UUA2" s="22"/>
      <c r="UUB2" s="22"/>
      <c r="UUC2" s="22"/>
      <c r="UUD2" s="22"/>
      <c r="UUE2" s="22"/>
      <c r="UUF2" s="22"/>
      <c r="UUG2" s="22"/>
      <c r="UUH2" s="22"/>
      <c r="UUI2" s="22"/>
      <c r="UUJ2" s="22"/>
      <c r="UUK2" s="22"/>
      <c r="UUL2" s="22"/>
      <c r="UUM2" s="22"/>
      <c r="UUN2" s="22"/>
      <c r="UUO2" s="22"/>
      <c r="UUP2" s="22"/>
      <c r="UUQ2" s="22"/>
      <c r="UUR2" s="22"/>
      <c r="UUS2" s="22"/>
      <c r="UUT2" s="22"/>
      <c r="UUU2" s="22"/>
      <c r="UUV2" s="22"/>
      <c r="UUW2" s="22"/>
      <c r="UUX2" s="22"/>
      <c r="UUY2" s="22"/>
      <c r="UUZ2" s="22"/>
      <c r="UVA2" s="22"/>
      <c r="UVB2" s="22"/>
      <c r="UVC2" s="22"/>
      <c r="UVD2" s="22"/>
      <c r="UVE2" s="22"/>
      <c r="UVF2" s="22"/>
      <c r="UVG2" s="22"/>
      <c r="UVH2" s="22"/>
      <c r="UVI2" s="22"/>
      <c r="UVJ2" s="22"/>
      <c r="UVK2" s="22"/>
      <c r="UVL2" s="22"/>
      <c r="UVM2" s="22"/>
      <c r="UVN2" s="22"/>
      <c r="UVO2" s="22"/>
      <c r="UVP2" s="22"/>
      <c r="UVQ2" s="22"/>
      <c r="UVR2" s="22"/>
      <c r="UVS2" s="22"/>
      <c r="UVT2" s="22"/>
      <c r="UVU2" s="22"/>
      <c r="UVV2" s="22"/>
      <c r="UVW2" s="22"/>
      <c r="UVX2" s="22"/>
      <c r="UVY2" s="22"/>
      <c r="UVZ2" s="22"/>
      <c r="UWA2" s="22"/>
      <c r="UWB2" s="22"/>
      <c r="UWC2" s="22"/>
      <c r="UWD2" s="22"/>
      <c r="UWE2" s="22"/>
      <c r="UWF2" s="22"/>
      <c r="UWG2" s="22"/>
      <c r="UWH2" s="22"/>
      <c r="UWI2" s="22"/>
      <c r="UWJ2" s="22"/>
      <c r="UWK2" s="22"/>
      <c r="UWL2" s="22"/>
      <c r="UWM2" s="22"/>
      <c r="UWN2" s="22"/>
      <c r="UWO2" s="22"/>
      <c r="UWP2" s="22"/>
      <c r="UWQ2" s="22"/>
      <c r="UWR2" s="22"/>
      <c r="UWS2" s="22"/>
      <c r="UWT2" s="22"/>
      <c r="UWU2" s="22"/>
      <c r="UWV2" s="22"/>
      <c r="UWW2" s="22"/>
      <c r="UWX2" s="22"/>
      <c r="UWY2" s="22"/>
      <c r="UWZ2" s="22"/>
      <c r="UXA2" s="22"/>
      <c r="UXB2" s="22"/>
      <c r="UXC2" s="22"/>
      <c r="UXD2" s="22"/>
      <c r="UXE2" s="22"/>
      <c r="UXF2" s="22"/>
      <c r="UXG2" s="22"/>
      <c r="UXH2" s="22"/>
      <c r="UXI2" s="22"/>
      <c r="UXJ2" s="22"/>
      <c r="UXK2" s="22"/>
      <c r="UXL2" s="22"/>
      <c r="UXM2" s="22"/>
      <c r="UXN2" s="22"/>
      <c r="UXO2" s="22"/>
      <c r="UXP2" s="22"/>
      <c r="UXQ2" s="22"/>
      <c r="UXR2" s="22"/>
      <c r="UXS2" s="22"/>
      <c r="UXT2" s="22"/>
      <c r="UXU2" s="22"/>
      <c r="UXV2" s="22"/>
      <c r="UXW2" s="22"/>
      <c r="UXX2" s="22"/>
      <c r="UXY2" s="22"/>
      <c r="UXZ2" s="22"/>
      <c r="UYA2" s="22"/>
      <c r="UYB2" s="22"/>
      <c r="UYC2" s="22"/>
      <c r="UYD2" s="22"/>
      <c r="UYE2" s="22"/>
      <c r="UYF2" s="22"/>
      <c r="UYG2" s="22"/>
      <c r="UYH2" s="22"/>
      <c r="UYI2" s="22"/>
      <c r="UYJ2" s="22"/>
      <c r="UYK2" s="22"/>
      <c r="UYL2" s="22"/>
      <c r="UYM2" s="22"/>
      <c r="UYN2" s="22"/>
      <c r="UYO2" s="22"/>
      <c r="UYP2" s="22"/>
      <c r="UYQ2" s="22"/>
      <c r="UYR2" s="22"/>
      <c r="UYS2" s="22"/>
      <c r="UYT2" s="22"/>
      <c r="UYU2" s="22"/>
      <c r="UYV2" s="22"/>
      <c r="UYW2" s="22"/>
      <c r="UYX2" s="22"/>
      <c r="UYY2" s="22"/>
      <c r="UYZ2" s="22"/>
      <c r="UZA2" s="22"/>
      <c r="UZB2" s="22"/>
      <c r="UZC2" s="22"/>
      <c r="UZD2" s="22"/>
      <c r="UZE2" s="22"/>
      <c r="UZF2" s="22"/>
      <c r="UZG2" s="22"/>
      <c r="UZH2" s="22"/>
      <c r="UZI2" s="22"/>
      <c r="UZJ2" s="22"/>
      <c r="UZK2" s="22"/>
      <c r="UZL2" s="22"/>
      <c r="UZM2" s="22"/>
      <c r="UZN2" s="22"/>
      <c r="UZO2" s="22"/>
      <c r="UZP2" s="22"/>
      <c r="UZQ2" s="22"/>
      <c r="UZR2" s="22"/>
      <c r="UZS2" s="22"/>
      <c r="UZT2" s="22"/>
      <c r="UZU2" s="22"/>
      <c r="UZV2" s="22"/>
      <c r="UZW2" s="22"/>
      <c r="UZX2" s="22"/>
      <c r="UZY2" s="22"/>
      <c r="UZZ2" s="22"/>
      <c r="VAA2" s="22"/>
      <c r="VAB2" s="22"/>
      <c r="VAC2" s="22"/>
      <c r="VAD2" s="22"/>
      <c r="VAE2" s="22"/>
      <c r="VAF2" s="22"/>
      <c r="VAG2" s="22"/>
      <c r="VAH2" s="22"/>
      <c r="VAI2" s="22"/>
      <c r="VAJ2" s="22"/>
      <c r="VAK2" s="22"/>
      <c r="VAL2" s="22"/>
      <c r="VAM2" s="22"/>
      <c r="VAN2" s="22"/>
      <c r="VAO2" s="22"/>
      <c r="VAP2" s="22"/>
      <c r="VAQ2" s="22"/>
      <c r="VAR2" s="22"/>
      <c r="VAS2" s="22"/>
      <c r="VAT2" s="22"/>
      <c r="VAU2" s="22"/>
      <c r="VAV2" s="22"/>
      <c r="VAW2" s="22"/>
      <c r="VAX2" s="22"/>
      <c r="VAY2" s="22"/>
      <c r="VAZ2" s="22"/>
      <c r="VBA2" s="22"/>
      <c r="VBB2" s="22"/>
      <c r="VBC2" s="22"/>
      <c r="VBD2" s="22"/>
      <c r="VBE2" s="22"/>
      <c r="VBF2" s="22"/>
      <c r="VBG2" s="22"/>
      <c r="VBH2" s="22"/>
      <c r="VBI2" s="22"/>
      <c r="VBJ2" s="22"/>
      <c r="VBK2" s="22"/>
      <c r="VBL2" s="22"/>
      <c r="VBM2" s="22"/>
      <c r="VBN2" s="22"/>
      <c r="VBO2" s="22"/>
      <c r="VBP2" s="22"/>
      <c r="VBQ2" s="22"/>
      <c r="VBR2" s="22"/>
      <c r="VBS2" s="22"/>
      <c r="VBT2" s="22"/>
      <c r="VBU2" s="22"/>
      <c r="VBV2" s="22"/>
      <c r="VBW2" s="22"/>
      <c r="VBX2" s="22"/>
      <c r="VBY2" s="22"/>
      <c r="VBZ2" s="22"/>
      <c r="VCA2" s="22"/>
      <c r="VCB2" s="22"/>
      <c r="VCC2" s="22"/>
      <c r="VCD2" s="22"/>
      <c r="VCE2" s="22"/>
      <c r="VCF2" s="22"/>
      <c r="VCG2" s="22"/>
      <c r="VCH2" s="22"/>
      <c r="VCI2" s="22"/>
      <c r="VCJ2" s="22"/>
      <c r="VCK2" s="22"/>
      <c r="VCL2" s="22"/>
      <c r="VCM2" s="22"/>
      <c r="VCN2" s="22"/>
      <c r="VCO2" s="22"/>
      <c r="VCP2" s="22"/>
      <c r="VCQ2" s="22"/>
      <c r="VCR2" s="22"/>
      <c r="VCS2" s="22"/>
      <c r="VCT2" s="22"/>
      <c r="VCU2" s="22"/>
      <c r="VCV2" s="22"/>
      <c r="VCW2" s="22"/>
      <c r="VCX2" s="22"/>
      <c r="VCY2" s="22"/>
      <c r="VCZ2" s="22"/>
      <c r="VDA2" s="22"/>
      <c r="VDB2" s="22"/>
      <c r="VDC2" s="22"/>
      <c r="VDD2" s="22"/>
      <c r="VDE2" s="22"/>
      <c r="VDF2" s="22"/>
      <c r="VDG2" s="22"/>
      <c r="VDH2" s="22"/>
      <c r="VDI2" s="22"/>
      <c r="VDJ2" s="22"/>
      <c r="VDK2" s="22"/>
      <c r="VDL2" s="22"/>
      <c r="VDM2" s="22"/>
      <c r="VDN2" s="22"/>
      <c r="VDO2" s="22"/>
      <c r="VDP2" s="22"/>
      <c r="VDQ2" s="22"/>
      <c r="VDR2" s="22"/>
      <c r="VDS2" s="22"/>
      <c r="VDT2" s="22"/>
      <c r="VDU2" s="22"/>
      <c r="VDV2" s="22"/>
      <c r="VDW2" s="22"/>
      <c r="VDX2" s="22"/>
      <c r="VDY2" s="22"/>
      <c r="VDZ2" s="22"/>
      <c r="VEA2" s="22"/>
      <c r="VEB2" s="22"/>
      <c r="VEC2" s="22"/>
      <c r="VED2" s="22"/>
      <c r="VEE2" s="22"/>
      <c r="VEF2" s="22"/>
      <c r="VEG2" s="22"/>
      <c r="VEH2" s="22"/>
      <c r="VEI2" s="22"/>
      <c r="VEJ2" s="22"/>
      <c r="VEK2" s="22"/>
      <c r="VEL2" s="22"/>
      <c r="VEM2" s="22"/>
      <c r="VEN2" s="22"/>
      <c r="VEO2" s="22"/>
      <c r="VEP2" s="22"/>
      <c r="VEQ2" s="22"/>
      <c r="VER2" s="22"/>
      <c r="VES2" s="22"/>
      <c r="VET2" s="22"/>
      <c r="VEU2" s="22"/>
      <c r="VEV2" s="22"/>
      <c r="VEW2" s="22"/>
      <c r="VEX2" s="22"/>
      <c r="VEY2" s="22"/>
      <c r="VEZ2" s="22"/>
      <c r="VFA2" s="22"/>
      <c r="VFB2" s="22"/>
      <c r="VFC2" s="22"/>
      <c r="VFD2" s="22"/>
      <c r="VFE2" s="22"/>
      <c r="VFF2" s="22"/>
      <c r="VFG2" s="22"/>
      <c r="VFH2" s="22"/>
      <c r="VFI2" s="22"/>
      <c r="VFJ2" s="22"/>
      <c r="VFK2" s="22"/>
      <c r="VFL2" s="22"/>
      <c r="VFM2" s="22"/>
      <c r="VFN2" s="22"/>
      <c r="VFO2" s="22"/>
      <c r="VFP2" s="22"/>
      <c r="VFQ2" s="22"/>
      <c r="VFR2" s="22"/>
      <c r="VFS2" s="22"/>
      <c r="VFT2" s="22"/>
      <c r="VFU2" s="22"/>
      <c r="VFV2" s="22"/>
      <c r="VFW2" s="22"/>
      <c r="VFX2" s="22"/>
      <c r="VFY2" s="22"/>
      <c r="VFZ2" s="22"/>
      <c r="VGA2" s="22"/>
      <c r="VGB2" s="22"/>
      <c r="VGC2" s="22"/>
      <c r="VGD2" s="22"/>
      <c r="VGE2" s="22"/>
      <c r="VGF2" s="22"/>
      <c r="VGG2" s="22"/>
      <c r="VGH2" s="22"/>
      <c r="VGI2" s="22"/>
      <c r="VGJ2" s="22"/>
      <c r="VGK2" s="22"/>
      <c r="VGL2" s="22"/>
      <c r="VGM2" s="22"/>
      <c r="VGN2" s="22"/>
      <c r="VGO2" s="22"/>
      <c r="VGP2" s="22"/>
      <c r="VGQ2" s="22"/>
      <c r="VGR2" s="22"/>
      <c r="VGS2" s="22"/>
      <c r="VGT2" s="22"/>
      <c r="VGU2" s="22"/>
      <c r="VGV2" s="22"/>
      <c r="VGW2" s="22"/>
      <c r="VGX2" s="22"/>
      <c r="VGY2" s="22"/>
      <c r="VGZ2" s="22"/>
      <c r="VHA2" s="22"/>
      <c r="VHB2" s="22"/>
      <c r="VHC2" s="22"/>
      <c r="VHD2" s="22"/>
      <c r="VHE2" s="22"/>
      <c r="VHF2" s="22"/>
      <c r="VHG2" s="22"/>
      <c r="VHH2" s="22"/>
      <c r="VHI2" s="22"/>
      <c r="VHJ2" s="22"/>
      <c r="VHK2" s="22"/>
      <c r="VHL2" s="22"/>
      <c r="VHM2" s="22"/>
      <c r="VHN2" s="22"/>
      <c r="VHO2" s="22"/>
      <c r="VHP2" s="22"/>
      <c r="VHQ2" s="22"/>
      <c r="VHR2" s="22"/>
      <c r="VHS2" s="22"/>
      <c r="VHT2" s="22"/>
      <c r="VHU2" s="22"/>
      <c r="VHV2" s="22"/>
      <c r="VHW2" s="22"/>
      <c r="VHX2" s="22"/>
      <c r="VHY2" s="22"/>
      <c r="VHZ2" s="22"/>
      <c r="VIA2" s="22"/>
      <c r="VIB2" s="22"/>
      <c r="VIC2" s="22"/>
      <c r="VID2" s="22"/>
      <c r="VIE2" s="22"/>
      <c r="VIF2" s="22"/>
      <c r="VIG2" s="22"/>
      <c r="VIH2" s="22"/>
      <c r="VII2" s="22"/>
      <c r="VIJ2" s="22"/>
      <c r="VIK2" s="22"/>
      <c r="VIL2" s="22"/>
      <c r="VIM2" s="22"/>
      <c r="VIN2" s="22"/>
      <c r="VIO2" s="22"/>
      <c r="VIP2" s="22"/>
      <c r="VIQ2" s="22"/>
      <c r="VIR2" s="22"/>
      <c r="VIS2" s="22"/>
      <c r="VIT2" s="22"/>
      <c r="VIU2" s="22"/>
      <c r="VIV2" s="22"/>
      <c r="VIW2" s="22"/>
      <c r="VIX2" s="22"/>
      <c r="VIY2" s="22"/>
      <c r="VIZ2" s="22"/>
      <c r="VJA2" s="22"/>
      <c r="VJB2" s="22"/>
      <c r="VJC2" s="22"/>
      <c r="VJD2" s="22"/>
      <c r="VJE2" s="22"/>
      <c r="VJF2" s="22"/>
      <c r="VJG2" s="22"/>
      <c r="VJH2" s="22"/>
      <c r="VJI2" s="22"/>
      <c r="VJJ2" s="22"/>
      <c r="VJK2" s="22"/>
      <c r="VJL2" s="22"/>
      <c r="VJM2" s="22"/>
      <c r="VJN2" s="22"/>
      <c r="VJO2" s="22"/>
      <c r="VJP2" s="22"/>
      <c r="VJQ2" s="22"/>
      <c r="VJR2" s="22"/>
      <c r="VJS2" s="22"/>
      <c r="VJT2" s="22"/>
      <c r="VJU2" s="22"/>
      <c r="VJV2" s="22"/>
      <c r="VJW2" s="22"/>
      <c r="VJX2" s="22"/>
      <c r="VJY2" s="22"/>
      <c r="VJZ2" s="22"/>
      <c r="VKA2" s="22"/>
      <c r="VKB2" s="22"/>
      <c r="VKC2" s="22"/>
      <c r="VKD2" s="22"/>
      <c r="VKE2" s="22"/>
      <c r="VKF2" s="22"/>
      <c r="VKG2" s="22"/>
      <c r="VKH2" s="22"/>
      <c r="VKI2" s="22"/>
      <c r="VKJ2" s="22"/>
      <c r="VKK2" s="22"/>
      <c r="VKL2" s="22"/>
      <c r="VKM2" s="22"/>
      <c r="VKN2" s="22"/>
      <c r="VKO2" s="22"/>
      <c r="VKP2" s="22"/>
      <c r="VKQ2" s="22"/>
      <c r="VKR2" s="22"/>
      <c r="VKS2" s="22"/>
      <c r="VKT2" s="22"/>
      <c r="VKU2" s="22"/>
      <c r="VKV2" s="22"/>
      <c r="VKW2" s="22"/>
      <c r="VKX2" s="22"/>
      <c r="VKY2" s="22"/>
      <c r="VKZ2" s="22"/>
      <c r="VLA2" s="22"/>
      <c r="VLB2" s="22"/>
      <c r="VLC2" s="22"/>
      <c r="VLD2" s="22"/>
      <c r="VLE2" s="22"/>
      <c r="VLF2" s="22"/>
      <c r="VLG2" s="22"/>
      <c r="VLH2" s="22"/>
      <c r="VLI2" s="22"/>
      <c r="VLJ2" s="22"/>
      <c r="VLK2" s="22"/>
      <c r="VLL2" s="22"/>
      <c r="VLM2" s="22"/>
      <c r="VLN2" s="22"/>
      <c r="VLO2" s="22"/>
      <c r="VLP2" s="22"/>
      <c r="VLQ2" s="22"/>
      <c r="VLR2" s="22"/>
      <c r="VLS2" s="22"/>
      <c r="VLT2" s="22"/>
      <c r="VLU2" s="22"/>
      <c r="VLV2" s="22"/>
      <c r="VLW2" s="22"/>
      <c r="VLX2" s="22"/>
      <c r="VLY2" s="22"/>
      <c r="VLZ2" s="22"/>
      <c r="VMA2" s="22"/>
      <c r="VMB2" s="22"/>
      <c r="VMC2" s="22"/>
      <c r="VMD2" s="22"/>
      <c r="VME2" s="22"/>
      <c r="VMF2" s="22"/>
      <c r="VMG2" s="22"/>
      <c r="VMH2" s="22"/>
      <c r="VMI2" s="22"/>
      <c r="VMJ2" s="22"/>
      <c r="VMK2" s="22"/>
      <c r="VML2" s="22"/>
      <c r="VMM2" s="22"/>
      <c r="VMN2" s="22"/>
      <c r="VMO2" s="22"/>
      <c r="VMP2" s="22"/>
      <c r="VMQ2" s="22"/>
      <c r="VMR2" s="22"/>
      <c r="VMS2" s="22"/>
      <c r="VMT2" s="22"/>
      <c r="VMU2" s="22"/>
      <c r="VMV2" s="22"/>
      <c r="VMW2" s="22"/>
      <c r="VMX2" s="22"/>
      <c r="VMY2" s="22"/>
      <c r="VMZ2" s="22"/>
      <c r="VNA2" s="22"/>
      <c r="VNB2" s="22"/>
      <c r="VNC2" s="22"/>
      <c r="VND2" s="22"/>
      <c r="VNE2" s="22"/>
      <c r="VNF2" s="22"/>
      <c r="VNG2" s="22"/>
      <c r="VNH2" s="22"/>
      <c r="VNI2" s="22"/>
      <c r="VNJ2" s="22"/>
      <c r="VNK2" s="22"/>
      <c r="VNL2" s="22"/>
      <c r="VNM2" s="22"/>
      <c r="VNN2" s="22"/>
      <c r="VNO2" s="22"/>
      <c r="VNP2" s="22"/>
      <c r="VNQ2" s="22"/>
      <c r="VNR2" s="22"/>
      <c r="VNS2" s="22"/>
      <c r="VNT2" s="22"/>
      <c r="VNU2" s="22"/>
      <c r="VNV2" s="22"/>
      <c r="VNW2" s="22"/>
      <c r="VNX2" s="22"/>
      <c r="VNY2" s="22"/>
      <c r="VNZ2" s="22"/>
      <c r="VOA2" s="22"/>
      <c r="VOB2" s="22"/>
      <c r="VOC2" s="22"/>
      <c r="VOD2" s="22"/>
      <c r="VOE2" s="22"/>
      <c r="VOF2" s="22"/>
      <c r="VOG2" s="22"/>
      <c r="VOH2" s="22"/>
      <c r="VOI2" s="22"/>
      <c r="VOJ2" s="22"/>
      <c r="VOK2" s="22"/>
      <c r="VOL2" s="22"/>
      <c r="VOM2" s="22"/>
      <c r="VON2" s="22"/>
      <c r="VOO2" s="22"/>
      <c r="VOP2" s="22"/>
      <c r="VOQ2" s="22"/>
      <c r="VOR2" s="22"/>
      <c r="VOS2" s="22"/>
      <c r="VOT2" s="22"/>
      <c r="VOU2" s="22"/>
      <c r="VOV2" s="22"/>
      <c r="VOW2" s="22"/>
      <c r="VOX2" s="22"/>
      <c r="VOY2" s="22"/>
      <c r="VOZ2" s="22"/>
      <c r="VPA2" s="22"/>
      <c r="VPB2" s="22"/>
      <c r="VPC2" s="22"/>
      <c r="VPD2" s="22"/>
      <c r="VPE2" s="22"/>
      <c r="VPF2" s="22"/>
      <c r="VPG2" s="22"/>
      <c r="VPH2" s="23"/>
      <c r="VPI2" s="23"/>
      <c r="VPJ2" s="23"/>
      <c r="VPK2" s="23"/>
      <c r="VPL2" s="23"/>
      <c r="VPM2" s="23"/>
      <c r="VPN2" s="23"/>
      <c r="VPO2" s="23"/>
      <c r="VPP2" s="23"/>
      <c r="VPQ2" s="23"/>
      <c r="VPR2" s="23"/>
      <c r="VPS2" s="23"/>
      <c r="VPT2" s="23"/>
      <c r="VPU2" s="23"/>
      <c r="VPV2" s="23"/>
      <c r="VPW2" s="23"/>
      <c r="VPX2" s="23"/>
      <c r="VPY2" s="23"/>
      <c r="VPZ2" s="23"/>
      <c r="VQA2" s="23"/>
      <c r="VQB2" s="23"/>
      <c r="VQC2" s="23"/>
      <c r="VQD2" s="23"/>
      <c r="VQE2" s="23"/>
      <c r="VQF2" s="23"/>
      <c r="VQG2" s="23"/>
      <c r="VQH2" s="23"/>
      <c r="VQI2" s="23"/>
      <c r="VQJ2" s="23"/>
      <c r="VQK2" s="23"/>
      <c r="VQL2" s="23"/>
      <c r="VQM2" s="23"/>
      <c r="VQN2" s="23"/>
      <c r="VQO2" s="23"/>
      <c r="VQP2" s="23"/>
      <c r="VQQ2" s="23"/>
      <c r="VQR2" s="23"/>
      <c r="VQS2" s="23"/>
      <c r="VQT2" s="23"/>
      <c r="VQU2" s="23"/>
      <c r="VQV2" s="23"/>
      <c r="VQW2" s="23"/>
      <c r="VQX2" s="23"/>
      <c r="VQY2" s="23"/>
      <c r="VQZ2" s="23"/>
      <c r="VRA2" s="23"/>
      <c r="VRB2" s="23"/>
      <c r="VRC2" s="23"/>
      <c r="VRD2" s="22"/>
      <c r="VRE2" s="22"/>
      <c r="VRF2" s="22"/>
      <c r="VRG2" s="22"/>
      <c r="VRH2" s="22"/>
      <c r="VRI2" s="22"/>
      <c r="VRJ2" s="22"/>
      <c r="VRK2" s="22"/>
      <c r="VRL2" s="22"/>
      <c r="VRM2" s="22"/>
      <c r="VRN2" s="22"/>
      <c r="VRO2" s="22"/>
      <c r="VRP2" s="22"/>
      <c r="VRQ2" s="22"/>
      <c r="VRR2" s="22"/>
      <c r="VRS2" s="22"/>
      <c r="VRT2" s="22"/>
      <c r="VRU2" s="22"/>
      <c r="VRV2" s="22"/>
      <c r="VRW2" s="22"/>
      <c r="VRX2" s="22"/>
      <c r="VRY2" s="22"/>
      <c r="VRZ2" s="22"/>
      <c r="VSA2" s="22"/>
      <c r="VSB2" s="22"/>
      <c r="VSC2" s="22"/>
      <c r="VSD2" s="22"/>
      <c r="VSE2" s="22"/>
      <c r="VSF2" s="22"/>
      <c r="VSG2" s="22"/>
      <c r="VSH2" s="22"/>
      <c r="VSI2" s="22"/>
      <c r="VSJ2" s="22"/>
      <c r="VSK2" s="22"/>
      <c r="VSL2" s="22"/>
      <c r="VSM2" s="22"/>
      <c r="VSN2" s="22"/>
      <c r="VSO2" s="22"/>
      <c r="VSP2" s="22"/>
      <c r="VSQ2" s="22"/>
      <c r="VSR2" s="22"/>
      <c r="VSS2" s="22"/>
      <c r="VST2" s="22"/>
      <c r="VSU2" s="22"/>
      <c r="VSV2" s="22"/>
      <c r="VSW2" s="22"/>
      <c r="VSX2" s="22"/>
      <c r="VSY2" s="22"/>
      <c r="VSZ2" s="23"/>
      <c r="VTA2" s="23"/>
      <c r="VTB2" s="23"/>
      <c r="VTC2" s="23"/>
      <c r="VTD2" s="23"/>
      <c r="VTE2" s="23"/>
      <c r="VTF2" s="23"/>
      <c r="VTG2" s="23"/>
      <c r="VTH2" s="23"/>
      <c r="VTI2" s="23"/>
      <c r="VTJ2" s="23"/>
      <c r="VTK2" s="23"/>
      <c r="VTL2" s="23"/>
      <c r="VTM2" s="23"/>
      <c r="VTN2" s="23"/>
      <c r="VTO2" s="23"/>
      <c r="VTP2" s="23"/>
      <c r="VTQ2" s="23"/>
      <c r="VTR2" s="23"/>
      <c r="VTS2" s="23"/>
      <c r="VTT2" s="23"/>
      <c r="VTU2" s="23"/>
      <c r="VTV2" s="23"/>
      <c r="VTW2" s="23"/>
      <c r="VTX2" s="23"/>
      <c r="VTY2" s="23"/>
      <c r="VTZ2" s="23"/>
      <c r="VUA2" s="23"/>
      <c r="VUB2" s="23"/>
      <c r="VUC2" s="23"/>
      <c r="VUD2" s="23"/>
      <c r="VUE2" s="23"/>
      <c r="VUF2" s="23"/>
      <c r="VUG2" s="23"/>
      <c r="VUH2" s="23"/>
      <c r="VUI2" s="23"/>
      <c r="VUJ2" s="23"/>
      <c r="VUK2" s="23"/>
      <c r="VUL2" s="23"/>
      <c r="VUM2" s="23"/>
      <c r="VUN2" s="23"/>
      <c r="VUO2" s="23"/>
      <c r="VUP2" s="23"/>
      <c r="VUQ2" s="23"/>
      <c r="VUR2" s="23"/>
      <c r="VUS2" s="23"/>
      <c r="VUT2" s="23"/>
      <c r="VUU2" s="23"/>
      <c r="VUV2" s="23"/>
      <c r="VUW2" s="23"/>
      <c r="VUX2" s="23"/>
      <c r="VUY2" s="23"/>
      <c r="VUZ2" s="23"/>
      <c r="VVA2" s="23"/>
      <c r="VVB2" s="23"/>
      <c r="VVC2" s="23"/>
      <c r="VVD2" s="23"/>
      <c r="VVE2" s="23"/>
      <c r="VVF2" s="23"/>
      <c r="VVG2" s="23"/>
      <c r="VVH2" s="23"/>
      <c r="VVI2" s="23"/>
      <c r="VVJ2" s="23"/>
      <c r="VVK2" s="23"/>
      <c r="VVL2" s="23"/>
      <c r="VVM2" s="23"/>
      <c r="VVN2" s="23"/>
      <c r="VVO2" s="23"/>
      <c r="VVP2" s="23"/>
      <c r="VVQ2" s="23"/>
      <c r="VVR2" s="23"/>
      <c r="VVS2" s="23"/>
      <c r="VVT2" s="23"/>
      <c r="VVU2" s="23"/>
      <c r="VVV2" s="23"/>
      <c r="VVW2" s="23"/>
      <c r="VVX2" s="23"/>
      <c r="VVY2" s="23"/>
      <c r="VVZ2" s="23"/>
      <c r="VWA2" s="23"/>
      <c r="VWB2" s="23"/>
      <c r="VWC2" s="23"/>
      <c r="VWD2" s="23"/>
      <c r="VWE2" s="23"/>
      <c r="VWF2" s="23"/>
      <c r="VWG2" s="23"/>
      <c r="VWH2" s="23"/>
      <c r="VWI2" s="23"/>
      <c r="VWJ2" s="23"/>
      <c r="VWK2" s="23"/>
      <c r="VWL2" s="23"/>
      <c r="VWM2" s="23"/>
      <c r="VWN2" s="23"/>
      <c r="VWO2" s="23"/>
      <c r="VWP2" s="23"/>
      <c r="VWQ2" s="23"/>
      <c r="VWR2" s="23"/>
      <c r="VWS2" s="23"/>
      <c r="VWT2" s="23"/>
      <c r="VWU2" s="23"/>
      <c r="VWV2" s="23"/>
      <c r="VWW2" s="23"/>
      <c r="VWX2" s="23"/>
      <c r="VWY2" s="23"/>
      <c r="VWZ2" s="23"/>
      <c r="VXA2" s="23"/>
      <c r="VXB2" s="23"/>
      <c r="VXC2" s="23"/>
      <c r="VXD2" s="23"/>
      <c r="VXE2" s="23"/>
      <c r="VXF2" s="23"/>
      <c r="VXG2" s="23"/>
      <c r="VXH2" s="23"/>
      <c r="VXI2" s="23"/>
      <c r="VXJ2" s="23"/>
      <c r="VXK2" s="23"/>
      <c r="VXL2" s="23"/>
      <c r="VXM2" s="23"/>
      <c r="VXN2" s="23"/>
      <c r="VXO2" s="23"/>
      <c r="VXP2" s="23"/>
      <c r="VXQ2" s="23"/>
      <c r="VXR2" s="23"/>
      <c r="VXS2" s="23"/>
      <c r="VXT2" s="23"/>
      <c r="VXU2" s="23"/>
      <c r="VXV2" s="23"/>
      <c r="VXW2" s="23"/>
      <c r="VXX2" s="23"/>
      <c r="VXY2" s="23"/>
      <c r="VXZ2" s="23"/>
      <c r="VYA2" s="23"/>
      <c r="VYB2" s="23"/>
      <c r="VYC2" s="23"/>
      <c r="VYD2" s="23"/>
      <c r="VYE2" s="23"/>
      <c r="VYF2" s="23"/>
      <c r="VYG2" s="23"/>
      <c r="VYH2" s="23"/>
      <c r="VYI2" s="23"/>
      <c r="VYJ2" s="23"/>
      <c r="VYK2" s="23"/>
      <c r="VYL2" s="23"/>
      <c r="VYM2" s="23"/>
      <c r="VYN2" s="23"/>
      <c r="VYO2" s="23"/>
      <c r="VYP2" s="23"/>
      <c r="VYQ2" s="23"/>
      <c r="VYR2" s="23"/>
      <c r="VYS2" s="23"/>
      <c r="VYT2" s="23"/>
      <c r="VYU2" s="23"/>
      <c r="VYV2" s="23"/>
      <c r="VYW2" s="23"/>
      <c r="VYX2" s="23"/>
      <c r="VYY2" s="23"/>
      <c r="VYZ2" s="23"/>
      <c r="VZA2" s="23"/>
      <c r="VZB2" s="23"/>
      <c r="VZC2" s="23"/>
      <c r="VZD2" s="23"/>
      <c r="VZE2" s="23"/>
      <c r="VZF2" s="23"/>
      <c r="VZG2" s="23"/>
      <c r="VZH2" s="23"/>
      <c r="VZI2" s="23"/>
      <c r="VZJ2" s="23"/>
      <c r="VZK2" s="23"/>
      <c r="VZL2" s="23"/>
      <c r="VZM2" s="23"/>
      <c r="VZN2" s="23"/>
      <c r="VZO2" s="23"/>
      <c r="VZP2" s="23"/>
      <c r="VZQ2" s="23"/>
      <c r="VZR2" s="23"/>
      <c r="VZS2" s="23"/>
      <c r="VZT2" s="23"/>
      <c r="VZU2" s="23"/>
      <c r="VZV2" s="23"/>
      <c r="VZW2" s="23"/>
      <c r="VZX2" s="23"/>
      <c r="VZY2" s="23"/>
      <c r="VZZ2" s="23"/>
      <c r="WAA2" s="23"/>
      <c r="WAB2" s="23"/>
      <c r="WAC2" s="23"/>
      <c r="WAD2" s="23"/>
      <c r="WAE2" s="23"/>
      <c r="WAF2" s="23"/>
      <c r="WAG2" s="23"/>
      <c r="WAH2" s="23"/>
      <c r="WAI2" s="23"/>
      <c r="WAJ2" s="23"/>
      <c r="WAK2" s="23"/>
      <c r="WAL2" s="23"/>
      <c r="WAM2" s="23"/>
      <c r="WAN2" s="23"/>
      <c r="WAO2" s="23"/>
      <c r="WAP2" s="23"/>
      <c r="WAQ2" s="23"/>
      <c r="WAR2" s="23"/>
      <c r="WAS2" s="23"/>
      <c r="WAT2" s="23"/>
      <c r="WAU2" s="23"/>
      <c r="WAV2" s="23"/>
      <c r="WAW2" s="23"/>
      <c r="WAX2" s="23"/>
      <c r="WAY2" s="23"/>
      <c r="WAZ2" s="23"/>
      <c r="WBA2" s="23"/>
      <c r="WBB2" s="23"/>
      <c r="WBC2" s="23"/>
      <c r="WBD2" s="23"/>
      <c r="WBE2" s="23"/>
      <c r="WBF2" s="23"/>
      <c r="WBG2" s="23"/>
      <c r="WBH2" s="23"/>
      <c r="WBI2" s="23"/>
      <c r="WBJ2" s="23"/>
      <c r="WBK2" s="23"/>
      <c r="WBL2" s="23"/>
      <c r="WBM2" s="23"/>
      <c r="WBN2" s="23"/>
      <c r="WBO2" s="23"/>
      <c r="WBP2" s="23"/>
      <c r="WBQ2" s="23"/>
      <c r="WBR2" s="23"/>
      <c r="WBS2" s="23"/>
      <c r="WBT2" s="23"/>
      <c r="WBU2" s="23"/>
      <c r="WBV2" s="23"/>
      <c r="WBW2" s="23"/>
      <c r="WBX2" s="23"/>
      <c r="WBY2" s="23"/>
      <c r="WBZ2" s="23"/>
      <c r="WCA2" s="23"/>
      <c r="WCB2" s="23"/>
      <c r="WCC2" s="23"/>
      <c r="WCD2" s="23"/>
      <c r="WCE2" s="23"/>
      <c r="WCF2" s="23"/>
      <c r="WCG2" s="23"/>
      <c r="WCH2" s="23"/>
      <c r="WCI2" s="23"/>
      <c r="WCJ2" s="23"/>
      <c r="WCK2" s="23"/>
      <c r="WCL2" s="23"/>
      <c r="WCM2" s="23"/>
      <c r="WCN2" s="23"/>
      <c r="WCO2" s="23"/>
      <c r="WCP2" s="23"/>
      <c r="WCQ2" s="23"/>
      <c r="WCR2" s="23"/>
      <c r="WCS2" s="23"/>
      <c r="WCT2" s="23"/>
      <c r="WCU2" s="23"/>
      <c r="WCV2" s="23"/>
      <c r="WCW2" s="23"/>
      <c r="WCX2" s="23"/>
      <c r="WCY2" s="23"/>
      <c r="WCZ2" s="23"/>
      <c r="WDA2" s="23"/>
      <c r="WDB2" s="23"/>
      <c r="WDC2" s="23"/>
      <c r="WDD2" s="23"/>
      <c r="WDE2" s="23"/>
      <c r="WDF2" s="23"/>
      <c r="WDG2" s="23"/>
      <c r="WDH2" s="23"/>
      <c r="WDI2" s="23"/>
      <c r="WDJ2" s="23"/>
      <c r="WDK2" s="23"/>
      <c r="WDL2" s="23"/>
      <c r="WDM2" s="23"/>
      <c r="WDN2" s="23"/>
      <c r="WDO2" s="23"/>
      <c r="WDP2" s="23"/>
      <c r="WDQ2" s="23"/>
      <c r="WDR2" s="23"/>
      <c r="WDS2" s="23"/>
      <c r="WDT2" s="23"/>
      <c r="WDU2" s="23"/>
      <c r="WDV2" s="23"/>
      <c r="WDW2" s="23"/>
      <c r="WDX2" s="23"/>
      <c r="WDY2" s="23"/>
      <c r="WDZ2" s="23"/>
      <c r="WEA2" s="23"/>
      <c r="WEB2" s="23"/>
      <c r="WEC2" s="23"/>
      <c r="WED2" s="23"/>
      <c r="WEE2" s="23"/>
      <c r="WEF2" s="23"/>
      <c r="WEG2" s="23"/>
      <c r="WEH2" s="23"/>
      <c r="WEI2" s="23"/>
      <c r="WEJ2" s="23"/>
      <c r="WEK2" s="23"/>
      <c r="WEL2" s="23"/>
      <c r="WEM2" s="23"/>
      <c r="WEN2" s="23"/>
      <c r="WEO2" s="23"/>
      <c r="WEP2" s="23"/>
      <c r="WEQ2" s="23"/>
      <c r="WER2" s="23"/>
      <c r="WES2" s="23"/>
      <c r="WET2" s="23"/>
      <c r="WEU2" s="23"/>
      <c r="WEV2" s="23"/>
      <c r="WEW2" s="23"/>
      <c r="WEX2" s="23"/>
      <c r="WEY2" s="23"/>
      <c r="WEZ2" s="23"/>
      <c r="WFA2" s="23"/>
      <c r="WFB2" s="23"/>
      <c r="WFC2" s="23"/>
      <c r="WFD2" s="23"/>
      <c r="WFE2" s="23"/>
      <c r="WFF2" s="23"/>
      <c r="WFG2" s="23"/>
      <c r="WFH2" s="23"/>
      <c r="WFI2" s="23"/>
      <c r="WFJ2" s="23"/>
      <c r="WFK2" s="23"/>
      <c r="WFL2" s="23"/>
      <c r="WFM2" s="23"/>
      <c r="WFN2" s="23"/>
      <c r="WFO2" s="23"/>
      <c r="WFP2" s="23"/>
      <c r="WFQ2" s="23"/>
      <c r="WFR2" s="23"/>
      <c r="WFS2" s="23"/>
      <c r="WFT2" s="23"/>
      <c r="WFU2" s="23"/>
      <c r="WFV2" s="23"/>
      <c r="WFW2" s="23"/>
      <c r="WFX2" s="23"/>
      <c r="WFY2" s="23"/>
      <c r="WFZ2" s="23"/>
      <c r="WGA2" s="23"/>
      <c r="WGB2" s="23"/>
      <c r="WGC2" s="23"/>
      <c r="WGD2" s="23"/>
      <c r="WGE2" s="23"/>
      <c r="WGF2" s="23"/>
      <c r="WGG2" s="23"/>
      <c r="WGH2" s="23"/>
      <c r="WGI2" s="23"/>
      <c r="WGJ2" s="23"/>
      <c r="WGK2" s="23"/>
      <c r="WGL2" s="23"/>
      <c r="WGM2" s="23"/>
      <c r="WGN2" s="23"/>
      <c r="WGO2" s="23"/>
      <c r="WGP2" s="23"/>
      <c r="WGQ2" s="23"/>
      <c r="WGR2" s="23"/>
      <c r="WGS2" s="23"/>
      <c r="WGT2" s="23"/>
      <c r="WGU2" s="23"/>
      <c r="WGV2" s="23"/>
      <c r="WGW2" s="23"/>
      <c r="WGX2" s="23"/>
      <c r="WGY2" s="23"/>
      <c r="WGZ2" s="23"/>
      <c r="WHA2" s="23"/>
      <c r="WHB2" s="23"/>
      <c r="WHC2" s="23"/>
      <c r="WHD2" s="23"/>
      <c r="WHE2" s="23"/>
      <c r="WHF2" s="23"/>
      <c r="WHG2" s="23"/>
      <c r="WHH2" s="23"/>
      <c r="WHI2" s="23"/>
      <c r="WHJ2" s="23"/>
      <c r="WHK2" s="23"/>
      <c r="WHL2" s="23"/>
      <c r="WHM2" s="23"/>
      <c r="WHN2" s="23"/>
      <c r="WHO2" s="23"/>
      <c r="WHP2" s="23"/>
      <c r="WHQ2" s="23"/>
      <c r="WHR2" s="23"/>
      <c r="WHS2" s="23"/>
      <c r="WHT2" s="23"/>
      <c r="WHU2" s="23"/>
      <c r="WHV2" s="23"/>
      <c r="WHW2" s="23"/>
      <c r="WHX2" s="23"/>
      <c r="WHY2" s="23"/>
      <c r="WHZ2" s="23"/>
      <c r="WIA2" s="23"/>
      <c r="WIB2" s="23"/>
      <c r="WIC2" s="23"/>
      <c r="WID2" s="23"/>
      <c r="WIE2" s="23"/>
      <c r="WIF2" s="23"/>
      <c r="WIG2" s="23"/>
      <c r="WIH2" s="23"/>
      <c r="WII2" s="23"/>
      <c r="WIJ2" s="23"/>
      <c r="WIK2" s="23"/>
      <c r="WIL2" s="23"/>
      <c r="WIM2" s="23"/>
      <c r="WIN2" s="23"/>
      <c r="WIO2" s="23"/>
      <c r="WIP2" s="23"/>
      <c r="WIQ2" s="23"/>
      <c r="WIR2" s="23"/>
      <c r="WIS2" s="23"/>
      <c r="WIT2" s="23"/>
      <c r="WIU2" s="23"/>
      <c r="WIV2" s="23"/>
      <c r="WIW2" s="23"/>
      <c r="WIX2" s="23"/>
      <c r="WIY2" s="23"/>
      <c r="WIZ2" s="23"/>
      <c r="WJA2" s="23"/>
      <c r="WJB2" s="23"/>
      <c r="WJC2" s="23"/>
      <c r="WJD2" s="23"/>
      <c r="WJE2" s="23"/>
      <c r="WJF2" s="23"/>
      <c r="WJG2" s="23"/>
      <c r="WJH2" s="23"/>
      <c r="WJI2" s="23"/>
      <c r="WJJ2" s="23"/>
      <c r="WJK2" s="23"/>
      <c r="WJL2" s="23"/>
      <c r="WJM2" s="23"/>
      <c r="WJN2" s="23"/>
      <c r="WJO2" s="23"/>
      <c r="WJP2" s="23"/>
      <c r="WJQ2" s="23"/>
      <c r="WJR2" s="23"/>
      <c r="WJS2" s="23"/>
      <c r="WJT2" s="23"/>
      <c r="WJU2" s="23"/>
      <c r="WJV2" s="23"/>
      <c r="WJW2" s="23"/>
      <c r="WJX2" s="23"/>
      <c r="WJY2" s="23"/>
      <c r="WJZ2" s="23"/>
      <c r="WKA2" s="23"/>
      <c r="WKB2" s="23"/>
      <c r="WKC2" s="23"/>
      <c r="WKD2" s="23"/>
      <c r="WKE2" s="23"/>
      <c r="WKF2" s="23"/>
      <c r="WKG2" s="23"/>
      <c r="WKH2" s="23"/>
      <c r="WKI2" s="23"/>
      <c r="WKJ2" s="23"/>
      <c r="WKK2" s="23"/>
      <c r="WKL2" s="23"/>
      <c r="WKM2" s="23"/>
      <c r="WKN2" s="23"/>
      <c r="WKO2" s="23"/>
      <c r="WKP2" s="23"/>
      <c r="WKQ2" s="23"/>
      <c r="WKR2" s="23"/>
      <c r="WKS2" s="23"/>
      <c r="WKT2" s="23"/>
      <c r="WKU2" s="23"/>
      <c r="WKV2" s="23"/>
      <c r="WKW2" s="23"/>
      <c r="WKX2" s="23"/>
      <c r="WKY2" s="23"/>
      <c r="WKZ2" s="23"/>
      <c r="WLA2" s="23"/>
      <c r="WLB2" s="23"/>
      <c r="WLC2" s="23"/>
      <c r="WLD2" s="23"/>
      <c r="WLE2" s="23"/>
      <c r="WLF2" s="23"/>
      <c r="WLG2" s="23"/>
      <c r="WLH2" s="23"/>
      <c r="WLI2" s="23"/>
      <c r="WLJ2" s="23"/>
      <c r="WLK2" s="23"/>
      <c r="WLL2" s="23"/>
      <c r="WLM2" s="23"/>
      <c r="WLN2" s="23"/>
      <c r="WLO2" s="23"/>
      <c r="WLP2" s="23"/>
      <c r="WLQ2" s="23"/>
      <c r="WLR2" s="23"/>
      <c r="WLS2" s="23"/>
      <c r="WLT2" s="23"/>
      <c r="WLU2" s="23"/>
      <c r="WLV2" s="23"/>
      <c r="WLW2" s="23"/>
      <c r="WLX2" s="23"/>
      <c r="WLY2" s="23"/>
      <c r="WLZ2" s="23"/>
      <c r="WMA2" s="23"/>
      <c r="WMB2" s="23"/>
      <c r="WMC2" s="23"/>
      <c r="WMD2" s="23"/>
      <c r="WME2" s="23"/>
      <c r="WMF2" s="23"/>
      <c r="WMG2" s="23"/>
      <c r="WMH2" s="23"/>
      <c r="WMI2" s="23"/>
      <c r="WMJ2" s="23"/>
      <c r="WMK2" s="23"/>
      <c r="WML2" s="23"/>
      <c r="WMM2" s="23"/>
      <c r="WMN2" s="23"/>
      <c r="WMO2" s="23"/>
      <c r="WMP2" s="23"/>
      <c r="WMQ2" s="23"/>
      <c r="WMR2" s="23"/>
      <c r="WMS2" s="23"/>
      <c r="WMT2" s="23"/>
      <c r="WMU2" s="23"/>
      <c r="WMV2" s="23"/>
      <c r="WMW2" s="23"/>
      <c r="WMX2" s="23"/>
      <c r="WMY2" s="23"/>
      <c r="WMZ2" s="23"/>
      <c r="WNA2" s="23"/>
      <c r="WNB2" s="23"/>
      <c r="WNC2" s="23"/>
      <c r="WND2" s="23"/>
      <c r="WNE2" s="23"/>
      <c r="WNF2" s="23"/>
      <c r="WNG2" s="23"/>
      <c r="WNH2" s="23"/>
      <c r="WNI2" s="23"/>
      <c r="WNJ2" s="23"/>
      <c r="WNK2" s="23"/>
      <c r="WNL2" s="23"/>
      <c r="WNM2" s="23"/>
      <c r="WNN2" s="23"/>
      <c r="WNO2" s="23"/>
      <c r="WNP2" s="23"/>
      <c r="WNQ2" s="23"/>
      <c r="WNR2" s="23"/>
      <c r="WNS2" s="23"/>
      <c r="WNT2" s="23"/>
      <c r="WNU2" s="23"/>
      <c r="WNV2" s="23"/>
      <c r="WNW2" s="23"/>
      <c r="WNX2" s="23"/>
      <c r="WNY2" s="23"/>
      <c r="WNZ2" s="23"/>
      <c r="WOA2" s="23"/>
      <c r="WOB2" s="23"/>
      <c r="WOC2" s="23"/>
      <c r="WOD2" s="23"/>
      <c r="WOE2" s="23"/>
      <c r="WOF2" s="23"/>
      <c r="WOG2" s="23"/>
      <c r="WOH2" s="23"/>
      <c r="WOI2" s="23"/>
      <c r="WOJ2" s="23"/>
      <c r="WOK2" s="23"/>
      <c r="WOL2" s="23"/>
      <c r="WOM2" s="23"/>
      <c r="WON2" s="23"/>
      <c r="WOO2" s="23"/>
      <c r="WOP2" s="23"/>
      <c r="WOQ2" s="23"/>
      <c r="WOR2" s="23"/>
      <c r="WOS2" s="23"/>
      <c r="WOT2" s="23"/>
      <c r="WOU2" s="23"/>
      <c r="WOV2" s="23"/>
      <c r="WOW2" s="23"/>
      <c r="WOX2" s="23"/>
      <c r="WOY2" s="23"/>
      <c r="WOZ2" s="23"/>
      <c r="WPA2" s="23"/>
      <c r="WPB2" s="23"/>
      <c r="WPC2" s="23"/>
      <c r="WPD2" s="23"/>
      <c r="WPE2" s="23"/>
      <c r="WPF2" s="23"/>
      <c r="WPG2" s="23"/>
      <c r="WPH2" s="23"/>
      <c r="WPI2" s="23"/>
      <c r="WPJ2" s="23"/>
      <c r="WPK2" s="23"/>
      <c r="WPL2" s="23"/>
      <c r="WPM2" s="23"/>
      <c r="WPN2" s="23"/>
      <c r="WPO2" s="23"/>
      <c r="WPP2" s="23"/>
      <c r="WPQ2" s="23"/>
      <c r="WPR2" s="23"/>
      <c r="WPS2" s="23"/>
      <c r="WPT2" s="23"/>
      <c r="WPU2" s="23"/>
      <c r="WPV2" s="23"/>
      <c r="WPW2" s="23"/>
      <c r="WPX2" s="23"/>
      <c r="WPY2" s="23"/>
      <c r="WPZ2" s="23"/>
      <c r="WQA2" s="23"/>
      <c r="WQB2" s="23"/>
      <c r="WQC2" s="23"/>
      <c r="WQD2" s="23"/>
      <c r="WQE2" s="23"/>
      <c r="WQF2" s="23"/>
      <c r="WQG2" s="23"/>
      <c r="WQH2" s="23"/>
      <c r="WQI2" s="23"/>
      <c r="WQJ2" s="23"/>
      <c r="WQK2" s="23"/>
      <c r="WQL2" s="23"/>
      <c r="WQM2" s="23"/>
      <c r="WQN2" s="23"/>
      <c r="WQO2" s="23"/>
      <c r="WQP2" s="23"/>
      <c r="WQQ2" s="23"/>
      <c r="WQR2" s="23"/>
      <c r="WQS2" s="23"/>
      <c r="WQT2" s="23"/>
      <c r="WQU2" s="23"/>
      <c r="WQV2" s="23"/>
      <c r="WQW2" s="23"/>
      <c r="WQX2" s="23"/>
      <c r="WQY2" s="23"/>
      <c r="WQZ2" s="23"/>
      <c r="WRA2" s="23"/>
      <c r="WRB2" s="23"/>
      <c r="WRC2" s="23"/>
      <c r="WRD2" s="23"/>
      <c r="WRE2" s="23"/>
      <c r="WRF2" s="23"/>
      <c r="WRG2" s="23"/>
      <c r="WRH2" s="23"/>
      <c r="WRI2" s="23"/>
      <c r="WRJ2" s="23"/>
      <c r="WRK2" s="23"/>
      <c r="WRL2" s="23"/>
      <c r="WRM2" s="23"/>
      <c r="WRN2" s="23"/>
      <c r="WRO2" s="23"/>
      <c r="WRP2" s="23"/>
      <c r="WRQ2" s="23"/>
      <c r="WRR2" s="23"/>
      <c r="WRS2" s="23"/>
      <c r="WRT2" s="23"/>
      <c r="WRU2" s="23"/>
      <c r="WRV2" s="23"/>
      <c r="WRW2" s="23"/>
      <c r="WRX2" s="23"/>
      <c r="WRY2" s="23"/>
      <c r="WRZ2" s="23"/>
      <c r="WSA2" s="23"/>
      <c r="WSB2" s="23"/>
      <c r="WSC2" s="23"/>
      <c r="WSD2" s="23"/>
      <c r="WSE2" s="23"/>
      <c r="WSF2" s="23"/>
      <c r="WSG2" s="23"/>
      <c r="WSH2" s="23"/>
      <c r="WSI2" s="23"/>
      <c r="WSJ2" s="23"/>
      <c r="WSK2" s="23"/>
      <c r="WSL2" s="23"/>
      <c r="WSM2" s="23"/>
      <c r="WSN2" s="23"/>
      <c r="WSO2" s="23"/>
      <c r="WSP2" s="23"/>
      <c r="WSQ2" s="23"/>
      <c r="WSR2" s="23"/>
      <c r="WSS2" s="23"/>
      <c r="WST2" s="23"/>
      <c r="WSU2" s="23"/>
      <c r="WSV2" s="23"/>
      <c r="WSW2" s="23"/>
      <c r="WSX2" s="23"/>
      <c r="WSY2" s="23"/>
      <c r="WSZ2" s="23"/>
      <c r="WTA2" s="23"/>
      <c r="WTB2" s="23"/>
      <c r="WTC2" s="23"/>
      <c r="WTD2" s="23"/>
      <c r="WTE2" s="23"/>
      <c r="WTF2" s="23"/>
      <c r="WTG2" s="23"/>
      <c r="WTH2" s="23"/>
      <c r="WTI2" s="23"/>
      <c r="WTJ2" s="23"/>
      <c r="WTK2" s="23"/>
      <c r="WTL2" s="23"/>
      <c r="WTM2" s="23"/>
      <c r="WTN2" s="23"/>
      <c r="WTO2" s="23"/>
      <c r="WTP2" s="23"/>
      <c r="WTQ2" s="23"/>
      <c r="WTR2" s="23"/>
      <c r="WTS2" s="23"/>
      <c r="WTT2" s="23"/>
      <c r="WTU2" s="23"/>
      <c r="WTV2" s="23"/>
      <c r="WTW2" s="23"/>
      <c r="WTX2" s="23"/>
      <c r="WTY2" s="23"/>
      <c r="WTZ2" s="23"/>
      <c r="WUA2" s="23"/>
      <c r="WUB2" s="23"/>
      <c r="WUC2" s="23"/>
      <c r="WUD2" s="23"/>
      <c r="WUE2" s="23"/>
      <c r="WUF2" s="23"/>
      <c r="WUG2" s="23"/>
      <c r="WUH2" s="23"/>
      <c r="WUI2" s="23"/>
      <c r="WUJ2" s="23"/>
      <c r="WUK2" s="23"/>
      <c r="WUL2" s="23"/>
      <c r="WUM2" s="23"/>
      <c r="WUN2" s="23"/>
      <c r="WUO2" s="23"/>
      <c r="WUP2" s="23"/>
      <c r="WUQ2" s="23"/>
      <c r="WUR2" s="23"/>
      <c r="WUS2" s="23"/>
      <c r="WUT2" s="23"/>
      <c r="WUU2" s="23"/>
      <c r="WUV2" s="23"/>
      <c r="WUW2" s="23"/>
      <c r="WUX2" s="23"/>
      <c r="WUY2" s="23"/>
      <c r="WUZ2" s="23"/>
      <c r="WVA2" s="23"/>
      <c r="WVB2" s="23"/>
      <c r="WVC2" s="23"/>
      <c r="WVD2" s="23"/>
      <c r="WVE2" s="23"/>
      <c r="WVF2" s="23"/>
      <c r="WVG2" s="23"/>
      <c r="WVH2" s="23"/>
      <c r="WVI2" s="23"/>
      <c r="WVJ2" s="23"/>
      <c r="WVK2" s="23"/>
      <c r="WVL2" s="23"/>
      <c r="WVM2" s="23"/>
      <c r="WVN2" s="23"/>
      <c r="WVO2" s="23"/>
      <c r="WVP2" s="23"/>
      <c r="WVQ2" s="23"/>
      <c r="WVR2" s="23"/>
      <c r="WVS2" s="23"/>
      <c r="WVT2" s="23"/>
      <c r="WVU2" s="23"/>
      <c r="WVV2" s="23"/>
      <c r="WVW2" s="23"/>
      <c r="WVX2" s="23"/>
      <c r="WVY2" s="23"/>
      <c r="WVZ2" s="23"/>
      <c r="WWA2" s="23"/>
      <c r="WWB2" s="23"/>
      <c r="WWC2" s="23"/>
      <c r="WWD2" s="23"/>
      <c r="WWE2" s="23"/>
      <c r="WWF2" s="23"/>
      <c r="WWG2" s="23"/>
      <c r="WWH2" s="23"/>
      <c r="WWI2" s="23"/>
      <c r="WWJ2" s="23"/>
      <c r="WWK2" s="23"/>
      <c r="WWL2" s="23"/>
      <c r="WWM2" s="23"/>
      <c r="WWN2" s="23"/>
      <c r="WWO2" s="23"/>
      <c r="WWP2" s="23"/>
      <c r="WWQ2" s="23"/>
      <c r="WWR2" s="23"/>
      <c r="WWS2" s="23"/>
      <c r="WWT2" s="23"/>
      <c r="WWU2" s="23"/>
      <c r="WWV2" s="23"/>
      <c r="WWW2" s="23"/>
      <c r="WWX2" s="23"/>
      <c r="WWY2" s="23"/>
      <c r="WWZ2" s="23"/>
      <c r="WXA2" s="23"/>
      <c r="WXB2" s="23"/>
      <c r="WXC2" s="23"/>
      <c r="WXD2" s="23"/>
      <c r="WXE2" s="23"/>
      <c r="WXF2" s="23"/>
      <c r="WXG2" s="23"/>
      <c r="WXH2" s="23"/>
      <c r="WXI2" s="23"/>
      <c r="WXJ2" s="23"/>
      <c r="WXK2" s="23"/>
      <c r="WXL2" s="23"/>
      <c r="WXM2" s="23"/>
      <c r="WXN2" s="23"/>
      <c r="WXO2" s="23"/>
      <c r="WXP2" s="23"/>
      <c r="WXQ2" s="23"/>
      <c r="WXR2" s="23"/>
      <c r="WXS2" s="23"/>
      <c r="WXT2" s="23"/>
      <c r="WXU2" s="23"/>
      <c r="WXV2" s="23"/>
      <c r="WXW2" s="23"/>
      <c r="WXX2" s="23"/>
      <c r="WXY2" s="23"/>
      <c r="WXZ2" s="23"/>
      <c r="WYA2" s="23"/>
      <c r="WYB2" s="23"/>
      <c r="WYC2" s="23"/>
      <c r="WYD2" s="23"/>
      <c r="WYE2" s="23"/>
      <c r="WYF2" s="23"/>
      <c r="WYG2" s="23"/>
      <c r="WYH2" s="23"/>
      <c r="WYI2" s="23"/>
      <c r="WYJ2" s="23"/>
      <c r="WYK2" s="23"/>
      <c r="WYL2" s="23"/>
      <c r="WYM2" s="23"/>
      <c r="WYN2" s="23"/>
      <c r="WYO2" s="23"/>
      <c r="WYP2" s="23"/>
      <c r="WYQ2" s="23"/>
      <c r="WYR2" s="23"/>
      <c r="WYS2" s="23"/>
      <c r="WYT2" s="23"/>
      <c r="WYU2" s="23"/>
      <c r="WYV2" s="23"/>
      <c r="WYW2" s="23"/>
      <c r="WYX2" s="23"/>
      <c r="WYY2" s="23"/>
      <c r="WYZ2" s="23"/>
      <c r="WZA2" s="23"/>
      <c r="WZB2" s="23"/>
      <c r="WZC2" s="23"/>
      <c r="WZD2" s="23"/>
      <c r="WZE2" s="23"/>
      <c r="WZF2" s="23"/>
      <c r="WZG2" s="23"/>
      <c r="WZH2" s="23"/>
      <c r="WZI2" s="23"/>
      <c r="WZJ2" s="23"/>
      <c r="WZK2" s="23"/>
      <c r="WZL2" s="23"/>
      <c r="WZM2" s="23"/>
      <c r="WZN2" s="23"/>
      <c r="WZO2" s="23"/>
      <c r="WZP2" s="23"/>
      <c r="WZQ2" s="23"/>
      <c r="WZR2" s="23"/>
      <c r="WZS2" s="23"/>
      <c r="WZT2" s="23"/>
      <c r="WZU2" s="23"/>
      <c r="WZV2" s="23"/>
      <c r="WZW2" s="23"/>
      <c r="WZX2" s="23"/>
      <c r="WZY2" s="23"/>
      <c r="WZZ2" s="23"/>
      <c r="XAA2" s="23"/>
      <c r="XAB2" s="23"/>
      <c r="XAC2" s="23"/>
      <c r="XAD2" s="23"/>
      <c r="XAE2" s="23"/>
      <c r="XAF2" s="23"/>
      <c r="XAG2" s="23"/>
      <c r="XAH2" s="23"/>
      <c r="XAI2" s="23"/>
      <c r="XAJ2" s="23"/>
      <c r="XAK2" s="23"/>
      <c r="XAL2" s="23"/>
      <c r="XAM2" s="23"/>
      <c r="XAN2" s="23"/>
      <c r="XAO2" s="23"/>
      <c r="XAP2" s="23"/>
      <c r="XAQ2" s="23"/>
      <c r="XAR2" s="23"/>
      <c r="XAS2" s="23"/>
      <c r="XAT2" s="23"/>
      <c r="XAU2" s="23"/>
      <c r="XAV2" s="23"/>
      <c r="XAW2" s="23"/>
      <c r="XAX2" s="23"/>
      <c r="XAY2" s="23"/>
      <c r="XAZ2" s="23"/>
      <c r="XBA2" s="23"/>
      <c r="XBB2" s="23"/>
      <c r="XBC2" s="23"/>
      <c r="XBD2" s="23"/>
      <c r="XBE2" s="23"/>
      <c r="XBF2" s="23"/>
      <c r="XBG2" s="23"/>
      <c r="XBH2" s="23"/>
      <c r="XBI2" s="23"/>
      <c r="XBJ2" s="23"/>
      <c r="XBK2" s="23"/>
      <c r="XBL2" s="23"/>
      <c r="XBM2" s="23"/>
      <c r="XBN2" s="23"/>
      <c r="XBO2" s="23"/>
      <c r="XBP2" s="23"/>
      <c r="XBQ2" s="23"/>
      <c r="XBR2" s="23"/>
      <c r="XBS2" s="23"/>
      <c r="XBT2" s="23"/>
      <c r="XBU2" s="23"/>
      <c r="XBV2" s="23"/>
      <c r="XBW2" s="23"/>
      <c r="XBX2" s="23"/>
      <c r="XBY2" s="23"/>
      <c r="XBZ2" s="23"/>
      <c r="XCA2" s="23"/>
      <c r="XCB2" s="23"/>
      <c r="XCC2" s="23"/>
      <c r="XCD2" s="23"/>
      <c r="XCE2" s="23"/>
      <c r="XCF2" s="23"/>
      <c r="XCG2" s="23"/>
      <c r="XCH2" s="23"/>
      <c r="XCI2" s="23"/>
      <c r="XCJ2" s="23"/>
      <c r="XCK2" s="23"/>
      <c r="XCL2" s="23"/>
      <c r="XCM2" s="23"/>
      <c r="XCN2" s="23"/>
      <c r="XCO2" s="23"/>
      <c r="XCP2" s="23"/>
      <c r="XCQ2" s="23"/>
      <c r="XCR2" s="23"/>
      <c r="XCS2" s="23"/>
      <c r="XCT2" s="23"/>
      <c r="XCU2" s="23"/>
      <c r="XCV2" s="23"/>
      <c r="XCW2" s="23"/>
      <c r="XCX2" s="23"/>
      <c r="XCY2" s="23"/>
      <c r="XCZ2" s="23"/>
      <c r="XDA2" s="23"/>
      <c r="XDB2" s="23"/>
      <c r="XDC2" s="23"/>
      <c r="XDD2" s="23"/>
      <c r="XDE2" s="23"/>
      <c r="XDF2" s="23"/>
      <c r="XDG2" s="23"/>
      <c r="XDH2" s="23"/>
      <c r="XDI2" s="23"/>
      <c r="XDJ2" s="23"/>
      <c r="XDK2" s="23"/>
      <c r="XDL2" s="23"/>
      <c r="XDM2" s="23"/>
      <c r="XDN2" s="23"/>
      <c r="XDO2" s="23"/>
      <c r="XDP2" s="23"/>
      <c r="XDQ2" s="23"/>
      <c r="XDR2" s="23"/>
      <c r="XDS2" s="23"/>
      <c r="XDT2" s="23"/>
      <c r="XDU2" s="23"/>
      <c r="XDV2" s="23"/>
      <c r="XDW2" s="23"/>
      <c r="XDX2" s="23"/>
      <c r="XDY2" s="23"/>
      <c r="XDZ2" s="23"/>
      <c r="XEA2" s="23"/>
      <c r="XEB2" s="23"/>
      <c r="XEC2" s="23"/>
      <c r="XED2" s="23"/>
      <c r="XEE2" s="23"/>
      <c r="XEF2" s="23"/>
      <c r="XEG2" s="23"/>
      <c r="XEH2" s="23"/>
      <c r="XEI2" s="23"/>
      <c r="XEJ2" s="23"/>
      <c r="XEK2" s="23"/>
      <c r="XEL2" s="23"/>
      <c r="XEM2" s="23"/>
      <c r="XEN2" s="23"/>
      <c r="XEO2" s="23"/>
      <c r="XEP2" s="23"/>
      <c r="XEQ2" s="23"/>
      <c r="XER2" s="23"/>
      <c r="XES2" s="23"/>
      <c r="XET2" s="23"/>
      <c r="XEU2" s="23"/>
      <c r="XEV2" s="23"/>
      <c r="XEW2" s="23"/>
      <c r="XEX2" s="23"/>
      <c r="XEY2" s="23"/>
      <c r="XEZ2" s="23"/>
      <c r="XFA2" s="23"/>
      <c r="XFB2" s="23"/>
      <c r="XFC2" s="23"/>
    </row>
    <row r="3" spans="1:16383" ht="71.25" customHeight="1" x14ac:dyDescent="0.25">
      <c r="A3" s="189" t="s">
        <v>15</v>
      </c>
      <c r="B3" s="189" t="s">
        <v>16</v>
      </c>
      <c r="C3" s="189" t="s">
        <v>17</v>
      </c>
      <c r="D3" s="189" t="s">
        <v>18</v>
      </c>
      <c r="E3" s="189" t="s">
        <v>19</v>
      </c>
      <c r="F3" s="189" t="s">
        <v>20</v>
      </c>
      <c r="G3" s="189" t="s">
        <v>21</v>
      </c>
      <c r="H3" s="189"/>
      <c r="I3" s="189"/>
      <c r="J3" s="189"/>
      <c r="K3" s="189"/>
      <c r="L3" s="189"/>
      <c r="M3" s="189"/>
      <c r="N3" s="189"/>
      <c r="O3" s="189" t="s">
        <v>22</v>
      </c>
      <c r="P3" s="189" t="s">
        <v>23</v>
      </c>
      <c r="S3" s="8"/>
      <c r="T3" s="8"/>
      <c r="U3" s="8"/>
      <c r="V3" s="8"/>
      <c r="W3" s="8"/>
      <c r="X3" s="8"/>
      <c r="Y3" s="8"/>
      <c r="Z3" s="8"/>
      <c r="AA3" s="8"/>
      <c r="AB3" s="8"/>
      <c r="AC3" s="8"/>
      <c r="AD3" s="8"/>
      <c r="AE3" s="8"/>
      <c r="AF3" s="8"/>
      <c r="AG3" s="8"/>
    </row>
    <row r="4" spans="1:16383" ht="24" x14ac:dyDescent="0.25">
      <c r="A4" s="189"/>
      <c r="B4" s="189"/>
      <c r="C4" s="189"/>
      <c r="D4" s="189"/>
      <c r="E4" s="189"/>
      <c r="F4" s="189"/>
      <c r="G4" s="27" t="s">
        <v>24</v>
      </c>
      <c r="H4" s="27" t="s">
        <v>25</v>
      </c>
      <c r="I4" s="27">
        <v>2025</v>
      </c>
      <c r="J4" s="27">
        <v>2026</v>
      </c>
      <c r="K4" s="27">
        <v>2027</v>
      </c>
      <c r="L4" s="27">
        <v>2028</v>
      </c>
      <c r="M4" s="27">
        <v>2029</v>
      </c>
      <c r="N4" s="27">
        <v>2030</v>
      </c>
      <c r="O4" s="189"/>
      <c r="P4" s="189"/>
    </row>
    <row r="5" spans="1:16383" x14ac:dyDescent="0.25">
      <c r="A5" s="27">
        <v>1</v>
      </c>
      <c r="B5" s="27">
        <v>2</v>
      </c>
      <c r="C5" s="27">
        <v>3</v>
      </c>
      <c r="D5" s="27">
        <v>4</v>
      </c>
      <c r="E5" s="27">
        <v>5</v>
      </c>
      <c r="F5" s="27">
        <v>6</v>
      </c>
      <c r="G5" s="27">
        <v>7</v>
      </c>
      <c r="H5" s="27">
        <v>8</v>
      </c>
      <c r="I5" s="27">
        <v>9</v>
      </c>
      <c r="J5" s="27">
        <v>10</v>
      </c>
      <c r="K5" s="27">
        <v>11</v>
      </c>
      <c r="L5" s="27">
        <v>12</v>
      </c>
      <c r="M5" s="27">
        <v>13</v>
      </c>
      <c r="N5" s="27">
        <v>14</v>
      </c>
      <c r="O5" s="27">
        <v>15</v>
      </c>
      <c r="P5" s="27">
        <v>16</v>
      </c>
    </row>
    <row r="6" spans="1:16383" s="15" customFormat="1" x14ac:dyDescent="0.25">
      <c r="A6" s="187" t="s">
        <v>542</v>
      </c>
      <c r="B6" s="187"/>
      <c r="C6" s="187"/>
      <c r="D6" s="187"/>
      <c r="E6" s="187"/>
      <c r="F6" s="187"/>
      <c r="G6" s="187"/>
      <c r="H6" s="187"/>
      <c r="I6" s="187"/>
      <c r="J6" s="187"/>
      <c r="K6" s="187"/>
      <c r="L6" s="187"/>
      <c r="M6" s="187"/>
      <c r="N6" s="187"/>
      <c r="O6" s="187"/>
      <c r="P6" s="187"/>
    </row>
    <row r="7" spans="1:16383" s="15" customFormat="1" ht="24" customHeight="1" x14ac:dyDescent="0.25">
      <c r="A7" s="177" t="s">
        <v>4520</v>
      </c>
      <c r="B7" s="172" t="s">
        <v>4521</v>
      </c>
      <c r="C7" s="177" t="s">
        <v>4522</v>
      </c>
      <c r="D7" s="172" t="s">
        <v>4297</v>
      </c>
      <c r="E7" s="172" t="s">
        <v>4523</v>
      </c>
      <c r="F7" s="172" t="s">
        <v>4524</v>
      </c>
      <c r="G7" s="28" t="s">
        <v>4</v>
      </c>
      <c r="H7" s="29">
        <f>SUM(H8:H11)</f>
        <v>764.4</v>
      </c>
      <c r="I7" s="29">
        <f t="shared" ref="I7:N7" si="0">SUM(I8:I11)</f>
        <v>0</v>
      </c>
      <c r="J7" s="29">
        <f t="shared" si="0"/>
        <v>254.8</v>
      </c>
      <c r="K7" s="29">
        <f t="shared" si="0"/>
        <v>254.8</v>
      </c>
      <c r="L7" s="29">
        <f t="shared" si="0"/>
        <v>254.8</v>
      </c>
      <c r="M7" s="29">
        <f t="shared" si="0"/>
        <v>0</v>
      </c>
      <c r="N7" s="29">
        <f t="shared" si="0"/>
        <v>0</v>
      </c>
      <c r="O7" s="183">
        <v>3312</v>
      </c>
      <c r="P7" s="177" t="s">
        <v>4525</v>
      </c>
    </row>
    <row r="8" spans="1:16383" s="15" customFormat="1" x14ac:dyDescent="0.25">
      <c r="A8" s="177"/>
      <c r="B8" s="172"/>
      <c r="C8" s="177"/>
      <c r="D8" s="172"/>
      <c r="E8" s="172"/>
      <c r="F8" s="172"/>
      <c r="G8" s="28" t="s">
        <v>6</v>
      </c>
      <c r="H8" s="29">
        <f>SUM(I8:N8)</f>
        <v>680.7</v>
      </c>
      <c r="I8" s="29">
        <v>0</v>
      </c>
      <c r="J8" s="29">
        <v>226.9</v>
      </c>
      <c r="K8" s="29">
        <v>226.9</v>
      </c>
      <c r="L8" s="29">
        <v>226.9</v>
      </c>
      <c r="M8" s="29">
        <v>0</v>
      </c>
      <c r="N8" s="29">
        <v>0</v>
      </c>
      <c r="O8" s="183"/>
      <c r="P8" s="177"/>
    </row>
    <row r="9" spans="1:16383" s="15" customFormat="1" ht="36" x14ac:dyDescent="0.25">
      <c r="A9" s="177"/>
      <c r="B9" s="172"/>
      <c r="C9" s="177"/>
      <c r="D9" s="172"/>
      <c r="E9" s="172"/>
      <c r="F9" s="172"/>
      <c r="G9" s="28" t="s">
        <v>7</v>
      </c>
      <c r="H9" s="29">
        <f>SUM(I9:N9)</f>
        <v>6.8999999999999995</v>
      </c>
      <c r="I9" s="29">
        <v>0</v>
      </c>
      <c r="J9" s="29">
        <v>2.2999999999999998</v>
      </c>
      <c r="K9" s="29">
        <v>2.2999999999999998</v>
      </c>
      <c r="L9" s="29">
        <v>2.2999999999999998</v>
      </c>
      <c r="M9" s="29">
        <v>0</v>
      </c>
      <c r="N9" s="29">
        <v>0</v>
      </c>
      <c r="O9" s="183"/>
      <c r="P9" s="177"/>
    </row>
    <row r="10" spans="1:16383" s="15" customFormat="1" x14ac:dyDescent="0.25">
      <c r="A10" s="177"/>
      <c r="B10" s="172"/>
      <c r="C10" s="177"/>
      <c r="D10" s="172"/>
      <c r="E10" s="172"/>
      <c r="F10" s="172"/>
      <c r="G10" s="28" t="s">
        <v>8</v>
      </c>
      <c r="H10" s="29">
        <f>SUM(I10:N10)</f>
        <v>0.30000000000000004</v>
      </c>
      <c r="I10" s="29">
        <v>0</v>
      </c>
      <c r="J10" s="29">
        <v>0.1</v>
      </c>
      <c r="K10" s="29">
        <v>0.1</v>
      </c>
      <c r="L10" s="29">
        <v>0.1</v>
      </c>
      <c r="M10" s="29">
        <v>0</v>
      </c>
      <c r="N10" s="29">
        <v>0</v>
      </c>
      <c r="O10" s="183"/>
      <c r="P10" s="177"/>
    </row>
    <row r="11" spans="1:16383" s="15" customFormat="1" ht="24" x14ac:dyDescent="0.25">
      <c r="A11" s="177"/>
      <c r="B11" s="172"/>
      <c r="C11" s="177"/>
      <c r="D11" s="172"/>
      <c r="E11" s="172"/>
      <c r="F11" s="172"/>
      <c r="G11" s="28" t="s">
        <v>9</v>
      </c>
      <c r="H11" s="29">
        <f>SUM(I11:N11)</f>
        <v>76.5</v>
      </c>
      <c r="I11" s="29">
        <v>0</v>
      </c>
      <c r="J11" s="29">
        <v>25.5</v>
      </c>
      <c r="K11" s="29">
        <v>25.5</v>
      </c>
      <c r="L11" s="29">
        <v>25.5</v>
      </c>
      <c r="M11" s="29">
        <v>0</v>
      </c>
      <c r="N11" s="29">
        <v>0</v>
      </c>
      <c r="O11" s="183"/>
      <c r="P11" s="177"/>
    </row>
    <row r="12" spans="1:16383" s="15" customFormat="1" ht="36" x14ac:dyDescent="0.25">
      <c r="A12" s="178" t="s">
        <v>4526</v>
      </c>
      <c r="B12" s="178"/>
      <c r="C12" s="178"/>
      <c r="D12" s="178"/>
      <c r="E12" s="178"/>
      <c r="F12" s="178"/>
      <c r="G12" s="30" t="s">
        <v>4</v>
      </c>
      <c r="H12" s="29">
        <f t="shared" ref="H12:N12" si="1">SUM(H13:H16)</f>
        <v>764.4</v>
      </c>
      <c r="I12" s="29">
        <f t="shared" si="1"/>
        <v>0</v>
      </c>
      <c r="J12" s="29">
        <f t="shared" si="1"/>
        <v>254.8</v>
      </c>
      <c r="K12" s="29">
        <f t="shared" si="1"/>
        <v>254.8</v>
      </c>
      <c r="L12" s="29">
        <f t="shared" si="1"/>
        <v>254.8</v>
      </c>
      <c r="M12" s="29">
        <f t="shared" si="1"/>
        <v>0</v>
      </c>
      <c r="N12" s="29">
        <f t="shared" si="1"/>
        <v>0</v>
      </c>
      <c r="O12" s="183">
        <v>3312</v>
      </c>
      <c r="P12" s="179"/>
    </row>
    <row r="13" spans="1:16383" s="15" customFormat="1" ht="24" x14ac:dyDescent="0.25">
      <c r="A13" s="178"/>
      <c r="B13" s="178"/>
      <c r="C13" s="178"/>
      <c r="D13" s="178"/>
      <c r="E13" s="178"/>
      <c r="F13" s="178"/>
      <c r="G13" s="30" t="s">
        <v>6</v>
      </c>
      <c r="H13" s="29">
        <f>SUM(I13:N13)</f>
        <v>680.7</v>
      </c>
      <c r="I13" s="29">
        <v>0</v>
      </c>
      <c r="J13" s="29">
        <v>226.9</v>
      </c>
      <c r="K13" s="29">
        <v>226.9</v>
      </c>
      <c r="L13" s="29">
        <v>226.9</v>
      </c>
      <c r="M13" s="29">
        <v>0</v>
      </c>
      <c r="N13" s="29">
        <v>0</v>
      </c>
      <c r="O13" s="183"/>
      <c r="P13" s="179"/>
    </row>
    <row r="14" spans="1:16383" s="15" customFormat="1" ht="36" x14ac:dyDescent="0.25">
      <c r="A14" s="178"/>
      <c r="B14" s="178"/>
      <c r="C14" s="178"/>
      <c r="D14" s="178"/>
      <c r="E14" s="178"/>
      <c r="F14" s="178"/>
      <c r="G14" s="30" t="s">
        <v>7</v>
      </c>
      <c r="H14" s="29">
        <f>SUM(I14:N14)</f>
        <v>6.8999999999999995</v>
      </c>
      <c r="I14" s="29">
        <v>0</v>
      </c>
      <c r="J14" s="29">
        <v>2.2999999999999998</v>
      </c>
      <c r="K14" s="29">
        <v>2.2999999999999998</v>
      </c>
      <c r="L14" s="29">
        <v>2.2999999999999998</v>
      </c>
      <c r="M14" s="29">
        <v>0</v>
      </c>
      <c r="N14" s="29">
        <v>0</v>
      </c>
      <c r="O14" s="183"/>
      <c r="P14" s="179"/>
    </row>
    <row r="15" spans="1:16383" s="15" customFormat="1" x14ac:dyDescent="0.25">
      <c r="A15" s="178"/>
      <c r="B15" s="178"/>
      <c r="C15" s="178"/>
      <c r="D15" s="178"/>
      <c r="E15" s="178"/>
      <c r="F15" s="178"/>
      <c r="G15" s="30" t="s">
        <v>8</v>
      </c>
      <c r="H15" s="29">
        <f>SUM(I15:N15)</f>
        <v>0.30000000000000004</v>
      </c>
      <c r="I15" s="29">
        <v>0</v>
      </c>
      <c r="J15" s="29">
        <v>0.1</v>
      </c>
      <c r="K15" s="29">
        <v>0.1</v>
      </c>
      <c r="L15" s="29">
        <v>0.1</v>
      </c>
      <c r="M15" s="29">
        <v>0</v>
      </c>
      <c r="N15" s="29">
        <v>0</v>
      </c>
      <c r="O15" s="183"/>
      <c r="P15" s="179"/>
    </row>
    <row r="16" spans="1:16383" s="15" customFormat="1" ht="24" x14ac:dyDescent="0.25">
      <c r="A16" s="178"/>
      <c r="B16" s="178"/>
      <c r="C16" s="178"/>
      <c r="D16" s="178"/>
      <c r="E16" s="178"/>
      <c r="F16" s="178"/>
      <c r="G16" s="30" t="s">
        <v>9</v>
      </c>
      <c r="H16" s="29">
        <f>SUM(I16:N16)</f>
        <v>76.5</v>
      </c>
      <c r="I16" s="29">
        <v>0</v>
      </c>
      <c r="J16" s="29">
        <v>25.5</v>
      </c>
      <c r="K16" s="29">
        <v>25.5</v>
      </c>
      <c r="L16" s="29">
        <v>25.5</v>
      </c>
      <c r="M16" s="29">
        <v>0</v>
      </c>
      <c r="N16" s="29">
        <v>0</v>
      </c>
      <c r="O16" s="183"/>
      <c r="P16" s="179"/>
    </row>
    <row r="17" spans="1:16" x14ac:dyDescent="0.25">
      <c r="A17" s="187" t="s">
        <v>0</v>
      </c>
      <c r="B17" s="187"/>
      <c r="C17" s="187"/>
      <c r="D17" s="187"/>
      <c r="E17" s="187"/>
      <c r="F17" s="187"/>
      <c r="G17" s="187"/>
      <c r="H17" s="187"/>
      <c r="I17" s="187"/>
      <c r="J17" s="187"/>
      <c r="K17" s="187"/>
      <c r="L17" s="187"/>
      <c r="M17" s="187"/>
      <c r="N17" s="187"/>
      <c r="O17" s="187"/>
      <c r="P17" s="187"/>
    </row>
    <row r="18" spans="1:16" ht="36" x14ac:dyDescent="0.25">
      <c r="A18" s="190" t="s">
        <v>1</v>
      </c>
      <c r="B18" s="189"/>
      <c r="C18" s="190" t="s">
        <v>0</v>
      </c>
      <c r="D18" s="189" t="s">
        <v>2</v>
      </c>
      <c r="E18" s="189"/>
      <c r="F18" s="190" t="s">
        <v>3</v>
      </c>
      <c r="G18" s="31" t="s">
        <v>4</v>
      </c>
      <c r="H18" s="32">
        <f>SUM(H19:H22)</f>
        <v>80</v>
      </c>
      <c r="I18" s="32">
        <f t="shared" ref="I18:N18" si="2">SUM(I19:I22)</f>
        <v>0</v>
      </c>
      <c r="J18" s="32">
        <f>SUM(J19:J22)</f>
        <v>0</v>
      </c>
      <c r="K18" s="32">
        <f t="shared" si="2"/>
        <v>0</v>
      </c>
      <c r="L18" s="32">
        <f t="shared" si="2"/>
        <v>80</v>
      </c>
      <c r="M18" s="32">
        <f t="shared" si="2"/>
        <v>0</v>
      </c>
      <c r="N18" s="32">
        <f t="shared" si="2"/>
        <v>0</v>
      </c>
      <c r="O18" s="192">
        <v>12470</v>
      </c>
      <c r="P18" s="190" t="s">
        <v>5</v>
      </c>
    </row>
    <row r="19" spans="1:16" x14ac:dyDescent="0.25">
      <c r="A19" s="190"/>
      <c r="B19" s="189"/>
      <c r="C19" s="190"/>
      <c r="D19" s="189"/>
      <c r="E19" s="189"/>
      <c r="F19" s="190"/>
      <c r="G19" s="31" t="s">
        <v>6</v>
      </c>
      <c r="H19" s="32">
        <f>SUM(I19:N19)</f>
        <v>0</v>
      </c>
      <c r="I19" s="32">
        <v>0</v>
      </c>
      <c r="J19" s="32">
        <v>0</v>
      </c>
      <c r="K19" s="32">
        <v>0</v>
      </c>
      <c r="L19" s="32">
        <v>0</v>
      </c>
      <c r="M19" s="32">
        <v>0</v>
      </c>
      <c r="N19" s="32">
        <v>0</v>
      </c>
      <c r="O19" s="192"/>
      <c r="P19" s="190"/>
    </row>
    <row r="20" spans="1:16" ht="36" x14ac:dyDescent="0.25">
      <c r="A20" s="190"/>
      <c r="B20" s="189"/>
      <c r="C20" s="190"/>
      <c r="D20" s="189"/>
      <c r="E20" s="189"/>
      <c r="F20" s="190"/>
      <c r="G20" s="31" t="s">
        <v>7</v>
      </c>
      <c r="H20" s="32">
        <f>SUM(I20:N20)</f>
        <v>64</v>
      </c>
      <c r="I20" s="32">
        <v>0</v>
      </c>
      <c r="J20" s="32">
        <v>0</v>
      </c>
      <c r="K20" s="32">
        <v>0</v>
      </c>
      <c r="L20" s="32">
        <v>64</v>
      </c>
      <c r="M20" s="32">
        <v>0</v>
      </c>
      <c r="N20" s="32">
        <v>0</v>
      </c>
      <c r="O20" s="192"/>
      <c r="P20" s="190"/>
    </row>
    <row r="21" spans="1:16" x14ac:dyDescent="0.25">
      <c r="A21" s="190"/>
      <c r="B21" s="189"/>
      <c r="C21" s="190"/>
      <c r="D21" s="189"/>
      <c r="E21" s="189"/>
      <c r="F21" s="190"/>
      <c r="G21" s="31" t="s">
        <v>8</v>
      </c>
      <c r="H21" s="32">
        <f>SUM(I21:N21)</f>
        <v>12</v>
      </c>
      <c r="I21" s="32">
        <v>0</v>
      </c>
      <c r="J21" s="32">
        <v>0</v>
      </c>
      <c r="K21" s="32">
        <v>0</v>
      </c>
      <c r="L21" s="32">
        <v>12</v>
      </c>
      <c r="M21" s="32">
        <v>0</v>
      </c>
      <c r="N21" s="32">
        <v>0</v>
      </c>
      <c r="O21" s="192"/>
      <c r="P21" s="190"/>
    </row>
    <row r="22" spans="1:16" ht="24" x14ac:dyDescent="0.25">
      <c r="A22" s="190"/>
      <c r="B22" s="189"/>
      <c r="C22" s="190"/>
      <c r="D22" s="189"/>
      <c r="E22" s="189"/>
      <c r="F22" s="190"/>
      <c r="G22" s="31" t="s">
        <v>9</v>
      </c>
      <c r="H22" s="32">
        <f>SUM(I22:N22)</f>
        <v>4</v>
      </c>
      <c r="I22" s="32">
        <v>0</v>
      </c>
      <c r="J22" s="32">
        <v>0</v>
      </c>
      <c r="K22" s="32">
        <v>0</v>
      </c>
      <c r="L22" s="32">
        <v>4</v>
      </c>
      <c r="M22" s="32">
        <v>0</v>
      </c>
      <c r="N22" s="32">
        <v>0</v>
      </c>
      <c r="O22" s="192"/>
      <c r="P22" s="190"/>
    </row>
    <row r="23" spans="1:16" ht="36" x14ac:dyDescent="0.25">
      <c r="A23" s="190" t="s">
        <v>10</v>
      </c>
      <c r="B23" s="189"/>
      <c r="C23" s="190" t="s">
        <v>0</v>
      </c>
      <c r="D23" s="189" t="s">
        <v>2</v>
      </c>
      <c r="E23" s="189"/>
      <c r="F23" s="190" t="s">
        <v>3</v>
      </c>
      <c r="G23" s="31" t="s">
        <v>4</v>
      </c>
      <c r="H23" s="32">
        <f>SUM(H24:H27)</f>
        <v>60</v>
      </c>
      <c r="I23" s="32">
        <f t="shared" ref="I23:N23" si="3">SUM(I24:I27)</f>
        <v>0</v>
      </c>
      <c r="J23" s="32">
        <f t="shared" si="3"/>
        <v>0</v>
      </c>
      <c r="K23" s="32">
        <f t="shared" si="3"/>
        <v>0</v>
      </c>
      <c r="L23" s="32">
        <f t="shared" si="3"/>
        <v>60</v>
      </c>
      <c r="M23" s="32">
        <f t="shared" si="3"/>
        <v>0</v>
      </c>
      <c r="N23" s="32">
        <f t="shared" si="3"/>
        <v>0</v>
      </c>
      <c r="O23" s="192">
        <v>12470</v>
      </c>
      <c r="P23" s="190" t="s">
        <v>5</v>
      </c>
    </row>
    <row r="24" spans="1:16" x14ac:dyDescent="0.25">
      <c r="A24" s="190"/>
      <c r="B24" s="189"/>
      <c r="C24" s="190"/>
      <c r="D24" s="189"/>
      <c r="E24" s="189"/>
      <c r="F24" s="190"/>
      <c r="G24" s="31" t="s">
        <v>6</v>
      </c>
      <c r="H24" s="32">
        <f>SUM(I24:N24)</f>
        <v>0</v>
      </c>
      <c r="I24" s="32">
        <v>0</v>
      </c>
      <c r="J24" s="32">
        <v>0</v>
      </c>
      <c r="K24" s="32">
        <v>0</v>
      </c>
      <c r="L24" s="32">
        <v>0</v>
      </c>
      <c r="M24" s="32">
        <v>0</v>
      </c>
      <c r="N24" s="32">
        <v>0</v>
      </c>
      <c r="O24" s="192"/>
      <c r="P24" s="190"/>
    </row>
    <row r="25" spans="1:16" ht="36" x14ac:dyDescent="0.25">
      <c r="A25" s="190"/>
      <c r="B25" s="189"/>
      <c r="C25" s="190"/>
      <c r="D25" s="189"/>
      <c r="E25" s="189"/>
      <c r="F25" s="190"/>
      <c r="G25" s="31" t="s">
        <v>7</v>
      </c>
      <c r="H25" s="32">
        <f>SUM(I25:N25)</f>
        <v>48</v>
      </c>
      <c r="I25" s="32">
        <v>0</v>
      </c>
      <c r="J25" s="32">
        <v>0</v>
      </c>
      <c r="K25" s="32">
        <v>0</v>
      </c>
      <c r="L25" s="32">
        <v>48</v>
      </c>
      <c r="M25" s="32">
        <v>0</v>
      </c>
      <c r="N25" s="32">
        <v>0</v>
      </c>
      <c r="O25" s="192"/>
      <c r="P25" s="190"/>
    </row>
    <row r="26" spans="1:16" x14ac:dyDescent="0.25">
      <c r="A26" s="190"/>
      <c r="B26" s="189"/>
      <c r="C26" s="190"/>
      <c r="D26" s="189"/>
      <c r="E26" s="189"/>
      <c r="F26" s="190"/>
      <c r="G26" s="31" t="s">
        <v>8</v>
      </c>
      <c r="H26" s="32">
        <f>SUM(I26:N26)</f>
        <v>9</v>
      </c>
      <c r="I26" s="32">
        <v>0</v>
      </c>
      <c r="J26" s="32">
        <v>0</v>
      </c>
      <c r="K26" s="32">
        <v>0</v>
      </c>
      <c r="L26" s="32">
        <v>9</v>
      </c>
      <c r="M26" s="32">
        <v>0</v>
      </c>
      <c r="N26" s="32">
        <v>0</v>
      </c>
      <c r="O26" s="192"/>
      <c r="P26" s="190"/>
    </row>
    <row r="27" spans="1:16" ht="24" x14ac:dyDescent="0.25">
      <c r="A27" s="190"/>
      <c r="B27" s="189"/>
      <c r="C27" s="190"/>
      <c r="D27" s="189"/>
      <c r="E27" s="189"/>
      <c r="F27" s="190"/>
      <c r="G27" s="31" t="s">
        <v>9</v>
      </c>
      <c r="H27" s="32">
        <f>SUM(I27:N27)</f>
        <v>3</v>
      </c>
      <c r="I27" s="32">
        <v>0</v>
      </c>
      <c r="J27" s="32">
        <v>0</v>
      </c>
      <c r="K27" s="32">
        <v>0</v>
      </c>
      <c r="L27" s="32">
        <v>3</v>
      </c>
      <c r="M27" s="32">
        <v>0</v>
      </c>
      <c r="N27" s="32">
        <v>0</v>
      </c>
      <c r="O27" s="192"/>
      <c r="P27" s="190"/>
    </row>
    <row r="28" spans="1:16" s="15" customFormat="1" ht="36" x14ac:dyDescent="0.25">
      <c r="A28" s="198" t="s">
        <v>4553</v>
      </c>
      <c r="B28" s="199" t="s">
        <v>4521</v>
      </c>
      <c r="C28" s="198" t="s">
        <v>4554</v>
      </c>
      <c r="D28" s="199" t="s">
        <v>4529</v>
      </c>
      <c r="E28" s="199"/>
      <c r="F28" s="200" t="s">
        <v>4531</v>
      </c>
      <c r="G28" s="33" t="s">
        <v>4</v>
      </c>
      <c r="H28" s="34">
        <f>SUM(H29:H32)</f>
        <v>150</v>
      </c>
      <c r="I28" s="34">
        <f t="shared" ref="I28:N28" si="4">SUM(I29:I32)</f>
        <v>0</v>
      </c>
      <c r="J28" s="34">
        <f t="shared" si="4"/>
        <v>150</v>
      </c>
      <c r="K28" s="34">
        <f t="shared" si="4"/>
        <v>0</v>
      </c>
      <c r="L28" s="34">
        <f t="shared" si="4"/>
        <v>0</v>
      </c>
      <c r="M28" s="34">
        <f t="shared" si="4"/>
        <v>0</v>
      </c>
      <c r="N28" s="34">
        <f t="shared" si="4"/>
        <v>0</v>
      </c>
      <c r="O28" s="202">
        <v>3153</v>
      </c>
      <c r="P28" s="203" t="s">
        <v>4532</v>
      </c>
    </row>
    <row r="29" spans="1:16" s="15" customFormat="1" x14ac:dyDescent="0.25">
      <c r="A29" s="198"/>
      <c r="B29" s="199"/>
      <c r="C29" s="198"/>
      <c r="D29" s="199"/>
      <c r="E29" s="199"/>
      <c r="F29" s="199"/>
      <c r="G29" s="33" t="s">
        <v>6</v>
      </c>
      <c r="H29" s="34">
        <f>SUM(I29:N29)</f>
        <v>133.6</v>
      </c>
      <c r="I29" s="34">
        <v>0</v>
      </c>
      <c r="J29" s="34">
        <v>133.6</v>
      </c>
      <c r="K29" s="34">
        <v>0</v>
      </c>
      <c r="L29" s="34">
        <v>0</v>
      </c>
      <c r="M29" s="34">
        <v>0</v>
      </c>
      <c r="N29" s="34">
        <v>0</v>
      </c>
      <c r="O29" s="202"/>
      <c r="P29" s="198"/>
    </row>
    <row r="30" spans="1:16" s="15" customFormat="1" ht="36" x14ac:dyDescent="0.25">
      <c r="A30" s="198"/>
      <c r="B30" s="199"/>
      <c r="C30" s="198"/>
      <c r="D30" s="199"/>
      <c r="E30" s="199"/>
      <c r="F30" s="199"/>
      <c r="G30" s="33" t="s">
        <v>7</v>
      </c>
      <c r="H30" s="34">
        <f t="shared" ref="H30:H32" si="5">SUM(I30:N30)</f>
        <v>1.3</v>
      </c>
      <c r="I30" s="34">
        <v>0</v>
      </c>
      <c r="J30" s="34">
        <v>1.3</v>
      </c>
      <c r="K30" s="34">
        <v>0</v>
      </c>
      <c r="L30" s="34">
        <v>0</v>
      </c>
      <c r="M30" s="34">
        <v>0</v>
      </c>
      <c r="N30" s="34">
        <v>0</v>
      </c>
      <c r="O30" s="202"/>
      <c r="P30" s="198"/>
    </row>
    <row r="31" spans="1:16" s="15" customFormat="1" x14ac:dyDescent="0.25">
      <c r="A31" s="198"/>
      <c r="B31" s="199"/>
      <c r="C31" s="198"/>
      <c r="D31" s="199"/>
      <c r="E31" s="199"/>
      <c r="F31" s="199"/>
      <c r="G31" s="33" t="s">
        <v>8</v>
      </c>
      <c r="H31" s="34">
        <f t="shared" si="5"/>
        <v>0.1</v>
      </c>
      <c r="I31" s="34">
        <v>0</v>
      </c>
      <c r="J31" s="34">
        <v>0.1</v>
      </c>
      <c r="K31" s="34">
        <v>0</v>
      </c>
      <c r="L31" s="34">
        <v>0</v>
      </c>
      <c r="M31" s="34">
        <v>0</v>
      </c>
      <c r="N31" s="34">
        <v>0</v>
      </c>
      <c r="O31" s="202"/>
      <c r="P31" s="198"/>
    </row>
    <row r="32" spans="1:16" s="15" customFormat="1" ht="24" x14ac:dyDescent="0.25">
      <c r="A32" s="198"/>
      <c r="B32" s="199"/>
      <c r="C32" s="198"/>
      <c r="D32" s="199"/>
      <c r="E32" s="199"/>
      <c r="F32" s="201"/>
      <c r="G32" s="33" t="s">
        <v>9</v>
      </c>
      <c r="H32" s="34">
        <f t="shared" si="5"/>
        <v>15</v>
      </c>
      <c r="I32" s="34">
        <v>0</v>
      </c>
      <c r="J32" s="34">
        <v>15</v>
      </c>
      <c r="K32" s="34">
        <v>0</v>
      </c>
      <c r="L32" s="34">
        <v>0</v>
      </c>
      <c r="M32" s="34">
        <v>0</v>
      </c>
      <c r="N32" s="34">
        <v>0</v>
      </c>
      <c r="O32" s="202"/>
      <c r="P32" s="198"/>
    </row>
    <row r="33" spans="1:16" ht="36" x14ac:dyDescent="0.25">
      <c r="A33" s="191" t="s">
        <v>125</v>
      </c>
      <c r="B33" s="191"/>
      <c r="C33" s="191"/>
      <c r="D33" s="191"/>
      <c r="E33" s="191"/>
      <c r="F33" s="191"/>
      <c r="G33" s="35" t="s">
        <v>4</v>
      </c>
      <c r="H33" s="36">
        <f>SUM(H34:H37)</f>
        <v>290</v>
      </c>
      <c r="I33" s="36">
        <f t="shared" ref="I33:N33" si="6">SUM(I34:I37)</f>
        <v>0</v>
      </c>
      <c r="J33" s="36">
        <f t="shared" si="6"/>
        <v>150</v>
      </c>
      <c r="K33" s="36">
        <f t="shared" si="6"/>
        <v>0</v>
      </c>
      <c r="L33" s="36">
        <f t="shared" si="6"/>
        <v>140</v>
      </c>
      <c r="M33" s="36">
        <f t="shared" si="6"/>
        <v>0</v>
      </c>
      <c r="N33" s="36">
        <f t="shared" si="6"/>
        <v>0</v>
      </c>
      <c r="O33" s="192"/>
      <c r="P33" s="193"/>
    </row>
    <row r="34" spans="1:16" ht="24" x14ac:dyDescent="0.25">
      <c r="A34" s="191"/>
      <c r="B34" s="191"/>
      <c r="C34" s="191"/>
      <c r="D34" s="191"/>
      <c r="E34" s="191"/>
      <c r="F34" s="191"/>
      <c r="G34" s="35" t="s">
        <v>6</v>
      </c>
      <c r="H34" s="37">
        <f>SUM(I34:N34)</f>
        <v>133.6</v>
      </c>
      <c r="I34" s="36">
        <f>I29+I24+I19</f>
        <v>0</v>
      </c>
      <c r="J34" s="36">
        <f t="shared" ref="J34:N34" si="7">J29+J24+J19</f>
        <v>133.6</v>
      </c>
      <c r="K34" s="36">
        <f t="shared" si="7"/>
        <v>0</v>
      </c>
      <c r="L34" s="36">
        <f t="shared" si="7"/>
        <v>0</v>
      </c>
      <c r="M34" s="36">
        <f t="shared" si="7"/>
        <v>0</v>
      </c>
      <c r="N34" s="36">
        <f t="shared" si="7"/>
        <v>0</v>
      </c>
      <c r="O34" s="192"/>
      <c r="P34" s="193"/>
    </row>
    <row r="35" spans="1:16" ht="36" x14ac:dyDescent="0.25">
      <c r="A35" s="191"/>
      <c r="B35" s="191"/>
      <c r="C35" s="191"/>
      <c r="D35" s="191"/>
      <c r="E35" s="191"/>
      <c r="F35" s="191"/>
      <c r="G35" s="35" t="s">
        <v>7</v>
      </c>
      <c r="H35" s="37">
        <f>SUM(I35:N35)</f>
        <v>113.3</v>
      </c>
      <c r="I35" s="36">
        <f t="shared" ref="I35:N35" si="8">I30+I25+I20</f>
        <v>0</v>
      </c>
      <c r="J35" s="36">
        <f t="shared" si="8"/>
        <v>1.3</v>
      </c>
      <c r="K35" s="36">
        <f t="shared" si="8"/>
        <v>0</v>
      </c>
      <c r="L35" s="36">
        <f t="shared" si="8"/>
        <v>112</v>
      </c>
      <c r="M35" s="36">
        <f t="shared" si="8"/>
        <v>0</v>
      </c>
      <c r="N35" s="36">
        <f t="shared" si="8"/>
        <v>0</v>
      </c>
      <c r="O35" s="192"/>
      <c r="P35" s="193"/>
    </row>
    <row r="36" spans="1:16" x14ac:dyDescent="0.25">
      <c r="A36" s="191"/>
      <c r="B36" s="191"/>
      <c r="C36" s="191"/>
      <c r="D36" s="191"/>
      <c r="E36" s="191"/>
      <c r="F36" s="191"/>
      <c r="G36" s="35" t="s">
        <v>8</v>
      </c>
      <c r="H36" s="37">
        <f>SUM(I36:N36)</f>
        <v>21.1</v>
      </c>
      <c r="I36" s="36">
        <f t="shared" ref="I36:N36" si="9">I31+I26+I21</f>
        <v>0</v>
      </c>
      <c r="J36" s="36">
        <f t="shared" si="9"/>
        <v>0.1</v>
      </c>
      <c r="K36" s="36">
        <f t="shared" si="9"/>
        <v>0</v>
      </c>
      <c r="L36" s="36">
        <f t="shared" si="9"/>
        <v>21</v>
      </c>
      <c r="M36" s="36">
        <f t="shared" si="9"/>
        <v>0</v>
      </c>
      <c r="N36" s="36">
        <f t="shared" si="9"/>
        <v>0</v>
      </c>
      <c r="O36" s="192"/>
      <c r="P36" s="193"/>
    </row>
    <row r="37" spans="1:16" ht="24" x14ac:dyDescent="0.25">
      <c r="A37" s="191"/>
      <c r="B37" s="191"/>
      <c r="C37" s="191"/>
      <c r="D37" s="191"/>
      <c r="E37" s="191"/>
      <c r="F37" s="191"/>
      <c r="G37" s="35" t="s">
        <v>9</v>
      </c>
      <c r="H37" s="37">
        <f>SUM(I37:N37)</f>
        <v>22</v>
      </c>
      <c r="I37" s="36">
        <f t="shared" ref="I37:N37" si="10">I32+I27+I22</f>
        <v>0</v>
      </c>
      <c r="J37" s="36">
        <f t="shared" si="10"/>
        <v>15</v>
      </c>
      <c r="K37" s="36">
        <f t="shared" si="10"/>
        <v>0</v>
      </c>
      <c r="L37" s="36">
        <f t="shared" si="10"/>
        <v>7</v>
      </c>
      <c r="M37" s="36">
        <f t="shared" si="10"/>
        <v>0</v>
      </c>
      <c r="N37" s="36">
        <f t="shared" si="10"/>
        <v>0</v>
      </c>
      <c r="O37" s="192"/>
      <c r="P37" s="193"/>
    </row>
    <row r="38" spans="1:16" s="15" customFormat="1" x14ac:dyDescent="0.25">
      <c r="A38" s="180" t="s">
        <v>4546</v>
      </c>
      <c r="B38" s="181"/>
      <c r="C38" s="181"/>
      <c r="D38" s="181"/>
      <c r="E38" s="181"/>
      <c r="F38" s="181"/>
      <c r="G38" s="181"/>
      <c r="H38" s="181"/>
      <c r="I38" s="181"/>
      <c r="J38" s="181"/>
      <c r="K38" s="181"/>
      <c r="L38" s="181"/>
      <c r="M38" s="181"/>
      <c r="N38" s="181"/>
      <c r="O38" s="181"/>
      <c r="P38" s="182"/>
    </row>
    <row r="39" spans="1:16" s="15" customFormat="1" ht="36" x14ac:dyDescent="0.25">
      <c r="A39" s="177" t="s">
        <v>4538</v>
      </c>
      <c r="B39" s="172" t="s">
        <v>4521</v>
      </c>
      <c r="C39" s="177" t="s">
        <v>4539</v>
      </c>
      <c r="D39" s="172" t="s">
        <v>4529</v>
      </c>
      <c r="E39" s="172" t="s">
        <v>4540</v>
      </c>
      <c r="F39" s="172" t="s">
        <v>4531</v>
      </c>
      <c r="G39" s="38" t="s">
        <v>4</v>
      </c>
      <c r="H39" s="29">
        <f>SUM(H40:H43)</f>
        <v>9</v>
      </c>
      <c r="I39" s="29">
        <f t="shared" ref="I39:N39" si="11">SUM(I40:I43)</f>
        <v>0</v>
      </c>
      <c r="J39" s="29">
        <f t="shared" si="11"/>
        <v>9</v>
      </c>
      <c r="K39" s="29">
        <f t="shared" si="11"/>
        <v>0</v>
      </c>
      <c r="L39" s="29">
        <f t="shared" si="11"/>
        <v>0</v>
      </c>
      <c r="M39" s="29">
        <f t="shared" si="11"/>
        <v>0</v>
      </c>
      <c r="N39" s="29">
        <f t="shared" si="11"/>
        <v>0</v>
      </c>
      <c r="O39" s="183">
        <v>1727</v>
      </c>
      <c r="P39" s="176" t="s">
        <v>4532</v>
      </c>
    </row>
    <row r="40" spans="1:16" s="15" customFormat="1" x14ac:dyDescent="0.25">
      <c r="A40" s="177"/>
      <c r="B40" s="172"/>
      <c r="C40" s="177"/>
      <c r="D40" s="172"/>
      <c r="E40" s="172"/>
      <c r="F40" s="172"/>
      <c r="G40" s="38" t="s">
        <v>6</v>
      </c>
      <c r="H40" s="29">
        <f>SUM(I40:N40)</f>
        <v>8</v>
      </c>
      <c r="I40" s="29">
        <v>0</v>
      </c>
      <c r="J40" s="29">
        <v>8</v>
      </c>
      <c r="K40" s="29">
        <v>0</v>
      </c>
      <c r="L40" s="29">
        <v>0</v>
      </c>
      <c r="M40" s="29">
        <v>0</v>
      </c>
      <c r="N40" s="29">
        <v>0</v>
      </c>
      <c r="O40" s="183"/>
      <c r="P40" s="177"/>
    </row>
    <row r="41" spans="1:16" s="15" customFormat="1" ht="36" x14ac:dyDescent="0.25">
      <c r="A41" s="177"/>
      <c r="B41" s="172"/>
      <c r="C41" s="177"/>
      <c r="D41" s="172"/>
      <c r="E41" s="172"/>
      <c r="F41" s="172"/>
      <c r="G41" s="38" t="s">
        <v>7</v>
      </c>
      <c r="H41" s="29">
        <f>SUM(I41:N41)</f>
        <v>0.1</v>
      </c>
      <c r="I41" s="29">
        <v>0</v>
      </c>
      <c r="J41" s="29">
        <v>0.1</v>
      </c>
      <c r="K41" s="29">
        <v>0</v>
      </c>
      <c r="L41" s="29">
        <v>0</v>
      </c>
      <c r="M41" s="29">
        <v>0</v>
      </c>
      <c r="N41" s="29">
        <v>0</v>
      </c>
      <c r="O41" s="183"/>
      <c r="P41" s="177"/>
    </row>
    <row r="42" spans="1:16" s="15" customFormat="1" x14ac:dyDescent="0.25">
      <c r="A42" s="177"/>
      <c r="B42" s="172"/>
      <c r="C42" s="177"/>
      <c r="D42" s="172"/>
      <c r="E42" s="172"/>
      <c r="F42" s="172"/>
      <c r="G42" s="38" t="s">
        <v>8</v>
      </c>
      <c r="H42" s="29">
        <f>SUM(I42:N42)</f>
        <v>0</v>
      </c>
      <c r="I42" s="29">
        <v>0</v>
      </c>
      <c r="J42" s="29">
        <v>0</v>
      </c>
      <c r="K42" s="29">
        <v>0</v>
      </c>
      <c r="L42" s="29">
        <v>0</v>
      </c>
      <c r="M42" s="29">
        <v>0</v>
      </c>
      <c r="N42" s="29">
        <v>0</v>
      </c>
      <c r="O42" s="183"/>
      <c r="P42" s="177"/>
    </row>
    <row r="43" spans="1:16" s="15" customFormat="1" ht="24" x14ac:dyDescent="0.25">
      <c r="A43" s="177"/>
      <c r="B43" s="172"/>
      <c r="C43" s="177"/>
      <c r="D43" s="172"/>
      <c r="E43" s="172"/>
      <c r="F43" s="172"/>
      <c r="G43" s="38" t="s">
        <v>9</v>
      </c>
      <c r="H43" s="29">
        <f>SUM(I43:N43)</f>
        <v>0.9</v>
      </c>
      <c r="I43" s="29">
        <v>0</v>
      </c>
      <c r="J43" s="29">
        <v>0.9</v>
      </c>
      <c r="K43" s="29">
        <v>0</v>
      </c>
      <c r="L43" s="29">
        <v>0</v>
      </c>
      <c r="M43" s="29">
        <v>0</v>
      </c>
      <c r="N43" s="29">
        <v>0</v>
      </c>
      <c r="O43" s="183"/>
      <c r="P43" s="177"/>
    </row>
    <row r="44" spans="1:16" s="15" customFormat="1" ht="36" x14ac:dyDescent="0.25">
      <c r="A44" s="177" t="s">
        <v>4541</v>
      </c>
      <c r="B44" s="172" t="s">
        <v>4521</v>
      </c>
      <c r="C44" s="177" t="s">
        <v>4539</v>
      </c>
      <c r="D44" s="172" t="s">
        <v>4529</v>
      </c>
      <c r="E44" s="172" t="s">
        <v>4542</v>
      </c>
      <c r="F44" s="171" t="s">
        <v>4531</v>
      </c>
      <c r="G44" s="38" t="s">
        <v>4</v>
      </c>
      <c r="H44" s="29">
        <f t="shared" ref="H44:N44" si="12">SUM(H45:H48)</f>
        <v>9</v>
      </c>
      <c r="I44" s="29">
        <f t="shared" si="12"/>
        <v>0</v>
      </c>
      <c r="J44" s="29">
        <f t="shared" si="12"/>
        <v>9</v>
      </c>
      <c r="K44" s="29">
        <f t="shared" si="12"/>
        <v>0</v>
      </c>
      <c r="L44" s="29">
        <f t="shared" si="12"/>
        <v>0</v>
      </c>
      <c r="M44" s="29">
        <f t="shared" si="12"/>
        <v>0</v>
      </c>
      <c r="N44" s="29">
        <f t="shared" si="12"/>
        <v>0</v>
      </c>
      <c r="O44" s="183">
        <v>1727</v>
      </c>
      <c r="P44" s="176" t="s">
        <v>4532</v>
      </c>
    </row>
    <row r="45" spans="1:16" s="15" customFormat="1" x14ac:dyDescent="0.25">
      <c r="A45" s="177"/>
      <c r="B45" s="172"/>
      <c r="C45" s="177"/>
      <c r="D45" s="172"/>
      <c r="E45" s="172"/>
      <c r="F45" s="172"/>
      <c r="G45" s="38" t="s">
        <v>6</v>
      </c>
      <c r="H45" s="29">
        <f>SUM(I45:N45)</f>
        <v>8</v>
      </c>
      <c r="I45" s="29">
        <v>0</v>
      </c>
      <c r="J45" s="29">
        <v>8</v>
      </c>
      <c r="K45" s="29">
        <v>0</v>
      </c>
      <c r="L45" s="29">
        <v>0</v>
      </c>
      <c r="M45" s="29">
        <v>0</v>
      </c>
      <c r="N45" s="29">
        <v>0</v>
      </c>
      <c r="O45" s="183"/>
      <c r="P45" s="177"/>
    </row>
    <row r="46" spans="1:16" s="15" customFormat="1" ht="36" x14ac:dyDescent="0.25">
      <c r="A46" s="177"/>
      <c r="B46" s="172"/>
      <c r="C46" s="177"/>
      <c r="D46" s="172"/>
      <c r="E46" s="172"/>
      <c r="F46" s="172"/>
      <c r="G46" s="38" t="s">
        <v>7</v>
      </c>
      <c r="H46" s="29">
        <f>SUM(I46:N46)</f>
        <v>0.1</v>
      </c>
      <c r="I46" s="29">
        <v>0</v>
      </c>
      <c r="J46" s="29">
        <v>0.1</v>
      </c>
      <c r="K46" s="29">
        <v>0</v>
      </c>
      <c r="L46" s="29">
        <v>0</v>
      </c>
      <c r="M46" s="29">
        <v>0</v>
      </c>
      <c r="N46" s="29">
        <v>0</v>
      </c>
      <c r="O46" s="183"/>
      <c r="P46" s="177"/>
    </row>
    <row r="47" spans="1:16" s="15" customFormat="1" x14ac:dyDescent="0.25">
      <c r="A47" s="177"/>
      <c r="B47" s="172"/>
      <c r="C47" s="177"/>
      <c r="D47" s="172"/>
      <c r="E47" s="172"/>
      <c r="F47" s="172"/>
      <c r="G47" s="38" t="s">
        <v>8</v>
      </c>
      <c r="H47" s="29">
        <f>SUM(I47:N47)</f>
        <v>0</v>
      </c>
      <c r="I47" s="29">
        <v>0</v>
      </c>
      <c r="J47" s="29">
        <v>0</v>
      </c>
      <c r="K47" s="29">
        <v>0</v>
      </c>
      <c r="L47" s="29">
        <v>0</v>
      </c>
      <c r="M47" s="29">
        <v>0</v>
      </c>
      <c r="N47" s="29">
        <v>0</v>
      </c>
      <c r="O47" s="183"/>
      <c r="P47" s="177"/>
    </row>
    <row r="48" spans="1:16" s="15" customFormat="1" ht="24" x14ac:dyDescent="0.25">
      <c r="A48" s="177"/>
      <c r="B48" s="172"/>
      <c r="C48" s="177"/>
      <c r="D48" s="172"/>
      <c r="E48" s="172"/>
      <c r="F48" s="173"/>
      <c r="G48" s="38" t="s">
        <v>9</v>
      </c>
      <c r="H48" s="29">
        <f>SUM(I48:N48)</f>
        <v>0.9</v>
      </c>
      <c r="I48" s="29">
        <v>0</v>
      </c>
      <c r="J48" s="29">
        <v>0.9</v>
      </c>
      <c r="K48" s="29">
        <v>0</v>
      </c>
      <c r="L48" s="29">
        <v>0</v>
      </c>
      <c r="M48" s="29">
        <v>0</v>
      </c>
      <c r="N48" s="29">
        <v>0</v>
      </c>
      <c r="O48" s="183"/>
      <c r="P48" s="177"/>
    </row>
    <row r="49" spans="1:16" s="15" customFormat="1" ht="36" x14ac:dyDescent="0.25">
      <c r="A49" s="177" t="s">
        <v>4543</v>
      </c>
      <c r="B49" s="172" t="s">
        <v>4521</v>
      </c>
      <c r="C49" s="177" t="s">
        <v>4539</v>
      </c>
      <c r="D49" s="172" t="s">
        <v>4297</v>
      </c>
      <c r="E49" s="172" t="s">
        <v>4544</v>
      </c>
      <c r="F49" s="171" t="s">
        <v>4531</v>
      </c>
      <c r="G49" s="38" t="s">
        <v>4</v>
      </c>
      <c r="H49" s="29">
        <f>SUM(H50:H53)</f>
        <v>1100.0999999999999</v>
      </c>
      <c r="I49" s="29">
        <f t="shared" ref="I49:N49" si="13">SUM(I50:I53)</f>
        <v>0</v>
      </c>
      <c r="J49" s="29">
        <f t="shared" si="13"/>
        <v>366.7</v>
      </c>
      <c r="K49" s="29">
        <f t="shared" si="13"/>
        <v>366.7</v>
      </c>
      <c r="L49" s="29">
        <f t="shared" si="13"/>
        <v>366.7</v>
      </c>
      <c r="M49" s="29">
        <f t="shared" si="13"/>
        <v>0</v>
      </c>
      <c r="N49" s="29">
        <f t="shared" si="13"/>
        <v>0</v>
      </c>
      <c r="O49" s="183">
        <v>1727</v>
      </c>
      <c r="P49" s="176" t="s">
        <v>4525</v>
      </c>
    </row>
    <row r="50" spans="1:16" s="15" customFormat="1" x14ac:dyDescent="0.25">
      <c r="A50" s="177"/>
      <c r="B50" s="172"/>
      <c r="C50" s="177"/>
      <c r="D50" s="172"/>
      <c r="E50" s="172"/>
      <c r="F50" s="172"/>
      <c r="G50" s="38" t="s">
        <v>6</v>
      </c>
      <c r="H50" s="29">
        <f>SUM(I50:N50)</f>
        <v>979.5</v>
      </c>
      <c r="I50" s="29">
        <v>0</v>
      </c>
      <c r="J50" s="29">
        <v>326.5</v>
      </c>
      <c r="K50" s="29">
        <v>326.5</v>
      </c>
      <c r="L50" s="29">
        <v>326.5</v>
      </c>
      <c r="M50" s="29">
        <v>0</v>
      </c>
      <c r="N50" s="29">
        <v>0</v>
      </c>
      <c r="O50" s="183"/>
      <c r="P50" s="177"/>
    </row>
    <row r="51" spans="1:16" s="15" customFormat="1" ht="36" x14ac:dyDescent="0.25">
      <c r="A51" s="177"/>
      <c r="B51" s="172"/>
      <c r="C51" s="177"/>
      <c r="D51" s="172"/>
      <c r="E51" s="172"/>
      <c r="F51" s="172"/>
      <c r="G51" s="38" t="s">
        <v>7</v>
      </c>
      <c r="H51" s="29">
        <f>SUM(I51:N51)</f>
        <v>9.8999999999999986</v>
      </c>
      <c r="I51" s="29">
        <v>0</v>
      </c>
      <c r="J51" s="29">
        <v>3.3</v>
      </c>
      <c r="K51" s="29">
        <v>3.3</v>
      </c>
      <c r="L51" s="29">
        <v>3.3</v>
      </c>
      <c r="M51" s="29">
        <v>0</v>
      </c>
      <c r="N51" s="29">
        <v>0</v>
      </c>
      <c r="O51" s="183"/>
      <c r="P51" s="177"/>
    </row>
    <row r="52" spans="1:16" s="15" customFormat="1" x14ac:dyDescent="0.25">
      <c r="A52" s="177"/>
      <c r="B52" s="172"/>
      <c r="C52" s="177"/>
      <c r="D52" s="172"/>
      <c r="E52" s="172"/>
      <c r="F52" s="172"/>
      <c r="G52" s="38" t="s">
        <v>8</v>
      </c>
      <c r="H52" s="29">
        <f>SUM(I52:N52)</f>
        <v>0.60000000000000009</v>
      </c>
      <c r="I52" s="29">
        <v>0</v>
      </c>
      <c r="J52" s="29">
        <v>0.2</v>
      </c>
      <c r="K52" s="29">
        <v>0.2</v>
      </c>
      <c r="L52" s="29">
        <v>0.2</v>
      </c>
      <c r="M52" s="29">
        <v>0</v>
      </c>
      <c r="N52" s="29">
        <v>0</v>
      </c>
      <c r="O52" s="183"/>
      <c r="P52" s="177"/>
    </row>
    <row r="53" spans="1:16" s="15" customFormat="1" ht="24" x14ac:dyDescent="0.25">
      <c r="A53" s="177"/>
      <c r="B53" s="172"/>
      <c r="C53" s="177"/>
      <c r="D53" s="172"/>
      <c r="E53" s="172"/>
      <c r="F53" s="173"/>
      <c r="G53" s="38" t="s">
        <v>9</v>
      </c>
      <c r="H53" s="29">
        <f>SUM(I53:N53)</f>
        <v>110.10000000000001</v>
      </c>
      <c r="I53" s="29">
        <v>0</v>
      </c>
      <c r="J53" s="29">
        <v>36.700000000000003</v>
      </c>
      <c r="K53" s="29">
        <v>36.700000000000003</v>
      </c>
      <c r="L53" s="29">
        <v>36.700000000000003</v>
      </c>
      <c r="M53" s="29">
        <v>0</v>
      </c>
      <c r="N53" s="29">
        <v>0</v>
      </c>
      <c r="O53" s="183"/>
      <c r="P53" s="177"/>
    </row>
    <row r="54" spans="1:16" s="15" customFormat="1" ht="36" x14ac:dyDescent="0.25">
      <c r="A54" s="178" t="s">
        <v>4545</v>
      </c>
      <c r="B54" s="178"/>
      <c r="C54" s="178"/>
      <c r="D54" s="178"/>
      <c r="E54" s="178"/>
      <c r="F54" s="178"/>
      <c r="G54" s="39" t="s">
        <v>4</v>
      </c>
      <c r="H54" s="40">
        <f>SUM(H55:H58)</f>
        <v>1118.1000000000001</v>
      </c>
      <c r="I54" s="40">
        <f t="shared" ref="I54:N54" si="14">SUM(I55:I58)</f>
        <v>0</v>
      </c>
      <c r="J54" s="40">
        <f t="shared" si="14"/>
        <v>384.7</v>
      </c>
      <c r="K54" s="40">
        <f t="shared" si="14"/>
        <v>366.7</v>
      </c>
      <c r="L54" s="40">
        <f t="shared" si="14"/>
        <v>366.7</v>
      </c>
      <c r="M54" s="40">
        <f t="shared" si="14"/>
        <v>0</v>
      </c>
      <c r="N54" s="40">
        <f t="shared" si="14"/>
        <v>0</v>
      </c>
      <c r="O54" s="183">
        <v>1727</v>
      </c>
      <c r="P54" s="179"/>
    </row>
    <row r="55" spans="1:16" s="15" customFormat="1" ht="24" x14ac:dyDescent="0.25">
      <c r="A55" s="178"/>
      <c r="B55" s="178"/>
      <c r="C55" s="178"/>
      <c r="D55" s="178"/>
      <c r="E55" s="178"/>
      <c r="F55" s="178"/>
      <c r="G55" s="39" t="s">
        <v>6</v>
      </c>
      <c r="H55" s="40">
        <f>J55+K55+L55</f>
        <v>995.5</v>
      </c>
      <c r="I55" s="40">
        <f t="shared" ref="I55:N55" si="15">I50+I45+I40</f>
        <v>0</v>
      </c>
      <c r="J55" s="40">
        <f t="shared" si="15"/>
        <v>342.5</v>
      </c>
      <c r="K55" s="40">
        <f t="shared" si="15"/>
        <v>326.5</v>
      </c>
      <c r="L55" s="40">
        <f t="shared" si="15"/>
        <v>326.5</v>
      </c>
      <c r="M55" s="40">
        <f t="shared" si="15"/>
        <v>0</v>
      </c>
      <c r="N55" s="40">
        <f t="shared" si="15"/>
        <v>0</v>
      </c>
      <c r="O55" s="183"/>
      <c r="P55" s="179"/>
    </row>
    <row r="56" spans="1:16" s="15" customFormat="1" ht="36" x14ac:dyDescent="0.25">
      <c r="A56" s="178"/>
      <c r="B56" s="178"/>
      <c r="C56" s="178"/>
      <c r="D56" s="178"/>
      <c r="E56" s="178"/>
      <c r="F56" s="178"/>
      <c r="G56" s="39" t="s">
        <v>7</v>
      </c>
      <c r="H56" s="40">
        <f>J56+K56+L56</f>
        <v>10.1</v>
      </c>
      <c r="I56" s="40">
        <f t="shared" ref="I56:N56" si="16">I51+I46+I41</f>
        <v>0</v>
      </c>
      <c r="J56" s="40">
        <f t="shared" si="16"/>
        <v>3.5</v>
      </c>
      <c r="K56" s="40">
        <f t="shared" si="16"/>
        <v>3.3</v>
      </c>
      <c r="L56" s="40">
        <f t="shared" si="16"/>
        <v>3.3</v>
      </c>
      <c r="M56" s="40">
        <f t="shared" si="16"/>
        <v>0</v>
      </c>
      <c r="N56" s="40">
        <f t="shared" si="16"/>
        <v>0</v>
      </c>
      <c r="O56" s="183"/>
      <c r="P56" s="179"/>
    </row>
    <row r="57" spans="1:16" s="15" customFormat="1" x14ac:dyDescent="0.25">
      <c r="A57" s="178"/>
      <c r="B57" s="178"/>
      <c r="C57" s="178"/>
      <c r="D57" s="178"/>
      <c r="E57" s="178"/>
      <c r="F57" s="178"/>
      <c r="G57" s="39" t="s">
        <v>8</v>
      </c>
      <c r="H57" s="40">
        <f>J57+K57+L57</f>
        <v>0.60000000000000009</v>
      </c>
      <c r="I57" s="40">
        <f t="shared" ref="I57:N57" si="17">I52+I47+I42</f>
        <v>0</v>
      </c>
      <c r="J57" s="40">
        <f t="shared" si="17"/>
        <v>0.2</v>
      </c>
      <c r="K57" s="40">
        <f t="shared" si="17"/>
        <v>0.2</v>
      </c>
      <c r="L57" s="40">
        <f t="shared" si="17"/>
        <v>0.2</v>
      </c>
      <c r="M57" s="40">
        <f t="shared" si="17"/>
        <v>0</v>
      </c>
      <c r="N57" s="40">
        <f t="shared" si="17"/>
        <v>0</v>
      </c>
      <c r="O57" s="183"/>
      <c r="P57" s="179"/>
    </row>
    <row r="58" spans="1:16" s="15" customFormat="1" ht="24" x14ac:dyDescent="0.25">
      <c r="A58" s="178"/>
      <c r="B58" s="178"/>
      <c r="C58" s="178"/>
      <c r="D58" s="178"/>
      <c r="E58" s="178"/>
      <c r="F58" s="178"/>
      <c r="G58" s="39" t="s">
        <v>9</v>
      </c>
      <c r="H58" s="40">
        <f>J58+K58+L58</f>
        <v>111.9</v>
      </c>
      <c r="I58" s="40">
        <f t="shared" ref="I58:N58" si="18">I53+I48+I43</f>
        <v>0</v>
      </c>
      <c r="J58" s="40">
        <f t="shared" si="18"/>
        <v>38.5</v>
      </c>
      <c r="K58" s="40">
        <f t="shared" si="18"/>
        <v>36.700000000000003</v>
      </c>
      <c r="L58" s="40">
        <f t="shared" si="18"/>
        <v>36.700000000000003</v>
      </c>
      <c r="M58" s="40">
        <f t="shared" si="18"/>
        <v>0</v>
      </c>
      <c r="N58" s="40">
        <f t="shared" si="18"/>
        <v>0</v>
      </c>
      <c r="O58" s="183"/>
      <c r="P58" s="179"/>
    </row>
    <row r="59" spans="1:16" s="15" customFormat="1" x14ac:dyDescent="0.25">
      <c r="A59" s="180" t="s">
        <v>184</v>
      </c>
      <c r="B59" s="181"/>
      <c r="C59" s="181"/>
      <c r="D59" s="181"/>
      <c r="E59" s="181"/>
      <c r="F59" s="181"/>
      <c r="G59" s="181"/>
      <c r="H59" s="181"/>
      <c r="I59" s="181"/>
      <c r="J59" s="181"/>
      <c r="K59" s="181"/>
      <c r="L59" s="181"/>
      <c r="M59" s="181"/>
      <c r="N59" s="181"/>
      <c r="O59" s="181"/>
      <c r="P59" s="182"/>
    </row>
    <row r="60" spans="1:16" s="15" customFormat="1" ht="36" x14ac:dyDescent="0.25">
      <c r="A60" s="177" t="s">
        <v>4527</v>
      </c>
      <c r="B60" s="172" t="s">
        <v>4521</v>
      </c>
      <c r="C60" s="177" t="s">
        <v>4528</v>
      </c>
      <c r="D60" s="172" t="s">
        <v>4529</v>
      </c>
      <c r="E60" s="172" t="s">
        <v>4530</v>
      </c>
      <c r="F60" s="171" t="s">
        <v>4531</v>
      </c>
      <c r="G60" s="38" t="s">
        <v>4</v>
      </c>
      <c r="H60" s="29">
        <f>SUM(H61:H64)</f>
        <v>19.899999999999999</v>
      </c>
      <c r="I60" s="29">
        <f t="shared" ref="I60:N60" si="19">SUM(I61:I64)</f>
        <v>0</v>
      </c>
      <c r="J60" s="29">
        <f t="shared" si="19"/>
        <v>19.899999999999999</v>
      </c>
      <c r="K60" s="29">
        <f t="shared" si="19"/>
        <v>0</v>
      </c>
      <c r="L60" s="29">
        <f t="shared" si="19"/>
        <v>0</v>
      </c>
      <c r="M60" s="29">
        <f t="shared" si="19"/>
        <v>0</v>
      </c>
      <c r="N60" s="29">
        <f t="shared" si="19"/>
        <v>0</v>
      </c>
      <c r="O60" s="183">
        <v>2500</v>
      </c>
      <c r="P60" s="184" t="s">
        <v>4532</v>
      </c>
    </row>
    <row r="61" spans="1:16" s="15" customFormat="1" ht="119.25" customHeight="1" x14ac:dyDescent="0.25">
      <c r="A61" s="177"/>
      <c r="B61" s="172"/>
      <c r="C61" s="177"/>
      <c r="D61" s="172"/>
      <c r="E61" s="172"/>
      <c r="F61" s="172"/>
      <c r="G61" s="38" t="s">
        <v>6</v>
      </c>
      <c r="H61" s="29">
        <f>SUM(I61:N61)</f>
        <v>17.7</v>
      </c>
      <c r="I61" s="29">
        <v>0</v>
      </c>
      <c r="J61" s="29">
        <v>17.7</v>
      </c>
      <c r="K61" s="29">
        <v>0</v>
      </c>
      <c r="L61" s="29">
        <v>0</v>
      </c>
      <c r="M61" s="29">
        <v>0</v>
      </c>
      <c r="N61" s="29">
        <v>0</v>
      </c>
      <c r="O61" s="183"/>
      <c r="P61" s="179"/>
    </row>
    <row r="62" spans="1:16" s="15" customFormat="1" ht="36" x14ac:dyDescent="0.25">
      <c r="A62" s="177"/>
      <c r="B62" s="172"/>
      <c r="C62" s="177"/>
      <c r="D62" s="172"/>
      <c r="E62" s="172"/>
      <c r="F62" s="172"/>
      <c r="G62" s="38" t="s">
        <v>7</v>
      </c>
      <c r="H62" s="29">
        <f>SUM(I62:N62)</f>
        <v>0.2</v>
      </c>
      <c r="I62" s="29">
        <v>0</v>
      </c>
      <c r="J62" s="29">
        <v>0.2</v>
      </c>
      <c r="K62" s="29">
        <v>0</v>
      </c>
      <c r="L62" s="29">
        <v>0</v>
      </c>
      <c r="M62" s="29">
        <v>0</v>
      </c>
      <c r="N62" s="29">
        <v>0</v>
      </c>
      <c r="O62" s="183"/>
      <c r="P62" s="179"/>
    </row>
    <row r="63" spans="1:16" s="15" customFormat="1" x14ac:dyDescent="0.25">
      <c r="A63" s="177"/>
      <c r="B63" s="172"/>
      <c r="C63" s="177"/>
      <c r="D63" s="172"/>
      <c r="E63" s="172"/>
      <c r="F63" s="172"/>
      <c r="G63" s="38" t="s">
        <v>8</v>
      </c>
      <c r="H63" s="29">
        <f>SUM(I63:N63)</f>
        <v>0</v>
      </c>
      <c r="I63" s="29">
        <v>0</v>
      </c>
      <c r="J63" s="29">
        <v>0</v>
      </c>
      <c r="K63" s="29">
        <v>0</v>
      </c>
      <c r="L63" s="29">
        <v>0</v>
      </c>
      <c r="M63" s="29">
        <v>0</v>
      </c>
      <c r="N63" s="29">
        <v>0</v>
      </c>
      <c r="O63" s="183"/>
      <c r="P63" s="179"/>
    </row>
    <row r="64" spans="1:16" s="15" customFormat="1" ht="24" x14ac:dyDescent="0.25">
      <c r="A64" s="177"/>
      <c r="B64" s="172"/>
      <c r="C64" s="177"/>
      <c r="D64" s="172"/>
      <c r="E64" s="172"/>
      <c r="F64" s="173"/>
      <c r="G64" s="38" t="s">
        <v>9</v>
      </c>
      <c r="H64" s="29">
        <f>SUM(I64:N64)</f>
        <v>2</v>
      </c>
      <c r="I64" s="29">
        <v>0</v>
      </c>
      <c r="J64" s="29">
        <v>2</v>
      </c>
      <c r="K64" s="29">
        <v>0</v>
      </c>
      <c r="L64" s="29">
        <v>0</v>
      </c>
      <c r="M64" s="29">
        <v>0</v>
      </c>
      <c r="N64" s="29">
        <v>0</v>
      </c>
      <c r="O64" s="183"/>
      <c r="P64" s="179"/>
    </row>
    <row r="65" spans="1:16" s="15" customFormat="1" ht="36" x14ac:dyDescent="0.25">
      <c r="A65" s="177" t="s">
        <v>4533</v>
      </c>
      <c r="B65" s="172" t="s">
        <v>4521</v>
      </c>
      <c r="C65" s="177" t="s">
        <v>4528</v>
      </c>
      <c r="D65" s="172" t="s">
        <v>4529</v>
      </c>
      <c r="E65" s="172" t="s">
        <v>4534</v>
      </c>
      <c r="F65" s="171" t="s">
        <v>4531</v>
      </c>
      <c r="G65" s="38" t="s">
        <v>4</v>
      </c>
      <c r="H65" s="29">
        <f>SUM(H66:H69)</f>
        <v>8.3000000000000007</v>
      </c>
      <c r="I65" s="29">
        <f t="shared" ref="I65:N65" si="20">SUM(I66:I69)</f>
        <v>0</v>
      </c>
      <c r="J65" s="29">
        <f t="shared" si="20"/>
        <v>8.3000000000000007</v>
      </c>
      <c r="K65" s="29">
        <f t="shared" si="20"/>
        <v>0</v>
      </c>
      <c r="L65" s="29">
        <f t="shared" si="20"/>
        <v>0</v>
      </c>
      <c r="M65" s="29">
        <f t="shared" si="20"/>
        <v>0</v>
      </c>
      <c r="N65" s="29">
        <f t="shared" si="20"/>
        <v>0</v>
      </c>
      <c r="O65" s="183">
        <v>2500</v>
      </c>
      <c r="P65" s="176" t="s">
        <v>4532</v>
      </c>
    </row>
    <row r="66" spans="1:16" s="15" customFormat="1" ht="72" customHeight="1" x14ac:dyDescent="0.25">
      <c r="A66" s="177"/>
      <c r="B66" s="172"/>
      <c r="C66" s="177"/>
      <c r="D66" s="172"/>
      <c r="E66" s="172"/>
      <c r="F66" s="172"/>
      <c r="G66" s="38" t="s">
        <v>6</v>
      </c>
      <c r="H66" s="29">
        <f>SUM(I66:N66)</f>
        <v>7.4</v>
      </c>
      <c r="I66" s="29">
        <v>0</v>
      </c>
      <c r="J66" s="29">
        <v>7.4</v>
      </c>
      <c r="K66" s="29">
        <v>0</v>
      </c>
      <c r="L66" s="29">
        <v>0</v>
      </c>
      <c r="M66" s="29">
        <v>0</v>
      </c>
      <c r="N66" s="29">
        <v>0</v>
      </c>
      <c r="O66" s="183"/>
      <c r="P66" s="177"/>
    </row>
    <row r="67" spans="1:16" s="15" customFormat="1" ht="36" x14ac:dyDescent="0.25">
      <c r="A67" s="177"/>
      <c r="B67" s="172"/>
      <c r="C67" s="177"/>
      <c r="D67" s="172"/>
      <c r="E67" s="172"/>
      <c r="F67" s="172"/>
      <c r="G67" s="38" t="s">
        <v>7</v>
      </c>
      <c r="H67" s="29">
        <f>SUM(I67:N67)</f>
        <v>0.1</v>
      </c>
      <c r="I67" s="29">
        <v>0</v>
      </c>
      <c r="J67" s="29">
        <v>0.1</v>
      </c>
      <c r="K67" s="29">
        <v>0</v>
      </c>
      <c r="L67" s="29">
        <v>0</v>
      </c>
      <c r="M67" s="29">
        <v>0</v>
      </c>
      <c r="N67" s="29">
        <v>0</v>
      </c>
      <c r="O67" s="183"/>
      <c r="P67" s="177"/>
    </row>
    <row r="68" spans="1:16" s="15" customFormat="1" x14ac:dyDescent="0.25">
      <c r="A68" s="177"/>
      <c r="B68" s="172"/>
      <c r="C68" s="177"/>
      <c r="D68" s="172"/>
      <c r="E68" s="172"/>
      <c r="F68" s="172"/>
      <c r="G68" s="38" t="s">
        <v>8</v>
      </c>
      <c r="H68" s="29">
        <f>SUM(I68:N68)</f>
        <v>0</v>
      </c>
      <c r="I68" s="29">
        <v>0</v>
      </c>
      <c r="J68" s="29">
        <v>0</v>
      </c>
      <c r="K68" s="29">
        <v>0</v>
      </c>
      <c r="L68" s="29">
        <v>0</v>
      </c>
      <c r="M68" s="29">
        <v>0</v>
      </c>
      <c r="N68" s="29">
        <v>0</v>
      </c>
      <c r="O68" s="183"/>
      <c r="P68" s="177"/>
    </row>
    <row r="69" spans="1:16" s="15" customFormat="1" ht="24" x14ac:dyDescent="0.25">
      <c r="A69" s="177"/>
      <c r="B69" s="172"/>
      <c r="C69" s="177"/>
      <c r="D69" s="172"/>
      <c r="E69" s="172"/>
      <c r="F69" s="173"/>
      <c r="G69" s="38" t="s">
        <v>9</v>
      </c>
      <c r="H69" s="29">
        <f>SUM(I69:N69)</f>
        <v>0.8</v>
      </c>
      <c r="I69" s="29">
        <v>0</v>
      </c>
      <c r="J69" s="29">
        <v>0.8</v>
      </c>
      <c r="K69" s="29">
        <v>0</v>
      </c>
      <c r="L69" s="29">
        <v>0</v>
      </c>
      <c r="M69" s="29">
        <v>0</v>
      </c>
      <c r="N69" s="29">
        <v>0</v>
      </c>
      <c r="O69" s="183"/>
      <c r="P69" s="177"/>
    </row>
    <row r="70" spans="1:16" s="15" customFormat="1" ht="36" x14ac:dyDescent="0.25">
      <c r="A70" s="177" t="s">
        <v>4535</v>
      </c>
      <c r="B70" s="172" t="s">
        <v>4521</v>
      </c>
      <c r="C70" s="179" t="s">
        <v>4528</v>
      </c>
      <c r="D70" s="172" t="s">
        <v>4529</v>
      </c>
      <c r="E70" s="172" t="s">
        <v>4536</v>
      </c>
      <c r="F70" s="171" t="s">
        <v>4531</v>
      </c>
      <c r="G70" s="38" t="s">
        <v>4</v>
      </c>
      <c r="H70" s="29">
        <f>SUM(H71:H74)</f>
        <v>25.3</v>
      </c>
      <c r="I70" s="29">
        <f t="shared" ref="I70:N70" si="21">SUM(I71:I74)</f>
        <v>0</v>
      </c>
      <c r="J70" s="29">
        <f t="shared" si="21"/>
        <v>25.3</v>
      </c>
      <c r="K70" s="29">
        <f t="shared" si="21"/>
        <v>0</v>
      </c>
      <c r="L70" s="29">
        <f t="shared" si="21"/>
        <v>0</v>
      </c>
      <c r="M70" s="29">
        <f t="shared" si="21"/>
        <v>0</v>
      </c>
      <c r="N70" s="29">
        <f t="shared" si="21"/>
        <v>0</v>
      </c>
      <c r="O70" s="183">
        <v>2500</v>
      </c>
      <c r="P70" s="176" t="s">
        <v>4532</v>
      </c>
    </row>
    <row r="71" spans="1:16" s="15" customFormat="1" x14ac:dyDescent="0.25">
      <c r="A71" s="177"/>
      <c r="B71" s="172"/>
      <c r="C71" s="179"/>
      <c r="D71" s="172"/>
      <c r="E71" s="172"/>
      <c r="F71" s="172"/>
      <c r="G71" s="38" t="s">
        <v>6</v>
      </c>
      <c r="H71" s="29">
        <f>SUM(I71:N71)</f>
        <v>22.5</v>
      </c>
      <c r="I71" s="29">
        <v>0</v>
      </c>
      <c r="J71" s="29">
        <v>22.5</v>
      </c>
      <c r="K71" s="29">
        <v>0</v>
      </c>
      <c r="L71" s="29">
        <v>0</v>
      </c>
      <c r="M71" s="29">
        <v>0</v>
      </c>
      <c r="N71" s="29">
        <v>0</v>
      </c>
      <c r="O71" s="183"/>
      <c r="P71" s="177"/>
    </row>
    <row r="72" spans="1:16" s="15" customFormat="1" ht="36" x14ac:dyDescent="0.25">
      <c r="A72" s="177"/>
      <c r="B72" s="172"/>
      <c r="C72" s="179"/>
      <c r="D72" s="172"/>
      <c r="E72" s="172"/>
      <c r="F72" s="172"/>
      <c r="G72" s="38" t="s">
        <v>7</v>
      </c>
      <c r="H72" s="29">
        <f>SUM(I72:N72)</f>
        <v>0.2</v>
      </c>
      <c r="I72" s="29">
        <v>0</v>
      </c>
      <c r="J72" s="29">
        <v>0.2</v>
      </c>
      <c r="K72" s="29">
        <v>0</v>
      </c>
      <c r="L72" s="29">
        <v>0</v>
      </c>
      <c r="M72" s="29">
        <v>0</v>
      </c>
      <c r="N72" s="29">
        <v>0</v>
      </c>
      <c r="O72" s="183"/>
      <c r="P72" s="177"/>
    </row>
    <row r="73" spans="1:16" s="15" customFormat="1" x14ac:dyDescent="0.25">
      <c r="A73" s="177"/>
      <c r="B73" s="172"/>
      <c r="C73" s="179"/>
      <c r="D73" s="172"/>
      <c r="E73" s="172"/>
      <c r="F73" s="172"/>
      <c r="G73" s="38" t="s">
        <v>8</v>
      </c>
      <c r="H73" s="29">
        <f>SUM(I73:N73)</f>
        <v>0.1</v>
      </c>
      <c r="I73" s="29">
        <v>0</v>
      </c>
      <c r="J73" s="29">
        <v>0.1</v>
      </c>
      <c r="K73" s="29">
        <v>0</v>
      </c>
      <c r="L73" s="29">
        <v>0</v>
      </c>
      <c r="M73" s="29">
        <v>0</v>
      </c>
      <c r="N73" s="29">
        <v>0</v>
      </c>
      <c r="O73" s="183"/>
      <c r="P73" s="177"/>
    </row>
    <row r="74" spans="1:16" s="15" customFormat="1" ht="24" x14ac:dyDescent="0.25">
      <c r="A74" s="177"/>
      <c r="B74" s="172"/>
      <c r="C74" s="179"/>
      <c r="D74" s="172"/>
      <c r="E74" s="172"/>
      <c r="F74" s="173"/>
      <c r="G74" s="38" t="s">
        <v>9</v>
      </c>
      <c r="H74" s="29">
        <f>SUM(I74:N74)</f>
        <v>2.5</v>
      </c>
      <c r="I74" s="29">
        <v>0</v>
      </c>
      <c r="J74" s="29">
        <v>2.5</v>
      </c>
      <c r="K74" s="29">
        <v>0</v>
      </c>
      <c r="L74" s="29">
        <v>0</v>
      </c>
      <c r="M74" s="29">
        <v>0</v>
      </c>
      <c r="N74" s="29">
        <v>0</v>
      </c>
      <c r="O74" s="183"/>
      <c r="P74" s="177"/>
    </row>
    <row r="75" spans="1:16" s="15" customFormat="1" ht="36" x14ac:dyDescent="0.25">
      <c r="A75" s="178" t="s">
        <v>4537</v>
      </c>
      <c r="B75" s="178"/>
      <c r="C75" s="178"/>
      <c r="D75" s="178"/>
      <c r="E75" s="178"/>
      <c r="F75" s="178"/>
      <c r="G75" s="39" t="s">
        <v>4</v>
      </c>
      <c r="H75" s="40">
        <f>SUM(H76:H79)</f>
        <v>53.499999999999993</v>
      </c>
      <c r="I75" s="40">
        <f t="shared" ref="I75:N75" si="22">SUM(I76:I79)</f>
        <v>0</v>
      </c>
      <c r="J75" s="40">
        <f t="shared" si="22"/>
        <v>53.499999999999993</v>
      </c>
      <c r="K75" s="40">
        <f t="shared" si="22"/>
        <v>0</v>
      </c>
      <c r="L75" s="40">
        <f t="shared" si="22"/>
        <v>0</v>
      </c>
      <c r="M75" s="40">
        <f t="shared" si="22"/>
        <v>0</v>
      </c>
      <c r="N75" s="40">
        <f t="shared" si="22"/>
        <v>0</v>
      </c>
      <c r="O75" s="183">
        <v>2500</v>
      </c>
      <c r="P75" s="179"/>
    </row>
    <row r="76" spans="1:16" s="15" customFormat="1" ht="24" x14ac:dyDescent="0.25">
      <c r="A76" s="178"/>
      <c r="B76" s="178"/>
      <c r="C76" s="178"/>
      <c r="D76" s="178"/>
      <c r="E76" s="178"/>
      <c r="F76" s="178"/>
      <c r="G76" s="39" t="s">
        <v>6</v>
      </c>
      <c r="H76" s="40">
        <f>SUM(I76:N76)</f>
        <v>47.599999999999994</v>
      </c>
      <c r="I76" s="40">
        <f t="shared" ref="I76:N76" si="23">I71+I66+I61</f>
        <v>0</v>
      </c>
      <c r="J76" s="40">
        <f t="shared" si="23"/>
        <v>47.599999999999994</v>
      </c>
      <c r="K76" s="40">
        <f t="shared" si="23"/>
        <v>0</v>
      </c>
      <c r="L76" s="40">
        <f t="shared" si="23"/>
        <v>0</v>
      </c>
      <c r="M76" s="40">
        <f t="shared" si="23"/>
        <v>0</v>
      </c>
      <c r="N76" s="40">
        <f t="shared" si="23"/>
        <v>0</v>
      </c>
      <c r="O76" s="183"/>
      <c r="P76" s="179"/>
    </row>
    <row r="77" spans="1:16" s="15" customFormat="1" ht="36" x14ac:dyDescent="0.25">
      <c r="A77" s="178"/>
      <c r="B77" s="178"/>
      <c r="C77" s="178"/>
      <c r="D77" s="178"/>
      <c r="E77" s="178"/>
      <c r="F77" s="178"/>
      <c r="G77" s="39" t="s">
        <v>7</v>
      </c>
      <c r="H77" s="40">
        <f>SUM(I77:N77)</f>
        <v>0.5</v>
      </c>
      <c r="I77" s="40">
        <f t="shared" ref="I77:N77" si="24">I72+I67+I62</f>
        <v>0</v>
      </c>
      <c r="J77" s="40">
        <f t="shared" si="24"/>
        <v>0.5</v>
      </c>
      <c r="K77" s="40">
        <f t="shared" si="24"/>
        <v>0</v>
      </c>
      <c r="L77" s="40">
        <f t="shared" si="24"/>
        <v>0</v>
      </c>
      <c r="M77" s="40">
        <f t="shared" si="24"/>
        <v>0</v>
      </c>
      <c r="N77" s="40">
        <f t="shared" si="24"/>
        <v>0</v>
      </c>
      <c r="O77" s="183"/>
      <c r="P77" s="179"/>
    </row>
    <row r="78" spans="1:16" s="15" customFormat="1" x14ac:dyDescent="0.25">
      <c r="A78" s="178"/>
      <c r="B78" s="178"/>
      <c r="C78" s="178"/>
      <c r="D78" s="178"/>
      <c r="E78" s="178"/>
      <c r="F78" s="178"/>
      <c r="G78" s="39" t="s">
        <v>8</v>
      </c>
      <c r="H78" s="40">
        <f>SUM(I78:N78)</f>
        <v>0.1</v>
      </c>
      <c r="I78" s="40">
        <f t="shared" ref="I78:N78" si="25">I73+I68+I63</f>
        <v>0</v>
      </c>
      <c r="J78" s="40">
        <f t="shared" si="25"/>
        <v>0.1</v>
      </c>
      <c r="K78" s="40">
        <f t="shared" si="25"/>
        <v>0</v>
      </c>
      <c r="L78" s="40">
        <f t="shared" si="25"/>
        <v>0</v>
      </c>
      <c r="M78" s="40">
        <f t="shared" si="25"/>
        <v>0</v>
      </c>
      <c r="N78" s="40">
        <f t="shared" si="25"/>
        <v>0</v>
      </c>
      <c r="O78" s="183"/>
      <c r="P78" s="179"/>
    </row>
    <row r="79" spans="1:16" s="15" customFormat="1" ht="24" x14ac:dyDescent="0.25">
      <c r="A79" s="178"/>
      <c r="B79" s="178"/>
      <c r="C79" s="178"/>
      <c r="D79" s="178"/>
      <c r="E79" s="178"/>
      <c r="F79" s="178"/>
      <c r="G79" s="39" t="s">
        <v>9</v>
      </c>
      <c r="H79" s="40">
        <f>SUM(I79:N79)</f>
        <v>5.3</v>
      </c>
      <c r="I79" s="40">
        <f t="shared" ref="I79:N79" si="26">I74+I69+I64</f>
        <v>0</v>
      </c>
      <c r="J79" s="40">
        <f t="shared" si="26"/>
        <v>5.3</v>
      </c>
      <c r="K79" s="40">
        <f t="shared" si="26"/>
        <v>0</v>
      </c>
      <c r="L79" s="40">
        <f t="shared" si="26"/>
        <v>0</v>
      </c>
      <c r="M79" s="40">
        <f t="shared" si="26"/>
        <v>0</v>
      </c>
      <c r="N79" s="40">
        <f t="shared" si="26"/>
        <v>0</v>
      </c>
      <c r="O79" s="183"/>
      <c r="P79" s="179"/>
    </row>
    <row r="80" spans="1:16" x14ac:dyDescent="0.25">
      <c r="A80" s="187" t="s">
        <v>11</v>
      </c>
      <c r="B80" s="187"/>
      <c r="C80" s="187"/>
      <c r="D80" s="187"/>
      <c r="E80" s="187"/>
      <c r="F80" s="187"/>
      <c r="G80" s="187"/>
      <c r="H80" s="187"/>
      <c r="I80" s="187"/>
      <c r="J80" s="187"/>
      <c r="K80" s="187"/>
      <c r="L80" s="187"/>
      <c r="M80" s="187"/>
      <c r="N80" s="187"/>
      <c r="O80" s="187"/>
      <c r="P80" s="187"/>
    </row>
    <row r="81" spans="1:16" ht="36" x14ac:dyDescent="0.25">
      <c r="A81" s="190" t="s">
        <v>4358</v>
      </c>
      <c r="B81" s="189"/>
      <c r="C81" s="190" t="s">
        <v>11</v>
      </c>
      <c r="D81" s="189" t="s">
        <v>12</v>
      </c>
      <c r="E81" s="189">
        <v>2028</v>
      </c>
      <c r="F81" s="190" t="s">
        <v>13</v>
      </c>
      <c r="G81" s="31" t="s">
        <v>4</v>
      </c>
      <c r="H81" s="32">
        <f>SUM(H82:H85)</f>
        <v>90</v>
      </c>
      <c r="I81" s="32">
        <f t="shared" ref="I81:N81" si="27">SUM(I82:I85)</f>
        <v>0</v>
      </c>
      <c r="J81" s="32">
        <f t="shared" si="27"/>
        <v>5</v>
      </c>
      <c r="K81" s="32">
        <f t="shared" si="27"/>
        <v>85</v>
      </c>
      <c r="L81" s="32">
        <f t="shared" si="27"/>
        <v>0</v>
      </c>
      <c r="M81" s="32">
        <f t="shared" si="27"/>
        <v>0</v>
      </c>
      <c r="N81" s="32">
        <f t="shared" si="27"/>
        <v>0</v>
      </c>
      <c r="O81" s="204">
        <v>2700</v>
      </c>
      <c r="P81" s="190"/>
    </row>
    <row r="82" spans="1:16" x14ac:dyDescent="0.25">
      <c r="A82" s="190"/>
      <c r="B82" s="189"/>
      <c r="C82" s="190"/>
      <c r="D82" s="189"/>
      <c r="E82" s="189"/>
      <c r="F82" s="190"/>
      <c r="G82" s="31" t="s">
        <v>6</v>
      </c>
      <c r="H82" s="32">
        <f>SUM(I82:N82)</f>
        <v>0</v>
      </c>
      <c r="I82" s="32">
        <v>0</v>
      </c>
      <c r="J82" s="32">
        <v>0</v>
      </c>
      <c r="K82" s="32">
        <v>0</v>
      </c>
      <c r="L82" s="32">
        <v>0</v>
      </c>
      <c r="M82" s="32">
        <v>0</v>
      </c>
      <c r="N82" s="32">
        <v>0</v>
      </c>
      <c r="O82" s="204"/>
      <c r="P82" s="190"/>
    </row>
    <row r="83" spans="1:16" ht="36" x14ac:dyDescent="0.25">
      <c r="A83" s="190"/>
      <c r="B83" s="189"/>
      <c r="C83" s="190"/>
      <c r="D83" s="189"/>
      <c r="E83" s="189"/>
      <c r="F83" s="190"/>
      <c r="G83" s="31" t="s">
        <v>7</v>
      </c>
      <c r="H83" s="32">
        <f>SUM(I83:N83)</f>
        <v>90</v>
      </c>
      <c r="I83" s="32">
        <v>0</v>
      </c>
      <c r="J83" s="32">
        <v>5</v>
      </c>
      <c r="K83" s="32">
        <v>85</v>
      </c>
      <c r="L83" s="32">
        <v>0</v>
      </c>
      <c r="M83" s="32">
        <v>0</v>
      </c>
      <c r="N83" s="32">
        <v>0</v>
      </c>
      <c r="O83" s="204"/>
      <c r="P83" s="190"/>
    </row>
    <row r="84" spans="1:16" x14ac:dyDescent="0.25">
      <c r="A84" s="190"/>
      <c r="B84" s="189"/>
      <c r="C84" s="190"/>
      <c r="D84" s="189"/>
      <c r="E84" s="189"/>
      <c r="F84" s="190"/>
      <c r="G84" s="31" t="s">
        <v>8</v>
      </c>
      <c r="H84" s="32">
        <f>SUM(I84:N84)</f>
        <v>0</v>
      </c>
      <c r="I84" s="32">
        <v>0</v>
      </c>
      <c r="J84" s="32">
        <v>0</v>
      </c>
      <c r="K84" s="32">
        <v>0</v>
      </c>
      <c r="L84" s="32">
        <v>0</v>
      </c>
      <c r="M84" s="32">
        <v>0</v>
      </c>
      <c r="N84" s="32">
        <v>0</v>
      </c>
      <c r="O84" s="204"/>
      <c r="P84" s="190"/>
    </row>
    <row r="85" spans="1:16" ht="24" x14ac:dyDescent="0.25">
      <c r="A85" s="190"/>
      <c r="B85" s="189"/>
      <c r="C85" s="190"/>
      <c r="D85" s="189"/>
      <c r="E85" s="189"/>
      <c r="F85" s="190"/>
      <c r="G85" s="31" t="s">
        <v>9</v>
      </c>
      <c r="H85" s="32">
        <f>SUM(I85:N85)</f>
        <v>0</v>
      </c>
      <c r="I85" s="32">
        <v>0</v>
      </c>
      <c r="J85" s="32">
        <v>0</v>
      </c>
      <c r="K85" s="32">
        <v>0</v>
      </c>
      <c r="L85" s="32">
        <v>0</v>
      </c>
      <c r="M85" s="32">
        <v>0</v>
      </c>
      <c r="N85" s="32">
        <v>0</v>
      </c>
      <c r="O85" s="204"/>
      <c r="P85" s="190"/>
    </row>
    <row r="86" spans="1:16" ht="36" x14ac:dyDescent="0.25">
      <c r="A86" s="191" t="s">
        <v>14</v>
      </c>
      <c r="B86" s="191"/>
      <c r="C86" s="191"/>
      <c r="D86" s="191"/>
      <c r="E86" s="191"/>
      <c r="F86" s="191"/>
      <c r="G86" s="35" t="s">
        <v>4</v>
      </c>
      <c r="H86" s="37">
        <f>SUM(H87:H90)</f>
        <v>90</v>
      </c>
      <c r="I86" s="37">
        <f t="shared" ref="I86:N86" si="28">SUM(I87:I90)</f>
        <v>0</v>
      </c>
      <c r="J86" s="37">
        <f t="shared" si="28"/>
        <v>5</v>
      </c>
      <c r="K86" s="37">
        <f t="shared" si="28"/>
        <v>85</v>
      </c>
      <c r="L86" s="37">
        <f t="shared" si="28"/>
        <v>0</v>
      </c>
      <c r="M86" s="37">
        <f t="shared" si="28"/>
        <v>0</v>
      </c>
      <c r="N86" s="37">
        <f t="shared" si="28"/>
        <v>0</v>
      </c>
      <c r="O86" s="189"/>
      <c r="P86" s="190"/>
    </row>
    <row r="87" spans="1:16" ht="24" x14ac:dyDescent="0.25">
      <c r="A87" s="191"/>
      <c r="B87" s="191"/>
      <c r="C87" s="191"/>
      <c r="D87" s="191"/>
      <c r="E87" s="191"/>
      <c r="F87" s="191"/>
      <c r="G87" s="35" t="s">
        <v>6</v>
      </c>
      <c r="H87" s="37">
        <f>SUM(I87:N87)</f>
        <v>0</v>
      </c>
      <c r="I87" s="37">
        <f t="shared" ref="I87:N87" si="29">I82</f>
        <v>0</v>
      </c>
      <c r="J87" s="37">
        <f t="shared" si="29"/>
        <v>0</v>
      </c>
      <c r="K87" s="37">
        <f t="shared" si="29"/>
        <v>0</v>
      </c>
      <c r="L87" s="37">
        <f t="shared" si="29"/>
        <v>0</v>
      </c>
      <c r="M87" s="37">
        <f t="shared" si="29"/>
        <v>0</v>
      </c>
      <c r="N87" s="37">
        <f t="shared" si="29"/>
        <v>0</v>
      </c>
      <c r="O87" s="189"/>
      <c r="P87" s="190"/>
    </row>
    <row r="88" spans="1:16" ht="36" x14ac:dyDescent="0.25">
      <c r="A88" s="191"/>
      <c r="B88" s="191"/>
      <c r="C88" s="191"/>
      <c r="D88" s="191"/>
      <c r="E88" s="191"/>
      <c r="F88" s="191"/>
      <c r="G88" s="35" t="s">
        <v>7</v>
      </c>
      <c r="H88" s="37">
        <f>SUM(I88:N88)</f>
        <v>90</v>
      </c>
      <c r="I88" s="37">
        <f t="shared" ref="I88:N90" si="30">I83</f>
        <v>0</v>
      </c>
      <c r="J88" s="37">
        <f t="shared" si="30"/>
        <v>5</v>
      </c>
      <c r="K88" s="37">
        <f t="shared" si="30"/>
        <v>85</v>
      </c>
      <c r="L88" s="37">
        <f t="shared" si="30"/>
        <v>0</v>
      </c>
      <c r="M88" s="37">
        <f t="shared" si="30"/>
        <v>0</v>
      </c>
      <c r="N88" s="37">
        <f t="shared" si="30"/>
        <v>0</v>
      </c>
      <c r="O88" s="189"/>
      <c r="P88" s="190"/>
    </row>
    <row r="89" spans="1:16" x14ac:dyDescent="0.25">
      <c r="A89" s="191"/>
      <c r="B89" s="191"/>
      <c r="C89" s="191"/>
      <c r="D89" s="191"/>
      <c r="E89" s="191"/>
      <c r="F89" s="191"/>
      <c r="G89" s="35" t="s">
        <v>8</v>
      </c>
      <c r="H89" s="37">
        <f>SUM(I89:N89)</f>
        <v>0</v>
      </c>
      <c r="I89" s="37">
        <f t="shared" si="30"/>
        <v>0</v>
      </c>
      <c r="J89" s="37">
        <f t="shared" si="30"/>
        <v>0</v>
      </c>
      <c r="K89" s="37">
        <f t="shared" si="30"/>
        <v>0</v>
      </c>
      <c r="L89" s="37">
        <f t="shared" si="30"/>
        <v>0</v>
      </c>
      <c r="M89" s="37">
        <f t="shared" si="30"/>
        <v>0</v>
      </c>
      <c r="N89" s="37">
        <f t="shared" si="30"/>
        <v>0</v>
      </c>
      <c r="O89" s="189"/>
      <c r="P89" s="190"/>
    </row>
    <row r="90" spans="1:16" ht="24" x14ac:dyDescent="0.25">
      <c r="A90" s="191"/>
      <c r="B90" s="191"/>
      <c r="C90" s="191"/>
      <c r="D90" s="191"/>
      <c r="E90" s="191"/>
      <c r="F90" s="191"/>
      <c r="G90" s="35" t="s">
        <v>9</v>
      </c>
      <c r="H90" s="37">
        <f>SUM(I90:N90)</f>
        <v>0</v>
      </c>
      <c r="I90" s="37">
        <f t="shared" si="30"/>
        <v>0</v>
      </c>
      <c r="J90" s="37">
        <f t="shared" si="30"/>
        <v>0</v>
      </c>
      <c r="K90" s="37">
        <f t="shared" si="30"/>
        <v>0</v>
      </c>
      <c r="L90" s="37">
        <f t="shared" si="30"/>
        <v>0</v>
      </c>
      <c r="M90" s="37">
        <f t="shared" si="30"/>
        <v>0</v>
      </c>
      <c r="N90" s="37">
        <f t="shared" si="30"/>
        <v>0</v>
      </c>
      <c r="O90" s="189"/>
      <c r="P90" s="190"/>
    </row>
    <row r="91" spans="1:16" x14ac:dyDescent="0.25">
      <c r="A91" s="187" t="s">
        <v>3909</v>
      </c>
      <c r="B91" s="187"/>
      <c r="C91" s="187"/>
      <c r="D91" s="187"/>
      <c r="E91" s="187"/>
      <c r="F91" s="187"/>
      <c r="G91" s="187"/>
      <c r="H91" s="187"/>
      <c r="I91" s="187"/>
      <c r="J91" s="187"/>
      <c r="K91" s="187"/>
      <c r="L91" s="187"/>
      <c r="M91" s="187"/>
      <c r="N91" s="187"/>
      <c r="O91" s="187"/>
      <c r="P91" s="187"/>
    </row>
    <row r="92" spans="1:16" s="15" customFormat="1" ht="36" x14ac:dyDescent="0.25">
      <c r="A92" s="177" t="s">
        <v>4547</v>
      </c>
      <c r="B92" s="172" t="s">
        <v>4521</v>
      </c>
      <c r="C92" s="177" t="s">
        <v>4548</v>
      </c>
      <c r="D92" s="172" t="s">
        <v>4529</v>
      </c>
      <c r="E92" s="172"/>
      <c r="F92" s="171" t="s">
        <v>4531</v>
      </c>
      <c r="G92" s="38" t="s">
        <v>4</v>
      </c>
      <c r="H92" s="29">
        <f>SUM(H93:H96)</f>
        <v>21.7</v>
      </c>
      <c r="I92" s="29">
        <f t="shared" ref="I92:N92" si="31">SUM(I93:I96)</f>
        <v>0</v>
      </c>
      <c r="J92" s="29">
        <f t="shared" si="31"/>
        <v>21.7</v>
      </c>
      <c r="K92" s="29">
        <f t="shared" si="31"/>
        <v>0</v>
      </c>
      <c r="L92" s="29">
        <f t="shared" si="31"/>
        <v>0</v>
      </c>
      <c r="M92" s="29">
        <f t="shared" si="31"/>
        <v>0</v>
      </c>
      <c r="N92" s="29">
        <f t="shared" si="31"/>
        <v>0</v>
      </c>
      <c r="O92" s="171">
        <v>7626</v>
      </c>
      <c r="P92" s="176" t="s">
        <v>4532</v>
      </c>
    </row>
    <row r="93" spans="1:16" s="15" customFormat="1" x14ac:dyDescent="0.25">
      <c r="A93" s="177"/>
      <c r="B93" s="172"/>
      <c r="C93" s="177"/>
      <c r="D93" s="172"/>
      <c r="E93" s="172"/>
      <c r="F93" s="172"/>
      <c r="G93" s="38" t="s">
        <v>6</v>
      </c>
      <c r="H93" s="29">
        <f>SUM(I93:N93)</f>
        <v>19.3</v>
      </c>
      <c r="I93" s="29">
        <v>0</v>
      </c>
      <c r="J93" s="29">
        <v>19.3</v>
      </c>
      <c r="K93" s="29">
        <v>0</v>
      </c>
      <c r="L93" s="29">
        <v>0</v>
      </c>
      <c r="M93" s="29">
        <v>0</v>
      </c>
      <c r="N93" s="29">
        <v>0</v>
      </c>
      <c r="O93" s="174"/>
      <c r="P93" s="177"/>
    </row>
    <row r="94" spans="1:16" s="15" customFormat="1" ht="36" x14ac:dyDescent="0.25">
      <c r="A94" s="177"/>
      <c r="B94" s="172"/>
      <c r="C94" s="177"/>
      <c r="D94" s="172"/>
      <c r="E94" s="172"/>
      <c r="F94" s="172"/>
      <c r="G94" s="38" t="s">
        <v>7</v>
      </c>
      <c r="H94" s="29">
        <f>SUM(I94:N94)</f>
        <v>0.2</v>
      </c>
      <c r="I94" s="29">
        <v>0</v>
      </c>
      <c r="J94" s="29">
        <v>0.2</v>
      </c>
      <c r="K94" s="29">
        <v>0</v>
      </c>
      <c r="L94" s="29">
        <v>0</v>
      </c>
      <c r="M94" s="29">
        <v>0</v>
      </c>
      <c r="N94" s="29">
        <v>0</v>
      </c>
      <c r="O94" s="174"/>
      <c r="P94" s="177"/>
    </row>
    <row r="95" spans="1:16" s="15" customFormat="1" x14ac:dyDescent="0.25">
      <c r="A95" s="177"/>
      <c r="B95" s="172"/>
      <c r="C95" s="177"/>
      <c r="D95" s="172"/>
      <c r="E95" s="172"/>
      <c r="F95" s="172"/>
      <c r="G95" s="38" t="s">
        <v>8</v>
      </c>
      <c r="H95" s="29">
        <f>SUM(I95:N95)</f>
        <v>0</v>
      </c>
      <c r="I95" s="29">
        <v>0</v>
      </c>
      <c r="J95" s="29">
        <v>0</v>
      </c>
      <c r="K95" s="29">
        <v>0</v>
      </c>
      <c r="L95" s="29">
        <v>0</v>
      </c>
      <c r="M95" s="29">
        <v>0</v>
      </c>
      <c r="N95" s="29">
        <v>0</v>
      </c>
      <c r="O95" s="174"/>
      <c r="P95" s="177"/>
    </row>
    <row r="96" spans="1:16" s="15" customFormat="1" ht="24" x14ac:dyDescent="0.25">
      <c r="A96" s="177"/>
      <c r="B96" s="172"/>
      <c r="C96" s="177"/>
      <c r="D96" s="172"/>
      <c r="E96" s="172"/>
      <c r="F96" s="173"/>
      <c r="G96" s="38" t="s">
        <v>9</v>
      </c>
      <c r="H96" s="29">
        <f>SUM(I96:N96)</f>
        <v>2.2000000000000002</v>
      </c>
      <c r="I96" s="29">
        <v>0</v>
      </c>
      <c r="J96" s="29">
        <v>2.2000000000000002</v>
      </c>
      <c r="K96" s="29">
        <v>0</v>
      </c>
      <c r="L96" s="29">
        <v>0</v>
      </c>
      <c r="M96" s="29">
        <v>0</v>
      </c>
      <c r="N96" s="29">
        <v>0</v>
      </c>
      <c r="O96" s="175"/>
      <c r="P96" s="177"/>
    </row>
    <row r="97" spans="1:16" s="15" customFormat="1" ht="36" x14ac:dyDescent="0.25">
      <c r="A97" s="177" t="s">
        <v>4549</v>
      </c>
      <c r="B97" s="172" t="s">
        <v>4521</v>
      </c>
      <c r="C97" s="177" t="s">
        <v>4548</v>
      </c>
      <c r="D97" s="172" t="s">
        <v>4529</v>
      </c>
      <c r="E97" s="172"/>
      <c r="F97" s="171" t="s">
        <v>4531</v>
      </c>
      <c r="G97" s="38" t="s">
        <v>4</v>
      </c>
      <c r="H97" s="29">
        <f>SUM(H98:H101)</f>
        <v>103</v>
      </c>
      <c r="I97" s="29">
        <f t="shared" ref="I97:N97" si="32">SUM(I98:I101)</f>
        <v>0</v>
      </c>
      <c r="J97" s="29">
        <f t="shared" si="32"/>
        <v>103</v>
      </c>
      <c r="K97" s="29">
        <f t="shared" si="32"/>
        <v>0</v>
      </c>
      <c r="L97" s="29">
        <f t="shared" si="32"/>
        <v>0</v>
      </c>
      <c r="M97" s="29">
        <f t="shared" si="32"/>
        <v>0</v>
      </c>
      <c r="N97" s="29">
        <f t="shared" si="32"/>
        <v>0</v>
      </c>
      <c r="O97" s="171">
        <v>7626</v>
      </c>
      <c r="P97" s="176" t="s">
        <v>4532</v>
      </c>
    </row>
    <row r="98" spans="1:16" s="15" customFormat="1" x14ac:dyDescent="0.25">
      <c r="A98" s="177"/>
      <c r="B98" s="172"/>
      <c r="C98" s="177"/>
      <c r="D98" s="172"/>
      <c r="E98" s="172"/>
      <c r="F98" s="172"/>
      <c r="G98" s="38" t="s">
        <v>6</v>
      </c>
      <c r="H98" s="29">
        <f>SUM(I98:N98)</f>
        <v>91.7</v>
      </c>
      <c r="I98" s="29">
        <v>0</v>
      </c>
      <c r="J98" s="29">
        <v>91.7</v>
      </c>
      <c r="K98" s="29">
        <v>0</v>
      </c>
      <c r="L98" s="29">
        <v>0</v>
      </c>
      <c r="M98" s="29">
        <v>0</v>
      </c>
      <c r="N98" s="29">
        <v>0</v>
      </c>
      <c r="O98" s="174"/>
      <c r="P98" s="177"/>
    </row>
    <row r="99" spans="1:16" s="15" customFormat="1" ht="36" x14ac:dyDescent="0.25">
      <c r="A99" s="177"/>
      <c r="B99" s="172"/>
      <c r="C99" s="177"/>
      <c r="D99" s="172"/>
      <c r="E99" s="172"/>
      <c r="F99" s="172"/>
      <c r="G99" s="38" t="s">
        <v>7</v>
      </c>
      <c r="H99" s="29">
        <f>SUM(I99:N99)</f>
        <v>0.9</v>
      </c>
      <c r="I99" s="29">
        <v>0</v>
      </c>
      <c r="J99" s="29">
        <v>0.9</v>
      </c>
      <c r="K99" s="29">
        <v>0</v>
      </c>
      <c r="L99" s="29">
        <v>0</v>
      </c>
      <c r="M99" s="29">
        <v>0</v>
      </c>
      <c r="N99" s="29">
        <v>0</v>
      </c>
      <c r="O99" s="174"/>
      <c r="P99" s="177"/>
    </row>
    <row r="100" spans="1:16" s="15" customFormat="1" x14ac:dyDescent="0.25">
      <c r="A100" s="177"/>
      <c r="B100" s="172"/>
      <c r="C100" s="177"/>
      <c r="D100" s="172"/>
      <c r="E100" s="172"/>
      <c r="F100" s="172"/>
      <c r="G100" s="38" t="s">
        <v>8</v>
      </c>
      <c r="H100" s="29">
        <f>SUM(I100:N100)</f>
        <v>0.1</v>
      </c>
      <c r="I100" s="29">
        <v>0</v>
      </c>
      <c r="J100" s="29">
        <v>0.1</v>
      </c>
      <c r="K100" s="29">
        <v>0</v>
      </c>
      <c r="L100" s="29">
        <v>0</v>
      </c>
      <c r="M100" s="29">
        <v>0</v>
      </c>
      <c r="N100" s="29">
        <v>0</v>
      </c>
      <c r="O100" s="174"/>
      <c r="P100" s="177"/>
    </row>
    <row r="101" spans="1:16" s="15" customFormat="1" ht="24" x14ac:dyDescent="0.25">
      <c r="A101" s="177"/>
      <c r="B101" s="172"/>
      <c r="C101" s="177"/>
      <c r="D101" s="172"/>
      <c r="E101" s="172"/>
      <c r="F101" s="173"/>
      <c r="G101" s="38" t="s">
        <v>9</v>
      </c>
      <c r="H101" s="29">
        <f>SUM(I101:N101)</f>
        <v>10.3</v>
      </c>
      <c r="I101" s="29">
        <v>0</v>
      </c>
      <c r="J101" s="29">
        <v>10.3</v>
      </c>
      <c r="K101" s="29">
        <v>0</v>
      </c>
      <c r="L101" s="29">
        <v>0</v>
      </c>
      <c r="M101" s="29">
        <v>0</v>
      </c>
      <c r="N101" s="29">
        <v>0</v>
      </c>
      <c r="O101" s="175"/>
      <c r="P101" s="177"/>
    </row>
    <row r="102" spans="1:16" s="15" customFormat="1" ht="36" x14ac:dyDescent="0.25">
      <c r="A102" s="177" t="s">
        <v>4550</v>
      </c>
      <c r="B102" s="172" t="s">
        <v>4521</v>
      </c>
      <c r="C102" s="177" t="s">
        <v>4548</v>
      </c>
      <c r="D102" s="172" t="s">
        <v>4529</v>
      </c>
      <c r="E102" s="172"/>
      <c r="F102" s="171" t="s">
        <v>4531</v>
      </c>
      <c r="G102" s="38" t="s">
        <v>4</v>
      </c>
      <c r="H102" s="29">
        <f>SUM(H103:H106)</f>
        <v>50</v>
      </c>
      <c r="I102" s="29">
        <f t="shared" ref="I102:N102" si="33">SUM(I103:I106)</f>
        <v>0</v>
      </c>
      <c r="J102" s="29">
        <f t="shared" si="33"/>
        <v>50</v>
      </c>
      <c r="K102" s="29">
        <f t="shared" si="33"/>
        <v>0</v>
      </c>
      <c r="L102" s="29">
        <f t="shared" si="33"/>
        <v>0</v>
      </c>
      <c r="M102" s="29">
        <f t="shared" si="33"/>
        <v>0</v>
      </c>
      <c r="N102" s="29">
        <f t="shared" si="33"/>
        <v>0</v>
      </c>
      <c r="O102" s="171">
        <v>7626</v>
      </c>
      <c r="P102" s="176" t="s">
        <v>4532</v>
      </c>
    </row>
    <row r="103" spans="1:16" s="15" customFormat="1" x14ac:dyDescent="0.25">
      <c r="A103" s="177"/>
      <c r="B103" s="172"/>
      <c r="C103" s="177"/>
      <c r="D103" s="172"/>
      <c r="E103" s="172"/>
      <c r="F103" s="172"/>
      <c r="G103" s="38" t="s">
        <v>6</v>
      </c>
      <c r="H103" s="29">
        <f>SUM(I103:N103)</f>
        <v>44.5</v>
      </c>
      <c r="I103" s="29">
        <v>0</v>
      </c>
      <c r="J103" s="29">
        <v>44.5</v>
      </c>
      <c r="K103" s="29">
        <v>0</v>
      </c>
      <c r="L103" s="29">
        <v>0</v>
      </c>
      <c r="M103" s="29">
        <v>0</v>
      </c>
      <c r="N103" s="29">
        <v>0</v>
      </c>
      <c r="O103" s="174"/>
      <c r="P103" s="177"/>
    </row>
    <row r="104" spans="1:16" s="15" customFormat="1" ht="36" x14ac:dyDescent="0.25">
      <c r="A104" s="177"/>
      <c r="B104" s="172"/>
      <c r="C104" s="177"/>
      <c r="D104" s="172"/>
      <c r="E104" s="172"/>
      <c r="F104" s="172"/>
      <c r="G104" s="38" t="s">
        <v>7</v>
      </c>
      <c r="H104" s="29">
        <f>SUM(I104:N104)</f>
        <v>0.4</v>
      </c>
      <c r="I104" s="29">
        <v>0</v>
      </c>
      <c r="J104" s="29">
        <v>0.4</v>
      </c>
      <c r="K104" s="29">
        <v>0</v>
      </c>
      <c r="L104" s="29">
        <v>0</v>
      </c>
      <c r="M104" s="29">
        <v>0</v>
      </c>
      <c r="N104" s="29">
        <v>0</v>
      </c>
      <c r="O104" s="174"/>
      <c r="P104" s="177"/>
    </row>
    <row r="105" spans="1:16" s="15" customFormat="1" x14ac:dyDescent="0.25">
      <c r="A105" s="177"/>
      <c r="B105" s="172"/>
      <c r="C105" s="177"/>
      <c r="D105" s="172"/>
      <c r="E105" s="172"/>
      <c r="F105" s="172"/>
      <c r="G105" s="38" t="s">
        <v>8</v>
      </c>
      <c r="H105" s="29">
        <f>SUM(I105:N105)</f>
        <v>0.1</v>
      </c>
      <c r="I105" s="29">
        <v>0</v>
      </c>
      <c r="J105" s="29">
        <v>0.1</v>
      </c>
      <c r="K105" s="29">
        <v>0</v>
      </c>
      <c r="L105" s="29">
        <v>0</v>
      </c>
      <c r="M105" s="29">
        <v>0</v>
      </c>
      <c r="N105" s="29">
        <v>0</v>
      </c>
      <c r="O105" s="174"/>
      <c r="P105" s="177"/>
    </row>
    <row r="106" spans="1:16" s="15" customFormat="1" ht="24" x14ac:dyDescent="0.25">
      <c r="A106" s="177"/>
      <c r="B106" s="172"/>
      <c r="C106" s="177"/>
      <c r="D106" s="172"/>
      <c r="E106" s="172"/>
      <c r="F106" s="173"/>
      <c r="G106" s="38" t="s">
        <v>9</v>
      </c>
      <c r="H106" s="29">
        <f>SUM(I106:N106)</f>
        <v>5</v>
      </c>
      <c r="I106" s="29">
        <v>0</v>
      </c>
      <c r="J106" s="29">
        <v>5</v>
      </c>
      <c r="K106" s="29">
        <v>0</v>
      </c>
      <c r="L106" s="29">
        <v>0</v>
      </c>
      <c r="M106" s="29">
        <v>0</v>
      </c>
      <c r="N106" s="29">
        <v>0</v>
      </c>
      <c r="O106" s="175"/>
      <c r="P106" s="177"/>
    </row>
    <row r="107" spans="1:16" s="15" customFormat="1" ht="36" x14ac:dyDescent="0.25">
      <c r="A107" s="177" t="s">
        <v>4551</v>
      </c>
      <c r="B107" s="172" t="s">
        <v>4521</v>
      </c>
      <c r="C107" s="177" t="s">
        <v>4548</v>
      </c>
      <c r="D107" s="172" t="s">
        <v>4529</v>
      </c>
      <c r="E107" s="172"/>
      <c r="F107" s="171" t="s">
        <v>4531</v>
      </c>
      <c r="G107" s="38" t="s">
        <v>4</v>
      </c>
      <c r="H107" s="29">
        <f>SUM(H108:H111)</f>
        <v>5</v>
      </c>
      <c r="I107" s="29">
        <f t="shared" ref="I107:N107" si="34">SUM(I108:I111)</f>
        <v>0</v>
      </c>
      <c r="J107" s="29">
        <f t="shared" si="34"/>
        <v>5</v>
      </c>
      <c r="K107" s="29">
        <f t="shared" si="34"/>
        <v>0</v>
      </c>
      <c r="L107" s="29">
        <f t="shared" si="34"/>
        <v>0</v>
      </c>
      <c r="M107" s="29">
        <f t="shared" si="34"/>
        <v>0</v>
      </c>
      <c r="N107" s="29">
        <f t="shared" si="34"/>
        <v>0</v>
      </c>
      <c r="O107" s="171">
        <v>7626</v>
      </c>
      <c r="P107" s="176" t="s">
        <v>4532</v>
      </c>
    </row>
    <row r="108" spans="1:16" s="15" customFormat="1" x14ac:dyDescent="0.25">
      <c r="A108" s="177"/>
      <c r="B108" s="172"/>
      <c r="C108" s="177"/>
      <c r="D108" s="172"/>
      <c r="E108" s="172"/>
      <c r="F108" s="172"/>
      <c r="G108" s="38" t="s">
        <v>6</v>
      </c>
      <c r="H108" s="29">
        <f>SUM(I108:N108)</f>
        <v>4.5</v>
      </c>
      <c r="I108" s="29">
        <v>0</v>
      </c>
      <c r="J108" s="29">
        <v>4.5</v>
      </c>
      <c r="K108" s="29">
        <v>0</v>
      </c>
      <c r="L108" s="29">
        <v>0</v>
      </c>
      <c r="M108" s="29">
        <v>0</v>
      </c>
      <c r="N108" s="29">
        <v>0</v>
      </c>
      <c r="O108" s="174"/>
      <c r="P108" s="177"/>
    </row>
    <row r="109" spans="1:16" s="15" customFormat="1" ht="36" x14ac:dyDescent="0.25">
      <c r="A109" s="177"/>
      <c r="B109" s="172"/>
      <c r="C109" s="177"/>
      <c r="D109" s="172"/>
      <c r="E109" s="172"/>
      <c r="F109" s="172"/>
      <c r="G109" s="38" t="s">
        <v>7</v>
      </c>
      <c r="H109" s="29">
        <f>SUM(I109:N109)</f>
        <v>0</v>
      </c>
      <c r="I109" s="29">
        <v>0</v>
      </c>
      <c r="J109" s="29">
        <v>0</v>
      </c>
      <c r="K109" s="29">
        <v>0</v>
      </c>
      <c r="L109" s="29">
        <v>0</v>
      </c>
      <c r="M109" s="29">
        <v>0</v>
      </c>
      <c r="N109" s="29">
        <v>0</v>
      </c>
      <c r="O109" s="174"/>
      <c r="P109" s="177"/>
    </row>
    <row r="110" spans="1:16" s="15" customFormat="1" x14ac:dyDescent="0.25">
      <c r="A110" s="177"/>
      <c r="B110" s="172"/>
      <c r="C110" s="177"/>
      <c r="D110" s="172"/>
      <c r="E110" s="172"/>
      <c r="F110" s="172"/>
      <c r="G110" s="38" t="s">
        <v>8</v>
      </c>
      <c r="H110" s="29">
        <f>SUM(I110:N110)</f>
        <v>0</v>
      </c>
      <c r="I110" s="29">
        <v>0</v>
      </c>
      <c r="J110" s="29">
        <v>0</v>
      </c>
      <c r="K110" s="29">
        <v>0</v>
      </c>
      <c r="L110" s="29">
        <v>0</v>
      </c>
      <c r="M110" s="29">
        <v>0</v>
      </c>
      <c r="N110" s="29">
        <v>0</v>
      </c>
      <c r="O110" s="174"/>
      <c r="P110" s="177"/>
    </row>
    <row r="111" spans="1:16" s="15" customFormat="1" ht="24" x14ac:dyDescent="0.25">
      <c r="A111" s="177"/>
      <c r="B111" s="172"/>
      <c r="C111" s="177"/>
      <c r="D111" s="172"/>
      <c r="E111" s="172"/>
      <c r="F111" s="173"/>
      <c r="G111" s="38" t="s">
        <v>9</v>
      </c>
      <c r="H111" s="29">
        <f>SUM(I111:N111)</f>
        <v>0.5</v>
      </c>
      <c r="I111" s="29">
        <v>0</v>
      </c>
      <c r="J111" s="29">
        <v>0.5</v>
      </c>
      <c r="K111" s="29">
        <v>0</v>
      </c>
      <c r="L111" s="29">
        <v>0</v>
      </c>
      <c r="M111" s="29">
        <v>0</v>
      </c>
      <c r="N111" s="29">
        <v>0</v>
      </c>
      <c r="O111" s="175"/>
      <c r="P111" s="177"/>
    </row>
    <row r="112" spans="1:16" s="15" customFormat="1" ht="36" x14ac:dyDescent="0.25">
      <c r="A112" s="178" t="s">
        <v>4552</v>
      </c>
      <c r="B112" s="178"/>
      <c r="C112" s="178"/>
      <c r="D112" s="178"/>
      <c r="E112" s="178"/>
      <c r="F112" s="178"/>
      <c r="G112" s="39" t="s">
        <v>4</v>
      </c>
      <c r="H112" s="29">
        <f>SUM(H113:H116)</f>
        <v>179.7</v>
      </c>
      <c r="I112" s="29">
        <f t="shared" ref="I112:N112" si="35">SUM(I113:I116)</f>
        <v>0</v>
      </c>
      <c r="J112" s="29">
        <f t="shared" si="35"/>
        <v>179.7</v>
      </c>
      <c r="K112" s="29">
        <f t="shared" si="35"/>
        <v>0</v>
      </c>
      <c r="L112" s="29">
        <f t="shared" si="35"/>
        <v>0</v>
      </c>
      <c r="M112" s="29">
        <f t="shared" si="35"/>
        <v>0</v>
      </c>
      <c r="N112" s="29">
        <f t="shared" si="35"/>
        <v>0</v>
      </c>
      <c r="O112" s="171">
        <v>7626</v>
      </c>
      <c r="P112" s="179"/>
    </row>
    <row r="113" spans="1:16383" s="15" customFormat="1" ht="24" x14ac:dyDescent="0.25">
      <c r="A113" s="178"/>
      <c r="B113" s="178"/>
      <c r="C113" s="178"/>
      <c r="D113" s="178"/>
      <c r="E113" s="178"/>
      <c r="F113" s="178"/>
      <c r="G113" s="39" t="s">
        <v>6</v>
      </c>
      <c r="H113" s="29">
        <f>SUM(I113:N113)</f>
        <v>160</v>
      </c>
      <c r="I113" s="29">
        <f t="shared" ref="I113:N113" si="36">I108+I103+I98+I93</f>
        <v>0</v>
      </c>
      <c r="J113" s="29">
        <f t="shared" si="36"/>
        <v>160</v>
      </c>
      <c r="K113" s="29">
        <f t="shared" si="36"/>
        <v>0</v>
      </c>
      <c r="L113" s="29">
        <f t="shared" si="36"/>
        <v>0</v>
      </c>
      <c r="M113" s="29">
        <f t="shared" si="36"/>
        <v>0</v>
      </c>
      <c r="N113" s="29">
        <f t="shared" si="36"/>
        <v>0</v>
      </c>
      <c r="O113" s="174"/>
      <c r="P113" s="179"/>
    </row>
    <row r="114" spans="1:16383" s="15" customFormat="1" ht="36" x14ac:dyDescent="0.25">
      <c r="A114" s="178"/>
      <c r="B114" s="178"/>
      <c r="C114" s="178"/>
      <c r="D114" s="178"/>
      <c r="E114" s="178"/>
      <c r="F114" s="178"/>
      <c r="G114" s="39" t="s">
        <v>7</v>
      </c>
      <c r="H114" s="29">
        <f>SUM(I114:N114)</f>
        <v>1.5</v>
      </c>
      <c r="I114" s="29">
        <f t="shared" ref="I114:N114" si="37">I109+I104+I99+I94</f>
        <v>0</v>
      </c>
      <c r="J114" s="29">
        <f t="shared" si="37"/>
        <v>1.5</v>
      </c>
      <c r="K114" s="29">
        <f t="shared" si="37"/>
        <v>0</v>
      </c>
      <c r="L114" s="29">
        <f t="shared" si="37"/>
        <v>0</v>
      </c>
      <c r="M114" s="29">
        <f t="shared" si="37"/>
        <v>0</v>
      </c>
      <c r="N114" s="29">
        <f t="shared" si="37"/>
        <v>0</v>
      </c>
      <c r="O114" s="174"/>
      <c r="P114" s="179"/>
    </row>
    <row r="115" spans="1:16383" s="15" customFormat="1" x14ac:dyDescent="0.25">
      <c r="A115" s="178"/>
      <c r="B115" s="178"/>
      <c r="C115" s="178"/>
      <c r="D115" s="178"/>
      <c r="E115" s="178"/>
      <c r="F115" s="178"/>
      <c r="G115" s="39" t="s">
        <v>8</v>
      </c>
      <c r="H115" s="29">
        <f>SUM(I115:N115)</f>
        <v>0.2</v>
      </c>
      <c r="I115" s="29">
        <f t="shared" ref="I115:N115" si="38">I110+I105+I100+I95</f>
        <v>0</v>
      </c>
      <c r="J115" s="29">
        <f t="shared" si="38"/>
        <v>0.2</v>
      </c>
      <c r="K115" s="29">
        <f t="shared" si="38"/>
        <v>0</v>
      </c>
      <c r="L115" s="29">
        <f t="shared" si="38"/>
        <v>0</v>
      </c>
      <c r="M115" s="29">
        <f t="shared" si="38"/>
        <v>0</v>
      </c>
      <c r="N115" s="29">
        <f t="shared" si="38"/>
        <v>0</v>
      </c>
      <c r="O115" s="174"/>
      <c r="P115" s="179"/>
    </row>
    <row r="116" spans="1:16383" s="15" customFormat="1" ht="24" x14ac:dyDescent="0.25">
      <c r="A116" s="178"/>
      <c r="B116" s="178"/>
      <c r="C116" s="178"/>
      <c r="D116" s="178"/>
      <c r="E116" s="178"/>
      <c r="F116" s="178"/>
      <c r="G116" s="39" t="s">
        <v>9</v>
      </c>
      <c r="H116" s="29">
        <f>SUM(I116:N116)</f>
        <v>18</v>
      </c>
      <c r="I116" s="29">
        <f t="shared" ref="I116:N116" si="39">I111+I106+I101+I96</f>
        <v>0</v>
      </c>
      <c r="J116" s="29">
        <f t="shared" si="39"/>
        <v>18</v>
      </c>
      <c r="K116" s="29">
        <f t="shared" si="39"/>
        <v>0</v>
      </c>
      <c r="L116" s="29">
        <f t="shared" si="39"/>
        <v>0</v>
      </c>
      <c r="M116" s="29">
        <f t="shared" si="39"/>
        <v>0</v>
      </c>
      <c r="N116" s="29">
        <f t="shared" si="39"/>
        <v>0</v>
      </c>
      <c r="O116" s="175"/>
      <c r="P116" s="179"/>
    </row>
    <row r="118" spans="1:16383" s="21" customFormat="1" ht="48" customHeight="1" x14ac:dyDescent="0.25">
      <c r="A118" s="41"/>
      <c r="B118" s="42"/>
      <c r="C118" s="41"/>
      <c r="D118" s="42"/>
      <c r="E118" s="42"/>
      <c r="F118" s="42"/>
      <c r="G118" s="43"/>
      <c r="H118" s="44"/>
      <c r="I118" s="44"/>
      <c r="J118" s="44"/>
      <c r="K118" s="44"/>
      <c r="L118" s="44"/>
      <c r="M118" s="44"/>
      <c r="N118" s="44"/>
      <c r="O118" s="45"/>
      <c r="P118" s="41"/>
      <c r="Q118" s="16"/>
      <c r="R118" s="17"/>
      <c r="S118" s="17"/>
      <c r="T118" s="17"/>
      <c r="U118" s="17"/>
      <c r="V118" s="18"/>
      <c r="W118" s="19"/>
      <c r="X118" s="19"/>
      <c r="Y118" s="19"/>
      <c r="Z118" s="19"/>
      <c r="AA118" s="19"/>
      <c r="AB118" s="19"/>
      <c r="AC118" s="19"/>
      <c r="AD118" s="20"/>
      <c r="AE118" s="16"/>
      <c r="AF118" s="16"/>
      <c r="AG118" s="17"/>
      <c r="AH118" s="16"/>
      <c r="AI118" s="17"/>
      <c r="AJ118" s="17"/>
      <c r="AK118" s="17"/>
      <c r="AL118" s="18"/>
      <c r="AM118" s="19"/>
      <c r="AN118" s="19"/>
      <c r="AO118" s="19"/>
      <c r="AP118" s="19"/>
      <c r="AQ118" s="19"/>
      <c r="AR118" s="19"/>
      <c r="AS118" s="19"/>
      <c r="AT118" s="20"/>
      <c r="AU118" s="16"/>
      <c r="AV118" s="16"/>
      <c r="AW118" s="17"/>
      <c r="AX118" s="16"/>
      <c r="AY118" s="17"/>
      <c r="AZ118" s="17"/>
      <c r="BA118" s="17"/>
      <c r="BB118" s="18"/>
      <c r="BC118" s="19"/>
      <c r="BD118" s="19"/>
      <c r="BE118" s="19"/>
      <c r="BF118" s="19"/>
      <c r="BG118" s="19"/>
      <c r="BH118" s="19"/>
      <c r="BI118" s="19"/>
      <c r="BJ118" s="20"/>
      <c r="BK118" s="16"/>
      <c r="BL118" s="16"/>
      <c r="BM118" s="17"/>
      <c r="BN118" s="16"/>
      <c r="BO118" s="17"/>
      <c r="BP118" s="17"/>
      <c r="BQ118" s="17"/>
      <c r="BR118" s="18"/>
      <c r="BS118" s="19"/>
      <c r="BT118" s="19"/>
      <c r="BU118" s="19"/>
      <c r="BV118" s="19"/>
      <c r="BW118" s="19"/>
      <c r="BX118" s="19"/>
      <c r="BY118" s="19"/>
      <c r="BZ118" s="20"/>
      <c r="CA118" s="16"/>
      <c r="CB118" s="16"/>
      <c r="CC118" s="17"/>
      <c r="CD118" s="16"/>
      <c r="CE118" s="17"/>
      <c r="CF118" s="17"/>
      <c r="CG118" s="17"/>
      <c r="CH118" s="18"/>
      <c r="CI118" s="19"/>
      <c r="CJ118" s="19"/>
      <c r="CK118" s="19"/>
      <c r="CL118" s="19"/>
      <c r="CM118" s="19"/>
      <c r="CN118" s="19"/>
      <c r="CO118" s="19"/>
      <c r="CP118" s="20"/>
      <c r="CQ118" s="16"/>
      <c r="CR118" s="16"/>
      <c r="CS118" s="17"/>
      <c r="CT118" s="16"/>
      <c r="CU118" s="17"/>
      <c r="CV118" s="17"/>
      <c r="CW118" s="17"/>
      <c r="CX118" s="18"/>
      <c r="CY118" s="19"/>
      <c r="CZ118" s="19"/>
      <c r="DA118" s="19"/>
      <c r="DB118" s="19"/>
      <c r="DC118" s="19"/>
      <c r="DD118" s="19"/>
      <c r="DE118" s="19"/>
      <c r="DF118" s="197"/>
      <c r="DG118" s="196"/>
      <c r="DH118" s="196"/>
      <c r="DI118" s="195"/>
      <c r="DJ118" s="196"/>
      <c r="DK118" s="195"/>
      <c r="DL118" s="195"/>
      <c r="DM118" s="195"/>
      <c r="DN118" s="18"/>
      <c r="DO118" s="19"/>
      <c r="DP118" s="19"/>
      <c r="DQ118" s="19"/>
      <c r="DR118" s="19"/>
      <c r="DS118" s="19"/>
      <c r="DT118" s="19"/>
      <c r="DU118" s="19"/>
      <c r="DV118" s="197"/>
      <c r="DW118" s="196"/>
      <c r="DX118" s="196"/>
      <c r="DY118" s="195"/>
      <c r="DZ118" s="196"/>
      <c r="EA118" s="195"/>
      <c r="EB118" s="195"/>
      <c r="EC118" s="195"/>
      <c r="ED118" s="18"/>
      <c r="EE118" s="19"/>
      <c r="EF118" s="19"/>
      <c r="EG118" s="19"/>
      <c r="EH118" s="19"/>
      <c r="EI118" s="19"/>
      <c r="EJ118" s="19"/>
      <c r="EK118" s="19"/>
      <c r="EL118" s="197"/>
      <c r="EM118" s="196"/>
      <c r="EN118" s="196"/>
      <c r="EO118" s="195"/>
      <c r="EP118" s="196"/>
      <c r="EQ118" s="195"/>
      <c r="ER118" s="195"/>
      <c r="ES118" s="195"/>
      <c r="ET118" s="18"/>
      <c r="EU118" s="19"/>
      <c r="EV118" s="19"/>
      <c r="EW118" s="19"/>
      <c r="EX118" s="19"/>
      <c r="EY118" s="19"/>
      <c r="EZ118" s="19"/>
      <c r="FA118" s="19"/>
      <c r="FB118" s="197"/>
      <c r="FC118" s="196"/>
      <c r="FD118" s="196"/>
      <c r="FE118" s="195"/>
      <c r="FF118" s="196"/>
      <c r="FG118" s="195"/>
      <c r="FH118" s="195"/>
      <c r="FI118" s="195"/>
      <c r="FJ118" s="18"/>
      <c r="FK118" s="19"/>
      <c r="FL118" s="19"/>
      <c r="FM118" s="19"/>
      <c r="FN118" s="19"/>
      <c r="FO118" s="19"/>
      <c r="FP118" s="19"/>
      <c r="FQ118" s="19"/>
      <c r="FR118" s="197"/>
      <c r="FS118" s="196"/>
      <c r="FT118" s="196"/>
      <c r="FU118" s="195"/>
      <c r="FV118" s="196"/>
      <c r="FW118" s="195"/>
      <c r="FX118" s="195"/>
      <c r="FY118" s="195"/>
      <c r="FZ118" s="18"/>
      <c r="GA118" s="19"/>
      <c r="GB118" s="19"/>
      <c r="GC118" s="19"/>
      <c r="GD118" s="19"/>
      <c r="GE118" s="19"/>
      <c r="GF118" s="19"/>
      <c r="GG118" s="19"/>
      <c r="GH118" s="197"/>
      <c r="GI118" s="196"/>
      <c r="GJ118" s="196"/>
      <c r="GK118" s="195"/>
      <c r="GL118" s="196"/>
      <c r="GM118" s="195"/>
      <c r="GN118" s="195"/>
      <c r="GO118" s="195"/>
      <c r="GP118" s="18"/>
      <c r="GQ118" s="19"/>
      <c r="GR118" s="19"/>
      <c r="GS118" s="19"/>
      <c r="GT118" s="19"/>
      <c r="GU118" s="19"/>
      <c r="GV118" s="19"/>
      <c r="GW118" s="19"/>
      <c r="GX118" s="197"/>
      <c r="GY118" s="196"/>
      <c r="GZ118" s="196"/>
      <c r="HA118" s="195"/>
      <c r="HB118" s="196"/>
      <c r="HC118" s="195"/>
      <c r="HD118" s="195"/>
      <c r="HE118" s="195"/>
      <c r="HF118" s="18"/>
      <c r="HG118" s="19"/>
      <c r="HH118" s="19"/>
      <c r="HI118" s="19"/>
      <c r="HJ118" s="19"/>
      <c r="HK118" s="19"/>
      <c r="HL118" s="19"/>
      <c r="HM118" s="19"/>
      <c r="HN118" s="197"/>
      <c r="HO118" s="196"/>
      <c r="HP118" s="196"/>
      <c r="HQ118" s="195"/>
      <c r="HR118" s="196"/>
      <c r="HS118" s="195"/>
      <c r="HT118" s="195"/>
      <c r="HU118" s="195"/>
      <c r="HV118" s="18"/>
      <c r="HW118" s="19"/>
      <c r="HX118" s="19"/>
      <c r="HY118" s="19"/>
      <c r="HZ118" s="19"/>
      <c r="IA118" s="19"/>
      <c r="IB118" s="19"/>
      <c r="IC118" s="19"/>
      <c r="ID118" s="197"/>
      <c r="IE118" s="196"/>
      <c r="IF118" s="196"/>
      <c r="IG118" s="195"/>
      <c r="IH118" s="196"/>
      <c r="II118" s="195"/>
      <c r="IJ118" s="195"/>
      <c r="IK118" s="195"/>
      <c r="IL118" s="18"/>
      <c r="IM118" s="19"/>
      <c r="IN118" s="19"/>
      <c r="IO118" s="19"/>
      <c r="IP118" s="19"/>
      <c r="IQ118" s="19"/>
      <c r="IR118" s="19"/>
      <c r="IS118" s="19"/>
      <c r="IT118" s="197"/>
      <c r="IU118" s="196"/>
      <c r="IV118" s="196"/>
      <c r="IW118" s="195"/>
      <c r="IX118" s="196"/>
      <c r="IY118" s="195"/>
      <c r="IZ118" s="195"/>
      <c r="JA118" s="195"/>
      <c r="JB118" s="18"/>
      <c r="JC118" s="19"/>
      <c r="JD118" s="19"/>
      <c r="JE118" s="19"/>
      <c r="JF118" s="19"/>
      <c r="JG118" s="19"/>
      <c r="JH118" s="19"/>
      <c r="JI118" s="19"/>
      <c r="JJ118" s="197"/>
      <c r="JK118" s="196"/>
      <c r="JL118" s="196"/>
      <c r="JM118" s="195"/>
      <c r="JN118" s="196"/>
      <c r="JO118" s="195"/>
      <c r="JP118" s="195"/>
      <c r="JQ118" s="195"/>
      <c r="JR118" s="18"/>
      <c r="JS118" s="19"/>
      <c r="JT118" s="19"/>
      <c r="JU118" s="19"/>
      <c r="JV118" s="19"/>
      <c r="JW118" s="19"/>
      <c r="JX118" s="19"/>
      <c r="JY118" s="19"/>
      <c r="JZ118" s="197"/>
      <c r="KA118" s="196"/>
      <c r="KB118" s="196"/>
      <c r="KC118" s="195"/>
      <c r="KD118" s="196"/>
      <c r="KE118" s="195"/>
      <c r="KF118" s="195"/>
      <c r="KG118" s="195"/>
      <c r="KH118" s="18"/>
      <c r="KI118" s="19"/>
      <c r="KJ118" s="19"/>
      <c r="KK118" s="19"/>
      <c r="KL118" s="19"/>
      <c r="KM118" s="19"/>
      <c r="KN118" s="19"/>
      <c r="KO118" s="19"/>
      <c r="KP118" s="197"/>
      <c r="KQ118" s="196"/>
      <c r="KR118" s="196"/>
      <c r="KS118" s="195"/>
      <c r="KT118" s="196"/>
      <c r="KU118" s="195"/>
      <c r="KV118" s="195"/>
      <c r="KW118" s="195"/>
      <c r="KX118" s="18"/>
      <c r="KY118" s="19"/>
      <c r="KZ118" s="19"/>
      <c r="LA118" s="19"/>
      <c r="LB118" s="19"/>
      <c r="LC118" s="19"/>
      <c r="LD118" s="19"/>
      <c r="LE118" s="19"/>
      <c r="LF118" s="197"/>
      <c r="LG118" s="196"/>
      <c r="LH118" s="196"/>
      <c r="LI118" s="195"/>
      <c r="LJ118" s="196"/>
      <c r="LK118" s="195"/>
      <c r="LL118" s="195"/>
      <c r="LM118" s="195"/>
      <c r="LN118" s="18"/>
      <c r="LO118" s="19"/>
      <c r="LP118" s="19"/>
      <c r="LQ118" s="19"/>
      <c r="LR118" s="19"/>
      <c r="LS118" s="19"/>
      <c r="LT118" s="19"/>
      <c r="LU118" s="19"/>
      <c r="LV118" s="197"/>
      <c r="LW118" s="196"/>
      <c r="LX118" s="196"/>
      <c r="LY118" s="195"/>
      <c r="LZ118" s="196"/>
      <c r="MA118" s="195"/>
      <c r="MB118" s="195"/>
      <c r="MC118" s="195"/>
      <c r="MD118" s="18"/>
      <c r="ME118" s="19"/>
      <c r="MF118" s="19"/>
      <c r="MG118" s="19"/>
      <c r="MH118" s="19"/>
      <c r="MI118" s="19"/>
      <c r="MJ118" s="19"/>
      <c r="MK118" s="19"/>
      <c r="ML118" s="197"/>
      <c r="MM118" s="196"/>
      <c r="MN118" s="196"/>
      <c r="MO118" s="195"/>
      <c r="MP118" s="196"/>
      <c r="MQ118" s="195"/>
      <c r="MR118" s="195"/>
      <c r="MS118" s="195"/>
      <c r="MT118" s="18"/>
      <c r="MU118" s="19"/>
      <c r="MV118" s="19"/>
      <c r="MW118" s="19"/>
      <c r="MX118" s="19"/>
      <c r="MY118" s="19"/>
      <c r="MZ118" s="19"/>
      <c r="NA118" s="19"/>
      <c r="NB118" s="197"/>
      <c r="NC118" s="196"/>
      <c r="ND118" s="196"/>
      <c r="NE118" s="195"/>
      <c r="NF118" s="196"/>
      <c r="NG118" s="195"/>
      <c r="NH118" s="195"/>
      <c r="NI118" s="195"/>
      <c r="NJ118" s="18"/>
      <c r="NK118" s="19"/>
      <c r="NL118" s="19"/>
      <c r="NM118" s="19"/>
      <c r="NN118" s="19"/>
      <c r="NO118" s="19"/>
      <c r="NP118" s="19"/>
      <c r="NQ118" s="19"/>
      <c r="NR118" s="197"/>
      <c r="NS118" s="196"/>
      <c r="NT118" s="196"/>
      <c r="NU118" s="195"/>
      <c r="NV118" s="196"/>
      <c r="NW118" s="195"/>
      <c r="NX118" s="195"/>
      <c r="NY118" s="195"/>
      <c r="NZ118" s="18"/>
      <c r="OA118" s="19"/>
      <c r="OB118" s="19"/>
      <c r="OC118" s="19"/>
      <c r="OD118" s="19"/>
      <c r="OE118" s="19"/>
      <c r="OF118" s="19"/>
      <c r="OG118" s="19"/>
      <c r="OH118" s="197"/>
      <c r="OI118" s="196"/>
      <c r="OJ118" s="196"/>
      <c r="OK118" s="195"/>
      <c r="OL118" s="196"/>
      <c r="OM118" s="195"/>
      <c r="ON118" s="195"/>
      <c r="OO118" s="195"/>
      <c r="OP118" s="18"/>
      <c r="OQ118" s="19"/>
      <c r="OR118" s="19"/>
      <c r="OS118" s="19"/>
      <c r="OT118" s="19"/>
      <c r="OU118" s="19"/>
      <c r="OV118" s="19"/>
      <c r="OW118" s="19"/>
      <c r="OX118" s="197"/>
      <c r="OY118" s="196"/>
      <c r="OZ118" s="196"/>
      <c r="PA118" s="195"/>
      <c r="PB118" s="196"/>
      <c r="PC118" s="195"/>
      <c r="PD118" s="195"/>
      <c r="PE118" s="195"/>
      <c r="PF118" s="18"/>
      <c r="PG118" s="19"/>
      <c r="PH118" s="19"/>
      <c r="PI118" s="19"/>
      <c r="PJ118" s="19"/>
      <c r="PK118" s="19"/>
      <c r="PL118" s="19"/>
      <c r="PM118" s="19"/>
      <c r="PN118" s="197"/>
      <c r="PO118" s="196"/>
      <c r="PP118" s="196"/>
      <c r="PQ118" s="195"/>
      <c r="PR118" s="196"/>
      <c r="PS118" s="195"/>
      <c r="PT118" s="195"/>
      <c r="PU118" s="195"/>
      <c r="PV118" s="18"/>
      <c r="PW118" s="19"/>
      <c r="PX118" s="19"/>
      <c r="PY118" s="19"/>
      <c r="PZ118" s="19"/>
      <c r="QA118" s="19"/>
      <c r="QB118" s="19"/>
      <c r="QC118" s="19"/>
      <c r="QD118" s="197"/>
      <c r="QE118" s="196"/>
      <c r="QF118" s="196"/>
      <c r="QG118" s="195"/>
      <c r="QH118" s="196"/>
      <c r="QI118" s="195"/>
      <c r="QJ118" s="195"/>
      <c r="QK118" s="195"/>
      <c r="QL118" s="18"/>
      <c r="QM118" s="19"/>
      <c r="QN118" s="19"/>
      <c r="QO118" s="19"/>
      <c r="QP118" s="19"/>
      <c r="QQ118" s="19"/>
      <c r="QR118" s="19"/>
      <c r="QS118" s="19"/>
      <c r="QT118" s="197"/>
      <c r="QU118" s="196"/>
      <c r="QV118" s="196"/>
      <c r="QW118" s="195"/>
      <c r="QX118" s="196"/>
      <c r="QY118" s="195"/>
      <c r="QZ118" s="195"/>
      <c r="RA118" s="195"/>
      <c r="RB118" s="18"/>
      <c r="RC118" s="19"/>
      <c r="RD118" s="19"/>
      <c r="RE118" s="19"/>
      <c r="RF118" s="19"/>
      <c r="RG118" s="19"/>
      <c r="RH118" s="19"/>
      <c r="RI118" s="19"/>
      <c r="RJ118" s="197"/>
      <c r="RK118" s="196"/>
      <c r="RL118" s="196"/>
      <c r="RM118" s="195"/>
      <c r="RN118" s="196"/>
      <c r="RO118" s="195"/>
      <c r="RP118" s="195"/>
      <c r="RQ118" s="195"/>
      <c r="RR118" s="18"/>
      <c r="RS118" s="19"/>
      <c r="RT118" s="19"/>
      <c r="RU118" s="19"/>
      <c r="RV118" s="19"/>
      <c r="RW118" s="19"/>
      <c r="RX118" s="19"/>
      <c r="RY118" s="19"/>
      <c r="RZ118" s="197"/>
      <c r="SA118" s="196"/>
      <c r="SB118" s="196"/>
      <c r="SC118" s="195"/>
      <c r="SD118" s="196"/>
      <c r="SE118" s="195"/>
      <c r="SF118" s="195"/>
      <c r="SG118" s="195"/>
      <c r="SH118" s="18"/>
      <c r="SI118" s="19"/>
      <c r="SJ118" s="19"/>
      <c r="SK118" s="19"/>
      <c r="SL118" s="19"/>
      <c r="SM118" s="19"/>
      <c r="SN118" s="19"/>
      <c r="SO118" s="19"/>
      <c r="SP118" s="197"/>
      <c r="SQ118" s="196"/>
      <c r="SR118" s="196"/>
      <c r="SS118" s="195"/>
      <c r="ST118" s="196"/>
      <c r="SU118" s="195"/>
      <c r="SV118" s="195"/>
      <c r="SW118" s="195"/>
      <c r="SX118" s="18"/>
      <c r="SY118" s="19"/>
      <c r="SZ118" s="19"/>
      <c r="TA118" s="19"/>
      <c r="TB118" s="19"/>
      <c r="TC118" s="19"/>
      <c r="TD118" s="19"/>
      <c r="TE118" s="19"/>
      <c r="TF118" s="197"/>
      <c r="TG118" s="196"/>
      <c r="TH118" s="196"/>
      <c r="TI118" s="195"/>
      <c r="TJ118" s="196"/>
      <c r="TK118" s="195"/>
      <c r="TL118" s="195"/>
      <c r="TM118" s="195"/>
      <c r="TN118" s="18"/>
      <c r="TO118" s="19"/>
      <c r="TP118" s="19"/>
      <c r="TQ118" s="19"/>
      <c r="TR118" s="19"/>
      <c r="TS118" s="19"/>
      <c r="TT118" s="19"/>
      <c r="TU118" s="19"/>
      <c r="TV118" s="197"/>
      <c r="TW118" s="196"/>
      <c r="TX118" s="196"/>
      <c r="TY118" s="195"/>
      <c r="TZ118" s="196"/>
      <c r="UA118" s="195"/>
      <c r="UB118" s="195"/>
      <c r="UC118" s="195"/>
      <c r="UD118" s="18"/>
      <c r="UE118" s="19"/>
      <c r="UF118" s="19"/>
      <c r="UG118" s="19"/>
      <c r="UH118" s="19"/>
      <c r="UI118" s="19"/>
      <c r="UJ118" s="19"/>
      <c r="UK118" s="19"/>
      <c r="UL118" s="197"/>
      <c r="UM118" s="196"/>
      <c r="UN118" s="196"/>
      <c r="UO118" s="195"/>
      <c r="UP118" s="196"/>
      <c r="UQ118" s="195"/>
      <c r="UR118" s="195"/>
      <c r="US118" s="195"/>
      <c r="UT118" s="18"/>
      <c r="UU118" s="19"/>
      <c r="UV118" s="19"/>
      <c r="UW118" s="19"/>
      <c r="UX118" s="19"/>
      <c r="UY118" s="19"/>
      <c r="UZ118" s="19"/>
      <c r="VA118" s="19"/>
      <c r="VB118" s="197"/>
      <c r="VC118" s="196"/>
      <c r="VD118" s="196"/>
      <c r="VE118" s="195"/>
      <c r="VF118" s="196"/>
      <c r="VG118" s="195"/>
      <c r="VH118" s="195"/>
      <c r="VI118" s="195"/>
      <c r="VJ118" s="18"/>
      <c r="VK118" s="19"/>
      <c r="VL118" s="19"/>
      <c r="VM118" s="19"/>
      <c r="VN118" s="19"/>
      <c r="VO118" s="19"/>
      <c r="VP118" s="19"/>
      <c r="VQ118" s="19"/>
      <c r="VR118" s="197"/>
      <c r="VS118" s="196"/>
      <c r="VT118" s="196"/>
      <c r="VU118" s="195"/>
      <c r="VV118" s="196"/>
      <c r="VW118" s="195"/>
      <c r="VX118" s="195"/>
      <c r="VY118" s="195"/>
      <c r="VZ118" s="18"/>
      <c r="WA118" s="19"/>
      <c r="WB118" s="19"/>
      <c r="WC118" s="19"/>
      <c r="WD118" s="19"/>
      <c r="WE118" s="19"/>
      <c r="WF118" s="19"/>
      <c r="WG118" s="19"/>
      <c r="WH118" s="197"/>
      <c r="WI118" s="196"/>
      <c r="WJ118" s="196"/>
      <c r="WK118" s="195"/>
      <c r="WL118" s="196"/>
      <c r="WM118" s="195"/>
      <c r="WN118" s="195"/>
      <c r="WO118" s="195"/>
      <c r="WP118" s="18"/>
      <c r="WQ118" s="19"/>
      <c r="WR118" s="19"/>
      <c r="WS118" s="19"/>
      <c r="WT118" s="19"/>
      <c r="WU118" s="19"/>
      <c r="WV118" s="19"/>
      <c r="WW118" s="19"/>
      <c r="WX118" s="197"/>
      <c r="WY118" s="196"/>
      <c r="WZ118" s="196"/>
      <c r="XA118" s="195"/>
      <c r="XB118" s="196"/>
      <c r="XC118" s="195"/>
      <c r="XD118" s="195"/>
      <c r="XE118" s="195"/>
      <c r="XF118" s="18"/>
      <c r="XG118" s="19"/>
      <c r="XH118" s="19"/>
      <c r="XI118" s="19"/>
      <c r="XJ118" s="19"/>
      <c r="XK118" s="19"/>
      <c r="XL118" s="19"/>
      <c r="XM118" s="19"/>
      <c r="XN118" s="197"/>
      <c r="XO118" s="196"/>
      <c r="XP118" s="196"/>
      <c r="XQ118" s="195"/>
      <c r="XR118" s="196"/>
      <c r="XS118" s="195"/>
      <c r="XT118" s="195"/>
      <c r="XU118" s="195"/>
      <c r="XV118" s="18"/>
      <c r="XW118" s="19"/>
      <c r="XX118" s="19"/>
      <c r="XY118" s="19"/>
      <c r="XZ118" s="19"/>
      <c r="YA118" s="19"/>
      <c r="YB118" s="19"/>
      <c r="YC118" s="19"/>
      <c r="YD118" s="197"/>
      <c r="YE118" s="196"/>
      <c r="YF118" s="196"/>
      <c r="YG118" s="195"/>
      <c r="YH118" s="196"/>
      <c r="YI118" s="195"/>
      <c r="YJ118" s="195"/>
      <c r="YK118" s="195"/>
      <c r="YL118" s="18"/>
      <c r="YM118" s="19"/>
      <c r="YN118" s="19"/>
      <c r="YO118" s="19"/>
      <c r="YP118" s="19"/>
      <c r="YQ118" s="19"/>
      <c r="YR118" s="19"/>
      <c r="YS118" s="19"/>
      <c r="YT118" s="197"/>
      <c r="YU118" s="196"/>
      <c r="YV118" s="196"/>
      <c r="YW118" s="195"/>
      <c r="YX118" s="196"/>
      <c r="YY118" s="195"/>
      <c r="YZ118" s="195"/>
      <c r="ZA118" s="195"/>
      <c r="ZB118" s="18"/>
      <c r="ZC118" s="19"/>
      <c r="ZD118" s="19"/>
      <c r="ZE118" s="19"/>
      <c r="ZF118" s="19"/>
      <c r="ZG118" s="19"/>
      <c r="ZH118" s="19"/>
      <c r="ZI118" s="19"/>
      <c r="ZJ118" s="197"/>
      <c r="ZK118" s="196"/>
      <c r="ZL118" s="196"/>
      <c r="ZM118" s="195"/>
      <c r="ZN118" s="196"/>
      <c r="ZO118" s="195"/>
      <c r="ZP118" s="195"/>
      <c r="ZQ118" s="195"/>
      <c r="ZR118" s="18"/>
      <c r="ZS118" s="19"/>
      <c r="ZT118" s="19"/>
      <c r="ZU118" s="19"/>
      <c r="ZV118" s="19"/>
      <c r="ZW118" s="19"/>
      <c r="ZX118" s="19"/>
      <c r="ZY118" s="19"/>
      <c r="ZZ118" s="197"/>
      <c r="AAA118" s="196"/>
      <c r="AAB118" s="196"/>
      <c r="AAC118" s="195"/>
      <c r="AAD118" s="196"/>
      <c r="AAE118" s="195"/>
      <c r="AAF118" s="195"/>
      <c r="AAG118" s="195"/>
      <c r="AAH118" s="18"/>
      <c r="AAI118" s="19"/>
      <c r="AAJ118" s="19"/>
      <c r="AAK118" s="19"/>
      <c r="AAL118" s="19"/>
      <c r="AAM118" s="19"/>
      <c r="AAN118" s="19"/>
      <c r="AAO118" s="19"/>
      <c r="AAP118" s="197"/>
      <c r="AAQ118" s="196"/>
      <c r="AAR118" s="196"/>
      <c r="AAS118" s="195"/>
      <c r="AAT118" s="196"/>
      <c r="AAU118" s="195"/>
      <c r="AAV118" s="195"/>
      <c r="AAW118" s="195"/>
      <c r="AAX118" s="18"/>
      <c r="AAY118" s="19"/>
      <c r="AAZ118" s="19"/>
      <c r="ABA118" s="19"/>
      <c r="ABB118" s="19"/>
      <c r="ABC118" s="19"/>
      <c r="ABD118" s="19"/>
      <c r="ABE118" s="19"/>
      <c r="ABF118" s="197"/>
      <c r="ABG118" s="196"/>
      <c r="ABH118" s="196"/>
      <c r="ABI118" s="195"/>
      <c r="ABJ118" s="196"/>
      <c r="ABK118" s="195"/>
      <c r="ABL118" s="195"/>
      <c r="ABM118" s="195"/>
      <c r="ABN118" s="18"/>
      <c r="ABO118" s="19"/>
      <c r="ABP118" s="19"/>
      <c r="ABQ118" s="19"/>
      <c r="ABR118" s="19"/>
      <c r="ABS118" s="19"/>
      <c r="ABT118" s="19"/>
      <c r="ABU118" s="19"/>
      <c r="ABV118" s="197"/>
      <c r="ABW118" s="196"/>
      <c r="ABX118" s="196"/>
      <c r="ABY118" s="195"/>
      <c r="ABZ118" s="196"/>
      <c r="ACA118" s="195"/>
      <c r="ACB118" s="195"/>
      <c r="ACC118" s="195"/>
      <c r="ACD118" s="18"/>
      <c r="ACE118" s="19"/>
      <c r="ACF118" s="19"/>
      <c r="ACG118" s="19"/>
      <c r="ACH118" s="19"/>
      <c r="ACI118" s="19"/>
      <c r="ACJ118" s="19"/>
      <c r="ACK118" s="19"/>
      <c r="ACL118" s="197"/>
      <c r="ACM118" s="196"/>
      <c r="ACN118" s="196"/>
      <c r="ACO118" s="195"/>
      <c r="ACP118" s="196"/>
      <c r="ACQ118" s="195"/>
      <c r="ACR118" s="195"/>
      <c r="ACS118" s="195"/>
      <c r="ACT118" s="18"/>
      <c r="ACU118" s="19"/>
      <c r="ACV118" s="19"/>
      <c r="ACW118" s="19"/>
      <c r="ACX118" s="19"/>
      <c r="ACY118" s="19"/>
      <c r="ACZ118" s="19"/>
      <c r="ADA118" s="19"/>
      <c r="ADB118" s="197"/>
      <c r="ADC118" s="196"/>
      <c r="ADD118" s="196"/>
      <c r="ADE118" s="195"/>
      <c r="ADF118" s="196"/>
      <c r="ADG118" s="195"/>
      <c r="ADH118" s="195"/>
      <c r="ADI118" s="195"/>
      <c r="ADJ118" s="18"/>
      <c r="ADK118" s="19"/>
      <c r="ADL118" s="19"/>
      <c r="ADM118" s="19"/>
      <c r="ADN118" s="19"/>
      <c r="ADO118" s="19"/>
      <c r="ADP118" s="19"/>
      <c r="ADQ118" s="19"/>
      <c r="ADR118" s="197"/>
      <c r="ADS118" s="196"/>
      <c r="ADT118" s="196"/>
      <c r="ADU118" s="195"/>
      <c r="ADV118" s="196"/>
      <c r="ADW118" s="195"/>
      <c r="ADX118" s="195"/>
      <c r="ADY118" s="195"/>
      <c r="ADZ118" s="18"/>
      <c r="AEA118" s="19"/>
      <c r="AEB118" s="19"/>
      <c r="AEC118" s="19"/>
      <c r="AED118" s="19"/>
      <c r="AEE118" s="19"/>
      <c r="AEF118" s="19"/>
      <c r="AEG118" s="19"/>
      <c r="AEH118" s="197"/>
      <c r="AEI118" s="196"/>
      <c r="AEJ118" s="196"/>
      <c r="AEK118" s="195"/>
      <c r="AEL118" s="196"/>
      <c r="AEM118" s="195"/>
      <c r="AEN118" s="195"/>
      <c r="AEO118" s="195"/>
      <c r="AEP118" s="18"/>
      <c r="AEQ118" s="19"/>
      <c r="AER118" s="19"/>
      <c r="AES118" s="19"/>
      <c r="AET118" s="19"/>
      <c r="AEU118" s="19"/>
      <c r="AEV118" s="19"/>
      <c r="AEW118" s="19"/>
      <c r="AEX118" s="197"/>
      <c r="AEY118" s="196"/>
      <c r="AEZ118" s="196"/>
      <c r="AFA118" s="195"/>
      <c r="AFB118" s="196"/>
      <c r="AFC118" s="195"/>
      <c r="AFD118" s="195"/>
      <c r="AFE118" s="195"/>
      <c r="AFF118" s="18"/>
      <c r="AFG118" s="19"/>
      <c r="AFH118" s="19"/>
      <c r="AFI118" s="19"/>
      <c r="AFJ118" s="19"/>
      <c r="AFK118" s="19"/>
      <c r="AFL118" s="19"/>
      <c r="AFM118" s="19"/>
      <c r="AFN118" s="197"/>
      <c r="AFO118" s="196"/>
      <c r="AFP118" s="196"/>
      <c r="AFQ118" s="195"/>
      <c r="AFR118" s="196"/>
      <c r="AFS118" s="195"/>
      <c r="AFT118" s="195"/>
      <c r="AFU118" s="195"/>
      <c r="AFV118" s="18"/>
      <c r="AFW118" s="19"/>
      <c r="AFX118" s="19"/>
      <c r="AFY118" s="19"/>
      <c r="AFZ118" s="19"/>
      <c r="AGA118" s="19"/>
      <c r="AGB118" s="19"/>
      <c r="AGC118" s="19"/>
      <c r="AGD118" s="197"/>
      <c r="AGE118" s="196"/>
      <c r="AGF118" s="196"/>
      <c r="AGG118" s="195"/>
      <c r="AGH118" s="196"/>
      <c r="AGI118" s="195"/>
      <c r="AGJ118" s="195"/>
      <c r="AGK118" s="195"/>
      <c r="AGL118" s="18"/>
      <c r="AGM118" s="19"/>
      <c r="AGN118" s="19"/>
      <c r="AGO118" s="19"/>
      <c r="AGP118" s="19"/>
      <c r="AGQ118" s="19"/>
      <c r="AGR118" s="19"/>
      <c r="AGS118" s="19"/>
      <c r="AGT118" s="197"/>
      <c r="AGU118" s="196"/>
      <c r="AGV118" s="196"/>
      <c r="AGW118" s="195"/>
      <c r="AGX118" s="196"/>
      <c r="AGY118" s="195"/>
      <c r="AGZ118" s="195"/>
      <c r="AHA118" s="195"/>
      <c r="AHB118" s="18"/>
      <c r="AHC118" s="19"/>
      <c r="AHD118" s="19"/>
      <c r="AHE118" s="19"/>
      <c r="AHF118" s="19"/>
      <c r="AHG118" s="19"/>
      <c r="AHH118" s="19"/>
      <c r="AHI118" s="19"/>
      <c r="AHJ118" s="197"/>
      <c r="AHK118" s="196"/>
      <c r="AHL118" s="196"/>
      <c r="AHM118" s="195"/>
      <c r="AHN118" s="196"/>
      <c r="AHO118" s="195"/>
      <c r="AHP118" s="195"/>
      <c r="AHQ118" s="195"/>
      <c r="AHR118" s="18"/>
      <c r="AHS118" s="19"/>
      <c r="AHT118" s="19"/>
      <c r="AHU118" s="19"/>
      <c r="AHV118" s="19"/>
      <c r="AHW118" s="19"/>
      <c r="AHX118" s="19"/>
      <c r="AHY118" s="19"/>
      <c r="AHZ118" s="197"/>
      <c r="AIA118" s="196"/>
      <c r="AIB118" s="196"/>
      <c r="AIC118" s="195"/>
      <c r="AID118" s="196"/>
      <c r="AIE118" s="195"/>
      <c r="AIF118" s="195"/>
      <c r="AIG118" s="195"/>
      <c r="AIH118" s="18"/>
      <c r="AII118" s="19"/>
      <c r="AIJ118" s="19"/>
      <c r="AIK118" s="19"/>
      <c r="AIL118" s="19"/>
      <c r="AIM118" s="19"/>
      <c r="AIN118" s="19"/>
      <c r="AIO118" s="19"/>
      <c r="AIP118" s="197"/>
      <c r="AIQ118" s="196"/>
      <c r="AIR118" s="196"/>
      <c r="AIS118" s="195"/>
      <c r="AIT118" s="196"/>
      <c r="AIU118" s="195"/>
      <c r="AIV118" s="195"/>
      <c r="AIW118" s="195"/>
      <c r="AIX118" s="18"/>
      <c r="AIY118" s="19"/>
      <c r="AIZ118" s="19"/>
      <c r="AJA118" s="19"/>
      <c r="AJB118" s="19"/>
      <c r="AJC118" s="19"/>
      <c r="AJD118" s="19"/>
      <c r="AJE118" s="19"/>
      <c r="AJF118" s="197"/>
      <c r="AJG118" s="196"/>
      <c r="AJH118" s="196"/>
      <c r="AJI118" s="195"/>
      <c r="AJJ118" s="196"/>
      <c r="AJK118" s="195"/>
      <c r="AJL118" s="195"/>
      <c r="AJM118" s="195"/>
      <c r="AJN118" s="18"/>
      <c r="AJO118" s="19"/>
      <c r="AJP118" s="19"/>
      <c r="AJQ118" s="19"/>
      <c r="AJR118" s="19"/>
      <c r="AJS118" s="19"/>
      <c r="AJT118" s="19"/>
      <c r="AJU118" s="19"/>
      <c r="AJV118" s="197"/>
      <c r="AJW118" s="196"/>
      <c r="AJX118" s="196"/>
      <c r="AJY118" s="195"/>
      <c r="AJZ118" s="196"/>
      <c r="AKA118" s="195"/>
      <c r="AKB118" s="195"/>
      <c r="AKC118" s="195"/>
      <c r="AKD118" s="18"/>
      <c r="AKE118" s="19"/>
      <c r="AKF118" s="19"/>
      <c r="AKG118" s="19"/>
      <c r="AKH118" s="19"/>
      <c r="AKI118" s="19"/>
      <c r="AKJ118" s="19"/>
      <c r="AKK118" s="19"/>
      <c r="AKL118" s="197"/>
      <c r="AKM118" s="196"/>
      <c r="AKN118" s="196"/>
      <c r="AKO118" s="195"/>
      <c r="AKP118" s="196"/>
      <c r="AKQ118" s="195"/>
      <c r="AKR118" s="195"/>
      <c r="AKS118" s="195"/>
      <c r="AKT118" s="18"/>
      <c r="AKU118" s="19"/>
      <c r="AKV118" s="19"/>
      <c r="AKW118" s="19"/>
      <c r="AKX118" s="19"/>
      <c r="AKY118" s="19"/>
      <c r="AKZ118" s="19"/>
      <c r="ALA118" s="19"/>
      <c r="ALB118" s="197"/>
      <c r="ALC118" s="196"/>
      <c r="ALD118" s="196"/>
      <c r="ALE118" s="195"/>
      <c r="ALF118" s="196"/>
      <c r="ALG118" s="195"/>
      <c r="ALH118" s="195"/>
      <c r="ALI118" s="195"/>
      <c r="ALJ118" s="18"/>
      <c r="ALK118" s="19"/>
      <c r="ALL118" s="19"/>
      <c r="ALM118" s="19"/>
      <c r="ALN118" s="19"/>
      <c r="ALO118" s="19"/>
      <c r="ALP118" s="19"/>
      <c r="ALQ118" s="19"/>
      <c r="ALR118" s="197"/>
      <c r="ALS118" s="196"/>
      <c r="ALT118" s="196"/>
      <c r="ALU118" s="195"/>
      <c r="ALV118" s="196"/>
      <c r="ALW118" s="195"/>
      <c r="ALX118" s="195"/>
      <c r="ALY118" s="195"/>
      <c r="ALZ118" s="18"/>
      <c r="AMA118" s="19"/>
      <c r="AMB118" s="19"/>
      <c r="AMC118" s="19"/>
      <c r="AMD118" s="19"/>
      <c r="AME118" s="19"/>
      <c r="AMF118" s="19"/>
      <c r="AMG118" s="19"/>
      <c r="AMH118" s="197"/>
      <c r="AMI118" s="196"/>
      <c r="AMJ118" s="196"/>
      <c r="AMK118" s="195"/>
      <c r="AML118" s="196"/>
      <c r="AMM118" s="195"/>
      <c r="AMN118" s="195"/>
      <c r="AMO118" s="195"/>
      <c r="AMP118" s="18"/>
      <c r="AMQ118" s="19"/>
      <c r="AMR118" s="19"/>
      <c r="AMS118" s="19"/>
      <c r="AMT118" s="19"/>
      <c r="AMU118" s="19"/>
      <c r="AMV118" s="19"/>
      <c r="AMW118" s="19"/>
      <c r="AMX118" s="197"/>
      <c r="AMY118" s="196"/>
      <c r="AMZ118" s="196"/>
      <c r="ANA118" s="195"/>
      <c r="ANB118" s="196"/>
      <c r="ANC118" s="195"/>
      <c r="AND118" s="195"/>
      <c r="ANE118" s="195"/>
      <c r="ANF118" s="18"/>
      <c r="ANG118" s="19"/>
      <c r="ANH118" s="19"/>
      <c r="ANI118" s="19"/>
      <c r="ANJ118" s="19"/>
      <c r="ANK118" s="19"/>
      <c r="ANL118" s="19"/>
      <c r="ANM118" s="19"/>
      <c r="ANN118" s="197"/>
      <c r="ANO118" s="196"/>
      <c r="ANP118" s="196"/>
      <c r="ANQ118" s="195"/>
      <c r="ANR118" s="196"/>
      <c r="ANS118" s="195"/>
      <c r="ANT118" s="195"/>
      <c r="ANU118" s="195"/>
      <c r="ANV118" s="18"/>
      <c r="ANW118" s="19"/>
      <c r="ANX118" s="19"/>
      <c r="ANY118" s="19"/>
      <c r="ANZ118" s="19"/>
      <c r="AOA118" s="19"/>
      <c r="AOB118" s="19"/>
      <c r="AOC118" s="19"/>
      <c r="AOD118" s="197"/>
      <c r="AOE118" s="196"/>
      <c r="AOF118" s="196"/>
      <c r="AOG118" s="195"/>
      <c r="AOH118" s="196"/>
      <c r="AOI118" s="195"/>
      <c r="AOJ118" s="195"/>
      <c r="AOK118" s="195"/>
      <c r="AOL118" s="18"/>
      <c r="AOM118" s="19"/>
      <c r="AON118" s="19"/>
      <c r="AOO118" s="19"/>
      <c r="AOP118" s="19"/>
      <c r="AOQ118" s="19"/>
      <c r="AOR118" s="19"/>
      <c r="AOS118" s="19"/>
      <c r="AOT118" s="197"/>
      <c r="AOU118" s="196"/>
      <c r="AOV118" s="196"/>
      <c r="AOW118" s="195"/>
      <c r="AOX118" s="196"/>
      <c r="AOY118" s="195"/>
      <c r="AOZ118" s="195"/>
      <c r="APA118" s="195"/>
      <c r="APB118" s="18"/>
      <c r="APC118" s="19"/>
      <c r="APD118" s="19"/>
      <c r="APE118" s="19"/>
      <c r="APF118" s="19"/>
      <c r="APG118" s="19"/>
      <c r="APH118" s="19"/>
      <c r="API118" s="19"/>
      <c r="APJ118" s="197"/>
      <c r="APK118" s="196"/>
      <c r="APL118" s="196"/>
      <c r="APM118" s="195"/>
      <c r="APN118" s="196"/>
      <c r="APO118" s="195"/>
      <c r="APP118" s="195"/>
      <c r="APQ118" s="195"/>
      <c r="APR118" s="18"/>
      <c r="APS118" s="19"/>
      <c r="APT118" s="19"/>
      <c r="APU118" s="19"/>
      <c r="APV118" s="19"/>
      <c r="APW118" s="19"/>
      <c r="APX118" s="19"/>
      <c r="APY118" s="19"/>
      <c r="APZ118" s="197"/>
      <c r="AQA118" s="196"/>
      <c r="AQB118" s="196"/>
      <c r="AQC118" s="195"/>
      <c r="AQD118" s="196"/>
      <c r="AQE118" s="195"/>
      <c r="AQF118" s="195"/>
      <c r="AQG118" s="195"/>
      <c r="AQH118" s="18"/>
      <c r="AQI118" s="19"/>
      <c r="AQJ118" s="19"/>
      <c r="AQK118" s="19"/>
      <c r="AQL118" s="19"/>
      <c r="AQM118" s="19"/>
      <c r="AQN118" s="19"/>
      <c r="AQO118" s="19"/>
      <c r="AQP118" s="197"/>
      <c r="AQQ118" s="196"/>
      <c r="AQR118" s="196"/>
      <c r="AQS118" s="195"/>
      <c r="AQT118" s="196"/>
      <c r="AQU118" s="195"/>
      <c r="AQV118" s="195"/>
      <c r="AQW118" s="195"/>
      <c r="AQX118" s="18"/>
      <c r="AQY118" s="19"/>
      <c r="AQZ118" s="19"/>
      <c r="ARA118" s="19"/>
      <c r="ARB118" s="19"/>
      <c r="ARC118" s="19"/>
      <c r="ARD118" s="19"/>
      <c r="ARE118" s="19"/>
      <c r="ARF118" s="197"/>
      <c r="ARG118" s="196"/>
      <c r="ARH118" s="196"/>
      <c r="ARI118" s="195"/>
      <c r="ARJ118" s="196"/>
      <c r="ARK118" s="195"/>
      <c r="ARL118" s="195"/>
      <c r="ARM118" s="195"/>
      <c r="ARN118" s="18"/>
      <c r="ARO118" s="19"/>
      <c r="ARP118" s="19"/>
      <c r="ARQ118" s="19"/>
      <c r="ARR118" s="19"/>
      <c r="ARS118" s="19"/>
      <c r="ART118" s="19"/>
      <c r="ARU118" s="19"/>
      <c r="ARV118" s="197"/>
      <c r="ARW118" s="196"/>
      <c r="ARX118" s="196"/>
      <c r="ARY118" s="195"/>
      <c r="ARZ118" s="196"/>
      <c r="ASA118" s="195"/>
      <c r="ASB118" s="195"/>
      <c r="ASC118" s="195"/>
      <c r="ASD118" s="18"/>
      <c r="ASE118" s="19"/>
      <c r="ASF118" s="19"/>
      <c r="ASG118" s="19"/>
      <c r="ASH118" s="19"/>
      <c r="ASI118" s="19"/>
      <c r="ASJ118" s="19"/>
      <c r="ASK118" s="19"/>
      <c r="ASL118" s="197"/>
      <c r="ASM118" s="196"/>
      <c r="ASN118" s="196"/>
      <c r="ASO118" s="195"/>
      <c r="ASP118" s="196"/>
      <c r="ASQ118" s="195"/>
      <c r="ASR118" s="195"/>
      <c r="ASS118" s="195"/>
      <c r="AST118" s="18"/>
      <c r="ASU118" s="19"/>
      <c r="ASV118" s="19"/>
      <c r="ASW118" s="19"/>
      <c r="ASX118" s="19"/>
      <c r="ASY118" s="19"/>
      <c r="ASZ118" s="19"/>
      <c r="ATA118" s="19"/>
      <c r="ATB118" s="197"/>
      <c r="ATC118" s="196"/>
      <c r="ATD118" s="196"/>
      <c r="ATE118" s="195"/>
      <c r="ATF118" s="196"/>
      <c r="ATG118" s="195"/>
      <c r="ATH118" s="195"/>
      <c r="ATI118" s="195"/>
      <c r="ATJ118" s="18"/>
      <c r="ATK118" s="19"/>
      <c r="ATL118" s="19"/>
      <c r="ATM118" s="19"/>
      <c r="ATN118" s="19"/>
      <c r="ATO118" s="19"/>
      <c r="ATP118" s="19"/>
      <c r="ATQ118" s="19"/>
      <c r="ATR118" s="197"/>
      <c r="ATS118" s="196"/>
      <c r="ATT118" s="196"/>
      <c r="ATU118" s="195"/>
      <c r="ATV118" s="196"/>
      <c r="ATW118" s="195"/>
      <c r="ATX118" s="195"/>
      <c r="ATY118" s="195"/>
      <c r="ATZ118" s="18"/>
      <c r="AUA118" s="19"/>
      <c r="AUB118" s="19"/>
      <c r="AUC118" s="19"/>
      <c r="AUD118" s="19"/>
      <c r="AUE118" s="19"/>
      <c r="AUF118" s="19"/>
      <c r="AUG118" s="19"/>
      <c r="AUH118" s="197"/>
      <c r="AUI118" s="196"/>
      <c r="AUJ118" s="196"/>
      <c r="AUK118" s="195"/>
      <c r="AUL118" s="196"/>
      <c r="AUM118" s="195"/>
      <c r="AUN118" s="195"/>
      <c r="AUO118" s="195"/>
      <c r="AUP118" s="18"/>
      <c r="AUQ118" s="19"/>
      <c r="AUR118" s="19"/>
      <c r="AUS118" s="19"/>
      <c r="AUT118" s="19"/>
      <c r="AUU118" s="19"/>
      <c r="AUV118" s="19"/>
      <c r="AUW118" s="19"/>
      <c r="AUX118" s="197"/>
      <c r="AUY118" s="196"/>
      <c r="AUZ118" s="196"/>
      <c r="AVA118" s="195"/>
      <c r="AVB118" s="196"/>
      <c r="AVC118" s="195"/>
      <c r="AVD118" s="195"/>
      <c r="AVE118" s="195"/>
      <c r="AVF118" s="18"/>
      <c r="AVG118" s="19"/>
      <c r="AVH118" s="19"/>
      <c r="AVI118" s="19"/>
      <c r="AVJ118" s="19"/>
      <c r="AVK118" s="19"/>
      <c r="AVL118" s="19"/>
      <c r="AVM118" s="19"/>
      <c r="AVN118" s="197"/>
      <c r="AVO118" s="196"/>
      <c r="AVP118" s="196"/>
      <c r="AVQ118" s="195"/>
      <c r="AVR118" s="196"/>
      <c r="AVS118" s="195"/>
      <c r="AVT118" s="195"/>
      <c r="AVU118" s="195"/>
      <c r="AVV118" s="18"/>
      <c r="AVW118" s="19"/>
      <c r="AVX118" s="19"/>
      <c r="AVY118" s="19"/>
      <c r="AVZ118" s="19"/>
      <c r="AWA118" s="19"/>
      <c r="AWB118" s="19"/>
      <c r="AWC118" s="19"/>
      <c r="AWD118" s="197"/>
      <c r="AWE118" s="196"/>
      <c r="AWF118" s="196"/>
      <c r="AWG118" s="195"/>
      <c r="AWH118" s="196"/>
      <c r="AWI118" s="195"/>
      <c r="AWJ118" s="195"/>
      <c r="AWK118" s="195"/>
      <c r="AWL118" s="18"/>
      <c r="AWM118" s="19"/>
      <c r="AWN118" s="19"/>
      <c r="AWO118" s="19"/>
      <c r="AWP118" s="19"/>
      <c r="AWQ118" s="19"/>
      <c r="AWR118" s="19"/>
      <c r="AWS118" s="19"/>
      <c r="AWT118" s="197"/>
      <c r="AWU118" s="196"/>
      <c r="AWV118" s="196"/>
      <c r="AWW118" s="195"/>
      <c r="AWX118" s="196"/>
      <c r="AWY118" s="195"/>
      <c r="AWZ118" s="195"/>
      <c r="AXA118" s="195"/>
      <c r="AXB118" s="18"/>
      <c r="AXC118" s="19"/>
      <c r="AXD118" s="19"/>
      <c r="AXE118" s="19"/>
      <c r="AXF118" s="19"/>
      <c r="AXG118" s="19"/>
      <c r="AXH118" s="19"/>
      <c r="AXI118" s="19"/>
      <c r="AXJ118" s="197"/>
      <c r="AXK118" s="196"/>
      <c r="AXL118" s="196"/>
      <c r="AXM118" s="195"/>
      <c r="AXN118" s="196"/>
      <c r="AXO118" s="195"/>
      <c r="AXP118" s="195"/>
      <c r="AXQ118" s="195"/>
      <c r="AXR118" s="18"/>
      <c r="AXS118" s="19"/>
      <c r="AXT118" s="19"/>
      <c r="AXU118" s="19"/>
      <c r="AXV118" s="19"/>
      <c r="AXW118" s="19"/>
      <c r="AXX118" s="19"/>
      <c r="AXY118" s="19"/>
      <c r="AXZ118" s="197"/>
      <c r="AYA118" s="196"/>
      <c r="AYB118" s="196"/>
      <c r="AYC118" s="195"/>
      <c r="AYD118" s="196"/>
      <c r="AYE118" s="195"/>
      <c r="AYF118" s="195"/>
      <c r="AYG118" s="195"/>
      <c r="AYH118" s="18"/>
      <c r="AYI118" s="19"/>
      <c r="AYJ118" s="19"/>
      <c r="AYK118" s="19"/>
      <c r="AYL118" s="19"/>
      <c r="AYM118" s="19"/>
      <c r="AYN118" s="19"/>
      <c r="AYO118" s="19"/>
      <c r="AYP118" s="197"/>
      <c r="AYQ118" s="196"/>
      <c r="AYR118" s="196"/>
      <c r="AYS118" s="195"/>
      <c r="AYT118" s="196"/>
      <c r="AYU118" s="195"/>
      <c r="AYV118" s="195"/>
      <c r="AYW118" s="195"/>
      <c r="AYX118" s="18"/>
      <c r="AYY118" s="19"/>
      <c r="AYZ118" s="19"/>
      <c r="AZA118" s="19"/>
      <c r="AZB118" s="19"/>
      <c r="AZC118" s="19"/>
      <c r="AZD118" s="19"/>
      <c r="AZE118" s="19"/>
      <c r="AZF118" s="197"/>
      <c r="AZG118" s="196"/>
      <c r="AZH118" s="196"/>
      <c r="AZI118" s="195"/>
      <c r="AZJ118" s="196"/>
      <c r="AZK118" s="195"/>
      <c r="AZL118" s="195"/>
      <c r="AZM118" s="195"/>
      <c r="AZN118" s="18"/>
      <c r="AZO118" s="19"/>
      <c r="AZP118" s="19"/>
      <c r="AZQ118" s="19"/>
      <c r="AZR118" s="19"/>
      <c r="AZS118" s="19"/>
      <c r="AZT118" s="19"/>
      <c r="AZU118" s="19"/>
      <c r="AZV118" s="197"/>
      <c r="AZW118" s="196"/>
      <c r="AZX118" s="196"/>
      <c r="AZY118" s="195"/>
      <c r="AZZ118" s="196"/>
      <c r="BAA118" s="195"/>
      <c r="BAB118" s="195"/>
      <c r="BAC118" s="195"/>
      <c r="BAD118" s="18"/>
      <c r="BAE118" s="19"/>
      <c r="BAF118" s="19"/>
      <c r="BAG118" s="19"/>
      <c r="BAH118" s="19"/>
      <c r="BAI118" s="19"/>
      <c r="BAJ118" s="19"/>
      <c r="BAK118" s="19"/>
      <c r="BAL118" s="197"/>
      <c r="BAM118" s="196"/>
      <c r="BAN118" s="196"/>
      <c r="BAO118" s="195"/>
      <c r="BAP118" s="196"/>
      <c r="BAQ118" s="195"/>
      <c r="BAR118" s="195"/>
      <c r="BAS118" s="195"/>
      <c r="BAT118" s="18"/>
      <c r="BAU118" s="19"/>
      <c r="BAV118" s="19"/>
      <c r="BAW118" s="19"/>
      <c r="BAX118" s="19"/>
      <c r="BAY118" s="19"/>
      <c r="BAZ118" s="19"/>
      <c r="BBA118" s="19"/>
      <c r="BBB118" s="197"/>
      <c r="BBC118" s="196"/>
      <c r="BBD118" s="196"/>
      <c r="BBE118" s="195"/>
      <c r="BBF118" s="196"/>
      <c r="BBG118" s="195"/>
      <c r="BBH118" s="195"/>
      <c r="BBI118" s="195"/>
      <c r="BBJ118" s="18"/>
      <c r="BBK118" s="19"/>
      <c r="BBL118" s="19"/>
      <c r="BBM118" s="19"/>
      <c r="BBN118" s="19"/>
      <c r="BBO118" s="19"/>
      <c r="BBP118" s="19"/>
      <c r="BBQ118" s="19"/>
      <c r="BBR118" s="197"/>
      <c r="BBS118" s="196"/>
      <c r="BBT118" s="196"/>
      <c r="BBU118" s="195"/>
      <c r="BBV118" s="196"/>
      <c r="BBW118" s="195"/>
      <c r="BBX118" s="195"/>
      <c r="BBY118" s="195"/>
      <c r="BBZ118" s="18"/>
      <c r="BCA118" s="19"/>
      <c r="BCB118" s="19"/>
      <c r="BCC118" s="19"/>
      <c r="BCD118" s="19"/>
      <c r="BCE118" s="19"/>
      <c r="BCF118" s="19"/>
      <c r="BCG118" s="19"/>
      <c r="BCH118" s="197"/>
      <c r="BCI118" s="196"/>
      <c r="BCJ118" s="196"/>
      <c r="BCK118" s="195"/>
      <c r="BCL118" s="196"/>
      <c r="BCM118" s="195"/>
      <c r="BCN118" s="195"/>
      <c r="BCO118" s="195"/>
      <c r="BCP118" s="18"/>
      <c r="BCQ118" s="19"/>
      <c r="BCR118" s="19"/>
      <c r="BCS118" s="19"/>
      <c r="BCT118" s="19"/>
      <c r="BCU118" s="19"/>
      <c r="BCV118" s="19"/>
      <c r="BCW118" s="19"/>
      <c r="BCX118" s="197"/>
      <c r="BCY118" s="196"/>
      <c r="BCZ118" s="196"/>
      <c r="BDA118" s="195"/>
      <c r="BDB118" s="196"/>
      <c r="BDC118" s="195"/>
      <c r="BDD118" s="195"/>
      <c r="BDE118" s="195"/>
      <c r="BDF118" s="18"/>
      <c r="BDG118" s="19"/>
      <c r="BDH118" s="19"/>
      <c r="BDI118" s="19"/>
      <c r="BDJ118" s="19"/>
      <c r="BDK118" s="19"/>
      <c r="BDL118" s="19"/>
      <c r="BDM118" s="19"/>
      <c r="BDN118" s="197"/>
      <c r="BDO118" s="196"/>
      <c r="BDP118" s="196"/>
      <c r="BDQ118" s="195"/>
      <c r="BDR118" s="196"/>
      <c r="BDS118" s="195"/>
      <c r="BDT118" s="195"/>
      <c r="BDU118" s="195"/>
      <c r="BDV118" s="18"/>
      <c r="BDW118" s="19"/>
      <c r="BDX118" s="19"/>
      <c r="BDY118" s="19"/>
      <c r="BDZ118" s="19"/>
      <c r="BEA118" s="19"/>
      <c r="BEB118" s="19"/>
      <c r="BEC118" s="19"/>
      <c r="BED118" s="197"/>
      <c r="BEE118" s="196"/>
      <c r="BEF118" s="196"/>
      <c r="BEG118" s="195"/>
      <c r="BEH118" s="196"/>
      <c r="BEI118" s="195"/>
      <c r="BEJ118" s="195"/>
      <c r="BEK118" s="195"/>
      <c r="BEL118" s="18"/>
      <c r="BEM118" s="19"/>
      <c r="BEN118" s="19"/>
      <c r="BEO118" s="19"/>
      <c r="BEP118" s="19"/>
      <c r="BEQ118" s="19"/>
      <c r="BER118" s="19"/>
      <c r="BES118" s="19"/>
      <c r="BET118" s="197"/>
      <c r="BEU118" s="196"/>
      <c r="BEV118" s="196"/>
      <c r="BEW118" s="195"/>
      <c r="BEX118" s="196"/>
      <c r="BEY118" s="195"/>
      <c r="BEZ118" s="195"/>
      <c r="BFA118" s="195"/>
      <c r="BFB118" s="18"/>
      <c r="BFC118" s="19"/>
      <c r="BFD118" s="19"/>
      <c r="BFE118" s="19"/>
      <c r="BFF118" s="19"/>
      <c r="BFG118" s="19"/>
      <c r="BFH118" s="19"/>
      <c r="BFI118" s="19"/>
      <c r="BFJ118" s="197"/>
      <c r="BFK118" s="196"/>
      <c r="BFL118" s="196"/>
      <c r="BFM118" s="195"/>
      <c r="BFN118" s="196"/>
      <c r="BFO118" s="195"/>
      <c r="BFP118" s="195"/>
      <c r="BFQ118" s="195"/>
      <c r="BFR118" s="18"/>
      <c r="BFS118" s="19"/>
      <c r="BFT118" s="19"/>
      <c r="BFU118" s="19"/>
      <c r="BFV118" s="19"/>
      <c r="BFW118" s="19"/>
      <c r="BFX118" s="19"/>
      <c r="BFY118" s="19"/>
      <c r="BFZ118" s="197"/>
      <c r="BGA118" s="196"/>
      <c r="BGB118" s="196"/>
      <c r="BGC118" s="195"/>
      <c r="BGD118" s="196"/>
      <c r="BGE118" s="195"/>
      <c r="BGF118" s="195"/>
      <c r="BGG118" s="195"/>
      <c r="BGH118" s="18"/>
      <c r="BGI118" s="19"/>
      <c r="BGJ118" s="19"/>
      <c r="BGK118" s="19"/>
      <c r="BGL118" s="19"/>
      <c r="BGM118" s="19"/>
      <c r="BGN118" s="19"/>
      <c r="BGO118" s="19"/>
      <c r="BGP118" s="197"/>
      <c r="BGQ118" s="196"/>
      <c r="BGR118" s="196"/>
      <c r="BGS118" s="195"/>
      <c r="BGT118" s="196"/>
      <c r="BGU118" s="195"/>
      <c r="BGV118" s="195"/>
      <c r="BGW118" s="195"/>
      <c r="BGX118" s="18"/>
      <c r="BGY118" s="19"/>
      <c r="BGZ118" s="19"/>
      <c r="BHA118" s="19"/>
      <c r="BHB118" s="19"/>
      <c r="BHC118" s="19"/>
      <c r="BHD118" s="19"/>
      <c r="BHE118" s="19"/>
      <c r="BHF118" s="197"/>
      <c r="BHG118" s="196"/>
      <c r="BHH118" s="196"/>
      <c r="BHI118" s="195"/>
      <c r="BHJ118" s="196"/>
      <c r="BHK118" s="195"/>
      <c r="BHL118" s="195"/>
      <c r="BHM118" s="195"/>
      <c r="BHN118" s="18"/>
      <c r="BHO118" s="19"/>
      <c r="BHP118" s="19"/>
      <c r="BHQ118" s="19"/>
      <c r="BHR118" s="19"/>
      <c r="BHS118" s="19"/>
      <c r="BHT118" s="19"/>
      <c r="BHU118" s="19"/>
      <c r="BHV118" s="197"/>
      <c r="BHW118" s="196"/>
      <c r="BHX118" s="196"/>
      <c r="BHY118" s="195"/>
      <c r="BHZ118" s="196"/>
      <c r="BIA118" s="195"/>
      <c r="BIB118" s="195"/>
      <c r="BIC118" s="195"/>
      <c r="BID118" s="18"/>
      <c r="BIE118" s="19"/>
      <c r="BIF118" s="19"/>
      <c r="BIG118" s="19"/>
      <c r="BIH118" s="19"/>
      <c r="BII118" s="19"/>
      <c r="BIJ118" s="19"/>
      <c r="BIK118" s="19"/>
      <c r="BIL118" s="197"/>
      <c r="BIM118" s="196"/>
      <c r="BIN118" s="196"/>
      <c r="BIO118" s="195"/>
      <c r="BIP118" s="196"/>
      <c r="BIQ118" s="195"/>
      <c r="BIR118" s="195"/>
      <c r="BIS118" s="195"/>
      <c r="BIT118" s="18"/>
      <c r="BIU118" s="19"/>
      <c r="BIV118" s="19"/>
      <c r="BIW118" s="19"/>
      <c r="BIX118" s="19"/>
      <c r="BIY118" s="19"/>
      <c r="BIZ118" s="19"/>
      <c r="BJA118" s="19"/>
      <c r="BJB118" s="197"/>
      <c r="BJC118" s="196"/>
      <c r="BJD118" s="196"/>
      <c r="BJE118" s="195"/>
      <c r="BJF118" s="196"/>
      <c r="BJG118" s="195"/>
      <c r="BJH118" s="195"/>
      <c r="BJI118" s="195"/>
      <c r="BJJ118" s="18"/>
      <c r="BJK118" s="19"/>
      <c r="BJL118" s="19"/>
      <c r="BJM118" s="19"/>
      <c r="BJN118" s="19"/>
      <c r="BJO118" s="19"/>
      <c r="BJP118" s="19"/>
      <c r="BJQ118" s="19"/>
      <c r="BJR118" s="197"/>
      <c r="BJS118" s="196"/>
      <c r="BJT118" s="196"/>
      <c r="BJU118" s="195"/>
      <c r="BJV118" s="196"/>
      <c r="BJW118" s="195"/>
      <c r="BJX118" s="195"/>
      <c r="BJY118" s="195"/>
      <c r="BJZ118" s="18"/>
      <c r="BKA118" s="19"/>
      <c r="BKB118" s="19"/>
      <c r="BKC118" s="19"/>
      <c r="BKD118" s="19"/>
      <c r="BKE118" s="19"/>
      <c r="BKF118" s="19"/>
      <c r="BKG118" s="19"/>
      <c r="BKH118" s="197"/>
      <c r="BKI118" s="196"/>
      <c r="BKJ118" s="196"/>
      <c r="BKK118" s="195"/>
      <c r="BKL118" s="196"/>
      <c r="BKM118" s="195"/>
      <c r="BKN118" s="195"/>
      <c r="BKO118" s="195"/>
      <c r="BKP118" s="18"/>
      <c r="BKQ118" s="19"/>
      <c r="BKR118" s="19"/>
      <c r="BKS118" s="19"/>
      <c r="BKT118" s="19"/>
      <c r="BKU118" s="19"/>
      <c r="BKV118" s="19"/>
      <c r="BKW118" s="19"/>
      <c r="BKX118" s="197"/>
      <c r="BKY118" s="196"/>
      <c r="BKZ118" s="196"/>
      <c r="BLA118" s="195"/>
      <c r="BLB118" s="196"/>
      <c r="BLC118" s="195"/>
      <c r="BLD118" s="195"/>
      <c r="BLE118" s="195"/>
      <c r="BLF118" s="18"/>
      <c r="BLG118" s="19"/>
      <c r="BLH118" s="19"/>
      <c r="BLI118" s="19"/>
      <c r="BLJ118" s="19"/>
      <c r="BLK118" s="19"/>
      <c r="BLL118" s="19"/>
      <c r="BLM118" s="19"/>
      <c r="BLN118" s="197"/>
      <c r="BLO118" s="196"/>
      <c r="BLP118" s="196"/>
      <c r="BLQ118" s="195"/>
      <c r="BLR118" s="196"/>
      <c r="BLS118" s="195"/>
      <c r="BLT118" s="195"/>
      <c r="BLU118" s="195"/>
      <c r="BLV118" s="18"/>
      <c r="BLW118" s="19"/>
      <c r="BLX118" s="19"/>
      <c r="BLY118" s="19"/>
      <c r="BLZ118" s="19"/>
      <c r="BMA118" s="19"/>
      <c r="BMB118" s="19"/>
      <c r="BMC118" s="19"/>
      <c r="BMD118" s="197"/>
      <c r="BME118" s="196"/>
      <c r="BMF118" s="196"/>
      <c r="BMG118" s="195"/>
      <c r="BMH118" s="196"/>
      <c r="BMI118" s="195"/>
      <c r="BMJ118" s="195"/>
      <c r="BMK118" s="195"/>
      <c r="BML118" s="18"/>
      <c r="BMM118" s="19"/>
      <c r="BMN118" s="19"/>
      <c r="BMO118" s="19"/>
      <c r="BMP118" s="19"/>
      <c r="BMQ118" s="19"/>
      <c r="BMR118" s="19"/>
      <c r="BMS118" s="19"/>
      <c r="BMT118" s="197"/>
      <c r="BMU118" s="196"/>
      <c r="BMV118" s="196"/>
      <c r="BMW118" s="195"/>
      <c r="BMX118" s="196"/>
      <c r="BMY118" s="195"/>
      <c r="BMZ118" s="195"/>
      <c r="BNA118" s="195"/>
      <c r="BNB118" s="18"/>
      <c r="BNC118" s="19"/>
      <c r="BND118" s="19"/>
      <c r="BNE118" s="19"/>
      <c r="BNF118" s="19"/>
      <c r="BNG118" s="19"/>
      <c r="BNH118" s="19"/>
      <c r="BNI118" s="19"/>
      <c r="BNJ118" s="197"/>
      <c r="BNK118" s="196"/>
      <c r="BNL118" s="196"/>
      <c r="BNM118" s="195"/>
      <c r="BNN118" s="196"/>
      <c r="BNO118" s="195"/>
      <c r="BNP118" s="195"/>
      <c r="BNQ118" s="195"/>
      <c r="BNR118" s="18"/>
      <c r="BNS118" s="19"/>
      <c r="BNT118" s="19"/>
      <c r="BNU118" s="19"/>
      <c r="BNV118" s="19"/>
      <c r="BNW118" s="19"/>
      <c r="BNX118" s="19"/>
      <c r="BNY118" s="19"/>
      <c r="BNZ118" s="197"/>
      <c r="BOA118" s="196"/>
      <c r="BOB118" s="196"/>
      <c r="BOC118" s="195"/>
      <c r="BOD118" s="196"/>
      <c r="BOE118" s="195"/>
      <c r="BOF118" s="195"/>
      <c r="BOG118" s="195"/>
      <c r="BOH118" s="18"/>
      <c r="BOI118" s="19"/>
      <c r="BOJ118" s="19"/>
      <c r="BOK118" s="19"/>
      <c r="BOL118" s="19"/>
      <c r="BOM118" s="19"/>
      <c r="BON118" s="19"/>
      <c r="BOO118" s="19"/>
      <c r="BOP118" s="197"/>
      <c r="BOQ118" s="196"/>
      <c r="BOR118" s="196"/>
      <c r="BOS118" s="195"/>
      <c r="BOT118" s="196"/>
      <c r="BOU118" s="195"/>
      <c r="BOV118" s="195"/>
      <c r="BOW118" s="195"/>
      <c r="BOX118" s="18"/>
      <c r="BOY118" s="19"/>
      <c r="BOZ118" s="19"/>
      <c r="BPA118" s="19"/>
      <c r="BPB118" s="19"/>
      <c r="BPC118" s="19"/>
      <c r="BPD118" s="19"/>
      <c r="BPE118" s="19"/>
      <c r="BPF118" s="197"/>
      <c r="BPG118" s="196"/>
      <c r="BPH118" s="196"/>
      <c r="BPI118" s="195"/>
      <c r="BPJ118" s="196"/>
      <c r="BPK118" s="195"/>
      <c r="BPL118" s="195"/>
      <c r="BPM118" s="195"/>
      <c r="BPN118" s="18"/>
      <c r="BPO118" s="19"/>
      <c r="BPP118" s="19"/>
      <c r="BPQ118" s="19"/>
      <c r="BPR118" s="19"/>
      <c r="BPS118" s="19"/>
      <c r="BPT118" s="19"/>
      <c r="BPU118" s="19"/>
      <c r="BPV118" s="197"/>
      <c r="BPW118" s="196"/>
      <c r="BPX118" s="196"/>
      <c r="BPY118" s="195"/>
      <c r="BPZ118" s="196"/>
      <c r="BQA118" s="195"/>
      <c r="BQB118" s="195"/>
      <c r="BQC118" s="195"/>
      <c r="BQD118" s="18"/>
      <c r="BQE118" s="19"/>
      <c r="BQF118" s="19"/>
      <c r="BQG118" s="19"/>
      <c r="BQH118" s="19"/>
      <c r="BQI118" s="19"/>
      <c r="BQJ118" s="19"/>
      <c r="BQK118" s="19"/>
      <c r="BQL118" s="197"/>
      <c r="BQM118" s="196"/>
      <c r="BQN118" s="196"/>
      <c r="BQO118" s="195"/>
      <c r="BQP118" s="196"/>
      <c r="BQQ118" s="195"/>
      <c r="BQR118" s="195"/>
      <c r="BQS118" s="195"/>
      <c r="BQT118" s="18"/>
      <c r="BQU118" s="19"/>
      <c r="BQV118" s="19"/>
      <c r="BQW118" s="19"/>
      <c r="BQX118" s="19"/>
      <c r="BQY118" s="19"/>
      <c r="BQZ118" s="19"/>
      <c r="BRA118" s="19"/>
      <c r="BRB118" s="197"/>
      <c r="BRC118" s="196"/>
      <c r="BRD118" s="196"/>
      <c r="BRE118" s="195"/>
      <c r="BRF118" s="196"/>
      <c r="BRG118" s="195"/>
      <c r="BRH118" s="195"/>
      <c r="BRI118" s="195"/>
      <c r="BRJ118" s="18"/>
      <c r="BRK118" s="19"/>
      <c r="BRL118" s="19"/>
      <c r="BRM118" s="19"/>
      <c r="BRN118" s="19"/>
      <c r="BRO118" s="19"/>
      <c r="BRP118" s="19"/>
      <c r="BRQ118" s="19"/>
      <c r="BRR118" s="197"/>
      <c r="BRS118" s="196"/>
      <c r="BRT118" s="196"/>
      <c r="BRU118" s="195"/>
      <c r="BRV118" s="196"/>
      <c r="BRW118" s="195"/>
      <c r="BRX118" s="195"/>
      <c r="BRY118" s="195"/>
      <c r="BRZ118" s="18"/>
      <c r="BSA118" s="19"/>
      <c r="BSB118" s="19"/>
      <c r="BSC118" s="19"/>
      <c r="BSD118" s="19"/>
      <c r="BSE118" s="19"/>
      <c r="BSF118" s="19"/>
      <c r="BSG118" s="19"/>
      <c r="BSH118" s="197"/>
      <c r="BSI118" s="196"/>
      <c r="BSJ118" s="196"/>
      <c r="BSK118" s="195"/>
      <c r="BSL118" s="196"/>
      <c r="BSM118" s="195"/>
      <c r="BSN118" s="195"/>
      <c r="BSO118" s="195"/>
      <c r="BSP118" s="18"/>
      <c r="BSQ118" s="19"/>
      <c r="BSR118" s="19"/>
      <c r="BSS118" s="19"/>
      <c r="BST118" s="19"/>
      <c r="BSU118" s="19"/>
      <c r="BSV118" s="19"/>
      <c r="BSW118" s="19"/>
      <c r="BSX118" s="197"/>
      <c r="BSY118" s="196"/>
      <c r="BSZ118" s="196"/>
      <c r="BTA118" s="195"/>
      <c r="BTB118" s="196"/>
      <c r="BTC118" s="195"/>
      <c r="BTD118" s="195"/>
      <c r="BTE118" s="195"/>
      <c r="BTF118" s="18"/>
      <c r="BTG118" s="19"/>
      <c r="BTH118" s="19"/>
      <c r="BTI118" s="19"/>
      <c r="BTJ118" s="19"/>
      <c r="BTK118" s="19"/>
      <c r="BTL118" s="19"/>
      <c r="BTM118" s="19"/>
      <c r="BTN118" s="197"/>
      <c r="BTO118" s="196"/>
      <c r="BTP118" s="196"/>
      <c r="BTQ118" s="195"/>
      <c r="BTR118" s="196"/>
      <c r="BTS118" s="195"/>
      <c r="BTT118" s="195"/>
      <c r="BTU118" s="195"/>
      <c r="BTV118" s="18"/>
      <c r="BTW118" s="19"/>
      <c r="BTX118" s="19"/>
      <c r="BTY118" s="19"/>
      <c r="BTZ118" s="19"/>
      <c r="BUA118" s="19"/>
      <c r="BUB118" s="19"/>
      <c r="BUC118" s="19"/>
      <c r="BUD118" s="197"/>
      <c r="BUE118" s="196"/>
      <c r="BUF118" s="196"/>
      <c r="BUG118" s="195"/>
      <c r="BUH118" s="196"/>
      <c r="BUI118" s="195"/>
      <c r="BUJ118" s="195"/>
      <c r="BUK118" s="195"/>
      <c r="BUL118" s="18"/>
      <c r="BUM118" s="19"/>
      <c r="BUN118" s="19"/>
      <c r="BUO118" s="19"/>
      <c r="BUP118" s="19"/>
      <c r="BUQ118" s="19"/>
      <c r="BUR118" s="19"/>
      <c r="BUS118" s="19"/>
      <c r="BUT118" s="197"/>
      <c r="BUU118" s="196"/>
      <c r="BUV118" s="196"/>
      <c r="BUW118" s="195"/>
      <c r="BUX118" s="196"/>
      <c r="BUY118" s="195"/>
      <c r="BUZ118" s="195"/>
      <c r="BVA118" s="195"/>
      <c r="BVB118" s="18"/>
      <c r="BVC118" s="19"/>
      <c r="BVD118" s="19"/>
      <c r="BVE118" s="19"/>
      <c r="BVF118" s="19"/>
      <c r="BVG118" s="19"/>
      <c r="BVH118" s="19"/>
      <c r="BVI118" s="19"/>
      <c r="BVJ118" s="197"/>
      <c r="BVK118" s="196"/>
      <c r="BVL118" s="196"/>
      <c r="BVM118" s="195"/>
      <c r="BVN118" s="196"/>
      <c r="BVO118" s="195"/>
      <c r="BVP118" s="195"/>
      <c r="BVQ118" s="195"/>
      <c r="BVR118" s="18"/>
      <c r="BVS118" s="19"/>
      <c r="BVT118" s="19"/>
      <c r="BVU118" s="19"/>
      <c r="BVV118" s="19"/>
      <c r="BVW118" s="19"/>
      <c r="BVX118" s="19"/>
      <c r="BVY118" s="19"/>
      <c r="BVZ118" s="197"/>
      <c r="BWA118" s="196"/>
      <c r="BWB118" s="196"/>
      <c r="BWC118" s="195"/>
      <c r="BWD118" s="196"/>
      <c r="BWE118" s="195"/>
      <c r="BWF118" s="195"/>
      <c r="BWG118" s="195"/>
      <c r="BWH118" s="18"/>
      <c r="BWI118" s="19"/>
      <c r="BWJ118" s="19"/>
      <c r="BWK118" s="19"/>
      <c r="BWL118" s="19"/>
      <c r="BWM118" s="19"/>
      <c r="BWN118" s="19"/>
      <c r="BWO118" s="19"/>
      <c r="BWP118" s="197"/>
      <c r="BWQ118" s="196"/>
      <c r="BWR118" s="196"/>
      <c r="BWS118" s="195"/>
      <c r="BWT118" s="196"/>
      <c r="BWU118" s="195"/>
      <c r="BWV118" s="195"/>
      <c r="BWW118" s="195"/>
      <c r="BWX118" s="18"/>
      <c r="BWY118" s="19"/>
      <c r="BWZ118" s="19"/>
      <c r="BXA118" s="19"/>
      <c r="BXB118" s="19"/>
      <c r="BXC118" s="19"/>
      <c r="BXD118" s="19"/>
      <c r="BXE118" s="19"/>
      <c r="BXF118" s="197"/>
      <c r="BXG118" s="196"/>
      <c r="BXH118" s="196"/>
      <c r="BXI118" s="195"/>
      <c r="BXJ118" s="196"/>
      <c r="BXK118" s="195"/>
      <c r="BXL118" s="195"/>
      <c r="BXM118" s="195"/>
      <c r="BXN118" s="18"/>
      <c r="BXO118" s="19"/>
      <c r="BXP118" s="19"/>
      <c r="BXQ118" s="19"/>
      <c r="BXR118" s="19"/>
      <c r="BXS118" s="19"/>
      <c r="BXT118" s="19"/>
      <c r="BXU118" s="19"/>
      <c r="BXV118" s="197"/>
      <c r="BXW118" s="196"/>
      <c r="BXX118" s="196"/>
      <c r="BXY118" s="195"/>
      <c r="BXZ118" s="196"/>
      <c r="BYA118" s="195"/>
      <c r="BYB118" s="195"/>
      <c r="BYC118" s="195"/>
      <c r="BYD118" s="18"/>
      <c r="BYE118" s="19"/>
      <c r="BYF118" s="19"/>
      <c r="BYG118" s="19"/>
      <c r="BYH118" s="19"/>
      <c r="BYI118" s="19"/>
      <c r="BYJ118" s="19"/>
      <c r="BYK118" s="19"/>
      <c r="BYL118" s="197"/>
      <c r="BYM118" s="196"/>
      <c r="BYN118" s="196"/>
      <c r="BYO118" s="195"/>
      <c r="BYP118" s="196"/>
      <c r="BYQ118" s="195"/>
      <c r="BYR118" s="195"/>
      <c r="BYS118" s="195"/>
      <c r="BYT118" s="18"/>
      <c r="BYU118" s="19"/>
      <c r="BYV118" s="19"/>
      <c r="BYW118" s="19"/>
      <c r="BYX118" s="19"/>
      <c r="BYY118" s="19"/>
      <c r="BYZ118" s="19"/>
      <c r="BZA118" s="19"/>
      <c r="BZB118" s="197"/>
      <c r="BZC118" s="196"/>
      <c r="BZD118" s="196"/>
      <c r="BZE118" s="195"/>
      <c r="BZF118" s="196"/>
      <c r="BZG118" s="195"/>
      <c r="BZH118" s="195"/>
      <c r="BZI118" s="195"/>
      <c r="BZJ118" s="18"/>
      <c r="BZK118" s="19"/>
      <c r="BZL118" s="19"/>
      <c r="BZM118" s="19"/>
      <c r="BZN118" s="19"/>
      <c r="BZO118" s="19"/>
      <c r="BZP118" s="19"/>
      <c r="BZQ118" s="19"/>
      <c r="BZR118" s="197"/>
      <c r="BZS118" s="196"/>
      <c r="BZT118" s="196"/>
      <c r="BZU118" s="195"/>
      <c r="BZV118" s="196"/>
      <c r="BZW118" s="195"/>
      <c r="BZX118" s="195"/>
      <c r="BZY118" s="195"/>
      <c r="BZZ118" s="18"/>
      <c r="CAA118" s="19"/>
      <c r="CAB118" s="19"/>
      <c r="CAC118" s="19"/>
      <c r="CAD118" s="19"/>
      <c r="CAE118" s="19"/>
      <c r="CAF118" s="19"/>
      <c r="CAG118" s="19"/>
      <c r="CAH118" s="197"/>
      <c r="CAI118" s="196"/>
      <c r="CAJ118" s="196"/>
      <c r="CAK118" s="195"/>
      <c r="CAL118" s="196"/>
      <c r="CAM118" s="195"/>
      <c r="CAN118" s="195"/>
      <c r="CAO118" s="195"/>
      <c r="CAP118" s="18"/>
      <c r="CAQ118" s="19"/>
      <c r="CAR118" s="19"/>
      <c r="CAS118" s="19"/>
      <c r="CAT118" s="19"/>
      <c r="CAU118" s="19"/>
      <c r="CAV118" s="19"/>
      <c r="CAW118" s="19"/>
      <c r="CAX118" s="197"/>
      <c r="CAY118" s="196"/>
      <c r="CAZ118" s="196"/>
      <c r="CBA118" s="195"/>
      <c r="CBB118" s="196"/>
      <c r="CBC118" s="195"/>
      <c r="CBD118" s="195"/>
      <c r="CBE118" s="195"/>
      <c r="CBF118" s="18"/>
      <c r="CBG118" s="19"/>
      <c r="CBH118" s="19"/>
      <c r="CBI118" s="19"/>
      <c r="CBJ118" s="19"/>
      <c r="CBK118" s="19"/>
      <c r="CBL118" s="19"/>
      <c r="CBM118" s="19"/>
      <c r="CBN118" s="197"/>
      <c r="CBO118" s="196"/>
      <c r="CBP118" s="196"/>
      <c r="CBQ118" s="195"/>
      <c r="CBR118" s="196"/>
      <c r="CBS118" s="195"/>
      <c r="CBT118" s="195"/>
      <c r="CBU118" s="195"/>
      <c r="CBV118" s="18"/>
      <c r="CBW118" s="19"/>
      <c r="CBX118" s="19"/>
      <c r="CBY118" s="19"/>
      <c r="CBZ118" s="19"/>
      <c r="CCA118" s="19"/>
      <c r="CCB118" s="19"/>
      <c r="CCC118" s="19"/>
      <c r="CCD118" s="197"/>
      <c r="CCE118" s="196"/>
      <c r="CCF118" s="196"/>
      <c r="CCG118" s="195"/>
      <c r="CCH118" s="196"/>
      <c r="CCI118" s="195"/>
      <c r="CCJ118" s="195"/>
      <c r="CCK118" s="195"/>
      <c r="CCL118" s="18"/>
      <c r="CCM118" s="19"/>
      <c r="CCN118" s="19"/>
      <c r="CCO118" s="19"/>
      <c r="CCP118" s="19"/>
      <c r="CCQ118" s="19"/>
      <c r="CCR118" s="19"/>
      <c r="CCS118" s="19"/>
      <c r="CCT118" s="197"/>
      <c r="CCU118" s="196"/>
      <c r="CCV118" s="196"/>
      <c r="CCW118" s="195"/>
      <c r="CCX118" s="196"/>
      <c r="CCY118" s="195"/>
      <c r="CCZ118" s="195"/>
      <c r="CDA118" s="195"/>
      <c r="CDB118" s="18"/>
      <c r="CDC118" s="19"/>
      <c r="CDD118" s="19"/>
      <c r="CDE118" s="19"/>
      <c r="CDF118" s="19"/>
      <c r="CDG118" s="19"/>
      <c r="CDH118" s="19"/>
      <c r="CDI118" s="19"/>
      <c r="CDJ118" s="197"/>
      <c r="CDK118" s="196"/>
      <c r="CDL118" s="196"/>
      <c r="CDM118" s="195"/>
      <c r="CDN118" s="196"/>
      <c r="CDO118" s="195"/>
      <c r="CDP118" s="195"/>
      <c r="CDQ118" s="195"/>
      <c r="CDR118" s="18"/>
      <c r="CDS118" s="19"/>
      <c r="CDT118" s="19"/>
      <c r="CDU118" s="19"/>
      <c r="CDV118" s="19"/>
      <c r="CDW118" s="19"/>
      <c r="CDX118" s="19"/>
      <c r="CDY118" s="19"/>
      <c r="CDZ118" s="197"/>
      <c r="CEA118" s="196"/>
      <c r="CEB118" s="196"/>
      <c r="CEC118" s="195"/>
      <c r="CED118" s="196"/>
      <c r="CEE118" s="195"/>
      <c r="CEF118" s="195"/>
      <c r="CEG118" s="195"/>
      <c r="CEH118" s="18"/>
      <c r="CEI118" s="19"/>
      <c r="CEJ118" s="19"/>
      <c r="CEK118" s="19"/>
      <c r="CEL118" s="19"/>
      <c r="CEM118" s="19"/>
      <c r="CEN118" s="19"/>
      <c r="CEO118" s="19"/>
      <c r="CEP118" s="197"/>
      <c r="CEQ118" s="196"/>
      <c r="CER118" s="196"/>
      <c r="CES118" s="195"/>
      <c r="CET118" s="196"/>
      <c r="CEU118" s="195"/>
      <c r="CEV118" s="195"/>
      <c r="CEW118" s="195"/>
      <c r="CEX118" s="18"/>
      <c r="CEY118" s="19"/>
      <c r="CEZ118" s="19"/>
      <c r="CFA118" s="19"/>
      <c r="CFB118" s="19"/>
      <c r="CFC118" s="19"/>
      <c r="CFD118" s="19"/>
      <c r="CFE118" s="19"/>
      <c r="CFF118" s="197"/>
      <c r="CFG118" s="196"/>
      <c r="CFH118" s="196"/>
      <c r="CFI118" s="195"/>
      <c r="CFJ118" s="196"/>
      <c r="CFK118" s="195"/>
      <c r="CFL118" s="195"/>
      <c r="CFM118" s="195"/>
      <c r="CFN118" s="18"/>
      <c r="CFO118" s="19"/>
      <c r="CFP118" s="19"/>
      <c r="CFQ118" s="19"/>
      <c r="CFR118" s="19"/>
      <c r="CFS118" s="19"/>
      <c r="CFT118" s="19"/>
      <c r="CFU118" s="19"/>
      <c r="CFV118" s="197"/>
      <c r="CFW118" s="196"/>
      <c r="CFX118" s="196"/>
      <c r="CFY118" s="195"/>
      <c r="CFZ118" s="196"/>
      <c r="CGA118" s="195"/>
      <c r="CGB118" s="195"/>
      <c r="CGC118" s="195"/>
      <c r="CGD118" s="18"/>
      <c r="CGE118" s="19"/>
      <c r="CGF118" s="19"/>
      <c r="CGG118" s="19"/>
      <c r="CGH118" s="19"/>
      <c r="CGI118" s="19"/>
      <c r="CGJ118" s="19"/>
      <c r="CGK118" s="19"/>
      <c r="CGL118" s="197"/>
      <c r="CGM118" s="196"/>
      <c r="CGN118" s="196"/>
      <c r="CGO118" s="195"/>
      <c r="CGP118" s="196"/>
      <c r="CGQ118" s="195"/>
      <c r="CGR118" s="195"/>
      <c r="CGS118" s="195"/>
      <c r="CGT118" s="18"/>
      <c r="CGU118" s="19"/>
      <c r="CGV118" s="19"/>
      <c r="CGW118" s="19"/>
      <c r="CGX118" s="19"/>
      <c r="CGY118" s="19"/>
      <c r="CGZ118" s="19"/>
      <c r="CHA118" s="19"/>
      <c r="CHB118" s="197"/>
      <c r="CHC118" s="196"/>
      <c r="CHD118" s="196"/>
      <c r="CHE118" s="195"/>
      <c r="CHF118" s="196"/>
      <c r="CHG118" s="195"/>
      <c r="CHH118" s="195"/>
      <c r="CHI118" s="195"/>
      <c r="CHJ118" s="18"/>
      <c r="CHK118" s="19"/>
      <c r="CHL118" s="19"/>
      <c r="CHM118" s="19"/>
      <c r="CHN118" s="19"/>
      <c r="CHO118" s="19"/>
      <c r="CHP118" s="19"/>
      <c r="CHQ118" s="19"/>
      <c r="CHR118" s="197"/>
      <c r="CHS118" s="196"/>
      <c r="CHT118" s="196"/>
      <c r="CHU118" s="195"/>
      <c r="CHV118" s="196"/>
      <c r="CHW118" s="195"/>
      <c r="CHX118" s="195"/>
      <c r="CHY118" s="195"/>
      <c r="CHZ118" s="18"/>
      <c r="CIA118" s="19"/>
      <c r="CIB118" s="19"/>
      <c r="CIC118" s="19"/>
      <c r="CID118" s="19"/>
      <c r="CIE118" s="19"/>
      <c r="CIF118" s="19"/>
      <c r="CIG118" s="19"/>
      <c r="CIH118" s="197"/>
      <c r="CII118" s="196"/>
      <c r="CIJ118" s="196"/>
      <c r="CIK118" s="195"/>
      <c r="CIL118" s="196"/>
      <c r="CIM118" s="195"/>
      <c r="CIN118" s="195"/>
      <c r="CIO118" s="195"/>
      <c r="CIP118" s="18"/>
      <c r="CIQ118" s="19"/>
      <c r="CIR118" s="19"/>
      <c r="CIS118" s="19"/>
      <c r="CIT118" s="19"/>
      <c r="CIU118" s="19"/>
      <c r="CIV118" s="19"/>
      <c r="CIW118" s="19"/>
      <c r="CIX118" s="197"/>
      <c r="CIY118" s="196"/>
      <c r="CIZ118" s="196"/>
      <c r="CJA118" s="195"/>
      <c r="CJB118" s="196"/>
      <c r="CJC118" s="195"/>
      <c r="CJD118" s="195"/>
      <c r="CJE118" s="195"/>
      <c r="CJF118" s="18"/>
      <c r="CJG118" s="19"/>
      <c r="CJH118" s="19"/>
      <c r="CJI118" s="19"/>
      <c r="CJJ118" s="19"/>
      <c r="CJK118" s="19"/>
      <c r="CJL118" s="19"/>
      <c r="CJM118" s="19"/>
      <c r="CJN118" s="197"/>
      <c r="CJO118" s="196"/>
      <c r="CJP118" s="196"/>
      <c r="CJQ118" s="195"/>
      <c r="CJR118" s="196"/>
      <c r="CJS118" s="195"/>
      <c r="CJT118" s="195"/>
      <c r="CJU118" s="195"/>
      <c r="CJV118" s="18"/>
      <c r="CJW118" s="19"/>
      <c r="CJX118" s="19"/>
      <c r="CJY118" s="19"/>
      <c r="CJZ118" s="19"/>
      <c r="CKA118" s="19"/>
      <c r="CKB118" s="19"/>
      <c r="CKC118" s="19"/>
      <c r="CKD118" s="197"/>
      <c r="CKE118" s="196"/>
      <c r="CKF118" s="196"/>
      <c r="CKG118" s="195"/>
      <c r="CKH118" s="196"/>
      <c r="CKI118" s="195"/>
      <c r="CKJ118" s="195"/>
      <c r="CKK118" s="195"/>
      <c r="CKL118" s="18"/>
      <c r="CKM118" s="19"/>
      <c r="CKN118" s="19"/>
      <c r="CKO118" s="19"/>
      <c r="CKP118" s="19"/>
      <c r="CKQ118" s="19"/>
      <c r="CKR118" s="19"/>
      <c r="CKS118" s="19"/>
      <c r="CKT118" s="197"/>
      <c r="CKU118" s="196"/>
      <c r="CKV118" s="196"/>
      <c r="CKW118" s="195"/>
      <c r="CKX118" s="196"/>
      <c r="CKY118" s="195"/>
      <c r="CKZ118" s="195"/>
      <c r="CLA118" s="195"/>
      <c r="CLB118" s="18"/>
      <c r="CLC118" s="19"/>
      <c r="CLD118" s="19"/>
      <c r="CLE118" s="19"/>
      <c r="CLF118" s="19"/>
      <c r="CLG118" s="19"/>
      <c r="CLH118" s="19"/>
      <c r="CLI118" s="19"/>
      <c r="CLJ118" s="197"/>
      <c r="CLK118" s="196"/>
      <c r="CLL118" s="196"/>
      <c r="CLM118" s="195"/>
      <c r="CLN118" s="196"/>
      <c r="CLO118" s="195"/>
      <c r="CLP118" s="195"/>
      <c r="CLQ118" s="195"/>
      <c r="CLR118" s="18"/>
      <c r="CLS118" s="19"/>
      <c r="CLT118" s="19"/>
      <c r="CLU118" s="19"/>
      <c r="CLV118" s="19"/>
      <c r="CLW118" s="19"/>
      <c r="CLX118" s="19"/>
      <c r="CLY118" s="19"/>
      <c r="CLZ118" s="197"/>
      <c r="CMA118" s="196"/>
      <c r="CMB118" s="196"/>
      <c r="CMC118" s="195"/>
      <c r="CMD118" s="196"/>
      <c r="CME118" s="195"/>
      <c r="CMF118" s="195"/>
      <c r="CMG118" s="195"/>
      <c r="CMH118" s="18"/>
      <c r="CMI118" s="19"/>
      <c r="CMJ118" s="19"/>
      <c r="CMK118" s="19"/>
      <c r="CML118" s="19"/>
      <c r="CMM118" s="19"/>
      <c r="CMN118" s="19"/>
      <c r="CMO118" s="19"/>
      <c r="CMP118" s="197"/>
      <c r="CMQ118" s="196"/>
      <c r="CMR118" s="196"/>
      <c r="CMS118" s="195"/>
      <c r="CMT118" s="196"/>
      <c r="CMU118" s="195"/>
      <c r="CMV118" s="195"/>
      <c r="CMW118" s="195"/>
      <c r="CMX118" s="18"/>
      <c r="CMY118" s="19"/>
      <c r="CMZ118" s="19"/>
      <c r="CNA118" s="19"/>
      <c r="CNB118" s="19"/>
      <c r="CNC118" s="19"/>
      <c r="CND118" s="19"/>
      <c r="CNE118" s="19"/>
      <c r="CNF118" s="197"/>
      <c r="CNG118" s="196"/>
      <c r="CNH118" s="196"/>
      <c r="CNI118" s="195"/>
      <c r="CNJ118" s="196"/>
      <c r="CNK118" s="195"/>
      <c r="CNL118" s="195"/>
      <c r="CNM118" s="195"/>
      <c r="CNN118" s="18"/>
      <c r="CNO118" s="19"/>
      <c r="CNP118" s="19"/>
      <c r="CNQ118" s="19"/>
      <c r="CNR118" s="19"/>
      <c r="CNS118" s="19"/>
      <c r="CNT118" s="19"/>
      <c r="CNU118" s="19"/>
      <c r="CNV118" s="197"/>
      <c r="CNW118" s="196"/>
      <c r="CNX118" s="196"/>
      <c r="CNY118" s="195"/>
      <c r="CNZ118" s="196"/>
      <c r="COA118" s="195"/>
      <c r="COB118" s="195"/>
      <c r="COC118" s="195"/>
      <c r="COD118" s="18"/>
      <c r="COE118" s="19"/>
      <c r="COF118" s="19"/>
      <c r="COG118" s="19"/>
      <c r="COH118" s="19"/>
      <c r="COI118" s="19"/>
      <c r="COJ118" s="19"/>
      <c r="COK118" s="19"/>
      <c r="COL118" s="197"/>
      <c r="COM118" s="196"/>
      <c r="CON118" s="196"/>
      <c r="COO118" s="195"/>
      <c r="COP118" s="196"/>
      <c r="COQ118" s="195"/>
      <c r="COR118" s="195"/>
      <c r="COS118" s="195"/>
      <c r="COT118" s="18"/>
      <c r="COU118" s="19"/>
      <c r="COV118" s="19"/>
      <c r="COW118" s="19"/>
      <c r="COX118" s="19"/>
      <c r="COY118" s="19"/>
      <c r="COZ118" s="19"/>
      <c r="CPA118" s="19"/>
      <c r="CPB118" s="197"/>
      <c r="CPC118" s="196"/>
      <c r="CPD118" s="196"/>
      <c r="CPE118" s="195"/>
      <c r="CPF118" s="196"/>
      <c r="CPG118" s="195"/>
      <c r="CPH118" s="195"/>
      <c r="CPI118" s="195"/>
      <c r="CPJ118" s="18"/>
      <c r="CPK118" s="19"/>
      <c r="CPL118" s="19"/>
      <c r="CPM118" s="19"/>
      <c r="CPN118" s="19"/>
      <c r="CPO118" s="19"/>
      <c r="CPP118" s="19"/>
      <c r="CPQ118" s="19"/>
      <c r="CPR118" s="197"/>
      <c r="CPS118" s="196"/>
      <c r="CPT118" s="196"/>
      <c r="CPU118" s="195"/>
      <c r="CPV118" s="196"/>
      <c r="CPW118" s="195"/>
      <c r="CPX118" s="195"/>
      <c r="CPY118" s="195"/>
      <c r="CPZ118" s="18"/>
      <c r="CQA118" s="19"/>
      <c r="CQB118" s="19"/>
      <c r="CQC118" s="19"/>
      <c r="CQD118" s="19"/>
      <c r="CQE118" s="19"/>
      <c r="CQF118" s="19"/>
      <c r="CQG118" s="19"/>
      <c r="CQH118" s="197"/>
      <c r="CQI118" s="196"/>
      <c r="CQJ118" s="196"/>
      <c r="CQK118" s="195"/>
      <c r="CQL118" s="196"/>
      <c r="CQM118" s="195"/>
      <c r="CQN118" s="195"/>
      <c r="CQO118" s="195"/>
      <c r="CQP118" s="18"/>
      <c r="CQQ118" s="19"/>
      <c r="CQR118" s="19"/>
      <c r="CQS118" s="19"/>
      <c r="CQT118" s="19"/>
      <c r="CQU118" s="19"/>
      <c r="CQV118" s="19"/>
      <c r="CQW118" s="19"/>
      <c r="CQX118" s="197"/>
      <c r="CQY118" s="196"/>
      <c r="CQZ118" s="196"/>
      <c r="CRA118" s="195"/>
      <c r="CRB118" s="196"/>
      <c r="CRC118" s="195"/>
      <c r="CRD118" s="195"/>
      <c r="CRE118" s="195"/>
      <c r="CRF118" s="18"/>
      <c r="CRG118" s="19"/>
      <c r="CRH118" s="19"/>
      <c r="CRI118" s="19"/>
      <c r="CRJ118" s="19"/>
      <c r="CRK118" s="19"/>
      <c r="CRL118" s="19"/>
      <c r="CRM118" s="19"/>
      <c r="CRN118" s="197"/>
      <c r="CRO118" s="196"/>
      <c r="CRP118" s="196"/>
      <c r="CRQ118" s="195"/>
      <c r="CRR118" s="196"/>
      <c r="CRS118" s="195"/>
      <c r="CRT118" s="195"/>
      <c r="CRU118" s="195"/>
      <c r="CRV118" s="18"/>
      <c r="CRW118" s="19"/>
      <c r="CRX118" s="19"/>
      <c r="CRY118" s="19"/>
      <c r="CRZ118" s="19"/>
      <c r="CSA118" s="19"/>
      <c r="CSB118" s="19"/>
      <c r="CSC118" s="19"/>
      <c r="CSD118" s="197"/>
      <c r="CSE118" s="196"/>
      <c r="CSF118" s="196"/>
      <c r="CSG118" s="195"/>
      <c r="CSH118" s="196"/>
      <c r="CSI118" s="195"/>
      <c r="CSJ118" s="195"/>
      <c r="CSK118" s="195"/>
      <c r="CSL118" s="18"/>
      <c r="CSM118" s="19"/>
      <c r="CSN118" s="19"/>
      <c r="CSO118" s="19"/>
      <c r="CSP118" s="19"/>
      <c r="CSQ118" s="19"/>
      <c r="CSR118" s="19"/>
      <c r="CSS118" s="19"/>
      <c r="CST118" s="197"/>
      <c r="CSU118" s="196"/>
      <c r="CSV118" s="196"/>
      <c r="CSW118" s="195"/>
      <c r="CSX118" s="196"/>
      <c r="CSY118" s="195"/>
      <c r="CSZ118" s="195"/>
      <c r="CTA118" s="195"/>
      <c r="CTB118" s="18"/>
      <c r="CTC118" s="19"/>
      <c r="CTD118" s="19"/>
      <c r="CTE118" s="19"/>
      <c r="CTF118" s="19"/>
      <c r="CTG118" s="19"/>
      <c r="CTH118" s="19"/>
      <c r="CTI118" s="19"/>
      <c r="CTJ118" s="197"/>
      <c r="CTK118" s="196"/>
      <c r="CTL118" s="196"/>
      <c r="CTM118" s="195"/>
      <c r="CTN118" s="196"/>
      <c r="CTO118" s="195"/>
      <c r="CTP118" s="195"/>
      <c r="CTQ118" s="195"/>
      <c r="CTR118" s="18"/>
      <c r="CTS118" s="19"/>
      <c r="CTT118" s="19"/>
      <c r="CTU118" s="19"/>
      <c r="CTV118" s="19"/>
      <c r="CTW118" s="19"/>
      <c r="CTX118" s="19"/>
      <c r="CTY118" s="19"/>
      <c r="CTZ118" s="197"/>
      <c r="CUA118" s="196"/>
      <c r="CUB118" s="196"/>
      <c r="CUC118" s="195"/>
      <c r="CUD118" s="196"/>
      <c r="CUE118" s="195"/>
      <c r="CUF118" s="195"/>
      <c r="CUG118" s="195"/>
      <c r="CUH118" s="18"/>
      <c r="CUI118" s="19"/>
      <c r="CUJ118" s="19"/>
      <c r="CUK118" s="19"/>
      <c r="CUL118" s="19"/>
      <c r="CUM118" s="19"/>
      <c r="CUN118" s="19"/>
      <c r="CUO118" s="19"/>
      <c r="CUP118" s="197"/>
      <c r="CUQ118" s="196"/>
      <c r="CUR118" s="196"/>
      <c r="CUS118" s="195"/>
      <c r="CUT118" s="196"/>
      <c r="CUU118" s="195"/>
      <c r="CUV118" s="195"/>
      <c r="CUW118" s="195"/>
      <c r="CUX118" s="18"/>
      <c r="CUY118" s="19"/>
      <c r="CUZ118" s="19"/>
      <c r="CVA118" s="19"/>
      <c r="CVB118" s="19"/>
      <c r="CVC118" s="19"/>
      <c r="CVD118" s="19"/>
      <c r="CVE118" s="19"/>
      <c r="CVF118" s="197"/>
      <c r="CVG118" s="196"/>
      <c r="CVH118" s="196"/>
      <c r="CVI118" s="195"/>
      <c r="CVJ118" s="196"/>
      <c r="CVK118" s="195"/>
      <c r="CVL118" s="195"/>
      <c r="CVM118" s="195"/>
      <c r="CVN118" s="18"/>
      <c r="CVO118" s="19"/>
      <c r="CVP118" s="19"/>
      <c r="CVQ118" s="19"/>
      <c r="CVR118" s="19"/>
      <c r="CVS118" s="19"/>
      <c r="CVT118" s="19"/>
      <c r="CVU118" s="19"/>
      <c r="CVV118" s="197"/>
      <c r="CVW118" s="196"/>
      <c r="CVX118" s="196"/>
      <c r="CVY118" s="195"/>
      <c r="CVZ118" s="196"/>
      <c r="CWA118" s="195"/>
      <c r="CWB118" s="195"/>
      <c r="CWC118" s="195"/>
      <c r="CWD118" s="18"/>
      <c r="CWE118" s="19"/>
      <c r="CWF118" s="19"/>
      <c r="CWG118" s="19"/>
      <c r="CWH118" s="19"/>
      <c r="CWI118" s="19"/>
      <c r="CWJ118" s="19"/>
      <c r="CWK118" s="19"/>
      <c r="CWL118" s="197"/>
      <c r="CWM118" s="196"/>
      <c r="CWN118" s="196"/>
      <c r="CWO118" s="195"/>
      <c r="CWP118" s="196"/>
      <c r="CWQ118" s="195"/>
      <c r="CWR118" s="195"/>
      <c r="CWS118" s="195"/>
      <c r="CWT118" s="18"/>
      <c r="CWU118" s="19"/>
      <c r="CWV118" s="19"/>
      <c r="CWW118" s="19"/>
      <c r="CWX118" s="19"/>
      <c r="CWY118" s="19"/>
      <c r="CWZ118" s="19"/>
      <c r="CXA118" s="19"/>
      <c r="CXB118" s="197"/>
      <c r="CXC118" s="196"/>
      <c r="CXD118" s="196"/>
      <c r="CXE118" s="195"/>
      <c r="CXF118" s="196"/>
      <c r="CXG118" s="195"/>
      <c r="CXH118" s="195"/>
      <c r="CXI118" s="195"/>
      <c r="CXJ118" s="18"/>
      <c r="CXK118" s="19"/>
      <c r="CXL118" s="19"/>
      <c r="CXM118" s="19"/>
      <c r="CXN118" s="19"/>
      <c r="CXO118" s="19"/>
      <c r="CXP118" s="19"/>
      <c r="CXQ118" s="19"/>
      <c r="CXR118" s="197"/>
      <c r="CXS118" s="196"/>
      <c r="CXT118" s="196"/>
      <c r="CXU118" s="195"/>
      <c r="CXV118" s="196"/>
      <c r="CXW118" s="195"/>
      <c r="CXX118" s="195"/>
      <c r="CXY118" s="195"/>
      <c r="CXZ118" s="18"/>
      <c r="CYA118" s="19"/>
      <c r="CYB118" s="19"/>
      <c r="CYC118" s="19"/>
      <c r="CYD118" s="19"/>
      <c r="CYE118" s="19"/>
      <c r="CYF118" s="19"/>
      <c r="CYG118" s="19"/>
      <c r="CYH118" s="197"/>
      <c r="CYI118" s="196"/>
      <c r="CYJ118" s="196"/>
      <c r="CYK118" s="195"/>
      <c r="CYL118" s="196"/>
      <c r="CYM118" s="195"/>
      <c r="CYN118" s="195"/>
      <c r="CYO118" s="195"/>
      <c r="CYP118" s="18"/>
      <c r="CYQ118" s="19"/>
      <c r="CYR118" s="19"/>
      <c r="CYS118" s="19"/>
      <c r="CYT118" s="19"/>
      <c r="CYU118" s="19"/>
      <c r="CYV118" s="19"/>
      <c r="CYW118" s="19"/>
      <c r="CYX118" s="197"/>
      <c r="CYY118" s="196"/>
      <c r="CYZ118" s="196"/>
      <c r="CZA118" s="195"/>
      <c r="CZB118" s="196"/>
      <c r="CZC118" s="195"/>
      <c r="CZD118" s="195"/>
      <c r="CZE118" s="195"/>
      <c r="CZF118" s="18"/>
      <c r="CZG118" s="19"/>
      <c r="CZH118" s="19"/>
      <c r="CZI118" s="19"/>
      <c r="CZJ118" s="19"/>
      <c r="CZK118" s="19"/>
      <c r="CZL118" s="19"/>
      <c r="CZM118" s="19"/>
      <c r="CZN118" s="197"/>
      <c r="CZO118" s="196"/>
      <c r="CZP118" s="196"/>
      <c r="CZQ118" s="195"/>
      <c r="CZR118" s="196"/>
      <c r="CZS118" s="195"/>
      <c r="CZT118" s="195"/>
      <c r="CZU118" s="195"/>
      <c r="CZV118" s="18"/>
      <c r="CZW118" s="19"/>
      <c r="CZX118" s="19"/>
      <c r="CZY118" s="19"/>
      <c r="CZZ118" s="19"/>
      <c r="DAA118" s="19"/>
      <c r="DAB118" s="19"/>
      <c r="DAC118" s="19"/>
      <c r="DAD118" s="197"/>
      <c r="DAE118" s="196"/>
      <c r="DAF118" s="196"/>
      <c r="DAG118" s="195"/>
      <c r="DAH118" s="196"/>
      <c r="DAI118" s="195"/>
      <c r="DAJ118" s="195"/>
      <c r="DAK118" s="195"/>
      <c r="DAL118" s="18"/>
      <c r="DAM118" s="19"/>
      <c r="DAN118" s="19"/>
      <c r="DAO118" s="19"/>
      <c r="DAP118" s="19"/>
      <c r="DAQ118" s="19"/>
      <c r="DAR118" s="19"/>
      <c r="DAS118" s="19"/>
      <c r="DAT118" s="197"/>
      <c r="DAU118" s="196"/>
      <c r="DAV118" s="196"/>
      <c r="DAW118" s="195"/>
      <c r="DAX118" s="196"/>
      <c r="DAY118" s="195"/>
      <c r="DAZ118" s="195"/>
      <c r="DBA118" s="195"/>
      <c r="DBB118" s="18"/>
      <c r="DBC118" s="19"/>
      <c r="DBD118" s="19"/>
      <c r="DBE118" s="19"/>
      <c r="DBF118" s="19"/>
      <c r="DBG118" s="19"/>
      <c r="DBH118" s="19"/>
      <c r="DBI118" s="19"/>
      <c r="DBJ118" s="197"/>
      <c r="DBK118" s="196"/>
      <c r="DBL118" s="196"/>
      <c r="DBM118" s="195"/>
      <c r="DBN118" s="196"/>
      <c r="DBO118" s="195"/>
      <c r="DBP118" s="195"/>
      <c r="DBQ118" s="195"/>
      <c r="DBR118" s="18"/>
      <c r="DBS118" s="19"/>
      <c r="DBT118" s="19"/>
      <c r="DBU118" s="19"/>
      <c r="DBV118" s="19"/>
      <c r="DBW118" s="19"/>
      <c r="DBX118" s="19"/>
      <c r="DBY118" s="19"/>
      <c r="DBZ118" s="197"/>
      <c r="DCA118" s="196"/>
      <c r="DCB118" s="196"/>
      <c r="DCC118" s="195"/>
      <c r="DCD118" s="196"/>
      <c r="DCE118" s="195"/>
      <c r="DCF118" s="195"/>
      <c r="DCG118" s="195"/>
      <c r="DCH118" s="18"/>
      <c r="DCI118" s="19"/>
      <c r="DCJ118" s="19"/>
      <c r="DCK118" s="19"/>
      <c r="DCL118" s="19"/>
      <c r="DCM118" s="19"/>
      <c r="DCN118" s="19"/>
      <c r="DCO118" s="19"/>
      <c r="DCP118" s="197"/>
      <c r="DCQ118" s="196"/>
      <c r="DCR118" s="196"/>
      <c r="DCS118" s="195"/>
      <c r="DCT118" s="196"/>
      <c r="DCU118" s="195"/>
      <c r="DCV118" s="195"/>
      <c r="DCW118" s="195"/>
      <c r="DCX118" s="18"/>
      <c r="DCY118" s="19"/>
      <c r="DCZ118" s="19"/>
      <c r="DDA118" s="19"/>
      <c r="DDB118" s="19"/>
      <c r="DDC118" s="19"/>
      <c r="DDD118" s="19"/>
      <c r="DDE118" s="19"/>
      <c r="DDF118" s="197"/>
      <c r="DDG118" s="196"/>
      <c r="DDH118" s="196"/>
      <c r="DDI118" s="195"/>
      <c r="DDJ118" s="196"/>
      <c r="DDK118" s="195"/>
      <c r="DDL118" s="195"/>
      <c r="DDM118" s="195"/>
      <c r="DDN118" s="18"/>
      <c r="DDO118" s="19"/>
      <c r="DDP118" s="19"/>
      <c r="DDQ118" s="19"/>
      <c r="DDR118" s="19"/>
      <c r="DDS118" s="19"/>
      <c r="DDT118" s="19"/>
      <c r="DDU118" s="19"/>
      <c r="DDV118" s="197"/>
      <c r="DDW118" s="196"/>
      <c r="DDX118" s="196"/>
      <c r="DDY118" s="195"/>
      <c r="DDZ118" s="196"/>
      <c r="DEA118" s="195"/>
      <c r="DEB118" s="195"/>
      <c r="DEC118" s="195"/>
      <c r="DED118" s="18"/>
      <c r="DEE118" s="19"/>
      <c r="DEF118" s="19"/>
      <c r="DEG118" s="19"/>
      <c r="DEH118" s="19"/>
      <c r="DEI118" s="19"/>
      <c r="DEJ118" s="19"/>
      <c r="DEK118" s="19"/>
      <c r="DEL118" s="197"/>
      <c r="DEM118" s="196"/>
      <c r="DEN118" s="196"/>
      <c r="DEO118" s="195"/>
      <c r="DEP118" s="196"/>
      <c r="DEQ118" s="195"/>
      <c r="DER118" s="195"/>
      <c r="DES118" s="195"/>
      <c r="DET118" s="18"/>
      <c r="DEU118" s="19"/>
      <c r="DEV118" s="19"/>
      <c r="DEW118" s="19"/>
      <c r="DEX118" s="19"/>
      <c r="DEY118" s="19"/>
      <c r="DEZ118" s="19"/>
      <c r="DFA118" s="19"/>
      <c r="DFB118" s="197"/>
      <c r="DFC118" s="196"/>
      <c r="DFD118" s="196"/>
      <c r="DFE118" s="195"/>
      <c r="DFF118" s="196"/>
      <c r="DFG118" s="195"/>
      <c r="DFH118" s="195"/>
      <c r="DFI118" s="195"/>
      <c r="DFJ118" s="18"/>
      <c r="DFK118" s="19"/>
      <c r="DFL118" s="19"/>
      <c r="DFM118" s="19"/>
      <c r="DFN118" s="19"/>
      <c r="DFO118" s="19"/>
      <c r="DFP118" s="19"/>
      <c r="DFQ118" s="19"/>
      <c r="DFR118" s="197"/>
      <c r="DFS118" s="196"/>
      <c r="DFT118" s="196"/>
      <c r="DFU118" s="195"/>
      <c r="DFV118" s="196"/>
      <c r="DFW118" s="195"/>
      <c r="DFX118" s="195"/>
      <c r="DFY118" s="195"/>
      <c r="DFZ118" s="18"/>
      <c r="DGA118" s="19"/>
      <c r="DGB118" s="19"/>
      <c r="DGC118" s="19"/>
      <c r="DGD118" s="19"/>
      <c r="DGE118" s="19"/>
      <c r="DGF118" s="19"/>
      <c r="DGG118" s="19"/>
      <c r="DGH118" s="197"/>
      <c r="DGI118" s="196"/>
      <c r="DGJ118" s="196"/>
      <c r="DGK118" s="195"/>
      <c r="DGL118" s="196"/>
      <c r="DGM118" s="195"/>
      <c r="DGN118" s="195"/>
      <c r="DGO118" s="195"/>
      <c r="DGP118" s="18"/>
      <c r="DGQ118" s="19"/>
      <c r="DGR118" s="19"/>
      <c r="DGS118" s="19"/>
      <c r="DGT118" s="19"/>
      <c r="DGU118" s="19"/>
      <c r="DGV118" s="19"/>
      <c r="DGW118" s="19"/>
      <c r="DGX118" s="197"/>
      <c r="DGY118" s="196"/>
      <c r="DGZ118" s="196"/>
      <c r="DHA118" s="195"/>
      <c r="DHB118" s="196"/>
      <c r="DHC118" s="195"/>
      <c r="DHD118" s="195"/>
      <c r="DHE118" s="195"/>
      <c r="DHF118" s="18"/>
      <c r="DHG118" s="19"/>
      <c r="DHH118" s="19"/>
      <c r="DHI118" s="19"/>
      <c r="DHJ118" s="19"/>
      <c r="DHK118" s="19"/>
      <c r="DHL118" s="19"/>
      <c r="DHM118" s="19"/>
      <c r="DHN118" s="197"/>
      <c r="DHO118" s="196"/>
      <c r="DHP118" s="196"/>
      <c r="DHQ118" s="195"/>
      <c r="DHR118" s="196"/>
      <c r="DHS118" s="195"/>
      <c r="DHT118" s="195"/>
      <c r="DHU118" s="195"/>
      <c r="DHV118" s="18"/>
      <c r="DHW118" s="19"/>
      <c r="DHX118" s="19"/>
      <c r="DHY118" s="19"/>
      <c r="DHZ118" s="19"/>
      <c r="DIA118" s="19"/>
      <c r="DIB118" s="19"/>
      <c r="DIC118" s="19"/>
      <c r="DID118" s="197"/>
      <c r="DIE118" s="196"/>
      <c r="DIF118" s="196"/>
      <c r="DIG118" s="195"/>
      <c r="DIH118" s="196"/>
      <c r="DII118" s="195"/>
      <c r="DIJ118" s="195"/>
      <c r="DIK118" s="195"/>
      <c r="DIL118" s="18"/>
      <c r="DIM118" s="19"/>
      <c r="DIN118" s="19"/>
      <c r="DIO118" s="19"/>
      <c r="DIP118" s="19"/>
      <c r="DIQ118" s="19"/>
      <c r="DIR118" s="19"/>
      <c r="DIS118" s="19"/>
      <c r="DIT118" s="197"/>
      <c r="DIU118" s="196"/>
      <c r="DIV118" s="196"/>
      <c r="DIW118" s="195"/>
      <c r="DIX118" s="196"/>
      <c r="DIY118" s="195"/>
      <c r="DIZ118" s="195"/>
      <c r="DJA118" s="195"/>
      <c r="DJB118" s="18"/>
      <c r="DJC118" s="19"/>
      <c r="DJD118" s="19"/>
      <c r="DJE118" s="19"/>
      <c r="DJF118" s="19"/>
      <c r="DJG118" s="19"/>
      <c r="DJH118" s="19"/>
      <c r="DJI118" s="19"/>
      <c r="DJJ118" s="197"/>
      <c r="DJK118" s="196"/>
      <c r="DJL118" s="196"/>
      <c r="DJM118" s="195"/>
      <c r="DJN118" s="196"/>
      <c r="DJO118" s="195"/>
      <c r="DJP118" s="195"/>
      <c r="DJQ118" s="195"/>
      <c r="DJR118" s="18"/>
      <c r="DJS118" s="19"/>
      <c r="DJT118" s="19"/>
      <c r="DJU118" s="19"/>
      <c r="DJV118" s="19"/>
      <c r="DJW118" s="19"/>
      <c r="DJX118" s="19"/>
      <c r="DJY118" s="19"/>
      <c r="DJZ118" s="197"/>
      <c r="DKA118" s="196"/>
      <c r="DKB118" s="196"/>
      <c r="DKC118" s="195"/>
      <c r="DKD118" s="196"/>
      <c r="DKE118" s="195"/>
      <c r="DKF118" s="195"/>
      <c r="DKG118" s="195"/>
      <c r="DKH118" s="18"/>
      <c r="DKI118" s="19"/>
      <c r="DKJ118" s="19"/>
      <c r="DKK118" s="19"/>
      <c r="DKL118" s="19"/>
      <c r="DKM118" s="19"/>
      <c r="DKN118" s="19"/>
      <c r="DKO118" s="19"/>
      <c r="DKP118" s="197"/>
      <c r="DKQ118" s="196"/>
      <c r="DKR118" s="196"/>
      <c r="DKS118" s="195"/>
      <c r="DKT118" s="196"/>
      <c r="DKU118" s="195"/>
      <c r="DKV118" s="195"/>
      <c r="DKW118" s="195"/>
      <c r="DKX118" s="18"/>
      <c r="DKY118" s="19"/>
      <c r="DKZ118" s="19"/>
      <c r="DLA118" s="19"/>
      <c r="DLB118" s="19"/>
      <c r="DLC118" s="19"/>
      <c r="DLD118" s="19"/>
      <c r="DLE118" s="19"/>
      <c r="DLF118" s="197"/>
      <c r="DLG118" s="196"/>
      <c r="DLH118" s="196"/>
      <c r="DLI118" s="195"/>
      <c r="DLJ118" s="196"/>
      <c r="DLK118" s="195"/>
      <c r="DLL118" s="195"/>
      <c r="DLM118" s="195"/>
      <c r="DLN118" s="18"/>
      <c r="DLO118" s="19"/>
      <c r="DLP118" s="19"/>
      <c r="DLQ118" s="19"/>
      <c r="DLR118" s="19"/>
      <c r="DLS118" s="19"/>
      <c r="DLT118" s="19"/>
      <c r="DLU118" s="19"/>
      <c r="DLV118" s="197"/>
      <c r="DLW118" s="196"/>
      <c r="DLX118" s="196"/>
      <c r="DLY118" s="195"/>
      <c r="DLZ118" s="196"/>
      <c r="DMA118" s="195"/>
      <c r="DMB118" s="195"/>
      <c r="DMC118" s="195"/>
      <c r="DMD118" s="18"/>
      <c r="DME118" s="19"/>
      <c r="DMF118" s="19"/>
      <c r="DMG118" s="19"/>
      <c r="DMH118" s="19"/>
      <c r="DMI118" s="19"/>
      <c r="DMJ118" s="19"/>
      <c r="DMK118" s="19"/>
      <c r="DML118" s="197"/>
      <c r="DMM118" s="196"/>
      <c r="DMN118" s="196"/>
      <c r="DMO118" s="195"/>
      <c r="DMP118" s="196"/>
      <c r="DMQ118" s="195"/>
      <c r="DMR118" s="195"/>
      <c r="DMS118" s="195"/>
      <c r="DMT118" s="18"/>
      <c r="DMU118" s="19"/>
      <c r="DMV118" s="19"/>
      <c r="DMW118" s="19"/>
      <c r="DMX118" s="19"/>
      <c r="DMY118" s="19"/>
      <c r="DMZ118" s="19"/>
      <c r="DNA118" s="19"/>
      <c r="DNB118" s="197"/>
      <c r="DNC118" s="196"/>
      <c r="DND118" s="196"/>
      <c r="DNE118" s="195"/>
      <c r="DNF118" s="196"/>
      <c r="DNG118" s="195"/>
      <c r="DNH118" s="195"/>
      <c r="DNI118" s="195"/>
      <c r="DNJ118" s="18"/>
      <c r="DNK118" s="19"/>
      <c r="DNL118" s="19"/>
      <c r="DNM118" s="19"/>
      <c r="DNN118" s="19"/>
      <c r="DNO118" s="19"/>
      <c r="DNP118" s="19"/>
      <c r="DNQ118" s="19"/>
      <c r="DNR118" s="197"/>
      <c r="DNS118" s="196"/>
      <c r="DNT118" s="196"/>
      <c r="DNU118" s="195"/>
      <c r="DNV118" s="196"/>
      <c r="DNW118" s="195"/>
      <c r="DNX118" s="195"/>
      <c r="DNY118" s="195"/>
      <c r="DNZ118" s="18"/>
      <c r="DOA118" s="19"/>
      <c r="DOB118" s="19"/>
      <c r="DOC118" s="19"/>
      <c r="DOD118" s="19"/>
      <c r="DOE118" s="19"/>
      <c r="DOF118" s="19"/>
      <c r="DOG118" s="19"/>
      <c r="DOH118" s="197"/>
      <c r="DOI118" s="196"/>
      <c r="DOJ118" s="196"/>
      <c r="DOK118" s="195"/>
      <c r="DOL118" s="196"/>
      <c r="DOM118" s="195"/>
      <c r="DON118" s="195"/>
      <c r="DOO118" s="195"/>
      <c r="DOP118" s="18"/>
      <c r="DOQ118" s="19"/>
      <c r="DOR118" s="19"/>
      <c r="DOS118" s="19"/>
      <c r="DOT118" s="19"/>
      <c r="DOU118" s="19"/>
      <c r="DOV118" s="19"/>
      <c r="DOW118" s="19"/>
      <c r="DOX118" s="197"/>
      <c r="DOY118" s="196"/>
      <c r="DOZ118" s="196"/>
      <c r="DPA118" s="195"/>
      <c r="DPB118" s="196"/>
      <c r="DPC118" s="195"/>
      <c r="DPD118" s="195"/>
      <c r="DPE118" s="195"/>
      <c r="DPF118" s="18"/>
      <c r="DPG118" s="19"/>
      <c r="DPH118" s="19"/>
      <c r="DPI118" s="19"/>
      <c r="DPJ118" s="19"/>
      <c r="DPK118" s="19"/>
      <c r="DPL118" s="19"/>
      <c r="DPM118" s="19"/>
      <c r="DPN118" s="197"/>
      <c r="DPO118" s="196"/>
      <c r="DPP118" s="196"/>
      <c r="DPQ118" s="195"/>
      <c r="DPR118" s="196"/>
      <c r="DPS118" s="195"/>
      <c r="DPT118" s="195"/>
      <c r="DPU118" s="195"/>
      <c r="DPV118" s="18"/>
      <c r="DPW118" s="19"/>
      <c r="DPX118" s="19"/>
      <c r="DPY118" s="19"/>
      <c r="DPZ118" s="19"/>
      <c r="DQA118" s="19"/>
      <c r="DQB118" s="19"/>
      <c r="DQC118" s="19"/>
      <c r="DQD118" s="197"/>
      <c r="DQE118" s="196"/>
      <c r="DQF118" s="196"/>
      <c r="DQG118" s="195"/>
      <c r="DQH118" s="196"/>
      <c r="DQI118" s="195"/>
      <c r="DQJ118" s="195"/>
      <c r="DQK118" s="195"/>
      <c r="DQL118" s="18"/>
      <c r="DQM118" s="19"/>
      <c r="DQN118" s="19"/>
      <c r="DQO118" s="19"/>
      <c r="DQP118" s="19"/>
      <c r="DQQ118" s="19"/>
      <c r="DQR118" s="19"/>
      <c r="DQS118" s="19"/>
      <c r="DQT118" s="197"/>
      <c r="DQU118" s="196"/>
      <c r="DQV118" s="196"/>
      <c r="DQW118" s="195"/>
      <c r="DQX118" s="196"/>
      <c r="DQY118" s="195"/>
      <c r="DQZ118" s="195"/>
      <c r="DRA118" s="195"/>
      <c r="DRB118" s="18"/>
      <c r="DRC118" s="19"/>
      <c r="DRD118" s="19"/>
      <c r="DRE118" s="19"/>
      <c r="DRF118" s="19"/>
      <c r="DRG118" s="19"/>
      <c r="DRH118" s="19"/>
      <c r="DRI118" s="19"/>
      <c r="DRJ118" s="197"/>
      <c r="DRK118" s="196"/>
      <c r="DRL118" s="196"/>
      <c r="DRM118" s="195"/>
      <c r="DRN118" s="196"/>
      <c r="DRO118" s="195"/>
      <c r="DRP118" s="195"/>
      <c r="DRQ118" s="195"/>
      <c r="DRR118" s="18"/>
      <c r="DRS118" s="19"/>
      <c r="DRT118" s="19"/>
      <c r="DRU118" s="19"/>
      <c r="DRV118" s="19"/>
      <c r="DRW118" s="19"/>
      <c r="DRX118" s="19"/>
      <c r="DRY118" s="19"/>
      <c r="DRZ118" s="197"/>
      <c r="DSA118" s="196"/>
      <c r="DSB118" s="196"/>
      <c r="DSC118" s="195"/>
      <c r="DSD118" s="196"/>
      <c r="DSE118" s="195"/>
      <c r="DSF118" s="195"/>
      <c r="DSG118" s="195"/>
      <c r="DSH118" s="18"/>
      <c r="DSI118" s="19"/>
      <c r="DSJ118" s="19"/>
      <c r="DSK118" s="19"/>
      <c r="DSL118" s="19"/>
      <c r="DSM118" s="19"/>
      <c r="DSN118" s="19"/>
      <c r="DSO118" s="19"/>
      <c r="DSP118" s="197"/>
      <c r="DSQ118" s="196"/>
      <c r="DSR118" s="196"/>
      <c r="DSS118" s="195"/>
      <c r="DST118" s="196"/>
      <c r="DSU118" s="195"/>
      <c r="DSV118" s="195"/>
      <c r="DSW118" s="195"/>
      <c r="DSX118" s="18"/>
      <c r="DSY118" s="19"/>
      <c r="DSZ118" s="19"/>
      <c r="DTA118" s="19"/>
      <c r="DTB118" s="19"/>
      <c r="DTC118" s="19"/>
      <c r="DTD118" s="19"/>
      <c r="DTE118" s="19"/>
      <c r="DTF118" s="197"/>
      <c r="DTG118" s="196"/>
      <c r="DTH118" s="196"/>
      <c r="DTI118" s="195"/>
      <c r="DTJ118" s="196"/>
      <c r="DTK118" s="195"/>
      <c r="DTL118" s="195"/>
      <c r="DTM118" s="195"/>
      <c r="DTN118" s="18"/>
      <c r="DTO118" s="19"/>
      <c r="DTP118" s="19"/>
      <c r="DTQ118" s="19"/>
      <c r="DTR118" s="19"/>
      <c r="DTS118" s="19"/>
      <c r="DTT118" s="19"/>
      <c r="DTU118" s="19"/>
      <c r="DTV118" s="197"/>
      <c r="DTW118" s="196"/>
      <c r="DTX118" s="196"/>
      <c r="DTY118" s="195"/>
      <c r="DTZ118" s="196"/>
      <c r="DUA118" s="195"/>
      <c r="DUB118" s="195"/>
      <c r="DUC118" s="195"/>
      <c r="DUD118" s="18"/>
      <c r="DUE118" s="19"/>
      <c r="DUF118" s="19"/>
      <c r="DUG118" s="19"/>
      <c r="DUH118" s="19"/>
      <c r="DUI118" s="19"/>
      <c r="DUJ118" s="19"/>
      <c r="DUK118" s="19"/>
      <c r="DUL118" s="197"/>
      <c r="DUM118" s="196"/>
      <c r="DUN118" s="196"/>
      <c r="DUO118" s="195"/>
      <c r="DUP118" s="196"/>
      <c r="DUQ118" s="195"/>
      <c r="DUR118" s="195"/>
      <c r="DUS118" s="195"/>
      <c r="DUT118" s="18"/>
      <c r="DUU118" s="19"/>
      <c r="DUV118" s="19"/>
      <c r="DUW118" s="19"/>
      <c r="DUX118" s="19"/>
      <c r="DUY118" s="19"/>
      <c r="DUZ118" s="19"/>
      <c r="DVA118" s="19"/>
      <c r="DVB118" s="197"/>
      <c r="DVC118" s="196"/>
      <c r="DVD118" s="196"/>
      <c r="DVE118" s="195"/>
      <c r="DVF118" s="196"/>
      <c r="DVG118" s="195"/>
      <c r="DVH118" s="195"/>
      <c r="DVI118" s="195"/>
      <c r="DVJ118" s="18"/>
      <c r="DVK118" s="19"/>
      <c r="DVL118" s="19"/>
      <c r="DVM118" s="19"/>
      <c r="DVN118" s="19"/>
      <c r="DVO118" s="19"/>
      <c r="DVP118" s="19"/>
      <c r="DVQ118" s="19"/>
      <c r="DVR118" s="197"/>
      <c r="DVS118" s="196"/>
      <c r="DVT118" s="196"/>
      <c r="DVU118" s="195"/>
      <c r="DVV118" s="196"/>
      <c r="DVW118" s="195"/>
      <c r="DVX118" s="195"/>
      <c r="DVY118" s="195"/>
      <c r="DVZ118" s="18"/>
      <c r="DWA118" s="19"/>
      <c r="DWB118" s="19"/>
      <c r="DWC118" s="19"/>
      <c r="DWD118" s="19"/>
      <c r="DWE118" s="19"/>
      <c r="DWF118" s="19"/>
      <c r="DWG118" s="19"/>
      <c r="DWH118" s="197"/>
      <c r="DWI118" s="196"/>
      <c r="DWJ118" s="196"/>
      <c r="DWK118" s="195"/>
      <c r="DWL118" s="196"/>
      <c r="DWM118" s="195"/>
      <c r="DWN118" s="195"/>
      <c r="DWO118" s="195"/>
      <c r="DWP118" s="18"/>
      <c r="DWQ118" s="19"/>
      <c r="DWR118" s="19"/>
      <c r="DWS118" s="19"/>
      <c r="DWT118" s="19"/>
      <c r="DWU118" s="19"/>
      <c r="DWV118" s="19"/>
      <c r="DWW118" s="19"/>
      <c r="DWX118" s="197"/>
      <c r="DWY118" s="196"/>
      <c r="DWZ118" s="196"/>
      <c r="DXA118" s="195"/>
      <c r="DXB118" s="196"/>
      <c r="DXC118" s="195"/>
      <c r="DXD118" s="195"/>
      <c r="DXE118" s="195"/>
      <c r="DXF118" s="18"/>
      <c r="DXG118" s="19"/>
      <c r="DXH118" s="19"/>
      <c r="DXI118" s="19"/>
      <c r="DXJ118" s="19"/>
      <c r="DXK118" s="19"/>
      <c r="DXL118" s="19"/>
      <c r="DXM118" s="19"/>
      <c r="DXN118" s="197"/>
      <c r="DXO118" s="196"/>
      <c r="DXP118" s="196"/>
      <c r="DXQ118" s="195"/>
      <c r="DXR118" s="196"/>
      <c r="DXS118" s="195"/>
      <c r="DXT118" s="195"/>
      <c r="DXU118" s="195"/>
      <c r="DXV118" s="18"/>
      <c r="DXW118" s="19"/>
      <c r="DXX118" s="19"/>
      <c r="DXY118" s="19"/>
      <c r="DXZ118" s="19"/>
      <c r="DYA118" s="19"/>
      <c r="DYB118" s="19"/>
      <c r="DYC118" s="19"/>
      <c r="DYD118" s="197"/>
      <c r="DYE118" s="196"/>
      <c r="DYF118" s="196"/>
      <c r="DYG118" s="195"/>
      <c r="DYH118" s="196"/>
      <c r="DYI118" s="195"/>
      <c r="DYJ118" s="195"/>
      <c r="DYK118" s="195"/>
      <c r="DYL118" s="18"/>
      <c r="DYM118" s="19"/>
      <c r="DYN118" s="19"/>
      <c r="DYO118" s="19"/>
      <c r="DYP118" s="19"/>
      <c r="DYQ118" s="19"/>
      <c r="DYR118" s="19"/>
      <c r="DYS118" s="19"/>
      <c r="DYT118" s="197"/>
      <c r="DYU118" s="196"/>
      <c r="DYV118" s="196"/>
      <c r="DYW118" s="195"/>
      <c r="DYX118" s="196"/>
      <c r="DYY118" s="195"/>
      <c r="DYZ118" s="195"/>
      <c r="DZA118" s="195"/>
      <c r="DZB118" s="18"/>
      <c r="DZC118" s="19"/>
      <c r="DZD118" s="19"/>
      <c r="DZE118" s="19"/>
      <c r="DZF118" s="19"/>
      <c r="DZG118" s="19"/>
      <c r="DZH118" s="19"/>
      <c r="DZI118" s="19"/>
      <c r="DZJ118" s="197"/>
      <c r="DZK118" s="196"/>
      <c r="DZL118" s="196"/>
      <c r="DZM118" s="195"/>
      <c r="DZN118" s="196"/>
      <c r="DZO118" s="195"/>
      <c r="DZP118" s="195"/>
      <c r="DZQ118" s="195"/>
      <c r="DZR118" s="18"/>
      <c r="DZS118" s="19"/>
      <c r="DZT118" s="19"/>
      <c r="DZU118" s="19"/>
      <c r="DZV118" s="19"/>
      <c r="DZW118" s="19"/>
      <c r="DZX118" s="19"/>
      <c r="DZY118" s="19"/>
      <c r="DZZ118" s="197"/>
      <c r="EAA118" s="196"/>
      <c r="EAB118" s="196"/>
      <c r="EAC118" s="195"/>
      <c r="EAD118" s="196"/>
      <c r="EAE118" s="195"/>
      <c r="EAF118" s="195"/>
      <c r="EAG118" s="195"/>
      <c r="EAH118" s="18"/>
      <c r="EAI118" s="19"/>
      <c r="EAJ118" s="19"/>
      <c r="EAK118" s="19"/>
      <c r="EAL118" s="19"/>
      <c r="EAM118" s="19"/>
      <c r="EAN118" s="19"/>
      <c r="EAO118" s="19"/>
      <c r="EAP118" s="197"/>
      <c r="EAQ118" s="196"/>
      <c r="EAR118" s="196"/>
      <c r="EAS118" s="195"/>
      <c r="EAT118" s="196"/>
      <c r="EAU118" s="195"/>
      <c r="EAV118" s="195"/>
      <c r="EAW118" s="195"/>
      <c r="EAX118" s="18"/>
      <c r="EAY118" s="19"/>
      <c r="EAZ118" s="19"/>
      <c r="EBA118" s="19"/>
      <c r="EBB118" s="19"/>
      <c r="EBC118" s="19"/>
      <c r="EBD118" s="19"/>
      <c r="EBE118" s="19"/>
      <c r="EBF118" s="197"/>
      <c r="EBG118" s="196"/>
      <c r="EBH118" s="196"/>
      <c r="EBI118" s="195"/>
      <c r="EBJ118" s="196"/>
      <c r="EBK118" s="195"/>
      <c r="EBL118" s="195"/>
      <c r="EBM118" s="195"/>
      <c r="EBN118" s="18"/>
      <c r="EBO118" s="19"/>
      <c r="EBP118" s="19"/>
      <c r="EBQ118" s="19"/>
      <c r="EBR118" s="19"/>
      <c r="EBS118" s="19"/>
      <c r="EBT118" s="19"/>
      <c r="EBU118" s="19"/>
      <c r="EBV118" s="197"/>
      <c r="EBW118" s="196"/>
      <c r="EBX118" s="196"/>
      <c r="EBY118" s="195"/>
      <c r="EBZ118" s="196"/>
      <c r="ECA118" s="195"/>
      <c r="ECB118" s="195"/>
      <c r="ECC118" s="195"/>
      <c r="ECD118" s="18"/>
      <c r="ECE118" s="19"/>
      <c r="ECF118" s="19"/>
      <c r="ECG118" s="19"/>
      <c r="ECH118" s="19"/>
      <c r="ECI118" s="19"/>
      <c r="ECJ118" s="19"/>
      <c r="ECK118" s="19"/>
      <c r="ECL118" s="197"/>
      <c r="ECM118" s="196"/>
      <c r="ECN118" s="196"/>
      <c r="ECO118" s="195"/>
      <c r="ECP118" s="196"/>
      <c r="ECQ118" s="195"/>
      <c r="ECR118" s="195"/>
      <c r="ECS118" s="195"/>
      <c r="ECT118" s="18"/>
      <c r="ECU118" s="19"/>
      <c r="ECV118" s="19"/>
      <c r="ECW118" s="19"/>
      <c r="ECX118" s="19"/>
      <c r="ECY118" s="19"/>
      <c r="ECZ118" s="19"/>
      <c r="EDA118" s="19"/>
      <c r="EDB118" s="197"/>
      <c r="EDC118" s="196"/>
      <c r="EDD118" s="196"/>
      <c r="EDE118" s="195"/>
      <c r="EDF118" s="196"/>
      <c r="EDG118" s="195"/>
      <c r="EDH118" s="195"/>
      <c r="EDI118" s="195"/>
      <c r="EDJ118" s="18"/>
      <c r="EDK118" s="19"/>
      <c r="EDL118" s="19"/>
      <c r="EDM118" s="19"/>
      <c r="EDN118" s="19"/>
      <c r="EDO118" s="19"/>
      <c r="EDP118" s="19"/>
      <c r="EDQ118" s="19"/>
      <c r="EDR118" s="197"/>
      <c r="EDS118" s="196"/>
      <c r="EDT118" s="196"/>
      <c r="EDU118" s="195"/>
      <c r="EDV118" s="196"/>
      <c r="EDW118" s="195"/>
      <c r="EDX118" s="195"/>
      <c r="EDY118" s="195"/>
      <c r="EDZ118" s="18"/>
      <c r="EEA118" s="19"/>
      <c r="EEB118" s="19"/>
      <c r="EEC118" s="19"/>
      <c r="EED118" s="19"/>
      <c r="EEE118" s="19"/>
      <c r="EEF118" s="19"/>
      <c r="EEG118" s="19"/>
      <c r="EEH118" s="197"/>
      <c r="EEI118" s="196"/>
      <c r="EEJ118" s="196"/>
      <c r="EEK118" s="195"/>
      <c r="EEL118" s="196"/>
      <c r="EEM118" s="195"/>
      <c r="EEN118" s="195"/>
      <c r="EEO118" s="195"/>
      <c r="EEP118" s="18"/>
      <c r="EEQ118" s="19"/>
      <c r="EER118" s="19"/>
      <c r="EES118" s="19"/>
      <c r="EET118" s="19"/>
      <c r="EEU118" s="19"/>
      <c r="EEV118" s="19"/>
      <c r="EEW118" s="19"/>
      <c r="EEX118" s="197"/>
      <c r="EEY118" s="196"/>
      <c r="EEZ118" s="196"/>
      <c r="EFA118" s="195"/>
      <c r="EFB118" s="196"/>
      <c r="EFC118" s="195"/>
      <c r="EFD118" s="195"/>
      <c r="EFE118" s="195"/>
      <c r="EFF118" s="18"/>
      <c r="EFG118" s="19"/>
      <c r="EFH118" s="19"/>
      <c r="EFI118" s="19"/>
      <c r="EFJ118" s="19"/>
      <c r="EFK118" s="19"/>
      <c r="EFL118" s="19"/>
      <c r="EFM118" s="19"/>
      <c r="EFN118" s="197"/>
      <c r="EFO118" s="196"/>
      <c r="EFP118" s="196"/>
      <c r="EFQ118" s="195"/>
      <c r="EFR118" s="196"/>
      <c r="EFS118" s="195"/>
      <c r="EFT118" s="195"/>
      <c r="EFU118" s="195"/>
      <c r="EFV118" s="18"/>
      <c r="EFW118" s="19"/>
      <c r="EFX118" s="19"/>
      <c r="EFY118" s="19"/>
      <c r="EFZ118" s="19"/>
      <c r="EGA118" s="19"/>
      <c r="EGB118" s="19"/>
      <c r="EGC118" s="19"/>
      <c r="EGD118" s="197"/>
      <c r="EGE118" s="196"/>
      <c r="EGF118" s="196"/>
      <c r="EGG118" s="195"/>
      <c r="EGH118" s="196"/>
      <c r="EGI118" s="195"/>
      <c r="EGJ118" s="195"/>
      <c r="EGK118" s="195"/>
      <c r="EGL118" s="18"/>
      <c r="EGM118" s="19"/>
      <c r="EGN118" s="19"/>
      <c r="EGO118" s="19"/>
      <c r="EGP118" s="19"/>
      <c r="EGQ118" s="19"/>
      <c r="EGR118" s="19"/>
      <c r="EGS118" s="19"/>
      <c r="EGT118" s="197"/>
      <c r="EGU118" s="196"/>
      <c r="EGV118" s="196"/>
      <c r="EGW118" s="195"/>
      <c r="EGX118" s="196"/>
      <c r="EGY118" s="195"/>
      <c r="EGZ118" s="195"/>
      <c r="EHA118" s="195"/>
      <c r="EHB118" s="18"/>
      <c r="EHC118" s="19"/>
      <c r="EHD118" s="19"/>
      <c r="EHE118" s="19"/>
      <c r="EHF118" s="19"/>
      <c r="EHG118" s="19"/>
      <c r="EHH118" s="19"/>
      <c r="EHI118" s="19"/>
      <c r="EHJ118" s="197"/>
      <c r="EHK118" s="196"/>
      <c r="EHL118" s="196"/>
      <c r="EHM118" s="195"/>
      <c r="EHN118" s="196"/>
      <c r="EHO118" s="195"/>
      <c r="EHP118" s="195"/>
      <c r="EHQ118" s="195"/>
      <c r="EHR118" s="18"/>
      <c r="EHS118" s="19"/>
      <c r="EHT118" s="19"/>
      <c r="EHU118" s="19"/>
      <c r="EHV118" s="19"/>
      <c r="EHW118" s="19"/>
      <c r="EHX118" s="19"/>
      <c r="EHY118" s="19"/>
      <c r="EHZ118" s="197"/>
      <c r="EIA118" s="196"/>
      <c r="EIB118" s="196"/>
      <c r="EIC118" s="195"/>
      <c r="EID118" s="196"/>
      <c r="EIE118" s="195"/>
      <c r="EIF118" s="195"/>
      <c r="EIG118" s="195"/>
      <c r="EIH118" s="18"/>
      <c r="EII118" s="19"/>
      <c r="EIJ118" s="19"/>
      <c r="EIK118" s="19"/>
      <c r="EIL118" s="19"/>
      <c r="EIM118" s="19"/>
      <c r="EIN118" s="19"/>
      <c r="EIO118" s="19"/>
      <c r="EIP118" s="197"/>
      <c r="EIQ118" s="196"/>
      <c r="EIR118" s="196"/>
      <c r="EIS118" s="195"/>
      <c r="EIT118" s="196"/>
      <c r="EIU118" s="195"/>
      <c r="EIV118" s="195"/>
      <c r="EIW118" s="195"/>
      <c r="EIX118" s="18"/>
      <c r="EIY118" s="19"/>
      <c r="EIZ118" s="19"/>
      <c r="EJA118" s="19"/>
      <c r="EJB118" s="19"/>
      <c r="EJC118" s="19"/>
      <c r="EJD118" s="19"/>
      <c r="EJE118" s="19"/>
      <c r="EJF118" s="197"/>
      <c r="EJG118" s="196"/>
      <c r="EJH118" s="196"/>
      <c r="EJI118" s="195"/>
      <c r="EJJ118" s="196"/>
      <c r="EJK118" s="195"/>
      <c r="EJL118" s="195"/>
      <c r="EJM118" s="195"/>
      <c r="EJN118" s="18"/>
      <c r="EJO118" s="19"/>
      <c r="EJP118" s="19"/>
      <c r="EJQ118" s="19"/>
      <c r="EJR118" s="19"/>
      <c r="EJS118" s="19"/>
      <c r="EJT118" s="19"/>
      <c r="EJU118" s="19"/>
      <c r="EJV118" s="197"/>
      <c r="EJW118" s="196"/>
      <c r="EJX118" s="196"/>
      <c r="EJY118" s="195"/>
      <c r="EJZ118" s="196"/>
      <c r="EKA118" s="195"/>
      <c r="EKB118" s="195"/>
      <c r="EKC118" s="195"/>
      <c r="EKD118" s="18"/>
      <c r="EKE118" s="19"/>
      <c r="EKF118" s="19"/>
      <c r="EKG118" s="19"/>
      <c r="EKH118" s="19"/>
      <c r="EKI118" s="19"/>
      <c r="EKJ118" s="19"/>
      <c r="EKK118" s="19"/>
      <c r="EKL118" s="197"/>
      <c r="EKM118" s="196"/>
      <c r="EKN118" s="196"/>
      <c r="EKO118" s="195"/>
      <c r="EKP118" s="196"/>
      <c r="EKQ118" s="195"/>
      <c r="EKR118" s="195"/>
      <c r="EKS118" s="195"/>
      <c r="EKT118" s="18"/>
      <c r="EKU118" s="19"/>
      <c r="EKV118" s="19"/>
      <c r="EKW118" s="19"/>
      <c r="EKX118" s="19"/>
      <c r="EKY118" s="19"/>
      <c r="EKZ118" s="19"/>
      <c r="ELA118" s="19"/>
      <c r="ELB118" s="197"/>
      <c r="ELC118" s="196"/>
      <c r="ELD118" s="196"/>
      <c r="ELE118" s="195"/>
      <c r="ELF118" s="196"/>
      <c r="ELG118" s="195"/>
      <c r="ELH118" s="195"/>
      <c r="ELI118" s="195"/>
      <c r="ELJ118" s="18"/>
      <c r="ELK118" s="19"/>
      <c r="ELL118" s="19"/>
      <c r="ELM118" s="19"/>
      <c r="ELN118" s="19"/>
      <c r="ELO118" s="19"/>
      <c r="ELP118" s="19"/>
      <c r="ELQ118" s="19"/>
      <c r="ELR118" s="197"/>
      <c r="ELS118" s="196"/>
      <c r="ELT118" s="196"/>
      <c r="ELU118" s="195"/>
      <c r="ELV118" s="196"/>
      <c r="ELW118" s="195"/>
      <c r="ELX118" s="195"/>
      <c r="ELY118" s="195"/>
      <c r="ELZ118" s="18"/>
      <c r="EMA118" s="19"/>
      <c r="EMB118" s="19"/>
      <c r="EMC118" s="19"/>
      <c r="EMD118" s="19"/>
      <c r="EME118" s="19"/>
      <c r="EMF118" s="19"/>
      <c r="EMG118" s="19"/>
      <c r="EMH118" s="197"/>
      <c r="EMI118" s="196"/>
      <c r="EMJ118" s="196"/>
      <c r="EMK118" s="195"/>
      <c r="EML118" s="196"/>
      <c r="EMM118" s="195"/>
      <c r="EMN118" s="195"/>
      <c r="EMO118" s="195"/>
      <c r="EMP118" s="18"/>
      <c r="EMQ118" s="19"/>
      <c r="EMR118" s="19"/>
      <c r="EMS118" s="19"/>
      <c r="EMT118" s="19"/>
      <c r="EMU118" s="19"/>
      <c r="EMV118" s="19"/>
      <c r="EMW118" s="19"/>
      <c r="EMX118" s="197"/>
      <c r="EMY118" s="196"/>
      <c r="EMZ118" s="196"/>
      <c r="ENA118" s="195"/>
      <c r="ENB118" s="196"/>
      <c r="ENC118" s="195"/>
      <c r="END118" s="195"/>
      <c r="ENE118" s="195"/>
      <c r="ENF118" s="18"/>
      <c r="ENG118" s="19"/>
      <c r="ENH118" s="19"/>
      <c r="ENI118" s="19"/>
      <c r="ENJ118" s="19"/>
      <c r="ENK118" s="19"/>
      <c r="ENL118" s="19"/>
      <c r="ENM118" s="19"/>
      <c r="ENN118" s="197"/>
      <c r="ENO118" s="196"/>
      <c r="ENP118" s="196"/>
      <c r="ENQ118" s="195"/>
      <c r="ENR118" s="196"/>
      <c r="ENS118" s="195"/>
      <c r="ENT118" s="195"/>
      <c r="ENU118" s="195"/>
      <c r="ENV118" s="18"/>
      <c r="ENW118" s="19"/>
      <c r="ENX118" s="19"/>
      <c r="ENY118" s="19"/>
      <c r="ENZ118" s="19"/>
      <c r="EOA118" s="19"/>
      <c r="EOB118" s="19"/>
      <c r="EOC118" s="19"/>
      <c r="EOD118" s="197"/>
      <c r="EOE118" s="196"/>
      <c r="EOF118" s="196"/>
      <c r="EOG118" s="195"/>
      <c r="EOH118" s="196"/>
      <c r="EOI118" s="195"/>
      <c r="EOJ118" s="195"/>
      <c r="EOK118" s="195"/>
      <c r="EOL118" s="18"/>
      <c r="EOM118" s="19"/>
      <c r="EON118" s="19"/>
      <c r="EOO118" s="19"/>
      <c r="EOP118" s="19"/>
      <c r="EOQ118" s="19"/>
      <c r="EOR118" s="19"/>
      <c r="EOS118" s="19"/>
      <c r="EOT118" s="197"/>
      <c r="EOU118" s="196"/>
      <c r="EOV118" s="196"/>
      <c r="EOW118" s="195"/>
      <c r="EOX118" s="196"/>
      <c r="EOY118" s="195"/>
      <c r="EOZ118" s="195"/>
      <c r="EPA118" s="195"/>
      <c r="EPB118" s="18"/>
      <c r="EPC118" s="19"/>
      <c r="EPD118" s="19"/>
      <c r="EPE118" s="19"/>
      <c r="EPF118" s="19"/>
      <c r="EPG118" s="19"/>
      <c r="EPH118" s="19"/>
      <c r="EPI118" s="19"/>
      <c r="EPJ118" s="197"/>
      <c r="EPK118" s="196"/>
      <c r="EPL118" s="196"/>
      <c r="EPM118" s="195"/>
      <c r="EPN118" s="196"/>
      <c r="EPO118" s="195"/>
      <c r="EPP118" s="195"/>
      <c r="EPQ118" s="195"/>
      <c r="EPR118" s="18"/>
      <c r="EPS118" s="19"/>
      <c r="EPT118" s="19"/>
      <c r="EPU118" s="19"/>
      <c r="EPV118" s="19"/>
      <c r="EPW118" s="19"/>
      <c r="EPX118" s="19"/>
      <c r="EPY118" s="19"/>
      <c r="EPZ118" s="197"/>
      <c r="EQA118" s="196"/>
      <c r="EQB118" s="196"/>
      <c r="EQC118" s="195"/>
      <c r="EQD118" s="196"/>
      <c r="EQE118" s="195"/>
      <c r="EQF118" s="195"/>
      <c r="EQG118" s="195"/>
      <c r="EQH118" s="18"/>
      <c r="EQI118" s="19"/>
      <c r="EQJ118" s="19"/>
      <c r="EQK118" s="19"/>
      <c r="EQL118" s="19"/>
      <c r="EQM118" s="19"/>
      <c r="EQN118" s="19"/>
      <c r="EQO118" s="19"/>
      <c r="EQP118" s="197"/>
      <c r="EQQ118" s="196"/>
      <c r="EQR118" s="196"/>
      <c r="EQS118" s="195"/>
      <c r="EQT118" s="196"/>
      <c r="EQU118" s="195"/>
      <c r="EQV118" s="195"/>
      <c r="EQW118" s="195"/>
      <c r="EQX118" s="18"/>
      <c r="EQY118" s="19"/>
      <c r="EQZ118" s="19"/>
      <c r="ERA118" s="19"/>
      <c r="ERB118" s="19"/>
      <c r="ERC118" s="19"/>
      <c r="ERD118" s="19"/>
      <c r="ERE118" s="19"/>
      <c r="ERF118" s="197"/>
      <c r="ERG118" s="196"/>
      <c r="ERH118" s="196"/>
      <c r="ERI118" s="195"/>
      <c r="ERJ118" s="196"/>
      <c r="ERK118" s="195"/>
      <c r="ERL118" s="195"/>
      <c r="ERM118" s="195"/>
      <c r="ERN118" s="18"/>
      <c r="ERO118" s="19"/>
      <c r="ERP118" s="19"/>
      <c r="ERQ118" s="19"/>
      <c r="ERR118" s="19"/>
      <c r="ERS118" s="19"/>
      <c r="ERT118" s="19"/>
      <c r="ERU118" s="19"/>
      <c r="ERV118" s="197"/>
      <c r="ERW118" s="196"/>
      <c r="ERX118" s="196"/>
      <c r="ERY118" s="195"/>
      <c r="ERZ118" s="196"/>
      <c r="ESA118" s="195"/>
      <c r="ESB118" s="195"/>
      <c r="ESC118" s="195"/>
      <c r="ESD118" s="18"/>
      <c r="ESE118" s="19"/>
      <c r="ESF118" s="19"/>
      <c r="ESG118" s="19"/>
      <c r="ESH118" s="19"/>
      <c r="ESI118" s="19"/>
      <c r="ESJ118" s="19"/>
      <c r="ESK118" s="19"/>
      <c r="ESL118" s="197"/>
      <c r="ESM118" s="196"/>
      <c r="ESN118" s="196"/>
      <c r="ESO118" s="195"/>
      <c r="ESP118" s="196"/>
      <c r="ESQ118" s="195"/>
      <c r="ESR118" s="195"/>
      <c r="ESS118" s="195"/>
      <c r="EST118" s="18"/>
      <c r="ESU118" s="19"/>
      <c r="ESV118" s="19"/>
      <c r="ESW118" s="19"/>
      <c r="ESX118" s="19"/>
      <c r="ESY118" s="19"/>
      <c r="ESZ118" s="19"/>
      <c r="ETA118" s="19"/>
      <c r="ETB118" s="197"/>
      <c r="ETC118" s="196"/>
      <c r="ETD118" s="196"/>
      <c r="ETE118" s="195"/>
      <c r="ETF118" s="196"/>
      <c r="ETG118" s="195"/>
      <c r="ETH118" s="195"/>
      <c r="ETI118" s="195"/>
      <c r="ETJ118" s="18"/>
      <c r="ETK118" s="19"/>
      <c r="ETL118" s="19"/>
      <c r="ETM118" s="19"/>
      <c r="ETN118" s="19"/>
      <c r="ETO118" s="19"/>
      <c r="ETP118" s="19"/>
      <c r="ETQ118" s="19"/>
      <c r="ETR118" s="197"/>
      <c r="ETS118" s="196"/>
      <c r="ETT118" s="196"/>
      <c r="ETU118" s="195"/>
      <c r="ETV118" s="196"/>
      <c r="ETW118" s="195"/>
      <c r="ETX118" s="195"/>
      <c r="ETY118" s="195"/>
      <c r="ETZ118" s="18"/>
      <c r="EUA118" s="19"/>
      <c r="EUB118" s="19"/>
      <c r="EUC118" s="19"/>
      <c r="EUD118" s="19"/>
      <c r="EUE118" s="19"/>
      <c r="EUF118" s="19"/>
      <c r="EUG118" s="19"/>
      <c r="EUH118" s="197"/>
      <c r="EUI118" s="196"/>
      <c r="EUJ118" s="196"/>
      <c r="EUK118" s="195"/>
      <c r="EUL118" s="196"/>
      <c r="EUM118" s="195"/>
      <c r="EUN118" s="195"/>
      <c r="EUO118" s="195"/>
      <c r="EUP118" s="18"/>
      <c r="EUQ118" s="19"/>
      <c r="EUR118" s="19"/>
      <c r="EUS118" s="19"/>
      <c r="EUT118" s="19"/>
      <c r="EUU118" s="19"/>
      <c r="EUV118" s="19"/>
      <c r="EUW118" s="19"/>
      <c r="EUX118" s="197"/>
      <c r="EUY118" s="196"/>
      <c r="EUZ118" s="196"/>
      <c r="EVA118" s="195"/>
      <c r="EVB118" s="196"/>
      <c r="EVC118" s="195"/>
      <c r="EVD118" s="195"/>
      <c r="EVE118" s="195"/>
      <c r="EVF118" s="18"/>
      <c r="EVG118" s="19"/>
      <c r="EVH118" s="19"/>
      <c r="EVI118" s="19"/>
      <c r="EVJ118" s="19"/>
      <c r="EVK118" s="19"/>
      <c r="EVL118" s="19"/>
      <c r="EVM118" s="19"/>
      <c r="EVN118" s="197"/>
      <c r="EVO118" s="196"/>
      <c r="EVP118" s="196"/>
      <c r="EVQ118" s="195"/>
      <c r="EVR118" s="196"/>
      <c r="EVS118" s="195"/>
      <c r="EVT118" s="195"/>
      <c r="EVU118" s="195"/>
      <c r="EVV118" s="18"/>
      <c r="EVW118" s="19"/>
      <c r="EVX118" s="19"/>
      <c r="EVY118" s="19"/>
      <c r="EVZ118" s="19"/>
      <c r="EWA118" s="19"/>
      <c r="EWB118" s="19"/>
      <c r="EWC118" s="19"/>
      <c r="EWD118" s="197"/>
      <c r="EWE118" s="196"/>
      <c r="EWF118" s="196"/>
      <c r="EWG118" s="195"/>
      <c r="EWH118" s="196"/>
      <c r="EWI118" s="195"/>
      <c r="EWJ118" s="195"/>
      <c r="EWK118" s="195"/>
      <c r="EWL118" s="18"/>
      <c r="EWM118" s="19"/>
      <c r="EWN118" s="19"/>
      <c r="EWO118" s="19"/>
      <c r="EWP118" s="19"/>
      <c r="EWQ118" s="19"/>
      <c r="EWR118" s="19"/>
      <c r="EWS118" s="19"/>
      <c r="EWT118" s="197"/>
      <c r="EWU118" s="196"/>
      <c r="EWV118" s="196"/>
      <c r="EWW118" s="195"/>
      <c r="EWX118" s="196"/>
      <c r="EWY118" s="195"/>
      <c r="EWZ118" s="195"/>
      <c r="EXA118" s="195"/>
      <c r="EXB118" s="18"/>
      <c r="EXC118" s="19"/>
      <c r="EXD118" s="19"/>
      <c r="EXE118" s="19"/>
      <c r="EXF118" s="19"/>
      <c r="EXG118" s="19"/>
      <c r="EXH118" s="19"/>
      <c r="EXI118" s="19"/>
      <c r="EXJ118" s="197"/>
      <c r="EXK118" s="196"/>
      <c r="EXL118" s="196"/>
      <c r="EXM118" s="195"/>
      <c r="EXN118" s="196"/>
      <c r="EXO118" s="195"/>
      <c r="EXP118" s="195"/>
      <c r="EXQ118" s="195"/>
      <c r="EXR118" s="18"/>
      <c r="EXS118" s="19"/>
      <c r="EXT118" s="19"/>
      <c r="EXU118" s="19"/>
      <c r="EXV118" s="19"/>
      <c r="EXW118" s="19"/>
      <c r="EXX118" s="19"/>
      <c r="EXY118" s="19"/>
      <c r="EXZ118" s="197"/>
      <c r="EYA118" s="196"/>
      <c r="EYB118" s="196"/>
      <c r="EYC118" s="195"/>
      <c r="EYD118" s="196"/>
      <c r="EYE118" s="195"/>
      <c r="EYF118" s="195"/>
      <c r="EYG118" s="195"/>
      <c r="EYH118" s="18"/>
      <c r="EYI118" s="19"/>
      <c r="EYJ118" s="19"/>
      <c r="EYK118" s="19"/>
      <c r="EYL118" s="19"/>
      <c r="EYM118" s="19"/>
      <c r="EYN118" s="19"/>
      <c r="EYO118" s="19"/>
      <c r="EYP118" s="197"/>
      <c r="EYQ118" s="196"/>
      <c r="EYR118" s="196"/>
      <c r="EYS118" s="195"/>
      <c r="EYT118" s="196"/>
      <c r="EYU118" s="195"/>
      <c r="EYV118" s="195"/>
      <c r="EYW118" s="195"/>
      <c r="EYX118" s="18"/>
      <c r="EYY118" s="19"/>
      <c r="EYZ118" s="19"/>
      <c r="EZA118" s="19"/>
      <c r="EZB118" s="19"/>
      <c r="EZC118" s="19"/>
      <c r="EZD118" s="19"/>
      <c r="EZE118" s="19"/>
      <c r="EZF118" s="197"/>
      <c r="EZG118" s="196"/>
      <c r="EZH118" s="196"/>
      <c r="EZI118" s="195"/>
      <c r="EZJ118" s="196"/>
      <c r="EZK118" s="195"/>
      <c r="EZL118" s="195"/>
      <c r="EZM118" s="195"/>
      <c r="EZN118" s="18"/>
      <c r="EZO118" s="19"/>
      <c r="EZP118" s="19"/>
      <c r="EZQ118" s="19"/>
      <c r="EZR118" s="19"/>
      <c r="EZS118" s="19"/>
      <c r="EZT118" s="19"/>
      <c r="EZU118" s="19"/>
      <c r="EZV118" s="197"/>
      <c r="EZW118" s="196"/>
      <c r="EZX118" s="196"/>
      <c r="EZY118" s="195"/>
      <c r="EZZ118" s="196"/>
      <c r="FAA118" s="195"/>
      <c r="FAB118" s="195"/>
      <c r="FAC118" s="195"/>
      <c r="FAD118" s="18"/>
      <c r="FAE118" s="19"/>
      <c r="FAF118" s="19"/>
      <c r="FAG118" s="19"/>
      <c r="FAH118" s="19"/>
      <c r="FAI118" s="19"/>
      <c r="FAJ118" s="19"/>
      <c r="FAK118" s="19"/>
      <c r="FAL118" s="197"/>
      <c r="FAM118" s="196"/>
      <c r="FAN118" s="196"/>
      <c r="FAO118" s="195"/>
      <c r="FAP118" s="196"/>
      <c r="FAQ118" s="195"/>
      <c r="FAR118" s="195"/>
      <c r="FAS118" s="195"/>
      <c r="FAT118" s="18"/>
      <c r="FAU118" s="19"/>
      <c r="FAV118" s="19"/>
      <c r="FAW118" s="19"/>
      <c r="FAX118" s="19"/>
      <c r="FAY118" s="19"/>
      <c r="FAZ118" s="19"/>
      <c r="FBA118" s="19"/>
      <c r="FBB118" s="197"/>
      <c r="FBC118" s="196"/>
      <c r="FBD118" s="196"/>
      <c r="FBE118" s="195"/>
      <c r="FBF118" s="196"/>
      <c r="FBG118" s="195"/>
      <c r="FBH118" s="195"/>
      <c r="FBI118" s="195"/>
      <c r="FBJ118" s="18"/>
      <c r="FBK118" s="19"/>
      <c r="FBL118" s="19"/>
      <c r="FBM118" s="19"/>
      <c r="FBN118" s="19"/>
      <c r="FBO118" s="19"/>
      <c r="FBP118" s="19"/>
      <c r="FBQ118" s="19"/>
      <c r="FBR118" s="197"/>
      <c r="FBS118" s="196"/>
      <c r="FBT118" s="196"/>
      <c r="FBU118" s="195"/>
      <c r="FBV118" s="196"/>
      <c r="FBW118" s="195"/>
      <c r="FBX118" s="195"/>
      <c r="FBY118" s="195"/>
      <c r="FBZ118" s="18"/>
      <c r="FCA118" s="19"/>
      <c r="FCB118" s="19"/>
      <c r="FCC118" s="19"/>
      <c r="FCD118" s="19"/>
      <c r="FCE118" s="19"/>
      <c r="FCF118" s="19"/>
      <c r="FCG118" s="19"/>
      <c r="FCH118" s="197"/>
      <c r="FCI118" s="196"/>
      <c r="FCJ118" s="196"/>
      <c r="FCK118" s="195"/>
      <c r="FCL118" s="196"/>
      <c r="FCM118" s="195"/>
      <c r="FCN118" s="195"/>
      <c r="FCO118" s="195"/>
      <c r="FCP118" s="18"/>
      <c r="FCQ118" s="19"/>
      <c r="FCR118" s="19"/>
      <c r="FCS118" s="19"/>
      <c r="FCT118" s="19"/>
      <c r="FCU118" s="19"/>
      <c r="FCV118" s="19"/>
      <c r="FCW118" s="19"/>
      <c r="FCX118" s="197"/>
      <c r="FCY118" s="196"/>
      <c r="FCZ118" s="196"/>
      <c r="FDA118" s="195"/>
      <c r="FDB118" s="196"/>
      <c r="FDC118" s="195"/>
      <c r="FDD118" s="195"/>
      <c r="FDE118" s="195"/>
      <c r="FDF118" s="18"/>
      <c r="FDG118" s="19"/>
      <c r="FDH118" s="19"/>
      <c r="FDI118" s="19"/>
      <c r="FDJ118" s="19"/>
      <c r="FDK118" s="19"/>
      <c r="FDL118" s="19"/>
      <c r="FDM118" s="19"/>
      <c r="FDN118" s="197"/>
      <c r="FDO118" s="196"/>
      <c r="FDP118" s="196"/>
      <c r="FDQ118" s="195"/>
      <c r="FDR118" s="196"/>
      <c r="FDS118" s="195"/>
      <c r="FDT118" s="195"/>
      <c r="FDU118" s="195"/>
      <c r="FDV118" s="18"/>
      <c r="FDW118" s="19"/>
      <c r="FDX118" s="19"/>
      <c r="FDY118" s="19"/>
      <c r="FDZ118" s="19"/>
      <c r="FEA118" s="19"/>
      <c r="FEB118" s="19"/>
      <c r="FEC118" s="19"/>
      <c r="FED118" s="197"/>
      <c r="FEE118" s="196"/>
      <c r="FEF118" s="196"/>
      <c r="FEG118" s="195"/>
      <c r="FEH118" s="196"/>
      <c r="FEI118" s="195"/>
      <c r="FEJ118" s="195"/>
      <c r="FEK118" s="195"/>
      <c r="FEL118" s="18"/>
      <c r="FEM118" s="19"/>
      <c r="FEN118" s="19"/>
      <c r="FEO118" s="19"/>
      <c r="FEP118" s="19"/>
      <c r="FEQ118" s="19"/>
      <c r="FER118" s="19"/>
      <c r="FES118" s="19"/>
      <c r="FET118" s="197"/>
      <c r="FEU118" s="196"/>
      <c r="FEV118" s="196"/>
      <c r="FEW118" s="195"/>
      <c r="FEX118" s="196"/>
      <c r="FEY118" s="195"/>
      <c r="FEZ118" s="195"/>
      <c r="FFA118" s="195"/>
      <c r="FFB118" s="18"/>
      <c r="FFC118" s="19"/>
      <c r="FFD118" s="19"/>
      <c r="FFE118" s="19"/>
      <c r="FFF118" s="19"/>
      <c r="FFG118" s="19"/>
      <c r="FFH118" s="19"/>
      <c r="FFI118" s="19"/>
      <c r="FFJ118" s="197"/>
      <c r="FFK118" s="196"/>
      <c r="FFL118" s="196"/>
      <c r="FFM118" s="195"/>
      <c r="FFN118" s="196"/>
      <c r="FFO118" s="195"/>
      <c r="FFP118" s="195"/>
      <c r="FFQ118" s="195"/>
      <c r="FFR118" s="18"/>
      <c r="FFS118" s="19"/>
      <c r="FFT118" s="19"/>
      <c r="FFU118" s="19"/>
      <c r="FFV118" s="19"/>
      <c r="FFW118" s="19"/>
      <c r="FFX118" s="19"/>
      <c r="FFY118" s="19"/>
      <c r="FFZ118" s="197"/>
      <c r="FGA118" s="196"/>
      <c r="FGB118" s="196"/>
      <c r="FGC118" s="195"/>
      <c r="FGD118" s="196"/>
      <c r="FGE118" s="195"/>
      <c r="FGF118" s="195"/>
      <c r="FGG118" s="195"/>
      <c r="FGH118" s="18"/>
      <c r="FGI118" s="19"/>
      <c r="FGJ118" s="19"/>
      <c r="FGK118" s="19"/>
      <c r="FGL118" s="19"/>
      <c r="FGM118" s="19"/>
      <c r="FGN118" s="19"/>
      <c r="FGO118" s="19"/>
      <c r="FGP118" s="197"/>
      <c r="FGQ118" s="196"/>
      <c r="FGR118" s="196"/>
      <c r="FGS118" s="195"/>
      <c r="FGT118" s="196"/>
      <c r="FGU118" s="195"/>
      <c r="FGV118" s="195"/>
      <c r="FGW118" s="195"/>
      <c r="FGX118" s="18"/>
      <c r="FGY118" s="19"/>
      <c r="FGZ118" s="19"/>
      <c r="FHA118" s="19"/>
      <c r="FHB118" s="19"/>
      <c r="FHC118" s="19"/>
      <c r="FHD118" s="19"/>
      <c r="FHE118" s="19"/>
      <c r="FHF118" s="197"/>
      <c r="FHG118" s="196"/>
      <c r="FHH118" s="196"/>
      <c r="FHI118" s="195"/>
      <c r="FHJ118" s="196"/>
      <c r="FHK118" s="195"/>
      <c r="FHL118" s="195"/>
      <c r="FHM118" s="195"/>
      <c r="FHN118" s="18"/>
      <c r="FHO118" s="19"/>
      <c r="FHP118" s="19"/>
      <c r="FHQ118" s="19"/>
      <c r="FHR118" s="19"/>
      <c r="FHS118" s="19"/>
      <c r="FHT118" s="19"/>
      <c r="FHU118" s="19"/>
      <c r="FHV118" s="197"/>
      <c r="FHW118" s="196"/>
      <c r="FHX118" s="196"/>
      <c r="FHY118" s="195"/>
      <c r="FHZ118" s="196"/>
      <c r="FIA118" s="195"/>
      <c r="FIB118" s="195"/>
      <c r="FIC118" s="195"/>
      <c r="FID118" s="18"/>
      <c r="FIE118" s="19"/>
      <c r="FIF118" s="19"/>
      <c r="FIG118" s="19"/>
      <c r="FIH118" s="19"/>
      <c r="FII118" s="19"/>
      <c r="FIJ118" s="19"/>
      <c r="FIK118" s="19"/>
      <c r="FIL118" s="197"/>
      <c r="FIM118" s="196"/>
      <c r="FIN118" s="196"/>
      <c r="FIO118" s="195"/>
      <c r="FIP118" s="196"/>
      <c r="FIQ118" s="195"/>
      <c r="FIR118" s="195"/>
      <c r="FIS118" s="195"/>
      <c r="FIT118" s="18"/>
      <c r="FIU118" s="19"/>
      <c r="FIV118" s="19"/>
      <c r="FIW118" s="19"/>
      <c r="FIX118" s="19"/>
      <c r="FIY118" s="19"/>
      <c r="FIZ118" s="19"/>
      <c r="FJA118" s="19"/>
      <c r="FJB118" s="197"/>
      <c r="FJC118" s="196"/>
      <c r="FJD118" s="196"/>
      <c r="FJE118" s="195"/>
      <c r="FJF118" s="196"/>
      <c r="FJG118" s="195"/>
      <c r="FJH118" s="195"/>
      <c r="FJI118" s="195"/>
      <c r="FJJ118" s="18"/>
      <c r="FJK118" s="19"/>
      <c r="FJL118" s="19"/>
      <c r="FJM118" s="19"/>
      <c r="FJN118" s="19"/>
      <c r="FJO118" s="19"/>
      <c r="FJP118" s="19"/>
      <c r="FJQ118" s="19"/>
      <c r="FJR118" s="197"/>
      <c r="FJS118" s="196"/>
      <c r="FJT118" s="196"/>
      <c r="FJU118" s="195"/>
      <c r="FJV118" s="196"/>
      <c r="FJW118" s="195"/>
      <c r="FJX118" s="195"/>
      <c r="FJY118" s="195"/>
      <c r="FJZ118" s="18"/>
      <c r="FKA118" s="19"/>
      <c r="FKB118" s="19"/>
      <c r="FKC118" s="19"/>
      <c r="FKD118" s="19"/>
      <c r="FKE118" s="19"/>
      <c r="FKF118" s="19"/>
      <c r="FKG118" s="19"/>
      <c r="FKH118" s="197"/>
      <c r="FKI118" s="196"/>
      <c r="FKJ118" s="196"/>
      <c r="FKK118" s="195"/>
      <c r="FKL118" s="196"/>
      <c r="FKM118" s="195"/>
      <c r="FKN118" s="195"/>
      <c r="FKO118" s="195"/>
      <c r="FKP118" s="18"/>
      <c r="FKQ118" s="19"/>
      <c r="FKR118" s="19"/>
      <c r="FKS118" s="19"/>
      <c r="FKT118" s="19"/>
      <c r="FKU118" s="19"/>
      <c r="FKV118" s="19"/>
      <c r="FKW118" s="19"/>
      <c r="FKX118" s="197"/>
      <c r="FKY118" s="196"/>
      <c r="FKZ118" s="196"/>
      <c r="FLA118" s="195"/>
      <c r="FLB118" s="196"/>
      <c r="FLC118" s="195"/>
      <c r="FLD118" s="195"/>
      <c r="FLE118" s="195"/>
      <c r="FLF118" s="18"/>
      <c r="FLG118" s="19"/>
      <c r="FLH118" s="19"/>
      <c r="FLI118" s="19"/>
      <c r="FLJ118" s="19"/>
      <c r="FLK118" s="19"/>
      <c r="FLL118" s="19"/>
      <c r="FLM118" s="19"/>
      <c r="FLN118" s="197"/>
      <c r="FLO118" s="196"/>
      <c r="FLP118" s="196"/>
      <c r="FLQ118" s="195"/>
      <c r="FLR118" s="196"/>
      <c r="FLS118" s="195"/>
      <c r="FLT118" s="195"/>
      <c r="FLU118" s="195"/>
      <c r="FLV118" s="18"/>
      <c r="FLW118" s="19"/>
      <c r="FLX118" s="19"/>
      <c r="FLY118" s="19"/>
      <c r="FLZ118" s="19"/>
      <c r="FMA118" s="19"/>
      <c r="FMB118" s="19"/>
      <c r="FMC118" s="19"/>
      <c r="FMD118" s="197"/>
      <c r="FME118" s="196"/>
      <c r="FMF118" s="196"/>
      <c r="FMG118" s="195"/>
      <c r="FMH118" s="196"/>
      <c r="FMI118" s="195"/>
      <c r="FMJ118" s="195"/>
      <c r="FMK118" s="195"/>
      <c r="FML118" s="18"/>
      <c r="FMM118" s="19"/>
      <c r="FMN118" s="19"/>
      <c r="FMO118" s="19"/>
      <c r="FMP118" s="19"/>
      <c r="FMQ118" s="19"/>
      <c r="FMR118" s="19"/>
      <c r="FMS118" s="19"/>
      <c r="FMT118" s="197"/>
      <c r="FMU118" s="196"/>
      <c r="FMV118" s="196"/>
      <c r="FMW118" s="195"/>
      <c r="FMX118" s="196"/>
      <c r="FMY118" s="195"/>
      <c r="FMZ118" s="195"/>
      <c r="FNA118" s="195"/>
      <c r="FNB118" s="18"/>
      <c r="FNC118" s="19"/>
      <c r="FND118" s="19"/>
      <c r="FNE118" s="19"/>
      <c r="FNF118" s="19"/>
      <c r="FNG118" s="19"/>
      <c r="FNH118" s="19"/>
      <c r="FNI118" s="19"/>
      <c r="FNJ118" s="197"/>
      <c r="FNK118" s="196"/>
      <c r="FNL118" s="196"/>
      <c r="FNM118" s="195"/>
      <c r="FNN118" s="196"/>
      <c r="FNO118" s="195"/>
      <c r="FNP118" s="195"/>
      <c r="FNQ118" s="195"/>
      <c r="FNR118" s="18"/>
      <c r="FNS118" s="19"/>
      <c r="FNT118" s="19"/>
      <c r="FNU118" s="19"/>
      <c r="FNV118" s="19"/>
      <c r="FNW118" s="19"/>
      <c r="FNX118" s="19"/>
      <c r="FNY118" s="19"/>
      <c r="FNZ118" s="197"/>
      <c r="FOA118" s="196"/>
      <c r="FOB118" s="196"/>
      <c r="FOC118" s="195"/>
      <c r="FOD118" s="196"/>
      <c r="FOE118" s="195"/>
      <c r="FOF118" s="195"/>
      <c r="FOG118" s="195"/>
      <c r="FOH118" s="18"/>
      <c r="FOI118" s="19"/>
      <c r="FOJ118" s="19"/>
      <c r="FOK118" s="19"/>
      <c r="FOL118" s="19"/>
      <c r="FOM118" s="19"/>
      <c r="FON118" s="19"/>
      <c r="FOO118" s="19"/>
      <c r="FOP118" s="197"/>
      <c r="FOQ118" s="196"/>
      <c r="FOR118" s="196"/>
      <c r="FOS118" s="195"/>
      <c r="FOT118" s="196"/>
      <c r="FOU118" s="195"/>
      <c r="FOV118" s="195"/>
      <c r="FOW118" s="195"/>
      <c r="FOX118" s="18"/>
      <c r="FOY118" s="19"/>
      <c r="FOZ118" s="19"/>
      <c r="FPA118" s="19"/>
      <c r="FPB118" s="19"/>
      <c r="FPC118" s="19"/>
      <c r="FPD118" s="19"/>
      <c r="FPE118" s="19"/>
      <c r="FPF118" s="197"/>
      <c r="FPG118" s="196"/>
      <c r="FPH118" s="196"/>
      <c r="FPI118" s="195"/>
      <c r="FPJ118" s="196"/>
      <c r="FPK118" s="195"/>
      <c r="FPL118" s="195"/>
      <c r="FPM118" s="195"/>
      <c r="FPN118" s="18"/>
      <c r="FPO118" s="19"/>
      <c r="FPP118" s="19"/>
      <c r="FPQ118" s="19"/>
      <c r="FPR118" s="19"/>
      <c r="FPS118" s="19"/>
      <c r="FPT118" s="19"/>
      <c r="FPU118" s="19"/>
      <c r="FPV118" s="197"/>
      <c r="FPW118" s="196"/>
      <c r="FPX118" s="196"/>
      <c r="FPY118" s="195"/>
      <c r="FPZ118" s="196"/>
      <c r="FQA118" s="195"/>
      <c r="FQB118" s="195"/>
      <c r="FQC118" s="195"/>
      <c r="FQD118" s="18"/>
      <c r="FQE118" s="19"/>
      <c r="FQF118" s="19"/>
      <c r="FQG118" s="19"/>
      <c r="FQH118" s="19"/>
      <c r="FQI118" s="19"/>
      <c r="FQJ118" s="19"/>
      <c r="FQK118" s="19"/>
      <c r="FQL118" s="197"/>
      <c r="FQM118" s="196"/>
      <c r="FQN118" s="196"/>
      <c r="FQO118" s="195"/>
      <c r="FQP118" s="196"/>
      <c r="FQQ118" s="195"/>
      <c r="FQR118" s="195"/>
      <c r="FQS118" s="195"/>
      <c r="FQT118" s="18"/>
      <c r="FQU118" s="19"/>
      <c r="FQV118" s="19"/>
      <c r="FQW118" s="19"/>
      <c r="FQX118" s="19"/>
      <c r="FQY118" s="19"/>
      <c r="FQZ118" s="19"/>
      <c r="FRA118" s="19"/>
      <c r="FRB118" s="197"/>
      <c r="FRC118" s="196"/>
      <c r="FRD118" s="196"/>
      <c r="FRE118" s="195"/>
      <c r="FRF118" s="196"/>
      <c r="FRG118" s="195"/>
      <c r="FRH118" s="195"/>
      <c r="FRI118" s="195"/>
      <c r="FRJ118" s="18"/>
      <c r="FRK118" s="19"/>
      <c r="FRL118" s="19"/>
      <c r="FRM118" s="19"/>
      <c r="FRN118" s="19"/>
      <c r="FRO118" s="19"/>
      <c r="FRP118" s="19"/>
      <c r="FRQ118" s="19"/>
      <c r="FRR118" s="197"/>
      <c r="FRS118" s="196"/>
      <c r="FRT118" s="196"/>
      <c r="FRU118" s="195"/>
      <c r="FRV118" s="196"/>
      <c r="FRW118" s="195"/>
      <c r="FRX118" s="195"/>
      <c r="FRY118" s="195"/>
      <c r="FRZ118" s="18"/>
      <c r="FSA118" s="19"/>
      <c r="FSB118" s="19"/>
      <c r="FSC118" s="19"/>
      <c r="FSD118" s="19"/>
      <c r="FSE118" s="19"/>
      <c r="FSF118" s="19"/>
      <c r="FSG118" s="19"/>
      <c r="FSH118" s="197"/>
      <c r="FSI118" s="196"/>
      <c r="FSJ118" s="196"/>
      <c r="FSK118" s="195"/>
      <c r="FSL118" s="196"/>
      <c r="FSM118" s="195"/>
      <c r="FSN118" s="195"/>
      <c r="FSO118" s="195"/>
      <c r="FSP118" s="18"/>
      <c r="FSQ118" s="19"/>
      <c r="FSR118" s="19"/>
      <c r="FSS118" s="19"/>
      <c r="FST118" s="19"/>
      <c r="FSU118" s="19"/>
      <c r="FSV118" s="19"/>
      <c r="FSW118" s="19"/>
      <c r="FSX118" s="197"/>
      <c r="FSY118" s="196"/>
      <c r="FSZ118" s="196"/>
      <c r="FTA118" s="195"/>
      <c r="FTB118" s="196"/>
      <c r="FTC118" s="195"/>
      <c r="FTD118" s="195"/>
      <c r="FTE118" s="195"/>
      <c r="FTF118" s="18"/>
      <c r="FTG118" s="19"/>
      <c r="FTH118" s="19"/>
      <c r="FTI118" s="19"/>
      <c r="FTJ118" s="19"/>
      <c r="FTK118" s="19"/>
      <c r="FTL118" s="19"/>
      <c r="FTM118" s="19"/>
      <c r="FTN118" s="197"/>
      <c r="FTO118" s="196"/>
      <c r="FTP118" s="196"/>
      <c r="FTQ118" s="195"/>
      <c r="FTR118" s="196"/>
      <c r="FTS118" s="195"/>
      <c r="FTT118" s="195"/>
      <c r="FTU118" s="195"/>
      <c r="FTV118" s="18"/>
      <c r="FTW118" s="19"/>
      <c r="FTX118" s="19"/>
      <c r="FTY118" s="19"/>
      <c r="FTZ118" s="19"/>
      <c r="FUA118" s="19"/>
      <c r="FUB118" s="19"/>
      <c r="FUC118" s="19"/>
      <c r="FUD118" s="197"/>
      <c r="FUE118" s="196"/>
      <c r="FUF118" s="196"/>
      <c r="FUG118" s="195"/>
      <c r="FUH118" s="196"/>
      <c r="FUI118" s="195"/>
      <c r="FUJ118" s="195"/>
      <c r="FUK118" s="195"/>
      <c r="FUL118" s="18"/>
      <c r="FUM118" s="19"/>
      <c r="FUN118" s="19"/>
      <c r="FUO118" s="19"/>
      <c r="FUP118" s="19"/>
      <c r="FUQ118" s="19"/>
      <c r="FUR118" s="19"/>
      <c r="FUS118" s="19"/>
      <c r="FUT118" s="197"/>
      <c r="FUU118" s="196"/>
      <c r="FUV118" s="196"/>
      <c r="FUW118" s="195"/>
      <c r="FUX118" s="196"/>
      <c r="FUY118" s="195"/>
      <c r="FUZ118" s="195"/>
      <c r="FVA118" s="195"/>
      <c r="FVB118" s="18"/>
      <c r="FVC118" s="19"/>
      <c r="FVD118" s="19"/>
      <c r="FVE118" s="19"/>
      <c r="FVF118" s="19"/>
      <c r="FVG118" s="19"/>
      <c r="FVH118" s="19"/>
      <c r="FVI118" s="19"/>
      <c r="FVJ118" s="197"/>
      <c r="FVK118" s="196"/>
      <c r="FVL118" s="196"/>
      <c r="FVM118" s="195"/>
      <c r="FVN118" s="196"/>
      <c r="FVO118" s="195"/>
      <c r="FVP118" s="195"/>
      <c r="FVQ118" s="195"/>
      <c r="FVR118" s="18"/>
      <c r="FVS118" s="19"/>
      <c r="FVT118" s="19"/>
      <c r="FVU118" s="19"/>
      <c r="FVV118" s="19"/>
      <c r="FVW118" s="19"/>
      <c r="FVX118" s="19"/>
      <c r="FVY118" s="19"/>
      <c r="FVZ118" s="197"/>
      <c r="FWA118" s="196"/>
      <c r="FWB118" s="196"/>
      <c r="FWC118" s="195"/>
      <c r="FWD118" s="196"/>
      <c r="FWE118" s="195"/>
      <c r="FWF118" s="195"/>
      <c r="FWG118" s="195"/>
      <c r="FWH118" s="18"/>
      <c r="FWI118" s="19"/>
      <c r="FWJ118" s="19"/>
      <c r="FWK118" s="19"/>
      <c r="FWL118" s="19"/>
      <c r="FWM118" s="19"/>
      <c r="FWN118" s="19"/>
      <c r="FWO118" s="19"/>
      <c r="FWP118" s="197"/>
      <c r="FWQ118" s="196"/>
      <c r="FWR118" s="196"/>
      <c r="FWS118" s="195"/>
      <c r="FWT118" s="196"/>
      <c r="FWU118" s="195"/>
      <c r="FWV118" s="195"/>
      <c r="FWW118" s="195"/>
      <c r="FWX118" s="18"/>
      <c r="FWY118" s="19"/>
      <c r="FWZ118" s="19"/>
      <c r="FXA118" s="19"/>
      <c r="FXB118" s="19"/>
      <c r="FXC118" s="19"/>
      <c r="FXD118" s="19"/>
      <c r="FXE118" s="19"/>
      <c r="FXF118" s="197"/>
      <c r="FXG118" s="196"/>
      <c r="FXH118" s="196"/>
      <c r="FXI118" s="195"/>
      <c r="FXJ118" s="196"/>
      <c r="FXK118" s="195"/>
      <c r="FXL118" s="195"/>
      <c r="FXM118" s="195"/>
      <c r="FXN118" s="18"/>
      <c r="FXO118" s="19"/>
      <c r="FXP118" s="19"/>
      <c r="FXQ118" s="19"/>
      <c r="FXR118" s="19"/>
      <c r="FXS118" s="19"/>
      <c r="FXT118" s="19"/>
      <c r="FXU118" s="19"/>
      <c r="FXV118" s="197"/>
      <c r="FXW118" s="196"/>
      <c r="FXX118" s="196"/>
      <c r="FXY118" s="195"/>
      <c r="FXZ118" s="196"/>
      <c r="FYA118" s="195"/>
      <c r="FYB118" s="195"/>
      <c r="FYC118" s="195"/>
      <c r="FYD118" s="18"/>
      <c r="FYE118" s="19"/>
      <c r="FYF118" s="19"/>
      <c r="FYG118" s="19"/>
      <c r="FYH118" s="19"/>
      <c r="FYI118" s="19"/>
      <c r="FYJ118" s="19"/>
      <c r="FYK118" s="19"/>
      <c r="FYL118" s="197"/>
      <c r="FYM118" s="196"/>
      <c r="FYN118" s="196"/>
      <c r="FYO118" s="195"/>
      <c r="FYP118" s="196"/>
      <c r="FYQ118" s="195"/>
      <c r="FYR118" s="195"/>
      <c r="FYS118" s="195"/>
      <c r="FYT118" s="18"/>
      <c r="FYU118" s="19"/>
      <c r="FYV118" s="19"/>
      <c r="FYW118" s="19"/>
      <c r="FYX118" s="19"/>
      <c r="FYY118" s="19"/>
      <c r="FYZ118" s="19"/>
      <c r="FZA118" s="19"/>
      <c r="FZB118" s="197"/>
      <c r="FZC118" s="196"/>
      <c r="FZD118" s="196"/>
      <c r="FZE118" s="195"/>
      <c r="FZF118" s="196"/>
      <c r="FZG118" s="195"/>
      <c r="FZH118" s="195"/>
      <c r="FZI118" s="195"/>
      <c r="FZJ118" s="18"/>
      <c r="FZK118" s="19"/>
      <c r="FZL118" s="19"/>
      <c r="FZM118" s="19"/>
      <c r="FZN118" s="19"/>
      <c r="FZO118" s="19"/>
      <c r="FZP118" s="19"/>
      <c r="FZQ118" s="19"/>
      <c r="FZR118" s="197"/>
      <c r="FZS118" s="196"/>
      <c r="FZT118" s="196"/>
      <c r="FZU118" s="195"/>
      <c r="FZV118" s="196"/>
      <c r="FZW118" s="195"/>
      <c r="FZX118" s="195"/>
      <c r="FZY118" s="195"/>
      <c r="FZZ118" s="18"/>
      <c r="GAA118" s="19"/>
      <c r="GAB118" s="19"/>
      <c r="GAC118" s="19"/>
      <c r="GAD118" s="19"/>
      <c r="GAE118" s="19"/>
      <c r="GAF118" s="19"/>
      <c r="GAG118" s="19"/>
      <c r="GAH118" s="197"/>
      <c r="GAI118" s="196"/>
      <c r="GAJ118" s="196"/>
      <c r="GAK118" s="195"/>
      <c r="GAL118" s="196"/>
      <c r="GAM118" s="195"/>
      <c r="GAN118" s="195"/>
      <c r="GAO118" s="195"/>
      <c r="GAP118" s="18"/>
      <c r="GAQ118" s="19"/>
      <c r="GAR118" s="19"/>
      <c r="GAS118" s="19"/>
      <c r="GAT118" s="19"/>
      <c r="GAU118" s="19"/>
      <c r="GAV118" s="19"/>
      <c r="GAW118" s="19"/>
      <c r="GAX118" s="197"/>
      <c r="GAY118" s="196"/>
      <c r="GAZ118" s="196"/>
      <c r="GBA118" s="195"/>
      <c r="GBB118" s="196"/>
      <c r="GBC118" s="195"/>
      <c r="GBD118" s="195"/>
      <c r="GBE118" s="195"/>
      <c r="GBF118" s="18"/>
      <c r="GBG118" s="19"/>
      <c r="GBH118" s="19"/>
      <c r="GBI118" s="19"/>
      <c r="GBJ118" s="19"/>
      <c r="GBK118" s="19"/>
      <c r="GBL118" s="19"/>
      <c r="GBM118" s="19"/>
      <c r="GBN118" s="197"/>
      <c r="GBO118" s="196"/>
      <c r="GBP118" s="196"/>
      <c r="GBQ118" s="195"/>
      <c r="GBR118" s="196"/>
      <c r="GBS118" s="195"/>
      <c r="GBT118" s="195"/>
      <c r="GBU118" s="195"/>
      <c r="GBV118" s="18"/>
      <c r="GBW118" s="19"/>
      <c r="GBX118" s="19"/>
      <c r="GBY118" s="19"/>
      <c r="GBZ118" s="19"/>
      <c r="GCA118" s="19"/>
      <c r="GCB118" s="19"/>
      <c r="GCC118" s="19"/>
      <c r="GCD118" s="197"/>
      <c r="GCE118" s="196"/>
      <c r="GCF118" s="196"/>
      <c r="GCG118" s="195"/>
      <c r="GCH118" s="196"/>
      <c r="GCI118" s="195"/>
      <c r="GCJ118" s="195"/>
      <c r="GCK118" s="195"/>
      <c r="GCL118" s="18"/>
      <c r="GCM118" s="19"/>
      <c r="GCN118" s="19"/>
      <c r="GCO118" s="19"/>
      <c r="GCP118" s="19"/>
      <c r="GCQ118" s="19"/>
      <c r="GCR118" s="19"/>
      <c r="GCS118" s="19"/>
      <c r="GCT118" s="197"/>
      <c r="GCU118" s="196"/>
      <c r="GCV118" s="196"/>
      <c r="GCW118" s="195"/>
      <c r="GCX118" s="196"/>
      <c r="GCY118" s="195"/>
      <c r="GCZ118" s="195"/>
      <c r="GDA118" s="195"/>
      <c r="GDB118" s="18"/>
      <c r="GDC118" s="19"/>
      <c r="GDD118" s="19"/>
      <c r="GDE118" s="19"/>
      <c r="GDF118" s="19"/>
      <c r="GDG118" s="19"/>
      <c r="GDH118" s="19"/>
      <c r="GDI118" s="19"/>
      <c r="GDJ118" s="197"/>
      <c r="GDK118" s="196"/>
      <c r="GDL118" s="196"/>
      <c r="GDM118" s="195"/>
      <c r="GDN118" s="196"/>
      <c r="GDO118" s="195"/>
      <c r="GDP118" s="195"/>
      <c r="GDQ118" s="195"/>
      <c r="GDR118" s="18"/>
      <c r="GDS118" s="19"/>
      <c r="GDT118" s="19"/>
      <c r="GDU118" s="19"/>
      <c r="GDV118" s="19"/>
      <c r="GDW118" s="19"/>
      <c r="GDX118" s="19"/>
      <c r="GDY118" s="19"/>
      <c r="GDZ118" s="197"/>
      <c r="GEA118" s="196"/>
      <c r="GEB118" s="196"/>
      <c r="GEC118" s="195"/>
      <c r="GED118" s="196"/>
      <c r="GEE118" s="195"/>
      <c r="GEF118" s="195"/>
      <c r="GEG118" s="195"/>
      <c r="GEH118" s="18"/>
      <c r="GEI118" s="19"/>
      <c r="GEJ118" s="19"/>
      <c r="GEK118" s="19"/>
      <c r="GEL118" s="19"/>
      <c r="GEM118" s="19"/>
      <c r="GEN118" s="19"/>
      <c r="GEO118" s="19"/>
      <c r="GEP118" s="197"/>
      <c r="GEQ118" s="196"/>
      <c r="GER118" s="196"/>
      <c r="GES118" s="195"/>
      <c r="GET118" s="196"/>
      <c r="GEU118" s="195"/>
      <c r="GEV118" s="195"/>
      <c r="GEW118" s="195"/>
      <c r="GEX118" s="18"/>
      <c r="GEY118" s="19"/>
      <c r="GEZ118" s="19"/>
      <c r="GFA118" s="19"/>
      <c r="GFB118" s="19"/>
      <c r="GFC118" s="19"/>
      <c r="GFD118" s="19"/>
      <c r="GFE118" s="19"/>
      <c r="GFF118" s="197"/>
      <c r="GFG118" s="196"/>
      <c r="GFH118" s="196"/>
      <c r="GFI118" s="195"/>
      <c r="GFJ118" s="196"/>
      <c r="GFK118" s="195"/>
      <c r="GFL118" s="195"/>
      <c r="GFM118" s="195"/>
      <c r="GFN118" s="18"/>
      <c r="GFO118" s="19"/>
      <c r="GFP118" s="19"/>
      <c r="GFQ118" s="19"/>
      <c r="GFR118" s="19"/>
      <c r="GFS118" s="19"/>
      <c r="GFT118" s="19"/>
      <c r="GFU118" s="19"/>
      <c r="GFV118" s="197"/>
      <c r="GFW118" s="196"/>
      <c r="GFX118" s="196"/>
      <c r="GFY118" s="195"/>
      <c r="GFZ118" s="196"/>
      <c r="GGA118" s="195"/>
      <c r="GGB118" s="195"/>
      <c r="GGC118" s="195"/>
      <c r="GGD118" s="18"/>
      <c r="GGE118" s="19"/>
      <c r="GGF118" s="19"/>
      <c r="GGG118" s="19"/>
      <c r="GGH118" s="19"/>
      <c r="GGI118" s="19"/>
      <c r="GGJ118" s="19"/>
      <c r="GGK118" s="19"/>
      <c r="GGL118" s="197"/>
      <c r="GGM118" s="196"/>
      <c r="GGN118" s="196"/>
      <c r="GGO118" s="195"/>
      <c r="GGP118" s="196"/>
      <c r="GGQ118" s="195"/>
      <c r="GGR118" s="195"/>
      <c r="GGS118" s="195"/>
      <c r="GGT118" s="18"/>
      <c r="GGU118" s="19"/>
      <c r="GGV118" s="19"/>
      <c r="GGW118" s="19"/>
      <c r="GGX118" s="19"/>
      <c r="GGY118" s="19"/>
      <c r="GGZ118" s="19"/>
      <c r="GHA118" s="19"/>
      <c r="GHB118" s="197"/>
      <c r="GHC118" s="196"/>
      <c r="GHD118" s="196"/>
      <c r="GHE118" s="195"/>
      <c r="GHF118" s="196"/>
      <c r="GHG118" s="195"/>
      <c r="GHH118" s="195"/>
      <c r="GHI118" s="195"/>
      <c r="GHJ118" s="18"/>
      <c r="GHK118" s="19"/>
      <c r="GHL118" s="19"/>
      <c r="GHM118" s="19"/>
      <c r="GHN118" s="19"/>
      <c r="GHO118" s="19"/>
      <c r="GHP118" s="19"/>
      <c r="GHQ118" s="19"/>
      <c r="GHR118" s="197"/>
      <c r="GHS118" s="196"/>
      <c r="GHT118" s="196"/>
      <c r="GHU118" s="195"/>
      <c r="GHV118" s="196"/>
      <c r="GHW118" s="195"/>
      <c r="GHX118" s="195"/>
      <c r="GHY118" s="195"/>
      <c r="GHZ118" s="18"/>
      <c r="GIA118" s="19"/>
      <c r="GIB118" s="19"/>
      <c r="GIC118" s="19"/>
      <c r="GID118" s="19"/>
      <c r="GIE118" s="19"/>
      <c r="GIF118" s="19"/>
      <c r="GIG118" s="19"/>
      <c r="GIH118" s="197"/>
      <c r="GII118" s="196"/>
      <c r="GIJ118" s="196"/>
      <c r="GIK118" s="195"/>
      <c r="GIL118" s="196"/>
      <c r="GIM118" s="195"/>
      <c r="GIN118" s="195"/>
      <c r="GIO118" s="195"/>
      <c r="GIP118" s="18"/>
      <c r="GIQ118" s="19"/>
      <c r="GIR118" s="19"/>
      <c r="GIS118" s="19"/>
      <c r="GIT118" s="19"/>
      <c r="GIU118" s="19"/>
      <c r="GIV118" s="19"/>
      <c r="GIW118" s="19"/>
      <c r="GIX118" s="197"/>
      <c r="GIY118" s="196"/>
      <c r="GIZ118" s="196"/>
      <c r="GJA118" s="195"/>
      <c r="GJB118" s="196"/>
      <c r="GJC118" s="195"/>
      <c r="GJD118" s="195"/>
      <c r="GJE118" s="195"/>
      <c r="GJF118" s="18"/>
      <c r="GJG118" s="19"/>
      <c r="GJH118" s="19"/>
      <c r="GJI118" s="19"/>
      <c r="GJJ118" s="19"/>
      <c r="GJK118" s="19"/>
      <c r="GJL118" s="19"/>
      <c r="GJM118" s="19"/>
      <c r="GJN118" s="197"/>
      <c r="GJO118" s="196"/>
      <c r="GJP118" s="196"/>
      <c r="GJQ118" s="195"/>
      <c r="GJR118" s="196"/>
      <c r="GJS118" s="195"/>
      <c r="GJT118" s="195"/>
      <c r="GJU118" s="195"/>
      <c r="GJV118" s="18"/>
      <c r="GJW118" s="19"/>
      <c r="GJX118" s="19"/>
      <c r="GJY118" s="19"/>
      <c r="GJZ118" s="19"/>
      <c r="GKA118" s="19"/>
      <c r="GKB118" s="19"/>
      <c r="GKC118" s="19"/>
      <c r="GKD118" s="197"/>
      <c r="GKE118" s="196"/>
      <c r="GKF118" s="196"/>
      <c r="GKG118" s="195"/>
      <c r="GKH118" s="196"/>
      <c r="GKI118" s="195"/>
      <c r="GKJ118" s="195"/>
      <c r="GKK118" s="195"/>
      <c r="GKL118" s="18"/>
      <c r="GKM118" s="19"/>
      <c r="GKN118" s="19"/>
      <c r="GKO118" s="19"/>
      <c r="GKP118" s="19"/>
      <c r="GKQ118" s="19"/>
      <c r="GKR118" s="19"/>
      <c r="GKS118" s="19"/>
      <c r="GKT118" s="197"/>
      <c r="GKU118" s="196"/>
      <c r="GKV118" s="196"/>
      <c r="GKW118" s="195"/>
      <c r="GKX118" s="196"/>
      <c r="GKY118" s="195"/>
      <c r="GKZ118" s="195"/>
      <c r="GLA118" s="195"/>
      <c r="GLB118" s="18"/>
      <c r="GLC118" s="19"/>
      <c r="GLD118" s="19"/>
      <c r="GLE118" s="19"/>
      <c r="GLF118" s="19"/>
      <c r="GLG118" s="19"/>
      <c r="GLH118" s="19"/>
      <c r="GLI118" s="19"/>
      <c r="GLJ118" s="197"/>
      <c r="GLK118" s="196"/>
      <c r="GLL118" s="196"/>
      <c r="GLM118" s="195"/>
      <c r="GLN118" s="196"/>
      <c r="GLO118" s="195"/>
      <c r="GLP118" s="195"/>
      <c r="GLQ118" s="195"/>
      <c r="GLR118" s="18"/>
      <c r="GLS118" s="19"/>
      <c r="GLT118" s="19"/>
      <c r="GLU118" s="19"/>
      <c r="GLV118" s="19"/>
      <c r="GLW118" s="19"/>
      <c r="GLX118" s="19"/>
      <c r="GLY118" s="19"/>
      <c r="GLZ118" s="197"/>
      <c r="GMA118" s="196"/>
      <c r="GMB118" s="196"/>
      <c r="GMC118" s="195"/>
      <c r="GMD118" s="196"/>
      <c r="GME118" s="195"/>
      <c r="GMF118" s="195"/>
      <c r="GMG118" s="195"/>
      <c r="GMH118" s="18"/>
      <c r="GMI118" s="19"/>
      <c r="GMJ118" s="19"/>
      <c r="GMK118" s="19"/>
      <c r="GML118" s="19"/>
      <c r="GMM118" s="19"/>
      <c r="GMN118" s="19"/>
      <c r="GMO118" s="19"/>
      <c r="GMP118" s="197"/>
      <c r="GMQ118" s="196"/>
      <c r="GMR118" s="196"/>
      <c r="GMS118" s="195"/>
      <c r="GMT118" s="196"/>
      <c r="GMU118" s="195"/>
      <c r="GMV118" s="195"/>
      <c r="GMW118" s="195"/>
      <c r="GMX118" s="18"/>
      <c r="GMY118" s="19"/>
      <c r="GMZ118" s="19"/>
      <c r="GNA118" s="19"/>
      <c r="GNB118" s="19"/>
      <c r="GNC118" s="19"/>
      <c r="GND118" s="19"/>
      <c r="GNE118" s="19"/>
      <c r="GNF118" s="197"/>
      <c r="GNG118" s="196"/>
      <c r="GNH118" s="196"/>
      <c r="GNI118" s="195"/>
      <c r="GNJ118" s="196"/>
      <c r="GNK118" s="195"/>
      <c r="GNL118" s="195"/>
      <c r="GNM118" s="195"/>
      <c r="GNN118" s="18"/>
      <c r="GNO118" s="19"/>
      <c r="GNP118" s="19"/>
      <c r="GNQ118" s="19"/>
      <c r="GNR118" s="19"/>
      <c r="GNS118" s="19"/>
      <c r="GNT118" s="19"/>
      <c r="GNU118" s="19"/>
      <c r="GNV118" s="197"/>
      <c r="GNW118" s="196"/>
      <c r="GNX118" s="196"/>
      <c r="GNY118" s="195"/>
      <c r="GNZ118" s="196"/>
      <c r="GOA118" s="195"/>
      <c r="GOB118" s="195"/>
      <c r="GOC118" s="195"/>
      <c r="GOD118" s="18"/>
      <c r="GOE118" s="19"/>
      <c r="GOF118" s="19"/>
      <c r="GOG118" s="19"/>
      <c r="GOH118" s="19"/>
      <c r="GOI118" s="19"/>
      <c r="GOJ118" s="19"/>
      <c r="GOK118" s="19"/>
      <c r="GOL118" s="197"/>
      <c r="GOM118" s="196"/>
      <c r="GON118" s="196"/>
      <c r="GOO118" s="195"/>
      <c r="GOP118" s="196"/>
      <c r="GOQ118" s="195"/>
      <c r="GOR118" s="195"/>
      <c r="GOS118" s="195"/>
      <c r="GOT118" s="18"/>
      <c r="GOU118" s="19"/>
      <c r="GOV118" s="19"/>
      <c r="GOW118" s="19"/>
      <c r="GOX118" s="19"/>
      <c r="GOY118" s="19"/>
      <c r="GOZ118" s="19"/>
      <c r="GPA118" s="19"/>
      <c r="GPB118" s="197"/>
      <c r="GPC118" s="196"/>
      <c r="GPD118" s="196"/>
      <c r="GPE118" s="195"/>
      <c r="GPF118" s="196"/>
      <c r="GPG118" s="195"/>
      <c r="GPH118" s="195"/>
      <c r="GPI118" s="195"/>
      <c r="GPJ118" s="18"/>
      <c r="GPK118" s="19"/>
      <c r="GPL118" s="19"/>
      <c r="GPM118" s="19"/>
      <c r="GPN118" s="19"/>
      <c r="GPO118" s="19"/>
      <c r="GPP118" s="19"/>
      <c r="GPQ118" s="19"/>
      <c r="GPR118" s="197"/>
      <c r="GPS118" s="196"/>
      <c r="GPT118" s="196"/>
      <c r="GPU118" s="195"/>
      <c r="GPV118" s="196"/>
      <c r="GPW118" s="195"/>
      <c r="GPX118" s="195"/>
      <c r="GPY118" s="195"/>
      <c r="GPZ118" s="18"/>
      <c r="GQA118" s="19"/>
      <c r="GQB118" s="19"/>
      <c r="GQC118" s="19"/>
      <c r="GQD118" s="19"/>
      <c r="GQE118" s="19"/>
      <c r="GQF118" s="19"/>
      <c r="GQG118" s="19"/>
      <c r="GQH118" s="197"/>
      <c r="GQI118" s="196"/>
      <c r="GQJ118" s="196"/>
      <c r="GQK118" s="195"/>
      <c r="GQL118" s="196"/>
      <c r="GQM118" s="195"/>
      <c r="GQN118" s="195"/>
      <c r="GQO118" s="195"/>
      <c r="GQP118" s="18"/>
      <c r="GQQ118" s="19"/>
      <c r="GQR118" s="19"/>
      <c r="GQS118" s="19"/>
      <c r="GQT118" s="19"/>
      <c r="GQU118" s="19"/>
      <c r="GQV118" s="19"/>
      <c r="GQW118" s="19"/>
      <c r="GQX118" s="197"/>
      <c r="GQY118" s="196"/>
      <c r="GQZ118" s="196"/>
      <c r="GRA118" s="195"/>
      <c r="GRB118" s="196"/>
      <c r="GRC118" s="195"/>
      <c r="GRD118" s="195"/>
      <c r="GRE118" s="195"/>
      <c r="GRF118" s="18"/>
      <c r="GRG118" s="19"/>
      <c r="GRH118" s="19"/>
      <c r="GRI118" s="19"/>
      <c r="GRJ118" s="19"/>
      <c r="GRK118" s="19"/>
      <c r="GRL118" s="19"/>
      <c r="GRM118" s="19"/>
      <c r="GRN118" s="197"/>
      <c r="GRO118" s="196"/>
      <c r="GRP118" s="196"/>
      <c r="GRQ118" s="195"/>
      <c r="GRR118" s="196"/>
      <c r="GRS118" s="195"/>
      <c r="GRT118" s="195"/>
      <c r="GRU118" s="195"/>
      <c r="GRV118" s="18"/>
      <c r="GRW118" s="19"/>
      <c r="GRX118" s="19"/>
      <c r="GRY118" s="19"/>
      <c r="GRZ118" s="19"/>
      <c r="GSA118" s="19"/>
      <c r="GSB118" s="19"/>
      <c r="GSC118" s="19"/>
      <c r="GSD118" s="197"/>
      <c r="GSE118" s="196"/>
      <c r="GSF118" s="196"/>
      <c r="GSG118" s="195"/>
      <c r="GSH118" s="196"/>
      <c r="GSI118" s="195"/>
      <c r="GSJ118" s="195"/>
      <c r="GSK118" s="195"/>
      <c r="GSL118" s="18"/>
      <c r="GSM118" s="19"/>
      <c r="GSN118" s="19"/>
      <c r="GSO118" s="19"/>
      <c r="GSP118" s="19"/>
      <c r="GSQ118" s="19"/>
      <c r="GSR118" s="19"/>
      <c r="GSS118" s="19"/>
      <c r="GST118" s="197"/>
      <c r="GSU118" s="196"/>
      <c r="GSV118" s="196"/>
      <c r="GSW118" s="195"/>
      <c r="GSX118" s="196"/>
      <c r="GSY118" s="195"/>
      <c r="GSZ118" s="195"/>
      <c r="GTA118" s="195"/>
      <c r="GTB118" s="18"/>
      <c r="GTC118" s="19"/>
      <c r="GTD118" s="19"/>
      <c r="GTE118" s="19"/>
      <c r="GTF118" s="19"/>
      <c r="GTG118" s="19"/>
      <c r="GTH118" s="19"/>
      <c r="GTI118" s="19"/>
      <c r="GTJ118" s="197"/>
      <c r="GTK118" s="196"/>
      <c r="GTL118" s="196"/>
      <c r="GTM118" s="195"/>
      <c r="GTN118" s="196"/>
      <c r="GTO118" s="195"/>
      <c r="GTP118" s="195"/>
      <c r="GTQ118" s="195"/>
      <c r="GTR118" s="18"/>
      <c r="GTS118" s="19"/>
      <c r="GTT118" s="19"/>
      <c r="GTU118" s="19"/>
      <c r="GTV118" s="19"/>
      <c r="GTW118" s="19"/>
      <c r="GTX118" s="19"/>
      <c r="GTY118" s="19"/>
      <c r="GTZ118" s="197"/>
      <c r="GUA118" s="196"/>
      <c r="GUB118" s="196"/>
      <c r="GUC118" s="195"/>
      <c r="GUD118" s="196"/>
      <c r="GUE118" s="195"/>
      <c r="GUF118" s="195"/>
      <c r="GUG118" s="195"/>
      <c r="GUH118" s="18"/>
      <c r="GUI118" s="19"/>
      <c r="GUJ118" s="19"/>
      <c r="GUK118" s="19"/>
      <c r="GUL118" s="19"/>
      <c r="GUM118" s="19"/>
      <c r="GUN118" s="19"/>
      <c r="GUO118" s="19"/>
      <c r="GUP118" s="197"/>
      <c r="GUQ118" s="196"/>
      <c r="GUR118" s="196"/>
      <c r="GUS118" s="195"/>
      <c r="GUT118" s="196"/>
      <c r="GUU118" s="195"/>
      <c r="GUV118" s="195"/>
      <c r="GUW118" s="195"/>
      <c r="GUX118" s="18"/>
      <c r="GUY118" s="19"/>
      <c r="GUZ118" s="19"/>
      <c r="GVA118" s="19"/>
      <c r="GVB118" s="19"/>
      <c r="GVC118" s="19"/>
      <c r="GVD118" s="19"/>
      <c r="GVE118" s="19"/>
      <c r="GVF118" s="197"/>
      <c r="GVG118" s="196"/>
      <c r="GVH118" s="196"/>
      <c r="GVI118" s="195"/>
      <c r="GVJ118" s="196"/>
      <c r="GVK118" s="195"/>
      <c r="GVL118" s="195"/>
      <c r="GVM118" s="195"/>
      <c r="GVN118" s="18"/>
      <c r="GVO118" s="19"/>
      <c r="GVP118" s="19"/>
      <c r="GVQ118" s="19"/>
      <c r="GVR118" s="19"/>
      <c r="GVS118" s="19"/>
      <c r="GVT118" s="19"/>
      <c r="GVU118" s="19"/>
      <c r="GVV118" s="197"/>
      <c r="GVW118" s="196"/>
      <c r="GVX118" s="196"/>
      <c r="GVY118" s="195"/>
      <c r="GVZ118" s="196"/>
      <c r="GWA118" s="195"/>
      <c r="GWB118" s="195"/>
      <c r="GWC118" s="195"/>
      <c r="GWD118" s="18"/>
      <c r="GWE118" s="19"/>
      <c r="GWF118" s="19"/>
      <c r="GWG118" s="19"/>
      <c r="GWH118" s="19"/>
      <c r="GWI118" s="19"/>
      <c r="GWJ118" s="19"/>
      <c r="GWK118" s="19"/>
      <c r="GWL118" s="197"/>
      <c r="GWM118" s="196"/>
      <c r="GWN118" s="196"/>
      <c r="GWO118" s="195"/>
      <c r="GWP118" s="196"/>
      <c r="GWQ118" s="195"/>
      <c r="GWR118" s="195"/>
      <c r="GWS118" s="195"/>
      <c r="GWT118" s="18"/>
      <c r="GWU118" s="19"/>
      <c r="GWV118" s="19"/>
      <c r="GWW118" s="19"/>
      <c r="GWX118" s="19"/>
      <c r="GWY118" s="19"/>
      <c r="GWZ118" s="19"/>
      <c r="GXA118" s="19"/>
      <c r="GXB118" s="197"/>
      <c r="GXC118" s="196"/>
      <c r="GXD118" s="196"/>
      <c r="GXE118" s="195"/>
      <c r="GXF118" s="196"/>
      <c r="GXG118" s="195"/>
      <c r="GXH118" s="195"/>
      <c r="GXI118" s="195"/>
      <c r="GXJ118" s="18"/>
      <c r="GXK118" s="19"/>
      <c r="GXL118" s="19"/>
      <c r="GXM118" s="19"/>
      <c r="GXN118" s="19"/>
      <c r="GXO118" s="19"/>
      <c r="GXP118" s="19"/>
      <c r="GXQ118" s="19"/>
      <c r="GXR118" s="197"/>
      <c r="GXS118" s="196"/>
      <c r="GXT118" s="196"/>
      <c r="GXU118" s="195"/>
      <c r="GXV118" s="196"/>
      <c r="GXW118" s="195"/>
      <c r="GXX118" s="195"/>
      <c r="GXY118" s="195"/>
      <c r="GXZ118" s="18"/>
      <c r="GYA118" s="19"/>
      <c r="GYB118" s="19"/>
      <c r="GYC118" s="19"/>
      <c r="GYD118" s="19"/>
      <c r="GYE118" s="19"/>
      <c r="GYF118" s="19"/>
      <c r="GYG118" s="19"/>
      <c r="GYH118" s="197"/>
      <c r="GYI118" s="196"/>
      <c r="GYJ118" s="196"/>
      <c r="GYK118" s="195"/>
      <c r="GYL118" s="196"/>
      <c r="GYM118" s="195"/>
      <c r="GYN118" s="195"/>
      <c r="GYO118" s="195"/>
      <c r="GYP118" s="18"/>
      <c r="GYQ118" s="19"/>
      <c r="GYR118" s="19"/>
      <c r="GYS118" s="19"/>
      <c r="GYT118" s="19"/>
      <c r="GYU118" s="19"/>
      <c r="GYV118" s="19"/>
      <c r="GYW118" s="19"/>
      <c r="GYX118" s="197"/>
      <c r="GYY118" s="196"/>
      <c r="GYZ118" s="196"/>
      <c r="GZA118" s="195"/>
      <c r="GZB118" s="196"/>
      <c r="GZC118" s="195"/>
      <c r="GZD118" s="195"/>
      <c r="GZE118" s="195"/>
      <c r="GZF118" s="18"/>
      <c r="GZG118" s="19"/>
      <c r="GZH118" s="19"/>
      <c r="GZI118" s="19"/>
      <c r="GZJ118" s="19"/>
      <c r="GZK118" s="19"/>
      <c r="GZL118" s="19"/>
      <c r="GZM118" s="19"/>
      <c r="GZN118" s="197"/>
      <c r="GZO118" s="196"/>
      <c r="GZP118" s="196"/>
      <c r="GZQ118" s="195"/>
      <c r="GZR118" s="196"/>
      <c r="GZS118" s="195"/>
      <c r="GZT118" s="195"/>
      <c r="GZU118" s="195"/>
      <c r="GZV118" s="18"/>
      <c r="GZW118" s="19"/>
      <c r="GZX118" s="19"/>
      <c r="GZY118" s="19"/>
      <c r="GZZ118" s="19"/>
      <c r="HAA118" s="19"/>
      <c r="HAB118" s="19"/>
      <c r="HAC118" s="19"/>
      <c r="HAD118" s="197"/>
      <c r="HAE118" s="196"/>
      <c r="HAF118" s="196"/>
      <c r="HAG118" s="195"/>
      <c r="HAH118" s="196"/>
      <c r="HAI118" s="195"/>
      <c r="HAJ118" s="195"/>
      <c r="HAK118" s="195"/>
      <c r="HAL118" s="18"/>
      <c r="HAM118" s="19"/>
      <c r="HAN118" s="19"/>
      <c r="HAO118" s="19"/>
      <c r="HAP118" s="19"/>
      <c r="HAQ118" s="19"/>
      <c r="HAR118" s="19"/>
      <c r="HAS118" s="19"/>
      <c r="HAT118" s="197"/>
      <c r="HAU118" s="196"/>
      <c r="HAV118" s="196"/>
      <c r="HAW118" s="195"/>
      <c r="HAX118" s="196"/>
      <c r="HAY118" s="195"/>
      <c r="HAZ118" s="195"/>
      <c r="HBA118" s="195"/>
      <c r="HBB118" s="18"/>
      <c r="HBC118" s="19"/>
      <c r="HBD118" s="19"/>
      <c r="HBE118" s="19"/>
      <c r="HBF118" s="19"/>
      <c r="HBG118" s="19"/>
      <c r="HBH118" s="19"/>
      <c r="HBI118" s="19"/>
      <c r="HBJ118" s="197"/>
      <c r="HBK118" s="196"/>
      <c r="HBL118" s="196"/>
      <c r="HBM118" s="195"/>
      <c r="HBN118" s="196"/>
      <c r="HBO118" s="195"/>
      <c r="HBP118" s="195"/>
      <c r="HBQ118" s="195"/>
      <c r="HBR118" s="18"/>
      <c r="HBS118" s="19"/>
      <c r="HBT118" s="19"/>
      <c r="HBU118" s="19"/>
      <c r="HBV118" s="19"/>
      <c r="HBW118" s="19"/>
      <c r="HBX118" s="19"/>
      <c r="HBY118" s="19"/>
      <c r="HBZ118" s="197"/>
      <c r="HCA118" s="196"/>
      <c r="HCB118" s="196"/>
      <c r="HCC118" s="195"/>
      <c r="HCD118" s="196"/>
      <c r="HCE118" s="195"/>
      <c r="HCF118" s="195"/>
      <c r="HCG118" s="195"/>
      <c r="HCH118" s="18"/>
      <c r="HCI118" s="19"/>
      <c r="HCJ118" s="19"/>
      <c r="HCK118" s="19"/>
      <c r="HCL118" s="19"/>
      <c r="HCM118" s="19"/>
      <c r="HCN118" s="19"/>
      <c r="HCO118" s="19"/>
      <c r="HCP118" s="197"/>
      <c r="HCQ118" s="196"/>
      <c r="HCR118" s="196"/>
      <c r="HCS118" s="195"/>
      <c r="HCT118" s="196"/>
      <c r="HCU118" s="195"/>
      <c r="HCV118" s="195"/>
      <c r="HCW118" s="195"/>
      <c r="HCX118" s="18"/>
      <c r="HCY118" s="19"/>
      <c r="HCZ118" s="19"/>
      <c r="HDA118" s="19"/>
      <c r="HDB118" s="19"/>
      <c r="HDC118" s="19"/>
      <c r="HDD118" s="19"/>
      <c r="HDE118" s="19"/>
      <c r="HDF118" s="197"/>
      <c r="HDG118" s="196"/>
      <c r="HDH118" s="196"/>
      <c r="HDI118" s="195"/>
      <c r="HDJ118" s="196"/>
      <c r="HDK118" s="195"/>
      <c r="HDL118" s="195"/>
      <c r="HDM118" s="195"/>
      <c r="HDN118" s="18"/>
      <c r="HDO118" s="19"/>
      <c r="HDP118" s="19"/>
      <c r="HDQ118" s="19"/>
      <c r="HDR118" s="19"/>
      <c r="HDS118" s="19"/>
      <c r="HDT118" s="19"/>
      <c r="HDU118" s="19"/>
      <c r="HDV118" s="197"/>
      <c r="HDW118" s="196"/>
      <c r="HDX118" s="196"/>
      <c r="HDY118" s="195"/>
      <c r="HDZ118" s="196"/>
      <c r="HEA118" s="195"/>
      <c r="HEB118" s="195"/>
      <c r="HEC118" s="195"/>
      <c r="HED118" s="18"/>
      <c r="HEE118" s="19"/>
      <c r="HEF118" s="19"/>
      <c r="HEG118" s="19"/>
      <c r="HEH118" s="19"/>
      <c r="HEI118" s="19"/>
      <c r="HEJ118" s="19"/>
      <c r="HEK118" s="19"/>
      <c r="HEL118" s="197"/>
      <c r="HEM118" s="196"/>
      <c r="HEN118" s="196"/>
      <c r="HEO118" s="195"/>
      <c r="HEP118" s="196"/>
      <c r="HEQ118" s="195"/>
      <c r="HER118" s="195"/>
      <c r="HES118" s="195"/>
      <c r="HET118" s="18"/>
      <c r="HEU118" s="19"/>
      <c r="HEV118" s="19"/>
      <c r="HEW118" s="19"/>
      <c r="HEX118" s="19"/>
      <c r="HEY118" s="19"/>
      <c r="HEZ118" s="19"/>
      <c r="HFA118" s="19"/>
      <c r="HFB118" s="197"/>
      <c r="HFC118" s="196"/>
      <c r="HFD118" s="196"/>
      <c r="HFE118" s="195"/>
      <c r="HFF118" s="196"/>
      <c r="HFG118" s="195"/>
      <c r="HFH118" s="195"/>
      <c r="HFI118" s="195"/>
      <c r="HFJ118" s="18"/>
      <c r="HFK118" s="19"/>
      <c r="HFL118" s="19"/>
      <c r="HFM118" s="19"/>
      <c r="HFN118" s="19"/>
      <c r="HFO118" s="19"/>
      <c r="HFP118" s="19"/>
      <c r="HFQ118" s="19"/>
      <c r="HFR118" s="197"/>
      <c r="HFS118" s="196"/>
      <c r="HFT118" s="196"/>
      <c r="HFU118" s="195"/>
      <c r="HFV118" s="196"/>
      <c r="HFW118" s="195"/>
      <c r="HFX118" s="195"/>
      <c r="HFY118" s="195"/>
      <c r="HFZ118" s="18"/>
      <c r="HGA118" s="19"/>
      <c r="HGB118" s="19"/>
      <c r="HGC118" s="19"/>
      <c r="HGD118" s="19"/>
      <c r="HGE118" s="19"/>
      <c r="HGF118" s="19"/>
      <c r="HGG118" s="19"/>
      <c r="HGH118" s="197"/>
      <c r="HGI118" s="196"/>
      <c r="HGJ118" s="196"/>
      <c r="HGK118" s="195"/>
      <c r="HGL118" s="196"/>
      <c r="HGM118" s="195"/>
      <c r="HGN118" s="195"/>
      <c r="HGO118" s="195"/>
      <c r="HGP118" s="18"/>
      <c r="HGQ118" s="19"/>
      <c r="HGR118" s="19"/>
      <c r="HGS118" s="19"/>
      <c r="HGT118" s="19"/>
      <c r="HGU118" s="19"/>
      <c r="HGV118" s="19"/>
      <c r="HGW118" s="19"/>
      <c r="HGX118" s="197"/>
      <c r="HGY118" s="196"/>
      <c r="HGZ118" s="196"/>
      <c r="HHA118" s="195"/>
      <c r="HHB118" s="196"/>
      <c r="HHC118" s="195"/>
      <c r="HHD118" s="195"/>
      <c r="HHE118" s="195"/>
      <c r="HHF118" s="18"/>
      <c r="HHG118" s="19"/>
      <c r="HHH118" s="19"/>
      <c r="HHI118" s="19"/>
      <c r="HHJ118" s="19"/>
      <c r="HHK118" s="19"/>
      <c r="HHL118" s="19"/>
      <c r="HHM118" s="19"/>
      <c r="HHN118" s="197"/>
      <c r="HHO118" s="196"/>
      <c r="HHP118" s="196"/>
      <c r="HHQ118" s="195"/>
      <c r="HHR118" s="196"/>
      <c r="HHS118" s="195"/>
      <c r="HHT118" s="195"/>
      <c r="HHU118" s="195"/>
      <c r="HHV118" s="18"/>
      <c r="HHW118" s="19"/>
      <c r="HHX118" s="19"/>
      <c r="HHY118" s="19"/>
      <c r="HHZ118" s="19"/>
      <c r="HIA118" s="19"/>
      <c r="HIB118" s="19"/>
      <c r="HIC118" s="19"/>
      <c r="HID118" s="197"/>
      <c r="HIE118" s="196"/>
      <c r="HIF118" s="196"/>
      <c r="HIG118" s="195"/>
      <c r="HIH118" s="196"/>
      <c r="HII118" s="195"/>
      <c r="HIJ118" s="195"/>
      <c r="HIK118" s="195"/>
      <c r="HIL118" s="18"/>
      <c r="HIM118" s="19"/>
      <c r="HIN118" s="19"/>
      <c r="HIO118" s="19"/>
      <c r="HIP118" s="19"/>
      <c r="HIQ118" s="19"/>
      <c r="HIR118" s="19"/>
      <c r="HIS118" s="19"/>
      <c r="HIT118" s="197"/>
      <c r="HIU118" s="196"/>
      <c r="HIV118" s="196"/>
      <c r="HIW118" s="195"/>
      <c r="HIX118" s="196"/>
      <c r="HIY118" s="195"/>
      <c r="HIZ118" s="195"/>
      <c r="HJA118" s="195"/>
      <c r="HJB118" s="18"/>
      <c r="HJC118" s="19"/>
      <c r="HJD118" s="19"/>
      <c r="HJE118" s="19"/>
      <c r="HJF118" s="19"/>
      <c r="HJG118" s="19"/>
      <c r="HJH118" s="19"/>
      <c r="HJI118" s="19"/>
      <c r="HJJ118" s="197"/>
      <c r="HJK118" s="196"/>
      <c r="HJL118" s="196"/>
      <c r="HJM118" s="195"/>
      <c r="HJN118" s="196"/>
      <c r="HJO118" s="195"/>
      <c r="HJP118" s="195"/>
      <c r="HJQ118" s="195"/>
      <c r="HJR118" s="18"/>
      <c r="HJS118" s="19"/>
      <c r="HJT118" s="19"/>
      <c r="HJU118" s="19"/>
      <c r="HJV118" s="19"/>
      <c r="HJW118" s="19"/>
      <c r="HJX118" s="19"/>
      <c r="HJY118" s="19"/>
      <c r="HJZ118" s="197"/>
      <c r="HKA118" s="196"/>
      <c r="HKB118" s="196"/>
      <c r="HKC118" s="195"/>
      <c r="HKD118" s="196"/>
      <c r="HKE118" s="195"/>
      <c r="HKF118" s="195"/>
      <c r="HKG118" s="195"/>
      <c r="HKH118" s="18"/>
      <c r="HKI118" s="19"/>
      <c r="HKJ118" s="19"/>
      <c r="HKK118" s="19"/>
      <c r="HKL118" s="19"/>
      <c r="HKM118" s="19"/>
      <c r="HKN118" s="19"/>
      <c r="HKO118" s="19"/>
      <c r="HKP118" s="197"/>
      <c r="HKQ118" s="196"/>
      <c r="HKR118" s="196"/>
      <c r="HKS118" s="195"/>
      <c r="HKT118" s="196"/>
      <c r="HKU118" s="195"/>
      <c r="HKV118" s="195"/>
      <c r="HKW118" s="195"/>
      <c r="HKX118" s="18"/>
      <c r="HKY118" s="19"/>
      <c r="HKZ118" s="19"/>
      <c r="HLA118" s="19"/>
      <c r="HLB118" s="19"/>
      <c r="HLC118" s="19"/>
      <c r="HLD118" s="19"/>
      <c r="HLE118" s="19"/>
      <c r="HLF118" s="197"/>
      <c r="HLG118" s="196"/>
      <c r="HLH118" s="196"/>
      <c r="HLI118" s="195"/>
      <c r="HLJ118" s="196"/>
      <c r="HLK118" s="195"/>
      <c r="HLL118" s="195"/>
      <c r="HLM118" s="195"/>
      <c r="HLN118" s="18"/>
      <c r="HLO118" s="19"/>
      <c r="HLP118" s="19"/>
      <c r="HLQ118" s="19"/>
      <c r="HLR118" s="19"/>
      <c r="HLS118" s="19"/>
      <c r="HLT118" s="19"/>
      <c r="HLU118" s="19"/>
      <c r="HLV118" s="197"/>
      <c r="HLW118" s="196"/>
      <c r="HLX118" s="196"/>
      <c r="HLY118" s="195"/>
      <c r="HLZ118" s="196"/>
      <c r="HMA118" s="195"/>
      <c r="HMB118" s="195"/>
      <c r="HMC118" s="195"/>
      <c r="HMD118" s="18"/>
      <c r="HME118" s="19"/>
      <c r="HMF118" s="19"/>
      <c r="HMG118" s="19"/>
      <c r="HMH118" s="19"/>
      <c r="HMI118" s="19"/>
      <c r="HMJ118" s="19"/>
      <c r="HMK118" s="19"/>
      <c r="HML118" s="197"/>
      <c r="HMM118" s="196"/>
      <c r="HMN118" s="196"/>
      <c r="HMO118" s="195"/>
      <c r="HMP118" s="196"/>
      <c r="HMQ118" s="195"/>
      <c r="HMR118" s="195"/>
      <c r="HMS118" s="195"/>
      <c r="HMT118" s="18"/>
      <c r="HMU118" s="19"/>
      <c r="HMV118" s="19"/>
      <c r="HMW118" s="19"/>
      <c r="HMX118" s="19"/>
      <c r="HMY118" s="19"/>
      <c r="HMZ118" s="19"/>
      <c r="HNA118" s="19"/>
      <c r="HNB118" s="197"/>
      <c r="HNC118" s="196"/>
      <c r="HND118" s="196"/>
      <c r="HNE118" s="195"/>
      <c r="HNF118" s="196"/>
      <c r="HNG118" s="195"/>
      <c r="HNH118" s="195"/>
      <c r="HNI118" s="195"/>
      <c r="HNJ118" s="18"/>
      <c r="HNK118" s="19"/>
      <c r="HNL118" s="19"/>
      <c r="HNM118" s="19"/>
      <c r="HNN118" s="19"/>
      <c r="HNO118" s="19"/>
      <c r="HNP118" s="19"/>
      <c r="HNQ118" s="19"/>
      <c r="HNR118" s="197"/>
      <c r="HNS118" s="196"/>
      <c r="HNT118" s="196"/>
      <c r="HNU118" s="195"/>
      <c r="HNV118" s="196"/>
      <c r="HNW118" s="195"/>
      <c r="HNX118" s="195"/>
      <c r="HNY118" s="195"/>
      <c r="HNZ118" s="18"/>
      <c r="HOA118" s="19"/>
      <c r="HOB118" s="19"/>
      <c r="HOC118" s="19"/>
      <c r="HOD118" s="19"/>
      <c r="HOE118" s="19"/>
      <c r="HOF118" s="19"/>
      <c r="HOG118" s="19"/>
      <c r="HOH118" s="197"/>
      <c r="HOI118" s="196"/>
      <c r="HOJ118" s="196"/>
      <c r="HOK118" s="195"/>
      <c r="HOL118" s="196"/>
      <c r="HOM118" s="195"/>
      <c r="HON118" s="195"/>
      <c r="HOO118" s="195"/>
      <c r="HOP118" s="18"/>
      <c r="HOQ118" s="19"/>
      <c r="HOR118" s="19"/>
      <c r="HOS118" s="19"/>
      <c r="HOT118" s="19"/>
      <c r="HOU118" s="19"/>
      <c r="HOV118" s="19"/>
      <c r="HOW118" s="19"/>
      <c r="HOX118" s="197"/>
      <c r="HOY118" s="196"/>
      <c r="HOZ118" s="196"/>
      <c r="HPA118" s="195"/>
      <c r="HPB118" s="196"/>
      <c r="HPC118" s="195"/>
      <c r="HPD118" s="195"/>
      <c r="HPE118" s="195"/>
      <c r="HPF118" s="18"/>
      <c r="HPG118" s="19"/>
      <c r="HPH118" s="19"/>
      <c r="HPI118" s="19"/>
      <c r="HPJ118" s="19"/>
      <c r="HPK118" s="19"/>
      <c r="HPL118" s="19"/>
      <c r="HPM118" s="19"/>
      <c r="HPN118" s="197"/>
      <c r="HPO118" s="196"/>
      <c r="HPP118" s="196"/>
      <c r="HPQ118" s="195"/>
      <c r="HPR118" s="196"/>
      <c r="HPS118" s="195"/>
      <c r="HPT118" s="195"/>
      <c r="HPU118" s="195"/>
      <c r="HPV118" s="18"/>
      <c r="HPW118" s="19"/>
      <c r="HPX118" s="19"/>
      <c r="HPY118" s="19"/>
      <c r="HPZ118" s="19"/>
      <c r="HQA118" s="19"/>
      <c r="HQB118" s="19"/>
      <c r="HQC118" s="19"/>
      <c r="HQD118" s="197"/>
      <c r="HQE118" s="196"/>
      <c r="HQF118" s="196"/>
      <c r="HQG118" s="195"/>
      <c r="HQH118" s="196"/>
      <c r="HQI118" s="195"/>
      <c r="HQJ118" s="195"/>
      <c r="HQK118" s="195"/>
      <c r="HQL118" s="18"/>
      <c r="HQM118" s="19"/>
      <c r="HQN118" s="19"/>
      <c r="HQO118" s="19"/>
      <c r="HQP118" s="19"/>
      <c r="HQQ118" s="19"/>
      <c r="HQR118" s="19"/>
      <c r="HQS118" s="19"/>
      <c r="HQT118" s="197"/>
      <c r="HQU118" s="196"/>
      <c r="HQV118" s="196"/>
      <c r="HQW118" s="195"/>
      <c r="HQX118" s="196"/>
      <c r="HQY118" s="195"/>
      <c r="HQZ118" s="195"/>
      <c r="HRA118" s="195"/>
      <c r="HRB118" s="18"/>
      <c r="HRC118" s="19"/>
      <c r="HRD118" s="19"/>
      <c r="HRE118" s="19"/>
      <c r="HRF118" s="19"/>
      <c r="HRG118" s="19"/>
      <c r="HRH118" s="19"/>
      <c r="HRI118" s="19"/>
      <c r="HRJ118" s="197"/>
      <c r="HRK118" s="196"/>
      <c r="HRL118" s="196"/>
      <c r="HRM118" s="195"/>
      <c r="HRN118" s="196"/>
      <c r="HRO118" s="195"/>
      <c r="HRP118" s="195"/>
      <c r="HRQ118" s="195"/>
      <c r="HRR118" s="18"/>
      <c r="HRS118" s="19"/>
      <c r="HRT118" s="19"/>
      <c r="HRU118" s="19"/>
      <c r="HRV118" s="19"/>
      <c r="HRW118" s="19"/>
      <c r="HRX118" s="19"/>
      <c r="HRY118" s="19"/>
      <c r="HRZ118" s="197"/>
      <c r="HSA118" s="196"/>
      <c r="HSB118" s="196"/>
      <c r="HSC118" s="195"/>
      <c r="HSD118" s="196"/>
      <c r="HSE118" s="195"/>
      <c r="HSF118" s="195"/>
      <c r="HSG118" s="195"/>
      <c r="HSH118" s="18"/>
      <c r="HSI118" s="19"/>
      <c r="HSJ118" s="19"/>
      <c r="HSK118" s="19"/>
      <c r="HSL118" s="19"/>
      <c r="HSM118" s="19"/>
      <c r="HSN118" s="19"/>
      <c r="HSO118" s="19"/>
      <c r="HSP118" s="197"/>
      <c r="HSQ118" s="196"/>
      <c r="HSR118" s="196"/>
      <c r="HSS118" s="195"/>
      <c r="HST118" s="196"/>
      <c r="HSU118" s="195"/>
      <c r="HSV118" s="195"/>
      <c r="HSW118" s="195"/>
      <c r="HSX118" s="18"/>
      <c r="HSY118" s="19"/>
      <c r="HSZ118" s="19"/>
      <c r="HTA118" s="19"/>
      <c r="HTB118" s="19"/>
      <c r="HTC118" s="19"/>
      <c r="HTD118" s="19"/>
      <c r="HTE118" s="19"/>
      <c r="HTF118" s="197"/>
      <c r="HTG118" s="196"/>
      <c r="HTH118" s="196"/>
      <c r="HTI118" s="195"/>
      <c r="HTJ118" s="196"/>
      <c r="HTK118" s="195"/>
      <c r="HTL118" s="195"/>
      <c r="HTM118" s="195"/>
      <c r="HTN118" s="18"/>
      <c r="HTO118" s="19"/>
      <c r="HTP118" s="19"/>
      <c r="HTQ118" s="19"/>
      <c r="HTR118" s="19"/>
      <c r="HTS118" s="19"/>
      <c r="HTT118" s="19"/>
      <c r="HTU118" s="19"/>
      <c r="HTV118" s="197"/>
      <c r="HTW118" s="196"/>
      <c r="HTX118" s="196"/>
      <c r="HTY118" s="195"/>
      <c r="HTZ118" s="196"/>
      <c r="HUA118" s="195"/>
      <c r="HUB118" s="195"/>
      <c r="HUC118" s="195"/>
      <c r="HUD118" s="18"/>
      <c r="HUE118" s="19"/>
      <c r="HUF118" s="19"/>
      <c r="HUG118" s="19"/>
      <c r="HUH118" s="19"/>
      <c r="HUI118" s="19"/>
      <c r="HUJ118" s="19"/>
      <c r="HUK118" s="19"/>
      <c r="HUL118" s="197"/>
      <c r="HUM118" s="196"/>
      <c r="HUN118" s="196"/>
      <c r="HUO118" s="195"/>
      <c r="HUP118" s="196"/>
      <c r="HUQ118" s="195"/>
      <c r="HUR118" s="195"/>
      <c r="HUS118" s="195"/>
      <c r="HUT118" s="18"/>
      <c r="HUU118" s="19"/>
      <c r="HUV118" s="19"/>
      <c r="HUW118" s="19"/>
      <c r="HUX118" s="19"/>
      <c r="HUY118" s="19"/>
      <c r="HUZ118" s="19"/>
      <c r="HVA118" s="19"/>
      <c r="HVB118" s="197"/>
      <c r="HVC118" s="196"/>
      <c r="HVD118" s="196"/>
      <c r="HVE118" s="195"/>
      <c r="HVF118" s="196"/>
      <c r="HVG118" s="195"/>
      <c r="HVH118" s="195"/>
      <c r="HVI118" s="195"/>
      <c r="HVJ118" s="18"/>
      <c r="HVK118" s="19"/>
      <c r="HVL118" s="19"/>
      <c r="HVM118" s="19"/>
      <c r="HVN118" s="19"/>
      <c r="HVO118" s="19"/>
      <c r="HVP118" s="19"/>
      <c r="HVQ118" s="19"/>
      <c r="HVR118" s="197"/>
      <c r="HVS118" s="196"/>
      <c r="HVT118" s="196"/>
      <c r="HVU118" s="195"/>
      <c r="HVV118" s="196"/>
      <c r="HVW118" s="195"/>
      <c r="HVX118" s="195"/>
      <c r="HVY118" s="195"/>
      <c r="HVZ118" s="18"/>
      <c r="HWA118" s="19"/>
      <c r="HWB118" s="19"/>
      <c r="HWC118" s="19"/>
      <c r="HWD118" s="19"/>
      <c r="HWE118" s="19"/>
      <c r="HWF118" s="19"/>
      <c r="HWG118" s="19"/>
      <c r="HWH118" s="197"/>
      <c r="HWI118" s="196"/>
      <c r="HWJ118" s="196"/>
      <c r="HWK118" s="195"/>
      <c r="HWL118" s="196"/>
      <c r="HWM118" s="195"/>
      <c r="HWN118" s="195"/>
      <c r="HWO118" s="195"/>
      <c r="HWP118" s="18"/>
      <c r="HWQ118" s="19"/>
      <c r="HWR118" s="19"/>
      <c r="HWS118" s="19"/>
      <c r="HWT118" s="19"/>
      <c r="HWU118" s="19"/>
      <c r="HWV118" s="19"/>
      <c r="HWW118" s="19"/>
      <c r="HWX118" s="197"/>
      <c r="HWY118" s="196"/>
      <c r="HWZ118" s="196"/>
      <c r="HXA118" s="195"/>
      <c r="HXB118" s="196"/>
      <c r="HXC118" s="195"/>
      <c r="HXD118" s="195"/>
      <c r="HXE118" s="195"/>
      <c r="HXF118" s="18"/>
      <c r="HXG118" s="19"/>
      <c r="HXH118" s="19"/>
      <c r="HXI118" s="19"/>
      <c r="HXJ118" s="19"/>
      <c r="HXK118" s="19"/>
      <c r="HXL118" s="19"/>
      <c r="HXM118" s="19"/>
      <c r="HXN118" s="197"/>
      <c r="HXO118" s="196"/>
      <c r="HXP118" s="196"/>
      <c r="HXQ118" s="195"/>
      <c r="HXR118" s="196"/>
      <c r="HXS118" s="195"/>
      <c r="HXT118" s="195"/>
      <c r="HXU118" s="195"/>
      <c r="HXV118" s="18"/>
      <c r="HXW118" s="19"/>
      <c r="HXX118" s="19"/>
      <c r="HXY118" s="19"/>
      <c r="HXZ118" s="19"/>
      <c r="HYA118" s="19"/>
      <c r="HYB118" s="19"/>
      <c r="HYC118" s="19"/>
      <c r="HYD118" s="197"/>
      <c r="HYE118" s="196"/>
      <c r="HYF118" s="196"/>
      <c r="HYG118" s="195"/>
      <c r="HYH118" s="196"/>
      <c r="HYI118" s="195"/>
      <c r="HYJ118" s="195"/>
      <c r="HYK118" s="195"/>
      <c r="HYL118" s="18"/>
      <c r="HYM118" s="19"/>
      <c r="HYN118" s="19"/>
      <c r="HYO118" s="19"/>
      <c r="HYP118" s="19"/>
      <c r="HYQ118" s="19"/>
      <c r="HYR118" s="19"/>
      <c r="HYS118" s="19"/>
      <c r="HYT118" s="197"/>
      <c r="HYU118" s="196"/>
      <c r="HYV118" s="196"/>
      <c r="HYW118" s="195"/>
      <c r="HYX118" s="196"/>
      <c r="HYY118" s="195"/>
      <c r="HYZ118" s="195"/>
      <c r="HZA118" s="195"/>
      <c r="HZB118" s="18"/>
      <c r="HZC118" s="19"/>
      <c r="HZD118" s="19"/>
      <c r="HZE118" s="19"/>
      <c r="HZF118" s="19"/>
      <c r="HZG118" s="19"/>
      <c r="HZH118" s="19"/>
      <c r="HZI118" s="19"/>
      <c r="HZJ118" s="197"/>
      <c r="HZK118" s="196"/>
      <c r="HZL118" s="196"/>
      <c r="HZM118" s="195"/>
      <c r="HZN118" s="196"/>
      <c r="HZO118" s="195"/>
      <c r="HZP118" s="195"/>
      <c r="HZQ118" s="195"/>
      <c r="HZR118" s="18"/>
      <c r="HZS118" s="19"/>
      <c r="HZT118" s="19"/>
      <c r="HZU118" s="19"/>
      <c r="HZV118" s="19"/>
      <c r="HZW118" s="19"/>
      <c r="HZX118" s="19"/>
      <c r="HZY118" s="19"/>
      <c r="HZZ118" s="197"/>
      <c r="IAA118" s="196"/>
      <c r="IAB118" s="196"/>
      <c r="IAC118" s="195"/>
      <c r="IAD118" s="196"/>
      <c r="IAE118" s="195"/>
      <c r="IAF118" s="195"/>
      <c r="IAG118" s="195"/>
      <c r="IAH118" s="18"/>
      <c r="IAI118" s="19"/>
      <c r="IAJ118" s="19"/>
      <c r="IAK118" s="19"/>
      <c r="IAL118" s="19"/>
      <c r="IAM118" s="19"/>
      <c r="IAN118" s="19"/>
      <c r="IAO118" s="19"/>
      <c r="IAP118" s="197"/>
      <c r="IAQ118" s="196"/>
      <c r="IAR118" s="196"/>
      <c r="IAS118" s="195"/>
      <c r="IAT118" s="196"/>
      <c r="IAU118" s="195"/>
      <c r="IAV118" s="195"/>
      <c r="IAW118" s="195"/>
      <c r="IAX118" s="18"/>
      <c r="IAY118" s="19"/>
      <c r="IAZ118" s="19"/>
      <c r="IBA118" s="19"/>
      <c r="IBB118" s="19"/>
      <c r="IBC118" s="19"/>
      <c r="IBD118" s="19"/>
      <c r="IBE118" s="19"/>
      <c r="IBF118" s="197"/>
      <c r="IBG118" s="196"/>
      <c r="IBH118" s="196"/>
      <c r="IBI118" s="195"/>
      <c r="IBJ118" s="196"/>
      <c r="IBK118" s="195"/>
      <c r="IBL118" s="195"/>
      <c r="IBM118" s="195"/>
      <c r="IBN118" s="18"/>
      <c r="IBO118" s="19"/>
      <c r="IBP118" s="19"/>
      <c r="IBQ118" s="19"/>
      <c r="IBR118" s="19"/>
      <c r="IBS118" s="19"/>
      <c r="IBT118" s="19"/>
      <c r="IBU118" s="19"/>
      <c r="IBV118" s="197"/>
      <c r="IBW118" s="196"/>
      <c r="IBX118" s="196"/>
      <c r="IBY118" s="195"/>
      <c r="IBZ118" s="196"/>
      <c r="ICA118" s="195"/>
      <c r="ICB118" s="195"/>
      <c r="ICC118" s="195"/>
      <c r="ICD118" s="18"/>
      <c r="ICE118" s="19"/>
      <c r="ICF118" s="19"/>
      <c r="ICG118" s="19"/>
      <c r="ICH118" s="19"/>
      <c r="ICI118" s="19"/>
      <c r="ICJ118" s="19"/>
      <c r="ICK118" s="19"/>
      <c r="ICL118" s="197"/>
      <c r="ICM118" s="196"/>
      <c r="ICN118" s="196"/>
      <c r="ICO118" s="195"/>
      <c r="ICP118" s="196"/>
      <c r="ICQ118" s="195"/>
      <c r="ICR118" s="195"/>
      <c r="ICS118" s="195"/>
      <c r="ICT118" s="18"/>
      <c r="ICU118" s="19"/>
      <c r="ICV118" s="19"/>
      <c r="ICW118" s="19"/>
      <c r="ICX118" s="19"/>
      <c r="ICY118" s="19"/>
      <c r="ICZ118" s="19"/>
      <c r="IDA118" s="19"/>
      <c r="IDB118" s="197"/>
      <c r="IDC118" s="196"/>
      <c r="IDD118" s="196"/>
      <c r="IDE118" s="195"/>
      <c r="IDF118" s="196"/>
      <c r="IDG118" s="195"/>
      <c r="IDH118" s="195"/>
      <c r="IDI118" s="195"/>
      <c r="IDJ118" s="18"/>
      <c r="IDK118" s="19"/>
      <c r="IDL118" s="19"/>
      <c r="IDM118" s="19"/>
      <c r="IDN118" s="19"/>
      <c r="IDO118" s="19"/>
      <c r="IDP118" s="19"/>
      <c r="IDQ118" s="19"/>
      <c r="IDR118" s="197"/>
      <c r="IDS118" s="196"/>
      <c r="IDT118" s="196"/>
      <c r="IDU118" s="195"/>
      <c r="IDV118" s="196"/>
      <c r="IDW118" s="195"/>
      <c r="IDX118" s="195"/>
      <c r="IDY118" s="195"/>
      <c r="IDZ118" s="18"/>
      <c r="IEA118" s="19"/>
      <c r="IEB118" s="19"/>
      <c r="IEC118" s="19"/>
      <c r="IED118" s="19"/>
      <c r="IEE118" s="19"/>
      <c r="IEF118" s="19"/>
      <c r="IEG118" s="19"/>
      <c r="IEH118" s="197"/>
      <c r="IEI118" s="196"/>
      <c r="IEJ118" s="196"/>
      <c r="IEK118" s="195"/>
      <c r="IEL118" s="196"/>
      <c r="IEM118" s="195"/>
      <c r="IEN118" s="195"/>
      <c r="IEO118" s="195"/>
      <c r="IEP118" s="18"/>
      <c r="IEQ118" s="19"/>
      <c r="IER118" s="19"/>
      <c r="IES118" s="19"/>
      <c r="IET118" s="19"/>
      <c r="IEU118" s="19"/>
      <c r="IEV118" s="19"/>
      <c r="IEW118" s="19"/>
      <c r="IEX118" s="197"/>
      <c r="IEY118" s="196"/>
      <c r="IEZ118" s="196"/>
      <c r="IFA118" s="195"/>
      <c r="IFB118" s="196"/>
      <c r="IFC118" s="195"/>
      <c r="IFD118" s="195"/>
      <c r="IFE118" s="195"/>
      <c r="IFF118" s="18"/>
      <c r="IFG118" s="19"/>
      <c r="IFH118" s="19"/>
      <c r="IFI118" s="19"/>
      <c r="IFJ118" s="19"/>
      <c r="IFK118" s="19"/>
      <c r="IFL118" s="19"/>
      <c r="IFM118" s="19"/>
      <c r="IFN118" s="197"/>
      <c r="IFO118" s="196"/>
      <c r="IFP118" s="196"/>
      <c r="IFQ118" s="195"/>
      <c r="IFR118" s="196"/>
      <c r="IFS118" s="195"/>
      <c r="IFT118" s="195"/>
      <c r="IFU118" s="195"/>
      <c r="IFV118" s="18"/>
      <c r="IFW118" s="19"/>
      <c r="IFX118" s="19"/>
      <c r="IFY118" s="19"/>
      <c r="IFZ118" s="19"/>
      <c r="IGA118" s="19"/>
      <c r="IGB118" s="19"/>
      <c r="IGC118" s="19"/>
      <c r="IGD118" s="197"/>
      <c r="IGE118" s="196"/>
      <c r="IGF118" s="196"/>
      <c r="IGG118" s="195"/>
      <c r="IGH118" s="196"/>
      <c r="IGI118" s="195"/>
      <c r="IGJ118" s="195"/>
      <c r="IGK118" s="195"/>
      <c r="IGL118" s="18"/>
      <c r="IGM118" s="19"/>
      <c r="IGN118" s="19"/>
      <c r="IGO118" s="19"/>
      <c r="IGP118" s="19"/>
      <c r="IGQ118" s="19"/>
      <c r="IGR118" s="19"/>
      <c r="IGS118" s="19"/>
      <c r="IGT118" s="197"/>
      <c r="IGU118" s="196"/>
      <c r="IGV118" s="196"/>
      <c r="IGW118" s="195"/>
      <c r="IGX118" s="196"/>
      <c r="IGY118" s="195"/>
      <c r="IGZ118" s="195"/>
      <c r="IHA118" s="195"/>
      <c r="IHB118" s="18"/>
      <c r="IHC118" s="19"/>
      <c r="IHD118" s="19"/>
      <c r="IHE118" s="19"/>
      <c r="IHF118" s="19"/>
      <c r="IHG118" s="19"/>
      <c r="IHH118" s="19"/>
      <c r="IHI118" s="19"/>
      <c r="IHJ118" s="197"/>
      <c r="IHK118" s="196"/>
      <c r="IHL118" s="196"/>
      <c r="IHM118" s="195"/>
      <c r="IHN118" s="196"/>
      <c r="IHO118" s="195"/>
      <c r="IHP118" s="195"/>
      <c r="IHQ118" s="195"/>
      <c r="IHR118" s="18"/>
      <c r="IHS118" s="19"/>
      <c r="IHT118" s="19"/>
      <c r="IHU118" s="19"/>
      <c r="IHV118" s="19"/>
      <c r="IHW118" s="19"/>
      <c r="IHX118" s="19"/>
      <c r="IHY118" s="19"/>
      <c r="IHZ118" s="197"/>
      <c r="IIA118" s="196"/>
      <c r="IIB118" s="196"/>
      <c r="IIC118" s="195"/>
      <c r="IID118" s="196"/>
      <c r="IIE118" s="195"/>
      <c r="IIF118" s="195"/>
      <c r="IIG118" s="195"/>
      <c r="IIH118" s="18"/>
      <c r="III118" s="19"/>
      <c r="IIJ118" s="19"/>
      <c r="IIK118" s="19"/>
      <c r="IIL118" s="19"/>
      <c r="IIM118" s="19"/>
      <c r="IIN118" s="19"/>
      <c r="IIO118" s="19"/>
      <c r="IIP118" s="197"/>
      <c r="IIQ118" s="196"/>
      <c r="IIR118" s="196"/>
      <c r="IIS118" s="195"/>
      <c r="IIT118" s="196"/>
      <c r="IIU118" s="195"/>
      <c r="IIV118" s="195"/>
      <c r="IIW118" s="195"/>
      <c r="IIX118" s="18"/>
      <c r="IIY118" s="19"/>
      <c r="IIZ118" s="19"/>
      <c r="IJA118" s="19"/>
      <c r="IJB118" s="19"/>
      <c r="IJC118" s="19"/>
      <c r="IJD118" s="19"/>
      <c r="IJE118" s="19"/>
      <c r="IJF118" s="197"/>
      <c r="IJG118" s="196"/>
      <c r="IJH118" s="196"/>
      <c r="IJI118" s="195"/>
      <c r="IJJ118" s="196"/>
      <c r="IJK118" s="195"/>
      <c r="IJL118" s="195"/>
      <c r="IJM118" s="195"/>
      <c r="IJN118" s="18"/>
      <c r="IJO118" s="19"/>
      <c r="IJP118" s="19"/>
      <c r="IJQ118" s="19"/>
      <c r="IJR118" s="19"/>
      <c r="IJS118" s="19"/>
      <c r="IJT118" s="19"/>
      <c r="IJU118" s="19"/>
      <c r="IJV118" s="197"/>
      <c r="IJW118" s="196"/>
      <c r="IJX118" s="196"/>
      <c r="IJY118" s="195"/>
      <c r="IJZ118" s="196"/>
      <c r="IKA118" s="195"/>
      <c r="IKB118" s="195"/>
      <c r="IKC118" s="195"/>
      <c r="IKD118" s="18"/>
      <c r="IKE118" s="19"/>
      <c r="IKF118" s="19"/>
      <c r="IKG118" s="19"/>
      <c r="IKH118" s="19"/>
      <c r="IKI118" s="19"/>
      <c r="IKJ118" s="19"/>
      <c r="IKK118" s="19"/>
      <c r="IKL118" s="197"/>
      <c r="IKM118" s="196"/>
      <c r="IKN118" s="196"/>
      <c r="IKO118" s="195"/>
      <c r="IKP118" s="196"/>
      <c r="IKQ118" s="195"/>
      <c r="IKR118" s="195"/>
      <c r="IKS118" s="195"/>
      <c r="IKT118" s="18"/>
      <c r="IKU118" s="19"/>
      <c r="IKV118" s="19"/>
      <c r="IKW118" s="19"/>
      <c r="IKX118" s="19"/>
      <c r="IKY118" s="19"/>
      <c r="IKZ118" s="19"/>
      <c r="ILA118" s="19"/>
      <c r="ILB118" s="197"/>
      <c r="ILC118" s="196"/>
      <c r="ILD118" s="196"/>
      <c r="ILE118" s="195"/>
      <c r="ILF118" s="196"/>
      <c r="ILG118" s="195"/>
      <c r="ILH118" s="195"/>
      <c r="ILI118" s="195"/>
      <c r="ILJ118" s="18"/>
      <c r="ILK118" s="19"/>
      <c r="ILL118" s="19"/>
      <c r="ILM118" s="19"/>
      <c r="ILN118" s="19"/>
      <c r="ILO118" s="19"/>
      <c r="ILP118" s="19"/>
      <c r="ILQ118" s="19"/>
      <c r="ILR118" s="197"/>
      <c r="ILS118" s="196"/>
      <c r="ILT118" s="196"/>
      <c r="ILU118" s="195"/>
      <c r="ILV118" s="196"/>
      <c r="ILW118" s="195"/>
      <c r="ILX118" s="195"/>
      <c r="ILY118" s="195"/>
      <c r="ILZ118" s="18"/>
      <c r="IMA118" s="19"/>
      <c r="IMB118" s="19"/>
      <c r="IMC118" s="19"/>
      <c r="IMD118" s="19"/>
      <c r="IME118" s="19"/>
      <c r="IMF118" s="19"/>
      <c r="IMG118" s="19"/>
      <c r="IMH118" s="197"/>
      <c r="IMI118" s="196"/>
      <c r="IMJ118" s="196"/>
      <c r="IMK118" s="195"/>
      <c r="IML118" s="196"/>
      <c r="IMM118" s="195"/>
      <c r="IMN118" s="195"/>
      <c r="IMO118" s="195"/>
      <c r="IMP118" s="18"/>
      <c r="IMQ118" s="19"/>
      <c r="IMR118" s="19"/>
      <c r="IMS118" s="19"/>
      <c r="IMT118" s="19"/>
      <c r="IMU118" s="19"/>
      <c r="IMV118" s="19"/>
      <c r="IMW118" s="19"/>
      <c r="IMX118" s="197"/>
      <c r="IMY118" s="196"/>
      <c r="IMZ118" s="196"/>
      <c r="INA118" s="195"/>
      <c r="INB118" s="196"/>
      <c r="INC118" s="195"/>
      <c r="IND118" s="195"/>
      <c r="INE118" s="195"/>
      <c r="INF118" s="18"/>
      <c r="ING118" s="19"/>
      <c r="INH118" s="19"/>
      <c r="INI118" s="19"/>
      <c r="INJ118" s="19"/>
      <c r="INK118" s="19"/>
      <c r="INL118" s="19"/>
      <c r="INM118" s="19"/>
      <c r="INN118" s="197"/>
      <c r="INO118" s="196"/>
      <c r="INP118" s="196"/>
      <c r="INQ118" s="195"/>
      <c r="INR118" s="196"/>
      <c r="INS118" s="195"/>
      <c r="INT118" s="195"/>
      <c r="INU118" s="195"/>
      <c r="INV118" s="18"/>
      <c r="INW118" s="19"/>
      <c r="INX118" s="19"/>
      <c r="INY118" s="19"/>
      <c r="INZ118" s="19"/>
      <c r="IOA118" s="19"/>
      <c r="IOB118" s="19"/>
      <c r="IOC118" s="19"/>
      <c r="IOD118" s="197"/>
      <c r="IOE118" s="196"/>
      <c r="IOF118" s="196"/>
      <c r="IOG118" s="195"/>
      <c r="IOH118" s="196"/>
      <c r="IOI118" s="195"/>
      <c r="IOJ118" s="195"/>
      <c r="IOK118" s="195"/>
      <c r="IOL118" s="18"/>
      <c r="IOM118" s="19"/>
      <c r="ION118" s="19"/>
      <c r="IOO118" s="19"/>
      <c r="IOP118" s="19"/>
      <c r="IOQ118" s="19"/>
      <c r="IOR118" s="19"/>
      <c r="IOS118" s="19"/>
      <c r="IOT118" s="197"/>
      <c r="IOU118" s="196"/>
      <c r="IOV118" s="196"/>
      <c r="IOW118" s="195"/>
      <c r="IOX118" s="196"/>
      <c r="IOY118" s="195"/>
      <c r="IOZ118" s="195"/>
      <c r="IPA118" s="195"/>
      <c r="IPB118" s="18"/>
      <c r="IPC118" s="19"/>
      <c r="IPD118" s="19"/>
      <c r="IPE118" s="19"/>
      <c r="IPF118" s="19"/>
      <c r="IPG118" s="19"/>
      <c r="IPH118" s="19"/>
      <c r="IPI118" s="19"/>
      <c r="IPJ118" s="197"/>
      <c r="IPK118" s="196"/>
      <c r="IPL118" s="196"/>
      <c r="IPM118" s="195"/>
      <c r="IPN118" s="196"/>
      <c r="IPO118" s="195"/>
      <c r="IPP118" s="195"/>
      <c r="IPQ118" s="195"/>
      <c r="IPR118" s="18"/>
      <c r="IPS118" s="19"/>
      <c r="IPT118" s="19"/>
      <c r="IPU118" s="19"/>
      <c r="IPV118" s="19"/>
      <c r="IPW118" s="19"/>
      <c r="IPX118" s="19"/>
      <c r="IPY118" s="19"/>
      <c r="IPZ118" s="197"/>
      <c r="IQA118" s="196"/>
      <c r="IQB118" s="196"/>
      <c r="IQC118" s="195"/>
      <c r="IQD118" s="196"/>
      <c r="IQE118" s="195"/>
      <c r="IQF118" s="195"/>
      <c r="IQG118" s="195"/>
      <c r="IQH118" s="18"/>
      <c r="IQI118" s="19"/>
      <c r="IQJ118" s="19"/>
      <c r="IQK118" s="19"/>
      <c r="IQL118" s="19"/>
      <c r="IQM118" s="19"/>
      <c r="IQN118" s="19"/>
      <c r="IQO118" s="19"/>
      <c r="IQP118" s="197"/>
      <c r="IQQ118" s="196"/>
      <c r="IQR118" s="196"/>
      <c r="IQS118" s="195"/>
      <c r="IQT118" s="196"/>
      <c r="IQU118" s="195"/>
      <c r="IQV118" s="195"/>
      <c r="IQW118" s="195"/>
      <c r="IQX118" s="18"/>
      <c r="IQY118" s="19"/>
      <c r="IQZ118" s="19"/>
      <c r="IRA118" s="19"/>
      <c r="IRB118" s="19"/>
      <c r="IRC118" s="19"/>
      <c r="IRD118" s="19"/>
      <c r="IRE118" s="19"/>
      <c r="IRF118" s="197"/>
      <c r="IRG118" s="196"/>
      <c r="IRH118" s="196"/>
      <c r="IRI118" s="195"/>
      <c r="IRJ118" s="196"/>
      <c r="IRK118" s="195"/>
      <c r="IRL118" s="195"/>
      <c r="IRM118" s="195"/>
      <c r="IRN118" s="18"/>
      <c r="IRO118" s="19"/>
      <c r="IRP118" s="19"/>
      <c r="IRQ118" s="19"/>
      <c r="IRR118" s="19"/>
      <c r="IRS118" s="19"/>
      <c r="IRT118" s="19"/>
      <c r="IRU118" s="19"/>
      <c r="IRV118" s="197"/>
      <c r="IRW118" s="196"/>
      <c r="IRX118" s="196"/>
      <c r="IRY118" s="195"/>
      <c r="IRZ118" s="196"/>
      <c r="ISA118" s="195"/>
      <c r="ISB118" s="195"/>
      <c r="ISC118" s="195"/>
      <c r="ISD118" s="18"/>
      <c r="ISE118" s="19"/>
      <c r="ISF118" s="19"/>
      <c r="ISG118" s="19"/>
      <c r="ISH118" s="19"/>
      <c r="ISI118" s="19"/>
      <c r="ISJ118" s="19"/>
      <c r="ISK118" s="19"/>
      <c r="ISL118" s="197"/>
      <c r="ISM118" s="196"/>
      <c r="ISN118" s="196"/>
      <c r="ISO118" s="195"/>
      <c r="ISP118" s="196"/>
      <c r="ISQ118" s="195"/>
      <c r="ISR118" s="195"/>
      <c r="ISS118" s="195"/>
      <c r="IST118" s="18"/>
      <c r="ISU118" s="19"/>
      <c r="ISV118" s="19"/>
      <c r="ISW118" s="19"/>
      <c r="ISX118" s="19"/>
      <c r="ISY118" s="19"/>
      <c r="ISZ118" s="19"/>
      <c r="ITA118" s="19"/>
      <c r="ITB118" s="197"/>
      <c r="ITC118" s="196"/>
      <c r="ITD118" s="196"/>
      <c r="ITE118" s="195"/>
      <c r="ITF118" s="196"/>
      <c r="ITG118" s="195"/>
      <c r="ITH118" s="195"/>
      <c r="ITI118" s="195"/>
      <c r="ITJ118" s="18"/>
      <c r="ITK118" s="19"/>
      <c r="ITL118" s="19"/>
      <c r="ITM118" s="19"/>
      <c r="ITN118" s="19"/>
      <c r="ITO118" s="19"/>
      <c r="ITP118" s="19"/>
      <c r="ITQ118" s="19"/>
      <c r="ITR118" s="197"/>
      <c r="ITS118" s="196"/>
      <c r="ITT118" s="196"/>
      <c r="ITU118" s="195"/>
      <c r="ITV118" s="196"/>
      <c r="ITW118" s="195"/>
      <c r="ITX118" s="195"/>
      <c r="ITY118" s="195"/>
      <c r="ITZ118" s="18"/>
      <c r="IUA118" s="19"/>
      <c r="IUB118" s="19"/>
      <c r="IUC118" s="19"/>
      <c r="IUD118" s="19"/>
      <c r="IUE118" s="19"/>
      <c r="IUF118" s="19"/>
      <c r="IUG118" s="19"/>
      <c r="IUH118" s="197"/>
      <c r="IUI118" s="196"/>
      <c r="IUJ118" s="196"/>
      <c r="IUK118" s="195"/>
      <c r="IUL118" s="196"/>
      <c r="IUM118" s="195"/>
      <c r="IUN118" s="195"/>
      <c r="IUO118" s="195"/>
      <c r="IUP118" s="18"/>
      <c r="IUQ118" s="19"/>
      <c r="IUR118" s="19"/>
      <c r="IUS118" s="19"/>
      <c r="IUT118" s="19"/>
      <c r="IUU118" s="19"/>
      <c r="IUV118" s="19"/>
      <c r="IUW118" s="19"/>
      <c r="IUX118" s="197"/>
      <c r="IUY118" s="196"/>
      <c r="IUZ118" s="196"/>
      <c r="IVA118" s="195"/>
      <c r="IVB118" s="196"/>
      <c r="IVC118" s="195"/>
      <c r="IVD118" s="195"/>
      <c r="IVE118" s="195"/>
      <c r="IVF118" s="18"/>
      <c r="IVG118" s="19"/>
      <c r="IVH118" s="19"/>
      <c r="IVI118" s="19"/>
      <c r="IVJ118" s="19"/>
      <c r="IVK118" s="19"/>
      <c r="IVL118" s="19"/>
      <c r="IVM118" s="19"/>
      <c r="IVN118" s="197"/>
      <c r="IVO118" s="196"/>
      <c r="IVP118" s="196"/>
      <c r="IVQ118" s="195"/>
      <c r="IVR118" s="196"/>
      <c r="IVS118" s="195"/>
      <c r="IVT118" s="195"/>
      <c r="IVU118" s="195"/>
      <c r="IVV118" s="18"/>
      <c r="IVW118" s="19"/>
      <c r="IVX118" s="19"/>
      <c r="IVY118" s="19"/>
      <c r="IVZ118" s="19"/>
      <c r="IWA118" s="19"/>
      <c r="IWB118" s="19"/>
      <c r="IWC118" s="19"/>
      <c r="IWD118" s="197"/>
      <c r="IWE118" s="196"/>
      <c r="IWF118" s="196"/>
      <c r="IWG118" s="195"/>
      <c r="IWH118" s="196"/>
      <c r="IWI118" s="195"/>
      <c r="IWJ118" s="195"/>
      <c r="IWK118" s="195"/>
      <c r="IWL118" s="18"/>
      <c r="IWM118" s="19"/>
      <c r="IWN118" s="19"/>
      <c r="IWO118" s="19"/>
      <c r="IWP118" s="19"/>
      <c r="IWQ118" s="19"/>
      <c r="IWR118" s="19"/>
      <c r="IWS118" s="19"/>
      <c r="IWT118" s="197"/>
      <c r="IWU118" s="196"/>
      <c r="IWV118" s="196"/>
      <c r="IWW118" s="195"/>
      <c r="IWX118" s="196"/>
      <c r="IWY118" s="195"/>
      <c r="IWZ118" s="195"/>
      <c r="IXA118" s="195"/>
      <c r="IXB118" s="18"/>
      <c r="IXC118" s="19"/>
      <c r="IXD118" s="19"/>
      <c r="IXE118" s="19"/>
      <c r="IXF118" s="19"/>
      <c r="IXG118" s="19"/>
      <c r="IXH118" s="19"/>
      <c r="IXI118" s="19"/>
      <c r="IXJ118" s="197"/>
      <c r="IXK118" s="196"/>
      <c r="IXL118" s="196"/>
      <c r="IXM118" s="195"/>
      <c r="IXN118" s="196"/>
      <c r="IXO118" s="195"/>
      <c r="IXP118" s="195"/>
      <c r="IXQ118" s="195"/>
      <c r="IXR118" s="18"/>
      <c r="IXS118" s="19"/>
      <c r="IXT118" s="19"/>
      <c r="IXU118" s="19"/>
      <c r="IXV118" s="19"/>
      <c r="IXW118" s="19"/>
      <c r="IXX118" s="19"/>
      <c r="IXY118" s="19"/>
      <c r="IXZ118" s="197"/>
      <c r="IYA118" s="196"/>
      <c r="IYB118" s="196"/>
      <c r="IYC118" s="195"/>
      <c r="IYD118" s="196"/>
      <c r="IYE118" s="195"/>
      <c r="IYF118" s="195"/>
      <c r="IYG118" s="195"/>
      <c r="IYH118" s="18"/>
      <c r="IYI118" s="19"/>
      <c r="IYJ118" s="19"/>
      <c r="IYK118" s="19"/>
      <c r="IYL118" s="19"/>
      <c r="IYM118" s="19"/>
      <c r="IYN118" s="19"/>
      <c r="IYO118" s="19"/>
      <c r="IYP118" s="197"/>
      <c r="IYQ118" s="196"/>
      <c r="IYR118" s="196"/>
      <c r="IYS118" s="195"/>
      <c r="IYT118" s="196"/>
      <c r="IYU118" s="195"/>
      <c r="IYV118" s="195"/>
      <c r="IYW118" s="195"/>
      <c r="IYX118" s="18"/>
      <c r="IYY118" s="19"/>
      <c r="IYZ118" s="19"/>
      <c r="IZA118" s="19"/>
      <c r="IZB118" s="19"/>
      <c r="IZC118" s="19"/>
      <c r="IZD118" s="19"/>
      <c r="IZE118" s="19"/>
      <c r="IZF118" s="197"/>
      <c r="IZG118" s="196"/>
      <c r="IZH118" s="196"/>
      <c r="IZI118" s="195"/>
      <c r="IZJ118" s="196"/>
      <c r="IZK118" s="195"/>
      <c r="IZL118" s="195"/>
      <c r="IZM118" s="195"/>
      <c r="IZN118" s="18"/>
      <c r="IZO118" s="19"/>
      <c r="IZP118" s="19"/>
      <c r="IZQ118" s="19"/>
      <c r="IZR118" s="19"/>
      <c r="IZS118" s="19"/>
      <c r="IZT118" s="19"/>
      <c r="IZU118" s="19"/>
      <c r="IZV118" s="197"/>
      <c r="IZW118" s="196"/>
      <c r="IZX118" s="196"/>
      <c r="IZY118" s="195"/>
      <c r="IZZ118" s="196"/>
      <c r="JAA118" s="195"/>
      <c r="JAB118" s="195"/>
      <c r="JAC118" s="195"/>
      <c r="JAD118" s="18"/>
      <c r="JAE118" s="19"/>
      <c r="JAF118" s="19"/>
      <c r="JAG118" s="19"/>
      <c r="JAH118" s="19"/>
      <c r="JAI118" s="19"/>
      <c r="JAJ118" s="19"/>
      <c r="JAK118" s="19"/>
      <c r="JAL118" s="197"/>
      <c r="JAM118" s="196"/>
      <c r="JAN118" s="196"/>
      <c r="JAO118" s="195"/>
      <c r="JAP118" s="196"/>
      <c r="JAQ118" s="195"/>
      <c r="JAR118" s="195"/>
      <c r="JAS118" s="195"/>
      <c r="JAT118" s="18"/>
      <c r="JAU118" s="19"/>
      <c r="JAV118" s="19"/>
      <c r="JAW118" s="19"/>
      <c r="JAX118" s="19"/>
      <c r="JAY118" s="19"/>
      <c r="JAZ118" s="19"/>
      <c r="JBA118" s="19"/>
      <c r="JBB118" s="197"/>
      <c r="JBC118" s="196"/>
      <c r="JBD118" s="196"/>
      <c r="JBE118" s="195"/>
      <c r="JBF118" s="196"/>
      <c r="JBG118" s="195"/>
      <c r="JBH118" s="195"/>
      <c r="JBI118" s="195"/>
      <c r="JBJ118" s="18"/>
      <c r="JBK118" s="19"/>
      <c r="JBL118" s="19"/>
      <c r="JBM118" s="19"/>
      <c r="JBN118" s="19"/>
      <c r="JBO118" s="19"/>
      <c r="JBP118" s="19"/>
      <c r="JBQ118" s="19"/>
      <c r="JBR118" s="197"/>
      <c r="JBS118" s="196"/>
      <c r="JBT118" s="196"/>
      <c r="JBU118" s="195"/>
      <c r="JBV118" s="196"/>
      <c r="JBW118" s="195"/>
      <c r="JBX118" s="195"/>
      <c r="JBY118" s="195"/>
      <c r="JBZ118" s="18"/>
      <c r="JCA118" s="19"/>
      <c r="JCB118" s="19"/>
      <c r="JCC118" s="19"/>
      <c r="JCD118" s="19"/>
      <c r="JCE118" s="19"/>
      <c r="JCF118" s="19"/>
      <c r="JCG118" s="19"/>
      <c r="JCH118" s="197"/>
      <c r="JCI118" s="196"/>
      <c r="JCJ118" s="196"/>
      <c r="JCK118" s="195"/>
      <c r="JCL118" s="196"/>
      <c r="JCM118" s="195"/>
      <c r="JCN118" s="195"/>
      <c r="JCO118" s="195"/>
      <c r="JCP118" s="18"/>
      <c r="JCQ118" s="19"/>
      <c r="JCR118" s="19"/>
      <c r="JCS118" s="19"/>
      <c r="JCT118" s="19"/>
      <c r="JCU118" s="19"/>
      <c r="JCV118" s="19"/>
      <c r="JCW118" s="19"/>
      <c r="JCX118" s="197"/>
      <c r="JCY118" s="196"/>
      <c r="JCZ118" s="196"/>
      <c r="JDA118" s="195"/>
      <c r="JDB118" s="196"/>
      <c r="JDC118" s="195"/>
      <c r="JDD118" s="195"/>
      <c r="JDE118" s="195"/>
      <c r="JDF118" s="18"/>
      <c r="JDG118" s="19"/>
      <c r="JDH118" s="19"/>
      <c r="JDI118" s="19"/>
      <c r="JDJ118" s="19"/>
      <c r="JDK118" s="19"/>
      <c r="JDL118" s="19"/>
      <c r="JDM118" s="19"/>
      <c r="JDN118" s="197"/>
      <c r="JDO118" s="196"/>
      <c r="JDP118" s="196"/>
      <c r="JDQ118" s="195"/>
      <c r="JDR118" s="196"/>
      <c r="JDS118" s="195"/>
      <c r="JDT118" s="195"/>
      <c r="JDU118" s="195"/>
      <c r="JDV118" s="18"/>
      <c r="JDW118" s="19"/>
      <c r="JDX118" s="19"/>
      <c r="JDY118" s="19"/>
      <c r="JDZ118" s="19"/>
      <c r="JEA118" s="19"/>
      <c r="JEB118" s="19"/>
      <c r="JEC118" s="19"/>
      <c r="JED118" s="197"/>
      <c r="JEE118" s="196"/>
      <c r="JEF118" s="196"/>
      <c r="JEG118" s="195"/>
      <c r="JEH118" s="196"/>
      <c r="JEI118" s="195"/>
      <c r="JEJ118" s="195"/>
      <c r="JEK118" s="195"/>
      <c r="JEL118" s="18"/>
      <c r="JEM118" s="19"/>
      <c r="JEN118" s="19"/>
      <c r="JEO118" s="19"/>
      <c r="JEP118" s="19"/>
      <c r="JEQ118" s="19"/>
      <c r="JER118" s="19"/>
      <c r="JES118" s="19"/>
      <c r="JET118" s="197"/>
      <c r="JEU118" s="196"/>
      <c r="JEV118" s="196"/>
      <c r="JEW118" s="195"/>
      <c r="JEX118" s="196"/>
      <c r="JEY118" s="195"/>
      <c r="JEZ118" s="195"/>
      <c r="JFA118" s="195"/>
      <c r="JFB118" s="18"/>
      <c r="JFC118" s="19"/>
      <c r="JFD118" s="19"/>
      <c r="JFE118" s="19"/>
      <c r="JFF118" s="19"/>
      <c r="JFG118" s="19"/>
      <c r="JFH118" s="19"/>
      <c r="JFI118" s="19"/>
      <c r="JFJ118" s="197"/>
      <c r="JFK118" s="196"/>
      <c r="JFL118" s="196"/>
      <c r="JFM118" s="195"/>
      <c r="JFN118" s="196"/>
      <c r="JFO118" s="195"/>
      <c r="JFP118" s="195"/>
      <c r="JFQ118" s="195"/>
      <c r="JFR118" s="18"/>
      <c r="JFS118" s="19"/>
      <c r="JFT118" s="19"/>
      <c r="JFU118" s="19"/>
      <c r="JFV118" s="19"/>
      <c r="JFW118" s="19"/>
      <c r="JFX118" s="19"/>
      <c r="JFY118" s="19"/>
      <c r="JFZ118" s="197"/>
      <c r="JGA118" s="196"/>
      <c r="JGB118" s="196"/>
      <c r="JGC118" s="195"/>
      <c r="JGD118" s="196"/>
      <c r="JGE118" s="195"/>
      <c r="JGF118" s="195"/>
      <c r="JGG118" s="195"/>
      <c r="JGH118" s="18"/>
      <c r="JGI118" s="19"/>
      <c r="JGJ118" s="19"/>
      <c r="JGK118" s="19"/>
      <c r="JGL118" s="19"/>
      <c r="JGM118" s="19"/>
      <c r="JGN118" s="19"/>
      <c r="JGO118" s="19"/>
      <c r="JGP118" s="197"/>
      <c r="JGQ118" s="196"/>
      <c r="JGR118" s="196"/>
      <c r="JGS118" s="195"/>
      <c r="JGT118" s="196"/>
      <c r="JGU118" s="195"/>
      <c r="JGV118" s="195"/>
      <c r="JGW118" s="195"/>
      <c r="JGX118" s="18"/>
      <c r="JGY118" s="19"/>
      <c r="JGZ118" s="19"/>
      <c r="JHA118" s="19"/>
      <c r="JHB118" s="19"/>
      <c r="JHC118" s="19"/>
      <c r="JHD118" s="19"/>
      <c r="JHE118" s="19"/>
      <c r="JHF118" s="197"/>
      <c r="JHG118" s="196"/>
      <c r="JHH118" s="196"/>
      <c r="JHI118" s="195"/>
      <c r="JHJ118" s="196"/>
      <c r="JHK118" s="195"/>
      <c r="JHL118" s="195"/>
      <c r="JHM118" s="195"/>
      <c r="JHN118" s="18"/>
      <c r="JHO118" s="19"/>
      <c r="JHP118" s="19"/>
      <c r="JHQ118" s="19"/>
      <c r="JHR118" s="19"/>
      <c r="JHS118" s="19"/>
      <c r="JHT118" s="19"/>
      <c r="JHU118" s="19"/>
      <c r="JHV118" s="197"/>
      <c r="JHW118" s="196"/>
      <c r="JHX118" s="196"/>
      <c r="JHY118" s="195"/>
      <c r="JHZ118" s="196"/>
      <c r="JIA118" s="195"/>
      <c r="JIB118" s="195"/>
      <c r="JIC118" s="195"/>
      <c r="JID118" s="18"/>
      <c r="JIE118" s="19"/>
      <c r="JIF118" s="19"/>
      <c r="JIG118" s="19"/>
      <c r="JIH118" s="19"/>
      <c r="JII118" s="19"/>
      <c r="JIJ118" s="19"/>
      <c r="JIK118" s="19"/>
      <c r="JIL118" s="197"/>
      <c r="JIM118" s="196"/>
      <c r="JIN118" s="196"/>
      <c r="JIO118" s="195"/>
      <c r="JIP118" s="196"/>
      <c r="JIQ118" s="195"/>
      <c r="JIR118" s="195"/>
      <c r="JIS118" s="195"/>
      <c r="JIT118" s="18"/>
      <c r="JIU118" s="19"/>
      <c r="JIV118" s="19"/>
      <c r="JIW118" s="19"/>
      <c r="JIX118" s="19"/>
      <c r="JIY118" s="19"/>
      <c r="JIZ118" s="19"/>
      <c r="JJA118" s="19"/>
      <c r="JJB118" s="197"/>
      <c r="JJC118" s="196"/>
      <c r="JJD118" s="196"/>
      <c r="JJE118" s="195"/>
      <c r="JJF118" s="196"/>
      <c r="JJG118" s="195"/>
      <c r="JJH118" s="195"/>
      <c r="JJI118" s="195"/>
      <c r="JJJ118" s="18"/>
      <c r="JJK118" s="19"/>
      <c r="JJL118" s="19"/>
      <c r="JJM118" s="19"/>
      <c r="JJN118" s="19"/>
      <c r="JJO118" s="19"/>
      <c r="JJP118" s="19"/>
      <c r="JJQ118" s="19"/>
      <c r="JJR118" s="197"/>
      <c r="JJS118" s="196"/>
      <c r="JJT118" s="196"/>
      <c r="JJU118" s="195"/>
      <c r="JJV118" s="196"/>
      <c r="JJW118" s="195"/>
      <c r="JJX118" s="195"/>
      <c r="JJY118" s="195"/>
      <c r="JJZ118" s="18"/>
      <c r="JKA118" s="19"/>
      <c r="JKB118" s="19"/>
      <c r="JKC118" s="19"/>
      <c r="JKD118" s="19"/>
      <c r="JKE118" s="19"/>
      <c r="JKF118" s="19"/>
      <c r="JKG118" s="19"/>
      <c r="JKH118" s="197"/>
      <c r="JKI118" s="196"/>
      <c r="JKJ118" s="196"/>
      <c r="JKK118" s="195"/>
      <c r="JKL118" s="196"/>
      <c r="JKM118" s="195"/>
      <c r="JKN118" s="195"/>
      <c r="JKO118" s="195"/>
      <c r="JKP118" s="18"/>
      <c r="JKQ118" s="19"/>
      <c r="JKR118" s="19"/>
      <c r="JKS118" s="19"/>
      <c r="JKT118" s="19"/>
      <c r="JKU118" s="19"/>
      <c r="JKV118" s="19"/>
      <c r="JKW118" s="19"/>
      <c r="JKX118" s="197"/>
      <c r="JKY118" s="196"/>
      <c r="JKZ118" s="196"/>
      <c r="JLA118" s="195"/>
      <c r="JLB118" s="196"/>
      <c r="JLC118" s="195"/>
      <c r="JLD118" s="195"/>
      <c r="JLE118" s="195"/>
      <c r="JLF118" s="18"/>
      <c r="JLG118" s="19"/>
      <c r="JLH118" s="19"/>
      <c r="JLI118" s="19"/>
      <c r="JLJ118" s="19"/>
      <c r="JLK118" s="19"/>
      <c r="JLL118" s="19"/>
      <c r="JLM118" s="19"/>
      <c r="JLN118" s="197"/>
      <c r="JLO118" s="196"/>
      <c r="JLP118" s="196"/>
      <c r="JLQ118" s="195"/>
      <c r="JLR118" s="196"/>
      <c r="JLS118" s="195"/>
      <c r="JLT118" s="195"/>
      <c r="JLU118" s="195"/>
      <c r="JLV118" s="18"/>
      <c r="JLW118" s="19"/>
      <c r="JLX118" s="19"/>
      <c r="JLY118" s="19"/>
      <c r="JLZ118" s="19"/>
      <c r="JMA118" s="19"/>
      <c r="JMB118" s="19"/>
      <c r="JMC118" s="19"/>
      <c r="JMD118" s="197"/>
      <c r="JME118" s="196"/>
      <c r="JMF118" s="196"/>
      <c r="JMG118" s="195"/>
      <c r="JMH118" s="196"/>
      <c r="JMI118" s="195"/>
      <c r="JMJ118" s="195"/>
      <c r="JMK118" s="195"/>
      <c r="JML118" s="18"/>
      <c r="JMM118" s="19"/>
      <c r="JMN118" s="19"/>
      <c r="JMO118" s="19"/>
      <c r="JMP118" s="19"/>
      <c r="JMQ118" s="19"/>
      <c r="JMR118" s="19"/>
      <c r="JMS118" s="19"/>
      <c r="JMT118" s="197"/>
      <c r="JMU118" s="196"/>
      <c r="JMV118" s="196"/>
      <c r="JMW118" s="195"/>
      <c r="JMX118" s="196"/>
      <c r="JMY118" s="195"/>
      <c r="JMZ118" s="195"/>
      <c r="JNA118" s="195"/>
      <c r="JNB118" s="18"/>
      <c r="JNC118" s="19"/>
      <c r="JND118" s="19"/>
      <c r="JNE118" s="19"/>
      <c r="JNF118" s="19"/>
      <c r="JNG118" s="19"/>
      <c r="JNH118" s="19"/>
      <c r="JNI118" s="19"/>
      <c r="JNJ118" s="197"/>
      <c r="JNK118" s="196"/>
      <c r="JNL118" s="196"/>
      <c r="JNM118" s="195"/>
      <c r="JNN118" s="196"/>
      <c r="JNO118" s="195"/>
      <c r="JNP118" s="195"/>
      <c r="JNQ118" s="195"/>
      <c r="JNR118" s="18"/>
      <c r="JNS118" s="19"/>
      <c r="JNT118" s="19"/>
      <c r="JNU118" s="19"/>
      <c r="JNV118" s="19"/>
      <c r="JNW118" s="19"/>
      <c r="JNX118" s="19"/>
      <c r="JNY118" s="19"/>
      <c r="JNZ118" s="197"/>
      <c r="JOA118" s="196"/>
      <c r="JOB118" s="196"/>
      <c r="JOC118" s="195"/>
      <c r="JOD118" s="196"/>
      <c r="JOE118" s="195"/>
      <c r="JOF118" s="195"/>
      <c r="JOG118" s="195"/>
      <c r="JOH118" s="18"/>
      <c r="JOI118" s="19"/>
      <c r="JOJ118" s="19"/>
      <c r="JOK118" s="19"/>
      <c r="JOL118" s="19"/>
      <c r="JOM118" s="19"/>
      <c r="JON118" s="19"/>
      <c r="JOO118" s="19"/>
      <c r="JOP118" s="197"/>
      <c r="JOQ118" s="196"/>
      <c r="JOR118" s="196"/>
      <c r="JOS118" s="195"/>
      <c r="JOT118" s="196"/>
      <c r="JOU118" s="195"/>
      <c r="JOV118" s="195"/>
      <c r="JOW118" s="195"/>
      <c r="JOX118" s="18"/>
      <c r="JOY118" s="19"/>
      <c r="JOZ118" s="19"/>
      <c r="JPA118" s="19"/>
      <c r="JPB118" s="19"/>
      <c r="JPC118" s="19"/>
      <c r="JPD118" s="19"/>
      <c r="JPE118" s="19"/>
      <c r="JPF118" s="197"/>
      <c r="JPG118" s="196"/>
      <c r="JPH118" s="196"/>
      <c r="JPI118" s="195"/>
      <c r="JPJ118" s="196"/>
      <c r="JPK118" s="195"/>
      <c r="JPL118" s="195"/>
      <c r="JPM118" s="195"/>
      <c r="JPN118" s="18"/>
      <c r="JPO118" s="19"/>
      <c r="JPP118" s="19"/>
      <c r="JPQ118" s="19"/>
      <c r="JPR118" s="19"/>
      <c r="JPS118" s="19"/>
      <c r="JPT118" s="19"/>
      <c r="JPU118" s="19"/>
      <c r="JPV118" s="197"/>
      <c r="JPW118" s="196"/>
      <c r="JPX118" s="196"/>
      <c r="JPY118" s="195"/>
      <c r="JPZ118" s="196"/>
      <c r="JQA118" s="195"/>
      <c r="JQB118" s="195"/>
      <c r="JQC118" s="195"/>
      <c r="JQD118" s="18"/>
      <c r="JQE118" s="19"/>
      <c r="JQF118" s="19"/>
      <c r="JQG118" s="19"/>
      <c r="JQH118" s="19"/>
      <c r="JQI118" s="19"/>
      <c r="JQJ118" s="19"/>
      <c r="JQK118" s="19"/>
      <c r="JQL118" s="197"/>
      <c r="JQM118" s="196"/>
      <c r="JQN118" s="196"/>
      <c r="JQO118" s="195"/>
      <c r="JQP118" s="196"/>
      <c r="JQQ118" s="195"/>
      <c r="JQR118" s="195"/>
      <c r="JQS118" s="195"/>
      <c r="JQT118" s="18"/>
      <c r="JQU118" s="19"/>
      <c r="JQV118" s="19"/>
      <c r="JQW118" s="19"/>
      <c r="JQX118" s="19"/>
      <c r="JQY118" s="19"/>
      <c r="JQZ118" s="19"/>
      <c r="JRA118" s="19"/>
      <c r="JRB118" s="197"/>
      <c r="JRC118" s="196"/>
      <c r="JRD118" s="196"/>
      <c r="JRE118" s="195"/>
      <c r="JRF118" s="196"/>
      <c r="JRG118" s="195"/>
      <c r="JRH118" s="195"/>
      <c r="JRI118" s="195"/>
      <c r="JRJ118" s="18"/>
      <c r="JRK118" s="19"/>
      <c r="JRL118" s="19"/>
      <c r="JRM118" s="19"/>
      <c r="JRN118" s="19"/>
      <c r="JRO118" s="19"/>
      <c r="JRP118" s="19"/>
      <c r="JRQ118" s="19"/>
      <c r="JRR118" s="197"/>
      <c r="JRS118" s="196"/>
      <c r="JRT118" s="196"/>
      <c r="JRU118" s="195"/>
      <c r="JRV118" s="196"/>
      <c r="JRW118" s="195"/>
      <c r="JRX118" s="195"/>
      <c r="JRY118" s="195"/>
      <c r="JRZ118" s="18"/>
      <c r="JSA118" s="19"/>
      <c r="JSB118" s="19"/>
      <c r="JSC118" s="19"/>
      <c r="JSD118" s="19"/>
      <c r="JSE118" s="19"/>
      <c r="JSF118" s="19"/>
      <c r="JSG118" s="19"/>
      <c r="JSH118" s="197"/>
      <c r="JSI118" s="196"/>
      <c r="JSJ118" s="196"/>
      <c r="JSK118" s="195"/>
      <c r="JSL118" s="196"/>
      <c r="JSM118" s="195"/>
      <c r="JSN118" s="195"/>
      <c r="JSO118" s="195"/>
      <c r="JSP118" s="18"/>
      <c r="JSQ118" s="19"/>
      <c r="JSR118" s="19"/>
      <c r="JSS118" s="19"/>
      <c r="JST118" s="19"/>
      <c r="JSU118" s="19"/>
      <c r="JSV118" s="19"/>
      <c r="JSW118" s="19"/>
      <c r="JSX118" s="197"/>
      <c r="JSY118" s="196"/>
      <c r="JSZ118" s="196"/>
      <c r="JTA118" s="195"/>
      <c r="JTB118" s="196"/>
      <c r="JTC118" s="195"/>
      <c r="JTD118" s="195"/>
      <c r="JTE118" s="195"/>
      <c r="JTF118" s="18"/>
      <c r="JTG118" s="19"/>
      <c r="JTH118" s="19"/>
      <c r="JTI118" s="19"/>
      <c r="JTJ118" s="19"/>
      <c r="JTK118" s="19"/>
      <c r="JTL118" s="19"/>
      <c r="JTM118" s="19"/>
      <c r="JTN118" s="197"/>
      <c r="JTO118" s="196"/>
      <c r="JTP118" s="196"/>
      <c r="JTQ118" s="195"/>
      <c r="JTR118" s="196"/>
      <c r="JTS118" s="195"/>
      <c r="JTT118" s="195"/>
      <c r="JTU118" s="195"/>
      <c r="JTV118" s="18"/>
      <c r="JTW118" s="19"/>
      <c r="JTX118" s="19"/>
      <c r="JTY118" s="19"/>
      <c r="JTZ118" s="19"/>
      <c r="JUA118" s="19"/>
      <c r="JUB118" s="19"/>
      <c r="JUC118" s="19"/>
      <c r="JUD118" s="197"/>
      <c r="JUE118" s="196"/>
      <c r="JUF118" s="196"/>
      <c r="JUG118" s="195"/>
      <c r="JUH118" s="196"/>
      <c r="JUI118" s="195"/>
      <c r="JUJ118" s="195"/>
      <c r="JUK118" s="195"/>
      <c r="JUL118" s="18"/>
      <c r="JUM118" s="19"/>
      <c r="JUN118" s="19"/>
      <c r="JUO118" s="19"/>
      <c r="JUP118" s="19"/>
      <c r="JUQ118" s="19"/>
      <c r="JUR118" s="19"/>
      <c r="JUS118" s="19"/>
      <c r="JUT118" s="197"/>
      <c r="JUU118" s="196"/>
      <c r="JUV118" s="196"/>
      <c r="JUW118" s="195"/>
      <c r="JUX118" s="196"/>
      <c r="JUY118" s="195"/>
      <c r="JUZ118" s="195"/>
      <c r="JVA118" s="195"/>
      <c r="JVB118" s="18"/>
      <c r="JVC118" s="19"/>
      <c r="JVD118" s="19"/>
      <c r="JVE118" s="19"/>
      <c r="JVF118" s="19"/>
      <c r="JVG118" s="19"/>
      <c r="JVH118" s="19"/>
      <c r="JVI118" s="19"/>
      <c r="JVJ118" s="197"/>
      <c r="JVK118" s="196"/>
      <c r="JVL118" s="196"/>
      <c r="JVM118" s="195"/>
      <c r="JVN118" s="196"/>
      <c r="JVO118" s="195"/>
      <c r="JVP118" s="195"/>
      <c r="JVQ118" s="195"/>
      <c r="JVR118" s="18"/>
      <c r="JVS118" s="19"/>
      <c r="JVT118" s="19"/>
      <c r="JVU118" s="19"/>
      <c r="JVV118" s="19"/>
      <c r="JVW118" s="19"/>
      <c r="JVX118" s="19"/>
      <c r="JVY118" s="19"/>
      <c r="JVZ118" s="197"/>
      <c r="JWA118" s="196"/>
      <c r="JWB118" s="196"/>
      <c r="JWC118" s="195"/>
      <c r="JWD118" s="196"/>
      <c r="JWE118" s="195"/>
      <c r="JWF118" s="195"/>
      <c r="JWG118" s="195"/>
      <c r="JWH118" s="18"/>
      <c r="JWI118" s="19"/>
      <c r="JWJ118" s="19"/>
      <c r="JWK118" s="19"/>
      <c r="JWL118" s="19"/>
      <c r="JWM118" s="19"/>
      <c r="JWN118" s="19"/>
      <c r="JWO118" s="19"/>
      <c r="JWP118" s="197"/>
      <c r="JWQ118" s="196"/>
      <c r="JWR118" s="196"/>
      <c r="JWS118" s="195"/>
      <c r="JWT118" s="196"/>
      <c r="JWU118" s="195"/>
      <c r="JWV118" s="195"/>
      <c r="JWW118" s="195"/>
      <c r="JWX118" s="18"/>
      <c r="JWY118" s="19"/>
      <c r="JWZ118" s="19"/>
      <c r="JXA118" s="19"/>
      <c r="JXB118" s="19"/>
      <c r="JXC118" s="19"/>
      <c r="JXD118" s="19"/>
      <c r="JXE118" s="19"/>
      <c r="JXF118" s="197"/>
      <c r="JXG118" s="196"/>
      <c r="JXH118" s="196"/>
      <c r="JXI118" s="195"/>
      <c r="JXJ118" s="196"/>
      <c r="JXK118" s="195"/>
      <c r="JXL118" s="195"/>
      <c r="JXM118" s="195"/>
      <c r="JXN118" s="18"/>
      <c r="JXO118" s="19"/>
      <c r="JXP118" s="19"/>
      <c r="JXQ118" s="19"/>
      <c r="JXR118" s="19"/>
      <c r="JXS118" s="19"/>
      <c r="JXT118" s="19"/>
      <c r="JXU118" s="19"/>
      <c r="JXV118" s="197"/>
      <c r="JXW118" s="196"/>
      <c r="JXX118" s="196"/>
      <c r="JXY118" s="195"/>
      <c r="JXZ118" s="196"/>
      <c r="JYA118" s="195"/>
      <c r="JYB118" s="195"/>
      <c r="JYC118" s="195"/>
      <c r="JYD118" s="18"/>
      <c r="JYE118" s="19"/>
      <c r="JYF118" s="19"/>
      <c r="JYG118" s="19"/>
      <c r="JYH118" s="19"/>
      <c r="JYI118" s="19"/>
      <c r="JYJ118" s="19"/>
      <c r="JYK118" s="19"/>
      <c r="JYL118" s="197"/>
      <c r="JYM118" s="196"/>
      <c r="JYN118" s="196"/>
      <c r="JYO118" s="195"/>
      <c r="JYP118" s="196"/>
      <c r="JYQ118" s="195"/>
      <c r="JYR118" s="195"/>
      <c r="JYS118" s="195"/>
      <c r="JYT118" s="18"/>
      <c r="JYU118" s="19"/>
      <c r="JYV118" s="19"/>
      <c r="JYW118" s="19"/>
      <c r="JYX118" s="19"/>
      <c r="JYY118" s="19"/>
      <c r="JYZ118" s="19"/>
      <c r="JZA118" s="19"/>
      <c r="JZB118" s="197"/>
      <c r="JZC118" s="196"/>
      <c r="JZD118" s="196"/>
      <c r="JZE118" s="195"/>
      <c r="JZF118" s="196"/>
      <c r="JZG118" s="195"/>
      <c r="JZH118" s="195"/>
      <c r="JZI118" s="195"/>
      <c r="JZJ118" s="18"/>
      <c r="JZK118" s="19"/>
      <c r="JZL118" s="19"/>
      <c r="JZM118" s="19"/>
      <c r="JZN118" s="19"/>
      <c r="JZO118" s="19"/>
      <c r="JZP118" s="19"/>
      <c r="JZQ118" s="19"/>
      <c r="JZR118" s="197"/>
      <c r="JZS118" s="196"/>
      <c r="JZT118" s="196"/>
      <c r="JZU118" s="195"/>
      <c r="JZV118" s="196"/>
      <c r="JZW118" s="195"/>
      <c r="JZX118" s="195"/>
      <c r="JZY118" s="195"/>
      <c r="JZZ118" s="18"/>
      <c r="KAA118" s="19"/>
      <c r="KAB118" s="19"/>
      <c r="KAC118" s="19"/>
      <c r="KAD118" s="19"/>
      <c r="KAE118" s="19"/>
      <c r="KAF118" s="19"/>
      <c r="KAG118" s="19"/>
      <c r="KAH118" s="197"/>
      <c r="KAI118" s="196"/>
      <c r="KAJ118" s="196"/>
      <c r="KAK118" s="195"/>
      <c r="KAL118" s="196"/>
      <c r="KAM118" s="195"/>
      <c r="KAN118" s="195"/>
      <c r="KAO118" s="195"/>
      <c r="KAP118" s="18"/>
      <c r="KAQ118" s="19"/>
      <c r="KAR118" s="19"/>
      <c r="KAS118" s="19"/>
      <c r="KAT118" s="19"/>
      <c r="KAU118" s="19"/>
      <c r="KAV118" s="19"/>
      <c r="KAW118" s="19"/>
      <c r="KAX118" s="197"/>
      <c r="KAY118" s="196"/>
      <c r="KAZ118" s="196"/>
      <c r="KBA118" s="195"/>
      <c r="KBB118" s="196"/>
      <c r="KBC118" s="195"/>
      <c r="KBD118" s="195"/>
      <c r="KBE118" s="195"/>
      <c r="KBF118" s="18"/>
      <c r="KBG118" s="19"/>
      <c r="KBH118" s="19"/>
      <c r="KBI118" s="19"/>
      <c r="KBJ118" s="19"/>
      <c r="KBK118" s="19"/>
      <c r="KBL118" s="19"/>
      <c r="KBM118" s="19"/>
      <c r="KBN118" s="197"/>
      <c r="KBO118" s="196"/>
      <c r="KBP118" s="196"/>
      <c r="KBQ118" s="195"/>
      <c r="KBR118" s="196"/>
      <c r="KBS118" s="195"/>
      <c r="KBT118" s="195"/>
      <c r="KBU118" s="195"/>
      <c r="KBV118" s="18"/>
      <c r="KBW118" s="19"/>
      <c r="KBX118" s="19"/>
      <c r="KBY118" s="19"/>
      <c r="KBZ118" s="19"/>
      <c r="KCA118" s="19"/>
      <c r="KCB118" s="19"/>
      <c r="KCC118" s="19"/>
      <c r="KCD118" s="197"/>
      <c r="KCE118" s="196"/>
      <c r="KCF118" s="196"/>
      <c r="KCG118" s="195"/>
      <c r="KCH118" s="196"/>
      <c r="KCI118" s="195"/>
      <c r="KCJ118" s="195"/>
      <c r="KCK118" s="195"/>
      <c r="KCL118" s="18"/>
      <c r="KCM118" s="19"/>
      <c r="KCN118" s="19"/>
      <c r="KCO118" s="19"/>
      <c r="KCP118" s="19"/>
      <c r="KCQ118" s="19"/>
      <c r="KCR118" s="19"/>
      <c r="KCS118" s="19"/>
      <c r="KCT118" s="197"/>
      <c r="KCU118" s="196"/>
      <c r="KCV118" s="196"/>
      <c r="KCW118" s="195"/>
      <c r="KCX118" s="196"/>
      <c r="KCY118" s="195"/>
      <c r="KCZ118" s="195"/>
      <c r="KDA118" s="195"/>
      <c r="KDB118" s="18"/>
      <c r="KDC118" s="19"/>
      <c r="KDD118" s="19"/>
      <c r="KDE118" s="19"/>
      <c r="KDF118" s="19"/>
      <c r="KDG118" s="19"/>
      <c r="KDH118" s="19"/>
      <c r="KDI118" s="19"/>
      <c r="KDJ118" s="197"/>
      <c r="KDK118" s="196"/>
      <c r="KDL118" s="196"/>
      <c r="KDM118" s="195"/>
      <c r="KDN118" s="196"/>
      <c r="KDO118" s="195"/>
      <c r="KDP118" s="195"/>
      <c r="KDQ118" s="195"/>
      <c r="KDR118" s="18"/>
      <c r="KDS118" s="19"/>
      <c r="KDT118" s="19"/>
      <c r="KDU118" s="19"/>
      <c r="KDV118" s="19"/>
      <c r="KDW118" s="19"/>
      <c r="KDX118" s="19"/>
      <c r="KDY118" s="19"/>
      <c r="KDZ118" s="197"/>
      <c r="KEA118" s="196"/>
      <c r="KEB118" s="196"/>
      <c r="KEC118" s="195"/>
      <c r="KED118" s="196"/>
      <c r="KEE118" s="195"/>
      <c r="KEF118" s="195"/>
      <c r="KEG118" s="195"/>
      <c r="KEH118" s="18"/>
      <c r="KEI118" s="19"/>
      <c r="KEJ118" s="19"/>
      <c r="KEK118" s="19"/>
      <c r="KEL118" s="19"/>
      <c r="KEM118" s="19"/>
      <c r="KEN118" s="19"/>
      <c r="KEO118" s="19"/>
      <c r="KEP118" s="197"/>
      <c r="KEQ118" s="196"/>
      <c r="KER118" s="196"/>
      <c r="KES118" s="195"/>
      <c r="KET118" s="196"/>
      <c r="KEU118" s="195"/>
      <c r="KEV118" s="195"/>
      <c r="KEW118" s="195"/>
      <c r="KEX118" s="18"/>
      <c r="KEY118" s="19"/>
      <c r="KEZ118" s="19"/>
      <c r="KFA118" s="19"/>
      <c r="KFB118" s="19"/>
      <c r="KFC118" s="19"/>
      <c r="KFD118" s="19"/>
      <c r="KFE118" s="19"/>
      <c r="KFF118" s="197"/>
      <c r="KFG118" s="196"/>
      <c r="KFH118" s="196"/>
      <c r="KFI118" s="195"/>
      <c r="KFJ118" s="196"/>
      <c r="KFK118" s="195"/>
      <c r="KFL118" s="195"/>
      <c r="KFM118" s="195"/>
      <c r="KFN118" s="18"/>
      <c r="KFO118" s="19"/>
      <c r="KFP118" s="19"/>
      <c r="KFQ118" s="19"/>
      <c r="KFR118" s="19"/>
      <c r="KFS118" s="19"/>
      <c r="KFT118" s="19"/>
      <c r="KFU118" s="19"/>
      <c r="KFV118" s="197"/>
      <c r="KFW118" s="196"/>
      <c r="KFX118" s="196"/>
      <c r="KFY118" s="195"/>
      <c r="KFZ118" s="196"/>
      <c r="KGA118" s="195"/>
      <c r="KGB118" s="195"/>
      <c r="KGC118" s="195"/>
      <c r="KGD118" s="18"/>
      <c r="KGE118" s="19"/>
      <c r="KGF118" s="19"/>
      <c r="KGG118" s="19"/>
      <c r="KGH118" s="19"/>
      <c r="KGI118" s="19"/>
      <c r="KGJ118" s="19"/>
      <c r="KGK118" s="19"/>
      <c r="KGL118" s="197"/>
      <c r="KGM118" s="196"/>
      <c r="KGN118" s="196"/>
      <c r="KGO118" s="195"/>
      <c r="KGP118" s="196"/>
      <c r="KGQ118" s="195"/>
      <c r="KGR118" s="195"/>
      <c r="KGS118" s="195"/>
      <c r="KGT118" s="18"/>
      <c r="KGU118" s="19"/>
      <c r="KGV118" s="19"/>
      <c r="KGW118" s="19"/>
      <c r="KGX118" s="19"/>
      <c r="KGY118" s="19"/>
      <c r="KGZ118" s="19"/>
      <c r="KHA118" s="19"/>
      <c r="KHB118" s="197"/>
      <c r="KHC118" s="196"/>
      <c r="KHD118" s="196"/>
      <c r="KHE118" s="195"/>
      <c r="KHF118" s="196"/>
      <c r="KHG118" s="195"/>
      <c r="KHH118" s="195"/>
      <c r="KHI118" s="195"/>
      <c r="KHJ118" s="18"/>
      <c r="KHK118" s="19"/>
      <c r="KHL118" s="19"/>
      <c r="KHM118" s="19"/>
      <c r="KHN118" s="19"/>
      <c r="KHO118" s="19"/>
      <c r="KHP118" s="19"/>
      <c r="KHQ118" s="19"/>
      <c r="KHR118" s="197"/>
      <c r="KHS118" s="196"/>
      <c r="KHT118" s="196"/>
      <c r="KHU118" s="195"/>
      <c r="KHV118" s="196"/>
      <c r="KHW118" s="195"/>
      <c r="KHX118" s="195"/>
      <c r="KHY118" s="195"/>
      <c r="KHZ118" s="18"/>
      <c r="KIA118" s="19"/>
      <c r="KIB118" s="19"/>
      <c r="KIC118" s="19"/>
      <c r="KID118" s="19"/>
      <c r="KIE118" s="19"/>
      <c r="KIF118" s="19"/>
      <c r="KIG118" s="19"/>
      <c r="KIH118" s="197"/>
      <c r="KII118" s="196"/>
      <c r="KIJ118" s="196"/>
      <c r="KIK118" s="195"/>
      <c r="KIL118" s="196"/>
      <c r="KIM118" s="195"/>
      <c r="KIN118" s="195"/>
      <c r="KIO118" s="195"/>
      <c r="KIP118" s="18"/>
      <c r="KIQ118" s="19"/>
      <c r="KIR118" s="19"/>
      <c r="KIS118" s="19"/>
      <c r="KIT118" s="19"/>
      <c r="KIU118" s="19"/>
      <c r="KIV118" s="19"/>
      <c r="KIW118" s="19"/>
      <c r="KIX118" s="197"/>
      <c r="KIY118" s="196"/>
      <c r="KIZ118" s="196"/>
      <c r="KJA118" s="195"/>
      <c r="KJB118" s="196"/>
      <c r="KJC118" s="195"/>
      <c r="KJD118" s="195"/>
      <c r="KJE118" s="195"/>
      <c r="KJF118" s="18"/>
      <c r="KJG118" s="19"/>
      <c r="KJH118" s="19"/>
      <c r="KJI118" s="19"/>
      <c r="KJJ118" s="19"/>
      <c r="KJK118" s="19"/>
      <c r="KJL118" s="19"/>
      <c r="KJM118" s="19"/>
      <c r="KJN118" s="197"/>
      <c r="KJO118" s="196"/>
      <c r="KJP118" s="196"/>
      <c r="KJQ118" s="195"/>
      <c r="KJR118" s="196"/>
      <c r="KJS118" s="195"/>
      <c r="KJT118" s="195"/>
      <c r="KJU118" s="195"/>
      <c r="KJV118" s="18"/>
      <c r="KJW118" s="19"/>
      <c r="KJX118" s="19"/>
      <c r="KJY118" s="19"/>
      <c r="KJZ118" s="19"/>
      <c r="KKA118" s="19"/>
      <c r="KKB118" s="19"/>
      <c r="KKC118" s="19"/>
      <c r="KKD118" s="197"/>
      <c r="KKE118" s="196"/>
      <c r="KKF118" s="196"/>
      <c r="KKG118" s="195"/>
      <c r="KKH118" s="196"/>
      <c r="KKI118" s="195"/>
      <c r="KKJ118" s="195"/>
      <c r="KKK118" s="195"/>
      <c r="KKL118" s="18"/>
      <c r="KKM118" s="19"/>
      <c r="KKN118" s="19"/>
      <c r="KKO118" s="19"/>
      <c r="KKP118" s="19"/>
      <c r="KKQ118" s="19"/>
      <c r="KKR118" s="19"/>
      <c r="KKS118" s="19"/>
      <c r="KKT118" s="197"/>
      <c r="KKU118" s="196"/>
      <c r="KKV118" s="196"/>
      <c r="KKW118" s="195"/>
      <c r="KKX118" s="196"/>
      <c r="KKY118" s="195"/>
      <c r="KKZ118" s="195"/>
      <c r="KLA118" s="195"/>
      <c r="KLB118" s="18"/>
      <c r="KLC118" s="19"/>
      <c r="KLD118" s="19"/>
      <c r="KLE118" s="19"/>
      <c r="KLF118" s="19"/>
      <c r="KLG118" s="19"/>
      <c r="KLH118" s="19"/>
      <c r="KLI118" s="19"/>
      <c r="KLJ118" s="197"/>
      <c r="KLK118" s="196"/>
      <c r="KLL118" s="196"/>
      <c r="KLM118" s="195"/>
      <c r="KLN118" s="196"/>
      <c r="KLO118" s="195"/>
      <c r="KLP118" s="195"/>
      <c r="KLQ118" s="195"/>
      <c r="KLR118" s="18"/>
      <c r="KLS118" s="19"/>
      <c r="KLT118" s="19"/>
      <c r="KLU118" s="19"/>
      <c r="KLV118" s="19"/>
      <c r="KLW118" s="19"/>
      <c r="KLX118" s="19"/>
      <c r="KLY118" s="19"/>
      <c r="KLZ118" s="197"/>
      <c r="KMA118" s="196"/>
      <c r="KMB118" s="196"/>
      <c r="KMC118" s="195"/>
      <c r="KMD118" s="196"/>
      <c r="KME118" s="195"/>
      <c r="KMF118" s="195"/>
      <c r="KMG118" s="195"/>
      <c r="KMH118" s="18"/>
      <c r="KMI118" s="19"/>
      <c r="KMJ118" s="19"/>
      <c r="KMK118" s="19"/>
      <c r="KML118" s="19"/>
      <c r="KMM118" s="19"/>
      <c r="KMN118" s="19"/>
      <c r="KMO118" s="19"/>
      <c r="KMP118" s="197"/>
      <c r="KMQ118" s="196"/>
      <c r="KMR118" s="196"/>
      <c r="KMS118" s="195"/>
      <c r="KMT118" s="196"/>
      <c r="KMU118" s="195"/>
      <c r="KMV118" s="195"/>
      <c r="KMW118" s="195"/>
      <c r="KMX118" s="18"/>
      <c r="KMY118" s="19"/>
      <c r="KMZ118" s="19"/>
      <c r="KNA118" s="19"/>
      <c r="KNB118" s="19"/>
      <c r="KNC118" s="19"/>
      <c r="KND118" s="19"/>
      <c r="KNE118" s="19"/>
      <c r="KNF118" s="197"/>
      <c r="KNG118" s="196"/>
      <c r="KNH118" s="196"/>
      <c r="KNI118" s="195"/>
      <c r="KNJ118" s="196"/>
      <c r="KNK118" s="195"/>
      <c r="KNL118" s="195"/>
      <c r="KNM118" s="195"/>
      <c r="KNN118" s="18"/>
      <c r="KNO118" s="19"/>
      <c r="KNP118" s="19"/>
      <c r="KNQ118" s="19"/>
      <c r="KNR118" s="19"/>
      <c r="KNS118" s="19"/>
      <c r="KNT118" s="19"/>
      <c r="KNU118" s="19"/>
      <c r="KNV118" s="197"/>
      <c r="KNW118" s="196"/>
      <c r="KNX118" s="196"/>
      <c r="KNY118" s="195"/>
      <c r="KNZ118" s="196"/>
      <c r="KOA118" s="195"/>
      <c r="KOB118" s="195"/>
      <c r="KOC118" s="195"/>
      <c r="KOD118" s="18"/>
      <c r="KOE118" s="19"/>
      <c r="KOF118" s="19"/>
      <c r="KOG118" s="19"/>
      <c r="KOH118" s="19"/>
      <c r="KOI118" s="19"/>
      <c r="KOJ118" s="19"/>
      <c r="KOK118" s="19"/>
      <c r="KOL118" s="197"/>
      <c r="KOM118" s="196"/>
      <c r="KON118" s="196"/>
      <c r="KOO118" s="195"/>
      <c r="KOP118" s="196"/>
      <c r="KOQ118" s="195"/>
      <c r="KOR118" s="195"/>
      <c r="KOS118" s="195"/>
      <c r="KOT118" s="18"/>
      <c r="KOU118" s="19"/>
      <c r="KOV118" s="19"/>
      <c r="KOW118" s="19"/>
      <c r="KOX118" s="19"/>
      <c r="KOY118" s="19"/>
      <c r="KOZ118" s="19"/>
      <c r="KPA118" s="19"/>
      <c r="KPB118" s="197"/>
      <c r="KPC118" s="196"/>
      <c r="KPD118" s="196"/>
      <c r="KPE118" s="195"/>
      <c r="KPF118" s="196"/>
      <c r="KPG118" s="195"/>
      <c r="KPH118" s="195"/>
      <c r="KPI118" s="195"/>
      <c r="KPJ118" s="18"/>
      <c r="KPK118" s="19"/>
      <c r="KPL118" s="19"/>
      <c r="KPM118" s="19"/>
      <c r="KPN118" s="19"/>
      <c r="KPO118" s="19"/>
      <c r="KPP118" s="19"/>
      <c r="KPQ118" s="19"/>
      <c r="KPR118" s="197"/>
      <c r="KPS118" s="196"/>
      <c r="KPT118" s="196"/>
      <c r="KPU118" s="195"/>
      <c r="KPV118" s="196"/>
      <c r="KPW118" s="195"/>
      <c r="KPX118" s="195"/>
      <c r="KPY118" s="195"/>
      <c r="KPZ118" s="18"/>
      <c r="KQA118" s="19"/>
      <c r="KQB118" s="19"/>
      <c r="KQC118" s="19"/>
      <c r="KQD118" s="19"/>
      <c r="KQE118" s="19"/>
      <c r="KQF118" s="19"/>
      <c r="KQG118" s="19"/>
      <c r="KQH118" s="197"/>
      <c r="KQI118" s="196"/>
      <c r="KQJ118" s="196"/>
      <c r="KQK118" s="195"/>
      <c r="KQL118" s="196"/>
      <c r="KQM118" s="195"/>
      <c r="KQN118" s="195"/>
      <c r="KQO118" s="195"/>
      <c r="KQP118" s="18"/>
      <c r="KQQ118" s="19"/>
      <c r="KQR118" s="19"/>
      <c r="KQS118" s="19"/>
      <c r="KQT118" s="19"/>
      <c r="KQU118" s="19"/>
      <c r="KQV118" s="19"/>
      <c r="KQW118" s="19"/>
      <c r="KQX118" s="197"/>
      <c r="KQY118" s="196"/>
      <c r="KQZ118" s="196"/>
      <c r="KRA118" s="195"/>
      <c r="KRB118" s="196"/>
      <c r="KRC118" s="195"/>
      <c r="KRD118" s="195"/>
      <c r="KRE118" s="195"/>
      <c r="KRF118" s="18"/>
      <c r="KRG118" s="19"/>
      <c r="KRH118" s="19"/>
      <c r="KRI118" s="19"/>
      <c r="KRJ118" s="19"/>
      <c r="KRK118" s="19"/>
      <c r="KRL118" s="19"/>
      <c r="KRM118" s="19"/>
      <c r="KRN118" s="197"/>
      <c r="KRO118" s="196"/>
      <c r="KRP118" s="196"/>
      <c r="KRQ118" s="195"/>
      <c r="KRR118" s="196"/>
      <c r="KRS118" s="195"/>
      <c r="KRT118" s="195"/>
      <c r="KRU118" s="195"/>
      <c r="KRV118" s="18"/>
      <c r="KRW118" s="19"/>
      <c r="KRX118" s="19"/>
      <c r="KRY118" s="19"/>
      <c r="KRZ118" s="19"/>
      <c r="KSA118" s="19"/>
      <c r="KSB118" s="19"/>
      <c r="KSC118" s="19"/>
      <c r="KSD118" s="197"/>
      <c r="KSE118" s="196"/>
      <c r="KSF118" s="196"/>
      <c r="KSG118" s="195"/>
      <c r="KSH118" s="196"/>
      <c r="KSI118" s="195"/>
      <c r="KSJ118" s="195"/>
      <c r="KSK118" s="195"/>
      <c r="KSL118" s="18"/>
      <c r="KSM118" s="19"/>
      <c r="KSN118" s="19"/>
      <c r="KSO118" s="19"/>
      <c r="KSP118" s="19"/>
      <c r="KSQ118" s="19"/>
      <c r="KSR118" s="19"/>
      <c r="KSS118" s="19"/>
      <c r="KST118" s="197"/>
      <c r="KSU118" s="196"/>
      <c r="KSV118" s="196"/>
      <c r="KSW118" s="195"/>
      <c r="KSX118" s="196"/>
      <c r="KSY118" s="195"/>
      <c r="KSZ118" s="195"/>
      <c r="KTA118" s="195"/>
      <c r="KTB118" s="18"/>
      <c r="KTC118" s="19"/>
      <c r="KTD118" s="19"/>
      <c r="KTE118" s="19"/>
      <c r="KTF118" s="19"/>
      <c r="KTG118" s="19"/>
      <c r="KTH118" s="19"/>
      <c r="KTI118" s="19"/>
      <c r="KTJ118" s="197"/>
      <c r="KTK118" s="196"/>
      <c r="KTL118" s="196"/>
      <c r="KTM118" s="195"/>
      <c r="KTN118" s="196"/>
      <c r="KTO118" s="195"/>
      <c r="KTP118" s="195"/>
      <c r="KTQ118" s="195"/>
      <c r="KTR118" s="18"/>
      <c r="KTS118" s="19"/>
      <c r="KTT118" s="19"/>
      <c r="KTU118" s="19"/>
      <c r="KTV118" s="19"/>
      <c r="KTW118" s="19"/>
      <c r="KTX118" s="19"/>
      <c r="KTY118" s="19"/>
      <c r="KTZ118" s="197"/>
      <c r="KUA118" s="196"/>
      <c r="KUB118" s="196"/>
      <c r="KUC118" s="195"/>
      <c r="KUD118" s="196"/>
      <c r="KUE118" s="195"/>
      <c r="KUF118" s="195"/>
      <c r="KUG118" s="195"/>
      <c r="KUH118" s="18"/>
      <c r="KUI118" s="19"/>
      <c r="KUJ118" s="19"/>
      <c r="KUK118" s="19"/>
      <c r="KUL118" s="19"/>
      <c r="KUM118" s="19"/>
      <c r="KUN118" s="19"/>
      <c r="KUO118" s="19"/>
      <c r="KUP118" s="197"/>
      <c r="KUQ118" s="196"/>
      <c r="KUR118" s="196"/>
      <c r="KUS118" s="195"/>
      <c r="KUT118" s="196"/>
      <c r="KUU118" s="195"/>
      <c r="KUV118" s="195"/>
      <c r="KUW118" s="195"/>
      <c r="KUX118" s="18"/>
      <c r="KUY118" s="19"/>
      <c r="KUZ118" s="19"/>
      <c r="KVA118" s="19"/>
      <c r="KVB118" s="19"/>
      <c r="KVC118" s="19"/>
      <c r="KVD118" s="19"/>
      <c r="KVE118" s="19"/>
      <c r="KVF118" s="197"/>
      <c r="KVG118" s="196"/>
      <c r="KVH118" s="196"/>
      <c r="KVI118" s="195"/>
      <c r="KVJ118" s="196"/>
      <c r="KVK118" s="195"/>
      <c r="KVL118" s="195"/>
      <c r="KVM118" s="195"/>
      <c r="KVN118" s="18"/>
      <c r="KVO118" s="19"/>
      <c r="KVP118" s="19"/>
      <c r="KVQ118" s="19"/>
      <c r="KVR118" s="19"/>
      <c r="KVS118" s="19"/>
      <c r="KVT118" s="19"/>
      <c r="KVU118" s="19"/>
      <c r="KVV118" s="197"/>
      <c r="KVW118" s="196"/>
      <c r="KVX118" s="196"/>
      <c r="KVY118" s="195"/>
      <c r="KVZ118" s="196"/>
      <c r="KWA118" s="195"/>
      <c r="KWB118" s="195"/>
      <c r="KWC118" s="195"/>
      <c r="KWD118" s="18"/>
      <c r="KWE118" s="19"/>
      <c r="KWF118" s="19"/>
      <c r="KWG118" s="19"/>
      <c r="KWH118" s="19"/>
      <c r="KWI118" s="19"/>
      <c r="KWJ118" s="19"/>
      <c r="KWK118" s="19"/>
      <c r="KWL118" s="197"/>
      <c r="KWM118" s="196"/>
      <c r="KWN118" s="196"/>
      <c r="KWO118" s="195"/>
      <c r="KWP118" s="196"/>
      <c r="KWQ118" s="195"/>
      <c r="KWR118" s="195"/>
      <c r="KWS118" s="195"/>
      <c r="KWT118" s="18"/>
      <c r="KWU118" s="19"/>
      <c r="KWV118" s="19"/>
      <c r="KWW118" s="19"/>
      <c r="KWX118" s="19"/>
      <c r="KWY118" s="19"/>
      <c r="KWZ118" s="19"/>
      <c r="KXA118" s="19"/>
      <c r="KXB118" s="197"/>
      <c r="KXC118" s="196"/>
      <c r="KXD118" s="196"/>
      <c r="KXE118" s="195"/>
      <c r="KXF118" s="196"/>
      <c r="KXG118" s="195"/>
      <c r="KXH118" s="195"/>
      <c r="KXI118" s="195"/>
      <c r="KXJ118" s="18"/>
      <c r="KXK118" s="19"/>
      <c r="KXL118" s="19"/>
      <c r="KXM118" s="19"/>
      <c r="KXN118" s="19"/>
      <c r="KXO118" s="19"/>
      <c r="KXP118" s="19"/>
      <c r="KXQ118" s="19"/>
      <c r="KXR118" s="197"/>
      <c r="KXS118" s="196"/>
      <c r="KXT118" s="196"/>
      <c r="KXU118" s="195"/>
      <c r="KXV118" s="196"/>
      <c r="KXW118" s="195"/>
      <c r="KXX118" s="195"/>
      <c r="KXY118" s="195"/>
      <c r="KXZ118" s="18"/>
      <c r="KYA118" s="19"/>
      <c r="KYB118" s="19"/>
      <c r="KYC118" s="19"/>
      <c r="KYD118" s="19"/>
      <c r="KYE118" s="19"/>
      <c r="KYF118" s="19"/>
      <c r="KYG118" s="19"/>
      <c r="KYH118" s="197"/>
      <c r="KYI118" s="196"/>
      <c r="KYJ118" s="196"/>
      <c r="KYK118" s="195"/>
      <c r="KYL118" s="196"/>
      <c r="KYM118" s="195"/>
      <c r="KYN118" s="195"/>
      <c r="KYO118" s="195"/>
      <c r="KYP118" s="18"/>
      <c r="KYQ118" s="19"/>
      <c r="KYR118" s="19"/>
      <c r="KYS118" s="19"/>
      <c r="KYT118" s="19"/>
      <c r="KYU118" s="19"/>
      <c r="KYV118" s="19"/>
      <c r="KYW118" s="19"/>
      <c r="KYX118" s="197"/>
      <c r="KYY118" s="196"/>
      <c r="KYZ118" s="196"/>
      <c r="KZA118" s="195"/>
      <c r="KZB118" s="196"/>
      <c r="KZC118" s="195"/>
      <c r="KZD118" s="195"/>
      <c r="KZE118" s="195"/>
      <c r="KZF118" s="18"/>
      <c r="KZG118" s="19"/>
      <c r="KZH118" s="19"/>
      <c r="KZI118" s="19"/>
      <c r="KZJ118" s="19"/>
      <c r="KZK118" s="19"/>
      <c r="KZL118" s="19"/>
      <c r="KZM118" s="19"/>
      <c r="KZN118" s="197"/>
      <c r="KZO118" s="196"/>
      <c r="KZP118" s="196"/>
      <c r="KZQ118" s="195"/>
      <c r="KZR118" s="196"/>
      <c r="KZS118" s="195"/>
      <c r="KZT118" s="195"/>
      <c r="KZU118" s="195"/>
      <c r="KZV118" s="18"/>
      <c r="KZW118" s="19"/>
      <c r="KZX118" s="19"/>
      <c r="KZY118" s="19"/>
      <c r="KZZ118" s="19"/>
      <c r="LAA118" s="19"/>
      <c r="LAB118" s="19"/>
      <c r="LAC118" s="19"/>
      <c r="LAD118" s="197"/>
      <c r="LAE118" s="196"/>
      <c r="LAF118" s="196"/>
      <c r="LAG118" s="195"/>
      <c r="LAH118" s="196"/>
      <c r="LAI118" s="195"/>
      <c r="LAJ118" s="195"/>
      <c r="LAK118" s="195"/>
      <c r="LAL118" s="18"/>
      <c r="LAM118" s="19"/>
      <c r="LAN118" s="19"/>
      <c r="LAO118" s="19"/>
      <c r="LAP118" s="19"/>
      <c r="LAQ118" s="19"/>
      <c r="LAR118" s="19"/>
      <c r="LAS118" s="19"/>
      <c r="LAT118" s="197"/>
      <c r="LAU118" s="196"/>
      <c r="LAV118" s="196"/>
      <c r="LAW118" s="195"/>
      <c r="LAX118" s="196"/>
      <c r="LAY118" s="195"/>
      <c r="LAZ118" s="195"/>
      <c r="LBA118" s="195"/>
      <c r="LBB118" s="18"/>
      <c r="LBC118" s="19"/>
      <c r="LBD118" s="19"/>
      <c r="LBE118" s="19"/>
      <c r="LBF118" s="19"/>
      <c r="LBG118" s="19"/>
      <c r="LBH118" s="19"/>
      <c r="LBI118" s="19"/>
      <c r="LBJ118" s="197"/>
      <c r="LBK118" s="196"/>
      <c r="LBL118" s="196"/>
      <c r="LBM118" s="195"/>
      <c r="LBN118" s="196"/>
      <c r="LBO118" s="195"/>
      <c r="LBP118" s="195"/>
      <c r="LBQ118" s="195"/>
      <c r="LBR118" s="18"/>
      <c r="LBS118" s="19"/>
      <c r="LBT118" s="19"/>
      <c r="LBU118" s="19"/>
      <c r="LBV118" s="19"/>
      <c r="LBW118" s="19"/>
      <c r="LBX118" s="19"/>
      <c r="LBY118" s="19"/>
      <c r="LBZ118" s="197"/>
      <c r="LCA118" s="196"/>
      <c r="LCB118" s="196"/>
      <c r="LCC118" s="195"/>
      <c r="LCD118" s="196"/>
      <c r="LCE118" s="195"/>
      <c r="LCF118" s="195"/>
      <c r="LCG118" s="195"/>
      <c r="LCH118" s="18"/>
      <c r="LCI118" s="19"/>
      <c r="LCJ118" s="19"/>
      <c r="LCK118" s="19"/>
      <c r="LCL118" s="19"/>
      <c r="LCM118" s="19"/>
      <c r="LCN118" s="19"/>
      <c r="LCO118" s="19"/>
      <c r="LCP118" s="197"/>
      <c r="LCQ118" s="196"/>
      <c r="LCR118" s="196"/>
      <c r="LCS118" s="195"/>
      <c r="LCT118" s="196"/>
      <c r="LCU118" s="195"/>
      <c r="LCV118" s="195"/>
      <c r="LCW118" s="195"/>
      <c r="LCX118" s="18"/>
      <c r="LCY118" s="19"/>
      <c r="LCZ118" s="19"/>
      <c r="LDA118" s="19"/>
      <c r="LDB118" s="19"/>
      <c r="LDC118" s="19"/>
      <c r="LDD118" s="19"/>
      <c r="LDE118" s="19"/>
      <c r="LDF118" s="197"/>
      <c r="LDG118" s="196"/>
      <c r="LDH118" s="196"/>
      <c r="LDI118" s="195"/>
      <c r="LDJ118" s="196"/>
      <c r="LDK118" s="195"/>
      <c r="LDL118" s="195"/>
      <c r="LDM118" s="195"/>
      <c r="LDN118" s="18"/>
      <c r="LDO118" s="19"/>
      <c r="LDP118" s="19"/>
      <c r="LDQ118" s="19"/>
      <c r="LDR118" s="19"/>
      <c r="LDS118" s="19"/>
      <c r="LDT118" s="19"/>
      <c r="LDU118" s="19"/>
      <c r="LDV118" s="197"/>
      <c r="LDW118" s="196"/>
      <c r="LDX118" s="196"/>
      <c r="LDY118" s="195"/>
      <c r="LDZ118" s="196"/>
      <c r="LEA118" s="195"/>
      <c r="LEB118" s="195"/>
      <c r="LEC118" s="195"/>
      <c r="LED118" s="18"/>
      <c r="LEE118" s="19"/>
      <c r="LEF118" s="19"/>
      <c r="LEG118" s="19"/>
      <c r="LEH118" s="19"/>
      <c r="LEI118" s="19"/>
      <c r="LEJ118" s="19"/>
      <c r="LEK118" s="19"/>
      <c r="LEL118" s="197"/>
      <c r="LEM118" s="196"/>
      <c r="LEN118" s="196"/>
      <c r="LEO118" s="195"/>
      <c r="LEP118" s="196"/>
      <c r="LEQ118" s="195"/>
      <c r="LER118" s="195"/>
      <c r="LES118" s="195"/>
      <c r="LET118" s="18"/>
      <c r="LEU118" s="19"/>
      <c r="LEV118" s="19"/>
      <c r="LEW118" s="19"/>
      <c r="LEX118" s="19"/>
      <c r="LEY118" s="19"/>
      <c r="LEZ118" s="19"/>
      <c r="LFA118" s="19"/>
      <c r="LFB118" s="197"/>
      <c r="LFC118" s="196"/>
      <c r="LFD118" s="196"/>
      <c r="LFE118" s="195"/>
      <c r="LFF118" s="196"/>
      <c r="LFG118" s="195"/>
      <c r="LFH118" s="195"/>
      <c r="LFI118" s="195"/>
      <c r="LFJ118" s="18"/>
      <c r="LFK118" s="19"/>
      <c r="LFL118" s="19"/>
      <c r="LFM118" s="19"/>
      <c r="LFN118" s="19"/>
      <c r="LFO118" s="19"/>
      <c r="LFP118" s="19"/>
      <c r="LFQ118" s="19"/>
      <c r="LFR118" s="197"/>
      <c r="LFS118" s="196"/>
      <c r="LFT118" s="196"/>
      <c r="LFU118" s="195"/>
      <c r="LFV118" s="196"/>
      <c r="LFW118" s="195"/>
      <c r="LFX118" s="195"/>
      <c r="LFY118" s="195"/>
      <c r="LFZ118" s="18"/>
      <c r="LGA118" s="19"/>
      <c r="LGB118" s="19"/>
      <c r="LGC118" s="19"/>
      <c r="LGD118" s="19"/>
      <c r="LGE118" s="19"/>
      <c r="LGF118" s="19"/>
      <c r="LGG118" s="19"/>
      <c r="LGH118" s="197"/>
      <c r="LGI118" s="196"/>
      <c r="LGJ118" s="196"/>
      <c r="LGK118" s="195"/>
      <c r="LGL118" s="196"/>
      <c r="LGM118" s="195"/>
      <c r="LGN118" s="195"/>
      <c r="LGO118" s="195"/>
      <c r="LGP118" s="18"/>
      <c r="LGQ118" s="19"/>
      <c r="LGR118" s="19"/>
      <c r="LGS118" s="19"/>
      <c r="LGT118" s="19"/>
      <c r="LGU118" s="19"/>
      <c r="LGV118" s="19"/>
      <c r="LGW118" s="19"/>
      <c r="LGX118" s="197"/>
      <c r="LGY118" s="196"/>
      <c r="LGZ118" s="196"/>
      <c r="LHA118" s="195"/>
      <c r="LHB118" s="196"/>
      <c r="LHC118" s="195"/>
      <c r="LHD118" s="195"/>
      <c r="LHE118" s="195"/>
      <c r="LHF118" s="18"/>
      <c r="LHG118" s="19"/>
      <c r="LHH118" s="19"/>
      <c r="LHI118" s="19"/>
      <c r="LHJ118" s="19"/>
      <c r="LHK118" s="19"/>
      <c r="LHL118" s="19"/>
      <c r="LHM118" s="19"/>
      <c r="LHN118" s="197"/>
      <c r="LHO118" s="196"/>
      <c r="LHP118" s="196"/>
      <c r="LHQ118" s="195"/>
      <c r="LHR118" s="196"/>
      <c r="LHS118" s="195"/>
      <c r="LHT118" s="195"/>
      <c r="LHU118" s="195"/>
      <c r="LHV118" s="18"/>
      <c r="LHW118" s="19"/>
      <c r="LHX118" s="19"/>
      <c r="LHY118" s="19"/>
      <c r="LHZ118" s="19"/>
      <c r="LIA118" s="19"/>
      <c r="LIB118" s="19"/>
      <c r="LIC118" s="19"/>
      <c r="LID118" s="197"/>
      <c r="LIE118" s="196"/>
      <c r="LIF118" s="196"/>
      <c r="LIG118" s="195"/>
      <c r="LIH118" s="196"/>
      <c r="LII118" s="195"/>
      <c r="LIJ118" s="195"/>
      <c r="LIK118" s="195"/>
      <c r="LIL118" s="18"/>
      <c r="LIM118" s="19"/>
      <c r="LIN118" s="19"/>
      <c r="LIO118" s="19"/>
      <c r="LIP118" s="19"/>
      <c r="LIQ118" s="19"/>
      <c r="LIR118" s="19"/>
      <c r="LIS118" s="19"/>
      <c r="LIT118" s="197"/>
      <c r="LIU118" s="196"/>
      <c r="LIV118" s="196"/>
      <c r="LIW118" s="195"/>
      <c r="LIX118" s="196"/>
      <c r="LIY118" s="195"/>
      <c r="LIZ118" s="195"/>
      <c r="LJA118" s="195"/>
      <c r="LJB118" s="18"/>
      <c r="LJC118" s="19"/>
      <c r="LJD118" s="19"/>
      <c r="LJE118" s="19"/>
      <c r="LJF118" s="19"/>
      <c r="LJG118" s="19"/>
      <c r="LJH118" s="19"/>
      <c r="LJI118" s="19"/>
      <c r="LJJ118" s="197"/>
      <c r="LJK118" s="196"/>
      <c r="LJL118" s="196"/>
      <c r="LJM118" s="195"/>
      <c r="LJN118" s="196"/>
      <c r="LJO118" s="195"/>
      <c r="LJP118" s="195"/>
      <c r="LJQ118" s="195"/>
      <c r="LJR118" s="18"/>
      <c r="LJS118" s="19"/>
      <c r="LJT118" s="19"/>
      <c r="LJU118" s="19"/>
      <c r="LJV118" s="19"/>
      <c r="LJW118" s="19"/>
      <c r="LJX118" s="19"/>
      <c r="LJY118" s="19"/>
      <c r="LJZ118" s="197"/>
      <c r="LKA118" s="196"/>
      <c r="LKB118" s="196"/>
      <c r="LKC118" s="195"/>
      <c r="LKD118" s="196"/>
      <c r="LKE118" s="195"/>
      <c r="LKF118" s="195"/>
      <c r="LKG118" s="195"/>
      <c r="LKH118" s="18"/>
      <c r="LKI118" s="19"/>
      <c r="LKJ118" s="19"/>
      <c r="LKK118" s="19"/>
      <c r="LKL118" s="19"/>
      <c r="LKM118" s="19"/>
      <c r="LKN118" s="19"/>
      <c r="LKO118" s="19"/>
      <c r="LKP118" s="197"/>
      <c r="LKQ118" s="196"/>
      <c r="LKR118" s="196"/>
      <c r="LKS118" s="195"/>
      <c r="LKT118" s="196"/>
      <c r="LKU118" s="195"/>
      <c r="LKV118" s="195"/>
      <c r="LKW118" s="195"/>
      <c r="LKX118" s="18"/>
      <c r="LKY118" s="19"/>
      <c r="LKZ118" s="19"/>
      <c r="LLA118" s="19"/>
      <c r="LLB118" s="19"/>
      <c r="LLC118" s="19"/>
      <c r="LLD118" s="19"/>
      <c r="LLE118" s="19"/>
      <c r="LLF118" s="197"/>
      <c r="LLG118" s="196"/>
      <c r="LLH118" s="196"/>
      <c r="LLI118" s="195"/>
      <c r="LLJ118" s="196"/>
      <c r="LLK118" s="195"/>
      <c r="LLL118" s="195"/>
      <c r="LLM118" s="195"/>
      <c r="LLN118" s="18"/>
      <c r="LLO118" s="19"/>
      <c r="LLP118" s="19"/>
      <c r="LLQ118" s="19"/>
      <c r="LLR118" s="19"/>
      <c r="LLS118" s="19"/>
      <c r="LLT118" s="19"/>
      <c r="LLU118" s="19"/>
      <c r="LLV118" s="197"/>
      <c r="LLW118" s="196"/>
      <c r="LLX118" s="196"/>
      <c r="LLY118" s="195"/>
      <c r="LLZ118" s="196"/>
      <c r="LMA118" s="195"/>
      <c r="LMB118" s="195"/>
      <c r="LMC118" s="195"/>
      <c r="LMD118" s="18"/>
      <c r="LME118" s="19"/>
      <c r="LMF118" s="19"/>
      <c r="LMG118" s="19"/>
      <c r="LMH118" s="19"/>
      <c r="LMI118" s="19"/>
      <c r="LMJ118" s="19"/>
      <c r="LMK118" s="19"/>
      <c r="LML118" s="197"/>
      <c r="LMM118" s="196"/>
      <c r="LMN118" s="196"/>
      <c r="LMO118" s="195"/>
      <c r="LMP118" s="196"/>
      <c r="LMQ118" s="195"/>
      <c r="LMR118" s="195"/>
      <c r="LMS118" s="195"/>
      <c r="LMT118" s="18"/>
      <c r="LMU118" s="19"/>
      <c r="LMV118" s="19"/>
      <c r="LMW118" s="19"/>
      <c r="LMX118" s="19"/>
      <c r="LMY118" s="19"/>
      <c r="LMZ118" s="19"/>
      <c r="LNA118" s="19"/>
      <c r="LNB118" s="197"/>
      <c r="LNC118" s="196"/>
      <c r="LND118" s="196"/>
      <c r="LNE118" s="195"/>
      <c r="LNF118" s="196"/>
      <c r="LNG118" s="195"/>
      <c r="LNH118" s="195"/>
      <c r="LNI118" s="195"/>
      <c r="LNJ118" s="18"/>
      <c r="LNK118" s="19"/>
      <c r="LNL118" s="19"/>
      <c r="LNM118" s="19"/>
      <c r="LNN118" s="19"/>
      <c r="LNO118" s="19"/>
      <c r="LNP118" s="19"/>
      <c r="LNQ118" s="19"/>
      <c r="LNR118" s="197"/>
      <c r="LNS118" s="196"/>
      <c r="LNT118" s="196"/>
      <c r="LNU118" s="195"/>
      <c r="LNV118" s="196"/>
      <c r="LNW118" s="195"/>
      <c r="LNX118" s="195"/>
      <c r="LNY118" s="195"/>
      <c r="LNZ118" s="18"/>
      <c r="LOA118" s="19"/>
      <c r="LOB118" s="19"/>
      <c r="LOC118" s="19"/>
      <c r="LOD118" s="19"/>
      <c r="LOE118" s="19"/>
      <c r="LOF118" s="19"/>
      <c r="LOG118" s="19"/>
      <c r="LOH118" s="197"/>
      <c r="LOI118" s="196"/>
      <c r="LOJ118" s="196"/>
      <c r="LOK118" s="195"/>
      <c r="LOL118" s="196"/>
      <c r="LOM118" s="195"/>
      <c r="LON118" s="195"/>
      <c r="LOO118" s="195"/>
      <c r="LOP118" s="18"/>
      <c r="LOQ118" s="19"/>
      <c r="LOR118" s="19"/>
      <c r="LOS118" s="19"/>
      <c r="LOT118" s="19"/>
      <c r="LOU118" s="19"/>
      <c r="LOV118" s="19"/>
      <c r="LOW118" s="19"/>
      <c r="LOX118" s="197"/>
      <c r="LOY118" s="196"/>
      <c r="LOZ118" s="196"/>
      <c r="LPA118" s="195"/>
      <c r="LPB118" s="196"/>
      <c r="LPC118" s="195"/>
      <c r="LPD118" s="195"/>
      <c r="LPE118" s="195"/>
      <c r="LPF118" s="18"/>
      <c r="LPG118" s="19"/>
      <c r="LPH118" s="19"/>
      <c r="LPI118" s="19"/>
      <c r="LPJ118" s="19"/>
      <c r="LPK118" s="19"/>
      <c r="LPL118" s="19"/>
      <c r="LPM118" s="19"/>
      <c r="LPN118" s="197"/>
      <c r="LPO118" s="196"/>
      <c r="LPP118" s="196"/>
      <c r="LPQ118" s="195"/>
      <c r="LPR118" s="196"/>
      <c r="LPS118" s="195"/>
      <c r="LPT118" s="195"/>
      <c r="LPU118" s="195"/>
      <c r="LPV118" s="18"/>
      <c r="LPW118" s="19"/>
      <c r="LPX118" s="19"/>
      <c r="LPY118" s="19"/>
      <c r="LPZ118" s="19"/>
      <c r="LQA118" s="19"/>
      <c r="LQB118" s="19"/>
      <c r="LQC118" s="19"/>
      <c r="LQD118" s="197"/>
      <c r="LQE118" s="196"/>
      <c r="LQF118" s="196"/>
      <c r="LQG118" s="195"/>
      <c r="LQH118" s="196"/>
      <c r="LQI118" s="195"/>
      <c r="LQJ118" s="195"/>
      <c r="LQK118" s="195"/>
      <c r="LQL118" s="18"/>
      <c r="LQM118" s="19"/>
      <c r="LQN118" s="19"/>
      <c r="LQO118" s="19"/>
      <c r="LQP118" s="19"/>
      <c r="LQQ118" s="19"/>
      <c r="LQR118" s="19"/>
      <c r="LQS118" s="19"/>
      <c r="LQT118" s="197"/>
      <c r="LQU118" s="196"/>
      <c r="LQV118" s="196"/>
      <c r="LQW118" s="195"/>
      <c r="LQX118" s="196"/>
      <c r="LQY118" s="195"/>
      <c r="LQZ118" s="195"/>
      <c r="LRA118" s="195"/>
      <c r="LRB118" s="18"/>
      <c r="LRC118" s="19"/>
      <c r="LRD118" s="19"/>
      <c r="LRE118" s="19"/>
      <c r="LRF118" s="19"/>
      <c r="LRG118" s="19"/>
      <c r="LRH118" s="19"/>
      <c r="LRI118" s="19"/>
      <c r="LRJ118" s="197"/>
      <c r="LRK118" s="196"/>
      <c r="LRL118" s="196"/>
      <c r="LRM118" s="195"/>
      <c r="LRN118" s="196"/>
      <c r="LRO118" s="195"/>
      <c r="LRP118" s="195"/>
      <c r="LRQ118" s="195"/>
      <c r="LRR118" s="18"/>
      <c r="LRS118" s="19"/>
      <c r="LRT118" s="19"/>
      <c r="LRU118" s="19"/>
      <c r="LRV118" s="19"/>
      <c r="LRW118" s="19"/>
      <c r="LRX118" s="19"/>
      <c r="LRY118" s="19"/>
      <c r="LRZ118" s="197"/>
      <c r="LSA118" s="196"/>
      <c r="LSB118" s="196"/>
      <c r="LSC118" s="195"/>
      <c r="LSD118" s="196"/>
      <c r="LSE118" s="195"/>
      <c r="LSF118" s="195"/>
      <c r="LSG118" s="195"/>
      <c r="LSH118" s="18"/>
      <c r="LSI118" s="19"/>
      <c r="LSJ118" s="19"/>
      <c r="LSK118" s="19"/>
      <c r="LSL118" s="19"/>
      <c r="LSM118" s="19"/>
      <c r="LSN118" s="19"/>
      <c r="LSO118" s="19"/>
      <c r="LSP118" s="197"/>
      <c r="LSQ118" s="196"/>
      <c r="LSR118" s="196"/>
      <c r="LSS118" s="195"/>
      <c r="LST118" s="196"/>
      <c r="LSU118" s="195"/>
      <c r="LSV118" s="195"/>
      <c r="LSW118" s="195"/>
      <c r="LSX118" s="18"/>
      <c r="LSY118" s="19"/>
      <c r="LSZ118" s="19"/>
      <c r="LTA118" s="19"/>
      <c r="LTB118" s="19"/>
      <c r="LTC118" s="19"/>
      <c r="LTD118" s="19"/>
      <c r="LTE118" s="19"/>
      <c r="LTF118" s="197"/>
      <c r="LTG118" s="196"/>
      <c r="LTH118" s="196"/>
      <c r="LTI118" s="195"/>
      <c r="LTJ118" s="196"/>
      <c r="LTK118" s="195"/>
      <c r="LTL118" s="195"/>
      <c r="LTM118" s="195"/>
      <c r="LTN118" s="18"/>
      <c r="LTO118" s="19"/>
      <c r="LTP118" s="19"/>
      <c r="LTQ118" s="19"/>
      <c r="LTR118" s="19"/>
      <c r="LTS118" s="19"/>
      <c r="LTT118" s="19"/>
      <c r="LTU118" s="19"/>
      <c r="LTV118" s="197"/>
      <c r="LTW118" s="196"/>
      <c r="LTX118" s="196"/>
      <c r="LTY118" s="195"/>
      <c r="LTZ118" s="196"/>
      <c r="LUA118" s="195"/>
      <c r="LUB118" s="195"/>
      <c r="LUC118" s="195"/>
      <c r="LUD118" s="18"/>
      <c r="LUE118" s="19"/>
      <c r="LUF118" s="19"/>
      <c r="LUG118" s="19"/>
      <c r="LUH118" s="19"/>
      <c r="LUI118" s="19"/>
      <c r="LUJ118" s="19"/>
      <c r="LUK118" s="19"/>
      <c r="LUL118" s="197"/>
      <c r="LUM118" s="196"/>
      <c r="LUN118" s="196"/>
      <c r="LUO118" s="195"/>
      <c r="LUP118" s="196"/>
      <c r="LUQ118" s="195"/>
      <c r="LUR118" s="195"/>
      <c r="LUS118" s="195"/>
      <c r="LUT118" s="18"/>
      <c r="LUU118" s="19"/>
      <c r="LUV118" s="19"/>
      <c r="LUW118" s="19"/>
      <c r="LUX118" s="19"/>
      <c r="LUY118" s="19"/>
      <c r="LUZ118" s="19"/>
      <c r="LVA118" s="19"/>
      <c r="LVB118" s="197"/>
      <c r="LVC118" s="196"/>
      <c r="LVD118" s="196"/>
      <c r="LVE118" s="195"/>
      <c r="LVF118" s="196"/>
      <c r="LVG118" s="195"/>
      <c r="LVH118" s="195"/>
      <c r="LVI118" s="195"/>
      <c r="LVJ118" s="18"/>
      <c r="LVK118" s="19"/>
      <c r="LVL118" s="19"/>
      <c r="LVM118" s="19"/>
      <c r="LVN118" s="19"/>
      <c r="LVO118" s="19"/>
      <c r="LVP118" s="19"/>
      <c r="LVQ118" s="19"/>
      <c r="LVR118" s="197"/>
      <c r="LVS118" s="196"/>
      <c r="LVT118" s="196"/>
      <c r="LVU118" s="195"/>
      <c r="LVV118" s="196"/>
      <c r="LVW118" s="195"/>
      <c r="LVX118" s="195"/>
      <c r="LVY118" s="195"/>
      <c r="LVZ118" s="18"/>
      <c r="LWA118" s="19"/>
      <c r="LWB118" s="19"/>
      <c r="LWC118" s="19"/>
      <c r="LWD118" s="19"/>
      <c r="LWE118" s="19"/>
      <c r="LWF118" s="19"/>
      <c r="LWG118" s="19"/>
      <c r="LWH118" s="197"/>
      <c r="LWI118" s="196"/>
      <c r="LWJ118" s="196"/>
      <c r="LWK118" s="195"/>
      <c r="LWL118" s="196"/>
      <c r="LWM118" s="195"/>
      <c r="LWN118" s="195"/>
      <c r="LWO118" s="195"/>
      <c r="LWP118" s="18"/>
      <c r="LWQ118" s="19"/>
      <c r="LWR118" s="19"/>
      <c r="LWS118" s="19"/>
      <c r="LWT118" s="19"/>
      <c r="LWU118" s="19"/>
      <c r="LWV118" s="19"/>
      <c r="LWW118" s="19"/>
      <c r="LWX118" s="197"/>
      <c r="LWY118" s="196"/>
      <c r="LWZ118" s="196"/>
      <c r="LXA118" s="195"/>
      <c r="LXB118" s="196"/>
      <c r="LXC118" s="195"/>
      <c r="LXD118" s="195"/>
      <c r="LXE118" s="195"/>
      <c r="LXF118" s="18"/>
      <c r="LXG118" s="19"/>
      <c r="LXH118" s="19"/>
      <c r="LXI118" s="19"/>
      <c r="LXJ118" s="19"/>
      <c r="LXK118" s="19"/>
      <c r="LXL118" s="19"/>
      <c r="LXM118" s="19"/>
      <c r="LXN118" s="197"/>
      <c r="LXO118" s="196"/>
      <c r="LXP118" s="196"/>
      <c r="LXQ118" s="195"/>
      <c r="LXR118" s="196"/>
      <c r="LXS118" s="195"/>
      <c r="LXT118" s="195"/>
      <c r="LXU118" s="195"/>
      <c r="LXV118" s="18"/>
      <c r="LXW118" s="19"/>
      <c r="LXX118" s="19"/>
      <c r="LXY118" s="19"/>
      <c r="LXZ118" s="19"/>
      <c r="LYA118" s="19"/>
      <c r="LYB118" s="19"/>
      <c r="LYC118" s="19"/>
      <c r="LYD118" s="197"/>
      <c r="LYE118" s="196"/>
      <c r="LYF118" s="196"/>
      <c r="LYG118" s="195"/>
      <c r="LYH118" s="196"/>
      <c r="LYI118" s="195"/>
      <c r="LYJ118" s="195"/>
      <c r="LYK118" s="195"/>
      <c r="LYL118" s="18"/>
      <c r="LYM118" s="19"/>
      <c r="LYN118" s="19"/>
      <c r="LYO118" s="19"/>
      <c r="LYP118" s="19"/>
      <c r="LYQ118" s="19"/>
      <c r="LYR118" s="19"/>
      <c r="LYS118" s="19"/>
      <c r="LYT118" s="197"/>
      <c r="LYU118" s="196"/>
      <c r="LYV118" s="196"/>
      <c r="LYW118" s="195"/>
      <c r="LYX118" s="196"/>
      <c r="LYY118" s="195"/>
      <c r="LYZ118" s="195"/>
      <c r="LZA118" s="195"/>
      <c r="LZB118" s="18"/>
      <c r="LZC118" s="19"/>
      <c r="LZD118" s="19"/>
      <c r="LZE118" s="19"/>
      <c r="LZF118" s="19"/>
      <c r="LZG118" s="19"/>
      <c r="LZH118" s="19"/>
      <c r="LZI118" s="19"/>
      <c r="LZJ118" s="197"/>
      <c r="LZK118" s="196"/>
      <c r="LZL118" s="196"/>
      <c r="LZM118" s="195"/>
      <c r="LZN118" s="196"/>
      <c r="LZO118" s="195"/>
      <c r="LZP118" s="195"/>
      <c r="LZQ118" s="195"/>
      <c r="LZR118" s="18"/>
      <c r="LZS118" s="19"/>
      <c r="LZT118" s="19"/>
      <c r="LZU118" s="19"/>
      <c r="LZV118" s="19"/>
      <c r="LZW118" s="19"/>
      <c r="LZX118" s="19"/>
      <c r="LZY118" s="19"/>
      <c r="LZZ118" s="197"/>
      <c r="MAA118" s="196"/>
      <c r="MAB118" s="196"/>
      <c r="MAC118" s="195"/>
      <c r="MAD118" s="196"/>
      <c r="MAE118" s="195"/>
      <c r="MAF118" s="195"/>
      <c r="MAG118" s="195"/>
      <c r="MAH118" s="18"/>
      <c r="MAI118" s="19"/>
      <c r="MAJ118" s="19"/>
      <c r="MAK118" s="19"/>
      <c r="MAL118" s="19"/>
      <c r="MAM118" s="19"/>
      <c r="MAN118" s="19"/>
      <c r="MAO118" s="19"/>
      <c r="MAP118" s="197"/>
      <c r="MAQ118" s="196"/>
      <c r="MAR118" s="196"/>
      <c r="MAS118" s="195"/>
      <c r="MAT118" s="196"/>
      <c r="MAU118" s="195"/>
      <c r="MAV118" s="195"/>
      <c r="MAW118" s="195"/>
      <c r="MAX118" s="18"/>
      <c r="MAY118" s="19"/>
      <c r="MAZ118" s="19"/>
      <c r="MBA118" s="19"/>
      <c r="MBB118" s="19"/>
      <c r="MBC118" s="19"/>
      <c r="MBD118" s="19"/>
      <c r="MBE118" s="19"/>
      <c r="MBF118" s="197"/>
      <c r="MBG118" s="196"/>
      <c r="MBH118" s="196"/>
      <c r="MBI118" s="195"/>
      <c r="MBJ118" s="196"/>
      <c r="MBK118" s="195"/>
      <c r="MBL118" s="195"/>
      <c r="MBM118" s="195"/>
      <c r="MBN118" s="18"/>
      <c r="MBO118" s="19"/>
      <c r="MBP118" s="19"/>
      <c r="MBQ118" s="19"/>
      <c r="MBR118" s="19"/>
      <c r="MBS118" s="19"/>
      <c r="MBT118" s="19"/>
      <c r="MBU118" s="19"/>
      <c r="MBV118" s="197"/>
      <c r="MBW118" s="196"/>
      <c r="MBX118" s="196"/>
      <c r="MBY118" s="195"/>
      <c r="MBZ118" s="196"/>
      <c r="MCA118" s="195"/>
      <c r="MCB118" s="195"/>
      <c r="MCC118" s="195"/>
      <c r="MCD118" s="18"/>
      <c r="MCE118" s="19"/>
      <c r="MCF118" s="19"/>
      <c r="MCG118" s="19"/>
      <c r="MCH118" s="19"/>
      <c r="MCI118" s="19"/>
      <c r="MCJ118" s="19"/>
      <c r="MCK118" s="19"/>
      <c r="MCL118" s="197"/>
      <c r="MCM118" s="196"/>
      <c r="MCN118" s="196"/>
      <c r="MCO118" s="195"/>
      <c r="MCP118" s="196"/>
      <c r="MCQ118" s="195"/>
      <c r="MCR118" s="195"/>
      <c r="MCS118" s="195"/>
      <c r="MCT118" s="18"/>
      <c r="MCU118" s="19"/>
      <c r="MCV118" s="19"/>
      <c r="MCW118" s="19"/>
      <c r="MCX118" s="19"/>
      <c r="MCY118" s="19"/>
      <c r="MCZ118" s="19"/>
      <c r="MDA118" s="19"/>
      <c r="MDB118" s="197"/>
      <c r="MDC118" s="196"/>
      <c r="MDD118" s="196"/>
      <c r="MDE118" s="195"/>
      <c r="MDF118" s="196"/>
      <c r="MDG118" s="195"/>
      <c r="MDH118" s="195"/>
      <c r="MDI118" s="195"/>
      <c r="MDJ118" s="18"/>
      <c r="MDK118" s="19"/>
      <c r="MDL118" s="19"/>
      <c r="MDM118" s="19"/>
      <c r="MDN118" s="19"/>
      <c r="MDO118" s="19"/>
      <c r="MDP118" s="19"/>
      <c r="MDQ118" s="19"/>
      <c r="MDR118" s="197"/>
      <c r="MDS118" s="196"/>
      <c r="MDT118" s="196"/>
      <c r="MDU118" s="195"/>
      <c r="MDV118" s="196"/>
      <c r="MDW118" s="195"/>
      <c r="MDX118" s="195"/>
      <c r="MDY118" s="195"/>
      <c r="MDZ118" s="18"/>
      <c r="MEA118" s="19"/>
      <c r="MEB118" s="19"/>
      <c r="MEC118" s="19"/>
      <c r="MED118" s="19"/>
      <c r="MEE118" s="19"/>
      <c r="MEF118" s="19"/>
      <c r="MEG118" s="19"/>
      <c r="MEH118" s="197"/>
      <c r="MEI118" s="196"/>
      <c r="MEJ118" s="196"/>
      <c r="MEK118" s="195"/>
      <c r="MEL118" s="196"/>
      <c r="MEM118" s="195"/>
      <c r="MEN118" s="195"/>
      <c r="MEO118" s="195"/>
      <c r="MEP118" s="18"/>
      <c r="MEQ118" s="19"/>
      <c r="MER118" s="19"/>
      <c r="MES118" s="19"/>
      <c r="MET118" s="19"/>
      <c r="MEU118" s="19"/>
      <c r="MEV118" s="19"/>
      <c r="MEW118" s="19"/>
      <c r="MEX118" s="197"/>
      <c r="MEY118" s="196"/>
      <c r="MEZ118" s="196"/>
      <c r="MFA118" s="195"/>
      <c r="MFB118" s="196"/>
      <c r="MFC118" s="195"/>
      <c r="MFD118" s="195"/>
      <c r="MFE118" s="195"/>
      <c r="MFF118" s="18"/>
      <c r="MFG118" s="19"/>
      <c r="MFH118" s="19"/>
      <c r="MFI118" s="19"/>
      <c r="MFJ118" s="19"/>
      <c r="MFK118" s="19"/>
      <c r="MFL118" s="19"/>
      <c r="MFM118" s="19"/>
      <c r="MFN118" s="197"/>
      <c r="MFO118" s="196"/>
      <c r="MFP118" s="196"/>
      <c r="MFQ118" s="195"/>
      <c r="MFR118" s="196"/>
      <c r="MFS118" s="195"/>
      <c r="MFT118" s="195"/>
      <c r="MFU118" s="195"/>
      <c r="MFV118" s="18"/>
      <c r="MFW118" s="19"/>
      <c r="MFX118" s="19"/>
      <c r="MFY118" s="19"/>
      <c r="MFZ118" s="19"/>
      <c r="MGA118" s="19"/>
      <c r="MGB118" s="19"/>
      <c r="MGC118" s="19"/>
      <c r="MGD118" s="197"/>
      <c r="MGE118" s="196"/>
      <c r="MGF118" s="196"/>
      <c r="MGG118" s="195"/>
      <c r="MGH118" s="196"/>
      <c r="MGI118" s="195"/>
      <c r="MGJ118" s="195"/>
      <c r="MGK118" s="195"/>
      <c r="MGL118" s="18"/>
      <c r="MGM118" s="19"/>
      <c r="MGN118" s="19"/>
      <c r="MGO118" s="19"/>
      <c r="MGP118" s="19"/>
      <c r="MGQ118" s="19"/>
      <c r="MGR118" s="19"/>
      <c r="MGS118" s="19"/>
      <c r="MGT118" s="197"/>
      <c r="MGU118" s="196"/>
      <c r="MGV118" s="196"/>
      <c r="MGW118" s="195"/>
      <c r="MGX118" s="196"/>
      <c r="MGY118" s="195"/>
      <c r="MGZ118" s="195"/>
      <c r="MHA118" s="195"/>
      <c r="MHB118" s="18"/>
      <c r="MHC118" s="19"/>
      <c r="MHD118" s="19"/>
      <c r="MHE118" s="19"/>
      <c r="MHF118" s="19"/>
      <c r="MHG118" s="19"/>
      <c r="MHH118" s="19"/>
      <c r="MHI118" s="19"/>
      <c r="MHJ118" s="197"/>
      <c r="MHK118" s="196"/>
      <c r="MHL118" s="196"/>
      <c r="MHM118" s="195"/>
      <c r="MHN118" s="196"/>
      <c r="MHO118" s="195"/>
      <c r="MHP118" s="195"/>
      <c r="MHQ118" s="195"/>
      <c r="MHR118" s="18"/>
      <c r="MHS118" s="19"/>
      <c r="MHT118" s="19"/>
      <c r="MHU118" s="19"/>
      <c r="MHV118" s="19"/>
      <c r="MHW118" s="19"/>
      <c r="MHX118" s="19"/>
      <c r="MHY118" s="19"/>
      <c r="MHZ118" s="197"/>
      <c r="MIA118" s="196"/>
      <c r="MIB118" s="196"/>
      <c r="MIC118" s="195"/>
      <c r="MID118" s="196"/>
      <c r="MIE118" s="195"/>
      <c r="MIF118" s="195"/>
      <c r="MIG118" s="195"/>
      <c r="MIH118" s="18"/>
      <c r="MII118" s="19"/>
      <c r="MIJ118" s="19"/>
      <c r="MIK118" s="19"/>
      <c r="MIL118" s="19"/>
      <c r="MIM118" s="19"/>
      <c r="MIN118" s="19"/>
      <c r="MIO118" s="19"/>
      <c r="MIP118" s="197"/>
      <c r="MIQ118" s="196"/>
      <c r="MIR118" s="196"/>
      <c r="MIS118" s="195"/>
      <c r="MIT118" s="196"/>
      <c r="MIU118" s="195"/>
      <c r="MIV118" s="195"/>
      <c r="MIW118" s="195"/>
      <c r="MIX118" s="18"/>
      <c r="MIY118" s="19"/>
      <c r="MIZ118" s="19"/>
      <c r="MJA118" s="19"/>
      <c r="MJB118" s="19"/>
      <c r="MJC118" s="19"/>
      <c r="MJD118" s="19"/>
      <c r="MJE118" s="19"/>
      <c r="MJF118" s="197"/>
      <c r="MJG118" s="196"/>
      <c r="MJH118" s="196"/>
      <c r="MJI118" s="195"/>
      <c r="MJJ118" s="196"/>
      <c r="MJK118" s="195"/>
      <c r="MJL118" s="195"/>
      <c r="MJM118" s="195"/>
      <c r="MJN118" s="18"/>
      <c r="MJO118" s="19"/>
      <c r="MJP118" s="19"/>
      <c r="MJQ118" s="19"/>
      <c r="MJR118" s="19"/>
      <c r="MJS118" s="19"/>
      <c r="MJT118" s="19"/>
      <c r="MJU118" s="19"/>
      <c r="MJV118" s="197"/>
      <c r="MJW118" s="196"/>
      <c r="MJX118" s="196"/>
      <c r="MJY118" s="195"/>
      <c r="MJZ118" s="196"/>
      <c r="MKA118" s="195"/>
      <c r="MKB118" s="195"/>
      <c r="MKC118" s="195"/>
      <c r="MKD118" s="18"/>
      <c r="MKE118" s="19"/>
      <c r="MKF118" s="19"/>
      <c r="MKG118" s="19"/>
      <c r="MKH118" s="19"/>
      <c r="MKI118" s="19"/>
      <c r="MKJ118" s="19"/>
      <c r="MKK118" s="19"/>
      <c r="MKL118" s="197"/>
      <c r="MKM118" s="196"/>
      <c r="MKN118" s="196"/>
      <c r="MKO118" s="195"/>
      <c r="MKP118" s="196"/>
      <c r="MKQ118" s="195"/>
      <c r="MKR118" s="195"/>
      <c r="MKS118" s="195"/>
      <c r="MKT118" s="18"/>
      <c r="MKU118" s="19"/>
      <c r="MKV118" s="19"/>
      <c r="MKW118" s="19"/>
      <c r="MKX118" s="19"/>
      <c r="MKY118" s="19"/>
      <c r="MKZ118" s="19"/>
      <c r="MLA118" s="19"/>
      <c r="MLB118" s="197"/>
      <c r="MLC118" s="196"/>
      <c r="MLD118" s="196"/>
      <c r="MLE118" s="195"/>
      <c r="MLF118" s="196"/>
      <c r="MLG118" s="195"/>
      <c r="MLH118" s="195"/>
      <c r="MLI118" s="195"/>
      <c r="MLJ118" s="18"/>
      <c r="MLK118" s="19"/>
      <c r="MLL118" s="19"/>
      <c r="MLM118" s="19"/>
      <c r="MLN118" s="19"/>
      <c r="MLO118" s="19"/>
      <c r="MLP118" s="19"/>
      <c r="MLQ118" s="19"/>
      <c r="MLR118" s="197"/>
      <c r="MLS118" s="196"/>
      <c r="MLT118" s="196"/>
      <c r="MLU118" s="195"/>
      <c r="MLV118" s="196"/>
      <c r="MLW118" s="195"/>
      <c r="MLX118" s="195"/>
      <c r="MLY118" s="195"/>
      <c r="MLZ118" s="18"/>
      <c r="MMA118" s="19"/>
      <c r="MMB118" s="19"/>
      <c r="MMC118" s="19"/>
      <c r="MMD118" s="19"/>
      <c r="MME118" s="19"/>
      <c r="MMF118" s="19"/>
      <c r="MMG118" s="19"/>
      <c r="MMH118" s="197"/>
      <c r="MMI118" s="196"/>
      <c r="MMJ118" s="196"/>
      <c r="MMK118" s="195"/>
      <c r="MML118" s="196"/>
      <c r="MMM118" s="195"/>
      <c r="MMN118" s="195"/>
      <c r="MMO118" s="195"/>
      <c r="MMP118" s="18"/>
      <c r="MMQ118" s="19"/>
      <c r="MMR118" s="19"/>
      <c r="MMS118" s="19"/>
      <c r="MMT118" s="19"/>
      <c r="MMU118" s="19"/>
      <c r="MMV118" s="19"/>
      <c r="MMW118" s="19"/>
      <c r="MMX118" s="197"/>
      <c r="MMY118" s="196"/>
      <c r="MMZ118" s="196"/>
      <c r="MNA118" s="195"/>
      <c r="MNB118" s="196"/>
      <c r="MNC118" s="195"/>
      <c r="MND118" s="195"/>
      <c r="MNE118" s="195"/>
      <c r="MNF118" s="18"/>
      <c r="MNG118" s="19"/>
      <c r="MNH118" s="19"/>
      <c r="MNI118" s="19"/>
      <c r="MNJ118" s="19"/>
      <c r="MNK118" s="19"/>
      <c r="MNL118" s="19"/>
      <c r="MNM118" s="19"/>
      <c r="MNN118" s="197"/>
      <c r="MNO118" s="196"/>
      <c r="MNP118" s="196"/>
      <c r="MNQ118" s="195"/>
      <c r="MNR118" s="196"/>
      <c r="MNS118" s="195"/>
      <c r="MNT118" s="195"/>
      <c r="MNU118" s="195"/>
      <c r="MNV118" s="18"/>
      <c r="MNW118" s="19"/>
      <c r="MNX118" s="19"/>
      <c r="MNY118" s="19"/>
      <c r="MNZ118" s="19"/>
      <c r="MOA118" s="19"/>
      <c r="MOB118" s="19"/>
      <c r="MOC118" s="19"/>
      <c r="MOD118" s="197"/>
      <c r="MOE118" s="196"/>
      <c r="MOF118" s="196"/>
      <c r="MOG118" s="195"/>
      <c r="MOH118" s="196"/>
      <c r="MOI118" s="195"/>
      <c r="MOJ118" s="195"/>
      <c r="MOK118" s="195"/>
      <c r="MOL118" s="18"/>
      <c r="MOM118" s="19"/>
      <c r="MON118" s="19"/>
      <c r="MOO118" s="19"/>
      <c r="MOP118" s="19"/>
      <c r="MOQ118" s="19"/>
      <c r="MOR118" s="19"/>
      <c r="MOS118" s="19"/>
      <c r="MOT118" s="197"/>
      <c r="MOU118" s="196"/>
      <c r="MOV118" s="196"/>
      <c r="MOW118" s="195"/>
      <c r="MOX118" s="196"/>
      <c r="MOY118" s="195"/>
      <c r="MOZ118" s="195"/>
      <c r="MPA118" s="195"/>
      <c r="MPB118" s="18"/>
      <c r="MPC118" s="19"/>
      <c r="MPD118" s="19"/>
      <c r="MPE118" s="19"/>
      <c r="MPF118" s="19"/>
      <c r="MPG118" s="19"/>
      <c r="MPH118" s="19"/>
      <c r="MPI118" s="19"/>
      <c r="MPJ118" s="197"/>
      <c r="MPK118" s="196"/>
      <c r="MPL118" s="196"/>
      <c r="MPM118" s="195"/>
      <c r="MPN118" s="196"/>
      <c r="MPO118" s="195"/>
      <c r="MPP118" s="195"/>
      <c r="MPQ118" s="195"/>
      <c r="MPR118" s="18"/>
      <c r="MPS118" s="19"/>
      <c r="MPT118" s="19"/>
      <c r="MPU118" s="19"/>
      <c r="MPV118" s="19"/>
      <c r="MPW118" s="19"/>
      <c r="MPX118" s="19"/>
      <c r="MPY118" s="19"/>
      <c r="MPZ118" s="197"/>
      <c r="MQA118" s="196"/>
      <c r="MQB118" s="196"/>
      <c r="MQC118" s="195"/>
      <c r="MQD118" s="196"/>
      <c r="MQE118" s="195"/>
      <c r="MQF118" s="195"/>
      <c r="MQG118" s="195"/>
      <c r="MQH118" s="18"/>
      <c r="MQI118" s="19"/>
      <c r="MQJ118" s="19"/>
      <c r="MQK118" s="19"/>
      <c r="MQL118" s="19"/>
      <c r="MQM118" s="19"/>
      <c r="MQN118" s="19"/>
      <c r="MQO118" s="19"/>
      <c r="MQP118" s="197"/>
      <c r="MQQ118" s="196"/>
      <c r="MQR118" s="196"/>
      <c r="MQS118" s="195"/>
      <c r="MQT118" s="196"/>
      <c r="MQU118" s="195"/>
      <c r="MQV118" s="195"/>
      <c r="MQW118" s="195"/>
      <c r="MQX118" s="18"/>
      <c r="MQY118" s="19"/>
      <c r="MQZ118" s="19"/>
      <c r="MRA118" s="19"/>
      <c r="MRB118" s="19"/>
      <c r="MRC118" s="19"/>
      <c r="MRD118" s="19"/>
      <c r="MRE118" s="19"/>
      <c r="MRF118" s="197"/>
      <c r="MRG118" s="196"/>
      <c r="MRH118" s="196"/>
      <c r="MRI118" s="195"/>
      <c r="MRJ118" s="196"/>
      <c r="MRK118" s="195"/>
      <c r="MRL118" s="195"/>
      <c r="MRM118" s="195"/>
      <c r="MRN118" s="18"/>
      <c r="MRO118" s="19"/>
      <c r="MRP118" s="19"/>
      <c r="MRQ118" s="19"/>
      <c r="MRR118" s="19"/>
      <c r="MRS118" s="19"/>
      <c r="MRT118" s="19"/>
      <c r="MRU118" s="19"/>
      <c r="MRV118" s="197"/>
      <c r="MRW118" s="196"/>
      <c r="MRX118" s="196"/>
      <c r="MRY118" s="195"/>
      <c r="MRZ118" s="196"/>
      <c r="MSA118" s="195"/>
      <c r="MSB118" s="195"/>
      <c r="MSC118" s="195"/>
      <c r="MSD118" s="18"/>
      <c r="MSE118" s="19"/>
      <c r="MSF118" s="19"/>
      <c r="MSG118" s="19"/>
      <c r="MSH118" s="19"/>
      <c r="MSI118" s="19"/>
      <c r="MSJ118" s="19"/>
      <c r="MSK118" s="19"/>
      <c r="MSL118" s="197"/>
      <c r="MSM118" s="196"/>
      <c r="MSN118" s="196"/>
      <c r="MSO118" s="195"/>
      <c r="MSP118" s="196"/>
      <c r="MSQ118" s="195"/>
      <c r="MSR118" s="195"/>
      <c r="MSS118" s="195"/>
      <c r="MST118" s="18"/>
      <c r="MSU118" s="19"/>
      <c r="MSV118" s="19"/>
      <c r="MSW118" s="19"/>
      <c r="MSX118" s="19"/>
      <c r="MSY118" s="19"/>
      <c r="MSZ118" s="19"/>
      <c r="MTA118" s="19"/>
      <c r="MTB118" s="197"/>
      <c r="MTC118" s="196"/>
      <c r="MTD118" s="196"/>
      <c r="MTE118" s="195"/>
      <c r="MTF118" s="196"/>
      <c r="MTG118" s="195"/>
      <c r="MTH118" s="195"/>
      <c r="MTI118" s="195"/>
      <c r="MTJ118" s="18"/>
      <c r="MTK118" s="19"/>
      <c r="MTL118" s="19"/>
      <c r="MTM118" s="19"/>
      <c r="MTN118" s="19"/>
      <c r="MTO118" s="19"/>
      <c r="MTP118" s="19"/>
      <c r="MTQ118" s="19"/>
      <c r="MTR118" s="197"/>
      <c r="MTS118" s="196"/>
      <c r="MTT118" s="196"/>
      <c r="MTU118" s="195"/>
      <c r="MTV118" s="196"/>
      <c r="MTW118" s="195"/>
      <c r="MTX118" s="195"/>
      <c r="MTY118" s="195"/>
      <c r="MTZ118" s="18"/>
      <c r="MUA118" s="19"/>
      <c r="MUB118" s="19"/>
      <c r="MUC118" s="19"/>
      <c r="MUD118" s="19"/>
      <c r="MUE118" s="19"/>
      <c r="MUF118" s="19"/>
      <c r="MUG118" s="19"/>
      <c r="MUH118" s="197"/>
      <c r="MUI118" s="196"/>
      <c r="MUJ118" s="196"/>
      <c r="MUK118" s="195"/>
      <c r="MUL118" s="196"/>
      <c r="MUM118" s="195"/>
      <c r="MUN118" s="195"/>
      <c r="MUO118" s="195"/>
      <c r="MUP118" s="18"/>
      <c r="MUQ118" s="19"/>
      <c r="MUR118" s="19"/>
      <c r="MUS118" s="19"/>
      <c r="MUT118" s="19"/>
      <c r="MUU118" s="19"/>
      <c r="MUV118" s="19"/>
      <c r="MUW118" s="19"/>
      <c r="MUX118" s="197"/>
      <c r="MUY118" s="196"/>
      <c r="MUZ118" s="196"/>
      <c r="MVA118" s="195"/>
      <c r="MVB118" s="196"/>
      <c r="MVC118" s="195"/>
      <c r="MVD118" s="195"/>
      <c r="MVE118" s="195"/>
      <c r="MVF118" s="18"/>
      <c r="MVG118" s="19"/>
      <c r="MVH118" s="19"/>
      <c r="MVI118" s="19"/>
      <c r="MVJ118" s="19"/>
      <c r="MVK118" s="19"/>
      <c r="MVL118" s="19"/>
      <c r="MVM118" s="19"/>
      <c r="MVN118" s="197"/>
      <c r="MVO118" s="196"/>
      <c r="MVP118" s="196"/>
      <c r="MVQ118" s="195"/>
      <c r="MVR118" s="196"/>
      <c r="MVS118" s="195"/>
      <c r="MVT118" s="195"/>
      <c r="MVU118" s="195"/>
      <c r="MVV118" s="18"/>
      <c r="MVW118" s="19"/>
      <c r="MVX118" s="19"/>
      <c r="MVY118" s="19"/>
      <c r="MVZ118" s="19"/>
      <c r="MWA118" s="19"/>
      <c r="MWB118" s="19"/>
      <c r="MWC118" s="19"/>
      <c r="MWD118" s="197"/>
      <c r="MWE118" s="196"/>
      <c r="MWF118" s="196"/>
      <c r="MWG118" s="195"/>
      <c r="MWH118" s="196"/>
      <c r="MWI118" s="195"/>
      <c r="MWJ118" s="195"/>
      <c r="MWK118" s="195"/>
      <c r="MWL118" s="18"/>
      <c r="MWM118" s="19"/>
      <c r="MWN118" s="19"/>
      <c r="MWO118" s="19"/>
      <c r="MWP118" s="19"/>
      <c r="MWQ118" s="19"/>
      <c r="MWR118" s="19"/>
      <c r="MWS118" s="19"/>
      <c r="MWT118" s="197"/>
      <c r="MWU118" s="196"/>
      <c r="MWV118" s="196"/>
      <c r="MWW118" s="195"/>
      <c r="MWX118" s="196"/>
      <c r="MWY118" s="195"/>
      <c r="MWZ118" s="195"/>
      <c r="MXA118" s="195"/>
      <c r="MXB118" s="18"/>
      <c r="MXC118" s="19"/>
      <c r="MXD118" s="19"/>
      <c r="MXE118" s="19"/>
      <c r="MXF118" s="19"/>
      <c r="MXG118" s="19"/>
      <c r="MXH118" s="19"/>
      <c r="MXI118" s="19"/>
      <c r="MXJ118" s="197"/>
      <c r="MXK118" s="196"/>
      <c r="MXL118" s="196"/>
      <c r="MXM118" s="195"/>
      <c r="MXN118" s="196"/>
      <c r="MXO118" s="195"/>
      <c r="MXP118" s="195"/>
      <c r="MXQ118" s="195"/>
      <c r="MXR118" s="18"/>
      <c r="MXS118" s="19"/>
      <c r="MXT118" s="19"/>
      <c r="MXU118" s="19"/>
      <c r="MXV118" s="19"/>
      <c r="MXW118" s="19"/>
      <c r="MXX118" s="19"/>
      <c r="MXY118" s="19"/>
      <c r="MXZ118" s="197"/>
      <c r="MYA118" s="196"/>
      <c r="MYB118" s="196"/>
      <c r="MYC118" s="195"/>
      <c r="MYD118" s="196"/>
      <c r="MYE118" s="195"/>
      <c r="MYF118" s="195"/>
      <c r="MYG118" s="195"/>
      <c r="MYH118" s="18"/>
      <c r="MYI118" s="19"/>
      <c r="MYJ118" s="19"/>
      <c r="MYK118" s="19"/>
      <c r="MYL118" s="19"/>
      <c r="MYM118" s="19"/>
      <c r="MYN118" s="19"/>
      <c r="MYO118" s="19"/>
      <c r="MYP118" s="197"/>
      <c r="MYQ118" s="196"/>
      <c r="MYR118" s="196"/>
      <c r="MYS118" s="195"/>
      <c r="MYT118" s="196"/>
      <c r="MYU118" s="195"/>
      <c r="MYV118" s="195"/>
      <c r="MYW118" s="195"/>
      <c r="MYX118" s="18"/>
      <c r="MYY118" s="19"/>
      <c r="MYZ118" s="19"/>
      <c r="MZA118" s="19"/>
      <c r="MZB118" s="19"/>
      <c r="MZC118" s="19"/>
      <c r="MZD118" s="19"/>
      <c r="MZE118" s="19"/>
      <c r="MZF118" s="197"/>
      <c r="MZG118" s="196"/>
      <c r="MZH118" s="196"/>
      <c r="MZI118" s="195"/>
      <c r="MZJ118" s="196"/>
      <c r="MZK118" s="195"/>
      <c r="MZL118" s="195"/>
      <c r="MZM118" s="195"/>
      <c r="MZN118" s="18"/>
      <c r="MZO118" s="19"/>
      <c r="MZP118" s="19"/>
      <c r="MZQ118" s="19"/>
      <c r="MZR118" s="19"/>
      <c r="MZS118" s="19"/>
      <c r="MZT118" s="19"/>
      <c r="MZU118" s="19"/>
      <c r="MZV118" s="197"/>
      <c r="MZW118" s="196"/>
      <c r="MZX118" s="196"/>
      <c r="MZY118" s="195"/>
      <c r="MZZ118" s="196"/>
      <c r="NAA118" s="195"/>
      <c r="NAB118" s="195"/>
      <c r="NAC118" s="195"/>
      <c r="NAD118" s="18"/>
      <c r="NAE118" s="19"/>
      <c r="NAF118" s="19"/>
      <c r="NAG118" s="19"/>
      <c r="NAH118" s="19"/>
      <c r="NAI118" s="19"/>
      <c r="NAJ118" s="19"/>
      <c r="NAK118" s="19"/>
      <c r="NAL118" s="197"/>
      <c r="NAM118" s="196"/>
      <c r="NAN118" s="196"/>
      <c r="NAO118" s="195"/>
      <c r="NAP118" s="196"/>
      <c r="NAQ118" s="195"/>
      <c r="NAR118" s="195"/>
      <c r="NAS118" s="195"/>
      <c r="NAT118" s="18"/>
      <c r="NAU118" s="19"/>
      <c r="NAV118" s="19"/>
      <c r="NAW118" s="19"/>
      <c r="NAX118" s="19"/>
      <c r="NAY118" s="19"/>
      <c r="NAZ118" s="19"/>
      <c r="NBA118" s="19"/>
      <c r="NBB118" s="197"/>
      <c r="NBC118" s="196"/>
      <c r="NBD118" s="196"/>
      <c r="NBE118" s="195"/>
      <c r="NBF118" s="196"/>
      <c r="NBG118" s="195"/>
      <c r="NBH118" s="195"/>
      <c r="NBI118" s="195"/>
      <c r="NBJ118" s="18"/>
      <c r="NBK118" s="19"/>
      <c r="NBL118" s="19"/>
      <c r="NBM118" s="19"/>
      <c r="NBN118" s="19"/>
      <c r="NBO118" s="19"/>
      <c r="NBP118" s="19"/>
      <c r="NBQ118" s="19"/>
      <c r="NBR118" s="197"/>
      <c r="NBS118" s="196"/>
      <c r="NBT118" s="196"/>
      <c r="NBU118" s="195"/>
      <c r="NBV118" s="196"/>
      <c r="NBW118" s="195"/>
      <c r="NBX118" s="195"/>
      <c r="NBY118" s="195"/>
      <c r="NBZ118" s="18"/>
      <c r="NCA118" s="19"/>
      <c r="NCB118" s="19"/>
      <c r="NCC118" s="19"/>
      <c r="NCD118" s="19"/>
      <c r="NCE118" s="19"/>
      <c r="NCF118" s="19"/>
      <c r="NCG118" s="19"/>
      <c r="NCH118" s="197"/>
      <c r="NCI118" s="196"/>
      <c r="NCJ118" s="196"/>
      <c r="NCK118" s="195"/>
      <c r="NCL118" s="196"/>
      <c r="NCM118" s="195"/>
      <c r="NCN118" s="195"/>
      <c r="NCO118" s="195"/>
      <c r="NCP118" s="18"/>
      <c r="NCQ118" s="19"/>
      <c r="NCR118" s="19"/>
      <c r="NCS118" s="19"/>
      <c r="NCT118" s="19"/>
      <c r="NCU118" s="19"/>
      <c r="NCV118" s="19"/>
      <c r="NCW118" s="19"/>
      <c r="NCX118" s="197"/>
      <c r="NCY118" s="196"/>
      <c r="NCZ118" s="196"/>
      <c r="NDA118" s="195"/>
      <c r="NDB118" s="196"/>
      <c r="NDC118" s="195"/>
      <c r="NDD118" s="195"/>
      <c r="NDE118" s="195"/>
      <c r="NDF118" s="18"/>
      <c r="NDG118" s="19"/>
      <c r="NDH118" s="19"/>
      <c r="NDI118" s="19"/>
      <c r="NDJ118" s="19"/>
      <c r="NDK118" s="19"/>
      <c r="NDL118" s="19"/>
      <c r="NDM118" s="19"/>
      <c r="NDN118" s="197"/>
      <c r="NDO118" s="196"/>
      <c r="NDP118" s="196"/>
      <c r="NDQ118" s="195"/>
      <c r="NDR118" s="196"/>
      <c r="NDS118" s="195"/>
      <c r="NDT118" s="195"/>
      <c r="NDU118" s="195"/>
      <c r="NDV118" s="18"/>
      <c r="NDW118" s="19"/>
      <c r="NDX118" s="19"/>
      <c r="NDY118" s="19"/>
      <c r="NDZ118" s="19"/>
      <c r="NEA118" s="19"/>
      <c r="NEB118" s="19"/>
      <c r="NEC118" s="19"/>
      <c r="NED118" s="197"/>
      <c r="NEE118" s="196"/>
      <c r="NEF118" s="196"/>
      <c r="NEG118" s="195"/>
      <c r="NEH118" s="196"/>
      <c r="NEI118" s="195"/>
      <c r="NEJ118" s="195"/>
      <c r="NEK118" s="195"/>
      <c r="NEL118" s="18"/>
      <c r="NEM118" s="19"/>
      <c r="NEN118" s="19"/>
      <c r="NEO118" s="19"/>
      <c r="NEP118" s="19"/>
      <c r="NEQ118" s="19"/>
      <c r="NER118" s="19"/>
      <c r="NES118" s="19"/>
      <c r="NET118" s="197"/>
      <c r="NEU118" s="196"/>
      <c r="NEV118" s="196"/>
      <c r="NEW118" s="195"/>
      <c r="NEX118" s="196"/>
      <c r="NEY118" s="195"/>
      <c r="NEZ118" s="195"/>
      <c r="NFA118" s="195"/>
      <c r="NFB118" s="18"/>
      <c r="NFC118" s="19"/>
      <c r="NFD118" s="19"/>
      <c r="NFE118" s="19"/>
      <c r="NFF118" s="19"/>
      <c r="NFG118" s="19"/>
      <c r="NFH118" s="19"/>
      <c r="NFI118" s="19"/>
      <c r="NFJ118" s="197"/>
      <c r="NFK118" s="196"/>
      <c r="NFL118" s="196"/>
      <c r="NFM118" s="195"/>
      <c r="NFN118" s="196"/>
      <c r="NFO118" s="195"/>
      <c r="NFP118" s="195"/>
      <c r="NFQ118" s="195"/>
      <c r="NFR118" s="18"/>
      <c r="NFS118" s="19"/>
      <c r="NFT118" s="19"/>
      <c r="NFU118" s="19"/>
      <c r="NFV118" s="19"/>
      <c r="NFW118" s="19"/>
      <c r="NFX118" s="19"/>
      <c r="NFY118" s="19"/>
      <c r="NFZ118" s="197"/>
      <c r="NGA118" s="196"/>
      <c r="NGB118" s="196"/>
      <c r="NGC118" s="195"/>
      <c r="NGD118" s="196"/>
      <c r="NGE118" s="195"/>
      <c r="NGF118" s="195"/>
      <c r="NGG118" s="195"/>
      <c r="NGH118" s="18"/>
      <c r="NGI118" s="19"/>
      <c r="NGJ118" s="19"/>
      <c r="NGK118" s="19"/>
      <c r="NGL118" s="19"/>
      <c r="NGM118" s="19"/>
      <c r="NGN118" s="19"/>
      <c r="NGO118" s="19"/>
      <c r="NGP118" s="197"/>
      <c r="NGQ118" s="196"/>
      <c r="NGR118" s="196"/>
      <c r="NGS118" s="195"/>
      <c r="NGT118" s="196"/>
      <c r="NGU118" s="195"/>
      <c r="NGV118" s="195"/>
      <c r="NGW118" s="195"/>
      <c r="NGX118" s="18"/>
      <c r="NGY118" s="19"/>
      <c r="NGZ118" s="19"/>
      <c r="NHA118" s="19"/>
      <c r="NHB118" s="19"/>
      <c r="NHC118" s="19"/>
      <c r="NHD118" s="19"/>
      <c r="NHE118" s="19"/>
      <c r="NHF118" s="197"/>
      <c r="NHG118" s="196"/>
      <c r="NHH118" s="196"/>
      <c r="NHI118" s="195"/>
      <c r="NHJ118" s="196"/>
      <c r="NHK118" s="195"/>
      <c r="NHL118" s="195"/>
      <c r="NHM118" s="195"/>
      <c r="NHN118" s="18"/>
      <c r="NHO118" s="19"/>
      <c r="NHP118" s="19"/>
      <c r="NHQ118" s="19"/>
      <c r="NHR118" s="19"/>
      <c r="NHS118" s="19"/>
      <c r="NHT118" s="19"/>
      <c r="NHU118" s="19"/>
      <c r="NHV118" s="197"/>
      <c r="NHW118" s="196"/>
      <c r="NHX118" s="196"/>
      <c r="NHY118" s="195"/>
      <c r="NHZ118" s="196"/>
      <c r="NIA118" s="195"/>
      <c r="NIB118" s="195"/>
      <c r="NIC118" s="195"/>
      <c r="NID118" s="18"/>
      <c r="NIE118" s="19"/>
      <c r="NIF118" s="19"/>
      <c r="NIG118" s="19"/>
      <c r="NIH118" s="19"/>
      <c r="NII118" s="19"/>
      <c r="NIJ118" s="19"/>
      <c r="NIK118" s="19"/>
      <c r="NIL118" s="197"/>
      <c r="NIM118" s="196"/>
      <c r="NIN118" s="196"/>
      <c r="NIO118" s="195"/>
      <c r="NIP118" s="196"/>
      <c r="NIQ118" s="195"/>
      <c r="NIR118" s="195"/>
      <c r="NIS118" s="195"/>
      <c r="NIT118" s="18"/>
      <c r="NIU118" s="19"/>
      <c r="NIV118" s="19"/>
      <c r="NIW118" s="19"/>
      <c r="NIX118" s="19"/>
      <c r="NIY118" s="19"/>
      <c r="NIZ118" s="19"/>
      <c r="NJA118" s="19"/>
      <c r="NJB118" s="197"/>
      <c r="NJC118" s="196"/>
      <c r="NJD118" s="196"/>
      <c r="NJE118" s="195"/>
      <c r="NJF118" s="196"/>
      <c r="NJG118" s="195"/>
      <c r="NJH118" s="195"/>
      <c r="NJI118" s="195"/>
      <c r="NJJ118" s="18"/>
      <c r="NJK118" s="19"/>
      <c r="NJL118" s="19"/>
      <c r="NJM118" s="19"/>
      <c r="NJN118" s="19"/>
      <c r="NJO118" s="19"/>
      <c r="NJP118" s="19"/>
      <c r="NJQ118" s="19"/>
      <c r="NJR118" s="197"/>
      <c r="NJS118" s="196"/>
      <c r="NJT118" s="196"/>
      <c r="NJU118" s="195"/>
      <c r="NJV118" s="196"/>
      <c r="NJW118" s="195"/>
      <c r="NJX118" s="195"/>
      <c r="NJY118" s="195"/>
      <c r="NJZ118" s="18"/>
      <c r="NKA118" s="19"/>
      <c r="NKB118" s="19"/>
      <c r="NKC118" s="19"/>
      <c r="NKD118" s="19"/>
      <c r="NKE118" s="19"/>
      <c r="NKF118" s="19"/>
      <c r="NKG118" s="19"/>
      <c r="NKH118" s="197"/>
      <c r="NKI118" s="196"/>
      <c r="NKJ118" s="196"/>
      <c r="NKK118" s="195"/>
      <c r="NKL118" s="196"/>
      <c r="NKM118" s="195"/>
      <c r="NKN118" s="195"/>
      <c r="NKO118" s="195"/>
      <c r="NKP118" s="18"/>
      <c r="NKQ118" s="19"/>
      <c r="NKR118" s="19"/>
      <c r="NKS118" s="19"/>
      <c r="NKT118" s="19"/>
      <c r="NKU118" s="19"/>
      <c r="NKV118" s="19"/>
      <c r="NKW118" s="19"/>
      <c r="NKX118" s="197"/>
      <c r="NKY118" s="196"/>
      <c r="NKZ118" s="196"/>
      <c r="NLA118" s="195"/>
      <c r="NLB118" s="196"/>
      <c r="NLC118" s="195"/>
      <c r="NLD118" s="195"/>
      <c r="NLE118" s="195"/>
      <c r="NLF118" s="18"/>
      <c r="NLG118" s="19"/>
      <c r="NLH118" s="19"/>
      <c r="NLI118" s="19"/>
      <c r="NLJ118" s="19"/>
      <c r="NLK118" s="19"/>
      <c r="NLL118" s="19"/>
      <c r="NLM118" s="19"/>
      <c r="NLN118" s="197"/>
      <c r="NLO118" s="196"/>
      <c r="NLP118" s="196"/>
      <c r="NLQ118" s="195"/>
      <c r="NLR118" s="196"/>
      <c r="NLS118" s="195"/>
      <c r="NLT118" s="195"/>
      <c r="NLU118" s="195"/>
      <c r="NLV118" s="18"/>
      <c r="NLW118" s="19"/>
      <c r="NLX118" s="19"/>
      <c r="NLY118" s="19"/>
      <c r="NLZ118" s="19"/>
      <c r="NMA118" s="19"/>
      <c r="NMB118" s="19"/>
      <c r="NMC118" s="19"/>
      <c r="NMD118" s="197"/>
      <c r="NME118" s="196"/>
      <c r="NMF118" s="196"/>
      <c r="NMG118" s="195"/>
      <c r="NMH118" s="196"/>
      <c r="NMI118" s="195"/>
      <c r="NMJ118" s="195"/>
      <c r="NMK118" s="195"/>
      <c r="NML118" s="18"/>
      <c r="NMM118" s="19"/>
      <c r="NMN118" s="19"/>
      <c r="NMO118" s="19"/>
      <c r="NMP118" s="19"/>
      <c r="NMQ118" s="19"/>
      <c r="NMR118" s="19"/>
      <c r="NMS118" s="19"/>
      <c r="NMT118" s="197"/>
      <c r="NMU118" s="196"/>
      <c r="NMV118" s="196"/>
      <c r="NMW118" s="195"/>
      <c r="NMX118" s="196"/>
      <c r="NMY118" s="195"/>
      <c r="NMZ118" s="195"/>
      <c r="NNA118" s="195"/>
      <c r="NNB118" s="18"/>
      <c r="NNC118" s="19"/>
      <c r="NND118" s="19"/>
      <c r="NNE118" s="19"/>
      <c r="NNF118" s="19"/>
      <c r="NNG118" s="19"/>
      <c r="NNH118" s="19"/>
      <c r="NNI118" s="19"/>
      <c r="NNJ118" s="197"/>
      <c r="NNK118" s="196"/>
      <c r="NNL118" s="196"/>
      <c r="NNM118" s="195"/>
      <c r="NNN118" s="196"/>
      <c r="NNO118" s="195"/>
      <c r="NNP118" s="195"/>
      <c r="NNQ118" s="195"/>
      <c r="NNR118" s="18"/>
      <c r="NNS118" s="19"/>
      <c r="NNT118" s="19"/>
      <c r="NNU118" s="19"/>
      <c r="NNV118" s="19"/>
      <c r="NNW118" s="19"/>
      <c r="NNX118" s="19"/>
      <c r="NNY118" s="19"/>
      <c r="NNZ118" s="197"/>
      <c r="NOA118" s="196"/>
      <c r="NOB118" s="196"/>
      <c r="NOC118" s="195"/>
      <c r="NOD118" s="196"/>
      <c r="NOE118" s="195"/>
      <c r="NOF118" s="195"/>
      <c r="NOG118" s="195"/>
      <c r="NOH118" s="18"/>
      <c r="NOI118" s="19"/>
      <c r="NOJ118" s="19"/>
      <c r="NOK118" s="19"/>
      <c r="NOL118" s="19"/>
      <c r="NOM118" s="19"/>
      <c r="NON118" s="19"/>
      <c r="NOO118" s="19"/>
      <c r="NOP118" s="197"/>
      <c r="NOQ118" s="196"/>
      <c r="NOR118" s="196"/>
      <c r="NOS118" s="195"/>
      <c r="NOT118" s="196"/>
      <c r="NOU118" s="195"/>
      <c r="NOV118" s="195"/>
      <c r="NOW118" s="195"/>
      <c r="NOX118" s="18"/>
      <c r="NOY118" s="19"/>
      <c r="NOZ118" s="19"/>
      <c r="NPA118" s="19"/>
      <c r="NPB118" s="19"/>
      <c r="NPC118" s="19"/>
      <c r="NPD118" s="19"/>
      <c r="NPE118" s="19"/>
      <c r="NPF118" s="197"/>
      <c r="NPG118" s="196"/>
      <c r="NPH118" s="196"/>
      <c r="NPI118" s="195"/>
      <c r="NPJ118" s="196"/>
      <c r="NPK118" s="195"/>
      <c r="NPL118" s="195"/>
      <c r="NPM118" s="195"/>
      <c r="NPN118" s="18"/>
      <c r="NPO118" s="19"/>
      <c r="NPP118" s="19"/>
      <c r="NPQ118" s="19"/>
      <c r="NPR118" s="19"/>
      <c r="NPS118" s="19"/>
      <c r="NPT118" s="19"/>
      <c r="NPU118" s="19"/>
      <c r="NPV118" s="197"/>
      <c r="NPW118" s="196"/>
      <c r="NPX118" s="196"/>
      <c r="NPY118" s="195"/>
      <c r="NPZ118" s="196"/>
      <c r="NQA118" s="195"/>
      <c r="NQB118" s="195"/>
      <c r="NQC118" s="195"/>
      <c r="NQD118" s="18"/>
      <c r="NQE118" s="19"/>
      <c r="NQF118" s="19"/>
      <c r="NQG118" s="19"/>
      <c r="NQH118" s="19"/>
      <c r="NQI118" s="19"/>
      <c r="NQJ118" s="19"/>
      <c r="NQK118" s="19"/>
      <c r="NQL118" s="197"/>
      <c r="NQM118" s="196"/>
      <c r="NQN118" s="196"/>
      <c r="NQO118" s="195"/>
      <c r="NQP118" s="196"/>
      <c r="NQQ118" s="195"/>
      <c r="NQR118" s="195"/>
      <c r="NQS118" s="195"/>
      <c r="NQT118" s="18"/>
      <c r="NQU118" s="19"/>
      <c r="NQV118" s="19"/>
      <c r="NQW118" s="19"/>
      <c r="NQX118" s="19"/>
      <c r="NQY118" s="19"/>
      <c r="NQZ118" s="19"/>
      <c r="NRA118" s="19"/>
      <c r="NRB118" s="197"/>
      <c r="NRC118" s="196"/>
      <c r="NRD118" s="196"/>
      <c r="NRE118" s="195"/>
      <c r="NRF118" s="196"/>
      <c r="NRG118" s="195"/>
      <c r="NRH118" s="195"/>
      <c r="NRI118" s="195"/>
      <c r="NRJ118" s="18"/>
      <c r="NRK118" s="19"/>
      <c r="NRL118" s="19"/>
      <c r="NRM118" s="19"/>
      <c r="NRN118" s="19"/>
      <c r="NRO118" s="19"/>
      <c r="NRP118" s="19"/>
      <c r="NRQ118" s="19"/>
      <c r="NRR118" s="197"/>
      <c r="NRS118" s="196"/>
      <c r="NRT118" s="196"/>
      <c r="NRU118" s="195"/>
      <c r="NRV118" s="196"/>
      <c r="NRW118" s="195"/>
      <c r="NRX118" s="195"/>
      <c r="NRY118" s="195"/>
      <c r="NRZ118" s="18"/>
      <c r="NSA118" s="19"/>
      <c r="NSB118" s="19"/>
      <c r="NSC118" s="19"/>
      <c r="NSD118" s="19"/>
      <c r="NSE118" s="19"/>
      <c r="NSF118" s="19"/>
      <c r="NSG118" s="19"/>
      <c r="NSH118" s="197"/>
      <c r="NSI118" s="196"/>
      <c r="NSJ118" s="196"/>
      <c r="NSK118" s="195"/>
      <c r="NSL118" s="196"/>
      <c r="NSM118" s="195"/>
      <c r="NSN118" s="195"/>
      <c r="NSO118" s="195"/>
      <c r="NSP118" s="18"/>
      <c r="NSQ118" s="19"/>
      <c r="NSR118" s="19"/>
      <c r="NSS118" s="19"/>
      <c r="NST118" s="19"/>
      <c r="NSU118" s="19"/>
      <c r="NSV118" s="19"/>
      <c r="NSW118" s="19"/>
      <c r="NSX118" s="197"/>
      <c r="NSY118" s="196"/>
      <c r="NSZ118" s="196"/>
      <c r="NTA118" s="195"/>
      <c r="NTB118" s="196"/>
      <c r="NTC118" s="195"/>
      <c r="NTD118" s="195"/>
      <c r="NTE118" s="195"/>
      <c r="NTF118" s="18"/>
      <c r="NTG118" s="19"/>
      <c r="NTH118" s="19"/>
      <c r="NTI118" s="19"/>
      <c r="NTJ118" s="19"/>
      <c r="NTK118" s="19"/>
      <c r="NTL118" s="19"/>
      <c r="NTM118" s="19"/>
      <c r="NTN118" s="197"/>
      <c r="NTO118" s="196"/>
      <c r="NTP118" s="196"/>
      <c r="NTQ118" s="195"/>
      <c r="NTR118" s="196"/>
      <c r="NTS118" s="195"/>
      <c r="NTT118" s="195"/>
      <c r="NTU118" s="195"/>
      <c r="NTV118" s="18"/>
      <c r="NTW118" s="19"/>
      <c r="NTX118" s="19"/>
      <c r="NTY118" s="19"/>
      <c r="NTZ118" s="19"/>
      <c r="NUA118" s="19"/>
      <c r="NUB118" s="19"/>
      <c r="NUC118" s="19"/>
      <c r="NUD118" s="197"/>
      <c r="NUE118" s="196"/>
      <c r="NUF118" s="196"/>
      <c r="NUG118" s="195"/>
      <c r="NUH118" s="196"/>
      <c r="NUI118" s="195"/>
      <c r="NUJ118" s="195"/>
      <c r="NUK118" s="195"/>
      <c r="NUL118" s="18"/>
      <c r="NUM118" s="19"/>
      <c r="NUN118" s="19"/>
      <c r="NUO118" s="19"/>
      <c r="NUP118" s="19"/>
      <c r="NUQ118" s="19"/>
      <c r="NUR118" s="19"/>
      <c r="NUS118" s="19"/>
      <c r="NUT118" s="197"/>
      <c r="NUU118" s="196"/>
      <c r="NUV118" s="196"/>
      <c r="NUW118" s="195"/>
      <c r="NUX118" s="196"/>
      <c r="NUY118" s="195"/>
      <c r="NUZ118" s="195"/>
      <c r="NVA118" s="195"/>
      <c r="NVB118" s="18"/>
      <c r="NVC118" s="19"/>
      <c r="NVD118" s="19"/>
      <c r="NVE118" s="19"/>
      <c r="NVF118" s="19"/>
      <c r="NVG118" s="19"/>
      <c r="NVH118" s="19"/>
      <c r="NVI118" s="19"/>
      <c r="NVJ118" s="197"/>
      <c r="NVK118" s="196"/>
      <c r="NVL118" s="196"/>
      <c r="NVM118" s="195"/>
      <c r="NVN118" s="196"/>
      <c r="NVO118" s="195"/>
      <c r="NVP118" s="195"/>
      <c r="NVQ118" s="195"/>
      <c r="NVR118" s="18"/>
      <c r="NVS118" s="19"/>
      <c r="NVT118" s="19"/>
      <c r="NVU118" s="19"/>
      <c r="NVV118" s="19"/>
      <c r="NVW118" s="19"/>
      <c r="NVX118" s="19"/>
      <c r="NVY118" s="19"/>
      <c r="NVZ118" s="197"/>
      <c r="NWA118" s="196"/>
      <c r="NWB118" s="196"/>
      <c r="NWC118" s="195"/>
      <c r="NWD118" s="196"/>
      <c r="NWE118" s="195"/>
      <c r="NWF118" s="195"/>
      <c r="NWG118" s="195"/>
      <c r="NWH118" s="18"/>
      <c r="NWI118" s="19"/>
      <c r="NWJ118" s="19"/>
      <c r="NWK118" s="19"/>
      <c r="NWL118" s="19"/>
      <c r="NWM118" s="19"/>
      <c r="NWN118" s="19"/>
      <c r="NWO118" s="19"/>
      <c r="NWP118" s="197"/>
      <c r="NWQ118" s="196"/>
      <c r="NWR118" s="196"/>
      <c r="NWS118" s="195"/>
      <c r="NWT118" s="196"/>
      <c r="NWU118" s="195"/>
      <c r="NWV118" s="195"/>
      <c r="NWW118" s="195"/>
      <c r="NWX118" s="18"/>
      <c r="NWY118" s="19"/>
      <c r="NWZ118" s="19"/>
      <c r="NXA118" s="19"/>
      <c r="NXB118" s="19"/>
      <c r="NXC118" s="19"/>
      <c r="NXD118" s="19"/>
      <c r="NXE118" s="19"/>
      <c r="NXF118" s="197"/>
      <c r="NXG118" s="196"/>
      <c r="NXH118" s="196"/>
      <c r="NXI118" s="195"/>
      <c r="NXJ118" s="196"/>
      <c r="NXK118" s="195"/>
      <c r="NXL118" s="195"/>
      <c r="NXM118" s="195"/>
      <c r="NXN118" s="18"/>
      <c r="NXO118" s="19"/>
      <c r="NXP118" s="19"/>
      <c r="NXQ118" s="19"/>
      <c r="NXR118" s="19"/>
      <c r="NXS118" s="19"/>
      <c r="NXT118" s="19"/>
      <c r="NXU118" s="19"/>
      <c r="NXV118" s="197"/>
      <c r="NXW118" s="196"/>
      <c r="NXX118" s="196"/>
      <c r="NXY118" s="195"/>
      <c r="NXZ118" s="196"/>
      <c r="NYA118" s="195"/>
      <c r="NYB118" s="195"/>
      <c r="NYC118" s="195"/>
      <c r="NYD118" s="18"/>
      <c r="NYE118" s="19"/>
      <c r="NYF118" s="19"/>
      <c r="NYG118" s="19"/>
      <c r="NYH118" s="19"/>
      <c r="NYI118" s="19"/>
      <c r="NYJ118" s="19"/>
      <c r="NYK118" s="19"/>
      <c r="NYL118" s="197"/>
      <c r="NYM118" s="196"/>
      <c r="NYN118" s="196"/>
      <c r="NYO118" s="195"/>
      <c r="NYP118" s="196"/>
      <c r="NYQ118" s="195"/>
      <c r="NYR118" s="195"/>
      <c r="NYS118" s="195"/>
      <c r="NYT118" s="18"/>
      <c r="NYU118" s="19"/>
      <c r="NYV118" s="19"/>
      <c r="NYW118" s="19"/>
      <c r="NYX118" s="19"/>
      <c r="NYY118" s="19"/>
      <c r="NYZ118" s="19"/>
      <c r="NZA118" s="19"/>
      <c r="NZB118" s="197"/>
      <c r="NZC118" s="196"/>
      <c r="NZD118" s="196"/>
      <c r="NZE118" s="195"/>
      <c r="NZF118" s="196"/>
      <c r="NZG118" s="195"/>
      <c r="NZH118" s="195"/>
      <c r="NZI118" s="195"/>
      <c r="NZJ118" s="18"/>
      <c r="NZK118" s="19"/>
      <c r="NZL118" s="19"/>
      <c r="NZM118" s="19"/>
      <c r="NZN118" s="19"/>
      <c r="NZO118" s="19"/>
      <c r="NZP118" s="19"/>
      <c r="NZQ118" s="19"/>
      <c r="NZR118" s="197"/>
      <c r="NZS118" s="196"/>
      <c r="NZT118" s="196"/>
      <c r="NZU118" s="195"/>
      <c r="NZV118" s="196"/>
      <c r="NZW118" s="195"/>
      <c r="NZX118" s="195"/>
      <c r="NZY118" s="195"/>
      <c r="NZZ118" s="18"/>
      <c r="OAA118" s="19"/>
      <c r="OAB118" s="19"/>
      <c r="OAC118" s="19"/>
      <c r="OAD118" s="19"/>
      <c r="OAE118" s="19"/>
      <c r="OAF118" s="19"/>
      <c r="OAG118" s="19"/>
      <c r="OAH118" s="197"/>
      <c r="OAI118" s="196"/>
      <c r="OAJ118" s="196"/>
      <c r="OAK118" s="195"/>
      <c r="OAL118" s="196"/>
      <c r="OAM118" s="195"/>
      <c r="OAN118" s="195"/>
      <c r="OAO118" s="195"/>
      <c r="OAP118" s="18"/>
      <c r="OAQ118" s="19"/>
      <c r="OAR118" s="19"/>
      <c r="OAS118" s="19"/>
      <c r="OAT118" s="19"/>
      <c r="OAU118" s="19"/>
      <c r="OAV118" s="19"/>
      <c r="OAW118" s="19"/>
      <c r="OAX118" s="197"/>
      <c r="OAY118" s="196"/>
      <c r="OAZ118" s="196"/>
      <c r="OBA118" s="195"/>
      <c r="OBB118" s="196"/>
      <c r="OBC118" s="195"/>
      <c r="OBD118" s="195"/>
      <c r="OBE118" s="195"/>
      <c r="OBF118" s="18"/>
      <c r="OBG118" s="19"/>
      <c r="OBH118" s="19"/>
      <c r="OBI118" s="19"/>
      <c r="OBJ118" s="19"/>
      <c r="OBK118" s="19"/>
      <c r="OBL118" s="19"/>
      <c r="OBM118" s="19"/>
      <c r="OBN118" s="197"/>
      <c r="OBO118" s="196"/>
      <c r="OBP118" s="196"/>
      <c r="OBQ118" s="195"/>
      <c r="OBR118" s="196"/>
      <c r="OBS118" s="195"/>
      <c r="OBT118" s="195"/>
      <c r="OBU118" s="195"/>
      <c r="OBV118" s="18"/>
      <c r="OBW118" s="19"/>
      <c r="OBX118" s="19"/>
      <c r="OBY118" s="19"/>
      <c r="OBZ118" s="19"/>
      <c r="OCA118" s="19"/>
      <c r="OCB118" s="19"/>
      <c r="OCC118" s="19"/>
      <c r="OCD118" s="197"/>
      <c r="OCE118" s="196"/>
      <c r="OCF118" s="196"/>
      <c r="OCG118" s="195"/>
      <c r="OCH118" s="196"/>
      <c r="OCI118" s="195"/>
      <c r="OCJ118" s="195"/>
      <c r="OCK118" s="195"/>
      <c r="OCL118" s="18"/>
      <c r="OCM118" s="19"/>
      <c r="OCN118" s="19"/>
      <c r="OCO118" s="19"/>
      <c r="OCP118" s="19"/>
      <c r="OCQ118" s="19"/>
      <c r="OCR118" s="19"/>
      <c r="OCS118" s="19"/>
      <c r="OCT118" s="197"/>
      <c r="OCU118" s="196"/>
      <c r="OCV118" s="196"/>
      <c r="OCW118" s="195"/>
      <c r="OCX118" s="196"/>
      <c r="OCY118" s="195"/>
      <c r="OCZ118" s="195"/>
      <c r="ODA118" s="195"/>
      <c r="ODB118" s="18"/>
      <c r="ODC118" s="19"/>
      <c r="ODD118" s="19"/>
      <c r="ODE118" s="19"/>
      <c r="ODF118" s="19"/>
      <c r="ODG118" s="19"/>
      <c r="ODH118" s="19"/>
      <c r="ODI118" s="19"/>
      <c r="ODJ118" s="197"/>
      <c r="ODK118" s="196"/>
      <c r="ODL118" s="196"/>
      <c r="ODM118" s="195"/>
      <c r="ODN118" s="196"/>
      <c r="ODO118" s="195"/>
      <c r="ODP118" s="195"/>
      <c r="ODQ118" s="195"/>
      <c r="ODR118" s="18"/>
      <c r="ODS118" s="19"/>
      <c r="ODT118" s="19"/>
      <c r="ODU118" s="19"/>
      <c r="ODV118" s="19"/>
      <c r="ODW118" s="19"/>
      <c r="ODX118" s="19"/>
      <c r="ODY118" s="19"/>
      <c r="ODZ118" s="197"/>
      <c r="OEA118" s="196"/>
      <c r="OEB118" s="196"/>
      <c r="OEC118" s="195"/>
      <c r="OED118" s="196"/>
      <c r="OEE118" s="195"/>
      <c r="OEF118" s="195"/>
      <c r="OEG118" s="195"/>
      <c r="OEH118" s="18"/>
      <c r="OEI118" s="19"/>
      <c r="OEJ118" s="19"/>
      <c r="OEK118" s="19"/>
      <c r="OEL118" s="19"/>
      <c r="OEM118" s="19"/>
      <c r="OEN118" s="19"/>
      <c r="OEO118" s="19"/>
      <c r="OEP118" s="197"/>
      <c r="OEQ118" s="196"/>
      <c r="OER118" s="196"/>
      <c r="OES118" s="195"/>
      <c r="OET118" s="196"/>
      <c r="OEU118" s="195"/>
      <c r="OEV118" s="195"/>
      <c r="OEW118" s="195"/>
      <c r="OEX118" s="18"/>
      <c r="OEY118" s="19"/>
      <c r="OEZ118" s="19"/>
      <c r="OFA118" s="19"/>
      <c r="OFB118" s="19"/>
      <c r="OFC118" s="19"/>
      <c r="OFD118" s="19"/>
      <c r="OFE118" s="19"/>
      <c r="OFF118" s="197"/>
      <c r="OFG118" s="196"/>
      <c r="OFH118" s="196"/>
      <c r="OFI118" s="195"/>
      <c r="OFJ118" s="196"/>
      <c r="OFK118" s="195"/>
      <c r="OFL118" s="195"/>
      <c r="OFM118" s="195"/>
      <c r="OFN118" s="18"/>
      <c r="OFO118" s="19"/>
      <c r="OFP118" s="19"/>
      <c r="OFQ118" s="19"/>
      <c r="OFR118" s="19"/>
      <c r="OFS118" s="19"/>
      <c r="OFT118" s="19"/>
      <c r="OFU118" s="19"/>
      <c r="OFV118" s="197"/>
      <c r="OFW118" s="196"/>
      <c r="OFX118" s="196"/>
      <c r="OFY118" s="195"/>
      <c r="OFZ118" s="196"/>
      <c r="OGA118" s="195"/>
      <c r="OGB118" s="195"/>
      <c r="OGC118" s="195"/>
      <c r="OGD118" s="18"/>
      <c r="OGE118" s="19"/>
      <c r="OGF118" s="19"/>
      <c r="OGG118" s="19"/>
      <c r="OGH118" s="19"/>
      <c r="OGI118" s="19"/>
      <c r="OGJ118" s="19"/>
      <c r="OGK118" s="19"/>
      <c r="OGL118" s="197"/>
      <c r="OGM118" s="196"/>
      <c r="OGN118" s="196"/>
      <c r="OGO118" s="195"/>
      <c r="OGP118" s="196"/>
      <c r="OGQ118" s="195"/>
      <c r="OGR118" s="195"/>
      <c r="OGS118" s="195"/>
      <c r="OGT118" s="18"/>
      <c r="OGU118" s="19"/>
      <c r="OGV118" s="19"/>
      <c r="OGW118" s="19"/>
      <c r="OGX118" s="19"/>
      <c r="OGY118" s="19"/>
      <c r="OGZ118" s="19"/>
      <c r="OHA118" s="19"/>
      <c r="OHB118" s="197"/>
      <c r="OHC118" s="196"/>
      <c r="OHD118" s="196"/>
      <c r="OHE118" s="195"/>
      <c r="OHF118" s="196"/>
      <c r="OHG118" s="195"/>
      <c r="OHH118" s="195"/>
      <c r="OHI118" s="195"/>
      <c r="OHJ118" s="18"/>
      <c r="OHK118" s="19"/>
      <c r="OHL118" s="19"/>
      <c r="OHM118" s="19"/>
      <c r="OHN118" s="19"/>
      <c r="OHO118" s="19"/>
      <c r="OHP118" s="19"/>
      <c r="OHQ118" s="19"/>
      <c r="OHR118" s="197"/>
      <c r="OHS118" s="196"/>
      <c r="OHT118" s="196"/>
      <c r="OHU118" s="195"/>
      <c r="OHV118" s="196"/>
      <c r="OHW118" s="195"/>
      <c r="OHX118" s="195"/>
      <c r="OHY118" s="195"/>
      <c r="OHZ118" s="18"/>
      <c r="OIA118" s="19"/>
      <c r="OIB118" s="19"/>
      <c r="OIC118" s="19"/>
      <c r="OID118" s="19"/>
      <c r="OIE118" s="19"/>
      <c r="OIF118" s="19"/>
      <c r="OIG118" s="19"/>
      <c r="OIH118" s="197"/>
      <c r="OII118" s="196"/>
      <c r="OIJ118" s="196"/>
      <c r="OIK118" s="195"/>
      <c r="OIL118" s="196"/>
      <c r="OIM118" s="195"/>
      <c r="OIN118" s="195"/>
      <c r="OIO118" s="195"/>
      <c r="OIP118" s="18"/>
      <c r="OIQ118" s="19"/>
      <c r="OIR118" s="19"/>
      <c r="OIS118" s="19"/>
      <c r="OIT118" s="19"/>
      <c r="OIU118" s="19"/>
      <c r="OIV118" s="19"/>
      <c r="OIW118" s="19"/>
      <c r="OIX118" s="197"/>
      <c r="OIY118" s="196"/>
      <c r="OIZ118" s="196"/>
      <c r="OJA118" s="195"/>
      <c r="OJB118" s="196"/>
      <c r="OJC118" s="195"/>
      <c r="OJD118" s="195"/>
      <c r="OJE118" s="195"/>
      <c r="OJF118" s="18"/>
      <c r="OJG118" s="19"/>
      <c r="OJH118" s="19"/>
      <c r="OJI118" s="19"/>
      <c r="OJJ118" s="19"/>
      <c r="OJK118" s="19"/>
      <c r="OJL118" s="19"/>
      <c r="OJM118" s="19"/>
      <c r="OJN118" s="197"/>
      <c r="OJO118" s="196"/>
      <c r="OJP118" s="196"/>
      <c r="OJQ118" s="195"/>
      <c r="OJR118" s="196"/>
      <c r="OJS118" s="195"/>
      <c r="OJT118" s="195"/>
      <c r="OJU118" s="195"/>
      <c r="OJV118" s="18"/>
      <c r="OJW118" s="19"/>
      <c r="OJX118" s="19"/>
      <c r="OJY118" s="19"/>
      <c r="OJZ118" s="19"/>
      <c r="OKA118" s="19"/>
      <c r="OKB118" s="19"/>
      <c r="OKC118" s="19"/>
      <c r="OKD118" s="197"/>
      <c r="OKE118" s="196"/>
      <c r="OKF118" s="196"/>
      <c r="OKG118" s="195"/>
      <c r="OKH118" s="196"/>
      <c r="OKI118" s="195"/>
      <c r="OKJ118" s="195"/>
      <c r="OKK118" s="195"/>
      <c r="OKL118" s="18"/>
      <c r="OKM118" s="19"/>
      <c r="OKN118" s="19"/>
      <c r="OKO118" s="19"/>
      <c r="OKP118" s="19"/>
      <c r="OKQ118" s="19"/>
      <c r="OKR118" s="19"/>
      <c r="OKS118" s="19"/>
      <c r="OKT118" s="197"/>
      <c r="OKU118" s="196"/>
      <c r="OKV118" s="196"/>
      <c r="OKW118" s="195"/>
      <c r="OKX118" s="196"/>
      <c r="OKY118" s="195"/>
      <c r="OKZ118" s="195"/>
      <c r="OLA118" s="195"/>
      <c r="OLB118" s="18"/>
      <c r="OLC118" s="19"/>
      <c r="OLD118" s="19"/>
      <c r="OLE118" s="19"/>
      <c r="OLF118" s="19"/>
      <c r="OLG118" s="19"/>
      <c r="OLH118" s="19"/>
      <c r="OLI118" s="19"/>
      <c r="OLJ118" s="197"/>
      <c r="OLK118" s="196"/>
      <c r="OLL118" s="196"/>
      <c r="OLM118" s="195"/>
      <c r="OLN118" s="196"/>
      <c r="OLO118" s="195"/>
      <c r="OLP118" s="195"/>
      <c r="OLQ118" s="195"/>
      <c r="OLR118" s="18"/>
      <c r="OLS118" s="19"/>
      <c r="OLT118" s="19"/>
      <c r="OLU118" s="19"/>
      <c r="OLV118" s="19"/>
      <c r="OLW118" s="19"/>
      <c r="OLX118" s="19"/>
      <c r="OLY118" s="19"/>
      <c r="OLZ118" s="197"/>
      <c r="OMA118" s="196"/>
      <c r="OMB118" s="196"/>
      <c r="OMC118" s="195"/>
      <c r="OMD118" s="196"/>
      <c r="OME118" s="195"/>
      <c r="OMF118" s="195"/>
      <c r="OMG118" s="195"/>
      <c r="OMH118" s="18"/>
      <c r="OMI118" s="19"/>
      <c r="OMJ118" s="19"/>
      <c r="OMK118" s="19"/>
      <c r="OML118" s="19"/>
      <c r="OMM118" s="19"/>
      <c r="OMN118" s="19"/>
      <c r="OMO118" s="19"/>
      <c r="OMP118" s="197"/>
      <c r="OMQ118" s="196"/>
      <c r="OMR118" s="196"/>
      <c r="OMS118" s="195"/>
      <c r="OMT118" s="196"/>
      <c r="OMU118" s="195"/>
      <c r="OMV118" s="195"/>
      <c r="OMW118" s="195"/>
      <c r="OMX118" s="18"/>
      <c r="OMY118" s="19"/>
      <c r="OMZ118" s="19"/>
      <c r="ONA118" s="19"/>
      <c r="ONB118" s="19"/>
      <c r="ONC118" s="19"/>
      <c r="OND118" s="19"/>
      <c r="ONE118" s="19"/>
      <c r="ONF118" s="197"/>
      <c r="ONG118" s="196"/>
      <c r="ONH118" s="196"/>
      <c r="ONI118" s="195"/>
      <c r="ONJ118" s="196"/>
      <c r="ONK118" s="195"/>
      <c r="ONL118" s="195"/>
      <c r="ONM118" s="195"/>
      <c r="ONN118" s="18"/>
      <c r="ONO118" s="19"/>
      <c r="ONP118" s="19"/>
      <c r="ONQ118" s="19"/>
      <c r="ONR118" s="19"/>
      <c r="ONS118" s="19"/>
      <c r="ONT118" s="19"/>
      <c r="ONU118" s="19"/>
      <c r="ONV118" s="197"/>
      <c r="ONW118" s="196"/>
      <c r="ONX118" s="196"/>
      <c r="ONY118" s="195"/>
      <c r="ONZ118" s="196"/>
      <c r="OOA118" s="195"/>
      <c r="OOB118" s="195"/>
      <c r="OOC118" s="195"/>
      <c r="OOD118" s="18"/>
      <c r="OOE118" s="19"/>
      <c r="OOF118" s="19"/>
      <c r="OOG118" s="19"/>
      <c r="OOH118" s="19"/>
      <c r="OOI118" s="19"/>
      <c r="OOJ118" s="19"/>
      <c r="OOK118" s="19"/>
      <c r="OOL118" s="197"/>
      <c r="OOM118" s="196"/>
      <c r="OON118" s="196"/>
      <c r="OOO118" s="195"/>
      <c r="OOP118" s="196"/>
      <c r="OOQ118" s="195"/>
      <c r="OOR118" s="195"/>
      <c r="OOS118" s="195"/>
      <c r="OOT118" s="18"/>
      <c r="OOU118" s="19"/>
      <c r="OOV118" s="19"/>
      <c r="OOW118" s="19"/>
      <c r="OOX118" s="19"/>
      <c r="OOY118" s="19"/>
      <c r="OOZ118" s="19"/>
      <c r="OPA118" s="19"/>
      <c r="OPB118" s="197"/>
      <c r="OPC118" s="196"/>
      <c r="OPD118" s="196"/>
      <c r="OPE118" s="195"/>
      <c r="OPF118" s="196"/>
      <c r="OPG118" s="195"/>
      <c r="OPH118" s="195"/>
      <c r="OPI118" s="195"/>
      <c r="OPJ118" s="18"/>
      <c r="OPK118" s="19"/>
      <c r="OPL118" s="19"/>
      <c r="OPM118" s="19"/>
      <c r="OPN118" s="19"/>
      <c r="OPO118" s="19"/>
      <c r="OPP118" s="19"/>
      <c r="OPQ118" s="19"/>
      <c r="OPR118" s="197"/>
      <c r="OPS118" s="196"/>
      <c r="OPT118" s="196"/>
      <c r="OPU118" s="195"/>
      <c r="OPV118" s="196"/>
      <c r="OPW118" s="195"/>
      <c r="OPX118" s="195"/>
      <c r="OPY118" s="195"/>
      <c r="OPZ118" s="18"/>
      <c r="OQA118" s="19"/>
      <c r="OQB118" s="19"/>
      <c r="OQC118" s="19"/>
      <c r="OQD118" s="19"/>
      <c r="OQE118" s="19"/>
      <c r="OQF118" s="19"/>
      <c r="OQG118" s="19"/>
      <c r="OQH118" s="197"/>
      <c r="OQI118" s="196"/>
      <c r="OQJ118" s="196"/>
      <c r="OQK118" s="195"/>
      <c r="OQL118" s="196"/>
      <c r="OQM118" s="195"/>
      <c r="OQN118" s="195"/>
      <c r="OQO118" s="195"/>
      <c r="OQP118" s="18"/>
      <c r="OQQ118" s="19"/>
      <c r="OQR118" s="19"/>
      <c r="OQS118" s="19"/>
      <c r="OQT118" s="19"/>
      <c r="OQU118" s="19"/>
      <c r="OQV118" s="19"/>
      <c r="OQW118" s="19"/>
      <c r="OQX118" s="197"/>
      <c r="OQY118" s="196"/>
      <c r="OQZ118" s="196"/>
      <c r="ORA118" s="195"/>
      <c r="ORB118" s="196"/>
      <c r="ORC118" s="195"/>
      <c r="ORD118" s="195"/>
      <c r="ORE118" s="195"/>
      <c r="ORF118" s="18"/>
      <c r="ORG118" s="19"/>
      <c r="ORH118" s="19"/>
      <c r="ORI118" s="19"/>
      <c r="ORJ118" s="19"/>
      <c r="ORK118" s="19"/>
      <c r="ORL118" s="19"/>
      <c r="ORM118" s="19"/>
      <c r="ORN118" s="197"/>
      <c r="ORO118" s="196"/>
      <c r="ORP118" s="196"/>
      <c r="ORQ118" s="195"/>
      <c r="ORR118" s="196"/>
      <c r="ORS118" s="195"/>
      <c r="ORT118" s="195"/>
      <c r="ORU118" s="195"/>
      <c r="ORV118" s="18"/>
      <c r="ORW118" s="19"/>
      <c r="ORX118" s="19"/>
      <c r="ORY118" s="19"/>
      <c r="ORZ118" s="19"/>
      <c r="OSA118" s="19"/>
      <c r="OSB118" s="19"/>
      <c r="OSC118" s="19"/>
      <c r="OSD118" s="197"/>
      <c r="OSE118" s="196"/>
      <c r="OSF118" s="196"/>
      <c r="OSG118" s="195"/>
      <c r="OSH118" s="196"/>
      <c r="OSI118" s="195"/>
      <c r="OSJ118" s="195"/>
      <c r="OSK118" s="195"/>
      <c r="OSL118" s="18"/>
      <c r="OSM118" s="19"/>
      <c r="OSN118" s="19"/>
      <c r="OSO118" s="19"/>
      <c r="OSP118" s="19"/>
      <c r="OSQ118" s="19"/>
      <c r="OSR118" s="19"/>
      <c r="OSS118" s="19"/>
      <c r="OST118" s="197"/>
      <c r="OSU118" s="196"/>
      <c r="OSV118" s="196"/>
      <c r="OSW118" s="195"/>
      <c r="OSX118" s="196"/>
      <c r="OSY118" s="195"/>
      <c r="OSZ118" s="195"/>
      <c r="OTA118" s="195"/>
      <c r="OTB118" s="18"/>
      <c r="OTC118" s="19"/>
      <c r="OTD118" s="19"/>
      <c r="OTE118" s="19"/>
      <c r="OTF118" s="19"/>
      <c r="OTG118" s="19"/>
      <c r="OTH118" s="19"/>
      <c r="OTI118" s="19"/>
      <c r="OTJ118" s="197"/>
      <c r="OTK118" s="196"/>
      <c r="OTL118" s="196"/>
      <c r="OTM118" s="195"/>
      <c r="OTN118" s="196"/>
      <c r="OTO118" s="195"/>
      <c r="OTP118" s="195"/>
      <c r="OTQ118" s="195"/>
      <c r="OTR118" s="18"/>
      <c r="OTS118" s="19"/>
      <c r="OTT118" s="19"/>
      <c r="OTU118" s="19"/>
      <c r="OTV118" s="19"/>
      <c r="OTW118" s="19"/>
      <c r="OTX118" s="19"/>
      <c r="OTY118" s="19"/>
      <c r="OTZ118" s="197"/>
      <c r="OUA118" s="196"/>
      <c r="OUB118" s="196"/>
      <c r="OUC118" s="195"/>
      <c r="OUD118" s="196"/>
      <c r="OUE118" s="195"/>
      <c r="OUF118" s="195"/>
      <c r="OUG118" s="195"/>
      <c r="OUH118" s="18"/>
      <c r="OUI118" s="19"/>
      <c r="OUJ118" s="19"/>
      <c r="OUK118" s="19"/>
      <c r="OUL118" s="19"/>
      <c r="OUM118" s="19"/>
      <c r="OUN118" s="19"/>
      <c r="OUO118" s="19"/>
      <c r="OUP118" s="197"/>
      <c r="OUQ118" s="196"/>
      <c r="OUR118" s="196"/>
      <c r="OUS118" s="195"/>
      <c r="OUT118" s="196"/>
      <c r="OUU118" s="195"/>
      <c r="OUV118" s="195"/>
      <c r="OUW118" s="195"/>
      <c r="OUX118" s="18"/>
      <c r="OUY118" s="19"/>
      <c r="OUZ118" s="19"/>
      <c r="OVA118" s="19"/>
      <c r="OVB118" s="19"/>
      <c r="OVC118" s="19"/>
      <c r="OVD118" s="19"/>
      <c r="OVE118" s="19"/>
      <c r="OVF118" s="197"/>
      <c r="OVG118" s="196"/>
      <c r="OVH118" s="196"/>
      <c r="OVI118" s="195"/>
      <c r="OVJ118" s="196"/>
      <c r="OVK118" s="195"/>
      <c r="OVL118" s="195"/>
      <c r="OVM118" s="195"/>
      <c r="OVN118" s="18"/>
      <c r="OVO118" s="19"/>
      <c r="OVP118" s="19"/>
      <c r="OVQ118" s="19"/>
      <c r="OVR118" s="19"/>
      <c r="OVS118" s="19"/>
      <c r="OVT118" s="19"/>
      <c r="OVU118" s="19"/>
      <c r="OVV118" s="197"/>
      <c r="OVW118" s="196"/>
      <c r="OVX118" s="196"/>
      <c r="OVY118" s="195"/>
      <c r="OVZ118" s="196"/>
      <c r="OWA118" s="195"/>
      <c r="OWB118" s="195"/>
      <c r="OWC118" s="195"/>
      <c r="OWD118" s="18"/>
      <c r="OWE118" s="19"/>
      <c r="OWF118" s="19"/>
      <c r="OWG118" s="19"/>
      <c r="OWH118" s="19"/>
      <c r="OWI118" s="19"/>
      <c r="OWJ118" s="19"/>
      <c r="OWK118" s="19"/>
      <c r="OWL118" s="197"/>
      <c r="OWM118" s="196"/>
      <c r="OWN118" s="196"/>
      <c r="OWO118" s="195"/>
      <c r="OWP118" s="196"/>
      <c r="OWQ118" s="195"/>
      <c r="OWR118" s="195"/>
      <c r="OWS118" s="195"/>
      <c r="OWT118" s="18"/>
      <c r="OWU118" s="19"/>
      <c r="OWV118" s="19"/>
      <c r="OWW118" s="19"/>
      <c r="OWX118" s="19"/>
      <c r="OWY118" s="19"/>
      <c r="OWZ118" s="19"/>
      <c r="OXA118" s="19"/>
      <c r="OXB118" s="197"/>
      <c r="OXC118" s="196"/>
      <c r="OXD118" s="196"/>
      <c r="OXE118" s="195"/>
      <c r="OXF118" s="196"/>
      <c r="OXG118" s="195"/>
      <c r="OXH118" s="195"/>
      <c r="OXI118" s="195"/>
      <c r="OXJ118" s="18"/>
      <c r="OXK118" s="19"/>
      <c r="OXL118" s="19"/>
      <c r="OXM118" s="19"/>
      <c r="OXN118" s="19"/>
      <c r="OXO118" s="19"/>
      <c r="OXP118" s="19"/>
      <c r="OXQ118" s="19"/>
      <c r="OXR118" s="197"/>
      <c r="OXS118" s="196"/>
      <c r="OXT118" s="196"/>
      <c r="OXU118" s="195"/>
      <c r="OXV118" s="196"/>
      <c r="OXW118" s="195"/>
      <c r="OXX118" s="195"/>
      <c r="OXY118" s="195"/>
      <c r="OXZ118" s="18"/>
      <c r="OYA118" s="19"/>
      <c r="OYB118" s="19"/>
      <c r="OYC118" s="19"/>
      <c r="OYD118" s="19"/>
      <c r="OYE118" s="19"/>
      <c r="OYF118" s="19"/>
      <c r="OYG118" s="19"/>
      <c r="OYH118" s="197"/>
      <c r="OYI118" s="196"/>
      <c r="OYJ118" s="196"/>
      <c r="OYK118" s="195"/>
      <c r="OYL118" s="196"/>
      <c r="OYM118" s="195"/>
      <c r="OYN118" s="195"/>
      <c r="OYO118" s="195"/>
      <c r="OYP118" s="18"/>
      <c r="OYQ118" s="19"/>
      <c r="OYR118" s="19"/>
      <c r="OYS118" s="19"/>
      <c r="OYT118" s="19"/>
      <c r="OYU118" s="19"/>
      <c r="OYV118" s="19"/>
      <c r="OYW118" s="19"/>
      <c r="OYX118" s="197"/>
      <c r="OYY118" s="196"/>
      <c r="OYZ118" s="196"/>
      <c r="OZA118" s="195"/>
      <c r="OZB118" s="196"/>
      <c r="OZC118" s="195"/>
      <c r="OZD118" s="195"/>
      <c r="OZE118" s="195"/>
      <c r="OZF118" s="18"/>
      <c r="OZG118" s="19"/>
      <c r="OZH118" s="19"/>
      <c r="OZI118" s="19"/>
      <c r="OZJ118" s="19"/>
      <c r="OZK118" s="19"/>
      <c r="OZL118" s="19"/>
      <c r="OZM118" s="19"/>
      <c r="OZN118" s="197"/>
      <c r="OZO118" s="196"/>
      <c r="OZP118" s="196"/>
      <c r="OZQ118" s="195"/>
      <c r="OZR118" s="196"/>
      <c r="OZS118" s="195"/>
      <c r="OZT118" s="195"/>
      <c r="OZU118" s="195"/>
      <c r="OZV118" s="18"/>
      <c r="OZW118" s="19"/>
      <c r="OZX118" s="19"/>
      <c r="OZY118" s="19"/>
      <c r="OZZ118" s="19"/>
      <c r="PAA118" s="19"/>
      <c r="PAB118" s="19"/>
      <c r="PAC118" s="19"/>
      <c r="PAD118" s="197"/>
      <c r="PAE118" s="196"/>
      <c r="PAF118" s="196"/>
      <c r="PAG118" s="195"/>
      <c r="PAH118" s="196"/>
      <c r="PAI118" s="195"/>
      <c r="PAJ118" s="195"/>
      <c r="PAK118" s="195"/>
      <c r="PAL118" s="18"/>
      <c r="PAM118" s="19"/>
      <c r="PAN118" s="19"/>
      <c r="PAO118" s="19"/>
      <c r="PAP118" s="19"/>
      <c r="PAQ118" s="19"/>
      <c r="PAR118" s="19"/>
      <c r="PAS118" s="19"/>
      <c r="PAT118" s="197"/>
      <c r="PAU118" s="196"/>
      <c r="PAV118" s="196"/>
      <c r="PAW118" s="195"/>
      <c r="PAX118" s="196"/>
      <c r="PAY118" s="195"/>
      <c r="PAZ118" s="195"/>
      <c r="PBA118" s="195"/>
      <c r="PBB118" s="18"/>
      <c r="PBC118" s="19"/>
      <c r="PBD118" s="19"/>
      <c r="PBE118" s="19"/>
      <c r="PBF118" s="19"/>
      <c r="PBG118" s="19"/>
      <c r="PBH118" s="19"/>
      <c r="PBI118" s="19"/>
      <c r="PBJ118" s="197"/>
      <c r="PBK118" s="196"/>
      <c r="PBL118" s="196"/>
      <c r="PBM118" s="195"/>
      <c r="PBN118" s="196"/>
      <c r="PBO118" s="195"/>
      <c r="PBP118" s="195"/>
      <c r="PBQ118" s="195"/>
      <c r="PBR118" s="18"/>
      <c r="PBS118" s="19"/>
      <c r="PBT118" s="19"/>
      <c r="PBU118" s="19"/>
      <c r="PBV118" s="19"/>
      <c r="PBW118" s="19"/>
      <c r="PBX118" s="19"/>
      <c r="PBY118" s="19"/>
      <c r="PBZ118" s="197"/>
      <c r="PCA118" s="196"/>
      <c r="PCB118" s="196"/>
      <c r="PCC118" s="195"/>
      <c r="PCD118" s="196"/>
      <c r="PCE118" s="195"/>
      <c r="PCF118" s="195"/>
      <c r="PCG118" s="195"/>
      <c r="PCH118" s="18"/>
      <c r="PCI118" s="19"/>
      <c r="PCJ118" s="19"/>
      <c r="PCK118" s="19"/>
      <c r="PCL118" s="19"/>
      <c r="PCM118" s="19"/>
      <c r="PCN118" s="19"/>
      <c r="PCO118" s="19"/>
      <c r="PCP118" s="197"/>
      <c r="PCQ118" s="196"/>
      <c r="PCR118" s="196"/>
      <c r="PCS118" s="195"/>
      <c r="PCT118" s="196"/>
      <c r="PCU118" s="195"/>
      <c r="PCV118" s="195"/>
      <c r="PCW118" s="195"/>
      <c r="PCX118" s="18"/>
      <c r="PCY118" s="19"/>
      <c r="PCZ118" s="19"/>
      <c r="PDA118" s="19"/>
      <c r="PDB118" s="19"/>
      <c r="PDC118" s="19"/>
      <c r="PDD118" s="19"/>
      <c r="PDE118" s="19"/>
      <c r="PDF118" s="197"/>
      <c r="PDG118" s="196"/>
      <c r="PDH118" s="196"/>
      <c r="PDI118" s="195"/>
      <c r="PDJ118" s="196"/>
      <c r="PDK118" s="195"/>
      <c r="PDL118" s="195"/>
      <c r="PDM118" s="195"/>
      <c r="PDN118" s="18"/>
      <c r="PDO118" s="19"/>
      <c r="PDP118" s="19"/>
      <c r="PDQ118" s="19"/>
      <c r="PDR118" s="19"/>
      <c r="PDS118" s="19"/>
      <c r="PDT118" s="19"/>
      <c r="PDU118" s="19"/>
      <c r="PDV118" s="197"/>
      <c r="PDW118" s="196"/>
      <c r="PDX118" s="196"/>
      <c r="PDY118" s="195"/>
      <c r="PDZ118" s="196"/>
      <c r="PEA118" s="195"/>
      <c r="PEB118" s="195"/>
      <c r="PEC118" s="195"/>
      <c r="PED118" s="18"/>
      <c r="PEE118" s="19"/>
      <c r="PEF118" s="19"/>
      <c r="PEG118" s="19"/>
      <c r="PEH118" s="19"/>
      <c r="PEI118" s="19"/>
      <c r="PEJ118" s="19"/>
      <c r="PEK118" s="19"/>
      <c r="PEL118" s="197"/>
      <c r="PEM118" s="196"/>
      <c r="PEN118" s="196"/>
      <c r="PEO118" s="195"/>
      <c r="PEP118" s="196"/>
      <c r="PEQ118" s="195"/>
      <c r="PER118" s="195"/>
      <c r="PES118" s="195"/>
      <c r="PET118" s="18"/>
      <c r="PEU118" s="19"/>
      <c r="PEV118" s="19"/>
      <c r="PEW118" s="19"/>
      <c r="PEX118" s="19"/>
      <c r="PEY118" s="19"/>
      <c r="PEZ118" s="19"/>
      <c r="PFA118" s="19"/>
      <c r="PFB118" s="197"/>
      <c r="PFC118" s="196"/>
      <c r="PFD118" s="196"/>
      <c r="PFE118" s="195"/>
      <c r="PFF118" s="196"/>
      <c r="PFG118" s="195"/>
      <c r="PFH118" s="195"/>
      <c r="PFI118" s="195"/>
      <c r="PFJ118" s="18"/>
      <c r="PFK118" s="19"/>
      <c r="PFL118" s="19"/>
      <c r="PFM118" s="19"/>
      <c r="PFN118" s="19"/>
      <c r="PFO118" s="19"/>
      <c r="PFP118" s="19"/>
      <c r="PFQ118" s="19"/>
      <c r="PFR118" s="197"/>
      <c r="PFS118" s="196"/>
      <c r="PFT118" s="196"/>
      <c r="PFU118" s="195"/>
      <c r="PFV118" s="196"/>
      <c r="PFW118" s="195"/>
      <c r="PFX118" s="195"/>
      <c r="PFY118" s="195"/>
      <c r="PFZ118" s="18"/>
      <c r="PGA118" s="19"/>
      <c r="PGB118" s="19"/>
      <c r="PGC118" s="19"/>
      <c r="PGD118" s="19"/>
      <c r="PGE118" s="19"/>
      <c r="PGF118" s="19"/>
      <c r="PGG118" s="19"/>
      <c r="PGH118" s="197"/>
      <c r="PGI118" s="196"/>
      <c r="PGJ118" s="196"/>
      <c r="PGK118" s="195"/>
      <c r="PGL118" s="196"/>
      <c r="PGM118" s="195"/>
      <c r="PGN118" s="195"/>
      <c r="PGO118" s="195"/>
      <c r="PGP118" s="18"/>
      <c r="PGQ118" s="19"/>
      <c r="PGR118" s="19"/>
      <c r="PGS118" s="19"/>
      <c r="PGT118" s="19"/>
      <c r="PGU118" s="19"/>
      <c r="PGV118" s="19"/>
      <c r="PGW118" s="19"/>
      <c r="PGX118" s="197"/>
      <c r="PGY118" s="196"/>
      <c r="PGZ118" s="196"/>
      <c r="PHA118" s="195"/>
      <c r="PHB118" s="196"/>
      <c r="PHC118" s="195"/>
      <c r="PHD118" s="195"/>
      <c r="PHE118" s="195"/>
      <c r="PHF118" s="18"/>
      <c r="PHG118" s="19"/>
      <c r="PHH118" s="19"/>
      <c r="PHI118" s="19"/>
      <c r="PHJ118" s="19"/>
      <c r="PHK118" s="19"/>
      <c r="PHL118" s="19"/>
      <c r="PHM118" s="19"/>
      <c r="PHN118" s="197"/>
      <c r="PHO118" s="196"/>
      <c r="PHP118" s="196"/>
      <c r="PHQ118" s="195"/>
      <c r="PHR118" s="196"/>
      <c r="PHS118" s="195"/>
      <c r="PHT118" s="195"/>
      <c r="PHU118" s="195"/>
      <c r="PHV118" s="18"/>
      <c r="PHW118" s="19"/>
      <c r="PHX118" s="19"/>
      <c r="PHY118" s="19"/>
      <c r="PHZ118" s="19"/>
      <c r="PIA118" s="19"/>
      <c r="PIB118" s="19"/>
      <c r="PIC118" s="19"/>
      <c r="PID118" s="197"/>
      <c r="PIE118" s="196"/>
      <c r="PIF118" s="196"/>
      <c r="PIG118" s="195"/>
      <c r="PIH118" s="196"/>
      <c r="PII118" s="195"/>
      <c r="PIJ118" s="195"/>
      <c r="PIK118" s="195"/>
      <c r="PIL118" s="18"/>
      <c r="PIM118" s="19"/>
      <c r="PIN118" s="19"/>
      <c r="PIO118" s="19"/>
      <c r="PIP118" s="19"/>
      <c r="PIQ118" s="19"/>
      <c r="PIR118" s="19"/>
      <c r="PIS118" s="19"/>
      <c r="PIT118" s="197"/>
      <c r="PIU118" s="196"/>
      <c r="PIV118" s="196"/>
      <c r="PIW118" s="195"/>
      <c r="PIX118" s="196"/>
      <c r="PIY118" s="195"/>
      <c r="PIZ118" s="195"/>
      <c r="PJA118" s="195"/>
      <c r="PJB118" s="18"/>
      <c r="PJC118" s="19"/>
      <c r="PJD118" s="19"/>
      <c r="PJE118" s="19"/>
      <c r="PJF118" s="19"/>
      <c r="PJG118" s="19"/>
      <c r="PJH118" s="19"/>
      <c r="PJI118" s="19"/>
      <c r="PJJ118" s="197"/>
      <c r="PJK118" s="196"/>
      <c r="PJL118" s="196"/>
      <c r="PJM118" s="195"/>
      <c r="PJN118" s="196"/>
      <c r="PJO118" s="195"/>
      <c r="PJP118" s="195"/>
      <c r="PJQ118" s="195"/>
      <c r="PJR118" s="18"/>
      <c r="PJS118" s="19"/>
      <c r="PJT118" s="19"/>
      <c r="PJU118" s="19"/>
      <c r="PJV118" s="19"/>
      <c r="PJW118" s="19"/>
      <c r="PJX118" s="19"/>
      <c r="PJY118" s="19"/>
      <c r="PJZ118" s="197"/>
      <c r="PKA118" s="196"/>
      <c r="PKB118" s="196"/>
      <c r="PKC118" s="195"/>
      <c r="PKD118" s="196"/>
      <c r="PKE118" s="195"/>
      <c r="PKF118" s="195"/>
      <c r="PKG118" s="195"/>
      <c r="PKH118" s="18"/>
      <c r="PKI118" s="19"/>
      <c r="PKJ118" s="19"/>
      <c r="PKK118" s="19"/>
      <c r="PKL118" s="19"/>
      <c r="PKM118" s="19"/>
      <c r="PKN118" s="19"/>
      <c r="PKO118" s="19"/>
      <c r="PKP118" s="197"/>
      <c r="PKQ118" s="196"/>
      <c r="PKR118" s="196"/>
      <c r="PKS118" s="195"/>
      <c r="PKT118" s="196"/>
      <c r="PKU118" s="195"/>
      <c r="PKV118" s="195"/>
      <c r="PKW118" s="195"/>
      <c r="PKX118" s="18"/>
      <c r="PKY118" s="19"/>
      <c r="PKZ118" s="19"/>
      <c r="PLA118" s="19"/>
      <c r="PLB118" s="19"/>
      <c r="PLC118" s="19"/>
      <c r="PLD118" s="19"/>
      <c r="PLE118" s="19"/>
      <c r="PLF118" s="197"/>
      <c r="PLG118" s="196"/>
      <c r="PLH118" s="196"/>
      <c r="PLI118" s="195"/>
      <c r="PLJ118" s="196"/>
      <c r="PLK118" s="195"/>
      <c r="PLL118" s="195"/>
      <c r="PLM118" s="195"/>
      <c r="PLN118" s="18"/>
      <c r="PLO118" s="19"/>
      <c r="PLP118" s="19"/>
      <c r="PLQ118" s="19"/>
      <c r="PLR118" s="19"/>
      <c r="PLS118" s="19"/>
      <c r="PLT118" s="19"/>
      <c r="PLU118" s="19"/>
      <c r="PLV118" s="197"/>
      <c r="PLW118" s="196"/>
      <c r="PLX118" s="196"/>
      <c r="PLY118" s="195"/>
      <c r="PLZ118" s="196"/>
      <c r="PMA118" s="195"/>
      <c r="PMB118" s="195"/>
      <c r="PMC118" s="195"/>
      <c r="PMD118" s="18"/>
      <c r="PME118" s="19"/>
      <c r="PMF118" s="19"/>
      <c r="PMG118" s="19"/>
      <c r="PMH118" s="19"/>
      <c r="PMI118" s="19"/>
      <c r="PMJ118" s="19"/>
      <c r="PMK118" s="19"/>
      <c r="PML118" s="197"/>
      <c r="PMM118" s="196"/>
      <c r="PMN118" s="196"/>
      <c r="PMO118" s="195"/>
      <c r="PMP118" s="196"/>
      <c r="PMQ118" s="195"/>
      <c r="PMR118" s="195"/>
      <c r="PMS118" s="195"/>
      <c r="PMT118" s="18"/>
      <c r="PMU118" s="19"/>
      <c r="PMV118" s="19"/>
      <c r="PMW118" s="19"/>
      <c r="PMX118" s="19"/>
      <c r="PMY118" s="19"/>
      <c r="PMZ118" s="19"/>
      <c r="PNA118" s="19"/>
      <c r="PNB118" s="197"/>
      <c r="PNC118" s="196"/>
      <c r="PND118" s="196"/>
      <c r="PNE118" s="195"/>
      <c r="PNF118" s="196"/>
      <c r="PNG118" s="195"/>
      <c r="PNH118" s="195"/>
      <c r="PNI118" s="195"/>
      <c r="PNJ118" s="18"/>
      <c r="PNK118" s="19"/>
      <c r="PNL118" s="19"/>
      <c r="PNM118" s="19"/>
      <c r="PNN118" s="19"/>
      <c r="PNO118" s="19"/>
      <c r="PNP118" s="19"/>
      <c r="PNQ118" s="19"/>
      <c r="PNR118" s="197"/>
      <c r="PNS118" s="196"/>
      <c r="PNT118" s="196"/>
      <c r="PNU118" s="195"/>
      <c r="PNV118" s="196"/>
      <c r="PNW118" s="195"/>
      <c r="PNX118" s="195"/>
      <c r="PNY118" s="195"/>
      <c r="PNZ118" s="18"/>
      <c r="POA118" s="19"/>
      <c r="POB118" s="19"/>
      <c r="POC118" s="19"/>
      <c r="POD118" s="19"/>
      <c r="POE118" s="19"/>
      <c r="POF118" s="19"/>
      <c r="POG118" s="19"/>
      <c r="POH118" s="197"/>
      <c r="POI118" s="196"/>
      <c r="POJ118" s="196"/>
      <c r="POK118" s="195"/>
      <c r="POL118" s="196"/>
      <c r="POM118" s="195"/>
      <c r="PON118" s="195"/>
      <c r="POO118" s="195"/>
      <c r="POP118" s="18"/>
      <c r="POQ118" s="19"/>
      <c r="POR118" s="19"/>
      <c r="POS118" s="19"/>
      <c r="POT118" s="19"/>
      <c r="POU118" s="19"/>
      <c r="POV118" s="19"/>
      <c r="POW118" s="19"/>
      <c r="POX118" s="197"/>
      <c r="POY118" s="196"/>
      <c r="POZ118" s="196"/>
      <c r="PPA118" s="195"/>
      <c r="PPB118" s="196"/>
      <c r="PPC118" s="195"/>
      <c r="PPD118" s="195"/>
      <c r="PPE118" s="195"/>
      <c r="PPF118" s="18"/>
      <c r="PPG118" s="19"/>
      <c r="PPH118" s="19"/>
      <c r="PPI118" s="19"/>
      <c r="PPJ118" s="19"/>
      <c r="PPK118" s="19"/>
      <c r="PPL118" s="19"/>
      <c r="PPM118" s="19"/>
      <c r="PPN118" s="197"/>
      <c r="PPO118" s="196"/>
      <c r="PPP118" s="196"/>
      <c r="PPQ118" s="195"/>
      <c r="PPR118" s="196"/>
      <c r="PPS118" s="195"/>
      <c r="PPT118" s="195"/>
      <c r="PPU118" s="195"/>
      <c r="PPV118" s="18"/>
      <c r="PPW118" s="19"/>
      <c r="PPX118" s="19"/>
      <c r="PPY118" s="19"/>
      <c r="PPZ118" s="19"/>
      <c r="PQA118" s="19"/>
      <c r="PQB118" s="19"/>
      <c r="PQC118" s="19"/>
      <c r="PQD118" s="197"/>
      <c r="PQE118" s="196"/>
      <c r="PQF118" s="196"/>
      <c r="PQG118" s="195"/>
      <c r="PQH118" s="196"/>
      <c r="PQI118" s="195"/>
      <c r="PQJ118" s="195"/>
      <c r="PQK118" s="195"/>
      <c r="PQL118" s="18"/>
      <c r="PQM118" s="19"/>
      <c r="PQN118" s="19"/>
      <c r="PQO118" s="19"/>
      <c r="PQP118" s="19"/>
      <c r="PQQ118" s="19"/>
      <c r="PQR118" s="19"/>
      <c r="PQS118" s="19"/>
      <c r="PQT118" s="197"/>
      <c r="PQU118" s="196"/>
      <c r="PQV118" s="196"/>
      <c r="PQW118" s="195"/>
      <c r="PQX118" s="196"/>
      <c r="PQY118" s="195"/>
      <c r="PQZ118" s="195"/>
      <c r="PRA118" s="195"/>
      <c r="PRB118" s="18"/>
      <c r="PRC118" s="19"/>
      <c r="PRD118" s="19"/>
      <c r="PRE118" s="19"/>
      <c r="PRF118" s="19"/>
      <c r="PRG118" s="19"/>
      <c r="PRH118" s="19"/>
      <c r="PRI118" s="19"/>
      <c r="PRJ118" s="197"/>
      <c r="PRK118" s="196"/>
      <c r="PRL118" s="196"/>
      <c r="PRM118" s="195"/>
      <c r="PRN118" s="196"/>
      <c r="PRO118" s="195"/>
      <c r="PRP118" s="195"/>
      <c r="PRQ118" s="195"/>
      <c r="PRR118" s="18"/>
      <c r="PRS118" s="19"/>
      <c r="PRT118" s="19"/>
      <c r="PRU118" s="19"/>
      <c r="PRV118" s="19"/>
      <c r="PRW118" s="19"/>
      <c r="PRX118" s="19"/>
      <c r="PRY118" s="19"/>
      <c r="PRZ118" s="197"/>
      <c r="PSA118" s="196"/>
      <c r="PSB118" s="196"/>
      <c r="PSC118" s="195"/>
      <c r="PSD118" s="196"/>
      <c r="PSE118" s="195"/>
      <c r="PSF118" s="195"/>
      <c r="PSG118" s="195"/>
      <c r="PSH118" s="18"/>
      <c r="PSI118" s="19"/>
      <c r="PSJ118" s="19"/>
      <c r="PSK118" s="19"/>
      <c r="PSL118" s="19"/>
      <c r="PSM118" s="19"/>
      <c r="PSN118" s="19"/>
      <c r="PSO118" s="19"/>
      <c r="PSP118" s="197"/>
      <c r="PSQ118" s="196"/>
      <c r="PSR118" s="196"/>
      <c r="PSS118" s="195"/>
      <c r="PST118" s="196"/>
      <c r="PSU118" s="195"/>
      <c r="PSV118" s="195"/>
      <c r="PSW118" s="195"/>
      <c r="PSX118" s="18"/>
      <c r="PSY118" s="19"/>
      <c r="PSZ118" s="19"/>
      <c r="PTA118" s="19"/>
      <c r="PTB118" s="19"/>
      <c r="PTC118" s="19"/>
      <c r="PTD118" s="19"/>
      <c r="PTE118" s="19"/>
      <c r="PTF118" s="197"/>
      <c r="PTG118" s="196"/>
      <c r="PTH118" s="196"/>
      <c r="PTI118" s="195"/>
      <c r="PTJ118" s="196"/>
      <c r="PTK118" s="195"/>
      <c r="PTL118" s="195"/>
      <c r="PTM118" s="195"/>
      <c r="PTN118" s="18"/>
      <c r="PTO118" s="19"/>
      <c r="PTP118" s="19"/>
      <c r="PTQ118" s="19"/>
      <c r="PTR118" s="19"/>
      <c r="PTS118" s="19"/>
      <c r="PTT118" s="19"/>
      <c r="PTU118" s="19"/>
      <c r="PTV118" s="197"/>
      <c r="PTW118" s="196"/>
      <c r="PTX118" s="196"/>
      <c r="PTY118" s="195"/>
      <c r="PTZ118" s="196"/>
      <c r="PUA118" s="195"/>
      <c r="PUB118" s="195"/>
      <c r="PUC118" s="195"/>
      <c r="PUD118" s="18"/>
      <c r="PUE118" s="19"/>
      <c r="PUF118" s="19"/>
      <c r="PUG118" s="19"/>
      <c r="PUH118" s="19"/>
      <c r="PUI118" s="19"/>
      <c r="PUJ118" s="19"/>
      <c r="PUK118" s="19"/>
      <c r="PUL118" s="197"/>
      <c r="PUM118" s="196"/>
      <c r="PUN118" s="196"/>
      <c r="PUO118" s="195"/>
      <c r="PUP118" s="196"/>
      <c r="PUQ118" s="195"/>
      <c r="PUR118" s="195"/>
      <c r="PUS118" s="195"/>
      <c r="PUT118" s="18"/>
      <c r="PUU118" s="19"/>
      <c r="PUV118" s="19"/>
      <c r="PUW118" s="19"/>
      <c r="PUX118" s="19"/>
      <c r="PUY118" s="19"/>
      <c r="PUZ118" s="19"/>
      <c r="PVA118" s="19"/>
      <c r="PVB118" s="197"/>
      <c r="PVC118" s="196"/>
      <c r="PVD118" s="196"/>
      <c r="PVE118" s="195"/>
      <c r="PVF118" s="196"/>
      <c r="PVG118" s="195"/>
      <c r="PVH118" s="195"/>
      <c r="PVI118" s="195"/>
      <c r="PVJ118" s="18"/>
      <c r="PVK118" s="19"/>
      <c r="PVL118" s="19"/>
      <c r="PVM118" s="19"/>
      <c r="PVN118" s="19"/>
      <c r="PVO118" s="19"/>
      <c r="PVP118" s="19"/>
      <c r="PVQ118" s="19"/>
      <c r="PVR118" s="197"/>
      <c r="PVS118" s="196"/>
      <c r="PVT118" s="196"/>
      <c r="PVU118" s="195"/>
      <c r="PVV118" s="196"/>
      <c r="PVW118" s="195"/>
      <c r="PVX118" s="195"/>
      <c r="PVY118" s="195"/>
      <c r="PVZ118" s="18"/>
      <c r="PWA118" s="19"/>
      <c r="PWB118" s="19"/>
      <c r="PWC118" s="19"/>
      <c r="PWD118" s="19"/>
      <c r="PWE118" s="19"/>
      <c r="PWF118" s="19"/>
      <c r="PWG118" s="19"/>
      <c r="PWH118" s="197"/>
      <c r="PWI118" s="196"/>
      <c r="PWJ118" s="196"/>
      <c r="PWK118" s="195"/>
      <c r="PWL118" s="196"/>
      <c r="PWM118" s="195"/>
      <c r="PWN118" s="195"/>
      <c r="PWO118" s="195"/>
      <c r="PWP118" s="18"/>
      <c r="PWQ118" s="19"/>
      <c r="PWR118" s="19"/>
      <c r="PWS118" s="19"/>
      <c r="PWT118" s="19"/>
      <c r="PWU118" s="19"/>
      <c r="PWV118" s="19"/>
      <c r="PWW118" s="19"/>
      <c r="PWX118" s="197"/>
      <c r="PWY118" s="196"/>
      <c r="PWZ118" s="196"/>
      <c r="PXA118" s="195"/>
      <c r="PXB118" s="196"/>
      <c r="PXC118" s="195"/>
      <c r="PXD118" s="195"/>
      <c r="PXE118" s="195"/>
      <c r="PXF118" s="18"/>
      <c r="PXG118" s="19"/>
      <c r="PXH118" s="19"/>
      <c r="PXI118" s="19"/>
      <c r="PXJ118" s="19"/>
      <c r="PXK118" s="19"/>
      <c r="PXL118" s="19"/>
      <c r="PXM118" s="19"/>
      <c r="PXN118" s="197"/>
      <c r="PXO118" s="196"/>
      <c r="PXP118" s="196"/>
      <c r="PXQ118" s="195"/>
      <c r="PXR118" s="196"/>
      <c r="PXS118" s="195"/>
      <c r="PXT118" s="195"/>
      <c r="PXU118" s="195"/>
      <c r="PXV118" s="18"/>
      <c r="PXW118" s="19"/>
      <c r="PXX118" s="19"/>
      <c r="PXY118" s="19"/>
      <c r="PXZ118" s="19"/>
      <c r="PYA118" s="19"/>
      <c r="PYB118" s="19"/>
      <c r="PYC118" s="19"/>
      <c r="PYD118" s="197"/>
      <c r="PYE118" s="196"/>
      <c r="PYF118" s="196"/>
      <c r="PYG118" s="195"/>
      <c r="PYH118" s="196"/>
      <c r="PYI118" s="195"/>
      <c r="PYJ118" s="195"/>
      <c r="PYK118" s="195"/>
      <c r="PYL118" s="18"/>
      <c r="PYM118" s="19"/>
      <c r="PYN118" s="19"/>
      <c r="PYO118" s="19"/>
      <c r="PYP118" s="19"/>
      <c r="PYQ118" s="19"/>
      <c r="PYR118" s="19"/>
      <c r="PYS118" s="19"/>
      <c r="PYT118" s="197"/>
      <c r="PYU118" s="196"/>
      <c r="PYV118" s="196"/>
      <c r="PYW118" s="195"/>
      <c r="PYX118" s="196"/>
      <c r="PYY118" s="195"/>
      <c r="PYZ118" s="195"/>
      <c r="PZA118" s="195"/>
      <c r="PZB118" s="18"/>
      <c r="PZC118" s="19"/>
      <c r="PZD118" s="19"/>
      <c r="PZE118" s="19"/>
      <c r="PZF118" s="19"/>
      <c r="PZG118" s="19"/>
      <c r="PZH118" s="19"/>
      <c r="PZI118" s="19"/>
      <c r="PZJ118" s="197"/>
      <c r="PZK118" s="196"/>
      <c r="PZL118" s="196"/>
      <c r="PZM118" s="195"/>
      <c r="PZN118" s="196"/>
      <c r="PZO118" s="195"/>
      <c r="PZP118" s="195"/>
      <c r="PZQ118" s="195"/>
      <c r="PZR118" s="18"/>
      <c r="PZS118" s="19"/>
      <c r="PZT118" s="19"/>
      <c r="PZU118" s="19"/>
      <c r="PZV118" s="19"/>
      <c r="PZW118" s="19"/>
      <c r="PZX118" s="19"/>
      <c r="PZY118" s="19"/>
      <c r="PZZ118" s="197"/>
      <c r="QAA118" s="196"/>
      <c r="QAB118" s="196"/>
      <c r="QAC118" s="195"/>
      <c r="QAD118" s="196"/>
      <c r="QAE118" s="195"/>
      <c r="QAF118" s="195"/>
      <c r="QAG118" s="195"/>
      <c r="QAH118" s="18"/>
      <c r="QAI118" s="19"/>
      <c r="QAJ118" s="19"/>
      <c r="QAK118" s="19"/>
      <c r="QAL118" s="19"/>
      <c r="QAM118" s="19"/>
      <c r="QAN118" s="19"/>
      <c r="QAO118" s="19"/>
      <c r="QAP118" s="197"/>
      <c r="QAQ118" s="196"/>
      <c r="QAR118" s="196"/>
      <c r="QAS118" s="195"/>
      <c r="QAT118" s="196"/>
      <c r="QAU118" s="195"/>
      <c r="QAV118" s="195"/>
      <c r="QAW118" s="195"/>
      <c r="QAX118" s="18"/>
      <c r="QAY118" s="19"/>
      <c r="QAZ118" s="19"/>
      <c r="QBA118" s="19"/>
      <c r="QBB118" s="19"/>
      <c r="QBC118" s="19"/>
      <c r="QBD118" s="19"/>
      <c r="QBE118" s="19"/>
      <c r="QBF118" s="197"/>
      <c r="QBG118" s="196"/>
      <c r="QBH118" s="196"/>
      <c r="QBI118" s="195"/>
      <c r="QBJ118" s="196"/>
      <c r="QBK118" s="195"/>
      <c r="QBL118" s="195"/>
      <c r="QBM118" s="195"/>
      <c r="QBN118" s="18"/>
      <c r="QBO118" s="19"/>
      <c r="QBP118" s="19"/>
      <c r="QBQ118" s="19"/>
      <c r="QBR118" s="19"/>
      <c r="QBS118" s="19"/>
      <c r="QBT118" s="19"/>
      <c r="QBU118" s="19"/>
      <c r="QBV118" s="197"/>
      <c r="QBW118" s="196"/>
      <c r="QBX118" s="196"/>
      <c r="QBY118" s="195"/>
      <c r="QBZ118" s="196"/>
      <c r="QCA118" s="195"/>
      <c r="QCB118" s="195"/>
      <c r="QCC118" s="195"/>
      <c r="QCD118" s="18"/>
      <c r="QCE118" s="19"/>
      <c r="QCF118" s="19"/>
      <c r="QCG118" s="19"/>
      <c r="QCH118" s="19"/>
      <c r="QCI118" s="19"/>
      <c r="QCJ118" s="19"/>
      <c r="QCK118" s="19"/>
      <c r="QCL118" s="197"/>
      <c r="QCM118" s="196"/>
      <c r="QCN118" s="196"/>
      <c r="QCO118" s="195"/>
      <c r="QCP118" s="196"/>
      <c r="QCQ118" s="195"/>
      <c r="QCR118" s="195"/>
      <c r="QCS118" s="195"/>
      <c r="QCT118" s="18"/>
      <c r="QCU118" s="19"/>
      <c r="QCV118" s="19"/>
      <c r="QCW118" s="19"/>
      <c r="QCX118" s="19"/>
      <c r="QCY118" s="19"/>
      <c r="QCZ118" s="19"/>
      <c r="QDA118" s="19"/>
      <c r="QDB118" s="197"/>
      <c r="QDC118" s="196"/>
      <c r="QDD118" s="196"/>
      <c r="QDE118" s="195"/>
      <c r="QDF118" s="196"/>
      <c r="QDG118" s="195"/>
      <c r="QDH118" s="195"/>
      <c r="QDI118" s="195"/>
      <c r="QDJ118" s="18"/>
      <c r="QDK118" s="19"/>
      <c r="QDL118" s="19"/>
      <c r="QDM118" s="19"/>
      <c r="QDN118" s="19"/>
      <c r="QDO118" s="19"/>
      <c r="QDP118" s="19"/>
      <c r="QDQ118" s="19"/>
      <c r="QDR118" s="197"/>
      <c r="QDS118" s="196"/>
      <c r="QDT118" s="196"/>
      <c r="QDU118" s="195"/>
      <c r="QDV118" s="196"/>
      <c r="QDW118" s="195"/>
      <c r="QDX118" s="195"/>
      <c r="QDY118" s="195"/>
      <c r="QDZ118" s="18"/>
      <c r="QEA118" s="19"/>
      <c r="QEB118" s="19"/>
      <c r="QEC118" s="19"/>
      <c r="QED118" s="19"/>
      <c r="QEE118" s="19"/>
      <c r="QEF118" s="19"/>
      <c r="QEG118" s="19"/>
      <c r="QEH118" s="197"/>
      <c r="QEI118" s="196"/>
      <c r="QEJ118" s="196"/>
      <c r="QEK118" s="195"/>
      <c r="QEL118" s="196"/>
      <c r="QEM118" s="195"/>
      <c r="QEN118" s="195"/>
      <c r="QEO118" s="195"/>
      <c r="QEP118" s="18"/>
      <c r="QEQ118" s="19"/>
      <c r="QER118" s="19"/>
      <c r="QES118" s="19"/>
      <c r="QET118" s="19"/>
      <c r="QEU118" s="19"/>
      <c r="QEV118" s="19"/>
      <c r="QEW118" s="19"/>
      <c r="QEX118" s="197"/>
      <c r="QEY118" s="196"/>
      <c r="QEZ118" s="196"/>
      <c r="QFA118" s="195"/>
      <c r="QFB118" s="196"/>
      <c r="QFC118" s="195"/>
      <c r="QFD118" s="195"/>
      <c r="QFE118" s="195"/>
      <c r="QFF118" s="18"/>
      <c r="QFG118" s="19"/>
      <c r="QFH118" s="19"/>
      <c r="QFI118" s="19"/>
      <c r="QFJ118" s="19"/>
      <c r="QFK118" s="19"/>
      <c r="QFL118" s="19"/>
      <c r="QFM118" s="19"/>
      <c r="QFN118" s="197"/>
      <c r="QFO118" s="196"/>
      <c r="QFP118" s="196"/>
      <c r="QFQ118" s="195"/>
      <c r="QFR118" s="196"/>
      <c r="QFS118" s="195"/>
      <c r="QFT118" s="195"/>
      <c r="QFU118" s="195"/>
      <c r="QFV118" s="18"/>
      <c r="QFW118" s="19"/>
      <c r="QFX118" s="19"/>
      <c r="QFY118" s="19"/>
      <c r="QFZ118" s="19"/>
      <c r="QGA118" s="19"/>
      <c r="QGB118" s="19"/>
      <c r="QGC118" s="19"/>
      <c r="QGD118" s="197"/>
      <c r="QGE118" s="196"/>
      <c r="QGF118" s="196"/>
      <c r="QGG118" s="195"/>
      <c r="QGH118" s="196"/>
      <c r="QGI118" s="195"/>
      <c r="QGJ118" s="195"/>
      <c r="QGK118" s="195"/>
      <c r="QGL118" s="18"/>
      <c r="QGM118" s="19"/>
      <c r="QGN118" s="19"/>
      <c r="QGO118" s="19"/>
      <c r="QGP118" s="19"/>
      <c r="QGQ118" s="19"/>
      <c r="QGR118" s="19"/>
      <c r="QGS118" s="19"/>
      <c r="QGT118" s="197"/>
      <c r="QGU118" s="196"/>
      <c r="QGV118" s="196"/>
      <c r="QGW118" s="195"/>
      <c r="QGX118" s="196"/>
      <c r="QGY118" s="195"/>
      <c r="QGZ118" s="195"/>
      <c r="QHA118" s="195"/>
      <c r="QHB118" s="18"/>
      <c r="QHC118" s="19"/>
      <c r="QHD118" s="19"/>
      <c r="QHE118" s="19"/>
      <c r="QHF118" s="19"/>
      <c r="QHG118" s="19"/>
      <c r="QHH118" s="19"/>
      <c r="QHI118" s="19"/>
      <c r="QHJ118" s="197"/>
      <c r="QHK118" s="196"/>
      <c r="QHL118" s="196"/>
      <c r="QHM118" s="195"/>
      <c r="QHN118" s="196"/>
      <c r="QHO118" s="195"/>
      <c r="QHP118" s="195"/>
      <c r="QHQ118" s="195"/>
      <c r="QHR118" s="18"/>
      <c r="QHS118" s="19"/>
      <c r="QHT118" s="19"/>
      <c r="QHU118" s="19"/>
      <c r="QHV118" s="19"/>
      <c r="QHW118" s="19"/>
      <c r="QHX118" s="19"/>
      <c r="QHY118" s="19"/>
      <c r="QHZ118" s="197"/>
      <c r="QIA118" s="196"/>
      <c r="QIB118" s="196"/>
      <c r="QIC118" s="195"/>
      <c r="QID118" s="196"/>
      <c r="QIE118" s="195"/>
      <c r="QIF118" s="195"/>
      <c r="QIG118" s="195"/>
      <c r="QIH118" s="18"/>
      <c r="QII118" s="19"/>
      <c r="QIJ118" s="19"/>
      <c r="QIK118" s="19"/>
      <c r="QIL118" s="19"/>
      <c r="QIM118" s="19"/>
      <c r="QIN118" s="19"/>
      <c r="QIO118" s="19"/>
      <c r="QIP118" s="197"/>
      <c r="QIQ118" s="196"/>
      <c r="QIR118" s="196"/>
      <c r="QIS118" s="195"/>
      <c r="QIT118" s="196"/>
      <c r="QIU118" s="195"/>
      <c r="QIV118" s="195"/>
      <c r="QIW118" s="195"/>
      <c r="QIX118" s="18"/>
      <c r="QIY118" s="19"/>
      <c r="QIZ118" s="19"/>
      <c r="QJA118" s="19"/>
      <c r="QJB118" s="19"/>
      <c r="QJC118" s="19"/>
      <c r="QJD118" s="19"/>
      <c r="QJE118" s="19"/>
      <c r="QJF118" s="197"/>
      <c r="QJG118" s="196"/>
      <c r="QJH118" s="196"/>
      <c r="QJI118" s="195"/>
      <c r="QJJ118" s="196"/>
      <c r="QJK118" s="195"/>
      <c r="QJL118" s="195"/>
      <c r="QJM118" s="195"/>
      <c r="QJN118" s="18"/>
      <c r="QJO118" s="19"/>
      <c r="QJP118" s="19"/>
      <c r="QJQ118" s="19"/>
      <c r="QJR118" s="19"/>
      <c r="QJS118" s="19"/>
      <c r="QJT118" s="19"/>
      <c r="QJU118" s="19"/>
      <c r="QJV118" s="197"/>
      <c r="QJW118" s="196"/>
      <c r="QJX118" s="196"/>
      <c r="QJY118" s="195"/>
      <c r="QJZ118" s="196"/>
      <c r="QKA118" s="195"/>
      <c r="QKB118" s="195"/>
      <c r="QKC118" s="195"/>
      <c r="QKD118" s="18"/>
      <c r="QKE118" s="19"/>
      <c r="QKF118" s="19"/>
      <c r="QKG118" s="19"/>
      <c r="QKH118" s="19"/>
      <c r="QKI118" s="19"/>
      <c r="QKJ118" s="19"/>
      <c r="QKK118" s="19"/>
      <c r="QKL118" s="197"/>
      <c r="QKM118" s="196"/>
      <c r="QKN118" s="196"/>
      <c r="QKO118" s="195"/>
      <c r="QKP118" s="196"/>
      <c r="QKQ118" s="195"/>
      <c r="QKR118" s="195"/>
      <c r="QKS118" s="195"/>
      <c r="QKT118" s="18"/>
      <c r="QKU118" s="19"/>
      <c r="QKV118" s="19"/>
      <c r="QKW118" s="19"/>
      <c r="QKX118" s="19"/>
      <c r="QKY118" s="19"/>
      <c r="QKZ118" s="19"/>
      <c r="QLA118" s="19"/>
      <c r="QLB118" s="197"/>
      <c r="QLC118" s="196"/>
      <c r="QLD118" s="196"/>
      <c r="QLE118" s="195"/>
      <c r="QLF118" s="196"/>
      <c r="QLG118" s="195"/>
      <c r="QLH118" s="195"/>
      <c r="QLI118" s="195"/>
      <c r="QLJ118" s="18"/>
      <c r="QLK118" s="19"/>
      <c r="QLL118" s="19"/>
      <c r="QLM118" s="19"/>
      <c r="QLN118" s="19"/>
      <c r="QLO118" s="19"/>
      <c r="QLP118" s="19"/>
      <c r="QLQ118" s="19"/>
      <c r="QLR118" s="197"/>
      <c r="QLS118" s="196"/>
      <c r="QLT118" s="196"/>
      <c r="QLU118" s="195"/>
      <c r="QLV118" s="196"/>
      <c r="QLW118" s="195"/>
      <c r="QLX118" s="195"/>
      <c r="QLY118" s="195"/>
      <c r="QLZ118" s="18"/>
      <c r="QMA118" s="19"/>
      <c r="QMB118" s="19"/>
      <c r="QMC118" s="19"/>
      <c r="QMD118" s="19"/>
      <c r="QME118" s="19"/>
      <c r="QMF118" s="19"/>
      <c r="QMG118" s="19"/>
      <c r="QMH118" s="197"/>
      <c r="QMI118" s="196"/>
      <c r="QMJ118" s="196"/>
      <c r="QMK118" s="195"/>
      <c r="QML118" s="196"/>
      <c r="QMM118" s="195"/>
      <c r="QMN118" s="195"/>
      <c r="QMO118" s="195"/>
      <c r="QMP118" s="18"/>
      <c r="QMQ118" s="19"/>
      <c r="QMR118" s="19"/>
      <c r="QMS118" s="19"/>
      <c r="QMT118" s="19"/>
      <c r="QMU118" s="19"/>
      <c r="QMV118" s="19"/>
      <c r="QMW118" s="19"/>
      <c r="QMX118" s="197"/>
      <c r="QMY118" s="196"/>
      <c r="QMZ118" s="196"/>
      <c r="QNA118" s="195"/>
      <c r="QNB118" s="196"/>
      <c r="QNC118" s="195"/>
      <c r="QND118" s="195"/>
      <c r="QNE118" s="195"/>
      <c r="QNF118" s="18"/>
      <c r="QNG118" s="19"/>
      <c r="QNH118" s="19"/>
      <c r="QNI118" s="19"/>
      <c r="QNJ118" s="19"/>
      <c r="QNK118" s="19"/>
      <c r="QNL118" s="19"/>
      <c r="QNM118" s="19"/>
      <c r="QNN118" s="197"/>
      <c r="QNO118" s="196"/>
      <c r="QNP118" s="196"/>
      <c r="QNQ118" s="195"/>
      <c r="QNR118" s="196"/>
      <c r="QNS118" s="195"/>
      <c r="QNT118" s="195"/>
      <c r="QNU118" s="195"/>
      <c r="QNV118" s="18"/>
      <c r="QNW118" s="19"/>
      <c r="QNX118" s="19"/>
      <c r="QNY118" s="19"/>
      <c r="QNZ118" s="19"/>
      <c r="QOA118" s="19"/>
      <c r="QOB118" s="19"/>
      <c r="QOC118" s="19"/>
      <c r="QOD118" s="197"/>
      <c r="QOE118" s="196"/>
      <c r="QOF118" s="196"/>
      <c r="QOG118" s="195"/>
      <c r="QOH118" s="196"/>
      <c r="QOI118" s="195"/>
      <c r="QOJ118" s="195"/>
      <c r="QOK118" s="195"/>
      <c r="QOL118" s="18"/>
      <c r="QOM118" s="19"/>
      <c r="QON118" s="19"/>
      <c r="QOO118" s="19"/>
      <c r="QOP118" s="19"/>
      <c r="QOQ118" s="19"/>
      <c r="QOR118" s="19"/>
      <c r="QOS118" s="19"/>
      <c r="QOT118" s="197"/>
      <c r="QOU118" s="196"/>
      <c r="QOV118" s="196"/>
      <c r="QOW118" s="195"/>
      <c r="QOX118" s="196"/>
      <c r="QOY118" s="195"/>
      <c r="QOZ118" s="195"/>
      <c r="QPA118" s="195"/>
      <c r="QPB118" s="18"/>
      <c r="QPC118" s="19"/>
      <c r="QPD118" s="19"/>
      <c r="QPE118" s="19"/>
      <c r="QPF118" s="19"/>
      <c r="QPG118" s="19"/>
      <c r="QPH118" s="19"/>
      <c r="QPI118" s="19"/>
      <c r="QPJ118" s="197"/>
      <c r="QPK118" s="196"/>
      <c r="QPL118" s="196"/>
      <c r="QPM118" s="195"/>
      <c r="QPN118" s="196"/>
      <c r="QPO118" s="195"/>
      <c r="QPP118" s="195"/>
      <c r="QPQ118" s="195"/>
      <c r="QPR118" s="18"/>
      <c r="QPS118" s="19"/>
      <c r="QPT118" s="19"/>
      <c r="QPU118" s="19"/>
      <c r="QPV118" s="19"/>
      <c r="QPW118" s="19"/>
      <c r="QPX118" s="19"/>
      <c r="QPY118" s="19"/>
      <c r="QPZ118" s="197"/>
      <c r="QQA118" s="196"/>
      <c r="QQB118" s="196"/>
      <c r="QQC118" s="195"/>
      <c r="QQD118" s="196"/>
      <c r="QQE118" s="195"/>
      <c r="QQF118" s="195"/>
      <c r="QQG118" s="195"/>
      <c r="QQH118" s="18"/>
      <c r="QQI118" s="19"/>
      <c r="QQJ118" s="19"/>
      <c r="QQK118" s="19"/>
      <c r="QQL118" s="19"/>
      <c r="QQM118" s="19"/>
      <c r="QQN118" s="19"/>
      <c r="QQO118" s="19"/>
      <c r="QQP118" s="197"/>
      <c r="QQQ118" s="196"/>
      <c r="QQR118" s="196"/>
      <c r="QQS118" s="195"/>
      <c r="QQT118" s="196"/>
      <c r="QQU118" s="195"/>
      <c r="QQV118" s="195"/>
      <c r="QQW118" s="195"/>
      <c r="QQX118" s="18"/>
      <c r="QQY118" s="19"/>
      <c r="QQZ118" s="19"/>
      <c r="QRA118" s="19"/>
      <c r="QRB118" s="19"/>
      <c r="QRC118" s="19"/>
      <c r="QRD118" s="19"/>
      <c r="QRE118" s="19"/>
      <c r="QRF118" s="197"/>
      <c r="QRG118" s="196"/>
      <c r="QRH118" s="196"/>
      <c r="QRI118" s="195"/>
      <c r="QRJ118" s="196"/>
      <c r="QRK118" s="195"/>
      <c r="QRL118" s="195"/>
      <c r="QRM118" s="195"/>
      <c r="QRN118" s="18"/>
      <c r="QRO118" s="19"/>
      <c r="QRP118" s="19"/>
      <c r="QRQ118" s="19"/>
      <c r="QRR118" s="19"/>
      <c r="QRS118" s="19"/>
      <c r="QRT118" s="19"/>
      <c r="QRU118" s="19"/>
      <c r="QRV118" s="197"/>
      <c r="QRW118" s="196"/>
      <c r="QRX118" s="196"/>
      <c r="QRY118" s="195"/>
      <c r="QRZ118" s="196"/>
      <c r="QSA118" s="195"/>
      <c r="QSB118" s="195"/>
      <c r="QSC118" s="195"/>
      <c r="QSD118" s="18"/>
      <c r="QSE118" s="19"/>
      <c r="QSF118" s="19"/>
      <c r="QSG118" s="19"/>
      <c r="QSH118" s="19"/>
      <c r="QSI118" s="19"/>
      <c r="QSJ118" s="19"/>
      <c r="QSK118" s="19"/>
      <c r="QSL118" s="197"/>
      <c r="QSM118" s="196"/>
      <c r="QSN118" s="196"/>
      <c r="QSO118" s="195"/>
      <c r="QSP118" s="196"/>
      <c r="QSQ118" s="195"/>
      <c r="QSR118" s="195"/>
      <c r="QSS118" s="195"/>
      <c r="QST118" s="18"/>
      <c r="QSU118" s="19"/>
      <c r="QSV118" s="19"/>
      <c r="QSW118" s="19"/>
      <c r="QSX118" s="19"/>
      <c r="QSY118" s="19"/>
      <c r="QSZ118" s="19"/>
      <c r="QTA118" s="19"/>
      <c r="QTB118" s="197"/>
      <c r="QTC118" s="196"/>
      <c r="QTD118" s="196"/>
      <c r="QTE118" s="195"/>
      <c r="QTF118" s="196"/>
      <c r="QTG118" s="195"/>
      <c r="QTH118" s="195"/>
      <c r="QTI118" s="195"/>
      <c r="QTJ118" s="18"/>
      <c r="QTK118" s="19"/>
      <c r="QTL118" s="19"/>
      <c r="QTM118" s="19"/>
      <c r="QTN118" s="19"/>
      <c r="QTO118" s="19"/>
      <c r="QTP118" s="19"/>
      <c r="QTQ118" s="19"/>
      <c r="QTR118" s="197"/>
      <c r="QTS118" s="196"/>
      <c r="QTT118" s="196"/>
      <c r="QTU118" s="195"/>
      <c r="QTV118" s="196"/>
      <c r="QTW118" s="195"/>
      <c r="QTX118" s="195"/>
      <c r="QTY118" s="195"/>
      <c r="QTZ118" s="18"/>
      <c r="QUA118" s="19"/>
      <c r="QUB118" s="19"/>
      <c r="QUC118" s="19"/>
      <c r="QUD118" s="19"/>
      <c r="QUE118" s="19"/>
      <c r="QUF118" s="19"/>
      <c r="QUG118" s="19"/>
      <c r="QUH118" s="197"/>
      <c r="QUI118" s="196"/>
      <c r="QUJ118" s="196"/>
      <c r="QUK118" s="195"/>
      <c r="QUL118" s="196"/>
      <c r="QUM118" s="195"/>
      <c r="QUN118" s="195"/>
      <c r="QUO118" s="195"/>
      <c r="QUP118" s="18"/>
      <c r="QUQ118" s="19"/>
      <c r="QUR118" s="19"/>
      <c r="QUS118" s="19"/>
      <c r="QUT118" s="19"/>
      <c r="QUU118" s="19"/>
      <c r="QUV118" s="19"/>
      <c r="QUW118" s="19"/>
      <c r="QUX118" s="197"/>
      <c r="QUY118" s="196"/>
      <c r="QUZ118" s="196"/>
      <c r="QVA118" s="195"/>
      <c r="QVB118" s="196"/>
      <c r="QVC118" s="195"/>
      <c r="QVD118" s="195"/>
      <c r="QVE118" s="195"/>
      <c r="QVF118" s="18"/>
      <c r="QVG118" s="19"/>
      <c r="QVH118" s="19"/>
      <c r="QVI118" s="19"/>
      <c r="QVJ118" s="19"/>
      <c r="QVK118" s="19"/>
      <c r="QVL118" s="19"/>
      <c r="QVM118" s="19"/>
      <c r="QVN118" s="197"/>
      <c r="QVO118" s="196"/>
      <c r="QVP118" s="196"/>
      <c r="QVQ118" s="195"/>
      <c r="QVR118" s="196"/>
      <c r="QVS118" s="195"/>
      <c r="QVT118" s="195"/>
      <c r="QVU118" s="195"/>
      <c r="QVV118" s="18"/>
      <c r="QVW118" s="19"/>
      <c r="QVX118" s="19"/>
      <c r="QVY118" s="19"/>
      <c r="QVZ118" s="19"/>
      <c r="QWA118" s="19"/>
      <c r="QWB118" s="19"/>
      <c r="QWC118" s="19"/>
      <c r="QWD118" s="197"/>
      <c r="QWE118" s="196"/>
      <c r="QWF118" s="196"/>
      <c r="QWG118" s="195"/>
      <c r="QWH118" s="196"/>
      <c r="QWI118" s="195"/>
      <c r="QWJ118" s="195"/>
      <c r="QWK118" s="195"/>
      <c r="QWL118" s="18"/>
      <c r="QWM118" s="19"/>
      <c r="QWN118" s="19"/>
      <c r="QWO118" s="19"/>
      <c r="QWP118" s="19"/>
      <c r="QWQ118" s="19"/>
      <c r="QWR118" s="19"/>
      <c r="QWS118" s="19"/>
      <c r="QWT118" s="197"/>
      <c r="QWU118" s="196"/>
      <c r="QWV118" s="196"/>
      <c r="QWW118" s="195"/>
      <c r="QWX118" s="196"/>
      <c r="QWY118" s="195"/>
      <c r="QWZ118" s="195"/>
      <c r="QXA118" s="195"/>
      <c r="QXB118" s="18"/>
      <c r="QXC118" s="19"/>
      <c r="QXD118" s="19"/>
      <c r="QXE118" s="19"/>
      <c r="QXF118" s="19"/>
      <c r="QXG118" s="19"/>
      <c r="QXH118" s="19"/>
      <c r="QXI118" s="19"/>
      <c r="QXJ118" s="197"/>
      <c r="QXK118" s="196"/>
      <c r="QXL118" s="196"/>
      <c r="QXM118" s="195"/>
      <c r="QXN118" s="196"/>
      <c r="QXO118" s="195"/>
      <c r="QXP118" s="195"/>
      <c r="QXQ118" s="195"/>
      <c r="QXR118" s="18"/>
      <c r="QXS118" s="19"/>
      <c r="QXT118" s="19"/>
      <c r="QXU118" s="19"/>
      <c r="QXV118" s="19"/>
      <c r="QXW118" s="19"/>
      <c r="QXX118" s="19"/>
      <c r="QXY118" s="19"/>
      <c r="QXZ118" s="197"/>
      <c r="QYA118" s="196"/>
      <c r="QYB118" s="196"/>
      <c r="QYC118" s="195"/>
      <c r="QYD118" s="196"/>
      <c r="QYE118" s="195"/>
      <c r="QYF118" s="195"/>
      <c r="QYG118" s="195"/>
      <c r="QYH118" s="18"/>
      <c r="QYI118" s="19"/>
      <c r="QYJ118" s="19"/>
      <c r="QYK118" s="19"/>
      <c r="QYL118" s="19"/>
      <c r="QYM118" s="19"/>
      <c r="QYN118" s="19"/>
      <c r="QYO118" s="19"/>
      <c r="QYP118" s="197"/>
      <c r="QYQ118" s="196"/>
      <c r="QYR118" s="196"/>
      <c r="QYS118" s="195"/>
      <c r="QYT118" s="196"/>
      <c r="QYU118" s="195"/>
      <c r="QYV118" s="195"/>
      <c r="QYW118" s="195"/>
      <c r="QYX118" s="18"/>
      <c r="QYY118" s="19"/>
      <c r="QYZ118" s="19"/>
      <c r="QZA118" s="19"/>
      <c r="QZB118" s="19"/>
      <c r="QZC118" s="19"/>
      <c r="QZD118" s="19"/>
      <c r="QZE118" s="19"/>
      <c r="QZF118" s="197"/>
      <c r="QZG118" s="196"/>
      <c r="QZH118" s="196"/>
      <c r="QZI118" s="195"/>
      <c r="QZJ118" s="196"/>
      <c r="QZK118" s="195"/>
      <c r="QZL118" s="195"/>
      <c r="QZM118" s="195"/>
      <c r="QZN118" s="18"/>
      <c r="QZO118" s="19"/>
      <c r="QZP118" s="19"/>
      <c r="QZQ118" s="19"/>
      <c r="QZR118" s="19"/>
      <c r="QZS118" s="19"/>
      <c r="QZT118" s="19"/>
      <c r="QZU118" s="19"/>
      <c r="QZV118" s="197"/>
      <c r="QZW118" s="196"/>
      <c r="QZX118" s="196"/>
      <c r="QZY118" s="195"/>
      <c r="QZZ118" s="196"/>
      <c r="RAA118" s="195"/>
      <c r="RAB118" s="195"/>
      <c r="RAC118" s="195"/>
      <c r="RAD118" s="18"/>
      <c r="RAE118" s="19"/>
      <c r="RAF118" s="19"/>
      <c r="RAG118" s="19"/>
      <c r="RAH118" s="19"/>
      <c r="RAI118" s="19"/>
      <c r="RAJ118" s="19"/>
      <c r="RAK118" s="19"/>
      <c r="RAL118" s="197"/>
      <c r="RAM118" s="196"/>
      <c r="RAN118" s="196"/>
      <c r="RAO118" s="195"/>
      <c r="RAP118" s="196"/>
      <c r="RAQ118" s="195"/>
      <c r="RAR118" s="195"/>
      <c r="RAS118" s="195"/>
      <c r="RAT118" s="18"/>
      <c r="RAU118" s="19"/>
      <c r="RAV118" s="19"/>
      <c r="RAW118" s="19"/>
      <c r="RAX118" s="19"/>
      <c r="RAY118" s="19"/>
      <c r="RAZ118" s="19"/>
      <c r="RBA118" s="19"/>
      <c r="RBB118" s="197"/>
      <c r="RBC118" s="196"/>
      <c r="RBD118" s="196"/>
      <c r="RBE118" s="195"/>
      <c r="RBF118" s="196"/>
      <c r="RBG118" s="195"/>
      <c r="RBH118" s="195"/>
      <c r="RBI118" s="195"/>
      <c r="RBJ118" s="18"/>
      <c r="RBK118" s="19"/>
      <c r="RBL118" s="19"/>
      <c r="RBM118" s="19"/>
      <c r="RBN118" s="19"/>
      <c r="RBO118" s="19"/>
      <c r="RBP118" s="19"/>
      <c r="RBQ118" s="19"/>
      <c r="RBR118" s="197"/>
      <c r="RBS118" s="196"/>
      <c r="RBT118" s="196"/>
      <c r="RBU118" s="195"/>
      <c r="RBV118" s="196"/>
      <c r="RBW118" s="195"/>
      <c r="RBX118" s="195"/>
      <c r="RBY118" s="195"/>
      <c r="RBZ118" s="18"/>
      <c r="RCA118" s="19"/>
      <c r="RCB118" s="19"/>
      <c r="RCC118" s="19"/>
      <c r="RCD118" s="19"/>
      <c r="RCE118" s="19"/>
      <c r="RCF118" s="19"/>
      <c r="RCG118" s="19"/>
      <c r="RCH118" s="197"/>
      <c r="RCI118" s="196"/>
      <c r="RCJ118" s="196"/>
      <c r="RCK118" s="195"/>
      <c r="RCL118" s="196"/>
      <c r="RCM118" s="195"/>
      <c r="RCN118" s="195"/>
      <c r="RCO118" s="195"/>
      <c r="RCP118" s="18"/>
      <c r="RCQ118" s="19"/>
      <c r="RCR118" s="19"/>
      <c r="RCS118" s="19"/>
      <c r="RCT118" s="19"/>
      <c r="RCU118" s="19"/>
      <c r="RCV118" s="19"/>
      <c r="RCW118" s="19"/>
      <c r="RCX118" s="197"/>
      <c r="RCY118" s="196"/>
      <c r="RCZ118" s="196"/>
      <c r="RDA118" s="195"/>
      <c r="RDB118" s="196"/>
      <c r="RDC118" s="195"/>
      <c r="RDD118" s="195"/>
      <c r="RDE118" s="195"/>
      <c r="RDF118" s="18"/>
      <c r="RDG118" s="19"/>
      <c r="RDH118" s="19"/>
      <c r="RDI118" s="19"/>
      <c r="RDJ118" s="19"/>
      <c r="RDK118" s="19"/>
      <c r="RDL118" s="19"/>
      <c r="RDM118" s="19"/>
      <c r="RDN118" s="197"/>
      <c r="RDO118" s="196"/>
      <c r="RDP118" s="196"/>
      <c r="RDQ118" s="195"/>
      <c r="RDR118" s="196"/>
      <c r="RDS118" s="195"/>
      <c r="RDT118" s="195"/>
      <c r="RDU118" s="195"/>
      <c r="RDV118" s="18"/>
      <c r="RDW118" s="19"/>
      <c r="RDX118" s="19"/>
      <c r="RDY118" s="19"/>
      <c r="RDZ118" s="19"/>
      <c r="REA118" s="19"/>
      <c r="REB118" s="19"/>
      <c r="REC118" s="19"/>
      <c r="RED118" s="197"/>
      <c r="REE118" s="196"/>
      <c r="REF118" s="196"/>
      <c r="REG118" s="195"/>
      <c r="REH118" s="196"/>
      <c r="REI118" s="195"/>
      <c r="REJ118" s="195"/>
      <c r="REK118" s="195"/>
      <c r="REL118" s="18"/>
      <c r="REM118" s="19"/>
      <c r="REN118" s="19"/>
      <c r="REO118" s="19"/>
      <c r="REP118" s="19"/>
      <c r="REQ118" s="19"/>
      <c r="RER118" s="19"/>
      <c r="RES118" s="19"/>
      <c r="RET118" s="197"/>
      <c r="REU118" s="196"/>
      <c r="REV118" s="196"/>
      <c r="REW118" s="195"/>
      <c r="REX118" s="196"/>
      <c r="REY118" s="195"/>
      <c r="REZ118" s="195"/>
      <c r="RFA118" s="195"/>
      <c r="RFB118" s="18"/>
      <c r="RFC118" s="19"/>
      <c r="RFD118" s="19"/>
      <c r="RFE118" s="19"/>
      <c r="RFF118" s="19"/>
      <c r="RFG118" s="19"/>
      <c r="RFH118" s="19"/>
      <c r="RFI118" s="19"/>
      <c r="RFJ118" s="197"/>
      <c r="RFK118" s="196"/>
      <c r="RFL118" s="196"/>
      <c r="RFM118" s="195"/>
      <c r="RFN118" s="196"/>
      <c r="RFO118" s="195"/>
      <c r="RFP118" s="195"/>
      <c r="RFQ118" s="195"/>
      <c r="RFR118" s="18"/>
      <c r="RFS118" s="19"/>
      <c r="RFT118" s="19"/>
      <c r="RFU118" s="19"/>
      <c r="RFV118" s="19"/>
      <c r="RFW118" s="19"/>
      <c r="RFX118" s="19"/>
      <c r="RFY118" s="19"/>
      <c r="RFZ118" s="197"/>
      <c r="RGA118" s="196"/>
      <c r="RGB118" s="196"/>
      <c r="RGC118" s="195"/>
      <c r="RGD118" s="196"/>
      <c r="RGE118" s="195"/>
      <c r="RGF118" s="195"/>
      <c r="RGG118" s="195"/>
      <c r="RGH118" s="18"/>
      <c r="RGI118" s="19"/>
      <c r="RGJ118" s="19"/>
      <c r="RGK118" s="19"/>
      <c r="RGL118" s="19"/>
      <c r="RGM118" s="19"/>
      <c r="RGN118" s="19"/>
      <c r="RGO118" s="19"/>
      <c r="RGP118" s="197"/>
      <c r="RGQ118" s="196"/>
      <c r="RGR118" s="196"/>
      <c r="RGS118" s="195"/>
      <c r="RGT118" s="196"/>
      <c r="RGU118" s="195"/>
      <c r="RGV118" s="195"/>
      <c r="RGW118" s="195"/>
      <c r="RGX118" s="18"/>
      <c r="RGY118" s="19"/>
      <c r="RGZ118" s="19"/>
      <c r="RHA118" s="19"/>
      <c r="RHB118" s="19"/>
      <c r="RHC118" s="19"/>
      <c r="RHD118" s="19"/>
      <c r="RHE118" s="19"/>
      <c r="RHF118" s="197"/>
      <c r="RHG118" s="196"/>
      <c r="RHH118" s="196"/>
      <c r="RHI118" s="195"/>
      <c r="RHJ118" s="196"/>
      <c r="RHK118" s="195"/>
      <c r="RHL118" s="195"/>
      <c r="RHM118" s="195"/>
      <c r="RHN118" s="18"/>
      <c r="RHO118" s="19"/>
      <c r="RHP118" s="19"/>
      <c r="RHQ118" s="19"/>
      <c r="RHR118" s="19"/>
      <c r="RHS118" s="19"/>
      <c r="RHT118" s="19"/>
      <c r="RHU118" s="19"/>
      <c r="RHV118" s="197"/>
      <c r="RHW118" s="196"/>
      <c r="RHX118" s="196"/>
      <c r="RHY118" s="195"/>
      <c r="RHZ118" s="196"/>
      <c r="RIA118" s="195"/>
      <c r="RIB118" s="195"/>
      <c r="RIC118" s="195"/>
      <c r="RID118" s="18"/>
      <c r="RIE118" s="19"/>
      <c r="RIF118" s="19"/>
      <c r="RIG118" s="19"/>
      <c r="RIH118" s="19"/>
      <c r="RII118" s="19"/>
      <c r="RIJ118" s="19"/>
      <c r="RIK118" s="19"/>
      <c r="RIL118" s="197"/>
      <c r="RIM118" s="196"/>
      <c r="RIN118" s="196"/>
      <c r="RIO118" s="195"/>
      <c r="RIP118" s="196"/>
      <c r="RIQ118" s="195"/>
      <c r="RIR118" s="195"/>
      <c r="RIS118" s="195"/>
      <c r="RIT118" s="18"/>
      <c r="RIU118" s="19"/>
      <c r="RIV118" s="19"/>
      <c r="RIW118" s="19"/>
      <c r="RIX118" s="19"/>
      <c r="RIY118" s="19"/>
      <c r="RIZ118" s="19"/>
      <c r="RJA118" s="19"/>
      <c r="RJB118" s="197"/>
      <c r="RJC118" s="196"/>
      <c r="RJD118" s="196"/>
      <c r="RJE118" s="195"/>
      <c r="RJF118" s="196"/>
      <c r="RJG118" s="195"/>
      <c r="RJH118" s="195"/>
      <c r="RJI118" s="195"/>
      <c r="RJJ118" s="18"/>
      <c r="RJK118" s="19"/>
      <c r="RJL118" s="19"/>
      <c r="RJM118" s="19"/>
      <c r="RJN118" s="19"/>
      <c r="RJO118" s="19"/>
      <c r="RJP118" s="19"/>
      <c r="RJQ118" s="19"/>
      <c r="RJR118" s="197"/>
      <c r="RJS118" s="196"/>
      <c r="RJT118" s="196"/>
      <c r="RJU118" s="195"/>
      <c r="RJV118" s="196"/>
      <c r="RJW118" s="195"/>
      <c r="RJX118" s="195"/>
      <c r="RJY118" s="195"/>
      <c r="RJZ118" s="18"/>
      <c r="RKA118" s="19"/>
      <c r="RKB118" s="19"/>
      <c r="RKC118" s="19"/>
      <c r="RKD118" s="19"/>
      <c r="RKE118" s="19"/>
      <c r="RKF118" s="19"/>
      <c r="RKG118" s="19"/>
      <c r="RKH118" s="197"/>
      <c r="RKI118" s="196"/>
      <c r="RKJ118" s="196"/>
      <c r="RKK118" s="195"/>
      <c r="RKL118" s="196"/>
      <c r="RKM118" s="195"/>
      <c r="RKN118" s="195"/>
      <c r="RKO118" s="195"/>
      <c r="RKP118" s="18"/>
      <c r="RKQ118" s="19"/>
      <c r="RKR118" s="19"/>
      <c r="RKS118" s="19"/>
      <c r="RKT118" s="19"/>
      <c r="RKU118" s="19"/>
      <c r="RKV118" s="19"/>
      <c r="RKW118" s="19"/>
      <c r="RKX118" s="197"/>
      <c r="RKY118" s="196"/>
      <c r="RKZ118" s="196"/>
      <c r="RLA118" s="195"/>
      <c r="RLB118" s="196"/>
      <c r="RLC118" s="195"/>
      <c r="RLD118" s="195"/>
      <c r="RLE118" s="195"/>
      <c r="RLF118" s="18"/>
      <c r="RLG118" s="19"/>
      <c r="RLH118" s="19"/>
      <c r="RLI118" s="19"/>
      <c r="RLJ118" s="19"/>
      <c r="RLK118" s="19"/>
      <c r="RLL118" s="19"/>
      <c r="RLM118" s="19"/>
      <c r="RLN118" s="197"/>
      <c r="RLO118" s="196"/>
      <c r="RLP118" s="196"/>
      <c r="RLQ118" s="195"/>
      <c r="RLR118" s="196"/>
      <c r="RLS118" s="195"/>
      <c r="RLT118" s="195"/>
      <c r="RLU118" s="195"/>
      <c r="RLV118" s="18"/>
      <c r="RLW118" s="19"/>
      <c r="RLX118" s="19"/>
      <c r="RLY118" s="19"/>
      <c r="RLZ118" s="19"/>
      <c r="RMA118" s="19"/>
      <c r="RMB118" s="19"/>
      <c r="RMC118" s="19"/>
      <c r="RMD118" s="197"/>
      <c r="RME118" s="196"/>
      <c r="RMF118" s="196"/>
      <c r="RMG118" s="195"/>
      <c r="RMH118" s="196"/>
      <c r="RMI118" s="195"/>
      <c r="RMJ118" s="195"/>
      <c r="RMK118" s="195"/>
      <c r="RML118" s="18"/>
      <c r="RMM118" s="19"/>
      <c r="RMN118" s="19"/>
      <c r="RMO118" s="19"/>
      <c r="RMP118" s="19"/>
      <c r="RMQ118" s="19"/>
      <c r="RMR118" s="19"/>
      <c r="RMS118" s="19"/>
      <c r="RMT118" s="197"/>
      <c r="RMU118" s="196"/>
      <c r="RMV118" s="196"/>
      <c r="RMW118" s="195"/>
      <c r="RMX118" s="196"/>
      <c r="RMY118" s="195"/>
      <c r="RMZ118" s="195"/>
      <c r="RNA118" s="195"/>
      <c r="RNB118" s="18"/>
      <c r="RNC118" s="19"/>
      <c r="RND118" s="19"/>
      <c r="RNE118" s="19"/>
      <c r="RNF118" s="19"/>
      <c r="RNG118" s="19"/>
      <c r="RNH118" s="19"/>
      <c r="RNI118" s="19"/>
      <c r="RNJ118" s="197"/>
      <c r="RNK118" s="196"/>
      <c r="RNL118" s="196"/>
      <c r="RNM118" s="195"/>
      <c r="RNN118" s="196"/>
      <c r="RNO118" s="195"/>
      <c r="RNP118" s="195"/>
      <c r="RNQ118" s="195"/>
      <c r="RNR118" s="18"/>
      <c r="RNS118" s="19"/>
      <c r="RNT118" s="19"/>
      <c r="RNU118" s="19"/>
      <c r="RNV118" s="19"/>
      <c r="RNW118" s="19"/>
      <c r="RNX118" s="19"/>
      <c r="RNY118" s="19"/>
      <c r="RNZ118" s="197"/>
      <c r="ROA118" s="196"/>
      <c r="ROB118" s="196"/>
      <c r="ROC118" s="195"/>
      <c r="ROD118" s="196"/>
      <c r="ROE118" s="195"/>
      <c r="ROF118" s="195"/>
      <c r="ROG118" s="195"/>
      <c r="ROH118" s="18"/>
      <c r="ROI118" s="19"/>
      <c r="ROJ118" s="19"/>
      <c r="ROK118" s="19"/>
      <c r="ROL118" s="19"/>
      <c r="ROM118" s="19"/>
      <c r="RON118" s="19"/>
      <c r="ROO118" s="19"/>
      <c r="ROP118" s="197"/>
      <c r="ROQ118" s="196"/>
      <c r="ROR118" s="196"/>
      <c r="ROS118" s="195"/>
      <c r="ROT118" s="196"/>
      <c r="ROU118" s="195"/>
      <c r="ROV118" s="195"/>
      <c r="ROW118" s="195"/>
      <c r="ROX118" s="18"/>
      <c r="ROY118" s="19"/>
      <c r="ROZ118" s="19"/>
      <c r="RPA118" s="19"/>
      <c r="RPB118" s="19"/>
      <c r="RPC118" s="19"/>
      <c r="RPD118" s="19"/>
      <c r="RPE118" s="19"/>
      <c r="RPF118" s="197"/>
      <c r="RPG118" s="196"/>
      <c r="RPH118" s="196"/>
      <c r="RPI118" s="195"/>
      <c r="RPJ118" s="196"/>
      <c r="RPK118" s="195"/>
      <c r="RPL118" s="195"/>
      <c r="RPM118" s="195"/>
      <c r="RPN118" s="18"/>
      <c r="RPO118" s="19"/>
      <c r="RPP118" s="19"/>
      <c r="RPQ118" s="19"/>
      <c r="RPR118" s="19"/>
      <c r="RPS118" s="19"/>
      <c r="RPT118" s="19"/>
      <c r="RPU118" s="19"/>
      <c r="RPV118" s="197"/>
      <c r="RPW118" s="196"/>
      <c r="RPX118" s="196"/>
      <c r="RPY118" s="195"/>
      <c r="RPZ118" s="196"/>
      <c r="RQA118" s="195"/>
      <c r="RQB118" s="195"/>
      <c r="RQC118" s="195"/>
      <c r="RQD118" s="18"/>
      <c r="RQE118" s="19"/>
      <c r="RQF118" s="19"/>
      <c r="RQG118" s="19"/>
      <c r="RQH118" s="19"/>
      <c r="RQI118" s="19"/>
      <c r="RQJ118" s="19"/>
      <c r="RQK118" s="19"/>
      <c r="RQL118" s="197"/>
      <c r="RQM118" s="196"/>
      <c r="RQN118" s="196"/>
      <c r="RQO118" s="195"/>
      <c r="RQP118" s="196"/>
      <c r="RQQ118" s="195"/>
      <c r="RQR118" s="195"/>
      <c r="RQS118" s="195"/>
      <c r="RQT118" s="18"/>
      <c r="RQU118" s="19"/>
      <c r="RQV118" s="19"/>
      <c r="RQW118" s="19"/>
      <c r="RQX118" s="19"/>
      <c r="RQY118" s="19"/>
      <c r="RQZ118" s="19"/>
      <c r="RRA118" s="19"/>
      <c r="RRB118" s="197"/>
      <c r="RRC118" s="196"/>
      <c r="RRD118" s="196"/>
      <c r="RRE118" s="195"/>
      <c r="RRF118" s="196"/>
      <c r="RRG118" s="195"/>
      <c r="RRH118" s="195"/>
      <c r="RRI118" s="195"/>
      <c r="RRJ118" s="18"/>
      <c r="RRK118" s="19"/>
      <c r="RRL118" s="19"/>
      <c r="RRM118" s="19"/>
      <c r="RRN118" s="19"/>
      <c r="RRO118" s="19"/>
      <c r="RRP118" s="19"/>
      <c r="RRQ118" s="19"/>
      <c r="RRR118" s="197"/>
      <c r="RRS118" s="196"/>
      <c r="RRT118" s="196"/>
      <c r="RRU118" s="195"/>
      <c r="RRV118" s="196"/>
      <c r="RRW118" s="195"/>
      <c r="RRX118" s="195"/>
      <c r="RRY118" s="195"/>
      <c r="RRZ118" s="18"/>
      <c r="RSA118" s="19"/>
      <c r="RSB118" s="19"/>
      <c r="RSC118" s="19"/>
      <c r="RSD118" s="19"/>
      <c r="RSE118" s="19"/>
      <c r="RSF118" s="19"/>
      <c r="RSG118" s="19"/>
      <c r="RSH118" s="197"/>
      <c r="RSI118" s="196"/>
      <c r="RSJ118" s="196"/>
      <c r="RSK118" s="195"/>
      <c r="RSL118" s="196"/>
      <c r="RSM118" s="195"/>
      <c r="RSN118" s="195"/>
      <c r="RSO118" s="195"/>
      <c r="RSP118" s="18"/>
      <c r="RSQ118" s="19"/>
      <c r="RSR118" s="19"/>
      <c r="RSS118" s="19"/>
      <c r="RST118" s="19"/>
      <c r="RSU118" s="19"/>
      <c r="RSV118" s="19"/>
      <c r="RSW118" s="19"/>
      <c r="RSX118" s="197"/>
      <c r="RSY118" s="196"/>
      <c r="RSZ118" s="196"/>
      <c r="RTA118" s="195"/>
      <c r="RTB118" s="196"/>
      <c r="RTC118" s="195"/>
      <c r="RTD118" s="195"/>
      <c r="RTE118" s="195"/>
      <c r="RTF118" s="18"/>
      <c r="RTG118" s="19"/>
      <c r="RTH118" s="19"/>
      <c r="RTI118" s="19"/>
      <c r="RTJ118" s="19"/>
      <c r="RTK118" s="19"/>
      <c r="RTL118" s="19"/>
      <c r="RTM118" s="19"/>
      <c r="RTN118" s="197"/>
      <c r="RTO118" s="196"/>
      <c r="RTP118" s="196"/>
      <c r="RTQ118" s="195"/>
      <c r="RTR118" s="196"/>
      <c r="RTS118" s="195"/>
      <c r="RTT118" s="195"/>
      <c r="RTU118" s="195"/>
      <c r="RTV118" s="18"/>
      <c r="RTW118" s="19"/>
      <c r="RTX118" s="19"/>
      <c r="RTY118" s="19"/>
      <c r="RTZ118" s="19"/>
      <c r="RUA118" s="19"/>
      <c r="RUB118" s="19"/>
      <c r="RUC118" s="19"/>
      <c r="RUD118" s="197"/>
      <c r="RUE118" s="196"/>
      <c r="RUF118" s="196"/>
      <c r="RUG118" s="195"/>
      <c r="RUH118" s="196"/>
      <c r="RUI118" s="195"/>
      <c r="RUJ118" s="195"/>
      <c r="RUK118" s="195"/>
      <c r="RUL118" s="18"/>
      <c r="RUM118" s="19"/>
      <c r="RUN118" s="19"/>
      <c r="RUO118" s="19"/>
      <c r="RUP118" s="19"/>
      <c r="RUQ118" s="19"/>
      <c r="RUR118" s="19"/>
      <c r="RUS118" s="19"/>
      <c r="RUT118" s="197"/>
      <c r="RUU118" s="196"/>
      <c r="RUV118" s="196"/>
      <c r="RUW118" s="195"/>
      <c r="RUX118" s="196"/>
      <c r="RUY118" s="195"/>
      <c r="RUZ118" s="195"/>
      <c r="RVA118" s="195"/>
      <c r="RVB118" s="18"/>
      <c r="RVC118" s="19"/>
      <c r="RVD118" s="19"/>
      <c r="RVE118" s="19"/>
      <c r="RVF118" s="19"/>
      <c r="RVG118" s="19"/>
      <c r="RVH118" s="19"/>
      <c r="RVI118" s="19"/>
      <c r="RVJ118" s="197"/>
      <c r="RVK118" s="196"/>
      <c r="RVL118" s="196"/>
      <c r="RVM118" s="195"/>
      <c r="RVN118" s="196"/>
      <c r="RVO118" s="195"/>
      <c r="RVP118" s="195"/>
      <c r="RVQ118" s="195"/>
      <c r="RVR118" s="18"/>
      <c r="RVS118" s="19"/>
      <c r="RVT118" s="19"/>
      <c r="RVU118" s="19"/>
      <c r="RVV118" s="19"/>
      <c r="RVW118" s="19"/>
      <c r="RVX118" s="19"/>
      <c r="RVY118" s="19"/>
      <c r="RVZ118" s="197"/>
      <c r="RWA118" s="196"/>
      <c r="RWB118" s="196"/>
      <c r="RWC118" s="195"/>
      <c r="RWD118" s="196"/>
      <c r="RWE118" s="195"/>
      <c r="RWF118" s="195"/>
      <c r="RWG118" s="195"/>
      <c r="RWH118" s="18"/>
      <c r="RWI118" s="19"/>
      <c r="RWJ118" s="19"/>
      <c r="RWK118" s="19"/>
      <c r="RWL118" s="19"/>
      <c r="RWM118" s="19"/>
      <c r="RWN118" s="19"/>
      <c r="RWO118" s="19"/>
      <c r="RWP118" s="197"/>
      <c r="RWQ118" s="196"/>
      <c r="RWR118" s="196"/>
      <c r="RWS118" s="195"/>
      <c r="RWT118" s="196"/>
      <c r="RWU118" s="195"/>
      <c r="RWV118" s="195"/>
      <c r="RWW118" s="195"/>
      <c r="RWX118" s="18"/>
      <c r="RWY118" s="19"/>
      <c r="RWZ118" s="19"/>
      <c r="RXA118" s="19"/>
      <c r="RXB118" s="19"/>
      <c r="RXC118" s="19"/>
      <c r="RXD118" s="19"/>
      <c r="RXE118" s="19"/>
      <c r="RXF118" s="197"/>
      <c r="RXG118" s="196"/>
      <c r="RXH118" s="196"/>
      <c r="RXI118" s="195"/>
      <c r="RXJ118" s="196"/>
      <c r="RXK118" s="195"/>
      <c r="RXL118" s="195"/>
      <c r="RXM118" s="195"/>
      <c r="RXN118" s="18"/>
      <c r="RXO118" s="19"/>
      <c r="RXP118" s="19"/>
      <c r="RXQ118" s="19"/>
      <c r="RXR118" s="19"/>
      <c r="RXS118" s="19"/>
      <c r="RXT118" s="19"/>
      <c r="RXU118" s="19"/>
      <c r="RXV118" s="197"/>
      <c r="RXW118" s="196"/>
      <c r="RXX118" s="196"/>
      <c r="RXY118" s="195"/>
      <c r="RXZ118" s="196"/>
      <c r="RYA118" s="195"/>
      <c r="RYB118" s="195"/>
      <c r="RYC118" s="195"/>
      <c r="RYD118" s="18"/>
      <c r="RYE118" s="19"/>
      <c r="RYF118" s="19"/>
      <c r="RYG118" s="19"/>
      <c r="RYH118" s="19"/>
      <c r="RYI118" s="19"/>
      <c r="RYJ118" s="19"/>
      <c r="RYK118" s="19"/>
      <c r="RYL118" s="197"/>
      <c r="RYM118" s="196"/>
      <c r="RYN118" s="196"/>
      <c r="RYO118" s="195"/>
      <c r="RYP118" s="196"/>
      <c r="RYQ118" s="195"/>
      <c r="RYR118" s="195"/>
      <c r="RYS118" s="195"/>
      <c r="RYT118" s="18"/>
      <c r="RYU118" s="19"/>
      <c r="RYV118" s="19"/>
      <c r="RYW118" s="19"/>
      <c r="RYX118" s="19"/>
      <c r="RYY118" s="19"/>
      <c r="RYZ118" s="19"/>
      <c r="RZA118" s="19"/>
      <c r="RZB118" s="197"/>
      <c r="RZC118" s="196"/>
      <c r="RZD118" s="196"/>
      <c r="RZE118" s="195"/>
      <c r="RZF118" s="196"/>
      <c r="RZG118" s="195"/>
      <c r="RZH118" s="195"/>
      <c r="RZI118" s="195"/>
      <c r="RZJ118" s="18"/>
      <c r="RZK118" s="19"/>
      <c r="RZL118" s="19"/>
      <c r="RZM118" s="19"/>
      <c r="RZN118" s="19"/>
      <c r="RZO118" s="19"/>
      <c r="RZP118" s="19"/>
      <c r="RZQ118" s="19"/>
      <c r="RZR118" s="197"/>
      <c r="RZS118" s="196"/>
      <c r="RZT118" s="196"/>
      <c r="RZU118" s="195"/>
      <c r="RZV118" s="196"/>
      <c r="RZW118" s="195"/>
      <c r="RZX118" s="195"/>
      <c r="RZY118" s="195"/>
      <c r="RZZ118" s="18"/>
      <c r="SAA118" s="19"/>
      <c r="SAB118" s="19"/>
      <c r="SAC118" s="19"/>
      <c r="SAD118" s="19"/>
      <c r="SAE118" s="19"/>
      <c r="SAF118" s="19"/>
      <c r="SAG118" s="19"/>
      <c r="SAH118" s="197"/>
      <c r="SAI118" s="196"/>
      <c r="SAJ118" s="196"/>
      <c r="SAK118" s="195"/>
      <c r="SAL118" s="196"/>
      <c r="SAM118" s="195"/>
      <c r="SAN118" s="195"/>
      <c r="SAO118" s="195"/>
      <c r="SAP118" s="18"/>
      <c r="SAQ118" s="19"/>
      <c r="SAR118" s="19"/>
      <c r="SAS118" s="19"/>
      <c r="SAT118" s="19"/>
      <c r="SAU118" s="19"/>
      <c r="SAV118" s="19"/>
      <c r="SAW118" s="19"/>
      <c r="SAX118" s="197"/>
      <c r="SAY118" s="196"/>
      <c r="SAZ118" s="196"/>
      <c r="SBA118" s="195"/>
      <c r="SBB118" s="196"/>
      <c r="SBC118" s="195"/>
      <c r="SBD118" s="195"/>
      <c r="SBE118" s="195"/>
      <c r="SBF118" s="18"/>
      <c r="SBG118" s="19"/>
      <c r="SBH118" s="19"/>
      <c r="SBI118" s="19"/>
      <c r="SBJ118" s="19"/>
      <c r="SBK118" s="19"/>
      <c r="SBL118" s="19"/>
      <c r="SBM118" s="19"/>
      <c r="SBN118" s="197"/>
      <c r="SBO118" s="196"/>
      <c r="SBP118" s="196"/>
      <c r="SBQ118" s="195"/>
      <c r="SBR118" s="196"/>
      <c r="SBS118" s="195"/>
      <c r="SBT118" s="195"/>
      <c r="SBU118" s="195"/>
      <c r="SBV118" s="18"/>
      <c r="SBW118" s="19"/>
      <c r="SBX118" s="19"/>
      <c r="SBY118" s="19"/>
      <c r="SBZ118" s="19"/>
      <c r="SCA118" s="19"/>
      <c r="SCB118" s="19"/>
      <c r="SCC118" s="19"/>
      <c r="SCD118" s="197"/>
      <c r="SCE118" s="196"/>
      <c r="SCF118" s="196"/>
      <c r="SCG118" s="195"/>
      <c r="SCH118" s="196"/>
      <c r="SCI118" s="195"/>
      <c r="SCJ118" s="195"/>
      <c r="SCK118" s="195"/>
      <c r="SCL118" s="18"/>
      <c r="SCM118" s="19"/>
      <c r="SCN118" s="19"/>
      <c r="SCO118" s="19"/>
      <c r="SCP118" s="19"/>
      <c r="SCQ118" s="19"/>
      <c r="SCR118" s="19"/>
      <c r="SCS118" s="19"/>
      <c r="SCT118" s="197"/>
      <c r="SCU118" s="196"/>
      <c r="SCV118" s="196"/>
      <c r="SCW118" s="195"/>
      <c r="SCX118" s="196"/>
      <c r="SCY118" s="195"/>
      <c r="SCZ118" s="195"/>
      <c r="SDA118" s="195"/>
      <c r="SDB118" s="18"/>
      <c r="SDC118" s="19"/>
      <c r="SDD118" s="19"/>
      <c r="SDE118" s="19"/>
      <c r="SDF118" s="19"/>
      <c r="SDG118" s="19"/>
      <c r="SDH118" s="19"/>
      <c r="SDI118" s="19"/>
      <c r="SDJ118" s="197"/>
      <c r="SDK118" s="196"/>
      <c r="SDL118" s="196"/>
      <c r="SDM118" s="195"/>
      <c r="SDN118" s="196"/>
      <c r="SDO118" s="195"/>
      <c r="SDP118" s="195"/>
      <c r="SDQ118" s="195"/>
      <c r="SDR118" s="18"/>
      <c r="SDS118" s="19"/>
      <c r="SDT118" s="19"/>
      <c r="SDU118" s="19"/>
      <c r="SDV118" s="19"/>
      <c r="SDW118" s="19"/>
      <c r="SDX118" s="19"/>
      <c r="SDY118" s="19"/>
      <c r="SDZ118" s="197"/>
      <c r="SEA118" s="196"/>
      <c r="SEB118" s="196"/>
      <c r="SEC118" s="195"/>
      <c r="SED118" s="196"/>
      <c r="SEE118" s="195"/>
      <c r="SEF118" s="195"/>
      <c r="SEG118" s="195"/>
      <c r="SEH118" s="18"/>
      <c r="SEI118" s="19"/>
      <c r="SEJ118" s="19"/>
      <c r="SEK118" s="19"/>
      <c r="SEL118" s="19"/>
      <c r="SEM118" s="19"/>
      <c r="SEN118" s="19"/>
      <c r="SEO118" s="19"/>
      <c r="SEP118" s="197"/>
      <c r="SEQ118" s="196"/>
      <c r="SER118" s="196"/>
      <c r="SES118" s="195"/>
      <c r="SET118" s="196"/>
      <c r="SEU118" s="195"/>
      <c r="SEV118" s="195"/>
      <c r="SEW118" s="195"/>
      <c r="SEX118" s="18"/>
      <c r="SEY118" s="19"/>
      <c r="SEZ118" s="19"/>
      <c r="SFA118" s="19"/>
      <c r="SFB118" s="19"/>
      <c r="SFC118" s="19"/>
      <c r="SFD118" s="19"/>
      <c r="SFE118" s="19"/>
      <c r="SFF118" s="197"/>
      <c r="SFG118" s="196"/>
      <c r="SFH118" s="196"/>
      <c r="SFI118" s="195"/>
      <c r="SFJ118" s="196"/>
      <c r="SFK118" s="195"/>
      <c r="SFL118" s="195"/>
      <c r="SFM118" s="195"/>
      <c r="SFN118" s="18"/>
      <c r="SFO118" s="19"/>
      <c r="SFP118" s="19"/>
      <c r="SFQ118" s="19"/>
      <c r="SFR118" s="19"/>
      <c r="SFS118" s="19"/>
      <c r="SFT118" s="19"/>
      <c r="SFU118" s="19"/>
      <c r="SFV118" s="197"/>
      <c r="SFW118" s="196"/>
      <c r="SFX118" s="196"/>
      <c r="SFY118" s="195"/>
      <c r="SFZ118" s="196"/>
      <c r="SGA118" s="195"/>
      <c r="SGB118" s="195"/>
      <c r="SGC118" s="195"/>
      <c r="SGD118" s="18"/>
      <c r="SGE118" s="19"/>
      <c r="SGF118" s="19"/>
      <c r="SGG118" s="19"/>
      <c r="SGH118" s="19"/>
      <c r="SGI118" s="19"/>
      <c r="SGJ118" s="19"/>
      <c r="SGK118" s="19"/>
      <c r="SGL118" s="197"/>
      <c r="SGM118" s="196"/>
      <c r="SGN118" s="196"/>
      <c r="SGO118" s="195"/>
      <c r="SGP118" s="196"/>
      <c r="SGQ118" s="195"/>
      <c r="SGR118" s="195"/>
      <c r="SGS118" s="195"/>
      <c r="SGT118" s="18"/>
      <c r="SGU118" s="19"/>
      <c r="SGV118" s="19"/>
      <c r="SGW118" s="19"/>
      <c r="SGX118" s="19"/>
      <c r="SGY118" s="19"/>
      <c r="SGZ118" s="19"/>
      <c r="SHA118" s="19"/>
      <c r="SHB118" s="197"/>
      <c r="SHC118" s="196"/>
      <c r="SHD118" s="196"/>
      <c r="SHE118" s="195"/>
      <c r="SHF118" s="196"/>
      <c r="SHG118" s="195"/>
      <c r="SHH118" s="195"/>
      <c r="SHI118" s="195"/>
      <c r="SHJ118" s="18"/>
      <c r="SHK118" s="19"/>
      <c r="SHL118" s="19"/>
      <c r="SHM118" s="19"/>
      <c r="SHN118" s="19"/>
      <c r="SHO118" s="19"/>
      <c r="SHP118" s="19"/>
      <c r="SHQ118" s="19"/>
      <c r="SHR118" s="197"/>
      <c r="SHS118" s="196"/>
      <c r="SHT118" s="196"/>
      <c r="SHU118" s="195"/>
      <c r="SHV118" s="196"/>
      <c r="SHW118" s="195"/>
      <c r="SHX118" s="195"/>
      <c r="SHY118" s="195"/>
      <c r="SHZ118" s="18"/>
      <c r="SIA118" s="19"/>
      <c r="SIB118" s="19"/>
      <c r="SIC118" s="19"/>
      <c r="SID118" s="19"/>
      <c r="SIE118" s="19"/>
      <c r="SIF118" s="19"/>
      <c r="SIG118" s="19"/>
      <c r="SIH118" s="197"/>
      <c r="SII118" s="196"/>
      <c r="SIJ118" s="196"/>
      <c r="SIK118" s="195"/>
      <c r="SIL118" s="196"/>
      <c r="SIM118" s="195"/>
      <c r="SIN118" s="195"/>
      <c r="SIO118" s="195"/>
      <c r="SIP118" s="18"/>
      <c r="SIQ118" s="19"/>
      <c r="SIR118" s="19"/>
      <c r="SIS118" s="19"/>
      <c r="SIT118" s="19"/>
      <c r="SIU118" s="19"/>
      <c r="SIV118" s="19"/>
      <c r="SIW118" s="19"/>
      <c r="SIX118" s="197"/>
      <c r="SIY118" s="196"/>
      <c r="SIZ118" s="196"/>
      <c r="SJA118" s="195"/>
      <c r="SJB118" s="196"/>
      <c r="SJC118" s="195"/>
      <c r="SJD118" s="195"/>
      <c r="SJE118" s="195"/>
      <c r="SJF118" s="18"/>
      <c r="SJG118" s="19"/>
      <c r="SJH118" s="19"/>
      <c r="SJI118" s="19"/>
      <c r="SJJ118" s="19"/>
      <c r="SJK118" s="19"/>
      <c r="SJL118" s="19"/>
      <c r="SJM118" s="19"/>
      <c r="SJN118" s="197"/>
      <c r="SJO118" s="196"/>
      <c r="SJP118" s="196"/>
      <c r="SJQ118" s="195"/>
      <c r="SJR118" s="196"/>
      <c r="SJS118" s="195"/>
      <c r="SJT118" s="195"/>
      <c r="SJU118" s="195"/>
      <c r="SJV118" s="18"/>
      <c r="SJW118" s="19"/>
      <c r="SJX118" s="19"/>
      <c r="SJY118" s="19"/>
      <c r="SJZ118" s="19"/>
      <c r="SKA118" s="19"/>
      <c r="SKB118" s="19"/>
      <c r="SKC118" s="19"/>
      <c r="SKD118" s="197"/>
      <c r="SKE118" s="196"/>
      <c r="SKF118" s="196"/>
      <c r="SKG118" s="195"/>
      <c r="SKH118" s="196"/>
      <c r="SKI118" s="195"/>
      <c r="SKJ118" s="195"/>
      <c r="SKK118" s="195"/>
      <c r="SKL118" s="18"/>
      <c r="SKM118" s="19"/>
      <c r="SKN118" s="19"/>
      <c r="SKO118" s="19"/>
      <c r="SKP118" s="19"/>
      <c r="SKQ118" s="19"/>
      <c r="SKR118" s="19"/>
      <c r="SKS118" s="19"/>
      <c r="SKT118" s="197"/>
      <c r="SKU118" s="196"/>
      <c r="SKV118" s="196"/>
      <c r="SKW118" s="195"/>
      <c r="SKX118" s="196"/>
      <c r="SKY118" s="195"/>
      <c r="SKZ118" s="195"/>
      <c r="SLA118" s="195"/>
      <c r="SLB118" s="18"/>
      <c r="SLC118" s="19"/>
      <c r="SLD118" s="19"/>
      <c r="SLE118" s="19"/>
      <c r="SLF118" s="19"/>
      <c r="SLG118" s="19"/>
      <c r="SLH118" s="19"/>
      <c r="SLI118" s="19"/>
      <c r="SLJ118" s="197"/>
      <c r="SLK118" s="196"/>
      <c r="SLL118" s="196"/>
      <c r="SLM118" s="195"/>
      <c r="SLN118" s="196"/>
      <c r="SLO118" s="195"/>
      <c r="SLP118" s="195"/>
      <c r="SLQ118" s="195"/>
      <c r="SLR118" s="18"/>
      <c r="SLS118" s="19"/>
      <c r="SLT118" s="19"/>
      <c r="SLU118" s="19"/>
      <c r="SLV118" s="19"/>
      <c r="SLW118" s="19"/>
      <c r="SLX118" s="19"/>
      <c r="SLY118" s="19"/>
      <c r="SLZ118" s="197"/>
      <c r="SMA118" s="196"/>
      <c r="SMB118" s="196"/>
      <c r="SMC118" s="195"/>
      <c r="SMD118" s="196"/>
      <c r="SME118" s="195"/>
      <c r="SMF118" s="195"/>
      <c r="SMG118" s="195"/>
      <c r="SMH118" s="18"/>
      <c r="SMI118" s="19"/>
      <c r="SMJ118" s="19"/>
      <c r="SMK118" s="19"/>
      <c r="SML118" s="19"/>
      <c r="SMM118" s="19"/>
      <c r="SMN118" s="19"/>
      <c r="SMO118" s="19"/>
      <c r="SMP118" s="197"/>
      <c r="SMQ118" s="196"/>
      <c r="SMR118" s="196"/>
      <c r="SMS118" s="195"/>
      <c r="SMT118" s="196"/>
      <c r="SMU118" s="195"/>
      <c r="SMV118" s="195"/>
      <c r="SMW118" s="195"/>
      <c r="SMX118" s="18"/>
      <c r="SMY118" s="19"/>
      <c r="SMZ118" s="19"/>
      <c r="SNA118" s="19"/>
      <c r="SNB118" s="19"/>
      <c r="SNC118" s="19"/>
      <c r="SND118" s="19"/>
      <c r="SNE118" s="19"/>
      <c r="SNF118" s="197"/>
      <c r="SNG118" s="196"/>
      <c r="SNH118" s="196"/>
      <c r="SNI118" s="195"/>
      <c r="SNJ118" s="196"/>
      <c r="SNK118" s="195"/>
      <c r="SNL118" s="195"/>
      <c r="SNM118" s="195"/>
      <c r="SNN118" s="18"/>
      <c r="SNO118" s="19"/>
      <c r="SNP118" s="19"/>
      <c r="SNQ118" s="19"/>
      <c r="SNR118" s="19"/>
      <c r="SNS118" s="19"/>
      <c r="SNT118" s="19"/>
      <c r="SNU118" s="19"/>
      <c r="SNV118" s="197"/>
      <c r="SNW118" s="196"/>
      <c r="SNX118" s="196"/>
      <c r="SNY118" s="195"/>
      <c r="SNZ118" s="196"/>
      <c r="SOA118" s="195"/>
      <c r="SOB118" s="195"/>
      <c r="SOC118" s="195"/>
      <c r="SOD118" s="18"/>
      <c r="SOE118" s="19"/>
      <c r="SOF118" s="19"/>
      <c r="SOG118" s="19"/>
      <c r="SOH118" s="19"/>
      <c r="SOI118" s="19"/>
      <c r="SOJ118" s="19"/>
      <c r="SOK118" s="19"/>
      <c r="SOL118" s="197"/>
      <c r="SOM118" s="196"/>
      <c r="SON118" s="196"/>
      <c r="SOO118" s="195"/>
      <c r="SOP118" s="196"/>
      <c r="SOQ118" s="195"/>
      <c r="SOR118" s="195"/>
      <c r="SOS118" s="195"/>
      <c r="SOT118" s="18"/>
      <c r="SOU118" s="19"/>
      <c r="SOV118" s="19"/>
      <c r="SOW118" s="19"/>
      <c r="SOX118" s="19"/>
      <c r="SOY118" s="19"/>
      <c r="SOZ118" s="19"/>
      <c r="SPA118" s="19"/>
      <c r="SPB118" s="197"/>
      <c r="SPC118" s="196"/>
      <c r="SPD118" s="196"/>
      <c r="SPE118" s="195"/>
      <c r="SPF118" s="196"/>
      <c r="SPG118" s="195"/>
      <c r="SPH118" s="195"/>
      <c r="SPI118" s="195"/>
      <c r="SPJ118" s="18"/>
      <c r="SPK118" s="19"/>
      <c r="SPL118" s="19"/>
      <c r="SPM118" s="19"/>
      <c r="SPN118" s="19"/>
      <c r="SPO118" s="19"/>
      <c r="SPP118" s="19"/>
      <c r="SPQ118" s="19"/>
      <c r="SPR118" s="197"/>
      <c r="SPS118" s="196"/>
      <c r="SPT118" s="196"/>
      <c r="SPU118" s="195"/>
      <c r="SPV118" s="196"/>
      <c r="SPW118" s="195"/>
      <c r="SPX118" s="195"/>
      <c r="SPY118" s="195"/>
      <c r="SPZ118" s="18"/>
      <c r="SQA118" s="19"/>
      <c r="SQB118" s="19"/>
      <c r="SQC118" s="19"/>
      <c r="SQD118" s="19"/>
      <c r="SQE118" s="19"/>
      <c r="SQF118" s="19"/>
      <c r="SQG118" s="19"/>
      <c r="SQH118" s="197"/>
      <c r="SQI118" s="196"/>
      <c r="SQJ118" s="196"/>
      <c r="SQK118" s="195"/>
      <c r="SQL118" s="196"/>
      <c r="SQM118" s="195"/>
      <c r="SQN118" s="195"/>
      <c r="SQO118" s="195"/>
      <c r="SQP118" s="18"/>
      <c r="SQQ118" s="19"/>
      <c r="SQR118" s="19"/>
      <c r="SQS118" s="19"/>
      <c r="SQT118" s="19"/>
      <c r="SQU118" s="19"/>
      <c r="SQV118" s="19"/>
      <c r="SQW118" s="19"/>
      <c r="SQX118" s="197"/>
      <c r="SQY118" s="196"/>
      <c r="SQZ118" s="196"/>
      <c r="SRA118" s="195"/>
      <c r="SRB118" s="196"/>
      <c r="SRC118" s="195"/>
      <c r="SRD118" s="195"/>
      <c r="SRE118" s="195"/>
      <c r="SRF118" s="18"/>
      <c r="SRG118" s="19"/>
      <c r="SRH118" s="19"/>
      <c r="SRI118" s="19"/>
      <c r="SRJ118" s="19"/>
      <c r="SRK118" s="19"/>
      <c r="SRL118" s="19"/>
      <c r="SRM118" s="19"/>
      <c r="SRN118" s="197"/>
      <c r="SRO118" s="196"/>
      <c r="SRP118" s="196"/>
      <c r="SRQ118" s="195"/>
      <c r="SRR118" s="196"/>
      <c r="SRS118" s="195"/>
      <c r="SRT118" s="195"/>
      <c r="SRU118" s="195"/>
      <c r="SRV118" s="18"/>
      <c r="SRW118" s="19"/>
      <c r="SRX118" s="19"/>
      <c r="SRY118" s="19"/>
      <c r="SRZ118" s="19"/>
      <c r="SSA118" s="19"/>
      <c r="SSB118" s="19"/>
      <c r="SSC118" s="19"/>
      <c r="SSD118" s="197"/>
      <c r="SSE118" s="196"/>
      <c r="SSF118" s="196"/>
      <c r="SSG118" s="195"/>
      <c r="SSH118" s="196"/>
      <c r="SSI118" s="195"/>
      <c r="SSJ118" s="195"/>
      <c r="SSK118" s="195"/>
      <c r="SSL118" s="18"/>
      <c r="SSM118" s="19"/>
      <c r="SSN118" s="19"/>
      <c r="SSO118" s="19"/>
      <c r="SSP118" s="19"/>
      <c r="SSQ118" s="19"/>
      <c r="SSR118" s="19"/>
      <c r="SSS118" s="19"/>
      <c r="SST118" s="197"/>
      <c r="SSU118" s="196"/>
      <c r="SSV118" s="196"/>
      <c r="SSW118" s="195"/>
      <c r="SSX118" s="196"/>
      <c r="SSY118" s="195"/>
      <c r="SSZ118" s="195"/>
      <c r="STA118" s="195"/>
      <c r="STB118" s="18"/>
      <c r="STC118" s="19"/>
      <c r="STD118" s="19"/>
      <c r="STE118" s="19"/>
      <c r="STF118" s="19"/>
      <c r="STG118" s="19"/>
      <c r="STH118" s="19"/>
      <c r="STI118" s="19"/>
      <c r="STJ118" s="197"/>
      <c r="STK118" s="196"/>
      <c r="STL118" s="196"/>
      <c r="STM118" s="195"/>
      <c r="STN118" s="196"/>
      <c r="STO118" s="195"/>
      <c r="STP118" s="195"/>
      <c r="STQ118" s="195"/>
      <c r="STR118" s="18"/>
      <c r="STS118" s="19"/>
      <c r="STT118" s="19"/>
      <c r="STU118" s="19"/>
      <c r="STV118" s="19"/>
      <c r="STW118" s="19"/>
      <c r="STX118" s="19"/>
      <c r="STY118" s="19"/>
      <c r="STZ118" s="197"/>
      <c r="SUA118" s="196"/>
      <c r="SUB118" s="196"/>
      <c r="SUC118" s="195"/>
      <c r="SUD118" s="196"/>
      <c r="SUE118" s="195"/>
      <c r="SUF118" s="195"/>
      <c r="SUG118" s="195"/>
      <c r="SUH118" s="18"/>
      <c r="SUI118" s="19"/>
      <c r="SUJ118" s="19"/>
      <c r="SUK118" s="19"/>
      <c r="SUL118" s="19"/>
      <c r="SUM118" s="19"/>
      <c r="SUN118" s="19"/>
      <c r="SUO118" s="19"/>
      <c r="SUP118" s="197"/>
      <c r="SUQ118" s="196"/>
      <c r="SUR118" s="196"/>
      <c r="SUS118" s="195"/>
      <c r="SUT118" s="196"/>
      <c r="SUU118" s="195"/>
      <c r="SUV118" s="195"/>
      <c r="SUW118" s="195"/>
      <c r="SUX118" s="18"/>
      <c r="SUY118" s="19"/>
      <c r="SUZ118" s="19"/>
      <c r="SVA118" s="19"/>
      <c r="SVB118" s="19"/>
      <c r="SVC118" s="19"/>
      <c r="SVD118" s="19"/>
      <c r="SVE118" s="19"/>
      <c r="SVF118" s="197"/>
      <c r="SVG118" s="196"/>
      <c r="SVH118" s="196"/>
      <c r="SVI118" s="195"/>
      <c r="SVJ118" s="196"/>
      <c r="SVK118" s="195"/>
      <c r="SVL118" s="195"/>
      <c r="SVM118" s="195"/>
      <c r="SVN118" s="18"/>
      <c r="SVO118" s="19"/>
      <c r="SVP118" s="19"/>
      <c r="SVQ118" s="19"/>
      <c r="SVR118" s="19"/>
      <c r="SVS118" s="19"/>
      <c r="SVT118" s="19"/>
      <c r="SVU118" s="19"/>
      <c r="SVV118" s="197"/>
      <c r="SVW118" s="196"/>
      <c r="SVX118" s="196"/>
      <c r="SVY118" s="195"/>
      <c r="SVZ118" s="196"/>
      <c r="SWA118" s="195"/>
      <c r="SWB118" s="195"/>
      <c r="SWC118" s="195"/>
      <c r="SWD118" s="18"/>
      <c r="SWE118" s="19"/>
      <c r="SWF118" s="19"/>
      <c r="SWG118" s="19"/>
      <c r="SWH118" s="19"/>
      <c r="SWI118" s="19"/>
      <c r="SWJ118" s="19"/>
      <c r="SWK118" s="19"/>
      <c r="SWL118" s="197"/>
      <c r="SWM118" s="196"/>
      <c r="SWN118" s="196"/>
      <c r="SWO118" s="195"/>
      <c r="SWP118" s="196"/>
      <c r="SWQ118" s="195"/>
      <c r="SWR118" s="195"/>
      <c r="SWS118" s="195"/>
      <c r="SWT118" s="18"/>
      <c r="SWU118" s="19"/>
      <c r="SWV118" s="19"/>
      <c r="SWW118" s="19"/>
      <c r="SWX118" s="19"/>
      <c r="SWY118" s="19"/>
      <c r="SWZ118" s="19"/>
      <c r="SXA118" s="19"/>
      <c r="SXB118" s="197"/>
      <c r="SXC118" s="196"/>
      <c r="SXD118" s="196"/>
      <c r="SXE118" s="195"/>
      <c r="SXF118" s="196"/>
      <c r="SXG118" s="195"/>
      <c r="SXH118" s="195"/>
      <c r="SXI118" s="195"/>
      <c r="SXJ118" s="18"/>
      <c r="SXK118" s="19"/>
      <c r="SXL118" s="19"/>
      <c r="SXM118" s="19"/>
      <c r="SXN118" s="19"/>
      <c r="SXO118" s="19"/>
      <c r="SXP118" s="19"/>
      <c r="SXQ118" s="19"/>
      <c r="SXR118" s="197"/>
      <c r="SXS118" s="196"/>
      <c r="SXT118" s="196"/>
      <c r="SXU118" s="195"/>
      <c r="SXV118" s="196"/>
      <c r="SXW118" s="195"/>
      <c r="SXX118" s="195"/>
      <c r="SXY118" s="195"/>
      <c r="SXZ118" s="18"/>
      <c r="SYA118" s="19"/>
      <c r="SYB118" s="19"/>
      <c r="SYC118" s="19"/>
      <c r="SYD118" s="19"/>
      <c r="SYE118" s="19"/>
      <c r="SYF118" s="19"/>
      <c r="SYG118" s="19"/>
      <c r="SYH118" s="197"/>
      <c r="SYI118" s="196"/>
      <c r="SYJ118" s="196"/>
      <c r="SYK118" s="195"/>
      <c r="SYL118" s="196"/>
      <c r="SYM118" s="195"/>
      <c r="SYN118" s="195"/>
      <c r="SYO118" s="195"/>
      <c r="SYP118" s="18"/>
      <c r="SYQ118" s="19"/>
      <c r="SYR118" s="19"/>
      <c r="SYS118" s="19"/>
      <c r="SYT118" s="19"/>
      <c r="SYU118" s="19"/>
      <c r="SYV118" s="19"/>
      <c r="SYW118" s="19"/>
      <c r="SYX118" s="197"/>
      <c r="SYY118" s="196"/>
      <c r="SYZ118" s="196"/>
      <c r="SZA118" s="195"/>
      <c r="SZB118" s="196"/>
      <c r="SZC118" s="195"/>
      <c r="SZD118" s="195"/>
      <c r="SZE118" s="195"/>
      <c r="SZF118" s="18"/>
      <c r="SZG118" s="19"/>
      <c r="SZH118" s="19"/>
      <c r="SZI118" s="19"/>
      <c r="SZJ118" s="19"/>
      <c r="SZK118" s="19"/>
      <c r="SZL118" s="19"/>
      <c r="SZM118" s="19"/>
      <c r="SZN118" s="197"/>
      <c r="SZO118" s="196"/>
      <c r="SZP118" s="196"/>
      <c r="SZQ118" s="195"/>
      <c r="SZR118" s="196"/>
      <c r="SZS118" s="195"/>
      <c r="SZT118" s="195"/>
      <c r="SZU118" s="195"/>
      <c r="SZV118" s="18"/>
      <c r="SZW118" s="19"/>
      <c r="SZX118" s="19"/>
      <c r="SZY118" s="19"/>
      <c r="SZZ118" s="19"/>
      <c r="TAA118" s="19"/>
      <c r="TAB118" s="19"/>
      <c r="TAC118" s="19"/>
      <c r="TAD118" s="197"/>
      <c r="TAE118" s="196"/>
      <c r="TAF118" s="196"/>
      <c r="TAG118" s="195"/>
      <c r="TAH118" s="196"/>
      <c r="TAI118" s="195"/>
      <c r="TAJ118" s="195"/>
      <c r="TAK118" s="195"/>
      <c r="TAL118" s="18"/>
      <c r="TAM118" s="19"/>
      <c r="TAN118" s="19"/>
      <c r="TAO118" s="19"/>
      <c r="TAP118" s="19"/>
      <c r="TAQ118" s="19"/>
      <c r="TAR118" s="19"/>
      <c r="TAS118" s="19"/>
      <c r="TAT118" s="197"/>
      <c r="TAU118" s="196"/>
      <c r="TAV118" s="196"/>
      <c r="TAW118" s="195"/>
      <c r="TAX118" s="196"/>
      <c r="TAY118" s="195"/>
      <c r="TAZ118" s="195"/>
      <c r="TBA118" s="195"/>
      <c r="TBB118" s="18"/>
      <c r="TBC118" s="19"/>
      <c r="TBD118" s="19"/>
      <c r="TBE118" s="19"/>
      <c r="TBF118" s="19"/>
      <c r="TBG118" s="19"/>
      <c r="TBH118" s="19"/>
      <c r="TBI118" s="19"/>
      <c r="TBJ118" s="197"/>
      <c r="TBK118" s="196"/>
      <c r="TBL118" s="196"/>
      <c r="TBM118" s="195"/>
      <c r="TBN118" s="196"/>
      <c r="TBO118" s="195"/>
      <c r="TBP118" s="195"/>
      <c r="TBQ118" s="195"/>
      <c r="TBR118" s="18"/>
      <c r="TBS118" s="19"/>
      <c r="TBT118" s="19"/>
      <c r="TBU118" s="19"/>
      <c r="TBV118" s="19"/>
      <c r="TBW118" s="19"/>
      <c r="TBX118" s="19"/>
      <c r="TBY118" s="19"/>
      <c r="TBZ118" s="197"/>
      <c r="TCA118" s="196"/>
      <c r="TCB118" s="196"/>
      <c r="TCC118" s="195"/>
      <c r="TCD118" s="196"/>
      <c r="TCE118" s="195"/>
      <c r="TCF118" s="195"/>
      <c r="TCG118" s="195"/>
      <c r="TCH118" s="18"/>
      <c r="TCI118" s="19"/>
      <c r="TCJ118" s="19"/>
      <c r="TCK118" s="19"/>
      <c r="TCL118" s="19"/>
      <c r="TCM118" s="19"/>
      <c r="TCN118" s="19"/>
      <c r="TCO118" s="19"/>
      <c r="TCP118" s="197"/>
      <c r="TCQ118" s="196"/>
      <c r="TCR118" s="196"/>
      <c r="TCS118" s="195"/>
      <c r="TCT118" s="196"/>
      <c r="TCU118" s="195"/>
      <c r="TCV118" s="195"/>
      <c r="TCW118" s="195"/>
      <c r="TCX118" s="18"/>
      <c r="TCY118" s="19"/>
      <c r="TCZ118" s="19"/>
      <c r="TDA118" s="19"/>
      <c r="TDB118" s="19"/>
      <c r="TDC118" s="19"/>
      <c r="TDD118" s="19"/>
      <c r="TDE118" s="19"/>
      <c r="TDF118" s="197"/>
      <c r="TDG118" s="196"/>
      <c r="TDH118" s="196"/>
      <c r="TDI118" s="195"/>
      <c r="TDJ118" s="196"/>
      <c r="TDK118" s="195"/>
      <c r="TDL118" s="195"/>
      <c r="TDM118" s="195"/>
      <c r="TDN118" s="18"/>
      <c r="TDO118" s="19"/>
      <c r="TDP118" s="19"/>
      <c r="TDQ118" s="19"/>
      <c r="TDR118" s="19"/>
      <c r="TDS118" s="19"/>
      <c r="TDT118" s="19"/>
      <c r="TDU118" s="19"/>
      <c r="TDV118" s="197"/>
      <c r="TDW118" s="196"/>
      <c r="TDX118" s="196"/>
      <c r="TDY118" s="195"/>
      <c r="TDZ118" s="196"/>
      <c r="TEA118" s="195"/>
      <c r="TEB118" s="195"/>
      <c r="TEC118" s="195"/>
      <c r="TED118" s="18"/>
      <c r="TEE118" s="19"/>
      <c r="TEF118" s="19"/>
      <c r="TEG118" s="19"/>
      <c r="TEH118" s="19"/>
      <c r="TEI118" s="19"/>
      <c r="TEJ118" s="19"/>
      <c r="TEK118" s="19"/>
      <c r="TEL118" s="197"/>
      <c r="TEM118" s="196"/>
      <c r="TEN118" s="196"/>
      <c r="TEO118" s="195"/>
      <c r="TEP118" s="196"/>
      <c r="TEQ118" s="195"/>
      <c r="TER118" s="195"/>
      <c r="TES118" s="195"/>
      <c r="TET118" s="18"/>
      <c r="TEU118" s="19"/>
      <c r="TEV118" s="19"/>
      <c r="TEW118" s="19"/>
      <c r="TEX118" s="19"/>
      <c r="TEY118" s="19"/>
      <c r="TEZ118" s="19"/>
      <c r="TFA118" s="19"/>
      <c r="TFB118" s="197"/>
      <c r="TFC118" s="196"/>
      <c r="TFD118" s="196"/>
      <c r="TFE118" s="195"/>
      <c r="TFF118" s="196"/>
      <c r="TFG118" s="195"/>
      <c r="TFH118" s="195"/>
      <c r="TFI118" s="195"/>
      <c r="TFJ118" s="18"/>
      <c r="TFK118" s="19"/>
      <c r="TFL118" s="19"/>
      <c r="TFM118" s="19"/>
      <c r="TFN118" s="19"/>
      <c r="TFO118" s="19"/>
      <c r="TFP118" s="19"/>
      <c r="TFQ118" s="19"/>
      <c r="TFR118" s="197"/>
      <c r="TFS118" s="196"/>
      <c r="TFT118" s="196"/>
      <c r="TFU118" s="195"/>
      <c r="TFV118" s="196"/>
      <c r="TFW118" s="195"/>
      <c r="TFX118" s="195"/>
      <c r="TFY118" s="195"/>
      <c r="TFZ118" s="18"/>
      <c r="TGA118" s="19"/>
      <c r="TGB118" s="19"/>
      <c r="TGC118" s="19"/>
      <c r="TGD118" s="19"/>
      <c r="TGE118" s="19"/>
      <c r="TGF118" s="19"/>
      <c r="TGG118" s="19"/>
      <c r="TGH118" s="197"/>
      <c r="TGI118" s="196"/>
      <c r="TGJ118" s="196"/>
      <c r="TGK118" s="195"/>
      <c r="TGL118" s="196"/>
      <c r="TGM118" s="195"/>
      <c r="TGN118" s="195"/>
      <c r="TGO118" s="195"/>
      <c r="TGP118" s="18"/>
      <c r="TGQ118" s="19"/>
      <c r="TGR118" s="19"/>
      <c r="TGS118" s="19"/>
      <c r="TGT118" s="19"/>
      <c r="TGU118" s="19"/>
      <c r="TGV118" s="19"/>
      <c r="TGW118" s="19"/>
      <c r="TGX118" s="197"/>
      <c r="TGY118" s="196"/>
      <c r="TGZ118" s="196"/>
      <c r="THA118" s="195"/>
      <c r="THB118" s="196"/>
      <c r="THC118" s="195"/>
      <c r="THD118" s="195"/>
      <c r="THE118" s="195"/>
      <c r="THF118" s="18"/>
      <c r="THG118" s="19"/>
      <c r="THH118" s="19"/>
      <c r="THI118" s="19"/>
      <c r="THJ118" s="19"/>
      <c r="THK118" s="19"/>
      <c r="THL118" s="19"/>
      <c r="THM118" s="19"/>
      <c r="THN118" s="197"/>
      <c r="THO118" s="196"/>
      <c r="THP118" s="196"/>
      <c r="THQ118" s="195"/>
      <c r="THR118" s="196"/>
      <c r="THS118" s="195"/>
      <c r="THT118" s="195"/>
      <c r="THU118" s="195"/>
      <c r="THV118" s="18"/>
      <c r="THW118" s="19"/>
      <c r="THX118" s="19"/>
      <c r="THY118" s="19"/>
      <c r="THZ118" s="19"/>
      <c r="TIA118" s="19"/>
      <c r="TIB118" s="19"/>
      <c r="TIC118" s="19"/>
      <c r="TID118" s="197"/>
      <c r="TIE118" s="196"/>
      <c r="TIF118" s="196"/>
      <c r="TIG118" s="195"/>
      <c r="TIH118" s="196"/>
      <c r="TII118" s="195"/>
      <c r="TIJ118" s="195"/>
      <c r="TIK118" s="195"/>
      <c r="TIL118" s="18"/>
      <c r="TIM118" s="19"/>
      <c r="TIN118" s="19"/>
      <c r="TIO118" s="19"/>
      <c r="TIP118" s="19"/>
      <c r="TIQ118" s="19"/>
      <c r="TIR118" s="19"/>
      <c r="TIS118" s="19"/>
      <c r="TIT118" s="197"/>
      <c r="TIU118" s="196"/>
      <c r="TIV118" s="196"/>
      <c r="TIW118" s="195"/>
      <c r="TIX118" s="196"/>
      <c r="TIY118" s="195"/>
      <c r="TIZ118" s="195"/>
      <c r="TJA118" s="195"/>
      <c r="TJB118" s="18"/>
      <c r="TJC118" s="19"/>
      <c r="TJD118" s="19"/>
      <c r="TJE118" s="19"/>
      <c r="TJF118" s="19"/>
      <c r="TJG118" s="19"/>
      <c r="TJH118" s="19"/>
      <c r="TJI118" s="19"/>
      <c r="TJJ118" s="197"/>
      <c r="TJK118" s="196"/>
      <c r="TJL118" s="196"/>
      <c r="TJM118" s="195"/>
      <c r="TJN118" s="196"/>
      <c r="TJO118" s="195"/>
      <c r="TJP118" s="195"/>
      <c r="TJQ118" s="195"/>
      <c r="TJR118" s="18"/>
      <c r="TJS118" s="19"/>
      <c r="TJT118" s="19"/>
      <c r="TJU118" s="19"/>
      <c r="TJV118" s="19"/>
      <c r="TJW118" s="19"/>
      <c r="TJX118" s="19"/>
      <c r="TJY118" s="19"/>
      <c r="TJZ118" s="197"/>
      <c r="TKA118" s="196"/>
      <c r="TKB118" s="196"/>
      <c r="TKC118" s="195"/>
      <c r="TKD118" s="196"/>
      <c r="TKE118" s="195"/>
      <c r="TKF118" s="195"/>
      <c r="TKG118" s="195"/>
      <c r="TKH118" s="18"/>
      <c r="TKI118" s="19"/>
      <c r="TKJ118" s="19"/>
      <c r="TKK118" s="19"/>
      <c r="TKL118" s="19"/>
      <c r="TKM118" s="19"/>
      <c r="TKN118" s="19"/>
      <c r="TKO118" s="19"/>
      <c r="TKP118" s="197"/>
      <c r="TKQ118" s="196"/>
      <c r="TKR118" s="196"/>
      <c r="TKS118" s="195"/>
      <c r="TKT118" s="196"/>
      <c r="TKU118" s="195"/>
      <c r="TKV118" s="195"/>
      <c r="TKW118" s="195"/>
      <c r="TKX118" s="18"/>
      <c r="TKY118" s="19"/>
      <c r="TKZ118" s="19"/>
      <c r="TLA118" s="19"/>
      <c r="TLB118" s="19"/>
      <c r="TLC118" s="19"/>
      <c r="TLD118" s="19"/>
      <c r="TLE118" s="19"/>
      <c r="TLF118" s="197"/>
      <c r="TLG118" s="196"/>
      <c r="TLH118" s="196"/>
      <c r="TLI118" s="195"/>
      <c r="TLJ118" s="196"/>
      <c r="TLK118" s="195"/>
      <c r="TLL118" s="195"/>
      <c r="TLM118" s="195"/>
      <c r="TLN118" s="18"/>
      <c r="TLO118" s="19"/>
      <c r="TLP118" s="19"/>
      <c r="TLQ118" s="19"/>
      <c r="TLR118" s="19"/>
      <c r="TLS118" s="19"/>
      <c r="TLT118" s="19"/>
      <c r="TLU118" s="19"/>
      <c r="TLV118" s="197"/>
      <c r="TLW118" s="196"/>
      <c r="TLX118" s="196"/>
      <c r="TLY118" s="195"/>
      <c r="TLZ118" s="196"/>
      <c r="TMA118" s="195"/>
      <c r="TMB118" s="195"/>
      <c r="TMC118" s="195"/>
      <c r="TMD118" s="18"/>
      <c r="TME118" s="19"/>
      <c r="TMF118" s="19"/>
      <c r="TMG118" s="19"/>
      <c r="TMH118" s="19"/>
      <c r="TMI118" s="19"/>
      <c r="TMJ118" s="19"/>
      <c r="TMK118" s="19"/>
      <c r="TML118" s="197"/>
      <c r="TMM118" s="196"/>
      <c r="TMN118" s="196"/>
      <c r="TMO118" s="195"/>
      <c r="TMP118" s="196"/>
      <c r="TMQ118" s="195"/>
      <c r="TMR118" s="195"/>
      <c r="TMS118" s="195"/>
      <c r="TMT118" s="18"/>
      <c r="TMU118" s="19"/>
      <c r="TMV118" s="19"/>
      <c r="TMW118" s="19"/>
      <c r="TMX118" s="19"/>
      <c r="TMY118" s="19"/>
      <c r="TMZ118" s="19"/>
      <c r="TNA118" s="19"/>
      <c r="TNB118" s="197"/>
      <c r="TNC118" s="196"/>
      <c r="TND118" s="196"/>
      <c r="TNE118" s="195"/>
      <c r="TNF118" s="196"/>
      <c r="TNG118" s="195"/>
      <c r="TNH118" s="195"/>
      <c r="TNI118" s="195"/>
      <c r="TNJ118" s="18"/>
      <c r="TNK118" s="19"/>
      <c r="TNL118" s="19"/>
      <c r="TNM118" s="19"/>
      <c r="TNN118" s="19"/>
      <c r="TNO118" s="19"/>
      <c r="TNP118" s="19"/>
      <c r="TNQ118" s="19"/>
      <c r="TNR118" s="197"/>
      <c r="TNS118" s="196"/>
      <c r="TNT118" s="196"/>
      <c r="TNU118" s="195"/>
      <c r="TNV118" s="196"/>
      <c r="TNW118" s="195"/>
      <c r="TNX118" s="195"/>
      <c r="TNY118" s="195"/>
      <c r="TNZ118" s="18"/>
      <c r="TOA118" s="19"/>
      <c r="TOB118" s="19"/>
      <c r="TOC118" s="19"/>
      <c r="TOD118" s="19"/>
      <c r="TOE118" s="19"/>
      <c r="TOF118" s="19"/>
      <c r="TOG118" s="19"/>
      <c r="TOH118" s="197"/>
      <c r="TOI118" s="196"/>
      <c r="TOJ118" s="196"/>
      <c r="TOK118" s="195"/>
      <c r="TOL118" s="196"/>
      <c r="TOM118" s="195"/>
      <c r="TON118" s="195"/>
      <c r="TOO118" s="195"/>
      <c r="TOP118" s="18"/>
      <c r="TOQ118" s="19"/>
      <c r="TOR118" s="19"/>
      <c r="TOS118" s="19"/>
      <c r="TOT118" s="19"/>
      <c r="TOU118" s="19"/>
      <c r="TOV118" s="19"/>
      <c r="TOW118" s="19"/>
      <c r="TOX118" s="197"/>
      <c r="TOY118" s="196"/>
      <c r="TOZ118" s="196"/>
      <c r="TPA118" s="195"/>
      <c r="TPB118" s="196"/>
      <c r="TPC118" s="195"/>
      <c r="TPD118" s="195"/>
      <c r="TPE118" s="195"/>
      <c r="TPF118" s="18"/>
      <c r="TPG118" s="19"/>
      <c r="TPH118" s="19"/>
      <c r="TPI118" s="19"/>
      <c r="TPJ118" s="19"/>
      <c r="TPK118" s="19"/>
      <c r="TPL118" s="19"/>
      <c r="TPM118" s="19"/>
      <c r="TPN118" s="197"/>
      <c r="TPO118" s="196"/>
      <c r="TPP118" s="196"/>
      <c r="TPQ118" s="195"/>
      <c r="TPR118" s="196"/>
      <c r="TPS118" s="195"/>
      <c r="TPT118" s="195"/>
      <c r="TPU118" s="195"/>
      <c r="TPV118" s="18"/>
      <c r="TPW118" s="19"/>
      <c r="TPX118" s="19"/>
      <c r="TPY118" s="19"/>
      <c r="TPZ118" s="19"/>
      <c r="TQA118" s="19"/>
      <c r="TQB118" s="19"/>
      <c r="TQC118" s="19"/>
      <c r="TQD118" s="197"/>
      <c r="TQE118" s="196"/>
      <c r="TQF118" s="196"/>
      <c r="TQG118" s="195"/>
      <c r="TQH118" s="196"/>
      <c r="TQI118" s="195"/>
      <c r="TQJ118" s="195"/>
      <c r="TQK118" s="195"/>
      <c r="TQL118" s="18"/>
      <c r="TQM118" s="19"/>
      <c r="TQN118" s="19"/>
      <c r="TQO118" s="19"/>
      <c r="TQP118" s="19"/>
      <c r="TQQ118" s="19"/>
      <c r="TQR118" s="19"/>
      <c r="TQS118" s="19"/>
      <c r="TQT118" s="197"/>
      <c r="TQU118" s="196"/>
      <c r="TQV118" s="196"/>
      <c r="TQW118" s="195"/>
      <c r="TQX118" s="196"/>
      <c r="TQY118" s="195"/>
      <c r="TQZ118" s="195"/>
      <c r="TRA118" s="195"/>
      <c r="TRB118" s="18"/>
      <c r="TRC118" s="19"/>
      <c r="TRD118" s="19"/>
      <c r="TRE118" s="19"/>
      <c r="TRF118" s="19"/>
      <c r="TRG118" s="19"/>
      <c r="TRH118" s="19"/>
      <c r="TRI118" s="19"/>
      <c r="TRJ118" s="197"/>
      <c r="TRK118" s="196"/>
      <c r="TRL118" s="196"/>
      <c r="TRM118" s="195"/>
      <c r="TRN118" s="196"/>
      <c r="TRO118" s="195"/>
      <c r="TRP118" s="195"/>
      <c r="TRQ118" s="195"/>
      <c r="TRR118" s="18"/>
      <c r="TRS118" s="19"/>
      <c r="TRT118" s="19"/>
      <c r="TRU118" s="19"/>
      <c r="TRV118" s="19"/>
      <c r="TRW118" s="19"/>
      <c r="TRX118" s="19"/>
      <c r="TRY118" s="19"/>
      <c r="TRZ118" s="197"/>
      <c r="TSA118" s="196"/>
      <c r="TSB118" s="196"/>
      <c r="TSC118" s="195"/>
      <c r="TSD118" s="196"/>
      <c r="TSE118" s="195"/>
      <c r="TSF118" s="195"/>
      <c r="TSG118" s="195"/>
      <c r="TSH118" s="18"/>
      <c r="TSI118" s="19"/>
      <c r="TSJ118" s="19"/>
      <c r="TSK118" s="19"/>
      <c r="TSL118" s="19"/>
      <c r="TSM118" s="19"/>
      <c r="TSN118" s="19"/>
      <c r="TSO118" s="19"/>
      <c r="TSP118" s="197"/>
      <c r="TSQ118" s="196"/>
      <c r="TSR118" s="196"/>
      <c r="TSS118" s="195"/>
      <c r="TST118" s="196"/>
      <c r="TSU118" s="195"/>
      <c r="TSV118" s="195"/>
      <c r="TSW118" s="195"/>
      <c r="TSX118" s="18"/>
      <c r="TSY118" s="19"/>
      <c r="TSZ118" s="19"/>
      <c r="TTA118" s="19"/>
      <c r="TTB118" s="19"/>
      <c r="TTC118" s="19"/>
      <c r="TTD118" s="19"/>
      <c r="TTE118" s="19"/>
      <c r="TTF118" s="197"/>
      <c r="TTG118" s="196"/>
      <c r="TTH118" s="196"/>
      <c r="TTI118" s="195"/>
      <c r="TTJ118" s="196"/>
      <c r="TTK118" s="195"/>
      <c r="TTL118" s="195"/>
      <c r="TTM118" s="195"/>
      <c r="TTN118" s="18"/>
      <c r="TTO118" s="19"/>
      <c r="TTP118" s="19"/>
      <c r="TTQ118" s="19"/>
      <c r="TTR118" s="19"/>
      <c r="TTS118" s="19"/>
      <c r="TTT118" s="19"/>
      <c r="TTU118" s="19"/>
      <c r="TTV118" s="197"/>
      <c r="TTW118" s="196"/>
      <c r="TTX118" s="196"/>
      <c r="TTY118" s="195"/>
      <c r="TTZ118" s="196"/>
      <c r="TUA118" s="195"/>
      <c r="TUB118" s="195"/>
      <c r="TUC118" s="195"/>
      <c r="TUD118" s="18"/>
      <c r="TUE118" s="19"/>
      <c r="TUF118" s="19"/>
      <c r="TUG118" s="19"/>
      <c r="TUH118" s="19"/>
      <c r="TUI118" s="19"/>
      <c r="TUJ118" s="19"/>
      <c r="TUK118" s="19"/>
      <c r="TUL118" s="197"/>
      <c r="TUM118" s="196"/>
      <c r="TUN118" s="196"/>
      <c r="TUO118" s="195"/>
      <c r="TUP118" s="196"/>
      <c r="TUQ118" s="195"/>
      <c r="TUR118" s="195"/>
      <c r="TUS118" s="195"/>
      <c r="TUT118" s="18"/>
      <c r="TUU118" s="19"/>
      <c r="TUV118" s="19"/>
      <c r="TUW118" s="19"/>
      <c r="TUX118" s="19"/>
      <c r="TUY118" s="19"/>
      <c r="TUZ118" s="19"/>
      <c r="TVA118" s="19"/>
      <c r="TVB118" s="197"/>
      <c r="TVC118" s="196"/>
      <c r="TVD118" s="196"/>
      <c r="TVE118" s="195"/>
      <c r="TVF118" s="196"/>
      <c r="TVG118" s="195"/>
      <c r="TVH118" s="195"/>
      <c r="TVI118" s="195"/>
      <c r="TVJ118" s="18"/>
      <c r="TVK118" s="19"/>
      <c r="TVL118" s="19"/>
      <c r="TVM118" s="19"/>
      <c r="TVN118" s="19"/>
      <c r="TVO118" s="19"/>
      <c r="TVP118" s="19"/>
      <c r="TVQ118" s="19"/>
      <c r="TVR118" s="197"/>
      <c r="TVS118" s="196"/>
      <c r="TVT118" s="196"/>
      <c r="TVU118" s="195"/>
      <c r="TVV118" s="196"/>
      <c r="TVW118" s="195"/>
      <c r="TVX118" s="195"/>
      <c r="TVY118" s="195"/>
      <c r="TVZ118" s="18"/>
      <c r="TWA118" s="19"/>
      <c r="TWB118" s="19"/>
      <c r="TWC118" s="19"/>
      <c r="TWD118" s="19"/>
      <c r="TWE118" s="19"/>
      <c r="TWF118" s="19"/>
      <c r="TWG118" s="19"/>
      <c r="TWH118" s="197"/>
      <c r="TWI118" s="196"/>
      <c r="TWJ118" s="196"/>
      <c r="TWK118" s="195"/>
      <c r="TWL118" s="196"/>
      <c r="TWM118" s="195"/>
      <c r="TWN118" s="195"/>
      <c r="TWO118" s="195"/>
      <c r="TWP118" s="18"/>
      <c r="TWQ118" s="19"/>
      <c r="TWR118" s="19"/>
      <c r="TWS118" s="19"/>
      <c r="TWT118" s="19"/>
      <c r="TWU118" s="19"/>
      <c r="TWV118" s="19"/>
      <c r="TWW118" s="19"/>
      <c r="TWX118" s="197"/>
      <c r="TWY118" s="196"/>
      <c r="TWZ118" s="196"/>
      <c r="TXA118" s="195"/>
      <c r="TXB118" s="196"/>
      <c r="TXC118" s="195"/>
      <c r="TXD118" s="195"/>
      <c r="TXE118" s="195"/>
      <c r="TXF118" s="18"/>
      <c r="TXG118" s="19"/>
      <c r="TXH118" s="19"/>
      <c r="TXI118" s="19"/>
      <c r="TXJ118" s="19"/>
      <c r="TXK118" s="19"/>
      <c r="TXL118" s="19"/>
      <c r="TXM118" s="19"/>
      <c r="TXN118" s="197"/>
      <c r="TXO118" s="196"/>
      <c r="TXP118" s="196"/>
      <c r="TXQ118" s="195"/>
      <c r="TXR118" s="196"/>
      <c r="TXS118" s="195"/>
      <c r="TXT118" s="195"/>
      <c r="TXU118" s="195"/>
      <c r="TXV118" s="18"/>
      <c r="TXW118" s="19"/>
      <c r="TXX118" s="19"/>
      <c r="TXY118" s="19"/>
      <c r="TXZ118" s="19"/>
      <c r="TYA118" s="19"/>
      <c r="TYB118" s="19"/>
      <c r="TYC118" s="19"/>
      <c r="TYD118" s="197"/>
      <c r="TYE118" s="196"/>
      <c r="TYF118" s="196"/>
      <c r="TYG118" s="195"/>
      <c r="TYH118" s="196"/>
      <c r="TYI118" s="195"/>
      <c r="TYJ118" s="195"/>
      <c r="TYK118" s="195"/>
      <c r="TYL118" s="18"/>
      <c r="TYM118" s="19"/>
      <c r="TYN118" s="19"/>
      <c r="TYO118" s="19"/>
      <c r="TYP118" s="19"/>
      <c r="TYQ118" s="19"/>
      <c r="TYR118" s="19"/>
      <c r="TYS118" s="19"/>
      <c r="TYT118" s="197"/>
      <c r="TYU118" s="196"/>
      <c r="TYV118" s="196"/>
      <c r="TYW118" s="195"/>
      <c r="TYX118" s="196"/>
      <c r="TYY118" s="195"/>
      <c r="TYZ118" s="195"/>
      <c r="TZA118" s="195"/>
      <c r="TZB118" s="18"/>
      <c r="TZC118" s="19"/>
      <c r="TZD118" s="19"/>
      <c r="TZE118" s="19"/>
      <c r="TZF118" s="19"/>
      <c r="TZG118" s="19"/>
      <c r="TZH118" s="19"/>
      <c r="TZI118" s="19"/>
      <c r="TZJ118" s="197"/>
      <c r="TZK118" s="196"/>
      <c r="TZL118" s="196"/>
      <c r="TZM118" s="195"/>
      <c r="TZN118" s="196"/>
      <c r="TZO118" s="195"/>
      <c r="TZP118" s="195"/>
      <c r="TZQ118" s="195"/>
      <c r="TZR118" s="18"/>
      <c r="TZS118" s="19"/>
      <c r="TZT118" s="19"/>
      <c r="TZU118" s="19"/>
      <c r="TZV118" s="19"/>
      <c r="TZW118" s="19"/>
      <c r="TZX118" s="19"/>
      <c r="TZY118" s="19"/>
      <c r="TZZ118" s="197"/>
      <c r="UAA118" s="196"/>
      <c r="UAB118" s="196"/>
      <c r="UAC118" s="195"/>
      <c r="UAD118" s="196"/>
      <c r="UAE118" s="195"/>
      <c r="UAF118" s="195"/>
      <c r="UAG118" s="195"/>
      <c r="UAH118" s="18"/>
      <c r="UAI118" s="19"/>
      <c r="UAJ118" s="19"/>
      <c r="UAK118" s="19"/>
      <c r="UAL118" s="19"/>
      <c r="UAM118" s="19"/>
      <c r="UAN118" s="19"/>
      <c r="UAO118" s="19"/>
      <c r="UAP118" s="197"/>
      <c r="UAQ118" s="196"/>
      <c r="UAR118" s="196"/>
      <c r="UAS118" s="195"/>
      <c r="UAT118" s="196"/>
      <c r="UAU118" s="195"/>
      <c r="UAV118" s="195"/>
      <c r="UAW118" s="195"/>
      <c r="UAX118" s="18"/>
      <c r="UAY118" s="19"/>
      <c r="UAZ118" s="19"/>
      <c r="UBA118" s="19"/>
      <c r="UBB118" s="19"/>
      <c r="UBC118" s="19"/>
      <c r="UBD118" s="19"/>
      <c r="UBE118" s="19"/>
      <c r="UBF118" s="197"/>
      <c r="UBG118" s="196"/>
      <c r="UBH118" s="196"/>
      <c r="UBI118" s="195"/>
      <c r="UBJ118" s="196"/>
      <c r="UBK118" s="195"/>
      <c r="UBL118" s="195"/>
      <c r="UBM118" s="195"/>
      <c r="UBN118" s="18"/>
      <c r="UBO118" s="19"/>
      <c r="UBP118" s="19"/>
      <c r="UBQ118" s="19"/>
      <c r="UBR118" s="19"/>
      <c r="UBS118" s="19"/>
      <c r="UBT118" s="19"/>
      <c r="UBU118" s="19"/>
      <c r="UBV118" s="197"/>
      <c r="UBW118" s="196"/>
      <c r="UBX118" s="196"/>
      <c r="UBY118" s="195"/>
      <c r="UBZ118" s="196"/>
      <c r="UCA118" s="195"/>
      <c r="UCB118" s="195"/>
      <c r="UCC118" s="195"/>
      <c r="UCD118" s="18"/>
      <c r="UCE118" s="19"/>
      <c r="UCF118" s="19"/>
      <c r="UCG118" s="19"/>
      <c r="UCH118" s="19"/>
      <c r="UCI118" s="19"/>
      <c r="UCJ118" s="19"/>
      <c r="UCK118" s="19"/>
      <c r="UCL118" s="197"/>
      <c r="UCM118" s="196"/>
      <c r="UCN118" s="196"/>
      <c r="UCO118" s="195"/>
      <c r="UCP118" s="196"/>
      <c r="UCQ118" s="195"/>
      <c r="UCR118" s="195"/>
      <c r="UCS118" s="195"/>
      <c r="UCT118" s="18"/>
      <c r="UCU118" s="19"/>
      <c r="UCV118" s="19"/>
      <c r="UCW118" s="19"/>
      <c r="UCX118" s="19"/>
      <c r="UCY118" s="19"/>
      <c r="UCZ118" s="19"/>
      <c r="UDA118" s="19"/>
      <c r="UDB118" s="197"/>
      <c r="UDC118" s="196"/>
      <c r="UDD118" s="196"/>
      <c r="UDE118" s="195"/>
      <c r="UDF118" s="196"/>
      <c r="UDG118" s="195"/>
      <c r="UDH118" s="195"/>
      <c r="UDI118" s="195"/>
      <c r="UDJ118" s="18"/>
      <c r="UDK118" s="19"/>
      <c r="UDL118" s="19"/>
      <c r="UDM118" s="19"/>
      <c r="UDN118" s="19"/>
      <c r="UDO118" s="19"/>
      <c r="UDP118" s="19"/>
      <c r="UDQ118" s="19"/>
      <c r="UDR118" s="197"/>
      <c r="UDS118" s="196"/>
      <c r="UDT118" s="196"/>
      <c r="UDU118" s="195"/>
      <c r="UDV118" s="196"/>
      <c r="UDW118" s="195"/>
      <c r="UDX118" s="195"/>
      <c r="UDY118" s="195"/>
      <c r="UDZ118" s="18"/>
      <c r="UEA118" s="19"/>
      <c r="UEB118" s="19"/>
      <c r="UEC118" s="19"/>
      <c r="UED118" s="19"/>
      <c r="UEE118" s="19"/>
      <c r="UEF118" s="19"/>
      <c r="UEG118" s="19"/>
      <c r="UEH118" s="197"/>
      <c r="UEI118" s="196"/>
      <c r="UEJ118" s="196"/>
      <c r="UEK118" s="195"/>
      <c r="UEL118" s="196"/>
      <c r="UEM118" s="195"/>
      <c r="UEN118" s="195"/>
      <c r="UEO118" s="195"/>
      <c r="UEP118" s="18"/>
      <c r="UEQ118" s="19"/>
      <c r="UER118" s="19"/>
      <c r="UES118" s="19"/>
      <c r="UET118" s="19"/>
      <c r="UEU118" s="19"/>
      <c r="UEV118" s="19"/>
      <c r="UEW118" s="19"/>
      <c r="UEX118" s="197"/>
      <c r="UEY118" s="196"/>
      <c r="UEZ118" s="196"/>
      <c r="UFA118" s="195"/>
      <c r="UFB118" s="196"/>
      <c r="UFC118" s="195"/>
      <c r="UFD118" s="195"/>
      <c r="UFE118" s="195"/>
      <c r="UFF118" s="18"/>
      <c r="UFG118" s="19"/>
      <c r="UFH118" s="19"/>
      <c r="UFI118" s="19"/>
      <c r="UFJ118" s="19"/>
      <c r="UFK118" s="19"/>
      <c r="UFL118" s="19"/>
      <c r="UFM118" s="19"/>
      <c r="UFN118" s="197"/>
      <c r="UFO118" s="196"/>
      <c r="UFP118" s="196"/>
      <c r="UFQ118" s="195"/>
      <c r="UFR118" s="196"/>
      <c r="UFS118" s="195"/>
      <c r="UFT118" s="195"/>
      <c r="UFU118" s="195"/>
      <c r="UFV118" s="18"/>
      <c r="UFW118" s="19"/>
      <c r="UFX118" s="19"/>
      <c r="UFY118" s="19"/>
      <c r="UFZ118" s="19"/>
      <c r="UGA118" s="19"/>
      <c r="UGB118" s="19"/>
      <c r="UGC118" s="19"/>
      <c r="UGD118" s="197"/>
      <c r="UGE118" s="196"/>
      <c r="UGF118" s="196"/>
      <c r="UGG118" s="195"/>
      <c r="UGH118" s="196"/>
      <c r="UGI118" s="195"/>
      <c r="UGJ118" s="195"/>
      <c r="UGK118" s="195"/>
      <c r="UGL118" s="18"/>
      <c r="UGM118" s="19"/>
      <c r="UGN118" s="19"/>
      <c r="UGO118" s="19"/>
      <c r="UGP118" s="19"/>
      <c r="UGQ118" s="19"/>
      <c r="UGR118" s="19"/>
      <c r="UGS118" s="19"/>
      <c r="UGT118" s="197"/>
      <c r="UGU118" s="196"/>
      <c r="UGV118" s="196"/>
      <c r="UGW118" s="195"/>
      <c r="UGX118" s="196"/>
      <c r="UGY118" s="195"/>
      <c r="UGZ118" s="195"/>
      <c r="UHA118" s="195"/>
      <c r="UHB118" s="18"/>
      <c r="UHC118" s="19"/>
      <c r="UHD118" s="19"/>
      <c r="UHE118" s="19"/>
      <c r="UHF118" s="19"/>
      <c r="UHG118" s="19"/>
      <c r="UHH118" s="19"/>
      <c r="UHI118" s="19"/>
      <c r="UHJ118" s="197"/>
      <c r="UHK118" s="196"/>
      <c r="UHL118" s="196"/>
      <c r="UHM118" s="195"/>
      <c r="UHN118" s="196"/>
      <c r="UHO118" s="195"/>
      <c r="UHP118" s="195"/>
      <c r="UHQ118" s="195"/>
      <c r="UHR118" s="18"/>
      <c r="UHS118" s="19"/>
      <c r="UHT118" s="19"/>
      <c r="UHU118" s="19"/>
      <c r="UHV118" s="19"/>
      <c r="UHW118" s="19"/>
      <c r="UHX118" s="19"/>
      <c r="UHY118" s="19"/>
      <c r="UHZ118" s="197"/>
      <c r="UIA118" s="196"/>
      <c r="UIB118" s="196"/>
      <c r="UIC118" s="195"/>
      <c r="UID118" s="196"/>
      <c r="UIE118" s="195"/>
      <c r="UIF118" s="195"/>
      <c r="UIG118" s="195"/>
      <c r="UIH118" s="18"/>
      <c r="UII118" s="19"/>
      <c r="UIJ118" s="19"/>
      <c r="UIK118" s="19"/>
      <c r="UIL118" s="19"/>
      <c r="UIM118" s="19"/>
      <c r="UIN118" s="19"/>
      <c r="UIO118" s="19"/>
      <c r="UIP118" s="197"/>
      <c r="UIQ118" s="196"/>
      <c r="UIR118" s="196"/>
      <c r="UIS118" s="195"/>
      <c r="UIT118" s="196"/>
      <c r="UIU118" s="195"/>
      <c r="UIV118" s="195"/>
      <c r="UIW118" s="195"/>
      <c r="UIX118" s="18"/>
      <c r="UIY118" s="19"/>
      <c r="UIZ118" s="19"/>
      <c r="UJA118" s="19"/>
      <c r="UJB118" s="19"/>
      <c r="UJC118" s="19"/>
      <c r="UJD118" s="19"/>
      <c r="UJE118" s="19"/>
      <c r="UJF118" s="197"/>
      <c r="UJG118" s="196"/>
      <c r="UJH118" s="196"/>
      <c r="UJI118" s="195"/>
      <c r="UJJ118" s="196"/>
      <c r="UJK118" s="195"/>
      <c r="UJL118" s="195"/>
      <c r="UJM118" s="195"/>
      <c r="UJN118" s="18"/>
      <c r="UJO118" s="19"/>
      <c r="UJP118" s="19"/>
      <c r="UJQ118" s="19"/>
      <c r="UJR118" s="19"/>
      <c r="UJS118" s="19"/>
      <c r="UJT118" s="19"/>
      <c r="UJU118" s="19"/>
      <c r="UJV118" s="197"/>
      <c r="UJW118" s="196"/>
      <c r="UJX118" s="196"/>
      <c r="UJY118" s="195"/>
      <c r="UJZ118" s="196"/>
      <c r="UKA118" s="195"/>
      <c r="UKB118" s="195"/>
      <c r="UKC118" s="195"/>
      <c r="UKD118" s="18"/>
      <c r="UKE118" s="19"/>
      <c r="UKF118" s="19"/>
      <c r="UKG118" s="19"/>
      <c r="UKH118" s="19"/>
      <c r="UKI118" s="19"/>
      <c r="UKJ118" s="19"/>
      <c r="UKK118" s="19"/>
      <c r="UKL118" s="197"/>
      <c r="UKM118" s="196"/>
      <c r="UKN118" s="196"/>
      <c r="UKO118" s="195"/>
      <c r="UKP118" s="196"/>
      <c r="UKQ118" s="195"/>
      <c r="UKR118" s="195"/>
      <c r="UKS118" s="195"/>
      <c r="UKT118" s="18"/>
      <c r="UKU118" s="19"/>
      <c r="UKV118" s="19"/>
      <c r="UKW118" s="19"/>
      <c r="UKX118" s="19"/>
      <c r="UKY118" s="19"/>
      <c r="UKZ118" s="19"/>
      <c r="ULA118" s="19"/>
      <c r="ULB118" s="197"/>
      <c r="ULC118" s="196"/>
      <c r="ULD118" s="196"/>
      <c r="ULE118" s="195"/>
      <c r="ULF118" s="196"/>
      <c r="ULG118" s="195"/>
      <c r="ULH118" s="195"/>
      <c r="ULI118" s="195"/>
      <c r="ULJ118" s="18"/>
      <c r="ULK118" s="19"/>
      <c r="ULL118" s="19"/>
      <c r="ULM118" s="19"/>
      <c r="ULN118" s="19"/>
      <c r="ULO118" s="19"/>
      <c r="ULP118" s="19"/>
      <c r="ULQ118" s="19"/>
      <c r="ULR118" s="197"/>
      <c r="ULS118" s="196"/>
      <c r="ULT118" s="196"/>
      <c r="ULU118" s="195"/>
      <c r="ULV118" s="196"/>
      <c r="ULW118" s="195"/>
      <c r="ULX118" s="195"/>
      <c r="ULY118" s="195"/>
      <c r="ULZ118" s="18"/>
      <c r="UMA118" s="19"/>
      <c r="UMB118" s="19"/>
      <c r="UMC118" s="19"/>
      <c r="UMD118" s="19"/>
      <c r="UME118" s="19"/>
      <c r="UMF118" s="19"/>
      <c r="UMG118" s="19"/>
      <c r="UMH118" s="197"/>
      <c r="UMI118" s="196"/>
      <c r="UMJ118" s="196"/>
      <c r="UMK118" s="195"/>
      <c r="UML118" s="196"/>
      <c r="UMM118" s="195"/>
      <c r="UMN118" s="195"/>
      <c r="UMO118" s="195"/>
      <c r="UMP118" s="18"/>
      <c r="UMQ118" s="19"/>
      <c r="UMR118" s="19"/>
      <c r="UMS118" s="19"/>
      <c r="UMT118" s="19"/>
      <c r="UMU118" s="19"/>
      <c r="UMV118" s="19"/>
      <c r="UMW118" s="19"/>
      <c r="UMX118" s="197"/>
      <c r="UMY118" s="196"/>
      <c r="UMZ118" s="196"/>
      <c r="UNA118" s="195"/>
      <c r="UNB118" s="196"/>
      <c r="UNC118" s="195"/>
      <c r="UND118" s="195"/>
      <c r="UNE118" s="195"/>
      <c r="UNF118" s="18"/>
      <c r="UNG118" s="19"/>
      <c r="UNH118" s="19"/>
      <c r="UNI118" s="19"/>
      <c r="UNJ118" s="19"/>
      <c r="UNK118" s="19"/>
      <c r="UNL118" s="19"/>
      <c r="UNM118" s="19"/>
      <c r="UNN118" s="197"/>
      <c r="UNO118" s="196"/>
      <c r="UNP118" s="196"/>
      <c r="UNQ118" s="195"/>
      <c r="UNR118" s="196"/>
      <c r="UNS118" s="195"/>
      <c r="UNT118" s="195"/>
      <c r="UNU118" s="195"/>
      <c r="UNV118" s="18"/>
      <c r="UNW118" s="19"/>
      <c r="UNX118" s="19"/>
      <c r="UNY118" s="19"/>
      <c r="UNZ118" s="19"/>
      <c r="UOA118" s="19"/>
      <c r="UOB118" s="19"/>
      <c r="UOC118" s="19"/>
      <c r="UOD118" s="197"/>
      <c r="UOE118" s="196"/>
      <c r="UOF118" s="196"/>
      <c r="UOG118" s="195"/>
      <c r="UOH118" s="196"/>
      <c r="UOI118" s="195"/>
      <c r="UOJ118" s="195"/>
      <c r="UOK118" s="195"/>
      <c r="UOL118" s="18"/>
      <c r="UOM118" s="19"/>
      <c r="UON118" s="19"/>
      <c r="UOO118" s="19"/>
      <c r="UOP118" s="19"/>
      <c r="UOQ118" s="19"/>
      <c r="UOR118" s="19"/>
      <c r="UOS118" s="19"/>
      <c r="UOT118" s="197"/>
      <c r="UOU118" s="196"/>
      <c r="UOV118" s="196"/>
      <c r="UOW118" s="195"/>
      <c r="UOX118" s="196"/>
      <c r="UOY118" s="195"/>
      <c r="UOZ118" s="195"/>
      <c r="UPA118" s="195"/>
      <c r="UPB118" s="18"/>
      <c r="UPC118" s="19"/>
      <c r="UPD118" s="19"/>
      <c r="UPE118" s="19"/>
      <c r="UPF118" s="19"/>
      <c r="UPG118" s="19"/>
      <c r="UPH118" s="19"/>
      <c r="UPI118" s="19"/>
      <c r="UPJ118" s="197"/>
      <c r="UPK118" s="196"/>
      <c r="UPL118" s="196"/>
      <c r="UPM118" s="195"/>
      <c r="UPN118" s="196"/>
      <c r="UPO118" s="195"/>
      <c r="UPP118" s="195"/>
      <c r="UPQ118" s="195"/>
      <c r="UPR118" s="18"/>
      <c r="UPS118" s="19"/>
      <c r="UPT118" s="19"/>
      <c r="UPU118" s="19"/>
      <c r="UPV118" s="19"/>
      <c r="UPW118" s="19"/>
      <c r="UPX118" s="19"/>
      <c r="UPY118" s="19"/>
      <c r="UPZ118" s="197"/>
      <c r="UQA118" s="196"/>
      <c r="UQB118" s="196"/>
      <c r="UQC118" s="195"/>
      <c r="UQD118" s="196"/>
      <c r="UQE118" s="195"/>
      <c r="UQF118" s="195"/>
      <c r="UQG118" s="195"/>
      <c r="UQH118" s="18"/>
      <c r="UQI118" s="19"/>
      <c r="UQJ118" s="19"/>
      <c r="UQK118" s="19"/>
      <c r="UQL118" s="19"/>
      <c r="UQM118" s="19"/>
      <c r="UQN118" s="19"/>
      <c r="UQO118" s="19"/>
      <c r="UQP118" s="197"/>
      <c r="UQQ118" s="196"/>
      <c r="UQR118" s="196"/>
      <c r="UQS118" s="195"/>
      <c r="UQT118" s="196"/>
      <c r="UQU118" s="195"/>
      <c r="UQV118" s="195"/>
      <c r="UQW118" s="195"/>
      <c r="UQX118" s="18"/>
      <c r="UQY118" s="19"/>
      <c r="UQZ118" s="19"/>
      <c r="URA118" s="19"/>
      <c r="URB118" s="19"/>
      <c r="URC118" s="19"/>
      <c r="URD118" s="19"/>
      <c r="URE118" s="19"/>
      <c r="URF118" s="197"/>
      <c r="URG118" s="196"/>
      <c r="URH118" s="196"/>
      <c r="URI118" s="195"/>
      <c r="URJ118" s="196"/>
      <c r="URK118" s="195"/>
      <c r="URL118" s="195"/>
      <c r="URM118" s="195"/>
      <c r="URN118" s="18"/>
      <c r="URO118" s="19"/>
      <c r="URP118" s="19"/>
      <c r="URQ118" s="19"/>
      <c r="URR118" s="19"/>
      <c r="URS118" s="19"/>
      <c r="URT118" s="19"/>
      <c r="URU118" s="19"/>
      <c r="URV118" s="197"/>
      <c r="URW118" s="196"/>
      <c r="URX118" s="196"/>
      <c r="URY118" s="195"/>
      <c r="URZ118" s="196"/>
      <c r="USA118" s="195"/>
      <c r="USB118" s="195"/>
      <c r="USC118" s="195"/>
      <c r="USD118" s="18"/>
      <c r="USE118" s="19"/>
      <c r="USF118" s="19"/>
      <c r="USG118" s="19"/>
      <c r="USH118" s="19"/>
      <c r="USI118" s="19"/>
      <c r="USJ118" s="19"/>
      <c r="USK118" s="19"/>
      <c r="USL118" s="197"/>
      <c r="USM118" s="196"/>
      <c r="USN118" s="196"/>
      <c r="USO118" s="195"/>
      <c r="USP118" s="196"/>
      <c r="USQ118" s="195"/>
      <c r="USR118" s="195"/>
      <c r="USS118" s="195"/>
      <c r="UST118" s="18"/>
      <c r="USU118" s="19"/>
      <c r="USV118" s="19"/>
      <c r="USW118" s="19"/>
      <c r="USX118" s="19"/>
      <c r="USY118" s="19"/>
      <c r="USZ118" s="19"/>
      <c r="UTA118" s="19"/>
      <c r="UTB118" s="197"/>
      <c r="UTC118" s="196"/>
      <c r="UTD118" s="196"/>
      <c r="UTE118" s="195"/>
      <c r="UTF118" s="196"/>
      <c r="UTG118" s="195"/>
      <c r="UTH118" s="195"/>
      <c r="UTI118" s="195"/>
      <c r="UTJ118" s="18"/>
      <c r="UTK118" s="19"/>
      <c r="UTL118" s="19"/>
      <c r="UTM118" s="19"/>
      <c r="UTN118" s="19"/>
      <c r="UTO118" s="19"/>
      <c r="UTP118" s="19"/>
      <c r="UTQ118" s="19"/>
      <c r="UTR118" s="197"/>
      <c r="UTS118" s="196"/>
      <c r="UTT118" s="196"/>
      <c r="UTU118" s="195"/>
      <c r="UTV118" s="196"/>
      <c r="UTW118" s="195"/>
      <c r="UTX118" s="195"/>
      <c r="UTY118" s="195"/>
      <c r="UTZ118" s="18"/>
      <c r="UUA118" s="19"/>
      <c r="UUB118" s="19"/>
      <c r="UUC118" s="19"/>
      <c r="UUD118" s="19"/>
      <c r="UUE118" s="19"/>
      <c r="UUF118" s="19"/>
      <c r="UUG118" s="19"/>
      <c r="UUH118" s="197"/>
      <c r="UUI118" s="196"/>
      <c r="UUJ118" s="196"/>
      <c r="UUK118" s="195"/>
      <c r="UUL118" s="196"/>
      <c r="UUM118" s="195"/>
      <c r="UUN118" s="195"/>
      <c r="UUO118" s="195"/>
      <c r="UUP118" s="18"/>
      <c r="UUQ118" s="19"/>
      <c r="UUR118" s="19"/>
      <c r="UUS118" s="19"/>
      <c r="UUT118" s="19"/>
      <c r="UUU118" s="19"/>
      <c r="UUV118" s="19"/>
      <c r="UUW118" s="19"/>
      <c r="UUX118" s="197"/>
      <c r="UUY118" s="196"/>
      <c r="UUZ118" s="196"/>
      <c r="UVA118" s="195"/>
      <c r="UVB118" s="196"/>
      <c r="UVC118" s="195"/>
      <c r="UVD118" s="195"/>
      <c r="UVE118" s="195"/>
      <c r="UVF118" s="18"/>
      <c r="UVG118" s="19"/>
      <c r="UVH118" s="19"/>
      <c r="UVI118" s="19"/>
      <c r="UVJ118" s="19"/>
      <c r="UVK118" s="19"/>
      <c r="UVL118" s="19"/>
      <c r="UVM118" s="19"/>
      <c r="UVN118" s="197"/>
      <c r="UVO118" s="196"/>
      <c r="UVP118" s="196"/>
      <c r="UVQ118" s="195"/>
      <c r="UVR118" s="196"/>
      <c r="UVS118" s="195"/>
      <c r="UVT118" s="195"/>
      <c r="UVU118" s="195"/>
      <c r="UVV118" s="18"/>
      <c r="UVW118" s="19"/>
      <c r="UVX118" s="19"/>
      <c r="UVY118" s="19"/>
      <c r="UVZ118" s="19"/>
      <c r="UWA118" s="19"/>
      <c r="UWB118" s="19"/>
      <c r="UWC118" s="19"/>
      <c r="UWD118" s="197"/>
      <c r="UWE118" s="196"/>
      <c r="UWF118" s="196"/>
      <c r="UWG118" s="195"/>
      <c r="UWH118" s="196"/>
      <c r="UWI118" s="195"/>
      <c r="UWJ118" s="195"/>
      <c r="UWK118" s="195"/>
      <c r="UWL118" s="18"/>
      <c r="UWM118" s="19"/>
      <c r="UWN118" s="19"/>
      <c r="UWO118" s="19"/>
      <c r="UWP118" s="19"/>
      <c r="UWQ118" s="19"/>
      <c r="UWR118" s="19"/>
      <c r="UWS118" s="19"/>
      <c r="UWT118" s="197"/>
      <c r="UWU118" s="196"/>
      <c r="UWV118" s="196"/>
      <c r="UWW118" s="195"/>
      <c r="UWX118" s="196"/>
      <c r="UWY118" s="195"/>
      <c r="UWZ118" s="195"/>
      <c r="UXA118" s="195"/>
      <c r="UXB118" s="18"/>
      <c r="UXC118" s="19"/>
      <c r="UXD118" s="19"/>
      <c r="UXE118" s="19"/>
      <c r="UXF118" s="19"/>
      <c r="UXG118" s="19"/>
      <c r="UXH118" s="19"/>
      <c r="UXI118" s="19"/>
      <c r="UXJ118" s="197"/>
      <c r="UXK118" s="196"/>
      <c r="UXL118" s="196"/>
      <c r="UXM118" s="195"/>
      <c r="UXN118" s="196"/>
      <c r="UXO118" s="195"/>
      <c r="UXP118" s="195"/>
      <c r="UXQ118" s="195"/>
      <c r="UXR118" s="18"/>
      <c r="UXS118" s="19"/>
      <c r="UXT118" s="19"/>
      <c r="UXU118" s="19"/>
      <c r="UXV118" s="19"/>
      <c r="UXW118" s="19"/>
      <c r="UXX118" s="19"/>
      <c r="UXY118" s="19"/>
      <c r="UXZ118" s="197"/>
      <c r="UYA118" s="196"/>
      <c r="UYB118" s="196"/>
      <c r="UYC118" s="195"/>
      <c r="UYD118" s="196"/>
      <c r="UYE118" s="195"/>
      <c r="UYF118" s="195"/>
      <c r="UYG118" s="195"/>
      <c r="UYH118" s="18"/>
      <c r="UYI118" s="19"/>
      <c r="UYJ118" s="19"/>
      <c r="UYK118" s="19"/>
      <c r="UYL118" s="19"/>
      <c r="UYM118" s="19"/>
      <c r="UYN118" s="19"/>
      <c r="UYO118" s="19"/>
      <c r="UYP118" s="197"/>
      <c r="UYQ118" s="196"/>
      <c r="UYR118" s="196"/>
      <c r="UYS118" s="195"/>
      <c r="UYT118" s="196"/>
      <c r="UYU118" s="195"/>
      <c r="UYV118" s="195"/>
      <c r="UYW118" s="195"/>
      <c r="UYX118" s="18"/>
      <c r="UYY118" s="19"/>
      <c r="UYZ118" s="19"/>
      <c r="UZA118" s="19"/>
      <c r="UZB118" s="19"/>
      <c r="UZC118" s="19"/>
      <c r="UZD118" s="19"/>
      <c r="UZE118" s="19"/>
      <c r="UZF118" s="197"/>
      <c r="UZG118" s="196"/>
      <c r="UZH118" s="196"/>
      <c r="UZI118" s="195"/>
      <c r="UZJ118" s="196"/>
      <c r="UZK118" s="195"/>
      <c r="UZL118" s="195"/>
      <c r="UZM118" s="195"/>
      <c r="UZN118" s="18"/>
      <c r="UZO118" s="19"/>
      <c r="UZP118" s="19"/>
      <c r="UZQ118" s="19"/>
      <c r="UZR118" s="19"/>
      <c r="UZS118" s="19"/>
      <c r="UZT118" s="19"/>
      <c r="UZU118" s="19"/>
      <c r="UZV118" s="197"/>
      <c r="UZW118" s="196"/>
      <c r="UZX118" s="196"/>
      <c r="UZY118" s="195"/>
      <c r="UZZ118" s="196"/>
      <c r="VAA118" s="195"/>
      <c r="VAB118" s="195"/>
      <c r="VAC118" s="195"/>
      <c r="VAD118" s="18"/>
      <c r="VAE118" s="19"/>
      <c r="VAF118" s="19"/>
      <c r="VAG118" s="19"/>
      <c r="VAH118" s="19"/>
      <c r="VAI118" s="19"/>
      <c r="VAJ118" s="19"/>
      <c r="VAK118" s="19"/>
      <c r="VAL118" s="197"/>
      <c r="VAM118" s="196"/>
      <c r="VAN118" s="196"/>
      <c r="VAO118" s="195"/>
      <c r="VAP118" s="196"/>
      <c r="VAQ118" s="195"/>
      <c r="VAR118" s="195"/>
      <c r="VAS118" s="195"/>
      <c r="VAT118" s="18"/>
      <c r="VAU118" s="19"/>
      <c r="VAV118" s="19"/>
      <c r="VAW118" s="19"/>
      <c r="VAX118" s="19"/>
      <c r="VAY118" s="19"/>
      <c r="VAZ118" s="19"/>
      <c r="VBA118" s="19"/>
      <c r="VBB118" s="197"/>
      <c r="VBC118" s="196"/>
      <c r="VBD118" s="196"/>
      <c r="VBE118" s="195"/>
      <c r="VBF118" s="196"/>
      <c r="VBG118" s="195"/>
      <c r="VBH118" s="195"/>
      <c r="VBI118" s="195"/>
      <c r="VBJ118" s="18"/>
      <c r="VBK118" s="19"/>
      <c r="VBL118" s="19"/>
      <c r="VBM118" s="19"/>
      <c r="VBN118" s="19"/>
      <c r="VBO118" s="19"/>
      <c r="VBP118" s="19"/>
      <c r="VBQ118" s="19"/>
      <c r="VBR118" s="197"/>
      <c r="VBS118" s="196"/>
      <c r="VBT118" s="196"/>
      <c r="VBU118" s="195"/>
      <c r="VBV118" s="196"/>
      <c r="VBW118" s="195"/>
      <c r="VBX118" s="195"/>
      <c r="VBY118" s="195"/>
      <c r="VBZ118" s="18"/>
      <c r="VCA118" s="19"/>
      <c r="VCB118" s="19"/>
      <c r="VCC118" s="19"/>
      <c r="VCD118" s="19"/>
      <c r="VCE118" s="19"/>
      <c r="VCF118" s="19"/>
      <c r="VCG118" s="19"/>
      <c r="VCH118" s="197"/>
      <c r="VCI118" s="196"/>
      <c r="VCJ118" s="196"/>
      <c r="VCK118" s="195"/>
      <c r="VCL118" s="196"/>
      <c r="VCM118" s="195"/>
      <c r="VCN118" s="195"/>
      <c r="VCO118" s="195"/>
      <c r="VCP118" s="18"/>
      <c r="VCQ118" s="19"/>
      <c r="VCR118" s="19"/>
      <c r="VCS118" s="19"/>
      <c r="VCT118" s="19"/>
      <c r="VCU118" s="19"/>
      <c r="VCV118" s="19"/>
      <c r="VCW118" s="19"/>
      <c r="VCX118" s="197"/>
      <c r="VCY118" s="196"/>
      <c r="VCZ118" s="196"/>
      <c r="VDA118" s="195"/>
      <c r="VDB118" s="196"/>
      <c r="VDC118" s="195"/>
      <c r="VDD118" s="195"/>
      <c r="VDE118" s="195"/>
      <c r="VDF118" s="18"/>
      <c r="VDG118" s="19"/>
      <c r="VDH118" s="19"/>
      <c r="VDI118" s="19"/>
      <c r="VDJ118" s="19"/>
      <c r="VDK118" s="19"/>
      <c r="VDL118" s="19"/>
      <c r="VDM118" s="19"/>
      <c r="VDN118" s="197"/>
      <c r="VDO118" s="196"/>
      <c r="VDP118" s="196"/>
      <c r="VDQ118" s="195"/>
      <c r="VDR118" s="196"/>
      <c r="VDS118" s="195"/>
      <c r="VDT118" s="195"/>
      <c r="VDU118" s="195"/>
      <c r="VDV118" s="18"/>
      <c r="VDW118" s="19"/>
      <c r="VDX118" s="19"/>
      <c r="VDY118" s="19"/>
      <c r="VDZ118" s="19"/>
      <c r="VEA118" s="19"/>
      <c r="VEB118" s="19"/>
      <c r="VEC118" s="19"/>
      <c r="VED118" s="197"/>
      <c r="VEE118" s="196"/>
      <c r="VEF118" s="196"/>
      <c r="VEG118" s="195"/>
      <c r="VEH118" s="196"/>
      <c r="VEI118" s="195"/>
      <c r="VEJ118" s="195"/>
      <c r="VEK118" s="195"/>
      <c r="VEL118" s="18"/>
      <c r="VEM118" s="19"/>
      <c r="VEN118" s="19"/>
      <c r="VEO118" s="19"/>
      <c r="VEP118" s="19"/>
      <c r="VEQ118" s="19"/>
      <c r="VER118" s="19"/>
      <c r="VES118" s="19"/>
      <c r="VET118" s="197"/>
      <c r="VEU118" s="196"/>
      <c r="VEV118" s="196"/>
      <c r="VEW118" s="195"/>
      <c r="VEX118" s="196"/>
      <c r="VEY118" s="195"/>
      <c r="VEZ118" s="195"/>
      <c r="VFA118" s="195"/>
      <c r="VFB118" s="18"/>
      <c r="VFC118" s="19"/>
      <c r="VFD118" s="19"/>
      <c r="VFE118" s="19"/>
      <c r="VFF118" s="19"/>
      <c r="VFG118" s="19"/>
      <c r="VFH118" s="19"/>
      <c r="VFI118" s="19"/>
      <c r="VFJ118" s="197"/>
      <c r="VFK118" s="196"/>
      <c r="VFL118" s="196"/>
      <c r="VFM118" s="195"/>
      <c r="VFN118" s="196"/>
      <c r="VFO118" s="195"/>
      <c r="VFP118" s="195"/>
      <c r="VFQ118" s="195"/>
      <c r="VFR118" s="18"/>
      <c r="VFS118" s="19"/>
      <c r="VFT118" s="19"/>
      <c r="VFU118" s="19"/>
      <c r="VFV118" s="19"/>
      <c r="VFW118" s="19"/>
      <c r="VFX118" s="19"/>
      <c r="VFY118" s="19"/>
      <c r="VFZ118" s="197"/>
      <c r="VGA118" s="196"/>
      <c r="VGB118" s="196"/>
      <c r="VGC118" s="195"/>
      <c r="VGD118" s="196"/>
      <c r="VGE118" s="195"/>
      <c r="VGF118" s="195"/>
      <c r="VGG118" s="195"/>
      <c r="VGH118" s="18"/>
      <c r="VGI118" s="19"/>
      <c r="VGJ118" s="19"/>
      <c r="VGK118" s="19"/>
      <c r="VGL118" s="19"/>
      <c r="VGM118" s="19"/>
      <c r="VGN118" s="19"/>
      <c r="VGO118" s="19"/>
      <c r="VGP118" s="197"/>
      <c r="VGQ118" s="196"/>
      <c r="VGR118" s="196"/>
      <c r="VGS118" s="195"/>
      <c r="VGT118" s="196"/>
      <c r="VGU118" s="195"/>
      <c r="VGV118" s="195"/>
      <c r="VGW118" s="195"/>
      <c r="VGX118" s="18"/>
      <c r="VGY118" s="19"/>
      <c r="VGZ118" s="19"/>
      <c r="VHA118" s="19"/>
      <c r="VHB118" s="19"/>
      <c r="VHC118" s="19"/>
      <c r="VHD118" s="19"/>
      <c r="VHE118" s="19"/>
      <c r="VHF118" s="197"/>
      <c r="VHG118" s="196"/>
      <c r="VHH118" s="196"/>
      <c r="VHI118" s="195"/>
      <c r="VHJ118" s="196"/>
      <c r="VHK118" s="195"/>
      <c r="VHL118" s="195"/>
      <c r="VHM118" s="195"/>
      <c r="VHN118" s="18"/>
      <c r="VHO118" s="19"/>
      <c r="VHP118" s="19"/>
      <c r="VHQ118" s="19"/>
      <c r="VHR118" s="19"/>
      <c r="VHS118" s="19"/>
      <c r="VHT118" s="19"/>
      <c r="VHU118" s="19"/>
      <c r="VHV118" s="197"/>
      <c r="VHW118" s="196"/>
      <c r="VHX118" s="196"/>
      <c r="VHY118" s="195"/>
      <c r="VHZ118" s="196"/>
      <c r="VIA118" s="195"/>
      <c r="VIB118" s="195"/>
      <c r="VIC118" s="195"/>
      <c r="VID118" s="18"/>
      <c r="VIE118" s="19"/>
      <c r="VIF118" s="19"/>
      <c r="VIG118" s="19"/>
      <c r="VIH118" s="19"/>
      <c r="VII118" s="19"/>
      <c r="VIJ118" s="19"/>
      <c r="VIK118" s="19"/>
      <c r="VIL118" s="197"/>
      <c r="VIM118" s="196"/>
      <c r="VIN118" s="196"/>
      <c r="VIO118" s="195"/>
      <c r="VIP118" s="196"/>
      <c r="VIQ118" s="195"/>
      <c r="VIR118" s="195"/>
      <c r="VIS118" s="195"/>
      <c r="VIT118" s="18"/>
      <c r="VIU118" s="19"/>
      <c r="VIV118" s="19"/>
      <c r="VIW118" s="19"/>
      <c r="VIX118" s="19"/>
      <c r="VIY118" s="19"/>
      <c r="VIZ118" s="19"/>
      <c r="VJA118" s="19"/>
      <c r="VJB118" s="197"/>
      <c r="VJC118" s="196"/>
      <c r="VJD118" s="196"/>
      <c r="VJE118" s="195"/>
      <c r="VJF118" s="196"/>
      <c r="VJG118" s="195"/>
      <c r="VJH118" s="195"/>
      <c r="VJI118" s="195"/>
      <c r="VJJ118" s="18"/>
      <c r="VJK118" s="19"/>
      <c r="VJL118" s="19"/>
      <c r="VJM118" s="19"/>
      <c r="VJN118" s="19"/>
      <c r="VJO118" s="19"/>
      <c r="VJP118" s="19"/>
      <c r="VJQ118" s="19"/>
      <c r="VJR118" s="197"/>
      <c r="VJS118" s="196"/>
      <c r="VJT118" s="196"/>
      <c r="VJU118" s="195"/>
      <c r="VJV118" s="196"/>
      <c r="VJW118" s="195"/>
      <c r="VJX118" s="195"/>
      <c r="VJY118" s="195"/>
      <c r="VJZ118" s="18"/>
      <c r="VKA118" s="19"/>
      <c r="VKB118" s="19"/>
      <c r="VKC118" s="19"/>
      <c r="VKD118" s="19"/>
      <c r="VKE118" s="19"/>
      <c r="VKF118" s="19"/>
      <c r="VKG118" s="19"/>
      <c r="VKH118" s="197"/>
      <c r="VKI118" s="196"/>
      <c r="VKJ118" s="196"/>
      <c r="VKK118" s="195"/>
      <c r="VKL118" s="196"/>
      <c r="VKM118" s="195"/>
      <c r="VKN118" s="195"/>
      <c r="VKO118" s="195"/>
      <c r="VKP118" s="18"/>
      <c r="VKQ118" s="19"/>
      <c r="VKR118" s="19"/>
      <c r="VKS118" s="19"/>
      <c r="VKT118" s="19"/>
      <c r="VKU118" s="19"/>
      <c r="VKV118" s="19"/>
      <c r="VKW118" s="19"/>
      <c r="VKX118" s="197"/>
      <c r="VKY118" s="196"/>
      <c r="VKZ118" s="196"/>
      <c r="VLA118" s="195"/>
      <c r="VLB118" s="196"/>
      <c r="VLC118" s="195"/>
      <c r="VLD118" s="195"/>
      <c r="VLE118" s="195"/>
      <c r="VLF118" s="18"/>
      <c r="VLG118" s="19"/>
      <c r="VLH118" s="19"/>
      <c r="VLI118" s="19"/>
      <c r="VLJ118" s="19"/>
      <c r="VLK118" s="19"/>
      <c r="VLL118" s="19"/>
      <c r="VLM118" s="19"/>
      <c r="VLN118" s="197"/>
      <c r="VLO118" s="196"/>
      <c r="VLP118" s="196"/>
      <c r="VLQ118" s="195"/>
      <c r="VLR118" s="196"/>
      <c r="VLS118" s="195"/>
      <c r="VLT118" s="195"/>
      <c r="VLU118" s="195"/>
      <c r="VLV118" s="18"/>
      <c r="VLW118" s="19"/>
      <c r="VLX118" s="19"/>
      <c r="VLY118" s="19"/>
      <c r="VLZ118" s="19"/>
      <c r="VMA118" s="19"/>
      <c r="VMB118" s="19"/>
      <c r="VMC118" s="19"/>
      <c r="VMD118" s="197"/>
      <c r="VME118" s="196"/>
      <c r="VMF118" s="196"/>
      <c r="VMG118" s="195"/>
      <c r="VMH118" s="196"/>
      <c r="VMI118" s="195"/>
      <c r="VMJ118" s="195"/>
      <c r="VMK118" s="195"/>
      <c r="VML118" s="18"/>
      <c r="VMM118" s="19"/>
      <c r="VMN118" s="19"/>
      <c r="VMO118" s="19"/>
      <c r="VMP118" s="19"/>
      <c r="VMQ118" s="19"/>
      <c r="VMR118" s="19"/>
      <c r="VMS118" s="19"/>
      <c r="VMT118" s="197"/>
      <c r="VMU118" s="196"/>
      <c r="VMV118" s="196"/>
      <c r="VMW118" s="195"/>
      <c r="VMX118" s="196"/>
      <c r="VMY118" s="195"/>
      <c r="VMZ118" s="195"/>
      <c r="VNA118" s="195"/>
      <c r="VNB118" s="18"/>
      <c r="VNC118" s="19"/>
      <c r="VND118" s="19"/>
      <c r="VNE118" s="19"/>
      <c r="VNF118" s="19"/>
      <c r="VNG118" s="19"/>
      <c r="VNH118" s="19"/>
      <c r="VNI118" s="19"/>
      <c r="VNJ118" s="197"/>
      <c r="VNK118" s="196"/>
      <c r="VNL118" s="196"/>
      <c r="VNM118" s="195"/>
      <c r="VNN118" s="196"/>
      <c r="VNO118" s="195"/>
      <c r="VNP118" s="195"/>
      <c r="VNQ118" s="195"/>
      <c r="VNR118" s="18"/>
      <c r="VNS118" s="19"/>
      <c r="VNT118" s="19"/>
      <c r="VNU118" s="19"/>
      <c r="VNV118" s="19"/>
      <c r="VNW118" s="19"/>
      <c r="VNX118" s="19"/>
      <c r="VNY118" s="19"/>
      <c r="VNZ118" s="197"/>
      <c r="VOA118" s="196"/>
      <c r="VOB118" s="196"/>
      <c r="VOC118" s="195"/>
      <c r="VOD118" s="196"/>
      <c r="VOE118" s="195"/>
      <c r="VOF118" s="195"/>
      <c r="VOG118" s="195"/>
      <c r="VOH118" s="18"/>
      <c r="VOI118" s="19"/>
      <c r="VOJ118" s="19"/>
      <c r="VOK118" s="19"/>
      <c r="VOL118" s="19"/>
      <c r="VOM118" s="19"/>
      <c r="VON118" s="19"/>
      <c r="VOO118" s="19"/>
      <c r="VOP118" s="197"/>
      <c r="VOQ118" s="196"/>
      <c r="VOR118" s="196"/>
      <c r="VOS118" s="195"/>
      <c r="VOT118" s="196"/>
      <c r="VOU118" s="195"/>
      <c r="VOV118" s="195"/>
      <c r="VOW118" s="195"/>
      <c r="VOX118" s="18"/>
      <c r="VOY118" s="19"/>
      <c r="VOZ118" s="19"/>
      <c r="VPA118" s="19"/>
      <c r="VPB118" s="19"/>
      <c r="VPC118" s="19"/>
      <c r="VPD118" s="19"/>
      <c r="VPE118" s="19"/>
      <c r="VPF118" s="197"/>
      <c r="VPG118" s="196"/>
      <c r="VPH118" s="196"/>
      <c r="VPI118" s="195"/>
      <c r="VPJ118" s="196"/>
      <c r="VPK118" s="195"/>
      <c r="VPL118" s="195"/>
      <c r="VPM118" s="195"/>
      <c r="VPN118" s="18"/>
      <c r="VPO118" s="19"/>
      <c r="VPP118" s="19"/>
      <c r="VPQ118" s="19"/>
      <c r="VPR118" s="19"/>
      <c r="VPS118" s="19"/>
      <c r="VPT118" s="19"/>
      <c r="VPU118" s="19"/>
      <c r="VPV118" s="197"/>
      <c r="VPW118" s="196"/>
      <c r="VPX118" s="196"/>
      <c r="VPY118" s="195"/>
      <c r="VPZ118" s="196"/>
      <c r="VQA118" s="195"/>
      <c r="VQB118" s="195"/>
      <c r="VQC118" s="195"/>
      <c r="VQD118" s="18"/>
      <c r="VQE118" s="19"/>
      <c r="VQF118" s="19"/>
      <c r="VQG118" s="19"/>
      <c r="VQH118" s="19"/>
      <c r="VQI118" s="19"/>
      <c r="VQJ118" s="19"/>
      <c r="VQK118" s="19"/>
      <c r="VQL118" s="197"/>
      <c r="VQM118" s="196"/>
      <c r="VQN118" s="196"/>
      <c r="VQO118" s="195"/>
      <c r="VQP118" s="196"/>
      <c r="VQQ118" s="195"/>
      <c r="VQR118" s="195"/>
      <c r="VQS118" s="195"/>
      <c r="VQT118" s="18"/>
      <c r="VQU118" s="19"/>
      <c r="VQV118" s="19"/>
      <c r="VQW118" s="19"/>
      <c r="VQX118" s="19"/>
      <c r="VQY118" s="19"/>
      <c r="VQZ118" s="19"/>
      <c r="VRA118" s="19"/>
      <c r="VRB118" s="197"/>
      <c r="VRC118" s="196"/>
      <c r="VRD118" s="196"/>
      <c r="VRE118" s="195"/>
      <c r="VRF118" s="196"/>
      <c r="VRG118" s="195"/>
      <c r="VRH118" s="195"/>
      <c r="VRI118" s="195"/>
      <c r="VRJ118" s="18"/>
      <c r="VRK118" s="19"/>
      <c r="VRL118" s="19"/>
      <c r="VRM118" s="19"/>
      <c r="VRN118" s="19"/>
      <c r="VRO118" s="19"/>
      <c r="VRP118" s="19"/>
      <c r="VRQ118" s="19"/>
      <c r="VRR118" s="197"/>
      <c r="VRS118" s="196"/>
      <c r="VRT118" s="196"/>
      <c r="VRU118" s="195"/>
      <c r="VRV118" s="196"/>
      <c r="VRW118" s="195"/>
      <c r="VRX118" s="195"/>
      <c r="VRY118" s="195"/>
      <c r="VRZ118" s="18"/>
      <c r="VSA118" s="19"/>
      <c r="VSB118" s="19"/>
      <c r="VSC118" s="19"/>
      <c r="VSD118" s="19"/>
      <c r="VSE118" s="19"/>
      <c r="VSF118" s="19"/>
      <c r="VSG118" s="19"/>
      <c r="VSH118" s="197"/>
      <c r="VSI118" s="196"/>
      <c r="VSJ118" s="196"/>
      <c r="VSK118" s="195"/>
      <c r="VSL118" s="196"/>
      <c r="VSM118" s="195"/>
      <c r="VSN118" s="195"/>
      <c r="VSO118" s="195"/>
      <c r="VSP118" s="18"/>
      <c r="VSQ118" s="19"/>
      <c r="VSR118" s="19"/>
      <c r="VSS118" s="19"/>
      <c r="VST118" s="19"/>
      <c r="VSU118" s="19"/>
      <c r="VSV118" s="19"/>
      <c r="VSW118" s="19"/>
      <c r="VSX118" s="197"/>
      <c r="VSY118" s="196"/>
      <c r="VSZ118" s="196"/>
      <c r="VTA118" s="195"/>
      <c r="VTB118" s="196"/>
      <c r="VTC118" s="195"/>
      <c r="VTD118" s="195"/>
      <c r="VTE118" s="195"/>
      <c r="VTF118" s="18"/>
      <c r="VTG118" s="19"/>
      <c r="VTH118" s="19"/>
      <c r="VTI118" s="19"/>
      <c r="VTJ118" s="19"/>
      <c r="VTK118" s="19"/>
      <c r="VTL118" s="19"/>
      <c r="VTM118" s="19"/>
      <c r="VTN118" s="197"/>
      <c r="VTO118" s="196"/>
      <c r="VTP118" s="196"/>
      <c r="VTQ118" s="195"/>
      <c r="VTR118" s="196"/>
      <c r="VTS118" s="195"/>
      <c r="VTT118" s="195"/>
      <c r="VTU118" s="195"/>
      <c r="VTV118" s="18"/>
      <c r="VTW118" s="19"/>
      <c r="VTX118" s="19"/>
      <c r="VTY118" s="19"/>
      <c r="VTZ118" s="19"/>
      <c r="VUA118" s="19"/>
      <c r="VUB118" s="19"/>
      <c r="VUC118" s="19"/>
      <c r="VUD118" s="197"/>
      <c r="VUE118" s="196"/>
      <c r="VUF118" s="196"/>
      <c r="VUG118" s="195"/>
      <c r="VUH118" s="196"/>
      <c r="VUI118" s="195"/>
      <c r="VUJ118" s="195"/>
      <c r="VUK118" s="195"/>
      <c r="VUL118" s="18"/>
      <c r="VUM118" s="19"/>
      <c r="VUN118" s="19"/>
      <c r="VUO118" s="19"/>
      <c r="VUP118" s="19"/>
      <c r="VUQ118" s="19"/>
      <c r="VUR118" s="19"/>
      <c r="VUS118" s="19"/>
      <c r="VUT118" s="197"/>
      <c r="VUU118" s="196"/>
      <c r="VUV118" s="196"/>
      <c r="VUW118" s="195"/>
      <c r="VUX118" s="196"/>
      <c r="VUY118" s="195"/>
      <c r="VUZ118" s="195"/>
      <c r="VVA118" s="195"/>
      <c r="VVB118" s="18"/>
      <c r="VVC118" s="19"/>
      <c r="VVD118" s="19"/>
      <c r="VVE118" s="19"/>
      <c r="VVF118" s="19"/>
      <c r="VVG118" s="19"/>
      <c r="VVH118" s="19"/>
      <c r="VVI118" s="19"/>
      <c r="VVJ118" s="197"/>
      <c r="VVK118" s="196"/>
      <c r="VVL118" s="196"/>
      <c r="VVM118" s="195"/>
      <c r="VVN118" s="196"/>
      <c r="VVO118" s="195"/>
      <c r="VVP118" s="195"/>
      <c r="VVQ118" s="195"/>
      <c r="VVR118" s="18"/>
      <c r="VVS118" s="19"/>
      <c r="VVT118" s="19"/>
      <c r="VVU118" s="19"/>
      <c r="VVV118" s="19"/>
      <c r="VVW118" s="19"/>
      <c r="VVX118" s="19"/>
      <c r="VVY118" s="19"/>
      <c r="VVZ118" s="197"/>
      <c r="VWA118" s="196"/>
      <c r="VWB118" s="196"/>
      <c r="VWC118" s="195"/>
      <c r="VWD118" s="196"/>
      <c r="VWE118" s="195"/>
      <c r="VWF118" s="195"/>
      <c r="VWG118" s="195"/>
      <c r="VWH118" s="18"/>
      <c r="VWI118" s="19"/>
      <c r="VWJ118" s="19"/>
      <c r="VWK118" s="19"/>
      <c r="VWL118" s="19"/>
      <c r="VWM118" s="19"/>
      <c r="VWN118" s="19"/>
      <c r="VWO118" s="19"/>
      <c r="VWP118" s="197"/>
      <c r="VWQ118" s="196"/>
      <c r="VWR118" s="196"/>
      <c r="VWS118" s="195"/>
      <c r="VWT118" s="196"/>
      <c r="VWU118" s="195"/>
      <c r="VWV118" s="195"/>
      <c r="VWW118" s="195"/>
      <c r="VWX118" s="18"/>
      <c r="VWY118" s="19"/>
      <c r="VWZ118" s="19"/>
      <c r="VXA118" s="19"/>
      <c r="VXB118" s="19"/>
      <c r="VXC118" s="19"/>
      <c r="VXD118" s="19"/>
      <c r="VXE118" s="19"/>
      <c r="VXF118" s="197"/>
      <c r="VXG118" s="196"/>
      <c r="VXH118" s="196"/>
      <c r="VXI118" s="195"/>
      <c r="VXJ118" s="196"/>
      <c r="VXK118" s="195"/>
      <c r="VXL118" s="195"/>
      <c r="VXM118" s="195"/>
      <c r="VXN118" s="18"/>
      <c r="VXO118" s="19"/>
      <c r="VXP118" s="19"/>
      <c r="VXQ118" s="19"/>
      <c r="VXR118" s="19"/>
      <c r="VXS118" s="19"/>
      <c r="VXT118" s="19"/>
      <c r="VXU118" s="19"/>
      <c r="VXV118" s="197"/>
      <c r="VXW118" s="196"/>
      <c r="VXX118" s="196"/>
      <c r="VXY118" s="195"/>
      <c r="VXZ118" s="196"/>
      <c r="VYA118" s="195"/>
      <c r="VYB118" s="195"/>
      <c r="VYC118" s="195"/>
      <c r="VYD118" s="18"/>
      <c r="VYE118" s="19"/>
      <c r="VYF118" s="19"/>
      <c r="VYG118" s="19"/>
      <c r="VYH118" s="19"/>
      <c r="VYI118" s="19"/>
      <c r="VYJ118" s="19"/>
      <c r="VYK118" s="19"/>
      <c r="VYL118" s="197"/>
      <c r="VYM118" s="196"/>
      <c r="VYN118" s="196"/>
      <c r="VYO118" s="195"/>
      <c r="VYP118" s="196"/>
      <c r="VYQ118" s="195"/>
      <c r="VYR118" s="195"/>
      <c r="VYS118" s="195"/>
      <c r="VYT118" s="18"/>
      <c r="VYU118" s="19"/>
      <c r="VYV118" s="19"/>
      <c r="VYW118" s="19"/>
      <c r="VYX118" s="19"/>
      <c r="VYY118" s="19"/>
      <c r="VYZ118" s="19"/>
      <c r="VZA118" s="19"/>
      <c r="VZB118" s="197"/>
      <c r="VZC118" s="196"/>
      <c r="VZD118" s="196"/>
      <c r="VZE118" s="195"/>
      <c r="VZF118" s="196"/>
      <c r="VZG118" s="195"/>
      <c r="VZH118" s="195"/>
      <c r="VZI118" s="195"/>
      <c r="VZJ118" s="18"/>
      <c r="VZK118" s="19"/>
      <c r="VZL118" s="19"/>
      <c r="VZM118" s="19"/>
      <c r="VZN118" s="19"/>
      <c r="VZO118" s="19"/>
      <c r="VZP118" s="19"/>
      <c r="VZQ118" s="19"/>
      <c r="VZR118" s="197"/>
      <c r="VZS118" s="196"/>
      <c r="VZT118" s="196"/>
      <c r="VZU118" s="195"/>
      <c r="VZV118" s="196"/>
      <c r="VZW118" s="195"/>
      <c r="VZX118" s="195"/>
      <c r="VZY118" s="195"/>
      <c r="VZZ118" s="18"/>
      <c r="WAA118" s="19"/>
      <c r="WAB118" s="19"/>
      <c r="WAC118" s="19"/>
      <c r="WAD118" s="19"/>
      <c r="WAE118" s="19"/>
      <c r="WAF118" s="19"/>
      <c r="WAG118" s="19"/>
      <c r="WAH118" s="197"/>
      <c r="WAI118" s="196"/>
      <c r="WAJ118" s="196"/>
      <c r="WAK118" s="195"/>
      <c r="WAL118" s="196"/>
      <c r="WAM118" s="195"/>
      <c r="WAN118" s="195"/>
      <c r="WAO118" s="195"/>
      <c r="WAP118" s="18"/>
      <c r="WAQ118" s="19"/>
      <c r="WAR118" s="19"/>
      <c r="WAS118" s="19"/>
      <c r="WAT118" s="19"/>
      <c r="WAU118" s="19"/>
      <c r="WAV118" s="19"/>
      <c r="WAW118" s="19"/>
      <c r="WAX118" s="197"/>
      <c r="WAY118" s="196"/>
      <c r="WAZ118" s="196"/>
      <c r="WBA118" s="195"/>
      <c r="WBB118" s="196"/>
      <c r="WBC118" s="195"/>
      <c r="WBD118" s="195"/>
      <c r="WBE118" s="195"/>
      <c r="WBF118" s="18"/>
      <c r="WBG118" s="19"/>
      <c r="WBH118" s="19"/>
      <c r="WBI118" s="19"/>
      <c r="WBJ118" s="19"/>
      <c r="WBK118" s="19"/>
      <c r="WBL118" s="19"/>
      <c r="WBM118" s="19"/>
      <c r="WBN118" s="197"/>
      <c r="WBO118" s="196"/>
      <c r="WBP118" s="196"/>
      <c r="WBQ118" s="195"/>
      <c r="WBR118" s="196"/>
      <c r="WBS118" s="195"/>
      <c r="WBT118" s="195"/>
      <c r="WBU118" s="195"/>
      <c r="WBV118" s="18"/>
      <c r="WBW118" s="19"/>
      <c r="WBX118" s="19"/>
      <c r="WBY118" s="19"/>
      <c r="WBZ118" s="19"/>
      <c r="WCA118" s="19"/>
      <c r="WCB118" s="19"/>
      <c r="WCC118" s="19"/>
      <c r="WCD118" s="197"/>
      <c r="WCE118" s="196"/>
      <c r="WCF118" s="196"/>
      <c r="WCG118" s="195"/>
      <c r="WCH118" s="196"/>
      <c r="WCI118" s="195"/>
      <c r="WCJ118" s="195"/>
      <c r="WCK118" s="195"/>
      <c r="WCL118" s="18"/>
      <c r="WCM118" s="19"/>
      <c r="WCN118" s="19"/>
      <c r="WCO118" s="19"/>
      <c r="WCP118" s="19"/>
      <c r="WCQ118" s="19"/>
      <c r="WCR118" s="19"/>
      <c r="WCS118" s="19"/>
      <c r="WCT118" s="197"/>
      <c r="WCU118" s="196"/>
      <c r="WCV118" s="196"/>
      <c r="WCW118" s="195"/>
      <c r="WCX118" s="196"/>
      <c r="WCY118" s="195"/>
      <c r="WCZ118" s="195"/>
      <c r="WDA118" s="195"/>
      <c r="WDB118" s="18"/>
      <c r="WDC118" s="19"/>
      <c r="WDD118" s="19"/>
      <c r="WDE118" s="19"/>
      <c r="WDF118" s="19"/>
      <c r="WDG118" s="19"/>
      <c r="WDH118" s="19"/>
      <c r="WDI118" s="19"/>
      <c r="WDJ118" s="197"/>
      <c r="WDK118" s="196"/>
      <c r="WDL118" s="196"/>
      <c r="WDM118" s="195"/>
      <c r="WDN118" s="196"/>
      <c r="WDO118" s="195"/>
      <c r="WDP118" s="195"/>
      <c r="WDQ118" s="195"/>
      <c r="WDR118" s="18"/>
      <c r="WDS118" s="19"/>
      <c r="WDT118" s="19"/>
      <c r="WDU118" s="19"/>
      <c r="WDV118" s="19"/>
      <c r="WDW118" s="19"/>
      <c r="WDX118" s="19"/>
      <c r="WDY118" s="19"/>
      <c r="WDZ118" s="197"/>
      <c r="WEA118" s="196"/>
      <c r="WEB118" s="196"/>
      <c r="WEC118" s="195"/>
      <c r="WED118" s="196"/>
      <c r="WEE118" s="195"/>
      <c r="WEF118" s="195"/>
      <c r="WEG118" s="195"/>
      <c r="WEH118" s="18"/>
      <c r="WEI118" s="19"/>
      <c r="WEJ118" s="19"/>
      <c r="WEK118" s="19"/>
      <c r="WEL118" s="19"/>
      <c r="WEM118" s="19"/>
      <c r="WEN118" s="19"/>
      <c r="WEO118" s="19"/>
      <c r="WEP118" s="197"/>
      <c r="WEQ118" s="196"/>
      <c r="WER118" s="196"/>
      <c r="WES118" s="195"/>
      <c r="WET118" s="196"/>
      <c r="WEU118" s="195"/>
      <c r="WEV118" s="195"/>
      <c r="WEW118" s="195"/>
      <c r="WEX118" s="18"/>
      <c r="WEY118" s="19"/>
      <c r="WEZ118" s="19"/>
      <c r="WFA118" s="19"/>
      <c r="WFB118" s="19"/>
      <c r="WFC118" s="19"/>
      <c r="WFD118" s="19"/>
      <c r="WFE118" s="19"/>
      <c r="WFF118" s="197"/>
      <c r="WFG118" s="196"/>
      <c r="WFH118" s="196"/>
      <c r="WFI118" s="195"/>
      <c r="WFJ118" s="196"/>
      <c r="WFK118" s="195"/>
      <c r="WFL118" s="195"/>
      <c r="WFM118" s="195"/>
      <c r="WFN118" s="18"/>
      <c r="WFO118" s="19"/>
      <c r="WFP118" s="19"/>
      <c r="WFQ118" s="19"/>
      <c r="WFR118" s="19"/>
      <c r="WFS118" s="19"/>
      <c r="WFT118" s="19"/>
      <c r="WFU118" s="19"/>
      <c r="WFV118" s="197"/>
      <c r="WFW118" s="196"/>
      <c r="WFX118" s="196"/>
      <c r="WFY118" s="195"/>
      <c r="WFZ118" s="196"/>
      <c r="WGA118" s="195"/>
      <c r="WGB118" s="195"/>
      <c r="WGC118" s="195"/>
      <c r="WGD118" s="18"/>
      <c r="WGE118" s="19"/>
      <c r="WGF118" s="19"/>
      <c r="WGG118" s="19"/>
      <c r="WGH118" s="19"/>
      <c r="WGI118" s="19"/>
      <c r="WGJ118" s="19"/>
      <c r="WGK118" s="19"/>
      <c r="WGL118" s="197"/>
      <c r="WGM118" s="196"/>
      <c r="WGN118" s="196"/>
      <c r="WGO118" s="195"/>
      <c r="WGP118" s="196"/>
      <c r="WGQ118" s="195"/>
      <c r="WGR118" s="195"/>
      <c r="WGS118" s="195"/>
      <c r="WGT118" s="18"/>
      <c r="WGU118" s="19"/>
      <c r="WGV118" s="19"/>
      <c r="WGW118" s="19"/>
      <c r="WGX118" s="19"/>
      <c r="WGY118" s="19"/>
      <c r="WGZ118" s="19"/>
      <c r="WHA118" s="19"/>
      <c r="WHB118" s="197"/>
      <c r="WHC118" s="196"/>
      <c r="WHD118" s="196"/>
      <c r="WHE118" s="195"/>
      <c r="WHF118" s="196"/>
      <c r="WHG118" s="195"/>
      <c r="WHH118" s="195"/>
      <c r="WHI118" s="195"/>
      <c r="WHJ118" s="18"/>
      <c r="WHK118" s="19"/>
      <c r="WHL118" s="19"/>
      <c r="WHM118" s="19"/>
      <c r="WHN118" s="19"/>
      <c r="WHO118" s="19"/>
      <c r="WHP118" s="19"/>
      <c r="WHQ118" s="19"/>
      <c r="WHR118" s="197"/>
      <c r="WHS118" s="196"/>
      <c r="WHT118" s="196"/>
      <c r="WHU118" s="195"/>
      <c r="WHV118" s="196"/>
      <c r="WHW118" s="195"/>
      <c r="WHX118" s="195"/>
      <c r="WHY118" s="195"/>
      <c r="WHZ118" s="18"/>
      <c r="WIA118" s="19"/>
      <c r="WIB118" s="19"/>
      <c r="WIC118" s="19"/>
      <c r="WID118" s="19"/>
      <c r="WIE118" s="19"/>
      <c r="WIF118" s="19"/>
      <c r="WIG118" s="19"/>
      <c r="WIH118" s="197"/>
      <c r="WII118" s="196"/>
      <c r="WIJ118" s="196"/>
      <c r="WIK118" s="195"/>
      <c r="WIL118" s="196"/>
      <c r="WIM118" s="195"/>
      <c r="WIN118" s="195"/>
      <c r="WIO118" s="195"/>
      <c r="WIP118" s="18"/>
      <c r="WIQ118" s="19"/>
      <c r="WIR118" s="19"/>
      <c r="WIS118" s="19"/>
      <c r="WIT118" s="19"/>
      <c r="WIU118" s="19"/>
      <c r="WIV118" s="19"/>
      <c r="WIW118" s="19"/>
      <c r="WIX118" s="197"/>
      <c r="WIY118" s="196"/>
      <c r="WIZ118" s="196"/>
      <c r="WJA118" s="195"/>
      <c r="WJB118" s="196"/>
      <c r="WJC118" s="195"/>
      <c r="WJD118" s="195"/>
      <c r="WJE118" s="195"/>
      <c r="WJF118" s="18"/>
      <c r="WJG118" s="19"/>
      <c r="WJH118" s="19"/>
      <c r="WJI118" s="19"/>
      <c r="WJJ118" s="19"/>
      <c r="WJK118" s="19"/>
      <c r="WJL118" s="19"/>
      <c r="WJM118" s="19"/>
      <c r="WJN118" s="197"/>
      <c r="WJO118" s="196"/>
      <c r="WJP118" s="196"/>
      <c r="WJQ118" s="195"/>
      <c r="WJR118" s="196"/>
      <c r="WJS118" s="195"/>
      <c r="WJT118" s="195"/>
      <c r="WJU118" s="195"/>
      <c r="WJV118" s="18"/>
      <c r="WJW118" s="19"/>
      <c r="WJX118" s="19"/>
      <c r="WJY118" s="19"/>
      <c r="WJZ118" s="19"/>
      <c r="WKA118" s="19"/>
      <c r="WKB118" s="19"/>
      <c r="WKC118" s="19"/>
      <c r="WKD118" s="197"/>
      <c r="WKE118" s="196"/>
      <c r="WKF118" s="196"/>
      <c r="WKG118" s="195"/>
      <c r="WKH118" s="196"/>
      <c r="WKI118" s="195"/>
      <c r="WKJ118" s="195"/>
      <c r="WKK118" s="195"/>
      <c r="WKL118" s="18"/>
      <c r="WKM118" s="19"/>
      <c r="WKN118" s="19"/>
      <c r="WKO118" s="19"/>
      <c r="WKP118" s="19"/>
      <c r="WKQ118" s="19"/>
      <c r="WKR118" s="19"/>
      <c r="WKS118" s="19"/>
      <c r="WKT118" s="197"/>
      <c r="WKU118" s="196"/>
      <c r="WKV118" s="196"/>
      <c r="WKW118" s="195"/>
      <c r="WKX118" s="196"/>
      <c r="WKY118" s="195"/>
      <c r="WKZ118" s="195"/>
      <c r="WLA118" s="195"/>
      <c r="WLB118" s="18"/>
      <c r="WLC118" s="19"/>
      <c r="WLD118" s="19"/>
      <c r="WLE118" s="19"/>
      <c r="WLF118" s="19"/>
      <c r="WLG118" s="19"/>
      <c r="WLH118" s="19"/>
      <c r="WLI118" s="19"/>
      <c r="WLJ118" s="197"/>
      <c r="WLK118" s="196"/>
      <c r="WLL118" s="196"/>
      <c r="WLM118" s="195"/>
      <c r="WLN118" s="196"/>
      <c r="WLO118" s="195"/>
      <c r="WLP118" s="195"/>
      <c r="WLQ118" s="195"/>
      <c r="WLR118" s="18"/>
      <c r="WLS118" s="19"/>
      <c r="WLT118" s="19"/>
      <c r="WLU118" s="19"/>
      <c r="WLV118" s="19"/>
      <c r="WLW118" s="19"/>
      <c r="WLX118" s="19"/>
      <c r="WLY118" s="19"/>
      <c r="WLZ118" s="197"/>
      <c r="WMA118" s="196"/>
      <c r="WMB118" s="196"/>
      <c r="WMC118" s="195"/>
      <c r="WMD118" s="196"/>
      <c r="WME118" s="195"/>
      <c r="WMF118" s="195"/>
      <c r="WMG118" s="195"/>
      <c r="WMH118" s="18"/>
      <c r="WMI118" s="19"/>
      <c r="WMJ118" s="19"/>
      <c r="WMK118" s="19"/>
      <c r="WML118" s="19"/>
      <c r="WMM118" s="19"/>
      <c r="WMN118" s="19"/>
      <c r="WMO118" s="19"/>
      <c r="WMP118" s="197"/>
      <c r="WMQ118" s="196"/>
      <c r="WMR118" s="196"/>
      <c r="WMS118" s="195"/>
      <c r="WMT118" s="196"/>
      <c r="WMU118" s="195"/>
      <c r="WMV118" s="195"/>
      <c r="WMW118" s="195"/>
      <c r="WMX118" s="18"/>
      <c r="WMY118" s="19"/>
      <c r="WMZ118" s="19"/>
      <c r="WNA118" s="19"/>
      <c r="WNB118" s="19"/>
      <c r="WNC118" s="19"/>
      <c r="WND118" s="19"/>
      <c r="WNE118" s="19"/>
      <c r="WNF118" s="197"/>
      <c r="WNG118" s="196"/>
      <c r="WNH118" s="196"/>
      <c r="WNI118" s="195"/>
      <c r="WNJ118" s="196"/>
      <c r="WNK118" s="195"/>
      <c r="WNL118" s="195"/>
      <c r="WNM118" s="195"/>
      <c r="WNN118" s="18"/>
      <c r="WNO118" s="19"/>
      <c r="WNP118" s="19"/>
      <c r="WNQ118" s="19"/>
      <c r="WNR118" s="19"/>
      <c r="WNS118" s="19"/>
      <c r="WNT118" s="19"/>
      <c r="WNU118" s="19"/>
      <c r="WNV118" s="197"/>
      <c r="WNW118" s="196"/>
      <c r="WNX118" s="196"/>
      <c r="WNY118" s="195"/>
      <c r="WNZ118" s="196"/>
      <c r="WOA118" s="195"/>
      <c r="WOB118" s="195"/>
      <c r="WOC118" s="195"/>
      <c r="WOD118" s="18"/>
      <c r="WOE118" s="19"/>
      <c r="WOF118" s="19"/>
      <c r="WOG118" s="19"/>
      <c r="WOH118" s="19"/>
      <c r="WOI118" s="19"/>
      <c r="WOJ118" s="19"/>
      <c r="WOK118" s="19"/>
      <c r="WOL118" s="197"/>
      <c r="WOM118" s="196"/>
      <c r="WON118" s="196"/>
      <c r="WOO118" s="195"/>
      <c r="WOP118" s="196"/>
      <c r="WOQ118" s="195"/>
      <c r="WOR118" s="195"/>
      <c r="WOS118" s="195"/>
      <c r="WOT118" s="18"/>
      <c r="WOU118" s="19"/>
      <c r="WOV118" s="19"/>
      <c r="WOW118" s="19"/>
      <c r="WOX118" s="19"/>
      <c r="WOY118" s="19"/>
      <c r="WOZ118" s="19"/>
      <c r="WPA118" s="19"/>
      <c r="WPB118" s="197"/>
      <c r="WPC118" s="196"/>
      <c r="WPD118" s="196"/>
      <c r="WPE118" s="195"/>
      <c r="WPF118" s="196"/>
      <c r="WPG118" s="195"/>
      <c r="WPH118" s="195"/>
      <c r="WPI118" s="195"/>
      <c r="WPJ118" s="18"/>
      <c r="WPK118" s="19"/>
      <c r="WPL118" s="19"/>
      <c r="WPM118" s="19"/>
      <c r="WPN118" s="19"/>
      <c r="WPO118" s="19"/>
      <c r="WPP118" s="19"/>
      <c r="WPQ118" s="19"/>
      <c r="WPR118" s="197"/>
      <c r="WPS118" s="196"/>
      <c r="WPT118" s="196"/>
      <c r="WPU118" s="195"/>
      <c r="WPV118" s="196"/>
      <c r="WPW118" s="195"/>
      <c r="WPX118" s="195"/>
      <c r="WPY118" s="195"/>
      <c r="WPZ118" s="18"/>
      <c r="WQA118" s="19"/>
      <c r="WQB118" s="19"/>
      <c r="WQC118" s="19"/>
      <c r="WQD118" s="19"/>
      <c r="WQE118" s="19"/>
      <c r="WQF118" s="19"/>
      <c r="WQG118" s="19"/>
      <c r="WQH118" s="197"/>
      <c r="WQI118" s="196"/>
      <c r="WQJ118" s="196"/>
      <c r="WQK118" s="195"/>
      <c r="WQL118" s="196"/>
      <c r="WQM118" s="195"/>
      <c r="WQN118" s="195"/>
      <c r="WQO118" s="195"/>
      <c r="WQP118" s="18"/>
      <c r="WQQ118" s="19"/>
      <c r="WQR118" s="19"/>
      <c r="WQS118" s="19"/>
      <c r="WQT118" s="19"/>
      <c r="WQU118" s="19"/>
      <c r="WQV118" s="19"/>
      <c r="WQW118" s="19"/>
      <c r="WQX118" s="197"/>
      <c r="WQY118" s="196"/>
      <c r="WQZ118" s="196"/>
      <c r="WRA118" s="195"/>
      <c r="WRB118" s="196"/>
      <c r="WRC118" s="195"/>
      <c r="WRD118" s="195"/>
      <c r="WRE118" s="195"/>
      <c r="WRF118" s="18"/>
      <c r="WRG118" s="19"/>
      <c r="WRH118" s="19"/>
      <c r="WRI118" s="19"/>
      <c r="WRJ118" s="19"/>
      <c r="WRK118" s="19"/>
      <c r="WRL118" s="19"/>
      <c r="WRM118" s="19"/>
      <c r="WRN118" s="197"/>
      <c r="WRO118" s="196"/>
      <c r="WRP118" s="196"/>
      <c r="WRQ118" s="195"/>
      <c r="WRR118" s="196"/>
      <c r="WRS118" s="195"/>
      <c r="WRT118" s="195"/>
      <c r="WRU118" s="195"/>
      <c r="WRV118" s="18"/>
      <c r="WRW118" s="19"/>
      <c r="WRX118" s="19"/>
      <c r="WRY118" s="19"/>
      <c r="WRZ118" s="19"/>
      <c r="WSA118" s="19"/>
      <c r="WSB118" s="19"/>
      <c r="WSC118" s="19"/>
      <c r="WSD118" s="197"/>
      <c r="WSE118" s="196"/>
      <c r="WSF118" s="196"/>
      <c r="WSG118" s="195"/>
      <c r="WSH118" s="196"/>
      <c r="WSI118" s="195"/>
      <c r="WSJ118" s="195"/>
      <c r="WSK118" s="195"/>
      <c r="WSL118" s="18"/>
      <c r="WSM118" s="19"/>
      <c r="WSN118" s="19"/>
      <c r="WSO118" s="19"/>
      <c r="WSP118" s="19"/>
      <c r="WSQ118" s="19"/>
      <c r="WSR118" s="19"/>
      <c r="WSS118" s="19"/>
      <c r="WST118" s="197"/>
      <c r="WSU118" s="196"/>
      <c r="WSV118" s="196"/>
      <c r="WSW118" s="195"/>
      <c r="WSX118" s="196"/>
      <c r="WSY118" s="195"/>
      <c r="WSZ118" s="195"/>
      <c r="WTA118" s="195"/>
      <c r="WTB118" s="18"/>
      <c r="WTC118" s="19"/>
      <c r="WTD118" s="19"/>
      <c r="WTE118" s="19"/>
      <c r="WTF118" s="19"/>
      <c r="WTG118" s="19"/>
      <c r="WTH118" s="19"/>
      <c r="WTI118" s="19"/>
      <c r="WTJ118" s="197"/>
      <c r="WTK118" s="196"/>
      <c r="WTL118" s="196"/>
      <c r="WTM118" s="195"/>
      <c r="WTN118" s="196"/>
      <c r="WTO118" s="195"/>
      <c r="WTP118" s="195"/>
      <c r="WTQ118" s="195"/>
      <c r="WTR118" s="18"/>
      <c r="WTS118" s="19"/>
      <c r="WTT118" s="19"/>
      <c r="WTU118" s="19"/>
      <c r="WTV118" s="19"/>
      <c r="WTW118" s="19"/>
      <c r="WTX118" s="19"/>
      <c r="WTY118" s="19"/>
      <c r="WTZ118" s="197"/>
      <c r="WUA118" s="196"/>
      <c r="WUB118" s="196"/>
      <c r="WUC118" s="195"/>
      <c r="WUD118" s="196"/>
      <c r="WUE118" s="195"/>
      <c r="WUF118" s="195"/>
      <c r="WUG118" s="195"/>
      <c r="WUH118" s="18"/>
      <c r="WUI118" s="19"/>
      <c r="WUJ118" s="19"/>
      <c r="WUK118" s="19"/>
      <c r="WUL118" s="19"/>
      <c r="WUM118" s="19"/>
      <c r="WUN118" s="19"/>
      <c r="WUO118" s="19"/>
      <c r="WUP118" s="197"/>
      <c r="WUQ118" s="196"/>
      <c r="WUR118" s="196"/>
      <c r="WUS118" s="195"/>
      <c r="WUT118" s="196"/>
      <c r="WUU118" s="195"/>
      <c r="WUV118" s="195"/>
      <c r="WUW118" s="195"/>
      <c r="WUX118" s="18"/>
      <c r="WUY118" s="19"/>
      <c r="WUZ118" s="19"/>
      <c r="WVA118" s="19"/>
      <c r="WVB118" s="19"/>
      <c r="WVC118" s="19"/>
      <c r="WVD118" s="19"/>
      <c r="WVE118" s="19"/>
      <c r="WVF118" s="197"/>
      <c r="WVG118" s="196"/>
      <c r="WVH118" s="196"/>
      <c r="WVI118" s="195"/>
      <c r="WVJ118" s="196"/>
      <c r="WVK118" s="195"/>
      <c r="WVL118" s="195"/>
      <c r="WVM118" s="195"/>
      <c r="WVN118" s="18"/>
      <c r="WVO118" s="19"/>
      <c r="WVP118" s="19"/>
      <c r="WVQ118" s="19"/>
      <c r="WVR118" s="19"/>
      <c r="WVS118" s="19"/>
      <c r="WVT118" s="19"/>
      <c r="WVU118" s="19"/>
      <c r="WVV118" s="197"/>
      <c r="WVW118" s="196"/>
      <c r="WVX118" s="196"/>
      <c r="WVY118" s="195"/>
      <c r="WVZ118" s="196"/>
      <c r="WWA118" s="195"/>
      <c r="WWB118" s="195"/>
      <c r="WWC118" s="195"/>
      <c r="WWD118" s="18"/>
      <c r="WWE118" s="19"/>
      <c r="WWF118" s="19"/>
      <c r="WWG118" s="19"/>
      <c r="WWH118" s="19"/>
      <c r="WWI118" s="19"/>
      <c r="WWJ118" s="19"/>
      <c r="WWK118" s="19"/>
      <c r="WWL118" s="197"/>
      <c r="WWM118" s="196"/>
      <c r="WWN118" s="196"/>
      <c r="WWO118" s="195"/>
      <c r="WWP118" s="196"/>
      <c r="WWQ118" s="195"/>
      <c r="WWR118" s="195"/>
      <c r="WWS118" s="195"/>
      <c r="WWT118" s="18"/>
      <c r="WWU118" s="19"/>
      <c r="WWV118" s="19"/>
      <c r="WWW118" s="19"/>
      <c r="WWX118" s="19"/>
      <c r="WWY118" s="19"/>
      <c r="WWZ118" s="19"/>
      <c r="WXA118" s="19"/>
      <c r="WXB118" s="197"/>
      <c r="WXC118" s="196"/>
      <c r="WXD118" s="196"/>
      <c r="WXE118" s="195"/>
      <c r="WXF118" s="196"/>
      <c r="WXG118" s="195"/>
      <c r="WXH118" s="195"/>
      <c r="WXI118" s="195"/>
      <c r="WXJ118" s="18"/>
      <c r="WXK118" s="19"/>
      <c r="WXL118" s="19"/>
      <c r="WXM118" s="19"/>
      <c r="WXN118" s="19"/>
      <c r="WXO118" s="19"/>
      <c r="WXP118" s="19"/>
      <c r="WXQ118" s="19"/>
      <c r="WXR118" s="197"/>
      <c r="WXS118" s="196"/>
      <c r="WXT118" s="196"/>
      <c r="WXU118" s="195"/>
      <c r="WXV118" s="196"/>
      <c r="WXW118" s="195"/>
      <c r="WXX118" s="195"/>
      <c r="WXY118" s="195"/>
      <c r="WXZ118" s="18"/>
      <c r="WYA118" s="19"/>
      <c r="WYB118" s="19"/>
      <c r="WYC118" s="19"/>
      <c r="WYD118" s="19"/>
      <c r="WYE118" s="19"/>
      <c r="WYF118" s="19"/>
      <c r="WYG118" s="19"/>
      <c r="WYH118" s="197"/>
      <c r="WYI118" s="196"/>
      <c r="WYJ118" s="196"/>
      <c r="WYK118" s="195"/>
      <c r="WYL118" s="196"/>
      <c r="WYM118" s="195"/>
      <c r="WYN118" s="195"/>
      <c r="WYO118" s="195"/>
      <c r="WYP118" s="18"/>
      <c r="WYQ118" s="19"/>
      <c r="WYR118" s="19"/>
      <c r="WYS118" s="19"/>
      <c r="WYT118" s="19"/>
      <c r="WYU118" s="19"/>
      <c r="WYV118" s="19"/>
      <c r="WYW118" s="19"/>
      <c r="WYX118" s="197"/>
      <c r="WYY118" s="196"/>
      <c r="WYZ118" s="196"/>
      <c r="WZA118" s="195"/>
      <c r="WZB118" s="196"/>
      <c r="WZC118" s="195"/>
      <c r="WZD118" s="195"/>
      <c r="WZE118" s="195"/>
      <c r="WZF118" s="18"/>
      <c r="WZG118" s="19"/>
      <c r="WZH118" s="19"/>
      <c r="WZI118" s="19"/>
      <c r="WZJ118" s="19"/>
      <c r="WZK118" s="19"/>
      <c r="WZL118" s="19"/>
      <c r="WZM118" s="19"/>
      <c r="WZN118" s="197"/>
      <c r="WZO118" s="196"/>
      <c r="WZP118" s="196"/>
      <c r="WZQ118" s="195"/>
      <c r="WZR118" s="196"/>
      <c r="WZS118" s="195"/>
      <c r="WZT118" s="195"/>
      <c r="WZU118" s="195"/>
      <c r="WZV118" s="18"/>
      <c r="WZW118" s="19"/>
      <c r="WZX118" s="19"/>
      <c r="WZY118" s="19"/>
      <c r="WZZ118" s="19"/>
      <c r="XAA118" s="19"/>
      <c r="XAB118" s="19"/>
      <c r="XAC118" s="19"/>
      <c r="XAD118" s="197"/>
      <c r="XAE118" s="196"/>
      <c r="XAF118" s="196"/>
      <c r="XAG118" s="195"/>
      <c r="XAH118" s="196"/>
      <c r="XAI118" s="195"/>
      <c r="XAJ118" s="195"/>
      <c r="XAK118" s="195"/>
      <c r="XAL118" s="18"/>
      <c r="XAM118" s="19"/>
      <c r="XAN118" s="19"/>
      <c r="XAO118" s="19"/>
      <c r="XAP118" s="19"/>
      <c r="XAQ118" s="19"/>
      <c r="XAR118" s="19"/>
      <c r="XAS118" s="19"/>
      <c r="XAT118" s="197"/>
      <c r="XAU118" s="196"/>
      <c r="XAV118" s="196"/>
      <c r="XAW118" s="195"/>
      <c r="XAX118" s="196"/>
      <c r="XAY118" s="195"/>
      <c r="XAZ118" s="195"/>
      <c r="XBA118" s="195"/>
      <c r="XBB118" s="18"/>
      <c r="XBC118" s="19"/>
      <c r="XBD118" s="19"/>
      <c r="XBE118" s="19"/>
      <c r="XBF118" s="19"/>
      <c r="XBG118" s="19"/>
      <c r="XBH118" s="19"/>
      <c r="XBI118" s="19"/>
      <c r="XBJ118" s="197"/>
      <c r="XBK118" s="196"/>
      <c r="XBL118" s="196"/>
      <c r="XBM118" s="195"/>
      <c r="XBN118" s="196"/>
      <c r="XBO118" s="195"/>
      <c r="XBP118" s="195"/>
      <c r="XBQ118" s="195"/>
      <c r="XBR118" s="18"/>
      <c r="XBS118" s="19"/>
      <c r="XBT118" s="19"/>
      <c r="XBU118" s="19"/>
      <c r="XBV118" s="19"/>
      <c r="XBW118" s="19"/>
      <c r="XBX118" s="19"/>
      <c r="XBY118" s="19"/>
      <c r="XBZ118" s="197"/>
      <c r="XCA118" s="196"/>
      <c r="XCB118" s="196"/>
      <c r="XCC118" s="195"/>
      <c r="XCD118" s="196"/>
      <c r="XCE118" s="195"/>
      <c r="XCF118" s="195"/>
      <c r="XCG118" s="195"/>
      <c r="XCH118" s="18"/>
      <c r="XCI118" s="19"/>
      <c r="XCJ118" s="19"/>
      <c r="XCK118" s="19"/>
      <c r="XCL118" s="19"/>
      <c r="XCM118" s="19"/>
      <c r="XCN118" s="19"/>
      <c r="XCO118" s="19"/>
      <c r="XCP118" s="197"/>
      <c r="XCQ118" s="196"/>
      <c r="XCR118" s="196"/>
      <c r="XCS118" s="195"/>
      <c r="XCT118" s="196"/>
      <c r="XCU118" s="195"/>
      <c r="XCV118" s="195"/>
      <c r="XCW118" s="195"/>
      <c r="XCX118" s="18"/>
      <c r="XCY118" s="19"/>
      <c r="XCZ118" s="19"/>
      <c r="XDA118" s="19"/>
      <c r="XDB118" s="19"/>
      <c r="XDC118" s="19"/>
      <c r="XDD118" s="19"/>
      <c r="XDE118" s="19"/>
      <c r="XDF118" s="197"/>
      <c r="XDG118" s="196"/>
      <c r="XDH118" s="196"/>
      <c r="XDI118" s="195"/>
      <c r="XDJ118" s="196"/>
      <c r="XDK118" s="195"/>
      <c r="XDL118" s="195"/>
      <c r="XDM118" s="195"/>
      <c r="XDN118" s="18"/>
      <c r="XDO118" s="19"/>
      <c r="XDP118" s="19"/>
      <c r="XDQ118" s="19"/>
      <c r="XDR118" s="19"/>
      <c r="XDS118" s="19"/>
      <c r="XDT118" s="19"/>
      <c r="XDU118" s="19"/>
      <c r="XDV118" s="197"/>
      <c r="XDW118" s="196"/>
      <c r="XDX118" s="196"/>
      <c r="XDY118" s="195"/>
      <c r="XDZ118" s="196"/>
      <c r="XEA118" s="195"/>
      <c r="XEB118" s="195"/>
      <c r="XEC118" s="195"/>
      <c r="XED118" s="18"/>
      <c r="XEE118" s="19"/>
      <c r="XEF118" s="19"/>
      <c r="XEG118" s="19"/>
      <c r="XEH118" s="19"/>
      <c r="XEI118" s="19"/>
      <c r="XEJ118" s="19"/>
      <c r="XEK118" s="19"/>
      <c r="XEL118" s="197"/>
      <c r="XEM118" s="196"/>
      <c r="XEN118" s="196"/>
      <c r="XEO118" s="195"/>
      <c r="XEP118" s="196"/>
      <c r="XEQ118" s="195"/>
      <c r="XER118" s="195"/>
      <c r="XES118" s="195"/>
      <c r="XET118" s="18"/>
      <c r="XEU118" s="19"/>
      <c r="XEV118" s="19"/>
      <c r="XEW118" s="19"/>
      <c r="XEX118" s="19"/>
      <c r="XEY118" s="19"/>
      <c r="XEZ118" s="19"/>
      <c r="XFA118" s="19"/>
      <c r="XFB118" s="197"/>
      <c r="XFC118" s="196"/>
    </row>
    <row r="119" spans="1:16383" s="21" customFormat="1" x14ac:dyDescent="0.25">
      <c r="A119" s="41"/>
      <c r="B119" s="42"/>
      <c r="C119" s="41"/>
      <c r="D119" s="42"/>
      <c r="E119" s="42"/>
      <c r="F119" s="42"/>
      <c r="G119" s="43"/>
      <c r="H119" s="44"/>
      <c r="I119" s="44"/>
      <c r="J119" s="44"/>
      <c r="K119" s="44"/>
      <c r="L119" s="44"/>
      <c r="M119" s="44"/>
      <c r="N119" s="44"/>
      <c r="O119" s="45"/>
      <c r="P119" s="41"/>
      <c r="Q119" s="16"/>
      <c r="R119" s="17"/>
      <c r="S119" s="17"/>
      <c r="T119" s="17"/>
      <c r="U119" s="17"/>
      <c r="V119" s="18"/>
      <c r="W119" s="19"/>
      <c r="X119" s="19"/>
      <c r="Y119" s="19"/>
      <c r="Z119" s="19"/>
      <c r="AA119" s="19"/>
      <c r="AB119" s="19"/>
      <c r="AC119" s="19"/>
      <c r="AD119" s="20"/>
      <c r="AE119" s="16"/>
      <c r="AF119" s="16"/>
      <c r="AG119" s="17"/>
      <c r="AH119" s="16"/>
      <c r="AI119" s="17"/>
      <c r="AJ119" s="17"/>
      <c r="AK119" s="17"/>
      <c r="AL119" s="18"/>
      <c r="AM119" s="19"/>
      <c r="AN119" s="19"/>
      <c r="AO119" s="19"/>
      <c r="AP119" s="19"/>
      <c r="AQ119" s="19"/>
      <c r="AR119" s="19"/>
      <c r="AS119" s="19"/>
      <c r="AT119" s="20"/>
      <c r="AU119" s="16"/>
      <c r="AV119" s="16"/>
      <c r="AW119" s="17"/>
      <c r="AX119" s="16"/>
      <c r="AY119" s="17"/>
      <c r="AZ119" s="17"/>
      <c r="BA119" s="17"/>
      <c r="BB119" s="18"/>
      <c r="BC119" s="19"/>
      <c r="BD119" s="19"/>
      <c r="BE119" s="19"/>
      <c r="BF119" s="19"/>
      <c r="BG119" s="19"/>
      <c r="BH119" s="19"/>
      <c r="BI119" s="19"/>
      <c r="BJ119" s="20"/>
      <c r="BK119" s="16"/>
      <c r="BL119" s="16"/>
      <c r="BM119" s="17"/>
      <c r="BN119" s="16"/>
      <c r="BO119" s="17"/>
      <c r="BP119" s="17"/>
      <c r="BQ119" s="17"/>
      <c r="BR119" s="18"/>
      <c r="BS119" s="19"/>
      <c r="BT119" s="19"/>
      <c r="BU119" s="19"/>
      <c r="BV119" s="19"/>
      <c r="BW119" s="19"/>
      <c r="BX119" s="19"/>
      <c r="BY119" s="19"/>
      <c r="BZ119" s="20"/>
      <c r="CA119" s="16"/>
      <c r="CB119" s="16"/>
      <c r="CC119" s="17"/>
      <c r="CD119" s="16"/>
      <c r="CE119" s="17"/>
      <c r="CF119" s="17"/>
      <c r="CG119" s="17"/>
      <c r="CH119" s="18"/>
      <c r="CI119" s="19"/>
      <c r="CJ119" s="19"/>
      <c r="CK119" s="19"/>
      <c r="CL119" s="19"/>
      <c r="CM119" s="19"/>
      <c r="CN119" s="19"/>
      <c r="CO119" s="19"/>
      <c r="CP119" s="20"/>
      <c r="CQ119" s="16"/>
      <c r="CR119" s="16"/>
      <c r="CS119" s="17"/>
      <c r="CT119" s="16"/>
      <c r="CU119" s="17"/>
      <c r="CV119" s="17"/>
      <c r="CW119" s="17"/>
      <c r="CX119" s="18"/>
      <c r="CY119" s="19"/>
      <c r="CZ119" s="19"/>
      <c r="DA119" s="19"/>
      <c r="DB119" s="19"/>
      <c r="DC119" s="19"/>
      <c r="DD119" s="19"/>
      <c r="DE119" s="19"/>
      <c r="DF119" s="197"/>
      <c r="DG119" s="196"/>
      <c r="DH119" s="196"/>
      <c r="DI119" s="195"/>
      <c r="DJ119" s="196"/>
      <c r="DK119" s="195"/>
      <c r="DL119" s="195"/>
      <c r="DM119" s="195"/>
      <c r="DN119" s="18"/>
      <c r="DO119" s="19"/>
      <c r="DP119" s="19"/>
      <c r="DQ119" s="19"/>
      <c r="DR119" s="19"/>
      <c r="DS119" s="19"/>
      <c r="DT119" s="19"/>
      <c r="DU119" s="19"/>
      <c r="DV119" s="197"/>
      <c r="DW119" s="196"/>
      <c r="DX119" s="196"/>
      <c r="DY119" s="195"/>
      <c r="DZ119" s="196"/>
      <c r="EA119" s="195"/>
      <c r="EB119" s="195"/>
      <c r="EC119" s="195"/>
      <c r="ED119" s="18"/>
      <c r="EE119" s="19"/>
      <c r="EF119" s="19"/>
      <c r="EG119" s="19"/>
      <c r="EH119" s="19"/>
      <c r="EI119" s="19"/>
      <c r="EJ119" s="19"/>
      <c r="EK119" s="19"/>
      <c r="EL119" s="197"/>
      <c r="EM119" s="196"/>
      <c r="EN119" s="196"/>
      <c r="EO119" s="195"/>
      <c r="EP119" s="196"/>
      <c r="EQ119" s="195"/>
      <c r="ER119" s="195"/>
      <c r="ES119" s="195"/>
      <c r="ET119" s="18"/>
      <c r="EU119" s="19"/>
      <c r="EV119" s="19"/>
      <c r="EW119" s="19"/>
      <c r="EX119" s="19"/>
      <c r="EY119" s="19"/>
      <c r="EZ119" s="19"/>
      <c r="FA119" s="19"/>
      <c r="FB119" s="197"/>
      <c r="FC119" s="196"/>
      <c r="FD119" s="196"/>
      <c r="FE119" s="195"/>
      <c r="FF119" s="196"/>
      <c r="FG119" s="195"/>
      <c r="FH119" s="195"/>
      <c r="FI119" s="195"/>
      <c r="FJ119" s="18"/>
      <c r="FK119" s="19"/>
      <c r="FL119" s="19"/>
      <c r="FM119" s="19"/>
      <c r="FN119" s="19"/>
      <c r="FO119" s="19"/>
      <c r="FP119" s="19"/>
      <c r="FQ119" s="19"/>
      <c r="FR119" s="197"/>
      <c r="FS119" s="196"/>
      <c r="FT119" s="196"/>
      <c r="FU119" s="195"/>
      <c r="FV119" s="196"/>
      <c r="FW119" s="195"/>
      <c r="FX119" s="195"/>
      <c r="FY119" s="195"/>
      <c r="FZ119" s="18"/>
      <c r="GA119" s="19"/>
      <c r="GB119" s="19"/>
      <c r="GC119" s="19"/>
      <c r="GD119" s="19"/>
      <c r="GE119" s="19"/>
      <c r="GF119" s="19"/>
      <c r="GG119" s="19"/>
      <c r="GH119" s="197"/>
      <c r="GI119" s="196"/>
      <c r="GJ119" s="196"/>
      <c r="GK119" s="195"/>
      <c r="GL119" s="196"/>
      <c r="GM119" s="195"/>
      <c r="GN119" s="195"/>
      <c r="GO119" s="195"/>
      <c r="GP119" s="18"/>
      <c r="GQ119" s="19"/>
      <c r="GR119" s="19"/>
      <c r="GS119" s="19"/>
      <c r="GT119" s="19"/>
      <c r="GU119" s="19"/>
      <c r="GV119" s="19"/>
      <c r="GW119" s="19"/>
      <c r="GX119" s="197"/>
      <c r="GY119" s="196"/>
      <c r="GZ119" s="196"/>
      <c r="HA119" s="195"/>
      <c r="HB119" s="196"/>
      <c r="HC119" s="195"/>
      <c r="HD119" s="195"/>
      <c r="HE119" s="195"/>
      <c r="HF119" s="18"/>
      <c r="HG119" s="19"/>
      <c r="HH119" s="19"/>
      <c r="HI119" s="19"/>
      <c r="HJ119" s="19"/>
      <c r="HK119" s="19"/>
      <c r="HL119" s="19"/>
      <c r="HM119" s="19"/>
      <c r="HN119" s="197"/>
      <c r="HO119" s="196"/>
      <c r="HP119" s="196"/>
      <c r="HQ119" s="195"/>
      <c r="HR119" s="196"/>
      <c r="HS119" s="195"/>
      <c r="HT119" s="195"/>
      <c r="HU119" s="195"/>
      <c r="HV119" s="18"/>
      <c r="HW119" s="19"/>
      <c r="HX119" s="19"/>
      <c r="HY119" s="19"/>
      <c r="HZ119" s="19"/>
      <c r="IA119" s="19"/>
      <c r="IB119" s="19"/>
      <c r="IC119" s="19"/>
      <c r="ID119" s="197"/>
      <c r="IE119" s="196"/>
      <c r="IF119" s="196"/>
      <c r="IG119" s="195"/>
      <c r="IH119" s="196"/>
      <c r="II119" s="195"/>
      <c r="IJ119" s="195"/>
      <c r="IK119" s="195"/>
      <c r="IL119" s="18"/>
      <c r="IM119" s="19"/>
      <c r="IN119" s="19"/>
      <c r="IO119" s="19"/>
      <c r="IP119" s="19"/>
      <c r="IQ119" s="19"/>
      <c r="IR119" s="19"/>
      <c r="IS119" s="19"/>
      <c r="IT119" s="197"/>
      <c r="IU119" s="196"/>
      <c r="IV119" s="196"/>
      <c r="IW119" s="195"/>
      <c r="IX119" s="196"/>
      <c r="IY119" s="195"/>
      <c r="IZ119" s="195"/>
      <c r="JA119" s="195"/>
      <c r="JB119" s="18"/>
      <c r="JC119" s="19"/>
      <c r="JD119" s="19"/>
      <c r="JE119" s="19"/>
      <c r="JF119" s="19"/>
      <c r="JG119" s="19"/>
      <c r="JH119" s="19"/>
      <c r="JI119" s="19"/>
      <c r="JJ119" s="197"/>
      <c r="JK119" s="196"/>
      <c r="JL119" s="196"/>
      <c r="JM119" s="195"/>
      <c r="JN119" s="196"/>
      <c r="JO119" s="195"/>
      <c r="JP119" s="195"/>
      <c r="JQ119" s="195"/>
      <c r="JR119" s="18"/>
      <c r="JS119" s="19"/>
      <c r="JT119" s="19"/>
      <c r="JU119" s="19"/>
      <c r="JV119" s="19"/>
      <c r="JW119" s="19"/>
      <c r="JX119" s="19"/>
      <c r="JY119" s="19"/>
      <c r="JZ119" s="197"/>
      <c r="KA119" s="196"/>
      <c r="KB119" s="196"/>
      <c r="KC119" s="195"/>
      <c r="KD119" s="196"/>
      <c r="KE119" s="195"/>
      <c r="KF119" s="195"/>
      <c r="KG119" s="195"/>
      <c r="KH119" s="18"/>
      <c r="KI119" s="19"/>
      <c r="KJ119" s="19"/>
      <c r="KK119" s="19"/>
      <c r="KL119" s="19"/>
      <c r="KM119" s="19"/>
      <c r="KN119" s="19"/>
      <c r="KO119" s="19"/>
      <c r="KP119" s="197"/>
      <c r="KQ119" s="196"/>
      <c r="KR119" s="196"/>
      <c r="KS119" s="195"/>
      <c r="KT119" s="196"/>
      <c r="KU119" s="195"/>
      <c r="KV119" s="195"/>
      <c r="KW119" s="195"/>
      <c r="KX119" s="18"/>
      <c r="KY119" s="19"/>
      <c r="KZ119" s="19"/>
      <c r="LA119" s="19"/>
      <c r="LB119" s="19"/>
      <c r="LC119" s="19"/>
      <c r="LD119" s="19"/>
      <c r="LE119" s="19"/>
      <c r="LF119" s="197"/>
      <c r="LG119" s="196"/>
      <c r="LH119" s="196"/>
      <c r="LI119" s="195"/>
      <c r="LJ119" s="196"/>
      <c r="LK119" s="195"/>
      <c r="LL119" s="195"/>
      <c r="LM119" s="195"/>
      <c r="LN119" s="18"/>
      <c r="LO119" s="19"/>
      <c r="LP119" s="19"/>
      <c r="LQ119" s="19"/>
      <c r="LR119" s="19"/>
      <c r="LS119" s="19"/>
      <c r="LT119" s="19"/>
      <c r="LU119" s="19"/>
      <c r="LV119" s="197"/>
      <c r="LW119" s="196"/>
      <c r="LX119" s="196"/>
      <c r="LY119" s="195"/>
      <c r="LZ119" s="196"/>
      <c r="MA119" s="195"/>
      <c r="MB119" s="195"/>
      <c r="MC119" s="195"/>
      <c r="MD119" s="18"/>
      <c r="ME119" s="19"/>
      <c r="MF119" s="19"/>
      <c r="MG119" s="19"/>
      <c r="MH119" s="19"/>
      <c r="MI119" s="19"/>
      <c r="MJ119" s="19"/>
      <c r="MK119" s="19"/>
      <c r="ML119" s="197"/>
      <c r="MM119" s="196"/>
      <c r="MN119" s="196"/>
      <c r="MO119" s="195"/>
      <c r="MP119" s="196"/>
      <c r="MQ119" s="195"/>
      <c r="MR119" s="195"/>
      <c r="MS119" s="195"/>
      <c r="MT119" s="18"/>
      <c r="MU119" s="19"/>
      <c r="MV119" s="19"/>
      <c r="MW119" s="19"/>
      <c r="MX119" s="19"/>
      <c r="MY119" s="19"/>
      <c r="MZ119" s="19"/>
      <c r="NA119" s="19"/>
      <c r="NB119" s="197"/>
      <c r="NC119" s="196"/>
      <c r="ND119" s="196"/>
      <c r="NE119" s="195"/>
      <c r="NF119" s="196"/>
      <c r="NG119" s="195"/>
      <c r="NH119" s="195"/>
      <c r="NI119" s="195"/>
      <c r="NJ119" s="18"/>
      <c r="NK119" s="19"/>
      <c r="NL119" s="19"/>
      <c r="NM119" s="19"/>
      <c r="NN119" s="19"/>
      <c r="NO119" s="19"/>
      <c r="NP119" s="19"/>
      <c r="NQ119" s="19"/>
      <c r="NR119" s="197"/>
      <c r="NS119" s="196"/>
      <c r="NT119" s="196"/>
      <c r="NU119" s="195"/>
      <c r="NV119" s="196"/>
      <c r="NW119" s="195"/>
      <c r="NX119" s="195"/>
      <c r="NY119" s="195"/>
      <c r="NZ119" s="18"/>
      <c r="OA119" s="19"/>
      <c r="OB119" s="19"/>
      <c r="OC119" s="19"/>
      <c r="OD119" s="19"/>
      <c r="OE119" s="19"/>
      <c r="OF119" s="19"/>
      <c r="OG119" s="19"/>
      <c r="OH119" s="197"/>
      <c r="OI119" s="196"/>
      <c r="OJ119" s="196"/>
      <c r="OK119" s="195"/>
      <c r="OL119" s="196"/>
      <c r="OM119" s="195"/>
      <c r="ON119" s="195"/>
      <c r="OO119" s="195"/>
      <c r="OP119" s="18"/>
      <c r="OQ119" s="19"/>
      <c r="OR119" s="19"/>
      <c r="OS119" s="19"/>
      <c r="OT119" s="19"/>
      <c r="OU119" s="19"/>
      <c r="OV119" s="19"/>
      <c r="OW119" s="19"/>
      <c r="OX119" s="197"/>
      <c r="OY119" s="196"/>
      <c r="OZ119" s="196"/>
      <c r="PA119" s="195"/>
      <c r="PB119" s="196"/>
      <c r="PC119" s="195"/>
      <c r="PD119" s="195"/>
      <c r="PE119" s="195"/>
      <c r="PF119" s="18"/>
      <c r="PG119" s="19"/>
      <c r="PH119" s="19"/>
      <c r="PI119" s="19"/>
      <c r="PJ119" s="19"/>
      <c r="PK119" s="19"/>
      <c r="PL119" s="19"/>
      <c r="PM119" s="19"/>
      <c r="PN119" s="197"/>
      <c r="PO119" s="196"/>
      <c r="PP119" s="196"/>
      <c r="PQ119" s="195"/>
      <c r="PR119" s="196"/>
      <c r="PS119" s="195"/>
      <c r="PT119" s="195"/>
      <c r="PU119" s="195"/>
      <c r="PV119" s="18"/>
      <c r="PW119" s="19"/>
      <c r="PX119" s="19"/>
      <c r="PY119" s="19"/>
      <c r="PZ119" s="19"/>
      <c r="QA119" s="19"/>
      <c r="QB119" s="19"/>
      <c r="QC119" s="19"/>
      <c r="QD119" s="197"/>
      <c r="QE119" s="196"/>
      <c r="QF119" s="196"/>
      <c r="QG119" s="195"/>
      <c r="QH119" s="196"/>
      <c r="QI119" s="195"/>
      <c r="QJ119" s="195"/>
      <c r="QK119" s="195"/>
      <c r="QL119" s="18"/>
      <c r="QM119" s="19"/>
      <c r="QN119" s="19"/>
      <c r="QO119" s="19"/>
      <c r="QP119" s="19"/>
      <c r="QQ119" s="19"/>
      <c r="QR119" s="19"/>
      <c r="QS119" s="19"/>
      <c r="QT119" s="197"/>
      <c r="QU119" s="196"/>
      <c r="QV119" s="196"/>
      <c r="QW119" s="195"/>
      <c r="QX119" s="196"/>
      <c r="QY119" s="195"/>
      <c r="QZ119" s="195"/>
      <c r="RA119" s="195"/>
      <c r="RB119" s="18"/>
      <c r="RC119" s="19"/>
      <c r="RD119" s="19"/>
      <c r="RE119" s="19"/>
      <c r="RF119" s="19"/>
      <c r="RG119" s="19"/>
      <c r="RH119" s="19"/>
      <c r="RI119" s="19"/>
      <c r="RJ119" s="197"/>
      <c r="RK119" s="196"/>
      <c r="RL119" s="196"/>
      <c r="RM119" s="195"/>
      <c r="RN119" s="196"/>
      <c r="RO119" s="195"/>
      <c r="RP119" s="195"/>
      <c r="RQ119" s="195"/>
      <c r="RR119" s="18"/>
      <c r="RS119" s="19"/>
      <c r="RT119" s="19"/>
      <c r="RU119" s="19"/>
      <c r="RV119" s="19"/>
      <c r="RW119" s="19"/>
      <c r="RX119" s="19"/>
      <c r="RY119" s="19"/>
      <c r="RZ119" s="197"/>
      <c r="SA119" s="196"/>
      <c r="SB119" s="196"/>
      <c r="SC119" s="195"/>
      <c r="SD119" s="196"/>
      <c r="SE119" s="195"/>
      <c r="SF119" s="195"/>
      <c r="SG119" s="195"/>
      <c r="SH119" s="18"/>
      <c r="SI119" s="19"/>
      <c r="SJ119" s="19"/>
      <c r="SK119" s="19"/>
      <c r="SL119" s="19"/>
      <c r="SM119" s="19"/>
      <c r="SN119" s="19"/>
      <c r="SO119" s="19"/>
      <c r="SP119" s="197"/>
      <c r="SQ119" s="196"/>
      <c r="SR119" s="196"/>
      <c r="SS119" s="195"/>
      <c r="ST119" s="196"/>
      <c r="SU119" s="195"/>
      <c r="SV119" s="195"/>
      <c r="SW119" s="195"/>
      <c r="SX119" s="18"/>
      <c r="SY119" s="19"/>
      <c r="SZ119" s="19"/>
      <c r="TA119" s="19"/>
      <c r="TB119" s="19"/>
      <c r="TC119" s="19"/>
      <c r="TD119" s="19"/>
      <c r="TE119" s="19"/>
      <c r="TF119" s="197"/>
      <c r="TG119" s="196"/>
      <c r="TH119" s="196"/>
      <c r="TI119" s="195"/>
      <c r="TJ119" s="196"/>
      <c r="TK119" s="195"/>
      <c r="TL119" s="195"/>
      <c r="TM119" s="195"/>
      <c r="TN119" s="18"/>
      <c r="TO119" s="19"/>
      <c r="TP119" s="19"/>
      <c r="TQ119" s="19"/>
      <c r="TR119" s="19"/>
      <c r="TS119" s="19"/>
      <c r="TT119" s="19"/>
      <c r="TU119" s="19"/>
      <c r="TV119" s="197"/>
      <c r="TW119" s="196"/>
      <c r="TX119" s="196"/>
      <c r="TY119" s="195"/>
      <c r="TZ119" s="196"/>
      <c r="UA119" s="195"/>
      <c r="UB119" s="195"/>
      <c r="UC119" s="195"/>
      <c r="UD119" s="18"/>
      <c r="UE119" s="19"/>
      <c r="UF119" s="19"/>
      <c r="UG119" s="19"/>
      <c r="UH119" s="19"/>
      <c r="UI119" s="19"/>
      <c r="UJ119" s="19"/>
      <c r="UK119" s="19"/>
      <c r="UL119" s="197"/>
      <c r="UM119" s="196"/>
      <c r="UN119" s="196"/>
      <c r="UO119" s="195"/>
      <c r="UP119" s="196"/>
      <c r="UQ119" s="195"/>
      <c r="UR119" s="195"/>
      <c r="US119" s="195"/>
      <c r="UT119" s="18"/>
      <c r="UU119" s="19"/>
      <c r="UV119" s="19"/>
      <c r="UW119" s="19"/>
      <c r="UX119" s="19"/>
      <c r="UY119" s="19"/>
      <c r="UZ119" s="19"/>
      <c r="VA119" s="19"/>
      <c r="VB119" s="197"/>
      <c r="VC119" s="196"/>
      <c r="VD119" s="196"/>
      <c r="VE119" s="195"/>
      <c r="VF119" s="196"/>
      <c r="VG119" s="195"/>
      <c r="VH119" s="195"/>
      <c r="VI119" s="195"/>
      <c r="VJ119" s="18"/>
      <c r="VK119" s="19"/>
      <c r="VL119" s="19"/>
      <c r="VM119" s="19"/>
      <c r="VN119" s="19"/>
      <c r="VO119" s="19"/>
      <c r="VP119" s="19"/>
      <c r="VQ119" s="19"/>
      <c r="VR119" s="197"/>
      <c r="VS119" s="196"/>
      <c r="VT119" s="196"/>
      <c r="VU119" s="195"/>
      <c r="VV119" s="196"/>
      <c r="VW119" s="195"/>
      <c r="VX119" s="195"/>
      <c r="VY119" s="195"/>
      <c r="VZ119" s="18"/>
      <c r="WA119" s="19"/>
      <c r="WB119" s="19"/>
      <c r="WC119" s="19"/>
      <c r="WD119" s="19"/>
      <c r="WE119" s="19"/>
      <c r="WF119" s="19"/>
      <c r="WG119" s="19"/>
      <c r="WH119" s="197"/>
      <c r="WI119" s="196"/>
      <c r="WJ119" s="196"/>
      <c r="WK119" s="195"/>
      <c r="WL119" s="196"/>
      <c r="WM119" s="195"/>
      <c r="WN119" s="195"/>
      <c r="WO119" s="195"/>
      <c r="WP119" s="18"/>
      <c r="WQ119" s="19"/>
      <c r="WR119" s="19"/>
      <c r="WS119" s="19"/>
      <c r="WT119" s="19"/>
      <c r="WU119" s="19"/>
      <c r="WV119" s="19"/>
      <c r="WW119" s="19"/>
      <c r="WX119" s="197"/>
      <c r="WY119" s="196"/>
      <c r="WZ119" s="196"/>
      <c r="XA119" s="195"/>
      <c r="XB119" s="196"/>
      <c r="XC119" s="195"/>
      <c r="XD119" s="195"/>
      <c r="XE119" s="195"/>
      <c r="XF119" s="18"/>
      <c r="XG119" s="19"/>
      <c r="XH119" s="19"/>
      <c r="XI119" s="19"/>
      <c r="XJ119" s="19"/>
      <c r="XK119" s="19"/>
      <c r="XL119" s="19"/>
      <c r="XM119" s="19"/>
      <c r="XN119" s="197"/>
      <c r="XO119" s="196"/>
      <c r="XP119" s="196"/>
      <c r="XQ119" s="195"/>
      <c r="XR119" s="196"/>
      <c r="XS119" s="195"/>
      <c r="XT119" s="195"/>
      <c r="XU119" s="195"/>
      <c r="XV119" s="18"/>
      <c r="XW119" s="19"/>
      <c r="XX119" s="19"/>
      <c r="XY119" s="19"/>
      <c r="XZ119" s="19"/>
      <c r="YA119" s="19"/>
      <c r="YB119" s="19"/>
      <c r="YC119" s="19"/>
      <c r="YD119" s="197"/>
      <c r="YE119" s="196"/>
      <c r="YF119" s="196"/>
      <c r="YG119" s="195"/>
      <c r="YH119" s="196"/>
      <c r="YI119" s="195"/>
      <c r="YJ119" s="195"/>
      <c r="YK119" s="195"/>
      <c r="YL119" s="18"/>
      <c r="YM119" s="19"/>
      <c r="YN119" s="19"/>
      <c r="YO119" s="19"/>
      <c r="YP119" s="19"/>
      <c r="YQ119" s="19"/>
      <c r="YR119" s="19"/>
      <c r="YS119" s="19"/>
      <c r="YT119" s="197"/>
      <c r="YU119" s="196"/>
      <c r="YV119" s="196"/>
      <c r="YW119" s="195"/>
      <c r="YX119" s="196"/>
      <c r="YY119" s="195"/>
      <c r="YZ119" s="195"/>
      <c r="ZA119" s="195"/>
      <c r="ZB119" s="18"/>
      <c r="ZC119" s="19"/>
      <c r="ZD119" s="19"/>
      <c r="ZE119" s="19"/>
      <c r="ZF119" s="19"/>
      <c r="ZG119" s="19"/>
      <c r="ZH119" s="19"/>
      <c r="ZI119" s="19"/>
      <c r="ZJ119" s="197"/>
      <c r="ZK119" s="196"/>
      <c r="ZL119" s="196"/>
      <c r="ZM119" s="195"/>
      <c r="ZN119" s="196"/>
      <c r="ZO119" s="195"/>
      <c r="ZP119" s="195"/>
      <c r="ZQ119" s="195"/>
      <c r="ZR119" s="18"/>
      <c r="ZS119" s="19"/>
      <c r="ZT119" s="19"/>
      <c r="ZU119" s="19"/>
      <c r="ZV119" s="19"/>
      <c r="ZW119" s="19"/>
      <c r="ZX119" s="19"/>
      <c r="ZY119" s="19"/>
      <c r="ZZ119" s="197"/>
      <c r="AAA119" s="196"/>
      <c r="AAB119" s="196"/>
      <c r="AAC119" s="195"/>
      <c r="AAD119" s="196"/>
      <c r="AAE119" s="195"/>
      <c r="AAF119" s="195"/>
      <c r="AAG119" s="195"/>
      <c r="AAH119" s="18"/>
      <c r="AAI119" s="19"/>
      <c r="AAJ119" s="19"/>
      <c r="AAK119" s="19"/>
      <c r="AAL119" s="19"/>
      <c r="AAM119" s="19"/>
      <c r="AAN119" s="19"/>
      <c r="AAO119" s="19"/>
      <c r="AAP119" s="197"/>
      <c r="AAQ119" s="196"/>
      <c r="AAR119" s="196"/>
      <c r="AAS119" s="195"/>
      <c r="AAT119" s="196"/>
      <c r="AAU119" s="195"/>
      <c r="AAV119" s="195"/>
      <c r="AAW119" s="195"/>
      <c r="AAX119" s="18"/>
      <c r="AAY119" s="19"/>
      <c r="AAZ119" s="19"/>
      <c r="ABA119" s="19"/>
      <c r="ABB119" s="19"/>
      <c r="ABC119" s="19"/>
      <c r="ABD119" s="19"/>
      <c r="ABE119" s="19"/>
      <c r="ABF119" s="197"/>
      <c r="ABG119" s="196"/>
      <c r="ABH119" s="196"/>
      <c r="ABI119" s="195"/>
      <c r="ABJ119" s="196"/>
      <c r="ABK119" s="195"/>
      <c r="ABL119" s="195"/>
      <c r="ABM119" s="195"/>
      <c r="ABN119" s="18"/>
      <c r="ABO119" s="19"/>
      <c r="ABP119" s="19"/>
      <c r="ABQ119" s="19"/>
      <c r="ABR119" s="19"/>
      <c r="ABS119" s="19"/>
      <c r="ABT119" s="19"/>
      <c r="ABU119" s="19"/>
      <c r="ABV119" s="197"/>
      <c r="ABW119" s="196"/>
      <c r="ABX119" s="196"/>
      <c r="ABY119" s="195"/>
      <c r="ABZ119" s="196"/>
      <c r="ACA119" s="195"/>
      <c r="ACB119" s="195"/>
      <c r="ACC119" s="195"/>
      <c r="ACD119" s="18"/>
      <c r="ACE119" s="19"/>
      <c r="ACF119" s="19"/>
      <c r="ACG119" s="19"/>
      <c r="ACH119" s="19"/>
      <c r="ACI119" s="19"/>
      <c r="ACJ119" s="19"/>
      <c r="ACK119" s="19"/>
      <c r="ACL119" s="197"/>
      <c r="ACM119" s="196"/>
      <c r="ACN119" s="196"/>
      <c r="ACO119" s="195"/>
      <c r="ACP119" s="196"/>
      <c r="ACQ119" s="195"/>
      <c r="ACR119" s="195"/>
      <c r="ACS119" s="195"/>
      <c r="ACT119" s="18"/>
      <c r="ACU119" s="19"/>
      <c r="ACV119" s="19"/>
      <c r="ACW119" s="19"/>
      <c r="ACX119" s="19"/>
      <c r="ACY119" s="19"/>
      <c r="ACZ119" s="19"/>
      <c r="ADA119" s="19"/>
      <c r="ADB119" s="197"/>
      <c r="ADC119" s="196"/>
      <c r="ADD119" s="196"/>
      <c r="ADE119" s="195"/>
      <c r="ADF119" s="196"/>
      <c r="ADG119" s="195"/>
      <c r="ADH119" s="195"/>
      <c r="ADI119" s="195"/>
      <c r="ADJ119" s="18"/>
      <c r="ADK119" s="19"/>
      <c r="ADL119" s="19"/>
      <c r="ADM119" s="19"/>
      <c r="ADN119" s="19"/>
      <c r="ADO119" s="19"/>
      <c r="ADP119" s="19"/>
      <c r="ADQ119" s="19"/>
      <c r="ADR119" s="197"/>
      <c r="ADS119" s="196"/>
      <c r="ADT119" s="196"/>
      <c r="ADU119" s="195"/>
      <c r="ADV119" s="196"/>
      <c r="ADW119" s="195"/>
      <c r="ADX119" s="195"/>
      <c r="ADY119" s="195"/>
      <c r="ADZ119" s="18"/>
      <c r="AEA119" s="19"/>
      <c r="AEB119" s="19"/>
      <c r="AEC119" s="19"/>
      <c r="AED119" s="19"/>
      <c r="AEE119" s="19"/>
      <c r="AEF119" s="19"/>
      <c r="AEG119" s="19"/>
      <c r="AEH119" s="197"/>
      <c r="AEI119" s="196"/>
      <c r="AEJ119" s="196"/>
      <c r="AEK119" s="195"/>
      <c r="AEL119" s="196"/>
      <c r="AEM119" s="195"/>
      <c r="AEN119" s="195"/>
      <c r="AEO119" s="195"/>
      <c r="AEP119" s="18"/>
      <c r="AEQ119" s="19"/>
      <c r="AER119" s="19"/>
      <c r="AES119" s="19"/>
      <c r="AET119" s="19"/>
      <c r="AEU119" s="19"/>
      <c r="AEV119" s="19"/>
      <c r="AEW119" s="19"/>
      <c r="AEX119" s="197"/>
      <c r="AEY119" s="196"/>
      <c r="AEZ119" s="196"/>
      <c r="AFA119" s="195"/>
      <c r="AFB119" s="196"/>
      <c r="AFC119" s="195"/>
      <c r="AFD119" s="195"/>
      <c r="AFE119" s="195"/>
      <c r="AFF119" s="18"/>
      <c r="AFG119" s="19"/>
      <c r="AFH119" s="19"/>
      <c r="AFI119" s="19"/>
      <c r="AFJ119" s="19"/>
      <c r="AFK119" s="19"/>
      <c r="AFL119" s="19"/>
      <c r="AFM119" s="19"/>
      <c r="AFN119" s="197"/>
      <c r="AFO119" s="196"/>
      <c r="AFP119" s="196"/>
      <c r="AFQ119" s="195"/>
      <c r="AFR119" s="196"/>
      <c r="AFS119" s="195"/>
      <c r="AFT119" s="195"/>
      <c r="AFU119" s="195"/>
      <c r="AFV119" s="18"/>
      <c r="AFW119" s="19"/>
      <c r="AFX119" s="19"/>
      <c r="AFY119" s="19"/>
      <c r="AFZ119" s="19"/>
      <c r="AGA119" s="19"/>
      <c r="AGB119" s="19"/>
      <c r="AGC119" s="19"/>
      <c r="AGD119" s="197"/>
      <c r="AGE119" s="196"/>
      <c r="AGF119" s="196"/>
      <c r="AGG119" s="195"/>
      <c r="AGH119" s="196"/>
      <c r="AGI119" s="195"/>
      <c r="AGJ119" s="195"/>
      <c r="AGK119" s="195"/>
      <c r="AGL119" s="18"/>
      <c r="AGM119" s="19"/>
      <c r="AGN119" s="19"/>
      <c r="AGO119" s="19"/>
      <c r="AGP119" s="19"/>
      <c r="AGQ119" s="19"/>
      <c r="AGR119" s="19"/>
      <c r="AGS119" s="19"/>
      <c r="AGT119" s="197"/>
      <c r="AGU119" s="196"/>
      <c r="AGV119" s="196"/>
      <c r="AGW119" s="195"/>
      <c r="AGX119" s="196"/>
      <c r="AGY119" s="195"/>
      <c r="AGZ119" s="195"/>
      <c r="AHA119" s="195"/>
      <c r="AHB119" s="18"/>
      <c r="AHC119" s="19"/>
      <c r="AHD119" s="19"/>
      <c r="AHE119" s="19"/>
      <c r="AHF119" s="19"/>
      <c r="AHG119" s="19"/>
      <c r="AHH119" s="19"/>
      <c r="AHI119" s="19"/>
      <c r="AHJ119" s="197"/>
      <c r="AHK119" s="196"/>
      <c r="AHL119" s="196"/>
      <c r="AHM119" s="195"/>
      <c r="AHN119" s="196"/>
      <c r="AHO119" s="195"/>
      <c r="AHP119" s="195"/>
      <c r="AHQ119" s="195"/>
      <c r="AHR119" s="18"/>
      <c r="AHS119" s="19"/>
      <c r="AHT119" s="19"/>
      <c r="AHU119" s="19"/>
      <c r="AHV119" s="19"/>
      <c r="AHW119" s="19"/>
      <c r="AHX119" s="19"/>
      <c r="AHY119" s="19"/>
      <c r="AHZ119" s="197"/>
      <c r="AIA119" s="196"/>
      <c r="AIB119" s="196"/>
      <c r="AIC119" s="195"/>
      <c r="AID119" s="196"/>
      <c r="AIE119" s="195"/>
      <c r="AIF119" s="195"/>
      <c r="AIG119" s="195"/>
      <c r="AIH119" s="18"/>
      <c r="AII119" s="19"/>
      <c r="AIJ119" s="19"/>
      <c r="AIK119" s="19"/>
      <c r="AIL119" s="19"/>
      <c r="AIM119" s="19"/>
      <c r="AIN119" s="19"/>
      <c r="AIO119" s="19"/>
      <c r="AIP119" s="197"/>
      <c r="AIQ119" s="196"/>
      <c r="AIR119" s="196"/>
      <c r="AIS119" s="195"/>
      <c r="AIT119" s="196"/>
      <c r="AIU119" s="195"/>
      <c r="AIV119" s="195"/>
      <c r="AIW119" s="195"/>
      <c r="AIX119" s="18"/>
      <c r="AIY119" s="19"/>
      <c r="AIZ119" s="19"/>
      <c r="AJA119" s="19"/>
      <c r="AJB119" s="19"/>
      <c r="AJC119" s="19"/>
      <c r="AJD119" s="19"/>
      <c r="AJE119" s="19"/>
      <c r="AJF119" s="197"/>
      <c r="AJG119" s="196"/>
      <c r="AJH119" s="196"/>
      <c r="AJI119" s="195"/>
      <c r="AJJ119" s="196"/>
      <c r="AJK119" s="195"/>
      <c r="AJL119" s="195"/>
      <c r="AJM119" s="195"/>
      <c r="AJN119" s="18"/>
      <c r="AJO119" s="19"/>
      <c r="AJP119" s="19"/>
      <c r="AJQ119" s="19"/>
      <c r="AJR119" s="19"/>
      <c r="AJS119" s="19"/>
      <c r="AJT119" s="19"/>
      <c r="AJU119" s="19"/>
      <c r="AJV119" s="197"/>
      <c r="AJW119" s="196"/>
      <c r="AJX119" s="196"/>
      <c r="AJY119" s="195"/>
      <c r="AJZ119" s="196"/>
      <c r="AKA119" s="195"/>
      <c r="AKB119" s="195"/>
      <c r="AKC119" s="195"/>
      <c r="AKD119" s="18"/>
      <c r="AKE119" s="19"/>
      <c r="AKF119" s="19"/>
      <c r="AKG119" s="19"/>
      <c r="AKH119" s="19"/>
      <c r="AKI119" s="19"/>
      <c r="AKJ119" s="19"/>
      <c r="AKK119" s="19"/>
      <c r="AKL119" s="197"/>
      <c r="AKM119" s="196"/>
      <c r="AKN119" s="196"/>
      <c r="AKO119" s="195"/>
      <c r="AKP119" s="196"/>
      <c r="AKQ119" s="195"/>
      <c r="AKR119" s="195"/>
      <c r="AKS119" s="195"/>
      <c r="AKT119" s="18"/>
      <c r="AKU119" s="19"/>
      <c r="AKV119" s="19"/>
      <c r="AKW119" s="19"/>
      <c r="AKX119" s="19"/>
      <c r="AKY119" s="19"/>
      <c r="AKZ119" s="19"/>
      <c r="ALA119" s="19"/>
      <c r="ALB119" s="197"/>
      <c r="ALC119" s="196"/>
      <c r="ALD119" s="196"/>
      <c r="ALE119" s="195"/>
      <c r="ALF119" s="196"/>
      <c r="ALG119" s="195"/>
      <c r="ALH119" s="195"/>
      <c r="ALI119" s="195"/>
      <c r="ALJ119" s="18"/>
      <c r="ALK119" s="19"/>
      <c r="ALL119" s="19"/>
      <c r="ALM119" s="19"/>
      <c r="ALN119" s="19"/>
      <c r="ALO119" s="19"/>
      <c r="ALP119" s="19"/>
      <c r="ALQ119" s="19"/>
      <c r="ALR119" s="197"/>
      <c r="ALS119" s="196"/>
      <c r="ALT119" s="196"/>
      <c r="ALU119" s="195"/>
      <c r="ALV119" s="196"/>
      <c r="ALW119" s="195"/>
      <c r="ALX119" s="195"/>
      <c r="ALY119" s="195"/>
      <c r="ALZ119" s="18"/>
      <c r="AMA119" s="19"/>
      <c r="AMB119" s="19"/>
      <c r="AMC119" s="19"/>
      <c r="AMD119" s="19"/>
      <c r="AME119" s="19"/>
      <c r="AMF119" s="19"/>
      <c r="AMG119" s="19"/>
      <c r="AMH119" s="197"/>
      <c r="AMI119" s="196"/>
      <c r="AMJ119" s="196"/>
      <c r="AMK119" s="195"/>
      <c r="AML119" s="196"/>
      <c r="AMM119" s="195"/>
      <c r="AMN119" s="195"/>
      <c r="AMO119" s="195"/>
      <c r="AMP119" s="18"/>
      <c r="AMQ119" s="19"/>
      <c r="AMR119" s="19"/>
      <c r="AMS119" s="19"/>
      <c r="AMT119" s="19"/>
      <c r="AMU119" s="19"/>
      <c r="AMV119" s="19"/>
      <c r="AMW119" s="19"/>
      <c r="AMX119" s="197"/>
      <c r="AMY119" s="196"/>
      <c r="AMZ119" s="196"/>
      <c r="ANA119" s="195"/>
      <c r="ANB119" s="196"/>
      <c r="ANC119" s="195"/>
      <c r="AND119" s="195"/>
      <c r="ANE119" s="195"/>
      <c r="ANF119" s="18"/>
      <c r="ANG119" s="19"/>
      <c r="ANH119" s="19"/>
      <c r="ANI119" s="19"/>
      <c r="ANJ119" s="19"/>
      <c r="ANK119" s="19"/>
      <c r="ANL119" s="19"/>
      <c r="ANM119" s="19"/>
      <c r="ANN119" s="197"/>
      <c r="ANO119" s="196"/>
      <c r="ANP119" s="196"/>
      <c r="ANQ119" s="195"/>
      <c r="ANR119" s="196"/>
      <c r="ANS119" s="195"/>
      <c r="ANT119" s="195"/>
      <c r="ANU119" s="195"/>
      <c r="ANV119" s="18"/>
      <c r="ANW119" s="19"/>
      <c r="ANX119" s="19"/>
      <c r="ANY119" s="19"/>
      <c r="ANZ119" s="19"/>
      <c r="AOA119" s="19"/>
      <c r="AOB119" s="19"/>
      <c r="AOC119" s="19"/>
      <c r="AOD119" s="197"/>
      <c r="AOE119" s="196"/>
      <c r="AOF119" s="196"/>
      <c r="AOG119" s="195"/>
      <c r="AOH119" s="196"/>
      <c r="AOI119" s="195"/>
      <c r="AOJ119" s="195"/>
      <c r="AOK119" s="195"/>
      <c r="AOL119" s="18"/>
      <c r="AOM119" s="19"/>
      <c r="AON119" s="19"/>
      <c r="AOO119" s="19"/>
      <c r="AOP119" s="19"/>
      <c r="AOQ119" s="19"/>
      <c r="AOR119" s="19"/>
      <c r="AOS119" s="19"/>
      <c r="AOT119" s="197"/>
      <c r="AOU119" s="196"/>
      <c r="AOV119" s="196"/>
      <c r="AOW119" s="195"/>
      <c r="AOX119" s="196"/>
      <c r="AOY119" s="195"/>
      <c r="AOZ119" s="195"/>
      <c r="APA119" s="195"/>
      <c r="APB119" s="18"/>
      <c r="APC119" s="19"/>
      <c r="APD119" s="19"/>
      <c r="APE119" s="19"/>
      <c r="APF119" s="19"/>
      <c r="APG119" s="19"/>
      <c r="APH119" s="19"/>
      <c r="API119" s="19"/>
      <c r="APJ119" s="197"/>
      <c r="APK119" s="196"/>
      <c r="APL119" s="196"/>
      <c r="APM119" s="195"/>
      <c r="APN119" s="196"/>
      <c r="APO119" s="195"/>
      <c r="APP119" s="195"/>
      <c r="APQ119" s="195"/>
      <c r="APR119" s="18"/>
      <c r="APS119" s="19"/>
      <c r="APT119" s="19"/>
      <c r="APU119" s="19"/>
      <c r="APV119" s="19"/>
      <c r="APW119" s="19"/>
      <c r="APX119" s="19"/>
      <c r="APY119" s="19"/>
      <c r="APZ119" s="197"/>
      <c r="AQA119" s="196"/>
      <c r="AQB119" s="196"/>
      <c r="AQC119" s="195"/>
      <c r="AQD119" s="196"/>
      <c r="AQE119" s="195"/>
      <c r="AQF119" s="195"/>
      <c r="AQG119" s="195"/>
      <c r="AQH119" s="18"/>
      <c r="AQI119" s="19"/>
      <c r="AQJ119" s="19"/>
      <c r="AQK119" s="19"/>
      <c r="AQL119" s="19"/>
      <c r="AQM119" s="19"/>
      <c r="AQN119" s="19"/>
      <c r="AQO119" s="19"/>
      <c r="AQP119" s="197"/>
      <c r="AQQ119" s="196"/>
      <c r="AQR119" s="196"/>
      <c r="AQS119" s="195"/>
      <c r="AQT119" s="196"/>
      <c r="AQU119" s="195"/>
      <c r="AQV119" s="195"/>
      <c r="AQW119" s="195"/>
      <c r="AQX119" s="18"/>
      <c r="AQY119" s="19"/>
      <c r="AQZ119" s="19"/>
      <c r="ARA119" s="19"/>
      <c r="ARB119" s="19"/>
      <c r="ARC119" s="19"/>
      <c r="ARD119" s="19"/>
      <c r="ARE119" s="19"/>
      <c r="ARF119" s="197"/>
      <c r="ARG119" s="196"/>
      <c r="ARH119" s="196"/>
      <c r="ARI119" s="195"/>
      <c r="ARJ119" s="196"/>
      <c r="ARK119" s="195"/>
      <c r="ARL119" s="195"/>
      <c r="ARM119" s="195"/>
      <c r="ARN119" s="18"/>
      <c r="ARO119" s="19"/>
      <c r="ARP119" s="19"/>
      <c r="ARQ119" s="19"/>
      <c r="ARR119" s="19"/>
      <c r="ARS119" s="19"/>
      <c r="ART119" s="19"/>
      <c r="ARU119" s="19"/>
      <c r="ARV119" s="197"/>
      <c r="ARW119" s="196"/>
      <c r="ARX119" s="196"/>
      <c r="ARY119" s="195"/>
      <c r="ARZ119" s="196"/>
      <c r="ASA119" s="195"/>
      <c r="ASB119" s="195"/>
      <c r="ASC119" s="195"/>
      <c r="ASD119" s="18"/>
      <c r="ASE119" s="19"/>
      <c r="ASF119" s="19"/>
      <c r="ASG119" s="19"/>
      <c r="ASH119" s="19"/>
      <c r="ASI119" s="19"/>
      <c r="ASJ119" s="19"/>
      <c r="ASK119" s="19"/>
      <c r="ASL119" s="197"/>
      <c r="ASM119" s="196"/>
      <c r="ASN119" s="196"/>
      <c r="ASO119" s="195"/>
      <c r="ASP119" s="196"/>
      <c r="ASQ119" s="195"/>
      <c r="ASR119" s="195"/>
      <c r="ASS119" s="195"/>
      <c r="AST119" s="18"/>
      <c r="ASU119" s="19"/>
      <c r="ASV119" s="19"/>
      <c r="ASW119" s="19"/>
      <c r="ASX119" s="19"/>
      <c r="ASY119" s="19"/>
      <c r="ASZ119" s="19"/>
      <c r="ATA119" s="19"/>
      <c r="ATB119" s="197"/>
      <c r="ATC119" s="196"/>
      <c r="ATD119" s="196"/>
      <c r="ATE119" s="195"/>
      <c r="ATF119" s="196"/>
      <c r="ATG119" s="195"/>
      <c r="ATH119" s="195"/>
      <c r="ATI119" s="195"/>
      <c r="ATJ119" s="18"/>
      <c r="ATK119" s="19"/>
      <c r="ATL119" s="19"/>
      <c r="ATM119" s="19"/>
      <c r="ATN119" s="19"/>
      <c r="ATO119" s="19"/>
      <c r="ATP119" s="19"/>
      <c r="ATQ119" s="19"/>
      <c r="ATR119" s="197"/>
      <c r="ATS119" s="196"/>
      <c r="ATT119" s="196"/>
      <c r="ATU119" s="195"/>
      <c r="ATV119" s="196"/>
      <c r="ATW119" s="195"/>
      <c r="ATX119" s="195"/>
      <c r="ATY119" s="195"/>
      <c r="ATZ119" s="18"/>
      <c r="AUA119" s="19"/>
      <c r="AUB119" s="19"/>
      <c r="AUC119" s="19"/>
      <c r="AUD119" s="19"/>
      <c r="AUE119" s="19"/>
      <c r="AUF119" s="19"/>
      <c r="AUG119" s="19"/>
      <c r="AUH119" s="197"/>
      <c r="AUI119" s="196"/>
      <c r="AUJ119" s="196"/>
      <c r="AUK119" s="195"/>
      <c r="AUL119" s="196"/>
      <c r="AUM119" s="195"/>
      <c r="AUN119" s="195"/>
      <c r="AUO119" s="195"/>
      <c r="AUP119" s="18"/>
      <c r="AUQ119" s="19"/>
      <c r="AUR119" s="19"/>
      <c r="AUS119" s="19"/>
      <c r="AUT119" s="19"/>
      <c r="AUU119" s="19"/>
      <c r="AUV119" s="19"/>
      <c r="AUW119" s="19"/>
      <c r="AUX119" s="197"/>
      <c r="AUY119" s="196"/>
      <c r="AUZ119" s="196"/>
      <c r="AVA119" s="195"/>
      <c r="AVB119" s="196"/>
      <c r="AVC119" s="195"/>
      <c r="AVD119" s="195"/>
      <c r="AVE119" s="195"/>
      <c r="AVF119" s="18"/>
      <c r="AVG119" s="19"/>
      <c r="AVH119" s="19"/>
      <c r="AVI119" s="19"/>
      <c r="AVJ119" s="19"/>
      <c r="AVK119" s="19"/>
      <c r="AVL119" s="19"/>
      <c r="AVM119" s="19"/>
      <c r="AVN119" s="197"/>
      <c r="AVO119" s="196"/>
      <c r="AVP119" s="196"/>
      <c r="AVQ119" s="195"/>
      <c r="AVR119" s="196"/>
      <c r="AVS119" s="195"/>
      <c r="AVT119" s="195"/>
      <c r="AVU119" s="195"/>
      <c r="AVV119" s="18"/>
      <c r="AVW119" s="19"/>
      <c r="AVX119" s="19"/>
      <c r="AVY119" s="19"/>
      <c r="AVZ119" s="19"/>
      <c r="AWA119" s="19"/>
      <c r="AWB119" s="19"/>
      <c r="AWC119" s="19"/>
      <c r="AWD119" s="197"/>
      <c r="AWE119" s="196"/>
      <c r="AWF119" s="196"/>
      <c r="AWG119" s="195"/>
      <c r="AWH119" s="196"/>
      <c r="AWI119" s="195"/>
      <c r="AWJ119" s="195"/>
      <c r="AWK119" s="195"/>
      <c r="AWL119" s="18"/>
      <c r="AWM119" s="19"/>
      <c r="AWN119" s="19"/>
      <c r="AWO119" s="19"/>
      <c r="AWP119" s="19"/>
      <c r="AWQ119" s="19"/>
      <c r="AWR119" s="19"/>
      <c r="AWS119" s="19"/>
      <c r="AWT119" s="197"/>
      <c r="AWU119" s="196"/>
      <c r="AWV119" s="196"/>
      <c r="AWW119" s="195"/>
      <c r="AWX119" s="196"/>
      <c r="AWY119" s="195"/>
      <c r="AWZ119" s="195"/>
      <c r="AXA119" s="195"/>
      <c r="AXB119" s="18"/>
      <c r="AXC119" s="19"/>
      <c r="AXD119" s="19"/>
      <c r="AXE119" s="19"/>
      <c r="AXF119" s="19"/>
      <c r="AXG119" s="19"/>
      <c r="AXH119" s="19"/>
      <c r="AXI119" s="19"/>
      <c r="AXJ119" s="197"/>
      <c r="AXK119" s="196"/>
      <c r="AXL119" s="196"/>
      <c r="AXM119" s="195"/>
      <c r="AXN119" s="196"/>
      <c r="AXO119" s="195"/>
      <c r="AXP119" s="195"/>
      <c r="AXQ119" s="195"/>
      <c r="AXR119" s="18"/>
      <c r="AXS119" s="19"/>
      <c r="AXT119" s="19"/>
      <c r="AXU119" s="19"/>
      <c r="AXV119" s="19"/>
      <c r="AXW119" s="19"/>
      <c r="AXX119" s="19"/>
      <c r="AXY119" s="19"/>
      <c r="AXZ119" s="197"/>
      <c r="AYA119" s="196"/>
      <c r="AYB119" s="196"/>
      <c r="AYC119" s="195"/>
      <c r="AYD119" s="196"/>
      <c r="AYE119" s="195"/>
      <c r="AYF119" s="195"/>
      <c r="AYG119" s="195"/>
      <c r="AYH119" s="18"/>
      <c r="AYI119" s="19"/>
      <c r="AYJ119" s="19"/>
      <c r="AYK119" s="19"/>
      <c r="AYL119" s="19"/>
      <c r="AYM119" s="19"/>
      <c r="AYN119" s="19"/>
      <c r="AYO119" s="19"/>
      <c r="AYP119" s="197"/>
      <c r="AYQ119" s="196"/>
      <c r="AYR119" s="196"/>
      <c r="AYS119" s="195"/>
      <c r="AYT119" s="196"/>
      <c r="AYU119" s="195"/>
      <c r="AYV119" s="195"/>
      <c r="AYW119" s="195"/>
      <c r="AYX119" s="18"/>
      <c r="AYY119" s="19"/>
      <c r="AYZ119" s="19"/>
      <c r="AZA119" s="19"/>
      <c r="AZB119" s="19"/>
      <c r="AZC119" s="19"/>
      <c r="AZD119" s="19"/>
      <c r="AZE119" s="19"/>
      <c r="AZF119" s="197"/>
      <c r="AZG119" s="196"/>
      <c r="AZH119" s="196"/>
      <c r="AZI119" s="195"/>
      <c r="AZJ119" s="196"/>
      <c r="AZK119" s="195"/>
      <c r="AZL119" s="195"/>
      <c r="AZM119" s="195"/>
      <c r="AZN119" s="18"/>
      <c r="AZO119" s="19"/>
      <c r="AZP119" s="19"/>
      <c r="AZQ119" s="19"/>
      <c r="AZR119" s="19"/>
      <c r="AZS119" s="19"/>
      <c r="AZT119" s="19"/>
      <c r="AZU119" s="19"/>
      <c r="AZV119" s="197"/>
      <c r="AZW119" s="196"/>
      <c r="AZX119" s="196"/>
      <c r="AZY119" s="195"/>
      <c r="AZZ119" s="196"/>
      <c r="BAA119" s="195"/>
      <c r="BAB119" s="195"/>
      <c r="BAC119" s="195"/>
      <c r="BAD119" s="18"/>
      <c r="BAE119" s="19"/>
      <c r="BAF119" s="19"/>
      <c r="BAG119" s="19"/>
      <c r="BAH119" s="19"/>
      <c r="BAI119" s="19"/>
      <c r="BAJ119" s="19"/>
      <c r="BAK119" s="19"/>
      <c r="BAL119" s="197"/>
      <c r="BAM119" s="196"/>
      <c r="BAN119" s="196"/>
      <c r="BAO119" s="195"/>
      <c r="BAP119" s="196"/>
      <c r="BAQ119" s="195"/>
      <c r="BAR119" s="195"/>
      <c r="BAS119" s="195"/>
      <c r="BAT119" s="18"/>
      <c r="BAU119" s="19"/>
      <c r="BAV119" s="19"/>
      <c r="BAW119" s="19"/>
      <c r="BAX119" s="19"/>
      <c r="BAY119" s="19"/>
      <c r="BAZ119" s="19"/>
      <c r="BBA119" s="19"/>
      <c r="BBB119" s="197"/>
      <c r="BBC119" s="196"/>
      <c r="BBD119" s="196"/>
      <c r="BBE119" s="195"/>
      <c r="BBF119" s="196"/>
      <c r="BBG119" s="195"/>
      <c r="BBH119" s="195"/>
      <c r="BBI119" s="195"/>
      <c r="BBJ119" s="18"/>
      <c r="BBK119" s="19"/>
      <c r="BBL119" s="19"/>
      <c r="BBM119" s="19"/>
      <c r="BBN119" s="19"/>
      <c r="BBO119" s="19"/>
      <c r="BBP119" s="19"/>
      <c r="BBQ119" s="19"/>
      <c r="BBR119" s="197"/>
      <c r="BBS119" s="196"/>
      <c r="BBT119" s="196"/>
      <c r="BBU119" s="195"/>
      <c r="BBV119" s="196"/>
      <c r="BBW119" s="195"/>
      <c r="BBX119" s="195"/>
      <c r="BBY119" s="195"/>
      <c r="BBZ119" s="18"/>
      <c r="BCA119" s="19"/>
      <c r="BCB119" s="19"/>
      <c r="BCC119" s="19"/>
      <c r="BCD119" s="19"/>
      <c r="BCE119" s="19"/>
      <c r="BCF119" s="19"/>
      <c r="BCG119" s="19"/>
      <c r="BCH119" s="197"/>
      <c r="BCI119" s="196"/>
      <c r="BCJ119" s="196"/>
      <c r="BCK119" s="195"/>
      <c r="BCL119" s="196"/>
      <c r="BCM119" s="195"/>
      <c r="BCN119" s="195"/>
      <c r="BCO119" s="195"/>
      <c r="BCP119" s="18"/>
      <c r="BCQ119" s="19"/>
      <c r="BCR119" s="19"/>
      <c r="BCS119" s="19"/>
      <c r="BCT119" s="19"/>
      <c r="BCU119" s="19"/>
      <c r="BCV119" s="19"/>
      <c r="BCW119" s="19"/>
      <c r="BCX119" s="197"/>
      <c r="BCY119" s="196"/>
      <c r="BCZ119" s="196"/>
      <c r="BDA119" s="195"/>
      <c r="BDB119" s="196"/>
      <c r="BDC119" s="195"/>
      <c r="BDD119" s="195"/>
      <c r="BDE119" s="195"/>
      <c r="BDF119" s="18"/>
      <c r="BDG119" s="19"/>
      <c r="BDH119" s="19"/>
      <c r="BDI119" s="19"/>
      <c r="BDJ119" s="19"/>
      <c r="BDK119" s="19"/>
      <c r="BDL119" s="19"/>
      <c r="BDM119" s="19"/>
      <c r="BDN119" s="197"/>
      <c r="BDO119" s="196"/>
      <c r="BDP119" s="196"/>
      <c r="BDQ119" s="195"/>
      <c r="BDR119" s="196"/>
      <c r="BDS119" s="195"/>
      <c r="BDT119" s="195"/>
      <c r="BDU119" s="195"/>
      <c r="BDV119" s="18"/>
      <c r="BDW119" s="19"/>
      <c r="BDX119" s="19"/>
      <c r="BDY119" s="19"/>
      <c r="BDZ119" s="19"/>
      <c r="BEA119" s="19"/>
      <c r="BEB119" s="19"/>
      <c r="BEC119" s="19"/>
      <c r="BED119" s="197"/>
      <c r="BEE119" s="196"/>
      <c r="BEF119" s="196"/>
      <c r="BEG119" s="195"/>
      <c r="BEH119" s="196"/>
      <c r="BEI119" s="195"/>
      <c r="BEJ119" s="195"/>
      <c r="BEK119" s="195"/>
      <c r="BEL119" s="18"/>
      <c r="BEM119" s="19"/>
      <c r="BEN119" s="19"/>
      <c r="BEO119" s="19"/>
      <c r="BEP119" s="19"/>
      <c r="BEQ119" s="19"/>
      <c r="BER119" s="19"/>
      <c r="BES119" s="19"/>
      <c r="BET119" s="197"/>
      <c r="BEU119" s="196"/>
      <c r="BEV119" s="196"/>
      <c r="BEW119" s="195"/>
      <c r="BEX119" s="196"/>
      <c r="BEY119" s="195"/>
      <c r="BEZ119" s="195"/>
      <c r="BFA119" s="195"/>
      <c r="BFB119" s="18"/>
      <c r="BFC119" s="19"/>
      <c r="BFD119" s="19"/>
      <c r="BFE119" s="19"/>
      <c r="BFF119" s="19"/>
      <c r="BFG119" s="19"/>
      <c r="BFH119" s="19"/>
      <c r="BFI119" s="19"/>
      <c r="BFJ119" s="197"/>
      <c r="BFK119" s="196"/>
      <c r="BFL119" s="196"/>
      <c r="BFM119" s="195"/>
      <c r="BFN119" s="196"/>
      <c r="BFO119" s="195"/>
      <c r="BFP119" s="195"/>
      <c r="BFQ119" s="195"/>
      <c r="BFR119" s="18"/>
      <c r="BFS119" s="19"/>
      <c r="BFT119" s="19"/>
      <c r="BFU119" s="19"/>
      <c r="BFV119" s="19"/>
      <c r="BFW119" s="19"/>
      <c r="BFX119" s="19"/>
      <c r="BFY119" s="19"/>
      <c r="BFZ119" s="197"/>
      <c r="BGA119" s="196"/>
      <c r="BGB119" s="196"/>
      <c r="BGC119" s="195"/>
      <c r="BGD119" s="196"/>
      <c r="BGE119" s="195"/>
      <c r="BGF119" s="195"/>
      <c r="BGG119" s="195"/>
      <c r="BGH119" s="18"/>
      <c r="BGI119" s="19"/>
      <c r="BGJ119" s="19"/>
      <c r="BGK119" s="19"/>
      <c r="BGL119" s="19"/>
      <c r="BGM119" s="19"/>
      <c r="BGN119" s="19"/>
      <c r="BGO119" s="19"/>
      <c r="BGP119" s="197"/>
      <c r="BGQ119" s="196"/>
      <c r="BGR119" s="196"/>
      <c r="BGS119" s="195"/>
      <c r="BGT119" s="196"/>
      <c r="BGU119" s="195"/>
      <c r="BGV119" s="195"/>
      <c r="BGW119" s="195"/>
      <c r="BGX119" s="18"/>
      <c r="BGY119" s="19"/>
      <c r="BGZ119" s="19"/>
      <c r="BHA119" s="19"/>
      <c r="BHB119" s="19"/>
      <c r="BHC119" s="19"/>
      <c r="BHD119" s="19"/>
      <c r="BHE119" s="19"/>
      <c r="BHF119" s="197"/>
      <c r="BHG119" s="196"/>
      <c r="BHH119" s="196"/>
      <c r="BHI119" s="195"/>
      <c r="BHJ119" s="196"/>
      <c r="BHK119" s="195"/>
      <c r="BHL119" s="195"/>
      <c r="BHM119" s="195"/>
      <c r="BHN119" s="18"/>
      <c r="BHO119" s="19"/>
      <c r="BHP119" s="19"/>
      <c r="BHQ119" s="19"/>
      <c r="BHR119" s="19"/>
      <c r="BHS119" s="19"/>
      <c r="BHT119" s="19"/>
      <c r="BHU119" s="19"/>
      <c r="BHV119" s="197"/>
      <c r="BHW119" s="196"/>
      <c r="BHX119" s="196"/>
      <c r="BHY119" s="195"/>
      <c r="BHZ119" s="196"/>
      <c r="BIA119" s="195"/>
      <c r="BIB119" s="195"/>
      <c r="BIC119" s="195"/>
      <c r="BID119" s="18"/>
      <c r="BIE119" s="19"/>
      <c r="BIF119" s="19"/>
      <c r="BIG119" s="19"/>
      <c r="BIH119" s="19"/>
      <c r="BII119" s="19"/>
      <c r="BIJ119" s="19"/>
      <c r="BIK119" s="19"/>
      <c r="BIL119" s="197"/>
      <c r="BIM119" s="196"/>
      <c r="BIN119" s="196"/>
      <c r="BIO119" s="195"/>
      <c r="BIP119" s="196"/>
      <c r="BIQ119" s="195"/>
      <c r="BIR119" s="195"/>
      <c r="BIS119" s="195"/>
      <c r="BIT119" s="18"/>
      <c r="BIU119" s="19"/>
      <c r="BIV119" s="19"/>
      <c r="BIW119" s="19"/>
      <c r="BIX119" s="19"/>
      <c r="BIY119" s="19"/>
      <c r="BIZ119" s="19"/>
      <c r="BJA119" s="19"/>
      <c r="BJB119" s="197"/>
      <c r="BJC119" s="196"/>
      <c r="BJD119" s="196"/>
      <c r="BJE119" s="195"/>
      <c r="BJF119" s="196"/>
      <c r="BJG119" s="195"/>
      <c r="BJH119" s="195"/>
      <c r="BJI119" s="195"/>
      <c r="BJJ119" s="18"/>
      <c r="BJK119" s="19"/>
      <c r="BJL119" s="19"/>
      <c r="BJM119" s="19"/>
      <c r="BJN119" s="19"/>
      <c r="BJO119" s="19"/>
      <c r="BJP119" s="19"/>
      <c r="BJQ119" s="19"/>
      <c r="BJR119" s="197"/>
      <c r="BJS119" s="196"/>
      <c r="BJT119" s="196"/>
      <c r="BJU119" s="195"/>
      <c r="BJV119" s="196"/>
      <c r="BJW119" s="195"/>
      <c r="BJX119" s="195"/>
      <c r="BJY119" s="195"/>
      <c r="BJZ119" s="18"/>
      <c r="BKA119" s="19"/>
      <c r="BKB119" s="19"/>
      <c r="BKC119" s="19"/>
      <c r="BKD119" s="19"/>
      <c r="BKE119" s="19"/>
      <c r="BKF119" s="19"/>
      <c r="BKG119" s="19"/>
      <c r="BKH119" s="197"/>
      <c r="BKI119" s="196"/>
      <c r="BKJ119" s="196"/>
      <c r="BKK119" s="195"/>
      <c r="BKL119" s="196"/>
      <c r="BKM119" s="195"/>
      <c r="BKN119" s="195"/>
      <c r="BKO119" s="195"/>
      <c r="BKP119" s="18"/>
      <c r="BKQ119" s="19"/>
      <c r="BKR119" s="19"/>
      <c r="BKS119" s="19"/>
      <c r="BKT119" s="19"/>
      <c r="BKU119" s="19"/>
      <c r="BKV119" s="19"/>
      <c r="BKW119" s="19"/>
      <c r="BKX119" s="197"/>
      <c r="BKY119" s="196"/>
      <c r="BKZ119" s="196"/>
      <c r="BLA119" s="195"/>
      <c r="BLB119" s="196"/>
      <c r="BLC119" s="195"/>
      <c r="BLD119" s="195"/>
      <c r="BLE119" s="195"/>
      <c r="BLF119" s="18"/>
      <c r="BLG119" s="19"/>
      <c r="BLH119" s="19"/>
      <c r="BLI119" s="19"/>
      <c r="BLJ119" s="19"/>
      <c r="BLK119" s="19"/>
      <c r="BLL119" s="19"/>
      <c r="BLM119" s="19"/>
      <c r="BLN119" s="197"/>
      <c r="BLO119" s="196"/>
      <c r="BLP119" s="196"/>
      <c r="BLQ119" s="195"/>
      <c r="BLR119" s="196"/>
      <c r="BLS119" s="195"/>
      <c r="BLT119" s="195"/>
      <c r="BLU119" s="195"/>
      <c r="BLV119" s="18"/>
      <c r="BLW119" s="19"/>
      <c r="BLX119" s="19"/>
      <c r="BLY119" s="19"/>
      <c r="BLZ119" s="19"/>
      <c r="BMA119" s="19"/>
      <c r="BMB119" s="19"/>
      <c r="BMC119" s="19"/>
      <c r="BMD119" s="197"/>
      <c r="BME119" s="196"/>
      <c r="BMF119" s="196"/>
      <c r="BMG119" s="195"/>
      <c r="BMH119" s="196"/>
      <c r="BMI119" s="195"/>
      <c r="BMJ119" s="195"/>
      <c r="BMK119" s="195"/>
      <c r="BML119" s="18"/>
      <c r="BMM119" s="19"/>
      <c r="BMN119" s="19"/>
      <c r="BMO119" s="19"/>
      <c r="BMP119" s="19"/>
      <c r="BMQ119" s="19"/>
      <c r="BMR119" s="19"/>
      <c r="BMS119" s="19"/>
      <c r="BMT119" s="197"/>
      <c r="BMU119" s="196"/>
      <c r="BMV119" s="196"/>
      <c r="BMW119" s="195"/>
      <c r="BMX119" s="196"/>
      <c r="BMY119" s="195"/>
      <c r="BMZ119" s="195"/>
      <c r="BNA119" s="195"/>
      <c r="BNB119" s="18"/>
      <c r="BNC119" s="19"/>
      <c r="BND119" s="19"/>
      <c r="BNE119" s="19"/>
      <c r="BNF119" s="19"/>
      <c r="BNG119" s="19"/>
      <c r="BNH119" s="19"/>
      <c r="BNI119" s="19"/>
      <c r="BNJ119" s="197"/>
      <c r="BNK119" s="196"/>
      <c r="BNL119" s="196"/>
      <c r="BNM119" s="195"/>
      <c r="BNN119" s="196"/>
      <c r="BNO119" s="195"/>
      <c r="BNP119" s="195"/>
      <c r="BNQ119" s="195"/>
      <c r="BNR119" s="18"/>
      <c r="BNS119" s="19"/>
      <c r="BNT119" s="19"/>
      <c r="BNU119" s="19"/>
      <c r="BNV119" s="19"/>
      <c r="BNW119" s="19"/>
      <c r="BNX119" s="19"/>
      <c r="BNY119" s="19"/>
      <c r="BNZ119" s="197"/>
      <c r="BOA119" s="196"/>
      <c r="BOB119" s="196"/>
      <c r="BOC119" s="195"/>
      <c r="BOD119" s="196"/>
      <c r="BOE119" s="195"/>
      <c r="BOF119" s="195"/>
      <c r="BOG119" s="195"/>
      <c r="BOH119" s="18"/>
      <c r="BOI119" s="19"/>
      <c r="BOJ119" s="19"/>
      <c r="BOK119" s="19"/>
      <c r="BOL119" s="19"/>
      <c r="BOM119" s="19"/>
      <c r="BON119" s="19"/>
      <c r="BOO119" s="19"/>
      <c r="BOP119" s="197"/>
      <c r="BOQ119" s="196"/>
      <c r="BOR119" s="196"/>
      <c r="BOS119" s="195"/>
      <c r="BOT119" s="196"/>
      <c r="BOU119" s="195"/>
      <c r="BOV119" s="195"/>
      <c r="BOW119" s="195"/>
      <c r="BOX119" s="18"/>
      <c r="BOY119" s="19"/>
      <c r="BOZ119" s="19"/>
      <c r="BPA119" s="19"/>
      <c r="BPB119" s="19"/>
      <c r="BPC119" s="19"/>
      <c r="BPD119" s="19"/>
      <c r="BPE119" s="19"/>
      <c r="BPF119" s="197"/>
      <c r="BPG119" s="196"/>
      <c r="BPH119" s="196"/>
      <c r="BPI119" s="195"/>
      <c r="BPJ119" s="196"/>
      <c r="BPK119" s="195"/>
      <c r="BPL119" s="195"/>
      <c r="BPM119" s="195"/>
      <c r="BPN119" s="18"/>
      <c r="BPO119" s="19"/>
      <c r="BPP119" s="19"/>
      <c r="BPQ119" s="19"/>
      <c r="BPR119" s="19"/>
      <c r="BPS119" s="19"/>
      <c r="BPT119" s="19"/>
      <c r="BPU119" s="19"/>
      <c r="BPV119" s="197"/>
      <c r="BPW119" s="196"/>
      <c r="BPX119" s="196"/>
      <c r="BPY119" s="195"/>
      <c r="BPZ119" s="196"/>
      <c r="BQA119" s="195"/>
      <c r="BQB119" s="195"/>
      <c r="BQC119" s="195"/>
      <c r="BQD119" s="18"/>
      <c r="BQE119" s="19"/>
      <c r="BQF119" s="19"/>
      <c r="BQG119" s="19"/>
      <c r="BQH119" s="19"/>
      <c r="BQI119" s="19"/>
      <c r="BQJ119" s="19"/>
      <c r="BQK119" s="19"/>
      <c r="BQL119" s="197"/>
      <c r="BQM119" s="196"/>
      <c r="BQN119" s="196"/>
      <c r="BQO119" s="195"/>
      <c r="BQP119" s="196"/>
      <c r="BQQ119" s="195"/>
      <c r="BQR119" s="195"/>
      <c r="BQS119" s="195"/>
      <c r="BQT119" s="18"/>
      <c r="BQU119" s="19"/>
      <c r="BQV119" s="19"/>
      <c r="BQW119" s="19"/>
      <c r="BQX119" s="19"/>
      <c r="BQY119" s="19"/>
      <c r="BQZ119" s="19"/>
      <c r="BRA119" s="19"/>
      <c r="BRB119" s="197"/>
      <c r="BRC119" s="196"/>
      <c r="BRD119" s="196"/>
      <c r="BRE119" s="195"/>
      <c r="BRF119" s="196"/>
      <c r="BRG119" s="195"/>
      <c r="BRH119" s="195"/>
      <c r="BRI119" s="195"/>
      <c r="BRJ119" s="18"/>
      <c r="BRK119" s="19"/>
      <c r="BRL119" s="19"/>
      <c r="BRM119" s="19"/>
      <c r="BRN119" s="19"/>
      <c r="BRO119" s="19"/>
      <c r="BRP119" s="19"/>
      <c r="BRQ119" s="19"/>
      <c r="BRR119" s="197"/>
      <c r="BRS119" s="196"/>
      <c r="BRT119" s="196"/>
      <c r="BRU119" s="195"/>
      <c r="BRV119" s="196"/>
      <c r="BRW119" s="195"/>
      <c r="BRX119" s="195"/>
      <c r="BRY119" s="195"/>
      <c r="BRZ119" s="18"/>
      <c r="BSA119" s="19"/>
      <c r="BSB119" s="19"/>
      <c r="BSC119" s="19"/>
      <c r="BSD119" s="19"/>
      <c r="BSE119" s="19"/>
      <c r="BSF119" s="19"/>
      <c r="BSG119" s="19"/>
      <c r="BSH119" s="197"/>
      <c r="BSI119" s="196"/>
      <c r="BSJ119" s="196"/>
      <c r="BSK119" s="195"/>
      <c r="BSL119" s="196"/>
      <c r="BSM119" s="195"/>
      <c r="BSN119" s="195"/>
      <c r="BSO119" s="195"/>
      <c r="BSP119" s="18"/>
      <c r="BSQ119" s="19"/>
      <c r="BSR119" s="19"/>
      <c r="BSS119" s="19"/>
      <c r="BST119" s="19"/>
      <c r="BSU119" s="19"/>
      <c r="BSV119" s="19"/>
      <c r="BSW119" s="19"/>
      <c r="BSX119" s="197"/>
      <c r="BSY119" s="196"/>
      <c r="BSZ119" s="196"/>
      <c r="BTA119" s="195"/>
      <c r="BTB119" s="196"/>
      <c r="BTC119" s="195"/>
      <c r="BTD119" s="195"/>
      <c r="BTE119" s="195"/>
      <c r="BTF119" s="18"/>
      <c r="BTG119" s="19"/>
      <c r="BTH119" s="19"/>
      <c r="BTI119" s="19"/>
      <c r="BTJ119" s="19"/>
      <c r="BTK119" s="19"/>
      <c r="BTL119" s="19"/>
      <c r="BTM119" s="19"/>
      <c r="BTN119" s="197"/>
      <c r="BTO119" s="196"/>
      <c r="BTP119" s="196"/>
      <c r="BTQ119" s="195"/>
      <c r="BTR119" s="196"/>
      <c r="BTS119" s="195"/>
      <c r="BTT119" s="195"/>
      <c r="BTU119" s="195"/>
      <c r="BTV119" s="18"/>
      <c r="BTW119" s="19"/>
      <c r="BTX119" s="19"/>
      <c r="BTY119" s="19"/>
      <c r="BTZ119" s="19"/>
      <c r="BUA119" s="19"/>
      <c r="BUB119" s="19"/>
      <c r="BUC119" s="19"/>
      <c r="BUD119" s="197"/>
      <c r="BUE119" s="196"/>
      <c r="BUF119" s="196"/>
      <c r="BUG119" s="195"/>
      <c r="BUH119" s="196"/>
      <c r="BUI119" s="195"/>
      <c r="BUJ119" s="195"/>
      <c r="BUK119" s="195"/>
      <c r="BUL119" s="18"/>
      <c r="BUM119" s="19"/>
      <c r="BUN119" s="19"/>
      <c r="BUO119" s="19"/>
      <c r="BUP119" s="19"/>
      <c r="BUQ119" s="19"/>
      <c r="BUR119" s="19"/>
      <c r="BUS119" s="19"/>
      <c r="BUT119" s="197"/>
      <c r="BUU119" s="196"/>
      <c r="BUV119" s="196"/>
      <c r="BUW119" s="195"/>
      <c r="BUX119" s="196"/>
      <c r="BUY119" s="195"/>
      <c r="BUZ119" s="195"/>
      <c r="BVA119" s="195"/>
      <c r="BVB119" s="18"/>
      <c r="BVC119" s="19"/>
      <c r="BVD119" s="19"/>
      <c r="BVE119" s="19"/>
      <c r="BVF119" s="19"/>
      <c r="BVG119" s="19"/>
      <c r="BVH119" s="19"/>
      <c r="BVI119" s="19"/>
      <c r="BVJ119" s="197"/>
      <c r="BVK119" s="196"/>
      <c r="BVL119" s="196"/>
      <c r="BVM119" s="195"/>
      <c r="BVN119" s="196"/>
      <c r="BVO119" s="195"/>
      <c r="BVP119" s="195"/>
      <c r="BVQ119" s="195"/>
      <c r="BVR119" s="18"/>
      <c r="BVS119" s="19"/>
      <c r="BVT119" s="19"/>
      <c r="BVU119" s="19"/>
      <c r="BVV119" s="19"/>
      <c r="BVW119" s="19"/>
      <c r="BVX119" s="19"/>
      <c r="BVY119" s="19"/>
      <c r="BVZ119" s="197"/>
      <c r="BWA119" s="196"/>
      <c r="BWB119" s="196"/>
      <c r="BWC119" s="195"/>
      <c r="BWD119" s="196"/>
      <c r="BWE119" s="195"/>
      <c r="BWF119" s="195"/>
      <c r="BWG119" s="195"/>
      <c r="BWH119" s="18"/>
      <c r="BWI119" s="19"/>
      <c r="BWJ119" s="19"/>
      <c r="BWK119" s="19"/>
      <c r="BWL119" s="19"/>
      <c r="BWM119" s="19"/>
      <c r="BWN119" s="19"/>
      <c r="BWO119" s="19"/>
      <c r="BWP119" s="197"/>
      <c r="BWQ119" s="196"/>
      <c r="BWR119" s="196"/>
      <c r="BWS119" s="195"/>
      <c r="BWT119" s="196"/>
      <c r="BWU119" s="195"/>
      <c r="BWV119" s="195"/>
      <c r="BWW119" s="195"/>
      <c r="BWX119" s="18"/>
      <c r="BWY119" s="19"/>
      <c r="BWZ119" s="19"/>
      <c r="BXA119" s="19"/>
      <c r="BXB119" s="19"/>
      <c r="BXC119" s="19"/>
      <c r="BXD119" s="19"/>
      <c r="BXE119" s="19"/>
      <c r="BXF119" s="197"/>
      <c r="BXG119" s="196"/>
      <c r="BXH119" s="196"/>
      <c r="BXI119" s="195"/>
      <c r="BXJ119" s="196"/>
      <c r="BXK119" s="195"/>
      <c r="BXL119" s="195"/>
      <c r="BXM119" s="195"/>
      <c r="BXN119" s="18"/>
      <c r="BXO119" s="19"/>
      <c r="BXP119" s="19"/>
      <c r="BXQ119" s="19"/>
      <c r="BXR119" s="19"/>
      <c r="BXS119" s="19"/>
      <c r="BXT119" s="19"/>
      <c r="BXU119" s="19"/>
      <c r="BXV119" s="197"/>
      <c r="BXW119" s="196"/>
      <c r="BXX119" s="196"/>
      <c r="BXY119" s="195"/>
      <c r="BXZ119" s="196"/>
      <c r="BYA119" s="195"/>
      <c r="BYB119" s="195"/>
      <c r="BYC119" s="195"/>
      <c r="BYD119" s="18"/>
      <c r="BYE119" s="19"/>
      <c r="BYF119" s="19"/>
      <c r="BYG119" s="19"/>
      <c r="BYH119" s="19"/>
      <c r="BYI119" s="19"/>
      <c r="BYJ119" s="19"/>
      <c r="BYK119" s="19"/>
      <c r="BYL119" s="197"/>
      <c r="BYM119" s="196"/>
      <c r="BYN119" s="196"/>
      <c r="BYO119" s="195"/>
      <c r="BYP119" s="196"/>
      <c r="BYQ119" s="195"/>
      <c r="BYR119" s="195"/>
      <c r="BYS119" s="195"/>
      <c r="BYT119" s="18"/>
      <c r="BYU119" s="19"/>
      <c r="BYV119" s="19"/>
      <c r="BYW119" s="19"/>
      <c r="BYX119" s="19"/>
      <c r="BYY119" s="19"/>
      <c r="BYZ119" s="19"/>
      <c r="BZA119" s="19"/>
      <c r="BZB119" s="197"/>
      <c r="BZC119" s="196"/>
      <c r="BZD119" s="196"/>
      <c r="BZE119" s="195"/>
      <c r="BZF119" s="196"/>
      <c r="BZG119" s="195"/>
      <c r="BZH119" s="195"/>
      <c r="BZI119" s="195"/>
      <c r="BZJ119" s="18"/>
      <c r="BZK119" s="19"/>
      <c r="BZL119" s="19"/>
      <c r="BZM119" s="19"/>
      <c r="BZN119" s="19"/>
      <c r="BZO119" s="19"/>
      <c r="BZP119" s="19"/>
      <c r="BZQ119" s="19"/>
      <c r="BZR119" s="197"/>
      <c r="BZS119" s="196"/>
      <c r="BZT119" s="196"/>
      <c r="BZU119" s="195"/>
      <c r="BZV119" s="196"/>
      <c r="BZW119" s="195"/>
      <c r="BZX119" s="195"/>
      <c r="BZY119" s="195"/>
      <c r="BZZ119" s="18"/>
      <c r="CAA119" s="19"/>
      <c r="CAB119" s="19"/>
      <c r="CAC119" s="19"/>
      <c r="CAD119" s="19"/>
      <c r="CAE119" s="19"/>
      <c r="CAF119" s="19"/>
      <c r="CAG119" s="19"/>
      <c r="CAH119" s="197"/>
      <c r="CAI119" s="196"/>
      <c r="CAJ119" s="196"/>
      <c r="CAK119" s="195"/>
      <c r="CAL119" s="196"/>
      <c r="CAM119" s="195"/>
      <c r="CAN119" s="195"/>
      <c r="CAO119" s="195"/>
      <c r="CAP119" s="18"/>
      <c r="CAQ119" s="19"/>
      <c r="CAR119" s="19"/>
      <c r="CAS119" s="19"/>
      <c r="CAT119" s="19"/>
      <c r="CAU119" s="19"/>
      <c r="CAV119" s="19"/>
      <c r="CAW119" s="19"/>
      <c r="CAX119" s="197"/>
      <c r="CAY119" s="196"/>
      <c r="CAZ119" s="196"/>
      <c r="CBA119" s="195"/>
      <c r="CBB119" s="196"/>
      <c r="CBC119" s="195"/>
      <c r="CBD119" s="195"/>
      <c r="CBE119" s="195"/>
      <c r="CBF119" s="18"/>
      <c r="CBG119" s="19"/>
      <c r="CBH119" s="19"/>
      <c r="CBI119" s="19"/>
      <c r="CBJ119" s="19"/>
      <c r="CBK119" s="19"/>
      <c r="CBL119" s="19"/>
      <c r="CBM119" s="19"/>
      <c r="CBN119" s="197"/>
      <c r="CBO119" s="196"/>
      <c r="CBP119" s="196"/>
      <c r="CBQ119" s="195"/>
      <c r="CBR119" s="196"/>
      <c r="CBS119" s="195"/>
      <c r="CBT119" s="195"/>
      <c r="CBU119" s="195"/>
      <c r="CBV119" s="18"/>
      <c r="CBW119" s="19"/>
      <c r="CBX119" s="19"/>
      <c r="CBY119" s="19"/>
      <c r="CBZ119" s="19"/>
      <c r="CCA119" s="19"/>
      <c r="CCB119" s="19"/>
      <c r="CCC119" s="19"/>
      <c r="CCD119" s="197"/>
      <c r="CCE119" s="196"/>
      <c r="CCF119" s="196"/>
      <c r="CCG119" s="195"/>
      <c r="CCH119" s="196"/>
      <c r="CCI119" s="195"/>
      <c r="CCJ119" s="195"/>
      <c r="CCK119" s="195"/>
      <c r="CCL119" s="18"/>
      <c r="CCM119" s="19"/>
      <c r="CCN119" s="19"/>
      <c r="CCO119" s="19"/>
      <c r="CCP119" s="19"/>
      <c r="CCQ119" s="19"/>
      <c r="CCR119" s="19"/>
      <c r="CCS119" s="19"/>
      <c r="CCT119" s="197"/>
      <c r="CCU119" s="196"/>
      <c r="CCV119" s="196"/>
      <c r="CCW119" s="195"/>
      <c r="CCX119" s="196"/>
      <c r="CCY119" s="195"/>
      <c r="CCZ119" s="195"/>
      <c r="CDA119" s="195"/>
      <c r="CDB119" s="18"/>
      <c r="CDC119" s="19"/>
      <c r="CDD119" s="19"/>
      <c r="CDE119" s="19"/>
      <c r="CDF119" s="19"/>
      <c r="CDG119" s="19"/>
      <c r="CDH119" s="19"/>
      <c r="CDI119" s="19"/>
      <c r="CDJ119" s="197"/>
      <c r="CDK119" s="196"/>
      <c r="CDL119" s="196"/>
      <c r="CDM119" s="195"/>
      <c r="CDN119" s="196"/>
      <c r="CDO119" s="195"/>
      <c r="CDP119" s="195"/>
      <c r="CDQ119" s="195"/>
      <c r="CDR119" s="18"/>
      <c r="CDS119" s="19"/>
      <c r="CDT119" s="19"/>
      <c r="CDU119" s="19"/>
      <c r="CDV119" s="19"/>
      <c r="CDW119" s="19"/>
      <c r="CDX119" s="19"/>
      <c r="CDY119" s="19"/>
      <c r="CDZ119" s="197"/>
      <c r="CEA119" s="196"/>
      <c r="CEB119" s="196"/>
      <c r="CEC119" s="195"/>
      <c r="CED119" s="196"/>
      <c r="CEE119" s="195"/>
      <c r="CEF119" s="195"/>
      <c r="CEG119" s="195"/>
      <c r="CEH119" s="18"/>
      <c r="CEI119" s="19"/>
      <c r="CEJ119" s="19"/>
      <c r="CEK119" s="19"/>
      <c r="CEL119" s="19"/>
      <c r="CEM119" s="19"/>
      <c r="CEN119" s="19"/>
      <c r="CEO119" s="19"/>
      <c r="CEP119" s="197"/>
      <c r="CEQ119" s="196"/>
      <c r="CER119" s="196"/>
      <c r="CES119" s="195"/>
      <c r="CET119" s="196"/>
      <c r="CEU119" s="195"/>
      <c r="CEV119" s="195"/>
      <c r="CEW119" s="195"/>
      <c r="CEX119" s="18"/>
      <c r="CEY119" s="19"/>
      <c r="CEZ119" s="19"/>
      <c r="CFA119" s="19"/>
      <c r="CFB119" s="19"/>
      <c r="CFC119" s="19"/>
      <c r="CFD119" s="19"/>
      <c r="CFE119" s="19"/>
      <c r="CFF119" s="197"/>
      <c r="CFG119" s="196"/>
      <c r="CFH119" s="196"/>
      <c r="CFI119" s="195"/>
      <c r="CFJ119" s="196"/>
      <c r="CFK119" s="195"/>
      <c r="CFL119" s="195"/>
      <c r="CFM119" s="195"/>
      <c r="CFN119" s="18"/>
      <c r="CFO119" s="19"/>
      <c r="CFP119" s="19"/>
      <c r="CFQ119" s="19"/>
      <c r="CFR119" s="19"/>
      <c r="CFS119" s="19"/>
      <c r="CFT119" s="19"/>
      <c r="CFU119" s="19"/>
      <c r="CFV119" s="197"/>
      <c r="CFW119" s="196"/>
      <c r="CFX119" s="196"/>
      <c r="CFY119" s="195"/>
      <c r="CFZ119" s="196"/>
      <c r="CGA119" s="195"/>
      <c r="CGB119" s="195"/>
      <c r="CGC119" s="195"/>
      <c r="CGD119" s="18"/>
      <c r="CGE119" s="19"/>
      <c r="CGF119" s="19"/>
      <c r="CGG119" s="19"/>
      <c r="CGH119" s="19"/>
      <c r="CGI119" s="19"/>
      <c r="CGJ119" s="19"/>
      <c r="CGK119" s="19"/>
      <c r="CGL119" s="197"/>
      <c r="CGM119" s="196"/>
      <c r="CGN119" s="196"/>
      <c r="CGO119" s="195"/>
      <c r="CGP119" s="196"/>
      <c r="CGQ119" s="195"/>
      <c r="CGR119" s="195"/>
      <c r="CGS119" s="195"/>
      <c r="CGT119" s="18"/>
      <c r="CGU119" s="19"/>
      <c r="CGV119" s="19"/>
      <c r="CGW119" s="19"/>
      <c r="CGX119" s="19"/>
      <c r="CGY119" s="19"/>
      <c r="CGZ119" s="19"/>
      <c r="CHA119" s="19"/>
      <c r="CHB119" s="197"/>
      <c r="CHC119" s="196"/>
      <c r="CHD119" s="196"/>
      <c r="CHE119" s="195"/>
      <c r="CHF119" s="196"/>
      <c r="CHG119" s="195"/>
      <c r="CHH119" s="195"/>
      <c r="CHI119" s="195"/>
      <c r="CHJ119" s="18"/>
      <c r="CHK119" s="19"/>
      <c r="CHL119" s="19"/>
      <c r="CHM119" s="19"/>
      <c r="CHN119" s="19"/>
      <c r="CHO119" s="19"/>
      <c r="CHP119" s="19"/>
      <c r="CHQ119" s="19"/>
      <c r="CHR119" s="197"/>
      <c r="CHS119" s="196"/>
      <c r="CHT119" s="196"/>
      <c r="CHU119" s="195"/>
      <c r="CHV119" s="196"/>
      <c r="CHW119" s="195"/>
      <c r="CHX119" s="195"/>
      <c r="CHY119" s="195"/>
      <c r="CHZ119" s="18"/>
      <c r="CIA119" s="19"/>
      <c r="CIB119" s="19"/>
      <c r="CIC119" s="19"/>
      <c r="CID119" s="19"/>
      <c r="CIE119" s="19"/>
      <c r="CIF119" s="19"/>
      <c r="CIG119" s="19"/>
      <c r="CIH119" s="197"/>
      <c r="CII119" s="196"/>
      <c r="CIJ119" s="196"/>
      <c r="CIK119" s="195"/>
      <c r="CIL119" s="196"/>
      <c r="CIM119" s="195"/>
      <c r="CIN119" s="195"/>
      <c r="CIO119" s="195"/>
      <c r="CIP119" s="18"/>
      <c r="CIQ119" s="19"/>
      <c r="CIR119" s="19"/>
      <c r="CIS119" s="19"/>
      <c r="CIT119" s="19"/>
      <c r="CIU119" s="19"/>
      <c r="CIV119" s="19"/>
      <c r="CIW119" s="19"/>
      <c r="CIX119" s="197"/>
      <c r="CIY119" s="196"/>
      <c r="CIZ119" s="196"/>
      <c r="CJA119" s="195"/>
      <c r="CJB119" s="196"/>
      <c r="CJC119" s="195"/>
      <c r="CJD119" s="195"/>
      <c r="CJE119" s="195"/>
      <c r="CJF119" s="18"/>
      <c r="CJG119" s="19"/>
      <c r="CJH119" s="19"/>
      <c r="CJI119" s="19"/>
      <c r="CJJ119" s="19"/>
      <c r="CJK119" s="19"/>
      <c r="CJL119" s="19"/>
      <c r="CJM119" s="19"/>
      <c r="CJN119" s="197"/>
      <c r="CJO119" s="196"/>
      <c r="CJP119" s="196"/>
      <c r="CJQ119" s="195"/>
      <c r="CJR119" s="196"/>
      <c r="CJS119" s="195"/>
      <c r="CJT119" s="195"/>
      <c r="CJU119" s="195"/>
      <c r="CJV119" s="18"/>
      <c r="CJW119" s="19"/>
      <c r="CJX119" s="19"/>
      <c r="CJY119" s="19"/>
      <c r="CJZ119" s="19"/>
      <c r="CKA119" s="19"/>
      <c r="CKB119" s="19"/>
      <c r="CKC119" s="19"/>
      <c r="CKD119" s="197"/>
      <c r="CKE119" s="196"/>
      <c r="CKF119" s="196"/>
      <c r="CKG119" s="195"/>
      <c r="CKH119" s="196"/>
      <c r="CKI119" s="195"/>
      <c r="CKJ119" s="195"/>
      <c r="CKK119" s="195"/>
      <c r="CKL119" s="18"/>
      <c r="CKM119" s="19"/>
      <c r="CKN119" s="19"/>
      <c r="CKO119" s="19"/>
      <c r="CKP119" s="19"/>
      <c r="CKQ119" s="19"/>
      <c r="CKR119" s="19"/>
      <c r="CKS119" s="19"/>
      <c r="CKT119" s="197"/>
      <c r="CKU119" s="196"/>
      <c r="CKV119" s="196"/>
      <c r="CKW119" s="195"/>
      <c r="CKX119" s="196"/>
      <c r="CKY119" s="195"/>
      <c r="CKZ119" s="195"/>
      <c r="CLA119" s="195"/>
      <c r="CLB119" s="18"/>
      <c r="CLC119" s="19"/>
      <c r="CLD119" s="19"/>
      <c r="CLE119" s="19"/>
      <c r="CLF119" s="19"/>
      <c r="CLG119" s="19"/>
      <c r="CLH119" s="19"/>
      <c r="CLI119" s="19"/>
      <c r="CLJ119" s="197"/>
      <c r="CLK119" s="196"/>
      <c r="CLL119" s="196"/>
      <c r="CLM119" s="195"/>
      <c r="CLN119" s="196"/>
      <c r="CLO119" s="195"/>
      <c r="CLP119" s="195"/>
      <c r="CLQ119" s="195"/>
      <c r="CLR119" s="18"/>
      <c r="CLS119" s="19"/>
      <c r="CLT119" s="19"/>
      <c r="CLU119" s="19"/>
      <c r="CLV119" s="19"/>
      <c r="CLW119" s="19"/>
      <c r="CLX119" s="19"/>
      <c r="CLY119" s="19"/>
      <c r="CLZ119" s="197"/>
      <c r="CMA119" s="196"/>
      <c r="CMB119" s="196"/>
      <c r="CMC119" s="195"/>
      <c r="CMD119" s="196"/>
      <c r="CME119" s="195"/>
      <c r="CMF119" s="195"/>
      <c r="CMG119" s="195"/>
      <c r="CMH119" s="18"/>
      <c r="CMI119" s="19"/>
      <c r="CMJ119" s="19"/>
      <c r="CMK119" s="19"/>
      <c r="CML119" s="19"/>
      <c r="CMM119" s="19"/>
      <c r="CMN119" s="19"/>
      <c r="CMO119" s="19"/>
      <c r="CMP119" s="197"/>
      <c r="CMQ119" s="196"/>
      <c r="CMR119" s="196"/>
      <c r="CMS119" s="195"/>
      <c r="CMT119" s="196"/>
      <c r="CMU119" s="195"/>
      <c r="CMV119" s="195"/>
      <c r="CMW119" s="195"/>
      <c r="CMX119" s="18"/>
      <c r="CMY119" s="19"/>
      <c r="CMZ119" s="19"/>
      <c r="CNA119" s="19"/>
      <c r="CNB119" s="19"/>
      <c r="CNC119" s="19"/>
      <c r="CND119" s="19"/>
      <c r="CNE119" s="19"/>
      <c r="CNF119" s="197"/>
      <c r="CNG119" s="196"/>
      <c r="CNH119" s="196"/>
      <c r="CNI119" s="195"/>
      <c r="CNJ119" s="196"/>
      <c r="CNK119" s="195"/>
      <c r="CNL119" s="195"/>
      <c r="CNM119" s="195"/>
      <c r="CNN119" s="18"/>
      <c r="CNO119" s="19"/>
      <c r="CNP119" s="19"/>
      <c r="CNQ119" s="19"/>
      <c r="CNR119" s="19"/>
      <c r="CNS119" s="19"/>
      <c r="CNT119" s="19"/>
      <c r="CNU119" s="19"/>
      <c r="CNV119" s="197"/>
      <c r="CNW119" s="196"/>
      <c r="CNX119" s="196"/>
      <c r="CNY119" s="195"/>
      <c r="CNZ119" s="196"/>
      <c r="COA119" s="195"/>
      <c r="COB119" s="195"/>
      <c r="COC119" s="195"/>
      <c r="COD119" s="18"/>
      <c r="COE119" s="19"/>
      <c r="COF119" s="19"/>
      <c r="COG119" s="19"/>
      <c r="COH119" s="19"/>
      <c r="COI119" s="19"/>
      <c r="COJ119" s="19"/>
      <c r="COK119" s="19"/>
      <c r="COL119" s="197"/>
      <c r="COM119" s="196"/>
      <c r="CON119" s="196"/>
      <c r="COO119" s="195"/>
      <c r="COP119" s="196"/>
      <c r="COQ119" s="195"/>
      <c r="COR119" s="195"/>
      <c r="COS119" s="195"/>
      <c r="COT119" s="18"/>
      <c r="COU119" s="19"/>
      <c r="COV119" s="19"/>
      <c r="COW119" s="19"/>
      <c r="COX119" s="19"/>
      <c r="COY119" s="19"/>
      <c r="COZ119" s="19"/>
      <c r="CPA119" s="19"/>
      <c r="CPB119" s="197"/>
      <c r="CPC119" s="196"/>
      <c r="CPD119" s="196"/>
      <c r="CPE119" s="195"/>
      <c r="CPF119" s="196"/>
      <c r="CPG119" s="195"/>
      <c r="CPH119" s="195"/>
      <c r="CPI119" s="195"/>
      <c r="CPJ119" s="18"/>
      <c r="CPK119" s="19"/>
      <c r="CPL119" s="19"/>
      <c r="CPM119" s="19"/>
      <c r="CPN119" s="19"/>
      <c r="CPO119" s="19"/>
      <c r="CPP119" s="19"/>
      <c r="CPQ119" s="19"/>
      <c r="CPR119" s="197"/>
      <c r="CPS119" s="196"/>
      <c r="CPT119" s="196"/>
      <c r="CPU119" s="195"/>
      <c r="CPV119" s="196"/>
      <c r="CPW119" s="195"/>
      <c r="CPX119" s="195"/>
      <c r="CPY119" s="195"/>
      <c r="CPZ119" s="18"/>
      <c r="CQA119" s="19"/>
      <c r="CQB119" s="19"/>
      <c r="CQC119" s="19"/>
      <c r="CQD119" s="19"/>
      <c r="CQE119" s="19"/>
      <c r="CQF119" s="19"/>
      <c r="CQG119" s="19"/>
      <c r="CQH119" s="197"/>
      <c r="CQI119" s="196"/>
      <c r="CQJ119" s="196"/>
      <c r="CQK119" s="195"/>
      <c r="CQL119" s="196"/>
      <c r="CQM119" s="195"/>
      <c r="CQN119" s="195"/>
      <c r="CQO119" s="195"/>
      <c r="CQP119" s="18"/>
      <c r="CQQ119" s="19"/>
      <c r="CQR119" s="19"/>
      <c r="CQS119" s="19"/>
      <c r="CQT119" s="19"/>
      <c r="CQU119" s="19"/>
      <c r="CQV119" s="19"/>
      <c r="CQW119" s="19"/>
      <c r="CQX119" s="197"/>
      <c r="CQY119" s="196"/>
      <c r="CQZ119" s="196"/>
      <c r="CRA119" s="195"/>
      <c r="CRB119" s="196"/>
      <c r="CRC119" s="195"/>
      <c r="CRD119" s="195"/>
      <c r="CRE119" s="195"/>
      <c r="CRF119" s="18"/>
      <c r="CRG119" s="19"/>
      <c r="CRH119" s="19"/>
      <c r="CRI119" s="19"/>
      <c r="CRJ119" s="19"/>
      <c r="CRK119" s="19"/>
      <c r="CRL119" s="19"/>
      <c r="CRM119" s="19"/>
      <c r="CRN119" s="197"/>
      <c r="CRO119" s="196"/>
      <c r="CRP119" s="196"/>
      <c r="CRQ119" s="195"/>
      <c r="CRR119" s="196"/>
      <c r="CRS119" s="195"/>
      <c r="CRT119" s="195"/>
      <c r="CRU119" s="195"/>
      <c r="CRV119" s="18"/>
      <c r="CRW119" s="19"/>
      <c r="CRX119" s="19"/>
      <c r="CRY119" s="19"/>
      <c r="CRZ119" s="19"/>
      <c r="CSA119" s="19"/>
      <c r="CSB119" s="19"/>
      <c r="CSC119" s="19"/>
      <c r="CSD119" s="197"/>
      <c r="CSE119" s="196"/>
      <c r="CSF119" s="196"/>
      <c r="CSG119" s="195"/>
      <c r="CSH119" s="196"/>
      <c r="CSI119" s="195"/>
      <c r="CSJ119" s="195"/>
      <c r="CSK119" s="195"/>
      <c r="CSL119" s="18"/>
      <c r="CSM119" s="19"/>
      <c r="CSN119" s="19"/>
      <c r="CSO119" s="19"/>
      <c r="CSP119" s="19"/>
      <c r="CSQ119" s="19"/>
      <c r="CSR119" s="19"/>
      <c r="CSS119" s="19"/>
      <c r="CST119" s="197"/>
      <c r="CSU119" s="196"/>
      <c r="CSV119" s="196"/>
      <c r="CSW119" s="195"/>
      <c r="CSX119" s="196"/>
      <c r="CSY119" s="195"/>
      <c r="CSZ119" s="195"/>
      <c r="CTA119" s="195"/>
      <c r="CTB119" s="18"/>
      <c r="CTC119" s="19"/>
      <c r="CTD119" s="19"/>
      <c r="CTE119" s="19"/>
      <c r="CTF119" s="19"/>
      <c r="CTG119" s="19"/>
      <c r="CTH119" s="19"/>
      <c r="CTI119" s="19"/>
      <c r="CTJ119" s="197"/>
      <c r="CTK119" s="196"/>
      <c r="CTL119" s="196"/>
      <c r="CTM119" s="195"/>
      <c r="CTN119" s="196"/>
      <c r="CTO119" s="195"/>
      <c r="CTP119" s="195"/>
      <c r="CTQ119" s="195"/>
      <c r="CTR119" s="18"/>
      <c r="CTS119" s="19"/>
      <c r="CTT119" s="19"/>
      <c r="CTU119" s="19"/>
      <c r="CTV119" s="19"/>
      <c r="CTW119" s="19"/>
      <c r="CTX119" s="19"/>
      <c r="CTY119" s="19"/>
      <c r="CTZ119" s="197"/>
      <c r="CUA119" s="196"/>
      <c r="CUB119" s="196"/>
      <c r="CUC119" s="195"/>
      <c r="CUD119" s="196"/>
      <c r="CUE119" s="195"/>
      <c r="CUF119" s="195"/>
      <c r="CUG119" s="195"/>
      <c r="CUH119" s="18"/>
      <c r="CUI119" s="19"/>
      <c r="CUJ119" s="19"/>
      <c r="CUK119" s="19"/>
      <c r="CUL119" s="19"/>
      <c r="CUM119" s="19"/>
      <c r="CUN119" s="19"/>
      <c r="CUO119" s="19"/>
      <c r="CUP119" s="197"/>
      <c r="CUQ119" s="196"/>
      <c r="CUR119" s="196"/>
      <c r="CUS119" s="195"/>
      <c r="CUT119" s="196"/>
      <c r="CUU119" s="195"/>
      <c r="CUV119" s="195"/>
      <c r="CUW119" s="195"/>
      <c r="CUX119" s="18"/>
      <c r="CUY119" s="19"/>
      <c r="CUZ119" s="19"/>
      <c r="CVA119" s="19"/>
      <c r="CVB119" s="19"/>
      <c r="CVC119" s="19"/>
      <c r="CVD119" s="19"/>
      <c r="CVE119" s="19"/>
      <c r="CVF119" s="197"/>
      <c r="CVG119" s="196"/>
      <c r="CVH119" s="196"/>
      <c r="CVI119" s="195"/>
      <c r="CVJ119" s="196"/>
      <c r="CVK119" s="195"/>
      <c r="CVL119" s="195"/>
      <c r="CVM119" s="195"/>
      <c r="CVN119" s="18"/>
      <c r="CVO119" s="19"/>
      <c r="CVP119" s="19"/>
      <c r="CVQ119" s="19"/>
      <c r="CVR119" s="19"/>
      <c r="CVS119" s="19"/>
      <c r="CVT119" s="19"/>
      <c r="CVU119" s="19"/>
      <c r="CVV119" s="197"/>
      <c r="CVW119" s="196"/>
      <c r="CVX119" s="196"/>
      <c r="CVY119" s="195"/>
      <c r="CVZ119" s="196"/>
      <c r="CWA119" s="195"/>
      <c r="CWB119" s="195"/>
      <c r="CWC119" s="195"/>
      <c r="CWD119" s="18"/>
      <c r="CWE119" s="19"/>
      <c r="CWF119" s="19"/>
      <c r="CWG119" s="19"/>
      <c r="CWH119" s="19"/>
      <c r="CWI119" s="19"/>
      <c r="CWJ119" s="19"/>
      <c r="CWK119" s="19"/>
      <c r="CWL119" s="197"/>
      <c r="CWM119" s="196"/>
      <c r="CWN119" s="196"/>
      <c r="CWO119" s="195"/>
      <c r="CWP119" s="196"/>
      <c r="CWQ119" s="195"/>
      <c r="CWR119" s="195"/>
      <c r="CWS119" s="195"/>
      <c r="CWT119" s="18"/>
      <c r="CWU119" s="19"/>
      <c r="CWV119" s="19"/>
      <c r="CWW119" s="19"/>
      <c r="CWX119" s="19"/>
      <c r="CWY119" s="19"/>
      <c r="CWZ119" s="19"/>
      <c r="CXA119" s="19"/>
      <c r="CXB119" s="197"/>
      <c r="CXC119" s="196"/>
      <c r="CXD119" s="196"/>
      <c r="CXE119" s="195"/>
      <c r="CXF119" s="196"/>
      <c r="CXG119" s="195"/>
      <c r="CXH119" s="195"/>
      <c r="CXI119" s="195"/>
      <c r="CXJ119" s="18"/>
      <c r="CXK119" s="19"/>
      <c r="CXL119" s="19"/>
      <c r="CXM119" s="19"/>
      <c r="CXN119" s="19"/>
      <c r="CXO119" s="19"/>
      <c r="CXP119" s="19"/>
      <c r="CXQ119" s="19"/>
      <c r="CXR119" s="197"/>
      <c r="CXS119" s="196"/>
      <c r="CXT119" s="196"/>
      <c r="CXU119" s="195"/>
      <c r="CXV119" s="196"/>
      <c r="CXW119" s="195"/>
      <c r="CXX119" s="195"/>
      <c r="CXY119" s="195"/>
      <c r="CXZ119" s="18"/>
      <c r="CYA119" s="19"/>
      <c r="CYB119" s="19"/>
      <c r="CYC119" s="19"/>
      <c r="CYD119" s="19"/>
      <c r="CYE119" s="19"/>
      <c r="CYF119" s="19"/>
      <c r="CYG119" s="19"/>
      <c r="CYH119" s="197"/>
      <c r="CYI119" s="196"/>
      <c r="CYJ119" s="196"/>
      <c r="CYK119" s="195"/>
      <c r="CYL119" s="196"/>
      <c r="CYM119" s="195"/>
      <c r="CYN119" s="195"/>
      <c r="CYO119" s="195"/>
      <c r="CYP119" s="18"/>
      <c r="CYQ119" s="19"/>
      <c r="CYR119" s="19"/>
      <c r="CYS119" s="19"/>
      <c r="CYT119" s="19"/>
      <c r="CYU119" s="19"/>
      <c r="CYV119" s="19"/>
      <c r="CYW119" s="19"/>
      <c r="CYX119" s="197"/>
      <c r="CYY119" s="196"/>
      <c r="CYZ119" s="196"/>
      <c r="CZA119" s="195"/>
      <c r="CZB119" s="196"/>
      <c r="CZC119" s="195"/>
      <c r="CZD119" s="195"/>
      <c r="CZE119" s="195"/>
      <c r="CZF119" s="18"/>
      <c r="CZG119" s="19"/>
      <c r="CZH119" s="19"/>
      <c r="CZI119" s="19"/>
      <c r="CZJ119" s="19"/>
      <c r="CZK119" s="19"/>
      <c r="CZL119" s="19"/>
      <c r="CZM119" s="19"/>
      <c r="CZN119" s="197"/>
      <c r="CZO119" s="196"/>
      <c r="CZP119" s="196"/>
      <c r="CZQ119" s="195"/>
      <c r="CZR119" s="196"/>
      <c r="CZS119" s="195"/>
      <c r="CZT119" s="195"/>
      <c r="CZU119" s="195"/>
      <c r="CZV119" s="18"/>
      <c r="CZW119" s="19"/>
      <c r="CZX119" s="19"/>
      <c r="CZY119" s="19"/>
      <c r="CZZ119" s="19"/>
      <c r="DAA119" s="19"/>
      <c r="DAB119" s="19"/>
      <c r="DAC119" s="19"/>
      <c r="DAD119" s="197"/>
      <c r="DAE119" s="196"/>
      <c r="DAF119" s="196"/>
      <c r="DAG119" s="195"/>
      <c r="DAH119" s="196"/>
      <c r="DAI119" s="195"/>
      <c r="DAJ119" s="195"/>
      <c r="DAK119" s="195"/>
      <c r="DAL119" s="18"/>
      <c r="DAM119" s="19"/>
      <c r="DAN119" s="19"/>
      <c r="DAO119" s="19"/>
      <c r="DAP119" s="19"/>
      <c r="DAQ119" s="19"/>
      <c r="DAR119" s="19"/>
      <c r="DAS119" s="19"/>
      <c r="DAT119" s="197"/>
      <c r="DAU119" s="196"/>
      <c r="DAV119" s="196"/>
      <c r="DAW119" s="195"/>
      <c r="DAX119" s="196"/>
      <c r="DAY119" s="195"/>
      <c r="DAZ119" s="195"/>
      <c r="DBA119" s="195"/>
      <c r="DBB119" s="18"/>
      <c r="DBC119" s="19"/>
      <c r="DBD119" s="19"/>
      <c r="DBE119" s="19"/>
      <c r="DBF119" s="19"/>
      <c r="DBG119" s="19"/>
      <c r="DBH119" s="19"/>
      <c r="DBI119" s="19"/>
      <c r="DBJ119" s="197"/>
      <c r="DBK119" s="196"/>
      <c r="DBL119" s="196"/>
      <c r="DBM119" s="195"/>
      <c r="DBN119" s="196"/>
      <c r="DBO119" s="195"/>
      <c r="DBP119" s="195"/>
      <c r="DBQ119" s="195"/>
      <c r="DBR119" s="18"/>
      <c r="DBS119" s="19"/>
      <c r="DBT119" s="19"/>
      <c r="DBU119" s="19"/>
      <c r="DBV119" s="19"/>
      <c r="DBW119" s="19"/>
      <c r="DBX119" s="19"/>
      <c r="DBY119" s="19"/>
      <c r="DBZ119" s="197"/>
      <c r="DCA119" s="196"/>
      <c r="DCB119" s="196"/>
      <c r="DCC119" s="195"/>
      <c r="DCD119" s="196"/>
      <c r="DCE119" s="195"/>
      <c r="DCF119" s="195"/>
      <c r="DCG119" s="195"/>
      <c r="DCH119" s="18"/>
      <c r="DCI119" s="19"/>
      <c r="DCJ119" s="19"/>
      <c r="DCK119" s="19"/>
      <c r="DCL119" s="19"/>
      <c r="DCM119" s="19"/>
      <c r="DCN119" s="19"/>
      <c r="DCO119" s="19"/>
      <c r="DCP119" s="197"/>
      <c r="DCQ119" s="196"/>
      <c r="DCR119" s="196"/>
      <c r="DCS119" s="195"/>
      <c r="DCT119" s="196"/>
      <c r="DCU119" s="195"/>
      <c r="DCV119" s="195"/>
      <c r="DCW119" s="195"/>
      <c r="DCX119" s="18"/>
      <c r="DCY119" s="19"/>
      <c r="DCZ119" s="19"/>
      <c r="DDA119" s="19"/>
      <c r="DDB119" s="19"/>
      <c r="DDC119" s="19"/>
      <c r="DDD119" s="19"/>
      <c r="DDE119" s="19"/>
      <c r="DDF119" s="197"/>
      <c r="DDG119" s="196"/>
      <c r="DDH119" s="196"/>
      <c r="DDI119" s="195"/>
      <c r="DDJ119" s="196"/>
      <c r="DDK119" s="195"/>
      <c r="DDL119" s="195"/>
      <c r="DDM119" s="195"/>
      <c r="DDN119" s="18"/>
      <c r="DDO119" s="19"/>
      <c r="DDP119" s="19"/>
      <c r="DDQ119" s="19"/>
      <c r="DDR119" s="19"/>
      <c r="DDS119" s="19"/>
      <c r="DDT119" s="19"/>
      <c r="DDU119" s="19"/>
      <c r="DDV119" s="197"/>
      <c r="DDW119" s="196"/>
      <c r="DDX119" s="196"/>
      <c r="DDY119" s="195"/>
      <c r="DDZ119" s="196"/>
      <c r="DEA119" s="195"/>
      <c r="DEB119" s="195"/>
      <c r="DEC119" s="195"/>
      <c r="DED119" s="18"/>
      <c r="DEE119" s="19"/>
      <c r="DEF119" s="19"/>
      <c r="DEG119" s="19"/>
      <c r="DEH119" s="19"/>
      <c r="DEI119" s="19"/>
      <c r="DEJ119" s="19"/>
      <c r="DEK119" s="19"/>
      <c r="DEL119" s="197"/>
      <c r="DEM119" s="196"/>
      <c r="DEN119" s="196"/>
      <c r="DEO119" s="195"/>
      <c r="DEP119" s="196"/>
      <c r="DEQ119" s="195"/>
      <c r="DER119" s="195"/>
      <c r="DES119" s="195"/>
      <c r="DET119" s="18"/>
      <c r="DEU119" s="19"/>
      <c r="DEV119" s="19"/>
      <c r="DEW119" s="19"/>
      <c r="DEX119" s="19"/>
      <c r="DEY119" s="19"/>
      <c r="DEZ119" s="19"/>
      <c r="DFA119" s="19"/>
      <c r="DFB119" s="197"/>
      <c r="DFC119" s="196"/>
      <c r="DFD119" s="196"/>
      <c r="DFE119" s="195"/>
      <c r="DFF119" s="196"/>
      <c r="DFG119" s="195"/>
      <c r="DFH119" s="195"/>
      <c r="DFI119" s="195"/>
      <c r="DFJ119" s="18"/>
      <c r="DFK119" s="19"/>
      <c r="DFL119" s="19"/>
      <c r="DFM119" s="19"/>
      <c r="DFN119" s="19"/>
      <c r="DFO119" s="19"/>
      <c r="DFP119" s="19"/>
      <c r="DFQ119" s="19"/>
      <c r="DFR119" s="197"/>
      <c r="DFS119" s="196"/>
      <c r="DFT119" s="196"/>
      <c r="DFU119" s="195"/>
      <c r="DFV119" s="196"/>
      <c r="DFW119" s="195"/>
      <c r="DFX119" s="195"/>
      <c r="DFY119" s="195"/>
      <c r="DFZ119" s="18"/>
      <c r="DGA119" s="19"/>
      <c r="DGB119" s="19"/>
      <c r="DGC119" s="19"/>
      <c r="DGD119" s="19"/>
      <c r="DGE119" s="19"/>
      <c r="DGF119" s="19"/>
      <c r="DGG119" s="19"/>
      <c r="DGH119" s="197"/>
      <c r="DGI119" s="196"/>
      <c r="DGJ119" s="196"/>
      <c r="DGK119" s="195"/>
      <c r="DGL119" s="196"/>
      <c r="DGM119" s="195"/>
      <c r="DGN119" s="195"/>
      <c r="DGO119" s="195"/>
      <c r="DGP119" s="18"/>
      <c r="DGQ119" s="19"/>
      <c r="DGR119" s="19"/>
      <c r="DGS119" s="19"/>
      <c r="DGT119" s="19"/>
      <c r="DGU119" s="19"/>
      <c r="DGV119" s="19"/>
      <c r="DGW119" s="19"/>
      <c r="DGX119" s="197"/>
      <c r="DGY119" s="196"/>
      <c r="DGZ119" s="196"/>
      <c r="DHA119" s="195"/>
      <c r="DHB119" s="196"/>
      <c r="DHC119" s="195"/>
      <c r="DHD119" s="195"/>
      <c r="DHE119" s="195"/>
      <c r="DHF119" s="18"/>
      <c r="DHG119" s="19"/>
      <c r="DHH119" s="19"/>
      <c r="DHI119" s="19"/>
      <c r="DHJ119" s="19"/>
      <c r="DHK119" s="19"/>
      <c r="DHL119" s="19"/>
      <c r="DHM119" s="19"/>
      <c r="DHN119" s="197"/>
      <c r="DHO119" s="196"/>
      <c r="DHP119" s="196"/>
      <c r="DHQ119" s="195"/>
      <c r="DHR119" s="196"/>
      <c r="DHS119" s="195"/>
      <c r="DHT119" s="195"/>
      <c r="DHU119" s="195"/>
      <c r="DHV119" s="18"/>
      <c r="DHW119" s="19"/>
      <c r="DHX119" s="19"/>
      <c r="DHY119" s="19"/>
      <c r="DHZ119" s="19"/>
      <c r="DIA119" s="19"/>
      <c r="DIB119" s="19"/>
      <c r="DIC119" s="19"/>
      <c r="DID119" s="197"/>
      <c r="DIE119" s="196"/>
      <c r="DIF119" s="196"/>
      <c r="DIG119" s="195"/>
      <c r="DIH119" s="196"/>
      <c r="DII119" s="195"/>
      <c r="DIJ119" s="195"/>
      <c r="DIK119" s="195"/>
      <c r="DIL119" s="18"/>
      <c r="DIM119" s="19"/>
      <c r="DIN119" s="19"/>
      <c r="DIO119" s="19"/>
      <c r="DIP119" s="19"/>
      <c r="DIQ119" s="19"/>
      <c r="DIR119" s="19"/>
      <c r="DIS119" s="19"/>
      <c r="DIT119" s="197"/>
      <c r="DIU119" s="196"/>
      <c r="DIV119" s="196"/>
      <c r="DIW119" s="195"/>
      <c r="DIX119" s="196"/>
      <c r="DIY119" s="195"/>
      <c r="DIZ119" s="195"/>
      <c r="DJA119" s="195"/>
      <c r="DJB119" s="18"/>
      <c r="DJC119" s="19"/>
      <c r="DJD119" s="19"/>
      <c r="DJE119" s="19"/>
      <c r="DJF119" s="19"/>
      <c r="DJG119" s="19"/>
      <c r="DJH119" s="19"/>
      <c r="DJI119" s="19"/>
      <c r="DJJ119" s="197"/>
      <c r="DJK119" s="196"/>
      <c r="DJL119" s="196"/>
      <c r="DJM119" s="195"/>
      <c r="DJN119" s="196"/>
      <c r="DJO119" s="195"/>
      <c r="DJP119" s="195"/>
      <c r="DJQ119" s="195"/>
      <c r="DJR119" s="18"/>
      <c r="DJS119" s="19"/>
      <c r="DJT119" s="19"/>
      <c r="DJU119" s="19"/>
      <c r="DJV119" s="19"/>
      <c r="DJW119" s="19"/>
      <c r="DJX119" s="19"/>
      <c r="DJY119" s="19"/>
      <c r="DJZ119" s="197"/>
      <c r="DKA119" s="196"/>
      <c r="DKB119" s="196"/>
      <c r="DKC119" s="195"/>
      <c r="DKD119" s="196"/>
      <c r="DKE119" s="195"/>
      <c r="DKF119" s="195"/>
      <c r="DKG119" s="195"/>
      <c r="DKH119" s="18"/>
      <c r="DKI119" s="19"/>
      <c r="DKJ119" s="19"/>
      <c r="DKK119" s="19"/>
      <c r="DKL119" s="19"/>
      <c r="DKM119" s="19"/>
      <c r="DKN119" s="19"/>
      <c r="DKO119" s="19"/>
      <c r="DKP119" s="197"/>
      <c r="DKQ119" s="196"/>
      <c r="DKR119" s="196"/>
      <c r="DKS119" s="195"/>
      <c r="DKT119" s="196"/>
      <c r="DKU119" s="195"/>
      <c r="DKV119" s="195"/>
      <c r="DKW119" s="195"/>
      <c r="DKX119" s="18"/>
      <c r="DKY119" s="19"/>
      <c r="DKZ119" s="19"/>
      <c r="DLA119" s="19"/>
      <c r="DLB119" s="19"/>
      <c r="DLC119" s="19"/>
      <c r="DLD119" s="19"/>
      <c r="DLE119" s="19"/>
      <c r="DLF119" s="197"/>
      <c r="DLG119" s="196"/>
      <c r="DLH119" s="196"/>
      <c r="DLI119" s="195"/>
      <c r="DLJ119" s="196"/>
      <c r="DLK119" s="195"/>
      <c r="DLL119" s="195"/>
      <c r="DLM119" s="195"/>
      <c r="DLN119" s="18"/>
      <c r="DLO119" s="19"/>
      <c r="DLP119" s="19"/>
      <c r="DLQ119" s="19"/>
      <c r="DLR119" s="19"/>
      <c r="DLS119" s="19"/>
      <c r="DLT119" s="19"/>
      <c r="DLU119" s="19"/>
      <c r="DLV119" s="197"/>
      <c r="DLW119" s="196"/>
      <c r="DLX119" s="196"/>
      <c r="DLY119" s="195"/>
      <c r="DLZ119" s="196"/>
      <c r="DMA119" s="195"/>
      <c r="DMB119" s="195"/>
      <c r="DMC119" s="195"/>
      <c r="DMD119" s="18"/>
      <c r="DME119" s="19"/>
      <c r="DMF119" s="19"/>
      <c r="DMG119" s="19"/>
      <c r="DMH119" s="19"/>
      <c r="DMI119" s="19"/>
      <c r="DMJ119" s="19"/>
      <c r="DMK119" s="19"/>
      <c r="DML119" s="197"/>
      <c r="DMM119" s="196"/>
      <c r="DMN119" s="196"/>
      <c r="DMO119" s="195"/>
      <c r="DMP119" s="196"/>
      <c r="DMQ119" s="195"/>
      <c r="DMR119" s="195"/>
      <c r="DMS119" s="195"/>
      <c r="DMT119" s="18"/>
      <c r="DMU119" s="19"/>
      <c r="DMV119" s="19"/>
      <c r="DMW119" s="19"/>
      <c r="DMX119" s="19"/>
      <c r="DMY119" s="19"/>
      <c r="DMZ119" s="19"/>
      <c r="DNA119" s="19"/>
      <c r="DNB119" s="197"/>
      <c r="DNC119" s="196"/>
      <c r="DND119" s="196"/>
      <c r="DNE119" s="195"/>
      <c r="DNF119" s="196"/>
      <c r="DNG119" s="195"/>
      <c r="DNH119" s="195"/>
      <c r="DNI119" s="195"/>
      <c r="DNJ119" s="18"/>
      <c r="DNK119" s="19"/>
      <c r="DNL119" s="19"/>
      <c r="DNM119" s="19"/>
      <c r="DNN119" s="19"/>
      <c r="DNO119" s="19"/>
      <c r="DNP119" s="19"/>
      <c r="DNQ119" s="19"/>
      <c r="DNR119" s="197"/>
      <c r="DNS119" s="196"/>
      <c r="DNT119" s="196"/>
      <c r="DNU119" s="195"/>
      <c r="DNV119" s="196"/>
      <c r="DNW119" s="195"/>
      <c r="DNX119" s="195"/>
      <c r="DNY119" s="195"/>
      <c r="DNZ119" s="18"/>
      <c r="DOA119" s="19"/>
      <c r="DOB119" s="19"/>
      <c r="DOC119" s="19"/>
      <c r="DOD119" s="19"/>
      <c r="DOE119" s="19"/>
      <c r="DOF119" s="19"/>
      <c r="DOG119" s="19"/>
      <c r="DOH119" s="197"/>
      <c r="DOI119" s="196"/>
      <c r="DOJ119" s="196"/>
      <c r="DOK119" s="195"/>
      <c r="DOL119" s="196"/>
      <c r="DOM119" s="195"/>
      <c r="DON119" s="195"/>
      <c r="DOO119" s="195"/>
      <c r="DOP119" s="18"/>
      <c r="DOQ119" s="19"/>
      <c r="DOR119" s="19"/>
      <c r="DOS119" s="19"/>
      <c r="DOT119" s="19"/>
      <c r="DOU119" s="19"/>
      <c r="DOV119" s="19"/>
      <c r="DOW119" s="19"/>
      <c r="DOX119" s="197"/>
      <c r="DOY119" s="196"/>
      <c r="DOZ119" s="196"/>
      <c r="DPA119" s="195"/>
      <c r="DPB119" s="196"/>
      <c r="DPC119" s="195"/>
      <c r="DPD119" s="195"/>
      <c r="DPE119" s="195"/>
      <c r="DPF119" s="18"/>
      <c r="DPG119" s="19"/>
      <c r="DPH119" s="19"/>
      <c r="DPI119" s="19"/>
      <c r="DPJ119" s="19"/>
      <c r="DPK119" s="19"/>
      <c r="DPL119" s="19"/>
      <c r="DPM119" s="19"/>
      <c r="DPN119" s="197"/>
      <c r="DPO119" s="196"/>
      <c r="DPP119" s="196"/>
      <c r="DPQ119" s="195"/>
      <c r="DPR119" s="196"/>
      <c r="DPS119" s="195"/>
      <c r="DPT119" s="195"/>
      <c r="DPU119" s="195"/>
      <c r="DPV119" s="18"/>
      <c r="DPW119" s="19"/>
      <c r="DPX119" s="19"/>
      <c r="DPY119" s="19"/>
      <c r="DPZ119" s="19"/>
      <c r="DQA119" s="19"/>
      <c r="DQB119" s="19"/>
      <c r="DQC119" s="19"/>
      <c r="DQD119" s="197"/>
      <c r="DQE119" s="196"/>
      <c r="DQF119" s="196"/>
      <c r="DQG119" s="195"/>
      <c r="DQH119" s="196"/>
      <c r="DQI119" s="195"/>
      <c r="DQJ119" s="195"/>
      <c r="DQK119" s="195"/>
      <c r="DQL119" s="18"/>
      <c r="DQM119" s="19"/>
      <c r="DQN119" s="19"/>
      <c r="DQO119" s="19"/>
      <c r="DQP119" s="19"/>
      <c r="DQQ119" s="19"/>
      <c r="DQR119" s="19"/>
      <c r="DQS119" s="19"/>
      <c r="DQT119" s="197"/>
      <c r="DQU119" s="196"/>
      <c r="DQV119" s="196"/>
      <c r="DQW119" s="195"/>
      <c r="DQX119" s="196"/>
      <c r="DQY119" s="195"/>
      <c r="DQZ119" s="195"/>
      <c r="DRA119" s="195"/>
      <c r="DRB119" s="18"/>
      <c r="DRC119" s="19"/>
      <c r="DRD119" s="19"/>
      <c r="DRE119" s="19"/>
      <c r="DRF119" s="19"/>
      <c r="DRG119" s="19"/>
      <c r="DRH119" s="19"/>
      <c r="DRI119" s="19"/>
      <c r="DRJ119" s="197"/>
      <c r="DRK119" s="196"/>
      <c r="DRL119" s="196"/>
      <c r="DRM119" s="195"/>
      <c r="DRN119" s="196"/>
      <c r="DRO119" s="195"/>
      <c r="DRP119" s="195"/>
      <c r="DRQ119" s="195"/>
      <c r="DRR119" s="18"/>
      <c r="DRS119" s="19"/>
      <c r="DRT119" s="19"/>
      <c r="DRU119" s="19"/>
      <c r="DRV119" s="19"/>
      <c r="DRW119" s="19"/>
      <c r="DRX119" s="19"/>
      <c r="DRY119" s="19"/>
      <c r="DRZ119" s="197"/>
      <c r="DSA119" s="196"/>
      <c r="DSB119" s="196"/>
      <c r="DSC119" s="195"/>
      <c r="DSD119" s="196"/>
      <c r="DSE119" s="195"/>
      <c r="DSF119" s="195"/>
      <c r="DSG119" s="195"/>
      <c r="DSH119" s="18"/>
      <c r="DSI119" s="19"/>
      <c r="DSJ119" s="19"/>
      <c r="DSK119" s="19"/>
      <c r="DSL119" s="19"/>
      <c r="DSM119" s="19"/>
      <c r="DSN119" s="19"/>
      <c r="DSO119" s="19"/>
      <c r="DSP119" s="197"/>
      <c r="DSQ119" s="196"/>
      <c r="DSR119" s="196"/>
      <c r="DSS119" s="195"/>
      <c r="DST119" s="196"/>
      <c r="DSU119" s="195"/>
      <c r="DSV119" s="195"/>
      <c r="DSW119" s="195"/>
      <c r="DSX119" s="18"/>
      <c r="DSY119" s="19"/>
      <c r="DSZ119" s="19"/>
      <c r="DTA119" s="19"/>
      <c r="DTB119" s="19"/>
      <c r="DTC119" s="19"/>
      <c r="DTD119" s="19"/>
      <c r="DTE119" s="19"/>
      <c r="DTF119" s="197"/>
      <c r="DTG119" s="196"/>
      <c r="DTH119" s="196"/>
      <c r="DTI119" s="195"/>
      <c r="DTJ119" s="196"/>
      <c r="DTK119" s="195"/>
      <c r="DTL119" s="195"/>
      <c r="DTM119" s="195"/>
      <c r="DTN119" s="18"/>
      <c r="DTO119" s="19"/>
      <c r="DTP119" s="19"/>
      <c r="DTQ119" s="19"/>
      <c r="DTR119" s="19"/>
      <c r="DTS119" s="19"/>
      <c r="DTT119" s="19"/>
      <c r="DTU119" s="19"/>
      <c r="DTV119" s="197"/>
      <c r="DTW119" s="196"/>
      <c r="DTX119" s="196"/>
      <c r="DTY119" s="195"/>
      <c r="DTZ119" s="196"/>
      <c r="DUA119" s="195"/>
      <c r="DUB119" s="195"/>
      <c r="DUC119" s="195"/>
      <c r="DUD119" s="18"/>
      <c r="DUE119" s="19"/>
      <c r="DUF119" s="19"/>
      <c r="DUG119" s="19"/>
      <c r="DUH119" s="19"/>
      <c r="DUI119" s="19"/>
      <c r="DUJ119" s="19"/>
      <c r="DUK119" s="19"/>
      <c r="DUL119" s="197"/>
      <c r="DUM119" s="196"/>
      <c r="DUN119" s="196"/>
      <c r="DUO119" s="195"/>
      <c r="DUP119" s="196"/>
      <c r="DUQ119" s="195"/>
      <c r="DUR119" s="195"/>
      <c r="DUS119" s="195"/>
      <c r="DUT119" s="18"/>
      <c r="DUU119" s="19"/>
      <c r="DUV119" s="19"/>
      <c r="DUW119" s="19"/>
      <c r="DUX119" s="19"/>
      <c r="DUY119" s="19"/>
      <c r="DUZ119" s="19"/>
      <c r="DVA119" s="19"/>
      <c r="DVB119" s="197"/>
      <c r="DVC119" s="196"/>
      <c r="DVD119" s="196"/>
      <c r="DVE119" s="195"/>
      <c r="DVF119" s="196"/>
      <c r="DVG119" s="195"/>
      <c r="DVH119" s="195"/>
      <c r="DVI119" s="195"/>
      <c r="DVJ119" s="18"/>
      <c r="DVK119" s="19"/>
      <c r="DVL119" s="19"/>
      <c r="DVM119" s="19"/>
      <c r="DVN119" s="19"/>
      <c r="DVO119" s="19"/>
      <c r="DVP119" s="19"/>
      <c r="DVQ119" s="19"/>
      <c r="DVR119" s="197"/>
      <c r="DVS119" s="196"/>
      <c r="DVT119" s="196"/>
      <c r="DVU119" s="195"/>
      <c r="DVV119" s="196"/>
      <c r="DVW119" s="195"/>
      <c r="DVX119" s="195"/>
      <c r="DVY119" s="195"/>
      <c r="DVZ119" s="18"/>
      <c r="DWA119" s="19"/>
      <c r="DWB119" s="19"/>
      <c r="DWC119" s="19"/>
      <c r="DWD119" s="19"/>
      <c r="DWE119" s="19"/>
      <c r="DWF119" s="19"/>
      <c r="DWG119" s="19"/>
      <c r="DWH119" s="197"/>
      <c r="DWI119" s="196"/>
      <c r="DWJ119" s="196"/>
      <c r="DWK119" s="195"/>
      <c r="DWL119" s="196"/>
      <c r="DWM119" s="195"/>
      <c r="DWN119" s="195"/>
      <c r="DWO119" s="195"/>
      <c r="DWP119" s="18"/>
      <c r="DWQ119" s="19"/>
      <c r="DWR119" s="19"/>
      <c r="DWS119" s="19"/>
      <c r="DWT119" s="19"/>
      <c r="DWU119" s="19"/>
      <c r="DWV119" s="19"/>
      <c r="DWW119" s="19"/>
      <c r="DWX119" s="197"/>
      <c r="DWY119" s="196"/>
      <c r="DWZ119" s="196"/>
      <c r="DXA119" s="195"/>
      <c r="DXB119" s="196"/>
      <c r="DXC119" s="195"/>
      <c r="DXD119" s="195"/>
      <c r="DXE119" s="195"/>
      <c r="DXF119" s="18"/>
      <c r="DXG119" s="19"/>
      <c r="DXH119" s="19"/>
      <c r="DXI119" s="19"/>
      <c r="DXJ119" s="19"/>
      <c r="DXK119" s="19"/>
      <c r="DXL119" s="19"/>
      <c r="DXM119" s="19"/>
      <c r="DXN119" s="197"/>
      <c r="DXO119" s="196"/>
      <c r="DXP119" s="196"/>
      <c r="DXQ119" s="195"/>
      <c r="DXR119" s="196"/>
      <c r="DXS119" s="195"/>
      <c r="DXT119" s="195"/>
      <c r="DXU119" s="195"/>
      <c r="DXV119" s="18"/>
      <c r="DXW119" s="19"/>
      <c r="DXX119" s="19"/>
      <c r="DXY119" s="19"/>
      <c r="DXZ119" s="19"/>
      <c r="DYA119" s="19"/>
      <c r="DYB119" s="19"/>
      <c r="DYC119" s="19"/>
      <c r="DYD119" s="197"/>
      <c r="DYE119" s="196"/>
      <c r="DYF119" s="196"/>
      <c r="DYG119" s="195"/>
      <c r="DYH119" s="196"/>
      <c r="DYI119" s="195"/>
      <c r="DYJ119" s="195"/>
      <c r="DYK119" s="195"/>
      <c r="DYL119" s="18"/>
      <c r="DYM119" s="19"/>
      <c r="DYN119" s="19"/>
      <c r="DYO119" s="19"/>
      <c r="DYP119" s="19"/>
      <c r="DYQ119" s="19"/>
      <c r="DYR119" s="19"/>
      <c r="DYS119" s="19"/>
      <c r="DYT119" s="197"/>
      <c r="DYU119" s="196"/>
      <c r="DYV119" s="196"/>
      <c r="DYW119" s="195"/>
      <c r="DYX119" s="196"/>
      <c r="DYY119" s="195"/>
      <c r="DYZ119" s="195"/>
      <c r="DZA119" s="195"/>
      <c r="DZB119" s="18"/>
      <c r="DZC119" s="19"/>
      <c r="DZD119" s="19"/>
      <c r="DZE119" s="19"/>
      <c r="DZF119" s="19"/>
      <c r="DZG119" s="19"/>
      <c r="DZH119" s="19"/>
      <c r="DZI119" s="19"/>
      <c r="DZJ119" s="197"/>
      <c r="DZK119" s="196"/>
      <c r="DZL119" s="196"/>
      <c r="DZM119" s="195"/>
      <c r="DZN119" s="196"/>
      <c r="DZO119" s="195"/>
      <c r="DZP119" s="195"/>
      <c r="DZQ119" s="195"/>
      <c r="DZR119" s="18"/>
      <c r="DZS119" s="19"/>
      <c r="DZT119" s="19"/>
      <c r="DZU119" s="19"/>
      <c r="DZV119" s="19"/>
      <c r="DZW119" s="19"/>
      <c r="DZX119" s="19"/>
      <c r="DZY119" s="19"/>
      <c r="DZZ119" s="197"/>
      <c r="EAA119" s="196"/>
      <c r="EAB119" s="196"/>
      <c r="EAC119" s="195"/>
      <c r="EAD119" s="196"/>
      <c r="EAE119" s="195"/>
      <c r="EAF119" s="195"/>
      <c r="EAG119" s="195"/>
      <c r="EAH119" s="18"/>
      <c r="EAI119" s="19"/>
      <c r="EAJ119" s="19"/>
      <c r="EAK119" s="19"/>
      <c r="EAL119" s="19"/>
      <c r="EAM119" s="19"/>
      <c r="EAN119" s="19"/>
      <c r="EAO119" s="19"/>
      <c r="EAP119" s="197"/>
      <c r="EAQ119" s="196"/>
      <c r="EAR119" s="196"/>
      <c r="EAS119" s="195"/>
      <c r="EAT119" s="196"/>
      <c r="EAU119" s="195"/>
      <c r="EAV119" s="195"/>
      <c r="EAW119" s="195"/>
      <c r="EAX119" s="18"/>
      <c r="EAY119" s="19"/>
      <c r="EAZ119" s="19"/>
      <c r="EBA119" s="19"/>
      <c r="EBB119" s="19"/>
      <c r="EBC119" s="19"/>
      <c r="EBD119" s="19"/>
      <c r="EBE119" s="19"/>
      <c r="EBF119" s="197"/>
      <c r="EBG119" s="196"/>
      <c r="EBH119" s="196"/>
      <c r="EBI119" s="195"/>
      <c r="EBJ119" s="196"/>
      <c r="EBK119" s="195"/>
      <c r="EBL119" s="195"/>
      <c r="EBM119" s="195"/>
      <c r="EBN119" s="18"/>
      <c r="EBO119" s="19"/>
      <c r="EBP119" s="19"/>
      <c r="EBQ119" s="19"/>
      <c r="EBR119" s="19"/>
      <c r="EBS119" s="19"/>
      <c r="EBT119" s="19"/>
      <c r="EBU119" s="19"/>
      <c r="EBV119" s="197"/>
      <c r="EBW119" s="196"/>
      <c r="EBX119" s="196"/>
      <c r="EBY119" s="195"/>
      <c r="EBZ119" s="196"/>
      <c r="ECA119" s="195"/>
      <c r="ECB119" s="195"/>
      <c r="ECC119" s="195"/>
      <c r="ECD119" s="18"/>
      <c r="ECE119" s="19"/>
      <c r="ECF119" s="19"/>
      <c r="ECG119" s="19"/>
      <c r="ECH119" s="19"/>
      <c r="ECI119" s="19"/>
      <c r="ECJ119" s="19"/>
      <c r="ECK119" s="19"/>
      <c r="ECL119" s="197"/>
      <c r="ECM119" s="196"/>
      <c r="ECN119" s="196"/>
      <c r="ECO119" s="195"/>
      <c r="ECP119" s="196"/>
      <c r="ECQ119" s="195"/>
      <c r="ECR119" s="195"/>
      <c r="ECS119" s="195"/>
      <c r="ECT119" s="18"/>
      <c r="ECU119" s="19"/>
      <c r="ECV119" s="19"/>
      <c r="ECW119" s="19"/>
      <c r="ECX119" s="19"/>
      <c r="ECY119" s="19"/>
      <c r="ECZ119" s="19"/>
      <c r="EDA119" s="19"/>
      <c r="EDB119" s="197"/>
      <c r="EDC119" s="196"/>
      <c r="EDD119" s="196"/>
      <c r="EDE119" s="195"/>
      <c r="EDF119" s="196"/>
      <c r="EDG119" s="195"/>
      <c r="EDH119" s="195"/>
      <c r="EDI119" s="195"/>
      <c r="EDJ119" s="18"/>
      <c r="EDK119" s="19"/>
      <c r="EDL119" s="19"/>
      <c r="EDM119" s="19"/>
      <c r="EDN119" s="19"/>
      <c r="EDO119" s="19"/>
      <c r="EDP119" s="19"/>
      <c r="EDQ119" s="19"/>
      <c r="EDR119" s="197"/>
      <c r="EDS119" s="196"/>
      <c r="EDT119" s="196"/>
      <c r="EDU119" s="195"/>
      <c r="EDV119" s="196"/>
      <c r="EDW119" s="195"/>
      <c r="EDX119" s="195"/>
      <c r="EDY119" s="195"/>
      <c r="EDZ119" s="18"/>
      <c r="EEA119" s="19"/>
      <c r="EEB119" s="19"/>
      <c r="EEC119" s="19"/>
      <c r="EED119" s="19"/>
      <c r="EEE119" s="19"/>
      <c r="EEF119" s="19"/>
      <c r="EEG119" s="19"/>
      <c r="EEH119" s="197"/>
      <c r="EEI119" s="196"/>
      <c r="EEJ119" s="196"/>
      <c r="EEK119" s="195"/>
      <c r="EEL119" s="196"/>
      <c r="EEM119" s="195"/>
      <c r="EEN119" s="195"/>
      <c r="EEO119" s="195"/>
      <c r="EEP119" s="18"/>
      <c r="EEQ119" s="19"/>
      <c r="EER119" s="19"/>
      <c r="EES119" s="19"/>
      <c r="EET119" s="19"/>
      <c r="EEU119" s="19"/>
      <c r="EEV119" s="19"/>
      <c r="EEW119" s="19"/>
      <c r="EEX119" s="197"/>
      <c r="EEY119" s="196"/>
      <c r="EEZ119" s="196"/>
      <c r="EFA119" s="195"/>
      <c r="EFB119" s="196"/>
      <c r="EFC119" s="195"/>
      <c r="EFD119" s="195"/>
      <c r="EFE119" s="195"/>
      <c r="EFF119" s="18"/>
      <c r="EFG119" s="19"/>
      <c r="EFH119" s="19"/>
      <c r="EFI119" s="19"/>
      <c r="EFJ119" s="19"/>
      <c r="EFK119" s="19"/>
      <c r="EFL119" s="19"/>
      <c r="EFM119" s="19"/>
      <c r="EFN119" s="197"/>
      <c r="EFO119" s="196"/>
      <c r="EFP119" s="196"/>
      <c r="EFQ119" s="195"/>
      <c r="EFR119" s="196"/>
      <c r="EFS119" s="195"/>
      <c r="EFT119" s="195"/>
      <c r="EFU119" s="195"/>
      <c r="EFV119" s="18"/>
      <c r="EFW119" s="19"/>
      <c r="EFX119" s="19"/>
      <c r="EFY119" s="19"/>
      <c r="EFZ119" s="19"/>
      <c r="EGA119" s="19"/>
      <c r="EGB119" s="19"/>
      <c r="EGC119" s="19"/>
      <c r="EGD119" s="197"/>
      <c r="EGE119" s="196"/>
      <c r="EGF119" s="196"/>
      <c r="EGG119" s="195"/>
      <c r="EGH119" s="196"/>
      <c r="EGI119" s="195"/>
      <c r="EGJ119" s="195"/>
      <c r="EGK119" s="195"/>
      <c r="EGL119" s="18"/>
      <c r="EGM119" s="19"/>
      <c r="EGN119" s="19"/>
      <c r="EGO119" s="19"/>
      <c r="EGP119" s="19"/>
      <c r="EGQ119" s="19"/>
      <c r="EGR119" s="19"/>
      <c r="EGS119" s="19"/>
      <c r="EGT119" s="197"/>
      <c r="EGU119" s="196"/>
      <c r="EGV119" s="196"/>
      <c r="EGW119" s="195"/>
      <c r="EGX119" s="196"/>
      <c r="EGY119" s="195"/>
      <c r="EGZ119" s="195"/>
      <c r="EHA119" s="195"/>
      <c r="EHB119" s="18"/>
      <c r="EHC119" s="19"/>
      <c r="EHD119" s="19"/>
      <c r="EHE119" s="19"/>
      <c r="EHF119" s="19"/>
      <c r="EHG119" s="19"/>
      <c r="EHH119" s="19"/>
      <c r="EHI119" s="19"/>
      <c r="EHJ119" s="197"/>
      <c r="EHK119" s="196"/>
      <c r="EHL119" s="196"/>
      <c r="EHM119" s="195"/>
      <c r="EHN119" s="196"/>
      <c r="EHO119" s="195"/>
      <c r="EHP119" s="195"/>
      <c r="EHQ119" s="195"/>
      <c r="EHR119" s="18"/>
      <c r="EHS119" s="19"/>
      <c r="EHT119" s="19"/>
      <c r="EHU119" s="19"/>
      <c r="EHV119" s="19"/>
      <c r="EHW119" s="19"/>
      <c r="EHX119" s="19"/>
      <c r="EHY119" s="19"/>
      <c r="EHZ119" s="197"/>
      <c r="EIA119" s="196"/>
      <c r="EIB119" s="196"/>
      <c r="EIC119" s="195"/>
      <c r="EID119" s="196"/>
      <c r="EIE119" s="195"/>
      <c r="EIF119" s="195"/>
      <c r="EIG119" s="195"/>
      <c r="EIH119" s="18"/>
      <c r="EII119" s="19"/>
      <c r="EIJ119" s="19"/>
      <c r="EIK119" s="19"/>
      <c r="EIL119" s="19"/>
      <c r="EIM119" s="19"/>
      <c r="EIN119" s="19"/>
      <c r="EIO119" s="19"/>
      <c r="EIP119" s="197"/>
      <c r="EIQ119" s="196"/>
      <c r="EIR119" s="196"/>
      <c r="EIS119" s="195"/>
      <c r="EIT119" s="196"/>
      <c r="EIU119" s="195"/>
      <c r="EIV119" s="195"/>
      <c r="EIW119" s="195"/>
      <c r="EIX119" s="18"/>
      <c r="EIY119" s="19"/>
      <c r="EIZ119" s="19"/>
      <c r="EJA119" s="19"/>
      <c r="EJB119" s="19"/>
      <c r="EJC119" s="19"/>
      <c r="EJD119" s="19"/>
      <c r="EJE119" s="19"/>
      <c r="EJF119" s="197"/>
      <c r="EJG119" s="196"/>
      <c r="EJH119" s="196"/>
      <c r="EJI119" s="195"/>
      <c r="EJJ119" s="196"/>
      <c r="EJK119" s="195"/>
      <c r="EJL119" s="195"/>
      <c r="EJM119" s="195"/>
      <c r="EJN119" s="18"/>
      <c r="EJO119" s="19"/>
      <c r="EJP119" s="19"/>
      <c r="EJQ119" s="19"/>
      <c r="EJR119" s="19"/>
      <c r="EJS119" s="19"/>
      <c r="EJT119" s="19"/>
      <c r="EJU119" s="19"/>
      <c r="EJV119" s="197"/>
      <c r="EJW119" s="196"/>
      <c r="EJX119" s="196"/>
      <c r="EJY119" s="195"/>
      <c r="EJZ119" s="196"/>
      <c r="EKA119" s="195"/>
      <c r="EKB119" s="195"/>
      <c r="EKC119" s="195"/>
      <c r="EKD119" s="18"/>
      <c r="EKE119" s="19"/>
      <c r="EKF119" s="19"/>
      <c r="EKG119" s="19"/>
      <c r="EKH119" s="19"/>
      <c r="EKI119" s="19"/>
      <c r="EKJ119" s="19"/>
      <c r="EKK119" s="19"/>
      <c r="EKL119" s="197"/>
      <c r="EKM119" s="196"/>
      <c r="EKN119" s="196"/>
      <c r="EKO119" s="195"/>
      <c r="EKP119" s="196"/>
      <c r="EKQ119" s="195"/>
      <c r="EKR119" s="195"/>
      <c r="EKS119" s="195"/>
      <c r="EKT119" s="18"/>
      <c r="EKU119" s="19"/>
      <c r="EKV119" s="19"/>
      <c r="EKW119" s="19"/>
      <c r="EKX119" s="19"/>
      <c r="EKY119" s="19"/>
      <c r="EKZ119" s="19"/>
      <c r="ELA119" s="19"/>
      <c r="ELB119" s="197"/>
      <c r="ELC119" s="196"/>
      <c r="ELD119" s="196"/>
      <c r="ELE119" s="195"/>
      <c r="ELF119" s="196"/>
      <c r="ELG119" s="195"/>
      <c r="ELH119" s="195"/>
      <c r="ELI119" s="195"/>
      <c r="ELJ119" s="18"/>
      <c r="ELK119" s="19"/>
      <c r="ELL119" s="19"/>
      <c r="ELM119" s="19"/>
      <c r="ELN119" s="19"/>
      <c r="ELO119" s="19"/>
      <c r="ELP119" s="19"/>
      <c r="ELQ119" s="19"/>
      <c r="ELR119" s="197"/>
      <c r="ELS119" s="196"/>
      <c r="ELT119" s="196"/>
      <c r="ELU119" s="195"/>
      <c r="ELV119" s="196"/>
      <c r="ELW119" s="195"/>
      <c r="ELX119" s="195"/>
      <c r="ELY119" s="195"/>
      <c r="ELZ119" s="18"/>
      <c r="EMA119" s="19"/>
      <c r="EMB119" s="19"/>
      <c r="EMC119" s="19"/>
      <c r="EMD119" s="19"/>
      <c r="EME119" s="19"/>
      <c r="EMF119" s="19"/>
      <c r="EMG119" s="19"/>
      <c r="EMH119" s="197"/>
      <c r="EMI119" s="196"/>
      <c r="EMJ119" s="196"/>
      <c r="EMK119" s="195"/>
      <c r="EML119" s="196"/>
      <c r="EMM119" s="195"/>
      <c r="EMN119" s="195"/>
      <c r="EMO119" s="195"/>
      <c r="EMP119" s="18"/>
      <c r="EMQ119" s="19"/>
      <c r="EMR119" s="19"/>
      <c r="EMS119" s="19"/>
      <c r="EMT119" s="19"/>
      <c r="EMU119" s="19"/>
      <c r="EMV119" s="19"/>
      <c r="EMW119" s="19"/>
      <c r="EMX119" s="197"/>
      <c r="EMY119" s="196"/>
      <c r="EMZ119" s="196"/>
      <c r="ENA119" s="195"/>
      <c r="ENB119" s="196"/>
      <c r="ENC119" s="195"/>
      <c r="END119" s="195"/>
      <c r="ENE119" s="195"/>
      <c r="ENF119" s="18"/>
      <c r="ENG119" s="19"/>
      <c r="ENH119" s="19"/>
      <c r="ENI119" s="19"/>
      <c r="ENJ119" s="19"/>
      <c r="ENK119" s="19"/>
      <c r="ENL119" s="19"/>
      <c r="ENM119" s="19"/>
      <c r="ENN119" s="197"/>
      <c r="ENO119" s="196"/>
      <c r="ENP119" s="196"/>
      <c r="ENQ119" s="195"/>
      <c r="ENR119" s="196"/>
      <c r="ENS119" s="195"/>
      <c r="ENT119" s="195"/>
      <c r="ENU119" s="195"/>
      <c r="ENV119" s="18"/>
      <c r="ENW119" s="19"/>
      <c r="ENX119" s="19"/>
      <c r="ENY119" s="19"/>
      <c r="ENZ119" s="19"/>
      <c r="EOA119" s="19"/>
      <c r="EOB119" s="19"/>
      <c r="EOC119" s="19"/>
      <c r="EOD119" s="197"/>
      <c r="EOE119" s="196"/>
      <c r="EOF119" s="196"/>
      <c r="EOG119" s="195"/>
      <c r="EOH119" s="196"/>
      <c r="EOI119" s="195"/>
      <c r="EOJ119" s="195"/>
      <c r="EOK119" s="195"/>
      <c r="EOL119" s="18"/>
      <c r="EOM119" s="19"/>
      <c r="EON119" s="19"/>
      <c r="EOO119" s="19"/>
      <c r="EOP119" s="19"/>
      <c r="EOQ119" s="19"/>
      <c r="EOR119" s="19"/>
      <c r="EOS119" s="19"/>
      <c r="EOT119" s="197"/>
      <c r="EOU119" s="196"/>
      <c r="EOV119" s="196"/>
      <c r="EOW119" s="195"/>
      <c r="EOX119" s="196"/>
      <c r="EOY119" s="195"/>
      <c r="EOZ119" s="195"/>
      <c r="EPA119" s="195"/>
      <c r="EPB119" s="18"/>
      <c r="EPC119" s="19"/>
      <c r="EPD119" s="19"/>
      <c r="EPE119" s="19"/>
      <c r="EPF119" s="19"/>
      <c r="EPG119" s="19"/>
      <c r="EPH119" s="19"/>
      <c r="EPI119" s="19"/>
      <c r="EPJ119" s="197"/>
      <c r="EPK119" s="196"/>
      <c r="EPL119" s="196"/>
      <c r="EPM119" s="195"/>
      <c r="EPN119" s="196"/>
      <c r="EPO119" s="195"/>
      <c r="EPP119" s="195"/>
      <c r="EPQ119" s="195"/>
      <c r="EPR119" s="18"/>
      <c r="EPS119" s="19"/>
      <c r="EPT119" s="19"/>
      <c r="EPU119" s="19"/>
      <c r="EPV119" s="19"/>
      <c r="EPW119" s="19"/>
      <c r="EPX119" s="19"/>
      <c r="EPY119" s="19"/>
      <c r="EPZ119" s="197"/>
      <c r="EQA119" s="196"/>
      <c r="EQB119" s="196"/>
      <c r="EQC119" s="195"/>
      <c r="EQD119" s="196"/>
      <c r="EQE119" s="195"/>
      <c r="EQF119" s="195"/>
      <c r="EQG119" s="195"/>
      <c r="EQH119" s="18"/>
      <c r="EQI119" s="19"/>
      <c r="EQJ119" s="19"/>
      <c r="EQK119" s="19"/>
      <c r="EQL119" s="19"/>
      <c r="EQM119" s="19"/>
      <c r="EQN119" s="19"/>
      <c r="EQO119" s="19"/>
      <c r="EQP119" s="197"/>
      <c r="EQQ119" s="196"/>
      <c r="EQR119" s="196"/>
      <c r="EQS119" s="195"/>
      <c r="EQT119" s="196"/>
      <c r="EQU119" s="195"/>
      <c r="EQV119" s="195"/>
      <c r="EQW119" s="195"/>
      <c r="EQX119" s="18"/>
      <c r="EQY119" s="19"/>
      <c r="EQZ119" s="19"/>
      <c r="ERA119" s="19"/>
      <c r="ERB119" s="19"/>
      <c r="ERC119" s="19"/>
      <c r="ERD119" s="19"/>
      <c r="ERE119" s="19"/>
      <c r="ERF119" s="197"/>
      <c r="ERG119" s="196"/>
      <c r="ERH119" s="196"/>
      <c r="ERI119" s="195"/>
      <c r="ERJ119" s="196"/>
      <c r="ERK119" s="195"/>
      <c r="ERL119" s="195"/>
      <c r="ERM119" s="195"/>
      <c r="ERN119" s="18"/>
      <c r="ERO119" s="19"/>
      <c r="ERP119" s="19"/>
      <c r="ERQ119" s="19"/>
      <c r="ERR119" s="19"/>
      <c r="ERS119" s="19"/>
      <c r="ERT119" s="19"/>
      <c r="ERU119" s="19"/>
      <c r="ERV119" s="197"/>
      <c r="ERW119" s="196"/>
      <c r="ERX119" s="196"/>
      <c r="ERY119" s="195"/>
      <c r="ERZ119" s="196"/>
      <c r="ESA119" s="195"/>
      <c r="ESB119" s="195"/>
      <c r="ESC119" s="195"/>
      <c r="ESD119" s="18"/>
      <c r="ESE119" s="19"/>
      <c r="ESF119" s="19"/>
      <c r="ESG119" s="19"/>
      <c r="ESH119" s="19"/>
      <c r="ESI119" s="19"/>
      <c r="ESJ119" s="19"/>
      <c r="ESK119" s="19"/>
      <c r="ESL119" s="197"/>
      <c r="ESM119" s="196"/>
      <c r="ESN119" s="196"/>
      <c r="ESO119" s="195"/>
      <c r="ESP119" s="196"/>
      <c r="ESQ119" s="195"/>
      <c r="ESR119" s="195"/>
      <c r="ESS119" s="195"/>
      <c r="EST119" s="18"/>
      <c r="ESU119" s="19"/>
      <c r="ESV119" s="19"/>
      <c r="ESW119" s="19"/>
      <c r="ESX119" s="19"/>
      <c r="ESY119" s="19"/>
      <c r="ESZ119" s="19"/>
      <c r="ETA119" s="19"/>
      <c r="ETB119" s="197"/>
      <c r="ETC119" s="196"/>
      <c r="ETD119" s="196"/>
      <c r="ETE119" s="195"/>
      <c r="ETF119" s="196"/>
      <c r="ETG119" s="195"/>
      <c r="ETH119" s="195"/>
      <c r="ETI119" s="195"/>
      <c r="ETJ119" s="18"/>
      <c r="ETK119" s="19"/>
      <c r="ETL119" s="19"/>
      <c r="ETM119" s="19"/>
      <c r="ETN119" s="19"/>
      <c r="ETO119" s="19"/>
      <c r="ETP119" s="19"/>
      <c r="ETQ119" s="19"/>
      <c r="ETR119" s="197"/>
      <c r="ETS119" s="196"/>
      <c r="ETT119" s="196"/>
      <c r="ETU119" s="195"/>
      <c r="ETV119" s="196"/>
      <c r="ETW119" s="195"/>
      <c r="ETX119" s="195"/>
      <c r="ETY119" s="195"/>
      <c r="ETZ119" s="18"/>
      <c r="EUA119" s="19"/>
      <c r="EUB119" s="19"/>
      <c r="EUC119" s="19"/>
      <c r="EUD119" s="19"/>
      <c r="EUE119" s="19"/>
      <c r="EUF119" s="19"/>
      <c r="EUG119" s="19"/>
      <c r="EUH119" s="197"/>
      <c r="EUI119" s="196"/>
      <c r="EUJ119" s="196"/>
      <c r="EUK119" s="195"/>
      <c r="EUL119" s="196"/>
      <c r="EUM119" s="195"/>
      <c r="EUN119" s="195"/>
      <c r="EUO119" s="195"/>
      <c r="EUP119" s="18"/>
      <c r="EUQ119" s="19"/>
      <c r="EUR119" s="19"/>
      <c r="EUS119" s="19"/>
      <c r="EUT119" s="19"/>
      <c r="EUU119" s="19"/>
      <c r="EUV119" s="19"/>
      <c r="EUW119" s="19"/>
      <c r="EUX119" s="197"/>
      <c r="EUY119" s="196"/>
      <c r="EUZ119" s="196"/>
      <c r="EVA119" s="195"/>
      <c r="EVB119" s="196"/>
      <c r="EVC119" s="195"/>
      <c r="EVD119" s="195"/>
      <c r="EVE119" s="195"/>
      <c r="EVF119" s="18"/>
      <c r="EVG119" s="19"/>
      <c r="EVH119" s="19"/>
      <c r="EVI119" s="19"/>
      <c r="EVJ119" s="19"/>
      <c r="EVK119" s="19"/>
      <c r="EVL119" s="19"/>
      <c r="EVM119" s="19"/>
      <c r="EVN119" s="197"/>
      <c r="EVO119" s="196"/>
      <c r="EVP119" s="196"/>
      <c r="EVQ119" s="195"/>
      <c r="EVR119" s="196"/>
      <c r="EVS119" s="195"/>
      <c r="EVT119" s="195"/>
      <c r="EVU119" s="195"/>
      <c r="EVV119" s="18"/>
      <c r="EVW119" s="19"/>
      <c r="EVX119" s="19"/>
      <c r="EVY119" s="19"/>
      <c r="EVZ119" s="19"/>
      <c r="EWA119" s="19"/>
      <c r="EWB119" s="19"/>
      <c r="EWC119" s="19"/>
      <c r="EWD119" s="197"/>
      <c r="EWE119" s="196"/>
      <c r="EWF119" s="196"/>
      <c r="EWG119" s="195"/>
      <c r="EWH119" s="196"/>
      <c r="EWI119" s="195"/>
      <c r="EWJ119" s="195"/>
      <c r="EWK119" s="195"/>
      <c r="EWL119" s="18"/>
      <c r="EWM119" s="19"/>
      <c r="EWN119" s="19"/>
      <c r="EWO119" s="19"/>
      <c r="EWP119" s="19"/>
      <c r="EWQ119" s="19"/>
      <c r="EWR119" s="19"/>
      <c r="EWS119" s="19"/>
      <c r="EWT119" s="197"/>
      <c r="EWU119" s="196"/>
      <c r="EWV119" s="196"/>
      <c r="EWW119" s="195"/>
      <c r="EWX119" s="196"/>
      <c r="EWY119" s="195"/>
      <c r="EWZ119" s="195"/>
      <c r="EXA119" s="195"/>
      <c r="EXB119" s="18"/>
      <c r="EXC119" s="19"/>
      <c r="EXD119" s="19"/>
      <c r="EXE119" s="19"/>
      <c r="EXF119" s="19"/>
      <c r="EXG119" s="19"/>
      <c r="EXH119" s="19"/>
      <c r="EXI119" s="19"/>
      <c r="EXJ119" s="197"/>
      <c r="EXK119" s="196"/>
      <c r="EXL119" s="196"/>
      <c r="EXM119" s="195"/>
      <c r="EXN119" s="196"/>
      <c r="EXO119" s="195"/>
      <c r="EXP119" s="195"/>
      <c r="EXQ119" s="195"/>
      <c r="EXR119" s="18"/>
      <c r="EXS119" s="19"/>
      <c r="EXT119" s="19"/>
      <c r="EXU119" s="19"/>
      <c r="EXV119" s="19"/>
      <c r="EXW119" s="19"/>
      <c r="EXX119" s="19"/>
      <c r="EXY119" s="19"/>
      <c r="EXZ119" s="197"/>
      <c r="EYA119" s="196"/>
      <c r="EYB119" s="196"/>
      <c r="EYC119" s="195"/>
      <c r="EYD119" s="196"/>
      <c r="EYE119" s="195"/>
      <c r="EYF119" s="195"/>
      <c r="EYG119" s="195"/>
      <c r="EYH119" s="18"/>
      <c r="EYI119" s="19"/>
      <c r="EYJ119" s="19"/>
      <c r="EYK119" s="19"/>
      <c r="EYL119" s="19"/>
      <c r="EYM119" s="19"/>
      <c r="EYN119" s="19"/>
      <c r="EYO119" s="19"/>
      <c r="EYP119" s="197"/>
      <c r="EYQ119" s="196"/>
      <c r="EYR119" s="196"/>
      <c r="EYS119" s="195"/>
      <c r="EYT119" s="196"/>
      <c r="EYU119" s="195"/>
      <c r="EYV119" s="195"/>
      <c r="EYW119" s="195"/>
      <c r="EYX119" s="18"/>
      <c r="EYY119" s="19"/>
      <c r="EYZ119" s="19"/>
      <c r="EZA119" s="19"/>
      <c r="EZB119" s="19"/>
      <c r="EZC119" s="19"/>
      <c r="EZD119" s="19"/>
      <c r="EZE119" s="19"/>
      <c r="EZF119" s="197"/>
      <c r="EZG119" s="196"/>
      <c r="EZH119" s="196"/>
      <c r="EZI119" s="195"/>
      <c r="EZJ119" s="196"/>
      <c r="EZK119" s="195"/>
      <c r="EZL119" s="195"/>
      <c r="EZM119" s="195"/>
      <c r="EZN119" s="18"/>
      <c r="EZO119" s="19"/>
      <c r="EZP119" s="19"/>
      <c r="EZQ119" s="19"/>
      <c r="EZR119" s="19"/>
      <c r="EZS119" s="19"/>
      <c r="EZT119" s="19"/>
      <c r="EZU119" s="19"/>
      <c r="EZV119" s="197"/>
      <c r="EZW119" s="196"/>
      <c r="EZX119" s="196"/>
      <c r="EZY119" s="195"/>
      <c r="EZZ119" s="196"/>
      <c r="FAA119" s="195"/>
      <c r="FAB119" s="195"/>
      <c r="FAC119" s="195"/>
      <c r="FAD119" s="18"/>
      <c r="FAE119" s="19"/>
      <c r="FAF119" s="19"/>
      <c r="FAG119" s="19"/>
      <c r="FAH119" s="19"/>
      <c r="FAI119" s="19"/>
      <c r="FAJ119" s="19"/>
      <c r="FAK119" s="19"/>
      <c r="FAL119" s="197"/>
      <c r="FAM119" s="196"/>
      <c r="FAN119" s="196"/>
      <c r="FAO119" s="195"/>
      <c r="FAP119" s="196"/>
      <c r="FAQ119" s="195"/>
      <c r="FAR119" s="195"/>
      <c r="FAS119" s="195"/>
      <c r="FAT119" s="18"/>
      <c r="FAU119" s="19"/>
      <c r="FAV119" s="19"/>
      <c r="FAW119" s="19"/>
      <c r="FAX119" s="19"/>
      <c r="FAY119" s="19"/>
      <c r="FAZ119" s="19"/>
      <c r="FBA119" s="19"/>
      <c r="FBB119" s="197"/>
      <c r="FBC119" s="196"/>
      <c r="FBD119" s="196"/>
      <c r="FBE119" s="195"/>
      <c r="FBF119" s="196"/>
      <c r="FBG119" s="195"/>
      <c r="FBH119" s="195"/>
      <c r="FBI119" s="195"/>
      <c r="FBJ119" s="18"/>
      <c r="FBK119" s="19"/>
      <c r="FBL119" s="19"/>
      <c r="FBM119" s="19"/>
      <c r="FBN119" s="19"/>
      <c r="FBO119" s="19"/>
      <c r="FBP119" s="19"/>
      <c r="FBQ119" s="19"/>
      <c r="FBR119" s="197"/>
      <c r="FBS119" s="196"/>
      <c r="FBT119" s="196"/>
      <c r="FBU119" s="195"/>
      <c r="FBV119" s="196"/>
      <c r="FBW119" s="195"/>
      <c r="FBX119" s="195"/>
      <c r="FBY119" s="195"/>
      <c r="FBZ119" s="18"/>
      <c r="FCA119" s="19"/>
      <c r="FCB119" s="19"/>
      <c r="FCC119" s="19"/>
      <c r="FCD119" s="19"/>
      <c r="FCE119" s="19"/>
      <c r="FCF119" s="19"/>
      <c r="FCG119" s="19"/>
      <c r="FCH119" s="197"/>
      <c r="FCI119" s="196"/>
      <c r="FCJ119" s="196"/>
      <c r="FCK119" s="195"/>
      <c r="FCL119" s="196"/>
      <c r="FCM119" s="195"/>
      <c r="FCN119" s="195"/>
      <c r="FCO119" s="195"/>
      <c r="FCP119" s="18"/>
      <c r="FCQ119" s="19"/>
      <c r="FCR119" s="19"/>
      <c r="FCS119" s="19"/>
      <c r="FCT119" s="19"/>
      <c r="FCU119" s="19"/>
      <c r="FCV119" s="19"/>
      <c r="FCW119" s="19"/>
      <c r="FCX119" s="197"/>
      <c r="FCY119" s="196"/>
      <c r="FCZ119" s="196"/>
      <c r="FDA119" s="195"/>
      <c r="FDB119" s="196"/>
      <c r="FDC119" s="195"/>
      <c r="FDD119" s="195"/>
      <c r="FDE119" s="195"/>
      <c r="FDF119" s="18"/>
      <c r="FDG119" s="19"/>
      <c r="FDH119" s="19"/>
      <c r="FDI119" s="19"/>
      <c r="FDJ119" s="19"/>
      <c r="FDK119" s="19"/>
      <c r="FDL119" s="19"/>
      <c r="FDM119" s="19"/>
      <c r="FDN119" s="197"/>
      <c r="FDO119" s="196"/>
      <c r="FDP119" s="196"/>
      <c r="FDQ119" s="195"/>
      <c r="FDR119" s="196"/>
      <c r="FDS119" s="195"/>
      <c r="FDT119" s="195"/>
      <c r="FDU119" s="195"/>
      <c r="FDV119" s="18"/>
      <c r="FDW119" s="19"/>
      <c r="FDX119" s="19"/>
      <c r="FDY119" s="19"/>
      <c r="FDZ119" s="19"/>
      <c r="FEA119" s="19"/>
      <c r="FEB119" s="19"/>
      <c r="FEC119" s="19"/>
      <c r="FED119" s="197"/>
      <c r="FEE119" s="196"/>
      <c r="FEF119" s="196"/>
      <c r="FEG119" s="195"/>
      <c r="FEH119" s="196"/>
      <c r="FEI119" s="195"/>
      <c r="FEJ119" s="195"/>
      <c r="FEK119" s="195"/>
      <c r="FEL119" s="18"/>
      <c r="FEM119" s="19"/>
      <c r="FEN119" s="19"/>
      <c r="FEO119" s="19"/>
      <c r="FEP119" s="19"/>
      <c r="FEQ119" s="19"/>
      <c r="FER119" s="19"/>
      <c r="FES119" s="19"/>
      <c r="FET119" s="197"/>
      <c r="FEU119" s="196"/>
      <c r="FEV119" s="196"/>
      <c r="FEW119" s="195"/>
      <c r="FEX119" s="196"/>
      <c r="FEY119" s="195"/>
      <c r="FEZ119" s="195"/>
      <c r="FFA119" s="195"/>
      <c r="FFB119" s="18"/>
      <c r="FFC119" s="19"/>
      <c r="FFD119" s="19"/>
      <c r="FFE119" s="19"/>
      <c r="FFF119" s="19"/>
      <c r="FFG119" s="19"/>
      <c r="FFH119" s="19"/>
      <c r="FFI119" s="19"/>
      <c r="FFJ119" s="197"/>
      <c r="FFK119" s="196"/>
      <c r="FFL119" s="196"/>
      <c r="FFM119" s="195"/>
      <c r="FFN119" s="196"/>
      <c r="FFO119" s="195"/>
      <c r="FFP119" s="195"/>
      <c r="FFQ119" s="195"/>
      <c r="FFR119" s="18"/>
      <c r="FFS119" s="19"/>
      <c r="FFT119" s="19"/>
      <c r="FFU119" s="19"/>
      <c r="FFV119" s="19"/>
      <c r="FFW119" s="19"/>
      <c r="FFX119" s="19"/>
      <c r="FFY119" s="19"/>
      <c r="FFZ119" s="197"/>
      <c r="FGA119" s="196"/>
      <c r="FGB119" s="196"/>
      <c r="FGC119" s="195"/>
      <c r="FGD119" s="196"/>
      <c r="FGE119" s="195"/>
      <c r="FGF119" s="195"/>
      <c r="FGG119" s="195"/>
      <c r="FGH119" s="18"/>
      <c r="FGI119" s="19"/>
      <c r="FGJ119" s="19"/>
      <c r="FGK119" s="19"/>
      <c r="FGL119" s="19"/>
      <c r="FGM119" s="19"/>
      <c r="FGN119" s="19"/>
      <c r="FGO119" s="19"/>
      <c r="FGP119" s="197"/>
      <c r="FGQ119" s="196"/>
      <c r="FGR119" s="196"/>
      <c r="FGS119" s="195"/>
      <c r="FGT119" s="196"/>
      <c r="FGU119" s="195"/>
      <c r="FGV119" s="195"/>
      <c r="FGW119" s="195"/>
      <c r="FGX119" s="18"/>
      <c r="FGY119" s="19"/>
      <c r="FGZ119" s="19"/>
      <c r="FHA119" s="19"/>
      <c r="FHB119" s="19"/>
      <c r="FHC119" s="19"/>
      <c r="FHD119" s="19"/>
      <c r="FHE119" s="19"/>
      <c r="FHF119" s="197"/>
      <c r="FHG119" s="196"/>
      <c r="FHH119" s="196"/>
      <c r="FHI119" s="195"/>
      <c r="FHJ119" s="196"/>
      <c r="FHK119" s="195"/>
      <c r="FHL119" s="195"/>
      <c r="FHM119" s="195"/>
      <c r="FHN119" s="18"/>
      <c r="FHO119" s="19"/>
      <c r="FHP119" s="19"/>
      <c r="FHQ119" s="19"/>
      <c r="FHR119" s="19"/>
      <c r="FHS119" s="19"/>
      <c r="FHT119" s="19"/>
      <c r="FHU119" s="19"/>
      <c r="FHV119" s="197"/>
      <c r="FHW119" s="196"/>
      <c r="FHX119" s="196"/>
      <c r="FHY119" s="195"/>
      <c r="FHZ119" s="196"/>
      <c r="FIA119" s="195"/>
      <c r="FIB119" s="195"/>
      <c r="FIC119" s="195"/>
      <c r="FID119" s="18"/>
      <c r="FIE119" s="19"/>
      <c r="FIF119" s="19"/>
      <c r="FIG119" s="19"/>
      <c r="FIH119" s="19"/>
      <c r="FII119" s="19"/>
      <c r="FIJ119" s="19"/>
      <c r="FIK119" s="19"/>
      <c r="FIL119" s="197"/>
      <c r="FIM119" s="196"/>
      <c r="FIN119" s="196"/>
      <c r="FIO119" s="195"/>
      <c r="FIP119" s="196"/>
      <c r="FIQ119" s="195"/>
      <c r="FIR119" s="195"/>
      <c r="FIS119" s="195"/>
      <c r="FIT119" s="18"/>
      <c r="FIU119" s="19"/>
      <c r="FIV119" s="19"/>
      <c r="FIW119" s="19"/>
      <c r="FIX119" s="19"/>
      <c r="FIY119" s="19"/>
      <c r="FIZ119" s="19"/>
      <c r="FJA119" s="19"/>
      <c r="FJB119" s="197"/>
      <c r="FJC119" s="196"/>
      <c r="FJD119" s="196"/>
      <c r="FJE119" s="195"/>
      <c r="FJF119" s="196"/>
      <c r="FJG119" s="195"/>
      <c r="FJH119" s="195"/>
      <c r="FJI119" s="195"/>
      <c r="FJJ119" s="18"/>
      <c r="FJK119" s="19"/>
      <c r="FJL119" s="19"/>
      <c r="FJM119" s="19"/>
      <c r="FJN119" s="19"/>
      <c r="FJO119" s="19"/>
      <c r="FJP119" s="19"/>
      <c r="FJQ119" s="19"/>
      <c r="FJR119" s="197"/>
      <c r="FJS119" s="196"/>
      <c r="FJT119" s="196"/>
      <c r="FJU119" s="195"/>
      <c r="FJV119" s="196"/>
      <c r="FJW119" s="195"/>
      <c r="FJX119" s="195"/>
      <c r="FJY119" s="195"/>
      <c r="FJZ119" s="18"/>
      <c r="FKA119" s="19"/>
      <c r="FKB119" s="19"/>
      <c r="FKC119" s="19"/>
      <c r="FKD119" s="19"/>
      <c r="FKE119" s="19"/>
      <c r="FKF119" s="19"/>
      <c r="FKG119" s="19"/>
      <c r="FKH119" s="197"/>
      <c r="FKI119" s="196"/>
      <c r="FKJ119" s="196"/>
      <c r="FKK119" s="195"/>
      <c r="FKL119" s="196"/>
      <c r="FKM119" s="195"/>
      <c r="FKN119" s="195"/>
      <c r="FKO119" s="195"/>
      <c r="FKP119" s="18"/>
      <c r="FKQ119" s="19"/>
      <c r="FKR119" s="19"/>
      <c r="FKS119" s="19"/>
      <c r="FKT119" s="19"/>
      <c r="FKU119" s="19"/>
      <c r="FKV119" s="19"/>
      <c r="FKW119" s="19"/>
      <c r="FKX119" s="197"/>
      <c r="FKY119" s="196"/>
      <c r="FKZ119" s="196"/>
      <c r="FLA119" s="195"/>
      <c r="FLB119" s="196"/>
      <c r="FLC119" s="195"/>
      <c r="FLD119" s="195"/>
      <c r="FLE119" s="195"/>
      <c r="FLF119" s="18"/>
      <c r="FLG119" s="19"/>
      <c r="FLH119" s="19"/>
      <c r="FLI119" s="19"/>
      <c r="FLJ119" s="19"/>
      <c r="FLK119" s="19"/>
      <c r="FLL119" s="19"/>
      <c r="FLM119" s="19"/>
      <c r="FLN119" s="197"/>
      <c r="FLO119" s="196"/>
      <c r="FLP119" s="196"/>
      <c r="FLQ119" s="195"/>
      <c r="FLR119" s="196"/>
      <c r="FLS119" s="195"/>
      <c r="FLT119" s="195"/>
      <c r="FLU119" s="195"/>
      <c r="FLV119" s="18"/>
      <c r="FLW119" s="19"/>
      <c r="FLX119" s="19"/>
      <c r="FLY119" s="19"/>
      <c r="FLZ119" s="19"/>
      <c r="FMA119" s="19"/>
      <c r="FMB119" s="19"/>
      <c r="FMC119" s="19"/>
      <c r="FMD119" s="197"/>
      <c r="FME119" s="196"/>
      <c r="FMF119" s="196"/>
      <c r="FMG119" s="195"/>
      <c r="FMH119" s="196"/>
      <c r="FMI119" s="195"/>
      <c r="FMJ119" s="195"/>
      <c r="FMK119" s="195"/>
      <c r="FML119" s="18"/>
      <c r="FMM119" s="19"/>
      <c r="FMN119" s="19"/>
      <c r="FMO119" s="19"/>
      <c r="FMP119" s="19"/>
      <c r="FMQ119" s="19"/>
      <c r="FMR119" s="19"/>
      <c r="FMS119" s="19"/>
      <c r="FMT119" s="197"/>
      <c r="FMU119" s="196"/>
      <c r="FMV119" s="196"/>
      <c r="FMW119" s="195"/>
      <c r="FMX119" s="196"/>
      <c r="FMY119" s="195"/>
      <c r="FMZ119" s="195"/>
      <c r="FNA119" s="195"/>
      <c r="FNB119" s="18"/>
      <c r="FNC119" s="19"/>
      <c r="FND119" s="19"/>
      <c r="FNE119" s="19"/>
      <c r="FNF119" s="19"/>
      <c r="FNG119" s="19"/>
      <c r="FNH119" s="19"/>
      <c r="FNI119" s="19"/>
      <c r="FNJ119" s="197"/>
      <c r="FNK119" s="196"/>
      <c r="FNL119" s="196"/>
      <c r="FNM119" s="195"/>
      <c r="FNN119" s="196"/>
      <c r="FNO119" s="195"/>
      <c r="FNP119" s="195"/>
      <c r="FNQ119" s="195"/>
      <c r="FNR119" s="18"/>
      <c r="FNS119" s="19"/>
      <c r="FNT119" s="19"/>
      <c r="FNU119" s="19"/>
      <c r="FNV119" s="19"/>
      <c r="FNW119" s="19"/>
      <c r="FNX119" s="19"/>
      <c r="FNY119" s="19"/>
      <c r="FNZ119" s="197"/>
      <c r="FOA119" s="196"/>
      <c r="FOB119" s="196"/>
      <c r="FOC119" s="195"/>
      <c r="FOD119" s="196"/>
      <c r="FOE119" s="195"/>
      <c r="FOF119" s="195"/>
      <c r="FOG119" s="195"/>
      <c r="FOH119" s="18"/>
      <c r="FOI119" s="19"/>
      <c r="FOJ119" s="19"/>
      <c r="FOK119" s="19"/>
      <c r="FOL119" s="19"/>
      <c r="FOM119" s="19"/>
      <c r="FON119" s="19"/>
      <c r="FOO119" s="19"/>
      <c r="FOP119" s="197"/>
      <c r="FOQ119" s="196"/>
      <c r="FOR119" s="196"/>
      <c r="FOS119" s="195"/>
      <c r="FOT119" s="196"/>
      <c r="FOU119" s="195"/>
      <c r="FOV119" s="195"/>
      <c r="FOW119" s="195"/>
      <c r="FOX119" s="18"/>
      <c r="FOY119" s="19"/>
      <c r="FOZ119" s="19"/>
      <c r="FPA119" s="19"/>
      <c r="FPB119" s="19"/>
      <c r="FPC119" s="19"/>
      <c r="FPD119" s="19"/>
      <c r="FPE119" s="19"/>
      <c r="FPF119" s="197"/>
      <c r="FPG119" s="196"/>
      <c r="FPH119" s="196"/>
      <c r="FPI119" s="195"/>
      <c r="FPJ119" s="196"/>
      <c r="FPK119" s="195"/>
      <c r="FPL119" s="195"/>
      <c r="FPM119" s="195"/>
      <c r="FPN119" s="18"/>
      <c r="FPO119" s="19"/>
      <c r="FPP119" s="19"/>
      <c r="FPQ119" s="19"/>
      <c r="FPR119" s="19"/>
      <c r="FPS119" s="19"/>
      <c r="FPT119" s="19"/>
      <c r="FPU119" s="19"/>
      <c r="FPV119" s="197"/>
      <c r="FPW119" s="196"/>
      <c r="FPX119" s="196"/>
      <c r="FPY119" s="195"/>
      <c r="FPZ119" s="196"/>
      <c r="FQA119" s="195"/>
      <c r="FQB119" s="195"/>
      <c r="FQC119" s="195"/>
      <c r="FQD119" s="18"/>
      <c r="FQE119" s="19"/>
      <c r="FQF119" s="19"/>
      <c r="FQG119" s="19"/>
      <c r="FQH119" s="19"/>
      <c r="FQI119" s="19"/>
      <c r="FQJ119" s="19"/>
      <c r="FQK119" s="19"/>
      <c r="FQL119" s="197"/>
      <c r="FQM119" s="196"/>
      <c r="FQN119" s="196"/>
      <c r="FQO119" s="195"/>
      <c r="FQP119" s="196"/>
      <c r="FQQ119" s="195"/>
      <c r="FQR119" s="195"/>
      <c r="FQS119" s="195"/>
      <c r="FQT119" s="18"/>
      <c r="FQU119" s="19"/>
      <c r="FQV119" s="19"/>
      <c r="FQW119" s="19"/>
      <c r="FQX119" s="19"/>
      <c r="FQY119" s="19"/>
      <c r="FQZ119" s="19"/>
      <c r="FRA119" s="19"/>
      <c r="FRB119" s="197"/>
      <c r="FRC119" s="196"/>
      <c r="FRD119" s="196"/>
      <c r="FRE119" s="195"/>
      <c r="FRF119" s="196"/>
      <c r="FRG119" s="195"/>
      <c r="FRH119" s="195"/>
      <c r="FRI119" s="195"/>
      <c r="FRJ119" s="18"/>
      <c r="FRK119" s="19"/>
      <c r="FRL119" s="19"/>
      <c r="FRM119" s="19"/>
      <c r="FRN119" s="19"/>
      <c r="FRO119" s="19"/>
      <c r="FRP119" s="19"/>
      <c r="FRQ119" s="19"/>
      <c r="FRR119" s="197"/>
      <c r="FRS119" s="196"/>
      <c r="FRT119" s="196"/>
      <c r="FRU119" s="195"/>
      <c r="FRV119" s="196"/>
      <c r="FRW119" s="195"/>
      <c r="FRX119" s="195"/>
      <c r="FRY119" s="195"/>
      <c r="FRZ119" s="18"/>
      <c r="FSA119" s="19"/>
      <c r="FSB119" s="19"/>
      <c r="FSC119" s="19"/>
      <c r="FSD119" s="19"/>
      <c r="FSE119" s="19"/>
      <c r="FSF119" s="19"/>
      <c r="FSG119" s="19"/>
      <c r="FSH119" s="197"/>
      <c r="FSI119" s="196"/>
      <c r="FSJ119" s="196"/>
      <c r="FSK119" s="195"/>
      <c r="FSL119" s="196"/>
      <c r="FSM119" s="195"/>
      <c r="FSN119" s="195"/>
      <c r="FSO119" s="195"/>
      <c r="FSP119" s="18"/>
      <c r="FSQ119" s="19"/>
      <c r="FSR119" s="19"/>
      <c r="FSS119" s="19"/>
      <c r="FST119" s="19"/>
      <c r="FSU119" s="19"/>
      <c r="FSV119" s="19"/>
      <c r="FSW119" s="19"/>
      <c r="FSX119" s="197"/>
      <c r="FSY119" s="196"/>
      <c r="FSZ119" s="196"/>
      <c r="FTA119" s="195"/>
      <c r="FTB119" s="196"/>
      <c r="FTC119" s="195"/>
      <c r="FTD119" s="195"/>
      <c r="FTE119" s="195"/>
      <c r="FTF119" s="18"/>
      <c r="FTG119" s="19"/>
      <c r="FTH119" s="19"/>
      <c r="FTI119" s="19"/>
      <c r="FTJ119" s="19"/>
      <c r="FTK119" s="19"/>
      <c r="FTL119" s="19"/>
      <c r="FTM119" s="19"/>
      <c r="FTN119" s="197"/>
      <c r="FTO119" s="196"/>
      <c r="FTP119" s="196"/>
      <c r="FTQ119" s="195"/>
      <c r="FTR119" s="196"/>
      <c r="FTS119" s="195"/>
      <c r="FTT119" s="195"/>
      <c r="FTU119" s="195"/>
      <c r="FTV119" s="18"/>
      <c r="FTW119" s="19"/>
      <c r="FTX119" s="19"/>
      <c r="FTY119" s="19"/>
      <c r="FTZ119" s="19"/>
      <c r="FUA119" s="19"/>
      <c r="FUB119" s="19"/>
      <c r="FUC119" s="19"/>
      <c r="FUD119" s="197"/>
      <c r="FUE119" s="196"/>
      <c r="FUF119" s="196"/>
      <c r="FUG119" s="195"/>
      <c r="FUH119" s="196"/>
      <c r="FUI119" s="195"/>
      <c r="FUJ119" s="195"/>
      <c r="FUK119" s="195"/>
      <c r="FUL119" s="18"/>
      <c r="FUM119" s="19"/>
      <c r="FUN119" s="19"/>
      <c r="FUO119" s="19"/>
      <c r="FUP119" s="19"/>
      <c r="FUQ119" s="19"/>
      <c r="FUR119" s="19"/>
      <c r="FUS119" s="19"/>
      <c r="FUT119" s="197"/>
      <c r="FUU119" s="196"/>
      <c r="FUV119" s="196"/>
      <c r="FUW119" s="195"/>
      <c r="FUX119" s="196"/>
      <c r="FUY119" s="195"/>
      <c r="FUZ119" s="195"/>
      <c r="FVA119" s="195"/>
      <c r="FVB119" s="18"/>
      <c r="FVC119" s="19"/>
      <c r="FVD119" s="19"/>
      <c r="FVE119" s="19"/>
      <c r="FVF119" s="19"/>
      <c r="FVG119" s="19"/>
      <c r="FVH119" s="19"/>
      <c r="FVI119" s="19"/>
      <c r="FVJ119" s="197"/>
      <c r="FVK119" s="196"/>
      <c r="FVL119" s="196"/>
      <c r="FVM119" s="195"/>
      <c r="FVN119" s="196"/>
      <c r="FVO119" s="195"/>
      <c r="FVP119" s="195"/>
      <c r="FVQ119" s="195"/>
      <c r="FVR119" s="18"/>
      <c r="FVS119" s="19"/>
      <c r="FVT119" s="19"/>
      <c r="FVU119" s="19"/>
      <c r="FVV119" s="19"/>
      <c r="FVW119" s="19"/>
      <c r="FVX119" s="19"/>
      <c r="FVY119" s="19"/>
      <c r="FVZ119" s="197"/>
      <c r="FWA119" s="196"/>
      <c r="FWB119" s="196"/>
      <c r="FWC119" s="195"/>
      <c r="FWD119" s="196"/>
      <c r="FWE119" s="195"/>
      <c r="FWF119" s="195"/>
      <c r="FWG119" s="195"/>
      <c r="FWH119" s="18"/>
      <c r="FWI119" s="19"/>
      <c r="FWJ119" s="19"/>
      <c r="FWK119" s="19"/>
      <c r="FWL119" s="19"/>
      <c r="FWM119" s="19"/>
      <c r="FWN119" s="19"/>
      <c r="FWO119" s="19"/>
      <c r="FWP119" s="197"/>
      <c r="FWQ119" s="196"/>
      <c r="FWR119" s="196"/>
      <c r="FWS119" s="195"/>
      <c r="FWT119" s="196"/>
      <c r="FWU119" s="195"/>
      <c r="FWV119" s="195"/>
      <c r="FWW119" s="195"/>
      <c r="FWX119" s="18"/>
      <c r="FWY119" s="19"/>
      <c r="FWZ119" s="19"/>
      <c r="FXA119" s="19"/>
      <c r="FXB119" s="19"/>
      <c r="FXC119" s="19"/>
      <c r="FXD119" s="19"/>
      <c r="FXE119" s="19"/>
      <c r="FXF119" s="197"/>
      <c r="FXG119" s="196"/>
      <c r="FXH119" s="196"/>
      <c r="FXI119" s="195"/>
      <c r="FXJ119" s="196"/>
      <c r="FXK119" s="195"/>
      <c r="FXL119" s="195"/>
      <c r="FXM119" s="195"/>
      <c r="FXN119" s="18"/>
      <c r="FXO119" s="19"/>
      <c r="FXP119" s="19"/>
      <c r="FXQ119" s="19"/>
      <c r="FXR119" s="19"/>
      <c r="FXS119" s="19"/>
      <c r="FXT119" s="19"/>
      <c r="FXU119" s="19"/>
      <c r="FXV119" s="197"/>
      <c r="FXW119" s="196"/>
      <c r="FXX119" s="196"/>
      <c r="FXY119" s="195"/>
      <c r="FXZ119" s="196"/>
      <c r="FYA119" s="195"/>
      <c r="FYB119" s="195"/>
      <c r="FYC119" s="195"/>
      <c r="FYD119" s="18"/>
      <c r="FYE119" s="19"/>
      <c r="FYF119" s="19"/>
      <c r="FYG119" s="19"/>
      <c r="FYH119" s="19"/>
      <c r="FYI119" s="19"/>
      <c r="FYJ119" s="19"/>
      <c r="FYK119" s="19"/>
      <c r="FYL119" s="197"/>
      <c r="FYM119" s="196"/>
      <c r="FYN119" s="196"/>
      <c r="FYO119" s="195"/>
      <c r="FYP119" s="196"/>
      <c r="FYQ119" s="195"/>
      <c r="FYR119" s="195"/>
      <c r="FYS119" s="195"/>
      <c r="FYT119" s="18"/>
      <c r="FYU119" s="19"/>
      <c r="FYV119" s="19"/>
      <c r="FYW119" s="19"/>
      <c r="FYX119" s="19"/>
      <c r="FYY119" s="19"/>
      <c r="FYZ119" s="19"/>
      <c r="FZA119" s="19"/>
      <c r="FZB119" s="197"/>
      <c r="FZC119" s="196"/>
      <c r="FZD119" s="196"/>
      <c r="FZE119" s="195"/>
      <c r="FZF119" s="196"/>
      <c r="FZG119" s="195"/>
      <c r="FZH119" s="195"/>
      <c r="FZI119" s="195"/>
      <c r="FZJ119" s="18"/>
      <c r="FZK119" s="19"/>
      <c r="FZL119" s="19"/>
      <c r="FZM119" s="19"/>
      <c r="FZN119" s="19"/>
      <c r="FZO119" s="19"/>
      <c r="FZP119" s="19"/>
      <c r="FZQ119" s="19"/>
      <c r="FZR119" s="197"/>
      <c r="FZS119" s="196"/>
      <c r="FZT119" s="196"/>
      <c r="FZU119" s="195"/>
      <c r="FZV119" s="196"/>
      <c r="FZW119" s="195"/>
      <c r="FZX119" s="195"/>
      <c r="FZY119" s="195"/>
      <c r="FZZ119" s="18"/>
      <c r="GAA119" s="19"/>
      <c r="GAB119" s="19"/>
      <c r="GAC119" s="19"/>
      <c r="GAD119" s="19"/>
      <c r="GAE119" s="19"/>
      <c r="GAF119" s="19"/>
      <c r="GAG119" s="19"/>
      <c r="GAH119" s="197"/>
      <c r="GAI119" s="196"/>
      <c r="GAJ119" s="196"/>
      <c r="GAK119" s="195"/>
      <c r="GAL119" s="196"/>
      <c r="GAM119" s="195"/>
      <c r="GAN119" s="195"/>
      <c r="GAO119" s="195"/>
      <c r="GAP119" s="18"/>
      <c r="GAQ119" s="19"/>
      <c r="GAR119" s="19"/>
      <c r="GAS119" s="19"/>
      <c r="GAT119" s="19"/>
      <c r="GAU119" s="19"/>
      <c r="GAV119" s="19"/>
      <c r="GAW119" s="19"/>
      <c r="GAX119" s="197"/>
      <c r="GAY119" s="196"/>
      <c r="GAZ119" s="196"/>
      <c r="GBA119" s="195"/>
      <c r="GBB119" s="196"/>
      <c r="GBC119" s="195"/>
      <c r="GBD119" s="195"/>
      <c r="GBE119" s="195"/>
      <c r="GBF119" s="18"/>
      <c r="GBG119" s="19"/>
      <c r="GBH119" s="19"/>
      <c r="GBI119" s="19"/>
      <c r="GBJ119" s="19"/>
      <c r="GBK119" s="19"/>
      <c r="GBL119" s="19"/>
      <c r="GBM119" s="19"/>
      <c r="GBN119" s="197"/>
      <c r="GBO119" s="196"/>
      <c r="GBP119" s="196"/>
      <c r="GBQ119" s="195"/>
      <c r="GBR119" s="196"/>
      <c r="GBS119" s="195"/>
      <c r="GBT119" s="195"/>
      <c r="GBU119" s="195"/>
      <c r="GBV119" s="18"/>
      <c r="GBW119" s="19"/>
      <c r="GBX119" s="19"/>
      <c r="GBY119" s="19"/>
      <c r="GBZ119" s="19"/>
      <c r="GCA119" s="19"/>
      <c r="GCB119" s="19"/>
      <c r="GCC119" s="19"/>
      <c r="GCD119" s="197"/>
      <c r="GCE119" s="196"/>
      <c r="GCF119" s="196"/>
      <c r="GCG119" s="195"/>
      <c r="GCH119" s="196"/>
      <c r="GCI119" s="195"/>
      <c r="GCJ119" s="195"/>
      <c r="GCK119" s="195"/>
      <c r="GCL119" s="18"/>
      <c r="GCM119" s="19"/>
      <c r="GCN119" s="19"/>
      <c r="GCO119" s="19"/>
      <c r="GCP119" s="19"/>
      <c r="GCQ119" s="19"/>
      <c r="GCR119" s="19"/>
      <c r="GCS119" s="19"/>
      <c r="GCT119" s="197"/>
      <c r="GCU119" s="196"/>
      <c r="GCV119" s="196"/>
      <c r="GCW119" s="195"/>
      <c r="GCX119" s="196"/>
      <c r="GCY119" s="195"/>
      <c r="GCZ119" s="195"/>
      <c r="GDA119" s="195"/>
      <c r="GDB119" s="18"/>
      <c r="GDC119" s="19"/>
      <c r="GDD119" s="19"/>
      <c r="GDE119" s="19"/>
      <c r="GDF119" s="19"/>
      <c r="GDG119" s="19"/>
      <c r="GDH119" s="19"/>
      <c r="GDI119" s="19"/>
      <c r="GDJ119" s="197"/>
      <c r="GDK119" s="196"/>
      <c r="GDL119" s="196"/>
      <c r="GDM119" s="195"/>
      <c r="GDN119" s="196"/>
      <c r="GDO119" s="195"/>
      <c r="GDP119" s="195"/>
      <c r="GDQ119" s="195"/>
      <c r="GDR119" s="18"/>
      <c r="GDS119" s="19"/>
      <c r="GDT119" s="19"/>
      <c r="GDU119" s="19"/>
      <c r="GDV119" s="19"/>
      <c r="GDW119" s="19"/>
      <c r="GDX119" s="19"/>
      <c r="GDY119" s="19"/>
      <c r="GDZ119" s="197"/>
      <c r="GEA119" s="196"/>
      <c r="GEB119" s="196"/>
      <c r="GEC119" s="195"/>
      <c r="GED119" s="196"/>
      <c r="GEE119" s="195"/>
      <c r="GEF119" s="195"/>
      <c r="GEG119" s="195"/>
      <c r="GEH119" s="18"/>
      <c r="GEI119" s="19"/>
      <c r="GEJ119" s="19"/>
      <c r="GEK119" s="19"/>
      <c r="GEL119" s="19"/>
      <c r="GEM119" s="19"/>
      <c r="GEN119" s="19"/>
      <c r="GEO119" s="19"/>
      <c r="GEP119" s="197"/>
      <c r="GEQ119" s="196"/>
      <c r="GER119" s="196"/>
      <c r="GES119" s="195"/>
      <c r="GET119" s="196"/>
      <c r="GEU119" s="195"/>
      <c r="GEV119" s="195"/>
      <c r="GEW119" s="195"/>
      <c r="GEX119" s="18"/>
      <c r="GEY119" s="19"/>
      <c r="GEZ119" s="19"/>
      <c r="GFA119" s="19"/>
      <c r="GFB119" s="19"/>
      <c r="GFC119" s="19"/>
      <c r="GFD119" s="19"/>
      <c r="GFE119" s="19"/>
      <c r="GFF119" s="197"/>
      <c r="GFG119" s="196"/>
      <c r="GFH119" s="196"/>
      <c r="GFI119" s="195"/>
      <c r="GFJ119" s="196"/>
      <c r="GFK119" s="195"/>
      <c r="GFL119" s="195"/>
      <c r="GFM119" s="195"/>
      <c r="GFN119" s="18"/>
      <c r="GFO119" s="19"/>
      <c r="GFP119" s="19"/>
      <c r="GFQ119" s="19"/>
      <c r="GFR119" s="19"/>
      <c r="GFS119" s="19"/>
      <c r="GFT119" s="19"/>
      <c r="GFU119" s="19"/>
      <c r="GFV119" s="197"/>
      <c r="GFW119" s="196"/>
      <c r="GFX119" s="196"/>
      <c r="GFY119" s="195"/>
      <c r="GFZ119" s="196"/>
      <c r="GGA119" s="195"/>
      <c r="GGB119" s="195"/>
      <c r="GGC119" s="195"/>
      <c r="GGD119" s="18"/>
      <c r="GGE119" s="19"/>
      <c r="GGF119" s="19"/>
      <c r="GGG119" s="19"/>
      <c r="GGH119" s="19"/>
      <c r="GGI119" s="19"/>
      <c r="GGJ119" s="19"/>
      <c r="GGK119" s="19"/>
      <c r="GGL119" s="197"/>
      <c r="GGM119" s="196"/>
      <c r="GGN119" s="196"/>
      <c r="GGO119" s="195"/>
      <c r="GGP119" s="196"/>
      <c r="GGQ119" s="195"/>
      <c r="GGR119" s="195"/>
      <c r="GGS119" s="195"/>
      <c r="GGT119" s="18"/>
      <c r="GGU119" s="19"/>
      <c r="GGV119" s="19"/>
      <c r="GGW119" s="19"/>
      <c r="GGX119" s="19"/>
      <c r="GGY119" s="19"/>
      <c r="GGZ119" s="19"/>
      <c r="GHA119" s="19"/>
      <c r="GHB119" s="197"/>
      <c r="GHC119" s="196"/>
      <c r="GHD119" s="196"/>
      <c r="GHE119" s="195"/>
      <c r="GHF119" s="196"/>
      <c r="GHG119" s="195"/>
      <c r="GHH119" s="195"/>
      <c r="GHI119" s="195"/>
      <c r="GHJ119" s="18"/>
      <c r="GHK119" s="19"/>
      <c r="GHL119" s="19"/>
      <c r="GHM119" s="19"/>
      <c r="GHN119" s="19"/>
      <c r="GHO119" s="19"/>
      <c r="GHP119" s="19"/>
      <c r="GHQ119" s="19"/>
      <c r="GHR119" s="197"/>
      <c r="GHS119" s="196"/>
      <c r="GHT119" s="196"/>
      <c r="GHU119" s="195"/>
      <c r="GHV119" s="196"/>
      <c r="GHW119" s="195"/>
      <c r="GHX119" s="195"/>
      <c r="GHY119" s="195"/>
      <c r="GHZ119" s="18"/>
      <c r="GIA119" s="19"/>
      <c r="GIB119" s="19"/>
      <c r="GIC119" s="19"/>
      <c r="GID119" s="19"/>
      <c r="GIE119" s="19"/>
      <c r="GIF119" s="19"/>
      <c r="GIG119" s="19"/>
      <c r="GIH119" s="197"/>
      <c r="GII119" s="196"/>
      <c r="GIJ119" s="196"/>
      <c r="GIK119" s="195"/>
      <c r="GIL119" s="196"/>
      <c r="GIM119" s="195"/>
      <c r="GIN119" s="195"/>
      <c r="GIO119" s="195"/>
      <c r="GIP119" s="18"/>
      <c r="GIQ119" s="19"/>
      <c r="GIR119" s="19"/>
      <c r="GIS119" s="19"/>
      <c r="GIT119" s="19"/>
      <c r="GIU119" s="19"/>
      <c r="GIV119" s="19"/>
      <c r="GIW119" s="19"/>
      <c r="GIX119" s="197"/>
      <c r="GIY119" s="196"/>
      <c r="GIZ119" s="196"/>
      <c r="GJA119" s="195"/>
      <c r="GJB119" s="196"/>
      <c r="GJC119" s="195"/>
      <c r="GJD119" s="195"/>
      <c r="GJE119" s="195"/>
      <c r="GJF119" s="18"/>
      <c r="GJG119" s="19"/>
      <c r="GJH119" s="19"/>
      <c r="GJI119" s="19"/>
      <c r="GJJ119" s="19"/>
      <c r="GJK119" s="19"/>
      <c r="GJL119" s="19"/>
      <c r="GJM119" s="19"/>
      <c r="GJN119" s="197"/>
      <c r="GJO119" s="196"/>
      <c r="GJP119" s="196"/>
      <c r="GJQ119" s="195"/>
      <c r="GJR119" s="196"/>
      <c r="GJS119" s="195"/>
      <c r="GJT119" s="195"/>
      <c r="GJU119" s="195"/>
      <c r="GJV119" s="18"/>
      <c r="GJW119" s="19"/>
      <c r="GJX119" s="19"/>
      <c r="GJY119" s="19"/>
      <c r="GJZ119" s="19"/>
      <c r="GKA119" s="19"/>
      <c r="GKB119" s="19"/>
      <c r="GKC119" s="19"/>
      <c r="GKD119" s="197"/>
      <c r="GKE119" s="196"/>
      <c r="GKF119" s="196"/>
      <c r="GKG119" s="195"/>
      <c r="GKH119" s="196"/>
      <c r="GKI119" s="195"/>
      <c r="GKJ119" s="195"/>
      <c r="GKK119" s="195"/>
      <c r="GKL119" s="18"/>
      <c r="GKM119" s="19"/>
      <c r="GKN119" s="19"/>
      <c r="GKO119" s="19"/>
      <c r="GKP119" s="19"/>
      <c r="GKQ119" s="19"/>
      <c r="GKR119" s="19"/>
      <c r="GKS119" s="19"/>
      <c r="GKT119" s="197"/>
      <c r="GKU119" s="196"/>
      <c r="GKV119" s="196"/>
      <c r="GKW119" s="195"/>
      <c r="GKX119" s="196"/>
      <c r="GKY119" s="195"/>
      <c r="GKZ119" s="195"/>
      <c r="GLA119" s="195"/>
      <c r="GLB119" s="18"/>
      <c r="GLC119" s="19"/>
      <c r="GLD119" s="19"/>
      <c r="GLE119" s="19"/>
      <c r="GLF119" s="19"/>
      <c r="GLG119" s="19"/>
      <c r="GLH119" s="19"/>
      <c r="GLI119" s="19"/>
      <c r="GLJ119" s="197"/>
      <c r="GLK119" s="196"/>
      <c r="GLL119" s="196"/>
      <c r="GLM119" s="195"/>
      <c r="GLN119" s="196"/>
      <c r="GLO119" s="195"/>
      <c r="GLP119" s="195"/>
      <c r="GLQ119" s="195"/>
      <c r="GLR119" s="18"/>
      <c r="GLS119" s="19"/>
      <c r="GLT119" s="19"/>
      <c r="GLU119" s="19"/>
      <c r="GLV119" s="19"/>
      <c r="GLW119" s="19"/>
      <c r="GLX119" s="19"/>
      <c r="GLY119" s="19"/>
      <c r="GLZ119" s="197"/>
      <c r="GMA119" s="196"/>
      <c r="GMB119" s="196"/>
      <c r="GMC119" s="195"/>
      <c r="GMD119" s="196"/>
      <c r="GME119" s="195"/>
      <c r="GMF119" s="195"/>
      <c r="GMG119" s="195"/>
      <c r="GMH119" s="18"/>
      <c r="GMI119" s="19"/>
      <c r="GMJ119" s="19"/>
      <c r="GMK119" s="19"/>
      <c r="GML119" s="19"/>
      <c r="GMM119" s="19"/>
      <c r="GMN119" s="19"/>
      <c r="GMO119" s="19"/>
      <c r="GMP119" s="197"/>
      <c r="GMQ119" s="196"/>
      <c r="GMR119" s="196"/>
      <c r="GMS119" s="195"/>
      <c r="GMT119" s="196"/>
      <c r="GMU119" s="195"/>
      <c r="GMV119" s="195"/>
      <c r="GMW119" s="195"/>
      <c r="GMX119" s="18"/>
      <c r="GMY119" s="19"/>
      <c r="GMZ119" s="19"/>
      <c r="GNA119" s="19"/>
      <c r="GNB119" s="19"/>
      <c r="GNC119" s="19"/>
      <c r="GND119" s="19"/>
      <c r="GNE119" s="19"/>
      <c r="GNF119" s="197"/>
      <c r="GNG119" s="196"/>
      <c r="GNH119" s="196"/>
      <c r="GNI119" s="195"/>
      <c r="GNJ119" s="196"/>
      <c r="GNK119" s="195"/>
      <c r="GNL119" s="195"/>
      <c r="GNM119" s="195"/>
      <c r="GNN119" s="18"/>
      <c r="GNO119" s="19"/>
      <c r="GNP119" s="19"/>
      <c r="GNQ119" s="19"/>
      <c r="GNR119" s="19"/>
      <c r="GNS119" s="19"/>
      <c r="GNT119" s="19"/>
      <c r="GNU119" s="19"/>
      <c r="GNV119" s="197"/>
      <c r="GNW119" s="196"/>
      <c r="GNX119" s="196"/>
      <c r="GNY119" s="195"/>
      <c r="GNZ119" s="196"/>
      <c r="GOA119" s="195"/>
      <c r="GOB119" s="195"/>
      <c r="GOC119" s="195"/>
      <c r="GOD119" s="18"/>
      <c r="GOE119" s="19"/>
      <c r="GOF119" s="19"/>
      <c r="GOG119" s="19"/>
      <c r="GOH119" s="19"/>
      <c r="GOI119" s="19"/>
      <c r="GOJ119" s="19"/>
      <c r="GOK119" s="19"/>
      <c r="GOL119" s="197"/>
      <c r="GOM119" s="196"/>
      <c r="GON119" s="196"/>
      <c r="GOO119" s="195"/>
      <c r="GOP119" s="196"/>
      <c r="GOQ119" s="195"/>
      <c r="GOR119" s="195"/>
      <c r="GOS119" s="195"/>
      <c r="GOT119" s="18"/>
      <c r="GOU119" s="19"/>
      <c r="GOV119" s="19"/>
      <c r="GOW119" s="19"/>
      <c r="GOX119" s="19"/>
      <c r="GOY119" s="19"/>
      <c r="GOZ119" s="19"/>
      <c r="GPA119" s="19"/>
      <c r="GPB119" s="197"/>
      <c r="GPC119" s="196"/>
      <c r="GPD119" s="196"/>
      <c r="GPE119" s="195"/>
      <c r="GPF119" s="196"/>
      <c r="GPG119" s="195"/>
      <c r="GPH119" s="195"/>
      <c r="GPI119" s="195"/>
      <c r="GPJ119" s="18"/>
      <c r="GPK119" s="19"/>
      <c r="GPL119" s="19"/>
      <c r="GPM119" s="19"/>
      <c r="GPN119" s="19"/>
      <c r="GPO119" s="19"/>
      <c r="GPP119" s="19"/>
      <c r="GPQ119" s="19"/>
      <c r="GPR119" s="197"/>
      <c r="GPS119" s="196"/>
      <c r="GPT119" s="196"/>
      <c r="GPU119" s="195"/>
      <c r="GPV119" s="196"/>
      <c r="GPW119" s="195"/>
      <c r="GPX119" s="195"/>
      <c r="GPY119" s="195"/>
      <c r="GPZ119" s="18"/>
      <c r="GQA119" s="19"/>
      <c r="GQB119" s="19"/>
      <c r="GQC119" s="19"/>
      <c r="GQD119" s="19"/>
      <c r="GQE119" s="19"/>
      <c r="GQF119" s="19"/>
      <c r="GQG119" s="19"/>
      <c r="GQH119" s="197"/>
      <c r="GQI119" s="196"/>
      <c r="GQJ119" s="196"/>
      <c r="GQK119" s="195"/>
      <c r="GQL119" s="196"/>
      <c r="GQM119" s="195"/>
      <c r="GQN119" s="195"/>
      <c r="GQO119" s="195"/>
      <c r="GQP119" s="18"/>
      <c r="GQQ119" s="19"/>
      <c r="GQR119" s="19"/>
      <c r="GQS119" s="19"/>
      <c r="GQT119" s="19"/>
      <c r="GQU119" s="19"/>
      <c r="GQV119" s="19"/>
      <c r="GQW119" s="19"/>
      <c r="GQX119" s="197"/>
      <c r="GQY119" s="196"/>
      <c r="GQZ119" s="196"/>
      <c r="GRA119" s="195"/>
      <c r="GRB119" s="196"/>
      <c r="GRC119" s="195"/>
      <c r="GRD119" s="195"/>
      <c r="GRE119" s="195"/>
      <c r="GRF119" s="18"/>
      <c r="GRG119" s="19"/>
      <c r="GRH119" s="19"/>
      <c r="GRI119" s="19"/>
      <c r="GRJ119" s="19"/>
      <c r="GRK119" s="19"/>
      <c r="GRL119" s="19"/>
      <c r="GRM119" s="19"/>
      <c r="GRN119" s="197"/>
      <c r="GRO119" s="196"/>
      <c r="GRP119" s="196"/>
      <c r="GRQ119" s="195"/>
      <c r="GRR119" s="196"/>
      <c r="GRS119" s="195"/>
      <c r="GRT119" s="195"/>
      <c r="GRU119" s="195"/>
      <c r="GRV119" s="18"/>
      <c r="GRW119" s="19"/>
      <c r="GRX119" s="19"/>
      <c r="GRY119" s="19"/>
      <c r="GRZ119" s="19"/>
      <c r="GSA119" s="19"/>
      <c r="GSB119" s="19"/>
      <c r="GSC119" s="19"/>
      <c r="GSD119" s="197"/>
      <c r="GSE119" s="196"/>
      <c r="GSF119" s="196"/>
      <c r="GSG119" s="195"/>
      <c r="GSH119" s="196"/>
      <c r="GSI119" s="195"/>
      <c r="GSJ119" s="195"/>
      <c r="GSK119" s="195"/>
      <c r="GSL119" s="18"/>
      <c r="GSM119" s="19"/>
      <c r="GSN119" s="19"/>
      <c r="GSO119" s="19"/>
      <c r="GSP119" s="19"/>
      <c r="GSQ119" s="19"/>
      <c r="GSR119" s="19"/>
      <c r="GSS119" s="19"/>
      <c r="GST119" s="197"/>
      <c r="GSU119" s="196"/>
      <c r="GSV119" s="196"/>
      <c r="GSW119" s="195"/>
      <c r="GSX119" s="196"/>
      <c r="GSY119" s="195"/>
      <c r="GSZ119" s="195"/>
      <c r="GTA119" s="195"/>
      <c r="GTB119" s="18"/>
      <c r="GTC119" s="19"/>
      <c r="GTD119" s="19"/>
      <c r="GTE119" s="19"/>
      <c r="GTF119" s="19"/>
      <c r="GTG119" s="19"/>
      <c r="GTH119" s="19"/>
      <c r="GTI119" s="19"/>
      <c r="GTJ119" s="197"/>
      <c r="GTK119" s="196"/>
      <c r="GTL119" s="196"/>
      <c r="GTM119" s="195"/>
      <c r="GTN119" s="196"/>
      <c r="GTO119" s="195"/>
      <c r="GTP119" s="195"/>
      <c r="GTQ119" s="195"/>
      <c r="GTR119" s="18"/>
      <c r="GTS119" s="19"/>
      <c r="GTT119" s="19"/>
      <c r="GTU119" s="19"/>
      <c r="GTV119" s="19"/>
      <c r="GTW119" s="19"/>
      <c r="GTX119" s="19"/>
      <c r="GTY119" s="19"/>
      <c r="GTZ119" s="197"/>
      <c r="GUA119" s="196"/>
      <c r="GUB119" s="196"/>
      <c r="GUC119" s="195"/>
      <c r="GUD119" s="196"/>
      <c r="GUE119" s="195"/>
      <c r="GUF119" s="195"/>
      <c r="GUG119" s="195"/>
      <c r="GUH119" s="18"/>
      <c r="GUI119" s="19"/>
      <c r="GUJ119" s="19"/>
      <c r="GUK119" s="19"/>
      <c r="GUL119" s="19"/>
      <c r="GUM119" s="19"/>
      <c r="GUN119" s="19"/>
      <c r="GUO119" s="19"/>
      <c r="GUP119" s="197"/>
      <c r="GUQ119" s="196"/>
      <c r="GUR119" s="196"/>
      <c r="GUS119" s="195"/>
      <c r="GUT119" s="196"/>
      <c r="GUU119" s="195"/>
      <c r="GUV119" s="195"/>
      <c r="GUW119" s="195"/>
      <c r="GUX119" s="18"/>
      <c r="GUY119" s="19"/>
      <c r="GUZ119" s="19"/>
      <c r="GVA119" s="19"/>
      <c r="GVB119" s="19"/>
      <c r="GVC119" s="19"/>
      <c r="GVD119" s="19"/>
      <c r="GVE119" s="19"/>
      <c r="GVF119" s="197"/>
      <c r="GVG119" s="196"/>
      <c r="GVH119" s="196"/>
      <c r="GVI119" s="195"/>
      <c r="GVJ119" s="196"/>
      <c r="GVK119" s="195"/>
      <c r="GVL119" s="195"/>
      <c r="GVM119" s="195"/>
      <c r="GVN119" s="18"/>
      <c r="GVO119" s="19"/>
      <c r="GVP119" s="19"/>
      <c r="GVQ119" s="19"/>
      <c r="GVR119" s="19"/>
      <c r="GVS119" s="19"/>
      <c r="GVT119" s="19"/>
      <c r="GVU119" s="19"/>
      <c r="GVV119" s="197"/>
      <c r="GVW119" s="196"/>
      <c r="GVX119" s="196"/>
      <c r="GVY119" s="195"/>
      <c r="GVZ119" s="196"/>
      <c r="GWA119" s="195"/>
      <c r="GWB119" s="195"/>
      <c r="GWC119" s="195"/>
      <c r="GWD119" s="18"/>
      <c r="GWE119" s="19"/>
      <c r="GWF119" s="19"/>
      <c r="GWG119" s="19"/>
      <c r="GWH119" s="19"/>
      <c r="GWI119" s="19"/>
      <c r="GWJ119" s="19"/>
      <c r="GWK119" s="19"/>
      <c r="GWL119" s="197"/>
      <c r="GWM119" s="196"/>
      <c r="GWN119" s="196"/>
      <c r="GWO119" s="195"/>
      <c r="GWP119" s="196"/>
      <c r="GWQ119" s="195"/>
      <c r="GWR119" s="195"/>
      <c r="GWS119" s="195"/>
      <c r="GWT119" s="18"/>
      <c r="GWU119" s="19"/>
      <c r="GWV119" s="19"/>
      <c r="GWW119" s="19"/>
      <c r="GWX119" s="19"/>
      <c r="GWY119" s="19"/>
      <c r="GWZ119" s="19"/>
      <c r="GXA119" s="19"/>
      <c r="GXB119" s="197"/>
      <c r="GXC119" s="196"/>
      <c r="GXD119" s="196"/>
      <c r="GXE119" s="195"/>
      <c r="GXF119" s="196"/>
      <c r="GXG119" s="195"/>
      <c r="GXH119" s="195"/>
      <c r="GXI119" s="195"/>
      <c r="GXJ119" s="18"/>
      <c r="GXK119" s="19"/>
      <c r="GXL119" s="19"/>
      <c r="GXM119" s="19"/>
      <c r="GXN119" s="19"/>
      <c r="GXO119" s="19"/>
      <c r="GXP119" s="19"/>
      <c r="GXQ119" s="19"/>
      <c r="GXR119" s="197"/>
      <c r="GXS119" s="196"/>
      <c r="GXT119" s="196"/>
      <c r="GXU119" s="195"/>
      <c r="GXV119" s="196"/>
      <c r="GXW119" s="195"/>
      <c r="GXX119" s="195"/>
      <c r="GXY119" s="195"/>
      <c r="GXZ119" s="18"/>
      <c r="GYA119" s="19"/>
      <c r="GYB119" s="19"/>
      <c r="GYC119" s="19"/>
      <c r="GYD119" s="19"/>
      <c r="GYE119" s="19"/>
      <c r="GYF119" s="19"/>
      <c r="GYG119" s="19"/>
      <c r="GYH119" s="197"/>
      <c r="GYI119" s="196"/>
      <c r="GYJ119" s="196"/>
      <c r="GYK119" s="195"/>
      <c r="GYL119" s="196"/>
      <c r="GYM119" s="195"/>
      <c r="GYN119" s="195"/>
      <c r="GYO119" s="195"/>
      <c r="GYP119" s="18"/>
      <c r="GYQ119" s="19"/>
      <c r="GYR119" s="19"/>
      <c r="GYS119" s="19"/>
      <c r="GYT119" s="19"/>
      <c r="GYU119" s="19"/>
      <c r="GYV119" s="19"/>
      <c r="GYW119" s="19"/>
      <c r="GYX119" s="197"/>
      <c r="GYY119" s="196"/>
      <c r="GYZ119" s="196"/>
      <c r="GZA119" s="195"/>
      <c r="GZB119" s="196"/>
      <c r="GZC119" s="195"/>
      <c r="GZD119" s="195"/>
      <c r="GZE119" s="195"/>
      <c r="GZF119" s="18"/>
      <c r="GZG119" s="19"/>
      <c r="GZH119" s="19"/>
      <c r="GZI119" s="19"/>
      <c r="GZJ119" s="19"/>
      <c r="GZK119" s="19"/>
      <c r="GZL119" s="19"/>
      <c r="GZM119" s="19"/>
      <c r="GZN119" s="197"/>
      <c r="GZO119" s="196"/>
      <c r="GZP119" s="196"/>
      <c r="GZQ119" s="195"/>
      <c r="GZR119" s="196"/>
      <c r="GZS119" s="195"/>
      <c r="GZT119" s="195"/>
      <c r="GZU119" s="195"/>
      <c r="GZV119" s="18"/>
      <c r="GZW119" s="19"/>
      <c r="GZX119" s="19"/>
      <c r="GZY119" s="19"/>
      <c r="GZZ119" s="19"/>
      <c r="HAA119" s="19"/>
      <c r="HAB119" s="19"/>
      <c r="HAC119" s="19"/>
      <c r="HAD119" s="197"/>
      <c r="HAE119" s="196"/>
      <c r="HAF119" s="196"/>
      <c r="HAG119" s="195"/>
      <c r="HAH119" s="196"/>
      <c r="HAI119" s="195"/>
      <c r="HAJ119" s="195"/>
      <c r="HAK119" s="195"/>
      <c r="HAL119" s="18"/>
      <c r="HAM119" s="19"/>
      <c r="HAN119" s="19"/>
      <c r="HAO119" s="19"/>
      <c r="HAP119" s="19"/>
      <c r="HAQ119" s="19"/>
      <c r="HAR119" s="19"/>
      <c r="HAS119" s="19"/>
      <c r="HAT119" s="197"/>
      <c r="HAU119" s="196"/>
      <c r="HAV119" s="196"/>
      <c r="HAW119" s="195"/>
      <c r="HAX119" s="196"/>
      <c r="HAY119" s="195"/>
      <c r="HAZ119" s="195"/>
      <c r="HBA119" s="195"/>
      <c r="HBB119" s="18"/>
      <c r="HBC119" s="19"/>
      <c r="HBD119" s="19"/>
      <c r="HBE119" s="19"/>
      <c r="HBF119" s="19"/>
      <c r="HBG119" s="19"/>
      <c r="HBH119" s="19"/>
      <c r="HBI119" s="19"/>
      <c r="HBJ119" s="197"/>
      <c r="HBK119" s="196"/>
      <c r="HBL119" s="196"/>
      <c r="HBM119" s="195"/>
      <c r="HBN119" s="196"/>
      <c r="HBO119" s="195"/>
      <c r="HBP119" s="195"/>
      <c r="HBQ119" s="195"/>
      <c r="HBR119" s="18"/>
      <c r="HBS119" s="19"/>
      <c r="HBT119" s="19"/>
      <c r="HBU119" s="19"/>
      <c r="HBV119" s="19"/>
      <c r="HBW119" s="19"/>
      <c r="HBX119" s="19"/>
      <c r="HBY119" s="19"/>
      <c r="HBZ119" s="197"/>
      <c r="HCA119" s="196"/>
      <c r="HCB119" s="196"/>
      <c r="HCC119" s="195"/>
      <c r="HCD119" s="196"/>
      <c r="HCE119" s="195"/>
      <c r="HCF119" s="195"/>
      <c r="HCG119" s="195"/>
      <c r="HCH119" s="18"/>
      <c r="HCI119" s="19"/>
      <c r="HCJ119" s="19"/>
      <c r="HCK119" s="19"/>
      <c r="HCL119" s="19"/>
      <c r="HCM119" s="19"/>
      <c r="HCN119" s="19"/>
      <c r="HCO119" s="19"/>
      <c r="HCP119" s="197"/>
      <c r="HCQ119" s="196"/>
      <c r="HCR119" s="196"/>
      <c r="HCS119" s="195"/>
      <c r="HCT119" s="196"/>
      <c r="HCU119" s="195"/>
      <c r="HCV119" s="195"/>
      <c r="HCW119" s="195"/>
      <c r="HCX119" s="18"/>
      <c r="HCY119" s="19"/>
      <c r="HCZ119" s="19"/>
      <c r="HDA119" s="19"/>
      <c r="HDB119" s="19"/>
      <c r="HDC119" s="19"/>
      <c r="HDD119" s="19"/>
      <c r="HDE119" s="19"/>
      <c r="HDF119" s="197"/>
      <c r="HDG119" s="196"/>
      <c r="HDH119" s="196"/>
      <c r="HDI119" s="195"/>
      <c r="HDJ119" s="196"/>
      <c r="HDK119" s="195"/>
      <c r="HDL119" s="195"/>
      <c r="HDM119" s="195"/>
      <c r="HDN119" s="18"/>
      <c r="HDO119" s="19"/>
      <c r="HDP119" s="19"/>
      <c r="HDQ119" s="19"/>
      <c r="HDR119" s="19"/>
      <c r="HDS119" s="19"/>
      <c r="HDT119" s="19"/>
      <c r="HDU119" s="19"/>
      <c r="HDV119" s="197"/>
      <c r="HDW119" s="196"/>
      <c r="HDX119" s="196"/>
      <c r="HDY119" s="195"/>
      <c r="HDZ119" s="196"/>
      <c r="HEA119" s="195"/>
      <c r="HEB119" s="195"/>
      <c r="HEC119" s="195"/>
      <c r="HED119" s="18"/>
      <c r="HEE119" s="19"/>
      <c r="HEF119" s="19"/>
      <c r="HEG119" s="19"/>
      <c r="HEH119" s="19"/>
      <c r="HEI119" s="19"/>
      <c r="HEJ119" s="19"/>
      <c r="HEK119" s="19"/>
      <c r="HEL119" s="197"/>
      <c r="HEM119" s="196"/>
      <c r="HEN119" s="196"/>
      <c r="HEO119" s="195"/>
      <c r="HEP119" s="196"/>
      <c r="HEQ119" s="195"/>
      <c r="HER119" s="195"/>
      <c r="HES119" s="195"/>
      <c r="HET119" s="18"/>
      <c r="HEU119" s="19"/>
      <c r="HEV119" s="19"/>
      <c r="HEW119" s="19"/>
      <c r="HEX119" s="19"/>
      <c r="HEY119" s="19"/>
      <c r="HEZ119" s="19"/>
      <c r="HFA119" s="19"/>
      <c r="HFB119" s="197"/>
      <c r="HFC119" s="196"/>
      <c r="HFD119" s="196"/>
      <c r="HFE119" s="195"/>
      <c r="HFF119" s="196"/>
      <c r="HFG119" s="195"/>
      <c r="HFH119" s="195"/>
      <c r="HFI119" s="195"/>
      <c r="HFJ119" s="18"/>
      <c r="HFK119" s="19"/>
      <c r="HFL119" s="19"/>
      <c r="HFM119" s="19"/>
      <c r="HFN119" s="19"/>
      <c r="HFO119" s="19"/>
      <c r="HFP119" s="19"/>
      <c r="HFQ119" s="19"/>
      <c r="HFR119" s="197"/>
      <c r="HFS119" s="196"/>
      <c r="HFT119" s="196"/>
      <c r="HFU119" s="195"/>
      <c r="HFV119" s="196"/>
      <c r="HFW119" s="195"/>
      <c r="HFX119" s="195"/>
      <c r="HFY119" s="195"/>
      <c r="HFZ119" s="18"/>
      <c r="HGA119" s="19"/>
      <c r="HGB119" s="19"/>
      <c r="HGC119" s="19"/>
      <c r="HGD119" s="19"/>
      <c r="HGE119" s="19"/>
      <c r="HGF119" s="19"/>
      <c r="HGG119" s="19"/>
      <c r="HGH119" s="197"/>
      <c r="HGI119" s="196"/>
      <c r="HGJ119" s="196"/>
      <c r="HGK119" s="195"/>
      <c r="HGL119" s="196"/>
      <c r="HGM119" s="195"/>
      <c r="HGN119" s="195"/>
      <c r="HGO119" s="195"/>
      <c r="HGP119" s="18"/>
      <c r="HGQ119" s="19"/>
      <c r="HGR119" s="19"/>
      <c r="HGS119" s="19"/>
      <c r="HGT119" s="19"/>
      <c r="HGU119" s="19"/>
      <c r="HGV119" s="19"/>
      <c r="HGW119" s="19"/>
      <c r="HGX119" s="197"/>
      <c r="HGY119" s="196"/>
      <c r="HGZ119" s="196"/>
      <c r="HHA119" s="195"/>
      <c r="HHB119" s="196"/>
      <c r="HHC119" s="195"/>
      <c r="HHD119" s="195"/>
      <c r="HHE119" s="195"/>
      <c r="HHF119" s="18"/>
      <c r="HHG119" s="19"/>
      <c r="HHH119" s="19"/>
      <c r="HHI119" s="19"/>
      <c r="HHJ119" s="19"/>
      <c r="HHK119" s="19"/>
      <c r="HHL119" s="19"/>
      <c r="HHM119" s="19"/>
      <c r="HHN119" s="197"/>
      <c r="HHO119" s="196"/>
      <c r="HHP119" s="196"/>
      <c r="HHQ119" s="195"/>
      <c r="HHR119" s="196"/>
      <c r="HHS119" s="195"/>
      <c r="HHT119" s="195"/>
      <c r="HHU119" s="195"/>
      <c r="HHV119" s="18"/>
      <c r="HHW119" s="19"/>
      <c r="HHX119" s="19"/>
      <c r="HHY119" s="19"/>
      <c r="HHZ119" s="19"/>
      <c r="HIA119" s="19"/>
      <c r="HIB119" s="19"/>
      <c r="HIC119" s="19"/>
      <c r="HID119" s="197"/>
      <c r="HIE119" s="196"/>
      <c r="HIF119" s="196"/>
      <c r="HIG119" s="195"/>
      <c r="HIH119" s="196"/>
      <c r="HII119" s="195"/>
      <c r="HIJ119" s="195"/>
      <c r="HIK119" s="195"/>
      <c r="HIL119" s="18"/>
      <c r="HIM119" s="19"/>
      <c r="HIN119" s="19"/>
      <c r="HIO119" s="19"/>
      <c r="HIP119" s="19"/>
      <c r="HIQ119" s="19"/>
      <c r="HIR119" s="19"/>
      <c r="HIS119" s="19"/>
      <c r="HIT119" s="197"/>
      <c r="HIU119" s="196"/>
      <c r="HIV119" s="196"/>
      <c r="HIW119" s="195"/>
      <c r="HIX119" s="196"/>
      <c r="HIY119" s="195"/>
      <c r="HIZ119" s="195"/>
      <c r="HJA119" s="195"/>
      <c r="HJB119" s="18"/>
      <c r="HJC119" s="19"/>
      <c r="HJD119" s="19"/>
      <c r="HJE119" s="19"/>
      <c r="HJF119" s="19"/>
      <c r="HJG119" s="19"/>
      <c r="HJH119" s="19"/>
      <c r="HJI119" s="19"/>
      <c r="HJJ119" s="197"/>
      <c r="HJK119" s="196"/>
      <c r="HJL119" s="196"/>
      <c r="HJM119" s="195"/>
      <c r="HJN119" s="196"/>
      <c r="HJO119" s="195"/>
      <c r="HJP119" s="195"/>
      <c r="HJQ119" s="195"/>
      <c r="HJR119" s="18"/>
      <c r="HJS119" s="19"/>
      <c r="HJT119" s="19"/>
      <c r="HJU119" s="19"/>
      <c r="HJV119" s="19"/>
      <c r="HJW119" s="19"/>
      <c r="HJX119" s="19"/>
      <c r="HJY119" s="19"/>
      <c r="HJZ119" s="197"/>
      <c r="HKA119" s="196"/>
      <c r="HKB119" s="196"/>
      <c r="HKC119" s="195"/>
      <c r="HKD119" s="196"/>
      <c r="HKE119" s="195"/>
      <c r="HKF119" s="195"/>
      <c r="HKG119" s="195"/>
      <c r="HKH119" s="18"/>
      <c r="HKI119" s="19"/>
      <c r="HKJ119" s="19"/>
      <c r="HKK119" s="19"/>
      <c r="HKL119" s="19"/>
      <c r="HKM119" s="19"/>
      <c r="HKN119" s="19"/>
      <c r="HKO119" s="19"/>
      <c r="HKP119" s="197"/>
      <c r="HKQ119" s="196"/>
      <c r="HKR119" s="196"/>
      <c r="HKS119" s="195"/>
      <c r="HKT119" s="196"/>
      <c r="HKU119" s="195"/>
      <c r="HKV119" s="195"/>
      <c r="HKW119" s="195"/>
      <c r="HKX119" s="18"/>
      <c r="HKY119" s="19"/>
      <c r="HKZ119" s="19"/>
      <c r="HLA119" s="19"/>
      <c r="HLB119" s="19"/>
      <c r="HLC119" s="19"/>
      <c r="HLD119" s="19"/>
      <c r="HLE119" s="19"/>
      <c r="HLF119" s="197"/>
      <c r="HLG119" s="196"/>
      <c r="HLH119" s="196"/>
      <c r="HLI119" s="195"/>
      <c r="HLJ119" s="196"/>
      <c r="HLK119" s="195"/>
      <c r="HLL119" s="195"/>
      <c r="HLM119" s="195"/>
      <c r="HLN119" s="18"/>
      <c r="HLO119" s="19"/>
      <c r="HLP119" s="19"/>
      <c r="HLQ119" s="19"/>
      <c r="HLR119" s="19"/>
      <c r="HLS119" s="19"/>
      <c r="HLT119" s="19"/>
      <c r="HLU119" s="19"/>
      <c r="HLV119" s="197"/>
      <c r="HLW119" s="196"/>
      <c r="HLX119" s="196"/>
      <c r="HLY119" s="195"/>
      <c r="HLZ119" s="196"/>
      <c r="HMA119" s="195"/>
      <c r="HMB119" s="195"/>
      <c r="HMC119" s="195"/>
      <c r="HMD119" s="18"/>
      <c r="HME119" s="19"/>
      <c r="HMF119" s="19"/>
      <c r="HMG119" s="19"/>
      <c r="HMH119" s="19"/>
      <c r="HMI119" s="19"/>
      <c r="HMJ119" s="19"/>
      <c r="HMK119" s="19"/>
      <c r="HML119" s="197"/>
      <c r="HMM119" s="196"/>
      <c r="HMN119" s="196"/>
      <c r="HMO119" s="195"/>
      <c r="HMP119" s="196"/>
      <c r="HMQ119" s="195"/>
      <c r="HMR119" s="195"/>
      <c r="HMS119" s="195"/>
      <c r="HMT119" s="18"/>
      <c r="HMU119" s="19"/>
      <c r="HMV119" s="19"/>
      <c r="HMW119" s="19"/>
      <c r="HMX119" s="19"/>
      <c r="HMY119" s="19"/>
      <c r="HMZ119" s="19"/>
      <c r="HNA119" s="19"/>
      <c r="HNB119" s="197"/>
      <c r="HNC119" s="196"/>
      <c r="HND119" s="196"/>
      <c r="HNE119" s="195"/>
      <c r="HNF119" s="196"/>
      <c r="HNG119" s="195"/>
      <c r="HNH119" s="195"/>
      <c r="HNI119" s="195"/>
      <c r="HNJ119" s="18"/>
      <c r="HNK119" s="19"/>
      <c r="HNL119" s="19"/>
      <c r="HNM119" s="19"/>
      <c r="HNN119" s="19"/>
      <c r="HNO119" s="19"/>
      <c r="HNP119" s="19"/>
      <c r="HNQ119" s="19"/>
      <c r="HNR119" s="197"/>
      <c r="HNS119" s="196"/>
      <c r="HNT119" s="196"/>
      <c r="HNU119" s="195"/>
      <c r="HNV119" s="196"/>
      <c r="HNW119" s="195"/>
      <c r="HNX119" s="195"/>
      <c r="HNY119" s="195"/>
      <c r="HNZ119" s="18"/>
      <c r="HOA119" s="19"/>
      <c r="HOB119" s="19"/>
      <c r="HOC119" s="19"/>
      <c r="HOD119" s="19"/>
      <c r="HOE119" s="19"/>
      <c r="HOF119" s="19"/>
      <c r="HOG119" s="19"/>
      <c r="HOH119" s="197"/>
      <c r="HOI119" s="196"/>
      <c r="HOJ119" s="196"/>
      <c r="HOK119" s="195"/>
      <c r="HOL119" s="196"/>
      <c r="HOM119" s="195"/>
      <c r="HON119" s="195"/>
      <c r="HOO119" s="195"/>
      <c r="HOP119" s="18"/>
      <c r="HOQ119" s="19"/>
      <c r="HOR119" s="19"/>
      <c r="HOS119" s="19"/>
      <c r="HOT119" s="19"/>
      <c r="HOU119" s="19"/>
      <c r="HOV119" s="19"/>
      <c r="HOW119" s="19"/>
      <c r="HOX119" s="197"/>
      <c r="HOY119" s="196"/>
      <c r="HOZ119" s="196"/>
      <c r="HPA119" s="195"/>
      <c r="HPB119" s="196"/>
      <c r="HPC119" s="195"/>
      <c r="HPD119" s="195"/>
      <c r="HPE119" s="195"/>
      <c r="HPF119" s="18"/>
      <c r="HPG119" s="19"/>
      <c r="HPH119" s="19"/>
      <c r="HPI119" s="19"/>
      <c r="HPJ119" s="19"/>
      <c r="HPK119" s="19"/>
      <c r="HPL119" s="19"/>
      <c r="HPM119" s="19"/>
      <c r="HPN119" s="197"/>
      <c r="HPO119" s="196"/>
      <c r="HPP119" s="196"/>
      <c r="HPQ119" s="195"/>
      <c r="HPR119" s="196"/>
      <c r="HPS119" s="195"/>
      <c r="HPT119" s="195"/>
      <c r="HPU119" s="195"/>
      <c r="HPV119" s="18"/>
      <c r="HPW119" s="19"/>
      <c r="HPX119" s="19"/>
      <c r="HPY119" s="19"/>
      <c r="HPZ119" s="19"/>
      <c r="HQA119" s="19"/>
      <c r="HQB119" s="19"/>
      <c r="HQC119" s="19"/>
      <c r="HQD119" s="197"/>
      <c r="HQE119" s="196"/>
      <c r="HQF119" s="196"/>
      <c r="HQG119" s="195"/>
      <c r="HQH119" s="196"/>
      <c r="HQI119" s="195"/>
      <c r="HQJ119" s="195"/>
      <c r="HQK119" s="195"/>
      <c r="HQL119" s="18"/>
      <c r="HQM119" s="19"/>
      <c r="HQN119" s="19"/>
      <c r="HQO119" s="19"/>
      <c r="HQP119" s="19"/>
      <c r="HQQ119" s="19"/>
      <c r="HQR119" s="19"/>
      <c r="HQS119" s="19"/>
      <c r="HQT119" s="197"/>
      <c r="HQU119" s="196"/>
      <c r="HQV119" s="196"/>
      <c r="HQW119" s="195"/>
      <c r="HQX119" s="196"/>
      <c r="HQY119" s="195"/>
      <c r="HQZ119" s="195"/>
      <c r="HRA119" s="195"/>
      <c r="HRB119" s="18"/>
      <c r="HRC119" s="19"/>
      <c r="HRD119" s="19"/>
      <c r="HRE119" s="19"/>
      <c r="HRF119" s="19"/>
      <c r="HRG119" s="19"/>
      <c r="HRH119" s="19"/>
      <c r="HRI119" s="19"/>
      <c r="HRJ119" s="197"/>
      <c r="HRK119" s="196"/>
      <c r="HRL119" s="196"/>
      <c r="HRM119" s="195"/>
      <c r="HRN119" s="196"/>
      <c r="HRO119" s="195"/>
      <c r="HRP119" s="195"/>
      <c r="HRQ119" s="195"/>
      <c r="HRR119" s="18"/>
      <c r="HRS119" s="19"/>
      <c r="HRT119" s="19"/>
      <c r="HRU119" s="19"/>
      <c r="HRV119" s="19"/>
      <c r="HRW119" s="19"/>
      <c r="HRX119" s="19"/>
      <c r="HRY119" s="19"/>
      <c r="HRZ119" s="197"/>
      <c r="HSA119" s="196"/>
      <c r="HSB119" s="196"/>
      <c r="HSC119" s="195"/>
      <c r="HSD119" s="196"/>
      <c r="HSE119" s="195"/>
      <c r="HSF119" s="195"/>
      <c r="HSG119" s="195"/>
      <c r="HSH119" s="18"/>
      <c r="HSI119" s="19"/>
      <c r="HSJ119" s="19"/>
      <c r="HSK119" s="19"/>
      <c r="HSL119" s="19"/>
      <c r="HSM119" s="19"/>
      <c r="HSN119" s="19"/>
      <c r="HSO119" s="19"/>
      <c r="HSP119" s="197"/>
      <c r="HSQ119" s="196"/>
      <c r="HSR119" s="196"/>
      <c r="HSS119" s="195"/>
      <c r="HST119" s="196"/>
      <c r="HSU119" s="195"/>
      <c r="HSV119" s="195"/>
      <c r="HSW119" s="195"/>
      <c r="HSX119" s="18"/>
      <c r="HSY119" s="19"/>
      <c r="HSZ119" s="19"/>
      <c r="HTA119" s="19"/>
      <c r="HTB119" s="19"/>
      <c r="HTC119" s="19"/>
      <c r="HTD119" s="19"/>
      <c r="HTE119" s="19"/>
      <c r="HTF119" s="197"/>
      <c r="HTG119" s="196"/>
      <c r="HTH119" s="196"/>
      <c r="HTI119" s="195"/>
      <c r="HTJ119" s="196"/>
      <c r="HTK119" s="195"/>
      <c r="HTL119" s="195"/>
      <c r="HTM119" s="195"/>
      <c r="HTN119" s="18"/>
      <c r="HTO119" s="19"/>
      <c r="HTP119" s="19"/>
      <c r="HTQ119" s="19"/>
      <c r="HTR119" s="19"/>
      <c r="HTS119" s="19"/>
      <c r="HTT119" s="19"/>
      <c r="HTU119" s="19"/>
      <c r="HTV119" s="197"/>
      <c r="HTW119" s="196"/>
      <c r="HTX119" s="196"/>
      <c r="HTY119" s="195"/>
      <c r="HTZ119" s="196"/>
      <c r="HUA119" s="195"/>
      <c r="HUB119" s="195"/>
      <c r="HUC119" s="195"/>
      <c r="HUD119" s="18"/>
      <c r="HUE119" s="19"/>
      <c r="HUF119" s="19"/>
      <c r="HUG119" s="19"/>
      <c r="HUH119" s="19"/>
      <c r="HUI119" s="19"/>
      <c r="HUJ119" s="19"/>
      <c r="HUK119" s="19"/>
      <c r="HUL119" s="197"/>
      <c r="HUM119" s="196"/>
      <c r="HUN119" s="196"/>
      <c r="HUO119" s="195"/>
      <c r="HUP119" s="196"/>
      <c r="HUQ119" s="195"/>
      <c r="HUR119" s="195"/>
      <c r="HUS119" s="195"/>
      <c r="HUT119" s="18"/>
      <c r="HUU119" s="19"/>
      <c r="HUV119" s="19"/>
      <c r="HUW119" s="19"/>
      <c r="HUX119" s="19"/>
      <c r="HUY119" s="19"/>
      <c r="HUZ119" s="19"/>
      <c r="HVA119" s="19"/>
      <c r="HVB119" s="197"/>
      <c r="HVC119" s="196"/>
      <c r="HVD119" s="196"/>
      <c r="HVE119" s="195"/>
      <c r="HVF119" s="196"/>
      <c r="HVG119" s="195"/>
      <c r="HVH119" s="195"/>
      <c r="HVI119" s="195"/>
      <c r="HVJ119" s="18"/>
      <c r="HVK119" s="19"/>
      <c r="HVL119" s="19"/>
      <c r="HVM119" s="19"/>
      <c r="HVN119" s="19"/>
      <c r="HVO119" s="19"/>
      <c r="HVP119" s="19"/>
      <c r="HVQ119" s="19"/>
      <c r="HVR119" s="197"/>
      <c r="HVS119" s="196"/>
      <c r="HVT119" s="196"/>
      <c r="HVU119" s="195"/>
      <c r="HVV119" s="196"/>
      <c r="HVW119" s="195"/>
      <c r="HVX119" s="195"/>
      <c r="HVY119" s="195"/>
      <c r="HVZ119" s="18"/>
      <c r="HWA119" s="19"/>
      <c r="HWB119" s="19"/>
      <c r="HWC119" s="19"/>
      <c r="HWD119" s="19"/>
      <c r="HWE119" s="19"/>
      <c r="HWF119" s="19"/>
      <c r="HWG119" s="19"/>
      <c r="HWH119" s="197"/>
      <c r="HWI119" s="196"/>
      <c r="HWJ119" s="196"/>
      <c r="HWK119" s="195"/>
      <c r="HWL119" s="196"/>
      <c r="HWM119" s="195"/>
      <c r="HWN119" s="195"/>
      <c r="HWO119" s="195"/>
      <c r="HWP119" s="18"/>
      <c r="HWQ119" s="19"/>
      <c r="HWR119" s="19"/>
      <c r="HWS119" s="19"/>
      <c r="HWT119" s="19"/>
      <c r="HWU119" s="19"/>
      <c r="HWV119" s="19"/>
      <c r="HWW119" s="19"/>
      <c r="HWX119" s="197"/>
      <c r="HWY119" s="196"/>
      <c r="HWZ119" s="196"/>
      <c r="HXA119" s="195"/>
      <c r="HXB119" s="196"/>
      <c r="HXC119" s="195"/>
      <c r="HXD119" s="195"/>
      <c r="HXE119" s="195"/>
      <c r="HXF119" s="18"/>
      <c r="HXG119" s="19"/>
      <c r="HXH119" s="19"/>
      <c r="HXI119" s="19"/>
      <c r="HXJ119" s="19"/>
      <c r="HXK119" s="19"/>
      <c r="HXL119" s="19"/>
      <c r="HXM119" s="19"/>
      <c r="HXN119" s="197"/>
      <c r="HXO119" s="196"/>
      <c r="HXP119" s="196"/>
      <c r="HXQ119" s="195"/>
      <c r="HXR119" s="196"/>
      <c r="HXS119" s="195"/>
      <c r="HXT119" s="195"/>
      <c r="HXU119" s="195"/>
      <c r="HXV119" s="18"/>
      <c r="HXW119" s="19"/>
      <c r="HXX119" s="19"/>
      <c r="HXY119" s="19"/>
      <c r="HXZ119" s="19"/>
      <c r="HYA119" s="19"/>
      <c r="HYB119" s="19"/>
      <c r="HYC119" s="19"/>
      <c r="HYD119" s="197"/>
      <c r="HYE119" s="196"/>
      <c r="HYF119" s="196"/>
      <c r="HYG119" s="195"/>
      <c r="HYH119" s="196"/>
      <c r="HYI119" s="195"/>
      <c r="HYJ119" s="195"/>
      <c r="HYK119" s="195"/>
      <c r="HYL119" s="18"/>
      <c r="HYM119" s="19"/>
      <c r="HYN119" s="19"/>
      <c r="HYO119" s="19"/>
      <c r="HYP119" s="19"/>
      <c r="HYQ119" s="19"/>
      <c r="HYR119" s="19"/>
      <c r="HYS119" s="19"/>
      <c r="HYT119" s="197"/>
      <c r="HYU119" s="196"/>
      <c r="HYV119" s="196"/>
      <c r="HYW119" s="195"/>
      <c r="HYX119" s="196"/>
      <c r="HYY119" s="195"/>
      <c r="HYZ119" s="195"/>
      <c r="HZA119" s="195"/>
      <c r="HZB119" s="18"/>
      <c r="HZC119" s="19"/>
      <c r="HZD119" s="19"/>
      <c r="HZE119" s="19"/>
      <c r="HZF119" s="19"/>
      <c r="HZG119" s="19"/>
      <c r="HZH119" s="19"/>
      <c r="HZI119" s="19"/>
      <c r="HZJ119" s="197"/>
      <c r="HZK119" s="196"/>
      <c r="HZL119" s="196"/>
      <c r="HZM119" s="195"/>
      <c r="HZN119" s="196"/>
      <c r="HZO119" s="195"/>
      <c r="HZP119" s="195"/>
      <c r="HZQ119" s="195"/>
      <c r="HZR119" s="18"/>
      <c r="HZS119" s="19"/>
      <c r="HZT119" s="19"/>
      <c r="HZU119" s="19"/>
      <c r="HZV119" s="19"/>
      <c r="HZW119" s="19"/>
      <c r="HZX119" s="19"/>
      <c r="HZY119" s="19"/>
      <c r="HZZ119" s="197"/>
      <c r="IAA119" s="196"/>
      <c r="IAB119" s="196"/>
      <c r="IAC119" s="195"/>
      <c r="IAD119" s="196"/>
      <c r="IAE119" s="195"/>
      <c r="IAF119" s="195"/>
      <c r="IAG119" s="195"/>
      <c r="IAH119" s="18"/>
      <c r="IAI119" s="19"/>
      <c r="IAJ119" s="19"/>
      <c r="IAK119" s="19"/>
      <c r="IAL119" s="19"/>
      <c r="IAM119" s="19"/>
      <c r="IAN119" s="19"/>
      <c r="IAO119" s="19"/>
      <c r="IAP119" s="197"/>
      <c r="IAQ119" s="196"/>
      <c r="IAR119" s="196"/>
      <c r="IAS119" s="195"/>
      <c r="IAT119" s="196"/>
      <c r="IAU119" s="195"/>
      <c r="IAV119" s="195"/>
      <c r="IAW119" s="195"/>
      <c r="IAX119" s="18"/>
      <c r="IAY119" s="19"/>
      <c r="IAZ119" s="19"/>
      <c r="IBA119" s="19"/>
      <c r="IBB119" s="19"/>
      <c r="IBC119" s="19"/>
      <c r="IBD119" s="19"/>
      <c r="IBE119" s="19"/>
      <c r="IBF119" s="197"/>
      <c r="IBG119" s="196"/>
      <c r="IBH119" s="196"/>
      <c r="IBI119" s="195"/>
      <c r="IBJ119" s="196"/>
      <c r="IBK119" s="195"/>
      <c r="IBL119" s="195"/>
      <c r="IBM119" s="195"/>
      <c r="IBN119" s="18"/>
      <c r="IBO119" s="19"/>
      <c r="IBP119" s="19"/>
      <c r="IBQ119" s="19"/>
      <c r="IBR119" s="19"/>
      <c r="IBS119" s="19"/>
      <c r="IBT119" s="19"/>
      <c r="IBU119" s="19"/>
      <c r="IBV119" s="197"/>
      <c r="IBW119" s="196"/>
      <c r="IBX119" s="196"/>
      <c r="IBY119" s="195"/>
      <c r="IBZ119" s="196"/>
      <c r="ICA119" s="195"/>
      <c r="ICB119" s="195"/>
      <c r="ICC119" s="195"/>
      <c r="ICD119" s="18"/>
      <c r="ICE119" s="19"/>
      <c r="ICF119" s="19"/>
      <c r="ICG119" s="19"/>
      <c r="ICH119" s="19"/>
      <c r="ICI119" s="19"/>
      <c r="ICJ119" s="19"/>
      <c r="ICK119" s="19"/>
      <c r="ICL119" s="197"/>
      <c r="ICM119" s="196"/>
      <c r="ICN119" s="196"/>
      <c r="ICO119" s="195"/>
      <c r="ICP119" s="196"/>
      <c r="ICQ119" s="195"/>
      <c r="ICR119" s="195"/>
      <c r="ICS119" s="195"/>
      <c r="ICT119" s="18"/>
      <c r="ICU119" s="19"/>
      <c r="ICV119" s="19"/>
      <c r="ICW119" s="19"/>
      <c r="ICX119" s="19"/>
      <c r="ICY119" s="19"/>
      <c r="ICZ119" s="19"/>
      <c r="IDA119" s="19"/>
      <c r="IDB119" s="197"/>
      <c r="IDC119" s="196"/>
      <c r="IDD119" s="196"/>
      <c r="IDE119" s="195"/>
      <c r="IDF119" s="196"/>
      <c r="IDG119" s="195"/>
      <c r="IDH119" s="195"/>
      <c r="IDI119" s="195"/>
      <c r="IDJ119" s="18"/>
      <c r="IDK119" s="19"/>
      <c r="IDL119" s="19"/>
      <c r="IDM119" s="19"/>
      <c r="IDN119" s="19"/>
      <c r="IDO119" s="19"/>
      <c r="IDP119" s="19"/>
      <c r="IDQ119" s="19"/>
      <c r="IDR119" s="197"/>
      <c r="IDS119" s="196"/>
      <c r="IDT119" s="196"/>
      <c r="IDU119" s="195"/>
      <c r="IDV119" s="196"/>
      <c r="IDW119" s="195"/>
      <c r="IDX119" s="195"/>
      <c r="IDY119" s="195"/>
      <c r="IDZ119" s="18"/>
      <c r="IEA119" s="19"/>
      <c r="IEB119" s="19"/>
      <c r="IEC119" s="19"/>
      <c r="IED119" s="19"/>
      <c r="IEE119" s="19"/>
      <c r="IEF119" s="19"/>
      <c r="IEG119" s="19"/>
      <c r="IEH119" s="197"/>
      <c r="IEI119" s="196"/>
      <c r="IEJ119" s="196"/>
      <c r="IEK119" s="195"/>
      <c r="IEL119" s="196"/>
      <c r="IEM119" s="195"/>
      <c r="IEN119" s="195"/>
      <c r="IEO119" s="195"/>
      <c r="IEP119" s="18"/>
      <c r="IEQ119" s="19"/>
      <c r="IER119" s="19"/>
      <c r="IES119" s="19"/>
      <c r="IET119" s="19"/>
      <c r="IEU119" s="19"/>
      <c r="IEV119" s="19"/>
      <c r="IEW119" s="19"/>
      <c r="IEX119" s="197"/>
      <c r="IEY119" s="196"/>
      <c r="IEZ119" s="196"/>
      <c r="IFA119" s="195"/>
      <c r="IFB119" s="196"/>
      <c r="IFC119" s="195"/>
      <c r="IFD119" s="195"/>
      <c r="IFE119" s="195"/>
      <c r="IFF119" s="18"/>
      <c r="IFG119" s="19"/>
      <c r="IFH119" s="19"/>
      <c r="IFI119" s="19"/>
      <c r="IFJ119" s="19"/>
      <c r="IFK119" s="19"/>
      <c r="IFL119" s="19"/>
      <c r="IFM119" s="19"/>
      <c r="IFN119" s="197"/>
      <c r="IFO119" s="196"/>
      <c r="IFP119" s="196"/>
      <c r="IFQ119" s="195"/>
      <c r="IFR119" s="196"/>
      <c r="IFS119" s="195"/>
      <c r="IFT119" s="195"/>
      <c r="IFU119" s="195"/>
      <c r="IFV119" s="18"/>
      <c r="IFW119" s="19"/>
      <c r="IFX119" s="19"/>
      <c r="IFY119" s="19"/>
      <c r="IFZ119" s="19"/>
      <c r="IGA119" s="19"/>
      <c r="IGB119" s="19"/>
      <c r="IGC119" s="19"/>
      <c r="IGD119" s="197"/>
      <c r="IGE119" s="196"/>
      <c r="IGF119" s="196"/>
      <c r="IGG119" s="195"/>
      <c r="IGH119" s="196"/>
      <c r="IGI119" s="195"/>
      <c r="IGJ119" s="195"/>
      <c r="IGK119" s="195"/>
      <c r="IGL119" s="18"/>
      <c r="IGM119" s="19"/>
      <c r="IGN119" s="19"/>
      <c r="IGO119" s="19"/>
      <c r="IGP119" s="19"/>
      <c r="IGQ119" s="19"/>
      <c r="IGR119" s="19"/>
      <c r="IGS119" s="19"/>
      <c r="IGT119" s="197"/>
      <c r="IGU119" s="196"/>
      <c r="IGV119" s="196"/>
      <c r="IGW119" s="195"/>
      <c r="IGX119" s="196"/>
      <c r="IGY119" s="195"/>
      <c r="IGZ119" s="195"/>
      <c r="IHA119" s="195"/>
      <c r="IHB119" s="18"/>
      <c r="IHC119" s="19"/>
      <c r="IHD119" s="19"/>
      <c r="IHE119" s="19"/>
      <c r="IHF119" s="19"/>
      <c r="IHG119" s="19"/>
      <c r="IHH119" s="19"/>
      <c r="IHI119" s="19"/>
      <c r="IHJ119" s="197"/>
      <c r="IHK119" s="196"/>
      <c r="IHL119" s="196"/>
      <c r="IHM119" s="195"/>
      <c r="IHN119" s="196"/>
      <c r="IHO119" s="195"/>
      <c r="IHP119" s="195"/>
      <c r="IHQ119" s="195"/>
      <c r="IHR119" s="18"/>
      <c r="IHS119" s="19"/>
      <c r="IHT119" s="19"/>
      <c r="IHU119" s="19"/>
      <c r="IHV119" s="19"/>
      <c r="IHW119" s="19"/>
      <c r="IHX119" s="19"/>
      <c r="IHY119" s="19"/>
      <c r="IHZ119" s="197"/>
      <c r="IIA119" s="196"/>
      <c r="IIB119" s="196"/>
      <c r="IIC119" s="195"/>
      <c r="IID119" s="196"/>
      <c r="IIE119" s="195"/>
      <c r="IIF119" s="195"/>
      <c r="IIG119" s="195"/>
      <c r="IIH119" s="18"/>
      <c r="III119" s="19"/>
      <c r="IIJ119" s="19"/>
      <c r="IIK119" s="19"/>
      <c r="IIL119" s="19"/>
      <c r="IIM119" s="19"/>
      <c r="IIN119" s="19"/>
      <c r="IIO119" s="19"/>
      <c r="IIP119" s="197"/>
      <c r="IIQ119" s="196"/>
      <c r="IIR119" s="196"/>
      <c r="IIS119" s="195"/>
      <c r="IIT119" s="196"/>
      <c r="IIU119" s="195"/>
      <c r="IIV119" s="195"/>
      <c r="IIW119" s="195"/>
      <c r="IIX119" s="18"/>
      <c r="IIY119" s="19"/>
      <c r="IIZ119" s="19"/>
      <c r="IJA119" s="19"/>
      <c r="IJB119" s="19"/>
      <c r="IJC119" s="19"/>
      <c r="IJD119" s="19"/>
      <c r="IJE119" s="19"/>
      <c r="IJF119" s="197"/>
      <c r="IJG119" s="196"/>
      <c r="IJH119" s="196"/>
      <c r="IJI119" s="195"/>
      <c r="IJJ119" s="196"/>
      <c r="IJK119" s="195"/>
      <c r="IJL119" s="195"/>
      <c r="IJM119" s="195"/>
      <c r="IJN119" s="18"/>
      <c r="IJO119" s="19"/>
      <c r="IJP119" s="19"/>
      <c r="IJQ119" s="19"/>
      <c r="IJR119" s="19"/>
      <c r="IJS119" s="19"/>
      <c r="IJT119" s="19"/>
      <c r="IJU119" s="19"/>
      <c r="IJV119" s="197"/>
      <c r="IJW119" s="196"/>
      <c r="IJX119" s="196"/>
      <c r="IJY119" s="195"/>
      <c r="IJZ119" s="196"/>
      <c r="IKA119" s="195"/>
      <c r="IKB119" s="195"/>
      <c r="IKC119" s="195"/>
      <c r="IKD119" s="18"/>
      <c r="IKE119" s="19"/>
      <c r="IKF119" s="19"/>
      <c r="IKG119" s="19"/>
      <c r="IKH119" s="19"/>
      <c r="IKI119" s="19"/>
      <c r="IKJ119" s="19"/>
      <c r="IKK119" s="19"/>
      <c r="IKL119" s="197"/>
      <c r="IKM119" s="196"/>
      <c r="IKN119" s="196"/>
      <c r="IKO119" s="195"/>
      <c r="IKP119" s="196"/>
      <c r="IKQ119" s="195"/>
      <c r="IKR119" s="195"/>
      <c r="IKS119" s="195"/>
      <c r="IKT119" s="18"/>
      <c r="IKU119" s="19"/>
      <c r="IKV119" s="19"/>
      <c r="IKW119" s="19"/>
      <c r="IKX119" s="19"/>
      <c r="IKY119" s="19"/>
      <c r="IKZ119" s="19"/>
      <c r="ILA119" s="19"/>
      <c r="ILB119" s="197"/>
      <c r="ILC119" s="196"/>
      <c r="ILD119" s="196"/>
      <c r="ILE119" s="195"/>
      <c r="ILF119" s="196"/>
      <c r="ILG119" s="195"/>
      <c r="ILH119" s="195"/>
      <c r="ILI119" s="195"/>
      <c r="ILJ119" s="18"/>
      <c r="ILK119" s="19"/>
      <c r="ILL119" s="19"/>
      <c r="ILM119" s="19"/>
      <c r="ILN119" s="19"/>
      <c r="ILO119" s="19"/>
      <c r="ILP119" s="19"/>
      <c r="ILQ119" s="19"/>
      <c r="ILR119" s="197"/>
      <c r="ILS119" s="196"/>
      <c r="ILT119" s="196"/>
      <c r="ILU119" s="195"/>
      <c r="ILV119" s="196"/>
      <c r="ILW119" s="195"/>
      <c r="ILX119" s="195"/>
      <c r="ILY119" s="195"/>
      <c r="ILZ119" s="18"/>
      <c r="IMA119" s="19"/>
      <c r="IMB119" s="19"/>
      <c r="IMC119" s="19"/>
      <c r="IMD119" s="19"/>
      <c r="IME119" s="19"/>
      <c r="IMF119" s="19"/>
      <c r="IMG119" s="19"/>
      <c r="IMH119" s="197"/>
      <c r="IMI119" s="196"/>
      <c r="IMJ119" s="196"/>
      <c r="IMK119" s="195"/>
      <c r="IML119" s="196"/>
      <c r="IMM119" s="195"/>
      <c r="IMN119" s="195"/>
      <c r="IMO119" s="195"/>
      <c r="IMP119" s="18"/>
      <c r="IMQ119" s="19"/>
      <c r="IMR119" s="19"/>
      <c r="IMS119" s="19"/>
      <c r="IMT119" s="19"/>
      <c r="IMU119" s="19"/>
      <c r="IMV119" s="19"/>
      <c r="IMW119" s="19"/>
      <c r="IMX119" s="197"/>
      <c r="IMY119" s="196"/>
      <c r="IMZ119" s="196"/>
      <c r="INA119" s="195"/>
      <c r="INB119" s="196"/>
      <c r="INC119" s="195"/>
      <c r="IND119" s="195"/>
      <c r="INE119" s="195"/>
      <c r="INF119" s="18"/>
      <c r="ING119" s="19"/>
      <c r="INH119" s="19"/>
      <c r="INI119" s="19"/>
      <c r="INJ119" s="19"/>
      <c r="INK119" s="19"/>
      <c r="INL119" s="19"/>
      <c r="INM119" s="19"/>
      <c r="INN119" s="197"/>
      <c r="INO119" s="196"/>
      <c r="INP119" s="196"/>
      <c r="INQ119" s="195"/>
      <c r="INR119" s="196"/>
      <c r="INS119" s="195"/>
      <c r="INT119" s="195"/>
      <c r="INU119" s="195"/>
      <c r="INV119" s="18"/>
      <c r="INW119" s="19"/>
      <c r="INX119" s="19"/>
      <c r="INY119" s="19"/>
      <c r="INZ119" s="19"/>
      <c r="IOA119" s="19"/>
      <c r="IOB119" s="19"/>
      <c r="IOC119" s="19"/>
      <c r="IOD119" s="197"/>
      <c r="IOE119" s="196"/>
      <c r="IOF119" s="196"/>
      <c r="IOG119" s="195"/>
      <c r="IOH119" s="196"/>
      <c r="IOI119" s="195"/>
      <c r="IOJ119" s="195"/>
      <c r="IOK119" s="195"/>
      <c r="IOL119" s="18"/>
      <c r="IOM119" s="19"/>
      <c r="ION119" s="19"/>
      <c r="IOO119" s="19"/>
      <c r="IOP119" s="19"/>
      <c r="IOQ119" s="19"/>
      <c r="IOR119" s="19"/>
      <c r="IOS119" s="19"/>
      <c r="IOT119" s="197"/>
      <c r="IOU119" s="196"/>
      <c r="IOV119" s="196"/>
      <c r="IOW119" s="195"/>
      <c r="IOX119" s="196"/>
      <c r="IOY119" s="195"/>
      <c r="IOZ119" s="195"/>
      <c r="IPA119" s="195"/>
      <c r="IPB119" s="18"/>
      <c r="IPC119" s="19"/>
      <c r="IPD119" s="19"/>
      <c r="IPE119" s="19"/>
      <c r="IPF119" s="19"/>
      <c r="IPG119" s="19"/>
      <c r="IPH119" s="19"/>
      <c r="IPI119" s="19"/>
      <c r="IPJ119" s="197"/>
      <c r="IPK119" s="196"/>
      <c r="IPL119" s="196"/>
      <c r="IPM119" s="195"/>
      <c r="IPN119" s="196"/>
      <c r="IPO119" s="195"/>
      <c r="IPP119" s="195"/>
      <c r="IPQ119" s="195"/>
      <c r="IPR119" s="18"/>
      <c r="IPS119" s="19"/>
      <c r="IPT119" s="19"/>
      <c r="IPU119" s="19"/>
      <c r="IPV119" s="19"/>
      <c r="IPW119" s="19"/>
      <c r="IPX119" s="19"/>
      <c r="IPY119" s="19"/>
      <c r="IPZ119" s="197"/>
      <c r="IQA119" s="196"/>
      <c r="IQB119" s="196"/>
      <c r="IQC119" s="195"/>
      <c r="IQD119" s="196"/>
      <c r="IQE119" s="195"/>
      <c r="IQF119" s="195"/>
      <c r="IQG119" s="195"/>
      <c r="IQH119" s="18"/>
      <c r="IQI119" s="19"/>
      <c r="IQJ119" s="19"/>
      <c r="IQK119" s="19"/>
      <c r="IQL119" s="19"/>
      <c r="IQM119" s="19"/>
      <c r="IQN119" s="19"/>
      <c r="IQO119" s="19"/>
      <c r="IQP119" s="197"/>
      <c r="IQQ119" s="196"/>
      <c r="IQR119" s="196"/>
      <c r="IQS119" s="195"/>
      <c r="IQT119" s="196"/>
      <c r="IQU119" s="195"/>
      <c r="IQV119" s="195"/>
      <c r="IQW119" s="195"/>
      <c r="IQX119" s="18"/>
      <c r="IQY119" s="19"/>
      <c r="IQZ119" s="19"/>
      <c r="IRA119" s="19"/>
      <c r="IRB119" s="19"/>
      <c r="IRC119" s="19"/>
      <c r="IRD119" s="19"/>
      <c r="IRE119" s="19"/>
      <c r="IRF119" s="197"/>
      <c r="IRG119" s="196"/>
      <c r="IRH119" s="196"/>
      <c r="IRI119" s="195"/>
      <c r="IRJ119" s="196"/>
      <c r="IRK119" s="195"/>
      <c r="IRL119" s="195"/>
      <c r="IRM119" s="195"/>
      <c r="IRN119" s="18"/>
      <c r="IRO119" s="19"/>
      <c r="IRP119" s="19"/>
      <c r="IRQ119" s="19"/>
      <c r="IRR119" s="19"/>
      <c r="IRS119" s="19"/>
      <c r="IRT119" s="19"/>
      <c r="IRU119" s="19"/>
      <c r="IRV119" s="197"/>
      <c r="IRW119" s="196"/>
      <c r="IRX119" s="196"/>
      <c r="IRY119" s="195"/>
      <c r="IRZ119" s="196"/>
      <c r="ISA119" s="195"/>
      <c r="ISB119" s="195"/>
      <c r="ISC119" s="195"/>
      <c r="ISD119" s="18"/>
      <c r="ISE119" s="19"/>
      <c r="ISF119" s="19"/>
      <c r="ISG119" s="19"/>
      <c r="ISH119" s="19"/>
      <c r="ISI119" s="19"/>
      <c r="ISJ119" s="19"/>
      <c r="ISK119" s="19"/>
      <c r="ISL119" s="197"/>
      <c r="ISM119" s="196"/>
      <c r="ISN119" s="196"/>
      <c r="ISO119" s="195"/>
      <c r="ISP119" s="196"/>
      <c r="ISQ119" s="195"/>
      <c r="ISR119" s="195"/>
      <c r="ISS119" s="195"/>
      <c r="IST119" s="18"/>
      <c r="ISU119" s="19"/>
      <c r="ISV119" s="19"/>
      <c r="ISW119" s="19"/>
      <c r="ISX119" s="19"/>
      <c r="ISY119" s="19"/>
      <c r="ISZ119" s="19"/>
      <c r="ITA119" s="19"/>
      <c r="ITB119" s="197"/>
      <c r="ITC119" s="196"/>
      <c r="ITD119" s="196"/>
      <c r="ITE119" s="195"/>
      <c r="ITF119" s="196"/>
      <c r="ITG119" s="195"/>
      <c r="ITH119" s="195"/>
      <c r="ITI119" s="195"/>
      <c r="ITJ119" s="18"/>
      <c r="ITK119" s="19"/>
      <c r="ITL119" s="19"/>
      <c r="ITM119" s="19"/>
      <c r="ITN119" s="19"/>
      <c r="ITO119" s="19"/>
      <c r="ITP119" s="19"/>
      <c r="ITQ119" s="19"/>
      <c r="ITR119" s="197"/>
      <c r="ITS119" s="196"/>
      <c r="ITT119" s="196"/>
      <c r="ITU119" s="195"/>
      <c r="ITV119" s="196"/>
      <c r="ITW119" s="195"/>
      <c r="ITX119" s="195"/>
      <c r="ITY119" s="195"/>
      <c r="ITZ119" s="18"/>
      <c r="IUA119" s="19"/>
      <c r="IUB119" s="19"/>
      <c r="IUC119" s="19"/>
      <c r="IUD119" s="19"/>
      <c r="IUE119" s="19"/>
      <c r="IUF119" s="19"/>
      <c r="IUG119" s="19"/>
      <c r="IUH119" s="197"/>
      <c r="IUI119" s="196"/>
      <c r="IUJ119" s="196"/>
      <c r="IUK119" s="195"/>
      <c r="IUL119" s="196"/>
      <c r="IUM119" s="195"/>
      <c r="IUN119" s="195"/>
      <c r="IUO119" s="195"/>
      <c r="IUP119" s="18"/>
      <c r="IUQ119" s="19"/>
      <c r="IUR119" s="19"/>
      <c r="IUS119" s="19"/>
      <c r="IUT119" s="19"/>
      <c r="IUU119" s="19"/>
      <c r="IUV119" s="19"/>
      <c r="IUW119" s="19"/>
      <c r="IUX119" s="197"/>
      <c r="IUY119" s="196"/>
      <c r="IUZ119" s="196"/>
      <c r="IVA119" s="195"/>
      <c r="IVB119" s="196"/>
      <c r="IVC119" s="195"/>
      <c r="IVD119" s="195"/>
      <c r="IVE119" s="195"/>
      <c r="IVF119" s="18"/>
      <c r="IVG119" s="19"/>
      <c r="IVH119" s="19"/>
      <c r="IVI119" s="19"/>
      <c r="IVJ119" s="19"/>
      <c r="IVK119" s="19"/>
      <c r="IVL119" s="19"/>
      <c r="IVM119" s="19"/>
      <c r="IVN119" s="197"/>
      <c r="IVO119" s="196"/>
      <c r="IVP119" s="196"/>
      <c r="IVQ119" s="195"/>
      <c r="IVR119" s="196"/>
      <c r="IVS119" s="195"/>
      <c r="IVT119" s="195"/>
      <c r="IVU119" s="195"/>
      <c r="IVV119" s="18"/>
      <c r="IVW119" s="19"/>
      <c r="IVX119" s="19"/>
      <c r="IVY119" s="19"/>
      <c r="IVZ119" s="19"/>
      <c r="IWA119" s="19"/>
      <c r="IWB119" s="19"/>
      <c r="IWC119" s="19"/>
      <c r="IWD119" s="197"/>
      <c r="IWE119" s="196"/>
      <c r="IWF119" s="196"/>
      <c r="IWG119" s="195"/>
      <c r="IWH119" s="196"/>
      <c r="IWI119" s="195"/>
      <c r="IWJ119" s="195"/>
      <c r="IWK119" s="195"/>
      <c r="IWL119" s="18"/>
      <c r="IWM119" s="19"/>
      <c r="IWN119" s="19"/>
      <c r="IWO119" s="19"/>
      <c r="IWP119" s="19"/>
      <c r="IWQ119" s="19"/>
      <c r="IWR119" s="19"/>
      <c r="IWS119" s="19"/>
      <c r="IWT119" s="197"/>
      <c r="IWU119" s="196"/>
      <c r="IWV119" s="196"/>
      <c r="IWW119" s="195"/>
      <c r="IWX119" s="196"/>
      <c r="IWY119" s="195"/>
      <c r="IWZ119" s="195"/>
      <c r="IXA119" s="195"/>
      <c r="IXB119" s="18"/>
      <c r="IXC119" s="19"/>
      <c r="IXD119" s="19"/>
      <c r="IXE119" s="19"/>
      <c r="IXF119" s="19"/>
      <c r="IXG119" s="19"/>
      <c r="IXH119" s="19"/>
      <c r="IXI119" s="19"/>
      <c r="IXJ119" s="197"/>
      <c r="IXK119" s="196"/>
      <c r="IXL119" s="196"/>
      <c r="IXM119" s="195"/>
      <c r="IXN119" s="196"/>
      <c r="IXO119" s="195"/>
      <c r="IXP119" s="195"/>
      <c r="IXQ119" s="195"/>
      <c r="IXR119" s="18"/>
      <c r="IXS119" s="19"/>
      <c r="IXT119" s="19"/>
      <c r="IXU119" s="19"/>
      <c r="IXV119" s="19"/>
      <c r="IXW119" s="19"/>
      <c r="IXX119" s="19"/>
      <c r="IXY119" s="19"/>
      <c r="IXZ119" s="197"/>
      <c r="IYA119" s="196"/>
      <c r="IYB119" s="196"/>
      <c r="IYC119" s="195"/>
      <c r="IYD119" s="196"/>
      <c r="IYE119" s="195"/>
      <c r="IYF119" s="195"/>
      <c r="IYG119" s="195"/>
      <c r="IYH119" s="18"/>
      <c r="IYI119" s="19"/>
      <c r="IYJ119" s="19"/>
      <c r="IYK119" s="19"/>
      <c r="IYL119" s="19"/>
      <c r="IYM119" s="19"/>
      <c r="IYN119" s="19"/>
      <c r="IYO119" s="19"/>
      <c r="IYP119" s="197"/>
      <c r="IYQ119" s="196"/>
      <c r="IYR119" s="196"/>
      <c r="IYS119" s="195"/>
      <c r="IYT119" s="196"/>
      <c r="IYU119" s="195"/>
      <c r="IYV119" s="195"/>
      <c r="IYW119" s="195"/>
      <c r="IYX119" s="18"/>
      <c r="IYY119" s="19"/>
      <c r="IYZ119" s="19"/>
      <c r="IZA119" s="19"/>
      <c r="IZB119" s="19"/>
      <c r="IZC119" s="19"/>
      <c r="IZD119" s="19"/>
      <c r="IZE119" s="19"/>
      <c r="IZF119" s="197"/>
      <c r="IZG119" s="196"/>
      <c r="IZH119" s="196"/>
      <c r="IZI119" s="195"/>
      <c r="IZJ119" s="196"/>
      <c r="IZK119" s="195"/>
      <c r="IZL119" s="195"/>
      <c r="IZM119" s="195"/>
      <c r="IZN119" s="18"/>
      <c r="IZO119" s="19"/>
      <c r="IZP119" s="19"/>
      <c r="IZQ119" s="19"/>
      <c r="IZR119" s="19"/>
      <c r="IZS119" s="19"/>
      <c r="IZT119" s="19"/>
      <c r="IZU119" s="19"/>
      <c r="IZV119" s="197"/>
      <c r="IZW119" s="196"/>
      <c r="IZX119" s="196"/>
      <c r="IZY119" s="195"/>
      <c r="IZZ119" s="196"/>
      <c r="JAA119" s="195"/>
      <c r="JAB119" s="195"/>
      <c r="JAC119" s="195"/>
      <c r="JAD119" s="18"/>
      <c r="JAE119" s="19"/>
      <c r="JAF119" s="19"/>
      <c r="JAG119" s="19"/>
      <c r="JAH119" s="19"/>
      <c r="JAI119" s="19"/>
      <c r="JAJ119" s="19"/>
      <c r="JAK119" s="19"/>
      <c r="JAL119" s="197"/>
      <c r="JAM119" s="196"/>
      <c r="JAN119" s="196"/>
      <c r="JAO119" s="195"/>
      <c r="JAP119" s="196"/>
      <c r="JAQ119" s="195"/>
      <c r="JAR119" s="195"/>
      <c r="JAS119" s="195"/>
      <c r="JAT119" s="18"/>
      <c r="JAU119" s="19"/>
      <c r="JAV119" s="19"/>
      <c r="JAW119" s="19"/>
      <c r="JAX119" s="19"/>
      <c r="JAY119" s="19"/>
      <c r="JAZ119" s="19"/>
      <c r="JBA119" s="19"/>
      <c r="JBB119" s="197"/>
      <c r="JBC119" s="196"/>
      <c r="JBD119" s="196"/>
      <c r="JBE119" s="195"/>
      <c r="JBF119" s="196"/>
      <c r="JBG119" s="195"/>
      <c r="JBH119" s="195"/>
      <c r="JBI119" s="195"/>
      <c r="JBJ119" s="18"/>
      <c r="JBK119" s="19"/>
      <c r="JBL119" s="19"/>
      <c r="JBM119" s="19"/>
      <c r="JBN119" s="19"/>
      <c r="JBO119" s="19"/>
      <c r="JBP119" s="19"/>
      <c r="JBQ119" s="19"/>
      <c r="JBR119" s="197"/>
      <c r="JBS119" s="196"/>
      <c r="JBT119" s="196"/>
      <c r="JBU119" s="195"/>
      <c r="JBV119" s="196"/>
      <c r="JBW119" s="195"/>
      <c r="JBX119" s="195"/>
      <c r="JBY119" s="195"/>
      <c r="JBZ119" s="18"/>
      <c r="JCA119" s="19"/>
      <c r="JCB119" s="19"/>
      <c r="JCC119" s="19"/>
      <c r="JCD119" s="19"/>
      <c r="JCE119" s="19"/>
      <c r="JCF119" s="19"/>
      <c r="JCG119" s="19"/>
      <c r="JCH119" s="197"/>
      <c r="JCI119" s="196"/>
      <c r="JCJ119" s="196"/>
      <c r="JCK119" s="195"/>
      <c r="JCL119" s="196"/>
      <c r="JCM119" s="195"/>
      <c r="JCN119" s="195"/>
      <c r="JCO119" s="195"/>
      <c r="JCP119" s="18"/>
      <c r="JCQ119" s="19"/>
      <c r="JCR119" s="19"/>
      <c r="JCS119" s="19"/>
      <c r="JCT119" s="19"/>
      <c r="JCU119" s="19"/>
      <c r="JCV119" s="19"/>
      <c r="JCW119" s="19"/>
      <c r="JCX119" s="197"/>
      <c r="JCY119" s="196"/>
      <c r="JCZ119" s="196"/>
      <c r="JDA119" s="195"/>
      <c r="JDB119" s="196"/>
      <c r="JDC119" s="195"/>
      <c r="JDD119" s="195"/>
      <c r="JDE119" s="195"/>
      <c r="JDF119" s="18"/>
      <c r="JDG119" s="19"/>
      <c r="JDH119" s="19"/>
      <c r="JDI119" s="19"/>
      <c r="JDJ119" s="19"/>
      <c r="JDK119" s="19"/>
      <c r="JDL119" s="19"/>
      <c r="JDM119" s="19"/>
      <c r="JDN119" s="197"/>
      <c r="JDO119" s="196"/>
      <c r="JDP119" s="196"/>
      <c r="JDQ119" s="195"/>
      <c r="JDR119" s="196"/>
      <c r="JDS119" s="195"/>
      <c r="JDT119" s="195"/>
      <c r="JDU119" s="195"/>
      <c r="JDV119" s="18"/>
      <c r="JDW119" s="19"/>
      <c r="JDX119" s="19"/>
      <c r="JDY119" s="19"/>
      <c r="JDZ119" s="19"/>
      <c r="JEA119" s="19"/>
      <c r="JEB119" s="19"/>
      <c r="JEC119" s="19"/>
      <c r="JED119" s="197"/>
      <c r="JEE119" s="196"/>
      <c r="JEF119" s="196"/>
      <c r="JEG119" s="195"/>
      <c r="JEH119" s="196"/>
      <c r="JEI119" s="195"/>
      <c r="JEJ119" s="195"/>
      <c r="JEK119" s="195"/>
      <c r="JEL119" s="18"/>
      <c r="JEM119" s="19"/>
      <c r="JEN119" s="19"/>
      <c r="JEO119" s="19"/>
      <c r="JEP119" s="19"/>
      <c r="JEQ119" s="19"/>
      <c r="JER119" s="19"/>
      <c r="JES119" s="19"/>
      <c r="JET119" s="197"/>
      <c r="JEU119" s="196"/>
      <c r="JEV119" s="196"/>
      <c r="JEW119" s="195"/>
      <c r="JEX119" s="196"/>
      <c r="JEY119" s="195"/>
      <c r="JEZ119" s="195"/>
      <c r="JFA119" s="195"/>
      <c r="JFB119" s="18"/>
      <c r="JFC119" s="19"/>
      <c r="JFD119" s="19"/>
      <c r="JFE119" s="19"/>
      <c r="JFF119" s="19"/>
      <c r="JFG119" s="19"/>
      <c r="JFH119" s="19"/>
      <c r="JFI119" s="19"/>
      <c r="JFJ119" s="197"/>
      <c r="JFK119" s="196"/>
      <c r="JFL119" s="196"/>
      <c r="JFM119" s="195"/>
      <c r="JFN119" s="196"/>
      <c r="JFO119" s="195"/>
      <c r="JFP119" s="195"/>
      <c r="JFQ119" s="195"/>
      <c r="JFR119" s="18"/>
      <c r="JFS119" s="19"/>
      <c r="JFT119" s="19"/>
      <c r="JFU119" s="19"/>
      <c r="JFV119" s="19"/>
      <c r="JFW119" s="19"/>
      <c r="JFX119" s="19"/>
      <c r="JFY119" s="19"/>
      <c r="JFZ119" s="197"/>
      <c r="JGA119" s="196"/>
      <c r="JGB119" s="196"/>
      <c r="JGC119" s="195"/>
      <c r="JGD119" s="196"/>
      <c r="JGE119" s="195"/>
      <c r="JGF119" s="195"/>
      <c r="JGG119" s="195"/>
      <c r="JGH119" s="18"/>
      <c r="JGI119" s="19"/>
      <c r="JGJ119" s="19"/>
      <c r="JGK119" s="19"/>
      <c r="JGL119" s="19"/>
      <c r="JGM119" s="19"/>
      <c r="JGN119" s="19"/>
      <c r="JGO119" s="19"/>
      <c r="JGP119" s="197"/>
      <c r="JGQ119" s="196"/>
      <c r="JGR119" s="196"/>
      <c r="JGS119" s="195"/>
      <c r="JGT119" s="196"/>
      <c r="JGU119" s="195"/>
      <c r="JGV119" s="195"/>
      <c r="JGW119" s="195"/>
      <c r="JGX119" s="18"/>
      <c r="JGY119" s="19"/>
      <c r="JGZ119" s="19"/>
      <c r="JHA119" s="19"/>
      <c r="JHB119" s="19"/>
      <c r="JHC119" s="19"/>
      <c r="JHD119" s="19"/>
      <c r="JHE119" s="19"/>
      <c r="JHF119" s="197"/>
      <c r="JHG119" s="196"/>
      <c r="JHH119" s="196"/>
      <c r="JHI119" s="195"/>
      <c r="JHJ119" s="196"/>
      <c r="JHK119" s="195"/>
      <c r="JHL119" s="195"/>
      <c r="JHM119" s="195"/>
      <c r="JHN119" s="18"/>
      <c r="JHO119" s="19"/>
      <c r="JHP119" s="19"/>
      <c r="JHQ119" s="19"/>
      <c r="JHR119" s="19"/>
      <c r="JHS119" s="19"/>
      <c r="JHT119" s="19"/>
      <c r="JHU119" s="19"/>
      <c r="JHV119" s="197"/>
      <c r="JHW119" s="196"/>
      <c r="JHX119" s="196"/>
      <c r="JHY119" s="195"/>
      <c r="JHZ119" s="196"/>
      <c r="JIA119" s="195"/>
      <c r="JIB119" s="195"/>
      <c r="JIC119" s="195"/>
      <c r="JID119" s="18"/>
      <c r="JIE119" s="19"/>
      <c r="JIF119" s="19"/>
      <c r="JIG119" s="19"/>
      <c r="JIH119" s="19"/>
      <c r="JII119" s="19"/>
      <c r="JIJ119" s="19"/>
      <c r="JIK119" s="19"/>
      <c r="JIL119" s="197"/>
      <c r="JIM119" s="196"/>
      <c r="JIN119" s="196"/>
      <c r="JIO119" s="195"/>
      <c r="JIP119" s="196"/>
      <c r="JIQ119" s="195"/>
      <c r="JIR119" s="195"/>
      <c r="JIS119" s="195"/>
      <c r="JIT119" s="18"/>
      <c r="JIU119" s="19"/>
      <c r="JIV119" s="19"/>
      <c r="JIW119" s="19"/>
      <c r="JIX119" s="19"/>
      <c r="JIY119" s="19"/>
      <c r="JIZ119" s="19"/>
      <c r="JJA119" s="19"/>
      <c r="JJB119" s="197"/>
      <c r="JJC119" s="196"/>
      <c r="JJD119" s="196"/>
      <c r="JJE119" s="195"/>
      <c r="JJF119" s="196"/>
      <c r="JJG119" s="195"/>
      <c r="JJH119" s="195"/>
      <c r="JJI119" s="195"/>
      <c r="JJJ119" s="18"/>
      <c r="JJK119" s="19"/>
      <c r="JJL119" s="19"/>
      <c r="JJM119" s="19"/>
      <c r="JJN119" s="19"/>
      <c r="JJO119" s="19"/>
      <c r="JJP119" s="19"/>
      <c r="JJQ119" s="19"/>
      <c r="JJR119" s="197"/>
      <c r="JJS119" s="196"/>
      <c r="JJT119" s="196"/>
      <c r="JJU119" s="195"/>
      <c r="JJV119" s="196"/>
      <c r="JJW119" s="195"/>
      <c r="JJX119" s="195"/>
      <c r="JJY119" s="195"/>
      <c r="JJZ119" s="18"/>
      <c r="JKA119" s="19"/>
      <c r="JKB119" s="19"/>
      <c r="JKC119" s="19"/>
      <c r="JKD119" s="19"/>
      <c r="JKE119" s="19"/>
      <c r="JKF119" s="19"/>
      <c r="JKG119" s="19"/>
      <c r="JKH119" s="197"/>
      <c r="JKI119" s="196"/>
      <c r="JKJ119" s="196"/>
      <c r="JKK119" s="195"/>
      <c r="JKL119" s="196"/>
      <c r="JKM119" s="195"/>
      <c r="JKN119" s="195"/>
      <c r="JKO119" s="195"/>
      <c r="JKP119" s="18"/>
      <c r="JKQ119" s="19"/>
      <c r="JKR119" s="19"/>
      <c r="JKS119" s="19"/>
      <c r="JKT119" s="19"/>
      <c r="JKU119" s="19"/>
      <c r="JKV119" s="19"/>
      <c r="JKW119" s="19"/>
      <c r="JKX119" s="197"/>
      <c r="JKY119" s="196"/>
      <c r="JKZ119" s="196"/>
      <c r="JLA119" s="195"/>
      <c r="JLB119" s="196"/>
      <c r="JLC119" s="195"/>
      <c r="JLD119" s="195"/>
      <c r="JLE119" s="195"/>
      <c r="JLF119" s="18"/>
      <c r="JLG119" s="19"/>
      <c r="JLH119" s="19"/>
      <c r="JLI119" s="19"/>
      <c r="JLJ119" s="19"/>
      <c r="JLK119" s="19"/>
      <c r="JLL119" s="19"/>
      <c r="JLM119" s="19"/>
      <c r="JLN119" s="197"/>
      <c r="JLO119" s="196"/>
      <c r="JLP119" s="196"/>
      <c r="JLQ119" s="195"/>
      <c r="JLR119" s="196"/>
      <c r="JLS119" s="195"/>
      <c r="JLT119" s="195"/>
      <c r="JLU119" s="195"/>
      <c r="JLV119" s="18"/>
      <c r="JLW119" s="19"/>
      <c r="JLX119" s="19"/>
      <c r="JLY119" s="19"/>
      <c r="JLZ119" s="19"/>
      <c r="JMA119" s="19"/>
      <c r="JMB119" s="19"/>
      <c r="JMC119" s="19"/>
      <c r="JMD119" s="197"/>
      <c r="JME119" s="196"/>
      <c r="JMF119" s="196"/>
      <c r="JMG119" s="195"/>
      <c r="JMH119" s="196"/>
      <c r="JMI119" s="195"/>
      <c r="JMJ119" s="195"/>
      <c r="JMK119" s="195"/>
      <c r="JML119" s="18"/>
      <c r="JMM119" s="19"/>
      <c r="JMN119" s="19"/>
      <c r="JMO119" s="19"/>
      <c r="JMP119" s="19"/>
      <c r="JMQ119" s="19"/>
      <c r="JMR119" s="19"/>
      <c r="JMS119" s="19"/>
      <c r="JMT119" s="197"/>
      <c r="JMU119" s="196"/>
      <c r="JMV119" s="196"/>
      <c r="JMW119" s="195"/>
      <c r="JMX119" s="196"/>
      <c r="JMY119" s="195"/>
      <c r="JMZ119" s="195"/>
      <c r="JNA119" s="195"/>
      <c r="JNB119" s="18"/>
      <c r="JNC119" s="19"/>
      <c r="JND119" s="19"/>
      <c r="JNE119" s="19"/>
      <c r="JNF119" s="19"/>
      <c r="JNG119" s="19"/>
      <c r="JNH119" s="19"/>
      <c r="JNI119" s="19"/>
      <c r="JNJ119" s="197"/>
      <c r="JNK119" s="196"/>
      <c r="JNL119" s="196"/>
      <c r="JNM119" s="195"/>
      <c r="JNN119" s="196"/>
      <c r="JNO119" s="195"/>
      <c r="JNP119" s="195"/>
      <c r="JNQ119" s="195"/>
      <c r="JNR119" s="18"/>
      <c r="JNS119" s="19"/>
      <c r="JNT119" s="19"/>
      <c r="JNU119" s="19"/>
      <c r="JNV119" s="19"/>
      <c r="JNW119" s="19"/>
      <c r="JNX119" s="19"/>
      <c r="JNY119" s="19"/>
      <c r="JNZ119" s="197"/>
      <c r="JOA119" s="196"/>
      <c r="JOB119" s="196"/>
      <c r="JOC119" s="195"/>
      <c r="JOD119" s="196"/>
      <c r="JOE119" s="195"/>
      <c r="JOF119" s="195"/>
      <c r="JOG119" s="195"/>
      <c r="JOH119" s="18"/>
      <c r="JOI119" s="19"/>
      <c r="JOJ119" s="19"/>
      <c r="JOK119" s="19"/>
      <c r="JOL119" s="19"/>
      <c r="JOM119" s="19"/>
      <c r="JON119" s="19"/>
      <c r="JOO119" s="19"/>
      <c r="JOP119" s="197"/>
      <c r="JOQ119" s="196"/>
      <c r="JOR119" s="196"/>
      <c r="JOS119" s="195"/>
      <c r="JOT119" s="196"/>
      <c r="JOU119" s="195"/>
      <c r="JOV119" s="195"/>
      <c r="JOW119" s="195"/>
      <c r="JOX119" s="18"/>
      <c r="JOY119" s="19"/>
      <c r="JOZ119" s="19"/>
      <c r="JPA119" s="19"/>
      <c r="JPB119" s="19"/>
      <c r="JPC119" s="19"/>
      <c r="JPD119" s="19"/>
      <c r="JPE119" s="19"/>
      <c r="JPF119" s="197"/>
      <c r="JPG119" s="196"/>
      <c r="JPH119" s="196"/>
      <c r="JPI119" s="195"/>
      <c r="JPJ119" s="196"/>
      <c r="JPK119" s="195"/>
      <c r="JPL119" s="195"/>
      <c r="JPM119" s="195"/>
      <c r="JPN119" s="18"/>
      <c r="JPO119" s="19"/>
      <c r="JPP119" s="19"/>
      <c r="JPQ119" s="19"/>
      <c r="JPR119" s="19"/>
      <c r="JPS119" s="19"/>
      <c r="JPT119" s="19"/>
      <c r="JPU119" s="19"/>
      <c r="JPV119" s="197"/>
      <c r="JPW119" s="196"/>
      <c r="JPX119" s="196"/>
      <c r="JPY119" s="195"/>
      <c r="JPZ119" s="196"/>
      <c r="JQA119" s="195"/>
      <c r="JQB119" s="195"/>
      <c r="JQC119" s="195"/>
      <c r="JQD119" s="18"/>
      <c r="JQE119" s="19"/>
      <c r="JQF119" s="19"/>
      <c r="JQG119" s="19"/>
      <c r="JQH119" s="19"/>
      <c r="JQI119" s="19"/>
      <c r="JQJ119" s="19"/>
      <c r="JQK119" s="19"/>
      <c r="JQL119" s="197"/>
      <c r="JQM119" s="196"/>
      <c r="JQN119" s="196"/>
      <c r="JQO119" s="195"/>
      <c r="JQP119" s="196"/>
      <c r="JQQ119" s="195"/>
      <c r="JQR119" s="195"/>
      <c r="JQS119" s="195"/>
      <c r="JQT119" s="18"/>
      <c r="JQU119" s="19"/>
      <c r="JQV119" s="19"/>
      <c r="JQW119" s="19"/>
      <c r="JQX119" s="19"/>
      <c r="JQY119" s="19"/>
      <c r="JQZ119" s="19"/>
      <c r="JRA119" s="19"/>
      <c r="JRB119" s="197"/>
      <c r="JRC119" s="196"/>
      <c r="JRD119" s="196"/>
      <c r="JRE119" s="195"/>
      <c r="JRF119" s="196"/>
      <c r="JRG119" s="195"/>
      <c r="JRH119" s="195"/>
      <c r="JRI119" s="195"/>
      <c r="JRJ119" s="18"/>
      <c r="JRK119" s="19"/>
      <c r="JRL119" s="19"/>
      <c r="JRM119" s="19"/>
      <c r="JRN119" s="19"/>
      <c r="JRO119" s="19"/>
      <c r="JRP119" s="19"/>
      <c r="JRQ119" s="19"/>
      <c r="JRR119" s="197"/>
      <c r="JRS119" s="196"/>
      <c r="JRT119" s="196"/>
      <c r="JRU119" s="195"/>
      <c r="JRV119" s="196"/>
      <c r="JRW119" s="195"/>
      <c r="JRX119" s="195"/>
      <c r="JRY119" s="195"/>
      <c r="JRZ119" s="18"/>
      <c r="JSA119" s="19"/>
      <c r="JSB119" s="19"/>
      <c r="JSC119" s="19"/>
      <c r="JSD119" s="19"/>
      <c r="JSE119" s="19"/>
      <c r="JSF119" s="19"/>
      <c r="JSG119" s="19"/>
      <c r="JSH119" s="197"/>
      <c r="JSI119" s="196"/>
      <c r="JSJ119" s="196"/>
      <c r="JSK119" s="195"/>
      <c r="JSL119" s="196"/>
      <c r="JSM119" s="195"/>
      <c r="JSN119" s="195"/>
      <c r="JSO119" s="195"/>
      <c r="JSP119" s="18"/>
      <c r="JSQ119" s="19"/>
      <c r="JSR119" s="19"/>
      <c r="JSS119" s="19"/>
      <c r="JST119" s="19"/>
      <c r="JSU119" s="19"/>
      <c r="JSV119" s="19"/>
      <c r="JSW119" s="19"/>
      <c r="JSX119" s="197"/>
      <c r="JSY119" s="196"/>
      <c r="JSZ119" s="196"/>
      <c r="JTA119" s="195"/>
      <c r="JTB119" s="196"/>
      <c r="JTC119" s="195"/>
      <c r="JTD119" s="195"/>
      <c r="JTE119" s="195"/>
      <c r="JTF119" s="18"/>
      <c r="JTG119" s="19"/>
      <c r="JTH119" s="19"/>
      <c r="JTI119" s="19"/>
      <c r="JTJ119" s="19"/>
      <c r="JTK119" s="19"/>
      <c r="JTL119" s="19"/>
      <c r="JTM119" s="19"/>
      <c r="JTN119" s="197"/>
      <c r="JTO119" s="196"/>
      <c r="JTP119" s="196"/>
      <c r="JTQ119" s="195"/>
      <c r="JTR119" s="196"/>
      <c r="JTS119" s="195"/>
      <c r="JTT119" s="195"/>
      <c r="JTU119" s="195"/>
      <c r="JTV119" s="18"/>
      <c r="JTW119" s="19"/>
      <c r="JTX119" s="19"/>
      <c r="JTY119" s="19"/>
      <c r="JTZ119" s="19"/>
      <c r="JUA119" s="19"/>
      <c r="JUB119" s="19"/>
      <c r="JUC119" s="19"/>
      <c r="JUD119" s="197"/>
      <c r="JUE119" s="196"/>
      <c r="JUF119" s="196"/>
      <c r="JUG119" s="195"/>
      <c r="JUH119" s="196"/>
      <c r="JUI119" s="195"/>
      <c r="JUJ119" s="195"/>
      <c r="JUK119" s="195"/>
      <c r="JUL119" s="18"/>
      <c r="JUM119" s="19"/>
      <c r="JUN119" s="19"/>
      <c r="JUO119" s="19"/>
      <c r="JUP119" s="19"/>
      <c r="JUQ119" s="19"/>
      <c r="JUR119" s="19"/>
      <c r="JUS119" s="19"/>
      <c r="JUT119" s="197"/>
      <c r="JUU119" s="196"/>
      <c r="JUV119" s="196"/>
      <c r="JUW119" s="195"/>
      <c r="JUX119" s="196"/>
      <c r="JUY119" s="195"/>
      <c r="JUZ119" s="195"/>
      <c r="JVA119" s="195"/>
      <c r="JVB119" s="18"/>
      <c r="JVC119" s="19"/>
      <c r="JVD119" s="19"/>
      <c r="JVE119" s="19"/>
      <c r="JVF119" s="19"/>
      <c r="JVG119" s="19"/>
      <c r="JVH119" s="19"/>
      <c r="JVI119" s="19"/>
      <c r="JVJ119" s="197"/>
      <c r="JVK119" s="196"/>
      <c r="JVL119" s="196"/>
      <c r="JVM119" s="195"/>
      <c r="JVN119" s="196"/>
      <c r="JVO119" s="195"/>
      <c r="JVP119" s="195"/>
      <c r="JVQ119" s="195"/>
      <c r="JVR119" s="18"/>
      <c r="JVS119" s="19"/>
      <c r="JVT119" s="19"/>
      <c r="JVU119" s="19"/>
      <c r="JVV119" s="19"/>
      <c r="JVW119" s="19"/>
      <c r="JVX119" s="19"/>
      <c r="JVY119" s="19"/>
      <c r="JVZ119" s="197"/>
      <c r="JWA119" s="196"/>
      <c r="JWB119" s="196"/>
      <c r="JWC119" s="195"/>
      <c r="JWD119" s="196"/>
      <c r="JWE119" s="195"/>
      <c r="JWF119" s="195"/>
      <c r="JWG119" s="195"/>
      <c r="JWH119" s="18"/>
      <c r="JWI119" s="19"/>
      <c r="JWJ119" s="19"/>
      <c r="JWK119" s="19"/>
      <c r="JWL119" s="19"/>
      <c r="JWM119" s="19"/>
      <c r="JWN119" s="19"/>
      <c r="JWO119" s="19"/>
      <c r="JWP119" s="197"/>
      <c r="JWQ119" s="196"/>
      <c r="JWR119" s="196"/>
      <c r="JWS119" s="195"/>
      <c r="JWT119" s="196"/>
      <c r="JWU119" s="195"/>
      <c r="JWV119" s="195"/>
      <c r="JWW119" s="195"/>
      <c r="JWX119" s="18"/>
      <c r="JWY119" s="19"/>
      <c r="JWZ119" s="19"/>
      <c r="JXA119" s="19"/>
      <c r="JXB119" s="19"/>
      <c r="JXC119" s="19"/>
      <c r="JXD119" s="19"/>
      <c r="JXE119" s="19"/>
      <c r="JXF119" s="197"/>
      <c r="JXG119" s="196"/>
      <c r="JXH119" s="196"/>
      <c r="JXI119" s="195"/>
      <c r="JXJ119" s="196"/>
      <c r="JXK119" s="195"/>
      <c r="JXL119" s="195"/>
      <c r="JXM119" s="195"/>
      <c r="JXN119" s="18"/>
      <c r="JXO119" s="19"/>
      <c r="JXP119" s="19"/>
      <c r="JXQ119" s="19"/>
      <c r="JXR119" s="19"/>
      <c r="JXS119" s="19"/>
      <c r="JXT119" s="19"/>
      <c r="JXU119" s="19"/>
      <c r="JXV119" s="197"/>
      <c r="JXW119" s="196"/>
      <c r="JXX119" s="196"/>
      <c r="JXY119" s="195"/>
      <c r="JXZ119" s="196"/>
      <c r="JYA119" s="195"/>
      <c r="JYB119" s="195"/>
      <c r="JYC119" s="195"/>
      <c r="JYD119" s="18"/>
      <c r="JYE119" s="19"/>
      <c r="JYF119" s="19"/>
      <c r="JYG119" s="19"/>
      <c r="JYH119" s="19"/>
      <c r="JYI119" s="19"/>
      <c r="JYJ119" s="19"/>
      <c r="JYK119" s="19"/>
      <c r="JYL119" s="197"/>
      <c r="JYM119" s="196"/>
      <c r="JYN119" s="196"/>
      <c r="JYO119" s="195"/>
      <c r="JYP119" s="196"/>
      <c r="JYQ119" s="195"/>
      <c r="JYR119" s="195"/>
      <c r="JYS119" s="195"/>
      <c r="JYT119" s="18"/>
      <c r="JYU119" s="19"/>
      <c r="JYV119" s="19"/>
      <c r="JYW119" s="19"/>
      <c r="JYX119" s="19"/>
      <c r="JYY119" s="19"/>
      <c r="JYZ119" s="19"/>
      <c r="JZA119" s="19"/>
      <c r="JZB119" s="197"/>
      <c r="JZC119" s="196"/>
      <c r="JZD119" s="196"/>
      <c r="JZE119" s="195"/>
      <c r="JZF119" s="196"/>
      <c r="JZG119" s="195"/>
      <c r="JZH119" s="195"/>
      <c r="JZI119" s="195"/>
      <c r="JZJ119" s="18"/>
      <c r="JZK119" s="19"/>
      <c r="JZL119" s="19"/>
      <c r="JZM119" s="19"/>
      <c r="JZN119" s="19"/>
      <c r="JZO119" s="19"/>
      <c r="JZP119" s="19"/>
      <c r="JZQ119" s="19"/>
      <c r="JZR119" s="197"/>
      <c r="JZS119" s="196"/>
      <c r="JZT119" s="196"/>
      <c r="JZU119" s="195"/>
      <c r="JZV119" s="196"/>
      <c r="JZW119" s="195"/>
      <c r="JZX119" s="195"/>
      <c r="JZY119" s="195"/>
      <c r="JZZ119" s="18"/>
      <c r="KAA119" s="19"/>
      <c r="KAB119" s="19"/>
      <c r="KAC119" s="19"/>
      <c r="KAD119" s="19"/>
      <c r="KAE119" s="19"/>
      <c r="KAF119" s="19"/>
      <c r="KAG119" s="19"/>
      <c r="KAH119" s="197"/>
      <c r="KAI119" s="196"/>
      <c r="KAJ119" s="196"/>
      <c r="KAK119" s="195"/>
      <c r="KAL119" s="196"/>
      <c r="KAM119" s="195"/>
      <c r="KAN119" s="195"/>
      <c r="KAO119" s="195"/>
      <c r="KAP119" s="18"/>
      <c r="KAQ119" s="19"/>
      <c r="KAR119" s="19"/>
      <c r="KAS119" s="19"/>
      <c r="KAT119" s="19"/>
      <c r="KAU119" s="19"/>
      <c r="KAV119" s="19"/>
      <c r="KAW119" s="19"/>
      <c r="KAX119" s="197"/>
      <c r="KAY119" s="196"/>
      <c r="KAZ119" s="196"/>
      <c r="KBA119" s="195"/>
      <c r="KBB119" s="196"/>
      <c r="KBC119" s="195"/>
      <c r="KBD119" s="195"/>
      <c r="KBE119" s="195"/>
      <c r="KBF119" s="18"/>
      <c r="KBG119" s="19"/>
      <c r="KBH119" s="19"/>
      <c r="KBI119" s="19"/>
      <c r="KBJ119" s="19"/>
      <c r="KBK119" s="19"/>
      <c r="KBL119" s="19"/>
      <c r="KBM119" s="19"/>
      <c r="KBN119" s="197"/>
      <c r="KBO119" s="196"/>
      <c r="KBP119" s="196"/>
      <c r="KBQ119" s="195"/>
      <c r="KBR119" s="196"/>
      <c r="KBS119" s="195"/>
      <c r="KBT119" s="195"/>
      <c r="KBU119" s="195"/>
      <c r="KBV119" s="18"/>
      <c r="KBW119" s="19"/>
      <c r="KBX119" s="19"/>
      <c r="KBY119" s="19"/>
      <c r="KBZ119" s="19"/>
      <c r="KCA119" s="19"/>
      <c r="KCB119" s="19"/>
      <c r="KCC119" s="19"/>
      <c r="KCD119" s="197"/>
      <c r="KCE119" s="196"/>
      <c r="KCF119" s="196"/>
      <c r="KCG119" s="195"/>
      <c r="KCH119" s="196"/>
      <c r="KCI119" s="195"/>
      <c r="KCJ119" s="195"/>
      <c r="KCK119" s="195"/>
      <c r="KCL119" s="18"/>
      <c r="KCM119" s="19"/>
      <c r="KCN119" s="19"/>
      <c r="KCO119" s="19"/>
      <c r="KCP119" s="19"/>
      <c r="KCQ119" s="19"/>
      <c r="KCR119" s="19"/>
      <c r="KCS119" s="19"/>
      <c r="KCT119" s="197"/>
      <c r="KCU119" s="196"/>
      <c r="KCV119" s="196"/>
      <c r="KCW119" s="195"/>
      <c r="KCX119" s="196"/>
      <c r="KCY119" s="195"/>
      <c r="KCZ119" s="195"/>
      <c r="KDA119" s="195"/>
      <c r="KDB119" s="18"/>
      <c r="KDC119" s="19"/>
      <c r="KDD119" s="19"/>
      <c r="KDE119" s="19"/>
      <c r="KDF119" s="19"/>
      <c r="KDG119" s="19"/>
      <c r="KDH119" s="19"/>
      <c r="KDI119" s="19"/>
      <c r="KDJ119" s="197"/>
      <c r="KDK119" s="196"/>
      <c r="KDL119" s="196"/>
      <c r="KDM119" s="195"/>
      <c r="KDN119" s="196"/>
      <c r="KDO119" s="195"/>
      <c r="KDP119" s="195"/>
      <c r="KDQ119" s="195"/>
      <c r="KDR119" s="18"/>
      <c r="KDS119" s="19"/>
      <c r="KDT119" s="19"/>
      <c r="KDU119" s="19"/>
      <c r="KDV119" s="19"/>
      <c r="KDW119" s="19"/>
      <c r="KDX119" s="19"/>
      <c r="KDY119" s="19"/>
      <c r="KDZ119" s="197"/>
      <c r="KEA119" s="196"/>
      <c r="KEB119" s="196"/>
      <c r="KEC119" s="195"/>
      <c r="KED119" s="196"/>
      <c r="KEE119" s="195"/>
      <c r="KEF119" s="195"/>
      <c r="KEG119" s="195"/>
      <c r="KEH119" s="18"/>
      <c r="KEI119" s="19"/>
      <c r="KEJ119" s="19"/>
      <c r="KEK119" s="19"/>
      <c r="KEL119" s="19"/>
      <c r="KEM119" s="19"/>
      <c r="KEN119" s="19"/>
      <c r="KEO119" s="19"/>
      <c r="KEP119" s="197"/>
      <c r="KEQ119" s="196"/>
      <c r="KER119" s="196"/>
      <c r="KES119" s="195"/>
      <c r="KET119" s="196"/>
      <c r="KEU119" s="195"/>
      <c r="KEV119" s="195"/>
      <c r="KEW119" s="195"/>
      <c r="KEX119" s="18"/>
      <c r="KEY119" s="19"/>
      <c r="KEZ119" s="19"/>
      <c r="KFA119" s="19"/>
      <c r="KFB119" s="19"/>
      <c r="KFC119" s="19"/>
      <c r="KFD119" s="19"/>
      <c r="KFE119" s="19"/>
      <c r="KFF119" s="197"/>
      <c r="KFG119" s="196"/>
      <c r="KFH119" s="196"/>
      <c r="KFI119" s="195"/>
      <c r="KFJ119" s="196"/>
      <c r="KFK119" s="195"/>
      <c r="KFL119" s="195"/>
      <c r="KFM119" s="195"/>
      <c r="KFN119" s="18"/>
      <c r="KFO119" s="19"/>
      <c r="KFP119" s="19"/>
      <c r="KFQ119" s="19"/>
      <c r="KFR119" s="19"/>
      <c r="KFS119" s="19"/>
      <c r="KFT119" s="19"/>
      <c r="KFU119" s="19"/>
      <c r="KFV119" s="197"/>
      <c r="KFW119" s="196"/>
      <c r="KFX119" s="196"/>
      <c r="KFY119" s="195"/>
      <c r="KFZ119" s="196"/>
      <c r="KGA119" s="195"/>
      <c r="KGB119" s="195"/>
      <c r="KGC119" s="195"/>
      <c r="KGD119" s="18"/>
      <c r="KGE119" s="19"/>
      <c r="KGF119" s="19"/>
      <c r="KGG119" s="19"/>
      <c r="KGH119" s="19"/>
      <c r="KGI119" s="19"/>
      <c r="KGJ119" s="19"/>
      <c r="KGK119" s="19"/>
      <c r="KGL119" s="197"/>
      <c r="KGM119" s="196"/>
      <c r="KGN119" s="196"/>
      <c r="KGO119" s="195"/>
      <c r="KGP119" s="196"/>
      <c r="KGQ119" s="195"/>
      <c r="KGR119" s="195"/>
      <c r="KGS119" s="195"/>
      <c r="KGT119" s="18"/>
      <c r="KGU119" s="19"/>
      <c r="KGV119" s="19"/>
      <c r="KGW119" s="19"/>
      <c r="KGX119" s="19"/>
      <c r="KGY119" s="19"/>
      <c r="KGZ119" s="19"/>
      <c r="KHA119" s="19"/>
      <c r="KHB119" s="197"/>
      <c r="KHC119" s="196"/>
      <c r="KHD119" s="196"/>
      <c r="KHE119" s="195"/>
      <c r="KHF119" s="196"/>
      <c r="KHG119" s="195"/>
      <c r="KHH119" s="195"/>
      <c r="KHI119" s="195"/>
      <c r="KHJ119" s="18"/>
      <c r="KHK119" s="19"/>
      <c r="KHL119" s="19"/>
      <c r="KHM119" s="19"/>
      <c r="KHN119" s="19"/>
      <c r="KHO119" s="19"/>
      <c r="KHP119" s="19"/>
      <c r="KHQ119" s="19"/>
      <c r="KHR119" s="197"/>
      <c r="KHS119" s="196"/>
      <c r="KHT119" s="196"/>
      <c r="KHU119" s="195"/>
      <c r="KHV119" s="196"/>
      <c r="KHW119" s="195"/>
      <c r="KHX119" s="195"/>
      <c r="KHY119" s="195"/>
      <c r="KHZ119" s="18"/>
      <c r="KIA119" s="19"/>
      <c r="KIB119" s="19"/>
      <c r="KIC119" s="19"/>
      <c r="KID119" s="19"/>
      <c r="KIE119" s="19"/>
      <c r="KIF119" s="19"/>
      <c r="KIG119" s="19"/>
      <c r="KIH119" s="197"/>
      <c r="KII119" s="196"/>
      <c r="KIJ119" s="196"/>
      <c r="KIK119" s="195"/>
      <c r="KIL119" s="196"/>
      <c r="KIM119" s="195"/>
      <c r="KIN119" s="195"/>
      <c r="KIO119" s="195"/>
      <c r="KIP119" s="18"/>
      <c r="KIQ119" s="19"/>
      <c r="KIR119" s="19"/>
      <c r="KIS119" s="19"/>
      <c r="KIT119" s="19"/>
      <c r="KIU119" s="19"/>
      <c r="KIV119" s="19"/>
      <c r="KIW119" s="19"/>
      <c r="KIX119" s="197"/>
      <c r="KIY119" s="196"/>
      <c r="KIZ119" s="196"/>
      <c r="KJA119" s="195"/>
      <c r="KJB119" s="196"/>
      <c r="KJC119" s="195"/>
      <c r="KJD119" s="195"/>
      <c r="KJE119" s="195"/>
      <c r="KJF119" s="18"/>
      <c r="KJG119" s="19"/>
      <c r="KJH119" s="19"/>
      <c r="KJI119" s="19"/>
      <c r="KJJ119" s="19"/>
      <c r="KJK119" s="19"/>
      <c r="KJL119" s="19"/>
      <c r="KJM119" s="19"/>
      <c r="KJN119" s="197"/>
      <c r="KJO119" s="196"/>
      <c r="KJP119" s="196"/>
      <c r="KJQ119" s="195"/>
      <c r="KJR119" s="196"/>
      <c r="KJS119" s="195"/>
      <c r="KJT119" s="195"/>
      <c r="KJU119" s="195"/>
      <c r="KJV119" s="18"/>
      <c r="KJW119" s="19"/>
      <c r="KJX119" s="19"/>
      <c r="KJY119" s="19"/>
      <c r="KJZ119" s="19"/>
      <c r="KKA119" s="19"/>
      <c r="KKB119" s="19"/>
      <c r="KKC119" s="19"/>
      <c r="KKD119" s="197"/>
      <c r="KKE119" s="196"/>
      <c r="KKF119" s="196"/>
      <c r="KKG119" s="195"/>
      <c r="KKH119" s="196"/>
      <c r="KKI119" s="195"/>
      <c r="KKJ119" s="195"/>
      <c r="KKK119" s="195"/>
      <c r="KKL119" s="18"/>
      <c r="KKM119" s="19"/>
      <c r="KKN119" s="19"/>
      <c r="KKO119" s="19"/>
      <c r="KKP119" s="19"/>
      <c r="KKQ119" s="19"/>
      <c r="KKR119" s="19"/>
      <c r="KKS119" s="19"/>
      <c r="KKT119" s="197"/>
      <c r="KKU119" s="196"/>
      <c r="KKV119" s="196"/>
      <c r="KKW119" s="195"/>
      <c r="KKX119" s="196"/>
      <c r="KKY119" s="195"/>
      <c r="KKZ119" s="195"/>
      <c r="KLA119" s="195"/>
      <c r="KLB119" s="18"/>
      <c r="KLC119" s="19"/>
      <c r="KLD119" s="19"/>
      <c r="KLE119" s="19"/>
      <c r="KLF119" s="19"/>
      <c r="KLG119" s="19"/>
      <c r="KLH119" s="19"/>
      <c r="KLI119" s="19"/>
      <c r="KLJ119" s="197"/>
      <c r="KLK119" s="196"/>
      <c r="KLL119" s="196"/>
      <c r="KLM119" s="195"/>
      <c r="KLN119" s="196"/>
      <c r="KLO119" s="195"/>
      <c r="KLP119" s="195"/>
      <c r="KLQ119" s="195"/>
      <c r="KLR119" s="18"/>
      <c r="KLS119" s="19"/>
      <c r="KLT119" s="19"/>
      <c r="KLU119" s="19"/>
      <c r="KLV119" s="19"/>
      <c r="KLW119" s="19"/>
      <c r="KLX119" s="19"/>
      <c r="KLY119" s="19"/>
      <c r="KLZ119" s="197"/>
      <c r="KMA119" s="196"/>
      <c r="KMB119" s="196"/>
      <c r="KMC119" s="195"/>
      <c r="KMD119" s="196"/>
      <c r="KME119" s="195"/>
      <c r="KMF119" s="195"/>
      <c r="KMG119" s="195"/>
      <c r="KMH119" s="18"/>
      <c r="KMI119" s="19"/>
      <c r="KMJ119" s="19"/>
      <c r="KMK119" s="19"/>
      <c r="KML119" s="19"/>
      <c r="KMM119" s="19"/>
      <c r="KMN119" s="19"/>
      <c r="KMO119" s="19"/>
      <c r="KMP119" s="197"/>
      <c r="KMQ119" s="196"/>
      <c r="KMR119" s="196"/>
      <c r="KMS119" s="195"/>
      <c r="KMT119" s="196"/>
      <c r="KMU119" s="195"/>
      <c r="KMV119" s="195"/>
      <c r="KMW119" s="195"/>
      <c r="KMX119" s="18"/>
      <c r="KMY119" s="19"/>
      <c r="KMZ119" s="19"/>
      <c r="KNA119" s="19"/>
      <c r="KNB119" s="19"/>
      <c r="KNC119" s="19"/>
      <c r="KND119" s="19"/>
      <c r="KNE119" s="19"/>
      <c r="KNF119" s="197"/>
      <c r="KNG119" s="196"/>
      <c r="KNH119" s="196"/>
      <c r="KNI119" s="195"/>
      <c r="KNJ119" s="196"/>
      <c r="KNK119" s="195"/>
      <c r="KNL119" s="195"/>
      <c r="KNM119" s="195"/>
      <c r="KNN119" s="18"/>
      <c r="KNO119" s="19"/>
      <c r="KNP119" s="19"/>
      <c r="KNQ119" s="19"/>
      <c r="KNR119" s="19"/>
      <c r="KNS119" s="19"/>
      <c r="KNT119" s="19"/>
      <c r="KNU119" s="19"/>
      <c r="KNV119" s="197"/>
      <c r="KNW119" s="196"/>
      <c r="KNX119" s="196"/>
      <c r="KNY119" s="195"/>
      <c r="KNZ119" s="196"/>
      <c r="KOA119" s="195"/>
      <c r="KOB119" s="195"/>
      <c r="KOC119" s="195"/>
      <c r="KOD119" s="18"/>
      <c r="KOE119" s="19"/>
      <c r="KOF119" s="19"/>
      <c r="KOG119" s="19"/>
      <c r="KOH119" s="19"/>
      <c r="KOI119" s="19"/>
      <c r="KOJ119" s="19"/>
      <c r="KOK119" s="19"/>
      <c r="KOL119" s="197"/>
      <c r="KOM119" s="196"/>
      <c r="KON119" s="196"/>
      <c r="KOO119" s="195"/>
      <c r="KOP119" s="196"/>
      <c r="KOQ119" s="195"/>
      <c r="KOR119" s="195"/>
      <c r="KOS119" s="195"/>
      <c r="KOT119" s="18"/>
      <c r="KOU119" s="19"/>
      <c r="KOV119" s="19"/>
      <c r="KOW119" s="19"/>
      <c r="KOX119" s="19"/>
      <c r="KOY119" s="19"/>
      <c r="KOZ119" s="19"/>
      <c r="KPA119" s="19"/>
      <c r="KPB119" s="197"/>
      <c r="KPC119" s="196"/>
      <c r="KPD119" s="196"/>
      <c r="KPE119" s="195"/>
      <c r="KPF119" s="196"/>
      <c r="KPG119" s="195"/>
      <c r="KPH119" s="195"/>
      <c r="KPI119" s="195"/>
      <c r="KPJ119" s="18"/>
      <c r="KPK119" s="19"/>
      <c r="KPL119" s="19"/>
      <c r="KPM119" s="19"/>
      <c r="KPN119" s="19"/>
      <c r="KPO119" s="19"/>
      <c r="KPP119" s="19"/>
      <c r="KPQ119" s="19"/>
      <c r="KPR119" s="197"/>
      <c r="KPS119" s="196"/>
      <c r="KPT119" s="196"/>
      <c r="KPU119" s="195"/>
      <c r="KPV119" s="196"/>
      <c r="KPW119" s="195"/>
      <c r="KPX119" s="195"/>
      <c r="KPY119" s="195"/>
      <c r="KPZ119" s="18"/>
      <c r="KQA119" s="19"/>
      <c r="KQB119" s="19"/>
      <c r="KQC119" s="19"/>
      <c r="KQD119" s="19"/>
      <c r="KQE119" s="19"/>
      <c r="KQF119" s="19"/>
      <c r="KQG119" s="19"/>
      <c r="KQH119" s="197"/>
      <c r="KQI119" s="196"/>
      <c r="KQJ119" s="196"/>
      <c r="KQK119" s="195"/>
      <c r="KQL119" s="196"/>
      <c r="KQM119" s="195"/>
      <c r="KQN119" s="195"/>
      <c r="KQO119" s="195"/>
      <c r="KQP119" s="18"/>
      <c r="KQQ119" s="19"/>
      <c r="KQR119" s="19"/>
      <c r="KQS119" s="19"/>
      <c r="KQT119" s="19"/>
      <c r="KQU119" s="19"/>
      <c r="KQV119" s="19"/>
      <c r="KQW119" s="19"/>
      <c r="KQX119" s="197"/>
      <c r="KQY119" s="196"/>
      <c r="KQZ119" s="196"/>
      <c r="KRA119" s="195"/>
      <c r="KRB119" s="196"/>
      <c r="KRC119" s="195"/>
      <c r="KRD119" s="195"/>
      <c r="KRE119" s="195"/>
      <c r="KRF119" s="18"/>
      <c r="KRG119" s="19"/>
      <c r="KRH119" s="19"/>
      <c r="KRI119" s="19"/>
      <c r="KRJ119" s="19"/>
      <c r="KRK119" s="19"/>
      <c r="KRL119" s="19"/>
      <c r="KRM119" s="19"/>
      <c r="KRN119" s="197"/>
      <c r="KRO119" s="196"/>
      <c r="KRP119" s="196"/>
      <c r="KRQ119" s="195"/>
      <c r="KRR119" s="196"/>
      <c r="KRS119" s="195"/>
      <c r="KRT119" s="195"/>
      <c r="KRU119" s="195"/>
      <c r="KRV119" s="18"/>
      <c r="KRW119" s="19"/>
      <c r="KRX119" s="19"/>
      <c r="KRY119" s="19"/>
      <c r="KRZ119" s="19"/>
      <c r="KSA119" s="19"/>
      <c r="KSB119" s="19"/>
      <c r="KSC119" s="19"/>
      <c r="KSD119" s="197"/>
      <c r="KSE119" s="196"/>
      <c r="KSF119" s="196"/>
      <c r="KSG119" s="195"/>
      <c r="KSH119" s="196"/>
      <c r="KSI119" s="195"/>
      <c r="KSJ119" s="195"/>
      <c r="KSK119" s="195"/>
      <c r="KSL119" s="18"/>
      <c r="KSM119" s="19"/>
      <c r="KSN119" s="19"/>
      <c r="KSO119" s="19"/>
      <c r="KSP119" s="19"/>
      <c r="KSQ119" s="19"/>
      <c r="KSR119" s="19"/>
      <c r="KSS119" s="19"/>
      <c r="KST119" s="197"/>
      <c r="KSU119" s="196"/>
      <c r="KSV119" s="196"/>
      <c r="KSW119" s="195"/>
      <c r="KSX119" s="196"/>
      <c r="KSY119" s="195"/>
      <c r="KSZ119" s="195"/>
      <c r="KTA119" s="195"/>
      <c r="KTB119" s="18"/>
      <c r="KTC119" s="19"/>
      <c r="KTD119" s="19"/>
      <c r="KTE119" s="19"/>
      <c r="KTF119" s="19"/>
      <c r="KTG119" s="19"/>
      <c r="KTH119" s="19"/>
      <c r="KTI119" s="19"/>
      <c r="KTJ119" s="197"/>
      <c r="KTK119" s="196"/>
      <c r="KTL119" s="196"/>
      <c r="KTM119" s="195"/>
      <c r="KTN119" s="196"/>
      <c r="KTO119" s="195"/>
      <c r="KTP119" s="195"/>
      <c r="KTQ119" s="195"/>
      <c r="KTR119" s="18"/>
      <c r="KTS119" s="19"/>
      <c r="KTT119" s="19"/>
      <c r="KTU119" s="19"/>
      <c r="KTV119" s="19"/>
      <c r="KTW119" s="19"/>
      <c r="KTX119" s="19"/>
      <c r="KTY119" s="19"/>
      <c r="KTZ119" s="197"/>
      <c r="KUA119" s="196"/>
      <c r="KUB119" s="196"/>
      <c r="KUC119" s="195"/>
      <c r="KUD119" s="196"/>
      <c r="KUE119" s="195"/>
      <c r="KUF119" s="195"/>
      <c r="KUG119" s="195"/>
      <c r="KUH119" s="18"/>
      <c r="KUI119" s="19"/>
      <c r="KUJ119" s="19"/>
      <c r="KUK119" s="19"/>
      <c r="KUL119" s="19"/>
      <c r="KUM119" s="19"/>
      <c r="KUN119" s="19"/>
      <c r="KUO119" s="19"/>
      <c r="KUP119" s="197"/>
      <c r="KUQ119" s="196"/>
      <c r="KUR119" s="196"/>
      <c r="KUS119" s="195"/>
      <c r="KUT119" s="196"/>
      <c r="KUU119" s="195"/>
      <c r="KUV119" s="195"/>
      <c r="KUW119" s="195"/>
      <c r="KUX119" s="18"/>
      <c r="KUY119" s="19"/>
      <c r="KUZ119" s="19"/>
      <c r="KVA119" s="19"/>
      <c r="KVB119" s="19"/>
      <c r="KVC119" s="19"/>
      <c r="KVD119" s="19"/>
      <c r="KVE119" s="19"/>
      <c r="KVF119" s="197"/>
      <c r="KVG119" s="196"/>
      <c r="KVH119" s="196"/>
      <c r="KVI119" s="195"/>
      <c r="KVJ119" s="196"/>
      <c r="KVK119" s="195"/>
      <c r="KVL119" s="195"/>
      <c r="KVM119" s="195"/>
      <c r="KVN119" s="18"/>
      <c r="KVO119" s="19"/>
      <c r="KVP119" s="19"/>
      <c r="KVQ119" s="19"/>
      <c r="KVR119" s="19"/>
      <c r="KVS119" s="19"/>
      <c r="KVT119" s="19"/>
      <c r="KVU119" s="19"/>
      <c r="KVV119" s="197"/>
      <c r="KVW119" s="196"/>
      <c r="KVX119" s="196"/>
      <c r="KVY119" s="195"/>
      <c r="KVZ119" s="196"/>
      <c r="KWA119" s="195"/>
      <c r="KWB119" s="195"/>
      <c r="KWC119" s="195"/>
      <c r="KWD119" s="18"/>
      <c r="KWE119" s="19"/>
      <c r="KWF119" s="19"/>
      <c r="KWG119" s="19"/>
      <c r="KWH119" s="19"/>
      <c r="KWI119" s="19"/>
      <c r="KWJ119" s="19"/>
      <c r="KWK119" s="19"/>
      <c r="KWL119" s="197"/>
      <c r="KWM119" s="196"/>
      <c r="KWN119" s="196"/>
      <c r="KWO119" s="195"/>
      <c r="KWP119" s="196"/>
      <c r="KWQ119" s="195"/>
      <c r="KWR119" s="195"/>
      <c r="KWS119" s="195"/>
      <c r="KWT119" s="18"/>
      <c r="KWU119" s="19"/>
      <c r="KWV119" s="19"/>
      <c r="KWW119" s="19"/>
      <c r="KWX119" s="19"/>
      <c r="KWY119" s="19"/>
      <c r="KWZ119" s="19"/>
      <c r="KXA119" s="19"/>
      <c r="KXB119" s="197"/>
      <c r="KXC119" s="196"/>
      <c r="KXD119" s="196"/>
      <c r="KXE119" s="195"/>
      <c r="KXF119" s="196"/>
      <c r="KXG119" s="195"/>
      <c r="KXH119" s="195"/>
      <c r="KXI119" s="195"/>
      <c r="KXJ119" s="18"/>
      <c r="KXK119" s="19"/>
      <c r="KXL119" s="19"/>
      <c r="KXM119" s="19"/>
      <c r="KXN119" s="19"/>
      <c r="KXO119" s="19"/>
      <c r="KXP119" s="19"/>
      <c r="KXQ119" s="19"/>
      <c r="KXR119" s="197"/>
      <c r="KXS119" s="196"/>
      <c r="KXT119" s="196"/>
      <c r="KXU119" s="195"/>
      <c r="KXV119" s="196"/>
      <c r="KXW119" s="195"/>
      <c r="KXX119" s="195"/>
      <c r="KXY119" s="195"/>
      <c r="KXZ119" s="18"/>
      <c r="KYA119" s="19"/>
      <c r="KYB119" s="19"/>
      <c r="KYC119" s="19"/>
      <c r="KYD119" s="19"/>
      <c r="KYE119" s="19"/>
      <c r="KYF119" s="19"/>
      <c r="KYG119" s="19"/>
      <c r="KYH119" s="197"/>
      <c r="KYI119" s="196"/>
      <c r="KYJ119" s="196"/>
      <c r="KYK119" s="195"/>
      <c r="KYL119" s="196"/>
      <c r="KYM119" s="195"/>
      <c r="KYN119" s="195"/>
      <c r="KYO119" s="195"/>
      <c r="KYP119" s="18"/>
      <c r="KYQ119" s="19"/>
      <c r="KYR119" s="19"/>
      <c r="KYS119" s="19"/>
      <c r="KYT119" s="19"/>
      <c r="KYU119" s="19"/>
      <c r="KYV119" s="19"/>
      <c r="KYW119" s="19"/>
      <c r="KYX119" s="197"/>
      <c r="KYY119" s="196"/>
      <c r="KYZ119" s="196"/>
      <c r="KZA119" s="195"/>
      <c r="KZB119" s="196"/>
      <c r="KZC119" s="195"/>
      <c r="KZD119" s="195"/>
      <c r="KZE119" s="195"/>
      <c r="KZF119" s="18"/>
      <c r="KZG119" s="19"/>
      <c r="KZH119" s="19"/>
      <c r="KZI119" s="19"/>
      <c r="KZJ119" s="19"/>
      <c r="KZK119" s="19"/>
      <c r="KZL119" s="19"/>
      <c r="KZM119" s="19"/>
      <c r="KZN119" s="197"/>
      <c r="KZO119" s="196"/>
      <c r="KZP119" s="196"/>
      <c r="KZQ119" s="195"/>
      <c r="KZR119" s="196"/>
      <c r="KZS119" s="195"/>
      <c r="KZT119" s="195"/>
      <c r="KZU119" s="195"/>
      <c r="KZV119" s="18"/>
      <c r="KZW119" s="19"/>
      <c r="KZX119" s="19"/>
      <c r="KZY119" s="19"/>
      <c r="KZZ119" s="19"/>
      <c r="LAA119" s="19"/>
      <c r="LAB119" s="19"/>
      <c r="LAC119" s="19"/>
      <c r="LAD119" s="197"/>
      <c r="LAE119" s="196"/>
      <c r="LAF119" s="196"/>
      <c r="LAG119" s="195"/>
      <c r="LAH119" s="196"/>
      <c r="LAI119" s="195"/>
      <c r="LAJ119" s="195"/>
      <c r="LAK119" s="195"/>
      <c r="LAL119" s="18"/>
      <c r="LAM119" s="19"/>
      <c r="LAN119" s="19"/>
      <c r="LAO119" s="19"/>
      <c r="LAP119" s="19"/>
      <c r="LAQ119" s="19"/>
      <c r="LAR119" s="19"/>
      <c r="LAS119" s="19"/>
      <c r="LAT119" s="197"/>
      <c r="LAU119" s="196"/>
      <c r="LAV119" s="196"/>
      <c r="LAW119" s="195"/>
      <c r="LAX119" s="196"/>
      <c r="LAY119" s="195"/>
      <c r="LAZ119" s="195"/>
      <c r="LBA119" s="195"/>
      <c r="LBB119" s="18"/>
      <c r="LBC119" s="19"/>
      <c r="LBD119" s="19"/>
      <c r="LBE119" s="19"/>
      <c r="LBF119" s="19"/>
      <c r="LBG119" s="19"/>
      <c r="LBH119" s="19"/>
      <c r="LBI119" s="19"/>
      <c r="LBJ119" s="197"/>
      <c r="LBK119" s="196"/>
      <c r="LBL119" s="196"/>
      <c r="LBM119" s="195"/>
      <c r="LBN119" s="196"/>
      <c r="LBO119" s="195"/>
      <c r="LBP119" s="195"/>
      <c r="LBQ119" s="195"/>
      <c r="LBR119" s="18"/>
      <c r="LBS119" s="19"/>
      <c r="LBT119" s="19"/>
      <c r="LBU119" s="19"/>
      <c r="LBV119" s="19"/>
      <c r="LBW119" s="19"/>
      <c r="LBX119" s="19"/>
      <c r="LBY119" s="19"/>
      <c r="LBZ119" s="197"/>
      <c r="LCA119" s="196"/>
      <c r="LCB119" s="196"/>
      <c r="LCC119" s="195"/>
      <c r="LCD119" s="196"/>
      <c r="LCE119" s="195"/>
      <c r="LCF119" s="195"/>
      <c r="LCG119" s="195"/>
      <c r="LCH119" s="18"/>
      <c r="LCI119" s="19"/>
      <c r="LCJ119" s="19"/>
      <c r="LCK119" s="19"/>
      <c r="LCL119" s="19"/>
      <c r="LCM119" s="19"/>
      <c r="LCN119" s="19"/>
      <c r="LCO119" s="19"/>
      <c r="LCP119" s="197"/>
      <c r="LCQ119" s="196"/>
      <c r="LCR119" s="196"/>
      <c r="LCS119" s="195"/>
      <c r="LCT119" s="196"/>
      <c r="LCU119" s="195"/>
      <c r="LCV119" s="195"/>
      <c r="LCW119" s="195"/>
      <c r="LCX119" s="18"/>
      <c r="LCY119" s="19"/>
      <c r="LCZ119" s="19"/>
      <c r="LDA119" s="19"/>
      <c r="LDB119" s="19"/>
      <c r="LDC119" s="19"/>
      <c r="LDD119" s="19"/>
      <c r="LDE119" s="19"/>
      <c r="LDF119" s="197"/>
      <c r="LDG119" s="196"/>
      <c r="LDH119" s="196"/>
      <c r="LDI119" s="195"/>
      <c r="LDJ119" s="196"/>
      <c r="LDK119" s="195"/>
      <c r="LDL119" s="195"/>
      <c r="LDM119" s="195"/>
      <c r="LDN119" s="18"/>
      <c r="LDO119" s="19"/>
      <c r="LDP119" s="19"/>
      <c r="LDQ119" s="19"/>
      <c r="LDR119" s="19"/>
      <c r="LDS119" s="19"/>
      <c r="LDT119" s="19"/>
      <c r="LDU119" s="19"/>
      <c r="LDV119" s="197"/>
      <c r="LDW119" s="196"/>
      <c r="LDX119" s="196"/>
      <c r="LDY119" s="195"/>
      <c r="LDZ119" s="196"/>
      <c r="LEA119" s="195"/>
      <c r="LEB119" s="195"/>
      <c r="LEC119" s="195"/>
      <c r="LED119" s="18"/>
      <c r="LEE119" s="19"/>
      <c r="LEF119" s="19"/>
      <c r="LEG119" s="19"/>
      <c r="LEH119" s="19"/>
      <c r="LEI119" s="19"/>
      <c r="LEJ119" s="19"/>
      <c r="LEK119" s="19"/>
      <c r="LEL119" s="197"/>
      <c r="LEM119" s="196"/>
      <c r="LEN119" s="196"/>
      <c r="LEO119" s="195"/>
      <c r="LEP119" s="196"/>
      <c r="LEQ119" s="195"/>
      <c r="LER119" s="195"/>
      <c r="LES119" s="195"/>
      <c r="LET119" s="18"/>
      <c r="LEU119" s="19"/>
      <c r="LEV119" s="19"/>
      <c r="LEW119" s="19"/>
      <c r="LEX119" s="19"/>
      <c r="LEY119" s="19"/>
      <c r="LEZ119" s="19"/>
      <c r="LFA119" s="19"/>
      <c r="LFB119" s="197"/>
      <c r="LFC119" s="196"/>
      <c r="LFD119" s="196"/>
      <c r="LFE119" s="195"/>
      <c r="LFF119" s="196"/>
      <c r="LFG119" s="195"/>
      <c r="LFH119" s="195"/>
      <c r="LFI119" s="195"/>
      <c r="LFJ119" s="18"/>
      <c r="LFK119" s="19"/>
      <c r="LFL119" s="19"/>
      <c r="LFM119" s="19"/>
      <c r="LFN119" s="19"/>
      <c r="LFO119" s="19"/>
      <c r="LFP119" s="19"/>
      <c r="LFQ119" s="19"/>
      <c r="LFR119" s="197"/>
      <c r="LFS119" s="196"/>
      <c r="LFT119" s="196"/>
      <c r="LFU119" s="195"/>
      <c r="LFV119" s="196"/>
      <c r="LFW119" s="195"/>
      <c r="LFX119" s="195"/>
      <c r="LFY119" s="195"/>
      <c r="LFZ119" s="18"/>
      <c r="LGA119" s="19"/>
      <c r="LGB119" s="19"/>
      <c r="LGC119" s="19"/>
      <c r="LGD119" s="19"/>
      <c r="LGE119" s="19"/>
      <c r="LGF119" s="19"/>
      <c r="LGG119" s="19"/>
      <c r="LGH119" s="197"/>
      <c r="LGI119" s="196"/>
      <c r="LGJ119" s="196"/>
      <c r="LGK119" s="195"/>
      <c r="LGL119" s="196"/>
      <c r="LGM119" s="195"/>
      <c r="LGN119" s="195"/>
      <c r="LGO119" s="195"/>
      <c r="LGP119" s="18"/>
      <c r="LGQ119" s="19"/>
      <c r="LGR119" s="19"/>
      <c r="LGS119" s="19"/>
      <c r="LGT119" s="19"/>
      <c r="LGU119" s="19"/>
      <c r="LGV119" s="19"/>
      <c r="LGW119" s="19"/>
      <c r="LGX119" s="197"/>
      <c r="LGY119" s="196"/>
      <c r="LGZ119" s="196"/>
      <c r="LHA119" s="195"/>
      <c r="LHB119" s="196"/>
      <c r="LHC119" s="195"/>
      <c r="LHD119" s="195"/>
      <c r="LHE119" s="195"/>
      <c r="LHF119" s="18"/>
      <c r="LHG119" s="19"/>
      <c r="LHH119" s="19"/>
      <c r="LHI119" s="19"/>
      <c r="LHJ119" s="19"/>
      <c r="LHK119" s="19"/>
      <c r="LHL119" s="19"/>
      <c r="LHM119" s="19"/>
      <c r="LHN119" s="197"/>
      <c r="LHO119" s="196"/>
      <c r="LHP119" s="196"/>
      <c r="LHQ119" s="195"/>
      <c r="LHR119" s="196"/>
      <c r="LHS119" s="195"/>
      <c r="LHT119" s="195"/>
      <c r="LHU119" s="195"/>
      <c r="LHV119" s="18"/>
      <c r="LHW119" s="19"/>
      <c r="LHX119" s="19"/>
      <c r="LHY119" s="19"/>
      <c r="LHZ119" s="19"/>
      <c r="LIA119" s="19"/>
      <c r="LIB119" s="19"/>
      <c r="LIC119" s="19"/>
      <c r="LID119" s="197"/>
      <c r="LIE119" s="196"/>
      <c r="LIF119" s="196"/>
      <c r="LIG119" s="195"/>
      <c r="LIH119" s="196"/>
      <c r="LII119" s="195"/>
      <c r="LIJ119" s="195"/>
      <c r="LIK119" s="195"/>
      <c r="LIL119" s="18"/>
      <c r="LIM119" s="19"/>
      <c r="LIN119" s="19"/>
      <c r="LIO119" s="19"/>
      <c r="LIP119" s="19"/>
      <c r="LIQ119" s="19"/>
      <c r="LIR119" s="19"/>
      <c r="LIS119" s="19"/>
      <c r="LIT119" s="197"/>
      <c r="LIU119" s="196"/>
      <c r="LIV119" s="196"/>
      <c r="LIW119" s="195"/>
      <c r="LIX119" s="196"/>
      <c r="LIY119" s="195"/>
      <c r="LIZ119" s="195"/>
      <c r="LJA119" s="195"/>
      <c r="LJB119" s="18"/>
      <c r="LJC119" s="19"/>
      <c r="LJD119" s="19"/>
      <c r="LJE119" s="19"/>
      <c r="LJF119" s="19"/>
      <c r="LJG119" s="19"/>
      <c r="LJH119" s="19"/>
      <c r="LJI119" s="19"/>
      <c r="LJJ119" s="197"/>
      <c r="LJK119" s="196"/>
      <c r="LJL119" s="196"/>
      <c r="LJM119" s="195"/>
      <c r="LJN119" s="196"/>
      <c r="LJO119" s="195"/>
      <c r="LJP119" s="195"/>
      <c r="LJQ119" s="195"/>
      <c r="LJR119" s="18"/>
      <c r="LJS119" s="19"/>
      <c r="LJT119" s="19"/>
      <c r="LJU119" s="19"/>
      <c r="LJV119" s="19"/>
      <c r="LJW119" s="19"/>
      <c r="LJX119" s="19"/>
      <c r="LJY119" s="19"/>
      <c r="LJZ119" s="197"/>
      <c r="LKA119" s="196"/>
      <c r="LKB119" s="196"/>
      <c r="LKC119" s="195"/>
      <c r="LKD119" s="196"/>
      <c r="LKE119" s="195"/>
      <c r="LKF119" s="195"/>
      <c r="LKG119" s="195"/>
      <c r="LKH119" s="18"/>
      <c r="LKI119" s="19"/>
      <c r="LKJ119" s="19"/>
      <c r="LKK119" s="19"/>
      <c r="LKL119" s="19"/>
      <c r="LKM119" s="19"/>
      <c r="LKN119" s="19"/>
      <c r="LKO119" s="19"/>
      <c r="LKP119" s="197"/>
      <c r="LKQ119" s="196"/>
      <c r="LKR119" s="196"/>
      <c r="LKS119" s="195"/>
      <c r="LKT119" s="196"/>
      <c r="LKU119" s="195"/>
      <c r="LKV119" s="195"/>
      <c r="LKW119" s="195"/>
      <c r="LKX119" s="18"/>
      <c r="LKY119" s="19"/>
      <c r="LKZ119" s="19"/>
      <c r="LLA119" s="19"/>
      <c r="LLB119" s="19"/>
      <c r="LLC119" s="19"/>
      <c r="LLD119" s="19"/>
      <c r="LLE119" s="19"/>
      <c r="LLF119" s="197"/>
      <c r="LLG119" s="196"/>
      <c r="LLH119" s="196"/>
      <c r="LLI119" s="195"/>
      <c r="LLJ119" s="196"/>
      <c r="LLK119" s="195"/>
      <c r="LLL119" s="195"/>
      <c r="LLM119" s="195"/>
      <c r="LLN119" s="18"/>
      <c r="LLO119" s="19"/>
      <c r="LLP119" s="19"/>
      <c r="LLQ119" s="19"/>
      <c r="LLR119" s="19"/>
      <c r="LLS119" s="19"/>
      <c r="LLT119" s="19"/>
      <c r="LLU119" s="19"/>
      <c r="LLV119" s="197"/>
      <c r="LLW119" s="196"/>
      <c r="LLX119" s="196"/>
      <c r="LLY119" s="195"/>
      <c r="LLZ119" s="196"/>
      <c r="LMA119" s="195"/>
      <c r="LMB119" s="195"/>
      <c r="LMC119" s="195"/>
      <c r="LMD119" s="18"/>
      <c r="LME119" s="19"/>
      <c r="LMF119" s="19"/>
      <c r="LMG119" s="19"/>
      <c r="LMH119" s="19"/>
      <c r="LMI119" s="19"/>
      <c r="LMJ119" s="19"/>
      <c r="LMK119" s="19"/>
      <c r="LML119" s="197"/>
      <c r="LMM119" s="196"/>
      <c r="LMN119" s="196"/>
      <c r="LMO119" s="195"/>
      <c r="LMP119" s="196"/>
      <c r="LMQ119" s="195"/>
      <c r="LMR119" s="195"/>
      <c r="LMS119" s="195"/>
      <c r="LMT119" s="18"/>
      <c r="LMU119" s="19"/>
      <c r="LMV119" s="19"/>
      <c r="LMW119" s="19"/>
      <c r="LMX119" s="19"/>
      <c r="LMY119" s="19"/>
      <c r="LMZ119" s="19"/>
      <c r="LNA119" s="19"/>
      <c r="LNB119" s="197"/>
      <c r="LNC119" s="196"/>
      <c r="LND119" s="196"/>
      <c r="LNE119" s="195"/>
      <c r="LNF119" s="196"/>
      <c r="LNG119" s="195"/>
      <c r="LNH119" s="195"/>
      <c r="LNI119" s="195"/>
      <c r="LNJ119" s="18"/>
      <c r="LNK119" s="19"/>
      <c r="LNL119" s="19"/>
      <c r="LNM119" s="19"/>
      <c r="LNN119" s="19"/>
      <c r="LNO119" s="19"/>
      <c r="LNP119" s="19"/>
      <c r="LNQ119" s="19"/>
      <c r="LNR119" s="197"/>
      <c r="LNS119" s="196"/>
      <c r="LNT119" s="196"/>
      <c r="LNU119" s="195"/>
      <c r="LNV119" s="196"/>
      <c r="LNW119" s="195"/>
      <c r="LNX119" s="195"/>
      <c r="LNY119" s="195"/>
      <c r="LNZ119" s="18"/>
      <c r="LOA119" s="19"/>
      <c r="LOB119" s="19"/>
      <c r="LOC119" s="19"/>
      <c r="LOD119" s="19"/>
      <c r="LOE119" s="19"/>
      <c r="LOF119" s="19"/>
      <c r="LOG119" s="19"/>
      <c r="LOH119" s="197"/>
      <c r="LOI119" s="196"/>
      <c r="LOJ119" s="196"/>
      <c r="LOK119" s="195"/>
      <c r="LOL119" s="196"/>
      <c r="LOM119" s="195"/>
      <c r="LON119" s="195"/>
      <c r="LOO119" s="195"/>
      <c r="LOP119" s="18"/>
      <c r="LOQ119" s="19"/>
      <c r="LOR119" s="19"/>
      <c r="LOS119" s="19"/>
      <c r="LOT119" s="19"/>
      <c r="LOU119" s="19"/>
      <c r="LOV119" s="19"/>
      <c r="LOW119" s="19"/>
      <c r="LOX119" s="197"/>
      <c r="LOY119" s="196"/>
      <c r="LOZ119" s="196"/>
      <c r="LPA119" s="195"/>
      <c r="LPB119" s="196"/>
      <c r="LPC119" s="195"/>
      <c r="LPD119" s="195"/>
      <c r="LPE119" s="195"/>
      <c r="LPF119" s="18"/>
      <c r="LPG119" s="19"/>
      <c r="LPH119" s="19"/>
      <c r="LPI119" s="19"/>
      <c r="LPJ119" s="19"/>
      <c r="LPK119" s="19"/>
      <c r="LPL119" s="19"/>
      <c r="LPM119" s="19"/>
      <c r="LPN119" s="197"/>
      <c r="LPO119" s="196"/>
      <c r="LPP119" s="196"/>
      <c r="LPQ119" s="195"/>
      <c r="LPR119" s="196"/>
      <c r="LPS119" s="195"/>
      <c r="LPT119" s="195"/>
      <c r="LPU119" s="195"/>
      <c r="LPV119" s="18"/>
      <c r="LPW119" s="19"/>
      <c r="LPX119" s="19"/>
      <c r="LPY119" s="19"/>
      <c r="LPZ119" s="19"/>
      <c r="LQA119" s="19"/>
      <c r="LQB119" s="19"/>
      <c r="LQC119" s="19"/>
      <c r="LQD119" s="197"/>
      <c r="LQE119" s="196"/>
      <c r="LQF119" s="196"/>
      <c r="LQG119" s="195"/>
      <c r="LQH119" s="196"/>
      <c r="LQI119" s="195"/>
      <c r="LQJ119" s="195"/>
      <c r="LQK119" s="195"/>
      <c r="LQL119" s="18"/>
      <c r="LQM119" s="19"/>
      <c r="LQN119" s="19"/>
      <c r="LQO119" s="19"/>
      <c r="LQP119" s="19"/>
      <c r="LQQ119" s="19"/>
      <c r="LQR119" s="19"/>
      <c r="LQS119" s="19"/>
      <c r="LQT119" s="197"/>
      <c r="LQU119" s="196"/>
      <c r="LQV119" s="196"/>
      <c r="LQW119" s="195"/>
      <c r="LQX119" s="196"/>
      <c r="LQY119" s="195"/>
      <c r="LQZ119" s="195"/>
      <c r="LRA119" s="195"/>
      <c r="LRB119" s="18"/>
      <c r="LRC119" s="19"/>
      <c r="LRD119" s="19"/>
      <c r="LRE119" s="19"/>
      <c r="LRF119" s="19"/>
      <c r="LRG119" s="19"/>
      <c r="LRH119" s="19"/>
      <c r="LRI119" s="19"/>
      <c r="LRJ119" s="197"/>
      <c r="LRK119" s="196"/>
      <c r="LRL119" s="196"/>
      <c r="LRM119" s="195"/>
      <c r="LRN119" s="196"/>
      <c r="LRO119" s="195"/>
      <c r="LRP119" s="195"/>
      <c r="LRQ119" s="195"/>
      <c r="LRR119" s="18"/>
      <c r="LRS119" s="19"/>
      <c r="LRT119" s="19"/>
      <c r="LRU119" s="19"/>
      <c r="LRV119" s="19"/>
      <c r="LRW119" s="19"/>
      <c r="LRX119" s="19"/>
      <c r="LRY119" s="19"/>
      <c r="LRZ119" s="197"/>
      <c r="LSA119" s="196"/>
      <c r="LSB119" s="196"/>
      <c r="LSC119" s="195"/>
      <c r="LSD119" s="196"/>
      <c r="LSE119" s="195"/>
      <c r="LSF119" s="195"/>
      <c r="LSG119" s="195"/>
      <c r="LSH119" s="18"/>
      <c r="LSI119" s="19"/>
      <c r="LSJ119" s="19"/>
      <c r="LSK119" s="19"/>
      <c r="LSL119" s="19"/>
      <c r="LSM119" s="19"/>
      <c r="LSN119" s="19"/>
      <c r="LSO119" s="19"/>
      <c r="LSP119" s="197"/>
      <c r="LSQ119" s="196"/>
      <c r="LSR119" s="196"/>
      <c r="LSS119" s="195"/>
      <c r="LST119" s="196"/>
      <c r="LSU119" s="195"/>
      <c r="LSV119" s="195"/>
      <c r="LSW119" s="195"/>
      <c r="LSX119" s="18"/>
      <c r="LSY119" s="19"/>
      <c r="LSZ119" s="19"/>
      <c r="LTA119" s="19"/>
      <c r="LTB119" s="19"/>
      <c r="LTC119" s="19"/>
      <c r="LTD119" s="19"/>
      <c r="LTE119" s="19"/>
      <c r="LTF119" s="197"/>
      <c r="LTG119" s="196"/>
      <c r="LTH119" s="196"/>
      <c r="LTI119" s="195"/>
      <c r="LTJ119" s="196"/>
      <c r="LTK119" s="195"/>
      <c r="LTL119" s="195"/>
      <c r="LTM119" s="195"/>
      <c r="LTN119" s="18"/>
      <c r="LTO119" s="19"/>
      <c r="LTP119" s="19"/>
      <c r="LTQ119" s="19"/>
      <c r="LTR119" s="19"/>
      <c r="LTS119" s="19"/>
      <c r="LTT119" s="19"/>
      <c r="LTU119" s="19"/>
      <c r="LTV119" s="197"/>
      <c r="LTW119" s="196"/>
      <c r="LTX119" s="196"/>
      <c r="LTY119" s="195"/>
      <c r="LTZ119" s="196"/>
      <c r="LUA119" s="195"/>
      <c r="LUB119" s="195"/>
      <c r="LUC119" s="195"/>
      <c r="LUD119" s="18"/>
      <c r="LUE119" s="19"/>
      <c r="LUF119" s="19"/>
      <c r="LUG119" s="19"/>
      <c r="LUH119" s="19"/>
      <c r="LUI119" s="19"/>
      <c r="LUJ119" s="19"/>
      <c r="LUK119" s="19"/>
      <c r="LUL119" s="197"/>
      <c r="LUM119" s="196"/>
      <c r="LUN119" s="196"/>
      <c r="LUO119" s="195"/>
      <c r="LUP119" s="196"/>
      <c r="LUQ119" s="195"/>
      <c r="LUR119" s="195"/>
      <c r="LUS119" s="195"/>
      <c r="LUT119" s="18"/>
      <c r="LUU119" s="19"/>
      <c r="LUV119" s="19"/>
      <c r="LUW119" s="19"/>
      <c r="LUX119" s="19"/>
      <c r="LUY119" s="19"/>
      <c r="LUZ119" s="19"/>
      <c r="LVA119" s="19"/>
      <c r="LVB119" s="197"/>
      <c r="LVC119" s="196"/>
      <c r="LVD119" s="196"/>
      <c r="LVE119" s="195"/>
      <c r="LVF119" s="196"/>
      <c r="LVG119" s="195"/>
      <c r="LVH119" s="195"/>
      <c r="LVI119" s="195"/>
      <c r="LVJ119" s="18"/>
      <c r="LVK119" s="19"/>
      <c r="LVL119" s="19"/>
      <c r="LVM119" s="19"/>
      <c r="LVN119" s="19"/>
      <c r="LVO119" s="19"/>
      <c r="LVP119" s="19"/>
      <c r="LVQ119" s="19"/>
      <c r="LVR119" s="197"/>
      <c r="LVS119" s="196"/>
      <c r="LVT119" s="196"/>
      <c r="LVU119" s="195"/>
      <c r="LVV119" s="196"/>
      <c r="LVW119" s="195"/>
      <c r="LVX119" s="195"/>
      <c r="LVY119" s="195"/>
      <c r="LVZ119" s="18"/>
      <c r="LWA119" s="19"/>
      <c r="LWB119" s="19"/>
      <c r="LWC119" s="19"/>
      <c r="LWD119" s="19"/>
      <c r="LWE119" s="19"/>
      <c r="LWF119" s="19"/>
      <c r="LWG119" s="19"/>
      <c r="LWH119" s="197"/>
      <c r="LWI119" s="196"/>
      <c r="LWJ119" s="196"/>
      <c r="LWK119" s="195"/>
      <c r="LWL119" s="196"/>
      <c r="LWM119" s="195"/>
      <c r="LWN119" s="195"/>
      <c r="LWO119" s="195"/>
      <c r="LWP119" s="18"/>
      <c r="LWQ119" s="19"/>
      <c r="LWR119" s="19"/>
      <c r="LWS119" s="19"/>
      <c r="LWT119" s="19"/>
      <c r="LWU119" s="19"/>
      <c r="LWV119" s="19"/>
      <c r="LWW119" s="19"/>
      <c r="LWX119" s="197"/>
      <c r="LWY119" s="196"/>
      <c r="LWZ119" s="196"/>
      <c r="LXA119" s="195"/>
      <c r="LXB119" s="196"/>
      <c r="LXC119" s="195"/>
      <c r="LXD119" s="195"/>
      <c r="LXE119" s="195"/>
      <c r="LXF119" s="18"/>
      <c r="LXG119" s="19"/>
      <c r="LXH119" s="19"/>
      <c r="LXI119" s="19"/>
      <c r="LXJ119" s="19"/>
      <c r="LXK119" s="19"/>
      <c r="LXL119" s="19"/>
      <c r="LXM119" s="19"/>
      <c r="LXN119" s="197"/>
      <c r="LXO119" s="196"/>
      <c r="LXP119" s="196"/>
      <c r="LXQ119" s="195"/>
      <c r="LXR119" s="196"/>
      <c r="LXS119" s="195"/>
      <c r="LXT119" s="195"/>
      <c r="LXU119" s="195"/>
      <c r="LXV119" s="18"/>
      <c r="LXW119" s="19"/>
      <c r="LXX119" s="19"/>
      <c r="LXY119" s="19"/>
      <c r="LXZ119" s="19"/>
      <c r="LYA119" s="19"/>
      <c r="LYB119" s="19"/>
      <c r="LYC119" s="19"/>
      <c r="LYD119" s="197"/>
      <c r="LYE119" s="196"/>
      <c r="LYF119" s="196"/>
      <c r="LYG119" s="195"/>
      <c r="LYH119" s="196"/>
      <c r="LYI119" s="195"/>
      <c r="LYJ119" s="195"/>
      <c r="LYK119" s="195"/>
      <c r="LYL119" s="18"/>
      <c r="LYM119" s="19"/>
      <c r="LYN119" s="19"/>
      <c r="LYO119" s="19"/>
      <c r="LYP119" s="19"/>
      <c r="LYQ119" s="19"/>
      <c r="LYR119" s="19"/>
      <c r="LYS119" s="19"/>
      <c r="LYT119" s="197"/>
      <c r="LYU119" s="196"/>
      <c r="LYV119" s="196"/>
      <c r="LYW119" s="195"/>
      <c r="LYX119" s="196"/>
      <c r="LYY119" s="195"/>
      <c r="LYZ119" s="195"/>
      <c r="LZA119" s="195"/>
      <c r="LZB119" s="18"/>
      <c r="LZC119" s="19"/>
      <c r="LZD119" s="19"/>
      <c r="LZE119" s="19"/>
      <c r="LZF119" s="19"/>
      <c r="LZG119" s="19"/>
      <c r="LZH119" s="19"/>
      <c r="LZI119" s="19"/>
      <c r="LZJ119" s="197"/>
      <c r="LZK119" s="196"/>
      <c r="LZL119" s="196"/>
      <c r="LZM119" s="195"/>
      <c r="LZN119" s="196"/>
      <c r="LZO119" s="195"/>
      <c r="LZP119" s="195"/>
      <c r="LZQ119" s="195"/>
      <c r="LZR119" s="18"/>
      <c r="LZS119" s="19"/>
      <c r="LZT119" s="19"/>
      <c r="LZU119" s="19"/>
      <c r="LZV119" s="19"/>
      <c r="LZW119" s="19"/>
      <c r="LZX119" s="19"/>
      <c r="LZY119" s="19"/>
      <c r="LZZ119" s="197"/>
      <c r="MAA119" s="196"/>
      <c r="MAB119" s="196"/>
      <c r="MAC119" s="195"/>
      <c r="MAD119" s="196"/>
      <c r="MAE119" s="195"/>
      <c r="MAF119" s="195"/>
      <c r="MAG119" s="195"/>
      <c r="MAH119" s="18"/>
      <c r="MAI119" s="19"/>
      <c r="MAJ119" s="19"/>
      <c r="MAK119" s="19"/>
      <c r="MAL119" s="19"/>
      <c r="MAM119" s="19"/>
      <c r="MAN119" s="19"/>
      <c r="MAO119" s="19"/>
      <c r="MAP119" s="197"/>
      <c r="MAQ119" s="196"/>
      <c r="MAR119" s="196"/>
      <c r="MAS119" s="195"/>
      <c r="MAT119" s="196"/>
      <c r="MAU119" s="195"/>
      <c r="MAV119" s="195"/>
      <c r="MAW119" s="195"/>
      <c r="MAX119" s="18"/>
      <c r="MAY119" s="19"/>
      <c r="MAZ119" s="19"/>
      <c r="MBA119" s="19"/>
      <c r="MBB119" s="19"/>
      <c r="MBC119" s="19"/>
      <c r="MBD119" s="19"/>
      <c r="MBE119" s="19"/>
      <c r="MBF119" s="197"/>
      <c r="MBG119" s="196"/>
      <c r="MBH119" s="196"/>
      <c r="MBI119" s="195"/>
      <c r="MBJ119" s="196"/>
      <c r="MBK119" s="195"/>
      <c r="MBL119" s="195"/>
      <c r="MBM119" s="195"/>
      <c r="MBN119" s="18"/>
      <c r="MBO119" s="19"/>
      <c r="MBP119" s="19"/>
      <c r="MBQ119" s="19"/>
      <c r="MBR119" s="19"/>
      <c r="MBS119" s="19"/>
      <c r="MBT119" s="19"/>
      <c r="MBU119" s="19"/>
      <c r="MBV119" s="197"/>
      <c r="MBW119" s="196"/>
      <c r="MBX119" s="196"/>
      <c r="MBY119" s="195"/>
      <c r="MBZ119" s="196"/>
      <c r="MCA119" s="195"/>
      <c r="MCB119" s="195"/>
      <c r="MCC119" s="195"/>
      <c r="MCD119" s="18"/>
      <c r="MCE119" s="19"/>
      <c r="MCF119" s="19"/>
      <c r="MCG119" s="19"/>
      <c r="MCH119" s="19"/>
      <c r="MCI119" s="19"/>
      <c r="MCJ119" s="19"/>
      <c r="MCK119" s="19"/>
      <c r="MCL119" s="197"/>
      <c r="MCM119" s="196"/>
      <c r="MCN119" s="196"/>
      <c r="MCO119" s="195"/>
      <c r="MCP119" s="196"/>
      <c r="MCQ119" s="195"/>
      <c r="MCR119" s="195"/>
      <c r="MCS119" s="195"/>
      <c r="MCT119" s="18"/>
      <c r="MCU119" s="19"/>
      <c r="MCV119" s="19"/>
      <c r="MCW119" s="19"/>
      <c r="MCX119" s="19"/>
      <c r="MCY119" s="19"/>
      <c r="MCZ119" s="19"/>
      <c r="MDA119" s="19"/>
      <c r="MDB119" s="197"/>
      <c r="MDC119" s="196"/>
      <c r="MDD119" s="196"/>
      <c r="MDE119" s="195"/>
      <c r="MDF119" s="196"/>
      <c r="MDG119" s="195"/>
      <c r="MDH119" s="195"/>
      <c r="MDI119" s="195"/>
      <c r="MDJ119" s="18"/>
      <c r="MDK119" s="19"/>
      <c r="MDL119" s="19"/>
      <c r="MDM119" s="19"/>
      <c r="MDN119" s="19"/>
      <c r="MDO119" s="19"/>
      <c r="MDP119" s="19"/>
      <c r="MDQ119" s="19"/>
      <c r="MDR119" s="197"/>
      <c r="MDS119" s="196"/>
      <c r="MDT119" s="196"/>
      <c r="MDU119" s="195"/>
      <c r="MDV119" s="196"/>
      <c r="MDW119" s="195"/>
      <c r="MDX119" s="195"/>
      <c r="MDY119" s="195"/>
      <c r="MDZ119" s="18"/>
      <c r="MEA119" s="19"/>
      <c r="MEB119" s="19"/>
      <c r="MEC119" s="19"/>
      <c r="MED119" s="19"/>
      <c r="MEE119" s="19"/>
      <c r="MEF119" s="19"/>
      <c r="MEG119" s="19"/>
      <c r="MEH119" s="197"/>
      <c r="MEI119" s="196"/>
      <c r="MEJ119" s="196"/>
      <c r="MEK119" s="195"/>
      <c r="MEL119" s="196"/>
      <c r="MEM119" s="195"/>
      <c r="MEN119" s="195"/>
      <c r="MEO119" s="195"/>
      <c r="MEP119" s="18"/>
      <c r="MEQ119" s="19"/>
      <c r="MER119" s="19"/>
      <c r="MES119" s="19"/>
      <c r="MET119" s="19"/>
      <c r="MEU119" s="19"/>
      <c r="MEV119" s="19"/>
      <c r="MEW119" s="19"/>
      <c r="MEX119" s="197"/>
      <c r="MEY119" s="196"/>
      <c r="MEZ119" s="196"/>
      <c r="MFA119" s="195"/>
      <c r="MFB119" s="196"/>
      <c r="MFC119" s="195"/>
      <c r="MFD119" s="195"/>
      <c r="MFE119" s="195"/>
      <c r="MFF119" s="18"/>
      <c r="MFG119" s="19"/>
      <c r="MFH119" s="19"/>
      <c r="MFI119" s="19"/>
      <c r="MFJ119" s="19"/>
      <c r="MFK119" s="19"/>
      <c r="MFL119" s="19"/>
      <c r="MFM119" s="19"/>
      <c r="MFN119" s="197"/>
      <c r="MFO119" s="196"/>
      <c r="MFP119" s="196"/>
      <c r="MFQ119" s="195"/>
      <c r="MFR119" s="196"/>
      <c r="MFS119" s="195"/>
      <c r="MFT119" s="195"/>
      <c r="MFU119" s="195"/>
      <c r="MFV119" s="18"/>
      <c r="MFW119" s="19"/>
      <c r="MFX119" s="19"/>
      <c r="MFY119" s="19"/>
      <c r="MFZ119" s="19"/>
      <c r="MGA119" s="19"/>
      <c r="MGB119" s="19"/>
      <c r="MGC119" s="19"/>
      <c r="MGD119" s="197"/>
      <c r="MGE119" s="196"/>
      <c r="MGF119" s="196"/>
      <c r="MGG119" s="195"/>
      <c r="MGH119" s="196"/>
      <c r="MGI119" s="195"/>
      <c r="MGJ119" s="195"/>
      <c r="MGK119" s="195"/>
      <c r="MGL119" s="18"/>
      <c r="MGM119" s="19"/>
      <c r="MGN119" s="19"/>
      <c r="MGO119" s="19"/>
      <c r="MGP119" s="19"/>
      <c r="MGQ119" s="19"/>
      <c r="MGR119" s="19"/>
      <c r="MGS119" s="19"/>
      <c r="MGT119" s="197"/>
      <c r="MGU119" s="196"/>
      <c r="MGV119" s="196"/>
      <c r="MGW119" s="195"/>
      <c r="MGX119" s="196"/>
      <c r="MGY119" s="195"/>
      <c r="MGZ119" s="195"/>
      <c r="MHA119" s="195"/>
      <c r="MHB119" s="18"/>
      <c r="MHC119" s="19"/>
      <c r="MHD119" s="19"/>
      <c r="MHE119" s="19"/>
      <c r="MHF119" s="19"/>
      <c r="MHG119" s="19"/>
      <c r="MHH119" s="19"/>
      <c r="MHI119" s="19"/>
      <c r="MHJ119" s="197"/>
      <c r="MHK119" s="196"/>
      <c r="MHL119" s="196"/>
      <c r="MHM119" s="195"/>
      <c r="MHN119" s="196"/>
      <c r="MHO119" s="195"/>
      <c r="MHP119" s="195"/>
      <c r="MHQ119" s="195"/>
      <c r="MHR119" s="18"/>
      <c r="MHS119" s="19"/>
      <c r="MHT119" s="19"/>
      <c r="MHU119" s="19"/>
      <c r="MHV119" s="19"/>
      <c r="MHW119" s="19"/>
      <c r="MHX119" s="19"/>
      <c r="MHY119" s="19"/>
      <c r="MHZ119" s="197"/>
      <c r="MIA119" s="196"/>
      <c r="MIB119" s="196"/>
      <c r="MIC119" s="195"/>
      <c r="MID119" s="196"/>
      <c r="MIE119" s="195"/>
      <c r="MIF119" s="195"/>
      <c r="MIG119" s="195"/>
      <c r="MIH119" s="18"/>
      <c r="MII119" s="19"/>
      <c r="MIJ119" s="19"/>
      <c r="MIK119" s="19"/>
      <c r="MIL119" s="19"/>
      <c r="MIM119" s="19"/>
      <c r="MIN119" s="19"/>
      <c r="MIO119" s="19"/>
      <c r="MIP119" s="197"/>
      <c r="MIQ119" s="196"/>
      <c r="MIR119" s="196"/>
      <c r="MIS119" s="195"/>
      <c r="MIT119" s="196"/>
      <c r="MIU119" s="195"/>
      <c r="MIV119" s="195"/>
      <c r="MIW119" s="195"/>
      <c r="MIX119" s="18"/>
      <c r="MIY119" s="19"/>
      <c r="MIZ119" s="19"/>
      <c r="MJA119" s="19"/>
      <c r="MJB119" s="19"/>
      <c r="MJC119" s="19"/>
      <c r="MJD119" s="19"/>
      <c r="MJE119" s="19"/>
      <c r="MJF119" s="197"/>
      <c r="MJG119" s="196"/>
      <c r="MJH119" s="196"/>
      <c r="MJI119" s="195"/>
      <c r="MJJ119" s="196"/>
      <c r="MJK119" s="195"/>
      <c r="MJL119" s="195"/>
      <c r="MJM119" s="195"/>
      <c r="MJN119" s="18"/>
      <c r="MJO119" s="19"/>
      <c r="MJP119" s="19"/>
      <c r="MJQ119" s="19"/>
      <c r="MJR119" s="19"/>
      <c r="MJS119" s="19"/>
      <c r="MJT119" s="19"/>
      <c r="MJU119" s="19"/>
      <c r="MJV119" s="197"/>
      <c r="MJW119" s="196"/>
      <c r="MJX119" s="196"/>
      <c r="MJY119" s="195"/>
      <c r="MJZ119" s="196"/>
      <c r="MKA119" s="195"/>
      <c r="MKB119" s="195"/>
      <c r="MKC119" s="195"/>
      <c r="MKD119" s="18"/>
      <c r="MKE119" s="19"/>
      <c r="MKF119" s="19"/>
      <c r="MKG119" s="19"/>
      <c r="MKH119" s="19"/>
      <c r="MKI119" s="19"/>
      <c r="MKJ119" s="19"/>
      <c r="MKK119" s="19"/>
      <c r="MKL119" s="197"/>
      <c r="MKM119" s="196"/>
      <c r="MKN119" s="196"/>
      <c r="MKO119" s="195"/>
      <c r="MKP119" s="196"/>
      <c r="MKQ119" s="195"/>
      <c r="MKR119" s="195"/>
      <c r="MKS119" s="195"/>
      <c r="MKT119" s="18"/>
      <c r="MKU119" s="19"/>
      <c r="MKV119" s="19"/>
      <c r="MKW119" s="19"/>
      <c r="MKX119" s="19"/>
      <c r="MKY119" s="19"/>
      <c r="MKZ119" s="19"/>
      <c r="MLA119" s="19"/>
      <c r="MLB119" s="197"/>
      <c r="MLC119" s="196"/>
      <c r="MLD119" s="196"/>
      <c r="MLE119" s="195"/>
      <c r="MLF119" s="196"/>
      <c r="MLG119" s="195"/>
      <c r="MLH119" s="195"/>
      <c r="MLI119" s="195"/>
      <c r="MLJ119" s="18"/>
      <c r="MLK119" s="19"/>
      <c r="MLL119" s="19"/>
      <c r="MLM119" s="19"/>
      <c r="MLN119" s="19"/>
      <c r="MLO119" s="19"/>
      <c r="MLP119" s="19"/>
      <c r="MLQ119" s="19"/>
      <c r="MLR119" s="197"/>
      <c r="MLS119" s="196"/>
      <c r="MLT119" s="196"/>
      <c r="MLU119" s="195"/>
      <c r="MLV119" s="196"/>
      <c r="MLW119" s="195"/>
      <c r="MLX119" s="195"/>
      <c r="MLY119" s="195"/>
      <c r="MLZ119" s="18"/>
      <c r="MMA119" s="19"/>
      <c r="MMB119" s="19"/>
      <c r="MMC119" s="19"/>
      <c r="MMD119" s="19"/>
      <c r="MME119" s="19"/>
      <c r="MMF119" s="19"/>
      <c r="MMG119" s="19"/>
      <c r="MMH119" s="197"/>
      <c r="MMI119" s="196"/>
      <c r="MMJ119" s="196"/>
      <c r="MMK119" s="195"/>
      <c r="MML119" s="196"/>
      <c r="MMM119" s="195"/>
      <c r="MMN119" s="195"/>
      <c r="MMO119" s="195"/>
      <c r="MMP119" s="18"/>
      <c r="MMQ119" s="19"/>
      <c r="MMR119" s="19"/>
      <c r="MMS119" s="19"/>
      <c r="MMT119" s="19"/>
      <c r="MMU119" s="19"/>
      <c r="MMV119" s="19"/>
      <c r="MMW119" s="19"/>
      <c r="MMX119" s="197"/>
      <c r="MMY119" s="196"/>
      <c r="MMZ119" s="196"/>
      <c r="MNA119" s="195"/>
      <c r="MNB119" s="196"/>
      <c r="MNC119" s="195"/>
      <c r="MND119" s="195"/>
      <c r="MNE119" s="195"/>
      <c r="MNF119" s="18"/>
      <c r="MNG119" s="19"/>
      <c r="MNH119" s="19"/>
      <c r="MNI119" s="19"/>
      <c r="MNJ119" s="19"/>
      <c r="MNK119" s="19"/>
      <c r="MNL119" s="19"/>
      <c r="MNM119" s="19"/>
      <c r="MNN119" s="197"/>
      <c r="MNO119" s="196"/>
      <c r="MNP119" s="196"/>
      <c r="MNQ119" s="195"/>
      <c r="MNR119" s="196"/>
      <c r="MNS119" s="195"/>
      <c r="MNT119" s="195"/>
      <c r="MNU119" s="195"/>
      <c r="MNV119" s="18"/>
      <c r="MNW119" s="19"/>
      <c r="MNX119" s="19"/>
      <c r="MNY119" s="19"/>
      <c r="MNZ119" s="19"/>
      <c r="MOA119" s="19"/>
      <c r="MOB119" s="19"/>
      <c r="MOC119" s="19"/>
      <c r="MOD119" s="197"/>
      <c r="MOE119" s="196"/>
      <c r="MOF119" s="196"/>
      <c r="MOG119" s="195"/>
      <c r="MOH119" s="196"/>
      <c r="MOI119" s="195"/>
      <c r="MOJ119" s="195"/>
      <c r="MOK119" s="195"/>
      <c r="MOL119" s="18"/>
      <c r="MOM119" s="19"/>
      <c r="MON119" s="19"/>
      <c r="MOO119" s="19"/>
      <c r="MOP119" s="19"/>
      <c r="MOQ119" s="19"/>
      <c r="MOR119" s="19"/>
      <c r="MOS119" s="19"/>
      <c r="MOT119" s="197"/>
      <c r="MOU119" s="196"/>
      <c r="MOV119" s="196"/>
      <c r="MOW119" s="195"/>
      <c r="MOX119" s="196"/>
      <c r="MOY119" s="195"/>
      <c r="MOZ119" s="195"/>
      <c r="MPA119" s="195"/>
      <c r="MPB119" s="18"/>
      <c r="MPC119" s="19"/>
      <c r="MPD119" s="19"/>
      <c r="MPE119" s="19"/>
      <c r="MPF119" s="19"/>
      <c r="MPG119" s="19"/>
      <c r="MPH119" s="19"/>
      <c r="MPI119" s="19"/>
      <c r="MPJ119" s="197"/>
      <c r="MPK119" s="196"/>
      <c r="MPL119" s="196"/>
      <c r="MPM119" s="195"/>
      <c r="MPN119" s="196"/>
      <c r="MPO119" s="195"/>
      <c r="MPP119" s="195"/>
      <c r="MPQ119" s="195"/>
      <c r="MPR119" s="18"/>
      <c r="MPS119" s="19"/>
      <c r="MPT119" s="19"/>
      <c r="MPU119" s="19"/>
      <c r="MPV119" s="19"/>
      <c r="MPW119" s="19"/>
      <c r="MPX119" s="19"/>
      <c r="MPY119" s="19"/>
      <c r="MPZ119" s="197"/>
      <c r="MQA119" s="196"/>
      <c r="MQB119" s="196"/>
      <c r="MQC119" s="195"/>
      <c r="MQD119" s="196"/>
      <c r="MQE119" s="195"/>
      <c r="MQF119" s="195"/>
      <c r="MQG119" s="195"/>
      <c r="MQH119" s="18"/>
      <c r="MQI119" s="19"/>
      <c r="MQJ119" s="19"/>
      <c r="MQK119" s="19"/>
      <c r="MQL119" s="19"/>
      <c r="MQM119" s="19"/>
      <c r="MQN119" s="19"/>
      <c r="MQO119" s="19"/>
      <c r="MQP119" s="197"/>
      <c r="MQQ119" s="196"/>
      <c r="MQR119" s="196"/>
      <c r="MQS119" s="195"/>
      <c r="MQT119" s="196"/>
      <c r="MQU119" s="195"/>
      <c r="MQV119" s="195"/>
      <c r="MQW119" s="195"/>
      <c r="MQX119" s="18"/>
      <c r="MQY119" s="19"/>
      <c r="MQZ119" s="19"/>
      <c r="MRA119" s="19"/>
      <c r="MRB119" s="19"/>
      <c r="MRC119" s="19"/>
      <c r="MRD119" s="19"/>
      <c r="MRE119" s="19"/>
      <c r="MRF119" s="197"/>
      <c r="MRG119" s="196"/>
      <c r="MRH119" s="196"/>
      <c r="MRI119" s="195"/>
      <c r="MRJ119" s="196"/>
      <c r="MRK119" s="195"/>
      <c r="MRL119" s="195"/>
      <c r="MRM119" s="195"/>
      <c r="MRN119" s="18"/>
      <c r="MRO119" s="19"/>
      <c r="MRP119" s="19"/>
      <c r="MRQ119" s="19"/>
      <c r="MRR119" s="19"/>
      <c r="MRS119" s="19"/>
      <c r="MRT119" s="19"/>
      <c r="MRU119" s="19"/>
      <c r="MRV119" s="197"/>
      <c r="MRW119" s="196"/>
      <c r="MRX119" s="196"/>
      <c r="MRY119" s="195"/>
      <c r="MRZ119" s="196"/>
      <c r="MSA119" s="195"/>
      <c r="MSB119" s="195"/>
      <c r="MSC119" s="195"/>
      <c r="MSD119" s="18"/>
      <c r="MSE119" s="19"/>
      <c r="MSF119" s="19"/>
      <c r="MSG119" s="19"/>
      <c r="MSH119" s="19"/>
      <c r="MSI119" s="19"/>
      <c r="MSJ119" s="19"/>
      <c r="MSK119" s="19"/>
      <c r="MSL119" s="197"/>
      <c r="MSM119" s="196"/>
      <c r="MSN119" s="196"/>
      <c r="MSO119" s="195"/>
      <c r="MSP119" s="196"/>
      <c r="MSQ119" s="195"/>
      <c r="MSR119" s="195"/>
      <c r="MSS119" s="195"/>
      <c r="MST119" s="18"/>
      <c r="MSU119" s="19"/>
      <c r="MSV119" s="19"/>
      <c r="MSW119" s="19"/>
      <c r="MSX119" s="19"/>
      <c r="MSY119" s="19"/>
      <c r="MSZ119" s="19"/>
      <c r="MTA119" s="19"/>
      <c r="MTB119" s="197"/>
      <c r="MTC119" s="196"/>
      <c r="MTD119" s="196"/>
      <c r="MTE119" s="195"/>
      <c r="MTF119" s="196"/>
      <c r="MTG119" s="195"/>
      <c r="MTH119" s="195"/>
      <c r="MTI119" s="195"/>
      <c r="MTJ119" s="18"/>
      <c r="MTK119" s="19"/>
      <c r="MTL119" s="19"/>
      <c r="MTM119" s="19"/>
      <c r="MTN119" s="19"/>
      <c r="MTO119" s="19"/>
      <c r="MTP119" s="19"/>
      <c r="MTQ119" s="19"/>
      <c r="MTR119" s="197"/>
      <c r="MTS119" s="196"/>
      <c r="MTT119" s="196"/>
      <c r="MTU119" s="195"/>
      <c r="MTV119" s="196"/>
      <c r="MTW119" s="195"/>
      <c r="MTX119" s="195"/>
      <c r="MTY119" s="195"/>
      <c r="MTZ119" s="18"/>
      <c r="MUA119" s="19"/>
      <c r="MUB119" s="19"/>
      <c r="MUC119" s="19"/>
      <c r="MUD119" s="19"/>
      <c r="MUE119" s="19"/>
      <c r="MUF119" s="19"/>
      <c r="MUG119" s="19"/>
      <c r="MUH119" s="197"/>
      <c r="MUI119" s="196"/>
      <c r="MUJ119" s="196"/>
      <c r="MUK119" s="195"/>
      <c r="MUL119" s="196"/>
      <c r="MUM119" s="195"/>
      <c r="MUN119" s="195"/>
      <c r="MUO119" s="195"/>
      <c r="MUP119" s="18"/>
      <c r="MUQ119" s="19"/>
      <c r="MUR119" s="19"/>
      <c r="MUS119" s="19"/>
      <c r="MUT119" s="19"/>
      <c r="MUU119" s="19"/>
      <c r="MUV119" s="19"/>
      <c r="MUW119" s="19"/>
      <c r="MUX119" s="197"/>
      <c r="MUY119" s="196"/>
      <c r="MUZ119" s="196"/>
      <c r="MVA119" s="195"/>
      <c r="MVB119" s="196"/>
      <c r="MVC119" s="195"/>
      <c r="MVD119" s="195"/>
      <c r="MVE119" s="195"/>
      <c r="MVF119" s="18"/>
      <c r="MVG119" s="19"/>
      <c r="MVH119" s="19"/>
      <c r="MVI119" s="19"/>
      <c r="MVJ119" s="19"/>
      <c r="MVK119" s="19"/>
      <c r="MVL119" s="19"/>
      <c r="MVM119" s="19"/>
      <c r="MVN119" s="197"/>
      <c r="MVO119" s="196"/>
      <c r="MVP119" s="196"/>
      <c r="MVQ119" s="195"/>
      <c r="MVR119" s="196"/>
      <c r="MVS119" s="195"/>
      <c r="MVT119" s="195"/>
      <c r="MVU119" s="195"/>
      <c r="MVV119" s="18"/>
      <c r="MVW119" s="19"/>
      <c r="MVX119" s="19"/>
      <c r="MVY119" s="19"/>
      <c r="MVZ119" s="19"/>
      <c r="MWA119" s="19"/>
      <c r="MWB119" s="19"/>
      <c r="MWC119" s="19"/>
      <c r="MWD119" s="197"/>
      <c r="MWE119" s="196"/>
      <c r="MWF119" s="196"/>
      <c r="MWG119" s="195"/>
      <c r="MWH119" s="196"/>
      <c r="MWI119" s="195"/>
      <c r="MWJ119" s="195"/>
      <c r="MWK119" s="195"/>
      <c r="MWL119" s="18"/>
      <c r="MWM119" s="19"/>
      <c r="MWN119" s="19"/>
      <c r="MWO119" s="19"/>
      <c r="MWP119" s="19"/>
      <c r="MWQ119" s="19"/>
      <c r="MWR119" s="19"/>
      <c r="MWS119" s="19"/>
      <c r="MWT119" s="197"/>
      <c r="MWU119" s="196"/>
      <c r="MWV119" s="196"/>
      <c r="MWW119" s="195"/>
      <c r="MWX119" s="196"/>
      <c r="MWY119" s="195"/>
      <c r="MWZ119" s="195"/>
      <c r="MXA119" s="195"/>
      <c r="MXB119" s="18"/>
      <c r="MXC119" s="19"/>
      <c r="MXD119" s="19"/>
      <c r="MXE119" s="19"/>
      <c r="MXF119" s="19"/>
      <c r="MXG119" s="19"/>
      <c r="MXH119" s="19"/>
      <c r="MXI119" s="19"/>
      <c r="MXJ119" s="197"/>
      <c r="MXK119" s="196"/>
      <c r="MXL119" s="196"/>
      <c r="MXM119" s="195"/>
      <c r="MXN119" s="196"/>
      <c r="MXO119" s="195"/>
      <c r="MXP119" s="195"/>
      <c r="MXQ119" s="195"/>
      <c r="MXR119" s="18"/>
      <c r="MXS119" s="19"/>
      <c r="MXT119" s="19"/>
      <c r="MXU119" s="19"/>
      <c r="MXV119" s="19"/>
      <c r="MXW119" s="19"/>
      <c r="MXX119" s="19"/>
      <c r="MXY119" s="19"/>
      <c r="MXZ119" s="197"/>
      <c r="MYA119" s="196"/>
      <c r="MYB119" s="196"/>
      <c r="MYC119" s="195"/>
      <c r="MYD119" s="196"/>
      <c r="MYE119" s="195"/>
      <c r="MYF119" s="195"/>
      <c r="MYG119" s="195"/>
      <c r="MYH119" s="18"/>
      <c r="MYI119" s="19"/>
      <c r="MYJ119" s="19"/>
      <c r="MYK119" s="19"/>
      <c r="MYL119" s="19"/>
      <c r="MYM119" s="19"/>
      <c r="MYN119" s="19"/>
      <c r="MYO119" s="19"/>
      <c r="MYP119" s="197"/>
      <c r="MYQ119" s="196"/>
      <c r="MYR119" s="196"/>
      <c r="MYS119" s="195"/>
      <c r="MYT119" s="196"/>
      <c r="MYU119" s="195"/>
      <c r="MYV119" s="195"/>
      <c r="MYW119" s="195"/>
      <c r="MYX119" s="18"/>
      <c r="MYY119" s="19"/>
      <c r="MYZ119" s="19"/>
      <c r="MZA119" s="19"/>
      <c r="MZB119" s="19"/>
      <c r="MZC119" s="19"/>
      <c r="MZD119" s="19"/>
      <c r="MZE119" s="19"/>
      <c r="MZF119" s="197"/>
      <c r="MZG119" s="196"/>
      <c r="MZH119" s="196"/>
      <c r="MZI119" s="195"/>
      <c r="MZJ119" s="196"/>
      <c r="MZK119" s="195"/>
      <c r="MZL119" s="195"/>
      <c r="MZM119" s="195"/>
      <c r="MZN119" s="18"/>
      <c r="MZO119" s="19"/>
      <c r="MZP119" s="19"/>
      <c r="MZQ119" s="19"/>
      <c r="MZR119" s="19"/>
      <c r="MZS119" s="19"/>
      <c r="MZT119" s="19"/>
      <c r="MZU119" s="19"/>
      <c r="MZV119" s="197"/>
      <c r="MZW119" s="196"/>
      <c r="MZX119" s="196"/>
      <c r="MZY119" s="195"/>
      <c r="MZZ119" s="196"/>
      <c r="NAA119" s="195"/>
      <c r="NAB119" s="195"/>
      <c r="NAC119" s="195"/>
      <c r="NAD119" s="18"/>
      <c r="NAE119" s="19"/>
      <c r="NAF119" s="19"/>
      <c r="NAG119" s="19"/>
      <c r="NAH119" s="19"/>
      <c r="NAI119" s="19"/>
      <c r="NAJ119" s="19"/>
      <c r="NAK119" s="19"/>
      <c r="NAL119" s="197"/>
      <c r="NAM119" s="196"/>
      <c r="NAN119" s="196"/>
      <c r="NAO119" s="195"/>
      <c r="NAP119" s="196"/>
      <c r="NAQ119" s="195"/>
      <c r="NAR119" s="195"/>
      <c r="NAS119" s="195"/>
      <c r="NAT119" s="18"/>
      <c r="NAU119" s="19"/>
      <c r="NAV119" s="19"/>
      <c r="NAW119" s="19"/>
      <c r="NAX119" s="19"/>
      <c r="NAY119" s="19"/>
      <c r="NAZ119" s="19"/>
      <c r="NBA119" s="19"/>
      <c r="NBB119" s="197"/>
      <c r="NBC119" s="196"/>
      <c r="NBD119" s="196"/>
      <c r="NBE119" s="195"/>
      <c r="NBF119" s="196"/>
      <c r="NBG119" s="195"/>
      <c r="NBH119" s="195"/>
      <c r="NBI119" s="195"/>
      <c r="NBJ119" s="18"/>
      <c r="NBK119" s="19"/>
      <c r="NBL119" s="19"/>
      <c r="NBM119" s="19"/>
      <c r="NBN119" s="19"/>
      <c r="NBO119" s="19"/>
      <c r="NBP119" s="19"/>
      <c r="NBQ119" s="19"/>
      <c r="NBR119" s="197"/>
      <c r="NBS119" s="196"/>
      <c r="NBT119" s="196"/>
      <c r="NBU119" s="195"/>
      <c r="NBV119" s="196"/>
      <c r="NBW119" s="195"/>
      <c r="NBX119" s="195"/>
      <c r="NBY119" s="195"/>
      <c r="NBZ119" s="18"/>
      <c r="NCA119" s="19"/>
      <c r="NCB119" s="19"/>
      <c r="NCC119" s="19"/>
      <c r="NCD119" s="19"/>
      <c r="NCE119" s="19"/>
      <c r="NCF119" s="19"/>
      <c r="NCG119" s="19"/>
      <c r="NCH119" s="197"/>
      <c r="NCI119" s="196"/>
      <c r="NCJ119" s="196"/>
      <c r="NCK119" s="195"/>
      <c r="NCL119" s="196"/>
      <c r="NCM119" s="195"/>
      <c r="NCN119" s="195"/>
      <c r="NCO119" s="195"/>
      <c r="NCP119" s="18"/>
      <c r="NCQ119" s="19"/>
      <c r="NCR119" s="19"/>
      <c r="NCS119" s="19"/>
      <c r="NCT119" s="19"/>
      <c r="NCU119" s="19"/>
      <c r="NCV119" s="19"/>
      <c r="NCW119" s="19"/>
      <c r="NCX119" s="197"/>
      <c r="NCY119" s="196"/>
      <c r="NCZ119" s="196"/>
      <c r="NDA119" s="195"/>
      <c r="NDB119" s="196"/>
      <c r="NDC119" s="195"/>
      <c r="NDD119" s="195"/>
      <c r="NDE119" s="195"/>
      <c r="NDF119" s="18"/>
      <c r="NDG119" s="19"/>
      <c r="NDH119" s="19"/>
      <c r="NDI119" s="19"/>
      <c r="NDJ119" s="19"/>
      <c r="NDK119" s="19"/>
      <c r="NDL119" s="19"/>
      <c r="NDM119" s="19"/>
      <c r="NDN119" s="197"/>
      <c r="NDO119" s="196"/>
      <c r="NDP119" s="196"/>
      <c r="NDQ119" s="195"/>
      <c r="NDR119" s="196"/>
      <c r="NDS119" s="195"/>
      <c r="NDT119" s="195"/>
      <c r="NDU119" s="195"/>
      <c r="NDV119" s="18"/>
      <c r="NDW119" s="19"/>
      <c r="NDX119" s="19"/>
      <c r="NDY119" s="19"/>
      <c r="NDZ119" s="19"/>
      <c r="NEA119" s="19"/>
      <c r="NEB119" s="19"/>
      <c r="NEC119" s="19"/>
      <c r="NED119" s="197"/>
      <c r="NEE119" s="196"/>
      <c r="NEF119" s="196"/>
      <c r="NEG119" s="195"/>
      <c r="NEH119" s="196"/>
      <c r="NEI119" s="195"/>
      <c r="NEJ119" s="195"/>
      <c r="NEK119" s="195"/>
      <c r="NEL119" s="18"/>
      <c r="NEM119" s="19"/>
      <c r="NEN119" s="19"/>
      <c r="NEO119" s="19"/>
      <c r="NEP119" s="19"/>
      <c r="NEQ119" s="19"/>
      <c r="NER119" s="19"/>
      <c r="NES119" s="19"/>
      <c r="NET119" s="197"/>
      <c r="NEU119" s="196"/>
      <c r="NEV119" s="196"/>
      <c r="NEW119" s="195"/>
      <c r="NEX119" s="196"/>
      <c r="NEY119" s="195"/>
      <c r="NEZ119" s="195"/>
      <c r="NFA119" s="195"/>
      <c r="NFB119" s="18"/>
      <c r="NFC119" s="19"/>
      <c r="NFD119" s="19"/>
      <c r="NFE119" s="19"/>
      <c r="NFF119" s="19"/>
      <c r="NFG119" s="19"/>
      <c r="NFH119" s="19"/>
      <c r="NFI119" s="19"/>
      <c r="NFJ119" s="197"/>
      <c r="NFK119" s="196"/>
      <c r="NFL119" s="196"/>
      <c r="NFM119" s="195"/>
      <c r="NFN119" s="196"/>
      <c r="NFO119" s="195"/>
      <c r="NFP119" s="195"/>
      <c r="NFQ119" s="195"/>
      <c r="NFR119" s="18"/>
      <c r="NFS119" s="19"/>
      <c r="NFT119" s="19"/>
      <c r="NFU119" s="19"/>
      <c r="NFV119" s="19"/>
      <c r="NFW119" s="19"/>
      <c r="NFX119" s="19"/>
      <c r="NFY119" s="19"/>
      <c r="NFZ119" s="197"/>
      <c r="NGA119" s="196"/>
      <c r="NGB119" s="196"/>
      <c r="NGC119" s="195"/>
      <c r="NGD119" s="196"/>
      <c r="NGE119" s="195"/>
      <c r="NGF119" s="195"/>
      <c r="NGG119" s="195"/>
      <c r="NGH119" s="18"/>
      <c r="NGI119" s="19"/>
      <c r="NGJ119" s="19"/>
      <c r="NGK119" s="19"/>
      <c r="NGL119" s="19"/>
      <c r="NGM119" s="19"/>
      <c r="NGN119" s="19"/>
      <c r="NGO119" s="19"/>
      <c r="NGP119" s="197"/>
      <c r="NGQ119" s="196"/>
      <c r="NGR119" s="196"/>
      <c r="NGS119" s="195"/>
      <c r="NGT119" s="196"/>
      <c r="NGU119" s="195"/>
      <c r="NGV119" s="195"/>
      <c r="NGW119" s="195"/>
      <c r="NGX119" s="18"/>
      <c r="NGY119" s="19"/>
      <c r="NGZ119" s="19"/>
      <c r="NHA119" s="19"/>
      <c r="NHB119" s="19"/>
      <c r="NHC119" s="19"/>
      <c r="NHD119" s="19"/>
      <c r="NHE119" s="19"/>
      <c r="NHF119" s="197"/>
      <c r="NHG119" s="196"/>
      <c r="NHH119" s="196"/>
      <c r="NHI119" s="195"/>
      <c r="NHJ119" s="196"/>
      <c r="NHK119" s="195"/>
      <c r="NHL119" s="195"/>
      <c r="NHM119" s="195"/>
      <c r="NHN119" s="18"/>
      <c r="NHO119" s="19"/>
      <c r="NHP119" s="19"/>
      <c r="NHQ119" s="19"/>
      <c r="NHR119" s="19"/>
      <c r="NHS119" s="19"/>
      <c r="NHT119" s="19"/>
      <c r="NHU119" s="19"/>
      <c r="NHV119" s="197"/>
      <c r="NHW119" s="196"/>
      <c r="NHX119" s="196"/>
      <c r="NHY119" s="195"/>
      <c r="NHZ119" s="196"/>
      <c r="NIA119" s="195"/>
      <c r="NIB119" s="195"/>
      <c r="NIC119" s="195"/>
      <c r="NID119" s="18"/>
      <c r="NIE119" s="19"/>
      <c r="NIF119" s="19"/>
      <c r="NIG119" s="19"/>
      <c r="NIH119" s="19"/>
      <c r="NII119" s="19"/>
      <c r="NIJ119" s="19"/>
      <c r="NIK119" s="19"/>
      <c r="NIL119" s="197"/>
      <c r="NIM119" s="196"/>
      <c r="NIN119" s="196"/>
      <c r="NIO119" s="195"/>
      <c r="NIP119" s="196"/>
      <c r="NIQ119" s="195"/>
      <c r="NIR119" s="195"/>
      <c r="NIS119" s="195"/>
      <c r="NIT119" s="18"/>
      <c r="NIU119" s="19"/>
      <c r="NIV119" s="19"/>
      <c r="NIW119" s="19"/>
      <c r="NIX119" s="19"/>
      <c r="NIY119" s="19"/>
      <c r="NIZ119" s="19"/>
      <c r="NJA119" s="19"/>
      <c r="NJB119" s="197"/>
      <c r="NJC119" s="196"/>
      <c r="NJD119" s="196"/>
      <c r="NJE119" s="195"/>
      <c r="NJF119" s="196"/>
      <c r="NJG119" s="195"/>
      <c r="NJH119" s="195"/>
      <c r="NJI119" s="195"/>
      <c r="NJJ119" s="18"/>
      <c r="NJK119" s="19"/>
      <c r="NJL119" s="19"/>
      <c r="NJM119" s="19"/>
      <c r="NJN119" s="19"/>
      <c r="NJO119" s="19"/>
      <c r="NJP119" s="19"/>
      <c r="NJQ119" s="19"/>
      <c r="NJR119" s="197"/>
      <c r="NJS119" s="196"/>
      <c r="NJT119" s="196"/>
      <c r="NJU119" s="195"/>
      <c r="NJV119" s="196"/>
      <c r="NJW119" s="195"/>
      <c r="NJX119" s="195"/>
      <c r="NJY119" s="195"/>
      <c r="NJZ119" s="18"/>
      <c r="NKA119" s="19"/>
      <c r="NKB119" s="19"/>
      <c r="NKC119" s="19"/>
      <c r="NKD119" s="19"/>
      <c r="NKE119" s="19"/>
      <c r="NKF119" s="19"/>
      <c r="NKG119" s="19"/>
      <c r="NKH119" s="197"/>
      <c r="NKI119" s="196"/>
      <c r="NKJ119" s="196"/>
      <c r="NKK119" s="195"/>
      <c r="NKL119" s="196"/>
      <c r="NKM119" s="195"/>
      <c r="NKN119" s="195"/>
      <c r="NKO119" s="195"/>
      <c r="NKP119" s="18"/>
      <c r="NKQ119" s="19"/>
      <c r="NKR119" s="19"/>
      <c r="NKS119" s="19"/>
      <c r="NKT119" s="19"/>
      <c r="NKU119" s="19"/>
      <c r="NKV119" s="19"/>
      <c r="NKW119" s="19"/>
      <c r="NKX119" s="197"/>
      <c r="NKY119" s="196"/>
      <c r="NKZ119" s="196"/>
      <c r="NLA119" s="195"/>
      <c r="NLB119" s="196"/>
      <c r="NLC119" s="195"/>
      <c r="NLD119" s="195"/>
      <c r="NLE119" s="195"/>
      <c r="NLF119" s="18"/>
      <c r="NLG119" s="19"/>
      <c r="NLH119" s="19"/>
      <c r="NLI119" s="19"/>
      <c r="NLJ119" s="19"/>
      <c r="NLK119" s="19"/>
      <c r="NLL119" s="19"/>
      <c r="NLM119" s="19"/>
      <c r="NLN119" s="197"/>
      <c r="NLO119" s="196"/>
      <c r="NLP119" s="196"/>
      <c r="NLQ119" s="195"/>
      <c r="NLR119" s="196"/>
      <c r="NLS119" s="195"/>
      <c r="NLT119" s="195"/>
      <c r="NLU119" s="195"/>
      <c r="NLV119" s="18"/>
      <c r="NLW119" s="19"/>
      <c r="NLX119" s="19"/>
      <c r="NLY119" s="19"/>
      <c r="NLZ119" s="19"/>
      <c r="NMA119" s="19"/>
      <c r="NMB119" s="19"/>
      <c r="NMC119" s="19"/>
      <c r="NMD119" s="197"/>
      <c r="NME119" s="196"/>
      <c r="NMF119" s="196"/>
      <c r="NMG119" s="195"/>
      <c r="NMH119" s="196"/>
      <c r="NMI119" s="195"/>
      <c r="NMJ119" s="195"/>
      <c r="NMK119" s="195"/>
      <c r="NML119" s="18"/>
      <c r="NMM119" s="19"/>
      <c r="NMN119" s="19"/>
      <c r="NMO119" s="19"/>
      <c r="NMP119" s="19"/>
      <c r="NMQ119" s="19"/>
      <c r="NMR119" s="19"/>
      <c r="NMS119" s="19"/>
      <c r="NMT119" s="197"/>
      <c r="NMU119" s="196"/>
      <c r="NMV119" s="196"/>
      <c r="NMW119" s="195"/>
      <c r="NMX119" s="196"/>
      <c r="NMY119" s="195"/>
      <c r="NMZ119" s="195"/>
      <c r="NNA119" s="195"/>
      <c r="NNB119" s="18"/>
      <c r="NNC119" s="19"/>
      <c r="NND119" s="19"/>
      <c r="NNE119" s="19"/>
      <c r="NNF119" s="19"/>
      <c r="NNG119" s="19"/>
      <c r="NNH119" s="19"/>
      <c r="NNI119" s="19"/>
      <c r="NNJ119" s="197"/>
      <c r="NNK119" s="196"/>
      <c r="NNL119" s="196"/>
      <c r="NNM119" s="195"/>
      <c r="NNN119" s="196"/>
      <c r="NNO119" s="195"/>
      <c r="NNP119" s="195"/>
      <c r="NNQ119" s="195"/>
      <c r="NNR119" s="18"/>
      <c r="NNS119" s="19"/>
      <c r="NNT119" s="19"/>
      <c r="NNU119" s="19"/>
      <c r="NNV119" s="19"/>
      <c r="NNW119" s="19"/>
      <c r="NNX119" s="19"/>
      <c r="NNY119" s="19"/>
      <c r="NNZ119" s="197"/>
      <c r="NOA119" s="196"/>
      <c r="NOB119" s="196"/>
      <c r="NOC119" s="195"/>
      <c r="NOD119" s="196"/>
      <c r="NOE119" s="195"/>
      <c r="NOF119" s="195"/>
      <c r="NOG119" s="195"/>
      <c r="NOH119" s="18"/>
      <c r="NOI119" s="19"/>
      <c r="NOJ119" s="19"/>
      <c r="NOK119" s="19"/>
      <c r="NOL119" s="19"/>
      <c r="NOM119" s="19"/>
      <c r="NON119" s="19"/>
      <c r="NOO119" s="19"/>
      <c r="NOP119" s="197"/>
      <c r="NOQ119" s="196"/>
      <c r="NOR119" s="196"/>
      <c r="NOS119" s="195"/>
      <c r="NOT119" s="196"/>
      <c r="NOU119" s="195"/>
      <c r="NOV119" s="195"/>
      <c r="NOW119" s="195"/>
      <c r="NOX119" s="18"/>
      <c r="NOY119" s="19"/>
      <c r="NOZ119" s="19"/>
      <c r="NPA119" s="19"/>
      <c r="NPB119" s="19"/>
      <c r="NPC119" s="19"/>
      <c r="NPD119" s="19"/>
      <c r="NPE119" s="19"/>
      <c r="NPF119" s="197"/>
      <c r="NPG119" s="196"/>
      <c r="NPH119" s="196"/>
      <c r="NPI119" s="195"/>
      <c r="NPJ119" s="196"/>
      <c r="NPK119" s="195"/>
      <c r="NPL119" s="195"/>
      <c r="NPM119" s="195"/>
      <c r="NPN119" s="18"/>
      <c r="NPO119" s="19"/>
      <c r="NPP119" s="19"/>
      <c r="NPQ119" s="19"/>
      <c r="NPR119" s="19"/>
      <c r="NPS119" s="19"/>
      <c r="NPT119" s="19"/>
      <c r="NPU119" s="19"/>
      <c r="NPV119" s="197"/>
      <c r="NPW119" s="196"/>
      <c r="NPX119" s="196"/>
      <c r="NPY119" s="195"/>
      <c r="NPZ119" s="196"/>
      <c r="NQA119" s="195"/>
      <c r="NQB119" s="195"/>
      <c r="NQC119" s="195"/>
      <c r="NQD119" s="18"/>
      <c r="NQE119" s="19"/>
      <c r="NQF119" s="19"/>
      <c r="NQG119" s="19"/>
      <c r="NQH119" s="19"/>
      <c r="NQI119" s="19"/>
      <c r="NQJ119" s="19"/>
      <c r="NQK119" s="19"/>
      <c r="NQL119" s="197"/>
      <c r="NQM119" s="196"/>
      <c r="NQN119" s="196"/>
      <c r="NQO119" s="195"/>
      <c r="NQP119" s="196"/>
      <c r="NQQ119" s="195"/>
      <c r="NQR119" s="195"/>
      <c r="NQS119" s="195"/>
      <c r="NQT119" s="18"/>
      <c r="NQU119" s="19"/>
      <c r="NQV119" s="19"/>
      <c r="NQW119" s="19"/>
      <c r="NQX119" s="19"/>
      <c r="NQY119" s="19"/>
      <c r="NQZ119" s="19"/>
      <c r="NRA119" s="19"/>
      <c r="NRB119" s="197"/>
      <c r="NRC119" s="196"/>
      <c r="NRD119" s="196"/>
      <c r="NRE119" s="195"/>
      <c r="NRF119" s="196"/>
      <c r="NRG119" s="195"/>
      <c r="NRH119" s="195"/>
      <c r="NRI119" s="195"/>
      <c r="NRJ119" s="18"/>
      <c r="NRK119" s="19"/>
      <c r="NRL119" s="19"/>
      <c r="NRM119" s="19"/>
      <c r="NRN119" s="19"/>
      <c r="NRO119" s="19"/>
      <c r="NRP119" s="19"/>
      <c r="NRQ119" s="19"/>
      <c r="NRR119" s="197"/>
      <c r="NRS119" s="196"/>
      <c r="NRT119" s="196"/>
      <c r="NRU119" s="195"/>
      <c r="NRV119" s="196"/>
      <c r="NRW119" s="195"/>
      <c r="NRX119" s="195"/>
      <c r="NRY119" s="195"/>
      <c r="NRZ119" s="18"/>
      <c r="NSA119" s="19"/>
      <c r="NSB119" s="19"/>
      <c r="NSC119" s="19"/>
      <c r="NSD119" s="19"/>
      <c r="NSE119" s="19"/>
      <c r="NSF119" s="19"/>
      <c r="NSG119" s="19"/>
      <c r="NSH119" s="197"/>
      <c r="NSI119" s="196"/>
      <c r="NSJ119" s="196"/>
      <c r="NSK119" s="195"/>
      <c r="NSL119" s="196"/>
      <c r="NSM119" s="195"/>
      <c r="NSN119" s="195"/>
      <c r="NSO119" s="195"/>
      <c r="NSP119" s="18"/>
      <c r="NSQ119" s="19"/>
      <c r="NSR119" s="19"/>
      <c r="NSS119" s="19"/>
      <c r="NST119" s="19"/>
      <c r="NSU119" s="19"/>
      <c r="NSV119" s="19"/>
      <c r="NSW119" s="19"/>
      <c r="NSX119" s="197"/>
      <c r="NSY119" s="196"/>
      <c r="NSZ119" s="196"/>
      <c r="NTA119" s="195"/>
      <c r="NTB119" s="196"/>
      <c r="NTC119" s="195"/>
      <c r="NTD119" s="195"/>
      <c r="NTE119" s="195"/>
      <c r="NTF119" s="18"/>
      <c r="NTG119" s="19"/>
      <c r="NTH119" s="19"/>
      <c r="NTI119" s="19"/>
      <c r="NTJ119" s="19"/>
      <c r="NTK119" s="19"/>
      <c r="NTL119" s="19"/>
      <c r="NTM119" s="19"/>
      <c r="NTN119" s="197"/>
      <c r="NTO119" s="196"/>
      <c r="NTP119" s="196"/>
      <c r="NTQ119" s="195"/>
      <c r="NTR119" s="196"/>
      <c r="NTS119" s="195"/>
      <c r="NTT119" s="195"/>
      <c r="NTU119" s="195"/>
      <c r="NTV119" s="18"/>
      <c r="NTW119" s="19"/>
      <c r="NTX119" s="19"/>
      <c r="NTY119" s="19"/>
      <c r="NTZ119" s="19"/>
      <c r="NUA119" s="19"/>
      <c r="NUB119" s="19"/>
      <c r="NUC119" s="19"/>
      <c r="NUD119" s="197"/>
      <c r="NUE119" s="196"/>
      <c r="NUF119" s="196"/>
      <c r="NUG119" s="195"/>
      <c r="NUH119" s="196"/>
      <c r="NUI119" s="195"/>
      <c r="NUJ119" s="195"/>
      <c r="NUK119" s="195"/>
      <c r="NUL119" s="18"/>
      <c r="NUM119" s="19"/>
      <c r="NUN119" s="19"/>
      <c r="NUO119" s="19"/>
      <c r="NUP119" s="19"/>
      <c r="NUQ119" s="19"/>
      <c r="NUR119" s="19"/>
      <c r="NUS119" s="19"/>
      <c r="NUT119" s="197"/>
      <c r="NUU119" s="196"/>
      <c r="NUV119" s="196"/>
      <c r="NUW119" s="195"/>
      <c r="NUX119" s="196"/>
      <c r="NUY119" s="195"/>
      <c r="NUZ119" s="195"/>
      <c r="NVA119" s="195"/>
      <c r="NVB119" s="18"/>
      <c r="NVC119" s="19"/>
      <c r="NVD119" s="19"/>
      <c r="NVE119" s="19"/>
      <c r="NVF119" s="19"/>
      <c r="NVG119" s="19"/>
      <c r="NVH119" s="19"/>
      <c r="NVI119" s="19"/>
      <c r="NVJ119" s="197"/>
      <c r="NVK119" s="196"/>
      <c r="NVL119" s="196"/>
      <c r="NVM119" s="195"/>
      <c r="NVN119" s="196"/>
      <c r="NVO119" s="195"/>
      <c r="NVP119" s="195"/>
      <c r="NVQ119" s="195"/>
      <c r="NVR119" s="18"/>
      <c r="NVS119" s="19"/>
      <c r="NVT119" s="19"/>
      <c r="NVU119" s="19"/>
      <c r="NVV119" s="19"/>
      <c r="NVW119" s="19"/>
      <c r="NVX119" s="19"/>
      <c r="NVY119" s="19"/>
      <c r="NVZ119" s="197"/>
      <c r="NWA119" s="196"/>
      <c r="NWB119" s="196"/>
      <c r="NWC119" s="195"/>
      <c r="NWD119" s="196"/>
      <c r="NWE119" s="195"/>
      <c r="NWF119" s="195"/>
      <c r="NWG119" s="195"/>
      <c r="NWH119" s="18"/>
      <c r="NWI119" s="19"/>
      <c r="NWJ119" s="19"/>
      <c r="NWK119" s="19"/>
      <c r="NWL119" s="19"/>
      <c r="NWM119" s="19"/>
      <c r="NWN119" s="19"/>
      <c r="NWO119" s="19"/>
      <c r="NWP119" s="197"/>
      <c r="NWQ119" s="196"/>
      <c r="NWR119" s="196"/>
      <c r="NWS119" s="195"/>
      <c r="NWT119" s="196"/>
      <c r="NWU119" s="195"/>
      <c r="NWV119" s="195"/>
      <c r="NWW119" s="195"/>
      <c r="NWX119" s="18"/>
      <c r="NWY119" s="19"/>
      <c r="NWZ119" s="19"/>
      <c r="NXA119" s="19"/>
      <c r="NXB119" s="19"/>
      <c r="NXC119" s="19"/>
      <c r="NXD119" s="19"/>
      <c r="NXE119" s="19"/>
      <c r="NXF119" s="197"/>
      <c r="NXG119" s="196"/>
      <c r="NXH119" s="196"/>
      <c r="NXI119" s="195"/>
      <c r="NXJ119" s="196"/>
      <c r="NXK119" s="195"/>
      <c r="NXL119" s="195"/>
      <c r="NXM119" s="195"/>
      <c r="NXN119" s="18"/>
      <c r="NXO119" s="19"/>
      <c r="NXP119" s="19"/>
      <c r="NXQ119" s="19"/>
      <c r="NXR119" s="19"/>
      <c r="NXS119" s="19"/>
      <c r="NXT119" s="19"/>
      <c r="NXU119" s="19"/>
      <c r="NXV119" s="197"/>
      <c r="NXW119" s="196"/>
      <c r="NXX119" s="196"/>
      <c r="NXY119" s="195"/>
      <c r="NXZ119" s="196"/>
      <c r="NYA119" s="195"/>
      <c r="NYB119" s="195"/>
      <c r="NYC119" s="195"/>
      <c r="NYD119" s="18"/>
      <c r="NYE119" s="19"/>
      <c r="NYF119" s="19"/>
      <c r="NYG119" s="19"/>
      <c r="NYH119" s="19"/>
      <c r="NYI119" s="19"/>
      <c r="NYJ119" s="19"/>
      <c r="NYK119" s="19"/>
      <c r="NYL119" s="197"/>
      <c r="NYM119" s="196"/>
      <c r="NYN119" s="196"/>
      <c r="NYO119" s="195"/>
      <c r="NYP119" s="196"/>
      <c r="NYQ119" s="195"/>
      <c r="NYR119" s="195"/>
      <c r="NYS119" s="195"/>
      <c r="NYT119" s="18"/>
      <c r="NYU119" s="19"/>
      <c r="NYV119" s="19"/>
      <c r="NYW119" s="19"/>
      <c r="NYX119" s="19"/>
      <c r="NYY119" s="19"/>
      <c r="NYZ119" s="19"/>
      <c r="NZA119" s="19"/>
      <c r="NZB119" s="197"/>
      <c r="NZC119" s="196"/>
      <c r="NZD119" s="196"/>
      <c r="NZE119" s="195"/>
      <c r="NZF119" s="196"/>
      <c r="NZG119" s="195"/>
      <c r="NZH119" s="195"/>
      <c r="NZI119" s="195"/>
      <c r="NZJ119" s="18"/>
      <c r="NZK119" s="19"/>
      <c r="NZL119" s="19"/>
      <c r="NZM119" s="19"/>
      <c r="NZN119" s="19"/>
      <c r="NZO119" s="19"/>
      <c r="NZP119" s="19"/>
      <c r="NZQ119" s="19"/>
      <c r="NZR119" s="197"/>
      <c r="NZS119" s="196"/>
      <c r="NZT119" s="196"/>
      <c r="NZU119" s="195"/>
      <c r="NZV119" s="196"/>
      <c r="NZW119" s="195"/>
      <c r="NZX119" s="195"/>
      <c r="NZY119" s="195"/>
      <c r="NZZ119" s="18"/>
      <c r="OAA119" s="19"/>
      <c r="OAB119" s="19"/>
      <c r="OAC119" s="19"/>
      <c r="OAD119" s="19"/>
      <c r="OAE119" s="19"/>
      <c r="OAF119" s="19"/>
      <c r="OAG119" s="19"/>
      <c r="OAH119" s="197"/>
      <c r="OAI119" s="196"/>
      <c r="OAJ119" s="196"/>
      <c r="OAK119" s="195"/>
      <c r="OAL119" s="196"/>
      <c r="OAM119" s="195"/>
      <c r="OAN119" s="195"/>
      <c r="OAO119" s="195"/>
      <c r="OAP119" s="18"/>
      <c r="OAQ119" s="19"/>
      <c r="OAR119" s="19"/>
      <c r="OAS119" s="19"/>
      <c r="OAT119" s="19"/>
      <c r="OAU119" s="19"/>
      <c r="OAV119" s="19"/>
      <c r="OAW119" s="19"/>
      <c r="OAX119" s="197"/>
      <c r="OAY119" s="196"/>
      <c r="OAZ119" s="196"/>
      <c r="OBA119" s="195"/>
      <c r="OBB119" s="196"/>
      <c r="OBC119" s="195"/>
      <c r="OBD119" s="195"/>
      <c r="OBE119" s="195"/>
      <c r="OBF119" s="18"/>
      <c r="OBG119" s="19"/>
      <c r="OBH119" s="19"/>
      <c r="OBI119" s="19"/>
      <c r="OBJ119" s="19"/>
      <c r="OBK119" s="19"/>
      <c r="OBL119" s="19"/>
      <c r="OBM119" s="19"/>
      <c r="OBN119" s="197"/>
      <c r="OBO119" s="196"/>
      <c r="OBP119" s="196"/>
      <c r="OBQ119" s="195"/>
      <c r="OBR119" s="196"/>
      <c r="OBS119" s="195"/>
      <c r="OBT119" s="195"/>
      <c r="OBU119" s="195"/>
      <c r="OBV119" s="18"/>
      <c r="OBW119" s="19"/>
      <c r="OBX119" s="19"/>
      <c r="OBY119" s="19"/>
      <c r="OBZ119" s="19"/>
      <c r="OCA119" s="19"/>
      <c r="OCB119" s="19"/>
      <c r="OCC119" s="19"/>
      <c r="OCD119" s="197"/>
      <c r="OCE119" s="196"/>
      <c r="OCF119" s="196"/>
      <c r="OCG119" s="195"/>
      <c r="OCH119" s="196"/>
      <c r="OCI119" s="195"/>
      <c r="OCJ119" s="195"/>
      <c r="OCK119" s="195"/>
      <c r="OCL119" s="18"/>
      <c r="OCM119" s="19"/>
      <c r="OCN119" s="19"/>
      <c r="OCO119" s="19"/>
      <c r="OCP119" s="19"/>
      <c r="OCQ119" s="19"/>
      <c r="OCR119" s="19"/>
      <c r="OCS119" s="19"/>
      <c r="OCT119" s="197"/>
      <c r="OCU119" s="196"/>
      <c r="OCV119" s="196"/>
      <c r="OCW119" s="195"/>
      <c r="OCX119" s="196"/>
      <c r="OCY119" s="195"/>
      <c r="OCZ119" s="195"/>
      <c r="ODA119" s="195"/>
      <c r="ODB119" s="18"/>
      <c r="ODC119" s="19"/>
      <c r="ODD119" s="19"/>
      <c r="ODE119" s="19"/>
      <c r="ODF119" s="19"/>
      <c r="ODG119" s="19"/>
      <c r="ODH119" s="19"/>
      <c r="ODI119" s="19"/>
      <c r="ODJ119" s="197"/>
      <c r="ODK119" s="196"/>
      <c r="ODL119" s="196"/>
      <c r="ODM119" s="195"/>
      <c r="ODN119" s="196"/>
      <c r="ODO119" s="195"/>
      <c r="ODP119" s="195"/>
      <c r="ODQ119" s="195"/>
      <c r="ODR119" s="18"/>
      <c r="ODS119" s="19"/>
      <c r="ODT119" s="19"/>
      <c r="ODU119" s="19"/>
      <c r="ODV119" s="19"/>
      <c r="ODW119" s="19"/>
      <c r="ODX119" s="19"/>
      <c r="ODY119" s="19"/>
      <c r="ODZ119" s="197"/>
      <c r="OEA119" s="196"/>
      <c r="OEB119" s="196"/>
      <c r="OEC119" s="195"/>
      <c r="OED119" s="196"/>
      <c r="OEE119" s="195"/>
      <c r="OEF119" s="195"/>
      <c r="OEG119" s="195"/>
      <c r="OEH119" s="18"/>
      <c r="OEI119" s="19"/>
      <c r="OEJ119" s="19"/>
      <c r="OEK119" s="19"/>
      <c r="OEL119" s="19"/>
      <c r="OEM119" s="19"/>
      <c r="OEN119" s="19"/>
      <c r="OEO119" s="19"/>
      <c r="OEP119" s="197"/>
      <c r="OEQ119" s="196"/>
      <c r="OER119" s="196"/>
      <c r="OES119" s="195"/>
      <c r="OET119" s="196"/>
      <c r="OEU119" s="195"/>
      <c r="OEV119" s="195"/>
      <c r="OEW119" s="195"/>
      <c r="OEX119" s="18"/>
      <c r="OEY119" s="19"/>
      <c r="OEZ119" s="19"/>
      <c r="OFA119" s="19"/>
      <c r="OFB119" s="19"/>
      <c r="OFC119" s="19"/>
      <c r="OFD119" s="19"/>
      <c r="OFE119" s="19"/>
      <c r="OFF119" s="197"/>
      <c r="OFG119" s="196"/>
      <c r="OFH119" s="196"/>
      <c r="OFI119" s="195"/>
      <c r="OFJ119" s="196"/>
      <c r="OFK119" s="195"/>
      <c r="OFL119" s="195"/>
      <c r="OFM119" s="195"/>
      <c r="OFN119" s="18"/>
      <c r="OFO119" s="19"/>
      <c r="OFP119" s="19"/>
      <c r="OFQ119" s="19"/>
      <c r="OFR119" s="19"/>
      <c r="OFS119" s="19"/>
      <c r="OFT119" s="19"/>
      <c r="OFU119" s="19"/>
      <c r="OFV119" s="197"/>
      <c r="OFW119" s="196"/>
      <c r="OFX119" s="196"/>
      <c r="OFY119" s="195"/>
      <c r="OFZ119" s="196"/>
      <c r="OGA119" s="195"/>
      <c r="OGB119" s="195"/>
      <c r="OGC119" s="195"/>
      <c r="OGD119" s="18"/>
      <c r="OGE119" s="19"/>
      <c r="OGF119" s="19"/>
      <c r="OGG119" s="19"/>
      <c r="OGH119" s="19"/>
      <c r="OGI119" s="19"/>
      <c r="OGJ119" s="19"/>
      <c r="OGK119" s="19"/>
      <c r="OGL119" s="197"/>
      <c r="OGM119" s="196"/>
      <c r="OGN119" s="196"/>
      <c r="OGO119" s="195"/>
      <c r="OGP119" s="196"/>
      <c r="OGQ119" s="195"/>
      <c r="OGR119" s="195"/>
      <c r="OGS119" s="195"/>
      <c r="OGT119" s="18"/>
      <c r="OGU119" s="19"/>
      <c r="OGV119" s="19"/>
      <c r="OGW119" s="19"/>
      <c r="OGX119" s="19"/>
      <c r="OGY119" s="19"/>
      <c r="OGZ119" s="19"/>
      <c r="OHA119" s="19"/>
      <c r="OHB119" s="197"/>
      <c r="OHC119" s="196"/>
      <c r="OHD119" s="196"/>
      <c r="OHE119" s="195"/>
      <c r="OHF119" s="196"/>
      <c r="OHG119" s="195"/>
      <c r="OHH119" s="195"/>
      <c r="OHI119" s="195"/>
      <c r="OHJ119" s="18"/>
      <c r="OHK119" s="19"/>
      <c r="OHL119" s="19"/>
      <c r="OHM119" s="19"/>
      <c r="OHN119" s="19"/>
      <c r="OHO119" s="19"/>
      <c r="OHP119" s="19"/>
      <c r="OHQ119" s="19"/>
      <c r="OHR119" s="197"/>
      <c r="OHS119" s="196"/>
      <c r="OHT119" s="196"/>
      <c r="OHU119" s="195"/>
      <c r="OHV119" s="196"/>
      <c r="OHW119" s="195"/>
      <c r="OHX119" s="195"/>
      <c r="OHY119" s="195"/>
      <c r="OHZ119" s="18"/>
      <c r="OIA119" s="19"/>
      <c r="OIB119" s="19"/>
      <c r="OIC119" s="19"/>
      <c r="OID119" s="19"/>
      <c r="OIE119" s="19"/>
      <c r="OIF119" s="19"/>
      <c r="OIG119" s="19"/>
      <c r="OIH119" s="197"/>
      <c r="OII119" s="196"/>
      <c r="OIJ119" s="196"/>
      <c r="OIK119" s="195"/>
      <c r="OIL119" s="196"/>
      <c r="OIM119" s="195"/>
      <c r="OIN119" s="195"/>
      <c r="OIO119" s="195"/>
      <c r="OIP119" s="18"/>
      <c r="OIQ119" s="19"/>
      <c r="OIR119" s="19"/>
      <c r="OIS119" s="19"/>
      <c r="OIT119" s="19"/>
      <c r="OIU119" s="19"/>
      <c r="OIV119" s="19"/>
      <c r="OIW119" s="19"/>
      <c r="OIX119" s="197"/>
      <c r="OIY119" s="196"/>
      <c r="OIZ119" s="196"/>
      <c r="OJA119" s="195"/>
      <c r="OJB119" s="196"/>
      <c r="OJC119" s="195"/>
      <c r="OJD119" s="195"/>
      <c r="OJE119" s="195"/>
      <c r="OJF119" s="18"/>
      <c r="OJG119" s="19"/>
      <c r="OJH119" s="19"/>
      <c r="OJI119" s="19"/>
      <c r="OJJ119" s="19"/>
      <c r="OJK119" s="19"/>
      <c r="OJL119" s="19"/>
      <c r="OJM119" s="19"/>
      <c r="OJN119" s="197"/>
      <c r="OJO119" s="196"/>
      <c r="OJP119" s="196"/>
      <c r="OJQ119" s="195"/>
      <c r="OJR119" s="196"/>
      <c r="OJS119" s="195"/>
      <c r="OJT119" s="195"/>
      <c r="OJU119" s="195"/>
      <c r="OJV119" s="18"/>
      <c r="OJW119" s="19"/>
      <c r="OJX119" s="19"/>
      <c r="OJY119" s="19"/>
      <c r="OJZ119" s="19"/>
      <c r="OKA119" s="19"/>
      <c r="OKB119" s="19"/>
      <c r="OKC119" s="19"/>
      <c r="OKD119" s="197"/>
      <c r="OKE119" s="196"/>
      <c r="OKF119" s="196"/>
      <c r="OKG119" s="195"/>
      <c r="OKH119" s="196"/>
      <c r="OKI119" s="195"/>
      <c r="OKJ119" s="195"/>
      <c r="OKK119" s="195"/>
      <c r="OKL119" s="18"/>
      <c r="OKM119" s="19"/>
      <c r="OKN119" s="19"/>
      <c r="OKO119" s="19"/>
      <c r="OKP119" s="19"/>
      <c r="OKQ119" s="19"/>
      <c r="OKR119" s="19"/>
      <c r="OKS119" s="19"/>
      <c r="OKT119" s="197"/>
      <c r="OKU119" s="196"/>
      <c r="OKV119" s="196"/>
      <c r="OKW119" s="195"/>
      <c r="OKX119" s="196"/>
      <c r="OKY119" s="195"/>
      <c r="OKZ119" s="195"/>
      <c r="OLA119" s="195"/>
      <c r="OLB119" s="18"/>
      <c r="OLC119" s="19"/>
      <c r="OLD119" s="19"/>
      <c r="OLE119" s="19"/>
      <c r="OLF119" s="19"/>
      <c r="OLG119" s="19"/>
      <c r="OLH119" s="19"/>
      <c r="OLI119" s="19"/>
      <c r="OLJ119" s="197"/>
      <c r="OLK119" s="196"/>
      <c r="OLL119" s="196"/>
      <c r="OLM119" s="195"/>
      <c r="OLN119" s="196"/>
      <c r="OLO119" s="195"/>
      <c r="OLP119" s="195"/>
      <c r="OLQ119" s="195"/>
      <c r="OLR119" s="18"/>
      <c r="OLS119" s="19"/>
      <c r="OLT119" s="19"/>
      <c r="OLU119" s="19"/>
      <c r="OLV119" s="19"/>
      <c r="OLW119" s="19"/>
      <c r="OLX119" s="19"/>
      <c r="OLY119" s="19"/>
      <c r="OLZ119" s="197"/>
      <c r="OMA119" s="196"/>
      <c r="OMB119" s="196"/>
      <c r="OMC119" s="195"/>
      <c r="OMD119" s="196"/>
      <c r="OME119" s="195"/>
      <c r="OMF119" s="195"/>
      <c r="OMG119" s="195"/>
      <c r="OMH119" s="18"/>
      <c r="OMI119" s="19"/>
      <c r="OMJ119" s="19"/>
      <c r="OMK119" s="19"/>
      <c r="OML119" s="19"/>
      <c r="OMM119" s="19"/>
      <c r="OMN119" s="19"/>
      <c r="OMO119" s="19"/>
      <c r="OMP119" s="197"/>
      <c r="OMQ119" s="196"/>
      <c r="OMR119" s="196"/>
      <c r="OMS119" s="195"/>
      <c r="OMT119" s="196"/>
      <c r="OMU119" s="195"/>
      <c r="OMV119" s="195"/>
      <c r="OMW119" s="195"/>
      <c r="OMX119" s="18"/>
      <c r="OMY119" s="19"/>
      <c r="OMZ119" s="19"/>
      <c r="ONA119" s="19"/>
      <c r="ONB119" s="19"/>
      <c r="ONC119" s="19"/>
      <c r="OND119" s="19"/>
      <c r="ONE119" s="19"/>
      <c r="ONF119" s="197"/>
      <c r="ONG119" s="196"/>
      <c r="ONH119" s="196"/>
      <c r="ONI119" s="195"/>
      <c r="ONJ119" s="196"/>
      <c r="ONK119" s="195"/>
      <c r="ONL119" s="195"/>
      <c r="ONM119" s="195"/>
      <c r="ONN119" s="18"/>
      <c r="ONO119" s="19"/>
      <c r="ONP119" s="19"/>
      <c r="ONQ119" s="19"/>
      <c r="ONR119" s="19"/>
      <c r="ONS119" s="19"/>
      <c r="ONT119" s="19"/>
      <c r="ONU119" s="19"/>
      <c r="ONV119" s="197"/>
      <c r="ONW119" s="196"/>
      <c r="ONX119" s="196"/>
      <c r="ONY119" s="195"/>
      <c r="ONZ119" s="196"/>
      <c r="OOA119" s="195"/>
      <c r="OOB119" s="195"/>
      <c r="OOC119" s="195"/>
      <c r="OOD119" s="18"/>
      <c r="OOE119" s="19"/>
      <c r="OOF119" s="19"/>
      <c r="OOG119" s="19"/>
      <c r="OOH119" s="19"/>
      <c r="OOI119" s="19"/>
      <c r="OOJ119" s="19"/>
      <c r="OOK119" s="19"/>
      <c r="OOL119" s="197"/>
      <c r="OOM119" s="196"/>
      <c r="OON119" s="196"/>
      <c r="OOO119" s="195"/>
      <c r="OOP119" s="196"/>
      <c r="OOQ119" s="195"/>
      <c r="OOR119" s="195"/>
      <c r="OOS119" s="195"/>
      <c r="OOT119" s="18"/>
      <c r="OOU119" s="19"/>
      <c r="OOV119" s="19"/>
      <c r="OOW119" s="19"/>
      <c r="OOX119" s="19"/>
      <c r="OOY119" s="19"/>
      <c r="OOZ119" s="19"/>
      <c r="OPA119" s="19"/>
      <c r="OPB119" s="197"/>
      <c r="OPC119" s="196"/>
      <c r="OPD119" s="196"/>
      <c r="OPE119" s="195"/>
      <c r="OPF119" s="196"/>
      <c r="OPG119" s="195"/>
      <c r="OPH119" s="195"/>
      <c r="OPI119" s="195"/>
      <c r="OPJ119" s="18"/>
      <c r="OPK119" s="19"/>
      <c r="OPL119" s="19"/>
      <c r="OPM119" s="19"/>
      <c r="OPN119" s="19"/>
      <c r="OPO119" s="19"/>
      <c r="OPP119" s="19"/>
      <c r="OPQ119" s="19"/>
      <c r="OPR119" s="197"/>
      <c r="OPS119" s="196"/>
      <c r="OPT119" s="196"/>
      <c r="OPU119" s="195"/>
      <c r="OPV119" s="196"/>
      <c r="OPW119" s="195"/>
      <c r="OPX119" s="195"/>
      <c r="OPY119" s="195"/>
      <c r="OPZ119" s="18"/>
      <c r="OQA119" s="19"/>
      <c r="OQB119" s="19"/>
      <c r="OQC119" s="19"/>
      <c r="OQD119" s="19"/>
      <c r="OQE119" s="19"/>
      <c r="OQF119" s="19"/>
      <c r="OQG119" s="19"/>
      <c r="OQH119" s="197"/>
      <c r="OQI119" s="196"/>
      <c r="OQJ119" s="196"/>
      <c r="OQK119" s="195"/>
      <c r="OQL119" s="196"/>
      <c r="OQM119" s="195"/>
      <c r="OQN119" s="195"/>
      <c r="OQO119" s="195"/>
      <c r="OQP119" s="18"/>
      <c r="OQQ119" s="19"/>
      <c r="OQR119" s="19"/>
      <c r="OQS119" s="19"/>
      <c r="OQT119" s="19"/>
      <c r="OQU119" s="19"/>
      <c r="OQV119" s="19"/>
      <c r="OQW119" s="19"/>
      <c r="OQX119" s="197"/>
      <c r="OQY119" s="196"/>
      <c r="OQZ119" s="196"/>
      <c r="ORA119" s="195"/>
      <c r="ORB119" s="196"/>
      <c r="ORC119" s="195"/>
      <c r="ORD119" s="195"/>
      <c r="ORE119" s="195"/>
      <c r="ORF119" s="18"/>
      <c r="ORG119" s="19"/>
      <c r="ORH119" s="19"/>
      <c r="ORI119" s="19"/>
      <c r="ORJ119" s="19"/>
      <c r="ORK119" s="19"/>
      <c r="ORL119" s="19"/>
      <c r="ORM119" s="19"/>
      <c r="ORN119" s="197"/>
      <c r="ORO119" s="196"/>
      <c r="ORP119" s="196"/>
      <c r="ORQ119" s="195"/>
      <c r="ORR119" s="196"/>
      <c r="ORS119" s="195"/>
      <c r="ORT119" s="195"/>
      <c r="ORU119" s="195"/>
      <c r="ORV119" s="18"/>
      <c r="ORW119" s="19"/>
      <c r="ORX119" s="19"/>
      <c r="ORY119" s="19"/>
      <c r="ORZ119" s="19"/>
      <c r="OSA119" s="19"/>
      <c r="OSB119" s="19"/>
      <c r="OSC119" s="19"/>
      <c r="OSD119" s="197"/>
      <c r="OSE119" s="196"/>
      <c r="OSF119" s="196"/>
      <c r="OSG119" s="195"/>
      <c r="OSH119" s="196"/>
      <c r="OSI119" s="195"/>
      <c r="OSJ119" s="195"/>
      <c r="OSK119" s="195"/>
      <c r="OSL119" s="18"/>
      <c r="OSM119" s="19"/>
      <c r="OSN119" s="19"/>
      <c r="OSO119" s="19"/>
      <c r="OSP119" s="19"/>
      <c r="OSQ119" s="19"/>
      <c r="OSR119" s="19"/>
      <c r="OSS119" s="19"/>
      <c r="OST119" s="197"/>
      <c r="OSU119" s="196"/>
      <c r="OSV119" s="196"/>
      <c r="OSW119" s="195"/>
      <c r="OSX119" s="196"/>
      <c r="OSY119" s="195"/>
      <c r="OSZ119" s="195"/>
      <c r="OTA119" s="195"/>
      <c r="OTB119" s="18"/>
      <c r="OTC119" s="19"/>
      <c r="OTD119" s="19"/>
      <c r="OTE119" s="19"/>
      <c r="OTF119" s="19"/>
      <c r="OTG119" s="19"/>
      <c r="OTH119" s="19"/>
      <c r="OTI119" s="19"/>
      <c r="OTJ119" s="197"/>
      <c r="OTK119" s="196"/>
      <c r="OTL119" s="196"/>
      <c r="OTM119" s="195"/>
      <c r="OTN119" s="196"/>
      <c r="OTO119" s="195"/>
      <c r="OTP119" s="195"/>
      <c r="OTQ119" s="195"/>
      <c r="OTR119" s="18"/>
      <c r="OTS119" s="19"/>
      <c r="OTT119" s="19"/>
      <c r="OTU119" s="19"/>
      <c r="OTV119" s="19"/>
      <c r="OTW119" s="19"/>
      <c r="OTX119" s="19"/>
      <c r="OTY119" s="19"/>
      <c r="OTZ119" s="197"/>
      <c r="OUA119" s="196"/>
      <c r="OUB119" s="196"/>
      <c r="OUC119" s="195"/>
      <c r="OUD119" s="196"/>
      <c r="OUE119" s="195"/>
      <c r="OUF119" s="195"/>
      <c r="OUG119" s="195"/>
      <c r="OUH119" s="18"/>
      <c r="OUI119" s="19"/>
      <c r="OUJ119" s="19"/>
      <c r="OUK119" s="19"/>
      <c r="OUL119" s="19"/>
      <c r="OUM119" s="19"/>
      <c r="OUN119" s="19"/>
      <c r="OUO119" s="19"/>
      <c r="OUP119" s="197"/>
      <c r="OUQ119" s="196"/>
      <c r="OUR119" s="196"/>
      <c r="OUS119" s="195"/>
      <c r="OUT119" s="196"/>
      <c r="OUU119" s="195"/>
      <c r="OUV119" s="195"/>
      <c r="OUW119" s="195"/>
      <c r="OUX119" s="18"/>
      <c r="OUY119" s="19"/>
      <c r="OUZ119" s="19"/>
      <c r="OVA119" s="19"/>
      <c r="OVB119" s="19"/>
      <c r="OVC119" s="19"/>
      <c r="OVD119" s="19"/>
      <c r="OVE119" s="19"/>
      <c r="OVF119" s="197"/>
      <c r="OVG119" s="196"/>
      <c r="OVH119" s="196"/>
      <c r="OVI119" s="195"/>
      <c r="OVJ119" s="196"/>
      <c r="OVK119" s="195"/>
      <c r="OVL119" s="195"/>
      <c r="OVM119" s="195"/>
      <c r="OVN119" s="18"/>
      <c r="OVO119" s="19"/>
      <c r="OVP119" s="19"/>
      <c r="OVQ119" s="19"/>
      <c r="OVR119" s="19"/>
      <c r="OVS119" s="19"/>
      <c r="OVT119" s="19"/>
      <c r="OVU119" s="19"/>
      <c r="OVV119" s="197"/>
      <c r="OVW119" s="196"/>
      <c r="OVX119" s="196"/>
      <c r="OVY119" s="195"/>
      <c r="OVZ119" s="196"/>
      <c r="OWA119" s="195"/>
      <c r="OWB119" s="195"/>
      <c r="OWC119" s="195"/>
      <c r="OWD119" s="18"/>
      <c r="OWE119" s="19"/>
      <c r="OWF119" s="19"/>
      <c r="OWG119" s="19"/>
      <c r="OWH119" s="19"/>
      <c r="OWI119" s="19"/>
      <c r="OWJ119" s="19"/>
      <c r="OWK119" s="19"/>
      <c r="OWL119" s="197"/>
      <c r="OWM119" s="196"/>
      <c r="OWN119" s="196"/>
      <c r="OWO119" s="195"/>
      <c r="OWP119" s="196"/>
      <c r="OWQ119" s="195"/>
      <c r="OWR119" s="195"/>
      <c r="OWS119" s="195"/>
      <c r="OWT119" s="18"/>
      <c r="OWU119" s="19"/>
      <c r="OWV119" s="19"/>
      <c r="OWW119" s="19"/>
      <c r="OWX119" s="19"/>
      <c r="OWY119" s="19"/>
      <c r="OWZ119" s="19"/>
      <c r="OXA119" s="19"/>
      <c r="OXB119" s="197"/>
      <c r="OXC119" s="196"/>
      <c r="OXD119" s="196"/>
      <c r="OXE119" s="195"/>
      <c r="OXF119" s="196"/>
      <c r="OXG119" s="195"/>
      <c r="OXH119" s="195"/>
      <c r="OXI119" s="195"/>
      <c r="OXJ119" s="18"/>
      <c r="OXK119" s="19"/>
      <c r="OXL119" s="19"/>
      <c r="OXM119" s="19"/>
      <c r="OXN119" s="19"/>
      <c r="OXO119" s="19"/>
      <c r="OXP119" s="19"/>
      <c r="OXQ119" s="19"/>
      <c r="OXR119" s="197"/>
      <c r="OXS119" s="196"/>
      <c r="OXT119" s="196"/>
      <c r="OXU119" s="195"/>
      <c r="OXV119" s="196"/>
      <c r="OXW119" s="195"/>
      <c r="OXX119" s="195"/>
      <c r="OXY119" s="195"/>
      <c r="OXZ119" s="18"/>
      <c r="OYA119" s="19"/>
      <c r="OYB119" s="19"/>
      <c r="OYC119" s="19"/>
      <c r="OYD119" s="19"/>
      <c r="OYE119" s="19"/>
      <c r="OYF119" s="19"/>
      <c r="OYG119" s="19"/>
      <c r="OYH119" s="197"/>
      <c r="OYI119" s="196"/>
      <c r="OYJ119" s="196"/>
      <c r="OYK119" s="195"/>
      <c r="OYL119" s="196"/>
      <c r="OYM119" s="195"/>
      <c r="OYN119" s="195"/>
      <c r="OYO119" s="195"/>
      <c r="OYP119" s="18"/>
      <c r="OYQ119" s="19"/>
      <c r="OYR119" s="19"/>
      <c r="OYS119" s="19"/>
      <c r="OYT119" s="19"/>
      <c r="OYU119" s="19"/>
      <c r="OYV119" s="19"/>
      <c r="OYW119" s="19"/>
      <c r="OYX119" s="197"/>
      <c r="OYY119" s="196"/>
      <c r="OYZ119" s="196"/>
      <c r="OZA119" s="195"/>
      <c r="OZB119" s="196"/>
      <c r="OZC119" s="195"/>
      <c r="OZD119" s="195"/>
      <c r="OZE119" s="195"/>
      <c r="OZF119" s="18"/>
      <c r="OZG119" s="19"/>
      <c r="OZH119" s="19"/>
      <c r="OZI119" s="19"/>
      <c r="OZJ119" s="19"/>
      <c r="OZK119" s="19"/>
      <c r="OZL119" s="19"/>
      <c r="OZM119" s="19"/>
      <c r="OZN119" s="197"/>
      <c r="OZO119" s="196"/>
      <c r="OZP119" s="196"/>
      <c r="OZQ119" s="195"/>
      <c r="OZR119" s="196"/>
      <c r="OZS119" s="195"/>
      <c r="OZT119" s="195"/>
      <c r="OZU119" s="195"/>
      <c r="OZV119" s="18"/>
      <c r="OZW119" s="19"/>
      <c r="OZX119" s="19"/>
      <c r="OZY119" s="19"/>
      <c r="OZZ119" s="19"/>
      <c r="PAA119" s="19"/>
      <c r="PAB119" s="19"/>
      <c r="PAC119" s="19"/>
      <c r="PAD119" s="197"/>
      <c r="PAE119" s="196"/>
      <c r="PAF119" s="196"/>
      <c r="PAG119" s="195"/>
      <c r="PAH119" s="196"/>
      <c r="PAI119" s="195"/>
      <c r="PAJ119" s="195"/>
      <c r="PAK119" s="195"/>
      <c r="PAL119" s="18"/>
      <c r="PAM119" s="19"/>
      <c r="PAN119" s="19"/>
      <c r="PAO119" s="19"/>
      <c r="PAP119" s="19"/>
      <c r="PAQ119" s="19"/>
      <c r="PAR119" s="19"/>
      <c r="PAS119" s="19"/>
      <c r="PAT119" s="197"/>
      <c r="PAU119" s="196"/>
      <c r="PAV119" s="196"/>
      <c r="PAW119" s="195"/>
      <c r="PAX119" s="196"/>
      <c r="PAY119" s="195"/>
      <c r="PAZ119" s="195"/>
      <c r="PBA119" s="195"/>
      <c r="PBB119" s="18"/>
      <c r="PBC119" s="19"/>
      <c r="PBD119" s="19"/>
      <c r="PBE119" s="19"/>
      <c r="PBF119" s="19"/>
      <c r="PBG119" s="19"/>
      <c r="PBH119" s="19"/>
      <c r="PBI119" s="19"/>
      <c r="PBJ119" s="197"/>
      <c r="PBK119" s="196"/>
      <c r="PBL119" s="196"/>
      <c r="PBM119" s="195"/>
      <c r="PBN119" s="196"/>
      <c r="PBO119" s="195"/>
      <c r="PBP119" s="195"/>
      <c r="PBQ119" s="195"/>
      <c r="PBR119" s="18"/>
      <c r="PBS119" s="19"/>
      <c r="PBT119" s="19"/>
      <c r="PBU119" s="19"/>
      <c r="PBV119" s="19"/>
      <c r="PBW119" s="19"/>
      <c r="PBX119" s="19"/>
      <c r="PBY119" s="19"/>
      <c r="PBZ119" s="197"/>
      <c r="PCA119" s="196"/>
      <c r="PCB119" s="196"/>
      <c r="PCC119" s="195"/>
      <c r="PCD119" s="196"/>
      <c r="PCE119" s="195"/>
      <c r="PCF119" s="195"/>
      <c r="PCG119" s="195"/>
      <c r="PCH119" s="18"/>
      <c r="PCI119" s="19"/>
      <c r="PCJ119" s="19"/>
      <c r="PCK119" s="19"/>
      <c r="PCL119" s="19"/>
      <c r="PCM119" s="19"/>
      <c r="PCN119" s="19"/>
      <c r="PCO119" s="19"/>
      <c r="PCP119" s="197"/>
      <c r="PCQ119" s="196"/>
      <c r="PCR119" s="196"/>
      <c r="PCS119" s="195"/>
      <c r="PCT119" s="196"/>
      <c r="PCU119" s="195"/>
      <c r="PCV119" s="195"/>
      <c r="PCW119" s="195"/>
      <c r="PCX119" s="18"/>
      <c r="PCY119" s="19"/>
      <c r="PCZ119" s="19"/>
      <c r="PDA119" s="19"/>
      <c r="PDB119" s="19"/>
      <c r="PDC119" s="19"/>
      <c r="PDD119" s="19"/>
      <c r="PDE119" s="19"/>
      <c r="PDF119" s="197"/>
      <c r="PDG119" s="196"/>
      <c r="PDH119" s="196"/>
      <c r="PDI119" s="195"/>
      <c r="PDJ119" s="196"/>
      <c r="PDK119" s="195"/>
      <c r="PDL119" s="195"/>
      <c r="PDM119" s="195"/>
      <c r="PDN119" s="18"/>
      <c r="PDO119" s="19"/>
      <c r="PDP119" s="19"/>
      <c r="PDQ119" s="19"/>
      <c r="PDR119" s="19"/>
      <c r="PDS119" s="19"/>
      <c r="PDT119" s="19"/>
      <c r="PDU119" s="19"/>
      <c r="PDV119" s="197"/>
      <c r="PDW119" s="196"/>
      <c r="PDX119" s="196"/>
      <c r="PDY119" s="195"/>
      <c r="PDZ119" s="196"/>
      <c r="PEA119" s="195"/>
      <c r="PEB119" s="195"/>
      <c r="PEC119" s="195"/>
      <c r="PED119" s="18"/>
      <c r="PEE119" s="19"/>
      <c r="PEF119" s="19"/>
      <c r="PEG119" s="19"/>
      <c r="PEH119" s="19"/>
      <c r="PEI119" s="19"/>
      <c r="PEJ119" s="19"/>
      <c r="PEK119" s="19"/>
      <c r="PEL119" s="197"/>
      <c r="PEM119" s="196"/>
      <c r="PEN119" s="196"/>
      <c r="PEO119" s="195"/>
      <c r="PEP119" s="196"/>
      <c r="PEQ119" s="195"/>
      <c r="PER119" s="195"/>
      <c r="PES119" s="195"/>
      <c r="PET119" s="18"/>
      <c r="PEU119" s="19"/>
      <c r="PEV119" s="19"/>
      <c r="PEW119" s="19"/>
      <c r="PEX119" s="19"/>
      <c r="PEY119" s="19"/>
      <c r="PEZ119" s="19"/>
      <c r="PFA119" s="19"/>
      <c r="PFB119" s="197"/>
      <c r="PFC119" s="196"/>
      <c r="PFD119" s="196"/>
      <c r="PFE119" s="195"/>
      <c r="PFF119" s="196"/>
      <c r="PFG119" s="195"/>
      <c r="PFH119" s="195"/>
      <c r="PFI119" s="195"/>
      <c r="PFJ119" s="18"/>
      <c r="PFK119" s="19"/>
      <c r="PFL119" s="19"/>
      <c r="PFM119" s="19"/>
      <c r="PFN119" s="19"/>
      <c r="PFO119" s="19"/>
      <c r="PFP119" s="19"/>
      <c r="PFQ119" s="19"/>
      <c r="PFR119" s="197"/>
      <c r="PFS119" s="196"/>
      <c r="PFT119" s="196"/>
      <c r="PFU119" s="195"/>
      <c r="PFV119" s="196"/>
      <c r="PFW119" s="195"/>
      <c r="PFX119" s="195"/>
      <c r="PFY119" s="195"/>
      <c r="PFZ119" s="18"/>
      <c r="PGA119" s="19"/>
      <c r="PGB119" s="19"/>
      <c r="PGC119" s="19"/>
      <c r="PGD119" s="19"/>
      <c r="PGE119" s="19"/>
      <c r="PGF119" s="19"/>
      <c r="PGG119" s="19"/>
      <c r="PGH119" s="197"/>
      <c r="PGI119" s="196"/>
      <c r="PGJ119" s="196"/>
      <c r="PGK119" s="195"/>
      <c r="PGL119" s="196"/>
      <c r="PGM119" s="195"/>
      <c r="PGN119" s="195"/>
      <c r="PGO119" s="195"/>
      <c r="PGP119" s="18"/>
      <c r="PGQ119" s="19"/>
      <c r="PGR119" s="19"/>
      <c r="PGS119" s="19"/>
      <c r="PGT119" s="19"/>
      <c r="PGU119" s="19"/>
      <c r="PGV119" s="19"/>
      <c r="PGW119" s="19"/>
      <c r="PGX119" s="197"/>
      <c r="PGY119" s="196"/>
      <c r="PGZ119" s="196"/>
      <c r="PHA119" s="195"/>
      <c r="PHB119" s="196"/>
      <c r="PHC119" s="195"/>
      <c r="PHD119" s="195"/>
      <c r="PHE119" s="195"/>
      <c r="PHF119" s="18"/>
      <c r="PHG119" s="19"/>
      <c r="PHH119" s="19"/>
      <c r="PHI119" s="19"/>
      <c r="PHJ119" s="19"/>
      <c r="PHK119" s="19"/>
      <c r="PHL119" s="19"/>
      <c r="PHM119" s="19"/>
      <c r="PHN119" s="197"/>
      <c r="PHO119" s="196"/>
      <c r="PHP119" s="196"/>
      <c r="PHQ119" s="195"/>
      <c r="PHR119" s="196"/>
      <c r="PHS119" s="195"/>
      <c r="PHT119" s="195"/>
      <c r="PHU119" s="195"/>
      <c r="PHV119" s="18"/>
      <c r="PHW119" s="19"/>
      <c r="PHX119" s="19"/>
      <c r="PHY119" s="19"/>
      <c r="PHZ119" s="19"/>
      <c r="PIA119" s="19"/>
      <c r="PIB119" s="19"/>
      <c r="PIC119" s="19"/>
      <c r="PID119" s="197"/>
      <c r="PIE119" s="196"/>
      <c r="PIF119" s="196"/>
      <c r="PIG119" s="195"/>
      <c r="PIH119" s="196"/>
      <c r="PII119" s="195"/>
      <c r="PIJ119" s="195"/>
      <c r="PIK119" s="195"/>
      <c r="PIL119" s="18"/>
      <c r="PIM119" s="19"/>
      <c r="PIN119" s="19"/>
      <c r="PIO119" s="19"/>
      <c r="PIP119" s="19"/>
      <c r="PIQ119" s="19"/>
      <c r="PIR119" s="19"/>
      <c r="PIS119" s="19"/>
      <c r="PIT119" s="197"/>
      <c r="PIU119" s="196"/>
      <c r="PIV119" s="196"/>
      <c r="PIW119" s="195"/>
      <c r="PIX119" s="196"/>
      <c r="PIY119" s="195"/>
      <c r="PIZ119" s="195"/>
      <c r="PJA119" s="195"/>
      <c r="PJB119" s="18"/>
      <c r="PJC119" s="19"/>
      <c r="PJD119" s="19"/>
      <c r="PJE119" s="19"/>
      <c r="PJF119" s="19"/>
      <c r="PJG119" s="19"/>
      <c r="PJH119" s="19"/>
      <c r="PJI119" s="19"/>
      <c r="PJJ119" s="197"/>
      <c r="PJK119" s="196"/>
      <c r="PJL119" s="196"/>
      <c r="PJM119" s="195"/>
      <c r="PJN119" s="196"/>
      <c r="PJO119" s="195"/>
      <c r="PJP119" s="195"/>
      <c r="PJQ119" s="195"/>
      <c r="PJR119" s="18"/>
      <c r="PJS119" s="19"/>
      <c r="PJT119" s="19"/>
      <c r="PJU119" s="19"/>
      <c r="PJV119" s="19"/>
      <c r="PJW119" s="19"/>
      <c r="PJX119" s="19"/>
      <c r="PJY119" s="19"/>
      <c r="PJZ119" s="197"/>
      <c r="PKA119" s="196"/>
      <c r="PKB119" s="196"/>
      <c r="PKC119" s="195"/>
      <c r="PKD119" s="196"/>
      <c r="PKE119" s="195"/>
      <c r="PKF119" s="195"/>
      <c r="PKG119" s="195"/>
      <c r="PKH119" s="18"/>
      <c r="PKI119" s="19"/>
      <c r="PKJ119" s="19"/>
      <c r="PKK119" s="19"/>
      <c r="PKL119" s="19"/>
      <c r="PKM119" s="19"/>
      <c r="PKN119" s="19"/>
      <c r="PKO119" s="19"/>
      <c r="PKP119" s="197"/>
      <c r="PKQ119" s="196"/>
      <c r="PKR119" s="196"/>
      <c r="PKS119" s="195"/>
      <c r="PKT119" s="196"/>
      <c r="PKU119" s="195"/>
      <c r="PKV119" s="195"/>
      <c r="PKW119" s="195"/>
      <c r="PKX119" s="18"/>
      <c r="PKY119" s="19"/>
      <c r="PKZ119" s="19"/>
      <c r="PLA119" s="19"/>
      <c r="PLB119" s="19"/>
      <c r="PLC119" s="19"/>
      <c r="PLD119" s="19"/>
      <c r="PLE119" s="19"/>
      <c r="PLF119" s="197"/>
      <c r="PLG119" s="196"/>
      <c r="PLH119" s="196"/>
      <c r="PLI119" s="195"/>
      <c r="PLJ119" s="196"/>
      <c r="PLK119" s="195"/>
      <c r="PLL119" s="195"/>
      <c r="PLM119" s="195"/>
      <c r="PLN119" s="18"/>
      <c r="PLO119" s="19"/>
      <c r="PLP119" s="19"/>
      <c r="PLQ119" s="19"/>
      <c r="PLR119" s="19"/>
      <c r="PLS119" s="19"/>
      <c r="PLT119" s="19"/>
      <c r="PLU119" s="19"/>
      <c r="PLV119" s="197"/>
      <c r="PLW119" s="196"/>
      <c r="PLX119" s="196"/>
      <c r="PLY119" s="195"/>
      <c r="PLZ119" s="196"/>
      <c r="PMA119" s="195"/>
      <c r="PMB119" s="195"/>
      <c r="PMC119" s="195"/>
      <c r="PMD119" s="18"/>
      <c r="PME119" s="19"/>
      <c r="PMF119" s="19"/>
      <c r="PMG119" s="19"/>
      <c r="PMH119" s="19"/>
      <c r="PMI119" s="19"/>
      <c r="PMJ119" s="19"/>
      <c r="PMK119" s="19"/>
      <c r="PML119" s="197"/>
      <c r="PMM119" s="196"/>
      <c r="PMN119" s="196"/>
      <c r="PMO119" s="195"/>
      <c r="PMP119" s="196"/>
      <c r="PMQ119" s="195"/>
      <c r="PMR119" s="195"/>
      <c r="PMS119" s="195"/>
      <c r="PMT119" s="18"/>
      <c r="PMU119" s="19"/>
      <c r="PMV119" s="19"/>
      <c r="PMW119" s="19"/>
      <c r="PMX119" s="19"/>
      <c r="PMY119" s="19"/>
      <c r="PMZ119" s="19"/>
      <c r="PNA119" s="19"/>
      <c r="PNB119" s="197"/>
      <c r="PNC119" s="196"/>
      <c r="PND119" s="196"/>
      <c r="PNE119" s="195"/>
      <c r="PNF119" s="196"/>
      <c r="PNG119" s="195"/>
      <c r="PNH119" s="195"/>
      <c r="PNI119" s="195"/>
      <c r="PNJ119" s="18"/>
      <c r="PNK119" s="19"/>
      <c r="PNL119" s="19"/>
      <c r="PNM119" s="19"/>
      <c r="PNN119" s="19"/>
      <c r="PNO119" s="19"/>
      <c r="PNP119" s="19"/>
      <c r="PNQ119" s="19"/>
      <c r="PNR119" s="197"/>
      <c r="PNS119" s="196"/>
      <c r="PNT119" s="196"/>
      <c r="PNU119" s="195"/>
      <c r="PNV119" s="196"/>
      <c r="PNW119" s="195"/>
      <c r="PNX119" s="195"/>
      <c r="PNY119" s="195"/>
      <c r="PNZ119" s="18"/>
      <c r="POA119" s="19"/>
      <c r="POB119" s="19"/>
      <c r="POC119" s="19"/>
      <c r="POD119" s="19"/>
      <c r="POE119" s="19"/>
      <c r="POF119" s="19"/>
      <c r="POG119" s="19"/>
      <c r="POH119" s="197"/>
      <c r="POI119" s="196"/>
      <c r="POJ119" s="196"/>
      <c r="POK119" s="195"/>
      <c r="POL119" s="196"/>
      <c r="POM119" s="195"/>
      <c r="PON119" s="195"/>
      <c r="POO119" s="195"/>
      <c r="POP119" s="18"/>
      <c r="POQ119" s="19"/>
      <c r="POR119" s="19"/>
      <c r="POS119" s="19"/>
      <c r="POT119" s="19"/>
      <c r="POU119" s="19"/>
      <c r="POV119" s="19"/>
      <c r="POW119" s="19"/>
      <c r="POX119" s="197"/>
      <c r="POY119" s="196"/>
      <c r="POZ119" s="196"/>
      <c r="PPA119" s="195"/>
      <c r="PPB119" s="196"/>
      <c r="PPC119" s="195"/>
      <c r="PPD119" s="195"/>
      <c r="PPE119" s="195"/>
      <c r="PPF119" s="18"/>
      <c r="PPG119" s="19"/>
      <c r="PPH119" s="19"/>
      <c r="PPI119" s="19"/>
      <c r="PPJ119" s="19"/>
      <c r="PPK119" s="19"/>
      <c r="PPL119" s="19"/>
      <c r="PPM119" s="19"/>
      <c r="PPN119" s="197"/>
      <c r="PPO119" s="196"/>
      <c r="PPP119" s="196"/>
      <c r="PPQ119" s="195"/>
      <c r="PPR119" s="196"/>
      <c r="PPS119" s="195"/>
      <c r="PPT119" s="195"/>
      <c r="PPU119" s="195"/>
      <c r="PPV119" s="18"/>
      <c r="PPW119" s="19"/>
      <c r="PPX119" s="19"/>
      <c r="PPY119" s="19"/>
      <c r="PPZ119" s="19"/>
      <c r="PQA119" s="19"/>
      <c r="PQB119" s="19"/>
      <c r="PQC119" s="19"/>
      <c r="PQD119" s="197"/>
      <c r="PQE119" s="196"/>
      <c r="PQF119" s="196"/>
      <c r="PQG119" s="195"/>
      <c r="PQH119" s="196"/>
      <c r="PQI119" s="195"/>
      <c r="PQJ119" s="195"/>
      <c r="PQK119" s="195"/>
      <c r="PQL119" s="18"/>
      <c r="PQM119" s="19"/>
      <c r="PQN119" s="19"/>
      <c r="PQO119" s="19"/>
      <c r="PQP119" s="19"/>
      <c r="PQQ119" s="19"/>
      <c r="PQR119" s="19"/>
      <c r="PQS119" s="19"/>
      <c r="PQT119" s="197"/>
      <c r="PQU119" s="196"/>
      <c r="PQV119" s="196"/>
      <c r="PQW119" s="195"/>
      <c r="PQX119" s="196"/>
      <c r="PQY119" s="195"/>
      <c r="PQZ119" s="195"/>
      <c r="PRA119" s="195"/>
      <c r="PRB119" s="18"/>
      <c r="PRC119" s="19"/>
      <c r="PRD119" s="19"/>
      <c r="PRE119" s="19"/>
      <c r="PRF119" s="19"/>
      <c r="PRG119" s="19"/>
      <c r="PRH119" s="19"/>
      <c r="PRI119" s="19"/>
      <c r="PRJ119" s="197"/>
      <c r="PRK119" s="196"/>
      <c r="PRL119" s="196"/>
      <c r="PRM119" s="195"/>
      <c r="PRN119" s="196"/>
      <c r="PRO119" s="195"/>
      <c r="PRP119" s="195"/>
      <c r="PRQ119" s="195"/>
      <c r="PRR119" s="18"/>
      <c r="PRS119" s="19"/>
      <c r="PRT119" s="19"/>
      <c r="PRU119" s="19"/>
      <c r="PRV119" s="19"/>
      <c r="PRW119" s="19"/>
      <c r="PRX119" s="19"/>
      <c r="PRY119" s="19"/>
      <c r="PRZ119" s="197"/>
      <c r="PSA119" s="196"/>
      <c r="PSB119" s="196"/>
      <c r="PSC119" s="195"/>
      <c r="PSD119" s="196"/>
      <c r="PSE119" s="195"/>
      <c r="PSF119" s="195"/>
      <c r="PSG119" s="195"/>
      <c r="PSH119" s="18"/>
      <c r="PSI119" s="19"/>
      <c r="PSJ119" s="19"/>
      <c r="PSK119" s="19"/>
      <c r="PSL119" s="19"/>
      <c r="PSM119" s="19"/>
      <c r="PSN119" s="19"/>
      <c r="PSO119" s="19"/>
      <c r="PSP119" s="197"/>
      <c r="PSQ119" s="196"/>
      <c r="PSR119" s="196"/>
      <c r="PSS119" s="195"/>
      <c r="PST119" s="196"/>
      <c r="PSU119" s="195"/>
      <c r="PSV119" s="195"/>
      <c r="PSW119" s="195"/>
      <c r="PSX119" s="18"/>
      <c r="PSY119" s="19"/>
      <c r="PSZ119" s="19"/>
      <c r="PTA119" s="19"/>
      <c r="PTB119" s="19"/>
      <c r="PTC119" s="19"/>
      <c r="PTD119" s="19"/>
      <c r="PTE119" s="19"/>
      <c r="PTF119" s="197"/>
      <c r="PTG119" s="196"/>
      <c r="PTH119" s="196"/>
      <c r="PTI119" s="195"/>
      <c r="PTJ119" s="196"/>
      <c r="PTK119" s="195"/>
      <c r="PTL119" s="195"/>
      <c r="PTM119" s="195"/>
      <c r="PTN119" s="18"/>
      <c r="PTO119" s="19"/>
      <c r="PTP119" s="19"/>
      <c r="PTQ119" s="19"/>
      <c r="PTR119" s="19"/>
      <c r="PTS119" s="19"/>
      <c r="PTT119" s="19"/>
      <c r="PTU119" s="19"/>
      <c r="PTV119" s="197"/>
      <c r="PTW119" s="196"/>
      <c r="PTX119" s="196"/>
      <c r="PTY119" s="195"/>
      <c r="PTZ119" s="196"/>
      <c r="PUA119" s="195"/>
      <c r="PUB119" s="195"/>
      <c r="PUC119" s="195"/>
      <c r="PUD119" s="18"/>
      <c r="PUE119" s="19"/>
      <c r="PUF119" s="19"/>
      <c r="PUG119" s="19"/>
      <c r="PUH119" s="19"/>
      <c r="PUI119" s="19"/>
      <c r="PUJ119" s="19"/>
      <c r="PUK119" s="19"/>
      <c r="PUL119" s="197"/>
      <c r="PUM119" s="196"/>
      <c r="PUN119" s="196"/>
      <c r="PUO119" s="195"/>
      <c r="PUP119" s="196"/>
      <c r="PUQ119" s="195"/>
      <c r="PUR119" s="195"/>
      <c r="PUS119" s="195"/>
      <c r="PUT119" s="18"/>
      <c r="PUU119" s="19"/>
      <c r="PUV119" s="19"/>
      <c r="PUW119" s="19"/>
      <c r="PUX119" s="19"/>
      <c r="PUY119" s="19"/>
      <c r="PUZ119" s="19"/>
      <c r="PVA119" s="19"/>
      <c r="PVB119" s="197"/>
      <c r="PVC119" s="196"/>
      <c r="PVD119" s="196"/>
      <c r="PVE119" s="195"/>
      <c r="PVF119" s="196"/>
      <c r="PVG119" s="195"/>
      <c r="PVH119" s="195"/>
      <c r="PVI119" s="195"/>
      <c r="PVJ119" s="18"/>
      <c r="PVK119" s="19"/>
      <c r="PVL119" s="19"/>
      <c r="PVM119" s="19"/>
      <c r="PVN119" s="19"/>
      <c r="PVO119" s="19"/>
      <c r="PVP119" s="19"/>
      <c r="PVQ119" s="19"/>
      <c r="PVR119" s="197"/>
      <c r="PVS119" s="196"/>
      <c r="PVT119" s="196"/>
      <c r="PVU119" s="195"/>
      <c r="PVV119" s="196"/>
      <c r="PVW119" s="195"/>
      <c r="PVX119" s="195"/>
      <c r="PVY119" s="195"/>
      <c r="PVZ119" s="18"/>
      <c r="PWA119" s="19"/>
      <c r="PWB119" s="19"/>
      <c r="PWC119" s="19"/>
      <c r="PWD119" s="19"/>
      <c r="PWE119" s="19"/>
      <c r="PWF119" s="19"/>
      <c r="PWG119" s="19"/>
      <c r="PWH119" s="197"/>
      <c r="PWI119" s="196"/>
      <c r="PWJ119" s="196"/>
      <c r="PWK119" s="195"/>
      <c r="PWL119" s="196"/>
      <c r="PWM119" s="195"/>
      <c r="PWN119" s="195"/>
      <c r="PWO119" s="195"/>
      <c r="PWP119" s="18"/>
      <c r="PWQ119" s="19"/>
      <c r="PWR119" s="19"/>
      <c r="PWS119" s="19"/>
      <c r="PWT119" s="19"/>
      <c r="PWU119" s="19"/>
      <c r="PWV119" s="19"/>
      <c r="PWW119" s="19"/>
      <c r="PWX119" s="197"/>
      <c r="PWY119" s="196"/>
      <c r="PWZ119" s="196"/>
      <c r="PXA119" s="195"/>
      <c r="PXB119" s="196"/>
      <c r="PXC119" s="195"/>
      <c r="PXD119" s="195"/>
      <c r="PXE119" s="195"/>
      <c r="PXF119" s="18"/>
      <c r="PXG119" s="19"/>
      <c r="PXH119" s="19"/>
      <c r="PXI119" s="19"/>
      <c r="PXJ119" s="19"/>
      <c r="PXK119" s="19"/>
      <c r="PXL119" s="19"/>
      <c r="PXM119" s="19"/>
      <c r="PXN119" s="197"/>
      <c r="PXO119" s="196"/>
      <c r="PXP119" s="196"/>
      <c r="PXQ119" s="195"/>
      <c r="PXR119" s="196"/>
      <c r="PXS119" s="195"/>
      <c r="PXT119" s="195"/>
      <c r="PXU119" s="195"/>
      <c r="PXV119" s="18"/>
      <c r="PXW119" s="19"/>
      <c r="PXX119" s="19"/>
      <c r="PXY119" s="19"/>
      <c r="PXZ119" s="19"/>
      <c r="PYA119" s="19"/>
      <c r="PYB119" s="19"/>
      <c r="PYC119" s="19"/>
      <c r="PYD119" s="197"/>
      <c r="PYE119" s="196"/>
      <c r="PYF119" s="196"/>
      <c r="PYG119" s="195"/>
      <c r="PYH119" s="196"/>
      <c r="PYI119" s="195"/>
      <c r="PYJ119" s="195"/>
      <c r="PYK119" s="195"/>
      <c r="PYL119" s="18"/>
      <c r="PYM119" s="19"/>
      <c r="PYN119" s="19"/>
      <c r="PYO119" s="19"/>
      <c r="PYP119" s="19"/>
      <c r="PYQ119" s="19"/>
      <c r="PYR119" s="19"/>
      <c r="PYS119" s="19"/>
      <c r="PYT119" s="197"/>
      <c r="PYU119" s="196"/>
      <c r="PYV119" s="196"/>
      <c r="PYW119" s="195"/>
      <c r="PYX119" s="196"/>
      <c r="PYY119" s="195"/>
      <c r="PYZ119" s="195"/>
      <c r="PZA119" s="195"/>
      <c r="PZB119" s="18"/>
      <c r="PZC119" s="19"/>
      <c r="PZD119" s="19"/>
      <c r="PZE119" s="19"/>
      <c r="PZF119" s="19"/>
      <c r="PZG119" s="19"/>
      <c r="PZH119" s="19"/>
      <c r="PZI119" s="19"/>
      <c r="PZJ119" s="197"/>
      <c r="PZK119" s="196"/>
      <c r="PZL119" s="196"/>
      <c r="PZM119" s="195"/>
      <c r="PZN119" s="196"/>
      <c r="PZO119" s="195"/>
      <c r="PZP119" s="195"/>
      <c r="PZQ119" s="195"/>
      <c r="PZR119" s="18"/>
      <c r="PZS119" s="19"/>
      <c r="PZT119" s="19"/>
      <c r="PZU119" s="19"/>
      <c r="PZV119" s="19"/>
      <c r="PZW119" s="19"/>
      <c r="PZX119" s="19"/>
      <c r="PZY119" s="19"/>
      <c r="PZZ119" s="197"/>
      <c r="QAA119" s="196"/>
      <c r="QAB119" s="196"/>
      <c r="QAC119" s="195"/>
      <c r="QAD119" s="196"/>
      <c r="QAE119" s="195"/>
      <c r="QAF119" s="195"/>
      <c r="QAG119" s="195"/>
      <c r="QAH119" s="18"/>
      <c r="QAI119" s="19"/>
      <c r="QAJ119" s="19"/>
      <c r="QAK119" s="19"/>
      <c r="QAL119" s="19"/>
      <c r="QAM119" s="19"/>
      <c r="QAN119" s="19"/>
      <c r="QAO119" s="19"/>
      <c r="QAP119" s="197"/>
      <c r="QAQ119" s="196"/>
      <c r="QAR119" s="196"/>
      <c r="QAS119" s="195"/>
      <c r="QAT119" s="196"/>
      <c r="QAU119" s="195"/>
      <c r="QAV119" s="195"/>
      <c r="QAW119" s="195"/>
      <c r="QAX119" s="18"/>
      <c r="QAY119" s="19"/>
      <c r="QAZ119" s="19"/>
      <c r="QBA119" s="19"/>
      <c r="QBB119" s="19"/>
      <c r="QBC119" s="19"/>
      <c r="QBD119" s="19"/>
      <c r="QBE119" s="19"/>
      <c r="QBF119" s="197"/>
      <c r="QBG119" s="196"/>
      <c r="QBH119" s="196"/>
      <c r="QBI119" s="195"/>
      <c r="QBJ119" s="196"/>
      <c r="QBK119" s="195"/>
      <c r="QBL119" s="195"/>
      <c r="QBM119" s="195"/>
      <c r="QBN119" s="18"/>
      <c r="QBO119" s="19"/>
      <c r="QBP119" s="19"/>
      <c r="QBQ119" s="19"/>
      <c r="QBR119" s="19"/>
      <c r="QBS119" s="19"/>
      <c r="QBT119" s="19"/>
      <c r="QBU119" s="19"/>
      <c r="QBV119" s="197"/>
      <c r="QBW119" s="196"/>
      <c r="QBX119" s="196"/>
      <c r="QBY119" s="195"/>
      <c r="QBZ119" s="196"/>
      <c r="QCA119" s="195"/>
      <c r="QCB119" s="195"/>
      <c r="QCC119" s="195"/>
      <c r="QCD119" s="18"/>
      <c r="QCE119" s="19"/>
      <c r="QCF119" s="19"/>
      <c r="QCG119" s="19"/>
      <c r="QCH119" s="19"/>
      <c r="QCI119" s="19"/>
      <c r="QCJ119" s="19"/>
      <c r="QCK119" s="19"/>
      <c r="QCL119" s="197"/>
      <c r="QCM119" s="196"/>
      <c r="QCN119" s="196"/>
      <c r="QCO119" s="195"/>
      <c r="QCP119" s="196"/>
      <c r="QCQ119" s="195"/>
      <c r="QCR119" s="195"/>
      <c r="QCS119" s="195"/>
      <c r="QCT119" s="18"/>
      <c r="QCU119" s="19"/>
      <c r="QCV119" s="19"/>
      <c r="QCW119" s="19"/>
      <c r="QCX119" s="19"/>
      <c r="QCY119" s="19"/>
      <c r="QCZ119" s="19"/>
      <c r="QDA119" s="19"/>
      <c r="QDB119" s="197"/>
      <c r="QDC119" s="196"/>
      <c r="QDD119" s="196"/>
      <c r="QDE119" s="195"/>
      <c r="QDF119" s="196"/>
      <c r="QDG119" s="195"/>
      <c r="QDH119" s="195"/>
      <c r="QDI119" s="195"/>
      <c r="QDJ119" s="18"/>
      <c r="QDK119" s="19"/>
      <c r="QDL119" s="19"/>
      <c r="QDM119" s="19"/>
      <c r="QDN119" s="19"/>
      <c r="QDO119" s="19"/>
      <c r="QDP119" s="19"/>
      <c r="QDQ119" s="19"/>
      <c r="QDR119" s="197"/>
      <c r="QDS119" s="196"/>
      <c r="QDT119" s="196"/>
      <c r="QDU119" s="195"/>
      <c r="QDV119" s="196"/>
      <c r="QDW119" s="195"/>
      <c r="QDX119" s="195"/>
      <c r="QDY119" s="195"/>
      <c r="QDZ119" s="18"/>
      <c r="QEA119" s="19"/>
      <c r="QEB119" s="19"/>
      <c r="QEC119" s="19"/>
      <c r="QED119" s="19"/>
      <c r="QEE119" s="19"/>
      <c r="QEF119" s="19"/>
      <c r="QEG119" s="19"/>
      <c r="QEH119" s="197"/>
      <c r="QEI119" s="196"/>
      <c r="QEJ119" s="196"/>
      <c r="QEK119" s="195"/>
      <c r="QEL119" s="196"/>
      <c r="QEM119" s="195"/>
      <c r="QEN119" s="195"/>
      <c r="QEO119" s="195"/>
      <c r="QEP119" s="18"/>
      <c r="QEQ119" s="19"/>
      <c r="QER119" s="19"/>
      <c r="QES119" s="19"/>
      <c r="QET119" s="19"/>
      <c r="QEU119" s="19"/>
      <c r="QEV119" s="19"/>
      <c r="QEW119" s="19"/>
      <c r="QEX119" s="197"/>
      <c r="QEY119" s="196"/>
      <c r="QEZ119" s="196"/>
      <c r="QFA119" s="195"/>
      <c r="QFB119" s="196"/>
      <c r="QFC119" s="195"/>
      <c r="QFD119" s="195"/>
      <c r="QFE119" s="195"/>
      <c r="QFF119" s="18"/>
      <c r="QFG119" s="19"/>
      <c r="QFH119" s="19"/>
      <c r="QFI119" s="19"/>
      <c r="QFJ119" s="19"/>
      <c r="QFK119" s="19"/>
      <c r="QFL119" s="19"/>
      <c r="QFM119" s="19"/>
      <c r="QFN119" s="197"/>
      <c r="QFO119" s="196"/>
      <c r="QFP119" s="196"/>
      <c r="QFQ119" s="195"/>
      <c r="QFR119" s="196"/>
      <c r="QFS119" s="195"/>
      <c r="QFT119" s="195"/>
      <c r="QFU119" s="195"/>
      <c r="QFV119" s="18"/>
      <c r="QFW119" s="19"/>
      <c r="QFX119" s="19"/>
      <c r="QFY119" s="19"/>
      <c r="QFZ119" s="19"/>
      <c r="QGA119" s="19"/>
      <c r="QGB119" s="19"/>
      <c r="QGC119" s="19"/>
      <c r="QGD119" s="197"/>
      <c r="QGE119" s="196"/>
      <c r="QGF119" s="196"/>
      <c r="QGG119" s="195"/>
      <c r="QGH119" s="196"/>
      <c r="QGI119" s="195"/>
      <c r="QGJ119" s="195"/>
      <c r="QGK119" s="195"/>
      <c r="QGL119" s="18"/>
      <c r="QGM119" s="19"/>
      <c r="QGN119" s="19"/>
      <c r="QGO119" s="19"/>
      <c r="QGP119" s="19"/>
      <c r="QGQ119" s="19"/>
      <c r="QGR119" s="19"/>
      <c r="QGS119" s="19"/>
      <c r="QGT119" s="197"/>
      <c r="QGU119" s="196"/>
      <c r="QGV119" s="196"/>
      <c r="QGW119" s="195"/>
      <c r="QGX119" s="196"/>
      <c r="QGY119" s="195"/>
      <c r="QGZ119" s="195"/>
      <c r="QHA119" s="195"/>
      <c r="QHB119" s="18"/>
      <c r="QHC119" s="19"/>
      <c r="QHD119" s="19"/>
      <c r="QHE119" s="19"/>
      <c r="QHF119" s="19"/>
      <c r="QHG119" s="19"/>
      <c r="QHH119" s="19"/>
      <c r="QHI119" s="19"/>
      <c r="QHJ119" s="197"/>
      <c r="QHK119" s="196"/>
      <c r="QHL119" s="196"/>
      <c r="QHM119" s="195"/>
      <c r="QHN119" s="196"/>
      <c r="QHO119" s="195"/>
      <c r="QHP119" s="195"/>
      <c r="QHQ119" s="195"/>
      <c r="QHR119" s="18"/>
      <c r="QHS119" s="19"/>
      <c r="QHT119" s="19"/>
      <c r="QHU119" s="19"/>
      <c r="QHV119" s="19"/>
      <c r="QHW119" s="19"/>
      <c r="QHX119" s="19"/>
      <c r="QHY119" s="19"/>
      <c r="QHZ119" s="197"/>
      <c r="QIA119" s="196"/>
      <c r="QIB119" s="196"/>
      <c r="QIC119" s="195"/>
      <c r="QID119" s="196"/>
      <c r="QIE119" s="195"/>
      <c r="QIF119" s="195"/>
      <c r="QIG119" s="195"/>
      <c r="QIH119" s="18"/>
      <c r="QII119" s="19"/>
      <c r="QIJ119" s="19"/>
      <c r="QIK119" s="19"/>
      <c r="QIL119" s="19"/>
      <c r="QIM119" s="19"/>
      <c r="QIN119" s="19"/>
      <c r="QIO119" s="19"/>
      <c r="QIP119" s="197"/>
      <c r="QIQ119" s="196"/>
      <c r="QIR119" s="196"/>
      <c r="QIS119" s="195"/>
      <c r="QIT119" s="196"/>
      <c r="QIU119" s="195"/>
      <c r="QIV119" s="195"/>
      <c r="QIW119" s="195"/>
      <c r="QIX119" s="18"/>
      <c r="QIY119" s="19"/>
      <c r="QIZ119" s="19"/>
      <c r="QJA119" s="19"/>
      <c r="QJB119" s="19"/>
      <c r="QJC119" s="19"/>
      <c r="QJD119" s="19"/>
      <c r="QJE119" s="19"/>
      <c r="QJF119" s="197"/>
      <c r="QJG119" s="196"/>
      <c r="QJH119" s="196"/>
      <c r="QJI119" s="195"/>
      <c r="QJJ119" s="196"/>
      <c r="QJK119" s="195"/>
      <c r="QJL119" s="195"/>
      <c r="QJM119" s="195"/>
      <c r="QJN119" s="18"/>
      <c r="QJO119" s="19"/>
      <c r="QJP119" s="19"/>
      <c r="QJQ119" s="19"/>
      <c r="QJR119" s="19"/>
      <c r="QJS119" s="19"/>
      <c r="QJT119" s="19"/>
      <c r="QJU119" s="19"/>
      <c r="QJV119" s="197"/>
      <c r="QJW119" s="196"/>
      <c r="QJX119" s="196"/>
      <c r="QJY119" s="195"/>
      <c r="QJZ119" s="196"/>
      <c r="QKA119" s="195"/>
      <c r="QKB119" s="195"/>
      <c r="QKC119" s="195"/>
      <c r="QKD119" s="18"/>
      <c r="QKE119" s="19"/>
      <c r="QKF119" s="19"/>
      <c r="QKG119" s="19"/>
      <c r="QKH119" s="19"/>
      <c r="QKI119" s="19"/>
      <c r="QKJ119" s="19"/>
      <c r="QKK119" s="19"/>
      <c r="QKL119" s="197"/>
      <c r="QKM119" s="196"/>
      <c r="QKN119" s="196"/>
      <c r="QKO119" s="195"/>
      <c r="QKP119" s="196"/>
      <c r="QKQ119" s="195"/>
      <c r="QKR119" s="195"/>
      <c r="QKS119" s="195"/>
      <c r="QKT119" s="18"/>
      <c r="QKU119" s="19"/>
      <c r="QKV119" s="19"/>
      <c r="QKW119" s="19"/>
      <c r="QKX119" s="19"/>
      <c r="QKY119" s="19"/>
      <c r="QKZ119" s="19"/>
      <c r="QLA119" s="19"/>
      <c r="QLB119" s="197"/>
      <c r="QLC119" s="196"/>
      <c r="QLD119" s="196"/>
      <c r="QLE119" s="195"/>
      <c r="QLF119" s="196"/>
      <c r="QLG119" s="195"/>
      <c r="QLH119" s="195"/>
      <c r="QLI119" s="195"/>
      <c r="QLJ119" s="18"/>
      <c r="QLK119" s="19"/>
      <c r="QLL119" s="19"/>
      <c r="QLM119" s="19"/>
      <c r="QLN119" s="19"/>
      <c r="QLO119" s="19"/>
      <c r="QLP119" s="19"/>
      <c r="QLQ119" s="19"/>
      <c r="QLR119" s="197"/>
      <c r="QLS119" s="196"/>
      <c r="QLT119" s="196"/>
      <c r="QLU119" s="195"/>
      <c r="QLV119" s="196"/>
      <c r="QLW119" s="195"/>
      <c r="QLX119" s="195"/>
      <c r="QLY119" s="195"/>
      <c r="QLZ119" s="18"/>
      <c r="QMA119" s="19"/>
      <c r="QMB119" s="19"/>
      <c r="QMC119" s="19"/>
      <c r="QMD119" s="19"/>
      <c r="QME119" s="19"/>
      <c r="QMF119" s="19"/>
      <c r="QMG119" s="19"/>
      <c r="QMH119" s="197"/>
      <c r="QMI119" s="196"/>
      <c r="QMJ119" s="196"/>
      <c r="QMK119" s="195"/>
      <c r="QML119" s="196"/>
      <c r="QMM119" s="195"/>
      <c r="QMN119" s="195"/>
      <c r="QMO119" s="195"/>
      <c r="QMP119" s="18"/>
      <c r="QMQ119" s="19"/>
      <c r="QMR119" s="19"/>
      <c r="QMS119" s="19"/>
      <c r="QMT119" s="19"/>
      <c r="QMU119" s="19"/>
      <c r="QMV119" s="19"/>
      <c r="QMW119" s="19"/>
      <c r="QMX119" s="197"/>
      <c r="QMY119" s="196"/>
      <c r="QMZ119" s="196"/>
      <c r="QNA119" s="195"/>
      <c r="QNB119" s="196"/>
      <c r="QNC119" s="195"/>
      <c r="QND119" s="195"/>
      <c r="QNE119" s="195"/>
      <c r="QNF119" s="18"/>
      <c r="QNG119" s="19"/>
      <c r="QNH119" s="19"/>
      <c r="QNI119" s="19"/>
      <c r="QNJ119" s="19"/>
      <c r="QNK119" s="19"/>
      <c r="QNL119" s="19"/>
      <c r="QNM119" s="19"/>
      <c r="QNN119" s="197"/>
      <c r="QNO119" s="196"/>
      <c r="QNP119" s="196"/>
      <c r="QNQ119" s="195"/>
      <c r="QNR119" s="196"/>
      <c r="QNS119" s="195"/>
      <c r="QNT119" s="195"/>
      <c r="QNU119" s="195"/>
      <c r="QNV119" s="18"/>
      <c r="QNW119" s="19"/>
      <c r="QNX119" s="19"/>
      <c r="QNY119" s="19"/>
      <c r="QNZ119" s="19"/>
      <c r="QOA119" s="19"/>
      <c r="QOB119" s="19"/>
      <c r="QOC119" s="19"/>
      <c r="QOD119" s="197"/>
      <c r="QOE119" s="196"/>
      <c r="QOF119" s="196"/>
      <c r="QOG119" s="195"/>
      <c r="QOH119" s="196"/>
      <c r="QOI119" s="195"/>
      <c r="QOJ119" s="195"/>
      <c r="QOK119" s="195"/>
      <c r="QOL119" s="18"/>
      <c r="QOM119" s="19"/>
      <c r="QON119" s="19"/>
      <c r="QOO119" s="19"/>
      <c r="QOP119" s="19"/>
      <c r="QOQ119" s="19"/>
      <c r="QOR119" s="19"/>
      <c r="QOS119" s="19"/>
      <c r="QOT119" s="197"/>
      <c r="QOU119" s="196"/>
      <c r="QOV119" s="196"/>
      <c r="QOW119" s="195"/>
      <c r="QOX119" s="196"/>
      <c r="QOY119" s="195"/>
      <c r="QOZ119" s="195"/>
      <c r="QPA119" s="195"/>
      <c r="QPB119" s="18"/>
      <c r="QPC119" s="19"/>
      <c r="QPD119" s="19"/>
      <c r="QPE119" s="19"/>
      <c r="QPF119" s="19"/>
      <c r="QPG119" s="19"/>
      <c r="QPH119" s="19"/>
      <c r="QPI119" s="19"/>
      <c r="QPJ119" s="197"/>
      <c r="QPK119" s="196"/>
      <c r="QPL119" s="196"/>
      <c r="QPM119" s="195"/>
      <c r="QPN119" s="196"/>
      <c r="QPO119" s="195"/>
      <c r="QPP119" s="195"/>
      <c r="QPQ119" s="195"/>
      <c r="QPR119" s="18"/>
      <c r="QPS119" s="19"/>
      <c r="QPT119" s="19"/>
      <c r="QPU119" s="19"/>
      <c r="QPV119" s="19"/>
      <c r="QPW119" s="19"/>
      <c r="QPX119" s="19"/>
      <c r="QPY119" s="19"/>
      <c r="QPZ119" s="197"/>
      <c r="QQA119" s="196"/>
      <c r="QQB119" s="196"/>
      <c r="QQC119" s="195"/>
      <c r="QQD119" s="196"/>
      <c r="QQE119" s="195"/>
      <c r="QQF119" s="195"/>
      <c r="QQG119" s="195"/>
      <c r="QQH119" s="18"/>
      <c r="QQI119" s="19"/>
      <c r="QQJ119" s="19"/>
      <c r="QQK119" s="19"/>
      <c r="QQL119" s="19"/>
      <c r="QQM119" s="19"/>
      <c r="QQN119" s="19"/>
      <c r="QQO119" s="19"/>
      <c r="QQP119" s="197"/>
      <c r="QQQ119" s="196"/>
      <c r="QQR119" s="196"/>
      <c r="QQS119" s="195"/>
      <c r="QQT119" s="196"/>
      <c r="QQU119" s="195"/>
      <c r="QQV119" s="195"/>
      <c r="QQW119" s="195"/>
      <c r="QQX119" s="18"/>
      <c r="QQY119" s="19"/>
      <c r="QQZ119" s="19"/>
      <c r="QRA119" s="19"/>
      <c r="QRB119" s="19"/>
      <c r="QRC119" s="19"/>
      <c r="QRD119" s="19"/>
      <c r="QRE119" s="19"/>
      <c r="QRF119" s="197"/>
      <c r="QRG119" s="196"/>
      <c r="QRH119" s="196"/>
      <c r="QRI119" s="195"/>
      <c r="QRJ119" s="196"/>
      <c r="QRK119" s="195"/>
      <c r="QRL119" s="195"/>
      <c r="QRM119" s="195"/>
      <c r="QRN119" s="18"/>
      <c r="QRO119" s="19"/>
      <c r="QRP119" s="19"/>
      <c r="QRQ119" s="19"/>
      <c r="QRR119" s="19"/>
      <c r="QRS119" s="19"/>
      <c r="QRT119" s="19"/>
      <c r="QRU119" s="19"/>
      <c r="QRV119" s="197"/>
      <c r="QRW119" s="196"/>
      <c r="QRX119" s="196"/>
      <c r="QRY119" s="195"/>
      <c r="QRZ119" s="196"/>
      <c r="QSA119" s="195"/>
      <c r="QSB119" s="195"/>
      <c r="QSC119" s="195"/>
      <c r="QSD119" s="18"/>
      <c r="QSE119" s="19"/>
      <c r="QSF119" s="19"/>
      <c r="QSG119" s="19"/>
      <c r="QSH119" s="19"/>
      <c r="QSI119" s="19"/>
      <c r="QSJ119" s="19"/>
      <c r="QSK119" s="19"/>
      <c r="QSL119" s="197"/>
      <c r="QSM119" s="196"/>
      <c r="QSN119" s="196"/>
      <c r="QSO119" s="195"/>
      <c r="QSP119" s="196"/>
      <c r="QSQ119" s="195"/>
      <c r="QSR119" s="195"/>
      <c r="QSS119" s="195"/>
      <c r="QST119" s="18"/>
      <c r="QSU119" s="19"/>
      <c r="QSV119" s="19"/>
      <c r="QSW119" s="19"/>
      <c r="QSX119" s="19"/>
      <c r="QSY119" s="19"/>
      <c r="QSZ119" s="19"/>
      <c r="QTA119" s="19"/>
      <c r="QTB119" s="197"/>
      <c r="QTC119" s="196"/>
      <c r="QTD119" s="196"/>
      <c r="QTE119" s="195"/>
      <c r="QTF119" s="196"/>
      <c r="QTG119" s="195"/>
      <c r="QTH119" s="195"/>
      <c r="QTI119" s="195"/>
      <c r="QTJ119" s="18"/>
      <c r="QTK119" s="19"/>
      <c r="QTL119" s="19"/>
      <c r="QTM119" s="19"/>
      <c r="QTN119" s="19"/>
      <c r="QTO119" s="19"/>
      <c r="QTP119" s="19"/>
      <c r="QTQ119" s="19"/>
      <c r="QTR119" s="197"/>
      <c r="QTS119" s="196"/>
      <c r="QTT119" s="196"/>
      <c r="QTU119" s="195"/>
      <c r="QTV119" s="196"/>
      <c r="QTW119" s="195"/>
      <c r="QTX119" s="195"/>
      <c r="QTY119" s="195"/>
      <c r="QTZ119" s="18"/>
      <c r="QUA119" s="19"/>
      <c r="QUB119" s="19"/>
      <c r="QUC119" s="19"/>
      <c r="QUD119" s="19"/>
      <c r="QUE119" s="19"/>
      <c r="QUF119" s="19"/>
      <c r="QUG119" s="19"/>
      <c r="QUH119" s="197"/>
      <c r="QUI119" s="196"/>
      <c r="QUJ119" s="196"/>
      <c r="QUK119" s="195"/>
      <c r="QUL119" s="196"/>
      <c r="QUM119" s="195"/>
      <c r="QUN119" s="195"/>
      <c r="QUO119" s="195"/>
      <c r="QUP119" s="18"/>
      <c r="QUQ119" s="19"/>
      <c r="QUR119" s="19"/>
      <c r="QUS119" s="19"/>
      <c r="QUT119" s="19"/>
      <c r="QUU119" s="19"/>
      <c r="QUV119" s="19"/>
      <c r="QUW119" s="19"/>
      <c r="QUX119" s="197"/>
      <c r="QUY119" s="196"/>
      <c r="QUZ119" s="196"/>
      <c r="QVA119" s="195"/>
      <c r="QVB119" s="196"/>
      <c r="QVC119" s="195"/>
      <c r="QVD119" s="195"/>
      <c r="QVE119" s="195"/>
      <c r="QVF119" s="18"/>
      <c r="QVG119" s="19"/>
      <c r="QVH119" s="19"/>
      <c r="QVI119" s="19"/>
      <c r="QVJ119" s="19"/>
      <c r="QVK119" s="19"/>
      <c r="QVL119" s="19"/>
      <c r="QVM119" s="19"/>
      <c r="QVN119" s="197"/>
      <c r="QVO119" s="196"/>
      <c r="QVP119" s="196"/>
      <c r="QVQ119" s="195"/>
      <c r="QVR119" s="196"/>
      <c r="QVS119" s="195"/>
      <c r="QVT119" s="195"/>
      <c r="QVU119" s="195"/>
      <c r="QVV119" s="18"/>
      <c r="QVW119" s="19"/>
      <c r="QVX119" s="19"/>
      <c r="QVY119" s="19"/>
      <c r="QVZ119" s="19"/>
      <c r="QWA119" s="19"/>
      <c r="QWB119" s="19"/>
      <c r="QWC119" s="19"/>
      <c r="QWD119" s="197"/>
      <c r="QWE119" s="196"/>
      <c r="QWF119" s="196"/>
      <c r="QWG119" s="195"/>
      <c r="QWH119" s="196"/>
      <c r="QWI119" s="195"/>
      <c r="QWJ119" s="195"/>
      <c r="QWK119" s="195"/>
      <c r="QWL119" s="18"/>
      <c r="QWM119" s="19"/>
      <c r="QWN119" s="19"/>
      <c r="QWO119" s="19"/>
      <c r="QWP119" s="19"/>
      <c r="QWQ119" s="19"/>
      <c r="QWR119" s="19"/>
      <c r="QWS119" s="19"/>
      <c r="QWT119" s="197"/>
      <c r="QWU119" s="196"/>
      <c r="QWV119" s="196"/>
      <c r="QWW119" s="195"/>
      <c r="QWX119" s="196"/>
      <c r="QWY119" s="195"/>
      <c r="QWZ119" s="195"/>
      <c r="QXA119" s="195"/>
      <c r="QXB119" s="18"/>
      <c r="QXC119" s="19"/>
      <c r="QXD119" s="19"/>
      <c r="QXE119" s="19"/>
      <c r="QXF119" s="19"/>
      <c r="QXG119" s="19"/>
      <c r="QXH119" s="19"/>
      <c r="QXI119" s="19"/>
      <c r="QXJ119" s="197"/>
      <c r="QXK119" s="196"/>
      <c r="QXL119" s="196"/>
      <c r="QXM119" s="195"/>
      <c r="QXN119" s="196"/>
      <c r="QXO119" s="195"/>
      <c r="QXP119" s="195"/>
      <c r="QXQ119" s="195"/>
      <c r="QXR119" s="18"/>
      <c r="QXS119" s="19"/>
      <c r="QXT119" s="19"/>
      <c r="QXU119" s="19"/>
      <c r="QXV119" s="19"/>
      <c r="QXW119" s="19"/>
      <c r="QXX119" s="19"/>
      <c r="QXY119" s="19"/>
      <c r="QXZ119" s="197"/>
      <c r="QYA119" s="196"/>
      <c r="QYB119" s="196"/>
      <c r="QYC119" s="195"/>
      <c r="QYD119" s="196"/>
      <c r="QYE119" s="195"/>
      <c r="QYF119" s="195"/>
      <c r="QYG119" s="195"/>
      <c r="QYH119" s="18"/>
      <c r="QYI119" s="19"/>
      <c r="QYJ119" s="19"/>
      <c r="QYK119" s="19"/>
      <c r="QYL119" s="19"/>
      <c r="QYM119" s="19"/>
      <c r="QYN119" s="19"/>
      <c r="QYO119" s="19"/>
      <c r="QYP119" s="197"/>
      <c r="QYQ119" s="196"/>
      <c r="QYR119" s="196"/>
      <c r="QYS119" s="195"/>
      <c r="QYT119" s="196"/>
      <c r="QYU119" s="195"/>
      <c r="QYV119" s="195"/>
      <c r="QYW119" s="195"/>
      <c r="QYX119" s="18"/>
      <c r="QYY119" s="19"/>
      <c r="QYZ119" s="19"/>
      <c r="QZA119" s="19"/>
      <c r="QZB119" s="19"/>
      <c r="QZC119" s="19"/>
      <c r="QZD119" s="19"/>
      <c r="QZE119" s="19"/>
      <c r="QZF119" s="197"/>
      <c r="QZG119" s="196"/>
      <c r="QZH119" s="196"/>
      <c r="QZI119" s="195"/>
      <c r="QZJ119" s="196"/>
      <c r="QZK119" s="195"/>
      <c r="QZL119" s="195"/>
      <c r="QZM119" s="195"/>
      <c r="QZN119" s="18"/>
      <c r="QZO119" s="19"/>
      <c r="QZP119" s="19"/>
      <c r="QZQ119" s="19"/>
      <c r="QZR119" s="19"/>
      <c r="QZS119" s="19"/>
      <c r="QZT119" s="19"/>
      <c r="QZU119" s="19"/>
      <c r="QZV119" s="197"/>
      <c r="QZW119" s="196"/>
      <c r="QZX119" s="196"/>
      <c r="QZY119" s="195"/>
      <c r="QZZ119" s="196"/>
      <c r="RAA119" s="195"/>
      <c r="RAB119" s="195"/>
      <c r="RAC119" s="195"/>
      <c r="RAD119" s="18"/>
      <c r="RAE119" s="19"/>
      <c r="RAF119" s="19"/>
      <c r="RAG119" s="19"/>
      <c r="RAH119" s="19"/>
      <c r="RAI119" s="19"/>
      <c r="RAJ119" s="19"/>
      <c r="RAK119" s="19"/>
      <c r="RAL119" s="197"/>
      <c r="RAM119" s="196"/>
      <c r="RAN119" s="196"/>
      <c r="RAO119" s="195"/>
      <c r="RAP119" s="196"/>
      <c r="RAQ119" s="195"/>
      <c r="RAR119" s="195"/>
      <c r="RAS119" s="195"/>
      <c r="RAT119" s="18"/>
      <c r="RAU119" s="19"/>
      <c r="RAV119" s="19"/>
      <c r="RAW119" s="19"/>
      <c r="RAX119" s="19"/>
      <c r="RAY119" s="19"/>
      <c r="RAZ119" s="19"/>
      <c r="RBA119" s="19"/>
      <c r="RBB119" s="197"/>
      <c r="RBC119" s="196"/>
      <c r="RBD119" s="196"/>
      <c r="RBE119" s="195"/>
      <c r="RBF119" s="196"/>
      <c r="RBG119" s="195"/>
      <c r="RBH119" s="195"/>
      <c r="RBI119" s="195"/>
      <c r="RBJ119" s="18"/>
      <c r="RBK119" s="19"/>
      <c r="RBL119" s="19"/>
      <c r="RBM119" s="19"/>
      <c r="RBN119" s="19"/>
      <c r="RBO119" s="19"/>
      <c r="RBP119" s="19"/>
      <c r="RBQ119" s="19"/>
      <c r="RBR119" s="197"/>
      <c r="RBS119" s="196"/>
      <c r="RBT119" s="196"/>
      <c r="RBU119" s="195"/>
      <c r="RBV119" s="196"/>
      <c r="RBW119" s="195"/>
      <c r="RBX119" s="195"/>
      <c r="RBY119" s="195"/>
      <c r="RBZ119" s="18"/>
      <c r="RCA119" s="19"/>
      <c r="RCB119" s="19"/>
      <c r="RCC119" s="19"/>
      <c r="RCD119" s="19"/>
      <c r="RCE119" s="19"/>
      <c r="RCF119" s="19"/>
      <c r="RCG119" s="19"/>
      <c r="RCH119" s="197"/>
      <c r="RCI119" s="196"/>
      <c r="RCJ119" s="196"/>
      <c r="RCK119" s="195"/>
      <c r="RCL119" s="196"/>
      <c r="RCM119" s="195"/>
      <c r="RCN119" s="195"/>
      <c r="RCO119" s="195"/>
      <c r="RCP119" s="18"/>
      <c r="RCQ119" s="19"/>
      <c r="RCR119" s="19"/>
      <c r="RCS119" s="19"/>
      <c r="RCT119" s="19"/>
      <c r="RCU119" s="19"/>
      <c r="RCV119" s="19"/>
      <c r="RCW119" s="19"/>
      <c r="RCX119" s="197"/>
      <c r="RCY119" s="196"/>
      <c r="RCZ119" s="196"/>
      <c r="RDA119" s="195"/>
      <c r="RDB119" s="196"/>
      <c r="RDC119" s="195"/>
      <c r="RDD119" s="195"/>
      <c r="RDE119" s="195"/>
      <c r="RDF119" s="18"/>
      <c r="RDG119" s="19"/>
      <c r="RDH119" s="19"/>
      <c r="RDI119" s="19"/>
      <c r="RDJ119" s="19"/>
      <c r="RDK119" s="19"/>
      <c r="RDL119" s="19"/>
      <c r="RDM119" s="19"/>
      <c r="RDN119" s="197"/>
      <c r="RDO119" s="196"/>
      <c r="RDP119" s="196"/>
      <c r="RDQ119" s="195"/>
      <c r="RDR119" s="196"/>
      <c r="RDS119" s="195"/>
      <c r="RDT119" s="195"/>
      <c r="RDU119" s="195"/>
      <c r="RDV119" s="18"/>
      <c r="RDW119" s="19"/>
      <c r="RDX119" s="19"/>
      <c r="RDY119" s="19"/>
      <c r="RDZ119" s="19"/>
      <c r="REA119" s="19"/>
      <c r="REB119" s="19"/>
      <c r="REC119" s="19"/>
      <c r="RED119" s="197"/>
      <c r="REE119" s="196"/>
      <c r="REF119" s="196"/>
      <c r="REG119" s="195"/>
      <c r="REH119" s="196"/>
      <c r="REI119" s="195"/>
      <c r="REJ119" s="195"/>
      <c r="REK119" s="195"/>
      <c r="REL119" s="18"/>
      <c r="REM119" s="19"/>
      <c r="REN119" s="19"/>
      <c r="REO119" s="19"/>
      <c r="REP119" s="19"/>
      <c r="REQ119" s="19"/>
      <c r="RER119" s="19"/>
      <c r="RES119" s="19"/>
      <c r="RET119" s="197"/>
      <c r="REU119" s="196"/>
      <c r="REV119" s="196"/>
      <c r="REW119" s="195"/>
      <c r="REX119" s="196"/>
      <c r="REY119" s="195"/>
      <c r="REZ119" s="195"/>
      <c r="RFA119" s="195"/>
      <c r="RFB119" s="18"/>
      <c r="RFC119" s="19"/>
      <c r="RFD119" s="19"/>
      <c r="RFE119" s="19"/>
      <c r="RFF119" s="19"/>
      <c r="RFG119" s="19"/>
      <c r="RFH119" s="19"/>
      <c r="RFI119" s="19"/>
      <c r="RFJ119" s="197"/>
      <c r="RFK119" s="196"/>
      <c r="RFL119" s="196"/>
      <c r="RFM119" s="195"/>
      <c r="RFN119" s="196"/>
      <c r="RFO119" s="195"/>
      <c r="RFP119" s="195"/>
      <c r="RFQ119" s="195"/>
      <c r="RFR119" s="18"/>
      <c r="RFS119" s="19"/>
      <c r="RFT119" s="19"/>
      <c r="RFU119" s="19"/>
      <c r="RFV119" s="19"/>
      <c r="RFW119" s="19"/>
      <c r="RFX119" s="19"/>
      <c r="RFY119" s="19"/>
      <c r="RFZ119" s="197"/>
      <c r="RGA119" s="196"/>
      <c r="RGB119" s="196"/>
      <c r="RGC119" s="195"/>
      <c r="RGD119" s="196"/>
      <c r="RGE119" s="195"/>
      <c r="RGF119" s="195"/>
      <c r="RGG119" s="195"/>
      <c r="RGH119" s="18"/>
      <c r="RGI119" s="19"/>
      <c r="RGJ119" s="19"/>
      <c r="RGK119" s="19"/>
      <c r="RGL119" s="19"/>
      <c r="RGM119" s="19"/>
      <c r="RGN119" s="19"/>
      <c r="RGO119" s="19"/>
      <c r="RGP119" s="197"/>
      <c r="RGQ119" s="196"/>
      <c r="RGR119" s="196"/>
      <c r="RGS119" s="195"/>
      <c r="RGT119" s="196"/>
      <c r="RGU119" s="195"/>
      <c r="RGV119" s="195"/>
      <c r="RGW119" s="195"/>
      <c r="RGX119" s="18"/>
      <c r="RGY119" s="19"/>
      <c r="RGZ119" s="19"/>
      <c r="RHA119" s="19"/>
      <c r="RHB119" s="19"/>
      <c r="RHC119" s="19"/>
      <c r="RHD119" s="19"/>
      <c r="RHE119" s="19"/>
      <c r="RHF119" s="197"/>
      <c r="RHG119" s="196"/>
      <c r="RHH119" s="196"/>
      <c r="RHI119" s="195"/>
      <c r="RHJ119" s="196"/>
      <c r="RHK119" s="195"/>
      <c r="RHL119" s="195"/>
      <c r="RHM119" s="195"/>
      <c r="RHN119" s="18"/>
      <c r="RHO119" s="19"/>
      <c r="RHP119" s="19"/>
      <c r="RHQ119" s="19"/>
      <c r="RHR119" s="19"/>
      <c r="RHS119" s="19"/>
      <c r="RHT119" s="19"/>
      <c r="RHU119" s="19"/>
      <c r="RHV119" s="197"/>
      <c r="RHW119" s="196"/>
      <c r="RHX119" s="196"/>
      <c r="RHY119" s="195"/>
      <c r="RHZ119" s="196"/>
      <c r="RIA119" s="195"/>
      <c r="RIB119" s="195"/>
      <c r="RIC119" s="195"/>
      <c r="RID119" s="18"/>
      <c r="RIE119" s="19"/>
      <c r="RIF119" s="19"/>
      <c r="RIG119" s="19"/>
      <c r="RIH119" s="19"/>
      <c r="RII119" s="19"/>
      <c r="RIJ119" s="19"/>
      <c r="RIK119" s="19"/>
      <c r="RIL119" s="197"/>
      <c r="RIM119" s="196"/>
      <c r="RIN119" s="196"/>
      <c r="RIO119" s="195"/>
      <c r="RIP119" s="196"/>
      <c r="RIQ119" s="195"/>
      <c r="RIR119" s="195"/>
      <c r="RIS119" s="195"/>
      <c r="RIT119" s="18"/>
      <c r="RIU119" s="19"/>
      <c r="RIV119" s="19"/>
      <c r="RIW119" s="19"/>
      <c r="RIX119" s="19"/>
      <c r="RIY119" s="19"/>
      <c r="RIZ119" s="19"/>
      <c r="RJA119" s="19"/>
      <c r="RJB119" s="197"/>
      <c r="RJC119" s="196"/>
      <c r="RJD119" s="196"/>
      <c r="RJE119" s="195"/>
      <c r="RJF119" s="196"/>
      <c r="RJG119" s="195"/>
      <c r="RJH119" s="195"/>
      <c r="RJI119" s="195"/>
      <c r="RJJ119" s="18"/>
      <c r="RJK119" s="19"/>
      <c r="RJL119" s="19"/>
      <c r="RJM119" s="19"/>
      <c r="RJN119" s="19"/>
      <c r="RJO119" s="19"/>
      <c r="RJP119" s="19"/>
      <c r="RJQ119" s="19"/>
      <c r="RJR119" s="197"/>
      <c r="RJS119" s="196"/>
      <c r="RJT119" s="196"/>
      <c r="RJU119" s="195"/>
      <c r="RJV119" s="196"/>
      <c r="RJW119" s="195"/>
      <c r="RJX119" s="195"/>
      <c r="RJY119" s="195"/>
      <c r="RJZ119" s="18"/>
      <c r="RKA119" s="19"/>
      <c r="RKB119" s="19"/>
      <c r="RKC119" s="19"/>
      <c r="RKD119" s="19"/>
      <c r="RKE119" s="19"/>
      <c r="RKF119" s="19"/>
      <c r="RKG119" s="19"/>
      <c r="RKH119" s="197"/>
      <c r="RKI119" s="196"/>
      <c r="RKJ119" s="196"/>
      <c r="RKK119" s="195"/>
      <c r="RKL119" s="196"/>
      <c r="RKM119" s="195"/>
      <c r="RKN119" s="195"/>
      <c r="RKO119" s="195"/>
      <c r="RKP119" s="18"/>
      <c r="RKQ119" s="19"/>
      <c r="RKR119" s="19"/>
      <c r="RKS119" s="19"/>
      <c r="RKT119" s="19"/>
      <c r="RKU119" s="19"/>
      <c r="RKV119" s="19"/>
      <c r="RKW119" s="19"/>
      <c r="RKX119" s="197"/>
      <c r="RKY119" s="196"/>
      <c r="RKZ119" s="196"/>
      <c r="RLA119" s="195"/>
      <c r="RLB119" s="196"/>
      <c r="RLC119" s="195"/>
      <c r="RLD119" s="195"/>
      <c r="RLE119" s="195"/>
      <c r="RLF119" s="18"/>
      <c r="RLG119" s="19"/>
      <c r="RLH119" s="19"/>
      <c r="RLI119" s="19"/>
      <c r="RLJ119" s="19"/>
      <c r="RLK119" s="19"/>
      <c r="RLL119" s="19"/>
      <c r="RLM119" s="19"/>
      <c r="RLN119" s="197"/>
      <c r="RLO119" s="196"/>
      <c r="RLP119" s="196"/>
      <c r="RLQ119" s="195"/>
      <c r="RLR119" s="196"/>
      <c r="RLS119" s="195"/>
      <c r="RLT119" s="195"/>
      <c r="RLU119" s="195"/>
      <c r="RLV119" s="18"/>
      <c r="RLW119" s="19"/>
      <c r="RLX119" s="19"/>
      <c r="RLY119" s="19"/>
      <c r="RLZ119" s="19"/>
      <c r="RMA119" s="19"/>
      <c r="RMB119" s="19"/>
      <c r="RMC119" s="19"/>
      <c r="RMD119" s="197"/>
      <c r="RME119" s="196"/>
      <c r="RMF119" s="196"/>
      <c r="RMG119" s="195"/>
      <c r="RMH119" s="196"/>
      <c r="RMI119" s="195"/>
      <c r="RMJ119" s="195"/>
      <c r="RMK119" s="195"/>
      <c r="RML119" s="18"/>
      <c r="RMM119" s="19"/>
      <c r="RMN119" s="19"/>
      <c r="RMO119" s="19"/>
      <c r="RMP119" s="19"/>
      <c r="RMQ119" s="19"/>
      <c r="RMR119" s="19"/>
      <c r="RMS119" s="19"/>
      <c r="RMT119" s="197"/>
      <c r="RMU119" s="196"/>
      <c r="RMV119" s="196"/>
      <c r="RMW119" s="195"/>
      <c r="RMX119" s="196"/>
      <c r="RMY119" s="195"/>
      <c r="RMZ119" s="195"/>
      <c r="RNA119" s="195"/>
      <c r="RNB119" s="18"/>
      <c r="RNC119" s="19"/>
      <c r="RND119" s="19"/>
      <c r="RNE119" s="19"/>
      <c r="RNF119" s="19"/>
      <c r="RNG119" s="19"/>
      <c r="RNH119" s="19"/>
      <c r="RNI119" s="19"/>
      <c r="RNJ119" s="197"/>
      <c r="RNK119" s="196"/>
      <c r="RNL119" s="196"/>
      <c r="RNM119" s="195"/>
      <c r="RNN119" s="196"/>
      <c r="RNO119" s="195"/>
      <c r="RNP119" s="195"/>
      <c r="RNQ119" s="195"/>
      <c r="RNR119" s="18"/>
      <c r="RNS119" s="19"/>
      <c r="RNT119" s="19"/>
      <c r="RNU119" s="19"/>
      <c r="RNV119" s="19"/>
      <c r="RNW119" s="19"/>
      <c r="RNX119" s="19"/>
      <c r="RNY119" s="19"/>
      <c r="RNZ119" s="197"/>
      <c r="ROA119" s="196"/>
      <c r="ROB119" s="196"/>
      <c r="ROC119" s="195"/>
      <c r="ROD119" s="196"/>
      <c r="ROE119" s="195"/>
      <c r="ROF119" s="195"/>
      <c r="ROG119" s="195"/>
      <c r="ROH119" s="18"/>
      <c r="ROI119" s="19"/>
      <c r="ROJ119" s="19"/>
      <c r="ROK119" s="19"/>
      <c r="ROL119" s="19"/>
      <c r="ROM119" s="19"/>
      <c r="RON119" s="19"/>
      <c r="ROO119" s="19"/>
      <c r="ROP119" s="197"/>
      <c r="ROQ119" s="196"/>
      <c r="ROR119" s="196"/>
      <c r="ROS119" s="195"/>
      <c r="ROT119" s="196"/>
      <c r="ROU119" s="195"/>
      <c r="ROV119" s="195"/>
      <c r="ROW119" s="195"/>
      <c r="ROX119" s="18"/>
      <c r="ROY119" s="19"/>
      <c r="ROZ119" s="19"/>
      <c r="RPA119" s="19"/>
      <c r="RPB119" s="19"/>
      <c r="RPC119" s="19"/>
      <c r="RPD119" s="19"/>
      <c r="RPE119" s="19"/>
      <c r="RPF119" s="197"/>
      <c r="RPG119" s="196"/>
      <c r="RPH119" s="196"/>
      <c r="RPI119" s="195"/>
      <c r="RPJ119" s="196"/>
      <c r="RPK119" s="195"/>
      <c r="RPL119" s="195"/>
      <c r="RPM119" s="195"/>
      <c r="RPN119" s="18"/>
      <c r="RPO119" s="19"/>
      <c r="RPP119" s="19"/>
      <c r="RPQ119" s="19"/>
      <c r="RPR119" s="19"/>
      <c r="RPS119" s="19"/>
      <c r="RPT119" s="19"/>
      <c r="RPU119" s="19"/>
      <c r="RPV119" s="197"/>
      <c r="RPW119" s="196"/>
      <c r="RPX119" s="196"/>
      <c r="RPY119" s="195"/>
      <c r="RPZ119" s="196"/>
      <c r="RQA119" s="195"/>
      <c r="RQB119" s="195"/>
      <c r="RQC119" s="195"/>
      <c r="RQD119" s="18"/>
      <c r="RQE119" s="19"/>
      <c r="RQF119" s="19"/>
      <c r="RQG119" s="19"/>
      <c r="RQH119" s="19"/>
      <c r="RQI119" s="19"/>
      <c r="RQJ119" s="19"/>
      <c r="RQK119" s="19"/>
      <c r="RQL119" s="197"/>
      <c r="RQM119" s="196"/>
      <c r="RQN119" s="196"/>
      <c r="RQO119" s="195"/>
      <c r="RQP119" s="196"/>
      <c r="RQQ119" s="195"/>
      <c r="RQR119" s="195"/>
      <c r="RQS119" s="195"/>
      <c r="RQT119" s="18"/>
      <c r="RQU119" s="19"/>
      <c r="RQV119" s="19"/>
      <c r="RQW119" s="19"/>
      <c r="RQX119" s="19"/>
      <c r="RQY119" s="19"/>
      <c r="RQZ119" s="19"/>
      <c r="RRA119" s="19"/>
      <c r="RRB119" s="197"/>
      <c r="RRC119" s="196"/>
      <c r="RRD119" s="196"/>
      <c r="RRE119" s="195"/>
      <c r="RRF119" s="196"/>
      <c r="RRG119" s="195"/>
      <c r="RRH119" s="195"/>
      <c r="RRI119" s="195"/>
      <c r="RRJ119" s="18"/>
      <c r="RRK119" s="19"/>
      <c r="RRL119" s="19"/>
      <c r="RRM119" s="19"/>
      <c r="RRN119" s="19"/>
      <c r="RRO119" s="19"/>
      <c r="RRP119" s="19"/>
      <c r="RRQ119" s="19"/>
      <c r="RRR119" s="197"/>
      <c r="RRS119" s="196"/>
      <c r="RRT119" s="196"/>
      <c r="RRU119" s="195"/>
      <c r="RRV119" s="196"/>
      <c r="RRW119" s="195"/>
      <c r="RRX119" s="195"/>
      <c r="RRY119" s="195"/>
      <c r="RRZ119" s="18"/>
      <c r="RSA119" s="19"/>
      <c r="RSB119" s="19"/>
      <c r="RSC119" s="19"/>
      <c r="RSD119" s="19"/>
      <c r="RSE119" s="19"/>
      <c r="RSF119" s="19"/>
      <c r="RSG119" s="19"/>
      <c r="RSH119" s="197"/>
      <c r="RSI119" s="196"/>
      <c r="RSJ119" s="196"/>
      <c r="RSK119" s="195"/>
      <c r="RSL119" s="196"/>
      <c r="RSM119" s="195"/>
      <c r="RSN119" s="195"/>
      <c r="RSO119" s="195"/>
      <c r="RSP119" s="18"/>
      <c r="RSQ119" s="19"/>
      <c r="RSR119" s="19"/>
      <c r="RSS119" s="19"/>
      <c r="RST119" s="19"/>
      <c r="RSU119" s="19"/>
      <c r="RSV119" s="19"/>
      <c r="RSW119" s="19"/>
      <c r="RSX119" s="197"/>
      <c r="RSY119" s="196"/>
      <c r="RSZ119" s="196"/>
      <c r="RTA119" s="195"/>
      <c r="RTB119" s="196"/>
      <c r="RTC119" s="195"/>
      <c r="RTD119" s="195"/>
      <c r="RTE119" s="195"/>
      <c r="RTF119" s="18"/>
      <c r="RTG119" s="19"/>
      <c r="RTH119" s="19"/>
      <c r="RTI119" s="19"/>
      <c r="RTJ119" s="19"/>
      <c r="RTK119" s="19"/>
      <c r="RTL119" s="19"/>
      <c r="RTM119" s="19"/>
      <c r="RTN119" s="197"/>
      <c r="RTO119" s="196"/>
      <c r="RTP119" s="196"/>
      <c r="RTQ119" s="195"/>
      <c r="RTR119" s="196"/>
      <c r="RTS119" s="195"/>
      <c r="RTT119" s="195"/>
      <c r="RTU119" s="195"/>
      <c r="RTV119" s="18"/>
      <c r="RTW119" s="19"/>
      <c r="RTX119" s="19"/>
      <c r="RTY119" s="19"/>
      <c r="RTZ119" s="19"/>
      <c r="RUA119" s="19"/>
      <c r="RUB119" s="19"/>
      <c r="RUC119" s="19"/>
      <c r="RUD119" s="197"/>
      <c r="RUE119" s="196"/>
      <c r="RUF119" s="196"/>
      <c r="RUG119" s="195"/>
      <c r="RUH119" s="196"/>
      <c r="RUI119" s="195"/>
      <c r="RUJ119" s="195"/>
      <c r="RUK119" s="195"/>
      <c r="RUL119" s="18"/>
      <c r="RUM119" s="19"/>
      <c r="RUN119" s="19"/>
      <c r="RUO119" s="19"/>
      <c r="RUP119" s="19"/>
      <c r="RUQ119" s="19"/>
      <c r="RUR119" s="19"/>
      <c r="RUS119" s="19"/>
      <c r="RUT119" s="197"/>
      <c r="RUU119" s="196"/>
      <c r="RUV119" s="196"/>
      <c r="RUW119" s="195"/>
      <c r="RUX119" s="196"/>
      <c r="RUY119" s="195"/>
      <c r="RUZ119" s="195"/>
      <c r="RVA119" s="195"/>
      <c r="RVB119" s="18"/>
      <c r="RVC119" s="19"/>
      <c r="RVD119" s="19"/>
      <c r="RVE119" s="19"/>
      <c r="RVF119" s="19"/>
      <c r="RVG119" s="19"/>
      <c r="RVH119" s="19"/>
      <c r="RVI119" s="19"/>
      <c r="RVJ119" s="197"/>
      <c r="RVK119" s="196"/>
      <c r="RVL119" s="196"/>
      <c r="RVM119" s="195"/>
      <c r="RVN119" s="196"/>
      <c r="RVO119" s="195"/>
      <c r="RVP119" s="195"/>
      <c r="RVQ119" s="195"/>
      <c r="RVR119" s="18"/>
      <c r="RVS119" s="19"/>
      <c r="RVT119" s="19"/>
      <c r="RVU119" s="19"/>
      <c r="RVV119" s="19"/>
      <c r="RVW119" s="19"/>
      <c r="RVX119" s="19"/>
      <c r="RVY119" s="19"/>
      <c r="RVZ119" s="197"/>
      <c r="RWA119" s="196"/>
      <c r="RWB119" s="196"/>
      <c r="RWC119" s="195"/>
      <c r="RWD119" s="196"/>
      <c r="RWE119" s="195"/>
      <c r="RWF119" s="195"/>
      <c r="RWG119" s="195"/>
      <c r="RWH119" s="18"/>
      <c r="RWI119" s="19"/>
      <c r="RWJ119" s="19"/>
      <c r="RWK119" s="19"/>
      <c r="RWL119" s="19"/>
      <c r="RWM119" s="19"/>
      <c r="RWN119" s="19"/>
      <c r="RWO119" s="19"/>
      <c r="RWP119" s="197"/>
      <c r="RWQ119" s="196"/>
      <c r="RWR119" s="196"/>
      <c r="RWS119" s="195"/>
      <c r="RWT119" s="196"/>
      <c r="RWU119" s="195"/>
      <c r="RWV119" s="195"/>
      <c r="RWW119" s="195"/>
      <c r="RWX119" s="18"/>
      <c r="RWY119" s="19"/>
      <c r="RWZ119" s="19"/>
      <c r="RXA119" s="19"/>
      <c r="RXB119" s="19"/>
      <c r="RXC119" s="19"/>
      <c r="RXD119" s="19"/>
      <c r="RXE119" s="19"/>
      <c r="RXF119" s="197"/>
      <c r="RXG119" s="196"/>
      <c r="RXH119" s="196"/>
      <c r="RXI119" s="195"/>
      <c r="RXJ119" s="196"/>
      <c r="RXK119" s="195"/>
      <c r="RXL119" s="195"/>
      <c r="RXM119" s="195"/>
      <c r="RXN119" s="18"/>
      <c r="RXO119" s="19"/>
      <c r="RXP119" s="19"/>
      <c r="RXQ119" s="19"/>
      <c r="RXR119" s="19"/>
      <c r="RXS119" s="19"/>
      <c r="RXT119" s="19"/>
      <c r="RXU119" s="19"/>
      <c r="RXV119" s="197"/>
      <c r="RXW119" s="196"/>
      <c r="RXX119" s="196"/>
      <c r="RXY119" s="195"/>
      <c r="RXZ119" s="196"/>
      <c r="RYA119" s="195"/>
      <c r="RYB119" s="195"/>
      <c r="RYC119" s="195"/>
      <c r="RYD119" s="18"/>
      <c r="RYE119" s="19"/>
      <c r="RYF119" s="19"/>
      <c r="RYG119" s="19"/>
      <c r="RYH119" s="19"/>
      <c r="RYI119" s="19"/>
      <c r="RYJ119" s="19"/>
      <c r="RYK119" s="19"/>
      <c r="RYL119" s="197"/>
      <c r="RYM119" s="196"/>
      <c r="RYN119" s="196"/>
      <c r="RYO119" s="195"/>
      <c r="RYP119" s="196"/>
      <c r="RYQ119" s="195"/>
      <c r="RYR119" s="195"/>
      <c r="RYS119" s="195"/>
      <c r="RYT119" s="18"/>
      <c r="RYU119" s="19"/>
      <c r="RYV119" s="19"/>
      <c r="RYW119" s="19"/>
      <c r="RYX119" s="19"/>
      <c r="RYY119" s="19"/>
      <c r="RYZ119" s="19"/>
      <c r="RZA119" s="19"/>
      <c r="RZB119" s="197"/>
      <c r="RZC119" s="196"/>
      <c r="RZD119" s="196"/>
      <c r="RZE119" s="195"/>
      <c r="RZF119" s="196"/>
      <c r="RZG119" s="195"/>
      <c r="RZH119" s="195"/>
      <c r="RZI119" s="195"/>
      <c r="RZJ119" s="18"/>
      <c r="RZK119" s="19"/>
      <c r="RZL119" s="19"/>
      <c r="RZM119" s="19"/>
      <c r="RZN119" s="19"/>
      <c r="RZO119" s="19"/>
      <c r="RZP119" s="19"/>
      <c r="RZQ119" s="19"/>
      <c r="RZR119" s="197"/>
      <c r="RZS119" s="196"/>
      <c r="RZT119" s="196"/>
      <c r="RZU119" s="195"/>
      <c r="RZV119" s="196"/>
      <c r="RZW119" s="195"/>
      <c r="RZX119" s="195"/>
      <c r="RZY119" s="195"/>
      <c r="RZZ119" s="18"/>
      <c r="SAA119" s="19"/>
      <c r="SAB119" s="19"/>
      <c r="SAC119" s="19"/>
      <c r="SAD119" s="19"/>
      <c r="SAE119" s="19"/>
      <c r="SAF119" s="19"/>
      <c r="SAG119" s="19"/>
      <c r="SAH119" s="197"/>
      <c r="SAI119" s="196"/>
      <c r="SAJ119" s="196"/>
      <c r="SAK119" s="195"/>
      <c r="SAL119" s="196"/>
      <c r="SAM119" s="195"/>
      <c r="SAN119" s="195"/>
      <c r="SAO119" s="195"/>
      <c r="SAP119" s="18"/>
      <c r="SAQ119" s="19"/>
      <c r="SAR119" s="19"/>
      <c r="SAS119" s="19"/>
      <c r="SAT119" s="19"/>
      <c r="SAU119" s="19"/>
      <c r="SAV119" s="19"/>
      <c r="SAW119" s="19"/>
      <c r="SAX119" s="197"/>
      <c r="SAY119" s="196"/>
      <c r="SAZ119" s="196"/>
      <c r="SBA119" s="195"/>
      <c r="SBB119" s="196"/>
      <c r="SBC119" s="195"/>
      <c r="SBD119" s="195"/>
      <c r="SBE119" s="195"/>
      <c r="SBF119" s="18"/>
      <c r="SBG119" s="19"/>
      <c r="SBH119" s="19"/>
      <c r="SBI119" s="19"/>
      <c r="SBJ119" s="19"/>
      <c r="SBK119" s="19"/>
      <c r="SBL119" s="19"/>
      <c r="SBM119" s="19"/>
      <c r="SBN119" s="197"/>
      <c r="SBO119" s="196"/>
      <c r="SBP119" s="196"/>
      <c r="SBQ119" s="195"/>
      <c r="SBR119" s="196"/>
      <c r="SBS119" s="195"/>
      <c r="SBT119" s="195"/>
      <c r="SBU119" s="195"/>
      <c r="SBV119" s="18"/>
      <c r="SBW119" s="19"/>
      <c r="SBX119" s="19"/>
      <c r="SBY119" s="19"/>
      <c r="SBZ119" s="19"/>
      <c r="SCA119" s="19"/>
      <c r="SCB119" s="19"/>
      <c r="SCC119" s="19"/>
      <c r="SCD119" s="197"/>
      <c r="SCE119" s="196"/>
      <c r="SCF119" s="196"/>
      <c r="SCG119" s="195"/>
      <c r="SCH119" s="196"/>
      <c r="SCI119" s="195"/>
      <c r="SCJ119" s="195"/>
      <c r="SCK119" s="195"/>
      <c r="SCL119" s="18"/>
      <c r="SCM119" s="19"/>
      <c r="SCN119" s="19"/>
      <c r="SCO119" s="19"/>
      <c r="SCP119" s="19"/>
      <c r="SCQ119" s="19"/>
      <c r="SCR119" s="19"/>
      <c r="SCS119" s="19"/>
      <c r="SCT119" s="197"/>
      <c r="SCU119" s="196"/>
      <c r="SCV119" s="196"/>
      <c r="SCW119" s="195"/>
      <c r="SCX119" s="196"/>
      <c r="SCY119" s="195"/>
      <c r="SCZ119" s="195"/>
      <c r="SDA119" s="195"/>
      <c r="SDB119" s="18"/>
      <c r="SDC119" s="19"/>
      <c r="SDD119" s="19"/>
      <c r="SDE119" s="19"/>
      <c r="SDF119" s="19"/>
      <c r="SDG119" s="19"/>
      <c r="SDH119" s="19"/>
      <c r="SDI119" s="19"/>
      <c r="SDJ119" s="197"/>
      <c r="SDK119" s="196"/>
      <c r="SDL119" s="196"/>
      <c r="SDM119" s="195"/>
      <c r="SDN119" s="196"/>
      <c r="SDO119" s="195"/>
      <c r="SDP119" s="195"/>
      <c r="SDQ119" s="195"/>
      <c r="SDR119" s="18"/>
      <c r="SDS119" s="19"/>
      <c r="SDT119" s="19"/>
      <c r="SDU119" s="19"/>
      <c r="SDV119" s="19"/>
      <c r="SDW119" s="19"/>
      <c r="SDX119" s="19"/>
      <c r="SDY119" s="19"/>
      <c r="SDZ119" s="197"/>
      <c r="SEA119" s="196"/>
      <c r="SEB119" s="196"/>
      <c r="SEC119" s="195"/>
      <c r="SED119" s="196"/>
      <c r="SEE119" s="195"/>
      <c r="SEF119" s="195"/>
      <c r="SEG119" s="195"/>
      <c r="SEH119" s="18"/>
      <c r="SEI119" s="19"/>
      <c r="SEJ119" s="19"/>
      <c r="SEK119" s="19"/>
      <c r="SEL119" s="19"/>
      <c r="SEM119" s="19"/>
      <c r="SEN119" s="19"/>
      <c r="SEO119" s="19"/>
      <c r="SEP119" s="197"/>
      <c r="SEQ119" s="196"/>
      <c r="SER119" s="196"/>
      <c r="SES119" s="195"/>
      <c r="SET119" s="196"/>
      <c r="SEU119" s="195"/>
      <c r="SEV119" s="195"/>
      <c r="SEW119" s="195"/>
      <c r="SEX119" s="18"/>
      <c r="SEY119" s="19"/>
      <c r="SEZ119" s="19"/>
      <c r="SFA119" s="19"/>
      <c r="SFB119" s="19"/>
      <c r="SFC119" s="19"/>
      <c r="SFD119" s="19"/>
      <c r="SFE119" s="19"/>
      <c r="SFF119" s="197"/>
      <c r="SFG119" s="196"/>
      <c r="SFH119" s="196"/>
      <c r="SFI119" s="195"/>
      <c r="SFJ119" s="196"/>
      <c r="SFK119" s="195"/>
      <c r="SFL119" s="195"/>
      <c r="SFM119" s="195"/>
      <c r="SFN119" s="18"/>
      <c r="SFO119" s="19"/>
      <c r="SFP119" s="19"/>
      <c r="SFQ119" s="19"/>
      <c r="SFR119" s="19"/>
      <c r="SFS119" s="19"/>
      <c r="SFT119" s="19"/>
      <c r="SFU119" s="19"/>
      <c r="SFV119" s="197"/>
      <c r="SFW119" s="196"/>
      <c r="SFX119" s="196"/>
      <c r="SFY119" s="195"/>
      <c r="SFZ119" s="196"/>
      <c r="SGA119" s="195"/>
      <c r="SGB119" s="195"/>
      <c r="SGC119" s="195"/>
      <c r="SGD119" s="18"/>
      <c r="SGE119" s="19"/>
      <c r="SGF119" s="19"/>
      <c r="SGG119" s="19"/>
      <c r="SGH119" s="19"/>
      <c r="SGI119" s="19"/>
      <c r="SGJ119" s="19"/>
      <c r="SGK119" s="19"/>
      <c r="SGL119" s="197"/>
      <c r="SGM119" s="196"/>
      <c r="SGN119" s="196"/>
      <c r="SGO119" s="195"/>
      <c r="SGP119" s="196"/>
      <c r="SGQ119" s="195"/>
      <c r="SGR119" s="195"/>
      <c r="SGS119" s="195"/>
      <c r="SGT119" s="18"/>
      <c r="SGU119" s="19"/>
      <c r="SGV119" s="19"/>
      <c r="SGW119" s="19"/>
      <c r="SGX119" s="19"/>
      <c r="SGY119" s="19"/>
      <c r="SGZ119" s="19"/>
      <c r="SHA119" s="19"/>
      <c r="SHB119" s="197"/>
      <c r="SHC119" s="196"/>
      <c r="SHD119" s="196"/>
      <c r="SHE119" s="195"/>
      <c r="SHF119" s="196"/>
      <c r="SHG119" s="195"/>
      <c r="SHH119" s="195"/>
      <c r="SHI119" s="195"/>
      <c r="SHJ119" s="18"/>
      <c r="SHK119" s="19"/>
      <c r="SHL119" s="19"/>
      <c r="SHM119" s="19"/>
      <c r="SHN119" s="19"/>
      <c r="SHO119" s="19"/>
      <c r="SHP119" s="19"/>
      <c r="SHQ119" s="19"/>
      <c r="SHR119" s="197"/>
      <c r="SHS119" s="196"/>
      <c r="SHT119" s="196"/>
      <c r="SHU119" s="195"/>
      <c r="SHV119" s="196"/>
      <c r="SHW119" s="195"/>
      <c r="SHX119" s="195"/>
      <c r="SHY119" s="195"/>
      <c r="SHZ119" s="18"/>
      <c r="SIA119" s="19"/>
      <c r="SIB119" s="19"/>
      <c r="SIC119" s="19"/>
      <c r="SID119" s="19"/>
      <c r="SIE119" s="19"/>
      <c r="SIF119" s="19"/>
      <c r="SIG119" s="19"/>
      <c r="SIH119" s="197"/>
      <c r="SII119" s="196"/>
      <c r="SIJ119" s="196"/>
      <c r="SIK119" s="195"/>
      <c r="SIL119" s="196"/>
      <c r="SIM119" s="195"/>
      <c r="SIN119" s="195"/>
      <c r="SIO119" s="195"/>
      <c r="SIP119" s="18"/>
      <c r="SIQ119" s="19"/>
      <c r="SIR119" s="19"/>
      <c r="SIS119" s="19"/>
      <c r="SIT119" s="19"/>
      <c r="SIU119" s="19"/>
      <c r="SIV119" s="19"/>
      <c r="SIW119" s="19"/>
      <c r="SIX119" s="197"/>
      <c r="SIY119" s="196"/>
      <c r="SIZ119" s="196"/>
      <c r="SJA119" s="195"/>
      <c r="SJB119" s="196"/>
      <c r="SJC119" s="195"/>
      <c r="SJD119" s="195"/>
      <c r="SJE119" s="195"/>
      <c r="SJF119" s="18"/>
      <c r="SJG119" s="19"/>
      <c r="SJH119" s="19"/>
      <c r="SJI119" s="19"/>
      <c r="SJJ119" s="19"/>
      <c r="SJK119" s="19"/>
      <c r="SJL119" s="19"/>
      <c r="SJM119" s="19"/>
      <c r="SJN119" s="197"/>
      <c r="SJO119" s="196"/>
      <c r="SJP119" s="196"/>
      <c r="SJQ119" s="195"/>
      <c r="SJR119" s="196"/>
      <c r="SJS119" s="195"/>
      <c r="SJT119" s="195"/>
      <c r="SJU119" s="195"/>
      <c r="SJV119" s="18"/>
      <c r="SJW119" s="19"/>
      <c r="SJX119" s="19"/>
      <c r="SJY119" s="19"/>
      <c r="SJZ119" s="19"/>
      <c r="SKA119" s="19"/>
      <c r="SKB119" s="19"/>
      <c r="SKC119" s="19"/>
      <c r="SKD119" s="197"/>
      <c r="SKE119" s="196"/>
      <c r="SKF119" s="196"/>
      <c r="SKG119" s="195"/>
      <c r="SKH119" s="196"/>
      <c r="SKI119" s="195"/>
      <c r="SKJ119" s="195"/>
      <c r="SKK119" s="195"/>
      <c r="SKL119" s="18"/>
      <c r="SKM119" s="19"/>
      <c r="SKN119" s="19"/>
      <c r="SKO119" s="19"/>
      <c r="SKP119" s="19"/>
      <c r="SKQ119" s="19"/>
      <c r="SKR119" s="19"/>
      <c r="SKS119" s="19"/>
      <c r="SKT119" s="197"/>
      <c r="SKU119" s="196"/>
      <c r="SKV119" s="196"/>
      <c r="SKW119" s="195"/>
      <c r="SKX119" s="196"/>
      <c r="SKY119" s="195"/>
      <c r="SKZ119" s="195"/>
      <c r="SLA119" s="195"/>
      <c r="SLB119" s="18"/>
      <c r="SLC119" s="19"/>
      <c r="SLD119" s="19"/>
      <c r="SLE119" s="19"/>
      <c r="SLF119" s="19"/>
      <c r="SLG119" s="19"/>
      <c r="SLH119" s="19"/>
      <c r="SLI119" s="19"/>
      <c r="SLJ119" s="197"/>
      <c r="SLK119" s="196"/>
      <c r="SLL119" s="196"/>
      <c r="SLM119" s="195"/>
      <c r="SLN119" s="196"/>
      <c r="SLO119" s="195"/>
      <c r="SLP119" s="195"/>
      <c r="SLQ119" s="195"/>
      <c r="SLR119" s="18"/>
      <c r="SLS119" s="19"/>
      <c r="SLT119" s="19"/>
      <c r="SLU119" s="19"/>
      <c r="SLV119" s="19"/>
      <c r="SLW119" s="19"/>
      <c r="SLX119" s="19"/>
      <c r="SLY119" s="19"/>
      <c r="SLZ119" s="197"/>
      <c r="SMA119" s="196"/>
      <c r="SMB119" s="196"/>
      <c r="SMC119" s="195"/>
      <c r="SMD119" s="196"/>
      <c r="SME119" s="195"/>
      <c r="SMF119" s="195"/>
      <c r="SMG119" s="195"/>
      <c r="SMH119" s="18"/>
      <c r="SMI119" s="19"/>
      <c r="SMJ119" s="19"/>
      <c r="SMK119" s="19"/>
      <c r="SML119" s="19"/>
      <c r="SMM119" s="19"/>
      <c r="SMN119" s="19"/>
      <c r="SMO119" s="19"/>
      <c r="SMP119" s="197"/>
      <c r="SMQ119" s="196"/>
      <c r="SMR119" s="196"/>
      <c r="SMS119" s="195"/>
      <c r="SMT119" s="196"/>
      <c r="SMU119" s="195"/>
      <c r="SMV119" s="195"/>
      <c r="SMW119" s="195"/>
      <c r="SMX119" s="18"/>
      <c r="SMY119" s="19"/>
      <c r="SMZ119" s="19"/>
      <c r="SNA119" s="19"/>
      <c r="SNB119" s="19"/>
      <c r="SNC119" s="19"/>
      <c r="SND119" s="19"/>
      <c r="SNE119" s="19"/>
      <c r="SNF119" s="197"/>
      <c r="SNG119" s="196"/>
      <c r="SNH119" s="196"/>
      <c r="SNI119" s="195"/>
      <c r="SNJ119" s="196"/>
      <c r="SNK119" s="195"/>
      <c r="SNL119" s="195"/>
      <c r="SNM119" s="195"/>
      <c r="SNN119" s="18"/>
      <c r="SNO119" s="19"/>
      <c r="SNP119" s="19"/>
      <c r="SNQ119" s="19"/>
      <c r="SNR119" s="19"/>
      <c r="SNS119" s="19"/>
      <c r="SNT119" s="19"/>
      <c r="SNU119" s="19"/>
      <c r="SNV119" s="197"/>
      <c r="SNW119" s="196"/>
      <c r="SNX119" s="196"/>
      <c r="SNY119" s="195"/>
      <c r="SNZ119" s="196"/>
      <c r="SOA119" s="195"/>
      <c r="SOB119" s="195"/>
      <c r="SOC119" s="195"/>
      <c r="SOD119" s="18"/>
      <c r="SOE119" s="19"/>
      <c r="SOF119" s="19"/>
      <c r="SOG119" s="19"/>
      <c r="SOH119" s="19"/>
      <c r="SOI119" s="19"/>
      <c r="SOJ119" s="19"/>
      <c r="SOK119" s="19"/>
      <c r="SOL119" s="197"/>
      <c r="SOM119" s="196"/>
      <c r="SON119" s="196"/>
      <c r="SOO119" s="195"/>
      <c r="SOP119" s="196"/>
      <c r="SOQ119" s="195"/>
      <c r="SOR119" s="195"/>
      <c r="SOS119" s="195"/>
      <c r="SOT119" s="18"/>
      <c r="SOU119" s="19"/>
      <c r="SOV119" s="19"/>
      <c r="SOW119" s="19"/>
      <c r="SOX119" s="19"/>
      <c r="SOY119" s="19"/>
      <c r="SOZ119" s="19"/>
      <c r="SPA119" s="19"/>
      <c r="SPB119" s="197"/>
      <c r="SPC119" s="196"/>
      <c r="SPD119" s="196"/>
      <c r="SPE119" s="195"/>
      <c r="SPF119" s="196"/>
      <c r="SPG119" s="195"/>
      <c r="SPH119" s="195"/>
      <c r="SPI119" s="195"/>
      <c r="SPJ119" s="18"/>
      <c r="SPK119" s="19"/>
      <c r="SPL119" s="19"/>
      <c r="SPM119" s="19"/>
      <c r="SPN119" s="19"/>
      <c r="SPO119" s="19"/>
      <c r="SPP119" s="19"/>
      <c r="SPQ119" s="19"/>
      <c r="SPR119" s="197"/>
      <c r="SPS119" s="196"/>
      <c r="SPT119" s="196"/>
      <c r="SPU119" s="195"/>
      <c r="SPV119" s="196"/>
      <c r="SPW119" s="195"/>
      <c r="SPX119" s="195"/>
      <c r="SPY119" s="195"/>
      <c r="SPZ119" s="18"/>
      <c r="SQA119" s="19"/>
      <c r="SQB119" s="19"/>
      <c r="SQC119" s="19"/>
      <c r="SQD119" s="19"/>
      <c r="SQE119" s="19"/>
      <c r="SQF119" s="19"/>
      <c r="SQG119" s="19"/>
      <c r="SQH119" s="197"/>
      <c r="SQI119" s="196"/>
      <c r="SQJ119" s="196"/>
      <c r="SQK119" s="195"/>
      <c r="SQL119" s="196"/>
      <c r="SQM119" s="195"/>
      <c r="SQN119" s="195"/>
      <c r="SQO119" s="195"/>
      <c r="SQP119" s="18"/>
      <c r="SQQ119" s="19"/>
      <c r="SQR119" s="19"/>
      <c r="SQS119" s="19"/>
      <c r="SQT119" s="19"/>
      <c r="SQU119" s="19"/>
      <c r="SQV119" s="19"/>
      <c r="SQW119" s="19"/>
      <c r="SQX119" s="197"/>
      <c r="SQY119" s="196"/>
      <c r="SQZ119" s="196"/>
      <c r="SRA119" s="195"/>
      <c r="SRB119" s="196"/>
      <c r="SRC119" s="195"/>
      <c r="SRD119" s="195"/>
      <c r="SRE119" s="195"/>
      <c r="SRF119" s="18"/>
      <c r="SRG119" s="19"/>
      <c r="SRH119" s="19"/>
      <c r="SRI119" s="19"/>
      <c r="SRJ119" s="19"/>
      <c r="SRK119" s="19"/>
      <c r="SRL119" s="19"/>
      <c r="SRM119" s="19"/>
      <c r="SRN119" s="197"/>
      <c r="SRO119" s="196"/>
      <c r="SRP119" s="196"/>
      <c r="SRQ119" s="195"/>
      <c r="SRR119" s="196"/>
      <c r="SRS119" s="195"/>
      <c r="SRT119" s="195"/>
      <c r="SRU119" s="195"/>
      <c r="SRV119" s="18"/>
      <c r="SRW119" s="19"/>
      <c r="SRX119" s="19"/>
      <c r="SRY119" s="19"/>
      <c r="SRZ119" s="19"/>
      <c r="SSA119" s="19"/>
      <c r="SSB119" s="19"/>
      <c r="SSC119" s="19"/>
      <c r="SSD119" s="197"/>
      <c r="SSE119" s="196"/>
      <c r="SSF119" s="196"/>
      <c r="SSG119" s="195"/>
      <c r="SSH119" s="196"/>
      <c r="SSI119" s="195"/>
      <c r="SSJ119" s="195"/>
      <c r="SSK119" s="195"/>
      <c r="SSL119" s="18"/>
      <c r="SSM119" s="19"/>
      <c r="SSN119" s="19"/>
      <c r="SSO119" s="19"/>
      <c r="SSP119" s="19"/>
      <c r="SSQ119" s="19"/>
      <c r="SSR119" s="19"/>
      <c r="SSS119" s="19"/>
      <c r="SST119" s="197"/>
      <c r="SSU119" s="196"/>
      <c r="SSV119" s="196"/>
      <c r="SSW119" s="195"/>
      <c r="SSX119" s="196"/>
      <c r="SSY119" s="195"/>
      <c r="SSZ119" s="195"/>
      <c r="STA119" s="195"/>
      <c r="STB119" s="18"/>
      <c r="STC119" s="19"/>
      <c r="STD119" s="19"/>
      <c r="STE119" s="19"/>
      <c r="STF119" s="19"/>
      <c r="STG119" s="19"/>
      <c r="STH119" s="19"/>
      <c r="STI119" s="19"/>
      <c r="STJ119" s="197"/>
      <c r="STK119" s="196"/>
      <c r="STL119" s="196"/>
      <c r="STM119" s="195"/>
      <c r="STN119" s="196"/>
      <c r="STO119" s="195"/>
      <c r="STP119" s="195"/>
      <c r="STQ119" s="195"/>
      <c r="STR119" s="18"/>
      <c r="STS119" s="19"/>
      <c r="STT119" s="19"/>
      <c r="STU119" s="19"/>
      <c r="STV119" s="19"/>
      <c r="STW119" s="19"/>
      <c r="STX119" s="19"/>
      <c r="STY119" s="19"/>
      <c r="STZ119" s="197"/>
      <c r="SUA119" s="196"/>
      <c r="SUB119" s="196"/>
      <c r="SUC119" s="195"/>
      <c r="SUD119" s="196"/>
      <c r="SUE119" s="195"/>
      <c r="SUF119" s="195"/>
      <c r="SUG119" s="195"/>
      <c r="SUH119" s="18"/>
      <c r="SUI119" s="19"/>
      <c r="SUJ119" s="19"/>
      <c r="SUK119" s="19"/>
      <c r="SUL119" s="19"/>
      <c r="SUM119" s="19"/>
      <c r="SUN119" s="19"/>
      <c r="SUO119" s="19"/>
      <c r="SUP119" s="197"/>
      <c r="SUQ119" s="196"/>
      <c r="SUR119" s="196"/>
      <c r="SUS119" s="195"/>
      <c r="SUT119" s="196"/>
      <c r="SUU119" s="195"/>
      <c r="SUV119" s="195"/>
      <c r="SUW119" s="195"/>
      <c r="SUX119" s="18"/>
      <c r="SUY119" s="19"/>
      <c r="SUZ119" s="19"/>
      <c r="SVA119" s="19"/>
      <c r="SVB119" s="19"/>
      <c r="SVC119" s="19"/>
      <c r="SVD119" s="19"/>
      <c r="SVE119" s="19"/>
      <c r="SVF119" s="197"/>
      <c r="SVG119" s="196"/>
      <c r="SVH119" s="196"/>
      <c r="SVI119" s="195"/>
      <c r="SVJ119" s="196"/>
      <c r="SVK119" s="195"/>
      <c r="SVL119" s="195"/>
      <c r="SVM119" s="195"/>
      <c r="SVN119" s="18"/>
      <c r="SVO119" s="19"/>
      <c r="SVP119" s="19"/>
      <c r="SVQ119" s="19"/>
      <c r="SVR119" s="19"/>
      <c r="SVS119" s="19"/>
      <c r="SVT119" s="19"/>
      <c r="SVU119" s="19"/>
      <c r="SVV119" s="197"/>
      <c r="SVW119" s="196"/>
      <c r="SVX119" s="196"/>
      <c r="SVY119" s="195"/>
      <c r="SVZ119" s="196"/>
      <c r="SWA119" s="195"/>
      <c r="SWB119" s="195"/>
      <c r="SWC119" s="195"/>
      <c r="SWD119" s="18"/>
      <c r="SWE119" s="19"/>
      <c r="SWF119" s="19"/>
      <c r="SWG119" s="19"/>
      <c r="SWH119" s="19"/>
      <c r="SWI119" s="19"/>
      <c r="SWJ119" s="19"/>
      <c r="SWK119" s="19"/>
      <c r="SWL119" s="197"/>
      <c r="SWM119" s="196"/>
      <c r="SWN119" s="196"/>
      <c r="SWO119" s="195"/>
      <c r="SWP119" s="196"/>
      <c r="SWQ119" s="195"/>
      <c r="SWR119" s="195"/>
      <c r="SWS119" s="195"/>
      <c r="SWT119" s="18"/>
      <c r="SWU119" s="19"/>
      <c r="SWV119" s="19"/>
      <c r="SWW119" s="19"/>
      <c r="SWX119" s="19"/>
      <c r="SWY119" s="19"/>
      <c r="SWZ119" s="19"/>
      <c r="SXA119" s="19"/>
      <c r="SXB119" s="197"/>
      <c r="SXC119" s="196"/>
      <c r="SXD119" s="196"/>
      <c r="SXE119" s="195"/>
      <c r="SXF119" s="196"/>
      <c r="SXG119" s="195"/>
      <c r="SXH119" s="195"/>
      <c r="SXI119" s="195"/>
      <c r="SXJ119" s="18"/>
      <c r="SXK119" s="19"/>
      <c r="SXL119" s="19"/>
      <c r="SXM119" s="19"/>
      <c r="SXN119" s="19"/>
      <c r="SXO119" s="19"/>
      <c r="SXP119" s="19"/>
      <c r="SXQ119" s="19"/>
      <c r="SXR119" s="197"/>
      <c r="SXS119" s="196"/>
      <c r="SXT119" s="196"/>
      <c r="SXU119" s="195"/>
      <c r="SXV119" s="196"/>
      <c r="SXW119" s="195"/>
      <c r="SXX119" s="195"/>
      <c r="SXY119" s="195"/>
      <c r="SXZ119" s="18"/>
      <c r="SYA119" s="19"/>
      <c r="SYB119" s="19"/>
      <c r="SYC119" s="19"/>
      <c r="SYD119" s="19"/>
      <c r="SYE119" s="19"/>
      <c r="SYF119" s="19"/>
      <c r="SYG119" s="19"/>
      <c r="SYH119" s="197"/>
      <c r="SYI119" s="196"/>
      <c r="SYJ119" s="196"/>
      <c r="SYK119" s="195"/>
      <c r="SYL119" s="196"/>
      <c r="SYM119" s="195"/>
      <c r="SYN119" s="195"/>
      <c r="SYO119" s="195"/>
      <c r="SYP119" s="18"/>
      <c r="SYQ119" s="19"/>
      <c r="SYR119" s="19"/>
      <c r="SYS119" s="19"/>
      <c r="SYT119" s="19"/>
      <c r="SYU119" s="19"/>
      <c r="SYV119" s="19"/>
      <c r="SYW119" s="19"/>
      <c r="SYX119" s="197"/>
      <c r="SYY119" s="196"/>
      <c r="SYZ119" s="196"/>
      <c r="SZA119" s="195"/>
      <c r="SZB119" s="196"/>
      <c r="SZC119" s="195"/>
      <c r="SZD119" s="195"/>
      <c r="SZE119" s="195"/>
      <c r="SZF119" s="18"/>
      <c r="SZG119" s="19"/>
      <c r="SZH119" s="19"/>
      <c r="SZI119" s="19"/>
      <c r="SZJ119" s="19"/>
      <c r="SZK119" s="19"/>
      <c r="SZL119" s="19"/>
      <c r="SZM119" s="19"/>
      <c r="SZN119" s="197"/>
      <c r="SZO119" s="196"/>
      <c r="SZP119" s="196"/>
      <c r="SZQ119" s="195"/>
      <c r="SZR119" s="196"/>
      <c r="SZS119" s="195"/>
      <c r="SZT119" s="195"/>
      <c r="SZU119" s="195"/>
      <c r="SZV119" s="18"/>
      <c r="SZW119" s="19"/>
      <c r="SZX119" s="19"/>
      <c r="SZY119" s="19"/>
      <c r="SZZ119" s="19"/>
      <c r="TAA119" s="19"/>
      <c r="TAB119" s="19"/>
      <c r="TAC119" s="19"/>
      <c r="TAD119" s="197"/>
      <c r="TAE119" s="196"/>
      <c r="TAF119" s="196"/>
      <c r="TAG119" s="195"/>
      <c r="TAH119" s="196"/>
      <c r="TAI119" s="195"/>
      <c r="TAJ119" s="195"/>
      <c r="TAK119" s="195"/>
      <c r="TAL119" s="18"/>
      <c r="TAM119" s="19"/>
      <c r="TAN119" s="19"/>
      <c r="TAO119" s="19"/>
      <c r="TAP119" s="19"/>
      <c r="TAQ119" s="19"/>
      <c r="TAR119" s="19"/>
      <c r="TAS119" s="19"/>
      <c r="TAT119" s="197"/>
      <c r="TAU119" s="196"/>
      <c r="TAV119" s="196"/>
      <c r="TAW119" s="195"/>
      <c r="TAX119" s="196"/>
      <c r="TAY119" s="195"/>
      <c r="TAZ119" s="195"/>
      <c r="TBA119" s="195"/>
      <c r="TBB119" s="18"/>
      <c r="TBC119" s="19"/>
      <c r="TBD119" s="19"/>
      <c r="TBE119" s="19"/>
      <c r="TBF119" s="19"/>
      <c r="TBG119" s="19"/>
      <c r="TBH119" s="19"/>
      <c r="TBI119" s="19"/>
      <c r="TBJ119" s="197"/>
      <c r="TBK119" s="196"/>
      <c r="TBL119" s="196"/>
      <c r="TBM119" s="195"/>
      <c r="TBN119" s="196"/>
      <c r="TBO119" s="195"/>
      <c r="TBP119" s="195"/>
      <c r="TBQ119" s="195"/>
      <c r="TBR119" s="18"/>
      <c r="TBS119" s="19"/>
      <c r="TBT119" s="19"/>
      <c r="TBU119" s="19"/>
      <c r="TBV119" s="19"/>
      <c r="TBW119" s="19"/>
      <c r="TBX119" s="19"/>
      <c r="TBY119" s="19"/>
      <c r="TBZ119" s="197"/>
      <c r="TCA119" s="196"/>
      <c r="TCB119" s="196"/>
      <c r="TCC119" s="195"/>
      <c r="TCD119" s="196"/>
      <c r="TCE119" s="195"/>
      <c r="TCF119" s="195"/>
      <c r="TCG119" s="195"/>
      <c r="TCH119" s="18"/>
      <c r="TCI119" s="19"/>
      <c r="TCJ119" s="19"/>
      <c r="TCK119" s="19"/>
      <c r="TCL119" s="19"/>
      <c r="TCM119" s="19"/>
      <c r="TCN119" s="19"/>
      <c r="TCO119" s="19"/>
      <c r="TCP119" s="197"/>
      <c r="TCQ119" s="196"/>
      <c r="TCR119" s="196"/>
      <c r="TCS119" s="195"/>
      <c r="TCT119" s="196"/>
      <c r="TCU119" s="195"/>
      <c r="TCV119" s="195"/>
      <c r="TCW119" s="195"/>
      <c r="TCX119" s="18"/>
      <c r="TCY119" s="19"/>
      <c r="TCZ119" s="19"/>
      <c r="TDA119" s="19"/>
      <c r="TDB119" s="19"/>
      <c r="TDC119" s="19"/>
      <c r="TDD119" s="19"/>
      <c r="TDE119" s="19"/>
      <c r="TDF119" s="197"/>
      <c r="TDG119" s="196"/>
      <c r="TDH119" s="196"/>
      <c r="TDI119" s="195"/>
      <c r="TDJ119" s="196"/>
      <c r="TDK119" s="195"/>
      <c r="TDL119" s="195"/>
      <c r="TDM119" s="195"/>
      <c r="TDN119" s="18"/>
      <c r="TDO119" s="19"/>
      <c r="TDP119" s="19"/>
      <c r="TDQ119" s="19"/>
      <c r="TDR119" s="19"/>
      <c r="TDS119" s="19"/>
      <c r="TDT119" s="19"/>
      <c r="TDU119" s="19"/>
      <c r="TDV119" s="197"/>
      <c r="TDW119" s="196"/>
      <c r="TDX119" s="196"/>
      <c r="TDY119" s="195"/>
      <c r="TDZ119" s="196"/>
      <c r="TEA119" s="195"/>
      <c r="TEB119" s="195"/>
      <c r="TEC119" s="195"/>
      <c r="TED119" s="18"/>
      <c r="TEE119" s="19"/>
      <c r="TEF119" s="19"/>
      <c r="TEG119" s="19"/>
      <c r="TEH119" s="19"/>
      <c r="TEI119" s="19"/>
      <c r="TEJ119" s="19"/>
      <c r="TEK119" s="19"/>
      <c r="TEL119" s="197"/>
      <c r="TEM119" s="196"/>
      <c r="TEN119" s="196"/>
      <c r="TEO119" s="195"/>
      <c r="TEP119" s="196"/>
      <c r="TEQ119" s="195"/>
      <c r="TER119" s="195"/>
      <c r="TES119" s="195"/>
      <c r="TET119" s="18"/>
      <c r="TEU119" s="19"/>
      <c r="TEV119" s="19"/>
      <c r="TEW119" s="19"/>
      <c r="TEX119" s="19"/>
      <c r="TEY119" s="19"/>
      <c r="TEZ119" s="19"/>
      <c r="TFA119" s="19"/>
      <c r="TFB119" s="197"/>
      <c r="TFC119" s="196"/>
      <c r="TFD119" s="196"/>
      <c r="TFE119" s="195"/>
      <c r="TFF119" s="196"/>
      <c r="TFG119" s="195"/>
      <c r="TFH119" s="195"/>
      <c r="TFI119" s="195"/>
      <c r="TFJ119" s="18"/>
      <c r="TFK119" s="19"/>
      <c r="TFL119" s="19"/>
      <c r="TFM119" s="19"/>
      <c r="TFN119" s="19"/>
      <c r="TFO119" s="19"/>
      <c r="TFP119" s="19"/>
      <c r="TFQ119" s="19"/>
      <c r="TFR119" s="197"/>
      <c r="TFS119" s="196"/>
      <c r="TFT119" s="196"/>
      <c r="TFU119" s="195"/>
      <c r="TFV119" s="196"/>
      <c r="TFW119" s="195"/>
      <c r="TFX119" s="195"/>
      <c r="TFY119" s="195"/>
      <c r="TFZ119" s="18"/>
      <c r="TGA119" s="19"/>
      <c r="TGB119" s="19"/>
      <c r="TGC119" s="19"/>
      <c r="TGD119" s="19"/>
      <c r="TGE119" s="19"/>
      <c r="TGF119" s="19"/>
      <c r="TGG119" s="19"/>
      <c r="TGH119" s="197"/>
      <c r="TGI119" s="196"/>
      <c r="TGJ119" s="196"/>
      <c r="TGK119" s="195"/>
      <c r="TGL119" s="196"/>
      <c r="TGM119" s="195"/>
      <c r="TGN119" s="195"/>
      <c r="TGO119" s="195"/>
      <c r="TGP119" s="18"/>
      <c r="TGQ119" s="19"/>
      <c r="TGR119" s="19"/>
      <c r="TGS119" s="19"/>
      <c r="TGT119" s="19"/>
      <c r="TGU119" s="19"/>
      <c r="TGV119" s="19"/>
      <c r="TGW119" s="19"/>
      <c r="TGX119" s="197"/>
      <c r="TGY119" s="196"/>
      <c r="TGZ119" s="196"/>
      <c r="THA119" s="195"/>
      <c r="THB119" s="196"/>
      <c r="THC119" s="195"/>
      <c r="THD119" s="195"/>
      <c r="THE119" s="195"/>
      <c r="THF119" s="18"/>
      <c r="THG119" s="19"/>
      <c r="THH119" s="19"/>
      <c r="THI119" s="19"/>
      <c r="THJ119" s="19"/>
      <c r="THK119" s="19"/>
      <c r="THL119" s="19"/>
      <c r="THM119" s="19"/>
      <c r="THN119" s="197"/>
      <c r="THO119" s="196"/>
      <c r="THP119" s="196"/>
      <c r="THQ119" s="195"/>
      <c r="THR119" s="196"/>
      <c r="THS119" s="195"/>
      <c r="THT119" s="195"/>
      <c r="THU119" s="195"/>
      <c r="THV119" s="18"/>
      <c r="THW119" s="19"/>
      <c r="THX119" s="19"/>
      <c r="THY119" s="19"/>
      <c r="THZ119" s="19"/>
      <c r="TIA119" s="19"/>
      <c r="TIB119" s="19"/>
      <c r="TIC119" s="19"/>
      <c r="TID119" s="197"/>
      <c r="TIE119" s="196"/>
      <c r="TIF119" s="196"/>
      <c r="TIG119" s="195"/>
      <c r="TIH119" s="196"/>
      <c r="TII119" s="195"/>
      <c r="TIJ119" s="195"/>
      <c r="TIK119" s="195"/>
      <c r="TIL119" s="18"/>
      <c r="TIM119" s="19"/>
      <c r="TIN119" s="19"/>
      <c r="TIO119" s="19"/>
      <c r="TIP119" s="19"/>
      <c r="TIQ119" s="19"/>
      <c r="TIR119" s="19"/>
      <c r="TIS119" s="19"/>
      <c r="TIT119" s="197"/>
      <c r="TIU119" s="196"/>
      <c r="TIV119" s="196"/>
      <c r="TIW119" s="195"/>
      <c r="TIX119" s="196"/>
      <c r="TIY119" s="195"/>
      <c r="TIZ119" s="195"/>
      <c r="TJA119" s="195"/>
      <c r="TJB119" s="18"/>
      <c r="TJC119" s="19"/>
      <c r="TJD119" s="19"/>
      <c r="TJE119" s="19"/>
      <c r="TJF119" s="19"/>
      <c r="TJG119" s="19"/>
      <c r="TJH119" s="19"/>
      <c r="TJI119" s="19"/>
      <c r="TJJ119" s="197"/>
      <c r="TJK119" s="196"/>
      <c r="TJL119" s="196"/>
      <c r="TJM119" s="195"/>
      <c r="TJN119" s="196"/>
      <c r="TJO119" s="195"/>
      <c r="TJP119" s="195"/>
      <c r="TJQ119" s="195"/>
      <c r="TJR119" s="18"/>
      <c r="TJS119" s="19"/>
      <c r="TJT119" s="19"/>
      <c r="TJU119" s="19"/>
      <c r="TJV119" s="19"/>
      <c r="TJW119" s="19"/>
      <c r="TJX119" s="19"/>
      <c r="TJY119" s="19"/>
      <c r="TJZ119" s="197"/>
      <c r="TKA119" s="196"/>
      <c r="TKB119" s="196"/>
      <c r="TKC119" s="195"/>
      <c r="TKD119" s="196"/>
      <c r="TKE119" s="195"/>
      <c r="TKF119" s="195"/>
      <c r="TKG119" s="195"/>
      <c r="TKH119" s="18"/>
      <c r="TKI119" s="19"/>
      <c r="TKJ119" s="19"/>
      <c r="TKK119" s="19"/>
      <c r="TKL119" s="19"/>
      <c r="TKM119" s="19"/>
      <c r="TKN119" s="19"/>
      <c r="TKO119" s="19"/>
      <c r="TKP119" s="197"/>
      <c r="TKQ119" s="196"/>
      <c r="TKR119" s="196"/>
      <c r="TKS119" s="195"/>
      <c r="TKT119" s="196"/>
      <c r="TKU119" s="195"/>
      <c r="TKV119" s="195"/>
      <c r="TKW119" s="195"/>
      <c r="TKX119" s="18"/>
      <c r="TKY119" s="19"/>
      <c r="TKZ119" s="19"/>
      <c r="TLA119" s="19"/>
      <c r="TLB119" s="19"/>
      <c r="TLC119" s="19"/>
      <c r="TLD119" s="19"/>
      <c r="TLE119" s="19"/>
      <c r="TLF119" s="197"/>
      <c r="TLG119" s="196"/>
      <c r="TLH119" s="196"/>
      <c r="TLI119" s="195"/>
      <c r="TLJ119" s="196"/>
      <c r="TLK119" s="195"/>
      <c r="TLL119" s="195"/>
      <c r="TLM119" s="195"/>
      <c r="TLN119" s="18"/>
      <c r="TLO119" s="19"/>
      <c r="TLP119" s="19"/>
      <c r="TLQ119" s="19"/>
      <c r="TLR119" s="19"/>
      <c r="TLS119" s="19"/>
      <c r="TLT119" s="19"/>
      <c r="TLU119" s="19"/>
      <c r="TLV119" s="197"/>
      <c r="TLW119" s="196"/>
      <c r="TLX119" s="196"/>
      <c r="TLY119" s="195"/>
      <c r="TLZ119" s="196"/>
      <c r="TMA119" s="195"/>
      <c r="TMB119" s="195"/>
      <c r="TMC119" s="195"/>
      <c r="TMD119" s="18"/>
      <c r="TME119" s="19"/>
      <c r="TMF119" s="19"/>
      <c r="TMG119" s="19"/>
      <c r="TMH119" s="19"/>
      <c r="TMI119" s="19"/>
      <c r="TMJ119" s="19"/>
      <c r="TMK119" s="19"/>
      <c r="TML119" s="197"/>
      <c r="TMM119" s="196"/>
      <c r="TMN119" s="196"/>
      <c r="TMO119" s="195"/>
      <c r="TMP119" s="196"/>
      <c r="TMQ119" s="195"/>
      <c r="TMR119" s="195"/>
      <c r="TMS119" s="195"/>
      <c r="TMT119" s="18"/>
      <c r="TMU119" s="19"/>
      <c r="TMV119" s="19"/>
      <c r="TMW119" s="19"/>
      <c r="TMX119" s="19"/>
      <c r="TMY119" s="19"/>
      <c r="TMZ119" s="19"/>
      <c r="TNA119" s="19"/>
      <c r="TNB119" s="197"/>
      <c r="TNC119" s="196"/>
      <c r="TND119" s="196"/>
      <c r="TNE119" s="195"/>
      <c r="TNF119" s="196"/>
      <c r="TNG119" s="195"/>
      <c r="TNH119" s="195"/>
      <c r="TNI119" s="195"/>
      <c r="TNJ119" s="18"/>
      <c r="TNK119" s="19"/>
      <c r="TNL119" s="19"/>
      <c r="TNM119" s="19"/>
      <c r="TNN119" s="19"/>
      <c r="TNO119" s="19"/>
      <c r="TNP119" s="19"/>
      <c r="TNQ119" s="19"/>
      <c r="TNR119" s="197"/>
      <c r="TNS119" s="196"/>
      <c r="TNT119" s="196"/>
      <c r="TNU119" s="195"/>
      <c r="TNV119" s="196"/>
      <c r="TNW119" s="195"/>
      <c r="TNX119" s="195"/>
      <c r="TNY119" s="195"/>
      <c r="TNZ119" s="18"/>
      <c r="TOA119" s="19"/>
      <c r="TOB119" s="19"/>
      <c r="TOC119" s="19"/>
      <c r="TOD119" s="19"/>
      <c r="TOE119" s="19"/>
      <c r="TOF119" s="19"/>
      <c r="TOG119" s="19"/>
      <c r="TOH119" s="197"/>
      <c r="TOI119" s="196"/>
      <c r="TOJ119" s="196"/>
      <c r="TOK119" s="195"/>
      <c r="TOL119" s="196"/>
      <c r="TOM119" s="195"/>
      <c r="TON119" s="195"/>
      <c r="TOO119" s="195"/>
      <c r="TOP119" s="18"/>
      <c r="TOQ119" s="19"/>
      <c r="TOR119" s="19"/>
      <c r="TOS119" s="19"/>
      <c r="TOT119" s="19"/>
      <c r="TOU119" s="19"/>
      <c r="TOV119" s="19"/>
      <c r="TOW119" s="19"/>
      <c r="TOX119" s="197"/>
      <c r="TOY119" s="196"/>
      <c r="TOZ119" s="196"/>
      <c r="TPA119" s="195"/>
      <c r="TPB119" s="196"/>
      <c r="TPC119" s="195"/>
      <c r="TPD119" s="195"/>
      <c r="TPE119" s="195"/>
      <c r="TPF119" s="18"/>
      <c r="TPG119" s="19"/>
      <c r="TPH119" s="19"/>
      <c r="TPI119" s="19"/>
      <c r="TPJ119" s="19"/>
      <c r="TPK119" s="19"/>
      <c r="TPL119" s="19"/>
      <c r="TPM119" s="19"/>
      <c r="TPN119" s="197"/>
      <c r="TPO119" s="196"/>
      <c r="TPP119" s="196"/>
      <c r="TPQ119" s="195"/>
      <c r="TPR119" s="196"/>
      <c r="TPS119" s="195"/>
      <c r="TPT119" s="195"/>
      <c r="TPU119" s="195"/>
      <c r="TPV119" s="18"/>
      <c r="TPW119" s="19"/>
      <c r="TPX119" s="19"/>
      <c r="TPY119" s="19"/>
      <c r="TPZ119" s="19"/>
      <c r="TQA119" s="19"/>
      <c r="TQB119" s="19"/>
      <c r="TQC119" s="19"/>
      <c r="TQD119" s="197"/>
      <c r="TQE119" s="196"/>
      <c r="TQF119" s="196"/>
      <c r="TQG119" s="195"/>
      <c r="TQH119" s="196"/>
      <c r="TQI119" s="195"/>
      <c r="TQJ119" s="195"/>
      <c r="TQK119" s="195"/>
      <c r="TQL119" s="18"/>
      <c r="TQM119" s="19"/>
      <c r="TQN119" s="19"/>
      <c r="TQO119" s="19"/>
      <c r="TQP119" s="19"/>
      <c r="TQQ119" s="19"/>
      <c r="TQR119" s="19"/>
      <c r="TQS119" s="19"/>
      <c r="TQT119" s="197"/>
      <c r="TQU119" s="196"/>
      <c r="TQV119" s="196"/>
      <c r="TQW119" s="195"/>
      <c r="TQX119" s="196"/>
      <c r="TQY119" s="195"/>
      <c r="TQZ119" s="195"/>
      <c r="TRA119" s="195"/>
      <c r="TRB119" s="18"/>
      <c r="TRC119" s="19"/>
      <c r="TRD119" s="19"/>
      <c r="TRE119" s="19"/>
      <c r="TRF119" s="19"/>
      <c r="TRG119" s="19"/>
      <c r="TRH119" s="19"/>
      <c r="TRI119" s="19"/>
      <c r="TRJ119" s="197"/>
      <c r="TRK119" s="196"/>
      <c r="TRL119" s="196"/>
      <c r="TRM119" s="195"/>
      <c r="TRN119" s="196"/>
      <c r="TRO119" s="195"/>
      <c r="TRP119" s="195"/>
      <c r="TRQ119" s="195"/>
      <c r="TRR119" s="18"/>
      <c r="TRS119" s="19"/>
      <c r="TRT119" s="19"/>
      <c r="TRU119" s="19"/>
      <c r="TRV119" s="19"/>
      <c r="TRW119" s="19"/>
      <c r="TRX119" s="19"/>
      <c r="TRY119" s="19"/>
      <c r="TRZ119" s="197"/>
      <c r="TSA119" s="196"/>
      <c r="TSB119" s="196"/>
      <c r="TSC119" s="195"/>
      <c r="TSD119" s="196"/>
      <c r="TSE119" s="195"/>
      <c r="TSF119" s="195"/>
      <c r="TSG119" s="195"/>
      <c r="TSH119" s="18"/>
      <c r="TSI119" s="19"/>
      <c r="TSJ119" s="19"/>
      <c r="TSK119" s="19"/>
      <c r="TSL119" s="19"/>
      <c r="TSM119" s="19"/>
      <c r="TSN119" s="19"/>
      <c r="TSO119" s="19"/>
      <c r="TSP119" s="197"/>
      <c r="TSQ119" s="196"/>
      <c r="TSR119" s="196"/>
      <c r="TSS119" s="195"/>
      <c r="TST119" s="196"/>
      <c r="TSU119" s="195"/>
      <c r="TSV119" s="195"/>
      <c r="TSW119" s="195"/>
      <c r="TSX119" s="18"/>
      <c r="TSY119" s="19"/>
      <c r="TSZ119" s="19"/>
      <c r="TTA119" s="19"/>
      <c r="TTB119" s="19"/>
      <c r="TTC119" s="19"/>
      <c r="TTD119" s="19"/>
      <c r="TTE119" s="19"/>
      <c r="TTF119" s="197"/>
      <c r="TTG119" s="196"/>
      <c r="TTH119" s="196"/>
      <c r="TTI119" s="195"/>
      <c r="TTJ119" s="196"/>
      <c r="TTK119" s="195"/>
      <c r="TTL119" s="195"/>
      <c r="TTM119" s="195"/>
      <c r="TTN119" s="18"/>
      <c r="TTO119" s="19"/>
      <c r="TTP119" s="19"/>
      <c r="TTQ119" s="19"/>
      <c r="TTR119" s="19"/>
      <c r="TTS119" s="19"/>
      <c r="TTT119" s="19"/>
      <c r="TTU119" s="19"/>
      <c r="TTV119" s="197"/>
      <c r="TTW119" s="196"/>
      <c r="TTX119" s="196"/>
      <c r="TTY119" s="195"/>
      <c r="TTZ119" s="196"/>
      <c r="TUA119" s="195"/>
      <c r="TUB119" s="195"/>
      <c r="TUC119" s="195"/>
      <c r="TUD119" s="18"/>
      <c r="TUE119" s="19"/>
      <c r="TUF119" s="19"/>
      <c r="TUG119" s="19"/>
      <c r="TUH119" s="19"/>
      <c r="TUI119" s="19"/>
      <c r="TUJ119" s="19"/>
      <c r="TUK119" s="19"/>
      <c r="TUL119" s="197"/>
      <c r="TUM119" s="196"/>
      <c r="TUN119" s="196"/>
      <c r="TUO119" s="195"/>
      <c r="TUP119" s="196"/>
      <c r="TUQ119" s="195"/>
      <c r="TUR119" s="195"/>
      <c r="TUS119" s="195"/>
      <c r="TUT119" s="18"/>
      <c r="TUU119" s="19"/>
      <c r="TUV119" s="19"/>
      <c r="TUW119" s="19"/>
      <c r="TUX119" s="19"/>
      <c r="TUY119" s="19"/>
      <c r="TUZ119" s="19"/>
      <c r="TVA119" s="19"/>
      <c r="TVB119" s="197"/>
      <c r="TVC119" s="196"/>
      <c r="TVD119" s="196"/>
      <c r="TVE119" s="195"/>
      <c r="TVF119" s="196"/>
      <c r="TVG119" s="195"/>
      <c r="TVH119" s="195"/>
      <c r="TVI119" s="195"/>
      <c r="TVJ119" s="18"/>
      <c r="TVK119" s="19"/>
      <c r="TVL119" s="19"/>
      <c r="TVM119" s="19"/>
      <c r="TVN119" s="19"/>
      <c r="TVO119" s="19"/>
      <c r="TVP119" s="19"/>
      <c r="TVQ119" s="19"/>
      <c r="TVR119" s="197"/>
      <c r="TVS119" s="196"/>
      <c r="TVT119" s="196"/>
      <c r="TVU119" s="195"/>
      <c r="TVV119" s="196"/>
      <c r="TVW119" s="195"/>
      <c r="TVX119" s="195"/>
      <c r="TVY119" s="195"/>
      <c r="TVZ119" s="18"/>
      <c r="TWA119" s="19"/>
      <c r="TWB119" s="19"/>
      <c r="TWC119" s="19"/>
      <c r="TWD119" s="19"/>
      <c r="TWE119" s="19"/>
      <c r="TWF119" s="19"/>
      <c r="TWG119" s="19"/>
      <c r="TWH119" s="197"/>
      <c r="TWI119" s="196"/>
      <c r="TWJ119" s="196"/>
      <c r="TWK119" s="195"/>
      <c r="TWL119" s="196"/>
      <c r="TWM119" s="195"/>
      <c r="TWN119" s="195"/>
      <c r="TWO119" s="195"/>
      <c r="TWP119" s="18"/>
      <c r="TWQ119" s="19"/>
      <c r="TWR119" s="19"/>
      <c r="TWS119" s="19"/>
      <c r="TWT119" s="19"/>
      <c r="TWU119" s="19"/>
      <c r="TWV119" s="19"/>
      <c r="TWW119" s="19"/>
      <c r="TWX119" s="197"/>
      <c r="TWY119" s="196"/>
      <c r="TWZ119" s="196"/>
      <c r="TXA119" s="195"/>
      <c r="TXB119" s="196"/>
      <c r="TXC119" s="195"/>
      <c r="TXD119" s="195"/>
      <c r="TXE119" s="195"/>
      <c r="TXF119" s="18"/>
      <c r="TXG119" s="19"/>
      <c r="TXH119" s="19"/>
      <c r="TXI119" s="19"/>
      <c r="TXJ119" s="19"/>
      <c r="TXK119" s="19"/>
      <c r="TXL119" s="19"/>
      <c r="TXM119" s="19"/>
      <c r="TXN119" s="197"/>
      <c r="TXO119" s="196"/>
      <c r="TXP119" s="196"/>
      <c r="TXQ119" s="195"/>
      <c r="TXR119" s="196"/>
      <c r="TXS119" s="195"/>
      <c r="TXT119" s="195"/>
      <c r="TXU119" s="195"/>
      <c r="TXV119" s="18"/>
      <c r="TXW119" s="19"/>
      <c r="TXX119" s="19"/>
      <c r="TXY119" s="19"/>
      <c r="TXZ119" s="19"/>
      <c r="TYA119" s="19"/>
      <c r="TYB119" s="19"/>
      <c r="TYC119" s="19"/>
      <c r="TYD119" s="197"/>
      <c r="TYE119" s="196"/>
      <c r="TYF119" s="196"/>
      <c r="TYG119" s="195"/>
      <c r="TYH119" s="196"/>
      <c r="TYI119" s="195"/>
      <c r="TYJ119" s="195"/>
      <c r="TYK119" s="195"/>
      <c r="TYL119" s="18"/>
      <c r="TYM119" s="19"/>
      <c r="TYN119" s="19"/>
      <c r="TYO119" s="19"/>
      <c r="TYP119" s="19"/>
      <c r="TYQ119" s="19"/>
      <c r="TYR119" s="19"/>
      <c r="TYS119" s="19"/>
      <c r="TYT119" s="197"/>
      <c r="TYU119" s="196"/>
      <c r="TYV119" s="196"/>
      <c r="TYW119" s="195"/>
      <c r="TYX119" s="196"/>
      <c r="TYY119" s="195"/>
      <c r="TYZ119" s="195"/>
      <c r="TZA119" s="195"/>
      <c r="TZB119" s="18"/>
      <c r="TZC119" s="19"/>
      <c r="TZD119" s="19"/>
      <c r="TZE119" s="19"/>
      <c r="TZF119" s="19"/>
      <c r="TZG119" s="19"/>
      <c r="TZH119" s="19"/>
      <c r="TZI119" s="19"/>
      <c r="TZJ119" s="197"/>
      <c r="TZK119" s="196"/>
      <c r="TZL119" s="196"/>
      <c r="TZM119" s="195"/>
      <c r="TZN119" s="196"/>
      <c r="TZO119" s="195"/>
      <c r="TZP119" s="195"/>
      <c r="TZQ119" s="195"/>
      <c r="TZR119" s="18"/>
      <c r="TZS119" s="19"/>
      <c r="TZT119" s="19"/>
      <c r="TZU119" s="19"/>
      <c r="TZV119" s="19"/>
      <c r="TZW119" s="19"/>
      <c r="TZX119" s="19"/>
      <c r="TZY119" s="19"/>
      <c r="TZZ119" s="197"/>
      <c r="UAA119" s="196"/>
      <c r="UAB119" s="196"/>
      <c r="UAC119" s="195"/>
      <c r="UAD119" s="196"/>
      <c r="UAE119" s="195"/>
      <c r="UAF119" s="195"/>
      <c r="UAG119" s="195"/>
      <c r="UAH119" s="18"/>
      <c r="UAI119" s="19"/>
      <c r="UAJ119" s="19"/>
      <c r="UAK119" s="19"/>
      <c r="UAL119" s="19"/>
      <c r="UAM119" s="19"/>
      <c r="UAN119" s="19"/>
      <c r="UAO119" s="19"/>
      <c r="UAP119" s="197"/>
      <c r="UAQ119" s="196"/>
      <c r="UAR119" s="196"/>
      <c r="UAS119" s="195"/>
      <c r="UAT119" s="196"/>
      <c r="UAU119" s="195"/>
      <c r="UAV119" s="195"/>
      <c r="UAW119" s="195"/>
      <c r="UAX119" s="18"/>
      <c r="UAY119" s="19"/>
      <c r="UAZ119" s="19"/>
      <c r="UBA119" s="19"/>
      <c r="UBB119" s="19"/>
      <c r="UBC119" s="19"/>
      <c r="UBD119" s="19"/>
      <c r="UBE119" s="19"/>
      <c r="UBF119" s="197"/>
      <c r="UBG119" s="196"/>
      <c r="UBH119" s="196"/>
      <c r="UBI119" s="195"/>
      <c r="UBJ119" s="196"/>
      <c r="UBK119" s="195"/>
      <c r="UBL119" s="195"/>
      <c r="UBM119" s="195"/>
      <c r="UBN119" s="18"/>
      <c r="UBO119" s="19"/>
      <c r="UBP119" s="19"/>
      <c r="UBQ119" s="19"/>
      <c r="UBR119" s="19"/>
      <c r="UBS119" s="19"/>
      <c r="UBT119" s="19"/>
      <c r="UBU119" s="19"/>
      <c r="UBV119" s="197"/>
      <c r="UBW119" s="196"/>
      <c r="UBX119" s="196"/>
      <c r="UBY119" s="195"/>
      <c r="UBZ119" s="196"/>
      <c r="UCA119" s="195"/>
      <c r="UCB119" s="195"/>
      <c r="UCC119" s="195"/>
      <c r="UCD119" s="18"/>
      <c r="UCE119" s="19"/>
      <c r="UCF119" s="19"/>
      <c r="UCG119" s="19"/>
      <c r="UCH119" s="19"/>
      <c r="UCI119" s="19"/>
      <c r="UCJ119" s="19"/>
      <c r="UCK119" s="19"/>
      <c r="UCL119" s="197"/>
      <c r="UCM119" s="196"/>
      <c r="UCN119" s="196"/>
      <c r="UCO119" s="195"/>
      <c r="UCP119" s="196"/>
      <c r="UCQ119" s="195"/>
      <c r="UCR119" s="195"/>
      <c r="UCS119" s="195"/>
      <c r="UCT119" s="18"/>
      <c r="UCU119" s="19"/>
      <c r="UCV119" s="19"/>
      <c r="UCW119" s="19"/>
      <c r="UCX119" s="19"/>
      <c r="UCY119" s="19"/>
      <c r="UCZ119" s="19"/>
      <c r="UDA119" s="19"/>
      <c r="UDB119" s="197"/>
      <c r="UDC119" s="196"/>
      <c r="UDD119" s="196"/>
      <c r="UDE119" s="195"/>
      <c r="UDF119" s="196"/>
      <c r="UDG119" s="195"/>
      <c r="UDH119" s="195"/>
      <c r="UDI119" s="195"/>
      <c r="UDJ119" s="18"/>
      <c r="UDK119" s="19"/>
      <c r="UDL119" s="19"/>
      <c r="UDM119" s="19"/>
      <c r="UDN119" s="19"/>
      <c r="UDO119" s="19"/>
      <c r="UDP119" s="19"/>
      <c r="UDQ119" s="19"/>
      <c r="UDR119" s="197"/>
      <c r="UDS119" s="196"/>
      <c r="UDT119" s="196"/>
      <c r="UDU119" s="195"/>
      <c r="UDV119" s="196"/>
      <c r="UDW119" s="195"/>
      <c r="UDX119" s="195"/>
      <c r="UDY119" s="195"/>
      <c r="UDZ119" s="18"/>
      <c r="UEA119" s="19"/>
      <c r="UEB119" s="19"/>
      <c r="UEC119" s="19"/>
      <c r="UED119" s="19"/>
      <c r="UEE119" s="19"/>
      <c r="UEF119" s="19"/>
      <c r="UEG119" s="19"/>
      <c r="UEH119" s="197"/>
      <c r="UEI119" s="196"/>
      <c r="UEJ119" s="196"/>
      <c r="UEK119" s="195"/>
      <c r="UEL119" s="196"/>
      <c r="UEM119" s="195"/>
      <c r="UEN119" s="195"/>
      <c r="UEO119" s="195"/>
      <c r="UEP119" s="18"/>
      <c r="UEQ119" s="19"/>
      <c r="UER119" s="19"/>
      <c r="UES119" s="19"/>
      <c r="UET119" s="19"/>
      <c r="UEU119" s="19"/>
      <c r="UEV119" s="19"/>
      <c r="UEW119" s="19"/>
      <c r="UEX119" s="197"/>
      <c r="UEY119" s="196"/>
      <c r="UEZ119" s="196"/>
      <c r="UFA119" s="195"/>
      <c r="UFB119" s="196"/>
      <c r="UFC119" s="195"/>
      <c r="UFD119" s="195"/>
      <c r="UFE119" s="195"/>
      <c r="UFF119" s="18"/>
      <c r="UFG119" s="19"/>
      <c r="UFH119" s="19"/>
      <c r="UFI119" s="19"/>
      <c r="UFJ119" s="19"/>
      <c r="UFK119" s="19"/>
      <c r="UFL119" s="19"/>
      <c r="UFM119" s="19"/>
      <c r="UFN119" s="197"/>
      <c r="UFO119" s="196"/>
      <c r="UFP119" s="196"/>
      <c r="UFQ119" s="195"/>
      <c r="UFR119" s="196"/>
      <c r="UFS119" s="195"/>
      <c r="UFT119" s="195"/>
      <c r="UFU119" s="195"/>
      <c r="UFV119" s="18"/>
      <c r="UFW119" s="19"/>
      <c r="UFX119" s="19"/>
      <c r="UFY119" s="19"/>
      <c r="UFZ119" s="19"/>
      <c r="UGA119" s="19"/>
      <c r="UGB119" s="19"/>
      <c r="UGC119" s="19"/>
      <c r="UGD119" s="197"/>
      <c r="UGE119" s="196"/>
      <c r="UGF119" s="196"/>
      <c r="UGG119" s="195"/>
      <c r="UGH119" s="196"/>
      <c r="UGI119" s="195"/>
      <c r="UGJ119" s="195"/>
      <c r="UGK119" s="195"/>
      <c r="UGL119" s="18"/>
      <c r="UGM119" s="19"/>
      <c r="UGN119" s="19"/>
      <c r="UGO119" s="19"/>
      <c r="UGP119" s="19"/>
      <c r="UGQ119" s="19"/>
      <c r="UGR119" s="19"/>
      <c r="UGS119" s="19"/>
      <c r="UGT119" s="197"/>
      <c r="UGU119" s="196"/>
      <c r="UGV119" s="196"/>
      <c r="UGW119" s="195"/>
      <c r="UGX119" s="196"/>
      <c r="UGY119" s="195"/>
      <c r="UGZ119" s="195"/>
      <c r="UHA119" s="195"/>
      <c r="UHB119" s="18"/>
      <c r="UHC119" s="19"/>
      <c r="UHD119" s="19"/>
      <c r="UHE119" s="19"/>
      <c r="UHF119" s="19"/>
      <c r="UHG119" s="19"/>
      <c r="UHH119" s="19"/>
      <c r="UHI119" s="19"/>
      <c r="UHJ119" s="197"/>
      <c r="UHK119" s="196"/>
      <c r="UHL119" s="196"/>
      <c r="UHM119" s="195"/>
      <c r="UHN119" s="196"/>
      <c r="UHO119" s="195"/>
      <c r="UHP119" s="195"/>
      <c r="UHQ119" s="195"/>
      <c r="UHR119" s="18"/>
      <c r="UHS119" s="19"/>
      <c r="UHT119" s="19"/>
      <c r="UHU119" s="19"/>
      <c r="UHV119" s="19"/>
      <c r="UHW119" s="19"/>
      <c r="UHX119" s="19"/>
      <c r="UHY119" s="19"/>
      <c r="UHZ119" s="197"/>
      <c r="UIA119" s="196"/>
      <c r="UIB119" s="196"/>
      <c r="UIC119" s="195"/>
      <c r="UID119" s="196"/>
      <c r="UIE119" s="195"/>
      <c r="UIF119" s="195"/>
      <c r="UIG119" s="195"/>
      <c r="UIH119" s="18"/>
      <c r="UII119" s="19"/>
      <c r="UIJ119" s="19"/>
      <c r="UIK119" s="19"/>
      <c r="UIL119" s="19"/>
      <c r="UIM119" s="19"/>
      <c r="UIN119" s="19"/>
      <c r="UIO119" s="19"/>
      <c r="UIP119" s="197"/>
      <c r="UIQ119" s="196"/>
      <c r="UIR119" s="196"/>
      <c r="UIS119" s="195"/>
      <c r="UIT119" s="196"/>
      <c r="UIU119" s="195"/>
      <c r="UIV119" s="195"/>
      <c r="UIW119" s="195"/>
      <c r="UIX119" s="18"/>
      <c r="UIY119" s="19"/>
      <c r="UIZ119" s="19"/>
      <c r="UJA119" s="19"/>
      <c r="UJB119" s="19"/>
      <c r="UJC119" s="19"/>
      <c r="UJD119" s="19"/>
      <c r="UJE119" s="19"/>
      <c r="UJF119" s="197"/>
      <c r="UJG119" s="196"/>
      <c r="UJH119" s="196"/>
      <c r="UJI119" s="195"/>
      <c r="UJJ119" s="196"/>
      <c r="UJK119" s="195"/>
      <c r="UJL119" s="195"/>
      <c r="UJM119" s="195"/>
      <c r="UJN119" s="18"/>
      <c r="UJO119" s="19"/>
      <c r="UJP119" s="19"/>
      <c r="UJQ119" s="19"/>
      <c r="UJR119" s="19"/>
      <c r="UJS119" s="19"/>
      <c r="UJT119" s="19"/>
      <c r="UJU119" s="19"/>
      <c r="UJV119" s="197"/>
      <c r="UJW119" s="196"/>
      <c r="UJX119" s="196"/>
      <c r="UJY119" s="195"/>
      <c r="UJZ119" s="196"/>
      <c r="UKA119" s="195"/>
      <c r="UKB119" s="195"/>
      <c r="UKC119" s="195"/>
      <c r="UKD119" s="18"/>
      <c r="UKE119" s="19"/>
      <c r="UKF119" s="19"/>
      <c r="UKG119" s="19"/>
      <c r="UKH119" s="19"/>
      <c r="UKI119" s="19"/>
      <c r="UKJ119" s="19"/>
      <c r="UKK119" s="19"/>
      <c r="UKL119" s="197"/>
      <c r="UKM119" s="196"/>
      <c r="UKN119" s="196"/>
      <c r="UKO119" s="195"/>
      <c r="UKP119" s="196"/>
      <c r="UKQ119" s="195"/>
      <c r="UKR119" s="195"/>
      <c r="UKS119" s="195"/>
      <c r="UKT119" s="18"/>
      <c r="UKU119" s="19"/>
      <c r="UKV119" s="19"/>
      <c r="UKW119" s="19"/>
      <c r="UKX119" s="19"/>
      <c r="UKY119" s="19"/>
      <c r="UKZ119" s="19"/>
      <c r="ULA119" s="19"/>
      <c r="ULB119" s="197"/>
      <c r="ULC119" s="196"/>
      <c r="ULD119" s="196"/>
      <c r="ULE119" s="195"/>
      <c r="ULF119" s="196"/>
      <c r="ULG119" s="195"/>
      <c r="ULH119" s="195"/>
      <c r="ULI119" s="195"/>
      <c r="ULJ119" s="18"/>
      <c r="ULK119" s="19"/>
      <c r="ULL119" s="19"/>
      <c r="ULM119" s="19"/>
      <c r="ULN119" s="19"/>
      <c r="ULO119" s="19"/>
      <c r="ULP119" s="19"/>
      <c r="ULQ119" s="19"/>
      <c r="ULR119" s="197"/>
      <c r="ULS119" s="196"/>
      <c r="ULT119" s="196"/>
      <c r="ULU119" s="195"/>
      <c r="ULV119" s="196"/>
      <c r="ULW119" s="195"/>
      <c r="ULX119" s="195"/>
      <c r="ULY119" s="195"/>
      <c r="ULZ119" s="18"/>
      <c r="UMA119" s="19"/>
      <c r="UMB119" s="19"/>
      <c r="UMC119" s="19"/>
      <c r="UMD119" s="19"/>
      <c r="UME119" s="19"/>
      <c r="UMF119" s="19"/>
      <c r="UMG119" s="19"/>
      <c r="UMH119" s="197"/>
      <c r="UMI119" s="196"/>
      <c r="UMJ119" s="196"/>
      <c r="UMK119" s="195"/>
      <c r="UML119" s="196"/>
      <c r="UMM119" s="195"/>
      <c r="UMN119" s="195"/>
      <c r="UMO119" s="195"/>
      <c r="UMP119" s="18"/>
      <c r="UMQ119" s="19"/>
      <c r="UMR119" s="19"/>
      <c r="UMS119" s="19"/>
      <c r="UMT119" s="19"/>
      <c r="UMU119" s="19"/>
      <c r="UMV119" s="19"/>
      <c r="UMW119" s="19"/>
      <c r="UMX119" s="197"/>
      <c r="UMY119" s="196"/>
      <c r="UMZ119" s="196"/>
      <c r="UNA119" s="195"/>
      <c r="UNB119" s="196"/>
      <c r="UNC119" s="195"/>
      <c r="UND119" s="195"/>
      <c r="UNE119" s="195"/>
      <c r="UNF119" s="18"/>
      <c r="UNG119" s="19"/>
      <c r="UNH119" s="19"/>
      <c r="UNI119" s="19"/>
      <c r="UNJ119" s="19"/>
      <c r="UNK119" s="19"/>
      <c r="UNL119" s="19"/>
      <c r="UNM119" s="19"/>
      <c r="UNN119" s="197"/>
      <c r="UNO119" s="196"/>
      <c r="UNP119" s="196"/>
      <c r="UNQ119" s="195"/>
      <c r="UNR119" s="196"/>
      <c r="UNS119" s="195"/>
      <c r="UNT119" s="195"/>
      <c r="UNU119" s="195"/>
      <c r="UNV119" s="18"/>
      <c r="UNW119" s="19"/>
      <c r="UNX119" s="19"/>
      <c r="UNY119" s="19"/>
      <c r="UNZ119" s="19"/>
      <c r="UOA119" s="19"/>
      <c r="UOB119" s="19"/>
      <c r="UOC119" s="19"/>
      <c r="UOD119" s="197"/>
      <c r="UOE119" s="196"/>
      <c r="UOF119" s="196"/>
      <c r="UOG119" s="195"/>
      <c r="UOH119" s="196"/>
      <c r="UOI119" s="195"/>
      <c r="UOJ119" s="195"/>
      <c r="UOK119" s="195"/>
      <c r="UOL119" s="18"/>
      <c r="UOM119" s="19"/>
      <c r="UON119" s="19"/>
      <c r="UOO119" s="19"/>
      <c r="UOP119" s="19"/>
      <c r="UOQ119" s="19"/>
      <c r="UOR119" s="19"/>
      <c r="UOS119" s="19"/>
      <c r="UOT119" s="197"/>
      <c r="UOU119" s="196"/>
      <c r="UOV119" s="196"/>
      <c r="UOW119" s="195"/>
      <c r="UOX119" s="196"/>
      <c r="UOY119" s="195"/>
      <c r="UOZ119" s="195"/>
      <c r="UPA119" s="195"/>
      <c r="UPB119" s="18"/>
      <c r="UPC119" s="19"/>
      <c r="UPD119" s="19"/>
      <c r="UPE119" s="19"/>
      <c r="UPF119" s="19"/>
      <c r="UPG119" s="19"/>
      <c r="UPH119" s="19"/>
      <c r="UPI119" s="19"/>
      <c r="UPJ119" s="197"/>
      <c r="UPK119" s="196"/>
      <c r="UPL119" s="196"/>
      <c r="UPM119" s="195"/>
      <c r="UPN119" s="196"/>
      <c r="UPO119" s="195"/>
      <c r="UPP119" s="195"/>
      <c r="UPQ119" s="195"/>
      <c r="UPR119" s="18"/>
      <c r="UPS119" s="19"/>
      <c r="UPT119" s="19"/>
      <c r="UPU119" s="19"/>
      <c r="UPV119" s="19"/>
      <c r="UPW119" s="19"/>
      <c r="UPX119" s="19"/>
      <c r="UPY119" s="19"/>
      <c r="UPZ119" s="197"/>
      <c r="UQA119" s="196"/>
      <c r="UQB119" s="196"/>
      <c r="UQC119" s="195"/>
      <c r="UQD119" s="196"/>
      <c r="UQE119" s="195"/>
      <c r="UQF119" s="195"/>
      <c r="UQG119" s="195"/>
      <c r="UQH119" s="18"/>
      <c r="UQI119" s="19"/>
      <c r="UQJ119" s="19"/>
      <c r="UQK119" s="19"/>
      <c r="UQL119" s="19"/>
      <c r="UQM119" s="19"/>
      <c r="UQN119" s="19"/>
      <c r="UQO119" s="19"/>
      <c r="UQP119" s="197"/>
      <c r="UQQ119" s="196"/>
      <c r="UQR119" s="196"/>
      <c r="UQS119" s="195"/>
      <c r="UQT119" s="196"/>
      <c r="UQU119" s="195"/>
      <c r="UQV119" s="195"/>
      <c r="UQW119" s="195"/>
      <c r="UQX119" s="18"/>
      <c r="UQY119" s="19"/>
      <c r="UQZ119" s="19"/>
      <c r="URA119" s="19"/>
      <c r="URB119" s="19"/>
      <c r="URC119" s="19"/>
      <c r="URD119" s="19"/>
      <c r="URE119" s="19"/>
      <c r="URF119" s="197"/>
      <c r="URG119" s="196"/>
      <c r="URH119" s="196"/>
      <c r="URI119" s="195"/>
      <c r="URJ119" s="196"/>
      <c r="URK119" s="195"/>
      <c r="URL119" s="195"/>
      <c r="URM119" s="195"/>
      <c r="URN119" s="18"/>
      <c r="URO119" s="19"/>
      <c r="URP119" s="19"/>
      <c r="URQ119" s="19"/>
      <c r="URR119" s="19"/>
      <c r="URS119" s="19"/>
      <c r="URT119" s="19"/>
      <c r="URU119" s="19"/>
      <c r="URV119" s="197"/>
      <c r="URW119" s="196"/>
      <c r="URX119" s="196"/>
      <c r="URY119" s="195"/>
      <c r="URZ119" s="196"/>
      <c r="USA119" s="195"/>
      <c r="USB119" s="195"/>
      <c r="USC119" s="195"/>
      <c r="USD119" s="18"/>
      <c r="USE119" s="19"/>
      <c r="USF119" s="19"/>
      <c r="USG119" s="19"/>
      <c r="USH119" s="19"/>
      <c r="USI119" s="19"/>
      <c r="USJ119" s="19"/>
      <c r="USK119" s="19"/>
      <c r="USL119" s="197"/>
      <c r="USM119" s="196"/>
      <c r="USN119" s="196"/>
      <c r="USO119" s="195"/>
      <c r="USP119" s="196"/>
      <c r="USQ119" s="195"/>
      <c r="USR119" s="195"/>
      <c r="USS119" s="195"/>
      <c r="UST119" s="18"/>
      <c r="USU119" s="19"/>
      <c r="USV119" s="19"/>
      <c r="USW119" s="19"/>
      <c r="USX119" s="19"/>
      <c r="USY119" s="19"/>
      <c r="USZ119" s="19"/>
      <c r="UTA119" s="19"/>
      <c r="UTB119" s="197"/>
      <c r="UTC119" s="196"/>
      <c r="UTD119" s="196"/>
      <c r="UTE119" s="195"/>
      <c r="UTF119" s="196"/>
      <c r="UTG119" s="195"/>
      <c r="UTH119" s="195"/>
      <c r="UTI119" s="195"/>
      <c r="UTJ119" s="18"/>
      <c r="UTK119" s="19"/>
      <c r="UTL119" s="19"/>
      <c r="UTM119" s="19"/>
      <c r="UTN119" s="19"/>
      <c r="UTO119" s="19"/>
      <c r="UTP119" s="19"/>
      <c r="UTQ119" s="19"/>
      <c r="UTR119" s="197"/>
      <c r="UTS119" s="196"/>
      <c r="UTT119" s="196"/>
      <c r="UTU119" s="195"/>
      <c r="UTV119" s="196"/>
      <c r="UTW119" s="195"/>
      <c r="UTX119" s="195"/>
      <c r="UTY119" s="195"/>
      <c r="UTZ119" s="18"/>
      <c r="UUA119" s="19"/>
      <c r="UUB119" s="19"/>
      <c r="UUC119" s="19"/>
      <c r="UUD119" s="19"/>
      <c r="UUE119" s="19"/>
      <c r="UUF119" s="19"/>
      <c r="UUG119" s="19"/>
      <c r="UUH119" s="197"/>
      <c r="UUI119" s="196"/>
      <c r="UUJ119" s="196"/>
      <c r="UUK119" s="195"/>
      <c r="UUL119" s="196"/>
      <c r="UUM119" s="195"/>
      <c r="UUN119" s="195"/>
      <c r="UUO119" s="195"/>
      <c r="UUP119" s="18"/>
      <c r="UUQ119" s="19"/>
      <c r="UUR119" s="19"/>
      <c r="UUS119" s="19"/>
      <c r="UUT119" s="19"/>
      <c r="UUU119" s="19"/>
      <c r="UUV119" s="19"/>
      <c r="UUW119" s="19"/>
      <c r="UUX119" s="197"/>
      <c r="UUY119" s="196"/>
      <c r="UUZ119" s="196"/>
      <c r="UVA119" s="195"/>
      <c r="UVB119" s="196"/>
      <c r="UVC119" s="195"/>
      <c r="UVD119" s="195"/>
      <c r="UVE119" s="195"/>
      <c r="UVF119" s="18"/>
      <c r="UVG119" s="19"/>
      <c r="UVH119" s="19"/>
      <c r="UVI119" s="19"/>
      <c r="UVJ119" s="19"/>
      <c r="UVK119" s="19"/>
      <c r="UVL119" s="19"/>
      <c r="UVM119" s="19"/>
      <c r="UVN119" s="197"/>
      <c r="UVO119" s="196"/>
      <c r="UVP119" s="196"/>
      <c r="UVQ119" s="195"/>
      <c r="UVR119" s="196"/>
      <c r="UVS119" s="195"/>
      <c r="UVT119" s="195"/>
      <c r="UVU119" s="195"/>
      <c r="UVV119" s="18"/>
      <c r="UVW119" s="19"/>
      <c r="UVX119" s="19"/>
      <c r="UVY119" s="19"/>
      <c r="UVZ119" s="19"/>
      <c r="UWA119" s="19"/>
      <c r="UWB119" s="19"/>
      <c r="UWC119" s="19"/>
      <c r="UWD119" s="197"/>
      <c r="UWE119" s="196"/>
      <c r="UWF119" s="196"/>
      <c r="UWG119" s="195"/>
      <c r="UWH119" s="196"/>
      <c r="UWI119" s="195"/>
      <c r="UWJ119" s="195"/>
      <c r="UWK119" s="195"/>
      <c r="UWL119" s="18"/>
      <c r="UWM119" s="19"/>
      <c r="UWN119" s="19"/>
      <c r="UWO119" s="19"/>
      <c r="UWP119" s="19"/>
      <c r="UWQ119" s="19"/>
      <c r="UWR119" s="19"/>
      <c r="UWS119" s="19"/>
      <c r="UWT119" s="197"/>
      <c r="UWU119" s="196"/>
      <c r="UWV119" s="196"/>
      <c r="UWW119" s="195"/>
      <c r="UWX119" s="196"/>
      <c r="UWY119" s="195"/>
      <c r="UWZ119" s="195"/>
      <c r="UXA119" s="195"/>
      <c r="UXB119" s="18"/>
      <c r="UXC119" s="19"/>
      <c r="UXD119" s="19"/>
      <c r="UXE119" s="19"/>
      <c r="UXF119" s="19"/>
      <c r="UXG119" s="19"/>
      <c r="UXH119" s="19"/>
      <c r="UXI119" s="19"/>
      <c r="UXJ119" s="197"/>
      <c r="UXK119" s="196"/>
      <c r="UXL119" s="196"/>
      <c r="UXM119" s="195"/>
      <c r="UXN119" s="196"/>
      <c r="UXO119" s="195"/>
      <c r="UXP119" s="195"/>
      <c r="UXQ119" s="195"/>
      <c r="UXR119" s="18"/>
      <c r="UXS119" s="19"/>
      <c r="UXT119" s="19"/>
      <c r="UXU119" s="19"/>
      <c r="UXV119" s="19"/>
      <c r="UXW119" s="19"/>
      <c r="UXX119" s="19"/>
      <c r="UXY119" s="19"/>
      <c r="UXZ119" s="197"/>
      <c r="UYA119" s="196"/>
      <c r="UYB119" s="196"/>
      <c r="UYC119" s="195"/>
      <c r="UYD119" s="196"/>
      <c r="UYE119" s="195"/>
      <c r="UYF119" s="195"/>
      <c r="UYG119" s="195"/>
      <c r="UYH119" s="18"/>
      <c r="UYI119" s="19"/>
      <c r="UYJ119" s="19"/>
      <c r="UYK119" s="19"/>
      <c r="UYL119" s="19"/>
      <c r="UYM119" s="19"/>
      <c r="UYN119" s="19"/>
      <c r="UYO119" s="19"/>
      <c r="UYP119" s="197"/>
      <c r="UYQ119" s="196"/>
      <c r="UYR119" s="196"/>
      <c r="UYS119" s="195"/>
      <c r="UYT119" s="196"/>
      <c r="UYU119" s="195"/>
      <c r="UYV119" s="195"/>
      <c r="UYW119" s="195"/>
      <c r="UYX119" s="18"/>
      <c r="UYY119" s="19"/>
      <c r="UYZ119" s="19"/>
      <c r="UZA119" s="19"/>
      <c r="UZB119" s="19"/>
      <c r="UZC119" s="19"/>
      <c r="UZD119" s="19"/>
      <c r="UZE119" s="19"/>
      <c r="UZF119" s="197"/>
      <c r="UZG119" s="196"/>
      <c r="UZH119" s="196"/>
      <c r="UZI119" s="195"/>
      <c r="UZJ119" s="196"/>
      <c r="UZK119" s="195"/>
      <c r="UZL119" s="195"/>
      <c r="UZM119" s="195"/>
      <c r="UZN119" s="18"/>
      <c r="UZO119" s="19"/>
      <c r="UZP119" s="19"/>
      <c r="UZQ119" s="19"/>
      <c r="UZR119" s="19"/>
      <c r="UZS119" s="19"/>
      <c r="UZT119" s="19"/>
      <c r="UZU119" s="19"/>
      <c r="UZV119" s="197"/>
      <c r="UZW119" s="196"/>
      <c r="UZX119" s="196"/>
      <c r="UZY119" s="195"/>
      <c r="UZZ119" s="196"/>
      <c r="VAA119" s="195"/>
      <c r="VAB119" s="195"/>
      <c r="VAC119" s="195"/>
      <c r="VAD119" s="18"/>
      <c r="VAE119" s="19"/>
      <c r="VAF119" s="19"/>
      <c r="VAG119" s="19"/>
      <c r="VAH119" s="19"/>
      <c r="VAI119" s="19"/>
      <c r="VAJ119" s="19"/>
      <c r="VAK119" s="19"/>
      <c r="VAL119" s="197"/>
      <c r="VAM119" s="196"/>
      <c r="VAN119" s="196"/>
      <c r="VAO119" s="195"/>
      <c r="VAP119" s="196"/>
      <c r="VAQ119" s="195"/>
      <c r="VAR119" s="195"/>
      <c r="VAS119" s="195"/>
      <c r="VAT119" s="18"/>
      <c r="VAU119" s="19"/>
      <c r="VAV119" s="19"/>
      <c r="VAW119" s="19"/>
      <c r="VAX119" s="19"/>
      <c r="VAY119" s="19"/>
      <c r="VAZ119" s="19"/>
      <c r="VBA119" s="19"/>
      <c r="VBB119" s="197"/>
      <c r="VBC119" s="196"/>
      <c r="VBD119" s="196"/>
      <c r="VBE119" s="195"/>
      <c r="VBF119" s="196"/>
      <c r="VBG119" s="195"/>
      <c r="VBH119" s="195"/>
      <c r="VBI119" s="195"/>
      <c r="VBJ119" s="18"/>
      <c r="VBK119" s="19"/>
      <c r="VBL119" s="19"/>
      <c r="VBM119" s="19"/>
      <c r="VBN119" s="19"/>
      <c r="VBO119" s="19"/>
      <c r="VBP119" s="19"/>
      <c r="VBQ119" s="19"/>
      <c r="VBR119" s="197"/>
      <c r="VBS119" s="196"/>
      <c r="VBT119" s="196"/>
      <c r="VBU119" s="195"/>
      <c r="VBV119" s="196"/>
      <c r="VBW119" s="195"/>
      <c r="VBX119" s="195"/>
      <c r="VBY119" s="195"/>
      <c r="VBZ119" s="18"/>
      <c r="VCA119" s="19"/>
      <c r="VCB119" s="19"/>
      <c r="VCC119" s="19"/>
      <c r="VCD119" s="19"/>
      <c r="VCE119" s="19"/>
      <c r="VCF119" s="19"/>
      <c r="VCG119" s="19"/>
      <c r="VCH119" s="197"/>
      <c r="VCI119" s="196"/>
      <c r="VCJ119" s="196"/>
      <c r="VCK119" s="195"/>
      <c r="VCL119" s="196"/>
      <c r="VCM119" s="195"/>
      <c r="VCN119" s="195"/>
      <c r="VCO119" s="195"/>
      <c r="VCP119" s="18"/>
      <c r="VCQ119" s="19"/>
      <c r="VCR119" s="19"/>
      <c r="VCS119" s="19"/>
      <c r="VCT119" s="19"/>
      <c r="VCU119" s="19"/>
      <c r="VCV119" s="19"/>
      <c r="VCW119" s="19"/>
      <c r="VCX119" s="197"/>
      <c r="VCY119" s="196"/>
      <c r="VCZ119" s="196"/>
      <c r="VDA119" s="195"/>
      <c r="VDB119" s="196"/>
      <c r="VDC119" s="195"/>
      <c r="VDD119" s="195"/>
      <c r="VDE119" s="195"/>
      <c r="VDF119" s="18"/>
      <c r="VDG119" s="19"/>
      <c r="VDH119" s="19"/>
      <c r="VDI119" s="19"/>
      <c r="VDJ119" s="19"/>
      <c r="VDK119" s="19"/>
      <c r="VDL119" s="19"/>
      <c r="VDM119" s="19"/>
      <c r="VDN119" s="197"/>
      <c r="VDO119" s="196"/>
      <c r="VDP119" s="196"/>
      <c r="VDQ119" s="195"/>
      <c r="VDR119" s="196"/>
      <c r="VDS119" s="195"/>
      <c r="VDT119" s="195"/>
      <c r="VDU119" s="195"/>
      <c r="VDV119" s="18"/>
      <c r="VDW119" s="19"/>
      <c r="VDX119" s="19"/>
      <c r="VDY119" s="19"/>
      <c r="VDZ119" s="19"/>
      <c r="VEA119" s="19"/>
      <c r="VEB119" s="19"/>
      <c r="VEC119" s="19"/>
      <c r="VED119" s="197"/>
      <c r="VEE119" s="196"/>
      <c r="VEF119" s="196"/>
      <c r="VEG119" s="195"/>
      <c r="VEH119" s="196"/>
      <c r="VEI119" s="195"/>
      <c r="VEJ119" s="195"/>
      <c r="VEK119" s="195"/>
      <c r="VEL119" s="18"/>
      <c r="VEM119" s="19"/>
      <c r="VEN119" s="19"/>
      <c r="VEO119" s="19"/>
      <c r="VEP119" s="19"/>
      <c r="VEQ119" s="19"/>
      <c r="VER119" s="19"/>
      <c r="VES119" s="19"/>
      <c r="VET119" s="197"/>
      <c r="VEU119" s="196"/>
      <c r="VEV119" s="196"/>
      <c r="VEW119" s="195"/>
      <c r="VEX119" s="196"/>
      <c r="VEY119" s="195"/>
      <c r="VEZ119" s="195"/>
      <c r="VFA119" s="195"/>
      <c r="VFB119" s="18"/>
      <c r="VFC119" s="19"/>
      <c r="VFD119" s="19"/>
      <c r="VFE119" s="19"/>
      <c r="VFF119" s="19"/>
      <c r="VFG119" s="19"/>
      <c r="VFH119" s="19"/>
      <c r="VFI119" s="19"/>
      <c r="VFJ119" s="197"/>
      <c r="VFK119" s="196"/>
      <c r="VFL119" s="196"/>
      <c r="VFM119" s="195"/>
      <c r="VFN119" s="196"/>
      <c r="VFO119" s="195"/>
      <c r="VFP119" s="195"/>
      <c r="VFQ119" s="195"/>
      <c r="VFR119" s="18"/>
      <c r="VFS119" s="19"/>
      <c r="VFT119" s="19"/>
      <c r="VFU119" s="19"/>
      <c r="VFV119" s="19"/>
      <c r="VFW119" s="19"/>
      <c r="VFX119" s="19"/>
      <c r="VFY119" s="19"/>
      <c r="VFZ119" s="197"/>
      <c r="VGA119" s="196"/>
      <c r="VGB119" s="196"/>
      <c r="VGC119" s="195"/>
      <c r="VGD119" s="196"/>
      <c r="VGE119" s="195"/>
      <c r="VGF119" s="195"/>
      <c r="VGG119" s="195"/>
      <c r="VGH119" s="18"/>
      <c r="VGI119" s="19"/>
      <c r="VGJ119" s="19"/>
      <c r="VGK119" s="19"/>
      <c r="VGL119" s="19"/>
      <c r="VGM119" s="19"/>
      <c r="VGN119" s="19"/>
      <c r="VGO119" s="19"/>
      <c r="VGP119" s="197"/>
      <c r="VGQ119" s="196"/>
      <c r="VGR119" s="196"/>
      <c r="VGS119" s="195"/>
      <c r="VGT119" s="196"/>
      <c r="VGU119" s="195"/>
      <c r="VGV119" s="195"/>
      <c r="VGW119" s="195"/>
      <c r="VGX119" s="18"/>
      <c r="VGY119" s="19"/>
      <c r="VGZ119" s="19"/>
      <c r="VHA119" s="19"/>
      <c r="VHB119" s="19"/>
      <c r="VHC119" s="19"/>
      <c r="VHD119" s="19"/>
      <c r="VHE119" s="19"/>
      <c r="VHF119" s="197"/>
      <c r="VHG119" s="196"/>
      <c r="VHH119" s="196"/>
      <c r="VHI119" s="195"/>
      <c r="VHJ119" s="196"/>
      <c r="VHK119" s="195"/>
      <c r="VHL119" s="195"/>
      <c r="VHM119" s="195"/>
      <c r="VHN119" s="18"/>
      <c r="VHO119" s="19"/>
      <c r="VHP119" s="19"/>
      <c r="VHQ119" s="19"/>
      <c r="VHR119" s="19"/>
      <c r="VHS119" s="19"/>
      <c r="VHT119" s="19"/>
      <c r="VHU119" s="19"/>
      <c r="VHV119" s="197"/>
      <c r="VHW119" s="196"/>
      <c r="VHX119" s="196"/>
      <c r="VHY119" s="195"/>
      <c r="VHZ119" s="196"/>
      <c r="VIA119" s="195"/>
      <c r="VIB119" s="195"/>
      <c r="VIC119" s="195"/>
      <c r="VID119" s="18"/>
      <c r="VIE119" s="19"/>
      <c r="VIF119" s="19"/>
      <c r="VIG119" s="19"/>
      <c r="VIH119" s="19"/>
      <c r="VII119" s="19"/>
      <c r="VIJ119" s="19"/>
      <c r="VIK119" s="19"/>
      <c r="VIL119" s="197"/>
      <c r="VIM119" s="196"/>
      <c r="VIN119" s="196"/>
      <c r="VIO119" s="195"/>
      <c r="VIP119" s="196"/>
      <c r="VIQ119" s="195"/>
      <c r="VIR119" s="195"/>
      <c r="VIS119" s="195"/>
      <c r="VIT119" s="18"/>
      <c r="VIU119" s="19"/>
      <c r="VIV119" s="19"/>
      <c r="VIW119" s="19"/>
      <c r="VIX119" s="19"/>
      <c r="VIY119" s="19"/>
      <c r="VIZ119" s="19"/>
      <c r="VJA119" s="19"/>
      <c r="VJB119" s="197"/>
      <c r="VJC119" s="196"/>
      <c r="VJD119" s="196"/>
      <c r="VJE119" s="195"/>
      <c r="VJF119" s="196"/>
      <c r="VJG119" s="195"/>
      <c r="VJH119" s="195"/>
      <c r="VJI119" s="195"/>
      <c r="VJJ119" s="18"/>
      <c r="VJK119" s="19"/>
      <c r="VJL119" s="19"/>
      <c r="VJM119" s="19"/>
      <c r="VJN119" s="19"/>
      <c r="VJO119" s="19"/>
      <c r="VJP119" s="19"/>
      <c r="VJQ119" s="19"/>
      <c r="VJR119" s="197"/>
      <c r="VJS119" s="196"/>
      <c r="VJT119" s="196"/>
      <c r="VJU119" s="195"/>
      <c r="VJV119" s="196"/>
      <c r="VJW119" s="195"/>
      <c r="VJX119" s="195"/>
      <c r="VJY119" s="195"/>
      <c r="VJZ119" s="18"/>
      <c r="VKA119" s="19"/>
      <c r="VKB119" s="19"/>
      <c r="VKC119" s="19"/>
      <c r="VKD119" s="19"/>
      <c r="VKE119" s="19"/>
      <c r="VKF119" s="19"/>
      <c r="VKG119" s="19"/>
      <c r="VKH119" s="197"/>
      <c r="VKI119" s="196"/>
      <c r="VKJ119" s="196"/>
      <c r="VKK119" s="195"/>
      <c r="VKL119" s="196"/>
      <c r="VKM119" s="195"/>
      <c r="VKN119" s="195"/>
      <c r="VKO119" s="195"/>
      <c r="VKP119" s="18"/>
      <c r="VKQ119" s="19"/>
      <c r="VKR119" s="19"/>
      <c r="VKS119" s="19"/>
      <c r="VKT119" s="19"/>
      <c r="VKU119" s="19"/>
      <c r="VKV119" s="19"/>
      <c r="VKW119" s="19"/>
      <c r="VKX119" s="197"/>
      <c r="VKY119" s="196"/>
      <c r="VKZ119" s="196"/>
      <c r="VLA119" s="195"/>
      <c r="VLB119" s="196"/>
      <c r="VLC119" s="195"/>
      <c r="VLD119" s="195"/>
      <c r="VLE119" s="195"/>
      <c r="VLF119" s="18"/>
      <c r="VLG119" s="19"/>
      <c r="VLH119" s="19"/>
      <c r="VLI119" s="19"/>
      <c r="VLJ119" s="19"/>
      <c r="VLK119" s="19"/>
      <c r="VLL119" s="19"/>
      <c r="VLM119" s="19"/>
      <c r="VLN119" s="197"/>
      <c r="VLO119" s="196"/>
      <c r="VLP119" s="196"/>
      <c r="VLQ119" s="195"/>
      <c r="VLR119" s="196"/>
      <c r="VLS119" s="195"/>
      <c r="VLT119" s="195"/>
      <c r="VLU119" s="195"/>
      <c r="VLV119" s="18"/>
      <c r="VLW119" s="19"/>
      <c r="VLX119" s="19"/>
      <c r="VLY119" s="19"/>
      <c r="VLZ119" s="19"/>
      <c r="VMA119" s="19"/>
      <c r="VMB119" s="19"/>
      <c r="VMC119" s="19"/>
      <c r="VMD119" s="197"/>
      <c r="VME119" s="196"/>
      <c r="VMF119" s="196"/>
      <c r="VMG119" s="195"/>
      <c r="VMH119" s="196"/>
      <c r="VMI119" s="195"/>
      <c r="VMJ119" s="195"/>
      <c r="VMK119" s="195"/>
      <c r="VML119" s="18"/>
      <c r="VMM119" s="19"/>
      <c r="VMN119" s="19"/>
      <c r="VMO119" s="19"/>
      <c r="VMP119" s="19"/>
      <c r="VMQ119" s="19"/>
      <c r="VMR119" s="19"/>
      <c r="VMS119" s="19"/>
      <c r="VMT119" s="197"/>
      <c r="VMU119" s="196"/>
      <c r="VMV119" s="196"/>
      <c r="VMW119" s="195"/>
      <c r="VMX119" s="196"/>
      <c r="VMY119" s="195"/>
      <c r="VMZ119" s="195"/>
      <c r="VNA119" s="195"/>
      <c r="VNB119" s="18"/>
      <c r="VNC119" s="19"/>
      <c r="VND119" s="19"/>
      <c r="VNE119" s="19"/>
      <c r="VNF119" s="19"/>
      <c r="VNG119" s="19"/>
      <c r="VNH119" s="19"/>
      <c r="VNI119" s="19"/>
      <c r="VNJ119" s="197"/>
      <c r="VNK119" s="196"/>
      <c r="VNL119" s="196"/>
      <c r="VNM119" s="195"/>
      <c r="VNN119" s="196"/>
      <c r="VNO119" s="195"/>
      <c r="VNP119" s="195"/>
      <c r="VNQ119" s="195"/>
      <c r="VNR119" s="18"/>
      <c r="VNS119" s="19"/>
      <c r="VNT119" s="19"/>
      <c r="VNU119" s="19"/>
      <c r="VNV119" s="19"/>
      <c r="VNW119" s="19"/>
      <c r="VNX119" s="19"/>
      <c r="VNY119" s="19"/>
      <c r="VNZ119" s="197"/>
      <c r="VOA119" s="196"/>
      <c r="VOB119" s="196"/>
      <c r="VOC119" s="195"/>
      <c r="VOD119" s="196"/>
      <c r="VOE119" s="195"/>
      <c r="VOF119" s="195"/>
      <c r="VOG119" s="195"/>
      <c r="VOH119" s="18"/>
      <c r="VOI119" s="19"/>
      <c r="VOJ119" s="19"/>
      <c r="VOK119" s="19"/>
      <c r="VOL119" s="19"/>
      <c r="VOM119" s="19"/>
      <c r="VON119" s="19"/>
      <c r="VOO119" s="19"/>
      <c r="VOP119" s="197"/>
      <c r="VOQ119" s="196"/>
      <c r="VOR119" s="196"/>
      <c r="VOS119" s="195"/>
      <c r="VOT119" s="196"/>
      <c r="VOU119" s="195"/>
      <c r="VOV119" s="195"/>
      <c r="VOW119" s="195"/>
      <c r="VOX119" s="18"/>
      <c r="VOY119" s="19"/>
      <c r="VOZ119" s="19"/>
      <c r="VPA119" s="19"/>
      <c r="VPB119" s="19"/>
      <c r="VPC119" s="19"/>
      <c r="VPD119" s="19"/>
      <c r="VPE119" s="19"/>
      <c r="VPF119" s="197"/>
      <c r="VPG119" s="196"/>
      <c r="VPH119" s="196"/>
      <c r="VPI119" s="195"/>
      <c r="VPJ119" s="196"/>
      <c r="VPK119" s="195"/>
      <c r="VPL119" s="195"/>
      <c r="VPM119" s="195"/>
      <c r="VPN119" s="18"/>
      <c r="VPO119" s="19"/>
      <c r="VPP119" s="19"/>
      <c r="VPQ119" s="19"/>
      <c r="VPR119" s="19"/>
      <c r="VPS119" s="19"/>
      <c r="VPT119" s="19"/>
      <c r="VPU119" s="19"/>
      <c r="VPV119" s="197"/>
      <c r="VPW119" s="196"/>
      <c r="VPX119" s="196"/>
      <c r="VPY119" s="195"/>
      <c r="VPZ119" s="196"/>
      <c r="VQA119" s="195"/>
      <c r="VQB119" s="195"/>
      <c r="VQC119" s="195"/>
      <c r="VQD119" s="18"/>
      <c r="VQE119" s="19"/>
      <c r="VQF119" s="19"/>
      <c r="VQG119" s="19"/>
      <c r="VQH119" s="19"/>
      <c r="VQI119" s="19"/>
      <c r="VQJ119" s="19"/>
      <c r="VQK119" s="19"/>
      <c r="VQL119" s="197"/>
      <c r="VQM119" s="196"/>
      <c r="VQN119" s="196"/>
      <c r="VQO119" s="195"/>
      <c r="VQP119" s="196"/>
      <c r="VQQ119" s="195"/>
      <c r="VQR119" s="195"/>
      <c r="VQS119" s="195"/>
      <c r="VQT119" s="18"/>
      <c r="VQU119" s="19"/>
      <c r="VQV119" s="19"/>
      <c r="VQW119" s="19"/>
      <c r="VQX119" s="19"/>
      <c r="VQY119" s="19"/>
      <c r="VQZ119" s="19"/>
      <c r="VRA119" s="19"/>
      <c r="VRB119" s="197"/>
      <c r="VRC119" s="196"/>
      <c r="VRD119" s="196"/>
      <c r="VRE119" s="195"/>
      <c r="VRF119" s="196"/>
      <c r="VRG119" s="195"/>
      <c r="VRH119" s="195"/>
      <c r="VRI119" s="195"/>
      <c r="VRJ119" s="18"/>
      <c r="VRK119" s="19"/>
      <c r="VRL119" s="19"/>
      <c r="VRM119" s="19"/>
      <c r="VRN119" s="19"/>
      <c r="VRO119" s="19"/>
      <c r="VRP119" s="19"/>
      <c r="VRQ119" s="19"/>
      <c r="VRR119" s="197"/>
      <c r="VRS119" s="196"/>
      <c r="VRT119" s="196"/>
      <c r="VRU119" s="195"/>
      <c r="VRV119" s="196"/>
      <c r="VRW119" s="195"/>
      <c r="VRX119" s="195"/>
      <c r="VRY119" s="195"/>
      <c r="VRZ119" s="18"/>
      <c r="VSA119" s="19"/>
      <c r="VSB119" s="19"/>
      <c r="VSC119" s="19"/>
      <c r="VSD119" s="19"/>
      <c r="VSE119" s="19"/>
      <c r="VSF119" s="19"/>
      <c r="VSG119" s="19"/>
      <c r="VSH119" s="197"/>
      <c r="VSI119" s="196"/>
      <c r="VSJ119" s="196"/>
      <c r="VSK119" s="195"/>
      <c r="VSL119" s="196"/>
      <c r="VSM119" s="195"/>
      <c r="VSN119" s="195"/>
      <c r="VSO119" s="195"/>
      <c r="VSP119" s="18"/>
      <c r="VSQ119" s="19"/>
      <c r="VSR119" s="19"/>
      <c r="VSS119" s="19"/>
      <c r="VST119" s="19"/>
      <c r="VSU119" s="19"/>
      <c r="VSV119" s="19"/>
      <c r="VSW119" s="19"/>
      <c r="VSX119" s="197"/>
      <c r="VSY119" s="196"/>
      <c r="VSZ119" s="196"/>
      <c r="VTA119" s="195"/>
      <c r="VTB119" s="196"/>
      <c r="VTC119" s="195"/>
      <c r="VTD119" s="195"/>
      <c r="VTE119" s="195"/>
      <c r="VTF119" s="18"/>
      <c r="VTG119" s="19"/>
      <c r="VTH119" s="19"/>
      <c r="VTI119" s="19"/>
      <c r="VTJ119" s="19"/>
      <c r="VTK119" s="19"/>
      <c r="VTL119" s="19"/>
      <c r="VTM119" s="19"/>
      <c r="VTN119" s="197"/>
      <c r="VTO119" s="196"/>
      <c r="VTP119" s="196"/>
      <c r="VTQ119" s="195"/>
      <c r="VTR119" s="196"/>
      <c r="VTS119" s="195"/>
      <c r="VTT119" s="195"/>
      <c r="VTU119" s="195"/>
      <c r="VTV119" s="18"/>
      <c r="VTW119" s="19"/>
      <c r="VTX119" s="19"/>
      <c r="VTY119" s="19"/>
      <c r="VTZ119" s="19"/>
      <c r="VUA119" s="19"/>
      <c r="VUB119" s="19"/>
      <c r="VUC119" s="19"/>
      <c r="VUD119" s="197"/>
      <c r="VUE119" s="196"/>
      <c r="VUF119" s="196"/>
      <c r="VUG119" s="195"/>
      <c r="VUH119" s="196"/>
      <c r="VUI119" s="195"/>
      <c r="VUJ119" s="195"/>
      <c r="VUK119" s="195"/>
      <c r="VUL119" s="18"/>
      <c r="VUM119" s="19"/>
      <c r="VUN119" s="19"/>
      <c r="VUO119" s="19"/>
      <c r="VUP119" s="19"/>
      <c r="VUQ119" s="19"/>
      <c r="VUR119" s="19"/>
      <c r="VUS119" s="19"/>
      <c r="VUT119" s="197"/>
      <c r="VUU119" s="196"/>
      <c r="VUV119" s="196"/>
      <c r="VUW119" s="195"/>
      <c r="VUX119" s="196"/>
      <c r="VUY119" s="195"/>
      <c r="VUZ119" s="195"/>
      <c r="VVA119" s="195"/>
      <c r="VVB119" s="18"/>
      <c r="VVC119" s="19"/>
      <c r="VVD119" s="19"/>
      <c r="VVE119" s="19"/>
      <c r="VVF119" s="19"/>
      <c r="VVG119" s="19"/>
      <c r="VVH119" s="19"/>
      <c r="VVI119" s="19"/>
      <c r="VVJ119" s="197"/>
      <c r="VVK119" s="196"/>
      <c r="VVL119" s="196"/>
      <c r="VVM119" s="195"/>
      <c r="VVN119" s="196"/>
      <c r="VVO119" s="195"/>
      <c r="VVP119" s="195"/>
      <c r="VVQ119" s="195"/>
      <c r="VVR119" s="18"/>
      <c r="VVS119" s="19"/>
      <c r="VVT119" s="19"/>
      <c r="VVU119" s="19"/>
      <c r="VVV119" s="19"/>
      <c r="VVW119" s="19"/>
      <c r="VVX119" s="19"/>
      <c r="VVY119" s="19"/>
      <c r="VVZ119" s="197"/>
      <c r="VWA119" s="196"/>
      <c r="VWB119" s="196"/>
      <c r="VWC119" s="195"/>
      <c r="VWD119" s="196"/>
      <c r="VWE119" s="195"/>
      <c r="VWF119" s="195"/>
      <c r="VWG119" s="195"/>
      <c r="VWH119" s="18"/>
      <c r="VWI119" s="19"/>
      <c r="VWJ119" s="19"/>
      <c r="VWK119" s="19"/>
      <c r="VWL119" s="19"/>
      <c r="VWM119" s="19"/>
      <c r="VWN119" s="19"/>
      <c r="VWO119" s="19"/>
      <c r="VWP119" s="197"/>
      <c r="VWQ119" s="196"/>
      <c r="VWR119" s="196"/>
      <c r="VWS119" s="195"/>
      <c r="VWT119" s="196"/>
      <c r="VWU119" s="195"/>
      <c r="VWV119" s="195"/>
      <c r="VWW119" s="195"/>
      <c r="VWX119" s="18"/>
      <c r="VWY119" s="19"/>
      <c r="VWZ119" s="19"/>
      <c r="VXA119" s="19"/>
      <c r="VXB119" s="19"/>
      <c r="VXC119" s="19"/>
      <c r="VXD119" s="19"/>
      <c r="VXE119" s="19"/>
      <c r="VXF119" s="197"/>
      <c r="VXG119" s="196"/>
      <c r="VXH119" s="196"/>
      <c r="VXI119" s="195"/>
      <c r="VXJ119" s="196"/>
      <c r="VXK119" s="195"/>
      <c r="VXL119" s="195"/>
      <c r="VXM119" s="195"/>
      <c r="VXN119" s="18"/>
      <c r="VXO119" s="19"/>
      <c r="VXP119" s="19"/>
      <c r="VXQ119" s="19"/>
      <c r="VXR119" s="19"/>
      <c r="VXS119" s="19"/>
      <c r="VXT119" s="19"/>
      <c r="VXU119" s="19"/>
      <c r="VXV119" s="197"/>
      <c r="VXW119" s="196"/>
      <c r="VXX119" s="196"/>
      <c r="VXY119" s="195"/>
      <c r="VXZ119" s="196"/>
      <c r="VYA119" s="195"/>
      <c r="VYB119" s="195"/>
      <c r="VYC119" s="195"/>
      <c r="VYD119" s="18"/>
      <c r="VYE119" s="19"/>
      <c r="VYF119" s="19"/>
      <c r="VYG119" s="19"/>
      <c r="VYH119" s="19"/>
      <c r="VYI119" s="19"/>
      <c r="VYJ119" s="19"/>
      <c r="VYK119" s="19"/>
      <c r="VYL119" s="197"/>
      <c r="VYM119" s="196"/>
      <c r="VYN119" s="196"/>
      <c r="VYO119" s="195"/>
      <c r="VYP119" s="196"/>
      <c r="VYQ119" s="195"/>
      <c r="VYR119" s="195"/>
      <c r="VYS119" s="195"/>
      <c r="VYT119" s="18"/>
      <c r="VYU119" s="19"/>
      <c r="VYV119" s="19"/>
      <c r="VYW119" s="19"/>
      <c r="VYX119" s="19"/>
      <c r="VYY119" s="19"/>
      <c r="VYZ119" s="19"/>
      <c r="VZA119" s="19"/>
      <c r="VZB119" s="197"/>
      <c r="VZC119" s="196"/>
      <c r="VZD119" s="196"/>
      <c r="VZE119" s="195"/>
      <c r="VZF119" s="196"/>
      <c r="VZG119" s="195"/>
      <c r="VZH119" s="195"/>
      <c r="VZI119" s="195"/>
      <c r="VZJ119" s="18"/>
      <c r="VZK119" s="19"/>
      <c r="VZL119" s="19"/>
      <c r="VZM119" s="19"/>
      <c r="VZN119" s="19"/>
      <c r="VZO119" s="19"/>
      <c r="VZP119" s="19"/>
      <c r="VZQ119" s="19"/>
      <c r="VZR119" s="197"/>
      <c r="VZS119" s="196"/>
      <c r="VZT119" s="196"/>
      <c r="VZU119" s="195"/>
      <c r="VZV119" s="196"/>
      <c r="VZW119" s="195"/>
      <c r="VZX119" s="195"/>
      <c r="VZY119" s="195"/>
      <c r="VZZ119" s="18"/>
      <c r="WAA119" s="19"/>
      <c r="WAB119" s="19"/>
      <c r="WAC119" s="19"/>
      <c r="WAD119" s="19"/>
      <c r="WAE119" s="19"/>
      <c r="WAF119" s="19"/>
      <c r="WAG119" s="19"/>
      <c r="WAH119" s="197"/>
      <c r="WAI119" s="196"/>
      <c r="WAJ119" s="196"/>
      <c r="WAK119" s="195"/>
      <c r="WAL119" s="196"/>
      <c r="WAM119" s="195"/>
      <c r="WAN119" s="195"/>
      <c r="WAO119" s="195"/>
      <c r="WAP119" s="18"/>
      <c r="WAQ119" s="19"/>
      <c r="WAR119" s="19"/>
      <c r="WAS119" s="19"/>
      <c r="WAT119" s="19"/>
      <c r="WAU119" s="19"/>
      <c r="WAV119" s="19"/>
      <c r="WAW119" s="19"/>
      <c r="WAX119" s="197"/>
      <c r="WAY119" s="196"/>
      <c r="WAZ119" s="196"/>
      <c r="WBA119" s="195"/>
      <c r="WBB119" s="196"/>
      <c r="WBC119" s="195"/>
      <c r="WBD119" s="195"/>
      <c r="WBE119" s="195"/>
      <c r="WBF119" s="18"/>
      <c r="WBG119" s="19"/>
      <c r="WBH119" s="19"/>
      <c r="WBI119" s="19"/>
      <c r="WBJ119" s="19"/>
      <c r="WBK119" s="19"/>
      <c r="WBL119" s="19"/>
      <c r="WBM119" s="19"/>
      <c r="WBN119" s="197"/>
      <c r="WBO119" s="196"/>
      <c r="WBP119" s="196"/>
      <c r="WBQ119" s="195"/>
      <c r="WBR119" s="196"/>
      <c r="WBS119" s="195"/>
      <c r="WBT119" s="195"/>
      <c r="WBU119" s="195"/>
      <c r="WBV119" s="18"/>
      <c r="WBW119" s="19"/>
      <c r="WBX119" s="19"/>
      <c r="WBY119" s="19"/>
      <c r="WBZ119" s="19"/>
      <c r="WCA119" s="19"/>
      <c r="WCB119" s="19"/>
      <c r="WCC119" s="19"/>
      <c r="WCD119" s="197"/>
      <c r="WCE119" s="196"/>
      <c r="WCF119" s="196"/>
      <c r="WCG119" s="195"/>
      <c r="WCH119" s="196"/>
      <c r="WCI119" s="195"/>
      <c r="WCJ119" s="195"/>
      <c r="WCK119" s="195"/>
      <c r="WCL119" s="18"/>
      <c r="WCM119" s="19"/>
      <c r="WCN119" s="19"/>
      <c r="WCO119" s="19"/>
      <c r="WCP119" s="19"/>
      <c r="WCQ119" s="19"/>
      <c r="WCR119" s="19"/>
      <c r="WCS119" s="19"/>
      <c r="WCT119" s="197"/>
      <c r="WCU119" s="196"/>
      <c r="WCV119" s="196"/>
      <c r="WCW119" s="195"/>
      <c r="WCX119" s="196"/>
      <c r="WCY119" s="195"/>
      <c r="WCZ119" s="195"/>
      <c r="WDA119" s="195"/>
      <c r="WDB119" s="18"/>
      <c r="WDC119" s="19"/>
      <c r="WDD119" s="19"/>
      <c r="WDE119" s="19"/>
      <c r="WDF119" s="19"/>
      <c r="WDG119" s="19"/>
      <c r="WDH119" s="19"/>
      <c r="WDI119" s="19"/>
      <c r="WDJ119" s="197"/>
      <c r="WDK119" s="196"/>
      <c r="WDL119" s="196"/>
      <c r="WDM119" s="195"/>
      <c r="WDN119" s="196"/>
      <c r="WDO119" s="195"/>
      <c r="WDP119" s="195"/>
      <c r="WDQ119" s="195"/>
      <c r="WDR119" s="18"/>
      <c r="WDS119" s="19"/>
      <c r="WDT119" s="19"/>
      <c r="WDU119" s="19"/>
      <c r="WDV119" s="19"/>
      <c r="WDW119" s="19"/>
      <c r="WDX119" s="19"/>
      <c r="WDY119" s="19"/>
      <c r="WDZ119" s="197"/>
      <c r="WEA119" s="196"/>
      <c r="WEB119" s="196"/>
      <c r="WEC119" s="195"/>
      <c r="WED119" s="196"/>
      <c r="WEE119" s="195"/>
      <c r="WEF119" s="195"/>
      <c r="WEG119" s="195"/>
      <c r="WEH119" s="18"/>
      <c r="WEI119" s="19"/>
      <c r="WEJ119" s="19"/>
      <c r="WEK119" s="19"/>
      <c r="WEL119" s="19"/>
      <c r="WEM119" s="19"/>
      <c r="WEN119" s="19"/>
      <c r="WEO119" s="19"/>
      <c r="WEP119" s="197"/>
      <c r="WEQ119" s="196"/>
      <c r="WER119" s="196"/>
      <c r="WES119" s="195"/>
      <c r="WET119" s="196"/>
      <c r="WEU119" s="195"/>
      <c r="WEV119" s="195"/>
      <c r="WEW119" s="195"/>
      <c r="WEX119" s="18"/>
      <c r="WEY119" s="19"/>
      <c r="WEZ119" s="19"/>
      <c r="WFA119" s="19"/>
      <c r="WFB119" s="19"/>
      <c r="WFC119" s="19"/>
      <c r="WFD119" s="19"/>
      <c r="WFE119" s="19"/>
      <c r="WFF119" s="197"/>
      <c r="WFG119" s="196"/>
      <c r="WFH119" s="196"/>
      <c r="WFI119" s="195"/>
      <c r="WFJ119" s="196"/>
      <c r="WFK119" s="195"/>
      <c r="WFL119" s="195"/>
      <c r="WFM119" s="195"/>
      <c r="WFN119" s="18"/>
      <c r="WFO119" s="19"/>
      <c r="WFP119" s="19"/>
      <c r="WFQ119" s="19"/>
      <c r="WFR119" s="19"/>
      <c r="WFS119" s="19"/>
      <c r="WFT119" s="19"/>
      <c r="WFU119" s="19"/>
      <c r="WFV119" s="197"/>
      <c r="WFW119" s="196"/>
      <c r="WFX119" s="196"/>
      <c r="WFY119" s="195"/>
      <c r="WFZ119" s="196"/>
      <c r="WGA119" s="195"/>
      <c r="WGB119" s="195"/>
      <c r="WGC119" s="195"/>
      <c r="WGD119" s="18"/>
      <c r="WGE119" s="19"/>
      <c r="WGF119" s="19"/>
      <c r="WGG119" s="19"/>
      <c r="WGH119" s="19"/>
      <c r="WGI119" s="19"/>
      <c r="WGJ119" s="19"/>
      <c r="WGK119" s="19"/>
      <c r="WGL119" s="197"/>
      <c r="WGM119" s="196"/>
      <c r="WGN119" s="196"/>
      <c r="WGO119" s="195"/>
      <c r="WGP119" s="196"/>
      <c r="WGQ119" s="195"/>
      <c r="WGR119" s="195"/>
      <c r="WGS119" s="195"/>
      <c r="WGT119" s="18"/>
      <c r="WGU119" s="19"/>
      <c r="WGV119" s="19"/>
      <c r="WGW119" s="19"/>
      <c r="WGX119" s="19"/>
      <c r="WGY119" s="19"/>
      <c r="WGZ119" s="19"/>
      <c r="WHA119" s="19"/>
      <c r="WHB119" s="197"/>
      <c r="WHC119" s="196"/>
      <c r="WHD119" s="196"/>
      <c r="WHE119" s="195"/>
      <c r="WHF119" s="196"/>
      <c r="WHG119" s="195"/>
      <c r="WHH119" s="195"/>
      <c r="WHI119" s="195"/>
      <c r="WHJ119" s="18"/>
      <c r="WHK119" s="19"/>
      <c r="WHL119" s="19"/>
      <c r="WHM119" s="19"/>
      <c r="WHN119" s="19"/>
      <c r="WHO119" s="19"/>
      <c r="WHP119" s="19"/>
      <c r="WHQ119" s="19"/>
      <c r="WHR119" s="197"/>
      <c r="WHS119" s="196"/>
      <c r="WHT119" s="196"/>
      <c r="WHU119" s="195"/>
      <c r="WHV119" s="196"/>
      <c r="WHW119" s="195"/>
      <c r="WHX119" s="195"/>
      <c r="WHY119" s="195"/>
      <c r="WHZ119" s="18"/>
      <c r="WIA119" s="19"/>
      <c r="WIB119" s="19"/>
      <c r="WIC119" s="19"/>
      <c r="WID119" s="19"/>
      <c r="WIE119" s="19"/>
      <c r="WIF119" s="19"/>
      <c r="WIG119" s="19"/>
      <c r="WIH119" s="197"/>
      <c r="WII119" s="196"/>
      <c r="WIJ119" s="196"/>
      <c r="WIK119" s="195"/>
      <c r="WIL119" s="196"/>
      <c r="WIM119" s="195"/>
      <c r="WIN119" s="195"/>
      <c r="WIO119" s="195"/>
      <c r="WIP119" s="18"/>
      <c r="WIQ119" s="19"/>
      <c r="WIR119" s="19"/>
      <c r="WIS119" s="19"/>
      <c r="WIT119" s="19"/>
      <c r="WIU119" s="19"/>
      <c r="WIV119" s="19"/>
      <c r="WIW119" s="19"/>
      <c r="WIX119" s="197"/>
      <c r="WIY119" s="196"/>
      <c r="WIZ119" s="196"/>
      <c r="WJA119" s="195"/>
      <c r="WJB119" s="196"/>
      <c r="WJC119" s="195"/>
      <c r="WJD119" s="195"/>
      <c r="WJE119" s="195"/>
      <c r="WJF119" s="18"/>
      <c r="WJG119" s="19"/>
      <c r="WJH119" s="19"/>
      <c r="WJI119" s="19"/>
      <c r="WJJ119" s="19"/>
      <c r="WJK119" s="19"/>
      <c r="WJL119" s="19"/>
      <c r="WJM119" s="19"/>
      <c r="WJN119" s="197"/>
      <c r="WJO119" s="196"/>
      <c r="WJP119" s="196"/>
      <c r="WJQ119" s="195"/>
      <c r="WJR119" s="196"/>
      <c r="WJS119" s="195"/>
      <c r="WJT119" s="195"/>
      <c r="WJU119" s="195"/>
      <c r="WJV119" s="18"/>
      <c r="WJW119" s="19"/>
      <c r="WJX119" s="19"/>
      <c r="WJY119" s="19"/>
      <c r="WJZ119" s="19"/>
      <c r="WKA119" s="19"/>
      <c r="WKB119" s="19"/>
      <c r="WKC119" s="19"/>
      <c r="WKD119" s="197"/>
      <c r="WKE119" s="196"/>
      <c r="WKF119" s="196"/>
      <c r="WKG119" s="195"/>
      <c r="WKH119" s="196"/>
      <c r="WKI119" s="195"/>
      <c r="WKJ119" s="195"/>
      <c r="WKK119" s="195"/>
      <c r="WKL119" s="18"/>
      <c r="WKM119" s="19"/>
      <c r="WKN119" s="19"/>
      <c r="WKO119" s="19"/>
      <c r="WKP119" s="19"/>
      <c r="WKQ119" s="19"/>
      <c r="WKR119" s="19"/>
      <c r="WKS119" s="19"/>
      <c r="WKT119" s="197"/>
      <c r="WKU119" s="196"/>
      <c r="WKV119" s="196"/>
      <c r="WKW119" s="195"/>
      <c r="WKX119" s="196"/>
      <c r="WKY119" s="195"/>
      <c r="WKZ119" s="195"/>
      <c r="WLA119" s="195"/>
      <c r="WLB119" s="18"/>
      <c r="WLC119" s="19"/>
      <c r="WLD119" s="19"/>
      <c r="WLE119" s="19"/>
      <c r="WLF119" s="19"/>
      <c r="WLG119" s="19"/>
      <c r="WLH119" s="19"/>
      <c r="WLI119" s="19"/>
      <c r="WLJ119" s="197"/>
      <c r="WLK119" s="196"/>
      <c r="WLL119" s="196"/>
      <c r="WLM119" s="195"/>
      <c r="WLN119" s="196"/>
      <c r="WLO119" s="195"/>
      <c r="WLP119" s="195"/>
      <c r="WLQ119" s="195"/>
      <c r="WLR119" s="18"/>
      <c r="WLS119" s="19"/>
      <c r="WLT119" s="19"/>
      <c r="WLU119" s="19"/>
      <c r="WLV119" s="19"/>
      <c r="WLW119" s="19"/>
      <c r="WLX119" s="19"/>
      <c r="WLY119" s="19"/>
      <c r="WLZ119" s="197"/>
      <c r="WMA119" s="196"/>
      <c r="WMB119" s="196"/>
      <c r="WMC119" s="195"/>
      <c r="WMD119" s="196"/>
      <c r="WME119" s="195"/>
      <c r="WMF119" s="195"/>
      <c r="WMG119" s="195"/>
      <c r="WMH119" s="18"/>
      <c r="WMI119" s="19"/>
      <c r="WMJ119" s="19"/>
      <c r="WMK119" s="19"/>
      <c r="WML119" s="19"/>
      <c r="WMM119" s="19"/>
      <c r="WMN119" s="19"/>
      <c r="WMO119" s="19"/>
      <c r="WMP119" s="197"/>
      <c r="WMQ119" s="196"/>
      <c r="WMR119" s="196"/>
      <c r="WMS119" s="195"/>
      <c r="WMT119" s="196"/>
      <c r="WMU119" s="195"/>
      <c r="WMV119" s="195"/>
      <c r="WMW119" s="195"/>
      <c r="WMX119" s="18"/>
      <c r="WMY119" s="19"/>
      <c r="WMZ119" s="19"/>
      <c r="WNA119" s="19"/>
      <c r="WNB119" s="19"/>
      <c r="WNC119" s="19"/>
      <c r="WND119" s="19"/>
      <c r="WNE119" s="19"/>
      <c r="WNF119" s="197"/>
      <c r="WNG119" s="196"/>
      <c r="WNH119" s="196"/>
      <c r="WNI119" s="195"/>
      <c r="WNJ119" s="196"/>
      <c r="WNK119" s="195"/>
      <c r="WNL119" s="195"/>
      <c r="WNM119" s="195"/>
      <c r="WNN119" s="18"/>
      <c r="WNO119" s="19"/>
      <c r="WNP119" s="19"/>
      <c r="WNQ119" s="19"/>
      <c r="WNR119" s="19"/>
      <c r="WNS119" s="19"/>
      <c r="WNT119" s="19"/>
      <c r="WNU119" s="19"/>
      <c r="WNV119" s="197"/>
      <c r="WNW119" s="196"/>
      <c r="WNX119" s="196"/>
      <c r="WNY119" s="195"/>
      <c r="WNZ119" s="196"/>
      <c r="WOA119" s="195"/>
      <c r="WOB119" s="195"/>
      <c r="WOC119" s="195"/>
      <c r="WOD119" s="18"/>
      <c r="WOE119" s="19"/>
      <c r="WOF119" s="19"/>
      <c r="WOG119" s="19"/>
      <c r="WOH119" s="19"/>
      <c r="WOI119" s="19"/>
      <c r="WOJ119" s="19"/>
      <c r="WOK119" s="19"/>
      <c r="WOL119" s="197"/>
      <c r="WOM119" s="196"/>
      <c r="WON119" s="196"/>
      <c r="WOO119" s="195"/>
      <c r="WOP119" s="196"/>
      <c r="WOQ119" s="195"/>
      <c r="WOR119" s="195"/>
      <c r="WOS119" s="195"/>
      <c r="WOT119" s="18"/>
      <c r="WOU119" s="19"/>
      <c r="WOV119" s="19"/>
      <c r="WOW119" s="19"/>
      <c r="WOX119" s="19"/>
      <c r="WOY119" s="19"/>
      <c r="WOZ119" s="19"/>
      <c r="WPA119" s="19"/>
      <c r="WPB119" s="197"/>
      <c r="WPC119" s="196"/>
      <c r="WPD119" s="196"/>
      <c r="WPE119" s="195"/>
      <c r="WPF119" s="196"/>
      <c r="WPG119" s="195"/>
      <c r="WPH119" s="195"/>
      <c r="WPI119" s="195"/>
      <c r="WPJ119" s="18"/>
      <c r="WPK119" s="19"/>
      <c r="WPL119" s="19"/>
      <c r="WPM119" s="19"/>
      <c r="WPN119" s="19"/>
      <c r="WPO119" s="19"/>
      <c r="WPP119" s="19"/>
      <c r="WPQ119" s="19"/>
      <c r="WPR119" s="197"/>
      <c r="WPS119" s="196"/>
      <c r="WPT119" s="196"/>
      <c r="WPU119" s="195"/>
      <c r="WPV119" s="196"/>
      <c r="WPW119" s="195"/>
      <c r="WPX119" s="195"/>
      <c r="WPY119" s="195"/>
      <c r="WPZ119" s="18"/>
      <c r="WQA119" s="19"/>
      <c r="WQB119" s="19"/>
      <c r="WQC119" s="19"/>
      <c r="WQD119" s="19"/>
      <c r="WQE119" s="19"/>
      <c r="WQF119" s="19"/>
      <c r="WQG119" s="19"/>
      <c r="WQH119" s="197"/>
      <c r="WQI119" s="196"/>
      <c r="WQJ119" s="196"/>
      <c r="WQK119" s="195"/>
      <c r="WQL119" s="196"/>
      <c r="WQM119" s="195"/>
      <c r="WQN119" s="195"/>
      <c r="WQO119" s="195"/>
      <c r="WQP119" s="18"/>
      <c r="WQQ119" s="19"/>
      <c r="WQR119" s="19"/>
      <c r="WQS119" s="19"/>
      <c r="WQT119" s="19"/>
      <c r="WQU119" s="19"/>
      <c r="WQV119" s="19"/>
      <c r="WQW119" s="19"/>
      <c r="WQX119" s="197"/>
      <c r="WQY119" s="196"/>
      <c r="WQZ119" s="196"/>
      <c r="WRA119" s="195"/>
      <c r="WRB119" s="196"/>
      <c r="WRC119" s="195"/>
      <c r="WRD119" s="195"/>
      <c r="WRE119" s="195"/>
      <c r="WRF119" s="18"/>
      <c r="WRG119" s="19"/>
      <c r="WRH119" s="19"/>
      <c r="WRI119" s="19"/>
      <c r="WRJ119" s="19"/>
      <c r="WRK119" s="19"/>
      <c r="WRL119" s="19"/>
      <c r="WRM119" s="19"/>
      <c r="WRN119" s="197"/>
      <c r="WRO119" s="196"/>
      <c r="WRP119" s="196"/>
      <c r="WRQ119" s="195"/>
      <c r="WRR119" s="196"/>
      <c r="WRS119" s="195"/>
      <c r="WRT119" s="195"/>
      <c r="WRU119" s="195"/>
      <c r="WRV119" s="18"/>
      <c r="WRW119" s="19"/>
      <c r="WRX119" s="19"/>
      <c r="WRY119" s="19"/>
      <c r="WRZ119" s="19"/>
      <c r="WSA119" s="19"/>
      <c r="WSB119" s="19"/>
      <c r="WSC119" s="19"/>
      <c r="WSD119" s="197"/>
      <c r="WSE119" s="196"/>
      <c r="WSF119" s="196"/>
      <c r="WSG119" s="195"/>
      <c r="WSH119" s="196"/>
      <c r="WSI119" s="195"/>
      <c r="WSJ119" s="195"/>
      <c r="WSK119" s="195"/>
      <c r="WSL119" s="18"/>
      <c r="WSM119" s="19"/>
      <c r="WSN119" s="19"/>
      <c r="WSO119" s="19"/>
      <c r="WSP119" s="19"/>
      <c r="WSQ119" s="19"/>
      <c r="WSR119" s="19"/>
      <c r="WSS119" s="19"/>
      <c r="WST119" s="197"/>
      <c r="WSU119" s="196"/>
      <c r="WSV119" s="196"/>
      <c r="WSW119" s="195"/>
      <c r="WSX119" s="196"/>
      <c r="WSY119" s="195"/>
      <c r="WSZ119" s="195"/>
      <c r="WTA119" s="195"/>
      <c r="WTB119" s="18"/>
      <c r="WTC119" s="19"/>
      <c r="WTD119" s="19"/>
      <c r="WTE119" s="19"/>
      <c r="WTF119" s="19"/>
      <c r="WTG119" s="19"/>
      <c r="WTH119" s="19"/>
      <c r="WTI119" s="19"/>
      <c r="WTJ119" s="197"/>
      <c r="WTK119" s="196"/>
      <c r="WTL119" s="196"/>
      <c r="WTM119" s="195"/>
      <c r="WTN119" s="196"/>
      <c r="WTO119" s="195"/>
      <c r="WTP119" s="195"/>
      <c r="WTQ119" s="195"/>
      <c r="WTR119" s="18"/>
      <c r="WTS119" s="19"/>
      <c r="WTT119" s="19"/>
      <c r="WTU119" s="19"/>
      <c r="WTV119" s="19"/>
      <c r="WTW119" s="19"/>
      <c r="WTX119" s="19"/>
      <c r="WTY119" s="19"/>
      <c r="WTZ119" s="197"/>
      <c r="WUA119" s="196"/>
      <c r="WUB119" s="196"/>
      <c r="WUC119" s="195"/>
      <c r="WUD119" s="196"/>
      <c r="WUE119" s="195"/>
      <c r="WUF119" s="195"/>
      <c r="WUG119" s="195"/>
      <c r="WUH119" s="18"/>
      <c r="WUI119" s="19"/>
      <c r="WUJ119" s="19"/>
      <c r="WUK119" s="19"/>
      <c r="WUL119" s="19"/>
      <c r="WUM119" s="19"/>
      <c r="WUN119" s="19"/>
      <c r="WUO119" s="19"/>
      <c r="WUP119" s="197"/>
      <c r="WUQ119" s="196"/>
      <c r="WUR119" s="196"/>
      <c r="WUS119" s="195"/>
      <c r="WUT119" s="196"/>
      <c r="WUU119" s="195"/>
      <c r="WUV119" s="195"/>
      <c r="WUW119" s="195"/>
      <c r="WUX119" s="18"/>
      <c r="WUY119" s="19"/>
      <c r="WUZ119" s="19"/>
      <c r="WVA119" s="19"/>
      <c r="WVB119" s="19"/>
      <c r="WVC119" s="19"/>
      <c r="WVD119" s="19"/>
      <c r="WVE119" s="19"/>
      <c r="WVF119" s="197"/>
      <c r="WVG119" s="196"/>
      <c r="WVH119" s="196"/>
      <c r="WVI119" s="195"/>
      <c r="WVJ119" s="196"/>
      <c r="WVK119" s="195"/>
      <c r="WVL119" s="195"/>
      <c r="WVM119" s="195"/>
      <c r="WVN119" s="18"/>
      <c r="WVO119" s="19"/>
      <c r="WVP119" s="19"/>
      <c r="WVQ119" s="19"/>
      <c r="WVR119" s="19"/>
      <c r="WVS119" s="19"/>
      <c r="WVT119" s="19"/>
      <c r="WVU119" s="19"/>
      <c r="WVV119" s="197"/>
      <c r="WVW119" s="196"/>
      <c r="WVX119" s="196"/>
      <c r="WVY119" s="195"/>
      <c r="WVZ119" s="196"/>
      <c r="WWA119" s="195"/>
      <c r="WWB119" s="195"/>
      <c r="WWC119" s="195"/>
      <c r="WWD119" s="18"/>
      <c r="WWE119" s="19"/>
      <c r="WWF119" s="19"/>
      <c r="WWG119" s="19"/>
      <c r="WWH119" s="19"/>
      <c r="WWI119" s="19"/>
      <c r="WWJ119" s="19"/>
      <c r="WWK119" s="19"/>
      <c r="WWL119" s="197"/>
      <c r="WWM119" s="196"/>
      <c r="WWN119" s="196"/>
      <c r="WWO119" s="195"/>
      <c r="WWP119" s="196"/>
      <c r="WWQ119" s="195"/>
      <c r="WWR119" s="195"/>
      <c r="WWS119" s="195"/>
      <c r="WWT119" s="18"/>
      <c r="WWU119" s="19"/>
      <c r="WWV119" s="19"/>
      <c r="WWW119" s="19"/>
      <c r="WWX119" s="19"/>
      <c r="WWY119" s="19"/>
      <c r="WWZ119" s="19"/>
      <c r="WXA119" s="19"/>
      <c r="WXB119" s="197"/>
      <c r="WXC119" s="196"/>
      <c r="WXD119" s="196"/>
      <c r="WXE119" s="195"/>
      <c r="WXF119" s="196"/>
      <c r="WXG119" s="195"/>
      <c r="WXH119" s="195"/>
      <c r="WXI119" s="195"/>
      <c r="WXJ119" s="18"/>
      <c r="WXK119" s="19"/>
      <c r="WXL119" s="19"/>
      <c r="WXM119" s="19"/>
      <c r="WXN119" s="19"/>
      <c r="WXO119" s="19"/>
      <c r="WXP119" s="19"/>
      <c r="WXQ119" s="19"/>
      <c r="WXR119" s="197"/>
      <c r="WXS119" s="196"/>
      <c r="WXT119" s="196"/>
      <c r="WXU119" s="195"/>
      <c r="WXV119" s="196"/>
      <c r="WXW119" s="195"/>
      <c r="WXX119" s="195"/>
      <c r="WXY119" s="195"/>
      <c r="WXZ119" s="18"/>
      <c r="WYA119" s="19"/>
      <c r="WYB119" s="19"/>
      <c r="WYC119" s="19"/>
      <c r="WYD119" s="19"/>
      <c r="WYE119" s="19"/>
      <c r="WYF119" s="19"/>
      <c r="WYG119" s="19"/>
      <c r="WYH119" s="197"/>
      <c r="WYI119" s="196"/>
      <c r="WYJ119" s="196"/>
      <c r="WYK119" s="195"/>
      <c r="WYL119" s="196"/>
      <c r="WYM119" s="195"/>
      <c r="WYN119" s="195"/>
      <c r="WYO119" s="195"/>
      <c r="WYP119" s="18"/>
      <c r="WYQ119" s="19"/>
      <c r="WYR119" s="19"/>
      <c r="WYS119" s="19"/>
      <c r="WYT119" s="19"/>
      <c r="WYU119" s="19"/>
      <c r="WYV119" s="19"/>
      <c r="WYW119" s="19"/>
      <c r="WYX119" s="197"/>
      <c r="WYY119" s="196"/>
      <c r="WYZ119" s="196"/>
      <c r="WZA119" s="195"/>
      <c r="WZB119" s="196"/>
      <c r="WZC119" s="195"/>
      <c r="WZD119" s="195"/>
      <c r="WZE119" s="195"/>
      <c r="WZF119" s="18"/>
      <c r="WZG119" s="19"/>
      <c r="WZH119" s="19"/>
      <c r="WZI119" s="19"/>
      <c r="WZJ119" s="19"/>
      <c r="WZK119" s="19"/>
      <c r="WZL119" s="19"/>
      <c r="WZM119" s="19"/>
      <c r="WZN119" s="197"/>
      <c r="WZO119" s="196"/>
      <c r="WZP119" s="196"/>
      <c r="WZQ119" s="195"/>
      <c r="WZR119" s="196"/>
      <c r="WZS119" s="195"/>
      <c r="WZT119" s="195"/>
      <c r="WZU119" s="195"/>
      <c r="WZV119" s="18"/>
      <c r="WZW119" s="19"/>
      <c r="WZX119" s="19"/>
      <c r="WZY119" s="19"/>
      <c r="WZZ119" s="19"/>
      <c r="XAA119" s="19"/>
      <c r="XAB119" s="19"/>
      <c r="XAC119" s="19"/>
      <c r="XAD119" s="197"/>
      <c r="XAE119" s="196"/>
      <c r="XAF119" s="196"/>
      <c r="XAG119" s="195"/>
      <c r="XAH119" s="196"/>
      <c r="XAI119" s="195"/>
      <c r="XAJ119" s="195"/>
      <c r="XAK119" s="195"/>
      <c r="XAL119" s="18"/>
      <c r="XAM119" s="19"/>
      <c r="XAN119" s="19"/>
      <c r="XAO119" s="19"/>
      <c r="XAP119" s="19"/>
      <c r="XAQ119" s="19"/>
      <c r="XAR119" s="19"/>
      <c r="XAS119" s="19"/>
      <c r="XAT119" s="197"/>
      <c r="XAU119" s="196"/>
      <c r="XAV119" s="196"/>
      <c r="XAW119" s="195"/>
      <c r="XAX119" s="196"/>
      <c r="XAY119" s="195"/>
      <c r="XAZ119" s="195"/>
      <c r="XBA119" s="195"/>
      <c r="XBB119" s="18"/>
      <c r="XBC119" s="19"/>
      <c r="XBD119" s="19"/>
      <c r="XBE119" s="19"/>
      <c r="XBF119" s="19"/>
      <c r="XBG119" s="19"/>
      <c r="XBH119" s="19"/>
      <c r="XBI119" s="19"/>
      <c r="XBJ119" s="197"/>
      <c r="XBK119" s="196"/>
      <c r="XBL119" s="196"/>
      <c r="XBM119" s="195"/>
      <c r="XBN119" s="196"/>
      <c r="XBO119" s="195"/>
      <c r="XBP119" s="195"/>
      <c r="XBQ119" s="195"/>
      <c r="XBR119" s="18"/>
      <c r="XBS119" s="19"/>
      <c r="XBT119" s="19"/>
      <c r="XBU119" s="19"/>
      <c r="XBV119" s="19"/>
      <c r="XBW119" s="19"/>
      <c r="XBX119" s="19"/>
      <c r="XBY119" s="19"/>
      <c r="XBZ119" s="197"/>
      <c r="XCA119" s="196"/>
      <c r="XCB119" s="196"/>
      <c r="XCC119" s="195"/>
      <c r="XCD119" s="196"/>
      <c r="XCE119" s="195"/>
      <c r="XCF119" s="195"/>
      <c r="XCG119" s="195"/>
      <c r="XCH119" s="18"/>
      <c r="XCI119" s="19"/>
      <c r="XCJ119" s="19"/>
      <c r="XCK119" s="19"/>
      <c r="XCL119" s="19"/>
      <c r="XCM119" s="19"/>
      <c r="XCN119" s="19"/>
      <c r="XCO119" s="19"/>
      <c r="XCP119" s="197"/>
      <c r="XCQ119" s="196"/>
      <c r="XCR119" s="196"/>
      <c r="XCS119" s="195"/>
      <c r="XCT119" s="196"/>
      <c r="XCU119" s="195"/>
      <c r="XCV119" s="195"/>
      <c r="XCW119" s="195"/>
      <c r="XCX119" s="18"/>
      <c r="XCY119" s="19"/>
      <c r="XCZ119" s="19"/>
      <c r="XDA119" s="19"/>
      <c r="XDB119" s="19"/>
      <c r="XDC119" s="19"/>
      <c r="XDD119" s="19"/>
      <c r="XDE119" s="19"/>
      <c r="XDF119" s="197"/>
      <c r="XDG119" s="196"/>
      <c r="XDH119" s="196"/>
      <c r="XDI119" s="195"/>
      <c r="XDJ119" s="196"/>
      <c r="XDK119" s="195"/>
      <c r="XDL119" s="195"/>
      <c r="XDM119" s="195"/>
      <c r="XDN119" s="18"/>
      <c r="XDO119" s="19"/>
      <c r="XDP119" s="19"/>
      <c r="XDQ119" s="19"/>
      <c r="XDR119" s="19"/>
      <c r="XDS119" s="19"/>
      <c r="XDT119" s="19"/>
      <c r="XDU119" s="19"/>
      <c r="XDV119" s="197"/>
      <c r="XDW119" s="196"/>
      <c r="XDX119" s="196"/>
      <c r="XDY119" s="195"/>
      <c r="XDZ119" s="196"/>
      <c r="XEA119" s="195"/>
      <c r="XEB119" s="195"/>
      <c r="XEC119" s="195"/>
      <c r="XED119" s="18"/>
      <c r="XEE119" s="19"/>
      <c r="XEF119" s="19"/>
      <c r="XEG119" s="19"/>
      <c r="XEH119" s="19"/>
      <c r="XEI119" s="19"/>
      <c r="XEJ119" s="19"/>
      <c r="XEK119" s="19"/>
      <c r="XEL119" s="197"/>
      <c r="XEM119" s="196"/>
      <c r="XEN119" s="196"/>
      <c r="XEO119" s="195"/>
      <c r="XEP119" s="196"/>
      <c r="XEQ119" s="195"/>
      <c r="XER119" s="195"/>
      <c r="XES119" s="195"/>
      <c r="XET119" s="18"/>
      <c r="XEU119" s="19"/>
      <c r="XEV119" s="19"/>
      <c r="XEW119" s="19"/>
      <c r="XEX119" s="19"/>
      <c r="XEY119" s="19"/>
      <c r="XEZ119" s="19"/>
      <c r="XFA119" s="19"/>
      <c r="XFB119" s="197"/>
      <c r="XFC119" s="196"/>
    </row>
    <row r="120" spans="1:16383" s="21" customFormat="1" x14ac:dyDescent="0.25">
      <c r="A120" s="41"/>
      <c r="B120" s="42"/>
      <c r="C120" s="41"/>
      <c r="D120" s="42"/>
      <c r="E120" s="42"/>
      <c r="F120" s="42"/>
      <c r="G120" s="43"/>
      <c r="H120" s="44"/>
      <c r="I120" s="44"/>
      <c r="J120" s="44"/>
      <c r="K120" s="44"/>
      <c r="L120" s="44"/>
      <c r="M120" s="44"/>
      <c r="N120" s="44"/>
      <c r="O120" s="45"/>
      <c r="P120" s="41"/>
      <c r="Q120" s="16"/>
      <c r="R120" s="17"/>
      <c r="S120" s="17"/>
      <c r="T120" s="17"/>
      <c r="U120" s="17"/>
      <c r="V120" s="18"/>
      <c r="W120" s="19"/>
      <c r="X120" s="19"/>
      <c r="Y120" s="19"/>
      <c r="Z120" s="19"/>
      <c r="AA120" s="19"/>
      <c r="AB120" s="19"/>
      <c r="AC120" s="19"/>
      <c r="AD120" s="20"/>
      <c r="AE120" s="16"/>
      <c r="AF120" s="16"/>
      <c r="AG120" s="17"/>
      <c r="AH120" s="16"/>
      <c r="AI120" s="17"/>
      <c r="AJ120" s="17"/>
      <c r="AK120" s="17"/>
      <c r="AL120" s="18"/>
      <c r="AM120" s="19"/>
      <c r="AN120" s="19"/>
      <c r="AO120" s="19"/>
      <c r="AP120" s="19"/>
      <c r="AQ120" s="19"/>
      <c r="AR120" s="19"/>
      <c r="AS120" s="19"/>
      <c r="AT120" s="20"/>
      <c r="AU120" s="16"/>
      <c r="AV120" s="16"/>
      <c r="AW120" s="17"/>
      <c r="AX120" s="16"/>
      <c r="AY120" s="17"/>
      <c r="AZ120" s="17"/>
      <c r="BA120" s="17"/>
      <c r="BB120" s="18"/>
      <c r="BC120" s="19"/>
      <c r="BD120" s="19"/>
      <c r="BE120" s="19"/>
      <c r="BF120" s="19"/>
      <c r="BG120" s="19"/>
      <c r="BH120" s="19"/>
      <c r="BI120" s="19"/>
      <c r="BJ120" s="20"/>
      <c r="BK120" s="16"/>
      <c r="BL120" s="16"/>
      <c r="BM120" s="17"/>
      <c r="BN120" s="16"/>
      <c r="BO120" s="17"/>
      <c r="BP120" s="17"/>
      <c r="BQ120" s="17"/>
      <c r="BR120" s="18"/>
      <c r="BS120" s="19"/>
      <c r="BT120" s="19"/>
      <c r="BU120" s="19"/>
      <c r="BV120" s="19"/>
      <c r="BW120" s="19"/>
      <c r="BX120" s="19"/>
      <c r="BY120" s="19"/>
      <c r="BZ120" s="20"/>
      <c r="CA120" s="16"/>
      <c r="CB120" s="16"/>
      <c r="CC120" s="17"/>
      <c r="CD120" s="16"/>
      <c r="CE120" s="17"/>
      <c r="CF120" s="17"/>
      <c r="CG120" s="17"/>
      <c r="CH120" s="18"/>
      <c r="CI120" s="19"/>
      <c r="CJ120" s="19"/>
      <c r="CK120" s="19"/>
      <c r="CL120" s="19"/>
      <c r="CM120" s="19"/>
      <c r="CN120" s="19"/>
      <c r="CO120" s="19"/>
      <c r="CP120" s="20"/>
      <c r="CQ120" s="16"/>
      <c r="CR120" s="16"/>
      <c r="CS120" s="17"/>
      <c r="CT120" s="16"/>
      <c r="CU120" s="17"/>
      <c r="CV120" s="17"/>
      <c r="CW120" s="17"/>
      <c r="CX120" s="18"/>
      <c r="CY120" s="19"/>
      <c r="CZ120" s="19"/>
      <c r="DA120" s="19"/>
      <c r="DB120" s="19"/>
      <c r="DC120" s="19"/>
      <c r="DD120" s="19"/>
      <c r="DE120" s="19"/>
      <c r="DF120" s="197"/>
      <c r="DG120" s="196"/>
      <c r="DH120" s="196"/>
      <c r="DI120" s="195"/>
      <c r="DJ120" s="196"/>
      <c r="DK120" s="195"/>
      <c r="DL120" s="195"/>
      <c r="DM120" s="195"/>
      <c r="DN120" s="18"/>
      <c r="DO120" s="19"/>
      <c r="DP120" s="19"/>
      <c r="DQ120" s="19"/>
      <c r="DR120" s="19"/>
      <c r="DS120" s="19"/>
      <c r="DT120" s="19"/>
      <c r="DU120" s="19"/>
      <c r="DV120" s="197"/>
      <c r="DW120" s="196"/>
      <c r="DX120" s="196"/>
      <c r="DY120" s="195"/>
      <c r="DZ120" s="196"/>
      <c r="EA120" s="195"/>
      <c r="EB120" s="195"/>
      <c r="EC120" s="195"/>
      <c r="ED120" s="18"/>
      <c r="EE120" s="19"/>
      <c r="EF120" s="19"/>
      <c r="EG120" s="19"/>
      <c r="EH120" s="19"/>
      <c r="EI120" s="19"/>
      <c r="EJ120" s="19"/>
      <c r="EK120" s="19"/>
      <c r="EL120" s="197"/>
      <c r="EM120" s="196"/>
      <c r="EN120" s="196"/>
      <c r="EO120" s="195"/>
      <c r="EP120" s="196"/>
      <c r="EQ120" s="195"/>
      <c r="ER120" s="195"/>
      <c r="ES120" s="195"/>
      <c r="ET120" s="18"/>
      <c r="EU120" s="19"/>
      <c r="EV120" s="19"/>
      <c r="EW120" s="19"/>
      <c r="EX120" s="19"/>
      <c r="EY120" s="19"/>
      <c r="EZ120" s="19"/>
      <c r="FA120" s="19"/>
      <c r="FB120" s="197"/>
      <c r="FC120" s="196"/>
      <c r="FD120" s="196"/>
      <c r="FE120" s="195"/>
      <c r="FF120" s="196"/>
      <c r="FG120" s="195"/>
      <c r="FH120" s="195"/>
      <c r="FI120" s="195"/>
      <c r="FJ120" s="18"/>
      <c r="FK120" s="19"/>
      <c r="FL120" s="19"/>
      <c r="FM120" s="19"/>
      <c r="FN120" s="19"/>
      <c r="FO120" s="19"/>
      <c r="FP120" s="19"/>
      <c r="FQ120" s="19"/>
      <c r="FR120" s="197"/>
      <c r="FS120" s="196"/>
      <c r="FT120" s="196"/>
      <c r="FU120" s="195"/>
      <c r="FV120" s="196"/>
      <c r="FW120" s="195"/>
      <c r="FX120" s="195"/>
      <c r="FY120" s="195"/>
      <c r="FZ120" s="18"/>
      <c r="GA120" s="19"/>
      <c r="GB120" s="19"/>
      <c r="GC120" s="19"/>
      <c r="GD120" s="19"/>
      <c r="GE120" s="19"/>
      <c r="GF120" s="19"/>
      <c r="GG120" s="19"/>
      <c r="GH120" s="197"/>
      <c r="GI120" s="196"/>
      <c r="GJ120" s="196"/>
      <c r="GK120" s="195"/>
      <c r="GL120" s="196"/>
      <c r="GM120" s="195"/>
      <c r="GN120" s="195"/>
      <c r="GO120" s="195"/>
      <c r="GP120" s="18"/>
      <c r="GQ120" s="19"/>
      <c r="GR120" s="19"/>
      <c r="GS120" s="19"/>
      <c r="GT120" s="19"/>
      <c r="GU120" s="19"/>
      <c r="GV120" s="19"/>
      <c r="GW120" s="19"/>
      <c r="GX120" s="197"/>
      <c r="GY120" s="196"/>
      <c r="GZ120" s="196"/>
      <c r="HA120" s="195"/>
      <c r="HB120" s="196"/>
      <c r="HC120" s="195"/>
      <c r="HD120" s="195"/>
      <c r="HE120" s="195"/>
      <c r="HF120" s="18"/>
      <c r="HG120" s="19"/>
      <c r="HH120" s="19"/>
      <c r="HI120" s="19"/>
      <c r="HJ120" s="19"/>
      <c r="HK120" s="19"/>
      <c r="HL120" s="19"/>
      <c r="HM120" s="19"/>
      <c r="HN120" s="197"/>
      <c r="HO120" s="196"/>
      <c r="HP120" s="196"/>
      <c r="HQ120" s="195"/>
      <c r="HR120" s="196"/>
      <c r="HS120" s="195"/>
      <c r="HT120" s="195"/>
      <c r="HU120" s="195"/>
      <c r="HV120" s="18"/>
      <c r="HW120" s="19"/>
      <c r="HX120" s="19"/>
      <c r="HY120" s="19"/>
      <c r="HZ120" s="19"/>
      <c r="IA120" s="19"/>
      <c r="IB120" s="19"/>
      <c r="IC120" s="19"/>
      <c r="ID120" s="197"/>
      <c r="IE120" s="196"/>
      <c r="IF120" s="196"/>
      <c r="IG120" s="195"/>
      <c r="IH120" s="196"/>
      <c r="II120" s="195"/>
      <c r="IJ120" s="195"/>
      <c r="IK120" s="195"/>
      <c r="IL120" s="18"/>
      <c r="IM120" s="19"/>
      <c r="IN120" s="19"/>
      <c r="IO120" s="19"/>
      <c r="IP120" s="19"/>
      <c r="IQ120" s="19"/>
      <c r="IR120" s="19"/>
      <c r="IS120" s="19"/>
      <c r="IT120" s="197"/>
      <c r="IU120" s="196"/>
      <c r="IV120" s="196"/>
      <c r="IW120" s="195"/>
      <c r="IX120" s="196"/>
      <c r="IY120" s="195"/>
      <c r="IZ120" s="195"/>
      <c r="JA120" s="195"/>
      <c r="JB120" s="18"/>
      <c r="JC120" s="19"/>
      <c r="JD120" s="19"/>
      <c r="JE120" s="19"/>
      <c r="JF120" s="19"/>
      <c r="JG120" s="19"/>
      <c r="JH120" s="19"/>
      <c r="JI120" s="19"/>
      <c r="JJ120" s="197"/>
      <c r="JK120" s="196"/>
      <c r="JL120" s="196"/>
      <c r="JM120" s="195"/>
      <c r="JN120" s="196"/>
      <c r="JO120" s="195"/>
      <c r="JP120" s="195"/>
      <c r="JQ120" s="195"/>
      <c r="JR120" s="18"/>
      <c r="JS120" s="19"/>
      <c r="JT120" s="19"/>
      <c r="JU120" s="19"/>
      <c r="JV120" s="19"/>
      <c r="JW120" s="19"/>
      <c r="JX120" s="19"/>
      <c r="JY120" s="19"/>
      <c r="JZ120" s="197"/>
      <c r="KA120" s="196"/>
      <c r="KB120" s="196"/>
      <c r="KC120" s="195"/>
      <c r="KD120" s="196"/>
      <c r="KE120" s="195"/>
      <c r="KF120" s="195"/>
      <c r="KG120" s="195"/>
      <c r="KH120" s="18"/>
      <c r="KI120" s="19"/>
      <c r="KJ120" s="19"/>
      <c r="KK120" s="19"/>
      <c r="KL120" s="19"/>
      <c r="KM120" s="19"/>
      <c r="KN120" s="19"/>
      <c r="KO120" s="19"/>
      <c r="KP120" s="197"/>
      <c r="KQ120" s="196"/>
      <c r="KR120" s="196"/>
      <c r="KS120" s="195"/>
      <c r="KT120" s="196"/>
      <c r="KU120" s="195"/>
      <c r="KV120" s="195"/>
      <c r="KW120" s="195"/>
      <c r="KX120" s="18"/>
      <c r="KY120" s="19"/>
      <c r="KZ120" s="19"/>
      <c r="LA120" s="19"/>
      <c r="LB120" s="19"/>
      <c r="LC120" s="19"/>
      <c r="LD120" s="19"/>
      <c r="LE120" s="19"/>
      <c r="LF120" s="197"/>
      <c r="LG120" s="196"/>
      <c r="LH120" s="196"/>
      <c r="LI120" s="195"/>
      <c r="LJ120" s="196"/>
      <c r="LK120" s="195"/>
      <c r="LL120" s="195"/>
      <c r="LM120" s="195"/>
      <c r="LN120" s="18"/>
      <c r="LO120" s="19"/>
      <c r="LP120" s="19"/>
      <c r="LQ120" s="19"/>
      <c r="LR120" s="19"/>
      <c r="LS120" s="19"/>
      <c r="LT120" s="19"/>
      <c r="LU120" s="19"/>
      <c r="LV120" s="197"/>
      <c r="LW120" s="196"/>
      <c r="LX120" s="196"/>
      <c r="LY120" s="195"/>
      <c r="LZ120" s="196"/>
      <c r="MA120" s="195"/>
      <c r="MB120" s="195"/>
      <c r="MC120" s="195"/>
      <c r="MD120" s="18"/>
      <c r="ME120" s="19"/>
      <c r="MF120" s="19"/>
      <c r="MG120" s="19"/>
      <c r="MH120" s="19"/>
      <c r="MI120" s="19"/>
      <c r="MJ120" s="19"/>
      <c r="MK120" s="19"/>
      <c r="ML120" s="197"/>
      <c r="MM120" s="196"/>
      <c r="MN120" s="196"/>
      <c r="MO120" s="195"/>
      <c r="MP120" s="196"/>
      <c r="MQ120" s="195"/>
      <c r="MR120" s="195"/>
      <c r="MS120" s="195"/>
      <c r="MT120" s="18"/>
      <c r="MU120" s="19"/>
      <c r="MV120" s="19"/>
      <c r="MW120" s="19"/>
      <c r="MX120" s="19"/>
      <c r="MY120" s="19"/>
      <c r="MZ120" s="19"/>
      <c r="NA120" s="19"/>
      <c r="NB120" s="197"/>
      <c r="NC120" s="196"/>
      <c r="ND120" s="196"/>
      <c r="NE120" s="195"/>
      <c r="NF120" s="196"/>
      <c r="NG120" s="195"/>
      <c r="NH120" s="195"/>
      <c r="NI120" s="195"/>
      <c r="NJ120" s="18"/>
      <c r="NK120" s="19"/>
      <c r="NL120" s="19"/>
      <c r="NM120" s="19"/>
      <c r="NN120" s="19"/>
      <c r="NO120" s="19"/>
      <c r="NP120" s="19"/>
      <c r="NQ120" s="19"/>
      <c r="NR120" s="197"/>
      <c r="NS120" s="196"/>
      <c r="NT120" s="196"/>
      <c r="NU120" s="195"/>
      <c r="NV120" s="196"/>
      <c r="NW120" s="195"/>
      <c r="NX120" s="195"/>
      <c r="NY120" s="195"/>
      <c r="NZ120" s="18"/>
      <c r="OA120" s="19"/>
      <c r="OB120" s="19"/>
      <c r="OC120" s="19"/>
      <c r="OD120" s="19"/>
      <c r="OE120" s="19"/>
      <c r="OF120" s="19"/>
      <c r="OG120" s="19"/>
      <c r="OH120" s="197"/>
      <c r="OI120" s="196"/>
      <c r="OJ120" s="196"/>
      <c r="OK120" s="195"/>
      <c r="OL120" s="196"/>
      <c r="OM120" s="195"/>
      <c r="ON120" s="195"/>
      <c r="OO120" s="195"/>
      <c r="OP120" s="18"/>
      <c r="OQ120" s="19"/>
      <c r="OR120" s="19"/>
      <c r="OS120" s="19"/>
      <c r="OT120" s="19"/>
      <c r="OU120" s="19"/>
      <c r="OV120" s="19"/>
      <c r="OW120" s="19"/>
      <c r="OX120" s="197"/>
      <c r="OY120" s="196"/>
      <c r="OZ120" s="196"/>
      <c r="PA120" s="195"/>
      <c r="PB120" s="196"/>
      <c r="PC120" s="195"/>
      <c r="PD120" s="195"/>
      <c r="PE120" s="195"/>
      <c r="PF120" s="18"/>
      <c r="PG120" s="19"/>
      <c r="PH120" s="19"/>
      <c r="PI120" s="19"/>
      <c r="PJ120" s="19"/>
      <c r="PK120" s="19"/>
      <c r="PL120" s="19"/>
      <c r="PM120" s="19"/>
      <c r="PN120" s="197"/>
      <c r="PO120" s="196"/>
      <c r="PP120" s="196"/>
      <c r="PQ120" s="195"/>
      <c r="PR120" s="196"/>
      <c r="PS120" s="195"/>
      <c r="PT120" s="195"/>
      <c r="PU120" s="195"/>
      <c r="PV120" s="18"/>
      <c r="PW120" s="19"/>
      <c r="PX120" s="19"/>
      <c r="PY120" s="19"/>
      <c r="PZ120" s="19"/>
      <c r="QA120" s="19"/>
      <c r="QB120" s="19"/>
      <c r="QC120" s="19"/>
      <c r="QD120" s="197"/>
      <c r="QE120" s="196"/>
      <c r="QF120" s="196"/>
      <c r="QG120" s="195"/>
      <c r="QH120" s="196"/>
      <c r="QI120" s="195"/>
      <c r="QJ120" s="195"/>
      <c r="QK120" s="195"/>
      <c r="QL120" s="18"/>
      <c r="QM120" s="19"/>
      <c r="QN120" s="19"/>
      <c r="QO120" s="19"/>
      <c r="QP120" s="19"/>
      <c r="QQ120" s="19"/>
      <c r="QR120" s="19"/>
      <c r="QS120" s="19"/>
      <c r="QT120" s="197"/>
      <c r="QU120" s="196"/>
      <c r="QV120" s="196"/>
      <c r="QW120" s="195"/>
      <c r="QX120" s="196"/>
      <c r="QY120" s="195"/>
      <c r="QZ120" s="195"/>
      <c r="RA120" s="195"/>
      <c r="RB120" s="18"/>
      <c r="RC120" s="19"/>
      <c r="RD120" s="19"/>
      <c r="RE120" s="19"/>
      <c r="RF120" s="19"/>
      <c r="RG120" s="19"/>
      <c r="RH120" s="19"/>
      <c r="RI120" s="19"/>
      <c r="RJ120" s="197"/>
      <c r="RK120" s="196"/>
      <c r="RL120" s="196"/>
      <c r="RM120" s="195"/>
      <c r="RN120" s="196"/>
      <c r="RO120" s="195"/>
      <c r="RP120" s="195"/>
      <c r="RQ120" s="195"/>
      <c r="RR120" s="18"/>
      <c r="RS120" s="19"/>
      <c r="RT120" s="19"/>
      <c r="RU120" s="19"/>
      <c r="RV120" s="19"/>
      <c r="RW120" s="19"/>
      <c r="RX120" s="19"/>
      <c r="RY120" s="19"/>
      <c r="RZ120" s="197"/>
      <c r="SA120" s="196"/>
      <c r="SB120" s="196"/>
      <c r="SC120" s="195"/>
      <c r="SD120" s="196"/>
      <c r="SE120" s="195"/>
      <c r="SF120" s="195"/>
      <c r="SG120" s="195"/>
      <c r="SH120" s="18"/>
      <c r="SI120" s="19"/>
      <c r="SJ120" s="19"/>
      <c r="SK120" s="19"/>
      <c r="SL120" s="19"/>
      <c r="SM120" s="19"/>
      <c r="SN120" s="19"/>
      <c r="SO120" s="19"/>
      <c r="SP120" s="197"/>
      <c r="SQ120" s="196"/>
      <c r="SR120" s="196"/>
      <c r="SS120" s="195"/>
      <c r="ST120" s="196"/>
      <c r="SU120" s="195"/>
      <c r="SV120" s="195"/>
      <c r="SW120" s="195"/>
      <c r="SX120" s="18"/>
      <c r="SY120" s="19"/>
      <c r="SZ120" s="19"/>
      <c r="TA120" s="19"/>
      <c r="TB120" s="19"/>
      <c r="TC120" s="19"/>
      <c r="TD120" s="19"/>
      <c r="TE120" s="19"/>
      <c r="TF120" s="197"/>
      <c r="TG120" s="196"/>
      <c r="TH120" s="196"/>
      <c r="TI120" s="195"/>
      <c r="TJ120" s="196"/>
      <c r="TK120" s="195"/>
      <c r="TL120" s="195"/>
      <c r="TM120" s="195"/>
      <c r="TN120" s="18"/>
      <c r="TO120" s="19"/>
      <c r="TP120" s="19"/>
      <c r="TQ120" s="19"/>
      <c r="TR120" s="19"/>
      <c r="TS120" s="19"/>
      <c r="TT120" s="19"/>
      <c r="TU120" s="19"/>
      <c r="TV120" s="197"/>
      <c r="TW120" s="196"/>
      <c r="TX120" s="196"/>
      <c r="TY120" s="195"/>
      <c r="TZ120" s="196"/>
      <c r="UA120" s="195"/>
      <c r="UB120" s="195"/>
      <c r="UC120" s="195"/>
      <c r="UD120" s="18"/>
      <c r="UE120" s="19"/>
      <c r="UF120" s="19"/>
      <c r="UG120" s="19"/>
      <c r="UH120" s="19"/>
      <c r="UI120" s="19"/>
      <c r="UJ120" s="19"/>
      <c r="UK120" s="19"/>
      <c r="UL120" s="197"/>
      <c r="UM120" s="196"/>
      <c r="UN120" s="196"/>
      <c r="UO120" s="195"/>
      <c r="UP120" s="196"/>
      <c r="UQ120" s="195"/>
      <c r="UR120" s="195"/>
      <c r="US120" s="195"/>
      <c r="UT120" s="18"/>
      <c r="UU120" s="19"/>
      <c r="UV120" s="19"/>
      <c r="UW120" s="19"/>
      <c r="UX120" s="19"/>
      <c r="UY120" s="19"/>
      <c r="UZ120" s="19"/>
      <c r="VA120" s="19"/>
      <c r="VB120" s="197"/>
      <c r="VC120" s="196"/>
      <c r="VD120" s="196"/>
      <c r="VE120" s="195"/>
      <c r="VF120" s="196"/>
      <c r="VG120" s="195"/>
      <c r="VH120" s="195"/>
      <c r="VI120" s="195"/>
      <c r="VJ120" s="18"/>
      <c r="VK120" s="19"/>
      <c r="VL120" s="19"/>
      <c r="VM120" s="19"/>
      <c r="VN120" s="19"/>
      <c r="VO120" s="19"/>
      <c r="VP120" s="19"/>
      <c r="VQ120" s="19"/>
      <c r="VR120" s="197"/>
      <c r="VS120" s="196"/>
      <c r="VT120" s="196"/>
      <c r="VU120" s="195"/>
      <c r="VV120" s="196"/>
      <c r="VW120" s="195"/>
      <c r="VX120" s="195"/>
      <c r="VY120" s="195"/>
      <c r="VZ120" s="18"/>
      <c r="WA120" s="19"/>
      <c r="WB120" s="19"/>
      <c r="WC120" s="19"/>
      <c r="WD120" s="19"/>
      <c r="WE120" s="19"/>
      <c r="WF120" s="19"/>
      <c r="WG120" s="19"/>
      <c r="WH120" s="197"/>
      <c r="WI120" s="196"/>
      <c r="WJ120" s="196"/>
      <c r="WK120" s="195"/>
      <c r="WL120" s="196"/>
      <c r="WM120" s="195"/>
      <c r="WN120" s="195"/>
      <c r="WO120" s="195"/>
      <c r="WP120" s="18"/>
      <c r="WQ120" s="19"/>
      <c r="WR120" s="19"/>
      <c r="WS120" s="19"/>
      <c r="WT120" s="19"/>
      <c r="WU120" s="19"/>
      <c r="WV120" s="19"/>
      <c r="WW120" s="19"/>
      <c r="WX120" s="197"/>
      <c r="WY120" s="196"/>
      <c r="WZ120" s="196"/>
      <c r="XA120" s="195"/>
      <c r="XB120" s="196"/>
      <c r="XC120" s="195"/>
      <c r="XD120" s="195"/>
      <c r="XE120" s="195"/>
      <c r="XF120" s="18"/>
      <c r="XG120" s="19"/>
      <c r="XH120" s="19"/>
      <c r="XI120" s="19"/>
      <c r="XJ120" s="19"/>
      <c r="XK120" s="19"/>
      <c r="XL120" s="19"/>
      <c r="XM120" s="19"/>
      <c r="XN120" s="197"/>
      <c r="XO120" s="196"/>
      <c r="XP120" s="196"/>
      <c r="XQ120" s="195"/>
      <c r="XR120" s="196"/>
      <c r="XS120" s="195"/>
      <c r="XT120" s="195"/>
      <c r="XU120" s="195"/>
      <c r="XV120" s="18"/>
      <c r="XW120" s="19"/>
      <c r="XX120" s="19"/>
      <c r="XY120" s="19"/>
      <c r="XZ120" s="19"/>
      <c r="YA120" s="19"/>
      <c r="YB120" s="19"/>
      <c r="YC120" s="19"/>
      <c r="YD120" s="197"/>
      <c r="YE120" s="196"/>
      <c r="YF120" s="196"/>
      <c r="YG120" s="195"/>
      <c r="YH120" s="196"/>
      <c r="YI120" s="195"/>
      <c r="YJ120" s="195"/>
      <c r="YK120" s="195"/>
      <c r="YL120" s="18"/>
      <c r="YM120" s="19"/>
      <c r="YN120" s="19"/>
      <c r="YO120" s="19"/>
      <c r="YP120" s="19"/>
      <c r="YQ120" s="19"/>
      <c r="YR120" s="19"/>
      <c r="YS120" s="19"/>
      <c r="YT120" s="197"/>
      <c r="YU120" s="196"/>
      <c r="YV120" s="196"/>
      <c r="YW120" s="195"/>
      <c r="YX120" s="196"/>
      <c r="YY120" s="195"/>
      <c r="YZ120" s="195"/>
      <c r="ZA120" s="195"/>
      <c r="ZB120" s="18"/>
      <c r="ZC120" s="19"/>
      <c r="ZD120" s="19"/>
      <c r="ZE120" s="19"/>
      <c r="ZF120" s="19"/>
      <c r="ZG120" s="19"/>
      <c r="ZH120" s="19"/>
      <c r="ZI120" s="19"/>
      <c r="ZJ120" s="197"/>
      <c r="ZK120" s="196"/>
      <c r="ZL120" s="196"/>
      <c r="ZM120" s="195"/>
      <c r="ZN120" s="196"/>
      <c r="ZO120" s="195"/>
      <c r="ZP120" s="195"/>
      <c r="ZQ120" s="195"/>
      <c r="ZR120" s="18"/>
      <c r="ZS120" s="19"/>
      <c r="ZT120" s="19"/>
      <c r="ZU120" s="19"/>
      <c r="ZV120" s="19"/>
      <c r="ZW120" s="19"/>
      <c r="ZX120" s="19"/>
      <c r="ZY120" s="19"/>
      <c r="ZZ120" s="197"/>
      <c r="AAA120" s="196"/>
      <c r="AAB120" s="196"/>
      <c r="AAC120" s="195"/>
      <c r="AAD120" s="196"/>
      <c r="AAE120" s="195"/>
      <c r="AAF120" s="195"/>
      <c r="AAG120" s="195"/>
      <c r="AAH120" s="18"/>
      <c r="AAI120" s="19"/>
      <c r="AAJ120" s="19"/>
      <c r="AAK120" s="19"/>
      <c r="AAL120" s="19"/>
      <c r="AAM120" s="19"/>
      <c r="AAN120" s="19"/>
      <c r="AAO120" s="19"/>
      <c r="AAP120" s="197"/>
      <c r="AAQ120" s="196"/>
      <c r="AAR120" s="196"/>
      <c r="AAS120" s="195"/>
      <c r="AAT120" s="196"/>
      <c r="AAU120" s="195"/>
      <c r="AAV120" s="195"/>
      <c r="AAW120" s="195"/>
      <c r="AAX120" s="18"/>
      <c r="AAY120" s="19"/>
      <c r="AAZ120" s="19"/>
      <c r="ABA120" s="19"/>
      <c r="ABB120" s="19"/>
      <c r="ABC120" s="19"/>
      <c r="ABD120" s="19"/>
      <c r="ABE120" s="19"/>
      <c r="ABF120" s="197"/>
      <c r="ABG120" s="196"/>
      <c r="ABH120" s="196"/>
      <c r="ABI120" s="195"/>
      <c r="ABJ120" s="196"/>
      <c r="ABK120" s="195"/>
      <c r="ABL120" s="195"/>
      <c r="ABM120" s="195"/>
      <c r="ABN120" s="18"/>
      <c r="ABO120" s="19"/>
      <c r="ABP120" s="19"/>
      <c r="ABQ120" s="19"/>
      <c r="ABR120" s="19"/>
      <c r="ABS120" s="19"/>
      <c r="ABT120" s="19"/>
      <c r="ABU120" s="19"/>
      <c r="ABV120" s="197"/>
      <c r="ABW120" s="196"/>
      <c r="ABX120" s="196"/>
      <c r="ABY120" s="195"/>
      <c r="ABZ120" s="196"/>
      <c r="ACA120" s="195"/>
      <c r="ACB120" s="195"/>
      <c r="ACC120" s="195"/>
      <c r="ACD120" s="18"/>
      <c r="ACE120" s="19"/>
      <c r="ACF120" s="19"/>
      <c r="ACG120" s="19"/>
      <c r="ACH120" s="19"/>
      <c r="ACI120" s="19"/>
      <c r="ACJ120" s="19"/>
      <c r="ACK120" s="19"/>
      <c r="ACL120" s="197"/>
      <c r="ACM120" s="196"/>
      <c r="ACN120" s="196"/>
      <c r="ACO120" s="195"/>
      <c r="ACP120" s="196"/>
      <c r="ACQ120" s="195"/>
      <c r="ACR120" s="195"/>
      <c r="ACS120" s="195"/>
      <c r="ACT120" s="18"/>
      <c r="ACU120" s="19"/>
      <c r="ACV120" s="19"/>
      <c r="ACW120" s="19"/>
      <c r="ACX120" s="19"/>
      <c r="ACY120" s="19"/>
      <c r="ACZ120" s="19"/>
      <c r="ADA120" s="19"/>
      <c r="ADB120" s="197"/>
      <c r="ADC120" s="196"/>
      <c r="ADD120" s="196"/>
      <c r="ADE120" s="195"/>
      <c r="ADF120" s="196"/>
      <c r="ADG120" s="195"/>
      <c r="ADH120" s="195"/>
      <c r="ADI120" s="195"/>
      <c r="ADJ120" s="18"/>
      <c r="ADK120" s="19"/>
      <c r="ADL120" s="19"/>
      <c r="ADM120" s="19"/>
      <c r="ADN120" s="19"/>
      <c r="ADO120" s="19"/>
      <c r="ADP120" s="19"/>
      <c r="ADQ120" s="19"/>
      <c r="ADR120" s="197"/>
      <c r="ADS120" s="196"/>
      <c r="ADT120" s="196"/>
      <c r="ADU120" s="195"/>
      <c r="ADV120" s="196"/>
      <c r="ADW120" s="195"/>
      <c r="ADX120" s="195"/>
      <c r="ADY120" s="195"/>
      <c r="ADZ120" s="18"/>
      <c r="AEA120" s="19"/>
      <c r="AEB120" s="19"/>
      <c r="AEC120" s="19"/>
      <c r="AED120" s="19"/>
      <c r="AEE120" s="19"/>
      <c r="AEF120" s="19"/>
      <c r="AEG120" s="19"/>
      <c r="AEH120" s="197"/>
      <c r="AEI120" s="196"/>
      <c r="AEJ120" s="196"/>
      <c r="AEK120" s="195"/>
      <c r="AEL120" s="196"/>
      <c r="AEM120" s="195"/>
      <c r="AEN120" s="195"/>
      <c r="AEO120" s="195"/>
      <c r="AEP120" s="18"/>
      <c r="AEQ120" s="19"/>
      <c r="AER120" s="19"/>
      <c r="AES120" s="19"/>
      <c r="AET120" s="19"/>
      <c r="AEU120" s="19"/>
      <c r="AEV120" s="19"/>
      <c r="AEW120" s="19"/>
      <c r="AEX120" s="197"/>
      <c r="AEY120" s="196"/>
      <c r="AEZ120" s="196"/>
      <c r="AFA120" s="195"/>
      <c r="AFB120" s="196"/>
      <c r="AFC120" s="195"/>
      <c r="AFD120" s="195"/>
      <c r="AFE120" s="195"/>
      <c r="AFF120" s="18"/>
      <c r="AFG120" s="19"/>
      <c r="AFH120" s="19"/>
      <c r="AFI120" s="19"/>
      <c r="AFJ120" s="19"/>
      <c r="AFK120" s="19"/>
      <c r="AFL120" s="19"/>
      <c r="AFM120" s="19"/>
      <c r="AFN120" s="197"/>
      <c r="AFO120" s="196"/>
      <c r="AFP120" s="196"/>
      <c r="AFQ120" s="195"/>
      <c r="AFR120" s="196"/>
      <c r="AFS120" s="195"/>
      <c r="AFT120" s="195"/>
      <c r="AFU120" s="195"/>
      <c r="AFV120" s="18"/>
      <c r="AFW120" s="19"/>
      <c r="AFX120" s="19"/>
      <c r="AFY120" s="19"/>
      <c r="AFZ120" s="19"/>
      <c r="AGA120" s="19"/>
      <c r="AGB120" s="19"/>
      <c r="AGC120" s="19"/>
      <c r="AGD120" s="197"/>
      <c r="AGE120" s="196"/>
      <c r="AGF120" s="196"/>
      <c r="AGG120" s="195"/>
      <c r="AGH120" s="196"/>
      <c r="AGI120" s="195"/>
      <c r="AGJ120" s="195"/>
      <c r="AGK120" s="195"/>
      <c r="AGL120" s="18"/>
      <c r="AGM120" s="19"/>
      <c r="AGN120" s="19"/>
      <c r="AGO120" s="19"/>
      <c r="AGP120" s="19"/>
      <c r="AGQ120" s="19"/>
      <c r="AGR120" s="19"/>
      <c r="AGS120" s="19"/>
      <c r="AGT120" s="197"/>
      <c r="AGU120" s="196"/>
      <c r="AGV120" s="196"/>
      <c r="AGW120" s="195"/>
      <c r="AGX120" s="196"/>
      <c r="AGY120" s="195"/>
      <c r="AGZ120" s="195"/>
      <c r="AHA120" s="195"/>
      <c r="AHB120" s="18"/>
      <c r="AHC120" s="19"/>
      <c r="AHD120" s="19"/>
      <c r="AHE120" s="19"/>
      <c r="AHF120" s="19"/>
      <c r="AHG120" s="19"/>
      <c r="AHH120" s="19"/>
      <c r="AHI120" s="19"/>
      <c r="AHJ120" s="197"/>
      <c r="AHK120" s="196"/>
      <c r="AHL120" s="196"/>
      <c r="AHM120" s="195"/>
      <c r="AHN120" s="196"/>
      <c r="AHO120" s="195"/>
      <c r="AHP120" s="195"/>
      <c r="AHQ120" s="195"/>
      <c r="AHR120" s="18"/>
      <c r="AHS120" s="19"/>
      <c r="AHT120" s="19"/>
      <c r="AHU120" s="19"/>
      <c r="AHV120" s="19"/>
      <c r="AHW120" s="19"/>
      <c r="AHX120" s="19"/>
      <c r="AHY120" s="19"/>
      <c r="AHZ120" s="197"/>
      <c r="AIA120" s="196"/>
      <c r="AIB120" s="196"/>
      <c r="AIC120" s="195"/>
      <c r="AID120" s="196"/>
      <c r="AIE120" s="195"/>
      <c r="AIF120" s="195"/>
      <c r="AIG120" s="195"/>
      <c r="AIH120" s="18"/>
      <c r="AII120" s="19"/>
      <c r="AIJ120" s="19"/>
      <c r="AIK120" s="19"/>
      <c r="AIL120" s="19"/>
      <c r="AIM120" s="19"/>
      <c r="AIN120" s="19"/>
      <c r="AIO120" s="19"/>
      <c r="AIP120" s="197"/>
      <c r="AIQ120" s="196"/>
      <c r="AIR120" s="196"/>
      <c r="AIS120" s="195"/>
      <c r="AIT120" s="196"/>
      <c r="AIU120" s="195"/>
      <c r="AIV120" s="195"/>
      <c r="AIW120" s="195"/>
      <c r="AIX120" s="18"/>
      <c r="AIY120" s="19"/>
      <c r="AIZ120" s="19"/>
      <c r="AJA120" s="19"/>
      <c r="AJB120" s="19"/>
      <c r="AJC120" s="19"/>
      <c r="AJD120" s="19"/>
      <c r="AJE120" s="19"/>
      <c r="AJF120" s="197"/>
      <c r="AJG120" s="196"/>
      <c r="AJH120" s="196"/>
      <c r="AJI120" s="195"/>
      <c r="AJJ120" s="196"/>
      <c r="AJK120" s="195"/>
      <c r="AJL120" s="195"/>
      <c r="AJM120" s="195"/>
      <c r="AJN120" s="18"/>
      <c r="AJO120" s="19"/>
      <c r="AJP120" s="19"/>
      <c r="AJQ120" s="19"/>
      <c r="AJR120" s="19"/>
      <c r="AJS120" s="19"/>
      <c r="AJT120" s="19"/>
      <c r="AJU120" s="19"/>
      <c r="AJV120" s="197"/>
      <c r="AJW120" s="196"/>
      <c r="AJX120" s="196"/>
      <c r="AJY120" s="195"/>
      <c r="AJZ120" s="196"/>
      <c r="AKA120" s="195"/>
      <c r="AKB120" s="195"/>
      <c r="AKC120" s="195"/>
      <c r="AKD120" s="18"/>
      <c r="AKE120" s="19"/>
      <c r="AKF120" s="19"/>
      <c r="AKG120" s="19"/>
      <c r="AKH120" s="19"/>
      <c r="AKI120" s="19"/>
      <c r="AKJ120" s="19"/>
      <c r="AKK120" s="19"/>
      <c r="AKL120" s="197"/>
      <c r="AKM120" s="196"/>
      <c r="AKN120" s="196"/>
      <c r="AKO120" s="195"/>
      <c r="AKP120" s="196"/>
      <c r="AKQ120" s="195"/>
      <c r="AKR120" s="195"/>
      <c r="AKS120" s="195"/>
      <c r="AKT120" s="18"/>
      <c r="AKU120" s="19"/>
      <c r="AKV120" s="19"/>
      <c r="AKW120" s="19"/>
      <c r="AKX120" s="19"/>
      <c r="AKY120" s="19"/>
      <c r="AKZ120" s="19"/>
      <c r="ALA120" s="19"/>
      <c r="ALB120" s="197"/>
      <c r="ALC120" s="196"/>
      <c r="ALD120" s="196"/>
      <c r="ALE120" s="195"/>
      <c r="ALF120" s="196"/>
      <c r="ALG120" s="195"/>
      <c r="ALH120" s="195"/>
      <c r="ALI120" s="195"/>
      <c r="ALJ120" s="18"/>
      <c r="ALK120" s="19"/>
      <c r="ALL120" s="19"/>
      <c r="ALM120" s="19"/>
      <c r="ALN120" s="19"/>
      <c r="ALO120" s="19"/>
      <c r="ALP120" s="19"/>
      <c r="ALQ120" s="19"/>
      <c r="ALR120" s="197"/>
      <c r="ALS120" s="196"/>
      <c r="ALT120" s="196"/>
      <c r="ALU120" s="195"/>
      <c r="ALV120" s="196"/>
      <c r="ALW120" s="195"/>
      <c r="ALX120" s="195"/>
      <c r="ALY120" s="195"/>
      <c r="ALZ120" s="18"/>
      <c r="AMA120" s="19"/>
      <c r="AMB120" s="19"/>
      <c r="AMC120" s="19"/>
      <c r="AMD120" s="19"/>
      <c r="AME120" s="19"/>
      <c r="AMF120" s="19"/>
      <c r="AMG120" s="19"/>
      <c r="AMH120" s="197"/>
      <c r="AMI120" s="196"/>
      <c r="AMJ120" s="196"/>
      <c r="AMK120" s="195"/>
      <c r="AML120" s="196"/>
      <c r="AMM120" s="195"/>
      <c r="AMN120" s="195"/>
      <c r="AMO120" s="195"/>
      <c r="AMP120" s="18"/>
      <c r="AMQ120" s="19"/>
      <c r="AMR120" s="19"/>
      <c r="AMS120" s="19"/>
      <c r="AMT120" s="19"/>
      <c r="AMU120" s="19"/>
      <c r="AMV120" s="19"/>
      <c r="AMW120" s="19"/>
      <c r="AMX120" s="197"/>
      <c r="AMY120" s="196"/>
      <c r="AMZ120" s="196"/>
      <c r="ANA120" s="195"/>
      <c r="ANB120" s="196"/>
      <c r="ANC120" s="195"/>
      <c r="AND120" s="195"/>
      <c r="ANE120" s="195"/>
      <c r="ANF120" s="18"/>
      <c r="ANG120" s="19"/>
      <c r="ANH120" s="19"/>
      <c r="ANI120" s="19"/>
      <c r="ANJ120" s="19"/>
      <c r="ANK120" s="19"/>
      <c r="ANL120" s="19"/>
      <c r="ANM120" s="19"/>
      <c r="ANN120" s="197"/>
      <c r="ANO120" s="196"/>
      <c r="ANP120" s="196"/>
      <c r="ANQ120" s="195"/>
      <c r="ANR120" s="196"/>
      <c r="ANS120" s="195"/>
      <c r="ANT120" s="195"/>
      <c r="ANU120" s="195"/>
      <c r="ANV120" s="18"/>
      <c r="ANW120" s="19"/>
      <c r="ANX120" s="19"/>
      <c r="ANY120" s="19"/>
      <c r="ANZ120" s="19"/>
      <c r="AOA120" s="19"/>
      <c r="AOB120" s="19"/>
      <c r="AOC120" s="19"/>
      <c r="AOD120" s="197"/>
      <c r="AOE120" s="196"/>
      <c r="AOF120" s="196"/>
      <c r="AOG120" s="195"/>
      <c r="AOH120" s="196"/>
      <c r="AOI120" s="195"/>
      <c r="AOJ120" s="195"/>
      <c r="AOK120" s="195"/>
      <c r="AOL120" s="18"/>
      <c r="AOM120" s="19"/>
      <c r="AON120" s="19"/>
      <c r="AOO120" s="19"/>
      <c r="AOP120" s="19"/>
      <c r="AOQ120" s="19"/>
      <c r="AOR120" s="19"/>
      <c r="AOS120" s="19"/>
      <c r="AOT120" s="197"/>
      <c r="AOU120" s="196"/>
      <c r="AOV120" s="196"/>
      <c r="AOW120" s="195"/>
      <c r="AOX120" s="196"/>
      <c r="AOY120" s="195"/>
      <c r="AOZ120" s="195"/>
      <c r="APA120" s="195"/>
      <c r="APB120" s="18"/>
      <c r="APC120" s="19"/>
      <c r="APD120" s="19"/>
      <c r="APE120" s="19"/>
      <c r="APF120" s="19"/>
      <c r="APG120" s="19"/>
      <c r="APH120" s="19"/>
      <c r="API120" s="19"/>
      <c r="APJ120" s="197"/>
      <c r="APK120" s="196"/>
      <c r="APL120" s="196"/>
      <c r="APM120" s="195"/>
      <c r="APN120" s="196"/>
      <c r="APO120" s="195"/>
      <c r="APP120" s="195"/>
      <c r="APQ120" s="195"/>
      <c r="APR120" s="18"/>
      <c r="APS120" s="19"/>
      <c r="APT120" s="19"/>
      <c r="APU120" s="19"/>
      <c r="APV120" s="19"/>
      <c r="APW120" s="19"/>
      <c r="APX120" s="19"/>
      <c r="APY120" s="19"/>
      <c r="APZ120" s="197"/>
      <c r="AQA120" s="196"/>
      <c r="AQB120" s="196"/>
      <c r="AQC120" s="195"/>
      <c r="AQD120" s="196"/>
      <c r="AQE120" s="195"/>
      <c r="AQF120" s="195"/>
      <c r="AQG120" s="195"/>
      <c r="AQH120" s="18"/>
      <c r="AQI120" s="19"/>
      <c r="AQJ120" s="19"/>
      <c r="AQK120" s="19"/>
      <c r="AQL120" s="19"/>
      <c r="AQM120" s="19"/>
      <c r="AQN120" s="19"/>
      <c r="AQO120" s="19"/>
      <c r="AQP120" s="197"/>
      <c r="AQQ120" s="196"/>
      <c r="AQR120" s="196"/>
      <c r="AQS120" s="195"/>
      <c r="AQT120" s="196"/>
      <c r="AQU120" s="195"/>
      <c r="AQV120" s="195"/>
      <c r="AQW120" s="195"/>
      <c r="AQX120" s="18"/>
      <c r="AQY120" s="19"/>
      <c r="AQZ120" s="19"/>
      <c r="ARA120" s="19"/>
      <c r="ARB120" s="19"/>
      <c r="ARC120" s="19"/>
      <c r="ARD120" s="19"/>
      <c r="ARE120" s="19"/>
      <c r="ARF120" s="197"/>
      <c r="ARG120" s="196"/>
      <c r="ARH120" s="196"/>
      <c r="ARI120" s="195"/>
      <c r="ARJ120" s="196"/>
      <c r="ARK120" s="195"/>
      <c r="ARL120" s="195"/>
      <c r="ARM120" s="195"/>
      <c r="ARN120" s="18"/>
      <c r="ARO120" s="19"/>
      <c r="ARP120" s="19"/>
      <c r="ARQ120" s="19"/>
      <c r="ARR120" s="19"/>
      <c r="ARS120" s="19"/>
      <c r="ART120" s="19"/>
      <c r="ARU120" s="19"/>
      <c r="ARV120" s="197"/>
      <c r="ARW120" s="196"/>
      <c r="ARX120" s="196"/>
      <c r="ARY120" s="195"/>
      <c r="ARZ120" s="196"/>
      <c r="ASA120" s="195"/>
      <c r="ASB120" s="195"/>
      <c r="ASC120" s="195"/>
      <c r="ASD120" s="18"/>
      <c r="ASE120" s="19"/>
      <c r="ASF120" s="19"/>
      <c r="ASG120" s="19"/>
      <c r="ASH120" s="19"/>
      <c r="ASI120" s="19"/>
      <c r="ASJ120" s="19"/>
      <c r="ASK120" s="19"/>
      <c r="ASL120" s="197"/>
      <c r="ASM120" s="196"/>
      <c r="ASN120" s="196"/>
      <c r="ASO120" s="195"/>
      <c r="ASP120" s="196"/>
      <c r="ASQ120" s="195"/>
      <c r="ASR120" s="195"/>
      <c r="ASS120" s="195"/>
      <c r="AST120" s="18"/>
      <c r="ASU120" s="19"/>
      <c r="ASV120" s="19"/>
      <c r="ASW120" s="19"/>
      <c r="ASX120" s="19"/>
      <c r="ASY120" s="19"/>
      <c r="ASZ120" s="19"/>
      <c r="ATA120" s="19"/>
      <c r="ATB120" s="197"/>
      <c r="ATC120" s="196"/>
      <c r="ATD120" s="196"/>
      <c r="ATE120" s="195"/>
      <c r="ATF120" s="196"/>
      <c r="ATG120" s="195"/>
      <c r="ATH120" s="195"/>
      <c r="ATI120" s="195"/>
      <c r="ATJ120" s="18"/>
      <c r="ATK120" s="19"/>
      <c r="ATL120" s="19"/>
      <c r="ATM120" s="19"/>
      <c r="ATN120" s="19"/>
      <c r="ATO120" s="19"/>
      <c r="ATP120" s="19"/>
      <c r="ATQ120" s="19"/>
      <c r="ATR120" s="197"/>
      <c r="ATS120" s="196"/>
      <c r="ATT120" s="196"/>
      <c r="ATU120" s="195"/>
      <c r="ATV120" s="196"/>
      <c r="ATW120" s="195"/>
      <c r="ATX120" s="195"/>
      <c r="ATY120" s="195"/>
      <c r="ATZ120" s="18"/>
      <c r="AUA120" s="19"/>
      <c r="AUB120" s="19"/>
      <c r="AUC120" s="19"/>
      <c r="AUD120" s="19"/>
      <c r="AUE120" s="19"/>
      <c r="AUF120" s="19"/>
      <c r="AUG120" s="19"/>
      <c r="AUH120" s="197"/>
      <c r="AUI120" s="196"/>
      <c r="AUJ120" s="196"/>
      <c r="AUK120" s="195"/>
      <c r="AUL120" s="196"/>
      <c r="AUM120" s="195"/>
      <c r="AUN120" s="195"/>
      <c r="AUO120" s="195"/>
      <c r="AUP120" s="18"/>
      <c r="AUQ120" s="19"/>
      <c r="AUR120" s="19"/>
      <c r="AUS120" s="19"/>
      <c r="AUT120" s="19"/>
      <c r="AUU120" s="19"/>
      <c r="AUV120" s="19"/>
      <c r="AUW120" s="19"/>
      <c r="AUX120" s="197"/>
      <c r="AUY120" s="196"/>
      <c r="AUZ120" s="196"/>
      <c r="AVA120" s="195"/>
      <c r="AVB120" s="196"/>
      <c r="AVC120" s="195"/>
      <c r="AVD120" s="195"/>
      <c r="AVE120" s="195"/>
      <c r="AVF120" s="18"/>
      <c r="AVG120" s="19"/>
      <c r="AVH120" s="19"/>
      <c r="AVI120" s="19"/>
      <c r="AVJ120" s="19"/>
      <c r="AVK120" s="19"/>
      <c r="AVL120" s="19"/>
      <c r="AVM120" s="19"/>
      <c r="AVN120" s="197"/>
      <c r="AVO120" s="196"/>
      <c r="AVP120" s="196"/>
      <c r="AVQ120" s="195"/>
      <c r="AVR120" s="196"/>
      <c r="AVS120" s="195"/>
      <c r="AVT120" s="195"/>
      <c r="AVU120" s="195"/>
      <c r="AVV120" s="18"/>
      <c r="AVW120" s="19"/>
      <c r="AVX120" s="19"/>
      <c r="AVY120" s="19"/>
      <c r="AVZ120" s="19"/>
      <c r="AWA120" s="19"/>
      <c r="AWB120" s="19"/>
      <c r="AWC120" s="19"/>
      <c r="AWD120" s="197"/>
      <c r="AWE120" s="196"/>
      <c r="AWF120" s="196"/>
      <c r="AWG120" s="195"/>
      <c r="AWH120" s="196"/>
      <c r="AWI120" s="195"/>
      <c r="AWJ120" s="195"/>
      <c r="AWK120" s="195"/>
      <c r="AWL120" s="18"/>
      <c r="AWM120" s="19"/>
      <c r="AWN120" s="19"/>
      <c r="AWO120" s="19"/>
      <c r="AWP120" s="19"/>
      <c r="AWQ120" s="19"/>
      <c r="AWR120" s="19"/>
      <c r="AWS120" s="19"/>
      <c r="AWT120" s="197"/>
      <c r="AWU120" s="196"/>
      <c r="AWV120" s="196"/>
      <c r="AWW120" s="195"/>
      <c r="AWX120" s="196"/>
      <c r="AWY120" s="195"/>
      <c r="AWZ120" s="195"/>
      <c r="AXA120" s="195"/>
      <c r="AXB120" s="18"/>
      <c r="AXC120" s="19"/>
      <c r="AXD120" s="19"/>
      <c r="AXE120" s="19"/>
      <c r="AXF120" s="19"/>
      <c r="AXG120" s="19"/>
      <c r="AXH120" s="19"/>
      <c r="AXI120" s="19"/>
      <c r="AXJ120" s="197"/>
      <c r="AXK120" s="196"/>
      <c r="AXL120" s="196"/>
      <c r="AXM120" s="195"/>
      <c r="AXN120" s="196"/>
      <c r="AXO120" s="195"/>
      <c r="AXP120" s="195"/>
      <c r="AXQ120" s="195"/>
      <c r="AXR120" s="18"/>
      <c r="AXS120" s="19"/>
      <c r="AXT120" s="19"/>
      <c r="AXU120" s="19"/>
      <c r="AXV120" s="19"/>
      <c r="AXW120" s="19"/>
      <c r="AXX120" s="19"/>
      <c r="AXY120" s="19"/>
      <c r="AXZ120" s="197"/>
      <c r="AYA120" s="196"/>
      <c r="AYB120" s="196"/>
      <c r="AYC120" s="195"/>
      <c r="AYD120" s="196"/>
      <c r="AYE120" s="195"/>
      <c r="AYF120" s="195"/>
      <c r="AYG120" s="195"/>
      <c r="AYH120" s="18"/>
      <c r="AYI120" s="19"/>
      <c r="AYJ120" s="19"/>
      <c r="AYK120" s="19"/>
      <c r="AYL120" s="19"/>
      <c r="AYM120" s="19"/>
      <c r="AYN120" s="19"/>
      <c r="AYO120" s="19"/>
      <c r="AYP120" s="197"/>
      <c r="AYQ120" s="196"/>
      <c r="AYR120" s="196"/>
      <c r="AYS120" s="195"/>
      <c r="AYT120" s="196"/>
      <c r="AYU120" s="195"/>
      <c r="AYV120" s="195"/>
      <c r="AYW120" s="195"/>
      <c r="AYX120" s="18"/>
      <c r="AYY120" s="19"/>
      <c r="AYZ120" s="19"/>
      <c r="AZA120" s="19"/>
      <c r="AZB120" s="19"/>
      <c r="AZC120" s="19"/>
      <c r="AZD120" s="19"/>
      <c r="AZE120" s="19"/>
      <c r="AZF120" s="197"/>
      <c r="AZG120" s="196"/>
      <c r="AZH120" s="196"/>
      <c r="AZI120" s="195"/>
      <c r="AZJ120" s="196"/>
      <c r="AZK120" s="195"/>
      <c r="AZL120" s="195"/>
      <c r="AZM120" s="195"/>
      <c r="AZN120" s="18"/>
      <c r="AZO120" s="19"/>
      <c r="AZP120" s="19"/>
      <c r="AZQ120" s="19"/>
      <c r="AZR120" s="19"/>
      <c r="AZS120" s="19"/>
      <c r="AZT120" s="19"/>
      <c r="AZU120" s="19"/>
      <c r="AZV120" s="197"/>
      <c r="AZW120" s="196"/>
      <c r="AZX120" s="196"/>
      <c r="AZY120" s="195"/>
      <c r="AZZ120" s="196"/>
      <c r="BAA120" s="195"/>
      <c r="BAB120" s="195"/>
      <c r="BAC120" s="195"/>
      <c r="BAD120" s="18"/>
      <c r="BAE120" s="19"/>
      <c r="BAF120" s="19"/>
      <c r="BAG120" s="19"/>
      <c r="BAH120" s="19"/>
      <c r="BAI120" s="19"/>
      <c r="BAJ120" s="19"/>
      <c r="BAK120" s="19"/>
      <c r="BAL120" s="197"/>
      <c r="BAM120" s="196"/>
      <c r="BAN120" s="196"/>
      <c r="BAO120" s="195"/>
      <c r="BAP120" s="196"/>
      <c r="BAQ120" s="195"/>
      <c r="BAR120" s="195"/>
      <c r="BAS120" s="195"/>
      <c r="BAT120" s="18"/>
      <c r="BAU120" s="19"/>
      <c r="BAV120" s="19"/>
      <c r="BAW120" s="19"/>
      <c r="BAX120" s="19"/>
      <c r="BAY120" s="19"/>
      <c r="BAZ120" s="19"/>
      <c r="BBA120" s="19"/>
      <c r="BBB120" s="197"/>
      <c r="BBC120" s="196"/>
      <c r="BBD120" s="196"/>
      <c r="BBE120" s="195"/>
      <c r="BBF120" s="196"/>
      <c r="BBG120" s="195"/>
      <c r="BBH120" s="195"/>
      <c r="BBI120" s="195"/>
      <c r="BBJ120" s="18"/>
      <c r="BBK120" s="19"/>
      <c r="BBL120" s="19"/>
      <c r="BBM120" s="19"/>
      <c r="BBN120" s="19"/>
      <c r="BBO120" s="19"/>
      <c r="BBP120" s="19"/>
      <c r="BBQ120" s="19"/>
      <c r="BBR120" s="197"/>
      <c r="BBS120" s="196"/>
      <c r="BBT120" s="196"/>
      <c r="BBU120" s="195"/>
      <c r="BBV120" s="196"/>
      <c r="BBW120" s="195"/>
      <c r="BBX120" s="195"/>
      <c r="BBY120" s="195"/>
      <c r="BBZ120" s="18"/>
      <c r="BCA120" s="19"/>
      <c r="BCB120" s="19"/>
      <c r="BCC120" s="19"/>
      <c r="BCD120" s="19"/>
      <c r="BCE120" s="19"/>
      <c r="BCF120" s="19"/>
      <c r="BCG120" s="19"/>
      <c r="BCH120" s="197"/>
      <c r="BCI120" s="196"/>
      <c r="BCJ120" s="196"/>
      <c r="BCK120" s="195"/>
      <c r="BCL120" s="196"/>
      <c r="BCM120" s="195"/>
      <c r="BCN120" s="195"/>
      <c r="BCO120" s="195"/>
      <c r="BCP120" s="18"/>
      <c r="BCQ120" s="19"/>
      <c r="BCR120" s="19"/>
      <c r="BCS120" s="19"/>
      <c r="BCT120" s="19"/>
      <c r="BCU120" s="19"/>
      <c r="BCV120" s="19"/>
      <c r="BCW120" s="19"/>
      <c r="BCX120" s="197"/>
      <c r="BCY120" s="196"/>
      <c r="BCZ120" s="196"/>
      <c r="BDA120" s="195"/>
      <c r="BDB120" s="196"/>
      <c r="BDC120" s="195"/>
      <c r="BDD120" s="195"/>
      <c r="BDE120" s="195"/>
      <c r="BDF120" s="18"/>
      <c r="BDG120" s="19"/>
      <c r="BDH120" s="19"/>
      <c r="BDI120" s="19"/>
      <c r="BDJ120" s="19"/>
      <c r="BDK120" s="19"/>
      <c r="BDL120" s="19"/>
      <c r="BDM120" s="19"/>
      <c r="BDN120" s="197"/>
      <c r="BDO120" s="196"/>
      <c r="BDP120" s="196"/>
      <c r="BDQ120" s="195"/>
      <c r="BDR120" s="196"/>
      <c r="BDS120" s="195"/>
      <c r="BDT120" s="195"/>
      <c r="BDU120" s="195"/>
      <c r="BDV120" s="18"/>
      <c r="BDW120" s="19"/>
      <c r="BDX120" s="19"/>
      <c r="BDY120" s="19"/>
      <c r="BDZ120" s="19"/>
      <c r="BEA120" s="19"/>
      <c r="BEB120" s="19"/>
      <c r="BEC120" s="19"/>
      <c r="BED120" s="197"/>
      <c r="BEE120" s="196"/>
      <c r="BEF120" s="196"/>
      <c r="BEG120" s="195"/>
      <c r="BEH120" s="196"/>
      <c r="BEI120" s="195"/>
      <c r="BEJ120" s="195"/>
      <c r="BEK120" s="195"/>
      <c r="BEL120" s="18"/>
      <c r="BEM120" s="19"/>
      <c r="BEN120" s="19"/>
      <c r="BEO120" s="19"/>
      <c r="BEP120" s="19"/>
      <c r="BEQ120" s="19"/>
      <c r="BER120" s="19"/>
      <c r="BES120" s="19"/>
      <c r="BET120" s="197"/>
      <c r="BEU120" s="196"/>
      <c r="BEV120" s="196"/>
      <c r="BEW120" s="195"/>
      <c r="BEX120" s="196"/>
      <c r="BEY120" s="195"/>
      <c r="BEZ120" s="195"/>
      <c r="BFA120" s="195"/>
      <c r="BFB120" s="18"/>
      <c r="BFC120" s="19"/>
      <c r="BFD120" s="19"/>
      <c r="BFE120" s="19"/>
      <c r="BFF120" s="19"/>
      <c r="BFG120" s="19"/>
      <c r="BFH120" s="19"/>
      <c r="BFI120" s="19"/>
      <c r="BFJ120" s="197"/>
      <c r="BFK120" s="196"/>
      <c r="BFL120" s="196"/>
      <c r="BFM120" s="195"/>
      <c r="BFN120" s="196"/>
      <c r="BFO120" s="195"/>
      <c r="BFP120" s="195"/>
      <c r="BFQ120" s="195"/>
      <c r="BFR120" s="18"/>
      <c r="BFS120" s="19"/>
      <c r="BFT120" s="19"/>
      <c r="BFU120" s="19"/>
      <c r="BFV120" s="19"/>
      <c r="BFW120" s="19"/>
      <c r="BFX120" s="19"/>
      <c r="BFY120" s="19"/>
      <c r="BFZ120" s="197"/>
      <c r="BGA120" s="196"/>
      <c r="BGB120" s="196"/>
      <c r="BGC120" s="195"/>
      <c r="BGD120" s="196"/>
      <c r="BGE120" s="195"/>
      <c r="BGF120" s="195"/>
      <c r="BGG120" s="195"/>
      <c r="BGH120" s="18"/>
      <c r="BGI120" s="19"/>
      <c r="BGJ120" s="19"/>
      <c r="BGK120" s="19"/>
      <c r="BGL120" s="19"/>
      <c r="BGM120" s="19"/>
      <c r="BGN120" s="19"/>
      <c r="BGO120" s="19"/>
      <c r="BGP120" s="197"/>
      <c r="BGQ120" s="196"/>
      <c r="BGR120" s="196"/>
      <c r="BGS120" s="195"/>
      <c r="BGT120" s="196"/>
      <c r="BGU120" s="195"/>
      <c r="BGV120" s="195"/>
      <c r="BGW120" s="195"/>
      <c r="BGX120" s="18"/>
      <c r="BGY120" s="19"/>
      <c r="BGZ120" s="19"/>
      <c r="BHA120" s="19"/>
      <c r="BHB120" s="19"/>
      <c r="BHC120" s="19"/>
      <c r="BHD120" s="19"/>
      <c r="BHE120" s="19"/>
      <c r="BHF120" s="197"/>
      <c r="BHG120" s="196"/>
      <c r="BHH120" s="196"/>
      <c r="BHI120" s="195"/>
      <c r="BHJ120" s="196"/>
      <c r="BHK120" s="195"/>
      <c r="BHL120" s="195"/>
      <c r="BHM120" s="195"/>
      <c r="BHN120" s="18"/>
      <c r="BHO120" s="19"/>
      <c r="BHP120" s="19"/>
      <c r="BHQ120" s="19"/>
      <c r="BHR120" s="19"/>
      <c r="BHS120" s="19"/>
      <c r="BHT120" s="19"/>
      <c r="BHU120" s="19"/>
      <c r="BHV120" s="197"/>
      <c r="BHW120" s="196"/>
      <c r="BHX120" s="196"/>
      <c r="BHY120" s="195"/>
      <c r="BHZ120" s="196"/>
      <c r="BIA120" s="195"/>
      <c r="BIB120" s="195"/>
      <c r="BIC120" s="195"/>
      <c r="BID120" s="18"/>
      <c r="BIE120" s="19"/>
      <c r="BIF120" s="19"/>
      <c r="BIG120" s="19"/>
      <c r="BIH120" s="19"/>
      <c r="BII120" s="19"/>
      <c r="BIJ120" s="19"/>
      <c r="BIK120" s="19"/>
      <c r="BIL120" s="197"/>
      <c r="BIM120" s="196"/>
      <c r="BIN120" s="196"/>
      <c r="BIO120" s="195"/>
      <c r="BIP120" s="196"/>
      <c r="BIQ120" s="195"/>
      <c r="BIR120" s="195"/>
      <c r="BIS120" s="195"/>
      <c r="BIT120" s="18"/>
      <c r="BIU120" s="19"/>
      <c r="BIV120" s="19"/>
      <c r="BIW120" s="19"/>
      <c r="BIX120" s="19"/>
      <c r="BIY120" s="19"/>
      <c r="BIZ120" s="19"/>
      <c r="BJA120" s="19"/>
      <c r="BJB120" s="197"/>
      <c r="BJC120" s="196"/>
      <c r="BJD120" s="196"/>
      <c r="BJE120" s="195"/>
      <c r="BJF120" s="196"/>
      <c r="BJG120" s="195"/>
      <c r="BJH120" s="195"/>
      <c r="BJI120" s="195"/>
      <c r="BJJ120" s="18"/>
      <c r="BJK120" s="19"/>
      <c r="BJL120" s="19"/>
      <c r="BJM120" s="19"/>
      <c r="BJN120" s="19"/>
      <c r="BJO120" s="19"/>
      <c r="BJP120" s="19"/>
      <c r="BJQ120" s="19"/>
      <c r="BJR120" s="197"/>
      <c r="BJS120" s="196"/>
      <c r="BJT120" s="196"/>
      <c r="BJU120" s="195"/>
      <c r="BJV120" s="196"/>
      <c r="BJW120" s="195"/>
      <c r="BJX120" s="195"/>
      <c r="BJY120" s="195"/>
      <c r="BJZ120" s="18"/>
      <c r="BKA120" s="19"/>
      <c r="BKB120" s="19"/>
      <c r="BKC120" s="19"/>
      <c r="BKD120" s="19"/>
      <c r="BKE120" s="19"/>
      <c r="BKF120" s="19"/>
      <c r="BKG120" s="19"/>
      <c r="BKH120" s="197"/>
      <c r="BKI120" s="196"/>
      <c r="BKJ120" s="196"/>
      <c r="BKK120" s="195"/>
      <c r="BKL120" s="196"/>
      <c r="BKM120" s="195"/>
      <c r="BKN120" s="195"/>
      <c r="BKO120" s="195"/>
      <c r="BKP120" s="18"/>
      <c r="BKQ120" s="19"/>
      <c r="BKR120" s="19"/>
      <c r="BKS120" s="19"/>
      <c r="BKT120" s="19"/>
      <c r="BKU120" s="19"/>
      <c r="BKV120" s="19"/>
      <c r="BKW120" s="19"/>
      <c r="BKX120" s="197"/>
      <c r="BKY120" s="196"/>
      <c r="BKZ120" s="196"/>
      <c r="BLA120" s="195"/>
      <c r="BLB120" s="196"/>
      <c r="BLC120" s="195"/>
      <c r="BLD120" s="195"/>
      <c r="BLE120" s="195"/>
      <c r="BLF120" s="18"/>
      <c r="BLG120" s="19"/>
      <c r="BLH120" s="19"/>
      <c r="BLI120" s="19"/>
      <c r="BLJ120" s="19"/>
      <c r="BLK120" s="19"/>
      <c r="BLL120" s="19"/>
      <c r="BLM120" s="19"/>
      <c r="BLN120" s="197"/>
      <c r="BLO120" s="196"/>
      <c r="BLP120" s="196"/>
      <c r="BLQ120" s="195"/>
      <c r="BLR120" s="196"/>
      <c r="BLS120" s="195"/>
      <c r="BLT120" s="195"/>
      <c r="BLU120" s="195"/>
      <c r="BLV120" s="18"/>
      <c r="BLW120" s="19"/>
      <c r="BLX120" s="19"/>
      <c r="BLY120" s="19"/>
      <c r="BLZ120" s="19"/>
      <c r="BMA120" s="19"/>
      <c r="BMB120" s="19"/>
      <c r="BMC120" s="19"/>
      <c r="BMD120" s="197"/>
      <c r="BME120" s="196"/>
      <c r="BMF120" s="196"/>
      <c r="BMG120" s="195"/>
      <c r="BMH120" s="196"/>
      <c r="BMI120" s="195"/>
      <c r="BMJ120" s="195"/>
      <c r="BMK120" s="195"/>
      <c r="BML120" s="18"/>
      <c r="BMM120" s="19"/>
      <c r="BMN120" s="19"/>
      <c r="BMO120" s="19"/>
      <c r="BMP120" s="19"/>
      <c r="BMQ120" s="19"/>
      <c r="BMR120" s="19"/>
      <c r="BMS120" s="19"/>
      <c r="BMT120" s="197"/>
      <c r="BMU120" s="196"/>
      <c r="BMV120" s="196"/>
      <c r="BMW120" s="195"/>
      <c r="BMX120" s="196"/>
      <c r="BMY120" s="195"/>
      <c r="BMZ120" s="195"/>
      <c r="BNA120" s="195"/>
      <c r="BNB120" s="18"/>
      <c r="BNC120" s="19"/>
      <c r="BND120" s="19"/>
      <c r="BNE120" s="19"/>
      <c r="BNF120" s="19"/>
      <c r="BNG120" s="19"/>
      <c r="BNH120" s="19"/>
      <c r="BNI120" s="19"/>
      <c r="BNJ120" s="197"/>
      <c r="BNK120" s="196"/>
      <c r="BNL120" s="196"/>
      <c r="BNM120" s="195"/>
      <c r="BNN120" s="196"/>
      <c r="BNO120" s="195"/>
      <c r="BNP120" s="195"/>
      <c r="BNQ120" s="195"/>
      <c r="BNR120" s="18"/>
      <c r="BNS120" s="19"/>
      <c r="BNT120" s="19"/>
      <c r="BNU120" s="19"/>
      <c r="BNV120" s="19"/>
      <c r="BNW120" s="19"/>
      <c r="BNX120" s="19"/>
      <c r="BNY120" s="19"/>
      <c r="BNZ120" s="197"/>
      <c r="BOA120" s="196"/>
      <c r="BOB120" s="196"/>
      <c r="BOC120" s="195"/>
      <c r="BOD120" s="196"/>
      <c r="BOE120" s="195"/>
      <c r="BOF120" s="195"/>
      <c r="BOG120" s="195"/>
      <c r="BOH120" s="18"/>
      <c r="BOI120" s="19"/>
      <c r="BOJ120" s="19"/>
      <c r="BOK120" s="19"/>
      <c r="BOL120" s="19"/>
      <c r="BOM120" s="19"/>
      <c r="BON120" s="19"/>
      <c r="BOO120" s="19"/>
      <c r="BOP120" s="197"/>
      <c r="BOQ120" s="196"/>
      <c r="BOR120" s="196"/>
      <c r="BOS120" s="195"/>
      <c r="BOT120" s="196"/>
      <c r="BOU120" s="195"/>
      <c r="BOV120" s="195"/>
      <c r="BOW120" s="195"/>
      <c r="BOX120" s="18"/>
      <c r="BOY120" s="19"/>
      <c r="BOZ120" s="19"/>
      <c r="BPA120" s="19"/>
      <c r="BPB120" s="19"/>
      <c r="BPC120" s="19"/>
      <c r="BPD120" s="19"/>
      <c r="BPE120" s="19"/>
      <c r="BPF120" s="197"/>
      <c r="BPG120" s="196"/>
      <c r="BPH120" s="196"/>
      <c r="BPI120" s="195"/>
      <c r="BPJ120" s="196"/>
      <c r="BPK120" s="195"/>
      <c r="BPL120" s="195"/>
      <c r="BPM120" s="195"/>
      <c r="BPN120" s="18"/>
      <c r="BPO120" s="19"/>
      <c r="BPP120" s="19"/>
      <c r="BPQ120" s="19"/>
      <c r="BPR120" s="19"/>
      <c r="BPS120" s="19"/>
      <c r="BPT120" s="19"/>
      <c r="BPU120" s="19"/>
      <c r="BPV120" s="197"/>
      <c r="BPW120" s="196"/>
      <c r="BPX120" s="196"/>
      <c r="BPY120" s="195"/>
      <c r="BPZ120" s="196"/>
      <c r="BQA120" s="195"/>
      <c r="BQB120" s="195"/>
      <c r="BQC120" s="195"/>
      <c r="BQD120" s="18"/>
      <c r="BQE120" s="19"/>
      <c r="BQF120" s="19"/>
      <c r="BQG120" s="19"/>
      <c r="BQH120" s="19"/>
      <c r="BQI120" s="19"/>
      <c r="BQJ120" s="19"/>
      <c r="BQK120" s="19"/>
      <c r="BQL120" s="197"/>
      <c r="BQM120" s="196"/>
      <c r="BQN120" s="196"/>
      <c r="BQO120" s="195"/>
      <c r="BQP120" s="196"/>
      <c r="BQQ120" s="195"/>
      <c r="BQR120" s="195"/>
      <c r="BQS120" s="195"/>
      <c r="BQT120" s="18"/>
      <c r="BQU120" s="19"/>
      <c r="BQV120" s="19"/>
      <c r="BQW120" s="19"/>
      <c r="BQX120" s="19"/>
      <c r="BQY120" s="19"/>
      <c r="BQZ120" s="19"/>
      <c r="BRA120" s="19"/>
      <c r="BRB120" s="197"/>
      <c r="BRC120" s="196"/>
      <c r="BRD120" s="196"/>
      <c r="BRE120" s="195"/>
      <c r="BRF120" s="196"/>
      <c r="BRG120" s="195"/>
      <c r="BRH120" s="195"/>
      <c r="BRI120" s="195"/>
      <c r="BRJ120" s="18"/>
      <c r="BRK120" s="19"/>
      <c r="BRL120" s="19"/>
      <c r="BRM120" s="19"/>
      <c r="BRN120" s="19"/>
      <c r="BRO120" s="19"/>
      <c r="BRP120" s="19"/>
      <c r="BRQ120" s="19"/>
      <c r="BRR120" s="197"/>
      <c r="BRS120" s="196"/>
      <c r="BRT120" s="196"/>
      <c r="BRU120" s="195"/>
      <c r="BRV120" s="196"/>
      <c r="BRW120" s="195"/>
      <c r="BRX120" s="195"/>
      <c r="BRY120" s="195"/>
      <c r="BRZ120" s="18"/>
      <c r="BSA120" s="19"/>
      <c r="BSB120" s="19"/>
      <c r="BSC120" s="19"/>
      <c r="BSD120" s="19"/>
      <c r="BSE120" s="19"/>
      <c r="BSF120" s="19"/>
      <c r="BSG120" s="19"/>
      <c r="BSH120" s="197"/>
      <c r="BSI120" s="196"/>
      <c r="BSJ120" s="196"/>
      <c r="BSK120" s="195"/>
      <c r="BSL120" s="196"/>
      <c r="BSM120" s="195"/>
      <c r="BSN120" s="195"/>
      <c r="BSO120" s="195"/>
      <c r="BSP120" s="18"/>
      <c r="BSQ120" s="19"/>
      <c r="BSR120" s="19"/>
      <c r="BSS120" s="19"/>
      <c r="BST120" s="19"/>
      <c r="BSU120" s="19"/>
      <c r="BSV120" s="19"/>
      <c r="BSW120" s="19"/>
      <c r="BSX120" s="197"/>
      <c r="BSY120" s="196"/>
      <c r="BSZ120" s="196"/>
      <c r="BTA120" s="195"/>
      <c r="BTB120" s="196"/>
      <c r="BTC120" s="195"/>
      <c r="BTD120" s="195"/>
      <c r="BTE120" s="195"/>
      <c r="BTF120" s="18"/>
      <c r="BTG120" s="19"/>
      <c r="BTH120" s="19"/>
      <c r="BTI120" s="19"/>
      <c r="BTJ120" s="19"/>
      <c r="BTK120" s="19"/>
      <c r="BTL120" s="19"/>
      <c r="BTM120" s="19"/>
      <c r="BTN120" s="197"/>
      <c r="BTO120" s="196"/>
      <c r="BTP120" s="196"/>
      <c r="BTQ120" s="195"/>
      <c r="BTR120" s="196"/>
      <c r="BTS120" s="195"/>
      <c r="BTT120" s="195"/>
      <c r="BTU120" s="195"/>
      <c r="BTV120" s="18"/>
      <c r="BTW120" s="19"/>
      <c r="BTX120" s="19"/>
      <c r="BTY120" s="19"/>
      <c r="BTZ120" s="19"/>
      <c r="BUA120" s="19"/>
      <c r="BUB120" s="19"/>
      <c r="BUC120" s="19"/>
      <c r="BUD120" s="197"/>
      <c r="BUE120" s="196"/>
      <c r="BUF120" s="196"/>
      <c r="BUG120" s="195"/>
      <c r="BUH120" s="196"/>
      <c r="BUI120" s="195"/>
      <c r="BUJ120" s="195"/>
      <c r="BUK120" s="195"/>
      <c r="BUL120" s="18"/>
      <c r="BUM120" s="19"/>
      <c r="BUN120" s="19"/>
      <c r="BUO120" s="19"/>
      <c r="BUP120" s="19"/>
      <c r="BUQ120" s="19"/>
      <c r="BUR120" s="19"/>
      <c r="BUS120" s="19"/>
      <c r="BUT120" s="197"/>
      <c r="BUU120" s="196"/>
      <c r="BUV120" s="196"/>
      <c r="BUW120" s="195"/>
      <c r="BUX120" s="196"/>
      <c r="BUY120" s="195"/>
      <c r="BUZ120" s="195"/>
      <c r="BVA120" s="195"/>
      <c r="BVB120" s="18"/>
      <c r="BVC120" s="19"/>
      <c r="BVD120" s="19"/>
      <c r="BVE120" s="19"/>
      <c r="BVF120" s="19"/>
      <c r="BVG120" s="19"/>
      <c r="BVH120" s="19"/>
      <c r="BVI120" s="19"/>
      <c r="BVJ120" s="197"/>
      <c r="BVK120" s="196"/>
      <c r="BVL120" s="196"/>
      <c r="BVM120" s="195"/>
      <c r="BVN120" s="196"/>
      <c r="BVO120" s="195"/>
      <c r="BVP120" s="195"/>
      <c r="BVQ120" s="195"/>
      <c r="BVR120" s="18"/>
      <c r="BVS120" s="19"/>
      <c r="BVT120" s="19"/>
      <c r="BVU120" s="19"/>
      <c r="BVV120" s="19"/>
      <c r="BVW120" s="19"/>
      <c r="BVX120" s="19"/>
      <c r="BVY120" s="19"/>
      <c r="BVZ120" s="197"/>
      <c r="BWA120" s="196"/>
      <c r="BWB120" s="196"/>
      <c r="BWC120" s="195"/>
      <c r="BWD120" s="196"/>
      <c r="BWE120" s="195"/>
      <c r="BWF120" s="195"/>
      <c r="BWG120" s="195"/>
      <c r="BWH120" s="18"/>
      <c r="BWI120" s="19"/>
      <c r="BWJ120" s="19"/>
      <c r="BWK120" s="19"/>
      <c r="BWL120" s="19"/>
      <c r="BWM120" s="19"/>
      <c r="BWN120" s="19"/>
      <c r="BWO120" s="19"/>
      <c r="BWP120" s="197"/>
      <c r="BWQ120" s="196"/>
      <c r="BWR120" s="196"/>
      <c r="BWS120" s="195"/>
      <c r="BWT120" s="196"/>
      <c r="BWU120" s="195"/>
      <c r="BWV120" s="195"/>
      <c r="BWW120" s="195"/>
      <c r="BWX120" s="18"/>
      <c r="BWY120" s="19"/>
      <c r="BWZ120" s="19"/>
      <c r="BXA120" s="19"/>
      <c r="BXB120" s="19"/>
      <c r="BXC120" s="19"/>
      <c r="BXD120" s="19"/>
      <c r="BXE120" s="19"/>
      <c r="BXF120" s="197"/>
      <c r="BXG120" s="196"/>
      <c r="BXH120" s="196"/>
      <c r="BXI120" s="195"/>
      <c r="BXJ120" s="196"/>
      <c r="BXK120" s="195"/>
      <c r="BXL120" s="195"/>
      <c r="BXM120" s="195"/>
      <c r="BXN120" s="18"/>
      <c r="BXO120" s="19"/>
      <c r="BXP120" s="19"/>
      <c r="BXQ120" s="19"/>
      <c r="BXR120" s="19"/>
      <c r="BXS120" s="19"/>
      <c r="BXT120" s="19"/>
      <c r="BXU120" s="19"/>
      <c r="BXV120" s="197"/>
      <c r="BXW120" s="196"/>
      <c r="BXX120" s="196"/>
      <c r="BXY120" s="195"/>
      <c r="BXZ120" s="196"/>
      <c r="BYA120" s="195"/>
      <c r="BYB120" s="195"/>
      <c r="BYC120" s="195"/>
      <c r="BYD120" s="18"/>
      <c r="BYE120" s="19"/>
      <c r="BYF120" s="19"/>
      <c r="BYG120" s="19"/>
      <c r="BYH120" s="19"/>
      <c r="BYI120" s="19"/>
      <c r="BYJ120" s="19"/>
      <c r="BYK120" s="19"/>
      <c r="BYL120" s="197"/>
      <c r="BYM120" s="196"/>
      <c r="BYN120" s="196"/>
      <c r="BYO120" s="195"/>
      <c r="BYP120" s="196"/>
      <c r="BYQ120" s="195"/>
      <c r="BYR120" s="195"/>
      <c r="BYS120" s="195"/>
      <c r="BYT120" s="18"/>
      <c r="BYU120" s="19"/>
      <c r="BYV120" s="19"/>
      <c r="BYW120" s="19"/>
      <c r="BYX120" s="19"/>
      <c r="BYY120" s="19"/>
      <c r="BYZ120" s="19"/>
      <c r="BZA120" s="19"/>
      <c r="BZB120" s="197"/>
      <c r="BZC120" s="196"/>
      <c r="BZD120" s="196"/>
      <c r="BZE120" s="195"/>
      <c r="BZF120" s="196"/>
      <c r="BZG120" s="195"/>
      <c r="BZH120" s="195"/>
      <c r="BZI120" s="195"/>
      <c r="BZJ120" s="18"/>
      <c r="BZK120" s="19"/>
      <c r="BZL120" s="19"/>
      <c r="BZM120" s="19"/>
      <c r="BZN120" s="19"/>
      <c r="BZO120" s="19"/>
      <c r="BZP120" s="19"/>
      <c r="BZQ120" s="19"/>
      <c r="BZR120" s="197"/>
      <c r="BZS120" s="196"/>
      <c r="BZT120" s="196"/>
      <c r="BZU120" s="195"/>
      <c r="BZV120" s="196"/>
      <c r="BZW120" s="195"/>
      <c r="BZX120" s="195"/>
      <c r="BZY120" s="195"/>
      <c r="BZZ120" s="18"/>
      <c r="CAA120" s="19"/>
      <c r="CAB120" s="19"/>
      <c r="CAC120" s="19"/>
      <c r="CAD120" s="19"/>
      <c r="CAE120" s="19"/>
      <c r="CAF120" s="19"/>
      <c r="CAG120" s="19"/>
      <c r="CAH120" s="197"/>
      <c r="CAI120" s="196"/>
      <c r="CAJ120" s="196"/>
      <c r="CAK120" s="195"/>
      <c r="CAL120" s="196"/>
      <c r="CAM120" s="195"/>
      <c r="CAN120" s="195"/>
      <c r="CAO120" s="195"/>
      <c r="CAP120" s="18"/>
      <c r="CAQ120" s="19"/>
      <c r="CAR120" s="19"/>
      <c r="CAS120" s="19"/>
      <c r="CAT120" s="19"/>
      <c r="CAU120" s="19"/>
      <c r="CAV120" s="19"/>
      <c r="CAW120" s="19"/>
      <c r="CAX120" s="197"/>
      <c r="CAY120" s="196"/>
      <c r="CAZ120" s="196"/>
      <c r="CBA120" s="195"/>
      <c r="CBB120" s="196"/>
      <c r="CBC120" s="195"/>
      <c r="CBD120" s="195"/>
      <c r="CBE120" s="195"/>
      <c r="CBF120" s="18"/>
      <c r="CBG120" s="19"/>
      <c r="CBH120" s="19"/>
      <c r="CBI120" s="19"/>
      <c r="CBJ120" s="19"/>
      <c r="CBK120" s="19"/>
      <c r="CBL120" s="19"/>
      <c r="CBM120" s="19"/>
      <c r="CBN120" s="197"/>
      <c r="CBO120" s="196"/>
      <c r="CBP120" s="196"/>
      <c r="CBQ120" s="195"/>
      <c r="CBR120" s="196"/>
      <c r="CBS120" s="195"/>
      <c r="CBT120" s="195"/>
      <c r="CBU120" s="195"/>
      <c r="CBV120" s="18"/>
      <c r="CBW120" s="19"/>
      <c r="CBX120" s="19"/>
      <c r="CBY120" s="19"/>
      <c r="CBZ120" s="19"/>
      <c r="CCA120" s="19"/>
      <c r="CCB120" s="19"/>
      <c r="CCC120" s="19"/>
      <c r="CCD120" s="197"/>
      <c r="CCE120" s="196"/>
      <c r="CCF120" s="196"/>
      <c r="CCG120" s="195"/>
      <c r="CCH120" s="196"/>
      <c r="CCI120" s="195"/>
      <c r="CCJ120" s="195"/>
      <c r="CCK120" s="195"/>
      <c r="CCL120" s="18"/>
      <c r="CCM120" s="19"/>
      <c r="CCN120" s="19"/>
      <c r="CCO120" s="19"/>
      <c r="CCP120" s="19"/>
      <c r="CCQ120" s="19"/>
      <c r="CCR120" s="19"/>
      <c r="CCS120" s="19"/>
      <c r="CCT120" s="197"/>
      <c r="CCU120" s="196"/>
      <c r="CCV120" s="196"/>
      <c r="CCW120" s="195"/>
      <c r="CCX120" s="196"/>
      <c r="CCY120" s="195"/>
      <c r="CCZ120" s="195"/>
      <c r="CDA120" s="195"/>
      <c r="CDB120" s="18"/>
      <c r="CDC120" s="19"/>
      <c r="CDD120" s="19"/>
      <c r="CDE120" s="19"/>
      <c r="CDF120" s="19"/>
      <c r="CDG120" s="19"/>
      <c r="CDH120" s="19"/>
      <c r="CDI120" s="19"/>
      <c r="CDJ120" s="197"/>
      <c r="CDK120" s="196"/>
      <c r="CDL120" s="196"/>
      <c r="CDM120" s="195"/>
      <c r="CDN120" s="196"/>
      <c r="CDO120" s="195"/>
      <c r="CDP120" s="195"/>
      <c r="CDQ120" s="195"/>
      <c r="CDR120" s="18"/>
      <c r="CDS120" s="19"/>
      <c r="CDT120" s="19"/>
      <c r="CDU120" s="19"/>
      <c r="CDV120" s="19"/>
      <c r="CDW120" s="19"/>
      <c r="CDX120" s="19"/>
      <c r="CDY120" s="19"/>
      <c r="CDZ120" s="197"/>
      <c r="CEA120" s="196"/>
      <c r="CEB120" s="196"/>
      <c r="CEC120" s="195"/>
      <c r="CED120" s="196"/>
      <c r="CEE120" s="195"/>
      <c r="CEF120" s="195"/>
      <c r="CEG120" s="195"/>
      <c r="CEH120" s="18"/>
      <c r="CEI120" s="19"/>
      <c r="CEJ120" s="19"/>
      <c r="CEK120" s="19"/>
      <c r="CEL120" s="19"/>
      <c r="CEM120" s="19"/>
      <c r="CEN120" s="19"/>
      <c r="CEO120" s="19"/>
      <c r="CEP120" s="197"/>
      <c r="CEQ120" s="196"/>
      <c r="CER120" s="196"/>
      <c r="CES120" s="195"/>
      <c r="CET120" s="196"/>
      <c r="CEU120" s="195"/>
      <c r="CEV120" s="195"/>
      <c r="CEW120" s="195"/>
      <c r="CEX120" s="18"/>
      <c r="CEY120" s="19"/>
      <c r="CEZ120" s="19"/>
      <c r="CFA120" s="19"/>
      <c r="CFB120" s="19"/>
      <c r="CFC120" s="19"/>
      <c r="CFD120" s="19"/>
      <c r="CFE120" s="19"/>
      <c r="CFF120" s="197"/>
      <c r="CFG120" s="196"/>
      <c r="CFH120" s="196"/>
      <c r="CFI120" s="195"/>
      <c r="CFJ120" s="196"/>
      <c r="CFK120" s="195"/>
      <c r="CFL120" s="195"/>
      <c r="CFM120" s="195"/>
      <c r="CFN120" s="18"/>
      <c r="CFO120" s="19"/>
      <c r="CFP120" s="19"/>
      <c r="CFQ120" s="19"/>
      <c r="CFR120" s="19"/>
      <c r="CFS120" s="19"/>
      <c r="CFT120" s="19"/>
      <c r="CFU120" s="19"/>
      <c r="CFV120" s="197"/>
      <c r="CFW120" s="196"/>
      <c r="CFX120" s="196"/>
      <c r="CFY120" s="195"/>
      <c r="CFZ120" s="196"/>
      <c r="CGA120" s="195"/>
      <c r="CGB120" s="195"/>
      <c r="CGC120" s="195"/>
      <c r="CGD120" s="18"/>
      <c r="CGE120" s="19"/>
      <c r="CGF120" s="19"/>
      <c r="CGG120" s="19"/>
      <c r="CGH120" s="19"/>
      <c r="CGI120" s="19"/>
      <c r="CGJ120" s="19"/>
      <c r="CGK120" s="19"/>
      <c r="CGL120" s="197"/>
      <c r="CGM120" s="196"/>
      <c r="CGN120" s="196"/>
      <c r="CGO120" s="195"/>
      <c r="CGP120" s="196"/>
      <c r="CGQ120" s="195"/>
      <c r="CGR120" s="195"/>
      <c r="CGS120" s="195"/>
      <c r="CGT120" s="18"/>
      <c r="CGU120" s="19"/>
      <c r="CGV120" s="19"/>
      <c r="CGW120" s="19"/>
      <c r="CGX120" s="19"/>
      <c r="CGY120" s="19"/>
      <c r="CGZ120" s="19"/>
      <c r="CHA120" s="19"/>
      <c r="CHB120" s="197"/>
      <c r="CHC120" s="196"/>
      <c r="CHD120" s="196"/>
      <c r="CHE120" s="195"/>
      <c r="CHF120" s="196"/>
      <c r="CHG120" s="195"/>
      <c r="CHH120" s="195"/>
      <c r="CHI120" s="195"/>
      <c r="CHJ120" s="18"/>
      <c r="CHK120" s="19"/>
      <c r="CHL120" s="19"/>
      <c r="CHM120" s="19"/>
      <c r="CHN120" s="19"/>
      <c r="CHO120" s="19"/>
      <c r="CHP120" s="19"/>
      <c r="CHQ120" s="19"/>
      <c r="CHR120" s="197"/>
      <c r="CHS120" s="196"/>
      <c r="CHT120" s="196"/>
      <c r="CHU120" s="195"/>
      <c r="CHV120" s="196"/>
      <c r="CHW120" s="195"/>
      <c r="CHX120" s="195"/>
      <c r="CHY120" s="195"/>
      <c r="CHZ120" s="18"/>
      <c r="CIA120" s="19"/>
      <c r="CIB120" s="19"/>
      <c r="CIC120" s="19"/>
      <c r="CID120" s="19"/>
      <c r="CIE120" s="19"/>
      <c r="CIF120" s="19"/>
      <c r="CIG120" s="19"/>
      <c r="CIH120" s="197"/>
      <c r="CII120" s="196"/>
      <c r="CIJ120" s="196"/>
      <c r="CIK120" s="195"/>
      <c r="CIL120" s="196"/>
      <c r="CIM120" s="195"/>
      <c r="CIN120" s="195"/>
      <c r="CIO120" s="195"/>
      <c r="CIP120" s="18"/>
      <c r="CIQ120" s="19"/>
      <c r="CIR120" s="19"/>
      <c r="CIS120" s="19"/>
      <c r="CIT120" s="19"/>
      <c r="CIU120" s="19"/>
      <c r="CIV120" s="19"/>
      <c r="CIW120" s="19"/>
      <c r="CIX120" s="197"/>
      <c r="CIY120" s="196"/>
      <c r="CIZ120" s="196"/>
      <c r="CJA120" s="195"/>
      <c r="CJB120" s="196"/>
      <c r="CJC120" s="195"/>
      <c r="CJD120" s="195"/>
      <c r="CJE120" s="195"/>
      <c r="CJF120" s="18"/>
      <c r="CJG120" s="19"/>
      <c r="CJH120" s="19"/>
      <c r="CJI120" s="19"/>
      <c r="CJJ120" s="19"/>
      <c r="CJK120" s="19"/>
      <c r="CJL120" s="19"/>
      <c r="CJM120" s="19"/>
      <c r="CJN120" s="197"/>
      <c r="CJO120" s="196"/>
      <c r="CJP120" s="196"/>
      <c r="CJQ120" s="195"/>
      <c r="CJR120" s="196"/>
      <c r="CJS120" s="195"/>
      <c r="CJT120" s="195"/>
      <c r="CJU120" s="195"/>
      <c r="CJV120" s="18"/>
      <c r="CJW120" s="19"/>
      <c r="CJX120" s="19"/>
      <c r="CJY120" s="19"/>
      <c r="CJZ120" s="19"/>
      <c r="CKA120" s="19"/>
      <c r="CKB120" s="19"/>
      <c r="CKC120" s="19"/>
      <c r="CKD120" s="197"/>
      <c r="CKE120" s="196"/>
      <c r="CKF120" s="196"/>
      <c r="CKG120" s="195"/>
      <c r="CKH120" s="196"/>
      <c r="CKI120" s="195"/>
      <c r="CKJ120" s="195"/>
      <c r="CKK120" s="195"/>
      <c r="CKL120" s="18"/>
      <c r="CKM120" s="19"/>
      <c r="CKN120" s="19"/>
      <c r="CKO120" s="19"/>
      <c r="CKP120" s="19"/>
      <c r="CKQ120" s="19"/>
      <c r="CKR120" s="19"/>
      <c r="CKS120" s="19"/>
      <c r="CKT120" s="197"/>
      <c r="CKU120" s="196"/>
      <c r="CKV120" s="196"/>
      <c r="CKW120" s="195"/>
      <c r="CKX120" s="196"/>
      <c r="CKY120" s="195"/>
      <c r="CKZ120" s="195"/>
      <c r="CLA120" s="195"/>
      <c r="CLB120" s="18"/>
      <c r="CLC120" s="19"/>
      <c r="CLD120" s="19"/>
      <c r="CLE120" s="19"/>
      <c r="CLF120" s="19"/>
      <c r="CLG120" s="19"/>
      <c r="CLH120" s="19"/>
      <c r="CLI120" s="19"/>
      <c r="CLJ120" s="197"/>
      <c r="CLK120" s="196"/>
      <c r="CLL120" s="196"/>
      <c r="CLM120" s="195"/>
      <c r="CLN120" s="196"/>
      <c r="CLO120" s="195"/>
      <c r="CLP120" s="195"/>
      <c r="CLQ120" s="195"/>
      <c r="CLR120" s="18"/>
      <c r="CLS120" s="19"/>
      <c r="CLT120" s="19"/>
      <c r="CLU120" s="19"/>
      <c r="CLV120" s="19"/>
      <c r="CLW120" s="19"/>
      <c r="CLX120" s="19"/>
      <c r="CLY120" s="19"/>
      <c r="CLZ120" s="197"/>
      <c r="CMA120" s="196"/>
      <c r="CMB120" s="196"/>
      <c r="CMC120" s="195"/>
      <c r="CMD120" s="196"/>
      <c r="CME120" s="195"/>
      <c r="CMF120" s="195"/>
      <c r="CMG120" s="195"/>
      <c r="CMH120" s="18"/>
      <c r="CMI120" s="19"/>
      <c r="CMJ120" s="19"/>
      <c r="CMK120" s="19"/>
      <c r="CML120" s="19"/>
      <c r="CMM120" s="19"/>
      <c r="CMN120" s="19"/>
      <c r="CMO120" s="19"/>
      <c r="CMP120" s="197"/>
      <c r="CMQ120" s="196"/>
      <c r="CMR120" s="196"/>
      <c r="CMS120" s="195"/>
      <c r="CMT120" s="196"/>
      <c r="CMU120" s="195"/>
      <c r="CMV120" s="195"/>
      <c r="CMW120" s="195"/>
      <c r="CMX120" s="18"/>
      <c r="CMY120" s="19"/>
      <c r="CMZ120" s="19"/>
      <c r="CNA120" s="19"/>
      <c r="CNB120" s="19"/>
      <c r="CNC120" s="19"/>
      <c r="CND120" s="19"/>
      <c r="CNE120" s="19"/>
      <c r="CNF120" s="197"/>
      <c r="CNG120" s="196"/>
      <c r="CNH120" s="196"/>
      <c r="CNI120" s="195"/>
      <c r="CNJ120" s="196"/>
      <c r="CNK120" s="195"/>
      <c r="CNL120" s="195"/>
      <c r="CNM120" s="195"/>
      <c r="CNN120" s="18"/>
      <c r="CNO120" s="19"/>
      <c r="CNP120" s="19"/>
      <c r="CNQ120" s="19"/>
      <c r="CNR120" s="19"/>
      <c r="CNS120" s="19"/>
      <c r="CNT120" s="19"/>
      <c r="CNU120" s="19"/>
      <c r="CNV120" s="197"/>
      <c r="CNW120" s="196"/>
      <c r="CNX120" s="196"/>
      <c r="CNY120" s="195"/>
      <c r="CNZ120" s="196"/>
      <c r="COA120" s="195"/>
      <c r="COB120" s="195"/>
      <c r="COC120" s="195"/>
      <c r="COD120" s="18"/>
      <c r="COE120" s="19"/>
      <c r="COF120" s="19"/>
      <c r="COG120" s="19"/>
      <c r="COH120" s="19"/>
      <c r="COI120" s="19"/>
      <c r="COJ120" s="19"/>
      <c r="COK120" s="19"/>
      <c r="COL120" s="197"/>
      <c r="COM120" s="196"/>
      <c r="CON120" s="196"/>
      <c r="COO120" s="195"/>
      <c r="COP120" s="196"/>
      <c r="COQ120" s="195"/>
      <c r="COR120" s="195"/>
      <c r="COS120" s="195"/>
      <c r="COT120" s="18"/>
      <c r="COU120" s="19"/>
      <c r="COV120" s="19"/>
      <c r="COW120" s="19"/>
      <c r="COX120" s="19"/>
      <c r="COY120" s="19"/>
      <c r="COZ120" s="19"/>
      <c r="CPA120" s="19"/>
      <c r="CPB120" s="197"/>
      <c r="CPC120" s="196"/>
      <c r="CPD120" s="196"/>
      <c r="CPE120" s="195"/>
      <c r="CPF120" s="196"/>
      <c r="CPG120" s="195"/>
      <c r="CPH120" s="195"/>
      <c r="CPI120" s="195"/>
      <c r="CPJ120" s="18"/>
      <c r="CPK120" s="19"/>
      <c r="CPL120" s="19"/>
      <c r="CPM120" s="19"/>
      <c r="CPN120" s="19"/>
      <c r="CPO120" s="19"/>
      <c r="CPP120" s="19"/>
      <c r="CPQ120" s="19"/>
      <c r="CPR120" s="197"/>
      <c r="CPS120" s="196"/>
      <c r="CPT120" s="196"/>
      <c r="CPU120" s="195"/>
      <c r="CPV120" s="196"/>
      <c r="CPW120" s="195"/>
      <c r="CPX120" s="195"/>
      <c r="CPY120" s="195"/>
      <c r="CPZ120" s="18"/>
      <c r="CQA120" s="19"/>
      <c r="CQB120" s="19"/>
      <c r="CQC120" s="19"/>
      <c r="CQD120" s="19"/>
      <c r="CQE120" s="19"/>
      <c r="CQF120" s="19"/>
      <c r="CQG120" s="19"/>
      <c r="CQH120" s="197"/>
      <c r="CQI120" s="196"/>
      <c r="CQJ120" s="196"/>
      <c r="CQK120" s="195"/>
      <c r="CQL120" s="196"/>
      <c r="CQM120" s="195"/>
      <c r="CQN120" s="195"/>
      <c r="CQO120" s="195"/>
      <c r="CQP120" s="18"/>
      <c r="CQQ120" s="19"/>
      <c r="CQR120" s="19"/>
      <c r="CQS120" s="19"/>
      <c r="CQT120" s="19"/>
      <c r="CQU120" s="19"/>
      <c r="CQV120" s="19"/>
      <c r="CQW120" s="19"/>
      <c r="CQX120" s="197"/>
      <c r="CQY120" s="196"/>
      <c r="CQZ120" s="196"/>
      <c r="CRA120" s="195"/>
      <c r="CRB120" s="196"/>
      <c r="CRC120" s="195"/>
      <c r="CRD120" s="195"/>
      <c r="CRE120" s="195"/>
      <c r="CRF120" s="18"/>
      <c r="CRG120" s="19"/>
      <c r="CRH120" s="19"/>
      <c r="CRI120" s="19"/>
      <c r="CRJ120" s="19"/>
      <c r="CRK120" s="19"/>
      <c r="CRL120" s="19"/>
      <c r="CRM120" s="19"/>
      <c r="CRN120" s="197"/>
      <c r="CRO120" s="196"/>
      <c r="CRP120" s="196"/>
      <c r="CRQ120" s="195"/>
      <c r="CRR120" s="196"/>
      <c r="CRS120" s="195"/>
      <c r="CRT120" s="195"/>
      <c r="CRU120" s="195"/>
      <c r="CRV120" s="18"/>
      <c r="CRW120" s="19"/>
      <c r="CRX120" s="19"/>
      <c r="CRY120" s="19"/>
      <c r="CRZ120" s="19"/>
      <c r="CSA120" s="19"/>
      <c r="CSB120" s="19"/>
      <c r="CSC120" s="19"/>
      <c r="CSD120" s="197"/>
      <c r="CSE120" s="196"/>
      <c r="CSF120" s="196"/>
      <c r="CSG120" s="195"/>
      <c r="CSH120" s="196"/>
      <c r="CSI120" s="195"/>
      <c r="CSJ120" s="195"/>
      <c r="CSK120" s="195"/>
      <c r="CSL120" s="18"/>
      <c r="CSM120" s="19"/>
      <c r="CSN120" s="19"/>
      <c r="CSO120" s="19"/>
      <c r="CSP120" s="19"/>
      <c r="CSQ120" s="19"/>
      <c r="CSR120" s="19"/>
      <c r="CSS120" s="19"/>
      <c r="CST120" s="197"/>
      <c r="CSU120" s="196"/>
      <c r="CSV120" s="196"/>
      <c r="CSW120" s="195"/>
      <c r="CSX120" s="196"/>
      <c r="CSY120" s="195"/>
      <c r="CSZ120" s="195"/>
      <c r="CTA120" s="195"/>
      <c r="CTB120" s="18"/>
      <c r="CTC120" s="19"/>
      <c r="CTD120" s="19"/>
      <c r="CTE120" s="19"/>
      <c r="CTF120" s="19"/>
      <c r="CTG120" s="19"/>
      <c r="CTH120" s="19"/>
      <c r="CTI120" s="19"/>
      <c r="CTJ120" s="197"/>
      <c r="CTK120" s="196"/>
      <c r="CTL120" s="196"/>
      <c r="CTM120" s="195"/>
      <c r="CTN120" s="196"/>
      <c r="CTO120" s="195"/>
      <c r="CTP120" s="195"/>
      <c r="CTQ120" s="195"/>
      <c r="CTR120" s="18"/>
      <c r="CTS120" s="19"/>
      <c r="CTT120" s="19"/>
      <c r="CTU120" s="19"/>
      <c r="CTV120" s="19"/>
      <c r="CTW120" s="19"/>
      <c r="CTX120" s="19"/>
      <c r="CTY120" s="19"/>
      <c r="CTZ120" s="197"/>
      <c r="CUA120" s="196"/>
      <c r="CUB120" s="196"/>
      <c r="CUC120" s="195"/>
      <c r="CUD120" s="196"/>
      <c r="CUE120" s="195"/>
      <c r="CUF120" s="195"/>
      <c r="CUG120" s="195"/>
      <c r="CUH120" s="18"/>
      <c r="CUI120" s="19"/>
      <c r="CUJ120" s="19"/>
      <c r="CUK120" s="19"/>
      <c r="CUL120" s="19"/>
      <c r="CUM120" s="19"/>
      <c r="CUN120" s="19"/>
      <c r="CUO120" s="19"/>
      <c r="CUP120" s="197"/>
      <c r="CUQ120" s="196"/>
      <c r="CUR120" s="196"/>
      <c r="CUS120" s="195"/>
      <c r="CUT120" s="196"/>
      <c r="CUU120" s="195"/>
      <c r="CUV120" s="195"/>
      <c r="CUW120" s="195"/>
      <c r="CUX120" s="18"/>
      <c r="CUY120" s="19"/>
      <c r="CUZ120" s="19"/>
      <c r="CVA120" s="19"/>
      <c r="CVB120" s="19"/>
      <c r="CVC120" s="19"/>
      <c r="CVD120" s="19"/>
      <c r="CVE120" s="19"/>
      <c r="CVF120" s="197"/>
      <c r="CVG120" s="196"/>
      <c r="CVH120" s="196"/>
      <c r="CVI120" s="195"/>
      <c r="CVJ120" s="196"/>
      <c r="CVK120" s="195"/>
      <c r="CVL120" s="195"/>
      <c r="CVM120" s="195"/>
      <c r="CVN120" s="18"/>
      <c r="CVO120" s="19"/>
      <c r="CVP120" s="19"/>
      <c r="CVQ120" s="19"/>
      <c r="CVR120" s="19"/>
      <c r="CVS120" s="19"/>
      <c r="CVT120" s="19"/>
      <c r="CVU120" s="19"/>
      <c r="CVV120" s="197"/>
      <c r="CVW120" s="196"/>
      <c r="CVX120" s="196"/>
      <c r="CVY120" s="195"/>
      <c r="CVZ120" s="196"/>
      <c r="CWA120" s="195"/>
      <c r="CWB120" s="195"/>
      <c r="CWC120" s="195"/>
      <c r="CWD120" s="18"/>
      <c r="CWE120" s="19"/>
      <c r="CWF120" s="19"/>
      <c r="CWG120" s="19"/>
      <c r="CWH120" s="19"/>
      <c r="CWI120" s="19"/>
      <c r="CWJ120" s="19"/>
      <c r="CWK120" s="19"/>
      <c r="CWL120" s="197"/>
      <c r="CWM120" s="196"/>
      <c r="CWN120" s="196"/>
      <c r="CWO120" s="195"/>
      <c r="CWP120" s="196"/>
      <c r="CWQ120" s="195"/>
      <c r="CWR120" s="195"/>
      <c r="CWS120" s="195"/>
      <c r="CWT120" s="18"/>
      <c r="CWU120" s="19"/>
      <c r="CWV120" s="19"/>
      <c r="CWW120" s="19"/>
      <c r="CWX120" s="19"/>
      <c r="CWY120" s="19"/>
      <c r="CWZ120" s="19"/>
      <c r="CXA120" s="19"/>
      <c r="CXB120" s="197"/>
      <c r="CXC120" s="196"/>
      <c r="CXD120" s="196"/>
      <c r="CXE120" s="195"/>
      <c r="CXF120" s="196"/>
      <c r="CXG120" s="195"/>
      <c r="CXH120" s="195"/>
      <c r="CXI120" s="195"/>
      <c r="CXJ120" s="18"/>
      <c r="CXK120" s="19"/>
      <c r="CXL120" s="19"/>
      <c r="CXM120" s="19"/>
      <c r="CXN120" s="19"/>
      <c r="CXO120" s="19"/>
      <c r="CXP120" s="19"/>
      <c r="CXQ120" s="19"/>
      <c r="CXR120" s="197"/>
      <c r="CXS120" s="196"/>
      <c r="CXT120" s="196"/>
      <c r="CXU120" s="195"/>
      <c r="CXV120" s="196"/>
      <c r="CXW120" s="195"/>
      <c r="CXX120" s="195"/>
      <c r="CXY120" s="195"/>
      <c r="CXZ120" s="18"/>
      <c r="CYA120" s="19"/>
      <c r="CYB120" s="19"/>
      <c r="CYC120" s="19"/>
      <c r="CYD120" s="19"/>
      <c r="CYE120" s="19"/>
      <c r="CYF120" s="19"/>
      <c r="CYG120" s="19"/>
      <c r="CYH120" s="197"/>
      <c r="CYI120" s="196"/>
      <c r="CYJ120" s="196"/>
      <c r="CYK120" s="195"/>
      <c r="CYL120" s="196"/>
      <c r="CYM120" s="195"/>
      <c r="CYN120" s="195"/>
      <c r="CYO120" s="195"/>
      <c r="CYP120" s="18"/>
      <c r="CYQ120" s="19"/>
      <c r="CYR120" s="19"/>
      <c r="CYS120" s="19"/>
      <c r="CYT120" s="19"/>
      <c r="CYU120" s="19"/>
      <c r="CYV120" s="19"/>
      <c r="CYW120" s="19"/>
      <c r="CYX120" s="197"/>
      <c r="CYY120" s="196"/>
      <c r="CYZ120" s="196"/>
      <c r="CZA120" s="195"/>
      <c r="CZB120" s="196"/>
      <c r="CZC120" s="195"/>
      <c r="CZD120" s="195"/>
      <c r="CZE120" s="195"/>
      <c r="CZF120" s="18"/>
      <c r="CZG120" s="19"/>
      <c r="CZH120" s="19"/>
      <c r="CZI120" s="19"/>
      <c r="CZJ120" s="19"/>
      <c r="CZK120" s="19"/>
      <c r="CZL120" s="19"/>
      <c r="CZM120" s="19"/>
      <c r="CZN120" s="197"/>
      <c r="CZO120" s="196"/>
      <c r="CZP120" s="196"/>
      <c r="CZQ120" s="195"/>
      <c r="CZR120" s="196"/>
      <c r="CZS120" s="195"/>
      <c r="CZT120" s="195"/>
      <c r="CZU120" s="195"/>
      <c r="CZV120" s="18"/>
      <c r="CZW120" s="19"/>
      <c r="CZX120" s="19"/>
      <c r="CZY120" s="19"/>
      <c r="CZZ120" s="19"/>
      <c r="DAA120" s="19"/>
      <c r="DAB120" s="19"/>
      <c r="DAC120" s="19"/>
      <c r="DAD120" s="197"/>
      <c r="DAE120" s="196"/>
      <c r="DAF120" s="196"/>
      <c r="DAG120" s="195"/>
      <c r="DAH120" s="196"/>
      <c r="DAI120" s="195"/>
      <c r="DAJ120" s="195"/>
      <c r="DAK120" s="195"/>
      <c r="DAL120" s="18"/>
      <c r="DAM120" s="19"/>
      <c r="DAN120" s="19"/>
      <c r="DAO120" s="19"/>
      <c r="DAP120" s="19"/>
      <c r="DAQ120" s="19"/>
      <c r="DAR120" s="19"/>
      <c r="DAS120" s="19"/>
      <c r="DAT120" s="197"/>
      <c r="DAU120" s="196"/>
      <c r="DAV120" s="196"/>
      <c r="DAW120" s="195"/>
      <c r="DAX120" s="196"/>
      <c r="DAY120" s="195"/>
      <c r="DAZ120" s="195"/>
      <c r="DBA120" s="195"/>
      <c r="DBB120" s="18"/>
      <c r="DBC120" s="19"/>
      <c r="DBD120" s="19"/>
      <c r="DBE120" s="19"/>
      <c r="DBF120" s="19"/>
      <c r="DBG120" s="19"/>
      <c r="DBH120" s="19"/>
      <c r="DBI120" s="19"/>
      <c r="DBJ120" s="197"/>
      <c r="DBK120" s="196"/>
      <c r="DBL120" s="196"/>
      <c r="DBM120" s="195"/>
      <c r="DBN120" s="196"/>
      <c r="DBO120" s="195"/>
      <c r="DBP120" s="195"/>
      <c r="DBQ120" s="195"/>
      <c r="DBR120" s="18"/>
      <c r="DBS120" s="19"/>
      <c r="DBT120" s="19"/>
      <c r="DBU120" s="19"/>
      <c r="DBV120" s="19"/>
      <c r="DBW120" s="19"/>
      <c r="DBX120" s="19"/>
      <c r="DBY120" s="19"/>
      <c r="DBZ120" s="197"/>
      <c r="DCA120" s="196"/>
      <c r="DCB120" s="196"/>
      <c r="DCC120" s="195"/>
      <c r="DCD120" s="196"/>
      <c r="DCE120" s="195"/>
      <c r="DCF120" s="195"/>
      <c r="DCG120" s="195"/>
      <c r="DCH120" s="18"/>
      <c r="DCI120" s="19"/>
      <c r="DCJ120" s="19"/>
      <c r="DCK120" s="19"/>
      <c r="DCL120" s="19"/>
      <c r="DCM120" s="19"/>
      <c r="DCN120" s="19"/>
      <c r="DCO120" s="19"/>
      <c r="DCP120" s="197"/>
      <c r="DCQ120" s="196"/>
      <c r="DCR120" s="196"/>
      <c r="DCS120" s="195"/>
      <c r="DCT120" s="196"/>
      <c r="DCU120" s="195"/>
      <c r="DCV120" s="195"/>
      <c r="DCW120" s="195"/>
      <c r="DCX120" s="18"/>
      <c r="DCY120" s="19"/>
      <c r="DCZ120" s="19"/>
      <c r="DDA120" s="19"/>
      <c r="DDB120" s="19"/>
      <c r="DDC120" s="19"/>
      <c r="DDD120" s="19"/>
      <c r="DDE120" s="19"/>
      <c r="DDF120" s="197"/>
      <c r="DDG120" s="196"/>
      <c r="DDH120" s="196"/>
      <c r="DDI120" s="195"/>
      <c r="DDJ120" s="196"/>
      <c r="DDK120" s="195"/>
      <c r="DDL120" s="195"/>
      <c r="DDM120" s="195"/>
      <c r="DDN120" s="18"/>
      <c r="DDO120" s="19"/>
      <c r="DDP120" s="19"/>
      <c r="DDQ120" s="19"/>
      <c r="DDR120" s="19"/>
      <c r="DDS120" s="19"/>
      <c r="DDT120" s="19"/>
      <c r="DDU120" s="19"/>
      <c r="DDV120" s="197"/>
      <c r="DDW120" s="196"/>
      <c r="DDX120" s="196"/>
      <c r="DDY120" s="195"/>
      <c r="DDZ120" s="196"/>
      <c r="DEA120" s="195"/>
      <c r="DEB120" s="195"/>
      <c r="DEC120" s="195"/>
      <c r="DED120" s="18"/>
      <c r="DEE120" s="19"/>
      <c r="DEF120" s="19"/>
      <c r="DEG120" s="19"/>
      <c r="DEH120" s="19"/>
      <c r="DEI120" s="19"/>
      <c r="DEJ120" s="19"/>
      <c r="DEK120" s="19"/>
      <c r="DEL120" s="197"/>
      <c r="DEM120" s="196"/>
      <c r="DEN120" s="196"/>
      <c r="DEO120" s="195"/>
      <c r="DEP120" s="196"/>
      <c r="DEQ120" s="195"/>
      <c r="DER120" s="195"/>
      <c r="DES120" s="195"/>
      <c r="DET120" s="18"/>
      <c r="DEU120" s="19"/>
      <c r="DEV120" s="19"/>
      <c r="DEW120" s="19"/>
      <c r="DEX120" s="19"/>
      <c r="DEY120" s="19"/>
      <c r="DEZ120" s="19"/>
      <c r="DFA120" s="19"/>
      <c r="DFB120" s="197"/>
      <c r="DFC120" s="196"/>
      <c r="DFD120" s="196"/>
      <c r="DFE120" s="195"/>
      <c r="DFF120" s="196"/>
      <c r="DFG120" s="195"/>
      <c r="DFH120" s="195"/>
      <c r="DFI120" s="195"/>
      <c r="DFJ120" s="18"/>
      <c r="DFK120" s="19"/>
      <c r="DFL120" s="19"/>
      <c r="DFM120" s="19"/>
      <c r="DFN120" s="19"/>
      <c r="DFO120" s="19"/>
      <c r="DFP120" s="19"/>
      <c r="DFQ120" s="19"/>
      <c r="DFR120" s="197"/>
      <c r="DFS120" s="196"/>
      <c r="DFT120" s="196"/>
      <c r="DFU120" s="195"/>
      <c r="DFV120" s="196"/>
      <c r="DFW120" s="195"/>
      <c r="DFX120" s="195"/>
      <c r="DFY120" s="195"/>
      <c r="DFZ120" s="18"/>
      <c r="DGA120" s="19"/>
      <c r="DGB120" s="19"/>
      <c r="DGC120" s="19"/>
      <c r="DGD120" s="19"/>
      <c r="DGE120" s="19"/>
      <c r="DGF120" s="19"/>
      <c r="DGG120" s="19"/>
      <c r="DGH120" s="197"/>
      <c r="DGI120" s="196"/>
      <c r="DGJ120" s="196"/>
      <c r="DGK120" s="195"/>
      <c r="DGL120" s="196"/>
      <c r="DGM120" s="195"/>
      <c r="DGN120" s="195"/>
      <c r="DGO120" s="195"/>
      <c r="DGP120" s="18"/>
      <c r="DGQ120" s="19"/>
      <c r="DGR120" s="19"/>
      <c r="DGS120" s="19"/>
      <c r="DGT120" s="19"/>
      <c r="DGU120" s="19"/>
      <c r="DGV120" s="19"/>
      <c r="DGW120" s="19"/>
      <c r="DGX120" s="197"/>
      <c r="DGY120" s="196"/>
      <c r="DGZ120" s="196"/>
      <c r="DHA120" s="195"/>
      <c r="DHB120" s="196"/>
      <c r="DHC120" s="195"/>
      <c r="DHD120" s="195"/>
      <c r="DHE120" s="195"/>
      <c r="DHF120" s="18"/>
      <c r="DHG120" s="19"/>
      <c r="DHH120" s="19"/>
      <c r="DHI120" s="19"/>
      <c r="DHJ120" s="19"/>
      <c r="DHK120" s="19"/>
      <c r="DHL120" s="19"/>
      <c r="DHM120" s="19"/>
      <c r="DHN120" s="197"/>
      <c r="DHO120" s="196"/>
      <c r="DHP120" s="196"/>
      <c r="DHQ120" s="195"/>
      <c r="DHR120" s="196"/>
      <c r="DHS120" s="195"/>
      <c r="DHT120" s="195"/>
      <c r="DHU120" s="195"/>
      <c r="DHV120" s="18"/>
      <c r="DHW120" s="19"/>
      <c r="DHX120" s="19"/>
      <c r="DHY120" s="19"/>
      <c r="DHZ120" s="19"/>
      <c r="DIA120" s="19"/>
      <c r="DIB120" s="19"/>
      <c r="DIC120" s="19"/>
      <c r="DID120" s="197"/>
      <c r="DIE120" s="196"/>
      <c r="DIF120" s="196"/>
      <c r="DIG120" s="195"/>
      <c r="DIH120" s="196"/>
      <c r="DII120" s="195"/>
      <c r="DIJ120" s="195"/>
      <c r="DIK120" s="195"/>
      <c r="DIL120" s="18"/>
      <c r="DIM120" s="19"/>
      <c r="DIN120" s="19"/>
      <c r="DIO120" s="19"/>
      <c r="DIP120" s="19"/>
      <c r="DIQ120" s="19"/>
      <c r="DIR120" s="19"/>
      <c r="DIS120" s="19"/>
      <c r="DIT120" s="197"/>
      <c r="DIU120" s="196"/>
      <c r="DIV120" s="196"/>
      <c r="DIW120" s="195"/>
      <c r="DIX120" s="196"/>
      <c r="DIY120" s="195"/>
      <c r="DIZ120" s="195"/>
      <c r="DJA120" s="195"/>
      <c r="DJB120" s="18"/>
      <c r="DJC120" s="19"/>
      <c r="DJD120" s="19"/>
      <c r="DJE120" s="19"/>
      <c r="DJF120" s="19"/>
      <c r="DJG120" s="19"/>
      <c r="DJH120" s="19"/>
      <c r="DJI120" s="19"/>
      <c r="DJJ120" s="197"/>
      <c r="DJK120" s="196"/>
      <c r="DJL120" s="196"/>
      <c r="DJM120" s="195"/>
      <c r="DJN120" s="196"/>
      <c r="DJO120" s="195"/>
      <c r="DJP120" s="195"/>
      <c r="DJQ120" s="195"/>
      <c r="DJR120" s="18"/>
      <c r="DJS120" s="19"/>
      <c r="DJT120" s="19"/>
      <c r="DJU120" s="19"/>
      <c r="DJV120" s="19"/>
      <c r="DJW120" s="19"/>
      <c r="DJX120" s="19"/>
      <c r="DJY120" s="19"/>
      <c r="DJZ120" s="197"/>
      <c r="DKA120" s="196"/>
      <c r="DKB120" s="196"/>
      <c r="DKC120" s="195"/>
      <c r="DKD120" s="196"/>
      <c r="DKE120" s="195"/>
      <c r="DKF120" s="195"/>
      <c r="DKG120" s="195"/>
      <c r="DKH120" s="18"/>
      <c r="DKI120" s="19"/>
      <c r="DKJ120" s="19"/>
      <c r="DKK120" s="19"/>
      <c r="DKL120" s="19"/>
      <c r="DKM120" s="19"/>
      <c r="DKN120" s="19"/>
      <c r="DKO120" s="19"/>
      <c r="DKP120" s="197"/>
      <c r="DKQ120" s="196"/>
      <c r="DKR120" s="196"/>
      <c r="DKS120" s="195"/>
      <c r="DKT120" s="196"/>
      <c r="DKU120" s="195"/>
      <c r="DKV120" s="195"/>
      <c r="DKW120" s="195"/>
      <c r="DKX120" s="18"/>
      <c r="DKY120" s="19"/>
      <c r="DKZ120" s="19"/>
      <c r="DLA120" s="19"/>
      <c r="DLB120" s="19"/>
      <c r="DLC120" s="19"/>
      <c r="DLD120" s="19"/>
      <c r="DLE120" s="19"/>
      <c r="DLF120" s="197"/>
      <c r="DLG120" s="196"/>
      <c r="DLH120" s="196"/>
      <c r="DLI120" s="195"/>
      <c r="DLJ120" s="196"/>
      <c r="DLK120" s="195"/>
      <c r="DLL120" s="195"/>
      <c r="DLM120" s="195"/>
      <c r="DLN120" s="18"/>
      <c r="DLO120" s="19"/>
      <c r="DLP120" s="19"/>
      <c r="DLQ120" s="19"/>
      <c r="DLR120" s="19"/>
      <c r="DLS120" s="19"/>
      <c r="DLT120" s="19"/>
      <c r="DLU120" s="19"/>
      <c r="DLV120" s="197"/>
      <c r="DLW120" s="196"/>
      <c r="DLX120" s="196"/>
      <c r="DLY120" s="195"/>
      <c r="DLZ120" s="196"/>
      <c r="DMA120" s="195"/>
      <c r="DMB120" s="195"/>
      <c r="DMC120" s="195"/>
      <c r="DMD120" s="18"/>
      <c r="DME120" s="19"/>
      <c r="DMF120" s="19"/>
      <c r="DMG120" s="19"/>
      <c r="DMH120" s="19"/>
      <c r="DMI120" s="19"/>
      <c r="DMJ120" s="19"/>
      <c r="DMK120" s="19"/>
      <c r="DML120" s="197"/>
      <c r="DMM120" s="196"/>
      <c r="DMN120" s="196"/>
      <c r="DMO120" s="195"/>
      <c r="DMP120" s="196"/>
      <c r="DMQ120" s="195"/>
      <c r="DMR120" s="195"/>
      <c r="DMS120" s="195"/>
      <c r="DMT120" s="18"/>
      <c r="DMU120" s="19"/>
      <c r="DMV120" s="19"/>
      <c r="DMW120" s="19"/>
      <c r="DMX120" s="19"/>
      <c r="DMY120" s="19"/>
      <c r="DMZ120" s="19"/>
      <c r="DNA120" s="19"/>
      <c r="DNB120" s="197"/>
      <c r="DNC120" s="196"/>
      <c r="DND120" s="196"/>
      <c r="DNE120" s="195"/>
      <c r="DNF120" s="196"/>
      <c r="DNG120" s="195"/>
      <c r="DNH120" s="195"/>
      <c r="DNI120" s="195"/>
      <c r="DNJ120" s="18"/>
      <c r="DNK120" s="19"/>
      <c r="DNL120" s="19"/>
      <c r="DNM120" s="19"/>
      <c r="DNN120" s="19"/>
      <c r="DNO120" s="19"/>
      <c r="DNP120" s="19"/>
      <c r="DNQ120" s="19"/>
      <c r="DNR120" s="197"/>
      <c r="DNS120" s="196"/>
      <c r="DNT120" s="196"/>
      <c r="DNU120" s="195"/>
      <c r="DNV120" s="196"/>
      <c r="DNW120" s="195"/>
      <c r="DNX120" s="195"/>
      <c r="DNY120" s="195"/>
      <c r="DNZ120" s="18"/>
      <c r="DOA120" s="19"/>
      <c r="DOB120" s="19"/>
      <c r="DOC120" s="19"/>
      <c r="DOD120" s="19"/>
      <c r="DOE120" s="19"/>
      <c r="DOF120" s="19"/>
      <c r="DOG120" s="19"/>
      <c r="DOH120" s="197"/>
      <c r="DOI120" s="196"/>
      <c r="DOJ120" s="196"/>
      <c r="DOK120" s="195"/>
      <c r="DOL120" s="196"/>
      <c r="DOM120" s="195"/>
      <c r="DON120" s="195"/>
      <c r="DOO120" s="195"/>
      <c r="DOP120" s="18"/>
      <c r="DOQ120" s="19"/>
      <c r="DOR120" s="19"/>
      <c r="DOS120" s="19"/>
      <c r="DOT120" s="19"/>
      <c r="DOU120" s="19"/>
      <c r="DOV120" s="19"/>
      <c r="DOW120" s="19"/>
      <c r="DOX120" s="197"/>
      <c r="DOY120" s="196"/>
      <c r="DOZ120" s="196"/>
      <c r="DPA120" s="195"/>
      <c r="DPB120" s="196"/>
      <c r="DPC120" s="195"/>
      <c r="DPD120" s="195"/>
      <c r="DPE120" s="195"/>
      <c r="DPF120" s="18"/>
      <c r="DPG120" s="19"/>
      <c r="DPH120" s="19"/>
      <c r="DPI120" s="19"/>
      <c r="DPJ120" s="19"/>
      <c r="DPK120" s="19"/>
      <c r="DPL120" s="19"/>
      <c r="DPM120" s="19"/>
      <c r="DPN120" s="197"/>
      <c r="DPO120" s="196"/>
      <c r="DPP120" s="196"/>
      <c r="DPQ120" s="195"/>
      <c r="DPR120" s="196"/>
      <c r="DPS120" s="195"/>
      <c r="DPT120" s="195"/>
      <c r="DPU120" s="195"/>
      <c r="DPV120" s="18"/>
      <c r="DPW120" s="19"/>
      <c r="DPX120" s="19"/>
      <c r="DPY120" s="19"/>
      <c r="DPZ120" s="19"/>
      <c r="DQA120" s="19"/>
      <c r="DQB120" s="19"/>
      <c r="DQC120" s="19"/>
      <c r="DQD120" s="197"/>
      <c r="DQE120" s="196"/>
      <c r="DQF120" s="196"/>
      <c r="DQG120" s="195"/>
      <c r="DQH120" s="196"/>
      <c r="DQI120" s="195"/>
      <c r="DQJ120" s="195"/>
      <c r="DQK120" s="195"/>
      <c r="DQL120" s="18"/>
      <c r="DQM120" s="19"/>
      <c r="DQN120" s="19"/>
      <c r="DQO120" s="19"/>
      <c r="DQP120" s="19"/>
      <c r="DQQ120" s="19"/>
      <c r="DQR120" s="19"/>
      <c r="DQS120" s="19"/>
      <c r="DQT120" s="197"/>
      <c r="DQU120" s="196"/>
      <c r="DQV120" s="196"/>
      <c r="DQW120" s="195"/>
      <c r="DQX120" s="196"/>
      <c r="DQY120" s="195"/>
      <c r="DQZ120" s="195"/>
      <c r="DRA120" s="195"/>
      <c r="DRB120" s="18"/>
      <c r="DRC120" s="19"/>
      <c r="DRD120" s="19"/>
      <c r="DRE120" s="19"/>
      <c r="DRF120" s="19"/>
      <c r="DRG120" s="19"/>
      <c r="DRH120" s="19"/>
      <c r="DRI120" s="19"/>
      <c r="DRJ120" s="197"/>
      <c r="DRK120" s="196"/>
      <c r="DRL120" s="196"/>
      <c r="DRM120" s="195"/>
      <c r="DRN120" s="196"/>
      <c r="DRO120" s="195"/>
      <c r="DRP120" s="195"/>
      <c r="DRQ120" s="195"/>
      <c r="DRR120" s="18"/>
      <c r="DRS120" s="19"/>
      <c r="DRT120" s="19"/>
      <c r="DRU120" s="19"/>
      <c r="DRV120" s="19"/>
      <c r="DRW120" s="19"/>
      <c r="DRX120" s="19"/>
      <c r="DRY120" s="19"/>
      <c r="DRZ120" s="197"/>
      <c r="DSA120" s="196"/>
      <c r="DSB120" s="196"/>
      <c r="DSC120" s="195"/>
      <c r="DSD120" s="196"/>
      <c r="DSE120" s="195"/>
      <c r="DSF120" s="195"/>
      <c r="DSG120" s="195"/>
      <c r="DSH120" s="18"/>
      <c r="DSI120" s="19"/>
      <c r="DSJ120" s="19"/>
      <c r="DSK120" s="19"/>
      <c r="DSL120" s="19"/>
      <c r="DSM120" s="19"/>
      <c r="DSN120" s="19"/>
      <c r="DSO120" s="19"/>
      <c r="DSP120" s="197"/>
      <c r="DSQ120" s="196"/>
      <c r="DSR120" s="196"/>
      <c r="DSS120" s="195"/>
      <c r="DST120" s="196"/>
      <c r="DSU120" s="195"/>
      <c r="DSV120" s="195"/>
      <c r="DSW120" s="195"/>
      <c r="DSX120" s="18"/>
      <c r="DSY120" s="19"/>
      <c r="DSZ120" s="19"/>
      <c r="DTA120" s="19"/>
      <c r="DTB120" s="19"/>
      <c r="DTC120" s="19"/>
      <c r="DTD120" s="19"/>
      <c r="DTE120" s="19"/>
      <c r="DTF120" s="197"/>
      <c r="DTG120" s="196"/>
      <c r="DTH120" s="196"/>
      <c r="DTI120" s="195"/>
      <c r="DTJ120" s="196"/>
      <c r="DTK120" s="195"/>
      <c r="DTL120" s="195"/>
      <c r="DTM120" s="195"/>
      <c r="DTN120" s="18"/>
      <c r="DTO120" s="19"/>
      <c r="DTP120" s="19"/>
      <c r="DTQ120" s="19"/>
      <c r="DTR120" s="19"/>
      <c r="DTS120" s="19"/>
      <c r="DTT120" s="19"/>
      <c r="DTU120" s="19"/>
      <c r="DTV120" s="197"/>
      <c r="DTW120" s="196"/>
      <c r="DTX120" s="196"/>
      <c r="DTY120" s="195"/>
      <c r="DTZ120" s="196"/>
      <c r="DUA120" s="195"/>
      <c r="DUB120" s="195"/>
      <c r="DUC120" s="195"/>
      <c r="DUD120" s="18"/>
      <c r="DUE120" s="19"/>
      <c r="DUF120" s="19"/>
      <c r="DUG120" s="19"/>
      <c r="DUH120" s="19"/>
      <c r="DUI120" s="19"/>
      <c r="DUJ120" s="19"/>
      <c r="DUK120" s="19"/>
      <c r="DUL120" s="197"/>
      <c r="DUM120" s="196"/>
      <c r="DUN120" s="196"/>
      <c r="DUO120" s="195"/>
      <c r="DUP120" s="196"/>
      <c r="DUQ120" s="195"/>
      <c r="DUR120" s="195"/>
      <c r="DUS120" s="195"/>
      <c r="DUT120" s="18"/>
      <c r="DUU120" s="19"/>
      <c r="DUV120" s="19"/>
      <c r="DUW120" s="19"/>
      <c r="DUX120" s="19"/>
      <c r="DUY120" s="19"/>
      <c r="DUZ120" s="19"/>
      <c r="DVA120" s="19"/>
      <c r="DVB120" s="197"/>
      <c r="DVC120" s="196"/>
      <c r="DVD120" s="196"/>
      <c r="DVE120" s="195"/>
      <c r="DVF120" s="196"/>
      <c r="DVG120" s="195"/>
      <c r="DVH120" s="195"/>
      <c r="DVI120" s="195"/>
      <c r="DVJ120" s="18"/>
      <c r="DVK120" s="19"/>
      <c r="DVL120" s="19"/>
      <c r="DVM120" s="19"/>
      <c r="DVN120" s="19"/>
      <c r="DVO120" s="19"/>
      <c r="DVP120" s="19"/>
      <c r="DVQ120" s="19"/>
      <c r="DVR120" s="197"/>
      <c r="DVS120" s="196"/>
      <c r="DVT120" s="196"/>
      <c r="DVU120" s="195"/>
      <c r="DVV120" s="196"/>
      <c r="DVW120" s="195"/>
      <c r="DVX120" s="195"/>
      <c r="DVY120" s="195"/>
      <c r="DVZ120" s="18"/>
      <c r="DWA120" s="19"/>
      <c r="DWB120" s="19"/>
      <c r="DWC120" s="19"/>
      <c r="DWD120" s="19"/>
      <c r="DWE120" s="19"/>
      <c r="DWF120" s="19"/>
      <c r="DWG120" s="19"/>
      <c r="DWH120" s="197"/>
      <c r="DWI120" s="196"/>
      <c r="DWJ120" s="196"/>
      <c r="DWK120" s="195"/>
      <c r="DWL120" s="196"/>
      <c r="DWM120" s="195"/>
      <c r="DWN120" s="195"/>
      <c r="DWO120" s="195"/>
      <c r="DWP120" s="18"/>
      <c r="DWQ120" s="19"/>
      <c r="DWR120" s="19"/>
      <c r="DWS120" s="19"/>
      <c r="DWT120" s="19"/>
      <c r="DWU120" s="19"/>
      <c r="DWV120" s="19"/>
      <c r="DWW120" s="19"/>
      <c r="DWX120" s="197"/>
      <c r="DWY120" s="196"/>
      <c r="DWZ120" s="196"/>
      <c r="DXA120" s="195"/>
      <c r="DXB120" s="196"/>
      <c r="DXC120" s="195"/>
      <c r="DXD120" s="195"/>
      <c r="DXE120" s="195"/>
      <c r="DXF120" s="18"/>
      <c r="DXG120" s="19"/>
      <c r="DXH120" s="19"/>
      <c r="DXI120" s="19"/>
      <c r="DXJ120" s="19"/>
      <c r="DXK120" s="19"/>
      <c r="DXL120" s="19"/>
      <c r="DXM120" s="19"/>
      <c r="DXN120" s="197"/>
      <c r="DXO120" s="196"/>
      <c r="DXP120" s="196"/>
      <c r="DXQ120" s="195"/>
      <c r="DXR120" s="196"/>
      <c r="DXS120" s="195"/>
      <c r="DXT120" s="195"/>
      <c r="DXU120" s="195"/>
      <c r="DXV120" s="18"/>
      <c r="DXW120" s="19"/>
      <c r="DXX120" s="19"/>
      <c r="DXY120" s="19"/>
      <c r="DXZ120" s="19"/>
      <c r="DYA120" s="19"/>
      <c r="DYB120" s="19"/>
      <c r="DYC120" s="19"/>
      <c r="DYD120" s="197"/>
      <c r="DYE120" s="196"/>
      <c r="DYF120" s="196"/>
      <c r="DYG120" s="195"/>
      <c r="DYH120" s="196"/>
      <c r="DYI120" s="195"/>
      <c r="DYJ120" s="195"/>
      <c r="DYK120" s="195"/>
      <c r="DYL120" s="18"/>
      <c r="DYM120" s="19"/>
      <c r="DYN120" s="19"/>
      <c r="DYO120" s="19"/>
      <c r="DYP120" s="19"/>
      <c r="DYQ120" s="19"/>
      <c r="DYR120" s="19"/>
      <c r="DYS120" s="19"/>
      <c r="DYT120" s="197"/>
      <c r="DYU120" s="196"/>
      <c r="DYV120" s="196"/>
      <c r="DYW120" s="195"/>
      <c r="DYX120" s="196"/>
      <c r="DYY120" s="195"/>
      <c r="DYZ120" s="195"/>
      <c r="DZA120" s="195"/>
      <c r="DZB120" s="18"/>
      <c r="DZC120" s="19"/>
      <c r="DZD120" s="19"/>
      <c r="DZE120" s="19"/>
      <c r="DZF120" s="19"/>
      <c r="DZG120" s="19"/>
      <c r="DZH120" s="19"/>
      <c r="DZI120" s="19"/>
      <c r="DZJ120" s="197"/>
      <c r="DZK120" s="196"/>
      <c r="DZL120" s="196"/>
      <c r="DZM120" s="195"/>
      <c r="DZN120" s="196"/>
      <c r="DZO120" s="195"/>
      <c r="DZP120" s="195"/>
      <c r="DZQ120" s="195"/>
      <c r="DZR120" s="18"/>
      <c r="DZS120" s="19"/>
      <c r="DZT120" s="19"/>
      <c r="DZU120" s="19"/>
      <c r="DZV120" s="19"/>
      <c r="DZW120" s="19"/>
      <c r="DZX120" s="19"/>
      <c r="DZY120" s="19"/>
      <c r="DZZ120" s="197"/>
      <c r="EAA120" s="196"/>
      <c r="EAB120" s="196"/>
      <c r="EAC120" s="195"/>
      <c r="EAD120" s="196"/>
      <c r="EAE120" s="195"/>
      <c r="EAF120" s="195"/>
      <c r="EAG120" s="195"/>
      <c r="EAH120" s="18"/>
      <c r="EAI120" s="19"/>
      <c r="EAJ120" s="19"/>
      <c r="EAK120" s="19"/>
      <c r="EAL120" s="19"/>
      <c r="EAM120" s="19"/>
      <c r="EAN120" s="19"/>
      <c r="EAO120" s="19"/>
      <c r="EAP120" s="197"/>
      <c r="EAQ120" s="196"/>
      <c r="EAR120" s="196"/>
      <c r="EAS120" s="195"/>
      <c r="EAT120" s="196"/>
      <c r="EAU120" s="195"/>
      <c r="EAV120" s="195"/>
      <c r="EAW120" s="195"/>
      <c r="EAX120" s="18"/>
      <c r="EAY120" s="19"/>
      <c r="EAZ120" s="19"/>
      <c r="EBA120" s="19"/>
      <c r="EBB120" s="19"/>
      <c r="EBC120" s="19"/>
      <c r="EBD120" s="19"/>
      <c r="EBE120" s="19"/>
      <c r="EBF120" s="197"/>
      <c r="EBG120" s="196"/>
      <c r="EBH120" s="196"/>
      <c r="EBI120" s="195"/>
      <c r="EBJ120" s="196"/>
      <c r="EBK120" s="195"/>
      <c r="EBL120" s="195"/>
      <c r="EBM120" s="195"/>
      <c r="EBN120" s="18"/>
      <c r="EBO120" s="19"/>
      <c r="EBP120" s="19"/>
      <c r="EBQ120" s="19"/>
      <c r="EBR120" s="19"/>
      <c r="EBS120" s="19"/>
      <c r="EBT120" s="19"/>
      <c r="EBU120" s="19"/>
      <c r="EBV120" s="197"/>
      <c r="EBW120" s="196"/>
      <c r="EBX120" s="196"/>
      <c r="EBY120" s="195"/>
      <c r="EBZ120" s="196"/>
      <c r="ECA120" s="195"/>
      <c r="ECB120" s="195"/>
      <c r="ECC120" s="195"/>
      <c r="ECD120" s="18"/>
      <c r="ECE120" s="19"/>
      <c r="ECF120" s="19"/>
      <c r="ECG120" s="19"/>
      <c r="ECH120" s="19"/>
      <c r="ECI120" s="19"/>
      <c r="ECJ120" s="19"/>
      <c r="ECK120" s="19"/>
      <c r="ECL120" s="197"/>
      <c r="ECM120" s="196"/>
      <c r="ECN120" s="196"/>
      <c r="ECO120" s="195"/>
      <c r="ECP120" s="196"/>
      <c r="ECQ120" s="195"/>
      <c r="ECR120" s="195"/>
      <c r="ECS120" s="195"/>
      <c r="ECT120" s="18"/>
      <c r="ECU120" s="19"/>
      <c r="ECV120" s="19"/>
      <c r="ECW120" s="19"/>
      <c r="ECX120" s="19"/>
      <c r="ECY120" s="19"/>
      <c r="ECZ120" s="19"/>
      <c r="EDA120" s="19"/>
      <c r="EDB120" s="197"/>
      <c r="EDC120" s="196"/>
      <c r="EDD120" s="196"/>
      <c r="EDE120" s="195"/>
      <c r="EDF120" s="196"/>
      <c r="EDG120" s="195"/>
      <c r="EDH120" s="195"/>
      <c r="EDI120" s="195"/>
      <c r="EDJ120" s="18"/>
      <c r="EDK120" s="19"/>
      <c r="EDL120" s="19"/>
      <c r="EDM120" s="19"/>
      <c r="EDN120" s="19"/>
      <c r="EDO120" s="19"/>
      <c r="EDP120" s="19"/>
      <c r="EDQ120" s="19"/>
      <c r="EDR120" s="197"/>
      <c r="EDS120" s="196"/>
      <c r="EDT120" s="196"/>
      <c r="EDU120" s="195"/>
      <c r="EDV120" s="196"/>
      <c r="EDW120" s="195"/>
      <c r="EDX120" s="195"/>
      <c r="EDY120" s="195"/>
      <c r="EDZ120" s="18"/>
      <c r="EEA120" s="19"/>
      <c r="EEB120" s="19"/>
      <c r="EEC120" s="19"/>
      <c r="EED120" s="19"/>
      <c r="EEE120" s="19"/>
      <c r="EEF120" s="19"/>
      <c r="EEG120" s="19"/>
      <c r="EEH120" s="197"/>
      <c r="EEI120" s="196"/>
      <c r="EEJ120" s="196"/>
      <c r="EEK120" s="195"/>
      <c r="EEL120" s="196"/>
      <c r="EEM120" s="195"/>
      <c r="EEN120" s="195"/>
      <c r="EEO120" s="195"/>
      <c r="EEP120" s="18"/>
      <c r="EEQ120" s="19"/>
      <c r="EER120" s="19"/>
      <c r="EES120" s="19"/>
      <c r="EET120" s="19"/>
      <c r="EEU120" s="19"/>
      <c r="EEV120" s="19"/>
      <c r="EEW120" s="19"/>
      <c r="EEX120" s="197"/>
      <c r="EEY120" s="196"/>
      <c r="EEZ120" s="196"/>
      <c r="EFA120" s="195"/>
      <c r="EFB120" s="196"/>
      <c r="EFC120" s="195"/>
      <c r="EFD120" s="195"/>
      <c r="EFE120" s="195"/>
      <c r="EFF120" s="18"/>
      <c r="EFG120" s="19"/>
      <c r="EFH120" s="19"/>
      <c r="EFI120" s="19"/>
      <c r="EFJ120" s="19"/>
      <c r="EFK120" s="19"/>
      <c r="EFL120" s="19"/>
      <c r="EFM120" s="19"/>
      <c r="EFN120" s="197"/>
      <c r="EFO120" s="196"/>
      <c r="EFP120" s="196"/>
      <c r="EFQ120" s="195"/>
      <c r="EFR120" s="196"/>
      <c r="EFS120" s="195"/>
      <c r="EFT120" s="195"/>
      <c r="EFU120" s="195"/>
      <c r="EFV120" s="18"/>
      <c r="EFW120" s="19"/>
      <c r="EFX120" s="19"/>
      <c r="EFY120" s="19"/>
      <c r="EFZ120" s="19"/>
      <c r="EGA120" s="19"/>
      <c r="EGB120" s="19"/>
      <c r="EGC120" s="19"/>
      <c r="EGD120" s="197"/>
      <c r="EGE120" s="196"/>
      <c r="EGF120" s="196"/>
      <c r="EGG120" s="195"/>
      <c r="EGH120" s="196"/>
      <c r="EGI120" s="195"/>
      <c r="EGJ120" s="195"/>
      <c r="EGK120" s="195"/>
      <c r="EGL120" s="18"/>
      <c r="EGM120" s="19"/>
      <c r="EGN120" s="19"/>
      <c r="EGO120" s="19"/>
      <c r="EGP120" s="19"/>
      <c r="EGQ120" s="19"/>
      <c r="EGR120" s="19"/>
      <c r="EGS120" s="19"/>
      <c r="EGT120" s="197"/>
      <c r="EGU120" s="196"/>
      <c r="EGV120" s="196"/>
      <c r="EGW120" s="195"/>
      <c r="EGX120" s="196"/>
      <c r="EGY120" s="195"/>
      <c r="EGZ120" s="195"/>
      <c r="EHA120" s="195"/>
      <c r="EHB120" s="18"/>
      <c r="EHC120" s="19"/>
      <c r="EHD120" s="19"/>
      <c r="EHE120" s="19"/>
      <c r="EHF120" s="19"/>
      <c r="EHG120" s="19"/>
      <c r="EHH120" s="19"/>
      <c r="EHI120" s="19"/>
      <c r="EHJ120" s="197"/>
      <c r="EHK120" s="196"/>
      <c r="EHL120" s="196"/>
      <c r="EHM120" s="195"/>
      <c r="EHN120" s="196"/>
      <c r="EHO120" s="195"/>
      <c r="EHP120" s="195"/>
      <c r="EHQ120" s="195"/>
      <c r="EHR120" s="18"/>
      <c r="EHS120" s="19"/>
      <c r="EHT120" s="19"/>
      <c r="EHU120" s="19"/>
      <c r="EHV120" s="19"/>
      <c r="EHW120" s="19"/>
      <c r="EHX120" s="19"/>
      <c r="EHY120" s="19"/>
      <c r="EHZ120" s="197"/>
      <c r="EIA120" s="196"/>
      <c r="EIB120" s="196"/>
      <c r="EIC120" s="195"/>
      <c r="EID120" s="196"/>
      <c r="EIE120" s="195"/>
      <c r="EIF120" s="195"/>
      <c r="EIG120" s="195"/>
      <c r="EIH120" s="18"/>
      <c r="EII120" s="19"/>
      <c r="EIJ120" s="19"/>
      <c r="EIK120" s="19"/>
      <c r="EIL120" s="19"/>
      <c r="EIM120" s="19"/>
      <c r="EIN120" s="19"/>
      <c r="EIO120" s="19"/>
      <c r="EIP120" s="197"/>
      <c r="EIQ120" s="196"/>
      <c r="EIR120" s="196"/>
      <c r="EIS120" s="195"/>
      <c r="EIT120" s="196"/>
      <c r="EIU120" s="195"/>
      <c r="EIV120" s="195"/>
      <c r="EIW120" s="195"/>
      <c r="EIX120" s="18"/>
      <c r="EIY120" s="19"/>
      <c r="EIZ120" s="19"/>
      <c r="EJA120" s="19"/>
      <c r="EJB120" s="19"/>
      <c r="EJC120" s="19"/>
      <c r="EJD120" s="19"/>
      <c r="EJE120" s="19"/>
      <c r="EJF120" s="197"/>
      <c r="EJG120" s="196"/>
      <c r="EJH120" s="196"/>
      <c r="EJI120" s="195"/>
      <c r="EJJ120" s="196"/>
      <c r="EJK120" s="195"/>
      <c r="EJL120" s="195"/>
      <c r="EJM120" s="195"/>
      <c r="EJN120" s="18"/>
      <c r="EJO120" s="19"/>
      <c r="EJP120" s="19"/>
      <c r="EJQ120" s="19"/>
      <c r="EJR120" s="19"/>
      <c r="EJS120" s="19"/>
      <c r="EJT120" s="19"/>
      <c r="EJU120" s="19"/>
      <c r="EJV120" s="197"/>
      <c r="EJW120" s="196"/>
      <c r="EJX120" s="196"/>
      <c r="EJY120" s="195"/>
      <c r="EJZ120" s="196"/>
      <c r="EKA120" s="195"/>
      <c r="EKB120" s="195"/>
      <c r="EKC120" s="195"/>
      <c r="EKD120" s="18"/>
      <c r="EKE120" s="19"/>
      <c r="EKF120" s="19"/>
      <c r="EKG120" s="19"/>
      <c r="EKH120" s="19"/>
      <c r="EKI120" s="19"/>
      <c r="EKJ120" s="19"/>
      <c r="EKK120" s="19"/>
      <c r="EKL120" s="197"/>
      <c r="EKM120" s="196"/>
      <c r="EKN120" s="196"/>
      <c r="EKO120" s="195"/>
      <c r="EKP120" s="196"/>
      <c r="EKQ120" s="195"/>
      <c r="EKR120" s="195"/>
      <c r="EKS120" s="195"/>
      <c r="EKT120" s="18"/>
      <c r="EKU120" s="19"/>
      <c r="EKV120" s="19"/>
      <c r="EKW120" s="19"/>
      <c r="EKX120" s="19"/>
      <c r="EKY120" s="19"/>
      <c r="EKZ120" s="19"/>
      <c r="ELA120" s="19"/>
      <c r="ELB120" s="197"/>
      <c r="ELC120" s="196"/>
      <c r="ELD120" s="196"/>
      <c r="ELE120" s="195"/>
      <c r="ELF120" s="196"/>
      <c r="ELG120" s="195"/>
      <c r="ELH120" s="195"/>
      <c r="ELI120" s="195"/>
      <c r="ELJ120" s="18"/>
      <c r="ELK120" s="19"/>
      <c r="ELL120" s="19"/>
      <c r="ELM120" s="19"/>
      <c r="ELN120" s="19"/>
      <c r="ELO120" s="19"/>
      <c r="ELP120" s="19"/>
      <c r="ELQ120" s="19"/>
      <c r="ELR120" s="197"/>
      <c r="ELS120" s="196"/>
      <c r="ELT120" s="196"/>
      <c r="ELU120" s="195"/>
      <c r="ELV120" s="196"/>
      <c r="ELW120" s="195"/>
      <c r="ELX120" s="195"/>
      <c r="ELY120" s="195"/>
      <c r="ELZ120" s="18"/>
      <c r="EMA120" s="19"/>
      <c r="EMB120" s="19"/>
      <c r="EMC120" s="19"/>
      <c r="EMD120" s="19"/>
      <c r="EME120" s="19"/>
      <c r="EMF120" s="19"/>
      <c r="EMG120" s="19"/>
      <c r="EMH120" s="197"/>
      <c r="EMI120" s="196"/>
      <c r="EMJ120" s="196"/>
      <c r="EMK120" s="195"/>
      <c r="EML120" s="196"/>
      <c r="EMM120" s="195"/>
      <c r="EMN120" s="195"/>
      <c r="EMO120" s="195"/>
      <c r="EMP120" s="18"/>
      <c r="EMQ120" s="19"/>
      <c r="EMR120" s="19"/>
      <c r="EMS120" s="19"/>
      <c r="EMT120" s="19"/>
      <c r="EMU120" s="19"/>
      <c r="EMV120" s="19"/>
      <c r="EMW120" s="19"/>
      <c r="EMX120" s="197"/>
      <c r="EMY120" s="196"/>
      <c r="EMZ120" s="196"/>
      <c r="ENA120" s="195"/>
      <c r="ENB120" s="196"/>
      <c r="ENC120" s="195"/>
      <c r="END120" s="195"/>
      <c r="ENE120" s="195"/>
      <c r="ENF120" s="18"/>
      <c r="ENG120" s="19"/>
      <c r="ENH120" s="19"/>
      <c r="ENI120" s="19"/>
      <c r="ENJ120" s="19"/>
      <c r="ENK120" s="19"/>
      <c r="ENL120" s="19"/>
      <c r="ENM120" s="19"/>
      <c r="ENN120" s="197"/>
      <c r="ENO120" s="196"/>
      <c r="ENP120" s="196"/>
      <c r="ENQ120" s="195"/>
      <c r="ENR120" s="196"/>
      <c r="ENS120" s="195"/>
      <c r="ENT120" s="195"/>
      <c r="ENU120" s="195"/>
      <c r="ENV120" s="18"/>
      <c r="ENW120" s="19"/>
      <c r="ENX120" s="19"/>
      <c r="ENY120" s="19"/>
      <c r="ENZ120" s="19"/>
      <c r="EOA120" s="19"/>
      <c r="EOB120" s="19"/>
      <c r="EOC120" s="19"/>
      <c r="EOD120" s="197"/>
      <c r="EOE120" s="196"/>
      <c r="EOF120" s="196"/>
      <c r="EOG120" s="195"/>
      <c r="EOH120" s="196"/>
      <c r="EOI120" s="195"/>
      <c r="EOJ120" s="195"/>
      <c r="EOK120" s="195"/>
      <c r="EOL120" s="18"/>
      <c r="EOM120" s="19"/>
      <c r="EON120" s="19"/>
      <c r="EOO120" s="19"/>
      <c r="EOP120" s="19"/>
      <c r="EOQ120" s="19"/>
      <c r="EOR120" s="19"/>
      <c r="EOS120" s="19"/>
      <c r="EOT120" s="197"/>
      <c r="EOU120" s="196"/>
      <c r="EOV120" s="196"/>
      <c r="EOW120" s="195"/>
      <c r="EOX120" s="196"/>
      <c r="EOY120" s="195"/>
      <c r="EOZ120" s="195"/>
      <c r="EPA120" s="195"/>
      <c r="EPB120" s="18"/>
      <c r="EPC120" s="19"/>
      <c r="EPD120" s="19"/>
      <c r="EPE120" s="19"/>
      <c r="EPF120" s="19"/>
      <c r="EPG120" s="19"/>
      <c r="EPH120" s="19"/>
      <c r="EPI120" s="19"/>
      <c r="EPJ120" s="197"/>
      <c r="EPK120" s="196"/>
      <c r="EPL120" s="196"/>
      <c r="EPM120" s="195"/>
      <c r="EPN120" s="196"/>
      <c r="EPO120" s="195"/>
      <c r="EPP120" s="195"/>
      <c r="EPQ120" s="195"/>
      <c r="EPR120" s="18"/>
      <c r="EPS120" s="19"/>
      <c r="EPT120" s="19"/>
      <c r="EPU120" s="19"/>
      <c r="EPV120" s="19"/>
      <c r="EPW120" s="19"/>
      <c r="EPX120" s="19"/>
      <c r="EPY120" s="19"/>
      <c r="EPZ120" s="197"/>
      <c r="EQA120" s="196"/>
      <c r="EQB120" s="196"/>
      <c r="EQC120" s="195"/>
      <c r="EQD120" s="196"/>
      <c r="EQE120" s="195"/>
      <c r="EQF120" s="195"/>
      <c r="EQG120" s="195"/>
      <c r="EQH120" s="18"/>
      <c r="EQI120" s="19"/>
      <c r="EQJ120" s="19"/>
      <c r="EQK120" s="19"/>
      <c r="EQL120" s="19"/>
      <c r="EQM120" s="19"/>
      <c r="EQN120" s="19"/>
      <c r="EQO120" s="19"/>
      <c r="EQP120" s="197"/>
      <c r="EQQ120" s="196"/>
      <c r="EQR120" s="196"/>
      <c r="EQS120" s="195"/>
      <c r="EQT120" s="196"/>
      <c r="EQU120" s="195"/>
      <c r="EQV120" s="195"/>
      <c r="EQW120" s="195"/>
      <c r="EQX120" s="18"/>
      <c r="EQY120" s="19"/>
      <c r="EQZ120" s="19"/>
      <c r="ERA120" s="19"/>
      <c r="ERB120" s="19"/>
      <c r="ERC120" s="19"/>
      <c r="ERD120" s="19"/>
      <c r="ERE120" s="19"/>
      <c r="ERF120" s="197"/>
      <c r="ERG120" s="196"/>
      <c r="ERH120" s="196"/>
      <c r="ERI120" s="195"/>
      <c r="ERJ120" s="196"/>
      <c r="ERK120" s="195"/>
      <c r="ERL120" s="195"/>
      <c r="ERM120" s="195"/>
      <c r="ERN120" s="18"/>
      <c r="ERO120" s="19"/>
      <c r="ERP120" s="19"/>
      <c r="ERQ120" s="19"/>
      <c r="ERR120" s="19"/>
      <c r="ERS120" s="19"/>
      <c r="ERT120" s="19"/>
      <c r="ERU120" s="19"/>
      <c r="ERV120" s="197"/>
      <c r="ERW120" s="196"/>
      <c r="ERX120" s="196"/>
      <c r="ERY120" s="195"/>
      <c r="ERZ120" s="196"/>
      <c r="ESA120" s="195"/>
      <c r="ESB120" s="195"/>
      <c r="ESC120" s="195"/>
      <c r="ESD120" s="18"/>
      <c r="ESE120" s="19"/>
      <c r="ESF120" s="19"/>
      <c r="ESG120" s="19"/>
      <c r="ESH120" s="19"/>
      <c r="ESI120" s="19"/>
      <c r="ESJ120" s="19"/>
      <c r="ESK120" s="19"/>
      <c r="ESL120" s="197"/>
      <c r="ESM120" s="196"/>
      <c r="ESN120" s="196"/>
      <c r="ESO120" s="195"/>
      <c r="ESP120" s="196"/>
      <c r="ESQ120" s="195"/>
      <c r="ESR120" s="195"/>
      <c r="ESS120" s="195"/>
      <c r="EST120" s="18"/>
      <c r="ESU120" s="19"/>
      <c r="ESV120" s="19"/>
      <c r="ESW120" s="19"/>
      <c r="ESX120" s="19"/>
      <c r="ESY120" s="19"/>
      <c r="ESZ120" s="19"/>
      <c r="ETA120" s="19"/>
      <c r="ETB120" s="197"/>
      <c r="ETC120" s="196"/>
      <c r="ETD120" s="196"/>
      <c r="ETE120" s="195"/>
      <c r="ETF120" s="196"/>
      <c r="ETG120" s="195"/>
      <c r="ETH120" s="195"/>
      <c r="ETI120" s="195"/>
      <c r="ETJ120" s="18"/>
      <c r="ETK120" s="19"/>
      <c r="ETL120" s="19"/>
      <c r="ETM120" s="19"/>
      <c r="ETN120" s="19"/>
      <c r="ETO120" s="19"/>
      <c r="ETP120" s="19"/>
      <c r="ETQ120" s="19"/>
      <c r="ETR120" s="197"/>
      <c r="ETS120" s="196"/>
      <c r="ETT120" s="196"/>
      <c r="ETU120" s="195"/>
      <c r="ETV120" s="196"/>
      <c r="ETW120" s="195"/>
      <c r="ETX120" s="195"/>
      <c r="ETY120" s="195"/>
      <c r="ETZ120" s="18"/>
      <c r="EUA120" s="19"/>
      <c r="EUB120" s="19"/>
      <c r="EUC120" s="19"/>
      <c r="EUD120" s="19"/>
      <c r="EUE120" s="19"/>
      <c r="EUF120" s="19"/>
      <c r="EUG120" s="19"/>
      <c r="EUH120" s="197"/>
      <c r="EUI120" s="196"/>
      <c r="EUJ120" s="196"/>
      <c r="EUK120" s="195"/>
      <c r="EUL120" s="196"/>
      <c r="EUM120" s="195"/>
      <c r="EUN120" s="195"/>
      <c r="EUO120" s="195"/>
      <c r="EUP120" s="18"/>
      <c r="EUQ120" s="19"/>
      <c r="EUR120" s="19"/>
      <c r="EUS120" s="19"/>
      <c r="EUT120" s="19"/>
      <c r="EUU120" s="19"/>
      <c r="EUV120" s="19"/>
      <c r="EUW120" s="19"/>
      <c r="EUX120" s="197"/>
      <c r="EUY120" s="196"/>
      <c r="EUZ120" s="196"/>
      <c r="EVA120" s="195"/>
      <c r="EVB120" s="196"/>
      <c r="EVC120" s="195"/>
      <c r="EVD120" s="195"/>
      <c r="EVE120" s="195"/>
      <c r="EVF120" s="18"/>
      <c r="EVG120" s="19"/>
      <c r="EVH120" s="19"/>
      <c r="EVI120" s="19"/>
      <c r="EVJ120" s="19"/>
      <c r="EVK120" s="19"/>
      <c r="EVL120" s="19"/>
      <c r="EVM120" s="19"/>
      <c r="EVN120" s="197"/>
      <c r="EVO120" s="196"/>
      <c r="EVP120" s="196"/>
      <c r="EVQ120" s="195"/>
      <c r="EVR120" s="196"/>
      <c r="EVS120" s="195"/>
      <c r="EVT120" s="195"/>
      <c r="EVU120" s="195"/>
      <c r="EVV120" s="18"/>
      <c r="EVW120" s="19"/>
      <c r="EVX120" s="19"/>
      <c r="EVY120" s="19"/>
      <c r="EVZ120" s="19"/>
      <c r="EWA120" s="19"/>
      <c r="EWB120" s="19"/>
      <c r="EWC120" s="19"/>
      <c r="EWD120" s="197"/>
      <c r="EWE120" s="196"/>
      <c r="EWF120" s="196"/>
      <c r="EWG120" s="195"/>
      <c r="EWH120" s="196"/>
      <c r="EWI120" s="195"/>
      <c r="EWJ120" s="195"/>
      <c r="EWK120" s="195"/>
      <c r="EWL120" s="18"/>
      <c r="EWM120" s="19"/>
      <c r="EWN120" s="19"/>
      <c r="EWO120" s="19"/>
      <c r="EWP120" s="19"/>
      <c r="EWQ120" s="19"/>
      <c r="EWR120" s="19"/>
      <c r="EWS120" s="19"/>
      <c r="EWT120" s="197"/>
      <c r="EWU120" s="196"/>
      <c r="EWV120" s="196"/>
      <c r="EWW120" s="195"/>
      <c r="EWX120" s="196"/>
      <c r="EWY120" s="195"/>
      <c r="EWZ120" s="195"/>
      <c r="EXA120" s="195"/>
      <c r="EXB120" s="18"/>
      <c r="EXC120" s="19"/>
      <c r="EXD120" s="19"/>
      <c r="EXE120" s="19"/>
      <c r="EXF120" s="19"/>
      <c r="EXG120" s="19"/>
      <c r="EXH120" s="19"/>
      <c r="EXI120" s="19"/>
      <c r="EXJ120" s="197"/>
      <c r="EXK120" s="196"/>
      <c r="EXL120" s="196"/>
      <c r="EXM120" s="195"/>
      <c r="EXN120" s="196"/>
      <c r="EXO120" s="195"/>
      <c r="EXP120" s="195"/>
      <c r="EXQ120" s="195"/>
      <c r="EXR120" s="18"/>
      <c r="EXS120" s="19"/>
      <c r="EXT120" s="19"/>
      <c r="EXU120" s="19"/>
      <c r="EXV120" s="19"/>
      <c r="EXW120" s="19"/>
      <c r="EXX120" s="19"/>
      <c r="EXY120" s="19"/>
      <c r="EXZ120" s="197"/>
      <c r="EYA120" s="196"/>
      <c r="EYB120" s="196"/>
      <c r="EYC120" s="195"/>
      <c r="EYD120" s="196"/>
      <c r="EYE120" s="195"/>
      <c r="EYF120" s="195"/>
      <c r="EYG120" s="195"/>
      <c r="EYH120" s="18"/>
      <c r="EYI120" s="19"/>
      <c r="EYJ120" s="19"/>
      <c r="EYK120" s="19"/>
      <c r="EYL120" s="19"/>
      <c r="EYM120" s="19"/>
      <c r="EYN120" s="19"/>
      <c r="EYO120" s="19"/>
      <c r="EYP120" s="197"/>
      <c r="EYQ120" s="196"/>
      <c r="EYR120" s="196"/>
      <c r="EYS120" s="195"/>
      <c r="EYT120" s="196"/>
      <c r="EYU120" s="195"/>
      <c r="EYV120" s="195"/>
      <c r="EYW120" s="195"/>
      <c r="EYX120" s="18"/>
      <c r="EYY120" s="19"/>
      <c r="EYZ120" s="19"/>
      <c r="EZA120" s="19"/>
      <c r="EZB120" s="19"/>
      <c r="EZC120" s="19"/>
      <c r="EZD120" s="19"/>
      <c r="EZE120" s="19"/>
      <c r="EZF120" s="197"/>
      <c r="EZG120" s="196"/>
      <c r="EZH120" s="196"/>
      <c r="EZI120" s="195"/>
      <c r="EZJ120" s="196"/>
      <c r="EZK120" s="195"/>
      <c r="EZL120" s="195"/>
      <c r="EZM120" s="195"/>
      <c r="EZN120" s="18"/>
      <c r="EZO120" s="19"/>
      <c r="EZP120" s="19"/>
      <c r="EZQ120" s="19"/>
      <c r="EZR120" s="19"/>
      <c r="EZS120" s="19"/>
      <c r="EZT120" s="19"/>
      <c r="EZU120" s="19"/>
      <c r="EZV120" s="197"/>
      <c r="EZW120" s="196"/>
      <c r="EZX120" s="196"/>
      <c r="EZY120" s="195"/>
      <c r="EZZ120" s="196"/>
      <c r="FAA120" s="195"/>
      <c r="FAB120" s="195"/>
      <c r="FAC120" s="195"/>
      <c r="FAD120" s="18"/>
      <c r="FAE120" s="19"/>
      <c r="FAF120" s="19"/>
      <c r="FAG120" s="19"/>
      <c r="FAH120" s="19"/>
      <c r="FAI120" s="19"/>
      <c r="FAJ120" s="19"/>
      <c r="FAK120" s="19"/>
      <c r="FAL120" s="197"/>
      <c r="FAM120" s="196"/>
      <c r="FAN120" s="196"/>
      <c r="FAO120" s="195"/>
      <c r="FAP120" s="196"/>
      <c r="FAQ120" s="195"/>
      <c r="FAR120" s="195"/>
      <c r="FAS120" s="195"/>
      <c r="FAT120" s="18"/>
      <c r="FAU120" s="19"/>
      <c r="FAV120" s="19"/>
      <c r="FAW120" s="19"/>
      <c r="FAX120" s="19"/>
      <c r="FAY120" s="19"/>
      <c r="FAZ120" s="19"/>
      <c r="FBA120" s="19"/>
      <c r="FBB120" s="197"/>
      <c r="FBC120" s="196"/>
      <c r="FBD120" s="196"/>
      <c r="FBE120" s="195"/>
      <c r="FBF120" s="196"/>
      <c r="FBG120" s="195"/>
      <c r="FBH120" s="195"/>
      <c r="FBI120" s="195"/>
      <c r="FBJ120" s="18"/>
      <c r="FBK120" s="19"/>
      <c r="FBL120" s="19"/>
      <c r="FBM120" s="19"/>
      <c r="FBN120" s="19"/>
      <c r="FBO120" s="19"/>
      <c r="FBP120" s="19"/>
      <c r="FBQ120" s="19"/>
      <c r="FBR120" s="197"/>
      <c r="FBS120" s="196"/>
      <c r="FBT120" s="196"/>
      <c r="FBU120" s="195"/>
      <c r="FBV120" s="196"/>
      <c r="FBW120" s="195"/>
      <c r="FBX120" s="195"/>
      <c r="FBY120" s="195"/>
      <c r="FBZ120" s="18"/>
      <c r="FCA120" s="19"/>
      <c r="FCB120" s="19"/>
      <c r="FCC120" s="19"/>
      <c r="FCD120" s="19"/>
      <c r="FCE120" s="19"/>
      <c r="FCF120" s="19"/>
      <c r="FCG120" s="19"/>
      <c r="FCH120" s="197"/>
      <c r="FCI120" s="196"/>
      <c r="FCJ120" s="196"/>
      <c r="FCK120" s="195"/>
      <c r="FCL120" s="196"/>
      <c r="FCM120" s="195"/>
      <c r="FCN120" s="195"/>
      <c r="FCO120" s="195"/>
      <c r="FCP120" s="18"/>
      <c r="FCQ120" s="19"/>
      <c r="FCR120" s="19"/>
      <c r="FCS120" s="19"/>
      <c r="FCT120" s="19"/>
      <c r="FCU120" s="19"/>
      <c r="FCV120" s="19"/>
      <c r="FCW120" s="19"/>
      <c r="FCX120" s="197"/>
      <c r="FCY120" s="196"/>
      <c r="FCZ120" s="196"/>
      <c r="FDA120" s="195"/>
      <c r="FDB120" s="196"/>
      <c r="FDC120" s="195"/>
      <c r="FDD120" s="195"/>
      <c r="FDE120" s="195"/>
      <c r="FDF120" s="18"/>
      <c r="FDG120" s="19"/>
      <c r="FDH120" s="19"/>
      <c r="FDI120" s="19"/>
      <c r="FDJ120" s="19"/>
      <c r="FDK120" s="19"/>
      <c r="FDL120" s="19"/>
      <c r="FDM120" s="19"/>
      <c r="FDN120" s="197"/>
      <c r="FDO120" s="196"/>
      <c r="FDP120" s="196"/>
      <c r="FDQ120" s="195"/>
      <c r="FDR120" s="196"/>
      <c r="FDS120" s="195"/>
      <c r="FDT120" s="195"/>
      <c r="FDU120" s="195"/>
      <c r="FDV120" s="18"/>
      <c r="FDW120" s="19"/>
      <c r="FDX120" s="19"/>
      <c r="FDY120" s="19"/>
      <c r="FDZ120" s="19"/>
      <c r="FEA120" s="19"/>
      <c r="FEB120" s="19"/>
      <c r="FEC120" s="19"/>
      <c r="FED120" s="197"/>
      <c r="FEE120" s="196"/>
      <c r="FEF120" s="196"/>
      <c r="FEG120" s="195"/>
      <c r="FEH120" s="196"/>
      <c r="FEI120" s="195"/>
      <c r="FEJ120" s="195"/>
      <c r="FEK120" s="195"/>
      <c r="FEL120" s="18"/>
      <c r="FEM120" s="19"/>
      <c r="FEN120" s="19"/>
      <c r="FEO120" s="19"/>
      <c r="FEP120" s="19"/>
      <c r="FEQ120" s="19"/>
      <c r="FER120" s="19"/>
      <c r="FES120" s="19"/>
      <c r="FET120" s="197"/>
      <c r="FEU120" s="196"/>
      <c r="FEV120" s="196"/>
      <c r="FEW120" s="195"/>
      <c r="FEX120" s="196"/>
      <c r="FEY120" s="195"/>
      <c r="FEZ120" s="195"/>
      <c r="FFA120" s="195"/>
      <c r="FFB120" s="18"/>
      <c r="FFC120" s="19"/>
      <c r="FFD120" s="19"/>
      <c r="FFE120" s="19"/>
      <c r="FFF120" s="19"/>
      <c r="FFG120" s="19"/>
      <c r="FFH120" s="19"/>
      <c r="FFI120" s="19"/>
      <c r="FFJ120" s="197"/>
      <c r="FFK120" s="196"/>
      <c r="FFL120" s="196"/>
      <c r="FFM120" s="195"/>
      <c r="FFN120" s="196"/>
      <c r="FFO120" s="195"/>
      <c r="FFP120" s="195"/>
      <c r="FFQ120" s="195"/>
      <c r="FFR120" s="18"/>
      <c r="FFS120" s="19"/>
      <c r="FFT120" s="19"/>
      <c r="FFU120" s="19"/>
      <c r="FFV120" s="19"/>
      <c r="FFW120" s="19"/>
      <c r="FFX120" s="19"/>
      <c r="FFY120" s="19"/>
      <c r="FFZ120" s="197"/>
      <c r="FGA120" s="196"/>
      <c r="FGB120" s="196"/>
      <c r="FGC120" s="195"/>
      <c r="FGD120" s="196"/>
      <c r="FGE120" s="195"/>
      <c r="FGF120" s="195"/>
      <c r="FGG120" s="195"/>
      <c r="FGH120" s="18"/>
      <c r="FGI120" s="19"/>
      <c r="FGJ120" s="19"/>
      <c r="FGK120" s="19"/>
      <c r="FGL120" s="19"/>
      <c r="FGM120" s="19"/>
      <c r="FGN120" s="19"/>
      <c r="FGO120" s="19"/>
      <c r="FGP120" s="197"/>
      <c r="FGQ120" s="196"/>
      <c r="FGR120" s="196"/>
      <c r="FGS120" s="195"/>
      <c r="FGT120" s="196"/>
      <c r="FGU120" s="195"/>
      <c r="FGV120" s="195"/>
      <c r="FGW120" s="195"/>
      <c r="FGX120" s="18"/>
      <c r="FGY120" s="19"/>
      <c r="FGZ120" s="19"/>
      <c r="FHA120" s="19"/>
      <c r="FHB120" s="19"/>
      <c r="FHC120" s="19"/>
      <c r="FHD120" s="19"/>
      <c r="FHE120" s="19"/>
      <c r="FHF120" s="197"/>
      <c r="FHG120" s="196"/>
      <c r="FHH120" s="196"/>
      <c r="FHI120" s="195"/>
      <c r="FHJ120" s="196"/>
      <c r="FHK120" s="195"/>
      <c r="FHL120" s="195"/>
      <c r="FHM120" s="195"/>
      <c r="FHN120" s="18"/>
      <c r="FHO120" s="19"/>
      <c r="FHP120" s="19"/>
      <c r="FHQ120" s="19"/>
      <c r="FHR120" s="19"/>
      <c r="FHS120" s="19"/>
      <c r="FHT120" s="19"/>
      <c r="FHU120" s="19"/>
      <c r="FHV120" s="197"/>
      <c r="FHW120" s="196"/>
      <c r="FHX120" s="196"/>
      <c r="FHY120" s="195"/>
      <c r="FHZ120" s="196"/>
      <c r="FIA120" s="195"/>
      <c r="FIB120" s="195"/>
      <c r="FIC120" s="195"/>
      <c r="FID120" s="18"/>
      <c r="FIE120" s="19"/>
      <c r="FIF120" s="19"/>
      <c r="FIG120" s="19"/>
      <c r="FIH120" s="19"/>
      <c r="FII120" s="19"/>
      <c r="FIJ120" s="19"/>
      <c r="FIK120" s="19"/>
      <c r="FIL120" s="197"/>
      <c r="FIM120" s="196"/>
      <c r="FIN120" s="196"/>
      <c r="FIO120" s="195"/>
      <c r="FIP120" s="196"/>
      <c r="FIQ120" s="195"/>
      <c r="FIR120" s="195"/>
      <c r="FIS120" s="195"/>
      <c r="FIT120" s="18"/>
      <c r="FIU120" s="19"/>
      <c r="FIV120" s="19"/>
      <c r="FIW120" s="19"/>
      <c r="FIX120" s="19"/>
      <c r="FIY120" s="19"/>
      <c r="FIZ120" s="19"/>
      <c r="FJA120" s="19"/>
      <c r="FJB120" s="197"/>
      <c r="FJC120" s="196"/>
      <c r="FJD120" s="196"/>
      <c r="FJE120" s="195"/>
      <c r="FJF120" s="196"/>
      <c r="FJG120" s="195"/>
      <c r="FJH120" s="195"/>
      <c r="FJI120" s="195"/>
      <c r="FJJ120" s="18"/>
      <c r="FJK120" s="19"/>
      <c r="FJL120" s="19"/>
      <c r="FJM120" s="19"/>
      <c r="FJN120" s="19"/>
      <c r="FJO120" s="19"/>
      <c r="FJP120" s="19"/>
      <c r="FJQ120" s="19"/>
      <c r="FJR120" s="197"/>
      <c r="FJS120" s="196"/>
      <c r="FJT120" s="196"/>
      <c r="FJU120" s="195"/>
      <c r="FJV120" s="196"/>
      <c r="FJW120" s="195"/>
      <c r="FJX120" s="195"/>
      <c r="FJY120" s="195"/>
      <c r="FJZ120" s="18"/>
      <c r="FKA120" s="19"/>
      <c r="FKB120" s="19"/>
      <c r="FKC120" s="19"/>
      <c r="FKD120" s="19"/>
      <c r="FKE120" s="19"/>
      <c r="FKF120" s="19"/>
      <c r="FKG120" s="19"/>
      <c r="FKH120" s="197"/>
      <c r="FKI120" s="196"/>
      <c r="FKJ120" s="196"/>
      <c r="FKK120" s="195"/>
      <c r="FKL120" s="196"/>
      <c r="FKM120" s="195"/>
      <c r="FKN120" s="195"/>
      <c r="FKO120" s="195"/>
      <c r="FKP120" s="18"/>
      <c r="FKQ120" s="19"/>
      <c r="FKR120" s="19"/>
      <c r="FKS120" s="19"/>
      <c r="FKT120" s="19"/>
      <c r="FKU120" s="19"/>
      <c r="FKV120" s="19"/>
      <c r="FKW120" s="19"/>
      <c r="FKX120" s="197"/>
      <c r="FKY120" s="196"/>
      <c r="FKZ120" s="196"/>
      <c r="FLA120" s="195"/>
      <c r="FLB120" s="196"/>
      <c r="FLC120" s="195"/>
      <c r="FLD120" s="195"/>
      <c r="FLE120" s="195"/>
      <c r="FLF120" s="18"/>
      <c r="FLG120" s="19"/>
      <c r="FLH120" s="19"/>
      <c r="FLI120" s="19"/>
      <c r="FLJ120" s="19"/>
      <c r="FLK120" s="19"/>
      <c r="FLL120" s="19"/>
      <c r="FLM120" s="19"/>
      <c r="FLN120" s="197"/>
      <c r="FLO120" s="196"/>
      <c r="FLP120" s="196"/>
      <c r="FLQ120" s="195"/>
      <c r="FLR120" s="196"/>
      <c r="FLS120" s="195"/>
      <c r="FLT120" s="195"/>
      <c r="FLU120" s="195"/>
      <c r="FLV120" s="18"/>
      <c r="FLW120" s="19"/>
      <c r="FLX120" s="19"/>
      <c r="FLY120" s="19"/>
      <c r="FLZ120" s="19"/>
      <c r="FMA120" s="19"/>
      <c r="FMB120" s="19"/>
      <c r="FMC120" s="19"/>
      <c r="FMD120" s="197"/>
      <c r="FME120" s="196"/>
      <c r="FMF120" s="196"/>
      <c r="FMG120" s="195"/>
      <c r="FMH120" s="196"/>
      <c r="FMI120" s="195"/>
      <c r="FMJ120" s="195"/>
      <c r="FMK120" s="195"/>
      <c r="FML120" s="18"/>
      <c r="FMM120" s="19"/>
      <c r="FMN120" s="19"/>
      <c r="FMO120" s="19"/>
      <c r="FMP120" s="19"/>
      <c r="FMQ120" s="19"/>
      <c r="FMR120" s="19"/>
      <c r="FMS120" s="19"/>
      <c r="FMT120" s="197"/>
      <c r="FMU120" s="196"/>
      <c r="FMV120" s="196"/>
      <c r="FMW120" s="195"/>
      <c r="FMX120" s="196"/>
      <c r="FMY120" s="195"/>
      <c r="FMZ120" s="195"/>
      <c r="FNA120" s="195"/>
      <c r="FNB120" s="18"/>
      <c r="FNC120" s="19"/>
      <c r="FND120" s="19"/>
      <c r="FNE120" s="19"/>
      <c r="FNF120" s="19"/>
      <c r="FNG120" s="19"/>
      <c r="FNH120" s="19"/>
      <c r="FNI120" s="19"/>
      <c r="FNJ120" s="197"/>
      <c r="FNK120" s="196"/>
      <c r="FNL120" s="196"/>
      <c r="FNM120" s="195"/>
      <c r="FNN120" s="196"/>
      <c r="FNO120" s="195"/>
      <c r="FNP120" s="195"/>
      <c r="FNQ120" s="195"/>
      <c r="FNR120" s="18"/>
      <c r="FNS120" s="19"/>
      <c r="FNT120" s="19"/>
      <c r="FNU120" s="19"/>
      <c r="FNV120" s="19"/>
      <c r="FNW120" s="19"/>
      <c r="FNX120" s="19"/>
      <c r="FNY120" s="19"/>
      <c r="FNZ120" s="197"/>
      <c r="FOA120" s="196"/>
      <c r="FOB120" s="196"/>
      <c r="FOC120" s="195"/>
      <c r="FOD120" s="196"/>
      <c r="FOE120" s="195"/>
      <c r="FOF120" s="195"/>
      <c r="FOG120" s="195"/>
      <c r="FOH120" s="18"/>
      <c r="FOI120" s="19"/>
      <c r="FOJ120" s="19"/>
      <c r="FOK120" s="19"/>
      <c r="FOL120" s="19"/>
      <c r="FOM120" s="19"/>
      <c r="FON120" s="19"/>
      <c r="FOO120" s="19"/>
      <c r="FOP120" s="197"/>
      <c r="FOQ120" s="196"/>
      <c r="FOR120" s="196"/>
      <c r="FOS120" s="195"/>
      <c r="FOT120" s="196"/>
      <c r="FOU120" s="195"/>
      <c r="FOV120" s="195"/>
      <c r="FOW120" s="195"/>
      <c r="FOX120" s="18"/>
      <c r="FOY120" s="19"/>
      <c r="FOZ120" s="19"/>
      <c r="FPA120" s="19"/>
      <c r="FPB120" s="19"/>
      <c r="FPC120" s="19"/>
      <c r="FPD120" s="19"/>
      <c r="FPE120" s="19"/>
      <c r="FPF120" s="197"/>
      <c r="FPG120" s="196"/>
      <c r="FPH120" s="196"/>
      <c r="FPI120" s="195"/>
      <c r="FPJ120" s="196"/>
      <c r="FPK120" s="195"/>
      <c r="FPL120" s="195"/>
      <c r="FPM120" s="195"/>
      <c r="FPN120" s="18"/>
      <c r="FPO120" s="19"/>
      <c r="FPP120" s="19"/>
      <c r="FPQ120" s="19"/>
      <c r="FPR120" s="19"/>
      <c r="FPS120" s="19"/>
      <c r="FPT120" s="19"/>
      <c r="FPU120" s="19"/>
      <c r="FPV120" s="197"/>
      <c r="FPW120" s="196"/>
      <c r="FPX120" s="196"/>
      <c r="FPY120" s="195"/>
      <c r="FPZ120" s="196"/>
      <c r="FQA120" s="195"/>
      <c r="FQB120" s="195"/>
      <c r="FQC120" s="195"/>
      <c r="FQD120" s="18"/>
      <c r="FQE120" s="19"/>
      <c r="FQF120" s="19"/>
      <c r="FQG120" s="19"/>
      <c r="FQH120" s="19"/>
      <c r="FQI120" s="19"/>
      <c r="FQJ120" s="19"/>
      <c r="FQK120" s="19"/>
      <c r="FQL120" s="197"/>
      <c r="FQM120" s="196"/>
      <c r="FQN120" s="196"/>
      <c r="FQO120" s="195"/>
      <c r="FQP120" s="196"/>
      <c r="FQQ120" s="195"/>
      <c r="FQR120" s="195"/>
      <c r="FQS120" s="195"/>
      <c r="FQT120" s="18"/>
      <c r="FQU120" s="19"/>
      <c r="FQV120" s="19"/>
      <c r="FQW120" s="19"/>
      <c r="FQX120" s="19"/>
      <c r="FQY120" s="19"/>
      <c r="FQZ120" s="19"/>
      <c r="FRA120" s="19"/>
      <c r="FRB120" s="197"/>
      <c r="FRC120" s="196"/>
      <c r="FRD120" s="196"/>
      <c r="FRE120" s="195"/>
      <c r="FRF120" s="196"/>
      <c r="FRG120" s="195"/>
      <c r="FRH120" s="195"/>
      <c r="FRI120" s="195"/>
      <c r="FRJ120" s="18"/>
      <c r="FRK120" s="19"/>
      <c r="FRL120" s="19"/>
      <c r="FRM120" s="19"/>
      <c r="FRN120" s="19"/>
      <c r="FRO120" s="19"/>
      <c r="FRP120" s="19"/>
      <c r="FRQ120" s="19"/>
      <c r="FRR120" s="197"/>
      <c r="FRS120" s="196"/>
      <c r="FRT120" s="196"/>
      <c r="FRU120" s="195"/>
      <c r="FRV120" s="196"/>
      <c r="FRW120" s="195"/>
      <c r="FRX120" s="195"/>
      <c r="FRY120" s="195"/>
      <c r="FRZ120" s="18"/>
      <c r="FSA120" s="19"/>
      <c r="FSB120" s="19"/>
      <c r="FSC120" s="19"/>
      <c r="FSD120" s="19"/>
      <c r="FSE120" s="19"/>
      <c r="FSF120" s="19"/>
      <c r="FSG120" s="19"/>
      <c r="FSH120" s="197"/>
      <c r="FSI120" s="196"/>
      <c r="FSJ120" s="196"/>
      <c r="FSK120" s="195"/>
      <c r="FSL120" s="196"/>
      <c r="FSM120" s="195"/>
      <c r="FSN120" s="195"/>
      <c r="FSO120" s="195"/>
      <c r="FSP120" s="18"/>
      <c r="FSQ120" s="19"/>
      <c r="FSR120" s="19"/>
      <c r="FSS120" s="19"/>
      <c r="FST120" s="19"/>
      <c r="FSU120" s="19"/>
      <c r="FSV120" s="19"/>
      <c r="FSW120" s="19"/>
      <c r="FSX120" s="197"/>
      <c r="FSY120" s="196"/>
      <c r="FSZ120" s="196"/>
      <c r="FTA120" s="195"/>
      <c r="FTB120" s="196"/>
      <c r="FTC120" s="195"/>
      <c r="FTD120" s="195"/>
      <c r="FTE120" s="195"/>
      <c r="FTF120" s="18"/>
      <c r="FTG120" s="19"/>
      <c r="FTH120" s="19"/>
      <c r="FTI120" s="19"/>
      <c r="FTJ120" s="19"/>
      <c r="FTK120" s="19"/>
      <c r="FTL120" s="19"/>
      <c r="FTM120" s="19"/>
      <c r="FTN120" s="197"/>
      <c r="FTO120" s="196"/>
      <c r="FTP120" s="196"/>
      <c r="FTQ120" s="195"/>
      <c r="FTR120" s="196"/>
      <c r="FTS120" s="195"/>
      <c r="FTT120" s="195"/>
      <c r="FTU120" s="195"/>
      <c r="FTV120" s="18"/>
      <c r="FTW120" s="19"/>
      <c r="FTX120" s="19"/>
      <c r="FTY120" s="19"/>
      <c r="FTZ120" s="19"/>
      <c r="FUA120" s="19"/>
      <c r="FUB120" s="19"/>
      <c r="FUC120" s="19"/>
      <c r="FUD120" s="197"/>
      <c r="FUE120" s="196"/>
      <c r="FUF120" s="196"/>
      <c r="FUG120" s="195"/>
      <c r="FUH120" s="196"/>
      <c r="FUI120" s="195"/>
      <c r="FUJ120" s="195"/>
      <c r="FUK120" s="195"/>
      <c r="FUL120" s="18"/>
      <c r="FUM120" s="19"/>
      <c r="FUN120" s="19"/>
      <c r="FUO120" s="19"/>
      <c r="FUP120" s="19"/>
      <c r="FUQ120" s="19"/>
      <c r="FUR120" s="19"/>
      <c r="FUS120" s="19"/>
      <c r="FUT120" s="197"/>
      <c r="FUU120" s="196"/>
      <c r="FUV120" s="196"/>
      <c r="FUW120" s="195"/>
      <c r="FUX120" s="196"/>
      <c r="FUY120" s="195"/>
      <c r="FUZ120" s="195"/>
      <c r="FVA120" s="195"/>
      <c r="FVB120" s="18"/>
      <c r="FVC120" s="19"/>
      <c r="FVD120" s="19"/>
      <c r="FVE120" s="19"/>
      <c r="FVF120" s="19"/>
      <c r="FVG120" s="19"/>
      <c r="FVH120" s="19"/>
      <c r="FVI120" s="19"/>
      <c r="FVJ120" s="197"/>
      <c r="FVK120" s="196"/>
      <c r="FVL120" s="196"/>
      <c r="FVM120" s="195"/>
      <c r="FVN120" s="196"/>
      <c r="FVO120" s="195"/>
      <c r="FVP120" s="195"/>
      <c r="FVQ120" s="195"/>
      <c r="FVR120" s="18"/>
      <c r="FVS120" s="19"/>
      <c r="FVT120" s="19"/>
      <c r="FVU120" s="19"/>
      <c r="FVV120" s="19"/>
      <c r="FVW120" s="19"/>
      <c r="FVX120" s="19"/>
      <c r="FVY120" s="19"/>
      <c r="FVZ120" s="197"/>
      <c r="FWA120" s="196"/>
      <c r="FWB120" s="196"/>
      <c r="FWC120" s="195"/>
      <c r="FWD120" s="196"/>
      <c r="FWE120" s="195"/>
      <c r="FWF120" s="195"/>
      <c r="FWG120" s="195"/>
      <c r="FWH120" s="18"/>
      <c r="FWI120" s="19"/>
      <c r="FWJ120" s="19"/>
      <c r="FWK120" s="19"/>
      <c r="FWL120" s="19"/>
      <c r="FWM120" s="19"/>
      <c r="FWN120" s="19"/>
      <c r="FWO120" s="19"/>
      <c r="FWP120" s="197"/>
      <c r="FWQ120" s="196"/>
      <c r="FWR120" s="196"/>
      <c r="FWS120" s="195"/>
      <c r="FWT120" s="196"/>
      <c r="FWU120" s="195"/>
      <c r="FWV120" s="195"/>
      <c r="FWW120" s="195"/>
      <c r="FWX120" s="18"/>
      <c r="FWY120" s="19"/>
      <c r="FWZ120" s="19"/>
      <c r="FXA120" s="19"/>
      <c r="FXB120" s="19"/>
      <c r="FXC120" s="19"/>
      <c r="FXD120" s="19"/>
      <c r="FXE120" s="19"/>
      <c r="FXF120" s="197"/>
      <c r="FXG120" s="196"/>
      <c r="FXH120" s="196"/>
      <c r="FXI120" s="195"/>
      <c r="FXJ120" s="196"/>
      <c r="FXK120" s="195"/>
      <c r="FXL120" s="195"/>
      <c r="FXM120" s="195"/>
      <c r="FXN120" s="18"/>
      <c r="FXO120" s="19"/>
      <c r="FXP120" s="19"/>
      <c r="FXQ120" s="19"/>
      <c r="FXR120" s="19"/>
      <c r="FXS120" s="19"/>
      <c r="FXT120" s="19"/>
      <c r="FXU120" s="19"/>
      <c r="FXV120" s="197"/>
      <c r="FXW120" s="196"/>
      <c r="FXX120" s="196"/>
      <c r="FXY120" s="195"/>
      <c r="FXZ120" s="196"/>
      <c r="FYA120" s="195"/>
      <c r="FYB120" s="195"/>
      <c r="FYC120" s="195"/>
      <c r="FYD120" s="18"/>
      <c r="FYE120" s="19"/>
      <c r="FYF120" s="19"/>
      <c r="FYG120" s="19"/>
      <c r="FYH120" s="19"/>
      <c r="FYI120" s="19"/>
      <c r="FYJ120" s="19"/>
      <c r="FYK120" s="19"/>
      <c r="FYL120" s="197"/>
      <c r="FYM120" s="196"/>
      <c r="FYN120" s="196"/>
      <c r="FYO120" s="195"/>
      <c r="FYP120" s="196"/>
      <c r="FYQ120" s="195"/>
      <c r="FYR120" s="195"/>
      <c r="FYS120" s="195"/>
      <c r="FYT120" s="18"/>
      <c r="FYU120" s="19"/>
      <c r="FYV120" s="19"/>
      <c r="FYW120" s="19"/>
      <c r="FYX120" s="19"/>
      <c r="FYY120" s="19"/>
      <c r="FYZ120" s="19"/>
      <c r="FZA120" s="19"/>
      <c r="FZB120" s="197"/>
      <c r="FZC120" s="196"/>
      <c r="FZD120" s="196"/>
      <c r="FZE120" s="195"/>
      <c r="FZF120" s="196"/>
      <c r="FZG120" s="195"/>
      <c r="FZH120" s="195"/>
      <c r="FZI120" s="195"/>
      <c r="FZJ120" s="18"/>
      <c r="FZK120" s="19"/>
      <c r="FZL120" s="19"/>
      <c r="FZM120" s="19"/>
      <c r="FZN120" s="19"/>
      <c r="FZO120" s="19"/>
      <c r="FZP120" s="19"/>
      <c r="FZQ120" s="19"/>
      <c r="FZR120" s="197"/>
      <c r="FZS120" s="196"/>
      <c r="FZT120" s="196"/>
      <c r="FZU120" s="195"/>
      <c r="FZV120" s="196"/>
      <c r="FZW120" s="195"/>
      <c r="FZX120" s="195"/>
      <c r="FZY120" s="195"/>
      <c r="FZZ120" s="18"/>
      <c r="GAA120" s="19"/>
      <c r="GAB120" s="19"/>
      <c r="GAC120" s="19"/>
      <c r="GAD120" s="19"/>
      <c r="GAE120" s="19"/>
      <c r="GAF120" s="19"/>
      <c r="GAG120" s="19"/>
      <c r="GAH120" s="197"/>
      <c r="GAI120" s="196"/>
      <c r="GAJ120" s="196"/>
      <c r="GAK120" s="195"/>
      <c r="GAL120" s="196"/>
      <c r="GAM120" s="195"/>
      <c r="GAN120" s="195"/>
      <c r="GAO120" s="195"/>
      <c r="GAP120" s="18"/>
      <c r="GAQ120" s="19"/>
      <c r="GAR120" s="19"/>
      <c r="GAS120" s="19"/>
      <c r="GAT120" s="19"/>
      <c r="GAU120" s="19"/>
      <c r="GAV120" s="19"/>
      <c r="GAW120" s="19"/>
      <c r="GAX120" s="197"/>
      <c r="GAY120" s="196"/>
      <c r="GAZ120" s="196"/>
      <c r="GBA120" s="195"/>
      <c r="GBB120" s="196"/>
      <c r="GBC120" s="195"/>
      <c r="GBD120" s="195"/>
      <c r="GBE120" s="195"/>
      <c r="GBF120" s="18"/>
      <c r="GBG120" s="19"/>
      <c r="GBH120" s="19"/>
      <c r="GBI120" s="19"/>
      <c r="GBJ120" s="19"/>
      <c r="GBK120" s="19"/>
      <c r="GBL120" s="19"/>
      <c r="GBM120" s="19"/>
      <c r="GBN120" s="197"/>
      <c r="GBO120" s="196"/>
      <c r="GBP120" s="196"/>
      <c r="GBQ120" s="195"/>
      <c r="GBR120" s="196"/>
      <c r="GBS120" s="195"/>
      <c r="GBT120" s="195"/>
      <c r="GBU120" s="195"/>
      <c r="GBV120" s="18"/>
      <c r="GBW120" s="19"/>
      <c r="GBX120" s="19"/>
      <c r="GBY120" s="19"/>
      <c r="GBZ120" s="19"/>
      <c r="GCA120" s="19"/>
      <c r="GCB120" s="19"/>
      <c r="GCC120" s="19"/>
      <c r="GCD120" s="197"/>
      <c r="GCE120" s="196"/>
      <c r="GCF120" s="196"/>
      <c r="GCG120" s="195"/>
      <c r="GCH120" s="196"/>
      <c r="GCI120" s="195"/>
      <c r="GCJ120" s="195"/>
      <c r="GCK120" s="195"/>
      <c r="GCL120" s="18"/>
      <c r="GCM120" s="19"/>
      <c r="GCN120" s="19"/>
      <c r="GCO120" s="19"/>
      <c r="GCP120" s="19"/>
      <c r="GCQ120" s="19"/>
      <c r="GCR120" s="19"/>
      <c r="GCS120" s="19"/>
      <c r="GCT120" s="197"/>
      <c r="GCU120" s="196"/>
      <c r="GCV120" s="196"/>
      <c r="GCW120" s="195"/>
      <c r="GCX120" s="196"/>
      <c r="GCY120" s="195"/>
      <c r="GCZ120" s="195"/>
      <c r="GDA120" s="195"/>
      <c r="GDB120" s="18"/>
      <c r="GDC120" s="19"/>
      <c r="GDD120" s="19"/>
      <c r="GDE120" s="19"/>
      <c r="GDF120" s="19"/>
      <c r="GDG120" s="19"/>
      <c r="GDH120" s="19"/>
      <c r="GDI120" s="19"/>
      <c r="GDJ120" s="197"/>
      <c r="GDK120" s="196"/>
      <c r="GDL120" s="196"/>
      <c r="GDM120" s="195"/>
      <c r="GDN120" s="196"/>
      <c r="GDO120" s="195"/>
      <c r="GDP120" s="195"/>
      <c r="GDQ120" s="195"/>
      <c r="GDR120" s="18"/>
      <c r="GDS120" s="19"/>
      <c r="GDT120" s="19"/>
      <c r="GDU120" s="19"/>
      <c r="GDV120" s="19"/>
      <c r="GDW120" s="19"/>
      <c r="GDX120" s="19"/>
      <c r="GDY120" s="19"/>
      <c r="GDZ120" s="197"/>
      <c r="GEA120" s="196"/>
      <c r="GEB120" s="196"/>
      <c r="GEC120" s="195"/>
      <c r="GED120" s="196"/>
      <c r="GEE120" s="195"/>
      <c r="GEF120" s="195"/>
      <c r="GEG120" s="195"/>
      <c r="GEH120" s="18"/>
      <c r="GEI120" s="19"/>
      <c r="GEJ120" s="19"/>
      <c r="GEK120" s="19"/>
      <c r="GEL120" s="19"/>
      <c r="GEM120" s="19"/>
      <c r="GEN120" s="19"/>
      <c r="GEO120" s="19"/>
      <c r="GEP120" s="197"/>
      <c r="GEQ120" s="196"/>
      <c r="GER120" s="196"/>
      <c r="GES120" s="195"/>
      <c r="GET120" s="196"/>
      <c r="GEU120" s="195"/>
      <c r="GEV120" s="195"/>
      <c r="GEW120" s="195"/>
      <c r="GEX120" s="18"/>
      <c r="GEY120" s="19"/>
      <c r="GEZ120" s="19"/>
      <c r="GFA120" s="19"/>
      <c r="GFB120" s="19"/>
      <c r="GFC120" s="19"/>
      <c r="GFD120" s="19"/>
      <c r="GFE120" s="19"/>
      <c r="GFF120" s="197"/>
      <c r="GFG120" s="196"/>
      <c r="GFH120" s="196"/>
      <c r="GFI120" s="195"/>
      <c r="GFJ120" s="196"/>
      <c r="GFK120" s="195"/>
      <c r="GFL120" s="195"/>
      <c r="GFM120" s="195"/>
      <c r="GFN120" s="18"/>
      <c r="GFO120" s="19"/>
      <c r="GFP120" s="19"/>
      <c r="GFQ120" s="19"/>
      <c r="GFR120" s="19"/>
      <c r="GFS120" s="19"/>
      <c r="GFT120" s="19"/>
      <c r="GFU120" s="19"/>
      <c r="GFV120" s="197"/>
      <c r="GFW120" s="196"/>
      <c r="GFX120" s="196"/>
      <c r="GFY120" s="195"/>
      <c r="GFZ120" s="196"/>
      <c r="GGA120" s="195"/>
      <c r="GGB120" s="195"/>
      <c r="GGC120" s="195"/>
      <c r="GGD120" s="18"/>
      <c r="GGE120" s="19"/>
      <c r="GGF120" s="19"/>
      <c r="GGG120" s="19"/>
      <c r="GGH120" s="19"/>
      <c r="GGI120" s="19"/>
      <c r="GGJ120" s="19"/>
      <c r="GGK120" s="19"/>
      <c r="GGL120" s="197"/>
      <c r="GGM120" s="196"/>
      <c r="GGN120" s="196"/>
      <c r="GGO120" s="195"/>
      <c r="GGP120" s="196"/>
      <c r="GGQ120" s="195"/>
      <c r="GGR120" s="195"/>
      <c r="GGS120" s="195"/>
      <c r="GGT120" s="18"/>
      <c r="GGU120" s="19"/>
      <c r="GGV120" s="19"/>
      <c r="GGW120" s="19"/>
      <c r="GGX120" s="19"/>
      <c r="GGY120" s="19"/>
      <c r="GGZ120" s="19"/>
      <c r="GHA120" s="19"/>
      <c r="GHB120" s="197"/>
      <c r="GHC120" s="196"/>
      <c r="GHD120" s="196"/>
      <c r="GHE120" s="195"/>
      <c r="GHF120" s="196"/>
      <c r="GHG120" s="195"/>
      <c r="GHH120" s="195"/>
      <c r="GHI120" s="195"/>
      <c r="GHJ120" s="18"/>
      <c r="GHK120" s="19"/>
      <c r="GHL120" s="19"/>
      <c r="GHM120" s="19"/>
      <c r="GHN120" s="19"/>
      <c r="GHO120" s="19"/>
      <c r="GHP120" s="19"/>
      <c r="GHQ120" s="19"/>
      <c r="GHR120" s="197"/>
      <c r="GHS120" s="196"/>
      <c r="GHT120" s="196"/>
      <c r="GHU120" s="195"/>
      <c r="GHV120" s="196"/>
      <c r="GHW120" s="195"/>
      <c r="GHX120" s="195"/>
      <c r="GHY120" s="195"/>
      <c r="GHZ120" s="18"/>
      <c r="GIA120" s="19"/>
      <c r="GIB120" s="19"/>
      <c r="GIC120" s="19"/>
      <c r="GID120" s="19"/>
      <c r="GIE120" s="19"/>
      <c r="GIF120" s="19"/>
      <c r="GIG120" s="19"/>
      <c r="GIH120" s="197"/>
      <c r="GII120" s="196"/>
      <c r="GIJ120" s="196"/>
      <c r="GIK120" s="195"/>
      <c r="GIL120" s="196"/>
      <c r="GIM120" s="195"/>
      <c r="GIN120" s="195"/>
      <c r="GIO120" s="195"/>
      <c r="GIP120" s="18"/>
      <c r="GIQ120" s="19"/>
      <c r="GIR120" s="19"/>
      <c r="GIS120" s="19"/>
      <c r="GIT120" s="19"/>
      <c r="GIU120" s="19"/>
      <c r="GIV120" s="19"/>
      <c r="GIW120" s="19"/>
      <c r="GIX120" s="197"/>
      <c r="GIY120" s="196"/>
      <c r="GIZ120" s="196"/>
      <c r="GJA120" s="195"/>
      <c r="GJB120" s="196"/>
      <c r="GJC120" s="195"/>
      <c r="GJD120" s="195"/>
      <c r="GJE120" s="195"/>
      <c r="GJF120" s="18"/>
      <c r="GJG120" s="19"/>
      <c r="GJH120" s="19"/>
      <c r="GJI120" s="19"/>
      <c r="GJJ120" s="19"/>
      <c r="GJK120" s="19"/>
      <c r="GJL120" s="19"/>
      <c r="GJM120" s="19"/>
      <c r="GJN120" s="197"/>
      <c r="GJO120" s="196"/>
      <c r="GJP120" s="196"/>
      <c r="GJQ120" s="195"/>
      <c r="GJR120" s="196"/>
      <c r="GJS120" s="195"/>
      <c r="GJT120" s="195"/>
      <c r="GJU120" s="195"/>
      <c r="GJV120" s="18"/>
      <c r="GJW120" s="19"/>
      <c r="GJX120" s="19"/>
      <c r="GJY120" s="19"/>
      <c r="GJZ120" s="19"/>
      <c r="GKA120" s="19"/>
      <c r="GKB120" s="19"/>
      <c r="GKC120" s="19"/>
      <c r="GKD120" s="197"/>
      <c r="GKE120" s="196"/>
      <c r="GKF120" s="196"/>
      <c r="GKG120" s="195"/>
      <c r="GKH120" s="196"/>
      <c r="GKI120" s="195"/>
      <c r="GKJ120" s="195"/>
      <c r="GKK120" s="195"/>
      <c r="GKL120" s="18"/>
      <c r="GKM120" s="19"/>
      <c r="GKN120" s="19"/>
      <c r="GKO120" s="19"/>
      <c r="GKP120" s="19"/>
      <c r="GKQ120" s="19"/>
      <c r="GKR120" s="19"/>
      <c r="GKS120" s="19"/>
      <c r="GKT120" s="197"/>
      <c r="GKU120" s="196"/>
      <c r="GKV120" s="196"/>
      <c r="GKW120" s="195"/>
      <c r="GKX120" s="196"/>
      <c r="GKY120" s="195"/>
      <c r="GKZ120" s="195"/>
      <c r="GLA120" s="195"/>
      <c r="GLB120" s="18"/>
      <c r="GLC120" s="19"/>
      <c r="GLD120" s="19"/>
      <c r="GLE120" s="19"/>
      <c r="GLF120" s="19"/>
      <c r="GLG120" s="19"/>
      <c r="GLH120" s="19"/>
      <c r="GLI120" s="19"/>
      <c r="GLJ120" s="197"/>
      <c r="GLK120" s="196"/>
      <c r="GLL120" s="196"/>
      <c r="GLM120" s="195"/>
      <c r="GLN120" s="196"/>
      <c r="GLO120" s="195"/>
      <c r="GLP120" s="195"/>
      <c r="GLQ120" s="195"/>
      <c r="GLR120" s="18"/>
      <c r="GLS120" s="19"/>
      <c r="GLT120" s="19"/>
      <c r="GLU120" s="19"/>
      <c r="GLV120" s="19"/>
      <c r="GLW120" s="19"/>
      <c r="GLX120" s="19"/>
      <c r="GLY120" s="19"/>
      <c r="GLZ120" s="197"/>
      <c r="GMA120" s="196"/>
      <c r="GMB120" s="196"/>
      <c r="GMC120" s="195"/>
      <c r="GMD120" s="196"/>
      <c r="GME120" s="195"/>
      <c r="GMF120" s="195"/>
      <c r="GMG120" s="195"/>
      <c r="GMH120" s="18"/>
      <c r="GMI120" s="19"/>
      <c r="GMJ120" s="19"/>
      <c r="GMK120" s="19"/>
      <c r="GML120" s="19"/>
      <c r="GMM120" s="19"/>
      <c r="GMN120" s="19"/>
      <c r="GMO120" s="19"/>
      <c r="GMP120" s="197"/>
      <c r="GMQ120" s="196"/>
      <c r="GMR120" s="196"/>
      <c r="GMS120" s="195"/>
      <c r="GMT120" s="196"/>
      <c r="GMU120" s="195"/>
      <c r="GMV120" s="195"/>
      <c r="GMW120" s="195"/>
      <c r="GMX120" s="18"/>
      <c r="GMY120" s="19"/>
      <c r="GMZ120" s="19"/>
      <c r="GNA120" s="19"/>
      <c r="GNB120" s="19"/>
      <c r="GNC120" s="19"/>
      <c r="GND120" s="19"/>
      <c r="GNE120" s="19"/>
      <c r="GNF120" s="197"/>
      <c r="GNG120" s="196"/>
      <c r="GNH120" s="196"/>
      <c r="GNI120" s="195"/>
      <c r="GNJ120" s="196"/>
      <c r="GNK120" s="195"/>
      <c r="GNL120" s="195"/>
      <c r="GNM120" s="195"/>
      <c r="GNN120" s="18"/>
      <c r="GNO120" s="19"/>
      <c r="GNP120" s="19"/>
      <c r="GNQ120" s="19"/>
      <c r="GNR120" s="19"/>
      <c r="GNS120" s="19"/>
      <c r="GNT120" s="19"/>
      <c r="GNU120" s="19"/>
      <c r="GNV120" s="197"/>
      <c r="GNW120" s="196"/>
      <c r="GNX120" s="196"/>
      <c r="GNY120" s="195"/>
      <c r="GNZ120" s="196"/>
      <c r="GOA120" s="195"/>
      <c r="GOB120" s="195"/>
      <c r="GOC120" s="195"/>
      <c r="GOD120" s="18"/>
      <c r="GOE120" s="19"/>
      <c r="GOF120" s="19"/>
      <c r="GOG120" s="19"/>
      <c r="GOH120" s="19"/>
      <c r="GOI120" s="19"/>
      <c r="GOJ120" s="19"/>
      <c r="GOK120" s="19"/>
      <c r="GOL120" s="197"/>
      <c r="GOM120" s="196"/>
      <c r="GON120" s="196"/>
      <c r="GOO120" s="195"/>
      <c r="GOP120" s="196"/>
      <c r="GOQ120" s="195"/>
      <c r="GOR120" s="195"/>
      <c r="GOS120" s="195"/>
      <c r="GOT120" s="18"/>
      <c r="GOU120" s="19"/>
      <c r="GOV120" s="19"/>
      <c r="GOW120" s="19"/>
      <c r="GOX120" s="19"/>
      <c r="GOY120" s="19"/>
      <c r="GOZ120" s="19"/>
      <c r="GPA120" s="19"/>
      <c r="GPB120" s="197"/>
      <c r="GPC120" s="196"/>
      <c r="GPD120" s="196"/>
      <c r="GPE120" s="195"/>
      <c r="GPF120" s="196"/>
      <c r="GPG120" s="195"/>
      <c r="GPH120" s="195"/>
      <c r="GPI120" s="195"/>
      <c r="GPJ120" s="18"/>
      <c r="GPK120" s="19"/>
      <c r="GPL120" s="19"/>
      <c r="GPM120" s="19"/>
      <c r="GPN120" s="19"/>
      <c r="GPO120" s="19"/>
      <c r="GPP120" s="19"/>
      <c r="GPQ120" s="19"/>
      <c r="GPR120" s="197"/>
      <c r="GPS120" s="196"/>
      <c r="GPT120" s="196"/>
      <c r="GPU120" s="195"/>
      <c r="GPV120" s="196"/>
      <c r="GPW120" s="195"/>
      <c r="GPX120" s="195"/>
      <c r="GPY120" s="195"/>
      <c r="GPZ120" s="18"/>
      <c r="GQA120" s="19"/>
      <c r="GQB120" s="19"/>
      <c r="GQC120" s="19"/>
      <c r="GQD120" s="19"/>
      <c r="GQE120" s="19"/>
      <c r="GQF120" s="19"/>
      <c r="GQG120" s="19"/>
      <c r="GQH120" s="197"/>
      <c r="GQI120" s="196"/>
      <c r="GQJ120" s="196"/>
      <c r="GQK120" s="195"/>
      <c r="GQL120" s="196"/>
      <c r="GQM120" s="195"/>
      <c r="GQN120" s="195"/>
      <c r="GQO120" s="195"/>
      <c r="GQP120" s="18"/>
      <c r="GQQ120" s="19"/>
      <c r="GQR120" s="19"/>
      <c r="GQS120" s="19"/>
      <c r="GQT120" s="19"/>
      <c r="GQU120" s="19"/>
      <c r="GQV120" s="19"/>
      <c r="GQW120" s="19"/>
      <c r="GQX120" s="197"/>
      <c r="GQY120" s="196"/>
      <c r="GQZ120" s="196"/>
      <c r="GRA120" s="195"/>
      <c r="GRB120" s="196"/>
      <c r="GRC120" s="195"/>
      <c r="GRD120" s="195"/>
      <c r="GRE120" s="195"/>
      <c r="GRF120" s="18"/>
      <c r="GRG120" s="19"/>
      <c r="GRH120" s="19"/>
      <c r="GRI120" s="19"/>
      <c r="GRJ120" s="19"/>
      <c r="GRK120" s="19"/>
      <c r="GRL120" s="19"/>
      <c r="GRM120" s="19"/>
      <c r="GRN120" s="197"/>
      <c r="GRO120" s="196"/>
      <c r="GRP120" s="196"/>
      <c r="GRQ120" s="195"/>
      <c r="GRR120" s="196"/>
      <c r="GRS120" s="195"/>
      <c r="GRT120" s="195"/>
      <c r="GRU120" s="195"/>
      <c r="GRV120" s="18"/>
      <c r="GRW120" s="19"/>
      <c r="GRX120" s="19"/>
      <c r="GRY120" s="19"/>
      <c r="GRZ120" s="19"/>
      <c r="GSA120" s="19"/>
      <c r="GSB120" s="19"/>
      <c r="GSC120" s="19"/>
      <c r="GSD120" s="197"/>
      <c r="GSE120" s="196"/>
      <c r="GSF120" s="196"/>
      <c r="GSG120" s="195"/>
      <c r="GSH120" s="196"/>
      <c r="GSI120" s="195"/>
      <c r="GSJ120" s="195"/>
      <c r="GSK120" s="195"/>
      <c r="GSL120" s="18"/>
      <c r="GSM120" s="19"/>
      <c r="GSN120" s="19"/>
      <c r="GSO120" s="19"/>
      <c r="GSP120" s="19"/>
      <c r="GSQ120" s="19"/>
      <c r="GSR120" s="19"/>
      <c r="GSS120" s="19"/>
      <c r="GST120" s="197"/>
      <c r="GSU120" s="196"/>
      <c r="GSV120" s="196"/>
      <c r="GSW120" s="195"/>
      <c r="GSX120" s="196"/>
      <c r="GSY120" s="195"/>
      <c r="GSZ120" s="195"/>
      <c r="GTA120" s="195"/>
      <c r="GTB120" s="18"/>
      <c r="GTC120" s="19"/>
      <c r="GTD120" s="19"/>
      <c r="GTE120" s="19"/>
      <c r="GTF120" s="19"/>
      <c r="GTG120" s="19"/>
      <c r="GTH120" s="19"/>
      <c r="GTI120" s="19"/>
      <c r="GTJ120" s="197"/>
      <c r="GTK120" s="196"/>
      <c r="GTL120" s="196"/>
      <c r="GTM120" s="195"/>
      <c r="GTN120" s="196"/>
      <c r="GTO120" s="195"/>
      <c r="GTP120" s="195"/>
      <c r="GTQ120" s="195"/>
      <c r="GTR120" s="18"/>
      <c r="GTS120" s="19"/>
      <c r="GTT120" s="19"/>
      <c r="GTU120" s="19"/>
      <c r="GTV120" s="19"/>
      <c r="GTW120" s="19"/>
      <c r="GTX120" s="19"/>
      <c r="GTY120" s="19"/>
      <c r="GTZ120" s="197"/>
      <c r="GUA120" s="196"/>
      <c r="GUB120" s="196"/>
      <c r="GUC120" s="195"/>
      <c r="GUD120" s="196"/>
      <c r="GUE120" s="195"/>
      <c r="GUF120" s="195"/>
      <c r="GUG120" s="195"/>
      <c r="GUH120" s="18"/>
      <c r="GUI120" s="19"/>
      <c r="GUJ120" s="19"/>
      <c r="GUK120" s="19"/>
      <c r="GUL120" s="19"/>
      <c r="GUM120" s="19"/>
      <c r="GUN120" s="19"/>
      <c r="GUO120" s="19"/>
      <c r="GUP120" s="197"/>
      <c r="GUQ120" s="196"/>
      <c r="GUR120" s="196"/>
      <c r="GUS120" s="195"/>
      <c r="GUT120" s="196"/>
      <c r="GUU120" s="195"/>
      <c r="GUV120" s="195"/>
      <c r="GUW120" s="195"/>
      <c r="GUX120" s="18"/>
      <c r="GUY120" s="19"/>
      <c r="GUZ120" s="19"/>
      <c r="GVA120" s="19"/>
      <c r="GVB120" s="19"/>
      <c r="GVC120" s="19"/>
      <c r="GVD120" s="19"/>
      <c r="GVE120" s="19"/>
      <c r="GVF120" s="197"/>
      <c r="GVG120" s="196"/>
      <c r="GVH120" s="196"/>
      <c r="GVI120" s="195"/>
      <c r="GVJ120" s="196"/>
      <c r="GVK120" s="195"/>
      <c r="GVL120" s="195"/>
      <c r="GVM120" s="195"/>
      <c r="GVN120" s="18"/>
      <c r="GVO120" s="19"/>
      <c r="GVP120" s="19"/>
      <c r="GVQ120" s="19"/>
      <c r="GVR120" s="19"/>
      <c r="GVS120" s="19"/>
      <c r="GVT120" s="19"/>
      <c r="GVU120" s="19"/>
      <c r="GVV120" s="197"/>
      <c r="GVW120" s="196"/>
      <c r="GVX120" s="196"/>
      <c r="GVY120" s="195"/>
      <c r="GVZ120" s="196"/>
      <c r="GWA120" s="195"/>
      <c r="GWB120" s="195"/>
      <c r="GWC120" s="195"/>
      <c r="GWD120" s="18"/>
      <c r="GWE120" s="19"/>
      <c r="GWF120" s="19"/>
      <c r="GWG120" s="19"/>
      <c r="GWH120" s="19"/>
      <c r="GWI120" s="19"/>
      <c r="GWJ120" s="19"/>
      <c r="GWK120" s="19"/>
      <c r="GWL120" s="197"/>
      <c r="GWM120" s="196"/>
      <c r="GWN120" s="196"/>
      <c r="GWO120" s="195"/>
      <c r="GWP120" s="196"/>
      <c r="GWQ120" s="195"/>
      <c r="GWR120" s="195"/>
      <c r="GWS120" s="195"/>
      <c r="GWT120" s="18"/>
      <c r="GWU120" s="19"/>
      <c r="GWV120" s="19"/>
      <c r="GWW120" s="19"/>
      <c r="GWX120" s="19"/>
      <c r="GWY120" s="19"/>
      <c r="GWZ120" s="19"/>
      <c r="GXA120" s="19"/>
      <c r="GXB120" s="197"/>
      <c r="GXC120" s="196"/>
      <c r="GXD120" s="196"/>
      <c r="GXE120" s="195"/>
      <c r="GXF120" s="196"/>
      <c r="GXG120" s="195"/>
      <c r="GXH120" s="195"/>
      <c r="GXI120" s="195"/>
      <c r="GXJ120" s="18"/>
      <c r="GXK120" s="19"/>
      <c r="GXL120" s="19"/>
      <c r="GXM120" s="19"/>
      <c r="GXN120" s="19"/>
      <c r="GXO120" s="19"/>
      <c r="GXP120" s="19"/>
      <c r="GXQ120" s="19"/>
      <c r="GXR120" s="197"/>
      <c r="GXS120" s="196"/>
      <c r="GXT120" s="196"/>
      <c r="GXU120" s="195"/>
      <c r="GXV120" s="196"/>
      <c r="GXW120" s="195"/>
      <c r="GXX120" s="195"/>
      <c r="GXY120" s="195"/>
      <c r="GXZ120" s="18"/>
      <c r="GYA120" s="19"/>
      <c r="GYB120" s="19"/>
      <c r="GYC120" s="19"/>
      <c r="GYD120" s="19"/>
      <c r="GYE120" s="19"/>
      <c r="GYF120" s="19"/>
      <c r="GYG120" s="19"/>
      <c r="GYH120" s="197"/>
      <c r="GYI120" s="196"/>
      <c r="GYJ120" s="196"/>
      <c r="GYK120" s="195"/>
      <c r="GYL120" s="196"/>
      <c r="GYM120" s="195"/>
      <c r="GYN120" s="195"/>
      <c r="GYO120" s="195"/>
      <c r="GYP120" s="18"/>
      <c r="GYQ120" s="19"/>
      <c r="GYR120" s="19"/>
      <c r="GYS120" s="19"/>
      <c r="GYT120" s="19"/>
      <c r="GYU120" s="19"/>
      <c r="GYV120" s="19"/>
      <c r="GYW120" s="19"/>
      <c r="GYX120" s="197"/>
      <c r="GYY120" s="196"/>
      <c r="GYZ120" s="196"/>
      <c r="GZA120" s="195"/>
      <c r="GZB120" s="196"/>
      <c r="GZC120" s="195"/>
      <c r="GZD120" s="195"/>
      <c r="GZE120" s="195"/>
      <c r="GZF120" s="18"/>
      <c r="GZG120" s="19"/>
      <c r="GZH120" s="19"/>
      <c r="GZI120" s="19"/>
      <c r="GZJ120" s="19"/>
      <c r="GZK120" s="19"/>
      <c r="GZL120" s="19"/>
      <c r="GZM120" s="19"/>
      <c r="GZN120" s="197"/>
      <c r="GZO120" s="196"/>
      <c r="GZP120" s="196"/>
      <c r="GZQ120" s="195"/>
      <c r="GZR120" s="196"/>
      <c r="GZS120" s="195"/>
      <c r="GZT120" s="195"/>
      <c r="GZU120" s="195"/>
      <c r="GZV120" s="18"/>
      <c r="GZW120" s="19"/>
      <c r="GZX120" s="19"/>
      <c r="GZY120" s="19"/>
      <c r="GZZ120" s="19"/>
      <c r="HAA120" s="19"/>
      <c r="HAB120" s="19"/>
      <c r="HAC120" s="19"/>
      <c r="HAD120" s="197"/>
      <c r="HAE120" s="196"/>
      <c r="HAF120" s="196"/>
      <c r="HAG120" s="195"/>
      <c r="HAH120" s="196"/>
      <c r="HAI120" s="195"/>
      <c r="HAJ120" s="195"/>
      <c r="HAK120" s="195"/>
      <c r="HAL120" s="18"/>
      <c r="HAM120" s="19"/>
      <c r="HAN120" s="19"/>
      <c r="HAO120" s="19"/>
      <c r="HAP120" s="19"/>
      <c r="HAQ120" s="19"/>
      <c r="HAR120" s="19"/>
      <c r="HAS120" s="19"/>
      <c r="HAT120" s="197"/>
      <c r="HAU120" s="196"/>
      <c r="HAV120" s="196"/>
      <c r="HAW120" s="195"/>
      <c r="HAX120" s="196"/>
      <c r="HAY120" s="195"/>
      <c r="HAZ120" s="195"/>
      <c r="HBA120" s="195"/>
      <c r="HBB120" s="18"/>
      <c r="HBC120" s="19"/>
      <c r="HBD120" s="19"/>
      <c r="HBE120" s="19"/>
      <c r="HBF120" s="19"/>
      <c r="HBG120" s="19"/>
      <c r="HBH120" s="19"/>
      <c r="HBI120" s="19"/>
      <c r="HBJ120" s="197"/>
      <c r="HBK120" s="196"/>
      <c r="HBL120" s="196"/>
      <c r="HBM120" s="195"/>
      <c r="HBN120" s="196"/>
      <c r="HBO120" s="195"/>
      <c r="HBP120" s="195"/>
      <c r="HBQ120" s="195"/>
      <c r="HBR120" s="18"/>
      <c r="HBS120" s="19"/>
      <c r="HBT120" s="19"/>
      <c r="HBU120" s="19"/>
      <c r="HBV120" s="19"/>
      <c r="HBW120" s="19"/>
      <c r="HBX120" s="19"/>
      <c r="HBY120" s="19"/>
      <c r="HBZ120" s="197"/>
      <c r="HCA120" s="196"/>
      <c r="HCB120" s="196"/>
      <c r="HCC120" s="195"/>
      <c r="HCD120" s="196"/>
      <c r="HCE120" s="195"/>
      <c r="HCF120" s="195"/>
      <c r="HCG120" s="195"/>
      <c r="HCH120" s="18"/>
      <c r="HCI120" s="19"/>
      <c r="HCJ120" s="19"/>
      <c r="HCK120" s="19"/>
      <c r="HCL120" s="19"/>
      <c r="HCM120" s="19"/>
      <c r="HCN120" s="19"/>
      <c r="HCO120" s="19"/>
      <c r="HCP120" s="197"/>
      <c r="HCQ120" s="196"/>
      <c r="HCR120" s="196"/>
      <c r="HCS120" s="195"/>
      <c r="HCT120" s="196"/>
      <c r="HCU120" s="195"/>
      <c r="HCV120" s="195"/>
      <c r="HCW120" s="195"/>
      <c r="HCX120" s="18"/>
      <c r="HCY120" s="19"/>
      <c r="HCZ120" s="19"/>
      <c r="HDA120" s="19"/>
      <c r="HDB120" s="19"/>
      <c r="HDC120" s="19"/>
      <c r="HDD120" s="19"/>
      <c r="HDE120" s="19"/>
      <c r="HDF120" s="197"/>
      <c r="HDG120" s="196"/>
      <c r="HDH120" s="196"/>
      <c r="HDI120" s="195"/>
      <c r="HDJ120" s="196"/>
      <c r="HDK120" s="195"/>
      <c r="HDL120" s="195"/>
      <c r="HDM120" s="195"/>
      <c r="HDN120" s="18"/>
      <c r="HDO120" s="19"/>
      <c r="HDP120" s="19"/>
      <c r="HDQ120" s="19"/>
      <c r="HDR120" s="19"/>
      <c r="HDS120" s="19"/>
      <c r="HDT120" s="19"/>
      <c r="HDU120" s="19"/>
      <c r="HDV120" s="197"/>
      <c r="HDW120" s="196"/>
      <c r="HDX120" s="196"/>
      <c r="HDY120" s="195"/>
      <c r="HDZ120" s="196"/>
      <c r="HEA120" s="195"/>
      <c r="HEB120" s="195"/>
      <c r="HEC120" s="195"/>
      <c r="HED120" s="18"/>
      <c r="HEE120" s="19"/>
      <c r="HEF120" s="19"/>
      <c r="HEG120" s="19"/>
      <c r="HEH120" s="19"/>
      <c r="HEI120" s="19"/>
      <c r="HEJ120" s="19"/>
      <c r="HEK120" s="19"/>
      <c r="HEL120" s="197"/>
      <c r="HEM120" s="196"/>
      <c r="HEN120" s="196"/>
      <c r="HEO120" s="195"/>
      <c r="HEP120" s="196"/>
      <c r="HEQ120" s="195"/>
      <c r="HER120" s="195"/>
      <c r="HES120" s="195"/>
      <c r="HET120" s="18"/>
      <c r="HEU120" s="19"/>
      <c r="HEV120" s="19"/>
      <c r="HEW120" s="19"/>
      <c r="HEX120" s="19"/>
      <c r="HEY120" s="19"/>
      <c r="HEZ120" s="19"/>
      <c r="HFA120" s="19"/>
      <c r="HFB120" s="197"/>
      <c r="HFC120" s="196"/>
      <c r="HFD120" s="196"/>
      <c r="HFE120" s="195"/>
      <c r="HFF120" s="196"/>
      <c r="HFG120" s="195"/>
      <c r="HFH120" s="195"/>
      <c r="HFI120" s="195"/>
      <c r="HFJ120" s="18"/>
      <c r="HFK120" s="19"/>
      <c r="HFL120" s="19"/>
      <c r="HFM120" s="19"/>
      <c r="HFN120" s="19"/>
      <c r="HFO120" s="19"/>
      <c r="HFP120" s="19"/>
      <c r="HFQ120" s="19"/>
      <c r="HFR120" s="197"/>
      <c r="HFS120" s="196"/>
      <c r="HFT120" s="196"/>
      <c r="HFU120" s="195"/>
      <c r="HFV120" s="196"/>
      <c r="HFW120" s="195"/>
      <c r="HFX120" s="195"/>
      <c r="HFY120" s="195"/>
      <c r="HFZ120" s="18"/>
      <c r="HGA120" s="19"/>
      <c r="HGB120" s="19"/>
      <c r="HGC120" s="19"/>
      <c r="HGD120" s="19"/>
      <c r="HGE120" s="19"/>
      <c r="HGF120" s="19"/>
      <c r="HGG120" s="19"/>
      <c r="HGH120" s="197"/>
      <c r="HGI120" s="196"/>
      <c r="HGJ120" s="196"/>
      <c r="HGK120" s="195"/>
      <c r="HGL120" s="196"/>
      <c r="HGM120" s="195"/>
      <c r="HGN120" s="195"/>
      <c r="HGO120" s="195"/>
      <c r="HGP120" s="18"/>
      <c r="HGQ120" s="19"/>
      <c r="HGR120" s="19"/>
      <c r="HGS120" s="19"/>
      <c r="HGT120" s="19"/>
      <c r="HGU120" s="19"/>
      <c r="HGV120" s="19"/>
      <c r="HGW120" s="19"/>
      <c r="HGX120" s="197"/>
      <c r="HGY120" s="196"/>
      <c r="HGZ120" s="196"/>
      <c r="HHA120" s="195"/>
      <c r="HHB120" s="196"/>
      <c r="HHC120" s="195"/>
      <c r="HHD120" s="195"/>
      <c r="HHE120" s="195"/>
      <c r="HHF120" s="18"/>
      <c r="HHG120" s="19"/>
      <c r="HHH120" s="19"/>
      <c r="HHI120" s="19"/>
      <c r="HHJ120" s="19"/>
      <c r="HHK120" s="19"/>
      <c r="HHL120" s="19"/>
      <c r="HHM120" s="19"/>
      <c r="HHN120" s="197"/>
      <c r="HHO120" s="196"/>
      <c r="HHP120" s="196"/>
      <c r="HHQ120" s="195"/>
      <c r="HHR120" s="196"/>
      <c r="HHS120" s="195"/>
      <c r="HHT120" s="195"/>
      <c r="HHU120" s="195"/>
      <c r="HHV120" s="18"/>
      <c r="HHW120" s="19"/>
      <c r="HHX120" s="19"/>
      <c r="HHY120" s="19"/>
      <c r="HHZ120" s="19"/>
      <c r="HIA120" s="19"/>
      <c r="HIB120" s="19"/>
      <c r="HIC120" s="19"/>
      <c r="HID120" s="197"/>
      <c r="HIE120" s="196"/>
      <c r="HIF120" s="196"/>
      <c r="HIG120" s="195"/>
      <c r="HIH120" s="196"/>
      <c r="HII120" s="195"/>
      <c r="HIJ120" s="195"/>
      <c r="HIK120" s="195"/>
      <c r="HIL120" s="18"/>
      <c r="HIM120" s="19"/>
      <c r="HIN120" s="19"/>
      <c r="HIO120" s="19"/>
      <c r="HIP120" s="19"/>
      <c r="HIQ120" s="19"/>
      <c r="HIR120" s="19"/>
      <c r="HIS120" s="19"/>
      <c r="HIT120" s="197"/>
      <c r="HIU120" s="196"/>
      <c r="HIV120" s="196"/>
      <c r="HIW120" s="195"/>
      <c r="HIX120" s="196"/>
      <c r="HIY120" s="195"/>
      <c r="HIZ120" s="195"/>
      <c r="HJA120" s="195"/>
      <c r="HJB120" s="18"/>
      <c r="HJC120" s="19"/>
      <c r="HJD120" s="19"/>
      <c r="HJE120" s="19"/>
      <c r="HJF120" s="19"/>
      <c r="HJG120" s="19"/>
      <c r="HJH120" s="19"/>
      <c r="HJI120" s="19"/>
      <c r="HJJ120" s="197"/>
      <c r="HJK120" s="196"/>
      <c r="HJL120" s="196"/>
      <c r="HJM120" s="195"/>
      <c r="HJN120" s="196"/>
      <c r="HJO120" s="195"/>
      <c r="HJP120" s="195"/>
      <c r="HJQ120" s="195"/>
      <c r="HJR120" s="18"/>
      <c r="HJS120" s="19"/>
      <c r="HJT120" s="19"/>
      <c r="HJU120" s="19"/>
      <c r="HJV120" s="19"/>
      <c r="HJW120" s="19"/>
      <c r="HJX120" s="19"/>
      <c r="HJY120" s="19"/>
      <c r="HJZ120" s="197"/>
      <c r="HKA120" s="196"/>
      <c r="HKB120" s="196"/>
      <c r="HKC120" s="195"/>
      <c r="HKD120" s="196"/>
      <c r="HKE120" s="195"/>
      <c r="HKF120" s="195"/>
      <c r="HKG120" s="195"/>
      <c r="HKH120" s="18"/>
      <c r="HKI120" s="19"/>
      <c r="HKJ120" s="19"/>
      <c r="HKK120" s="19"/>
      <c r="HKL120" s="19"/>
      <c r="HKM120" s="19"/>
      <c r="HKN120" s="19"/>
      <c r="HKO120" s="19"/>
      <c r="HKP120" s="197"/>
      <c r="HKQ120" s="196"/>
      <c r="HKR120" s="196"/>
      <c r="HKS120" s="195"/>
      <c r="HKT120" s="196"/>
      <c r="HKU120" s="195"/>
      <c r="HKV120" s="195"/>
      <c r="HKW120" s="195"/>
      <c r="HKX120" s="18"/>
      <c r="HKY120" s="19"/>
      <c r="HKZ120" s="19"/>
      <c r="HLA120" s="19"/>
      <c r="HLB120" s="19"/>
      <c r="HLC120" s="19"/>
      <c r="HLD120" s="19"/>
      <c r="HLE120" s="19"/>
      <c r="HLF120" s="197"/>
      <c r="HLG120" s="196"/>
      <c r="HLH120" s="196"/>
      <c r="HLI120" s="195"/>
      <c r="HLJ120" s="196"/>
      <c r="HLK120" s="195"/>
      <c r="HLL120" s="195"/>
      <c r="HLM120" s="195"/>
      <c r="HLN120" s="18"/>
      <c r="HLO120" s="19"/>
      <c r="HLP120" s="19"/>
      <c r="HLQ120" s="19"/>
      <c r="HLR120" s="19"/>
      <c r="HLS120" s="19"/>
      <c r="HLT120" s="19"/>
      <c r="HLU120" s="19"/>
      <c r="HLV120" s="197"/>
      <c r="HLW120" s="196"/>
      <c r="HLX120" s="196"/>
      <c r="HLY120" s="195"/>
      <c r="HLZ120" s="196"/>
      <c r="HMA120" s="195"/>
      <c r="HMB120" s="195"/>
      <c r="HMC120" s="195"/>
      <c r="HMD120" s="18"/>
      <c r="HME120" s="19"/>
      <c r="HMF120" s="19"/>
      <c r="HMG120" s="19"/>
      <c r="HMH120" s="19"/>
      <c r="HMI120" s="19"/>
      <c r="HMJ120" s="19"/>
      <c r="HMK120" s="19"/>
      <c r="HML120" s="197"/>
      <c r="HMM120" s="196"/>
      <c r="HMN120" s="196"/>
      <c r="HMO120" s="195"/>
      <c r="HMP120" s="196"/>
      <c r="HMQ120" s="195"/>
      <c r="HMR120" s="195"/>
      <c r="HMS120" s="195"/>
      <c r="HMT120" s="18"/>
      <c r="HMU120" s="19"/>
      <c r="HMV120" s="19"/>
      <c r="HMW120" s="19"/>
      <c r="HMX120" s="19"/>
      <c r="HMY120" s="19"/>
      <c r="HMZ120" s="19"/>
      <c r="HNA120" s="19"/>
      <c r="HNB120" s="197"/>
      <c r="HNC120" s="196"/>
      <c r="HND120" s="196"/>
      <c r="HNE120" s="195"/>
      <c r="HNF120" s="196"/>
      <c r="HNG120" s="195"/>
      <c r="HNH120" s="195"/>
      <c r="HNI120" s="195"/>
      <c r="HNJ120" s="18"/>
      <c r="HNK120" s="19"/>
      <c r="HNL120" s="19"/>
      <c r="HNM120" s="19"/>
      <c r="HNN120" s="19"/>
      <c r="HNO120" s="19"/>
      <c r="HNP120" s="19"/>
      <c r="HNQ120" s="19"/>
      <c r="HNR120" s="197"/>
      <c r="HNS120" s="196"/>
      <c r="HNT120" s="196"/>
      <c r="HNU120" s="195"/>
      <c r="HNV120" s="196"/>
      <c r="HNW120" s="195"/>
      <c r="HNX120" s="195"/>
      <c r="HNY120" s="195"/>
      <c r="HNZ120" s="18"/>
      <c r="HOA120" s="19"/>
      <c r="HOB120" s="19"/>
      <c r="HOC120" s="19"/>
      <c r="HOD120" s="19"/>
      <c r="HOE120" s="19"/>
      <c r="HOF120" s="19"/>
      <c r="HOG120" s="19"/>
      <c r="HOH120" s="197"/>
      <c r="HOI120" s="196"/>
      <c r="HOJ120" s="196"/>
      <c r="HOK120" s="195"/>
      <c r="HOL120" s="196"/>
      <c r="HOM120" s="195"/>
      <c r="HON120" s="195"/>
      <c r="HOO120" s="195"/>
      <c r="HOP120" s="18"/>
      <c r="HOQ120" s="19"/>
      <c r="HOR120" s="19"/>
      <c r="HOS120" s="19"/>
      <c r="HOT120" s="19"/>
      <c r="HOU120" s="19"/>
      <c r="HOV120" s="19"/>
      <c r="HOW120" s="19"/>
      <c r="HOX120" s="197"/>
      <c r="HOY120" s="196"/>
      <c r="HOZ120" s="196"/>
      <c r="HPA120" s="195"/>
      <c r="HPB120" s="196"/>
      <c r="HPC120" s="195"/>
      <c r="HPD120" s="195"/>
      <c r="HPE120" s="195"/>
      <c r="HPF120" s="18"/>
      <c r="HPG120" s="19"/>
      <c r="HPH120" s="19"/>
      <c r="HPI120" s="19"/>
      <c r="HPJ120" s="19"/>
      <c r="HPK120" s="19"/>
      <c r="HPL120" s="19"/>
      <c r="HPM120" s="19"/>
      <c r="HPN120" s="197"/>
      <c r="HPO120" s="196"/>
      <c r="HPP120" s="196"/>
      <c r="HPQ120" s="195"/>
      <c r="HPR120" s="196"/>
      <c r="HPS120" s="195"/>
      <c r="HPT120" s="195"/>
      <c r="HPU120" s="195"/>
      <c r="HPV120" s="18"/>
      <c r="HPW120" s="19"/>
      <c r="HPX120" s="19"/>
      <c r="HPY120" s="19"/>
      <c r="HPZ120" s="19"/>
      <c r="HQA120" s="19"/>
      <c r="HQB120" s="19"/>
      <c r="HQC120" s="19"/>
      <c r="HQD120" s="197"/>
      <c r="HQE120" s="196"/>
      <c r="HQF120" s="196"/>
      <c r="HQG120" s="195"/>
      <c r="HQH120" s="196"/>
      <c r="HQI120" s="195"/>
      <c r="HQJ120" s="195"/>
      <c r="HQK120" s="195"/>
      <c r="HQL120" s="18"/>
      <c r="HQM120" s="19"/>
      <c r="HQN120" s="19"/>
      <c r="HQO120" s="19"/>
      <c r="HQP120" s="19"/>
      <c r="HQQ120" s="19"/>
      <c r="HQR120" s="19"/>
      <c r="HQS120" s="19"/>
      <c r="HQT120" s="197"/>
      <c r="HQU120" s="196"/>
      <c r="HQV120" s="196"/>
      <c r="HQW120" s="195"/>
      <c r="HQX120" s="196"/>
      <c r="HQY120" s="195"/>
      <c r="HQZ120" s="195"/>
      <c r="HRA120" s="195"/>
      <c r="HRB120" s="18"/>
      <c r="HRC120" s="19"/>
      <c r="HRD120" s="19"/>
      <c r="HRE120" s="19"/>
      <c r="HRF120" s="19"/>
      <c r="HRG120" s="19"/>
      <c r="HRH120" s="19"/>
      <c r="HRI120" s="19"/>
      <c r="HRJ120" s="197"/>
      <c r="HRK120" s="196"/>
      <c r="HRL120" s="196"/>
      <c r="HRM120" s="195"/>
      <c r="HRN120" s="196"/>
      <c r="HRO120" s="195"/>
      <c r="HRP120" s="195"/>
      <c r="HRQ120" s="195"/>
      <c r="HRR120" s="18"/>
      <c r="HRS120" s="19"/>
      <c r="HRT120" s="19"/>
      <c r="HRU120" s="19"/>
      <c r="HRV120" s="19"/>
      <c r="HRW120" s="19"/>
      <c r="HRX120" s="19"/>
      <c r="HRY120" s="19"/>
      <c r="HRZ120" s="197"/>
      <c r="HSA120" s="196"/>
      <c r="HSB120" s="196"/>
      <c r="HSC120" s="195"/>
      <c r="HSD120" s="196"/>
      <c r="HSE120" s="195"/>
      <c r="HSF120" s="195"/>
      <c r="HSG120" s="195"/>
      <c r="HSH120" s="18"/>
      <c r="HSI120" s="19"/>
      <c r="HSJ120" s="19"/>
      <c r="HSK120" s="19"/>
      <c r="HSL120" s="19"/>
      <c r="HSM120" s="19"/>
      <c r="HSN120" s="19"/>
      <c r="HSO120" s="19"/>
      <c r="HSP120" s="197"/>
      <c r="HSQ120" s="196"/>
      <c r="HSR120" s="196"/>
      <c r="HSS120" s="195"/>
      <c r="HST120" s="196"/>
      <c r="HSU120" s="195"/>
      <c r="HSV120" s="195"/>
      <c r="HSW120" s="195"/>
      <c r="HSX120" s="18"/>
      <c r="HSY120" s="19"/>
      <c r="HSZ120" s="19"/>
      <c r="HTA120" s="19"/>
      <c r="HTB120" s="19"/>
      <c r="HTC120" s="19"/>
      <c r="HTD120" s="19"/>
      <c r="HTE120" s="19"/>
      <c r="HTF120" s="197"/>
      <c r="HTG120" s="196"/>
      <c r="HTH120" s="196"/>
      <c r="HTI120" s="195"/>
      <c r="HTJ120" s="196"/>
      <c r="HTK120" s="195"/>
      <c r="HTL120" s="195"/>
      <c r="HTM120" s="195"/>
      <c r="HTN120" s="18"/>
      <c r="HTO120" s="19"/>
      <c r="HTP120" s="19"/>
      <c r="HTQ120" s="19"/>
      <c r="HTR120" s="19"/>
      <c r="HTS120" s="19"/>
      <c r="HTT120" s="19"/>
      <c r="HTU120" s="19"/>
      <c r="HTV120" s="197"/>
      <c r="HTW120" s="196"/>
      <c r="HTX120" s="196"/>
      <c r="HTY120" s="195"/>
      <c r="HTZ120" s="196"/>
      <c r="HUA120" s="195"/>
      <c r="HUB120" s="195"/>
      <c r="HUC120" s="195"/>
      <c r="HUD120" s="18"/>
      <c r="HUE120" s="19"/>
      <c r="HUF120" s="19"/>
      <c r="HUG120" s="19"/>
      <c r="HUH120" s="19"/>
      <c r="HUI120" s="19"/>
      <c r="HUJ120" s="19"/>
      <c r="HUK120" s="19"/>
      <c r="HUL120" s="197"/>
      <c r="HUM120" s="196"/>
      <c r="HUN120" s="196"/>
      <c r="HUO120" s="195"/>
      <c r="HUP120" s="196"/>
      <c r="HUQ120" s="195"/>
      <c r="HUR120" s="195"/>
      <c r="HUS120" s="195"/>
      <c r="HUT120" s="18"/>
      <c r="HUU120" s="19"/>
      <c r="HUV120" s="19"/>
      <c r="HUW120" s="19"/>
      <c r="HUX120" s="19"/>
      <c r="HUY120" s="19"/>
      <c r="HUZ120" s="19"/>
      <c r="HVA120" s="19"/>
      <c r="HVB120" s="197"/>
      <c r="HVC120" s="196"/>
      <c r="HVD120" s="196"/>
      <c r="HVE120" s="195"/>
      <c r="HVF120" s="196"/>
      <c r="HVG120" s="195"/>
      <c r="HVH120" s="195"/>
      <c r="HVI120" s="195"/>
      <c r="HVJ120" s="18"/>
      <c r="HVK120" s="19"/>
      <c r="HVL120" s="19"/>
      <c r="HVM120" s="19"/>
      <c r="HVN120" s="19"/>
      <c r="HVO120" s="19"/>
      <c r="HVP120" s="19"/>
      <c r="HVQ120" s="19"/>
      <c r="HVR120" s="197"/>
      <c r="HVS120" s="196"/>
      <c r="HVT120" s="196"/>
      <c r="HVU120" s="195"/>
      <c r="HVV120" s="196"/>
      <c r="HVW120" s="195"/>
      <c r="HVX120" s="195"/>
      <c r="HVY120" s="195"/>
      <c r="HVZ120" s="18"/>
      <c r="HWA120" s="19"/>
      <c r="HWB120" s="19"/>
      <c r="HWC120" s="19"/>
      <c r="HWD120" s="19"/>
      <c r="HWE120" s="19"/>
      <c r="HWF120" s="19"/>
      <c r="HWG120" s="19"/>
      <c r="HWH120" s="197"/>
      <c r="HWI120" s="196"/>
      <c r="HWJ120" s="196"/>
      <c r="HWK120" s="195"/>
      <c r="HWL120" s="196"/>
      <c r="HWM120" s="195"/>
      <c r="HWN120" s="195"/>
      <c r="HWO120" s="195"/>
      <c r="HWP120" s="18"/>
      <c r="HWQ120" s="19"/>
      <c r="HWR120" s="19"/>
      <c r="HWS120" s="19"/>
      <c r="HWT120" s="19"/>
      <c r="HWU120" s="19"/>
      <c r="HWV120" s="19"/>
      <c r="HWW120" s="19"/>
      <c r="HWX120" s="197"/>
      <c r="HWY120" s="196"/>
      <c r="HWZ120" s="196"/>
      <c r="HXA120" s="195"/>
      <c r="HXB120" s="196"/>
      <c r="HXC120" s="195"/>
      <c r="HXD120" s="195"/>
      <c r="HXE120" s="195"/>
      <c r="HXF120" s="18"/>
      <c r="HXG120" s="19"/>
      <c r="HXH120" s="19"/>
      <c r="HXI120" s="19"/>
      <c r="HXJ120" s="19"/>
      <c r="HXK120" s="19"/>
      <c r="HXL120" s="19"/>
      <c r="HXM120" s="19"/>
      <c r="HXN120" s="197"/>
      <c r="HXO120" s="196"/>
      <c r="HXP120" s="196"/>
      <c r="HXQ120" s="195"/>
      <c r="HXR120" s="196"/>
      <c r="HXS120" s="195"/>
      <c r="HXT120" s="195"/>
      <c r="HXU120" s="195"/>
      <c r="HXV120" s="18"/>
      <c r="HXW120" s="19"/>
      <c r="HXX120" s="19"/>
      <c r="HXY120" s="19"/>
      <c r="HXZ120" s="19"/>
      <c r="HYA120" s="19"/>
      <c r="HYB120" s="19"/>
      <c r="HYC120" s="19"/>
      <c r="HYD120" s="197"/>
      <c r="HYE120" s="196"/>
      <c r="HYF120" s="196"/>
      <c r="HYG120" s="195"/>
      <c r="HYH120" s="196"/>
      <c r="HYI120" s="195"/>
      <c r="HYJ120" s="195"/>
      <c r="HYK120" s="195"/>
      <c r="HYL120" s="18"/>
      <c r="HYM120" s="19"/>
      <c r="HYN120" s="19"/>
      <c r="HYO120" s="19"/>
      <c r="HYP120" s="19"/>
      <c r="HYQ120" s="19"/>
      <c r="HYR120" s="19"/>
      <c r="HYS120" s="19"/>
      <c r="HYT120" s="197"/>
      <c r="HYU120" s="196"/>
      <c r="HYV120" s="196"/>
      <c r="HYW120" s="195"/>
      <c r="HYX120" s="196"/>
      <c r="HYY120" s="195"/>
      <c r="HYZ120" s="195"/>
      <c r="HZA120" s="195"/>
      <c r="HZB120" s="18"/>
      <c r="HZC120" s="19"/>
      <c r="HZD120" s="19"/>
      <c r="HZE120" s="19"/>
      <c r="HZF120" s="19"/>
      <c r="HZG120" s="19"/>
      <c r="HZH120" s="19"/>
      <c r="HZI120" s="19"/>
      <c r="HZJ120" s="197"/>
      <c r="HZK120" s="196"/>
      <c r="HZL120" s="196"/>
      <c r="HZM120" s="195"/>
      <c r="HZN120" s="196"/>
      <c r="HZO120" s="195"/>
      <c r="HZP120" s="195"/>
      <c r="HZQ120" s="195"/>
      <c r="HZR120" s="18"/>
      <c r="HZS120" s="19"/>
      <c r="HZT120" s="19"/>
      <c r="HZU120" s="19"/>
      <c r="HZV120" s="19"/>
      <c r="HZW120" s="19"/>
      <c r="HZX120" s="19"/>
      <c r="HZY120" s="19"/>
      <c r="HZZ120" s="197"/>
      <c r="IAA120" s="196"/>
      <c r="IAB120" s="196"/>
      <c r="IAC120" s="195"/>
      <c r="IAD120" s="196"/>
      <c r="IAE120" s="195"/>
      <c r="IAF120" s="195"/>
      <c r="IAG120" s="195"/>
      <c r="IAH120" s="18"/>
      <c r="IAI120" s="19"/>
      <c r="IAJ120" s="19"/>
      <c r="IAK120" s="19"/>
      <c r="IAL120" s="19"/>
      <c r="IAM120" s="19"/>
      <c r="IAN120" s="19"/>
      <c r="IAO120" s="19"/>
      <c r="IAP120" s="197"/>
      <c r="IAQ120" s="196"/>
      <c r="IAR120" s="196"/>
      <c r="IAS120" s="195"/>
      <c r="IAT120" s="196"/>
      <c r="IAU120" s="195"/>
      <c r="IAV120" s="195"/>
      <c r="IAW120" s="195"/>
      <c r="IAX120" s="18"/>
      <c r="IAY120" s="19"/>
      <c r="IAZ120" s="19"/>
      <c r="IBA120" s="19"/>
      <c r="IBB120" s="19"/>
      <c r="IBC120" s="19"/>
      <c r="IBD120" s="19"/>
      <c r="IBE120" s="19"/>
      <c r="IBF120" s="197"/>
      <c r="IBG120" s="196"/>
      <c r="IBH120" s="196"/>
      <c r="IBI120" s="195"/>
      <c r="IBJ120" s="196"/>
      <c r="IBK120" s="195"/>
      <c r="IBL120" s="195"/>
      <c r="IBM120" s="195"/>
      <c r="IBN120" s="18"/>
      <c r="IBO120" s="19"/>
      <c r="IBP120" s="19"/>
      <c r="IBQ120" s="19"/>
      <c r="IBR120" s="19"/>
      <c r="IBS120" s="19"/>
      <c r="IBT120" s="19"/>
      <c r="IBU120" s="19"/>
      <c r="IBV120" s="197"/>
      <c r="IBW120" s="196"/>
      <c r="IBX120" s="196"/>
      <c r="IBY120" s="195"/>
      <c r="IBZ120" s="196"/>
      <c r="ICA120" s="195"/>
      <c r="ICB120" s="195"/>
      <c r="ICC120" s="195"/>
      <c r="ICD120" s="18"/>
      <c r="ICE120" s="19"/>
      <c r="ICF120" s="19"/>
      <c r="ICG120" s="19"/>
      <c r="ICH120" s="19"/>
      <c r="ICI120" s="19"/>
      <c r="ICJ120" s="19"/>
      <c r="ICK120" s="19"/>
      <c r="ICL120" s="197"/>
      <c r="ICM120" s="196"/>
      <c r="ICN120" s="196"/>
      <c r="ICO120" s="195"/>
      <c r="ICP120" s="196"/>
      <c r="ICQ120" s="195"/>
      <c r="ICR120" s="195"/>
      <c r="ICS120" s="195"/>
      <c r="ICT120" s="18"/>
      <c r="ICU120" s="19"/>
      <c r="ICV120" s="19"/>
      <c r="ICW120" s="19"/>
      <c r="ICX120" s="19"/>
      <c r="ICY120" s="19"/>
      <c r="ICZ120" s="19"/>
      <c r="IDA120" s="19"/>
      <c r="IDB120" s="197"/>
      <c r="IDC120" s="196"/>
      <c r="IDD120" s="196"/>
      <c r="IDE120" s="195"/>
      <c r="IDF120" s="196"/>
      <c r="IDG120" s="195"/>
      <c r="IDH120" s="195"/>
      <c r="IDI120" s="195"/>
      <c r="IDJ120" s="18"/>
      <c r="IDK120" s="19"/>
      <c r="IDL120" s="19"/>
      <c r="IDM120" s="19"/>
      <c r="IDN120" s="19"/>
      <c r="IDO120" s="19"/>
      <c r="IDP120" s="19"/>
      <c r="IDQ120" s="19"/>
      <c r="IDR120" s="197"/>
      <c r="IDS120" s="196"/>
      <c r="IDT120" s="196"/>
      <c r="IDU120" s="195"/>
      <c r="IDV120" s="196"/>
      <c r="IDW120" s="195"/>
      <c r="IDX120" s="195"/>
      <c r="IDY120" s="195"/>
      <c r="IDZ120" s="18"/>
      <c r="IEA120" s="19"/>
      <c r="IEB120" s="19"/>
      <c r="IEC120" s="19"/>
      <c r="IED120" s="19"/>
      <c r="IEE120" s="19"/>
      <c r="IEF120" s="19"/>
      <c r="IEG120" s="19"/>
      <c r="IEH120" s="197"/>
      <c r="IEI120" s="196"/>
      <c r="IEJ120" s="196"/>
      <c r="IEK120" s="195"/>
      <c r="IEL120" s="196"/>
      <c r="IEM120" s="195"/>
      <c r="IEN120" s="195"/>
      <c r="IEO120" s="195"/>
      <c r="IEP120" s="18"/>
      <c r="IEQ120" s="19"/>
      <c r="IER120" s="19"/>
      <c r="IES120" s="19"/>
      <c r="IET120" s="19"/>
      <c r="IEU120" s="19"/>
      <c r="IEV120" s="19"/>
      <c r="IEW120" s="19"/>
      <c r="IEX120" s="197"/>
      <c r="IEY120" s="196"/>
      <c r="IEZ120" s="196"/>
      <c r="IFA120" s="195"/>
      <c r="IFB120" s="196"/>
      <c r="IFC120" s="195"/>
      <c r="IFD120" s="195"/>
      <c r="IFE120" s="195"/>
      <c r="IFF120" s="18"/>
      <c r="IFG120" s="19"/>
      <c r="IFH120" s="19"/>
      <c r="IFI120" s="19"/>
      <c r="IFJ120" s="19"/>
      <c r="IFK120" s="19"/>
      <c r="IFL120" s="19"/>
      <c r="IFM120" s="19"/>
      <c r="IFN120" s="197"/>
      <c r="IFO120" s="196"/>
      <c r="IFP120" s="196"/>
      <c r="IFQ120" s="195"/>
      <c r="IFR120" s="196"/>
      <c r="IFS120" s="195"/>
      <c r="IFT120" s="195"/>
      <c r="IFU120" s="195"/>
      <c r="IFV120" s="18"/>
      <c r="IFW120" s="19"/>
      <c r="IFX120" s="19"/>
      <c r="IFY120" s="19"/>
      <c r="IFZ120" s="19"/>
      <c r="IGA120" s="19"/>
      <c r="IGB120" s="19"/>
      <c r="IGC120" s="19"/>
      <c r="IGD120" s="197"/>
      <c r="IGE120" s="196"/>
      <c r="IGF120" s="196"/>
      <c r="IGG120" s="195"/>
      <c r="IGH120" s="196"/>
      <c r="IGI120" s="195"/>
      <c r="IGJ120" s="195"/>
      <c r="IGK120" s="195"/>
      <c r="IGL120" s="18"/>
      <c r="IGM120" s="19"/>
      <c r="IGN120" s="19"/>
      <c r="IGO120" s="19"/>
      <c r="IGP120" s="19"/>
      <c r="IGQ120" s="19"/>
      <c r="IGR120" s="19"/>
      <c r="IGS120" s="19"/>
      <c r="IGT120" s="197"/>
      <c r="IGU120" s="196"/>
      <c r="IGV120" s="196"/>
      <c r="IGW120" s="195"/>
      <c r="IGX120" s="196"/>
      <c r="IGY120" s="195"/>
      <c r="IGZ120" s="195"/>
      <c r="IHA120" s="195"/>
      <c r="IHB120" s="18"/>
      <c r="IHC120" s="19"/>
      <c r="IHD120" s="19"/>
      <c r="IHE120" s="19"/>
      <c r="IHF120" s="19"/>
      <c r="IHG120" s="19"/>
      <c r="IHH120" s="19"/>
      <c r="IHI120" s="19"/>
      <c r="IHJ120" s="197"/>
      <c r="IHK120" s="196"/>
      <c r="IHL120" s="196"/>
      <c r="IHM120" s="195"/>
      <c r="IHN120" s="196"/>
      <c r="IHO120" s="195"/>
      <c r="IHP120" s="195"/>
      <c r="IHQ120" s="195"/>
      <c r="IHR120" s="18"/>
      <c r="IHS120" s="19"/>
      <c r="IHT120" s="19"/>
      <c r="IHU120" s="19"/>
      <c r="IHV120" s="19"/>
      <c r="IHW120" s="19"/>
      <c r="IHX120" s="19"/>
      <c r="IHY120" s="19"/>
      <c r="IHZ120" s="197"/>
      <c r="IIA120" s="196"/>
      <c r="IIB120" s="196"/>
      <c r="IIC120" s="195"/>
      <c r="IID120" s="196"/>
      <c r="IIE120" s="195"/>
      <c r="IIF120" s="195"/>
      <c r="IIG120" s="195"/>
      <c r="IIH120" s="18"/>
      <c r="III120" s="19"/>
      <c r="IIJ120" s="19"/>
      <c r="IIK120" s="19"/>
      <c r="IIL120" s="19"/>
      <c r="IIM120" s="19"/>
      <c r="IIN120" s="19"/>
      <c r="IIO120" s="19"/>
      <c r="IIP120" s="197"/>
      <c r="IIQ120" s="196"/>
      <c r="IIR120" s="196"/>
      <c r="IIS120" s="195"/>
      <c r="IIT120" s="196"/>
      <c r="IIU120" s="195"/>
      <c r="IIV120" s="195"/>
      <c r="IIW120" s="195"/>
      <c r="IIX120" s="18"/>
      <c r="IIY120" s="19"/>
      <c r="IIZ120" s="19"/>
      <c r="IJA120" s="19"/>
      <c r="IJB120" s="19"/>
      <c r="IJC120" s="19"/>
      <c r="IJD120" s="19"/>
      <c r="IJE120" s="19"/>
      <c r="IJF120" s="197"/>
      <c r="IJG120" s="196"/>
      <c r="IJH120" s="196"/>
      <c r="IJI120" s="195"/>
      <c r="IJJ120" s="196"/>
      <c r="IJK120" s="195"/>
      <c r="IJL120" s="195"/>
      <c r="IJM120" s="195"/>
      <c r="IJN120" s="18"/>
      <c r="IJO120" s="19"/>
      <c r="IJP120" s="19"/>
      <c r="IJQ120" s="19"/>
      <c r="IJR120" s="19"/>
      <c r="IJS120" s="19"/>
      <c r="IJT120" s="19"/>
      <c r="IJU120" s="19"/>
      <c r="IJV120" s="197"/>
      <c r="IJW120" s="196"/>
      <c r="IJX120" s="196"/>
      <c r="IJY120" s="195"/>
      <c r="IJZ120" s="196"/>
      <c r="IKA120" s="195"/>
      <c r="IKB120" s="195"/>
      <c r="IKC120" s="195"/>
      <c r="IKD120" s="18"/>
      <c r="IKE120" s="19"/>
      <c r="IKF120" s="19"/>
      <c r="IKG120" s="19"/>
      <c r="IKH120" s="19"/>
      <c r="IKI120" s="19"/>
      <c r="IKJ120" s="19"/>
      <c r="IKK120" s="19"/>
      <c r="IKL120" s="197"/>
      <c r="IKM120" s="196"/>
      <c r="IKN120" s="196"/>
      <c r="IKO120" s="195"/>
      <c r="IKP120" s="196"/>
      <c r="IKQ120" s="195"/>
      <c r="IKR120" s="195"/>
      <c r="IKS120" s="195"/>
      <c r="IKT120" s="18"/>
      <c r="IKU120" s="19"/>
      <c r="IKV120" s="19"/>
      <c r="IKW120" s="19"/>
      <c r="IKX120" s="19"/>
      <c r="IKY120" s="19"/>
      <c r="IKZ120" s="19"/>
      <c r="ILA120" s="19"/>
      <c r="ILB120" s="197"/>
      <c r="ILC120" s="196"/>
      <c r="ILD120" s="196"/>
      <c r="ILE120" s="195"/>
      <c r="ILF120" s="196"/>
      <c r="ILG120" s="195"/>
      <c r="ILH120" s="195"/>
      <c r="ILI120" s="195"/>
      <c r="ILJ120" s="18"/>
      <c r="ILK120" s="19"/>
      <c r="ILL120" s="19"/>
      <c r="ILM120" s="19"/>
      <c r="ILN120" s="19"/>
      <c r="ILO120" s="19"/>
      <c r="ILP120" s="19"/>
      <c r="ILQ120" s="19"/>
      <c r="ILR120" s="197"/>
      <c r="ILS120" s="196"/>
      <c r="ILT120" s="196"/>
      <c r="ILU120" s="195"/>
      <c r="ILV120" s="196"/>
      <c r="ILW120" s="195"/>
      <c r="ILX120" s="195"/>
      <c r="ILY120" s="195"/>
      <c r="ILZ120" s="18"/>
      <c r="IMA120" s="19"/>
      <c r="IMB120" s="19"/>
      <c r="IMC120" s="19"/>
      <c r="IMD120" s="19"/>
      <c r="IME120" s="19"/>
      <c r="IMF120" s="19"/>
      <c r="IMG120" s="19"/>
      <c r="IMH120" s="197"/>
      <c r="IMI120" s="196"/>
      <c r="IMJ120" s="196"/>
      <c r="IMK120" s="195"/>
      <c r="IML120" s="196"/>
      <c r="IMM120" s="195"/>
      <c r="IMN120" s="195"/>
      <c r="IMO120" s="195"/>
      <c r="IMP120" s="18"/>
      <c r="IMQ120" s="19"/>
      <c r="IMR120" s="19"/>
      <c r="IMS120" s="19"/>
      <c r="IMT120" s="19"/>
      <c r="IMU120" s="19"/>
      <c r="IMV120" s="19"/>
      <c r="IMW120" s="19"/>
      <c r="IMX120" s="197"/>
      <c r="IMY120" s="196"/>
      <c r="IMZ120" s="196"/>
      <c r="INA120" s="195"/>
      <c r="INB120" s="196"/>
      <c r="INC120" s="195"/>
      <c r="IND120" s="195"/>
      <c r="INE120" s="195"/>
      <c r="INF120" s="18"/>
      <c r="ING120" s="19"/>
      <c r="INH120" s="19"/>
      <c r="INI120" s="19"/>
      <c r="INJ120" s="19"/>
      <c r="INK120" s="19"/>
      <c r="INL120" s="19"/>
      <c r="INM120" s="19"/>
      <c r="INN120" s="197"/>
      <c r="INO120" s="196"/>
      <c r="INP120" s="196"/>
      <c r="INQ120" s="195"/>
      <c r="INR120" s="196"/>
      <c r="INS120" s="195"/>
      <c r="INT120" s="195"/>
      <c r="INU120" s="195"/>
      <c r="INV120" s="18"/>
      <c r="INW120" s="19"/>
      <c r="INX120" s="19"/>
      <c r="INY120" s="19"/>
      <c r="INZ120" s="19"/>
      <c r="IOA120" s="19"/>
      <c r="IOB120" s="19"/>
      <c r="IOC120" s="19"/>
      <c r="IOD120" s="197"/>
      <c r="IOE120" s="196"/>
      <c r="IOF120" s="196"/>
      <c r="IOG120" s="195"/>
      <c r="IOH120" s="196"/>
      <c r="IOI120" s="195"/>
      <c r="IOJ120" s="195"/>
      <c r="IOK120" s="195"/>
      <c r="IOL120" s="18"/>
      <c r="IOM120" s="19"/>
      <c r="ION120" s="19"/>
      <c r="IOO120" s="19"/>
      <c r="IOP120" s="19"/>
      <c r="IOQ120" s="19"/>
      <c r="IOR120" s="19"/>
      <c r="IOS120" s="19"/>
      <c r="IOT120" s="197"/>
      <c r="IOU120" s="196"/>
      <c r="IOV120" s="196"/>
      <c r="IOW120" s="195"/>
      <c r="IOX120" s="196"/>
      <c r="IOY120" s="195"/>
      <c r="IOZ120" s="195"/>
      <c r="IPA120" s="195"/>
      <c r="IPB120" s="18"/>
      <c r="IPC120" s="19"/>
      <c r="IPD120" s="19"/>
      <c r="IPE120" s="19"/>
      <c r="IPF120" s="19"/>
      <c r="IPG120" s="19"/>
      <c r="IPH120" s="19"/>
      <c r="IPI120" s="19"/>
      <c r="IPJ120" s="197"/>
      <c r="IPK120" s="196"/>
      <c r="IPL120" s="196"/>
      <c r="IPM120" s="195"/>
      <c r="IPN120" s="196"/>
      <c r="IPO120" s="195"/>
      <c r="IPP120" s="195"/>
      <c r="IPQ120" s="195"/>
      <c r="IPR120" s="18"/>
      <c r="IPS120" s="19"/>
      <c r="IPT120" s="19"/>
      <c r="IPU120" s="19"/>
      <c r="IPV120" s="19"/>
      <c r="IPW120" s="19"/>
      <c r="IPX120" s="19"/>
      <c r="IPY120" s="19"/>
      <c r="IPZ120" s="197"/>
      <c r="IQA120" s="196"/>
      <c r="IQB120" s="196"/>
      <c r="IQC120" s="195"/>
      <c r="IQD120" s="196"/>
      <c r="IQE120" s="195"/>
      <c r="IQF120" s="195"/>
      <c r="IQG120" s="195"/>
      <c r="IQH120" s="18"/>
      <c r="IQI120" s="19"/>
      <c r="IQJ120" s="19"/>
      <c r="IQK120" s="19"/>
      <c r="IQL120" s="19"/>
      <c r="IQM120" s="19"/>
      <c r="IQN120" s="19"/>
      <c r="IQO120" s="19"/>
      <c r="IQP120" s="197"/>
      <c r="IQQ120" s="196"/>
      <c r="IQR120" s="196"/>
      <c r="IQS120" s="195"/>
      <c r="IQT120" s="196"/>
      <c r="IQU120" s="195"/>
      <c r="IQV120" s="195"/>
      <c r="IQW120" s="195"/>
      <c r="IQX120" s="18"/>
      <c r="IQY120" s="19"/>
      <c r="IQZ120" s="19"/>
      <c r="IRA120" s="19"/>
      <c r="IRB120" s="19"/>
      <c r="IRC120" s="19"/>
      <c r="IRD120" s="19"/>
      <c r="IRE120" s="19"/>
      <c r="IRF120" s="197"/>
      <c r="IRG120" s="196"/>
      <c r="IRH120" s="196"/>
      <c r="IRI120" s="195"/>
      <c r="IRJ120" s="196"/>
      <c r="IRK120" s="195"/>
      <c r="IRL120" s="195"/>
      <c r="IRM120" s="195"/>
      <c r="IRN120" s="18"/>
      <c r="IRO120" s="19"/>
      <c r="IRP120" s="19"/>
      <c r="IRQ120" s="19"/>
      <c r="IRR120" s="19"/>
      <c r="IRS120" s="19"/>
      <c r="IRT120" s="19"/>
      <c r="IRU120" s="19"/>
      <c r="IRV120" s="197"/>
      <c r="IRW120" s="196"/>
      <c r="IRX120" s="196"/>
      <c r="IRY120" s="195"/>
      <c r="IRZ120" s="196"/>
      <c r="ISA120" s="195"/>
      <c r="ISB120" s="195"/>
      <c r="ISC120" s="195"/>
      <c r="ISD120" s="18"/>
      <c r="ISE120" s="19"/>
      <c r="ISF120" s="19"/>
      <c r="ISG120" s="19"/>
      <c r="ISH120" s="19"/>
      <c r="ISI120" s="19"/>
      <c r="ISJ120" s="19"/>
      <c r="ISK120" s="19"/>
      <c r="ISL120" s="197"/>
      <c r="ISM120" s="196"/>
      <c r="ISN120" s="196"/>
      <c r="ISO120" s="195"/>
      <c r="ISP120" s="196"/>
      <c r="ISQ120" s="195"/>
      <c r="ISR120" s="195"/>
      <c r="ISS120" s="195"/>
      <c r="IST120" s="18"/>
      <c r="ISU120" s="19"/>
      <c r="ISV120" s="19"/>
      <c r="ISW120" s="19"/>
      <c r="ISX120" s="19"/>
      <c r="ISY120" s="19"/>
      <c r="ISZ120" s="19"/>
      <c r="ITA120" s="19"/>
      <c r="ITB120" s="197"/>
      <c r="ITC120" s="196"/>
      <c r="ITD120" s="196"/>
      <c r="ITE120" s="195"/>
      <c r="ITF120" s="196"/>
      <c r="ITG120" s="195"/>
      <c r="ITH120" s="195"/>
      <c r="ITI120" s="195"/>
      <c r="ITJ120" s="18"/>
      <c r="ITK120" s="19"/>
      <c r="ITL120" s="19"/>
      <c r="ITM120" s="19"/>
      <c r="ITN120" s="19"/>
      <c r="ITO120" s="19"/>
      <c r="ITP120" s="19"/>
      <c r="ITQ120" s="19"/>
      <c r="ITR120" s="197"/>
      <c r="ITS120" s="196"/>
      <c r="ITT120" s="196"/>
      <c r="ITU120" s="195"/>
      <c r="ITV120" s="196"/>
      <c r="ITW120" s="195"/>
      <c r="ITX120" s="195"/>
      <c r="ITY120" s="195"/>
      <c r="ITZ120" s="18"/>
      <c r="IUA120" s="19"/>
      <c r="IUB120" s="19"/>
      <c r="IUC120" s="19"/>
      <c r="IUD120" s="19"/>
      <c r="IUE120" s="19"/>
      <c r="IUF120" s="19"/>
      <c r="IUG120" s="19"/>
      <c r="IUH120" s="197"/>
      <c r="IUI120" s="196"/>
      <c r="IUJ120" s="196"/>
      <c r="IUK120" s="195"/>
      <c r="IUL120" s="196"/>
      <c r="IUM120" s="195"/>
      <c r="IUN120" s="195"/>
      <c r="IUO120" s="195"/>
      <c r="IUP120" s="18"/>
      <c r="IUQ120" s="19"/>
      <c r="IUR120" s="19"/>
      <c r="IUS120" s="19"/>
      <c r="IUT120" s="19"/>
      <c r="IUU120" s="19"/>
      <c r="IUV120" s="19"/>
      <c r="IUW120" s="19"/>
      <c r="IUX120" s="197"/>
      <c r="IUY120" s="196"/>
      <c r="IUZ120" s="196"/>
      <c r="IVA120" s="195"/>
      <c r="IVB120" s="196"/>
      <c r="IVC120" s="195"/>
      <c r="IVD120" s="195"/>
      <c r="IVE120" s="195"/>
      <c r="IVF120" s="18"/>
      <c r="IVG120" s="19"/>
      <c r="IVH120" s="19"/>
      <c r="IVI120" s="19"/>
      <c r="IVJ120" s="19"/>
      <c r="IVK120" s="19"/>
      <c r="IVL120" s="19"/>
      <c r="IVM120" s="19"/>
      <c r="IVN120" s="197"/>
      <c r="IVO120" s="196"/>
      <c r="IVP120" s="196"/>
      <c r="IVQ120" s="195"/>
      <c r="IVR120" s="196"/>
      <c r="IVS120" s="195"/>
      <c r="IVT120" s="195"/>
      <c r="IVU120" s="195"/>
      <c r="IVV120" s="18"/>
      <c r="IVW120" s="19"/>
      <c r="IVX120" s="19"/>
      <c r="IVY120" s="19"/>
      <c r="IVZ120" s="19"/>
      <c r="IWA120" s="19"/>
      <c r="IWB120" s="19"/>
      <c r="IWC120" s="19"/>
      <c r="IWD120" s="197"/>
      <c r="IWE120" s="196"/>
      <c r="IWF120" s="196"/>
      <c r="IWG120" s="195"/>
      <c r="IWH120" s="196"/>
      <c r="IWI120" s="195"/>
      <c r="IWJ120" s="195"/>
      <c r="IWK120" s="195"/>
      <c r="IWL120" s="18"/>
      <c r="IWM120" s="19"/>
      <c r="IWN120" s="19"/>
      <c r="IWO120" s="19"/>
      <c r="IWP120" s="19"/>
      <c r="IWQ120" s="19"/>
      <c r="IWR120" s="19"/>
      <c r="IWS120" s="19"/>
      <c r="IWT120" s="197"/>
      <c r="IWU120" s="196"/>
      <c r="IWV120" s="196"/>
      <c r="IWW120" s="195"/>
      <c r="IWX120" s="196"/>
      <c r="IWY120" s="195"/>
      <c r="IWZ120" s="195"/>
      <c r="IXA120" s="195"/>
      <c r="IXB120" s="18"/>
      <c r="IXC120" s="19"/>
      <c r="IXD120" s="19"/>
      <c r="IXE120" s="19"/>
      <c r="IXF120" s="19"/>
      <c r="IXG120" s="19"/>
      <c r="IXH120" s="19"/>
      <c r="IXI120" s="19"/>
      <c r="IXJ120" s="197"/>
      <c r="IXK120" s="196"/>
      <c r="IXL120" s="196"/>
      <c r="IXM120" s="195"/>
      <c r="IXN120" s="196"/>
      <c r="IXO120" s="195"/>
      <c r="IXP120" s="195"/>
      <c r="IXQ120" s="195"/>
      <c r="IXR120" s="18"/>
      <c r="IXS120" s="19"/>
      <c r="IXT120" s="19"/>
      <c r="IXU120" s="19"/>
      <c r="IXV120" s="19"/>
      <c r="IXW120" s="19"/>
      <c r="IXX120" s="19"/>
      <c r="IXY120" s="19"/>
      <c r="IXZ120" s="197"/>
      <c r="IYA120" s="196"/>
      <c r="IYB120" s="196"/>
      <c r="IYC120" s="195"/>
      <c r="IYD120" s="196"/>
      <c r="IYE120" s="195"/>
      <c r="IYF120" s="195"/>
      <c r="IYG120" s="195"/>
      <c r="IYH120" s="18"/>
      <c r="IYI120" s="19"/>
      <c r="IYJ120" s="19"/>
      <c r="IYK120" s="19"/>
      <c r="IYL120" s="19"/>
      <c r="IYM120" s="19"/>
      <c r="IYN120" s="19"/>
      <c r="IYO120" s="19"/>
      <c r="IYP120" s="197"/>
      <c r="IYQ120" s="196"/>
      <c r="IYR120" s="196"/>
      <c r="IYS120" s="195"/>
      <c r="IYT120" s="196"/>
      <c r="IYU120" s="195"/>
      <c r="IYV120" s="195"/>
      <c r="IYW120" s="195"/>
      <c r="IYX120" s="18"/>
      <c r="IYY120" s="19"/>
      <c r="IYZ120" s="19"/>
      <c r="IZA120" s="19"/>
      <c r="IZB120" s="19"/>
      <c r="IZC120" s="19"/>
      <c r="IZD120" s="19"/>
      <c r="IZE120" s="19"/>
      <c r="IZF120" s="197"/>
      <c r="IZG120" s="196"/>
      <c r="IZH120" s="196"/>
      <c r="IZI120" s="195"/>
      <c r="IZJ120" s="196"/>
      <c r="IZK120" s="195"/>
      <c r="IZL120" s="195"/>
      <c r="IZM120" s="195"/>
      <c r="IZN120" s="18"/>
      <c r="IZO120" s="19"/>
      <c r="IZP120" s="19"/>
      <c r="IZQ120" s="19"/>
      <c r="IZR120" s="19"/>
      <c r="IZS120" s="19"/>
      <c r="IZT120" s="19"/>
      <c r="IZU120" s="19"/>
      <c r="IZV120" s="197"/>
      <c r="IZW120" s="196"/>
      <c r="IZX120" s="196"/>
      <c r="IZY120" s="195"/>
      <c r="IZZ120" s="196"/>
      <c r="JAA120" s="195"/>
      <c r="JAB120" s="195"/>
      <c r="JAC120" s="195"/>
      <c r="JAD120" s="18"/>
      <c r="JAE120" s="19"/>
      <c r="JAF120" s="19"/>
      <c r="JAG120" s="19"/>
      <c r="JAH120" s="19"/>
      <c r="JAI120" s="19"/>
      <c r="JAJ120" s="19"/>
      <c r="JAK120" s="19"/>
      <c r="JAL120" s="197"/>
      <c r="JAM120" s="196"/>
      <c r="JAN120" s="196"/>
      <c r="JAO120" s="195"/>
      <c r="JAP120" s="196"/>
      <c r="JAQ120" s="195"/>
      <c r="JAR120" s="195"/>
      <c r="JAS120" s="195"/>
      <c r="JAT120" s="18"/>
      <c r="JAU120" s="19"/>
      <c r="JAV120" s="19"/>
      <c r="JAW120" s="19"/>
      <c r="JAX120" s="19"/>
      <c r="JAY120" s="19"/>
      <c r="JAZ120" s="19"/>
      <c r="JBA120" s="19"/>
      <c r="JBB120" s="197"/>
      <c r="JBC120" s="196"/>
      <c r="JBD120" s="196"/>
      <c r="JBE120" s="195"/>
      <c r="JBF120" s="196"/>
      <c r="JBG120" s="195"/>
      <c r="JBH120" s="195"/>
      <c r="JBI120" s="195"/>
      <c r="JBJ120" s="18"/>
      <c r="JBK120" s="19"/>
      <c r="JBL120" s="19"/>
      <c r="JBM120" s="19"/>
      <c r="JBN120" s="19"/>
      <c r="JBO120" s="19"/>
      <c r="JBP120" s="19"/>
      <c r="JBQ120" s="19"/>
      <c r="JBR120" s="197"/>
      <c r="JBS120" s="196"/>
      <c r="JBT120" s="196"/>
      <c r="JBU120" s="195"/>
      <c r="JBV120" s="196"/>
      <c r="JBW120" s="195"/>
      <c r="JBX120" s="195"/>
      <c r="JBY120" s="195"/>
      <c r="JBZ120" s="18"/>
      <c r="JCA120" s="19"/>
      <c r="JCB120" s="19"/>
      <c r="JCC120" s="19"/>
      <c r="JCD120" s="19"/>
      <c r="JCE120" s="19"/>
      <c r="JCF120" s="19"/>
      <c r="JCG120" s="19"/>
      <c r="JCH120" s="197"/>
      <c r="JCI120" s="196"/>
      <c r="JCJ120" s="196"/>
      <c r="JCK120" s="195"/>
      <c r="JCL120" s="196"/>
      <c r="JCM120" s="195"/>
      <c r="JCN120" s="195"/>
      <c r="JCO120" s="195"/>
      <c r="JCP120" s="18"/>
      <c r="JCQ120" s="19"/>
      <c r="JCR120" s="19"/>
      <c r="JCS120" s="19"/>
      <c r="JCT120" s="19"/>
      <c r="JCU120" s="19"/>
      <c r="JCV120" s="19"/>
      <c r="JCW120" s="19"/>
      <c r="JCX120" s="197"/>
      <c r="JCY120" s="196"/>
      <c r="JCZ120" s="196"/>
      <c r="JDA120" s="195"/>
      <c r="JDB120" s="196"/>
      <c r="JDC120" s="195"/>
      <c r="JDD120" s="195"/>
      <c r="JDE120" s="195"/>
      <c r="JDF120" s="18"/>
      <c r="JDG120" s="19"/>
      <c r="JDH120" s="19"/>
      <c r="JDI120" s="19"/>
      <c r="JDJ120" s="19"/>
      <c r="JDK120" s="19"/>
      <c r="JDL120" s="19"/>
      <c r="JDM120" s="19"/>
      <c r="JDN120" s="197"/>
      <c r="JDO120" s="196"/>
      <c r="JDP120" s="196"/>
      <c r="JDQ120" s="195"/>
      <c r="JDR120" s="196"/>
      <c r="JDS120" s="195"/>
      <c r="JDT120" s="195"/>
      <c r="JDU120" s="195"/>
      <c r="JDV120" s="18"/>
      <c r="JDW120" s="19"/>
      <c r="JDX120" s="19"/>
      <c r="JDY120" s="19"/>
      <c r="JDZ120" s="19"/>
      <c r="JEA120" s="19"/>
      <c r="JEB120" s="19"/>
      <c r="JEC120" s="19"/>
      <c r="JED120" s="197"/>
      <c r="JEE120" s="196"/>
      <c r="JEF120" s="196"/>
      <c r="JEG120" s="195"/>
      <c r="JEH120" s="196"/>
      <c r="JEI120" s="195"/>
      <c r="JEJ120" s="195"/>
      <c r="JEK120" s="195"/>
      <c r="JEL120" s="18"/>
      <c r="JEM120" s="19"/>
      <c r="JEN120" s="19"/>
      <c r="JEO120" s="19"/>
      <c r="JEP120" s="19"/>
      <c r="JEQ120" s="19"/>
      <c r="JER120" s="19"/>
      <c r="JES120" s="19"/>
      <c r="JET120" s="197"/>
      <c r="JEU120" s="196"/>
      <c r="JEV120" s="196"/>
      <c r="JEW120" s="195"/>
      <c r="JEX120" s="196"/>
      <c r="JEY120" s="195"/>
      <c r="JEZ120" s="195"/>
      <c r="JFA120" s="195"/>
      <c r="JFB120" s="18"/>
      <c r="JFC120" s="19"/>
      <c r="JFD120" s="19"/>
      <c r="JFE120" s="19"/>
      <c r="JFF120" s="19"/>
      <c r="JFG120" s="19"/>
      <c r="JFH120" s="19"/>
      <c r="JFI120" s="19"/>
      <c r="JFJ120" s="197"/>
      <c r="JFK120" s="196"/>
      <c r="JFL120" s="196"/>
      <c r="JFM120" s="195"/>
      <c r="JFN120" s="196"/>
      <c r="JFO120" s="195"/>
      <c r="JFP120" s="195"/>
      <c r="JFQ120" s="195"/>
      <c r="JFR120" s="18"/>
      <c r="JFS120" s="19"/>
      <c r="JFT120" s="19"/>
      <c r="JFU120" s="19"/>
      <c r="JFV120" s="19"/>
      <c r="JFW120" s="19"/>
      <c r="JFX120" s="19"/>
      <c r="JFY120" s="19"/>
      <c r="JFZ120" s="197"/>
      <c r="JGA120" s="196"/>
      <c r="JGB120" s="196"/>
      <c r="JGC120" s="195"/>
      <c r="JGD120" s="196"/>
      <c r="JGE120" s="195"/>
      <c r="JGF120" s="195"/>
      <c r="JGG120" s="195"/>
      <c r="JGH120" s="18"/>
      <c r="JGI120" s="19"/>
      <c r="JGJ120" s="19"/>
      <c r="JGK120" s="19"/>
      <c r="JGL120" s="19"/>
      <c r="JGM120" s="19"/>
      <c r="JGN120" s="19"/>
      <c r="JGO120" s="19"/>
      <c r="JGP120" s="197"/>
      <c r="JGQ120" s="196"/>
      <c r="JGR120" s="196"/>
      <c r="JGS120" s="195"/>
      <c r="JGT120" s="196"/>
      <c r="JGU120" s="195"/>
      <c r="JGV120" s="195"/>
      <c r="JGW120" s="195"/>
      <c r="JGX120" s="18"/>
      <c r="JGY120" s="19"/>
      <c r="JGZ120" s="19"/>
      <c r="JHA120" s="19"/>
      <c r="JHB120" s="19"/>
      <c r="JHC120" s="19"/>
      <c r="JHD120" s="19"/>
      <c r="JHE120" s="19"/>
      <c r="JHF120" s="197"/>
      <c r="JHG120" s="196"/>
      <c r="JHH120" s="196"/>
      <c r="JHI120" s="195"/>
      <c r="JHJ120" s="196"/>
      <c r="JHK120" s="195"/>
      <c r="JHL120" s="195"/>
      <c r="JHM120" s="195"/>
      <c r="JHN120" s="18"/>
      <c r="JHO120" s="19"/>
      <c r="JHP120" s="19"/>
      <c r="JHQ120" s="19"/>
      <c r="JHR120" s="19"/>
      <c r="JHS120" s="19"/>
      <c r="JHT120" s="19"/>
      <c r="JHU120" s="19"/>
      <c r="JHV120" s="197"/>
      <c r="JHW120" s="196"/>
      <c r="JHX120" s="196"/>
      <c r="JHY120" s="195"/>
      <c r="JHZ120" s="196"/>
      <c r="JIA120" s="195"/>
      <c r="JIB120" s="195"/>
      <c r="JIC120" s="195"/>
      <c r="JID120" s="18"/>
      <c r="JIE120" s="19"/>
      <c r="JIF120" s="19"/>
      <c r="JIG120" s="19"/>
      <c r="JIH120" s="19"/>
      <c r="JII120" s="19"/>
      <c r="JIJ120" s="19"/>
      <c r="JIK120" s="19"/>
      <c r="JIL120" s="197"/>
      <c r="JIM120" s="196"/>
      <c r="JIN120" s="196"/>
      <c r="JIO120" s="195"/>
      <c r="JIP120" s="196"/>
      <c r="JIQ120" s="195"/>
      <c r="JIR120" s="195"/>
      <c r="JIS120" s="195"/>
      <c r="JIT120" s="18"/>
      <c r="JIU120" s="19"/>
      <c r="JIV120" s="19"/>
      <c r="JIW120" s="19"/>
      <c r="JIX120" s="19"/>
      <c r="JIY120" s="19"/>
      <c r="JIZ120" s="19"/>
      <c r="JJA120" s="19"/>
      <c r="JJB120" s="197"/>
      <c r="JJC120" s="196"/>
      <c r="JJD120" s="196"/>
      <c r="JJE120" s="195"/>
      <c r="JJF120" s="196"/>
      <c r="JJG120" s="195"/>
      <c r="JJH120" s="195"/>
      <c r="JJI120" s="195"/>
      <c r="JJJ120" s="18"/>
      <c r="JJK120" s="19"/>
      <c r="JJL120" s="19"/>
      <c r="JJM120" s="19"/>
      <c r="JJN120" s="19"/>
      <c r="JJO120" s="19"/>
      <c r="JJP120" s="19"/>
      <c r="JJQ120" s="19"/>
      <c r="JJR120" s="197"/>
      <c r="JJS120" s="196"/>
      <c r="JJT120" s="196"/>
      <c r="JJU120" s="195"/>
      <c r="JJV120" s="196"/>
      <c r="JJW120" s="195"/>
      <c r="JJX120" s="195"/>
      <c r="JJY120" s="195"/>
      <c r="JJZ120" s="18"/>
      <c r="JKA120" s="19"/>
      <c r="JKB120" s="19"/>
      <c r="JKC120" s="19"/>
      <c r="JKD120" s="19"/>
      <c r="JKE120" s="19"/>
      <c r="JKF120" s="19"/>
      <c r="JKG120" s="19"/>
      <c r="JKH120" s="197"/>
      <c r="JKI120" s="196"/>
      <c r="JKJ120" s="196"/>
      <c r="JKK120" s="195"/>
      <c r="JKL120" s="196"/>
      <c r="JKM120" s="195"/>
      <c r="JKN120" s="195"/>
      <c r="JKO120" s="195"/>
      <c r="JKP120" s="18"/>
      <c r="JKQ120" s="19"/>
      <c r="JKR120" s="19"/>
      <c r="JKS120" s="19"/>
      <c r="JKT120" s="19"/>
      <c r="JKU120" s="19"/>
      <c r="JKV120" s="19"/>
      <c r="JKW120" s="19"/>
      <c r="JKX120" s="197"/>
      <c r="JKY120" s="196"/>
      <c r="JKZ120" s="196"/>
      <c r="JLA120" s="195"/>
      <c r="JLB120" s="196"/>
      <c r="JLC120" s="195"/>
      <c r="JLD120" s="195"/>
      <c r="JLE120" s="195"/>
      <c r="JLF120" s="18"/>
      <c r="JLG120" s="19"/>
      <c r="JLH120" s="19"/>
      <c r="JLI120" s="19"/>
      <c r="JLJ120" s="19"/>
      <c r="JLK120" s="19"/>
      <c r="JLL120" s="19"/>
      <c r="JLM120" s="19"/>
      <c r="JLN120" s="197"/>
      <c r="JLO120" s="196"/>
      <c r="JLP120" s="196"/>
      <c r="JLQ120" s="195"/>
      <c r="JLR120" s="196"/>
      <c r="JLS120" s="195"/>
      <c r="JLT120" s="195"/>
      <c r="JLU120" s="195"/>
      <c r="JLV120" s="18"/>
      <c r="JLW120" s="19"/>
      <c r="JLX120" s="19"/>
      <c r="JLY120" s="19"/>
      <c r="JLZ120" s="19"/>
      <c r="JMA120" s="19"/>
      <c r="JMB120" s="19"/>
      <c r="JMC120" s="19"/>
      <c r="JMD120" s="197"/>
      <c r="JME120" s="196"/>
      <c r="JMF120" s="196"/>
      <c r="JMG120" s="195"/>
      <c r="JMH120" s="196"/>
      <c r="JMI120" s="195"/>
      <c r="JMJ120" s="195"/>
      <c r="JMK120" s="195"/>
      <c r="JML120" s="18"/>
      <c r="JMM120" s="19"/>
      <c r="JMN120" s="19"/>
      <c r="JMO120" s="19"/>
      <c r="JMP120" s="19"/>
      <c r="JMQ120" s="19"/>
      <c r="JMR120" s="19"/>
      <c r="JMS120" s="19"/>
      <c r="JMT120" s="197"/>
      <c r="JMU120" s="196"/>
      <c r="JMV120" s="196"/>
      <c r="JMW120" s="195"/>
      <c r="JMX120" s="196"/>
      <c r="JMY120" s="195"/>
      <c r="JMZ120" s="195"/>
      <c r="JNA120" s="195"/>
      <c r="JNB120" s="18"/>
      <c r="JNC120" s="19"/>
      <c r="JND120" s="19"/>
      <c r="JNE120" s="19"/>
      <c r="JNF120" s="19"/>
      <c r="JNG120" s="19"/>
      <c r="JNH120" s="19"/>
      <c r="JNI120" s="19"/>
      <c r="JNJ120" s="197"/>
      <c r="JNK120" s="196"/>
      <c r="JNL120" s="196"/>
      <c r="JNM120" s="195"/>
      <c r="JNN120" s="196"/>
      <c r="JNO120" s="195"/>
      <c r="JNP120" s="195"/>
      <c r="JNQ120" s="195"/>
      <c r="JNR120" s="18"/>
      <c r="JNS120" s="19"/>
      <c r="JNT120" s="19"/>
      <c r="JNU120" s="19"/>
      <c r="JNV120" s="19"/>
      <c r="JNW120" s="19"/>
      <c r="JNX120" s="19"/>
      <c r="JNY120" s="19"/>
      <c r="JNZ120" s="197"/>
      <c r="JOA120" s="196"/>
      <c r="JOB120" s="196"/>
      <c r="JOC120" s="195"/>
      <c r="JOD120" s="196"/>
      <c r="JOE120" s="195"/>
      <c r="JOF120" s="195"/>
      <c r="JOG120" s="195"/>
      <c r="JOH120" s="18"/>
      <c r="JOI120" s="19"/>
      <c r="JOJ120" s="19"/>
      <c r="JOK120" s="19"/>
      <c r="JOL120" s="19"/>
      <c r="JOM120" s="19"/>
      <c r="JON120" s="19"/>
      <c r="JOO120" s="19"/>
      <c r="JOP120" s="197"/>
      <c r="JOQ120" s="196"/>
      <c r="JOR120" s="196"/>
      <c r="JOS120" s="195"/>
      <c r="JOT120" s="196"/>
      <c r="JOU120" s="195"/>
      <c r="JOV120" s="195"/>
      <c r="JOW120" s="195"/>
      <c r="JOX120" s="18"/>
      <c r="JOY120" s="19"/>
      <c r="JOZ120" s="19"/>
      <c r="JPA120" s="19"/>
      <c r="JPB120" s="19"/>
      <c r="JPC120" s="19"/>
      <c r="JPD120" s="19"/>
      <c r="JPE120" s="19"/>
      <c r="JPF120" s="197"/>
      <c r="JPG120" s="196"/>
      <c r="JPH120" s="196"/>
      <c r="JPI120" s="195"/>
      <c r="JPJ120" s="196"/>
      <c r="JPK120" s="195"/>
      <c r="JPL120" s="195"/>
      <c r="JPM120" s="195"/>
      <c r="JPN120" s="18"/>
      <c r="JPO120" s="19"/>
      <c r="JPP120" s="19"/>
      <c r="JPQ120" s="19"/>
      <c r="JPR120" s="19"/>
      <c r="JPS120" s="19"/>
      <c r="JPT120" s="19"/>
      <c r="JPU120" s="19"/>
      <c r="JPV120" s="197"/>
      <c r="JPW120" s="196"/>
      <c r="JPX120" s="196"/>
      <c r="JPY120" s="195"/>
      <c r="JPZ120" s="196"/>
      <c r="JQA120" s="195"/>
      <c r="JQB120" s="195"/>
      <c r="JQC120" s="195"/>
      <c r="JQD120" s="18"/>
      <c r="JQE120" s="19"/>
      <c r="JQF120" s="19"/>
      <c r="JQG120" s="19"/>
      <c r="JQH120" s="19"/>
      <c r="JQI120" s="19"/>
      <c r="JQJ120" s="19"/>
      <c r="JQK120" s="19"/>
      <c r="JQL120" s="197"/>
      <c r="JQM120" s="196"/>
      <c r="JQN120" s="196"/>
      <c r="JQO120" s="195"/>
      <c r="JQP120" s="196"/>
      <c r="JQQ120" s="195"/>
      <c r="JQR120" s="195"/>
      <c r="JQS120" s="195"/>
      <c r="JQT120" s="18"/>
      <c r="JQU120" s="19"/>
      <c r="JQV120" s="19"/>
      <c r="JQW120" s="19"/>
      <c r="JQX120" s="19"/>
      <c r="JQY120" s="19"/>
      <c r="JQZ120" s="19"/>
      <c r="JRA120" s="19"/>
      <c r="JRB120" s="197"/>
      <c r="JRC120" s="196"/>
      <c r="JRD120" s="196"/>
      <c r="JRE120" s="195"/>
      <c r="JRF120" s="196"/>
      <c r="JRG120" s="195"/>
      <c r="JRH120" s="195"/>
      <c r="JRI120" s="195"/>
      <c r="JRJ120" s="18"/>
      <c r="JRK120" s="19"/>
      <c r="JRL120" s="19"/>
      <c r="JRM120" s="19"/>
      <c r="JRN120" s="19"/>
      <c r="JRO120" s="19"/>
      <c r="JRP120" s="19"/>
      <c r="JRQ120" s="19"/>
      <c r="JRR120" s="197"/>
      <c r="JRS120" s="196"/>
      <c r="JRT120" s="196"/>
      <c r="JRU120" s="195"/>
      <c r="JRV120" s="196"/>
      <c r="JRW120" s="195"/>
      <c r="JRX120" s="195"/>
      <c r="JRY120" s="195"/>
      <c r="JRZ120" s="18"/>
      <c r="JSA120" s="19"/>
      <c r="JSB120" s="19"/>
      <c r="JSC120" s="19"/>
      <c r="JSD120" s="19"/>
      <c r="JSE120" s="19"/>
      <c r="JSF120" s="19"/>
      <c r="JSG120" s="19"/>
      <c r="JSH120" s="197"/>
      <c r="JSI120" s="196"/>
      <c r="JSJ120" s="196"/>
      <c r="JSK120" s="195"/>
      <c r="JSL120" s="196"/>
      <c r="JSM120" s="195"/>
      <c r="JSN120" s="195"/>
      <c r="JSO120" s="195"/>
      <c r="JSP120" s="18"/>
      <c r="JSQ120" s="19"/>
      <c r="JSR120" s="19"/>
      <c r="JSS120" s="19"/>
      <c r="JST120" s="19"/>
      <c r="JSU120" s="19"/>
      <c r="JSV120" s="19"/>
      <c r="JSW120" s="19"/>
      <c r="JSX120" s="197"/>
      <c r="JSY120" s="196"/>
      <c r="JSZ120" s="196"/>
      <c r="JTA120" s="195"/>
      <c r="JTB120" s="196"/>
      <c r="JTC120" s="195"/>
      <c r="JTD120" s="195"/>
      <c r="JTE120" s="195"/>
      <c r="JTF120" s="18"/>
      <c r="JTG120" s="19"/>
      <c r="JTH120" s="19"/>
      <c r="JTI120" s="19"/>
      <c r="JTJ120" s="19"/>
      <c r="JTK120" s="19"/>
      <c r="JTL120" s="19"/>
      <c r="JTM120" s="19"/>
      <c r="JTN120" s="197"/>
      <c r="JTO120" s="196"/>
      <c r="JTP120" s="196"/>
      <c r="JTQ120" s="195"/>
      <c r="JTR120" s="196"/>
      <c r="JTS120" s="195"/>
      <c r="JTT120" s="195"/>
      <c r="JTU120" s="195"/>
      <c r="JTV120" s="18"/>
      <c r="JTW120" s="19"/>
      <c r="JTX120" s="19"/>
      <c r="JTY120" s="19"/>
      <c r="JTZ120" s="19"/>
      <c r="JUA120" s="19"/>
      <c r="JUB120" s="19"/>
      <c r="JUC120" s="19"/>
      <c r="JUD120" s="197"/>
      <c r="JUE120" s="196"/>
      <c r="JUF120" s="196"/>
      <c r="JUG120" s="195"/>
      <c r="JUH120" s="196"/>
      <c r="JUI120" s="195"/>
      <c r="JUJ120" s="195"/>
      <c r="JUK120" s="195"/>
      <c r="JUL120" s="18"/>
      <c r="JUM120" s="19"/>
      <c r="JUN120" s="19"/>
      <c r="JUO120" s="19"/>
      <c r="JUP120" s="19"/>
      <c r="JUQ120" s="19"/>
      <c r="JUR120" s="19"/>
      <c r="JUS120" s="19"/>
      <c r="JUT120" s="197"/>
      <c r="JUU120" s="196"/>
      <c r="JUV120" s="196"/>
      <c r="JUW120" s="195"/>
      <c r="JUX120" s="196"/>
      <c r="JUY120" s="195"/>
      <c r="JUZ120" s="195"/>
      <c r="JVA120" s="195"/>
      <c r="JVB120" s="18"/>
      <c r="JVC120" s="19"/>
      <c r="JVD120" s="19"/>
      <c r="JVE120" s="19"/>
      <c r="JVF120" s="19"/>
      <c r="JVG120" s="19"/>
      <c r="JVH120" s="19"/>
      <c r="JVI120" s="19"/>
      <c r="JVJ120" s="197"/>
      <c r="JVK120" s="196"/>
      <c r="JVL120" s="196"/>
      <c r="JVM120" s="195"/>
      <c r="JVN120" s="196"/>
      <c r="JVO120" s="195"/>
      <c r="JVP120" s="195"/>
      <c r="JVQ120" s="195"/>
      <c r="JVR120" s="18"/>
      <c r="JVS120" s="19"/>
      <c r="JVT120" s="19"/>
      <c r="JVU120" s="19"/>
      <c r="JVV120" s="19"/>
      <c r="JVW120" s="19"/>
      <c r="JVX120" s="19"/>
      <c r="JVY120" s="19"/>
      <c r="JVZ120" s="197"/>
      <c r="JWA120" s="196"/>
      <c r="JWB120" s="196"/>
      <c r="JWC120" s="195"/>
      <c r="JWD120" s="196"/>
      <c r="JWE120" s="195"/>
      <c r="JWF120" s="195"/>
      <c r="JWG120" s="195"/>
      <c r="JWH120" s="18"/>
      <c r="JWI120" s="19"/>
      <c r="JWJ120" s="19"/>
      <c r="JWK120" s="19"/>
      <c r="JWL120" s="19"/>
      <c r="JWM120" s="19"/>
      <c r="JWN120" s="19"/>
      <c r="JWO120" s="19"/>
      <c r="JWP120" s="197"/>
      <c r="JWQ120" s="196"/>
      <c r="JWR120" s="196"/>
      <c r="JWS120" s="195"/>
      <c r="JWT120" s="196"/>
      <c r="JWU120" s="195"/>
      <c r="JWV120" s="195"/>
      <c r="JWW120" s="195"/>
      <c r="JWX120" s="18"/>
      <c r="JWY120" s="19"/>
      <c r="JWZ120" s="19"/>
      <c r="JXA120" s="19"/>
      <c r="JXB120" s="19"/>
      <c r="JXC120" s="19"/>
      <c r="JXD120" s="19"/>
      <c r="JXE120" s="19"/>
      <c r="JXF120" s="197"/>
      <c r="JXG120" s="196"/>
      <c r="JXH120" s="196"/>
      <c r="JXI120" s="195"/>
      <c r="JXJ120" s="196"/>
      <c r="JXK120" s="195"/>
      <c r="JXL120" s="195"/>
      <c r="JXM120" s="195"/>
      <c r="JXN120" s="18"/>
      <c r="JXO120" s="19"/>
      <c r="JXP120" s="19"/>
      <c r="JXQ120" s="19"/>
      <c r="JXR120" s="19"/>
      <c r="JXS120" s="19"/>
      <c r="JXT120" s="19"/>
      <c r="JXU120" s="19"/>
      <c r="JXV120" s="197"/>
      <c r="JXW120" s="196"/>
      <c r="JXX120" s="196"/>
      <c r="JXY120" s="195"/>
      <c r="JXZ120" s="196"/>
      <c r="JYA120" s="195"/>
      <c r="JYB120" s="195"/>
      <c r="JYC120" s="195"/>
      <c r="JYD120" s="18"/>
      <c r="JYE120" s="19"/>
      <c r="JYF120" s="19"/>
      <c r="JYG120" s="19"/>
      <c r="JYH120" s="19"/>
      <c r="JYI120" s="19"/>
      <c r="JYJ120" s="19"/>
      <c r="JYK120" s="19"/>
      <c r="JYL120" s="197"/>
      <c r="JYM120" s="196"/>
      <c r="JYN120" s="196"/>
      <c r="JYO120" s="195"/>
      <c r="JYP120" s="196"/>
      <c r="JYQ120" s="195"/>
      <c r="JYR120" s="195"/>
      <c r="JYS120" s="195"/>
      <c r="JYT120" s="18"/>
      <c r="JYU120" s="19"/>
      <c r="JYV120" s="19"/>
      <c r="JYW120" s="19"/>
      <c r="JYX120" s="19"/>
      <c r="JYY120" s="19"/>
      <c r="JYZ120" s="19"/>
      <c r="JZA120" s="19"/>
      <c r="JZB120" s="197"/>
      <c r="JZC120" s="196"/>
      <c r="JZD120" s="196"/>
      <c r="JZE120" s="195"/>
      <c r="JZF120" s="196"/>
      <c r="JZG120" s="195"/>
      <c r="JZH120" s="195"/>
      <c r="JZI120" s="195"/>
      <c r="JZJ120" s="18"/>
      <c r="JZK120" s="19"/>
      <c r="JZL120" s="19"/>
      <c r="JZM120" s="19"/>
      <c r="JZN120" s="19"/>
      <c r="JZO120" s="19"/>
      <c r="JZP120" s="19"/>
      <c r="JZQ120" s="19"/>
      <c r="JZR120" s="197"/>
      <c r="JZS120" s="196"/>
      <c r="JZT120" s="196"/>
      <c r="JZU120" s="195"/>
      <c r="JZV120" s="196"/>
      <c r="JZW120" s="195"/>
      <c r="JZX120" s="195"/>
      <c r="JZY120" s="195"/>
      <c r="JZZ120" s="18"/>
      <c r="KAA120" s="19"/>
      <c r="KAB120" s="19"/>
      <c r="KAC120" s="19"/>
      <c r="KAD120" s="19"/>
      <c r="KAE120" s="19"/>
      <c r="KAF120" s="19"/>
      <c r="KAG120" s="19"/>
      <c r="KAH120" s="197"/>
      <c r="KAI120" s="196"/>
      <c r="KAJ120" s="196"/>
      <c r="KAK120" s="195"/>
      <c r="KAL120" s="196"/>
      <c r="KAM120" s="195"/>
      <c r="KAN120" s="195"/>
      <c r="KAO120" s="195"/>
      <c r="KAP120" s="18"/>
      <c r="KAQ120" s="19"/>
      <c r="KAR120" s="19"/>
      <c r="KAS120" s="19"/>
      <c r="KAT120" s="19"/>
      <c r="KAU120" s="19"/>
      <c r="KAV120" s="19"/>
      <c r="KAW120" s="19"/>
      <c r="KAX120" s="197"/>
      <c r="KAY120" s="196"/>
      <c r="KAZ120" s="196"/>
      <c r="KBA120" s="195"/>
      <c r="KBB120" s="196"/>
      <c r="KBC120" s="195"/>
      <c r="KBD120" s="195"/>
      <c r="KBE120" s="195"/>
      <c r="KBF120" s="18"/>
      <c r="KBG120" s="19"/>
      <c r="KBH120" s="19"/>
      <c r="KBI120" s="19"/>
      <c r="KBJ120" s="19"/>
      <c r="KBK120" s="19"/>
      <c r="KBL120" s="19"/>
      <c r="KBM120" s="19"/>
      <c r="KBN120" s="197"/>
      <c r="KBO120" s="196"/>
      <c r="KBP120" s="196"/>
      <c r="KBQ120" s="195"/>
      <c r="KBR120" s="196"/>
      <c r="KBS120" s="195"/>
      <c r="KBT120" s="195"/>
      <c r="KBU120" s="195"/>
      <c r="KBV120" s="18"/>
      <c r="KBW120" s="19"/>
      <c r="KBX120" s="19"/>
      <c r="KBY120" s="19"/>
      <c r="KBZ120" s="19"/>
      <c r="KCA120" s="19"/>
      <c r="KCB120" s="19"/>
      <c r="KCC120" s="19"/>
      <c r="KCD120" s="197"/>
      <c r="KCE120" s="196"/>
      <c r="KCF120" s="196"/>
      <c r="KCG120" s="195"/>
      <c r="KCH120" s="196"/>
      <c r="KCI120" s="195"/>
      <c r="KCJ120" s="195"/>
      <c r="KCK120" s="195"/>
      <c r="KCL120" s="18"/>
      <c r="KCM120" s="19"/>
      <c r="KCN120" s="19"/>
      <c r="KCO120" s="19"/>
      <c r="KCP120" s="19"/>
      <c r="KCQ120" s="19"/>
      <c r="KCR120" s="19"/>
      <c r="KCS120" s="19"/>
      <c r="KCT120" s="197"/>
      <c r="KCU120" s="196"/>
      <c r="KCV120" s="196"/>
      <c r="KCW120" s="195"/>
      <c r="KCX120" s="196"/>
      <c r="KCY120" s="195"/>
      <c r="KCZ120" s="195"/>
      <c r="KDA120" s="195"/>
      <c r="KDB120" s="18"/>
      <c r="KDC120" s="19"/>
      <c r="KDD120" s="19"/>
      <c r="KDE120" s="19"/>
      <c r="KDF120" s="19"/>
      <c r="KDG120" s="19"/>
      <c r="KDH120" s="19"/>
      <c r="KDI120" s="19"/>
      <c r="KDJ120" s="197"/>
      <c r="KDK120" s="196"/>
      <c r="KDL120" s="196"/>
      <c r="KDM120" s="195"/>
      <c r="KDN120" s="196"/>
      <c r="KDO120" s="195"/>
      <c r="KDP120" s="195"/>
      <c r="KDQ120" s="195"/>
      <c r="KDR120" s="18"/>
      <c r="KDS120" s="19"/>
      <c r="KDT120" s="19"/>
      <c r="KDU120" s="19"/>
      <c r="KDV120" s="19"/>
      <c r="KDW120" s="19"/>
      <c r="KDX120" s="19"/>
      <c r="KDY120" s="19"/>
      <c r="KDZ120" s="197"/>
      <c r="KEA120" s="196"/>
      <c r="KEB120" s="196"/>
      <c r="KEC120" s="195"/>
      <c r="KED120" s="196"/>
      <c r="KEE120" s="195"/>
      <c r="KEF120" s="195"/>
      <c r="KEG120" s="195"/>
      <c r="KEH120" s="18"/>
      <c r="KEI120" s="19"/>
      <c r="KEJ120" s="19"/>
      <c r="KEK120" s="19"/>
      <c r="KEL120" s="19"/>
      <c r="KEM120" s="19"/>
      <c r="KEN120" s="19"/>
      <c r="KEO120" s="19"/>
      <c r="KEP120" s="197"/>
      <c r="KEQ120" s="196"/>
      <c r="KER120" s="196"/>
      <c r="KES120" s="195"/>
      <c r="KET120" s="196"/>
      <c r="KEU120" s="195"/>
      <c r="KEV120" s="195"/>
      <c r="KEW120" s="195"/>
      <c r="KEX120" s="18"/>
      <c r="KEY120" s="19"/>
      <c r="KEZ120" s="19"/>
      <c r="KFA120" s="19"/>
      <c r="KFB120" s="19"/>
      <c r="KFC120" s="19"/>
      <c r="KFD120" s="19"/>
      <c r="KFE120" s="19"/>
      <c r="KFF120" s="197"/>
      <c r="KFG120" s="196"/>
      <c r="KFH120" s="196"/>
      <c r="KFI120" s="195"/>
      <c r="KFJ120" s="196"/>
      <c r="KFK120" s="195"/>
      <c r="KFL120" s="195"/>
      <c r="KFM120" s="195"/>
      <c r="KFN120" s="18"/>
      <c r="KFO120" s="19"/>
      <c r="KFP120" s="19"/>
      <c r="KFQ120" s="19"/>
      <c r="KFR120" s="19"/>
      <c r="KFS120" s="19"/>
      <c r="KFT120" s="19"/>
      <c r="KFU120" s="19"/>
      <c r="KFV120" s="197"/>
      <c r="KFW120" s="196"/>
      <c r="KFX120" s="196"/>
      <c r="KFY120" s="195"/>
      <c r="KFZ120" s="196"/>
      <c r="KGA120" s="195"/>
      <c r="KGB120" s="195"/>
      <c r="KGC120" s="195"/>
      <c r="KGD120" s="18"/>
      <c r="KGE120" s="19"/>
      <c r="KGF120" s="19"/>
      <c r="KGG120" s="19"/>
      <c r="KGH120" s="19"/>
      <c r="KGI120" s="19"/>
      <c r="KGJ120" s="19"/>
      <c r="KGK120" s="19"/>
      <c r="KGL120" s="197"/>
      <c r="KGM120" s="196"/>
      <c r="KGN120" s="196"/>
      <c r="KGO120" s="195"/>
      <c r="KGP120" s="196"/>
      <c r="KGQ120" s="195"/>
      <c r="KGR120" s="195"/>
      <c r="KGS120" s="195"/>
      <c r="KGT120" s="18"/>
      <c r="KGU120" s="19"/>
      <c r="KGV120" s="19"/>
      <c r="KGW120" s="19"/>
      <c r="KGX120" s="19"/>
      <c r="KGY120" s="19"/>
      <c r="KGZ120" s="19"/>
      <c r="KHA120" s="19"/>
      <c r="KHB120" s="197"/>
      <c r="KHC120" s="196"/>
      <c r="KHD120" s="196"/>
      <c r="KHE120" s="195"/>
      <c r="KHF120" s="196"/>
      <c r="KHG120" s="195"/>
      <c r="KHH120" s="195"/>
      <c r="KHI120" s="195"/>
      <c r="KHJ120" s="18"/>
      <c r="KHK120" s="19"/>
      <c r="KHL120" s="19"/>
      <c r="KHM120" s="19"/>
      <c r="KHN120" s="19"/>
      <c r="KHO120" s="19"/>
      <c r="KHP120" s="19"/>
      <c r="KHQ120" s="19"/>
      <c r="KHR120" s="197"/>
      <c r="KHS120" s="196"/>
      <c r="KHT120" s="196"/>
      <c r="KHU120" s="195"/>
      <c r="KHV120" s="196"/>
      <c r="KHW120" s="195"/>
      <c r="KHX120" s="195"/>
      <c r="KHY120" s="195"/>
      <c r="KHZ120" s="18"/>
      <c r="KIA120" s="19"/>
      <c r="KIB120" s="19"/>
      <c r="KIC120" s="19"/>
      <c r="KID120" s="19"/>
      <c r="KIE120" s="19"/>
      <c r="KIF120" s="19"/>
      <c r="KIG120" s="19"/>
      <c r="KIH120" s="197"/>
      <c r="KII120" s="196"/>
      <c r="KIJ120" s="196"/>
      <c r="KIK120" s="195"/>
      <c r="KIL120" s="196"/>
      <c r="KIM120" s="195"/>
      <c r="KIN120" s="195"/>
      <c r="KIO120" s="195"/>
      <c r="KIP120" s="18"/>
      <c r="KIQ120" s="19"/>
      <c r="KIR120" s="19"/>
      <c r="KIS120" s="19"/>
      <c r="KIT120" s="19"/>
      <c r="KIU120" s="19"/>
      <c r="KIV120" s="19"/>
      <c r="KIW120" s="19"/>
      <c r="KIX120" s="197"/>
      <c r="KIY120" s="196"/>
      <c r="KIZ120" s="196"/>
      <c r="KJA120" s="195"/>
      <c r="KJB120" s="196"/>
      <c r="KJC120" s="195"/>
      <c r="KJD120" s="195"/>
      <c r="KJE120" s="195"/>
      <c r="KJF120" s="18"/>
      <c r="KJG120" s="19"/>
      <c r="KJH120" s="19"/>
      <c r="KJI120" s="19"/>
      <c r="KJJ120" s="19"/>
      <c r="KJK120" s="19"/>
      <c r="KJL120" s="19"/>
      <c r="KJM120" s="19"/>
      <c r="KJN120" s="197"/>
      <c r="KJO120" s="196"/>
      <c r="KJP120" s="196"/>
      <c r="KJQ120" s="195"/>
      <c r="KJR120" s="196"/>
      <c r="KJS120" s="195"/>
      <c r="KJT120" s="195"/>
      <c r="KJU120" s="195"/>
      <c r="KJV120" s="18"/>
      <c r="KJW120" s="19"/>
      <c r="KJX120" s="19"/>
      <c r="KJY120" s="19"/>
      <c r="KJZ120" s="19"/>
      <c r="KKA120" s="19"/>
      <c r="KKB120" s="19"/>
      <c r="KKC120" s="19"/>
      <c r="KKD120" s="197"/>
      <c r="KKE120" s="196"/>
      <c r="KKF120" s="196"/>
      <c r="KKG120" s="195"/>
      <c r="KKH120" s="196"/>
      <c r="KKI120" s="195"/>
      <c r="KKJ120" s="195"/>
      <c r="KKK120" s="195"/>
      <c r="KKL120" s="18"/>
      <c r="KKM120" s="19"/>
      <c r="KKN120" s="19"/>
      <c r="KKO120" s="19"/>
      <c r="KKP120" s="19"/>
      <c r="KKQ120" s="19"/>
      <c r="KKR120" s="19"/>
      <c r="KKS120" s="19"/>
      <c r="KKT120" s="197"/>
      <c r="KKU120" s="196"/>
      <c r="KKV120" s="196"/>
      <c r="KKW120" s="195"/>
      <c r="KKX120" s="196"/>
      <c r="KKY120" s="195"/>
      <c r="KKZ120" s="195"/>
      <c r="KLA120" s="195"/>
      <c r="KLB120" s="18"/>
      <c r="KLC120" s="19"/>
      <c r="KLD120" s="19"/>
      <c r="KLE120" s="19"/>
      <c r="KLF120" s="19"/>
      <c r="KLG120" s="19"/>
      <c r="KLH120" s="19"/>
      <c r="KLI120" s="19"/>
      <c r="KLJ120" s="197"/>
      <c r="KLK120" s="196"/>
      <c r="KLL120" s="196"/>
      <c r="KLM120" s="195"/>
      <c r="KLN120" s="196"/>
      <c r="KLO120" s="195"/>
      <c r="KLP120" s="195"/>
      <c r="KLQ120" s="195"/>
      <c r="KLR120" s="18"/>
      <c r="KLS120" s="19"/>
      <c r="KLT120" s="19"/>
      <c r="KLU120" s="19"/>
      <c r="KLV120" s="19"/>
      <c r="KLW120" s="19"/>
      <c r="KLX120" s="19"/>
      <c r="KLY120" s="19"/>
      <c r="KLZ120" s="197"/>
      <c r="KMA120" s="196"/>
      <c r="KMB120" s="196"/>
      <c r="KMC120" s="195"/>
      <c r="KMD120" s="196"/>
      <c r="KME120" s="195"/>
      <c r="KMF120" s="195"/>
      <c r="KMG120" s="195"/>
      <c r="KMH120" s="18"/>
      <c r="KMI120" s="19"/>
      <c r="KMJ120" s="19"/>
      <c r="KMK120" s="19"/>
      <c r="KML120" s="19"/>
      <c r="KMM120" s="19"/>
      <c r="KMN120" s="19"/>
      <c r="KMO120" s="19"/>
      <c r="KMP120" s="197"/>
      <c r="KMQ120" s="196"/>
      <c r="KMR120" s="196"/>
      <c r="KMS120" s="195"/>
      <c r="KMT120" s="196"/>
      <c r="KMU120" s="195"/>
      <c r="KMV120" s="195"/>
      <c r="KMW120" s="195"/>
      <c r="KMX120" s="18"/>
      <c r="KMY120" s="19"/>
      <c r="KMZ120" s="19"/>
      <c r="KNA120" s="19"/>
      <c r="KNB120" s="19"/>
      <c r="KNC120" s="19"/>
      <c r="KND120" s="19"/>
      <c r="KNE120" s="19"/>
      <c r="KNF120" s="197"/>
      <c r="KNG120" s="196"/>
      <c r="KNH120" s="196"/>
      <c r="KNI120" s="195"/>
      <c r="KNJ120" s="196"/>
      <c r="KNK120" s="195"/>
      <c r="KNL120" s="195"/>
      <c r="KNM120" s="195"/>
      <c r="KNN120" s="18"/>
      <c r="KNO120" s="19"/>
      <c r="KNP120" s="19"/>
      <c r="KNQ120" s="19"/>
      <c r="KNR120" s="19"/>
      <c r="KNS120" s="19"/>
      <c r="KNT120" s="19"/>
      <c r="KNU120" s="19"/>
      <c r="KNV120" s="197"/>
      <c r="KNW120" s="196"/>
      <c r="KNX120" s="196"/>
      <c r="KNY120" s="195"/>
      <c r="KNZ120" s="196"/>
      <c r="KOA120" s="195"/>
      <c r="KOB120" s="195"/>
      <c r="KOC120" s="195"/>
      <c r="KOD120" s="18"/>
      <c r="KOE120" s="19"/>
      <c r="KOF120" s="19"/>
      <c r="KOG120" s="19"/>
      <c r="KOH120" s="19"/>
      <c r="KOI120" s="19"/>
      <c r="KOJ120" s="19"/>
      <c r="KOK120" s="19"/>
      <c r="KOL120" s="197"/>
      <c r="KOM120" s="196"/>
      <c r="KON120" s="196"/>
      <c r="KOO120" s="195"/>
      <c r="KOP120" s="196"/>
      <c r="KOQ120" s="195"/>
      <c r="KOR120" s="195"/>
      <c r="KOS120" s="195"/>
      <c r="KOT120" s="18"/>
      <c r="KOU120" s="19"/>
      <c r="KOV120" s="19"/>
      <c r="KOW120" s="19"/>
      <c r="KOX120" s="19"/>
      <c r="KOY120" s="19"/>
      <c r="KOZ120" s="19"/>
      <c r="KPA120" s="19"/>
      <c r="KPB120" s="197"/>
      <c r="KPC120" s="196"/>
      <c r="KPD120" s="196"/>
      <c r="KPE120" s="195"/>
      <c r="KPF120" s="196"/>
      <c r="KPG120" s="195"/>
      <c r="KPH120" s="195"/>
      <c r="KPI120" s="195"/>
      <c r="KPJ120" s="18"/>
      <c r="KPK120" s="19"/>
      <c r="KPL120" s="19"/>
      <c r="KPM120" s="19"/>
      <c r="KPN120" s="19"/>
      <c r="KPO120" s="19"/>
      <c r="KPP120" s="19"/>
      <c r="KPQ120" s="19"/>
      <c r="KPR120" s="197"/>
      <c r="KPS120" s="196"/>
      <c r="KPT120" s="196"/>
      <c r="KPU120" s="195"/>
      <c r="KPV120" s="196"/>
      <c r="KPW120" s="195"/>
      <c r="KPX120" s="195"/>
      <c r="KPY120" s="195"/>
      <c r="KPZ120" s="18"/>
      <c r="KQA120" s="19"/>
      <c r="KQB120" s="19"/>
      <c r="KQC120" s="19"/>
      <c r="KQD120" s="19"/>
      <c r="KQE120" s="19"/>
      <c r="KQF120" s="19"/>
      <c r="KQG120" s="19"/>
      <c r="KQH120" s="197"/>
      <c r="KQI120" s="196"/>
      <c r="KQJ120" s="196"/>
      <c r="KQK120" s="195"/>
      <c r="KQL120" s="196"/>
      <c r="KQM120" s="195"/>
      <c r="KQN120" s="195"/>
      <c r="KQO120" s="195"/>
      <c r="KQP120" s="18"/>
      <c r="KQQ120" s="19"/>
      <c r="KQR120" s="19"/>
      <c r="KQS120" s="19"/>
      <c r="KQT120" s="19"/>
      <c r="KQU120" s="19"/>
      <c r="KQV120" s="19"/>
      <c r="KQW120" s="19"/>
      <c r="KQX120" s="197"/>
      <c r="KQY120" s="196"/>
      <c r="KQZ120" s="196"/>
      <c r="KRA120" s="195"/>
      <c r="KRB120" s="196"/>
      <c r="KRC120" s="195"/>
      <c r="KRD120" s="195"/>
      <c r="KRE120" s="195"/>
      <c r="KRF120" s="18"/>
      <c r="KRG120" s="19"/>
      <c r="KRH120" s="19"/>
      <c r="KRI120" s="19"/>
      <c r="KRJ120" s="19"/>
      <c r="KRK120" s="19"/>
      <c r="KRL120" s="19"/>
      <c r="KRM120" s="19"/>
      <c r="KRN120" s="197"/>
      <c r="KRO120" s="196"/>
      <c r="KRP120" s="196"/>
      <c r="KRQ120" s="195"/>
      <c r="KRR120" s="196"/>
      <c r="KRS120" s="195"/>
      <c r="KRT120" s="195"/>
      <c r="KRU120" s="195"/>
      <c r="KRV120" s="18"/>
      <c r="KRW120" s="19"/>
      <c r="KRX120" s="19"/>
      <c r="KRY120" s="19"/>
      <c r="KRZ120" s="19"/>
      <c r="KSA120" s="19"/>
      <c r="KSB120" s="19"/>
      <c r="KSC120" s="19"/>
      <c r="KSD120" s="197"/>
      <c r="KSE120" s="196"/>
      <c r="KSF120" s="196"/>
      <c r="KSG120" s="195"/>
      <c r="KSH120" s="196"/>
      <c r="KSI120" s="195"/>
      <c r="KSJ120" s="195"/>
      <c r="KSK120" s="195"/>
      <c r="KSL120" s="18"/>
      <c r="KSM120" s="19"/>
      <c r="KSN120" s="19"/>
      <c r="KSO120" s="19"/>
      <c r="KSP120" s="19"/>
      <c r="KSQ120" s="19"/>
      <c r="KSR120" s="19"/>
      <c r="KSS120" s="19"/>
      <c r="KST120" s="197"/>
      <c r="KSU120" s="196"/>
      <c r="KSV120" s="196"/>
      <c r="KSW120" s="195"/>
      <c r="KSX120" s="196"/>
      <c r="KSY120" s="195"/>
      <c r="KSZ120" s="195"/>
      <c r="KTA120" s="195"/>
      <c r="KTB120" s="18"/>
      <c r="KTC120" s="19"/>
      <c r="KTD120" s="19"/>
      <c r="KTE120" s="19"/>
      <c r="KTF120" s="19"/>
      <c r="KTG120" s="19"/>
      <c r="KTH120" s="19"/>
      <c r="KTI120" s="19"/>
      <c r="KTJ120" s="197"/>
      <c r="KTK120" s="196"/>
      <c r="KTL120" s="196"/>
      <c r="KTM120" s="195"/>
      <c r="KTN120" s="196"/>
      <c r="KTO120" s="195"/>
      <c r="KTP120" s="195"/>
      <c r="KTQ120" s="195"/>
      <c r="KTR120" s="18"/>
      <c r="KTS120" s="19"/>
      <c r="KTT120" s="19"/>
      <c r="KTU120" s="19"/>
      <c r="KTV120" s="19"/>
      <c r="KTW120" s="19"/>
      <c r="KTX120" s="19"/>
      <c r="KTY120" s="19"/>
      <c r="KTZ120" s="197"/>
      <c r="KUA120" s="196"/>
      <c r="KUB120" s="196"/>
      <c r="KUC120" s="195"/>
      <c r="KUD120" s="196"/>
      <c r="KUE120" s="195"/>
      <c r="KUF120" s="195"/>
      <c r="KUG120" s="195"/>
      <c r="KUH120" s="18"/>
      <c r="KUI120" s="19"/>
      <c r="KUJ120" s="19"/>
      <c r="KUK120" s="19"/>
      <c r="KUL120" s="19"/>
      <c r="KUM120" s="19"/>
      <c r="KUN120" s="19"/>
      <c r="KUO120" s="19"/>
      <c r="KUP120" s="197"/>
      <c r="KUQ120" s="196"/>
      <c r="KUR120" s="196"/>
      <c r="KUS120" s="195"/>
      <c r="KUT120" s="196"/>
      <c r="KUU120" s="195"/>
      <c r="KUV120" s="195"/>
      <c r="KUW120" s="195"/>
      <c r="KUX120" s="18"/>
      <c r="KUY120" s="19"/>
      <c r="KUZ120" s="19"/>
      <c r="KVA120" s="19"/>
      <c r="KVB120" s="19"/>
      <c r="KVC120" s="19"/>
      <c r="KVD120" s="19"/>
      <c r="KVE120" s="19"/>
      <c r="KVF120" s="197"/>
      <c r="KVG120" s="196"/>
      <c r="KVH120" s="196"/>
      <c r="KVI120" s="195"/>
      <c r="KVJ120" s="196"/>
      <c r="KVK120" s="195"/>
      <c r="KVL120" s="195"/>
      <c r="KVM120" s="195"/>
      <c r="KVN120" s="18"/>
      <c r="KVO120" s="19"/>
      <c r="KVP120" s="19"/>
      <c r="KVQ120" s="19"/>
      <c r="KVR120" s="19"/>
      <c r="KVS120" s="19"/>
      <c r="KVT120" s="19"/>
      <c r="KVU120" s="19"/>
      <c r="KVV120" s="197"/>
      <c r="KVW120" s="196"/>
      <c r="KVX120" s="196"/>
      <c r="KVY120" s="195"/>
      <c r="KVZ120" s="196"/>
      <c r="KWA120" s="195"/>
      <c r="KWB120" s="195"/>
      <c r="KWC120" s="195"/>
      <c r="KWD120" s="18"/>
      <c r="KWE120" s="19"/>
      <c r="KWF120" s="19"/>
      <c r="KWG120" s="19"/>
      <c r="KWH120" s="19"/>
      <c r="KWI120" s="19"/>
      <c r="KWJ120" s="19"/>
      <c r="KWK120" s="19"/>
      <c r="KWL120" s="197"/>
      <c r="KWM120" s="196"/>
      <c r="KWN120" s="196"/>
      <c r="KWO120" s="195"/>
      <c r="KWP120" s="196"/>
      <c r="KWQ120" s="195"/>
      <c r="KWR120" s="195"/>
      <c r="KWS120" s="195"/>
      <c r="KWT120" s="18"/>
      <c r="KWU120" s="19"/>
      <c r="KWV120" s="19"/>
      <c r="KWW120" s="19"/>
      <c r="KWX120" s="19"/>
      <c r="KWY120" s="19"/>
      <c r="KWZ120" s="19"/>
      <c r="KXA120" s="19"/>
      <c r="KXB120" s="197"/>
      <c r="KXC120" s="196"/>
      <c r="KXD120" s="196"/>
      <c r="KXE120" s="195"/>
      <c r="KXF120" s="196"/>
      <c r="KXG120" s="195"/>
      <c r="KXH120" s="195"/>
      <c r="KXI120" s="195"/>
      <c r="KXJ120" s="18"/>
      <c r="KXK120" s="19"/>
      <c r="KXL120" s="19"/>
      <c r="KXM120" s="19"/>
      <c r="KXN120" s="19"/>
      <c r="KXO120" s="19"/>
      <c r="KXP120" s="19"/>
      <c r="KXQ120" s="19"/>
      <c r="KXR120" s="197"/>
      <c r="KXS120" s="196"/>
      <c r="KXT120" s="196"/>
      <c r="KXU120" s="195"/>
      <c r="KXV120" s="196"/>
      <c r="KXW120" s="195"/>
      <c r="KXX120" s="195"/>
      <c r="KXY120" s="195"/>
      <c r="KXZ120" s="18"/>
      <c r="KYA120" s="19"/>
      <c r="KYB120" s="19"/>
      <c r="KYC120" s="19"/>
      <c r="KYD120" s="19"/>
      <c r="KYE120" s="19"/>
      <c r="KYF120" s="19"/>
      <c r="KYG120" s="19"/>
      <c r="KYH120" s="197"/>
      <c r="KYI120" s="196"/>
      <c r="KYJ120" s="196"/>
      <c r="KYK120" s="195"/>
      <c r="KYL120" s="196"/>
      <c r="KYM120" s="195"/>
      <c r="KYN120" s="195"/>
      <c r="KYO120" s="195"/>
      <c r="KYP120" s="18"/>
      <c r="KYQ120" s="19"/>
      <c r="KYR120" s="19"/>
      <c r="KYS120" s="19"/>
      <c r="KYT120" s="19"/>
      <c r="KYU120" s="19"/>
      <c r="KYV120" s="19"/>
      <c r="KYW120" s="19"/>
      <c r="KYX120" s="197"/>
      <c r="KYY120" s="196"/>
      <c r="KYZ120" s="196"/>
      <c r="KZA120" s="195"/>
      <c r="KZB120" s="196"/>
      <c r="KZC120" s="195"/>
      <c r="KZD120" s="195"/>
      <c r="KZE120" s="195"/>
      <c r="KZF120" s="18"/>
      <c r="KZG120" s="19"/>
      <c r="KZH120" s="19"/>
      <c r="KZI120" s="19"/>
      <c r="KZJ120" s="19"/>
      <c r="KZK120" s="19"/>
      <c r="KZL120" s="19"/>
      <c r="KZM120" s="19"/>
      <c r="KZN120" s="197"/>
      <c r="KZO120" s="196"/>
      <c r="KZP120" s="196"/>
      <c r="KZQ120" s="195"/>
      <c r="KZR120" s="196"/>
      <c r="KZS120" s="195"/>
      <c r="KZT120" s="195"/>
      <c r="KZU120" s="195"/>
      <c r="KZV120" s="18"/>
      <c r="KZW120" s="19"/>
      <c r="KZX120" s="19"/>
      <c r="KZY120" s="19"/>
      <c r="KZZ120" s="19"/>
      <c r="LAA120" s="19"/>
      <c r="LAB120" s="19"/>
      <c r="LAC120" s="19"/>
      <c r="LAD120" s="197"/>
      <c r="LAE120" s="196"/>
      <c r="LAF120" s="196"/>
      <c r="LAG120" s="195"/>
      <c r="LAH120" s="196"/>
      <c r="LAI120" s="195"/>
      <c r="LAJ120" s="195"/>
      <c r="LAK120" s="195"/>
      <c r="LAL120" s="18"/>
      <c r="LAM120" s="19"/>
      <c r="LAN120" s="19"/>
      <c r="LAO120" s="19"/>
      <c r="LAP120" s="19"/>
      <c r="LAQ120" s="19"/>
      <c r="LAR120" s="19"/>
      <c r="LAS120" s="19"/>
      <c r="LAT120" s="197"/>
      <c r="LAU120" s="196"/>
      <c r="LAV120" s="196"/>
      <c r="LAW120" s="195"/>
      <c r="LAX120" s="196"/>
      <c r="LAY120" s="195"/>
      <c r="LAZ120" s="195"/>
      <c r="LBA120" s="195"/>
      <c r="LBB120" s="18"/>
      <c r="LBC120" s="19"/>
      <c r="LBD120" s="19"/>
      <c r="LBE120" s="19"/>
      <c r="LBF120" s="19"/>
      <c r="LBG120" s="19"/>
      <c r="LBH120" s="19"/>
      <c r="LBI120" s="19"/>
      <c r="LBJ120" s="197"/>
      <c r="LBK120" s="196"/>
      <c r="LBL120" s="196"/>
      <c r="LBM120" s="195"/>
      <c r="LBN120" s="196"/>
      <c r="LBO120" s="195"/>
      <c r="LBP120" s="195"/>
      <c r="LBQ120" s="195"/>
      <c r="LBR120" s="18"/>
      <c r="LBS120" s="19"/>
      <c r="LBT120" s="19"/>
      <c r="LBU120" s="19"/>
      <c r="LBV120" s="19"/>
      <c r="LBW120" s="19"/>
      <c r="LBX120" s="19"/>
      <c r="LBY120" s="19"/>
      <c r="LBZ120" s="197"/>
      <c r="LCA120" s="196"/>
      <c r="LCB120" s="196"/>
      <c r="LCC120" s="195"/>
      <c r="LCD120" s="196"/>
      <c r="LCE120" s="195"/>
      <c r="LCF120" s="195"/>
      <c r="LCG120" s="195"/>
      <c r="LCH120" s="18"/>
      <c r="LCI120" s="19"/>
      <c r="LCJ120" s="19"/>
      <c r="LCK120" s="19"/>
      <c r="LCL120" s="19"/>
      <c r="LCM120" s="19"/>
      <c r="LCN120" s="19"/>
      <c r="LCO120" s="19"/>
      <c r="LCP120" s="197"/>
      <c r="LCQ120" s="196"/>
      <c r="LCR120" s="196"/>
      <c r="LCS120" s="195"/>
      <c r="LCT120" s="196"/>
      <c r="LCU120" s="195"/>
      <c r="LCV120" s="195"/>
      <c r="LCW120" s="195"/>
      <c r="LCX120" s="18"/>
      <c r="LCY120" s="19"/>
      <c r="LCZ120" s="19"/>
      <c r="LDA120" s="19"/>
      <c r="LDB120" s="19"/>
      <c r="LDC120" s="19"/>
      <c r="LDD120" s="19"/>
      <c r="LDE120" s="19"/>
      <c r="LDF120" s="197"/>
      <c r="LDG120" s="196"/>
      <c r="LDH120" s="196"/>
      <c r="LDI120" s="195"/>
      <c r="LDJ120" s="196"/>
      <c r="LDK120" s="195"/>
      <c r="LDL120" s="195"/>
      <c r="LDM120" s="195"/>
      <c r="LDN120" s="18"/>
      <c r="LDO120" s="19"/>
      <c r="LDP120" s="19"/>
      <c r="LDQ120" s="19"/>
      <c r="LDR120" s="19"/>
      <c r="LDS120" s="19"/>
      <c r="LDT120" s="19"/>
      <c r="LDU120" s="19"/>
      <c r="LDV120" s="197"/>
      <c r="LDW120" s="196"/>
      <c r="LDX120" s="196"/>
      <c r="LDY120" s="195"/>
      <c r="LDZ120" s="196"/>
      <c r="LEA120" s="195"/>
      <c r="LEB120" s="195"/>
      <c r="LEC120" s="195"/>
      <c r="LED120" s="18"/>
      <c r="LEE120" s="19"/>
      <c r="LEF120" s="19"/>
      <c r="LEG120" s="19"/>
      <c r="LEH120" s="19"/>
      <c r="LEI120" s="19"/>
      <c r="LEJ120" s="19"/>
      <c r="LEK120" s="19"/>
      <c r="LEL120" s="197"/>
      <c r="LEM120" s="196"/>
      <c r="LEN120" s="196"/>
      <c r="LEO120" s="195"/>
      <c r="LEP120" s="196"/>
      <c r="LEQ120" s="195"/>
      <c r="LER120" s="195"/>
      <c r="LES120" s="195"/>
      <c r="LET120" s="18"/>
      <c r="LEU120" s="19"/>
      <c r="LEV120" s="19"/>
      <c r="LEW120" s="19"/>
      <c r="LEX120" s="19"/>
      <c r="LEY120" s="19"/>
      <c r="LEZ120" s="19"/>
      <c r="LFA120" s="19"/>
      <c r="LFB120" s="197"/>
      <c r="LFC120" s="196"/>
      <c r="LFD120" s="196"/>
      <c r="LFE120" s="195"/>
      <c r="LFF120" s="196"/>
      <c r="LFG120" s="195"/>
      <c r="LFH120" s="195"/>
      <c r="LFI120" s="195"/>
      <c r="LFJ120" s="18"/>
      <c r="LFK120" s="19"/>
      <c r="LFL120" s="19"/>
      <c r="LFM120" s="19"/>
      <c r="LFN120" s="19"/>
      <c r="LFO120" s="19"/>
      <c r="LFP120" s="19"/>
      <c r="LFQ120" s="19"/>
      <c r="LFR120" s="197"/>
      <c r="LFS120" s="196"/>
      <c r="LFT120" s="196"/>
      <c r="LFU120" s="195"/>
      <c r="LFV120" s="196"/>
      <c r="LFW120" s="195"/>
      <c r="LFX120" s="195"/>
      <c r="LFY120" s="195"/>
      <c r="LFZ120" s="18"/>
      <c r="LGA120" s="19"/>
      <c r="LGB120" s="19"/>
      <c r="LGC120" s="19"/>
      <c r="LGD120" s="19"/>
      <c r="LGE120" s="19"/>
      <c r="LGF120" s="19"/>
      <c r="LGG120" s="19"/>
      <c r="LGH120" s="197"/>
      <c r="LGI120" s="196"/>
      <c r="LGJ120" s="196"/>
      <c r="LGK120" s="195"/>
      <c r="LGL120" s="196"/>
      <c r="LGM120" s="195"/>
      <c r="LGN120" s="195"/>
      <c r="LGO120" s="195"/>
      <c r="LGP120" s="18"/>
      <c r="LGQ120" s="19"/>
      <c r="LGR120" s="19"/>
      <c r="LGS120" s="19"/>
      <c r="LGT120" s="19"/>
      <c r="LGU120" s="19"/>
      <c r="LGV120" s="19"/>
      <c r="LGW120" s="19"/>
      <c r="LGX120" s="197"/>
      <c r="LGY120" s="196"/>
      <c r="LGZ120" s="196"/>
      <c r="LHA120" s="195"/>
      <c r="LHB120" s="196"/>
      <c r="LHC120" s="195"/>
      <c r="LHD120" s="195"/>
      <c r="LHE120" s="195"/>
      <c r="LHF120" s="18"/>
      <c r="LHG120" s="19"/>
      <c r="LHH120" s="19"/>
      <c r="LHI120" s="19"/>
      <c r="LHJ120" s="19"/>
      <c r="LHK120" s="19"/>
      <c r="LHL120" s="19"/>
      <c r="LHM120" s="19"/>
      <c r="LHN120" s="197"/>
      <c r="LHO120" s="196"/>
      <c r="LHP120" s="196"/>
      <c r="LHQ120" s="195"/>
      <c r="LHR120" s="196"/>
      <c r="LHS120" s="195"/>
      <c r="LHT120" s="195"/>
      <c r="LHU120" s="195"/>
      <c r="LHV120" s="18"/>
      <c r="LHW120" s="19"/>
      <c r="LHX120" s="19"/>
      <c r="LHY120" s="19"/>
      <c r="LHZ120" s="19"/>
      <c r="LIA120" s="19"/>
      <c r="LIB120" s="19"/>
      <c r="LIC120" s="19"/>
      <c r="LID120" s="197"/>
      <c r="LIE120" s="196"/>
      <c r="LIF120" s="196"/>
      <c r="LIG120" s="195"/>
      <c r="LIH120" s="196"/>
      <c r="LII120" s="195"/>
      <c r="LIJ120" s="195"/>
      <c r="LIK120" s="195"/>
      <c r="LIL120" s="18"/>
      <c r="LIM120" s="19"/>
      <c r="LIN120" s="19"/>
      <c r="LIO120" s="19"/>
      <c r="LIP120" s="19"/>
      <c r="LIQ120" s="19"/>
      <c r="LIR120" s="19"/>
      <c r="LIS120" s="19"/>
      <c r="LIT120" s="197"/>
      <c r="LIU120" s="196"/>
      <c r="LIV120" s="196"/>
      <c r="LIW120" s="195"/>
      <c r="LIX120" s="196"/>
      <c r="LIY120" s="195"/>
      <c r="LIZ120" s="195"/>
      <c r="LJA120" s="195"/>
      <c r="LJB120" s="18"/>
      <c r="LJC120" s="19"/>
      <c r="LJD120" s="19"/>
      <c r="LJE120" s="19"/>
      <c r="LJF120" s="19"/>
      <c r="LJG120" s="19"/>
      <c r="LJH120" s="19"/>
      <c r="LJI120" s="19"/>
      <c r="LJJ120" s="197"/>
      <c r="LJK120" s="196"/>
      <c r="LJL120" s="196"/>
      <c r="LJM120" s="195"/>
      <c r="LJN120" s="196"/>
      <c r="LJO120" s="195"/>
      <c r="LJP120" s="195"/>
      <c r="LJQ120" s="195"/>
      <c r="LJR120" s="18"/>
      <c r="LJS120" s="19"/>
      <c r="LJT120" s="19"/>
      <c r="LJU120" s="19"/>
      <c r="LJV120" s="19"/>
      <c r="LJW120" s="19"/>
      <c r="LJX120" s="19"/>
      <c r="LJY120" s="19"/>
      <c r="LJZ120" s="197"/>
      <c r="LKA120" s="196"/>
      <c r="LKB120" s="196"/>
      <c r="LKC120" s="195"/>
      <c r="LKD120" s="196"/>
      <c r="LKE120" s="195"/>
      <c r="LKF120" s="195"/>
      <c r="LKG120" s="195"/>
      <c r="LKH120" s="18"/>
      <c r="LKI120" s="19"/>
      <c r="LKJ120" s="19"/>
      <c r="LKK120" s="19"/>
      <c r="LKL120" s="19"/>
      <c r="LKM120" s="19"/>
      <c r="LKN120" s="19"/>
      <c r="LKO120" s="19"/>
      <c r="LKP120" s="197"/>
      <c r="LKQ120" s="196"/>
      <c r="LKR120" s="196"/>
      <c r="LKS120" s="195"/>
      <c r="LKT120" s="196"/>
      <c r="LKU120" s="195"/>
      <c r="LKV120" s="195"/>
      <c r="LKW120" s="195"/>
      <c r="LKX120" s="18"/>
      <c r="LKY120" s="19"/>
      <c r="LKZ120" s="19"/>
      <c r="LLA120" s="19"/>
      <c r="LLB120" s="19"/>
      <c r="LLC120" s="19"/>
      <c r="LLD120" s="19"/>
      <c r="LLE120" s="19"/>
      <c r="LLF120" s="197"/>
      <c r="LLG120" s="196"/>
      <c r="LLH120" s="196"/>
      <c r="LLI120" s="195"/>
      <c r="LLJ120" s="196"/>
      <c r="LLK120" s="195"/>
      <c r="LLL120" s="195"/>
      <c r="LLM120" s="195"/>
      <c r="LLN120" s="18"/>
      <c r="LLO120" s="19"/>
      <c r="LLP120" s="19"/>
      <c r="LLQ120" s="19"/>
      <c r="LLR120" s="19"/>
      <c r="LLS120" s="19"/>
      <c r="LLT120" s="19"/>
      <c r="LLU120" s="19"/>
      <c r="LLV120" s="197"/>
      <c r="LLW120" s="196"/>
      <c r="LLX120" s="196"/>
      <c r="LLY120" s="195"/>
      <c r="LLZ120" s="196"/>
      <c r="LMA120" s="195"/>
      <c r="LMB120" s="195"/>
      <c r="LMC120" s="195"/>
      <c r="LMD120" s="18"/>
      <c r="LME120" s="19"/>
      <c r="LMF120" s="19"/>
      <c r="LMG120" s="19"/>
      <c r="LMH120" s="19"/>
      <c r="LMI120" s="19"/>
      <c r="LMJ120" s="19"/>
      <c r="LMK120" s="19"/>
      <c r="LML120" s="197"/>
      <c r="LMM120" s="196"/>
      <c r="LMN120" s="196"/>
      <c r="LMO120" s="195"/>
      <c r="LMP120" s="196"/>
      <c r="LMQ120" s="195"/>
      <c r="LMR120" s="195"/>
      <c r="LMS120" s="195"/>
      <c r="LMT120" s="18"/>
      <c r="LMU120" s="19"/>
      <c r="LMV120" s="19"/>
      <c r="LMW120" s="19"/>
      <c r="LMX120" s="19"/>
      <c r="LMY120" s="19"/>
      <c r="LMZ120" s="19"/>
      <c r="LNA120" s="19"/>
      <c r="LNB120" s="197"/>
      <c r="LNC120" s="196"/>
      <c r="LND120" s="196"/>
      <c r="LNE120" s="195"/>
      <c r="LNF120" s="196"/>
      <c r="LNG120" s="195"/>
      <c r="LNH120" s="195"/>
      <c r="LNI120" s="195"/>
      <c r="LNJ120" s="18"/>
      <c r="LNK120" s="19"/>
      <c r="LNL120" s="19"/>
      <c r="LNM120" s="19"/>
      <c r="LNN120" s="19"/>
      <c r="LNO120" s="19"/>
      <c r="LNP120" s="19"/>
      <c r="LNQ120" s="19"/>
      <c r="LNR120" s="197"/>
      <c r="LNS120" s="196"/>
      <c r="LNT120" s="196"/>
      <c r="LNU120" s="195"/>
      <c r="LNV120" s="196"/>
      <c r="LNW120" s="195"/>
      <c r="LNX120" s="195"/>
      <c r="LNY120" s="195"/>
      <c r="LNZ120" s="18"/>
      <c r="LOA120" s="19"/>
      <c r="LOB120" s="19"/>
      <c r="LOC120" s="19"/>
      <c r="LOD120" s="19"/>
      <c r="LOE120" s="19"/>
      <c r="LOF120" s="19"/>
      <c r="LOG120" s="19"/>
      <c r="LOH120" s="197"/>
      <c r="LOI120" s="196"/>
      <c r="LOJ120" s="196"/>
      <c r="LOK120" s="195"/>
      <c r="LOL120" s="196"/>
      <c r="LOM120" s="195"/>
      <c r="LON120" s="195"/>
      <c r="LOO120" s="195"/>
      <c r="LOP120" s="18"/>
      <c r="LOQ120" s="19"/>
      <c r="LOR120" s="19"/>
      <c r="LOS120" s="19"/>
      <c r="LOT120" s="19"/>
      <c r="LOU120" s="19"/>
      <c r="LOV120" s="19"/>
      <c r="LOW120" s="19"/>
      <c r="LOX120" s="197"/>
      <c r="LOY120" s="196"/>
      <c r="LOZ120" s="196"/>
      <c r="LPA120" s="195"/>
      <c r="LPB120" s="196"/>
      <c r="LPC120" s="195"/>
      <c r="LPD120" s="195"/>
      <c r="LPE120" s="195"/>
      <c r="LPF120" s="18"/>
      <c r="LPG120" s="19"/>
      <c r="LPH120" s="19"/>
      <c r="LPI120" s="19"/>
      <c r="LPJ120" s="19"/>
      <c r="LPK120" s="19"/>
      <c r="LPL120" s="19"/>
      <c r="LPM120" s="19"/>
      <c r="LPN120" s="197"/>
      <c r="LPO120" s="196"/>
      <c r="LPP120" s="196"/>
      <c r="LPQ120" s="195"/>
      <c r="LPR120" s="196"/>
      <c r="LPS120" s="195"/>
      <c r="LPT120" s="195"/>
      <c r="LPU120" s="195"/>
      <c r="LPV120" s="18"/>
      <c r="LPW120" s="19"/>
      <c r="LPX120" s="19"/>
      <c r="LPY120" s="19"/>
      <c r="LPZ120" s="19"/>
      <c r="LQA120" s="19"/>
      <c r="LQB120" s="19"/>
      <c r="LQC120" s="19"/>
      <c r="LQD120" s="197"/>
      <c r="LQE120" s="196"/>
      <c r="LQF120" s="196"/>
      <c r="LQG120" s="195"/>
      <c r="LQH120" s="196"/>
      <c r="LQI120" s="195"/>
      <c r="LQJ120" s="195"/>
      <c r="LQK120" s="195"/>
      <c r="LQL120" s="18"/>
      <c r="LQM120" s="19"/>
      <c r="LQN120" s="19"/>
      <c r="LQO120" s="19"/>
      <c r="LQP120" s="19"/>
      <c r="LQQ120" s="19"/>
      <c r="LQR120" s="19"/>
      <c r="LQS120" s="19"/>
      <c r="LQT120" s="197"/>
      <c r="LQU120" s="196"/>
      <c r="LQV120" s="196"/>
      <c r="LQW120" s="195"/>
      <c r="LQX120" s="196"/>
      <c r="LQY120" s="195"/>
      <c r="LQZ120" s="195"/>
      <c r="LRA120" s="195"/>
      <c r="LRB120" s="18"/>
      <c r="LRC120" s="19"/>
      <c r="LRD120" s="19"/>
      <c r="LRE120" s="19"/>
      <c r="LRF120" s="19"/>
      <c r="LRG120" s="19"/>
      <c r="LRH120" s="19"/>
      <c r="LRI120" s="19"/>
      <c r="LRJ120" s="197"/>
      <c r="LRK120" s="196"/>
      <c r="LRL120" s="196"/>
      <c r="LRM120" s="195"/>
      <c r="LRN120" s="196"/>
      <c r="LRO120" s="195"/>
      <c r="LRP120" s="195"/>
      <c r="LRQ120" s="195"/>
      <c r="LRR120" s="18"/>
      <c r="LRS120" s="19"/>
      <c r="LRT120" s="19"/>
      <c r="LRU120" s="19"/>
      <c r="LRV120" s="19"/>
      <c r="LRW120" s="19"/>
      <c r="LRX120" s="19"/>
      <c r="LRY120" s="19"/>
      <c r="LRZ120" s="197"/>
      <c r="LSA120" s="196"/>
      <c r="LSB120" s="196"/>
      <c r="LSC120" s="195"/>
      <c r="LSD120" s="196"/>
      <c r="LSE120" s="195"/>
      <c r="LSF120" s="195"/>
      <c r="LSG120" s="195"/>
      <c r="LSH120" s="18"/>
      <c r="LSI120" s="19"/>
      <c r="LSJ120" s="19"/>
      <c r="LSK120" s="19"/>
      <c r="LSL120" s="19"/>
      <c r="LSM120" s="19"/>
      <c r="LSN120" s="19"/>
      <c r="LSO120" s="19"/>
      <c r="LSP120" s="197"/>
      <c r="LSQ120" s="196"/>
      <c r="LSR120" s="196"/>
      <c r="LSS120" s="195"/>
      <c r="LST120" s="196"/>
      <c r="LSU120" s="195"/>
      <c r="LSV120" s="195"/>
      <c r="LSW120" s="195"/>
      <c r="LSX120" s="18"/>
      <c r="LSY120" s="19"/>
      <c r="LSZ120" s="19"/>
      <c r="LTA120" s="19"/>
      <c r="LTB120" s="19"/>
      <c r="LTC120" s="19"/>
      <c r="LTD120" s="19"/>
      <c r="LTE120" s="19"/>
      <c r="LTF120" s="197"/>
      <c r="LTG120" s="196"/>
      <c r="LTH120" s="196"/>
      <c r="LTI120" s="195"/>
      <c r="LTJ120" s="196"/>
      <c r="LTK120" s="195"/>
      <c r="LTL120" s="195"/>
      <c r="LTM120" s="195"/>
      <c r="LTN120" s="18"/>
      <c r="LTO120" s="19"/>
      <c r="LTP120" s="19"/>
      <c r="LTQ120" s="19"/>
      <c r="LTR120" s="19"/>
      <c r="LTS120" s="19"/>
      <c r="LTT120" s="19"/>
      <c r="LTU120" s="19"/>
      <c r="LTV120" s="197"/>
      <c r="LTW120" s="196"/>
      <c r="LTX120" s="196"/>
      <c r="LTY120" s="195"/>
      <c r="LTZ120" s="196"/>
      <c r="LUA120" s="195"/>
      <c r="LUB120" s="195"/>
      <c r="LUC120" s="195"/>
      <c r="LUD120" s="18"/>
      <c r="LUE120" s="19"/>
      <c r="LUF120" s="19"/>
      <c r="LUG120" s="19"/>
      <c r="LUH120" s="19"/>
      <c r="LUI120" s="19"/>
      <c r="LUJ120" s="19"/>
      <c r="LUK120" s="19"/>
      <c r="LUL120" s="197"/>
      <c r="LUM120" s="196"/>
      <c r="LUN120" s="196"/>
      <c r="LUO120" s="195"/>
      <c r="LUP120" s="196"/>
      <c r="LUQ120" s="195"/>
      <c r="LUR120" s="195"/>
      <c r="LUS120" s="195"/>
      <c r="LUT120" s="18"/>
      <c r="LUU120" s="19"/>
      <c r="LUV120" s="19"/>
      <c r="LUW120" s="19"/>
      <c r="LUX120" s="19"/>
      <c r="LUY120" s="19"/>
      <c r="LUZ120" s="19"/>
      <c r="LVA120" s="19"/>
      <c r="LVB120" s="197"/>
      <c r="LVC120" s="196"/>
      <c r="LVD120" s="196"/>
      <c r="LVE120" s="195"/>
      <c r="LVF120" s="196"/>
      <c r="LVG120" s="195"/>
      <c r="LVH120" s="195"/>
      <c r="LVI120" s="195"/>
      <c r="LVJ120" s="18"/>
      <c r="LVK120" s="19"/>
      <c r="LVL120" s="19"/>
      <c r="LVM120" s="19"/>
      <c r="LVN120" s="19"/>
      <c r="LVO120" s="19"/>
      <c r="LVP120" s="19"/>
      <c r="LVQ120" s="19"/>
      <c r="LVR120" s="197"/>
      <c r="LVS120" s="196"/>
      <c r="LVT120" s="196"/>
      <c r="LVU120" s="195"/>
      <c r="LVV120" s="196"/>
      <c r="LVW120" s="195"/>
      <c r="LVX120" s="195"/>
      <c r="LVY120" s="195"/>
      <c r="LVZ120" s="18"/>
      <c r="LWA120" s="19"/>
      <c r="LWB120" s="19"/>
      <c r="LWC120" s="19"/>
      <c r="LWD120" s="19"/>
      <c r="LWE120" s="19"/>
      <c r="LWF120" s="19"/>
      <c r="LWG120" s="19"/>
      <c r="LWH120" s="197"/>
      <c r="LWI120" s="196"/>
      <c r="LWJ120" s="196"/>
      <c r="LWK120" s="195"/>
      <c r="LWL120" s="196"/>
      <c r="LWM120" s="195"/>
      <c r="LWN120" s="195"/>
      <c r="LWO120" s="195"/>
      <c r="LWP120" s="18"/>
      <c r="LWQ120" s="19"/>
      <c r="LWR120" s="19"/>
      <c r="LWS120" s="19"/>
      <c r="LWT120" s="19"/>
      <c r="LWU120" s="19"/>
      <c r="LWV120" s="19"/>
      <c r="LWW120" s="19"/>
      <c r="LWX120" s="197"/>
      <c r="LWY120" s="196"/>
      <c r="LWZ120" s="196"/>
      <c r="LXA120" s="195"/>
      <c r="LXB120" s="196"/>
      <c r="LXC120" s="195"/>
      <c r="LXD120" s="195"/>
      <c r="LXE120" s="195"/>
      <c r="LXF120" s="18"/>
      <c r="LXG120" s="19"/>
      <c r="LXH120" s="19"/>
      <c r="LXI120" s="19"/>
      <c r="LXJ120" s="19"/>
      <c r="LXK120" s="19"/>
      <c r="LXL120" s="19"/>
      <c r="LXM120" s="19"/>
      <c r="LXN120" s="197"/>
      <c r="LXO120" s="196"/>
      <c r="LXP120" s="196"/>
      <c r="LXQ120" s="195"/>
      <c r="LXR120" s="196"/>
      <c r="LXS120" s="195"/>
      <c r="LXT120" s="195"/>
      <c r="LXU120" s="195"/>
      <c r="LXV120" s="18"/>
      <c r="LXW120" s="19"/>
      <c r="LXX120" s="19"/>
      <c r="LXY120" s="19"/>
      <c r="LXZ120" s="19"/>
      <c r="LYA120" s="19"/>
      <c r="LYB120" s="19"/>
      <c r="LYC120" s="19"/>
      <c r="LYD120" s="197"/>
      <c r="LYE120" s="196"/>
      <c r="LYF120" s="196"/>
      <c r="LYG120" s="195"/>
      <c r="LYH120" s="196"/>
      <c r="LYI120" s="195"/>
      <c r="LYJ120" s="195"/>
      <c r="LYK120" s="195"/>
      <c r="LYL120" s="18"/>
      <c r="LYM120" s="19"/>
      <c r="LYN120" s="19"/>
      <c r="LYO120" s="19"/>
      <c r="LYP120" s="19"/>
      <c r="LYQ120" s="19"/>
      <c r="LYR120" s="19"/>
      <c r="LYS120" s="19"/>
      <c r="LYT120" s="197"/>
      <c r="LYU120" s="196"/>
      <c r="LYV120" s="196"/>
      <c r="LYW120" s="195"/>
      <c r="LYX120" s="196"/>
      <c r="LYY120" s="195"/>
      <c r="LYZ120" s="195"/>
      <c r="LZA120" s="195"/>
      <c r="LZB120" s="18"/>
      <c r="LZC120" s="19"/>
      <c r="LZD120" s="19"/>
      <c r="LZE120" s="19"/>
      <c r="LZF120" s="19"/>
      <c r="LZG120" s="19"/>
      <c r="LZH120" s="19"/>
      <c r="LZI120" s="19"/>
      <c r="LZJ120" s="197"/>
      <c r="LZK120" s="196"/>
      <c r="LZL120" s="196"/>
      <c r="LZM120" s="195"/>
      <c r="LZN120" s="196"/>
      <c r="LZO120" s="195"/>
      <c r="LZP120" s="195"/>
      <c r="LZQ120" s="195"/>
      <c r="LZR120" s="18"/>
      <c r="LZS120" s="19"/>
      <c r="LZT120" s="19"/>
      <c r="LZU120" s="19"/>
      <c r="LZV120" s="19"/>
      <c r="LZW120" s="19"/>
      <c r="LZX120" s="19"/>
      <c r="LZY120" s="19"/>
      <c r="LZZ120" s="197"/>
      <c r="MAA120" s="196"/>
      <c r="MAB120" s="196"/>
      <c r="MAC120" s="195"/>
      <c r="MAD120" s="196"/>
      <c r="MAE120" s="195"/>
      <c r="MAF120" s="195"/>
      <c r="MAG120" s="195"/>
      <c r="MAH120" s="18"/>
      <c r="MAI120" s="19"/>
      <c r="MAJ120" s="19"/>
      <c r="MAK120" s="19"/>
      <c r="MAL120" s="19"/>
      <c r="MAM120" s="19"/>
      <c r="MAN120" s="19"/>
      <c r="MAO120" s="19"/>
      <c r="MAP120" s="197"/>
      <c r="MAQ120" s="196"/>
      <c r="MAR120" s="196"/>
      <c r="MAS120" s="195"/>
      <c r="MAT120" s="196"/>
      <c r="MAU120" s="195"/>
      <c r="MAV120" s="195"/>
      <c r="MAW120" s="195"/>
      <c r="MAX120" s="18"/>
      <c r="MAY120" s="19"/>
      <c r="MAZ120" s="19"/>
      <c r="MBA120" s="19"/>
      <c r="MBB120" s="19"/>
      <c r="MBC120" s="19"/>
      <c r="MBD120" s="19"/>
      <c r="MBE120" s="19"/>
      <c r="MBF120" s="197"/>
      <c r="MBG120" s="196"/>
      <c r="MBH120" s="196"/>
      <c r="MBI120" s="195"/>
      <c r="MBJ120" s="196"/>
      <c r="MBK120" s="195"/>
      <c r="MBL120" s="195"/>
      <c r="MBM120" s="195"/>
      <c r="MBN120" s="18"/>
      <c r="MBO120" s="19"/>
      <c r="MBP120" s="19"/>
      <c r="MBQ120" s="19"/>
      <c r="MBR120" s="19"/>
      <c r="MBS120" s="19"/>
      <c r="MBT120" s="19"/>
      <c r="MBU120" s="19"/>
      <c r="MBV120" s="197"/>
      <c r="MBW120" s="196"/>
      <c r="MBX120" s="196"/>
      <c r="MBY120" s="195"/>
      <c r="MBZ120" s="196"/>
      <c r="MCA120" s="195"/>
      <c r="MCB120" s="195"/>
      <c r="MCC120" s="195"/>
      <c r="MCD120" s="18"/>
      <c r="MCE120" s="19"/>
      <c r="MCF120" s="19"/>
      <c r="MCG120" s="19"/>
      <c r="MCH120" s="19"/>
      <c r="MCI120" s="19"/>
      <c r="MCJ120" s="19"/>
      <c r="MCK120" s="19"/>
      <c r="MCL120" s="197"/>
      <c r="MCM120" s="196"/>
      <c r="MCN120" s="196"/>
      <c r="MCO120" s="195"/>
      <c r="MCP120" s="196"/>
      <c r="MCQ120" s="195"/>
      <c r="MCR120" s="195"/>
      <c r="MCS120" s="195"/>
      <c r="MCT120" s="18"/>
      <c r="MCU120" s="19"/>
      <c r="MCV120" s="19"/>
      <c r="MCW120" s="19"/>
      <c r="MCX120" s="19"/>
      <c r="MCY120" s="19"/>
      <c r="MCZ120" s="19"/>
      <c r="MDA120" s="19"/>
      <c r="MDB120" s="197"/>
      <c r="MDC120" s="196"/>
      <c r="MDD120" s="196"/>
      <c r="MDE120" s="195"/>
      <c r="MDF120" s="196"/>
      <c r="MDG120" s="195"/>
      <c r="MDH120" s="195"/>
      <c r="MDI120" s="195"/>
      <c r="MDJ120" s="18"/>
      <c r="MDK120" s="19"/>
      <c r="MDL120" s="19"/>
      <c r="MDM120" s="19"/>
      <c r="MDN120" s="19"/>
      <c r="MDO120" s="19"/>
      <c r="MDP120" s="19"/>
      <c r="MDQ120" s="19"/>
      <c r="MDR120" s="197"/>
      <c r="MDS120" s="196"/>
      <c r="MDT120" s="196"/>
      <c r="MDU120" s="195"/>
      <c r="MDV120" s="196"/>
      <c r="MDW120" s="195"/>
      <c r="MDX120" s="195"/>
      <c r="MDY120" s="195"/>
      <c r="MDZ120" s="18"/>
      <c r="MEA120" s="19"/>
      <c r="MEB120" s="19"/>
      <c r="MEC120" s="19"/>
      <c r="MED120" s="19"/>
      <c r="MEE120" s="19"/>
      <c r="MEF120" s="19"/>
      <c r="MEG120" s="19"/>
      <c r="MEH120" s="197"/>
      <c r="MEI120" s="196"/>
      <c r="MEJ120" s="196"/>
      <c r="MEK120" s="195"/>
      <c r="MEL120" s="196"/>
      <c r="MEM120" s="195"/>
      <c r="MEN120" s="195"/>
      <c r="MEO120" s="195"/>
      <c r="MEP120" s="18"/>
      <c r="MEQ120" s="19"/>
      <c r="MER120" s="19"/>
      <c r="MES120" s="19"/>
      <c r="MET120" s="19"/>
      <c r="MEU120" s="19"/>
      <c r="MEV120" s="19"/>
      <c r="MEW120" s="19"/>
      <c r="MEX120" s="197"/>
      <c r="MEY120" s="196"/>
      <c r="MEZ120" s="196"/>
      <c r="MFA120" s="195"/>
      <c r="MFB120" s="196"/>
      <c r="MFC120" s="195"/>
      <c r="MFD120" s="195"/>
      <c r="MFE120" s="195"/>
      <c r="MFF120" s="18"/>
      <c r="MFG120" s="19"/>
      <c r="MFH120" s="19"/>
      <c r="MFI120" s="19"/>
      <c r="MFJ120" s="19"/>
      <c r="MFK120" s="19"/>
      <c r="MFL120" s="19"/>
      <c r="MFM120" s="19"/>
      <c r="MFN120" s="197"/>
      <c r="MFO120" s="196"/>
      <c r="MFP120" s="196"/>
      <c r="MFQ120" s="195"/>
      <c r="MFR120" s="196"/>
      <c r="MFS120" s="195"/>
      <c r="MFT120" s="195"/>
      <c r="MFU120" s="195"/>
      <c r="MFV120" s="18"/>
      <c r="MFW120" s="19"/>
      <c r="MFX120" s="19"/>
      <c r="MFY120" s="19"/>
      <c r="MFZ120" s="19"/>
      <c r="MGA120" s="19"/>
      <c r="MGB120" s="19"/>
      <c r="MGC120" s="19"/>
      <c r="MGD120" s="197"/>
      <c r="MGE120" s="196"/>
      <c r="MGF120" s="196"/>
      <c r="MGG120" s="195"/>
      <c r="MGH120" s="196"/>
      <c r="MGI120" s="195"/>
      <c r="MGJ120" s="195"/>
      <c r="MGK120" s="195"/>
      <c r="MGL120" s="18"/>
      <c r="MGM120" s="19"/>
      <c r="MGN120" s="19"/>
      <c r="MGO120" s="19"/>
      <c r="MGP120" s="19"/>
      <c r="MGQ120" s="19"/>
      <c r="MGR120" s="19"/>
      <c r="MGS120" s="19"/>
      <c r="MGT120" s="197"/>
      <c r="MGU120" s="196"/>
      <c r="MGV120" s="196"/>
      <c r="MGW120" s="195"/>
      <c r="MGX120" s="196"/>
      <c r="MGY120" s="195"/>
      <c r="MGZ120" s="195"/>
      <c r="MHA120" s="195"/>
      <c r="MHB120" s="18"/>
      <c r="MHC120" s="19"/>
      <c r="MHD120" s="19"/>
      <c r="MHE120" s="19"/>
      <c r="MHF120" s="19"/>
      <c r="MHG120" s="19"/>
      <c r="MHH120" s="19"/>
      <c r="MHI120" s="19"/>
      <c r="MHJ120" s="197"/>
      <c r="MHK120" s="196"/>
      <c r="MHL120" s="196"/>
      <c r="MHM120" s="195"/>
      <c r="MHN120" s="196"/>
      <c r="MHO120" s="195"/>
      <c r="MHP120" s="195"/>
      <c r="MHQ120" s="195"/>
      <c r="MHR120" s="18"/>
      <c r="MHS120" s="19"/>
      <c r="MHT120" s="19"/>
      <c r="MHU120" s="19"/>
      <c r="MHV120" s="19"/>
      <c r="MHW120" s="19"/>
      <c r="MHX120" s="19"/>
      <c r="MHY120" s="19"/>
      <c r="MHZ120" s="197"/>
      <c r="MIA120" s="196"/>
      <c r="MIB120" s="196"/>
      <c r="MIC120" s="195"/>
      <c r="MID120" s="196"/>
      <c r="MIE120" s="195"/>
      <c r="MIF120" s="195"/>
      <c r="MIG120" s="195"/>
      <c r="MIH120" s="18"/>
      <c r="MII120" s="19"/>
      <c r="MIJ120" s="19"/>
      <c r="MIK120" s="19"/>
      <c r="MIL120" s="19"/>
      <c r="MIM120" s="19"/>
      <c r="MIN120" s="19"/>
      <c r="MIO120" s="19"/>
      <c r="MIP120" s="197"/>
      <c r="MIQ120" s="196"/>
      <c r="MIR120" s="196"/>
      <c r="MIS120" s="195"/>
      <c r="MIT120" s="196"/>
      <c r="MIU120" s="195"/>
      <c r="MIV120" s="195"/>
      <c r="MIW120" s="195"/>
      <c r="MIX120" s="18"/>
      <c r="MIY120" s="19"/>
      <c r="MIZ120" s="19"/>
      <c r="MJA120" s="19"/>
      <c r="MJB120" s="19"/>
      <c r="MJC120" s="19"/>
      <c r="MJD120" s="19"/>
      <c r="MJE120" s="19"/>
      <c r="MJF120" s="197"/>
      <c r="MJG120" s="196"/>
      <c r="MJH120" s="196"/>
      <c r="MJI120" s="195"/>
      <c r="MJJ120" s="196"/>
      <c r="MJK120" s="195"/>
      <c r="MJL120" s="195"/>
      <c r="MJM120" s="195"/>
      <c r="MJN120" s="18"/>
      <c r="MJO120" s="19"/>
      <c r="MJP120" s="19"/>
      <c r="MJQ120" s="19"/>
      <c r="MJR120" s="19"/>
      <c r="MJS120" s="19"/>
      <c r="MJT120" s="19"/>
      <c r="MJU120" s="19"/>
      <c r="MJV120" s="197"/>
      <c r="MJW120" s="196"/>
      <c r="MJX120" s="196"/>
      <c r="MJY120" s="195"/>
      <c r="MJZ120" s="196"/>
      <c r="MKA120" s="195"/>
      <c r="MKB120" s="195"/>
      <c r="MKC120" s="195"/>
      <c r="MKD120" s="18"/>
      <c r="MKE120" s="19"/>
      <c r="MKF120" s="19"/>
      <c r="MKG120" s="19"/>
      <c r="MKH120" s="19"/>
      <c r="MKI120" s="19"/>
      <c r="MKJ120" s="19"/>
      <c r="MKK120" s="19"/>
      <c r="MKL120" s="197"/>
      <c r="MKM120" s="196"/>
      <c r="MKN120" s="196"/>
      <c r="MKO120" s="195"/>
      <c r="MKP120" s="196"/>
      <c r="MKQ120" s="195"/>
      <c r="MKR120" s="195"/>
      <c r="MKS120" s="195"/>
      <c r="MKT120" s="18"/>
      <c r="MKU120" s="19"/>
      <c r="MKV120" s="19"/>
      <c r="MKW120" s="19"/>
      <c r="MKX120" s="19"/>
      <c r="MKY120" s="19"/>
      <c r="MKZ120" s="19"/>
      <c r="MLA120" s="19"/>
      <c r="MLB120" s="197"/>
      <c r="MLC120" s="196"/>
      <c r="MLD120" s="196"/>
      <c r="MLE120" s="195"/>
      <c r="MLF120" s="196"/>
      <c r="MLG120" s="195"/>
      <c r="MLH120" s="195"/>
      <c r="MLI120" s="195"/>
      <c r="MLJ120" s="18"/>
      <c r="MLK120" s="19"/>
      <c r="MLL120" s="19"/>
      <c r="MLM120" s="19"/>
      <c r="MLN120" s="19"/>
      <c r="MLO120" s="19"/>
      <c r="MLP120" s="19"/>
      <c r="MLQ120" s="19"/>
      <c r="MLR120" s="197"/>
      <c r="MLS120" s="196"/>
      <c r="MLT120" s="196"/>
      <c r="MLU120" s="195"/>
      <c r="MLV120" s="196"/>
      <c r="MLW120" s="195"/>
      <c r="MLX120" s="195"/>
      <c r="MLY120" s="195"/>
      <c r="MLZ120" s="18"/>
      <c r="MMA120" s="19"/>
      <c r="MMB120" s="19"/>
      <c r="MMC120" s="19"/>
      <c r="MMD120" s="19"/>
      <c r="MME120" s="19"/>
      <c r="MMF120" s="19"/>
      <c r="MMG120" s="19"/>
      <c r="MMH120" s="197"/>
      <c r="MMI120" s="196"/>
      <c r="MMJ120" s="196"/>
      <c r="MMK120" s="195"/>
      <c r="MML120" s="196"/>
      <c r="MMM120" s="195"/>
      <c r="MMN120" s="195"/>
      <c r="MMO120" s="195"/>
      <c r="MMP120" s="18"/>
      <c r="MMQ120" s="19"/>
      <c r="MMR120" s="19"/>
      <c r="MMS120" s="19"/>
      <c r="MMT120" s="19"/>
      <c r="MMU120" s="19"/>
      <c r="MMV120" s="19"/>
      <c r="MMW120" s="19"/>
      <c r="MMX120" s="197"/>
      <c r="MMY120" s="196"/>
      <c r="MMZ120" s="196"/>
      <c r="MNA120" s="195"/>
      <c r="MNB120" s="196"/>
      <c r="MNC120" s="195"/>
      <c r="MND120" s="195"/>
      <c r="MNE120" s="195"/>
      <c r="MNF120" s="18"/>
      <c r="MNG120" s="19"/>
      <c r="MNH120" s="19"/>
      <c r="MNI120" s="19"/>
      <c r="MNJ120" s="19"/>
      <c r="MNK120" s="19"/>
      <c r="MNL120" s="19"/>
      <c r="MNM120" s="19"/>
      <c r="MNN120" s="197"/>
      <c r="MNO120" s="196"/>
      <c r="MNP120" s="196"/>
      <c r="MNQ120" s="195"/>
      <c r="MNR120" s="196"/>
      <c r="MNS120" s="195"/>
      <c r="MNT120" s="195"/>
      <c r="MNU120" s="195"/>
      <c r="MNV120" s="18"/>
      <c r="MNW120" s="19"/>
      <c r="MNX120" s="19"/>
      <c r="MNY120" s="19"/>
      <c r="MNZ120" s="19"/>
      <c r="MOA120" s="19"/>
      <c r="MOB120" s="19"/>
      <c r="MOC120" s="19"/>
      <c r="MOD120" s="197"/>
      <c r="MOE120" s="196"/>
      <c r="MOF120" s="196"/>
      <c r="MOG120" s="195"/>
      <c r="MOH120" s="196"/>
      <c r="MOI120" s="195"/>
      <c r="MOJ120" s="195"/>
      <c r="MOK120" s="195"/>
      <c r="MOL120" s="18"/>
      <c r="MOM120" s="19"/>
      <c r="MON120" s="19"/>
      <c r="MOO120" s="19"/>
      <c r="MOP120" s="19"/>
      <c r="MOQ120" s="19"/>
      <c r="MOR120" s="19"/>
      <c r="MOS120" s="19"/>
      <c r="MOT120" s="197"/>
      <c r="MOU120" s="196"/>
      <c r="MOV120" s="196"/>
      <c r="MOW120" s="195"/>
      <c r="MOX120" s="196"/>
      <c r="MOY120" s="195"/>
      <c r="MOZ120" s="195"/>
      <c r="MPA120" s="195"/>
      <c r="MPB120" s="18"/>
      <c r="MPC120" s="19"/>
      <c r="MPD120" s="19"/>
      <c r="MPE120" s="19"/>
      <c r="MPF120" s="19"/>
      <c r="MPG120" s="19"/>
      <c r="MPH120" s="19"/>
      <c r="MPI120" s="19"/>
      <c r="MPJ120" s="197"/>
      <c r="MPK120" s="196"/>
      <c r="MPL120" s="196"/>
      <c r="MPM120" s="195"/>
      <c r="MPN120" s="196"/>
      <c r="MPO120" s="195"/>
      <c r="MPP120" s="195"/>
      <c r="MPQ120" s="195"/>
      <c r="MPR120" s="18"/>
      <c r="MPS120" s="19"/>
      <c r="MPT120" s="19"/>
      <c r="MPU120" s="19"/>
      <c r="MPV120" s="19"/>
      <c r="MPW120" s="19"/>
      <c r="MPX120" s="19"/>
      <c r="MPY120" s="19"/>
      <c r="MPZ120" s="197"/>
      <c r="MQA120" s="196"/>
      <c r="MQB120" s="196"/>
      <c r="MQC120" s="195"/>
      <c r="MQD120" s="196"/>
      <c r="MQE120" s="195"/>
      <c r="MQF120" s="195"/>
      <c r="MQG120" s="195"/>
      <c r="MQH120" s="18"/>
      <c r="MQI120" s="19"/>
      <c r="MQJ120" s="19"/>
      <c r="MQK120" s="19"/>
      <c r="MQL120" s="19"/>
      <c r="MQM120" s="19"/>
      <c r="MQN120" s="19"/>
      <c r="MQO120" s="19"/>
      <c r="MQP120" s="197"/>
      <c r="MQQ120" s="196"/>
      <c r="MQR120" s="196"/>
      <c r="MQS120" s="195"/>
      <c r="MQT120" s="196"/>
      <c r="MQU120" s="195"/>
      <c r="MQV120" s="195"/>
      <c r="MQW120" s="195"/>
      <c r="MQX120" s="18"/>
      <c r="MQY120" s="19"/>
      <c r="MQZ120" s="19"/>
      <c r="MRA120" s="19"/>
      <c r="MRB120" s="19"/>
      <c r="MRC120" s="19"/>
      <c r="MRD120" s="19"/>
      <c r="MRE120" s="19"/>
      <c r="MRF120" s="197"/>
      <c r="MRG120" s="196"/>
      <c r="MRH120" s="196"/>
      <c r="MRI120" s="195"/>
      <c r="MRJ120" s="196"/>
      <c r="MRK120" s="195"/>
      <c r="MRL120" s="195"/>
      <c r="MRM120" s="195"/>
      <c r="MRN120" s="18"/>
      <c r="MRO120" s="19"/>
      <c r="MRP120" s="19"/>
      <c r="MRQ120" s="19"/>
      <c r="MRR120" s="19"/>
      <c r="MRS120" s="19"/>
      <c r="MRT120" s="19"/>
      <c r="MRU120" s="19"/>
      <c r="MRV120" s="197"/>
      <c r="MRW120" s="196"/>
      <c r="MRX120" s="196"/>
      <c r="MRY120" s="195"/>
      <c r="MRZ120" s="196"/>
      <c r="MSA120" s="195"/>
      <c r="MSB120" s="195"/>
      <c r="MSC120" s="195"/>
      <c r="MSD120" s="18"/>
      <c r="MSE120" s="19"/>
      <c r="MSF120" s="19"/>
      <c r="MSG120" s="19"/>
      <c r="MSH120" s="19"/>
      <c r="MSI120" s="19"/>
      <c r="MSJ120" s="19"/>
      <c r="MSK120" s="19"/>
      <c r="MSL120" s="197"/>
      <c r="MSM120" s="196"/>
      <c r="MSN120" s="196"/>
      <c r="MSO120" s="195"/>
      <c r="MSP120" s="196"/>
      <c r="MSQ120" s="195"/>
      <c r="MSR120" s="195"/>
      <c r="MSS120" s="195"/>
      <c r="MST120" s="18"/>
      <c r="MSU120" s="19"/>
      <c r="MSV120" s="19"/>
      <c r="MSW120" s="19"/>
      <c r="MSX120" s="19"/>
      <c r="MSY120" s="19"/>
      <c r="MSZ120" s="19"/>
      <c r="MTA120" s="19"/>
      <c r="MTB120" s="197"/>
      <c r="MTC120" s="196"/>
      <c r="MTD120" s="196"/>
      <c r="MTE120" s="195"/>
      <c r="MTF120" s="196"/>
      <c r="MTG120" s="195"/>
      <c r="MTH120" s="195"/>
      <c r="MTI120" s="195"/>
      <c r="MTJ120" s="18"/>
      <c r="MTK120" s="19"/>
      <c r="MTL120" s="19"/>
      <c r="MTM120" s="19"/>
      <c r="MTN120" s="19"/>
      <c r="MTO120" s="19"/>
      <c r="MTP120" s="19"/>
      <c r="MTQ120" s="19"/>
      <c r="MTR120" s="197"/>
      <c r="MTS120" s="196"/>
      <c r="MTT120" s="196"/>
      <c r="MTU120" s="195"/>
      <c r="MTV120" s="196"/>
      <c r="MTW120" s="195"/>
      <c r="MTX120" s="195"/>
      <c r="MTY120" s="195"/>
      <c r="MTZ120" s="18"/>
      <c r="MUA120" s="19"/>
      <c r="MUB120" s="19"/>
      <c r="MUC120" s="19"/>
      <c r="MUD120" s="19"/>
      <c r="MUE120" s="19"/>
      <c r="MUF120" s="19"/>
      <c r="MUG120" s="19"/>
      <c r="MUH120" s="197"/>
      <c r="MUI120" s="196"/>
      <c r="MUJ120" s="196"/>
      <c r="MUK120" s="195"/>
      <c r="MUL120" s="196"/>
      <c r="MUM120" s="195"/>
      <c r="MUN120" s="195"/>
      <c r="MUO120" s="195"/>
      <c r="MUP120" s="18"/>
      <c r="MUQ120" s="19"/>
      <c r="MUR120" s="19"/>
      <c r="MUS120" s="19"/>
      <c r="MUT120" s="19"/>
      <c r="MUU120" s="19"/>
      <c r="MUV120" s="19"/>
      <c r="MUW120" s="19"/>
      <c r="MUX120" s="197"/>
      <c r="MUY120" s="196"/>
      <c r="MUZ120" s="196"/>
      <c r="MVA120" s="195"/>
      <c r="MVB120" s="196"/>
      <c r="MVC120" s="195"/>
      <c r="MVD120" s="195"/>
      <c r="MVE120" s="195"/>
      <c r="MVF120" s="18"/>
      <c r="MVG120" s="19"/>
      <c r="MVH120" s="19"/>
      <c r="MVI120" s="19"/>
      <c r="MVJ120" s="19"/>
      <c r="MVK120" s="19"/>
      <c r="MVL120" s="19"/>
      <c r="MVM120" s="19"/>
      <c r="MVN120" s="197"/>
      <c r="MVO120" s="196"/>
      <c r="MVP120" s="196"/>
      <c r="MVQ120" s="195"/>
      <c r="MVR120" s="196"/>
      <c r="MVS120" s="195"/>
      <c r="MVT120" s="195"/>
      <c r="MVU120" s="195"/>
      <c r="MVV120" s="18"/>
      <c r="MVW120" s="19"/>
      <c r="MVX120" s="19"/>
      <c r="MVY120" s="19"/>
      <c r="MVZ120" s="19"/>
      <c r="MWA120" s="19"/>
      <c r="MWB120" s="19"/>
      <c r="MWC120" s="19"/>
      <c r="MWD120" s="197"/>
      <c r="MWE120" s="196"/>
      <c r="MWF120" s="196"/>
      <c r="MWG120" s="195"/>
      <c r="MWH120" s="196"/>
      <c r="MWI120" s="195"/>
      <c r="MWJ120" s="195"/>
      <c r="MWK120" s="195"/>
      <c r="MWL120" s="18"/>
      <c r="MWM120" s="19"/>
      <c r="MWN120" s="19"/>
      <c r="MWO120" s="19"/>
      <c r="MWP120" s="19"/>
      <c r="MWQ120" s="19"/>
      <c r="MWR120" s="19"/>
      <c r="MWS120" s="19"/>
      <c r="MWT120" s="197"/>
      <c r="MWU120" s="196"/>
      <c r="MWV120" s="196"/>
      <c r="MWW120" s="195"/>
      <c r="MWX120" s="196"/>
      <c r="MWY120" s="195"/>
      <c r="MWZ120" s="195"/>
      <c r="MXA120" s="195"/>
      <c r="MXB120" s="18"/>
      <c r="MXC120" s="19"/>
      <c r="MXD120" s="19"/>
      <c r="MXE120" s="19"/>
      <c r="MXF120" s="19"/>
      <c r="MXG120" s="19"/>
      <c r="MXH120" s="19"/>
      <c r="MXI120" s="19"/>
      <c r="MXJ120" s="197"/>
      <c r="MXK120" s="196"/>
      <c r="MXL120" s="196"/>
      <c r="MXM120" s="195"/>
      <c r="MXN120" s="196"/>
      <c r="MXO120" s="195"/>
      <c r="MXP120" s="195"/>
      <c r="MXQ120" s="195"/>
      <c r="MXR120" s="18"/>
      <c r="MXS120" s="19"/>
      <c r="MXT120" s="19"/>
      <c r="MXU120" s="19"/>
      <c r="MXV120" s="19"/>
      <c r="MXW120" s="19"/>
      <c r="MXX120" s="19"/>
      <c r="MXY120" s="19"/>
      <c r="MXZ120" s="197"/>
      <c r="MYA120" s="196"/>
      <c r="MYB120" s="196"/>
      <c r="MYC120" s="195"/>
      <c r="MYD120" s="196"/>
      <c r="MYE120" s="195"/>
      <c r="MYF120" s="195"/>
      <c r="MYG120" s="195"/>
      <c r="MYH120" s="18"/>
      <c r="MYI120" s="19"/>
      <c r="MYJ120" s="19"/>
      <c r="MYK120" s="19"/>
      <c r="MYL120" s="19"/>
      <c r="MYM120" s="19"/>
      <c r="MYN120" s="19"/>
      <c r="MYO120" s="19"/>
      <c r="MYP120" s="197"/>
      <c r="MYQ120" s="196"/>
      <c r="MYR120" s="196"/>
      <c r="MYS120" s="195"/>
      <c r="MYT120" s="196"/>
      <c r="MYU120" s="195"/>
      <c r="MYV120" s="195"/>
      <c r="MYW120" s="195"/>
      <c r="MYX120" s="18"/>
      <c r="MYY120" s="19"/>
      <c r="MYZ120" s="19"/>
      <c r="MZA120" s="19"/>
      <c r="MZB120" s="19"/>
      <c r="MZC120" s="19"/>
      <c r="MZD120" s="19"/>
      <c r="MZE120" s="19"/>
      <c r="MZF120" s="197"/>
      <c r="MZG120" s="196"/>
      <c r="MZH120" s="196"/>
      <c r="MZI120" s="195"/>
      <c r="MZJ120" s="196"/>
      <c r="MZK120" s="195"/>
      <c r="MZL120" s="195"/>
      <c r="MZM120" s="195"/>
      <c r="MZN120" s="18"/>
      <c r="MZO120" s="19"/>
      <c r="MZP120" s="19"/>
      <c r="MZQ120" s="19"/>
      <c r="MZR120" s="19"/>
      <c r="MZS120" s="19"/>
      <c r="MZT120" s="19"/>
      <c r="MZU120" s="19"/>
      <c r="MZV120" s="197"/>
      <c r="MZW120" s="196"/>
      <c r="MZX120" s="196"/>
      <c r="MZY120" s="195"/>
      <c r="MZZ120" s="196"/>
      <c r="NAA120" s="195"/>
      <c r="NAB120" s="195"/>
      <c r="NAC120" s="195"/>
      <c r="NAD120" s="18"/>
      <c r="NAE120" s="19"/>
      <c r="NAF120" s="19"/>
      <c r="NAG120" s="19"/>
      <c r="NAH120" s="19"/>
      <c r="NAI120" s="19"/>
      <c r="NAJ120" s="19"/>
      <c r="NAK120" s="19"/>
      <c r="NAL120" s="197"/>
      <c r="NAM120" s="196"/>
      <c r="NAN120" s="196"/>
      <c r="NAO120" s="195"/>
      <c r="NAP120" s="196"/>
      <c r="NAQ120" s="195"/>
      <c r="NAR120" s="195"/>
      <c r="NAS120" s="195"/>
      <c r="NAT120" s="18"/>
      <c r="NAU120" s="19"/>
      <c r="NAV120" s="19"/>
      <c r="NAW120" s="19"/>
      <c r="NAX120" s="19"/>
      <c r="NAY120" s="19"/>
      <c r="NAZ120" s="19"/>
      <c r="NBA120" s="19"/>
      <c r="NBB120" s="197"/>
      <c r="NBC120" s="196"/>
      <c r="NBD120" s="196"/>
      <c r="NBE120" s="195"/>
      <c r="NBF120" s="196"/>
      <c r="NBG120" s="195"/>
      <c r="NBH120" s="195"/>
      <c r="NBI120" s="195"/>
      <c r="NBJ120" s="18"/>
      <c r="NBK120" s="19"/>
      <c r="NBL120" s="19"/>
      <c r="NBM120" s="19"/>
      <c r="NBN120" s="19"/>
      <c r="NBO120" s="19"/>
      <c r="NBP120" s="19"/>
      <c r="NBQ120" s="19"/>
      <c r="NBR120" s="197"/>
      <c r="NBS120" s="196"/>
      <c r="NBT120" s="196"/>
      <c r="NBU120" s="195"/>
      <c r="NBV120" s="196"/>
      <c r="NBW120" s="195"/>
      <c r="NBX120" s="195"/>
      <c r="NBY120" s="195"/>
      <c r="NBZ120" s="18"/>
      <c r="NCA120" s="19"/>
      <c r="NCB120" s="19"/>
      <c r="NCC120" s="19"/>
      <c r="NCD120" s="19"/>
      <c r="NCE120" s="19"/>
      <c r="NCF120" s="19"/>
      <c r="NCG120" s="19"/>
      <c r="NCH120" s="197"/>
      <c r="NCI120" s="196"/>
      <c r="NCJ120" s="196"/>
      <c r="NCK120" s="195"/>
      <c r="NCL120" s="196"/>
      <c r="NCM120" s="195"/>
      <c r="NCN120" s="195"/>
      <c r="NCO120" s="195"/>
      <c r="NCP120" s="18"/>
      <c r="NCQ120" s="19"/>
      <c r="NCR120" s="19"/>
      <c r="NCS120" s="19"/>
      <c r="NCT120" s="19"/>
      <c r="NCU120" s="19"/>
      <c r="NCV120" s="19"/>
      <c r="NCW120" s="19"/>
      <c r="NCX120" s="197"/>
      <c r="NCY120" s="196"/>
      <c r="NCZ120" s="196"/>
      <c r="NDA120" s="195"/>
      <c r="NDB120" s="196"/>
      <c r="NDC120" s="195"/>
      <c r="NDD120" s="195"/>
      <c r="NDE120" s="195"/>
      <c r="NDF120" s="18"/>
      <c r="NDG120" s="19"/>
      <c r="NDH120" s="19"/>
      <c r="NDI120" s="19"/>
      <c r="NDJ120" s="19"/>
      <c r="NDK120" s="19"/>
      <c r="NDL120" s="19"/>
      <c r="NDM120" s="19"/>
      <c r="NDN120" s="197"/>
      <c r="NDO120" s="196"/>
      <c r="NDP120" s="196"/>
      <c r="NDQ120" s="195"/>
      <c r="NDR120" s="196"/>
      <c r="NDS120" s="195"/>
      <c r="NDT120" s="195"/>
      <c r="NDU120" s="195"/>
      <c r="NDV120" s="18"/>
      <c r="NDW120" s="19"/>
      <c r="NDX120" s="19"/>
      <c r="NDY120" s="19"/>
      <c r="NDZ120" s="19"/>
      <c r="NEA120" s="19"/>
      <c r="NEB120" s="19"/>
      <c r="NEC120" s="19"/>
      <c r="NED120" s="197"/>
      <c r="NEE120" s="196"/>
      <c r="NEF120" s="196"/>
      <c r="NEG120" s="195"/>
      <c r="NEH120" s="196"/>
      <c r="NEI120" s="195"/>
      <c r="NEJ120" s="195"/>
      <c r="NEK120" s="195"/>
      <c r="NEL120" s="18"/>
      <c r="NEM120" s="19"/>
      <c r="NEN120" s="19"/>
      <c r="NEO120" s="19"/>
      <c r="NEP120" s="19"/>
      <c r="NEQ120" s="19"/>
      <c r="NER120" s="19"/>
      <c r="NES120" s="19"/>
      <c r="NET120" s="197"/>
      <c r="NEU120" s="196"/>
      <c r="NEV120" s="196"/>
      <c r="NEW120" s="195"/>
      <c r="NEX120" s="196"/>
      <c r="NEY120" s="195"/>
      <c r="NEZ120" s="195"/>
      <c r="NFA120" s="195"/>
      <c r="NFB120" s="18"/>
      <c r="NFC120" s="19"/>
      <c r="NFD120" s="19"/>
      <c r="NFE120" s="19"/>
      <c r="NFF120" s="19"/>
      <c r="NFG120" s="19"/>
      <c r="NFH120" s="19"/>
      <c r="NFI120" s="19"/>
      <c r="NFJ120" s="197"/>
      <c r="NFK120" s="196"/>
      <c r="NFL120" s="196"/>
      <c r="NFM120" s="195"/>
      <c r="NFN120" s="196"/>
      <c r="NFO120" s="195"/>
      <c r="NFP120" s="195"/>
      <c r="NFQ120" s="195"/>
      <c r="NFR120" s="18"/>
      <c r="NFS120" s="19"/>
      <c r="NFT120" s="19"/>
      <c r="NFU120" s="19"/>
      <c r="NFV120" s="19"/>
      <c r="NFW120" s="19"/>
      <c r="NFX120" s="19"/>
      <c r="NFY120" s="19"/>
      <c r="NFZ120" s="197"/>
      <c r="NGA120" s="196"/>
      <c r="NGB120" s="196"/>
      <c r="NGC120" s="195"/>
      <c r="NGD120" s="196"/>
      <c r="NGE120" s="195"/>
      <c r="NGF120" s="195"/>
      <c r="NGG120" s="195"/>
      <c r="NGH120" s="18"/>
      <c r="NGI120" s="19"/>
      <c r="NGJ120" s="19"/>
      <c r="NGK120" s="19"/>
      <c r="NGL120" s="19"/>
      <c r="NGM120" s="19"/>
      <c r="NGN120" s="19"/>
      <c r="NGO120" s="19"/>
      <c r="NGP120" s="197"/>
      <c r="NGQ120" s="196"/>
      <c r="NGR120" s="196"/>
      <c r="NGS120" s="195"/>
      <c r="NGT120" s="196"/>
      <c r="NGU120" s="195"/>
      <c r="NGV120" s="195"/>
      <c r="NGW120" s="195"/>
      <c r="NGX120" s="18"/>
      <c r="NGY120" s="19"/>
      <c r="NGZ120" s="19"/>
      <c r="NHA120" s="19"/>
      <c r="NHB120" s="19"/>
      <c r="NHC120" s="19"/>
      <c r="NHD120" s="19"/>
      <c r="NHE120" s="19"/>
      <c r="NHF120" s="197"/>
      <c r="NHG120" s="196"/>
      <c r="NHH120" s="196"/>
      <c r="NHI120" s="195"/>
      <c r="NHJ120" s="196"/>
      <c r="NHK120" s="195"/>
      <c r="NHL120" s="195"/>
      <c r="NHM120" s="195"/>
      <c r="NHN120" s="18"/>
      <c r="NHO120" s="19"/>
      <c r="NHP120" s="19"/>
      <c r="NHQ120" s="19"/>
      <c r="NHR120" s="19"/>
      <c r="NHS120" s="19"/>
      <c r="NHT120" s="19"/>
      <c r="NHU120" s="19"/>
      <c r="NHV120" s="197"/>
      <c r="NHW120" s="196"/>
      <c r="NHX120" s="196"/>
      <c r="NHY120" s="195"/>
      <c r="NHZ120" s="196"/>
      <c r="NIA120" s="195"/>
      <c r="NIB120" s="195"/>
      <c r="NIC120" s="195"/>
      <c r="NID120" s="18"/>
      <c r="NIE120" s="19"/>
      <c r="NIF120" s="19"/>
      <c r="NIG120" s="19"/>
      <c r="NIH120" s="19"/>
      <c r="NII120" s="19"/>
      <c r="NIJ120" s="19"/>
      <c r="NIK120" s="19"/>
      <c r="NIL120" s="197"/>
      <c r="NIM120" s="196"/>
      <c r="NIN120" s="196"/>
      <c r="NIO120" s="195"/>
      <c r="NIP120" s="196"/>
      <c r="NIQ120" s="195"/>
      <c r="NIR120" s="195"/>
      <c r="NIS120" s="195"/>
      <c r="NIT120" s="18"/>
      <c r="NIU120" s="19"/>
      <c r="NIV120" s="19"/>
      <c r="NIW120" s="19"/>
      <c r="NIX120" s="19"/>
      <c r="NIY120" s="19"/>
      <c r="NIZ120" s="19"/>
      <c r="NJA120" s="19"/>
      <c r="NJB120" s="197"/>
      <c r="NJC120" s="196"/>
      <c r="NJD120" s="196"/>
      <c r="NJE120" s="195"/>
      <c r="NJF120" s="196"/>
      <c r="NJG120" s="195"/>
      <c r="NJH120" s="195"/>
      <c r="NJI120" s="195"/>
      <c r="NJJ120" s="18"/>
      <c r="NJK120" s="19"/>
      <c r="NJL120" s="19"/>
      <c r="NJM120" s="19"/>
      <c r="NJN120" s="19"/>
      <c r="NJO120" s="19"/>
      <c r="NJP120" s="19"/>
      <c r="NJQ120" s="19"/>
      <c r="NJR120" s="197"/>
      <c r="NJS120" s="196"/>
      <c r="NJT120" s="196"/>
      <c r="NJU120" s="195"/>
      <c r="NJV120" s="196"/>
      <c r="NJW120" s="195"/>
      <c r="NJX120" s="195"/>
      <c r="NJY120" s="195"/>
      <c r="NJZ120" s="18"/>
      <c r="NKA120" s="19"/>
      <c r="NKB120" s="19"/>
      <c r="NKC120" s="19"/>
      <c r="NKD120" s="19"/>
      <c r="NKE120" s="19"/>
      <c r="NKF120" s="19"/>
      <c r="NKG120" s="19"/>
      <c r="NKH120" s="197"/>
      <c r="NKI120" s="196"/>
      <c r="NKJ120" s="196"/>
      <c r="NKK120" s="195"/>
      <c r="NKL120" s="196"/>
      <c r="NKM120" s="195"/>
      <c r="NKN120" s="195"/>
      <c r="NKO120" s="195"/>
      <c r="NKP120" s="18"/>
      <c r="NKQ120" s="19"/>
      <c r="NKR120" s="19"/>
      <c r="NKS120" s="19"/>
      <c r="NKT120" s="19"/>
      <c r="NKU120" s="19"/>
      <c r="NKV120" s="19"/>
      <c r="NKW120" s="19"/>
      <c r="NKX120" s="197"/>
      <c r="NKY120" s="196"/>
      <c r="NKZ120" s="196"/>
      <c r="NLA120" s="195"/>
      <c r="NLB120" s="196"/>
      <c r="NLC120" s="195"/>
      <c r="NLD120" s="195"/>
      <c r="NLE120" s="195"/>
      <c r="NLF120" s="18"/>
      <c r="NLG120" s="19"/>
      <c r="NLH120" s="19"/>
      <c r="NLI120" s="19"/>
      <c r="NLJ120" s="19"/>
      <c r="NLK120" s="19"/>
      <c r="NLL120" s="19"/>
      <c r="NLM120" s="19"/>
      <c r="NLN120" s="197"/>
      <c r="NLO120" s="196"/>
      <c r="NLP120" s="196"/>
      <c r="NLQ120" s="195"/>
      <c r="NLR120" s="196"/>
      <c r="NLS120" s="195"/>
      <c r="NLT120" s="195"/>
      <c r="NLU120" s="195"/>
      <c r="NLV120" s="18"/>
      <c r="NLW120" s="19"/>
      <c r="NLX120" s="19"/>
      <c r="NLY120" s="19"/>
      <c r="NLZ120" s="19"/>
      <c r="NMA120" s="19"/>
      <c r="NMB120" s="19"/>
      <c r="NMC120" s="19"/>
      <c r="NMD120" s="197"/>
      <c r="NME120" s="196"/>
      <c r="NMF120" s="196"/>
      <c r="NMG120" s="195"/>
      <c r="NMH120" s="196"/>
      <c r="NMI120" s="195"/>
      <c r="NMJ120" s="195"/>
      <c r="NMK120" s="195"/>
      <c r="NML120" s="18"/>
      <c r="NMM120" s="19"/>
      <c r="NMN120" s="19"/>
      <c r="NMO120" s="19"/>
      <c r="NMP120" s="19"/>
      <c r="NMQ120" s="19"/>
      <c r="NMR120" s="19"/>
      <c r="NMS120" s="19"/>
      <c r="NMT120" s="197"/>
      <c r="NMU120" s="196"/>
      <c r="NMV120" s="196"/>
      <c r="NMW120" s="195"/>
      <c r="NMX120" s="196"/>
      <c r="NMY120" s="195"/>
      <c r="NMZ120" s="195"/>
      <c r="NNA120" s="195"/>
      <c r="NNB120" s="18"/>
      <c r="NNC120" s="19"/>
      <c r="NND120" s="19"/>
      <c r="NNE120" s="19"/>
      <c r="NNF120" s="19"/>
      <c r="NNG120" s="19"/>
      <c r="NNH120" s="19"/>
      <c r="NNI120" s="19"/>
      <c r="NNJ120" s="197"/>
      <c r="NNK120" s="196"/>
      <c r="NNL120" s="196"/>
      <c r="NNM120" s="195"/>
      <c r="NNN120" s="196"/>
      <c r="NNO120" s="195"/>
      <c r="NNP120" s="195"/>
      <c r="NNQ120" s="195"/>
      <c r="NNR120" s="18"/>
      <c r="NNS120" s="19"/>
      <c r="NNT120" s="19"/>
      <c r="NNU120" s="19"/>
      <c r="NNV120" s="19"/>
      <c r="NNW120" s="19"/>
      <c r="NNX120" s="19"/>
      <c r="NNY120" s="19"/>
      <c r="NNZ120" s="197"/>
      <c r="NOA120" s="196"/>
      <c r="NOB120" s="196"/>
      <c r="NOC120" s="195"/>
      <c r="NOD120" s="196"/>
      <c r="NOE120" s="195"/>
      <c r="NOF120" s="195"/>
      <c r="NOG120" s="195"/>
      <c r="NOH120" s="18"/>
      <c r="NOI120" s="19"/>
      <c r="NOJ120" s="19"/>
      <c r="NOK120" s="19"/>
      <c r="NOL120" s="19"/>
      <c r="NOM120" s="19"/>
      <c r="NON120" s="19"/>
      <c r="NOO120" s="19"/>
      <c r="NOP120" s="197"/>
      <c r="NOQ120" s="196"/>
      <c r="NOR120" s="196"/>
      <c r="NOS120" s="195"/>
      <c r="NOT120" s="196"/>
      <c r="NOU120" s="195"/>
      <c r="NOV120" s="195"/>
      <c r="NOW120" s="195"/>
      <c r="NOX120" s="18"/>
      <c r="NOY120" s="19"/>
      <c r="NOZ120" s="19"/>
      <c r="NPA120" s="19"/>
      <c r="NPB120" s="19"/>
      <c r="NPC120" s="19"/>
      <c r="NPD120" s="19"/>
      <c r="NPE120" s="19"/>
      <c r="NPF120" s="197"/>
      <c r="NPG120" s="196"/>
      <c r="NPH120" s="196"/>
      <c r="NPI120" s="195"/>
      <c r="NPJ120" s="196"/>
      <c r="NPK120" s="195"/>
      <c r="NPL120" s="195"/>
      <c r="NPM120" s="195"/>
      <c r="NPN120" s="18"/>
      <c r="NPO120" s="19"/>
      <c r="NPP120" s="19"/>
      <c r="NPQ120" s="19"/>
      <c r="NPR120" s="19"/>
      <c r="NPS120" s="19"/>
      <c r="NPT120" s="19"/>
      <c r="NPU120" s="19"/>
      <c r="NPV120" s="197"/>
      <c r="NPW120" s="196"/>
      <c r="NPX120" s="196"/>
      <c r="NPY120" s="195"/>
      <c r="NPZ120" s="196"/>
      <c r="NQA120" s="195"/>
      <c r="NQB120" s="195"/>
      <c r="NQC120" s="195"/>
      <c r="NQD120" s="18"/>
      <c r="NQE120" s="19"/>
      <c r="NQF120" s="19"/>
      <c r="NQG120" s="19"/>
      <c r="NQH120" s="19"/>
      <c r="NQI120" s="19"/>
      <c r="NQJ120" s="19"/>
      <c r="NQK120" s="19"/>
      <c r="NQL120" s="197"/>
      <c r="NQM120" s="196"/>
      <c r="NQN120" s="196"/>
      <c r="NQO120" s="195"/>
      <c r="NQP120" s="196"/>
      <c r="NQQ120" s="195"/>
      <c r="NQR120" s="195"/>
      <c r="NQS120" s="195"/>
      <c r="NQT120" s="18"/>
      <c r="NQU120" s="19"/>
      <c r="NQV120" s="19"/>
      <c r="NQW120" s="19"/>
      <c r="NQX120" s="19"/>
      <c r="NQY120" s="19"/>
      <c r="NQZ120" s="19"/>
      <c r="NRA120" s="19"/>
      <c r="NRB120" s="197"/>
      <c r="NRC120" s="196"/>
      <c r="NRD120" s="196"/>
      <c r="NRE120" s="195"/>
      <c r="NRF120" s="196"/>
      <c r="NRG120" s="195"/>
      <c r="NRH120" s="195"/>
      <c r="NRI120" s="195"/>
      <c r="NRJ120" s="18"/>
      <c r="NRK120" s="19"/>
      <c r="NRL120" s="19"/>
      <c r="NRM120" s="19"/>
      <c r="NRN120" s="19"/>
      <c r="NRO120" s="19"/>
      <c r="NRP120" s="19"/>
      <c r="NRQ120" s="19"/>
      <c r="NRR120" s="197"/>
      <c r="NRS120" s="196"/>
      <c r="NRT120" s="196"/>
      <c r="NRU120" s="195"/>
      <c r="NRV120" s="196"/>
      <c r="NRW120" s="195"/>
      <c r="NRX120" s="195"/>
      <c r="NRY120" s="195"/>
      <c r="NRZ120" s="18"/>
      <c r="NSA120" s="19"/>
      <c r="NSB120" s="19"/>
      <c r="NSC120" s="19"/>
      <c r="NSD120" s="19"/>
      <c r="NSE120" s="19"/>
      <c r="NSF120" s="19"/>
      <c r="NSG120" s="19"/>
      <c r="NSH120" s="197"/>
      <c r="NSI120" s="196"/>
      <c r="NSJ120" s="196"/>
      <c r="NSK120" s="195"/>
      <c r="NSL120" s="196"/>
      <c r="NSM120" s="195"/>
      <c r="NSN120" s="195"/>
      <c r="NSO120" s="195"/>
      <c r="NSP120" s="18"/>
      <c r="NSQ120" s="19"/>
      <c r="NSR120" s="19"/>
      <c r="NSS120" s="19"/>
      <c r="NST120" s="19"/>
      <c r="NSU120" s="19"/>
      <c r="NSV120" s="19"/>
      <c r="NSW120" s="19"/>
      <c r="NSX120" s="197"/>
      <c r="NSY120" s="196"/>
      <c r="NSZ120" s="196"/>
      <c r="NTA120" s="195"/>
      <c r="NTB120" s="196"/>
      <c r="NTC120" s="195"/>
      <c r="NTD120" s="195"/>
      <c r="NTE120" s="195"/>
      <c r="NTF120" s="18"/>
      <c r="NTG120" s="19"/>
      <c r="NTH120" s="19"/>
      <c r="NTI120" s="19"/>
      <c r="NTJ120" s="19"/>
      <c r="NTK120" s="19"/>
      <c r="NTL120" s="19"/>
      <c r="NTM120" s="19"/>
      <c r="NTN120" s="197"/>
      <c r="NTO120" s="196"/>
      <c r="NTP120" s="196"/>
      <c r="NTQ120" s="195"/>
      <c r="NTR120" s="196"/>
      <c r="NTS120" s="195"/>
      <c r="NTT120" s="195"/>
      <c r="NTU120" s="195"/>
      <c r="NTV120" s="18"/>
      <c r="NTW120" s="19"/>
      <c r="NTX120" s="19"/>
      <c r="NTY120" s="19"/>
      <c r="NTZ120" s="19"/>
      <c r="NUA120" s="19"/>
      <c r="NUB120" s="19"/>
      <c r="NUC120" s="19"/>
      <c r="NUD120" s="197"/>
      <c r="NUE120" s="196"/>
      <c r="NUF120" s="196"/>
      <c r="NUG120" s="195"/>
      <c r="NUH120" s="196"/>
      <c r="NUI120" s="195"/>
      <c r="NUJ120" s="195"/>
      <c r="NUK120" s="195"/>
      <c r="NUL120" s="18"/>
      <c r="NUM120" s="19"/>
      <c r="NUN120" s="19"/>
      <c r="NUO120" s="19"/>
      <c r="NUP120" s="19"/>
      <c r="NUQ120" s="19"/>
      <c r="NUR120" s="19"/>
      <c r="NUS120" s="19"/>
      <c r="NUT120" s="197"/>
      <c r="NUU120" s="196"/>
      <c r="NUV120" s="196"/>
      <c r="NUW120" s="195"/>
      <c r="NUX120" s="196"/>
      <c r="NUY120" s="195"/>
      <c r="NUZ120" s="195"/>
      <c r="NVA120" s="195"/>
      <c r="NVB120" s="18"/>
      <c r="NVC120" s="19"/>
      <c r="NVD120" s="19"/>
      <c r="NVE120" s="19"/>
      <c r="NVF120" s="19"/>
      <c r="NVG120" s="19"/>
      <c r="NVH120" s="19"/>
      <c r="NVI120" s="19"/>
      <c r="NVJ120" s="197"/>
      <c r="NVK120" s="196"/>
      <c r="NVL120" s="196"/>
      <c r="NVM120" s="195"/>
      <c r="NVN120" s="196"/>
      <c r="NVO120" s="195"/>
      <c r="NVP120" s="195"/>
      <c r="NVQ120" s="195"/>
      <c r="NVR120" s="18"/>
      <c r="NVS120" s="19"/>
      <c r="NVT120" s="19"/>
      <c r="NVU120" s="19"/>
      <c r="NVV120" s="19"/>
      <c r="NVW120" s="19"/>
      <c r="NVX120" s="19"/>
      <c r="NVY120" s="19"/>
      <c r="NVZ120" s="197"/>
      <c r="NWA120" s="196"/>
      <c r="NWB120" s="196"/>
      <c r="NWC120" s="195"/>
      <c r="NWD120" s="196"/>
      <c r="NWE120" s="195"/>
      <c r="NWF120" s="195"/>
      <c r="NWG120" s="195"/>
      <c r="NWH120" s="18"/>
      <c r="NWI120" s="19"/>
      <c r="NWJ120" s="19"/>
      <c r="NWK120" s="19"/>
      <c r="NWL120" s="19"/>
      <c r="NWM120" s="19"/>
      <c r="NWN120" s="19"/>
      <c r="NWO120" s="19"/>
      <c r="NWP120" s="197"/>
      <c r="NWQ120" s="196"/>
      <c r="NWR120" s="196"/>
      <c r="NWS120" s="195"/>
      <c r="NWT120" s="196"/>
      <c r="NWU120" s="195"/>
      <c r="NWV120" s="195"/>
      <c r="NWW120" s="195"/>
      <c r="NWX120" s="18"/>
      <c r="NWY120" s="19"/>
      <c r="NWZ120" s="19"/>
      <c r="NXA120" s="19"/>
      <c r="NXB120" s="19"/>
      <c r="NXC120" s="19"/>
      <c r="NXD120" s="19"/>
      <c r="NXE120" s="19"/>
      <c r="NXF120" s="197"/>
      <c r="NXG120" s="196"/>
      <c r="NXH120" s="196"/>
      <c r="NXI120" s="195"/>
      <c r="NXJ120" s="196"/>
      <c r="NXK120" s="195"/>
      <c r="NXL120" s="195"/>
      <c r="NXM120" s="195"/>
      <c r="NXN120" s="18"/>
      <c r="NXO120" s="19"/>
      <c r="NXP120" s="19"/>
      <c r="NXQ120" s="19"/>
      <c r="NXR120" s="19"/>
      <c r="NXS120" s="19"/>
      <c r="NXT120" s="19"/>
      <c r="NXU120" s="19"/>
      <c r="NXV120" s="197"/>
      <c r="NXW120" s="196"/>
      <c r="NXX120" s="196"/>
      <c r="NXY120" s="195"/>
      <c r="NXZ120" s="196"/>
      <c r="NYA120" s="195"/>
      <c r="NYB120" s="195"/>
      <c r="NYC120" s="195"/>
      <c r="NYD120" s="18"/>
      <c r="NYE120" s="19"/>
      <c r="NYF120" s="19"/>
      <c r="NYG120" s="19"/>
      <c r="NYH120" s="19"/>
      <c r="NYI120" s="19"/>
      <c r="NYJ120" s="19"/>
      <c r="NYK120" s="19"/>
      <c r="NYL120" s="197"/>
      <c r="NYM120" s="196"/>
      <c r="NYN120" s="196"/>
      <c r="NYO120" s="195"/>
      <c r="NYP120" s="196"/>
      <c r="NYQ120" s="195"/>
      <c r="NYR120" s="195"/>
      <c r="NYS120" s="195"/>
      <c r="NYT120" s="18"/>
      <c r="NYU120" s="19"/>
      <c r="NYV120" s="19"/>
      <c r="NYW120" s="19"/>
      <c r="NYX120" s="19"/>
      <c r="NYY120" s="19"/>
      <c r="NYZ120" s="19"/>
      <c r="NZA120" s="19"/>
      <c r="NZB120" s="197"/>
      <c r="NZC120" s="196"/>
      <c r="NZD120" s="196"/>
      <c r="NZE120" s="195"/>
      <c r="NZF120" s="196"/>
      <c r="NZG120" s="195"/>
      <c r="NZH120" s="195"/>
      <c r="NZI120" s="195"/>
      <c r="NZJ120" s="18"/>
      <c r="NZK120" s="19"/>
      <c r="NZL120" s="19"/>
      <c r="NZM120" s="19"/>
      <c r="NZN120" s="19"/>
      <c r="NZO120" s="19"/>
      <c r="NZP120" s="19"/>
      <c r="NZQ120" s="19"/>
      <c r="NZR120" s="197"/>
      <c r="NZS120" s="196"/>
      <c r="NZT120" s="196"/>
      <c r="NZU120" s="195"/>
      <c r="NZV120" s="196"/>
      <c r="NZW120" s="195"/>
      <c r="NZX120" s="195"/>
      <c r="NZY120" s="195"/>
      <c r="NZZ120" s="18"/>
      <c r="OAA120" s="19"/>
      <c r="OAB120" s="19"/>
      <c r="OAC120" s="19"/>
      <c r="OAD120" s="19"/>
      <c r="OAE120" s="19"/>
      <c r="OAF120" s="19"/>
      <c r="OAG120" s="19"/>
      <c r="OAH120" s="197"/>
      <c r="OAI120" s="196"/>
      <c r="OAJ120" s="196"/>
      <c r="OAK120" s="195"/>
      <c r="OAL120" s="196"/>
      <c r="OAM120" s="195"/>
      <c r="OAN120" s="195"/>
      <c r="OAO120" s="195"/>
      <c r="OAP120" s="18"/>
      <c r="OAQ120" s="19"/>
      <c r="OAR120" s="19"/>
      <c r="OAS120" s="19"/>
      <c r="OAT120" s="19"/>
      <c r="OAU120" s="19"/>
      <c r="OAV120" s="19"/>
      <c r="OAW120" s="19"/>
      <c r="OAX120" s="197"/>
      <c r="OAY120" s="196"/>
      <c r="OAZ120" s="196"/>
      <c r="OBA120" s="195"/>
      <c r="OBB120" s="196"/>
      <c r="OBC120" s="195"/>
      <c r="OBD120" s="195"/>
      <c r="OBE120" s="195"/>
      <c r="OBF120" s="18"/>
      <c r="OBG120" s="19"/>
      <c r="OBH120" s="19"/>
      <c r="OBI120" s="19"/>
      <c r="OBJ120" s="19"/>
      <c r="OBK120" s="19"/>
      <c r="OBL120" s="19"/>
      <c r="OBM120" s="19"/>
      <c r="OBN120" s="197"/>
      <c r="OBO120" s="196"/>
      <c r="OBP120" s="196"/>
      <c r="OBQ120" s="195"/>
      <c r="OBR120" s="196"/>
      <c r="OBS120" s="195"/>
      <c r="OBT120" s="195"/>
      <c r="OBU120" s="195"/>
      <c r="OBV120" s="18"/>
      <c r="OBW120" s="19"/>
      <c r="OBX120" s="19"/>
      <c r="OBY120" s="19"/>
      <c r="OBZ120" s="19"/>
      <c r="OCA120" s="19"/>
      <c r="OCB120" s="19"/>
      <c r="OCC120" s="19"/>
      <c r="OCD120" s="197"/>
      <c r="OCE120" s="196"/>
      <c r="OCF120" s="196"/>
      <c r="OCG120" s="195"/>
      <c r="OCH120" s="196"/>
      <c r="OCI120" s="195"/>
      <c r="OCJ120" s="195"/>
      <c r="OCK120" s="195"/>
      <c r="OCL120" s="18"/>
      <c r="OCM120" s="19"/>
      <c r="OCN120" s="19"/>
      <c r="OCO120" s="19"/>
      <c r="OCP120" s="19"/>
      <c r="OCQ120" s="19"/>
      <c r="OCR120" s="19"/>
      <c r="OCS120" s="19"/>
      <c r="OCT120" s="197"/>
      <c r="OCU120" s="196"/>
      <c r="OCV120" s="196"/>
      <c r="OCW120" s="195"/>
      <c r="OCX120" s="196"/>
      <c r="OCY120" s="195"/>
      <c r="OCZ120" s="195"/>
      <c r="ODA120" s="195"/>
      <c r="ODB120" s="18"/>
      <c r="ODC120" s="19"/>
      <c r="ODD120" s="19"/>
      <c r="ODE120" s="19"/>
      <c r="ODF120" s="19"/>
      <c r="ODG120" s="19"/>
      <c r="ODH120" s="19"/>
      <c r="ODI120" s="19"/>
      <c r="ODJ120" s="197"/>
      <c r="ODK120" s="196"/>
      <c r="ODL120" s="196"/>
      <c r="ODM120" s="195"/>
      <c r="ODN120" s="196"/>
      <c r="ODO120" s="195"/>
      <c r="ODP120" s="195"/>
      <c r="ODQ120" s="195"/>
      <c r="ODR120" s="18"/>
      <c r="ODS120" s="19"/>
      <c r="ODT120" s="19"/>
      <c r="ODU120" s="19"/>
      <c r="ODV120" s="19"/>
      <c r="ODW120" s="19"/>
      <c r="ODX120" s="19"/>
      <c r="ODY120" s="19"/>
      <c r="ODZ120" s="197"/>
      <c r="OEA120" s="196"/>
      <c r="OEB120" s="196"/>
      <c r="OEC120" s="195"/>
      <c r="OED120" s="196"/>
      <c r="OEE120" s="195"/>
      <c r="OEF120" s="195"/>
      <c r="OEG120" s="195"/>
      <c r="OEH120" s="18"/>
      <c r="OEI120" s="19"/>
      <c r="OEJ120" s="19"/>
      <c r="OEK120" s="19"/>
      <c r="OEL120" s="19"/>
      <c r="OEM120" s="19"/>
      <c r="OEN120" s="19"/>
      <c r="OEO120" s="19"/>
      <c r="OEP120" s="197"/>
      <c r="OEQ120" s="196"/>
      <c r="OER120" s="196"/>
      <c r="OES120" s="195"/>
      <c r="OET120" s="196"/>
      <c r="OEU120" s="195"/>
      <c r="OEV120" s="195"/>
      <c r="OEW120" s="195"/>
      <c r="OEX120" s="18"/>
      <c r="OEY120" s="19"/>
      <c r="OEZ120" s="19"/>
      <c r="OFA120" s="19"/>
      <c r="OFB120" s="19"/>
      <c r="OFC120" s="19"/>
      <c r="OFD120" s="19"/>
      <c r="OFE120" s="19"/>
      <c r="OFF120" s="197"/>
      <c r="OFG120" s="196"/>
      <c r="OFH120" s="196"/>
      <c r="OFI120" s="195"/>
      <c r="OFJ120" s="196"/>
      <c r="OFK120" s="195"/>
      <c r="OFL120" s="195"/>
      <c r="OFM120" s="195"/>
      <c r="OFN120" s="18"/>
      <c r="OFO120" s="19"/>
      <c r="OFP120" s="19"/>
      <c r="OFQ120" s="19"/>
      <c r="OFR120" s="19"/>
      <c r="OFS120" s="19"/>
      <c r="OFT120" s="19"/>
      <c r="OFU120" s="19"/>
      <c r="OFV120" s="197"/>
      <c r="OFW120" s="196"/>
      <c r="OFX120" s="196"/>
      <c r="OFY120" s="195"/>
      <c r="OFZ120" s="196"/>
      <c r="OGA120" s="195"/>
      <c r="OGB120" s="195"/>
      <c r="OGC120" s="195"/>
      <c r="OGD120" s="18"/>
      <c r="OGE120" s="19"/>
      <c r="OGF120" s="19"/>
      <c r="OGG120" s="19"/>
      <c r="OGH120" s="19"/>
      <c r="OGI120" s="19"/>
      <c r="OGJ120" s="19"/>
      <c r="OGK120" s="19"/>
      <c r="OGL120" s="197"/>
      <c r="OGM120" s="196"/>
      <c r="OGN120" s="196"/>
      <c r="OGO120" s="195"/>
      <c r="OGP120" s="196"/>
      <c r="OGQ120" s="195"/>
      <c r="OGR120" s="195"/>
      <c r="OGS120" s="195"/>
      <c r="OGT120" s="18"/>
      <c r="OGU120" s="19"/>
      <c r="OGV120" s="19"/>
      <c r="OGW120" s="19"/>
      <c r="OGX120" s="19"/>
      <c r="OGY120" s="19"/>
      <c r="OGZ120" s="19"/>
      <c r="OHA120" s="19"/>
      <c r="OHB120" s="197"/>
      <c r="OHC120" s="196"/>
      <c r="OHD120" s="196"/>
      <c r="OHE120" s="195"/>
      <c r="OHF120" s="196"/>
      <c r="OHG120" s="195"/>
      <c r="OHH120" s="195"/>
      <c r="OHI120" s="195"/>
      <c r="OHJ120" s="18"/>
      <c r="OHK120" s="19"/>
      <c r="OHL120" s="19"/>
      <c r="OHM120" s="19"/>
      <c r="OHN120" s="19"/>
      <c r="OHO120" s="19"/>
      <c r="OHP120" s="19"/>
      <c r="OHQ120" s="19"/>
      <c r="OHR120" s="197"/>
      <c r="OHS120" s="196"/>
      <c r="OHT120" s="196"/>
      <c r="OHU120" s="195"/>
      <c r="OHV120" s="196"/>
      <c r="OHW120" s="195"/>
      <c r="OHX120" s="195"/>
      <c r="OHY120" s="195"/>
      <c r="OHZ120" s="18"/>
      <c r="OIA120" s="19"/>
      <c r="OIB120" s="19"/>
      <c r="OIC120" s="19"/>
      <c r="OID120" s="19"/>
      <c r="OIE120" s="19"/>
      <c r="OIF120" s="19"/>
      <c r="OIG120" s="19"/>
      <c r="OIH120" s="197"/>
      <c r="OII120" s="196"/>
      <c r="OIJ120" s="196"/>
      <c r="OIK120" s="195"/>
      <c r="OIL120" s="196"/>
      <c r="OIM120" s="195"/>
      <c r="OIN120" s="195"/>
      <c r="OIO120" s="195"/>
      <c r="OIP120" s="18"/>
      <c r="OIQ120" s="19"/>
      <c r="OIR120" s="19"/>
      <c r="OIS120" s="19"/>
      <c r="OIT120" s="19"/>
      <c r="OIU120" s="19"/>
      <c r="OIV120" s="19"/>
      <c r="OIW120" s="19"/>
      <c r="OIX120" s="197"/>
      <c r="OIY120" s="196"/>
      <c r="OIZ120" s="196"/>
      <c r="OJA120" s="195"/>
      <c r="OJB120" s="196"/>
      <c r="OJC120" s="195"/>
      <c r="OJD120" s="195"/>
      <c r="OJE120" s="195"/>
      <c r="OJF120" s="18"/>
      <c r="OJG120" s="19"/>
      <c r="OJH120" s="19"/>
      <c r="OJI120" s="19"/>
      <c r="OJJ120" s="19"/>
      <c r="OJK120" s="19"/>
      <c r="OJL120" s="19"/>
      <c r="OJM120" s="19"/>
      <c r="OJN120" s="197"/>
      <c r="OJO120" s="196"/>
      <c r="OJP120" s="196"/>
      <c r="OJQ120" s="195"/>
      <c r="OJR120" s="196"/>
      <c r="OJS120" s="195"/>
      <c r="OJT120" s="195"/>
      <c r="OJU120" s="195"/>
      <c r="OJV120" s="18"/>
      <c r="OJW120" s="19"/>
      <c r="OJX120" s="19"/>
      <c r="OJY120" s="19"/>
      <c r="OJZ120" s="19"/>
      <c r="OKA120" s="19"/>
      <c r="OKB120" s="19"/>
      <c r="OKC120" s="19"/>
      <c r="OKD120" s="197"/>
      <c r="OKE120" s="196"/>
      <c r="OKF120" s="196"/>
      <c r="OKG120" s="195"/>
      <c r="OKH120" s="196"/>
      <c r="OKI120" s="195"/>
      <c r="OKJ120" s="195"/>
      <c r="OKK120" s="195"/>
      <c r="OKL120" s="18"/>
      <c r="OKM120" s="19"/>
      <c r="OKN120" s="19"/>
      <c r="OKO120" s="19"/>
      <c r="OKP120" s="19"/>
      <c r="OKQ120" s="19"/>
      <c r="OKR120" s="19"/>
      <c r="OKS120" s="19"/>
      <c r="OKT120" s="197"/>
      <c r="OKU120" s="196"/>
      <c r="OKV120" s="196"/>
      <c r="OKW120" s="195"/>
      <c r="OKX120" s="196"/>
      <c r="OKY120" s="195"/>
      <c r="OKZ120" s="195"/>
      <c r="OLA120" s="195"/>
      <c r="OLB120" s="18"/>
      <c r="OLC120" s="19"/>
      <c r="OLD120" s="19"/>
      <c r="OLE120" s="19"/>
      <c r="OLF120" s="19"/>
      <c r="OLG120" s="19"/>
      <c r="OLH120" s="19"/>
      <c r="OLI120" s="19"/>
      <c r="OLJ120" s="197"/>
      <c r="OLK120" s="196"/>
      <c r="OLL120" s="196"/>
      <c r="OLM120" s="195"/>
      <c r="OLN120" s="196"/>
      <c r="OLO120" s="195"/>
      <c r="OLP120" s="195"/>
      <c r="OLQ120" s="195"/>
      <c r="OLR120" s="18"/>
      <c r="OLS120" s="19"/>
      <c r="OLT120" s="19"/>
      <c r="OLU120" s="19"/>
      <c r="OLV120" s="19"/>
      <c r="OLW120" s="19"/>
      <c r="OLX120" s="19"/>
      <c r="OLY120" s="19"/>
      <c r="OLZ120" s="197"/>
      <c r="OMA120" s="196"/>
      <c r="OMB120" s="196"/>
      <c r="OMC120" s="195"/>
      <c r="OMD120" s="196"/>
      <c r="OME120" s="195"/>
      <c r="OMF120" s="195"/>
      <c r="OMG120" s="195"/>
      <c r="OMH120" s="18"/>
      <c r="OMI120" s="19"/>
      <c r="OMJ120" s="19"/>
      <c r="OMK120" s="19"/>
      <c r="OML120" s="19"/>
      <c r="OMM120" s="19"/>
      <c r="OMN120" s="19"/>
      <c r="OMO120" s="19"/>
      <c r="OMP120" s="197"/>
      <c r="OMQ120" s="196"/>
      <c r="OMR120" s="196"/>
      <c r="OMS120" s="195"/>
      <c r="OMT120" s="196"/>
      <c r="OMU120" s="195"/>
      <c r="OMV120" s="195"/>
      <c r="OMW120" s="195"/>
      <c r="OMX120" s="18"/>
      <c r="OMY120" s="19"/>
      <c r="OMZ120" s="19"/>
      <c r="ONA120" s="19"/>
      <c r="ONB120" s="19"/>
      <c r="ONC120" s="19"/>
      <c r="OND120" s="19"/>
      <c r="ONE120" s="19"/>
      <c r="ONF120" s="197"/>
      <c r="ONG120" s="196"/>
      <c r="ONH120" s="196"/>
      <c r="ONI120" s="195"/>
      <c r="ONJ120" s="196"/>
      <c r="ONK120" s="195"/>
      <c r="ONL120" s="195"/>
      <c r="ONM120" s="195"/>
      <c r="ONN120" s="18"/>
      <c r="ONO120" s="19"/>
      <c r="ONP120" s="19"/>
      <c r="ONQ120" s="19"/>
      <c r="ONR120" s="19"/>
      <c r="ONS120" s="19"/>
      <c r="ONT120" s="19"/>
      <c r="ONU120" s="19"/>
      <c r="ONV120" s="197"/>
      <c r="ONW120" s="196"/>
      <c r="ONX120" s="196"/>
      <c r="ONY120" s="195"/>
      <c r="ONZ120" s="196"/>
      <c r="OOA120" s="195"/>
      <c r="OOB120" s="195"/>
      <c r="OOC120" s="195"/>
      <c r="OOD120" s="18"/>
      <c r="OOE120" s="19"/>
      <c r="OOF120" s="19"/>
      <c r="OOG120" s="19"/>
      <c r="OOH120" s="19"/>
      <c r="OOI120" s="19"/>
      <c r="OOJ120" s="19"/>
      <c r="OOK120" s="19"/>
      <c r="OOL120" s="197"/>
      <c r="OOM120" s="196"/>
      <c r="OON120" s="196"/>
      <c r="OOO120" s="195"/>
      <c r="OOP120" s="196"/>
      <c r="OOQ120" s="195"/>
      <c r="OOR120" s="195"/>
      <c r="OOS120" s="195"/>
      <c r="OOT120" s="18"/>
      <c r="OOU120" s="19"/>
      <c r="OOV120" s="19"/>
      <c r="OOW120" s="19"/>
      <c r="OOX120" s="19"/>
      <c r="OOY120" s="19"/>
      <c r="OOZ120" s="19"/>
      <c r="OPA120" s="19"/>
      <c r="OPB120" s="197"/>
      <c r="OPC120" s="196"/>
      <c r="OPD120" s="196"/>
      <c r="OPE120" s="195"/>
      <c r="OPF120" s="196"/>
      <c r="OPG120" s="195"/>
      <c r="OPH120" s="195"/>
      <c r="OPI120" s="195"/>
      <c r="OPJ120" s="18"/>
      <c r="OPK120" s="19"/>
      <c r="OPL120" s="19"/>
      <c r="OPM120" s="19"/>
      <c r="OPN120" s="19"/>
      <c r="OPO120" s="19"/>
      <c r="OPP120" s="19"/>
      <c r="OPQ120" s="19"/>
      <c r="OPR120" s="197"/>
      <c r="OPS120" s="196"/>
      <c r="OPT120" s="196"/>
      <c r="OPU120" s="195"/>
      <c r="OPV120" s="196"/>
      <c r="OPW120" s="195"/>
      <c r="OPX120" s="195"/>
      <c r="OPY120" s="195"/>
      <c r="OPZ120" s="18"/>
      <c r="OQA120" s="19"/>
      <c r="OQB120" s="19"/>
      <c r="OQC120" s="19"/>
      <c r="OQD120" s="19"/>
      <c r="OQE120" s="19"/>
      <c r="OQF120" s="19"/>
      <c r="OQG120" s="19"/>
      <c r="OQH120" s="197"/>
      <c r="OQI120" s="196"/>
      <c r="OQJ120" s="196"/>
      <c r="OQK120" s="195"/>
      <c r="OQL120" s="196"/>
      <c r="OQM120" s="195"/>
      <c r="OQN120" s="195"/>
      <c r="OQO120" s="195"/>
      <c r="OQP120" s="18"/>
      <c r="OQQ120" s="19"/>
      <c r="OQR120" s="19"/>
      <c r="OQS120" s="19"/>
      <c r="OQT120" s="19"/>
      <c r="OQU120" s="19"/>
      <c r="OQV120" s="19"/>
      <c r="OQW120" s="19"/>
      <c r="OQX120" s="197"/>
      <c r="OQY120" s="196"/>
      <c r="OQZ120" s="196"/>
      <c r="ORA120" s="195"/>
      <c r="ORB120" s="196"/>
      <c r="ORC120" s="195"/>
      <c r="ORD120" s="195"/>
      <c r="ORE120" s="195"/>
      <c r="ORF120" s="18"/>
      <c r="ORG120" s="19"/>
      <c r="ORH120" s="19"/>
      <c r="ORI120" s="19"/>
      <c r="ORJ120" s="19"/>
      <c r="ORK120" s="19"/>
      <c r="ORL120" s="19"/>
      <c r="ORM120" s="19"/>
      <c r="ORN120" s="197"/>
      <c r="ORO120" s="196"/>
      <c r="ORP120" s="196"/>
      <c r="ORQ120" s="195"/>
      <c r="ORR120" s="196"/>
      <c r="ORS120" s="195"/>
      <c r="ORT120" s="195"/>
      <c r="ORU120" s="195"/>
      <c r="ORV120" s="18"/>
      <c r="ORW120" s="19"/>
      <c r="ORX120" s="19"/>
      <c r="ORY120" s="19"/>
      <c r="ORZ120" s="19"/>
      <c r="OSA120" s="19"/>
      <c r="OSB120" s="19"/>
      <c r="OSC120" s="19"/>
      <c r="OSD120" s="197"/>
      <c r="OSE120" s="196"/>
      <c r="OSF120" s="196"/>
      <c r="OSG120" s="195"/>
      <c r="OSH120" s="196"/>
      <c r="OSI120" s="195"/>
      <c r="OSJ120" s="195"/>
      <c r="OSK120" s="195"/>
      <c r="OSL120" s="18"/>
      <c r="OSM120" s="19"/>
      <c r="OSN120" s="19"/>
      <c r="OSO120" s="19"/>
      <c r="OSP120" s="19"/>
      <c r="OSQ120" s="19"/>
      <c r="OSR120" s="19"/>
      <c r="OSS120" s="19"/>
      <c r="OST120" s="197"/>
      <c r="OSU120" s="196"/>
      <c r="OSV120" s="196"/>
      <c r="OSW120" s="195"/>
      <c r="OSX120" s="196"/>
      <c r="OSY120" s="195"/>
      <c r="OSZ120" s="195"/>
      <c r="OTA120" s="195"/>
      <c r="OTB120" s="18"/>
      <c r="OTC120" s="19"/>
      <c r="OTD120" s="19"/>
      <c r="OTE120" s="19"/>
      <c r="OTF120" s="19"/>
      <c r="OTG120" s="19"/>
      <c r="OTH120" s="19"/>
      <c r="OTI120" s="19"/>
      <c r="OTJ120" s="197"/>
      <c r="OTK120" s="196"/>
      <c r="OTL120" s="196"/>
      <c r="OTM120" s="195"/>
      <c r="OTN120" s="196"/>
      <c r="OTO120" s="195"/>
      <c r="OTP120" s="195"/>
      <c r="OTQ120" s="195"/>
      <c r="OTR120" s="18"/>
      <c r="OTS120" s="19"/>
      <c r="OTT120" s="19"/>
      <c r="OTU120" s="19"/>
      <c r="OTV120" s="19"/>
      <c r="OTW120" s="19"/>
      <c r="OTX120" s="19"/>
      <c r="OTY120" s="19"/>
      <c r="OTZ120" s="197"/>
      <c r="OUA120" s="196"/>
      <c r="OUB120" s="196"/>
      <c r="OUC120" s="195"/>
      <c r="OUD120" s="196"/>
      <c r="OUE120" s="195"/>
      <c r="OUF120" s="195"/>
      <c r="OUG120" s="195"/>
      <c r="OUH120" s="18"/>
      <c r="OUI120" s="19"/>
      <c r="OUJ120" s="19"/>
      <c r="OUK120" s="19"/>
      <c r="OUL120" s="19"/>
      <c r="OUM120" s="19"/>
      <c r="OUN120" s="19"/>
      <c r="OUO120" s="19"/>
      <c r="OUP120" s="197"/>
      <c r="OUQ120" s="196"/>
      <c r="OUR120" s="196"/>
      <c r="OUS120" s="195"/>
      <c r="OUT120" s="196"/>
      <c r="OUU120" s="195"/>
      <c r="OUV120" s="195"/>
      <c r="OUW120" s="195"/>
      <c r="OUX120" s="18"/>
      <c r="OUY120" s="19"/>
      <c r="OUZ120" s="19"/>
      <c r="OVA120" s="19"/>
      <c r="OVB120" s="19"/>
      <c r="OVC120" s="19"/>
      <c r="OVD120" s="19"/>
      <c r="OVE120" s="19"/>
      <c r="OVF120" s="197"/>
      <c r="OVG120" s="196"/>
      <c r="OVH120" s="196"/>
      <c r="OVI120" s="195"/>
      <c r="OVJ120" s="196"/>
      <c r="OVK120" s="195"/>
      <c r="OVL120" s="195"/>
      <c r="OVM120" s="195"/>
      <c r="OVN120" s="18"/>
      <c r="OVO120" s="19"/>
      <c r="OVP120" s="19"/>
      <c r="OVQ120" s="19"/>
      <c r="OVR120" s="19"/>
      <c r="OVS120" s="19"/>
      <c r="OVT120" s="19"/>
      <c r="OVU120" s="19"/>
      <c r="OVV120" s="197"/>
      <c r="OVW120" s="196"/>
      <c r="OVX120" s="196"/>
      <c r="OVY120" s="195"/>
      <c r="OVZ120" s="196"/>
      <c r="OWA120" s="195"/>
      <c r="OWB120" s="195"/>
      <c r="OWC120" s="195"/>
      <c r="OWD120" s="18"/>
      <c r="OWE120" s="19"/>
      <c r="OWF120" s="19"/>
      <c r="OWG120" s="19"/>
      <c r="OWH120" s="19"/>
      <c r="OWI120" s="19"/>
      <c r="OWJ120" s="19"/>
      <c r="OWK120" s="19"/>
      <c r="OWL120" s="197"/>
      <c r="OWM120" s="196"/>
      <c r="OWN120" s="196"/>
      <c r="OWO120" s="195"/>
      <c r="OWP120" s="196"/>
      <c r="OWQ120" s="195"/>
      <c r="OWR120" s="195"/>
      <c r="OWS120" s="195"/>
      <c r="OWT120" s="18"/>
      <c r="OWU120" s="19"/>
      <c r="OWV120" s="19"/>
      <c r="OWW120" s="19"/>
      <c r="OWX120" s="19"/>
      <c r="OWY120" s="19"/>
      <c r="OWZ120" s="19"/>
      <c r="OXA120" s="19"/>
      <c r="OXB120" s="197"/>
      <c r="OXC120" s="196"/>
      <c r="OXD120" s="196"/>
      <c r="OXE120" s="195"/>
      <c r="OXF120" s="196"/>
      <c r="OXG120" s="195"/>
      <c r="OXH120" s="195"/>
      <c r="OXI120" s="195"/>
      <c r="OXJ120" s="18"/>
      <c r="OXK120" s="19"/>
      <c r="OXL120" s="19"/>
      <c r="OXM120" s="19"/>
      <c r="OXN120" s="19"/>
      <c r="OXO120" s="19"/>
      <c r="OXP120" s="19"/>
      <c r="OXQ120" s="19"/>
      <c r="OXR120" s="197"/>
      <c r="OXS120" s="196"/>
      <c r="OXT120" s="196"/>
      <c r="OXU120" s="195"/>
      <c r="OXV120" s="196"/>
      <c r="OXW120" s="195"/>
      <c r="OXX120" s="195"/>
      <c r="OXY120" s="195"/>
      <c r="OXZ120" s="18"/>
      <c r="OYA120" s="19"/>
      <c r="OYB120" s="19"/>
      <c r="OYC120" s="19"/>
      <c r="OYD120" s="19"/>
      <c r="OYE120" s="19"/>
      <c r="OYF120" s="19"/>
      <c r="OYG120" s="19"/>
      <c r="OYH120" s="197"/>
      <c r="OYI120" s="196"/>
      <c r="OYJ120" s="196"/>
      <c r="OYK120" s="195"/>
      <c r="OYL120" s="196"/>
      <c r="OYM120" s="195"/>
      <c r="OYN120" s="195"/>
      <c r="OYO120" s="195"/>
      <c r="OYP120" s="18"/>
      <c r="OYQ120" s="19"/>
      <c r="OYR120" s="19"/>
      <c r="OYS120" s="19"/>
      <c r="OYT120" s="19"/>
      <c r="OYU120" s="19"/>
      <c r="OYV120" s="19"/>
      <c r="OYW120" s="19"/>
      <c r="OYX120" s="197"/>
      <c r="OYY120" s="196"/>
      <c r="OYZ120" s="196"/>
      <c r="OZA120" s="195"/>
      <c r="OZB120" s="196"/>
      <c r="OZC120" s="195"/>
      <c r="OZD120" s="195"/>
      <c r="OZE120" s="195"/>
      <c r="OZF120" s="18"/>
      <c r="OZG120" s="19"/>
      <c r="OZH120" s="19"/>
      <c r="OZI120" s="19"/>
      <c r="OZJ120" s="19"/>
      <c r="OZK120" s="19"/>
      <c r="OZL120" s="19"/>
      <c r="OZM120" s="19"/>
      <c r="OZN120" s="197"/>
      <c r="OZO120" s="196"/>
      <c r="OZP120" s="196"/>
      <c r="OZQ120" s="195"/>
      <c r="OZR120" s="196"/>
      <c r="OZS120" s="195"/>
      <c r="OZT120" s="195"/>
      <c r="OZU120" s="195"/>
      <c r="OZV120" s="18"/>
      <c r="OZW120" s="19"/>
      <c r="OZX120" s="19"/>
      <c r="OZY120" s="19"/>
      <c r="OZZ120" s="19"/>
      <c r="PAA120" s="19"/>
      <c r="PAB120" s="19"/>
      <c r="PAC120" s="19"/>
      <c r="PAD120" s="197"/>
      <c r="PAE120" s="196"/>
      <c r="PAF120" s="196"/>
      <c r="PAG120" s="195"/>
      <c r="PAH120" s="196"/>
      <c r="PAI120" s="195"/>
      <c r="PAJ120" s="195"/>
      <c r="PAK120" s="195"/>
      <c r="PAL120" s="18"/>
      <c r="PAM120" s="19"/>
      <c r="PAN120" s="19"/>
      <c r="PAO120" s="19"/>
      <c r="PAP120" s="19"/>
      <c r="PAQ120" s="19"/>
      <c r="PAR120" s="19"/>
      <c r="PAS120" s="19"/>
      <c r="PAT120" s="197"/>
      <c r="PAU120" s="196"/>
      <c r="PAV120" s="196"/>
      <c r="PAW120" s="195"/>
      <c r="PAX120" s="196"/>
      <c r="PAY120" s="195"/>
      <c r="PAZ120" s="195"/>
      <c r="PBA120" s="195"/>
      <c r="PBB120" s="18"/>
      <c r="PBC120" s="19"/>
      <c r="PBD120" s="19"/>
      <c r="PBE120" s="19"/>
      <c r="PBF120" s="19"/>
      <c r="PBG120" s="19"/>
      <c r="PBH120" s="19"/>
      <c r="PBI120" s="19"/>
      <c r="PBJ120" s="197"/>
      <c r="PBK120" s="196"/>
      <c r="PBL120" s="196"/>
      <c r="PBM120" s="195"/>
      <c r="PBN120" s="196"/>
      <c r="PBO120" s="195"/>
      <c r="PBP120" s="195"/>
      <c r="PBQ120" s="195"/>
      <c r="PBR120" s="18"/>
      <c r="PBS120" s="19"/>
      <c r="PBT120" s="19"/>
      <c r="PBU120" s="19"/>
      <c r="PBV120" s="19"/>
      <c r="PBW120" s="19"/>
      <c r="PBX120" s="19"/>
      <c r="PBY120" s="19"/>
      <c r="PBZ120" s="197"/>
      <c r="PCA120" s="196"/>
      <c r="PCB120" s="196"/>
      <c r="PCC120" s="195"/>
      <c r="PCD120" s="196"/>
      <c r="PCE120" s="195"/>
      <c r="PCF120" s="195"/>
      <c r="PCG120" s="195"/>
      <c r="PCH120" s="18"/>
      <c r="PCI120" s="19"/>
      <c r="PCJ120" s="19"/>
      <c r="PCK120" s="19"/>
      <c r="PCL120" s="19"/>
      <c r="PCM120" s="19"/>
      <c r="PCN120" s="19"/>
      <c r="PCO120" s="19"/>
      <c r="PCP120" s="197"/>
      <c r="PCQ120" s="196"/>
      <c r="PCR120" s="196"/>
      <c r="PCS120" s="195"/>
      <c r="PCT120" s="196"/>
      <c r="PCU120" s="195"/>
      <c r="PCV120" s="195"/>
      <c r="PCW120" s="195"/>
      <c r="PCX120" s="18"/>
      <c r="PCY120" s="19"/>
      <c r="PCZ120" s="19"/>
      <c r="PDA120" s="19"/>
      <c r="PDB120" s="19"/>
      <c r="PDC120" s="19"/>
      <c r="PDD120" s="19"/>
      <c r="PDE120" s="19"/>
      <c r="PDF120" s="197"/>
      <c r="PDG120" s="196"/>
      <c r="PDH120" s="196"/>
      <c r="PDI120" s="195"/>
      <c r="PDJ120" s="196"/>
      <c r="PDK120" s="195"/>
      <c r="PDL120" s="195"/>
      <c r="PDM120" s="195"/>
      <c r="PDN120" s="18"/>
      <c r="PDO120" s="19"/>
      <c r="PDP120" s="19"/>
      <c r="PDQ120" s="19"/>
      <c r="PDR120" s="19"/>
      <c r="PDS120" s="19"/>
      <c r="PDT120" s="19"/>
      <c r="PDU120" s="19"/>
      <c r="PDV120" s="197"/>
      <c r="PDW120" s="196"/>
      <c r="PDX120" s="196"/>
      <c r="PDY120" s="195"/>
      <c r="PDZ120" s="196"/>
      <c r="PEA120" s="195"/>
      <c r="PEB120" s="195"/>
      <c r="PEC120" s="195"/>
      <c r="PED120" s="18"/>
      <c r="PEE120" s="19"/>
      <c r="PEF120" s="19"/>
      <c r="PEG120" s="19"/>
      <c r="PEH120" s="19"/>
      <c r="PEI120" s="19"/>
      <c r="PEJ120" s="19"/>
      <c r="PEK120" s="19"/>
      <c r="PEL120" s="197"/>
      <c r="PEM120" s="196"/>
      <c r="PEN120" s="196"/>
      <c r="PEO120" s="195"/>
      <c r="PEP120" s="196"/>
      <c r="PEQ120" s="195"/>
      <c r="PER120" s="195"/>
      <c r="PES120" s="195"/>
      <c r="PET120" s="18"/>
      <c r="PEU120" s="19"/>
      <c r="PEV120" s="19"/>
      <c r="PEW120" s="19"/>
      <c r="PEX120" s="19"/>
      <c r="PEY120" s="19"/>
      <c r="PEZ120" s="19"/>
      <c r="PFA120" s="19"/>
      <c r="PFB120" s="197"/>
      <c r="PFC120" s="196"/>
      <c r="PFD120" s="196"/>
      <c r="PFE120" s="195"/>
      <c r="PFF120" s="196"/>
      <c r="PFG120" s="195"/>
      <c r="PFH120" s="195"/>
      <c r="PFI120" s="195"/>
      <c r="PFJ120" s="18"/>
      <c r="PFK120" s="19"/>
      <c r="PFL120" s="19"/>
      <c r="PFM120" s="19"/>
      <c r="PFN120" s="19"/>
      <c r="PFO120" s="19"/>
      <c r="PFP120" s="19"/>
      <c r="PFQ120" s="19"/>
      <c r="PFR120" s="197"/>
      <c r="PFS120" s="196"/>
      <c r="PFT120" s="196"/>
      <c r="PFU120" s="195"/>
      <c r="PFV120" s="196"/>
      <c r="PFW120" s="195"/>
      <c r="PFX120" s="195"/>
      <c r="PFY120" s="195"/>
      <c r="PFZ120" s="18"/>
      <c r="PGA120" s="19"/>
      <c r="PGB120" s="19"/>
      <c r="PGC120" s="19"/>
      <c r="PGD120" s="19"/>
      <c r="PGE120" s="19"/>
      <c r="PGF120" s="19"/>
      <c r="PGG120" s="19"/>
      <c r="PGH120" s="197"/>
      <c r="PGI120" s="196"/>
      <c r="PGJ120" s="196"/>
      <c r="PGK120" s="195"/>
      <c r="PGL120" s="196"/>
      <c r="PGM120" s="195"/>
      <c r="PGN120" s="195"/>
      <c r="PGO120" s="195"/>
      <c r="PGP120" s="18"/>
      <c r="PGQ120" s="19"/>
      <c r="PGR120" s="19"/>
      <c r="PGS120" s="19"/>
      <c r="PGT120" s="19"/>
      <c r="PGU120" s="19"/>
      <c r="PGV120" s="19"/>
      <c r="PGW120" s="19"/>
      <c r="PGX120" s="197"/>
      <c r="PGY120" s="196"/>
      <c r="PGZ120" s="196"/>
      <c r="PHA120" s="195"/>
      <c r="PHB120" s="196"/>
      <c r="PHC120" s="195"/>
      <c r="PHD120" s="195"/>
      <c r="PHE120" s="195"/>
      <c r="PHF120" s="18"/>
      <c r="PHG120" s="19"/>
      <c r="PHH120" s="19"/>
      <c r="PHI120" s="19"/>
      <c r="PHJ120" s="19"/>
      <c r="PHK120" s="19"/>
      <c r="PHL120" s="19"/>
      <c r="PHM120" s="19"/>
      <c r="PHN120" s="197"/>
      <c r="PHO120" s="196"/>
      <c r="PHP120" s="196"/>
      <c r="PHQ120" s="195"/>
      <c r="PHR120" s="196"/>
      <c r="PHS120" s="195"/>
      <c r="PHT120" s="195"/>
      <c r="PHU120" s="195"/>
      <c r="PHV120" s="18"/>
      <c r="PHW120" s="19"/>
      <c r="PHX120" s="19"/>
      <c r="PHY120" s="19"/>
      <c r="PHZ120" s="19"/>
      <c r="PIA120" s="19"/>
      <c r="PIB120" s="19"/>
      <c r="PIC120" s="19"/>
      <c r="PID120" s="197"/>
      <c r="PIE120" s="196"/>
      <c r="PIF120" s="196"/>
      <c r="PIG120" s="195"/>
      <c r="PIH120" s="196"/>
      <c r="PII120" s="195"/>
      <c r="PIJ120" s="195"/>
      <c r="PIK120" s="195"/>
      <c r="PIL120" s="18"/>
      <c r="PIM120" s="19"/>
      <c r="PIN120" s="19"/>
      <c r="PIO120" s="19"/>
      <c r="PIP120" s="19"/>
      <c r="PIQ120" s="19"/>
      <c r="PIR120" s="19"/>
      <c r="PIS120" s="19"/>
      <c r="PIT120" s="197"/>
      <c r="PIU120" s="196"/>
      <c r="PIV120" s="196"/>
      <c r="PIW120" s="195"/>
      <c r="PIX120" s="196"/>
      <c r="PIY120" s="195"/>
      <c r="PIZ120" s="195"/>
      <c r="PJA120" s="195"/>
      <c r="PJB120" s="18"/>
      <c r="PJC120" s="19"/>
      <c r="PJD120" s="19"/>
      <c r="PJE120" s="19"/>
      <c r="PJF120" s="19"/>
      <c r="PJG120" s="19"/>
      <c r="PJH120" s="19"/>
      <c r="PJI120" s="19"/>
      <c r="PJJ120" s="197"/>
      <c r="PJK120" s="196"/>
      <c r="PJL120" s="196"/>
      <c r="PJM120" s="195"/>
      <c r="PJN120" s="196"/>
      <c r="PJO120" s="195"/>
      <c r="PJP120" s="195"/>
      <c r="PJQ120" s="195"/>
      <c r="PJR120" s="18"/>
      <c r="PJS120" s="19"/>
      <c r="PJT120" s="19"/>
      <c r="PJU120" s="19"/>
      <c r="PJV120" s="19"/>
      <c r="PJW120" s="19"/>
      <c r="PJX120" s="19"/>
      <c r="PJY120" s="19"/>
      <c r="PJZ120" s="197"/>
      <c r="PKA120" s="196"/>
      <c r="PKB120" s="196"/>
      <c r="PKC120" s="195"/>
      <c r="PKD120" s="196"/>
      <c r="PKE120" s="195"/>
      <c r="PKF120" s="195"/>
      <c r="PKG120" s="195"/>
      <c r="PKH120" s="18"/>
      <c r="PKI120" s="19"/>
      <c r="PKJ120" s="19"/>
      <c r="PKK120" s="19"/>
      <c r="PKL120" s="19"/>
      <c r="PKM120" s="19"/>
      <c r="PKN120" s="19"/>
      <c r="PKO120" s="19"/>
      <c r="PKP120" s="197"/>
      <c r="PKQ120" s="196"/>
      <c r="PKR120" s="196"/>
      <c r="PKS120" s="195"/>
      <c r="PKT120" s="196"/>
      <c r="PKU120" s="195"/>
      <c r="PKV120" s="195"/>
      <c r="PKW120" s="195"/>
      <c r="PKX120" s="18"/>
      <c r="PKY120" s="19"/>
      <c r="PKZ120" s="19"/>
      <c r="PLA120" s="19"/>
      <c r="PLB120" s="19"/>
      <c r="PLC120" s="19"/>
      <c r="PLD120" s="19"/>
      <c r="PLE120" s="19"/>
      <c r="PLF120" s="197"/>
      <c r="PLG120" s="196"/>
      <c r="PLH120" s="196"/>
      <c r="PLI120" s="195"/>
      <c r="PLJ120" s="196"/>
      <c r="PLK120" s="195"/>
      <c r="PLL120" s="195"/>
      <c r="PLM120" s="195"/>
      <c r="PLN120" s="18"/>
      <c r="PLO120" s="19"/>
      <c r="PLP120" s="19"/>
      <c r="PLQ120" s="19"/>
      <c r="PLR120" s="19"/>
      <c r="PLS120" s="19"/>
      <c r="PLT120" s="19"/>
      <c r="PLU120" s="19"/>
      <c r="PLV120" s="197"/>
      <c r="PLW120" s="196"/>
      <c r="PLX120" s="196"/>
      <c r="PLY120" s="195"/>
      <c r="PLZ120" s="196"/>
      <c r="PMA120" s="195"/>
      <c r="PMB120" s="195"/>
      <c r="PMC120" s="195"/>
      <c r="PMD120" s="18"/>
      <c r="PME120" s="19"/>
      <c r="PMF120" s="19"/>
      <c r="PMG120" s="19"/>
      <c r="PMH120" s="19"/>
      <c r="PMI120" s="19"/>
      <c r="PMJ120" s="19"/>
      <c r="PMK120" s="19"/>
      <c r="PML120" s="197"/>
      <c r="PMM120" s="196"/>
      <c r="PMN120" s="196"/>
      <c r="PMO120" s="195"/>
      <c r="PMP120" s="196"/>
      <c r="PMQ120" s="195"/>
      <c r="PMR120" s="195"/>
      <c r="PMS120" s="195"/>
      <c r="PMT120" s="18"/>
      <c r="PMU120" s="19"/>
      <c r="PMV120" s="19"/>
      <c r="PMW120" s="19"/>
      <c r="PMX120" s="19"/>
      <c r="PMY120" s="19"/>
      <c r="PMZ120" s="19"/>
      <c r="PNA120" s="19"/>
      <c r="PNB120" s="197"/>
      <c r="PNC120" s="196"/>
      <c r="PND120" s="196"/>
      <c r="PNE120" s="195"/>
      <c r="PNF120" s="196"/>
      <c r="PNG120" s="195"/>
      <c r="PNH120" s="195"/>
      <c r="PNI120" s="195"/>
      <c r="PNJ120" s="18"/>
      <c r="PNK120" s="19"/>
      <c r="PNL120" s="19"/>
      <c r="PNM120" s="19"/>
      <c r="PNN120" s="19"/>
      <c r="PNO120" s="19"/>
      <c r="PNP120" s="19"/>
      <c r="PNQ120" s="19"/>
      <c r="PNR120" s="197"/>
      <c r="PNS120" s="196"/>
      <c r="PNT120" s="196"/>
      <c r="PNU120" s="195"/>
      <c r="PNV120" s="196"/>
      <c r="PNW120" s="195"/>
      <c r="PNX120" s="195"/>
      <c r="PNY120" s="195"/>
      <c r="PNZ120" s="18"/>
      <c r="POA120" s="19"/>
      <c r="POB120" s="19"/>
      <c r="POC120" s="19"/>
      <c r="POD120" s="19"/>
      <c r="POE120" s="19"/>
      <c r="POF120" s="19"/>
      <c r="POG120" s="19"/>
      <c r="POH120" s="197"/>
      <c r="POI120" s="196"/>
      <c r="POJ120" s="196"/>
      <c r="POK120" s="195"/>
      <c r="POL120" s="196"/>
      <c r="POM120" s="195"/>
      <c r="PON120" s="195"/>
      <c r="POO120" s="195"/>
      <c r="POP120" s="18"/>
      <c r="POQ120" s="19"/>
      <c r="POR120" s="19"/>
      <c r="POS120" s="19"/>
      <c r="POT120" s="19"/>
      <c r="POU120" s="19"/>
      <c r="POV120" s="19"/>
      <c r="POW120" s="19"/>
      <c r="POX120" s="197"/>
      <c r="POY120" s="196"/>
      <c r="POZ120" s="196"/>
      <c r="PPA120" s="195"/>
      <c r="PPB120" s="196"/>
      <c r="PPC120" s="195"/>
      <c r="PPD120" s="195"/>
      <c r="PPE120" s="195"/>
      <c r="PPF120" s="18"/>
      <c r="PPG120" s="19"/>
      <c r="PPH120" s="19"/>
      <c r="PPI120" s="19"/>
      <c r="PPJ120" s="19"/>
      <c r="PPK120" s="19"/>
      <c r="PPL120" s="19"/>
      <c r="PPM120" s="19"/>
      <c r="PPN120" s="197"/>
      <c r="PPO120" s="196"/>
      <c r="PPP120" s="196"/>
      <c r="PPQ120" s="195"/>
      <c r="PPR120" s="196"/>
      <c r="PPS120" s="195"/>
      <c r="PPT120" s="195"/>
      <c r="PPU120" s="195"/>
      <c r="PPV120" s="18"/>
      <c r="PPW120" s="19"/>
      <c r="PPX120" s="19"/>
      <c r="PPY120" s="19"/>
      <c r="PPZ120" s="19"/>
      <c r="PQA120" s="19"/>
      <c r="PQB120" s="19"/>
      <c r="PQC120" s="19"/>
      <c r="PQD120" s="197"/>
      <c r="PQE120" s="196"/>
      <c r="PQF120" s="196"/>
      <c r="PQG120" s="195"/>
      <c r="PQH120" s="196"/>
      <c r="PQI120" s="195"/>
      <c r="PQJ120" s="195"/>
      <c r="PQK120" s="195"/>
      <c r="PQL120" s="18"/>
      <c r="PQM120" s="19"/>
      <c r="PQN120" s="19"/>
      <c r="PQO120" s="19"/>
      <c r="PQP120" s="19"/>
      <c r="PQQ120" s="19"/>
      <c r="PQR120" s="19"/>
      <c r="PQS120" s="19"/>
      <c r="PQT120" s="197"/>
      <c r="PQU120" s="196"/>
      <c r="PQV120" s="196"/>
      <c r="PQW120" s="195"/>
      <c r="PQX120" s="196"/>
      <c r="PQY120" s="195"/>
      <c r="PQZ120" s="195"/>
      <c r="PRA120" s="195"/>
      <c r="PRB120" s="18"/>
      <c r="PRC120" s="19"/>
      <c r="PRD120" s="19"/>
      <c r="PRE120" s="19"/>
      <c r="PRF120" s="19"/>
      <c r="PRG120" s="19"/>
      <c r="PRH120" s="19"/>
      <c r="PRI120" s="19"/>
      <c r="PRJ120" s="197"/>
      <c r="PRK120" s="196"/>
      <c r="PRL120" s="196"/>
      <c r="PRM120" s="195"/>
      <c r="PRN120" s="196"/>
      <c r="PRO120" s="195"/>
      <c r="PRP120" s="195"/>
      <c r="PRQ120" s="195"/>
      <c r="PRR120" s="18"/>
      <c r="PRS120" s="19"/>
      <c r="PRT120" s="19"/>
      <c r="PRU120" s="19"/>
      <c r="PRV120" s="19"/>
      <c r="PRW120" s="19"/>
      <c r="PRX120" s="19"/>
      <c r="PRY120" s="19"/>
      <c r="PRZ120" s="197"/>
      <c r="PSA120" s="196"/>
      <c r="PSB120" s="196"/>
      <c r="PSC120" s="195"/>
      <c r="PSD120" s="196"/>
      <c r="PSE120" s="195"/>
      <c r="PSF120" s="195"/>
      <c r="PSG120" s="195"/>
      <c r="PSH120" s="18"/>
      <c r="PSI120" s="19"/>
      <c r="PSJ120" s="19"/>
      <c r="PSK120" s="19"/>
      <c r="PSL120" s="19"/>
      <c r="PSM120" s="19"/>
      <c r="PSN120" s="19"/>
      <c r="PSO120" s="19"/>
      <c r="PSP120" s="197"/>
      <c r="PSQ120" s="196"/>
      <c r="PSR120" s="196"/>
      <c r="PSS120" s="195"/>
      <c r="PST120" s="196"/>
      <c r="PSU120" s="195"/>
      <c r="PSV120" s="195"/>
      <c r="PSW120" s="195"/>
      <c r="PSX120" s="18"/>
      <c r="PSY120" s="19"/>
      <c r="PSZ120" s="19"/>
      <c r="PTA120" s="19"/>
      <c r="PTB120" s="19"/>
      <c r="PTC120" s="19"/>
      <c r="PTD120" s="19"/>
      <c r="PTE120" s="19"/>
      <c r="PTF120" s="197"/>
      <c r="PTG120" s="196"/>
      <c r="PTH120" s="196"/>
      <c r="PTI120" s="195"/>
      <c r="PTJ120" s="196"/>
      <c r="PTK120" s="195"/>
      <c r="PTL120" s="195"/>
      <c r="PTM120" s="195"/>
      <c r="PTN120" s="18"/>
      <c r="PTO120" s="19"/>
      <c r="PTP120" s="19"/>
      <c r="PTQ120" s="19"/>
      <c r="PTR120" s="19"/>
      <c r="PTS120" s="19"/>
      <c r="PTT120" s="19"/>
      <c r="PTU120" s="19"/>
      <c r="PTV120" s="197"/>
      <c r="PTW120" s="196"/>
      <c r="PTX120" s="196"/>
      <c r="PTY120" s="195"/>
      <c r="PTZ120" s="196"/>
      <c r="PUA120" s="195"/>
      <c r="PUB120" s="195"/>
      <c r="PUC120" s="195"/>
      <c r="PUD120" s="18"/>
      <c r="PUE120" s="19"/>
      <c r="PUF120" s="19"/>
      <c r="PUG120" s="19"/>
      <c r="PUH120" s="19"/>
      <c r="PUI120" s="19"/>
      <c r="PUJ120" s="19"/>
      <c r="PUK120" s="19"/>
      <c r="PUL120" s="197"/>
      <c r="PUM120" s="196"/>
      <c r="PUN120" s="196"/>
      <c r="PUO120" s="195"/>
      <c r="PUP120" s="196"/>
      <c r="PUQ120" s="195"/>
      <c r="PUR120" s="195"/>
      <c r="PUS120" s="195"/>
      <c r="PUT120" s="18"/>
      <c r="PUU120" s="19"/>
      <c r="PUV120" s="19"/>
      <c r="PUW120" s="19"/>
      <c r="PUX120" s="19"/>
      <c r="PUY120" s="19"/>
      <c r="PUZ120" s="19"/>
      <c r="PVA120" s="19"/>
      <c r="PVB120" s="197"/>
      <c r="PVC120" s="196"/>
      <c r="PVD120" s="196"/>
      <c r="PVE120" s="195"/>
      <c r="PVF120" s="196"/>
      <c r="PVG120" s="195"/>
      <c r="PVH120" s="195"/>
      <c r="PVI120" s="195"/>
      <c r="PVJ120" s="18"/>
      <c r="PVK120" s="19"/>
      <c r="PVL120" s="19"/>
      <c r="PVM120" s="19"/>
      <c r="PVN120" s="19"/>
      <c r="PVO120" s="19"/>
      <c r="PVP120" s="19"/>
      <c r="PVQ120" s="19"/>
      <c r="PVR120" s="197"/>
      <c r="PVS120" s="196"/>
      <c r="PVT120" s="196"/>
      <c r="PVU120" s="195"/>
      <c r="PVV120" s="196"/>
      <c r="PVW120" s="195"/>
      <c r="PVX120" s="195"/>
      <c r="PVY120" s="195"/>
      <c r="PVZ120" s="18"/>
      <c r="PWA120" s="19"/>
      <c r="PWB120" s="19"/>
      <c r="PWC120" s="19"/>
      <c r="PWD120" s="19"/>
      <c r="PWE120" s="19"/>
      <c r="PWF120" s="19"/>
      <c r="PWG120" s="19"/>
      <c r="PWH120" s="197"/>
      <c r="PWI120" s="196"/>
      <c r="PWJ120" s="196"/>
      <c r="PWK120" s="195"/>
      <c r="PWL120" s="196"/>
      <c r="PWM120" s="195"/>
      <c r="PWN120" s="195"/>
      <c r="PWO120" s="195"/>
      <c r="PWP120" s="18"/>
      <c r="PWQ120" s="19"/>
      <c r="PWR120" s="19"/>
      <c r="PWS120" s="19"/>
      <c r="PWT120" s="19"/>
      <c r="PWU120" s="19"/>
      <c r="PWV120" s="19"/>
      <c r="PWW120" s="19"/>
      <c r="PWX120" s="197"/>
      <c r="PWY120" s="196"/>
      <c r="PWZ120" s="196"/>
      <c r="PXA120" s="195"/>
      <c r="PXB120" s="196"/>
      <c r="PXC120" s="195"/>
      <c r="PXD120" s="195"/>
      <c r="PXE120" s="195"/>
      <c r="PXF120" s="18"/>
      <c r="PXG120" s="19"/>
      <c r="PXH120" s="19"/>
      <c r="PXI120" s="19"/>
      <c r="PXJ120" s="19"/>
      <c r="PXK120" s="19"/>
      <c r="PXL120" s="19"/>
      <c r="PXM120" s="19"/>
      <c r="PXN120" s="197"/>
      <c r="PXO120" s="196"/>
      <c r="PXP120" s="196"/>
      <c r="PXQ120" s="195"/>
      <c r="PXR120" s="196"/>
      <c r="PXS120" s="195"/>
      <c r="PXT120" s="195"/>
      <c r="PXU120" s="195"/>
      <c r="PXV120" s="18"/>
      <c r="PXW120" s="19"/>
      <c r="PXX120" s="19"/>
      <c r="PXY120" s="19"/>
      <c r="PXZ120" s="19"/>
      <c r="PYA120" s="19"/>
      <c r="PYB120" s="19"/>
      <c r="PYC120" s="19"/>
      <c r="PYD120" s="197"/>
      <c r="PYE120" s="196"/>
      <c r="PYF120" s="196"/>
      <c r="PYG120" s="195"/>
      <c r="PYH120" s="196"/>
      <c r="PYI120" s="195"/>
      <c r="PYJ120" s="195"/>
      <c r="PYK120" s="195"/>
      <c r="PYL120" s="18"/>
      <c r="PYM120" s="19"/>
      <c r="PYN120" s="19"/>
      <c r="PYO120" s="19"/>
      <c r="PYP120" s="19"/>
      <c r="PYQ120" s="19"/>
      <c r="PYR120" s="19"/>
      <c r="PYS120" s="19"/>
      <c r="PYT120" s="197"/>
      <c r="PYU120" s="196"/>
      <c r="PYV120" s="196"/>
      <c r="PYW120" s="195"/>
      <c r="PYX120" s="196"/>
      <c r="PYY120" s="195"/>
      <c r="PYZ120" s="195"/>
      <c r="PZA120" s="195"/>
      <c r="PZB120" s="18"/>
      <c r="PZC120" s="19"/>
      <c r="PZD120" s="19"/>
      <c r="PZE120" s="19"/>
      <c r="PZF120" s="19"/>
      <c r="PZG120" s="19"/>
      <c r="PZH120" s="19"/>
      <c r="PZI120" s="19"/>
      <c r="PZJ120" s="197"/>
      <c r="PZK120" s="196"/>
      <c r="PZL120" s="196"/>
      <c r="PZM120" s="195"/>
      <c r="PZN120" s="196"/>
      <c r="PZO120" s="195"/>
      <c r="PZP120" s="195"/>
      <c r="PZQ120" s="195"/>
      <c r="PZR120" s="18"/>
      <c r="PZS120" s="19"/>
      <c r="PZT120" s="19"/>
      <c r="PZU120" s="19"/>
      <c r="PZV120" s="19"/>
      <c r="PZW120" s="19"/>
      <c r="PZX120" s="19"/>
      <c r="PZY120" s="19"/>
      <c r="PZZ120" s="197"/>
      <c r="QAA120" s="196"/>
      <c r="QAB120" s="196"/>
      <c r="QAC120" s="195"/>
      <c r="QAD120" s="196"/>
      <c r="QAE120" s="195"/>
      <c r="QAF120" s="195"/>
      <c r="QAG120" s="195"/>
      <c r="QAH120" s="18"/>
      <c r="QAI120" s="19"/>
      <c r="QAJ120" s="19"/>
      <c r="QAK120" s="19"/>
      <c r="QAL120" s="19"/>
      <c r="QAM120" s="19"/>
      <c r="QAN120" s="19"/>
      <c r="QAO120" s="19"/>
      <c r="QAP120" s="197"/>
      <c r="QAQ120" s="196"/>
      <c r="QAR120" s="196"/>
      <c r="QAS120" s="195"/>
      <c r="QAT120" s="196"/>
      <c r="QAU120" s="195"/>
      <c r="QAV120" s="195"/>
      <c r="QAW120" s="195"/>
      <c r="QAX120" s="18"/>
      <c r="QAY120" s="19"/>
      <c r="QAZ120" s="19"/>
      <c r="QBA120" s="19"/>
      <c r="QBB120" s="19"/>
      <c r="QBC120" s="19"/>
      <c r="QBD120" s="19"/>
      <c r="QBE120" s="19"/>
      <c r="QBF120" s="197"/>
      <c r="QBG120" s="196"/>
      <c r="QBH120" s="196"/>
      <c r="QBI120" s="195"/>
      <c r="QBJ120" s="196"/>
      <c r="QBK120" s="195"/>
      <c r="QBL120" s="195"/>
      <c r="QBM120" s="195"/>
      <c r="QBN120" s="18"/>
      <c r="QBO120" s="19"/>
      <c r="QBP120" s="19"/>
      <c r="QBQ120" s="19"/>
      <c r="QBR120" s="19"/>
      <c r="QBS120" s="19"/>
      <c r="QBT120" s="19"/>
      <c r="QBU120" s="19"/>
      <c r="QBV120" s="197"/>
      <c r="QBW120" s="196"/>
      <c r="QBX120" s="196"/>
      <c r="QBY120" s="195"/>
      <c r="QBZ120" s="196"/>
      <c r="QCA120" s="195"/>
      <c r="QCB120" s="195"/>
      <c r="QCC120" s="195"/>
      <c r="QCD120" s="18"/>
      <c r="QCE120" s="19"/>
      <c r="QCF120" s="19"/>
      <c r="QCG120" s="19"/>
      <c r="QCH120" s="19"/>
      <c r="QCI120" s="19"/>
      <c r="QCJ120" s="19"/>
      <c r="QCK120" s="19"/>
      <c r="QCL120" s="197"/>
      <c r="QCM120" s="196"/>
      <c r="QCN120" s="196"/>
      <c r="QCO120" s="195"/>
      <c r="QCP120" s="196"/>
      <c r="QCQ120" s="195"/>
      <c r="QCR120" s="195"/>
      <c r="QCS120" s="195"/>
      <c r="QCT120" s="18"/>
      <c r="QCU120" s="19"/>
      <c r="QCV120" s="19"/>
      <c r="QCW120" s="19"/>
      <c r="QCX120" s="19"/>
      <c r="QCY120" s="19"/>
      <c r="QCZ120" s="19"/>
      <c r="QDA120" s="19"/>
      <c r="QDB120" s="197"/>
      <c r="QDC120" s="196"/>
      <c r="QDD120" s="196"/>
      <c r="QDE120" s="195"/>
      <c r="QDF120" s="196"/>
      <c r="QDG120" s="195"/>
      <c r="QDH120" s="195"/>
      <c r="QDI120" s="195"/>
      <c r="QDJ120" s="18"/>
      <c r="QDK120" s="19"/>
      <c r="QDL120" s="19"/>
      <c r="QDM120" s="19"/>
      <c r="QDN120" s="19"/>
      <c r="QDO120" s="19"/>
      <c r="QDP120" s="19"/>
      <c r="QDQ120" s="19"/>
      <c r="QDR120" s="197"/>
      <c r="QDS120" s="196"/>
      <c r="QDT120" s="196"/>
      <c r="QDU120" s="195"/>
      <c r="QDV120" s="196"/>
      <c r="QDW120" s="195"/>
      <c r="QDX120" s="195"/>
      <c r="QDY120" s="195"/>
      <c r="QDZ120" s="18"/>
      <c r="QEA120" s="19"/>
      <c r="QEB120" s="19"/>
      <c r="QEC120" s="19"/>
      <c r="QED120" s="19"/>
      <c r="QEE120" s="19"/>
      <c r="QEF120" s="19"/>
      <c r="QEG120" s="19"/>
      <c r="QEH120" s="197"/>
      <c r="QEI120" s="196"/>
      <c r="QEJ120" s="196"/>
      <c r="QEK120" s="195"/>
      <c r="QEL120" s="196"/>
      <c r="QEM120" s="195"/>
      <c r="QEN120" s="195"/>
      <c r="QEO120" s="195"/>
      <c r="QEP120" s="18"/>
      <c r="QEQ120" s="19"/>
      <c r="QER120" s="19"/>
      <c r="QES120" s="19"/>
      <c r="QET120" s="19"/>
      <c r="QEU120" s="19"/>
      <c r="QEV120" s="19"/>
      <c r="QEW120" s="19"/>
      <c r="QEX120" s="197"/>
      <c r="QEY120" s="196"/>
      <c r="QEZ120" s="196"/>
      <c r="QFA120" s="195"/>
      <c r="QFB120" s="196"/>
      <c r="QFC120" s="195"/>
      <c r="QFD120" s="195"/>
      <c r="QFE120" s="195"/>
      <c r="QFF120" s="18"/>
      <c r="QFG120" s="19"/>
      <c r="QFH120" s="19"/>
      <c r="QFI120" s="19"/>
      <c r="QFJ120" s="19"/>
      <c r="QFK120" s="19"/>
      <c r="QFL120" s="19"/>
      <c r="QFM120" s="19"/>
      <c r="QFN120" s="197"/>
      <c r="QFO120" s="196"/>
      <c r="QFP120" s="196"/>
      <c r="QFQ120" s="195"/>
      <c r="QFR120" s="196"/>
      <c r="QFS120" s="195"/>
      <c r="QFT120" s="195"/>
      <c r="QFU120" s="195"/>
      <c r="QFV120" s="18"/>
      <c r="QFW120" s="19"/>
      <c r="QFX120" s="19"/>
      <c r="QFY120" s="19"/>
      <c r="QFZ120" s="19"/>
      <c r="QGA120" s="19"/>
      <c r="QGB120" s="19"/>
      <c r="QGC120" s="19"/>
      <c r="QGD120" s="197"/>
      <c r="QGE120" s="196"/>
      <c r="QGF120" s="196"/>
      <c r="QGG120" s="195"/>
      <c r="QGH120" s="196"/>
      <c r="QGI120" s="195"/>
      <c r="QGJ120" s="195"/>
      <c r="QGK120" s="195"/>
      <c r="QGL120" s="18"/>
      <c r="QGM120" s="19"/>
      <c r="QGN120" s="19"/>
      <c r="QGO120" s="19"/>
      <c r="QGP120" s="19"/>
      <c r="QGQ120" s="19"/>
      <c r="QGR120" s="19"/>
      <c r="QGS120" s="19"/>
      <c r="QGT120" s="197"/>
      <c r="QGU120" s="196"/>
      <c r="QGV120" s="196"/>
      <c r="QGW120" s="195"/>
      <c r="QGX120" s="196"/>
      <c r="QGY120" s="195"/>
      <c r="QGZ120" s="195"/>
      <c r="QHA120" s="195"/>
      <c r="QHB120" s="18"/>
      <c r="QHC120" s="19"/>
      <c r="QHD120" s="19"/>
      <c r="QHE120" s="19"/>
      <c r="QHF120" s="19"/>
      <c r="QHG120" s="19"/>
      <c r="QHH120" s="19"/>
      <c r="QHI120" s="19"/>
      <c r="QHJ120" s="197"/>
      <c r="QHK120" s="196"/>
      <c r="QHL120" s="196"/>
      <c r="QHM120" s="195"/>
      <c r="QHN120" s="196"/>
      <c r="QHO120" s="195"/>
      <c r="QHP120" s="195"/>
      <c r="QHQ120" s="195"/>
      <c r="QHR120" s="18"/>
      <c r="QHS120" s="19"/>
      <c r="QHT120" s="19"/>
      <c r="QHU120" s="19"/>
      <c r="QHV120" s="19"/>
      <c r="QHW120" s="19"/>
      <c r="QHX120" s="19"/>
      <c r="QHY120" s="19"/>
      <c r="QHZ120" s="197"/>
      <c r="QIA120" s="196"/>
      <c r="QIB120" s="196"/>
      <c r="QIC120" s="195"/>
      <c r="QID120" s="196"/>
      <c r="QIE120" s="195"/>
      <c r="QIF120" s="195"/>
      <c r="QIG120" s="195"/>
      <c r="QIH120" s="18"/>
      <c r="QII120" s="19"/>
      <c r="QIJ120" s="19"/>
      <c r="QIK120" s="19"/>
      <c r="QIL120" s="19"/>
      <c r="QIM120" s="19"/>
      <c r="QIN120" s="19"/>
      <c r="QIO120" s="19"/>
      <c r="QIP120" s="197"/>
      <c r="QIQ120" s="196"/>
      <c r="QIR120" s="196"/>
      <c r="QIS120" s="195"/>
      <c r="QIT120" s="196"/>
      <c r="QIU120" s="195"/>
      <c r="QIV120" s="195"/>
      <c r="QIW120" s="195"/>
      <c r="QIX120" s="18"/>
      <c r="QIY120" s="19"/>
      <c r="QIZ120" s="19"/>
      <c r="QJA120" s="19"/>
      <c r="QJB120" s="19"/>
      <c r="QJC120" s="19"/>
      <c r="QJD120" s="19"/>
      <c r="QJE120" s="19"/>
      <c r="QJF120" s="197"/>
      <c r="QJG120" s="196"/>
      <c r="QJH120" s="196"/>
      <c r="QJI120" s="195"/>
      <c r="QJJ120" s="196"/>
      <c r="QJK120" s="195"/>
      <c r="QJL120" s="195"/>
      <c r="QJM120" s="195"/>
      <c r="QJN120" s="18"/>
      <c r="QJO120" s="19"/>
      <c r="QJP120" s="19"/>
      <c r="QJQ120" s="19"/>
      <c r="QJR120" s="19"/>
      <c r="QJS120" s="19"/>
      <c r="QJT120" s="19"/>
      <c r="QJU120" s="19"/>
      <c r="QJV120" s="197"/>
      <c r="QJW120" s="196"/>
      <c r="QJX120" s="196"/>
      <c r="QJY120" s="195"/>
      <c r="QJZ120" s="196"/>
      <c r="QKA120" s="195"/>
      <c r="QKB120" s="195"/>
      <c r="QKC120" s="195"/>
      <c r="QKD120" s="18"/>
      <c r="QKE120" s="19"/>
      <c r="QKF120" s="19"/>
      <c r="QKG120" s="19"/>
      <c r="QKH120" s="19"/>
      <c r="QKI120" s="19"/>
      <c r="QKJ120" s="19"/>
      <c r="QKK120" s="19"/>
      <c r="QKL120" s="197"/>
      <c r="QKM120" s="196"/>
      <c r="QKN120" s="196"/>
      <c r="QKO120" s="195"/>
      <c r="QKP120" s="196"/>
      <c r="QKQ120" s="195"/>
      <c r="QKR120" s="195"/>
      <c r="QKS120" s="195"/>
      <c r="QKT120" s="18"/>
      <c r="QKU120" s="19"/>
      <c r="QKV120" s="19"/>
      <c r="QKW120" s="19"/>
      <c r="QKX120" s="19"/>
      <c r="QKY120" s="19"/>
      <c r="QKZ120" s="19"/>
      <c r="QLA120" s="19"/>
      <c r="QLB120" s="197"/>
      <c r="QLC120" s="196"/>
      <c r="QLD120" s="196"/>
      <c r="QLE120" s="195"/>
      <c r="QLF120" s="196"/>
      <c r="QLG120" s="195"/>
      <c r="QLH120" s="195"/>
      <c r="QLI120" s="195"/>
      <c r="QLJ120" s="18"/>
      <c r="QLK120" s="19"/>
      <c r="QLL120" s="19"/>
      <c r="QLM120" s="19"/>
      <c r="QLN120" s="19"/>
      <c r="QLO120" s="19"/>
      <c r="QLP120" s="19"/>
      <c r="QLQ120" s="19"/>
      <c r="QLR120" s="197"/>
      <c r="QLS120" s="196"/>
      <c r="QLT120" s="196"/>
      <c r="QLU120" s="195"/>
      <c r="QLV120" s="196"/>
      <c r="QLW120" s="195"/>
      <c r="QLX120" s="195"/>
      <c r="QLY120" s="195"/>
      <c r="QLZ120" s="18"/>
      <c r="QMA120" s="19"/>
      <c r="QMB120" s="19"/>
      <c r="QMC120" s="19"/>
      <c r="QMD120" s="19"/>
      <c r="QME120" s="19"/>
      <c r="QMF120" s="19"/>
      <c r="QMG120" s="19"/>
      <c r="QMH120" s="197"/>
      <c r="QMI120" s="196"/>
      <c r="QMJ120" s="196"/>
      <c r="QMK120" s="195"/>
      <c r="QML120" s="196"/>
      <c r="QMM120" s="195"/>
      <c r="QMN120" s="195"/>
      <c r="QMO120" s="195"/>
      <c r="QMP120" s="18"/>
      <c r="QMQ120" s="19"/>
      <c r="QMR120" s="19"/>
      <c r="QMS120" s="19"/>
      <c r="QMT120" s="19"/>
      <c r="QMU120" s="19"/>
      <c r="QMV120" s="19"/>
      <c r="QMW120" s="19"/>
      <c r="QMX120" s="197"/>
      <c r="QMY120" s="196"/>
      <c r="QMZ120" s="196"/>
      <c r="QNA120" s="195"/>
      <c r="QNB120" s="196"/>
      <c r="QNC120" s="195"/>
      <c r="QND120" s="195"/>
      <c r="QNE120" s="195"/>
      <c r="QNF120" s="18"/>
      <c r="QNG120" s="19"/>
      <c r="QNH120" s="19"/>
      <c r="QNI120" s="19"/>
      <c r="QNJ120" s="19"/>
      <c r="QNK120" s="19"/>
      <c r="QNL120" s="19"/>
      <c r="QNM120" s="19"/>
      <c r="QNN120" s="197"/>
      <c r="QNO120" s="196"/>
      <c r="QNP120" s="196"/>
      <c r="QNQ120" s="195"/>
      <c r="QNR120" s="196"/>
      <c r="QNS120" s="195"/>
      <c r="QNT120" s="195"/>
      <c r="QNU120" s="195"/>
      <c r="QNV120" s="18"/>
      <c r="QNW120" s="19"/>
      <c r="QNX120" s="19"/>
      <c r="QNY120" s="19"/>
      <c r="QNZ120" s="19"/>
      <c r="QOA120" s="19"/>
      <c r="QOB120" s="19"/>
      <c r="QOC120" s="19"/>
      <c r="QOD120" s="197"/>
      <c r="QOE120" s="196"/>
      <c r="QOF120" s="196"/>
      <c r="QOG120" s="195"/>
      <c r="QOH120" s="196"/>
      <c r="QOI120" s="195"/>
      <c r="QOJ120" s="195"/>
      <c r="QOK120" s="195"/>
      <c r="QOL120" s="18"/>
      <c r="QOM120" s="19"/>
      <c r="QON120" s="19"/>
      <c r="QOO120" s="19"/>
      <c r="QOP120" s="19"/>
      <c r="QOQ120" s="19"/>
      <c r="QOR120" s="19"/>
      <c r="QOS120" s="19"/>
      <c r="QOT120" s="197"/>
      <c r="QOU120" s="196"/>
      <c r="QOV120" s="196"/>
      <c r="QOW120" s="195"/>
      <c r="QOX120" s="196"/>
      <c r="QOY120" s="195"/>
      <c r="QOZ120" s="195"/>
      <c r="QPA120" s="195"/>
      <c r="QPB120" s="18"/>
      <c r="QPC120" s="19"/>
      <c r="QPD120" s="19"/>
      <c r="QPE120" s="19"/>
      <c r="QPF120" s="19"/>
      <c r="QPG120" s="19"/>
      <c r="QPH120" s="19"/>
      <c r="QPI120" s="19"/>
      <c r="QPJ120" s="197"/>
      <c r="QPK120" s="196"/>
      <c r="QPL120" s="196"/>
      <c r="QPM120" s="195"/>
      <c r="QPN120" s="196"/>
      <c r="QPO120" s="195"/>
      <c r="QPP120" s="195"/>
      <c r="QPQ120" s="195"/>
      <c r="QPR120" s="18"/>
      <c r="QPS120" s="19"/>
      <c r="QPT120" s="19"/>
      <c r="QPU120" s="19"/>
      <c r="QPV120" s="19"/>
      <c r="QPW120" s="19"/>
      <c r="QPX120" s="19"/>
      <c r="QPY120" s="19"/>
      <c r="QPZ120" s="197"/>
      <c r="QQA120" s="196"/>
      <c r="QQB120" s="196"/>
      <c r="QQC120" s="195"/>
      <c r="QQD120" s="196"/>
      <c r="QQE120" s="195"/>
      <c r="QQF120" s="195"/>
      <c r="QQG120" s="195"/>
      <c r="QQH120" s="18"/>
      <c r="QQI120" s="19"/>
      <c r="QQJ120" s="19"/>
      <c r="QQK120" s="19"/>
      <c r="QQL120" s="19"/>
      <c r="QQM120" s="19"/>
      <c r="QQN120" s="19"/>
      <c r="QQO120" s="19"/>
      <c r="QQP120" s="197"/>
      <c r="QQQ120" s="196"/>
      <c r="QQR120" s="196"/>
      <c r="QQS120" s="195"/>
      <c r="QQT120" s="196"/>
      <c r="QQU120" s="195"/>
      <c r="QQV120" s="195"/>
      <c r="QQW120" s="195"/>
      <c r="QQX120" s="18"/>
      <c r="QQY120" s="19"/>
      <c r="QQZ120" s="19"/>
      <c r="QRA120" s="19"/>
      <c r="QRB120" s="19"/>
      <c r="QRC120" s="19"/>
      <c r="QRD120" s="19"/>
      <c r="QRE120" s="19"/>
      <c r="QRF120" s="197"/>
      <c r="QRG120" s="196"/>
      <c r="QRH120" s="196"/>
      <c r="QRI120" s="195"/>
      <c r="QRJ120" s="196"/>
      <c r="QRK120" s="195"/>
      <c r="QRL120" s="195"/>
      <c r="QRM120" s="195"/>
      <c r="QRN120" s="18"/>
      <c r="QRO120" s="19"/>
      <c r="QRP120" s="19"/>
      <c r="QRQ120" s="19"/>
      <c r="QRR120" s="19"/>
      <c r="QRS120" s="19"/>
      <c r="QRT120" s="19"/>
      <c r="QRU120" s="19"/>
      <c r="QRV120" s="197"/>
      <c r="QRW120" s="196"/>
      <c r="QRX120" s="196"/>
      <c r="QRY120" s="195"/>
      <c r="QRZ120" s="196"/>
      <c r="QSA120" s="195"/>
      <c r="QSB120" s="195"/>
      <c r="QSC120" s="195"/>
      <c r="QSD120" s="18"/>
      <c r="QSE120" s="19"/>
      <c r="QSF120" s="19"/>
      <c r="QSG120" s="19"/>
      <c r="QSH120" s="19"/>
      <c r="QSI120" s="19"/>
      <c r="QSJ120" s="19"/>
      <c r="QSK120" s="19"/>
      <c r="QSL120" s="197"/>
      <c r="QSM120" s="196"/>
      <c r="QSN120" s="196"/>
      <c r="QSO120" s="195"/>
      <c r="QSP120" s="196"/>
      <c r="QSQ120" s="195"/>
      <c r="QSR120" s="195"/>
      <c r="QSS120" s="195"/>
      <c r="QST120" s="18"/>
      <c r="QSU120" s="19"/>
      <c r="QSV120" s="19"/>
      <c r="QSW120" s="19"/>
      <c r="QSX120" s="19"/>
      <c r="QSY120" s="19"/>
      <c r="QSZ120" s="19"/>
      <c r="QTA120" s="19"/>
      <c r="QTB120" s="197"/>
      <c r="QTC120" s="196"/>
      <c r="QTD120" s="196"/>
      <c r="QTE120" s="195"/>
      <c r="QTF120" s="196"/>
      <c r="QTG120" s="195"/>
      <c r="QTH120" s="195"/>
      <c r="QTI120" s="195"/>
      <c r="QTJ120" s="18"/>
      <c r="QTK120" s="19"/>
      <c r="QTL120" s="19"/>
      <c r="QTM120" s="19"/>
      <c r="QTN120" s="19"/>
      <c r="QTO120" s="19"/>
      <c r="QTP120" s="19"/>
      <c r="QTQ120" s="19"/>
      <c r="QTR120" s="197"/>
      <c r="QTS120" s="196"/>
      <c r="QTT120" s="196"/>
      <c r="QTU120" s="195"/>
      <c r="QTV120" s="196"/>
      <c r="QTW120" s="195"/>
      <c r="QTX120" s="195"/>
      <c r="QTY120" s="195"/>
      <c r="QTZ120" s="18"/>
      <c r="QUA120" s="19"/>
      <c r="QUB120" s="19"/>
      <c r="QUC120" s="19"/>
      <c r="QUD120" s="19"/>
      <c r="QUE120" s="19"/>
      <c r="QUF120" s="19"/>
      <c r="QUG120" s="19"/>
      <c r="QUH120" s="197"/>
      <c r="QUI120" s="196"/>
      <c r="QUJ120" s="196"/>
      <c r="QUK120" s="195"/>
      <c r="QUL120" s="196"/>
      <c r="QUM120" s="195"/>
      <c r="QUN120" s="195"/>
      <c r="QUO120" s="195"/>
      <c r="QUP120" s="18"/>
      <c r="QUQ120" s="19"/>
      <c r="QUR120" s="19"/>
      <c r="QUS120" s="19"/>
      <c r="QUT120" s="19"/>
      <c r="QUU120" s="19"/>
      <c r="QUV120" s="19"/>
      <c r="QUW120" s="19"/>
      <c r="QUX120" s="197"/>
      <c r="QUY120" s="196"/>
      <c r="QUZ120" s="196"/>
      <c r="QVA120" s="195"/>
      <c r="QVB120" s="196"/>
      <c r="QVC120" s="195"/>
      <c r="QVD120" s="195"/>
      <c r="QVE120" s="195"/>
      <c r="QVF120" s="18"/>
      <c r="QVG120" s="19"/>
      <c r="QVH120" s="19"/>
      <c r="QVI120" s="19"/>
      <c r="QVJ120" s="19"/>
      <c r="QVK120" s="19"/>
      <c r="QVL120" s="19"/>
      <c r="QVM120" s="19"/>
      <c r="QVN120" s="197"/>
      <c r="QVO120" s="196"/>
      <c r="QVP120" s="196"/>
      <c r="QVQ120" s="195"/>
      <c r="QVR120" s="196"/>
      <c r="QVS120" s="195"/>
      <c r="QVT120" s="195"/>
      <c r="QVU120" s="195"/>
      <c r="QVV120" s="18"/>
      <c r="QVW120" s="19"/>
      <c r="QVX120" s="19"/>
      <c r="QVY120" s="19"/>
      <c r="QVZ120" s="19"/>
      <c r="QWA120" s="19"/>
      <c r="QWB120" s="19"/>
      <c r="QWC120" s="19"/>
      <c r="QWD120" s="197"/>
      <c r="QWE120" s="196"/>
      <c r="QWF120" s="196"/>
      <c r="QWG120" s="195"/>
      <c r="QWH120" s="196"/>
      <c r="QWI120" s="195"/>
      <c r="QWJ120" s="195"/>
      <c r="QWK120" s="195"/>
      <c r="QWL120" s="18"/>
      <c r="QWM120" s="19"/>
      <c r="QWN120" s="19"/>
      <c r="QWO120" s="19"/>
      <c r="QWP120" s="19"/>
      <c r="QWQ120" s="19"/>
      <c r="QWR120" s="19"/>
      <c r="QWS120" s="19"/>
      <c r="QWT120" s="197"/>
      <c r="QWU120" s="196"/>
      <c r="QWV120" s="196"/>
      <c r="QWW120" s="195"/>
      <c r="QWX120" s="196"/>
      <c r="QWY120" s="195"/>
      <c r="QWZ120" s="195"/>
      <c r="QXA120" s="195"/>
      <c r="QXB120" s="18"/>
      <c r="QXC120" s="19"/>
      <c r="QXD120" s="19"/>
      <c r="QXE120" s="19"/>
      <c r="QXF120" s="19"/>
      <c r="QXG120" s="19"/>
      <c r="QXH120" s="19"/>
      <c r="QXI120" s="19"/>
      <c r="QXJ120" s="197"/>
      <c r="QXK120" s="196"/>
      <c r="QXL120" s="196"/>
      <c r="QXM120" s="195"/>
      <c r="QXN120" s="196"/>
      <c r="QXO120" s="195"/>
      <c r="QXP120" s="195"/>
      <c r="QXQ120" s="195"/>
      <c r="QXR120" s="18"/>
      <c r="QXS120" s="19"/>
      <c r="QXT120" s="19"/>
      <c r="QXU120" s="19"/>
      <c r="QXV120" s="19"/>
      <c r="QXW120" s="19"/>
      <c r="QXX120" s="19"/>
      <c r="QXY120" s="19"/>
      <c r="QXZ120" s="197"/>
      <c r="QYA120" s="196"/>
      <c r="QYB120" s="196"/>
      <c r="QYC120" s="195"/>
      <c r="QYD120" s="196"/>
      <c r="QYE120" s="195"/>
      <c r="QYF120" s="195"/>
      <c r="QYG120" s="195"/>
      <c r="QYH120" s="18"/>
      <c r="QYI120" s="19"/>
      <c r="QYJ120" s="19"/>
      <c r="QYK120" s="19"/>
      <c r="QYL120" s="19"/>
      <c r="QYM120" s="19"/>
      <c r="QYN120" s="19"/>
      <c r="QYO120" s="19"/>
      <c r="QYP120" s="197"/>
      <c r="QYQ120" s="196"/>
      <c r="QYR120" s="196"/>
      <c r="QYS120" s="195"/>
      <c r="QYT120" s="196"/>
      <c r="QYU120" s="195"/>
      <c r="QYV120" s="195"/>
      <c r="QYW120" s="195"/>
      <c r="QYX120" s="18"/>
      <c r="QYY120" s="19"/>
      <c r="QYZ120" s="19"/>
      <c r="QZA120" s="19"/>
      <c r="QZB120" s="19"/>
      <c r="QZC120" s="19"/>
      <c r="QZD120" s="19"/>
      <c r="QZE120" s="19"/>
      <c r="QZF120" s="197"/>
      <c r="QZG120" s="196"/>
      <c r="QZH120" s="196"/>
      <c r="QZI120" s="195"/>
      <c r="QZJ120" s="196"/>
      <c r="QZK120" s="195"/>
      <c r="QZL120" s="195"/>
      <c r="QZM120" s="195"/>
      <c r="QZN120" s="18"/>
      <c r="QZO120" s="19"/>
      <c r="QZP120" s="19"/>
      <c r="QZQ120" s="19"/>
      <c r="QZR120" s="19"/>
      <c r="QZS120" s="19"/>
      <c r="QZT120" s="19"/>
      <c r="QZU120" s="19"/>
      <c r="QZV120" s="197"/>
      <c r="QZW120" s="196"/>
      <c r="QZX120" s="196"/>
      <c r="QZY120" s="195"/>
      <c r="QZZ120" s="196"/>
      <c r="RAA120" s="195"/>
      <c r="RAB120" s="195"/>
      <c r="RAC120" s="195"/>
      <c r="RAD120" s="18"/>
      <c r="RAE120" s="19"/>
      <c r="RAF120" s="19"/>
      <c r="RAG120" s="19"/>
      <c r="RAH120" s="19"/>
      <c r="RAI120" s="19"/>
      <c r="RAJ120" s="19"/>
      <c r="RAK120" s="19"/>
      <c r="RAL120" s="197"/>
      <c r="RAM120" s="196"/>
      <c r="RAN120" s="196"/>
      <c r="RAO120" s="195"/>
      <c r="RAP120" s="196"/>
      <c r="RAQ120" s="195"/>
      <c r="RAR120" s="195"/>
      <c r="RAS120" s="195"/>
      <c r="RAT120" s="18"/>
      <c r="RAU120" s="19"/>
      <c r="RAV120" s="19"/>
      <c r="RAW120" s="19"/>
      <c r="RAX120" s="19"/>
      <c r="RAY120" s="19"/>
      <c r="RAZ120" s="19"/>
      <c r="RBA120" s="19"/>
      <c r="RBB120" s="197"/>
      <c r="RBC120" s="196"/>
      <c r="RBD120" s="196"/>
      <c r="RBE120" s="195"/>
      <c r="RBF120" s="196"/>
      <c r="RBG120" s="195"/>
      <c r="RBH120" s="195"/>
      <c r="RBI120" s="195"/>
      <c r="RBJ120" s="18"/>
      <c r="RBK120" s="19"/>
      <c r="RBL120" s="19"/>
      <c r="RBM120" s="19"/>
      <c r="RBN120" s="19"/>
      <c r="RBO120" s="19"/>
      <c r="RBP120" s="19"/>
      <c r="RBQ120" s="19"/>
      <c r="RBR120" s="197"/>
      <c r="RBS120" s="196"/>
      <c r="RBT120" s="196"/>
      <c r="RBU120" s="195"/>
      <c r="RBV120" s="196"/>
      <c r="RBW120" s="195"/>
      <c r="RBX120" s="195"/>
      <c r="RBY120" s="195"/>
      <c r="RBZ120" s="18"/>
      <c r="RCA120" s="19"/>
      <c r="RCB120" s="19"/>
      <c r="RCC120" s="19"/>
      <c r="RCD120" s="19"/>
      <c r="RCE120" s="19"/>
      <c r="RCF120" s="19"/>
      <c r="RCG120" s="19"/>
      <c r="RCH120" s="197"/>
      <c r="RCI120" s="196"/>
      <c r="RCJ120" s="196"/>
      <c r="RCK120" s="195"/>
      <c r="RCL120" s="196"/>
      <c r="RCM120" s="195"/>
      <c r="RCN120" s="195"/>
      <c r="RCO120" s="195"/>
      <c r="RCP120" s="18"/>
      <c r="RCQ120" s="19"/>
      <c r="RCR120" s="19"/>
      <c r="RCS120" s="19"/>
      <c r="RCT120" s="19"/>
      <c r="RCU120" s="19"/>
      <c r="RCV120" s="19"/>
      <c r="RCW120" s="19"/>
      <c r="RCX120" s="197"/>
      <c r="RCY120" s="196"/>
      <c r="RCZ120" s="196"/>
      <c r="RDA120" s="195"/>
      <c r="RDB120" s="196"/>
      <c r="RDC120" s="195"/>
      <c r="RDD120" s="195"/>
      <c r="RDE120" s="195"/>
      <c r="RDF120" s="18"/>
      <c r="RDG120" s="19"/>
      <c r="RDH120" s="19"/>
      <c r="RDI120" s="19"/>
      <c r="RDJ120" s="19"/>
      <c r="RDK120" s="19"/>
      <c r="RDL120" s="19"/>
      <c r="RDM120" s="19"/>
      <c r="RDN120" s="197"/>
      <c r="RDO120" s="196"/>
      <c r="RDP120" s="196"/>
      <c r="RDQ120" s="195"/>
      <c r="RDR120" s="196"/>
      <c r="RDS120" s="195"/>
      <c r="RDT120" s="195"/>
      <c r="RDU120" s="195"/>
      <c r="RDV120" s="18"/>
      <c r="RDW120" s="19"/>
      <c r="RDX120" s="19"/>
      <c r="RDY120" s="19"/>
      <c r="RDZ120" s="19"/>
      <c r="REA120" s="19"/>
      <c r="REB120" s="19"/>
      <c r="REC120" s="19"/>
      <c r="RED120" s="197"/>
      <c r="REE120" s="196"/>
      <c r="REF120" s="196"/>
      <c r="REG120" s="195"/>
      <c r="REH120" s="196"/>
      <c r="REI120" s="195"/>
      <c r="REJ120" s="195"/>
      <c r="REK120" s="195"/>
      <c r="REL120" s="18"/>
      <c r="REM120" s="19"/>
      <c r="REN120" s="19"/>
      <c r="REO120" s="19"/>
      <c r="REP120" s="19"/>
      <c r="REQ120" s="19"/>
      <c r="RER120" s="19"/>
      <c r="RES120" s="19"/>
      <c r="RET120" s="197"/>
      <c r="REU120" s="196"/>
      <c r="REV120" s="196"/>
      <c r="REW120" s="195"/>
      <c r="REX120" s="196"/>
      <c r="REY120" s="195"/>
      <c r="REZ120" s="195"/>
      <c r="RFA120" s="195"/>
      <c r="RFB120" s="18"/>
      <c r="RFC120" s="19"/>
      <c r="RFD120" s="19"/>
      <c r="RFE120" s="19"/>
      <c r="RFF120" s="19"/>
      <c r="RFG120" s="19"/>
      <c r="RFH120" s="19"/>
      <c r="RFI120" s="19"/>
      <c r="RFJ120" s="197"/>
      <c r="RFK120" s="196"/>
      <c r="RFL120" s="196"/>
      <c r="RFM120" s="195"/>
      <c r="RFN120" s="196"/>
      <c r="RFO120" s="195"/>
      <c r="RFP120" s="195"/>
      <c r="RFQ120" s="195"/>
      <c r="RFR120" s="18"/>
      <c r="RFS120" s="19"/>
      <c r="RFT120" s="19"/>
      <c r="RFU120" s="19"/>
      <c r="RFV120" s="19"/>
      <c r="RFW120" s="19"/>
      <c r="RFX120" s="19"/>
      <c r="RFY120" s="19"/>
      <c r="RFZ120" s="197"/>
      <c r="RGA120" s="196"/>
      <c r="RGB120" s="196"/>
      <c r="RGC120" s="195"/>
      <c r="RGD120" s="196"/>
      <c r="RGE120" s="195"/>
      <c r="RGF120" s="195"/>
      <c r="RGG120" s="195"/>
      <c r="RGH120" s="18"/>
      <c r="RGI120" s="19"/>
      <c r="RGJ120" s="19"/>
      <c r="RGK120" s="19"/>
      <c r="RGL120" s="19"/>
      <c r="RGM120" s="19"/>
      <c r="RGN120" s="19"/>
      <c r="RGO120" s="19"/>
      <c r="RGP120" s="197"/>
      <c r="RGQ120" s="196"/>
      <c r="RGR120" s="196"/>
      <c r="RGS120" s="195"/>
      <c r="RGT120" s="196"/>
      <c r="RGU120" s="195"/>
      <c r="RGV120" s="195"/>
      <c r="RGW120" s="195"/>
      <c r="RGX120" s="18"/>
      <c r="RGY120" s="19"/>
      <c r="RGZ120" s="19"/>
      <c r="RHA120" s="19"/>
      <c r="RHB120" s="19"/>
      <c r="RHC120" s="19"/>
      <c r="RHD120" s="19"/>
      <c r="RHE120" s="19"/>
      <c r="RHF120" s="197"/>
      <c r="RHG120" s="196"/>
      <c r="RHH120" s="196"/>
      <c r="RHI120" s="195"/>
      <c r="RHJ120" s="196"/>
      <c r="RHK120" s="195"/>
      <c r="RHL120" s="195"/>
      <c r="RHM120" s="195"/>
      <c r="RHN120" s="18"/>
      <c r="RHO120" s="19"/>
      <c r="RHP120" s="19"/>
      <c r="RHQ120" s="19"/>
      <c r="RHR120" s="19"/>
      <c r="RHS120" s="19"/>
      <c r="RHT120" s="19"/>
      <c r="RHU120" s="19"/>
      <c r="RHV120" s="197"/>
      <c r="RHW120" s="196"/>
      <c r="RHX120" s="196"/>
      <c r="RHY120" s="195"/>
      <c r="RHZ120" s="196"/>
      <c r="RIA120" s="195"/>
      <c r="RIB120" s="195"/>
      <c r="RIC120" s="195"/>
      <c r="RID120" s="18"/>
      <c r="RIE120" s="19"/>
      <c r="RIF120" s="19"/>
      <c r="RIG120" s="19"/>
      <c r="RIH120" s="19"/>
      <c r="RII120" s="19"/>
      <c r="RIJ120" s="19"/>
      <c r="RIK120" s="19"/>
      <c r="RIL120" s="197"/>
      <c r="RIM120" s="196"/>
      <c r="RIN120" s="196"/>
      <c r="RIO120" s="195"/>
      <c r="RIP120" s="196"/>
      <c r="RIQ120" s="195"/>
      <c r="RIR120" s="195"/>
      <c r="RIS120" s="195"/>
      <c r="RIT120" s="18"/>
      <c r="RIU120" s="19"/>
      <c r="RIV120" s="19"/>
      <c r="RIW120" s="19"/>
      <c r="RIX120" s="19"/>
      <c r="RIY120" s="19"/>
      <c r="RIZ120" s="19"/>
      <c r="RJA120" s="19"/>
      <c r="RJB120" s="197"/>
      <c r="RJC120" s="196"/>
      <c r="RJD120" s="196"/>
      <c r="RJE120" s="195"/>
      <c r="RJF120" s="196"/>
      <c r="RJG120" s="195"/>
      <c r="RJH120" s="195"/>
      <c r="RJI120" s="195"/>
      <c r="RJJ120" s="18"/>
      <c r="RJK120" s="19"/>
      <c r="RJL120" s="19"/>
      <c r="RJM120" s="19"/>
      <c r="RJN120" s="19"/>
      <c r="RJO120" s="19"/>
      <c r="RJP120" s="19"/>
      <c r="RJQ120" s="19"/>
      <c r="RJR120" s="197"/>
      <c r="RJS120" s="196"/>
      <c r="RJT120" s="196"/>
      <c r="RJU120" s="195"/>
      <c r="RJV120" s="196"/>
      <c r="RJW120" s="195"/>
      <c r="RJX120" s="195"/>
      <c r="RJY120" s="195"/>
      <c r="RJZ120" s="18"/>
      <c r="RKA120" s="19"/>
      <c r="RKB120" s="19"/>
      <c r="RKC120" s="19"/>
      <c r="RKD120" s="19"/>
      <c r="RKE120" s="19"/>
      <c r="RKF120" s="19"/>
      <c r="RKG120" s="19"/>
      <c r="RKH120" s="197"/>
      <c r="RKI120" s="196"/>
      <c r="RKJ120" s="196"/>
      <c r="RKK120" s="195"/>
      <c r="RKL120" s="196"/>
      <c r="RKM120" s="195"/>
      <c r="RKN120" s="195"/>
      <c r="RKO120" s="195"/>
      <c r="RKP120" s="18"/>
      <c r="RKQ120" s="19"/>
      <c r="RKR120" s="19"/>
      <c r="RKS120" s="19"/>
      <c r="RKT120" s="19"/>
      <c r="RKU120" s="19"/>
      <c r="RKV120" s="19"/>
      <c r="RKW120" s="19"/>
      <c r="RKX120" s="197"/>
      <c r="RKY120" s="196"/>
      <c r="RKZ120" s="196"/>
      <c r="RLA120" s="195"/>
      <c r="RLB120" s="196"/>
      <c r="RLC120" s="195"/>
      <c r="RLD120" s="195"/>
      <c r="RLE120" s="195"/>
      <c r="RLF120" s="18"/>
      <c r="RLG120" s="19"/>
      <c r="RLH120" s="19"/>
      <c r="RLI120" s="19"/>
      <c r="RLJ120" s="19"/>
      <c r="RLK120" s="19"/>
      <c r="RLL120" s="19"/>
      <c r="RLM120" s="19"/>
      <c r="RLN120" s="197"/>
      <c r="RLO120" s="196"/>
      <c r="RLP120" s="196"/>
      <c r="RLQ120" s="195"/>
      <c r="RLR120" s="196"/>
      <c r="RLS120" s="195"/>
      <c r="RLT120" s="195"/>
      <c r="RLU120" s="195"/>
      <c r="RLV120" s="18"/>
      <c r="RLW120" s="19"/>
      <c r="RLX120" s="19"/>
      <c r="RLY120" s="19"/>
      <c r="RLZ120" s="19"/>
      <c r="RMA120" s="19"/>
      <c r="RMB120" s="19"/>
      <c r="RMC120" s="19"/>
      <c r="RMD120" s="197"/>
      <c r="RME120" s="196"/>
      <c r="RMF120" s="196"/>
      <c r="RMG120" s="195"/>
      <c r="RMH120" s="196"/>
      <c r="RMI120" s="195"/>
      <c r="RMJ120" s="195"/>
      <c r="RMK120" s="195"/>
      <c r="RML120" s="18"/>
      <c r="RMM120" s="19"/>
      <c r="RMN120" s="19"/>
      <c r="RMO120" s="19"/>
      <c r="RMP120" s="19"/>
      <c r="RMQ120" s="19"/>
      <c r="RMR120" s="19"/>
      <c r="RMS120" s="19"/>
      <c r="RMT120" s="197"/>
      <c r="RMU120" s="196"/>
      <c r="RMV120" s="196"/>
      <c r="RMW120" s="195"/>
      <c r="RMX120" s="196"/>
      <c r="RMY120" s="195"/>
      <c r="RMZ120" s="195"/>
      <c r="RNA120" s="195"/>
      <c r="RNB120" s="18"/>
      <c r="RNC120" s="19"/>
      <c r="RND120" s="19"/>
      <c r="RNE120" s="19"/>
      <c r="RNF120" s="19"/>
      <c r="RNG120" s="19"/>
      <c r="RNH120" s="19"/>
      <c r="RNI120" s="19"/>
      <c r="RNJ120" s="197"/>
      <c r="RNK120" s="196"/>
      <c r="RNL120" s="196"/>
      <c r="RNM120" s="195"/>
      <c r="RNN120" s="196"/>
      <c r="RNO120" s="195"/>
      <c r="RNP120" s="195"/>
      <c r="RNQ120" s="195"/>
      <c r="RNR120" s="18"/>
      <c r="RNS120" s="19"/>
      <c r="RNT120" s="19"/>
      <c r="RNU120" s="19"/>
      <c r="RNV120" s="19"/>
      <c r="RNW120" s="19"/>
      <c r="RNX120" s="19"/>
      <c r="RNY120" s="19"/>
      <c r="RNZ120" s="197"/>
      <c r="ROA120" s="196"/>
      <c r="ROB120" s="196"/>
      <c r="ROC120" s="195"/>
      <c r="ROD120" s="196"/>
      <c r="ROE120" s="195"/>
      <c r="ROF120" s="195"/>
      <c r="ROG120" s="195"/>
      <c r="ROH120" s="18"/>
      <c r="ROI120" s="19"/>
      <c r="ROJ120" s="19"/>
      <c r="ROK120" s="19"/>
      <c r="ROL120" s="19"/>
      <c r="ROM120" s="19"/>
      <c r="RON120" s="19"/>
      <c r="ROO120" s="19"/>
      <c r="ROP120" s="197"/>
      <c r="ROQ120" s="196"/>
      <c r="ROR120" s="196"/>
      <c r="ROS120" s="195"/>
      <c r="ROT120" s="196"/>
      <c r="ROU120" s="195"/>
      <c r="ROV120" s="195"/>
      <c r="ROW120" s="195"/>
      <c r="ROX120" s="18"/>
      <c r="ROY120" s="19"/>
      <c r="ROZ120" s="19"/>
      <c r="RPA120" s="19"/>
      <c r="RPB120" s="19"/>
      <c r="RPC120" s="19"/>
      <c r="RPD120" s="19"/>
      <c r="RPE120" s="19"/>
      <c r="RPF120" s="197"/>
      <c r="RPG120" s="196"/>
      <c r="RPH120" s="196"/>
      <c r="RPI120" s="195"/>
      <c r="RPJ120" s="196"/>
      <c r="RPK120" s="195"/>
      <c r="RPL120" s="195"/>
      <c r="RPM120" s="195"/>
      <c r="RPN120" s="18"/>
      <c r="RPO120" s="19"/>
      <c r="RPP120" s="19"/>
      <c r="RPQ120" s="19"/>
      <c r="RPR120" s="19"/>
      <c r="RPS120" s="19"/>
      <c r="RPT120" s="19"/>
      <c r="RPU120" s="19"/>
      <c r="RPV120" s="197"/>
      <c r="RPW120" s="196"/>
      <c r="RPX120" s="196"/>
      <c r="RPY120" s="195"/>
      <c r="RPZ120" s="196"/>
      <c r="RQA120" s="195"/>
      <c r="RQB120" s="195"/>
      <c r="RQC120" s="195"/>
      <c r="RQD120" s="18"/>
      <c r="RQE120" s="19"/>
      <c r="RQF120" s="19"/>
      <c r="RQG120" s="19"/>
      <c r="RQH120" s="19"/>
      <c r="RQI120" s="19"/>
      <c r="RQJ120" s="19"/>
      <c r="RQK120" s="19"/>
      <c r="RQL120" s="197"/>
      <c r="RQM120" s="196"/>
      <c r="RQN120" s="196"/>
      <c r="RQO120" s="195"/>
      <c r="RQP120" s="196"/>
      <c r="RQQ120" s="195"/>
      <c r="RQR120" s="195"/>
      <c r="RQS120" s="195"/>
      <c r="RQT120" s="18"/>
      <c r="RQU120" s="19"/>
      <c r="RQV120" s="19"/>
      <c r="RQW120" s="19"/>
      <c r="RQX120" s="19"/>
      <c r="RQY120" s="19"/>
      <c r="RQZ120" s="19"/>
      <c r="RRA120" s="19"/>
      <c r="RRB120" s="197"/>
      <c r="RRC120" s="196"/>
      <c r="RRD120" s="196"/>
      <c r="RRE120" s="195"/>
      <c r="RRF120" s="196"/>
      <c r="RRG120" s="195"/>
      <c r="RRH120" s="195"/>
      <c r="RRI120" s="195"/>
      <c r="RRJ120" s="18"/>
      <c r="RRK120" s="19"/>
      <c r="RRL120" s="19"/>
      <c r="RRM120" s="19"/>
      <c r="RRN120" s="19"/>
      <c r="RRO120" s="19"/>
      <c r="RRP120" s="19"/>
      <c r="RRQ120" s="19"/>
      <c r="RRR120" s="197"/>
      <c r="RRS120" s="196"/>
      <c r="RRT120" s="196"/>
      <c r="RRU120" s="195"/>
      <c r="RRV120" s="196"/>
      <c r="RRW120" s="195"/>
      <c r="RRX120" s="195"/>
      <c r="RRY120" s="195"/>
      <c r="RRZ120" s="18"/>
      <c r="RSA120" s="19"/>
      <c r="RSB120" s="19"/>
      <c r="RSC120" s="19"/>
      <c r="RSD120" s="19"/>
      <c r="RSE120" s="19"/>
      <c r="RSF120" s="19"/>
      <c r="RSG120" s="19"/>
      <c r="RSH120" s="197"/>
      <c r="RSI120" s="196"/>
      <c r="RSJ120" s="196"/>
      <c r="RSK120" s="195"/>
      <c r="RSL120" s="196"/>
      <c r="RSM120" s="195"/>
      <c r="RSN120" s="195"/>
      <c r="RSO120" s="195"/>
      <c r="RSP120" s="18"/>
      <c r="RSQ120" s="19"/>
      <c r="RSR120" s="19"/>
      <c r="RSS120" s="19"/>
      <c r="RST120" s="19"/>
      <c r="RSU120" s="19"/>
      <c r="RSV120" s="19"/>
      <c r="RSW120" s="19"/>
      <c r="RSX120" s="197"/>
      <c r="RSY120" s="196"/>
      <c r="RSZ120" s="196"/>
      <c r="RTA120" s="195"/>
      <c r="RTB120" s="196"/>
      <c r="RTC120" s="195"/>
      <c r="RTD120" s="195"/>
      <c r="RTE120" s="195"/>
      <c r="RTF120" s="18"/>
      <c r="RTG120" s="19"/>
      <c r="RTH120" s="19"/>
      <c r="RTI120" s="19"/>
      <c r="RTJ120" s="19"/>
      <c r="RTK120" s="19"/>
      <c r="RTL120" s="19"/>
      <c r="RTM120" s="19"/>
      <c r="RTN120" s="197"/>
      <c r="RTO120" s="196"/>
      <c r="RTP120" s="196"/>
      <c r="RTQ120" s="195"/>
      <c r="RTR120" s="196"/>
      <c r="RTS120" s="195"/>
      <c r="RTT120" s="195"/>
      <c r="RTU120" s="195"/>
      <c r="RTV120" s="18"/>
      <c r="RTW120" s="19"/>
      <c r="RTX120" s="19"/>
      <c r="RTY120" s="19"/>
      <c r="RTZ120" s="19"/>
      <c r="RUA120" s="19"/>
      <c r="RUB120" s="19"/>
      <c r="RUC120" s="19"/>
      <c r="RUD120" s="197"/>
      <c r="RUE120" s="196"/>
      <c r="RUF120" s="196"/>
      <c r="RUG120" s="195"/>
      <c r="RUH120" s="196"/>
      <c r="RUI120" s="195"/>
      <c r="RUJ120" s="195"/>
      <c r="RUK120" s="195"/>
      <c r="RUL120" s="18"/>
      <c r="RUM120" s="19"/>
      <c r="RUN120" s="19"/>
      <c r="RUO120" s="19"/>
      <c r="RUP120" s="19"/>
      <c r="RUQ120" s="19"/>
      <c r="RUR120" s="19"/>
      <c r="RUS120" s="19"/>
      <c r="RUT120" s="197"/>
      <c r="RUU120" s="196"/>
      <c r="RUV120" s="196"/>
      <c r="RUW120" s="195"/>
      <c r="RUX120" s="196"/>
      <c r="RUY120" s="195"/>
      <c r="RUZ120" s="195"/>
      <c r="RVA120" s="195"/>
      <c r="RVB120" s="18"/>
      <c r="RVC120" s="19"/>
      <c r="RVD120" s="19"/>
      <c r="RVE120" s="19"/>
      <c r="RVF120" s="19"/>
      <c r="RVG120" s="19"/>
      <c r="RVH120" s="19"/>
      <c r="RVI120" s="19"/>
      <c r="RVJ120" s="197"/>
      <c r="RVK120" s="196"/>
      <c r="RVL120" s="196"/>
      <c r="RVM120" s="195"/>
      <c r="RVN120" s="196"/>
      <c r="RVO120" s="195"/>
      <c r="RVP120" s="195"/>
      <c r="RVQ120" s="195"/>
      <c r="RVR120" s="18"/>
      <c r="RVS120" s="19"/>
      <c r="RVT120" s="19"/>
      <c r="RVU120" s="19"/>
      <c r="RVV120" s="19"/>
      <c r="RVW120" s="19"/>
      <c r="RVX120" s="19"/>
      <c r="RVY120" s="19"/>
      <c r="RVZ120" s="197"/>
      <c r="RWA120" s="196"/>
      <c r="RWB120" s="196"/>
      <c r="RWC120" s="195"/>
      <c r="RWD120" s="196"/>
      <c r="RWE120" s="195"/>
      <c r="RWF120" s="195"/>
      <c r="RWG120" s="195"/>
      <c r="RWH120" s="18"/>
      <c r="RWI120" s="19"/>
      <c r="RWJ120" s="19"/>
      <c r="RWK120" s="19"/>
      <c r="RWL120" s="19"/>
      <c r="RWM120" s="19"/>
      <c r="RWN120" s="19"/>
      <c r="RWO120" s="19"/>
      <c r="RWP120" s="197"/>
      <c r="RWQ120" s="196"/>
      <c r="RWR120" s="196"/>
      <c r="RWS120" s="195"/>
      <c r="RWT120" s="196"/>
      <c r="RWU120" s="195"/>
      <c r="RWV120" s="195"/>
      <c r="RWW120" s="195"/>
      <c r="RWX120" s="18"/>
      <c r="RWY120" s="19"/>
      <c r="RWZ120" s="19"/>
      <c r="RXA120" s="19"/>
      <c r="RXB120" s="19"/>
      <c r="RXC120" s="19"/>
      <c r="RXD120" s="19"/>
      <c r="RXE120" s="19"/>
      <c r="RXF120" s="197"/>
      <c r="RXG120" s="196"/>
      <c r="RXH120" s="196"/>
      <c r="RXI120" s="195"/>
      <c r="RXJ120" s="196"/>
      <c r="RXK120" s="195"/>
      <c r="RXL120" s="195"/>
      <c r="RXM120" s="195"/>
      <c r="RXN120" s="18"/>
      <c r="RXO120" s="19"/>
      <c r="RXP120" s="19"/>
      <c r="RXQ120" s="19"/>
      <c r="RXR120" s="19"/>
      <c r="RXS120" s="19"/>
      <c r="RXT120" s="19"/>
      <c r="RXU120" s="19"/>
      <c r="RXV120" s="197"/>
      <c r="RXW120" s="196"/>
      <c r="RXX120" s="196"/>
      <c r="RXY120" s="195"/>
      <c r="RXZ120" s="196"/>
      <c r="RYA120" s="195"/>
      <c r="RYB120" s="195"/>
      <c r="RYC120" s="195"/>
      <c r="RYD120" s="18"/>
      <c r="RYE120" s="19"/>
      <c r="RYF120" s="19"/>
      <c r="RYG120" s="19"/>
      <c r="RYH120" s="19"/>
      <c r="RYI120" s="19"/>
      <c r="RYJ120" s="19"/>
      <c r="RYK120" s="19"/>
      <c r="RYL120" s="197"/>
      <c r="RYM120" s="196"/>
      <c r="RYN120" s="196"/>
      <c r="RYO120" s="195"/>
      <c r="RYP120" s="196"/>
      <c r="RYQ120" s="195"/>
      <c r="RYR120" s="195"/>
      <c r="RYS120" s="195"/>
      <c r="RYT120" s="18"/>
      <c r="RYU120" s="19"/>
      <c r="RYV120" s="19"/>
      <c r="RYW120" s="19"/>
      <c r="RYX120" s="19"/>
      <c r="RYY120" s="19"/>
      <c r="RYZ120" s="19"/>
      <c r="RZA120" s="19"/>
      <c r="RZB120" s="197"/>
      <c r="RZC120" s="196"/>
      <c r="RZD120" s="196"/>
      <c r="RZE120" s="195"/>
      <c r="RZF120" s="196"/>
      <c r="RZG120" s="195"/>
      <c r="RZH120" s="195"/>
      <c r="RZI120" s="195"/>
      <c r="RZJ120" s="18"/>
      <c r="RZK120" s="19"/>
      <c r="RZL120" s="19"/>
      <c r="RZM120" s="19"/>
      <c r="RZN120" s="19"/>
      <c r="RZO120" s="19"/>
      <c r="RZP120" s="19"/>
      <c r="RZQ120" s="19"/>
      <c r="RZR120" s="197"/>
      <c r="RZS120" s="196"/>
      <c r="RZT120" s="196"/>
      <c r="RZU120" s="195"/>
      <c r="RZV120" s="196"/>
      <c r="RZW120" s="195"/>
      <c r="RZX120" s="195"/>
      <c r="RZY120" s="195"/>
      <c r="RZZ120" s="18"/>
      <c r="SAA120" s="19"/>
      <c r="SAB120" s="19"/>
      <c r="SAC120" s="19"/>
      <c r="SAD120" s="19"/>
      <c r="SAE120" s="19"/>
      <c r="SAF120" s="19"/>
      <c r="SAG120" s="19"/>
      <c r="SAH120" s="197"/>
      <c r="SAI120" s="196"/>
      <c r="SAJ120" s="196"/>
      <c r="SAK120" s="195"/>
      <c r="SAL120" s="196"/>
      <c r="SAM120" s="195"/>
      <c r="SAN120" s="195"/>
      <c r="SAO120" s="195"/>
      <c r="SAP120" s="18"/>
      <c r="SAQ120" s="19"/>
      <c r="SAR120" s="19"/>
      <c r="SAS120" s="19"/>
      <c r="SAT120" s="19"/>
      <c r="SAU120" s="19"/>
      <c r="SAV120" s="19"/>
      <c r="SAW120" s="19"/>
      <c r="SAX120" s="197"/>
      <c r="SAY120" s="196"/>
      <c r="SAZ120" s="196"/>
      <c r="SBA120" s="195"/>
      <c r="SBB120" s="196"/>
      <c r="SBC120" s="195"/>
      <c r="SBD120" s="195"/>
      <c r="SBE120" s="195"/>
      <c r="SBF120" s="18"/>
      <c r="SBG120" s="19"/>
      <c r="SBH120" s="19"/>
      <c r="SBI120" s="19"/>
      <c r="SBJ120" s="19"/>
      <c r="SBK120" s="19"/>
      <c r="SBL120" s="19"/>
      <c r="SBM120" s="19"/>
      <c r="SBN120" s="197"/>
      <c r="SBO120" s="196"/>
      <c r="SBP120" s="196"/>
      <c r="SBQ120" s="195"/>
      <c r="SBR120" s="196"/>
      <c r="SBS120" s="195"/>
      <c r="SBT120" s="195"/>
      <c r="SBU120" s="195"/>
      <c r="SBV120" s="18"/>
      <c r="SBW120" s="19"/>
      <c r="SBX120" s="19"/>
      <c r="SBY120" s="19"/>
      <c r="SBZ120" s="19"/>
      <c r="SCA120" s="19"/>
      <c r="SCB120" s="19"/>
      <c r="SCC120" s="19"/>
      <c r="SCD120" s="197"/>
      <c r="SCE120" s="196"/>
      <c r="SCF120" s="196"/>
      <c r="SCG120" s="195"/>
      <c r="SCH120" s="196"/>
      <c r="SCI120" s="195"/>
      <c r="SCJ120" s="195"/>
      <c r="SCK120" s="195"/>
      <c r="SCL120" s="18"/>
      <c r="SCM120" s="19"/>
      <c r="SCN120" s="19"/>
      <c r="SCO120" s="19"/>
      <c r="SCP120" s="19"/>
      <c r="SCQ120" s="19"/>
      <c r="SCR120" s="19"/>
      <c r="SCS120" s="19"/>
      <c r="SCT120" s="197"/>
      <c r="SCU120" s="196"/>
      <c r="SCV120" s="196"/>
      <c r="SCW120" s="195"/>
      <c r="SCX120" s="196"/>
      <c r="SCY120" s="195"/>
      <c r="SCZ120" s="195"/>
      <c r="SDA120" s="195"/>
      <c r="SDB120" s="18"/>
      <c r="SDC120" s="19"/>
      <c r="SDD120" s="19"/>
      <c r="SDE120" s="19"/>
      <c r="SDF120" s="19"/>
      <c r="SDG120" s="19"/>
      <c r="SDH120" s="19"/>
      <c r="SDI120" s="19"/>
      <c r="SDJ120" s="197"/>
      <c r="SDK120" s="196"/>
      <c r="SDL120" s="196"/>
      <c r="SDM120" s="195"/>
      <c r="SDN120" s="196"/>
      <c r="SDO120" s="195"/>
      <c r="SDP120" s="195"/>
      <c r="SDQ120" s="195"/>
      <c r="SDR120" s="18"/>
      <c r="SDS120" s="19"/>
      <c r="SDT120" s="19"/>
      <c r="SDU120" s="19"/>
      <c r="SDV120" s="19"/>
      <c r="SDW120" s="19"/>
      <c r="SDX120" s="19"/>
      <c r="SDY120" s="19"/>
      <c r="SDZ120" s="197"/>
      <c r="SEA120" s="196"/>
      <c r="SEB120" s="196"/>
      <c r="SEC120" s="195"/>
      <c r="SED120" s="196"/>
      <c r="SEE120" s="195"/>
      <c r="SEF120" s="195"/>
      <c r="SEG120" s="195"/>
      <c r="SEH120" s="18"/>
      <c r="SEI120" s="19"/>
      <c r="SEJ120" s="19"/>
      <c r="SEK120" s="19"/>
      <c r="SEL120" s="19"/>
      <c r="SEM120" s="19"/>
      <c r="SEN120" s="19"/>
      <c r="SEO120" s="19"/>
      <c r="SEP120" s="197"/>
      <c r="SEQ120" s="196"/>
      <c r="SER120" s="196"/>
      <c r="SES120" s="195"/>
      <c r="SET120" s="196"/>
      <c r="SEU120" s="195"/>
      <c r="SEV120" s="195"/>
      <c r="SEW120" s="195"/>
      <c r="SEX120" s="18"/>
      <c r="SEY120" s="19"/>
      <c r="SEZ120" s="19"/>
      <c r="SFA120" s="19"/>
      <c r="SFB120" s="19"/>
      <c r="SFC120" s="19"/>
      <c r="SFD120" s="19"/>
      <c r="SFE120" s="19"/>
      <c r="SFF120" s="197"/>
      <c r="SFG120" s="196"/>
      <c r="SFH120" s="196"/>
      <c r="SFI120" s="195"/>
      <c r="SFJ120" s="196"/>
      <c r="SFK120" s="195"/>
      <c r="SFL120" s="195"/>
      <c r="SFM120" s="195"/>
      <c r="SFN120" s="18"/>
      <c r="SFO120" s="19"/>
      <c r="SFP120" s="19"/>
      <c r="SFQ120" s="19"/>
      <c r="SFR120" s="19"/>
      <c r="SFS120" s="19"/>
      <c r="SFT120" s="19"/>
      <c r="SFU120" s="19"/>
      <c r="SFV120" s="197"/>
      <c r="SFW120" s="196"/>
      <c r="SFX120" s="196"/>
      <c r="SFY120" s="195"/>
      <c r="SFZ120" s="196"/>
      <c r="SGA120" s="195"/>
      <c r="SGB120" s="195"/>
      <c r="SGC120" s="195"/>
      <c r="SGD120" s="18"/>
      <c r="SGE120" s="19"/>
      <c r="SGF120" s="19"/>
      <c r="SGG120" s="19"/>
      <c r="SGH120" s="19"/>
      <c r="SGI120" s="19"/>
      <c r="SGJ120" s="19"/>
      <c r="SGK120" s="19"/>
      <c r="SGL120" s="197"/>
      <c r="SGM120" s="196"/>
      <c r="SGN120" s="196"/>
      <c r="SGO120" s="195"/>
      <c r="SGP120" s="196"/>
      <c r="SGQ120" s="195"/>
      <c r="SGR120" s="195"/>
      <c r="SGS120" s="195"/>
      <c r="SGT120" s="18"/>
      <c r="SGU120" s="19"/>
      <c r="SGV120" s="19"/>
      <c r="SGW120" s="19"/>
      <c r="SGX120" s="19"/>
      <c r="SGY120" s="19"/>
      <c r="SGZ120" s="19"/>
      <c r="SHA120" s="19"/>
      <c r="SHB120" s="197"/>
      <c r="SHC120" s="196"/>
      <c r="SHD120" s="196"/>
      <c r="SHE120" s="195"/>
      <c r="SHF120" s="196"/>
      <c r="SHG120" s="195"/>
      <c r="SHH120" s="195"/>
      <c r="SHI120" s="195"/>
      <c r="SHJ120" s="18"/>
      <c r="SHK120" s="19"/>
      <c r="SHL120" s="19"/>
      <c r="SHM120" s="19"/>
      <c r="SHN120" s="19"/>
      <c r="SHO120" s="19"/>
      <c r="SHP120" s="19"/>
      <c r="SHQ120" s="19"/>
      <c r="SHR120" s="197"/>
      <c r="SHS120" s="196"/>
      <c r="SHT120" s="196"/>
      <c r="SHU120" s="195"/>
      <c r="SHV120" s="196"/>
      <c r="SHW120" s="195"/>
      <c r="SHX120" s="195"/>
      <c r="SHY120" s="195"/>
      <c r="SHZ120" s="18"/>
      <c r="SIA120" s="19"/>
      <c r="SIB120" s="19"/>
      <c r="SIC120" s="19"/>
      <c r="SID120" s="19"/>
      <c r="SIE120" s="19"/>
      <c r="SIF120" s="19"/>
      <c r="SIG120" s="19"/>
      <c r="SIH120" s="197"/>
      <c r="SII120" s="196"/>
      <c r="SIJ120" s="196"/>
      <c r="SIK120" s="195"/>
      <c r="SIL120" s="196"/>
      <c r="SIM120" s="195"/>
      <c r="SIN120" s="195"/>
      <c r="SIO120" s="195"/>
      <c r="SIP120" s="18"/>
      <c r="SIQ120" s="19"/>
      <c r="SIR120" s="19"/>
      <c r="SIS120" s="19"/>
      <c r="SIT120" s="19"/>
      <c r="SIU120" s="19"/>
      <c r="SIV120" s="19"/>
      <c r="SIW120" s="19"/>
      <c r="SIX120" s="197"/>
      <c r="SIY120" s="196"/>
      <c r="SIZ120" s="196"/>
      <c r="SJA120" s="195"/>
      <c r="SJB120" s="196"/>
      <c r="SJC120" s="195"/>
      <c r="SJD120" s="195"/>
      <c r="SJE120" s="195"/>
      <c r="SJF120" s="18"/>
      <c r="SJG120" s="19"/>
      <c r="SJH120" s="19"/>
      <c r="SJI120" s="19"/>
      <c r="SJJ120" s="19"/>
      <c r="SJK120" s="19"/>
      <c r="SJL120" s="19"/>
      <c r="SJM120" s="19"/>
      <c r="SJN120" s="197"/>
      <c r="SJO120" s="196"/>
      <c r="SJP120" s="196"/>
      <c r="SJQ120" s="195"/>
      <c r="SJR120" s="196"/>
      <c r="SJS120" s="195"/>
      <c r="SJT120" s="195"/>
      <c r="SJU120" s="195"/>
      <c r="SJV120" s="18"/>
      <c r="SJW120" s="19"/>
      <c r="SJX120" s="19"/>
      <c r="SJY120" s="19"/>
      <c r="SJZ120" s="19"/>
      <c r="SKA120" s="19"/>
      <c r="SKB120" s="19"/>
      <c r="SKC120" s="19"/>
      <c r="SKD120" s="197"/>
      <c r="SKE120" s="196"/>
      <c r="SKF120" s="196"/>
      <c r="SKG120" s="195"/>
      <c r="SKH120" s="196"/>
      <c r="SKI120" s="195"/>
      <c r="SKJ120" s="195"/>
      <c r="SKK120" s="195"/>
      <c r="SKL120" s="18"/>
      <c r="SKM120" s="19"/>
      <c r="SKN120" s="19"/>
      <c r="SKO120" s="19"/>
      <c r="SKP120" s="19"/>
      <c r="SKQ120" s="19"/>
      <c r="SKR120" s="19"/>
      <c r="SKS120" s="19"/>
      <c r="SKT120" s="197"/>
      <c r="SKU120" s="196"/>
      <c r="SKV120" s="196"/>
      <c r="SKW120" s="195"/>
      <c r="SKX120" s="196"/>
      <c r="SKY120" s="195"/>
      <c r="SKZ120" s="195"/>
      <c r="SLA120" s="195"/>
      <c r="SLB120" s="18"/>
      <c r="SLC120" s="19"/>
      <c r="SLD120" s="19"/>
      <c r="SLE120" s="19"/>
      <c r="SLF120" s="19"/>
      <c r="SLG120" s="19"/>
      <c r="SLH120" s="19"/>
      <c r="SLI120" s="19"/>
      <c r="SLJ120" s="197"/>
      <c r="SLK120" s="196"/>
      <c r="SLL120" s="196"/>
      <c r="SLM120" s="195"/>
      <c r="SLN120" s="196"/>
      <c r="SLO120" s="195"/>
      <c r="SLP120" s="195"/>
      <c r="SLQ120" s="195"/>
      <c r="SLR120" s="18"/>
      <c r="SLS120" s="19"/>
      <c r="SLT120" s="19"/>
      <c r="SLU120" s="19"/>
      <c r="SLV120" s="19"/>
      <c r="SLW120" s="19"/>
      <c r="SLX120" s="19"/>
      <c r="SLY120" s="19"/>
      <c r="SLZ120" s="197"/>
      <c r="SMA120" s="196"/>
      <c r="SMB120" s="196"/>
      <c r="SMC120" s="195"/>
      <c r="SMD120" s="196"/>
      <c r="SME120" s="195"/>
      <c r="SMF120" s="195"/>
      <c r="SMG120" s="195"/>
      <c r="SMH120" s="18"/>
      <c r="SMI120" s="19"/>
      <c r="SMJ120" s="19"/>
      <c r="SMK120" s="19"/>
      <c r="SML120" s="19"/>
      <c r="SMM120" s="19"/>
      <c r="SMN120" s="19"/>
      <c r="SMO120" s="19"/>
      <c r="SMP120" s="197"/>
      <c r="SMQ120" s="196"/>
      <c r="SMR120" s="196"/>
      <c r="SMS120" s="195"/>
      <c r="SMT120" s="196"/>
      <c r="SMU120" s="195"/>
      <c r="SMV120" s="195"/>
      <c r="SMW120" s="195"/>
      <c r="SMX120" s="18"/>
      <c r="SMY120" s="19"/>
      <c r="SMZ120" s="19"/>
      <c r="SNA120" s="19"/>
      <c r="SNB120" s="19"/>
      <c r="SNC120" s="19"/>
      <c r="SND120" s="19"/>
      <c r="SNE120" s="19"/>
      <c r="SNF120" s="197"/>
      <c r="SNG120" s="196"/>
      <c r="SNH120" s="196"/>
      <c r="SNI120" s="195"/>
      <c r="SNJ120" s="196"/>
      <c r="SNK120" s="195"/>
      <c r="SNL120" s="195"/>
      <c r="SNM120" s="195"/>
      <c r="SNN120" s="18"/>
      <c r="SNO120" s="19"/>
      <c r="SNP120" s="19"/>
      <c r="SNQ120" s="19"/>
      <c r="SNR120" s="19"/>
      <c r="SNS120" s="19"/>
      <c r="SNT120" s="19"/>
      <c r="SNU120" s="19"/>
      <c r="SNV120" s="197"/>
      <c r="SNW120" s="196"/>
      <c r="SNX120" s="196"/>
      <c r="SNY120" s="195"/>
      <c r="SNZ120" s="196"/>
      <c r="SOA120" s="195"/>
      <c r="SOB120" s="195"/>
      <c r="SOC120" s="195"/>
      <c r="SOD120" s="18"/>
      <c r="SOE120" s="19"/>
      <c r="SOF120" s="19"/>
      <c r="SOG120" s="19"/>
      <c r="SOH120" s="19"/>
      <c r="SOI120" s="19"/>
      <c r="SOJ120" s="19"/>
      <c r="SOK120" s="19"/>
      <c r="SOL120" s="197"/>
      <c r="SOM120" s="196"/>
      <c r="SON120" s="196"/>
      <c r="SOO120" s="195"/>
      <c r="SOP120" s="196"/>
      <c r="SOQ120" s="195"/>
      <c r="SOR120" s="195"/>
      <c r="SOS120" s="195"/>
      <c r="SOT120" s="18"/>
      <c r="SOU120" s="19"/>
      <c r="SOV120" s="19"/>
      <c r="SOW120" s="19"/>
      <c r="SOX120" s="19"/>
      <c r="SOY120" s="19"/>
      <c r="SOZ120" s="19"/>
      <c r="SPA120" s="19"/>
      <c r="SPB120" s="197"/>
      <c r="SPC120" s="196"/>
      <c r="SPD120" s="196"/>
      <c r="SPE120" s="195"/>
      <c r="SPF120" s="196"/>
      <c r="SPG120" s="195"/>
      <c r="SPH120" s="195"/>
      <c r="SPI120" s="195"/>
      <c r="SPJ120" s="18"/>
      <c r="SPK120" s="19"/>
      <c r="SPL120" s="19"/>
      <c r="SPM120" s="19"/>
      <c r="SPN120" s="19"/>
      <c r="SPO120" s="19"/>
      <c r="SPP120" s="19"/>
      <c r="SPQ120" s="19"/>
      <c r="SPR120" s="197"/>
      <c r="SPS120" s="196"/>
      <c r="SPT120" s="196"/>
      <c r="SPU120" s="195"/>
      <c r="SPV120" s="196"/>
      <c r="SPW120" s="195"/>
      <c r="SPX120" s="195"/>
      <c r="SPY120" s="195"/>
      <c r="SPZ120" s="18"/>
      <c r="SQA120" s="19"/>
      <c r="SQB120" s="19"/>
      <c r="SQC120" s="19"/>
      <c r="SQD120" s="19"/>
      <c r="SQE120" s="19"/>
      <c r="SQF120" s="19"/>
      <c r="SQG120" s="19"/>
      <c r="SQH120" s="197"/>
      <c r="SQI120" s="196"/>
      <c r="SQJ120" s="196"/>
      <c r="SQK120" s="195"/>
      <c r="SQL120" s="196"/>
      <c r="SQM120" s="195"/>
      <c r="SQN120" s="195"/>
      <c r="SQO120" s="195"/>
      <c r="SQP120" s="18"/>
      <c r="SQQ120" s="19"/>
      <c r="SQR120" s="19"/>
      <c r="SQS120" s="19"/>
      <c r="SQT120" s="19"/>
      <c r="SQU120" s="19"/>
      <c r="SQV120" s="19"/>
      <c r="SQW120" s="19"/>
      <c r="SQX120" s="197"/>
      <c r="SQY120" s="196"/>
      <c r="SQZ120" s="196"/>
      <c r="SRA120" s="195"/>
      <c r="SRB120" s="196"/>
      <c r="SRC120" s="195"/>
      <c r="SRD120" s="195"/>
      <c r="SRE120" s="195"/>
      <c r="SRF120" s="18"/>
      <c r="SRG120" s="19"/>
      <c r="SRH120" s="19"/>
      <c r="SRI120" s="19"/>
      <c r="SRJ120" s="19"/>
      <c r="SRK120" s="19"/>
      <c r="SRL120" s="19"/>
      <c r="SRM120" s="19"/>
      <c r="SRN120" s="197"/>
      <c r="SRO120" s="196"/>
      <c r="SRP120" s="196"/>
      <c r="SRQ120" s="195"/>
      <c r="SRR120" s="196"/>
      <c r="SRS120" s="195"/>
      <c r="SRT120" s="195"/>
      <c r="SRU120" s="195"/>
      <c r="SRV120" s="18"/>
      <c r="SRW120" s="19"/>
      <c r="SRX120" s="19"/>
      <c r="SRY120" s="19"/>
      <c r="SRZ120" s="19"/>
      <c r="SSA120" s="19"/>
      <c r="SSB120" s="19"/>
      <c r="SSC120" s="19"/>
      <c r="SSD120" s="197"/>
      <c r="SSE120" s="196"/>
      <c r="SSF120" s="196"/>
      <c r="SSG120" s="195"/>
      <c r="SSH120" s="196"/>
      <c r="SSI120" s="195"/>
      <c r="SSJ120" s="195"/>
      <c r="SSK120" s="195"/>
      <c r="SSL120" s="18"/>
      <c r="SSM120" s="19"/>
      <c r="SSN120" s="19"/>
      <c r="SSO120" s="19"/>
      <c r="SSP120" s="19"/>
      <c r="SSQ120" s="19"/>
      <c r="SSR120" s="19"/>
      <c r="SSS120" s="19"/>
      <c r="SST120" s="197"/>
      <c r="SSU120" s="196"/>
      <c r="SSV120" s="196"/>
      <c r="SSW120" s="195"/>
      <c r="SSX120" s="196"/>
      <c r="SSY120" s="195"/>
      <c r="SSZ120" s="195"/>
      <c r="STA120" s="195"/>
      <c r="STB120" s="18"/>
      <c r="STC120" s="19"/>
      <c r="STD120" s="19"/>
      <c r="STE120" s="19"/>
      <c r="STF120" s="19"/>
      <c r="STG120" s="19"/>
      <c r="STH120" s="19"/>
      <c r="STI120" s="19"/>
      <c r="STJ120" s="197"/>
      <c r="STK120" s="196"/>
      <c r="STL120" s="196"/>
      <c r="STM120" s="195"/>
      <c r="STN120" s="196"/>
      <c r="STO120" s="195"/>
      <c r="STP120" s="195"/>
      <c r="STQ120" s="195"/>
      <c r="STR120" s="18"/>
      <c r="STS120" s="19"/>
      <c r="STT120" s="19"/>
      <c r="STU120" s="19"/>
      <c r="STV120" s="19"/>
      <c r="STW120" s="19"/>
      <c r="STX120" s="19"/>
      <c r="STY120" s="19"/>
      <c r="STZ120" s="197"/>
      <c r="SUA120" s="196"/>
      <c r="SUB120" s="196"/>
      <c r="SUC120" s="195"/>
      <c r="SUD120" s="196"/>
      <c r="SUE120" s="195"/>
      <c r="SUF120" s="195"/>
      <c r="SUG120" s="195"/>
      <c r="SUH120" s="18"/>
      <c r="SUI120" s="19"/>
      <c r="SUJ120" s="19"/>
      <c r="SUK120" s="19"/>
      <c r="SUL120" s="19"/>
      <c r="SUM120" s="19"/>
      <c r="SUN120" s="19"/>
      <c r="SUO120" s="19"/>
      <c r="SUP120" s="197"/>
      <c r="SUQ120" s="196"/>
      <c r="SUR120" s="196"/>
      <c r="SUS120" s="195"/>
      <c r="SUT120" s="196"/>
      <c r="SUU120" s="195"/>
      <c r="SUV120" s="195"/>
      <c r="SUW120" s="195"/>
      <c r="SUX120" s="18"/>
      <c r="SUY120" s="19"/>
      <c r="SUZ120" s="19"/>
      <c r="SVA120" s="19"/>
      <c r="SVB120" s="19"/>
      <c r="SVC120" s="19"/>
      <c r="SVD120" s="19"/>
      <c r="SVE120" s="19"/>
      <c r="SVF120" s="197"/>
      <c r="SVG120" s="196"/>
      <c r="SVH120" s="196"/>
      <c r="SVI120" s="195"/>
      <c r="SVJ120" s="196"/>
      <c r="SVK120" s="195"/>
      <c r="SVL120" s="195"/>
      <c r="SVM120" s="195"/>
      <c r="SVN120" s="18"/>
      <c r="SVO120" s="19"/>
      <c r="SVP120" s="19"/>
      <c r="SVQ120" s="19"/>
      <c r="SVR120" s="19"/>
      <c r="SVS120" s="19"/>
      <c r="SVT120" s="19"/>
      <c r="SVU120" s="19"/>
      <c r="SVV120" s="197"/>
      <c r="SVW120" s="196"/>
      <c r="SVX120" s="196"/>
      <c r="SVY120" s="195"/>
      <c r="SVZ120" s="196"/>
      <c r="SWA120" s="195"/>
      <c r="SWB120" s="195"/>
      <c r="SWC120" s="195"/>
      <c r="SWD120" s="18"/>
      <c r="SWE120" s="19"/>
      <c r="SWF120" s="19"/>
      <c r="SWG120" s="19"/>
      <c r="SWH120" s="19"/>
      <c r="SWI120" s="19"/>
      <c r="SWJ120" s="19"/>
      <c r="SWK120" s="19"/>
      <c r="SWL120" s="197"/>
      <c r="SWM120" s="196"/>
      <c r="SWN120" s="196"/>
      <c r="SWO120" s="195"/>
      <c r="SWP120" s="196"/>
      <c r="SWQ120" s="195"/>
      <c r="SWR120" s="195"/>
      <c r="SWS120" s="195"/>
      <c r="SWT120" s="18"/>
      <c r="SWU120" s="19"/>
      <c r="SWV120" s="19"/>
      <c r="SWW120" s="19"/>
      <c r="SWX120" s="19"/>
      <c r="SWY120" s="19"/>
      <c r="SWZ120" s="19"/>
      <c r="SXA120" s="19"/>
      <c r="SXB120" s="197"/>
      <c r="SXC120" s="196"/>
      <c r="SXD120" s="196"/>
      <c r="SXE120" s="195"/>
      <c r="SXF120" s="196"/>
      <c r="SXG120" s="195"/>
      <c r="SXH120" s="195"/>
      <c r="SXI120" s="195"/>
      <c r="SXJ120" s="18"/>
      <c r="SXK120" s="19"/>
      <c r="SXL120" s="19"/>
      <c r="SXM120" s="19"/>
      <c r="SXN120" s="19"/>
      <c r="SXO120" s="19"/>
      <c r="SXP120" s="19"/>
      <c r="SXQ120" s="19"/>
      <c r="SXR120" s="197"/>
      <c r="SXS120" s="196"/>
      <c r="SXT120" s="196"/>
      <c r="SXU120" s="195"/>
      <c r="SXV120" s="196"/>
      <c r="SXW120" s="195"/>
      <c r="SXX120" s="195"/>
      <c r="SXY120" s="195"/>
      <c r="SXZ120" s="18"/>
      <c r="SYA120" s="19"/>
      <c r="SYB120" s="19"/>
      <c r="SYC120" s="19"/>
      <c r="SYD120" s="19"/>
      <c r="SYE120" s="19"/>
      <c r="SYF120" s="19"/>
      <c r="SYG120" s="19"/>
      <c r="SYH120" s="197"/>
      <c r="SYI120" s="196"/>
      <c r="SYJ120" s="196"/>
      <c r="SYK120" s="195"/>
      <c r="SYL120" s="196"/>
      <c r="SYM120" s="195"/>
      <c r="SYN120" s="195"/>
      <c r="SYO120" s="195"/>
      <c r="SYP120" s="18"/>
      <c r="SYQ120" s="19"/>
      <c r="SYR120" s="19"/>
      <c r="SYS120" s="19"/>
      <c r="SYT120" s="19"/>
      <c r="SYU120" s="19"/>
      <c r="SYV120" s="19"/>
      <c r="SYW120" s="19"/>
      <c r="SYX120" s="197"/>
      <c r="SYY120" s="196"/>
      <c r="SYZ120" s="196"/>
      <c r="SZA120" s="195"/>
      <c r="SZB120" s="196"/>
      <c r="SZC120" s="195"/>
      <c r="SZD120" s="195"/>
      <c r="SZE120" s="195"/>
      <c r="SZF120" s="18"/>
      <c r="SZG120" s="19"/>
      <c r="SZH120" s="19"/>
      <c r="SZI120" s="19"/>
      <c r="SZJ120" s="19"/>
      <c r="SZK120" s="19"/>
      <c r="SZL120" s="19"/>
      <c r="SZM120" s="19"/>
      <c r="SZN120" s="197"/>
      <c r="SZO120" s="196"/>
      <c r="SZP120" s="196"/>
      <c r="SZQ120" s="195"/>
      <c r="SZR120" s="196"/>
      <c r="SZS120" s="195"/>
      <c r="SZT120" s="195"/>
      <c r="SZU120" s="195"/>
      <c r="SZV120" s="18"/>
      <c r="SZW120" s="19"/>
      <c r="SZX120" s="19"/>
      <c r="SZY120" s="19"/>
      <c r="SZZ120" s="19"/>
      <c r="TAA120" s="19"/>
      <c r="TAB120" s="19"/>
      <c r="TAC120" s="19"/>
      <c r="TAD120" s="197"/>
      <c r="TAE120" s="196"/>
      <c r="TAF120" s="196"/>
      <c r="TAG120" s="195"/>
      <c r="TAH120" s="196"/>
      <c r="TAI120" s="195"/>
      <c r="TAJ120" s="195"/>
      <c r="TAK120" s="195"/>
      <c r="TAL120" s="18"/>
      <c r="TAM120" s="19"/>
      <c r="TAN120" s="19"/>
      <c r="TAO120" s="19"/>
      <c r="TAP120" s="19"/>
      <c r="TAQ120" s="19"/>
      <c r="TAR120" s="19"/>
      <c r="TAS120" s="19"/>
      <c r="TAT120" s="197"/>
      <c r="TAU120" s="196"/>
      <c r="TAV120" s="196"/>
      <c r="TAW120" s="195"/>
      <c r="TAX120" s="196"/>
      <c r="TAY120" s="195"/>
      <c r="TAZ120" s="195"/>
      <c r="TBA120" s="195"/>
      <c r="TBB120" s="18"/>
      <c r="TBC120" s="19"/>
      <c r="TBD120" s="19"/>
      <c r="TBE120" s="19"/>
      <c r="TBF120" s="19"/>
      <c r="TBG120" s="19"/>
      <c r="TBH120" s="19"/>
      <c r="TBI120" s="19"/>
      <c r="TBJ120" s="197"/>
      <c r="TBK120" s="196"/>
      <c r="TBL120" s="196"/>
      <c r="TBM120" s="195"/>
      <c r="TBN120" s="196"/>
      <c r="TBO120" s="195"/>
      <c r="TBP120" s="195"/>
      <c r="TBQ120" s="195"/>
      <c r="TBR120" s="18"/>
      <c r="TBS120" s="19"/>
      <c r="TBT120" s="19"/>
      <c r="TBU120" s="19"/>
      <c r="TBV120" s="19"/>
      <c r="TBW120" s="19"/>
      <c r="TBX120" s="19"/>
      <c r="TBY120" s="19"/>
      <c r="TBZ120" s="197"/>
      <c r="TCA120" s="196"/>
      <c r="TCB120" s="196"/>
      <c r="TCC120" s="195"/>
      <c r="TCD120" s="196"/>
      <c r="TCE120" s="195"/>
      <c r="TCF120" s="195"/>
      <c r="TCG120" s="195"/>
      <c r="TCH120" s="18"/>
      <c r="TCI120" s="19"/>
      <c r="TCJ120" s="19"/>
      <c r="TCK120" s="19"/>
      <c r="TCL120" s="19"/>
      <c r="TCM120" s="19"/>
      <c r="TCN120" s="19"/>
      <c r="TCO120" s="19"/>
      <c r="TCP120" s="197"/>
      <c r="TCQ120" s="196"/>
      <c r="TCR120" s="196"/>
      <c r="TCS120" s="195"/>
      <c r="TCT120" s="196"/>
      <c r="TCU120" s="195"/>
      <c r="TCV120" s="195"/>
      <c r="TCW120" s="195"/>
      <c r="TCX120" s="18"/>
      <c r="TCY120" s="19"/>
      <c r="TCZ120" s="19"/>
      <c r="TDA120" s="19"/>
      <c r="TDB120" s="19"/>
      <c r="TDC120" s="19"/>
      <c r="TDD120" s="19"/>
      <c r="TDE120" s="19"/>
      <c r="TDF120" s="197"/>
      <c r="TDG120" s="196"/>
      <c r="TDH120" s="196"/>
      <c r="TDI120" s="195"/>
      <c r="TDJ120" s="196"/>
      <c r="TDK120" s="195"/>
      <c r="TDL120" s="195"/>
      <c r="TDM120" s="195"/>
      <c r="TDN120" s="18"/>
      <c r="TDO120" s="19"/>
      <c r="TDP120" s="19"/>
      <c r="TDQ120" s="19"/>
      <c r="TDR120" s="19"/>
      <c r="TDS120" s="19"/>
      <c r="TDT120" s="19"/>
      <c r="TDU120" s="19"/>
      <c r="TDV120" s="197"/>
      <c r="TDW120" s="196"/>
      <c r="TDX120" s="196"/>
      <c r="TDY120" s="195"/>
      <c r="TDZ120" s="196"/>
      <c r="TEA120" s="195"/>
      <c r="TEB120" s="195"/>
      <c r="TEC120" s="195"/>
      <c r="TED120" s="18"/>
      <c r="TEE120" s="19"/>
      <c r="TEF120" s="19"/>
      <c r="TEG120" s="19"/>
      <c r="TEH120" s="19"/>
      <c r="TEI120" s="19"/>
      <c r="TEJ120" s="19"/>
      <c r="TEK120" s="19"/>
      <c r="TEL120" s="197"/>
      <c r="TEM120" s="196"/>
      <c r="TEN120" s="196"/>
      <c r="TEO120" s="195"/>
      <c r="TEP120" s="196"/>
      <c r="TEQ120" s="195"/>
      <c r="TER120" s="195"/>
      <c r="TES120" s="195"/>
      <c r="TET120" s="18"/>
      <c r="TEU120" s="19"/>
      <c r="TEV120" s="19"/>
      <c r="TEW120" s="19"/>
      <c r="TEX120" s="19"/>
      <c r="TEY120" s="19"/>
      <c r="TEZ120" s="19"/>
      <c r="TFA120" s="19"/>
      <c r="TFB120" s="197"/>
      <c r="TFC120" s="196"/>
      <c r="TFD120" s="196"/>
      <c r="TFE120" s="195"/>
      <c r="TFF120" s="196"/>
      <c r="TFG120" s="195"/>
      <c r="TFH120" s="195"/>
      <c r="TFI120" s="195"/>
      <c r="TFJ120" s="18"/>
      <c r="TFK120" s="19"/>
      <c r="TFL120" s="19"/>
      <c r="TFM120" s="19"/>
      <c r="TFN120" s="19"/>
      <c r="TFO120" s="19"/>
      <c r="TFP120" s="19"/>
      <c r="TFQ120" s="19"/>
      <c r="TFR120" s="197"/>
      <c r="TFS120" s="196"/>
      <c r="TFT120" s="196"/>
      <c r="TFU120" s="195"/>
      <c r="TFV120" s="196"/>
      <c r="TFW120" s="195"/>
      <c r="TFX120" s="195"/>
      <c r="TFY120" s="195"/>
      <c r="TFZ120" s="18"/>
      <c r="TGA120" s="19"/>
      <c r="TGB120" s="19"/>
      <c r="TGC120" s="19"/>
      <c r="TGD120" s="19"/>
      <c r="TGE120" s="19"/>
      <c r="TGF120" s="19"/>
      <c r="TGG120" s="19"/>
      <c r="TGH120" s="197"/>
      <c r="TGI120" s="196"/>
      <c r="TGJ120" s="196"/>
      <c r="TGK120" s="195"/>
      <c r="TGL120" s="196"/>
      <c r="TGM120" s="195"/>
      <c r="TGN120" s="195"/>
      <c r="TGO120" s="195"/>
      <c r="TGP120" s="18"/>
      <c r="TGQ120" s="19"/>
      <c r="TGR120" s="19"/>
      <c r="TGS120" s="19"/>
      <c r="TGT120" s="19"/>
      <c r="TGU120" s="19"/>
      <c r="TGV120" s="19"/>
      <c r="TGW120" s="19"/>
      <c r="TGX120" s="197"/>
      <c r="TGY120" s="196"/>
      <c r="TGZ120" s="196"/>
      <c r="THA120" s="195"/>
      <c r="THB120" s="196"/>
      <c r="THC120" s="195"/>
      <c r="THD120" s="195"/>
      <c r="THE120" s="195"/>
      <c r="THF120" s="18"/>
      <c r="THG120" s="19"/>
      <c r="THH120" s="19"/>
      <c r="THI120" s="19"/>
      <c r="THJ120" s="19"/>
      <c r="THK120" s="19"/>
      <c r="THL120" s="19"/>
      <c r="THM120" s="19"/>
      <c r="THN120" s="197"/>
      <c r="THO120" s="196"/>
      <c r="THP120" s="196"/>
      <c r="THQ120" s="195"/>
      <c r="THR120" s="196"/>
      <c r="THS120" s="195"/>
      <c r="THT120" s="195"/>
      <c r="THU120" s="195"/>
      <c r="THV120" s="18"/>
      <c r="THW120" s="19"/>
      <c r="THX120" s="19"/>
      <c r="THY120" s="19"/>
      <c r="THZ120" s="19"/>
      <c r="TIA120" s="19"/>
      <c r="TIB120" s="19"/>
      <c r="TIC120" s="19"/>
      <c r="TID120" s="197"/>
      <c r="TIE120" s="196"/>
      <c r="TIF120" s="196"/>
      <c r="TIG120" s="195"/>
      <c r="TIH120" s="196"/>
      <c r="TII120" s="195"/>
      <c r="TIJ120" s="195"/>
      <c r="TIK120" s="195"/>
      <c r="TIL120" s="18"/>
      <c r="TIM120" s="19"/>
      <c r="TIN120" s="19"/>
      <c r="TIO120" s="19"/>
      <c r="TIP120" s="19"/>
      <c r="TIQ120" s="19"/>
      <c r="TIR120" s="19"/>
      <c r="TIS120" s="19"/>
      <c r="TIT120" s="197"/>
      <c r="TIU120" s="196"/>
      <c r="TIV120" s="196"/>
      <c r="TIW120" s="195"/>
      <c r="TIX120" s="196"/>
      <c r="TIY120" s="195"/>
      <c r="TIZ120" s="195"/>
      <c r="TJA120" s="195"/>
      <c r="TJB120" s="18"/>
      <c r="TJC120" s="19"/>
      <c r="TJD120" s="19"/>
      <c r="TJE120" s="19"/>
      <c r="TJF120" s="19"/>
      <c r="TJG120" s="19"/>
      <c r="TJH120" s="19"/>
      <c r="TJI120" s="19"/>
      <c r="TJJ120" s="197"/>
      <c r="TJK120" s="196"/>
      <c r="TJL120" s="196"/>
      <c r="TJM120" s="195"/>
      <c r="TJN120" s="196"/>
      <c r="TJO120" s="195"/>
      <c r="TJP120" s="195"/>
      <c r="TJQ120" s="195"/>
      <c r="TJR120" s="18"/>
      <c r="TJS120" s="19"/>
      <c r="TJT120" s="19"/>
      <c r="TJU120" s="19"/>
      <c r="TJV120" s="19"/>
      <c r="TJW120" s="19"/>
      <c r="TJX120" s="19"/>
      <c r="TJY120" s="19"/>
      <c r="TJZ120" s="197"/>
      <c r="TKA120" s="196"/>
      <c r="TKB120" s="196"/>
      <c r="TKC120" s="195"/>
      <c r="TKD120" s="196"/>
      <c r="TKE120" s="195"/>
      <c r="TKF120" s="195"/>
      <c r="TKG120" s="195"/>
      <c r="TKH120" s="18"/>
      <c r="TKI120" s="19"/>
      <c r="TKJ120" s="19"/>
      <c r="TKK120" s="19"/>
      <c r="TKL120" s="19"/>
      <c r="TKM120" s="19"/>
      <c r="TKN120" s="19"/>
      <c r="TKO120" s="19"/>
      <c r="TKP120" s="197"/>
      <c r="TKQ120" s="196"/>
      <c r="TKR120" s="196"/>
      <c r="TKS120" s="195"/>
      <c r="TKT120" s="196"/>
      <c r="TKU120" s="195"/>
      <c r="TKV120" s="195"/>
      <c r="TKW120" s="195"/>
      <c r="TKX120" s="18"/>
      <c r="TKY120" s="19"/>
      <c r="TKZ120" s="19"/>
      <c r="TLA120" s="19"/>
      <c r="TLB120" s="19"/>
      <c r="TLC120" s="19"/>
      <c r="TLD120" s="19"/>
      <c r="TLE120" s="19"/>
      <c r="TLF120" s="197"/>
      <c r="TLG120" s="196"/>
      <c r="TLH120" s="196"/>
      <c r="TLI120" s="195"/>
      <c r="TLJ120" s="196"/>
      <c r="TLK120" s="195"/>
      <c r="TLL120" s="195"/>
      <c r="TLM120" s="195"/>
      <c r="TLN120" s="18"/>
      <c r="TLO120" s="19"/>
      <c r="TLP120" s="19"/>
      <c r="TLQ120" s="19"/>
      <c r="TLR120" s="19"/>
      <c r="TLS120" s="19"/>
      <c r="TLT120" s="19"/>
      <c r="TLU120" s="19"/>
      <c r="TLV120" s="197"/>
      <c r="TLW120" s="196"/>
      <c r="TLX120" s="196"/>
      <c r="TLY120" s="195"/>
      <c r="TLZ120" s="196"/>
      <c r="TMA120" s="195"/>
      <c r="TMB120" s="195"/>
      <c r="TMC120" s="195"/>
      <c r="TMD120" s="18"/>
      <c r="TME120" s="19"/>
      <c r="TMF120" s="19"/>
      <c r="TMG120" s="19"/>
      <c r="TMH120" s="19"/>
      <c r="TMI120" s="19"/>
      <c r="TMJ120" s="19"/>
      <c r="TMK120" s="19"/>
      <c r="TML120" s="197"/>
      <c r="TMM120" s="196"/>
      <c r="TMN120" s="196"/>
      <c r="TMO120" s="195"/>
      <c r="TMP120" s="196"/>
      <c r="TMQ120" s="195"/>
      <c r="TMR120" s="195"/>
      <c r="TMS120" s="195"/>
      <c r="TMT120" s="18"/>
      <c r="TMU120" s="19"/>
      <c r="TMV120" s="19"/>
      <c r="TMW120" s="19"/>
      <c r="TMX120" s="19"/>
      <c r="TMY120" s="19"/>
      <c r="TMZ120" s="19"/>
      <c r="TNA120" s="19"/>
      <c r="TNB120" s="197"/>
      <c r="TNC120" s="196"/>
      <c r="TND120" s="196"/>
      <c r="TNE120" s="195"/>
      <c r="TNF120" s="196"/>
      <c r="TNG120" s="195"/>
      <c r="TNH120" s="195"/>
      <c r="TNI120" s="195"/>
      <c r="TNJ120" s="18"/>
      <c r="TNK120" s="19"/>
      <c r="TNL120" s="19"/>
      <c r="TNM120" s="19"/>
      <c r="TNN120" s="19"/>
      <c r="TNO120" s="19"/>
      <c r="TNP120" s="19"/>
      <c r="TNQ120" s="19"/>
      <c r="TNR120" s="197"/>
      <c r="TNS120" s="196"/>
      <c r="TNT120" s="196"/>
      <c r="TNU120" s="195"/>
      <c r="TNV120" s="196"/>
      <c r="TNW120" s="195"/>
      <c r="TNX120" s="195"/>
      <c r="TNY120" s="195"/>
      <c r="TNZ120" s="18"/>
      <c r="TOA120" s="19"/>
      <c r="TOB120" s="19"/>
      <c r="TOC120" s="19"/>
      <c r="TOD120" s="19"/>
      <c r="TOE120" s="19"/>
      <c r="TOF120" s="19"/>
      <c r="TOG120" s="19"/>
      <c r="TOH120" s="197"/>
      <c r="TOI120" s="196"/>
      <c r="TOJ120" s="196"/>
      <c r="TOK120" s="195"/>
      <c r="TOL120" s="196"/>
      <c r="TOM120" s="195"/>
      <c r="TON120" s="195"/>
      <c r="TOO120" s="195"/>
      <c r="TOP120" s="18"/>
      <c r="TOQ120" s="19"/>
      <c r="TOR120" s="19"/>
      <c r="TOS120" s="19"/>
      <c r="TOT120" s="19"/>
      <c r="TOU120" s="19"/>
      <c r="TOV120" s="19"/>
      <c r="TOW120" s="19"/>
      <c r="TOX120" s="197"/>
      <c r="TOY120" s="196"/>
      <c r="TOZ120" s="196"/>
      <c r="TPA120" s="195"/>
      <c r="TPB120" s="196"/>
      <c r="TPC120" s="195"/>
      <c r="TPD120" s="195"/>
      <c r="TPE120" s="195"/>
      <c r="TPF120" s="18"/>
      <c r="TPG120" s="19"/>
      <c r="TPH120" s="19"/>
      <c r="TPI120" s="19"/>
      <c r="TPJ120" s="19"/>
      <c r="TPK120" s="19"/>
      <c r="TPL120" s="19"/>
      <c r="TPM120" s="19"/>
      <c r="TPN120" s="197"/>
      <c r="TPO120" s="196"/>
      <c r="TPP120" s="196"/>
      <c r="TPQ120" s="195"/>
      <c r="TPR120" s="196"/>
      <c r="TPS120" s="195"/>
      <c r="TPT120" s="195"/>
      <c r="TPU120" s="195"/>
      <c r="TPV120" s="18"/>
      <c r="TPW120" s="19"/>
      <c r="TPX120" s="19"/>
      <c r="TPY120" s="19"/>
      <c r="TPZ120" s="19"/>
      <c r="TQA120" s="19"/>
      <c r="TQB120" s="19"/>
      <c r="TQC120" s="19"/>
      <c r="TQD120" s="197"/>
      <c r="TQE120" s="196"/>
      <c r="TQF120" s="196"/>
      <c r="TQG120" s="195"/>
      <c r="TQH120" s="196"/>
      <c r="TQI120" s="195"/>
      <c r="TQJ120" s="195"/>
      <c r="TQK120" s="195"/>
      <c r="TQL120" s="18"/>
      <c r="TQM120" s="19"/>
      <c r="TQN120" s="19"/>
      <c r="TQO120" s="19"/>
      <c r="TQP120" s="19"/>
      <c r="TQQ120" s="19"/>
      <c r="TQR120" s="19"/>
      <c r="TQS120" s="19"/>
      <c r="TQT120" s="197"/>
      <c r="TQU120" s="196"/>
      <c r="TQV120" s="196"/>
      <c r="TQW120" s="195"/>
      <c r="TQX120" s="196"/>
      <c r="TQY120" s="195"/>
      <c r="TQZ120" s="195"/>
      <c r="TRA120" s="195"/>
      <c r="TRB120" s="18"/>
      <c r="TRC120" s="19"/>
      <c r="TRD120" s="19"/>
      <c r="TRE120" s="19"/>
      <c r="TRF120" s="19"/>
      <c r="TRG120" s="19"/>
      <c r="TRH120" s="19"/>
      <c r="TRI120" s="19"/>
      <c r="TRJ120" s="197"/>
      <c r="TRK120" s="196"/>
      <c r="TRL120" s="196"/>
      <c r="TRM120" s="195"/>
      <c r="TRN120" s="196"/>
      <c r="TRO120" s="195"/>
      <c r="TRP120" s="195"/>
      <c r="TRQ120" s="195"/>
      <c r="TRR120" s="18"/>
      <c r="TRS120" s="19"/>
      <c r="TRT120" s="19"/>
      <c r="TRU120" s="19"/>
      <c r="TRV120" s="19"/>
      <c r="TRW120" s="19"/>
      <c r="TRX120" s="19"/>
      <c r="TRY120" s="19"/>
      <c r="TRZ120" s="197"/>
      <c r="TSA120" s="196"/>
      <c r="TSB120" s="196"/>
      <c r="TSC120" s="195"/>
      <c r="TSD120" s="196"/>
      <c r="TSE120" s="195"/>
      <c r="TSF120" s="195"/>
      <c r="TSG120" s="195"/>
      <c r="TSH120" s="18"/>
      <c r="TSI120" s="19"/>
      <c r="TSJ120" s="19"/>
      <c r="TSK120" s="19"/>
      <c r="TSL120" s="19"/>
      <c r="TSM120" s="19"/>
      <c r="TSN120" s="19"/>
      <c r="TSO120" s="19"/>
      <c r="TSP120" s="197"/>
      <c r="TSQ120" s="196"/>
      <c r="TSR120" s="196"/>
      <c r="TSS120" s="195"/>
      <c r="TST120" s="196"/>
      <c r="TSU120" s="195"/>
      <c r="TSV120" s="195"/>
      <c r="TSW120" s="195"/>
      <c r="TSX120" s="18"/>
      <c r="TSY120" s="19"/>
      <c r="TSZ120" s="19"/>
      <c r="TTA120" s="19"/>
      <c r="TTB120" s="19"/>
      <c r="TTC120" s="19"/>
      <c r="TTD120" s="19"/>
      <c r="TTE120" s="19"/>
      <c r="TTF120" s="197"/>
      <c r="TTG120" s="196"/>
      <c r="TTH120" s="196"/>
      <c r="TTI120" s="195"/>
      <c r="TTJ120" s="196"/>
      <c r="TTK120" s="195"/>
      <c r="TTL120" s="195"/>
      <c r="TTM120" s="195"/>
      <c r="TTN120" s="18"/>
      <c r="TTO120" s="19"/>
      <c r="TTP120" s="19"/>
      <c r="TTQ120" s="19"/>
      <c r="TTR120" s="19"/>
      <c r="TTS120" s="19"/>
      <c r="TTT120" s="19"/>
      <c r="TTU120" s="19"/>
      <c r="TTV120" s="197"/>
      <c r="TTW120" s="196"/>
      <c r="TTX120" s="196"/>
      <c r="TTY120" s="195"/>
      <c r="TTZ120" s="196"/>
      <c r="TUA120" s="195"/>
      <c r="TUB120" s="195"/>
      <c r="TUC120" s="195"/>
      <c r="TUD120" s="18"/>
      <c r="TUE120" s="19"/>
      <c r="TUF120" s="19"/>
      <c r="TUG120" s="19"/>
      <c r="TUH120" s="19"/>
      <c r="TUI120" s="19"/>
      <c r="TUJ120" s="19"/>
      <c r="TUK120" s="19"/>
      <c r="TUL120" s="197"/>
      <c r="TUM120" s="196"/>
      <c r="TUN120" s="196"/>
      <c r="TUO120" s="195"/>
      <c r="TUP120" s="196"/>
      <c r="TUQ120" s="195"/>
      <c r="TUR120" s="195"/>
      <c r="TUS120" s="195"/>
      <c r="TUT120" s="18"/>
      <c r="TUU120" s="19"/>
      <c r="TUV120" s="19"/>
      <c r="TUW120" s="19"/>
      <c r="TUX120" s="19"/>
      <c r="TUY120" s="19"/>
      <c r="TUZ120" s="19"/>
      <c r="TVA120" s="19"/>
      <c r="TVB120" s="197"/>
      <c r="TVC120" s="196"/>
      <c r="TVD120" s="196"/>
      <c r="TVE120" s="195"/>
      <c r="TVF120" s="196"/>
      <c r="TVG120" s="195"/>
      <c r="TVH120" s="195"/>
      <c r="TVI120" s="195"/>
      <c r="TVJ120" s="18"/>
      <c r="TVK120" s="19"/>
      <c r="TVL120" s="19"/>
      <c r="TVM120" s="19"/>
      <c r="TVN120" s="19"/>
      <c r="TVO120" s="19"/>
      <c r="TVP120" s="19"/>
      <c r="TVQ120" s="19"/>
      <c r="TVR120" s="197"/>
      <c r="TVS120" s="196"/>
      <c r="TVT120" s="196"/>
      <c r="TVU120" s="195"/>
      <c r="TVV120" s="196"/>
      <c r="TVW120" s="195"/>
      <c r="TVX120" s="195"/>
      <c r="TVY120" s="195"/>
      <c r="TVZ120" s="18"/>
      <c r="TWA120" s="19"/>
      <c r="TWB120" s="19"/>
      <c r="TWC120" s="19"/>
      <c r="TWD120" s="19"/>
      <c r="TWE120" s="19"/>
      <c r="TWF120" s="19"/>
      <c r="TWG120" s="19"/>
      <c r="TWH120" s="197"/>
      <c r="TWI120" s="196"/>
      <c r="TWJ120" s="196"/>
      <c r="TWK120" s="195"/>
      <c r="TWL120" s="196"/>
      <c r="TWM120" s="195"/>
      <c r="TWN120" s="195"/>
      <c r="TWO120" s="195"/>
      <c r="TWP120" s="18"/>
      <c r="TWQ120" s="19"/>
      <c r="TWR120" s="19"/>
      <c r="TWS120" s="19"/>
      <c r="TWT120" s="19"/>
      <c r="TWU120" s="19"/>
      <c r="TWV120" s="19"/>
      <c r="TWW120" s="19"/>
      <c r="TWX120" s="197"/>
      <c r="TWY120" s="196"/>
      <c r="TWZ120" s="196"/>
      <c r="TXA120" s="195"/>
      <c r="TXB120" s="196"/>
      <c r="TXC120" s="195"/>
      <c r="TXD120" s="195"/>
      <c r="TXE120" s="195"/>
      <c r="TXF120" s="18"/>
      <c r="TXG120" s="19"/>
      <c r="TXH120" s="19"/>
      <c r="TXI120" s="19"/>
      <c r="TXJ120" s="19"/>
      <c r="TXK120" s="19"/>
      <c r="TXL120" s="19"/>
      <c r="TXM120" s="19"/>
      <c r="TXN120" s="197"/>
      <c r="TXO120" s="196"/>
      <c r="TXP120" s="196"/>
      <c r="TXQ120" s="195"/>
      <c r="TXR120" s="196"/>
      <c r="TXS120" s="195"/>
      <c r="TXT120" s="195"/>
      <c r="TXU120" s="195"/>
      <c r="TXV120" s="18"/>
      <c r="TXW120" s="19"/>
      <c r="TXX120" s="19"/>
      <c r="TXY120" s="19"/>
      <c r="TXZ120" s="19"/>
      <c r="TYA120" s="19"/>
      <c r="TYB120" s="19"/>
      <c r="TYC120" s="19"/>
      <c r="TYD120" s="197"/>
      <c r="TYE120" s="196"/>
      <c r="TYF120" s="196"/>
      <c r="TYG120" s="195"/>
      <c r="TYH120" s="196"/>
      <c r="TYI120" s="195"/>
      <c r="TYJ120" s="195"/>
      <c r="TYK120" s="195"/>
      <c r="TYL120" s="18"/>
      <c r="TYM120" s="19"/>
      <c r="TYN120" s="19"/>
      <c r="TYO120" s="19"/>
      <c r="TYP120" s="19"/>
      <c r="TYQ120" s="19"/>
      <c r="TYR120" s="19"/>
      <c r="TYS120" s="19"/>
      <c r="TYT120" s="197"/>
      <c r="TYU120" s="196"/>
      <c r="TYV120" s="196"/>
      <c r="TYW120" s="195"/>
      <c r="TYX120" s="196"/>
      <c r="TYY120" s="195"/>
      <c r="TYZ120" s="195"/>
      <c r="TZA120" s="195"/>
      <c r="TZB120" s="18"/>
      <c r="TZC120" s="19"/>
      <c r="TZD120" s="19"/>
      <c r="TZE120" s="19"/>
      <c r="TZF120" s="19"/>
      <c r="TZG120" s="19"/>
      <c r="TZH120" s="19"/>
      <c r="TZI120" s="19"/>
      <c r="TZJ120" s="197"/>
      <c r="TZK120" s="196"/>
      <c r="TZL120" s="196"/>
      <c r="TZM120" s="195"/>
      <c r="TZN120" s="196"/>
      <c r="TZO120" s="195"/>
      <c r="TZP120" s="195"/>
      <c r="TZQ120" s="195"/>
      <c r="TZR120" s="18"/>
      <c r="TZS120" s="19"/>
      <c r="TZT120" s="19"/>
      <c r="TZU120" s="19"/>
      <c r="TZV120" s="19"/>
      <c r="TZW120" s="19"/>
      <c r="TZX120" s="19"/>
      <c r="TZY120" s="19"/>
      <c r="TZZ120" s="197"/>
      <c r="UAA120" s="196"/>
      <c r="UAB120" s="196"/>
      <c r="UAC120" s="195"/>
      <c r="UAD120" s="196"/>
      <c r="UAE120" s="195"/>
      <c r="UAF120" s="195"/>
      <c r="UAG120" s="195"/>
      <c r="UAH120" s="18"/>
      <c r="UAI120" s="19"/>
      <c r="UAJ120" s="19"/>
      <c r="UAK120" s="19"/>
      <c r="UAL120" s="19"/>
      <c r="UAM120" s="19"/>
      <c r="UAN120" s="19"/>
      <c r="UAO120" s="19"/>
      <c r="UAP120" s="197"/>
      <c r="UAQ120" s="196"/>
      <c r="UAR120" s="196"/>
      <c r="UAS120" s="195"/>
      <c r="UAT120" s="196"/>
      <c r="UAU120" s="195"/>
      <c r="UAV120" s="195"/>
      <c r="UAW120" s="195"/>
      <c r="UAX120" s="18"/>
      <c r="UAY120" s="19"/>
      <c r="UAZ120" s="19"/>
      <c r="UBA120" s="19"/>
      <c r="UBB120" s="19"/>
      <c r="UBC120" s="19"/>
      <c r="UBD120" s="19"/>
      <c r="UBE120" s="19"/>
      <c r="UBF120" s="197"/>
      <c r="UBG120" s="196"/>
      <c r="UBH120" s="196"/>
      <c r="UBI120" s="195"/>
      <c r="UBJ120" s="196"/>
      <c r="UBK120" s="195"/>
      <c r="UBL120" s="195"/>
      <c r="UBM120" s="195"/>
      <c r="UBN120" s="18"/>
      <c r="UBO120" s="19"/>
      <c r="UBP120" s="19"/>
      <c r="UBQ120" s="19"/>
      <c r="UBR120" s="19"/>
      <c r="UBS120" s="19"/>
      <c r="UBT120" s="19"/>
      <c r="UBU120" s="19"/>
      <c r="UBV120" s="197"/>
      <c r="UBW120" s="196"/>
      <c r="UBX120" s="196"/>
      <c r="UBY120" s="195"/>
      <c r="UBZ120" s="196"/>
      <c r="UCA120" s="195"/>
      <c r="UCB120" s="195"/>
      <c r="UCC120" s="195"/>
      <c r="UCD120" s="18"/>
      <c r="UCE120" s="19"/>
      <c r="UCF120" s="19"/>
      <c r="UCG120" s="19"/>
      <c r="UCH120" s="19"/>
      <c r="UCI120" s="19"/>
      <c r="UCJ120" s="19"/>
      <c r="UCK120" s="19"/>
      <c r="UCL120" s="197"/>
      <c r="UCM120" s="196"/>
      <c r="UCN120" s="196"/>
      <c r="UCO120" s="195"/>
      <c r="UCP120" s="196"/>
      <c r="UCQ120" s="195"/>
      <c r="UCR120" s="195"/>
      <c r="UCS120" s="195"/>
      <c r="UCT120" s="18"/>
      <c r="UCU120" s="19"/>
      <c r="UCV120" s="19"/>
      <c r="UCW120" s="19"/>
      <c r="UCX120" s="19"/>
      <c r="UCY120" s="19"/>
      <c r="UCZ120" s="19"/>
      <c r="UDA120" s="19"/>
      <c r="UDB120" s="197"/>
      <c r="UDC120" s="196"/>
      <c r="UDD120" s="196"/>
      <c r="UDE120" s="195"/>
      <c r="UDF120" s="196"/>
      <c r="UDG120" s="195"/>
      <c r="UDH120" s="195"/>
      <c r="UDI120" s="195"/>
      <c r="UDJ120" s="18"/>
      <c r="UDK120" s="19"/>
      <c r="UDL120" s="19"/>
      <c r="UDM120" s="19"/>
      <c r="UDN120" s="19"/>
      <c r="UDO120" s="19"/>
      <c r="UDP120" s="19"/>
      <c r="UDQ120" s="19"/>
      <c r="UDR120" s="197"/>
      <c r="UDS120" s="196"/>
      <c r="UDT120" s="196"/>
      <c r="UDU120" s="195"/>
      <c r="UDV120" s="196"/>
      <c r="UDW120" s="195"/>
      <c r="UDX120" s="195"/>
      <c r="UDY120" s="195"/>
      <c r="UDZ120" s="18"/>
      <c r="UEA120" s="19"/>
      <c r="UEB120" s="19"/>
      <c r="UEC120" s="19"/>
      <c r="UED120" s="19"/>
      <c r="UEE120" s="19"/>
      <c r="UEF120" s="19"/>
      <c r="UEG120" s="19"/>
      <c r="UEH120" s="197"/>
      <c r="UEI120" s="196"/>
      <c r="UEJ120" s="196"/>
      <c r="UEK120" s="195"/>
      <c r="UEL120" s="196"/>
      <c r="UEM120" s="195"/>
      <c r="UEN120" s="195"/>
      <c r="UEO120" s="195"/>
      <c r="UEP120" s="18"/>
      <c r="UEQ120" s="19"/>
      <c r="UER120" s="19"/>
      <c r="UES120" s="19"/>
      <c r="UET120" s="19"/>
      <c r="UEU120" s="19"/>
      <c r="UEV120" s="19"/>
      <c r="UEW120" s="19"/>
      <c r="UEX120" s="197"/>
      <c r="UEY120" s="196"/>
      <c r="UEZ120" s="196"/>
      <c r="UFA120" s="195"/>
      <c r="UFB120" s="196"/>
      <c r="UFC120" s="195"/>
      <c r="UFD120" s="195"/>
      <c r="UFE120" s="195"/>
      <c r="UFF120" s="18"/>
      <c r="UFG120" s="19"/>
      <c r="UFH120" s="19"/>
      <c r="UFI120" s="19"/>
      <c r="UFJ120" s="19"/>
      <c r="UFK120" s="19"/>
      <c r="UFL120" s="19"/>
      <c r="UFM120" s="19"/>
      <c r="UFN120" s="197"/>
      <c r="UFO120" s="196"/>
      <c r="UFP120" s="196"/>
      <c r="UFQ120" s="195"/>
      <c r="UFR120" s="196"/>
      <c r="UFS120" s="195"/>
      <c r="UFT120" s="195"/>
      <c r="UFU120" s="195"/>
      <c r="UFV120" s="18"/>
      <c r="UFW120" s="19"/>
      <c r="UFX120" s="19"/>
      <c r="UFY120" s="19"/>
      <c r="UFZ120" s="19"/>
      <c r="UGA120" s="19"/>
      <c r="UGB120" s="19"/>
      <c r="UGC120" s="19"/>
      <c r="UGD120" s="197"/>
      <c r="UGE120" s="196"/>
      <c r="UGF120" s="196"/>
      <c r="UGG120" s="195"/>
      <c r="UGH120" s="196"/>
      <c r="UGI120" s="195"/>
      <c r="UGJ120" s="195"/>
      <c r="UGK120" s="195"/>
      <c r="UGL120" s="18"/>
      <c r="UGM120" s="19"/>
      <c r="UGN120" s="19"/>
      <c r="UGO120" s="19"/>
      <c r="UGP120" s="19"/>
      <c r="UGQ120" s="19"/>
      <c r="UGR120" s="19"/>
      <c r="UGS120" s="19"/>
      <c r="UGT120" s="197"/>
      <c r="UGU120" s="196"/>
      <c r="UGV120" s="196"/>
      <c r="UGW120" s="195"/>
      <c r="UGX120" s="196"/>
      <c r="UGY120" s="195"/>
      <c r="UGZ120" s="195"/>
      <c r="UHA120" s="195"/>
      <c r="UHB120" s="18"/>
      <c r="UHC120" s="19"/>
      <c r="UHD120" s="19"/>
      <c r="UHE120" s="19"/>
      <c r="UHF120" s="19"/>
      <c r="UHG120" s="19"/>
      <c r="UHH120" s="19"/>
      <c r="UHI120" s="19"/>
      <c r="UHJ120" s="197"/>
      <c r="UHK120" s="196"/>
      <c r="UHL120" s="196"/>
      <c r="UHM120" s="195"/>
      <c r="UHN120" s="196"/>
      <c r="UHO120" s="195"/>
      <c r="UHP120" s="195"/>
      <c r="UHQ120" s="195"/>
      <c r="UHR120" s="18"/>
      <c r="UHS120" s="19"/>
      <c r="UHT120" s="19"/>
      <c r="UHU120" s="19"/>
      <c r="UHV120" s="19"/>
      <c r="UHW120" s="19"/>
      <c r="UHX120" s="19"/>
      <c r="UHY120" s="19"/>
      <c r="UHZ120" s="197"/>
      <c r="UIA120" s="196"/>
      <c r="UIB120" s="196"/>
      <c r="UIC120" s="195"/>
      <c r="UID120" s="196"/>
      <c r="UIE120" s="195"/>
      <c r="UIF120" s="195"/>
      <c r="UIG120" s="195"/>
      <c r="UIH120" s="18"/>
      <c r="UII120" s="19"/>
      <c r="UIJ120" s="19"/>
      <c r="UIK120" s="19"/>
      <c r="UIL120" s="19"/>
      <c r="UIM120" s="19"/>
      <c r="UIN120" s="19"/>
      <c r="UIO120" s="19"/>
      <c r="UIP120" s="197"/>
      <c r="UIQ120" s="196"/>
      <c r="UIR120" s="196"/>
      <c r="UIS120" s="195"/>
      <c r="UIT120" s="196"/>
      <c r="UIU120" s="195"/>
      <c r="UIV120" s="195"/>
      <c r="UIW120" s="195"/>
      <c r="UIX120" s="18"/>
      <c r="UIY120" s="19"/>
      <c r="UIZ120" s="19"/>
      <c r="UJA120" s="19"/>
      <c r="UJB120" s="19"/>
      <c r="UJC120" s="19"/>
      <c r="UJD120" s="19"/>
      <c r="UJE120" s="19"/>
      <c r="UJF120" s="197"/>
      <c r="UJG120" s="196"/>
      <c r="UJH120" s="196"/>
      <c r="UJI120" s="195"/>
      <c r="UJJ120" s="196"/>
      <c r="UJK120" s="195"/>
      <c r="UJL120" s="195"/>
      <c r="UJM120" s="195"/>
      <c r="UJN120" s="18"/>
      <c r="UJO120" s="19"/>
      <c r="UJP120" s="19"/>
      <c r="UJQ120" s="19"/>
      <c r="UJR120" s="19"/>
      <c r="UJS120" s="19"/>
      <c r="UJT120" s="19"/>
      <c r="UJU120" s="19"/>
      <c r="UJV120" s="197"/>
      <c r="UJW120" s="196"/>
      <c r="UJX120" s="196"/>
      <c r="UJY120" s="195"/>
      <c r="UJZ120" s="196"/>
      <c r="UKA120" s="195"/>
      <c r="UKB120" s="195"/>
      <c r="UKC120" s="195"/>
      <c r="UKD120" s="18"/>
      <c r="UKE120" s="19"/>
      <c r="UKF120" s="19"/>
      <c r="UKG120" s="19"/>
      <c r="UKH120" s="19"/>
      <c r="UKI120" s="19"/>
      <c r="UKJ120" s="19"/>
      <c r="UKK120" s="19"/>
      <c r="UKL120" s="197"/>
      <c r="UKM120" s="196"/>
      <c r="UKN120" s="196"/>
      <c r="UKO120" s="195"/>
      <c r="UKP120" s="196"/>
      <c r="UKQ120" s="195"/>
      <c r="UKR120" s="195"/>
      <c r="UKS120" s="195"/>
      <c r="UKT120" s="18"/>
      <c r="UKU120" s="19"/>
      <c r="UKV120" s="19"/>
      <c r="UKW120" s="19"/>
      <c r="UKX120" s="19"/>
      <c r="UKY120" s="19"/>
      <c r="UKZ120" s="19"/>
      <c r="ULA120" s="19"/>
      <c r="ULB120" s="197"/>
      <c r="ULC120" s="196"/>
      <c r="ULD120" s="196"/>
      <c r="ULE120" s="195"/>
      <c r="ULF120" s="196"/>
      <c r="ULG120" s="195"/>
      <c r="ULH120" s="195"/>
      <c r="ULI120" s="195"/>
      <c r="ULJ120" s="18"/>
      <c r="ULK120" s="19"/>
      <c r="ULL120" s="19"/>
      <c r="ULM120" s="19"/>
      <c r="ULN120" s="19"/>
      <c r="ULO120" s="19"/>
      <c r="ULP120" s="19"/>
      <c r="ULQ120" s="19"/>
      <c r="ULR120" s="197"/>
      <c r="ULS120" s="196"/>
      <c r="ULT120" s="196"/>
      <c r="ULU120" s="195"/>
      <c r="ULV120" s="196"/>
      <c r="ULW120" s="195"/>
      <c r="ULX120" s="195"/>
      <c r="ULY120" s="195"/>
      <c r="ULZ120" s="18"/>
      <c r="UMA120" s="19"/>
      <c r="UMB120" s="19"/>
      <c r="UMC120" s="19"/>
      <c r="UMD120" s="19"/>
      <c r="UME120" s="19"/>
      <c r="UMF120" s="19"/>
      <c r="UMG120" s="19"/>
      <c r="UMH120" s="197"/>
      <c r="UMI120" s="196"/>
      <c r="UMJ120" s="196"/>
      <c r="UMK120" s="195"/>
      <c r="UML120" s="196"/>
      <c r="UMM120" s="195"/>
      <c r="UMN120" s="195"/>
      <c r="UMO120" s="195"/>
      <c r="UMP120" s="18"/>
      <c r="UMQ120" s="19"/>
      <c r="UMR120" s="19"/>
      <c r="UMS120" s="19"/>
      <c r="UMT120" s="19"/>
      <c r="UMU120" s="19"/>
      <c r="UMV120" s="19"/>
      <c r="UMW120" s="19"/>
      <c r="UMX120" s="197"/>
      <c r="UMY120" s="196"/>
      <c r="UMZ120" s="196"/>
      <c r="UNA120" s="195"/>
      <c r="UNB120" s="196"/>
      <c r="UNC120" s="195"/>
      <c r="UND120" s="195"/>
      <c r="UNE120" s="195"/>
      <c r="UNF120" s="18"/>
      <c r="UNG120" s="19"/>
      <c r="UNH120" s="19"/>
      <c r="UNI120" s="19"/>
      <c r="UNJ120" s="19"/>
      <c r="UNK120" s="19"/>
      <c r="UNL120" s="19"/>
      <c r="UNM120" s="19"/>
      <c r="UNN120" s="197"/>
      <c r="UNO120" s="196"/>
      <c r="UNP120" s="196"/>
      <c r="UNQ120" s="195"/>
      <c r="UNR120" s="196"/>
      <c r="UNS120" s="195"/>
      <c r="UNT120" s="195"/>
      <c r="UNU120" s="195"/>
      <c r="UNV120" s="18"/>
      <c r="UNW120" s="19"/>
      <c r="UNX120" s="19"/>
      <c r="UNY120" s="19"/>
      <c r="UNZ120" s="19"/>
      <c r="UOA120" s="19"/>
      <c r="UOB120" s="19"/>
      <c r="UOC120" s="19"/>
      <c r="UOD120" s="197"/>
      <c r="UOE120" s="196"/>
      <c r="UOF120" s="196"/>
      <c r="UOG120" s="195"/>
      <c r="UOH120" s="196"/>
      <c r="UOI120" s="195"/>
      <c r="UOJ120" s="195"/>
      <c r="UOK120" s="195"/>
      <c r="UOL120" s="18"/>
      <c r="UOM120" s="19"/>
      <c r="UON120" s="19"/>
      <c r="UOO120" s="19"/>
      <c r="UOP120" s="19"/>
      <c r="UOQ120" s="19"/>
      <c r="UOR120" s="19"/>
      <c r="UOS120" s="19"/>
      <c r="UOT120" s="197"/>
      <c r="UOU120" s="196"/>
      <c r="UOV120" s="196"/>
      <c r="UOW120" s="195"/>
      <c r="UOX120" s="196"/>
      <c r="UOY120" s="195"/>
      <c r="UOZ120" s="195"/>
      <c r="UPA120" s="195"/>
      <c r="UPB120" s="18"/>
      <c r="UPC120" s="19"/>
      <c r="UPD120" s="19"/>
      <c r="UPE120" s="19"/>
      <c r="UPF120" s="19"/>
      <c r="UPG120" s="19"/>
      <c r="UPH120" s="19"/>
      <c r="UPI120" s="19"/>
      <c r="UPJ120" s="197"/>
      <c r="UPK120" s="196"/>
      <c r="UPL120" s="196"/>
      <c r="UPM120" s="195"/>
      <c r="UPN120" s="196"/>
      <c r="UPO120" s="195"/>
      <c r="UPP120" s="195"/>
      <c r="UPQ120" s="195"/>
      <c r="UPR120" s="18"/>
      <c r="UPS120" s="19"/>
      <c r="UPT120" s="19"/>
      <c r="UPU120" s="19"/>
      <c r="UPV120" s="19"/>
      <c r="UPW120" s="19"/>
      <c r="UPX120" s="19"/>
      <c r="UPY120" s="19"/>
      <c r="UPZ120" s="197"/>
      <c r="UQA120" s="196"/>
      <c r="UQB120" s="196"/>
      <c r="UQC120" s="195"/>
      <c r="UQD120" s="196"/>
      <c r="UQE120" s="195"/>
      <c r="UQF120" s="195"/>
      <c r="UQG120" s="195"/>
      <c r="UQH120" s="18"/>
      <c r="UQI120" s="19"/>
      <c r="UQJ120" s="19"/>
      <c r="UQK120" s="19"/>
      <c r="UQL120" s="19"/>
      <c r="UQM120" s="19"/>
      <c r="UQN120" s="19"/>
      <c r="UQO120" s="19"/>
      <c r="UQP120" s="197"/>
      <c r="UQQ120" s="196"/>
      <c r="UQR120" s="196"/>
      <c r="UQS120" s="195"/>
      <c r="UQT120" s="196"/>
      <c r="UQU120" s="195"/>
      <c r="UQV120" s="195"/>
      <c r="UQW120" s="195"/>
      <c r="UQX120" s="18"/>
      <c r="UQY120" s="19"/>
      <c r="UQZ120" s="19"/>
      <c r="URA120" s="19"/>
      <c r="URB120" s="19"/>
      <c r="URC120" s="19"/>
      <c r="URD120" s="19"/>
      <c r="URE120" s="19"/>
      <c r="URF120" s="197"/>
      <c r="URG120" s="196"/>
      <c r="URH120" s="196"/>
      <c r="URI120" s="195"/>
      <c r="URJ120" s="196"/>
      <c r="URK120" s="195"/>
      <c r="URL120" s="195"/>
      <c r="URM120" s="195"/>
      <c r="URN120" s="18"/>
      <c r="URO120" s="19"/>
      <c r="URP120" s="19"/>
      <c r="URQ120" s="19"/>
      <c r="URR120" s="19"/>
      <c r="URS120" s="19"/>
      <c r="URT120" s="19"/>
      <c r="URU120" s="19"/>
      <c r="URV120" s="197"/>
      <c r="URW120" s="196"/>
      <c r="URX120" s="196"/>
      <c r="URY120" s="195"/>
      <c r="URZ120" s="196"/>
      <c r="USA120" s="195"/>
      <c r="USB120" s="195"/>
      <c r="USC120" s="195"/>
      <c r="USD120" s="18"/>
      <c r="USE120" s="19"/>
      <c r="USF120" s="19"/>
      <c r="USG120" s="19"/>
      <c r="USH120" s="19"/>
      <c r="USI120" s="19"/>
      <c r="USJ120" s="19"/>
      <c r="USK120" s="19"/>
      <c r="USL120" s="197"/>
      <c r="USM120" s="196"/>
      <c r="USN120" s="196"/>
      <c r="USO120" s="195"/>
      <c r="USP120" s="196"/>
      <c r="USQ120" s="195"/>
      <c r="USR120" s="195"/>
      <c r="USS120" s="195"/>
      <c r="UST120" s="18"/>
      <c r="USU120" s="19"/>
      <c r="USV120" s="19"/>
      <c r="USW120" s="19"/>
      <c r="USX120" s="19"/>
      <c r="USY120" s="19"/>
      <c r="USZ120" s="19"/>
      <c r="UTA120" s="19"/>
      <c r="UTB120" s="197"/>
      <c r="UTC120" s="196"/>
      <c r="UTD120" s="196"/>
      <c r="UTE120" s="195"/>
      <c r="UTF120" s="196"/>
      <c r="UTG120" s="195"/>
      <c r="UTH120" s="195"/>
      <c r="UTI120" s="195"/>
      <c r="UTJ120" s="18"/>
      <c r="UTK120" s="19"/>
      <c r="UTL120" s="19"/>
      <c r="UTM120" s="19"/>
      <c r="UTN120" s="19"/>
      <c r="UTO120" s="19"/>
      <c r="UTP120" s="19"/>
      <c r="UTQ120" s="19"/>
      <c r="UTR120" s="197"/>
      <c r="UTS120" s="196"/>
      <c r="UTT120" s="196"/>
      <c r="UTU120" s="195"/>
      <c r="UTV120" s="196"/>
      <c r="UTW120" s="195"/>
      <c r="UTX120" s="195"/>
      <c r="UTY120" s="195"/>
      <c r="UTZ120" s="18"/>
      <c r="UUA120" s="19"/>
      <c r="UUB120" s="19"/>
      <c r="UUC120" s="19"/>
      <c r="UUD120" s="19"/>
      <c r="UUE120" s="19"/>
      <c r="UUF120" s="19"/>
      <c r="UUG120" s="19"/>
      <c r="UUH120" s="197"/>
      <c r="UUI120" s="196"/>
      <c r="UUJ120" s="196"/>
      <c r="UUK120" s="195"/>
      <c r="UUL120" s="196"/>
      <c r="UUM120" s="195"/>
      <c r="UUN120" s="195"/>
      <c r="UUO120" s="195"/>
      <c r="UUP120" s="18"/>
      <c r="UUQ120" s="19"/>
      <c r="UUR120" s="19"/>
      <c r="UUS120" s="19"/>
      <c r="UUT120" s="19"/>
      <c r="UUU120" s="19"/>
      <c r="UUV120" s="19"/>
      <c r="UUW120" s="19"/>
      <c r="UUX120" s="197"/>
      <c r="UUY120" s="196"/>
      <c r="UUZ120" s="196"/>
      <c r="UVA120" s="195"/>
      <c r="UVB120" s="196"/>
      <c r="UVC120" s="195"/>
      <c r="UVD120" s="195"/>
      <c r="UVE120" s="195"/>
      <c r="UVF120" s="18"/>
      <c r="UVG120" s="19"/>
      <c r="UVH120" s="19"/>
      <c r="UVI120" s="19"/>
      <c r="UVJ120" s="19"/>
      <c r="UVK120" s="19"/>
      <c r="UVL120" s="19"/>
      <c r="UVM120" s="19"/>
      <c r="UVN120" s="197"/>
      <c r="UVO120" s="196"/>
      <c r="UVP120" s="196"/>
      <c r="UVQ120" s="195"/>
      <c r="UVR120" s="196"/>
      <c r="UVS120" s="195"/>
      <c r="UVT120" s="195"/>
      <c r="UVU120" s="195"/>
      <c r="UVV120" s="18"/>
      <c r="UVW120" s="19"/>
      <c r="UVX120" s="19"/>
      <c r="UVY120" s="19"/>
      <c r="UVZ120" s="19"/>
      <c r="UWA120" s="19"/>
      <c r="UWB120" s="19"/>
      <c r="UWC120" s="19"/>
      <c r="UWD120" s="197"/>
      <c r="UWE120" s="196"/>
      <c r="UWF120" s="196"/>
      <c r="UWG120" s="195"/>
      <c r="UWH120" s="196"/>
      <c r="UWI120" s="195"/>
      <c r="UWJ120" s="195"/>
      <c r="UWK120" s="195"/>
      <c r="UWL120" s="18"/>
      <c r="UWM120" s="19"/>
      <c r="UWN120" s="19"/>
      <c r="UWO120" s="19"/>
      <c r="UWP120" s="19"/>
      <c r="UWQ120" s="19"/>
      <c r="UWR120" s="19"/>
      <c r="UWS120" s="19"/>
      <c r="UWT120" s="197"/>
      <c r="UWU120" s="196"/>
      <c r="UWV120" s="196"/>
      <c r="UWW120" s="195"/>
      <c r="UWX120" s="196"/>
      <c r="UWY120" s="195"/>
      <c r="UWZ120" s="195"/>
      <c r="UXA120" s="195"/>
      <c r="UXB120" s="18"/>
      <c r="UXC120" s="19"/>
      <c r="UXD120" s="19"/>
      <c r="UXE120" s="19"/>
      <c r="UXF120" s="19"/>
      <c r="UXG120" s="19"/>
      <c r="UXH120" s="19"/>
      <c r="UXI120" s="19"/>
      <c r="UXJ120" s="197"/>
      <c r="UXK120" s="196"/>
      <c r="UXL120" s="196"/>
      <c r="UXM120" s="195"/>
      <c r="UXN120" s="196"/>
      <c r="UXO120" s="195"/>
      <c r="UXP120" s="195"/>
      <c r="UXQ120" s="195"/>
      <c r="UXR120" s="18"/>
      <c r="UXS120" s="19"/>
      <c r="UXT120" s="19"/>
      <c r="UXU120" s="19"/>
      <c r="UXV120" s="19"/>
      <c r="UXW120" s="19"/>
      <c r="UXX120" s="19"/>
      <c r="UXY120" s="19"/>
      <c r="UXZ120" s="197"/>
      <c r="UYA120" s="196"/>
      <c r="UYB120" s="196"/>
      <c r="UYC120" s="195"/>
      <c r="UYD120" s="196"/>
      <c r="UYE120" s="195"/>
      <c r="UYF120" s="195"/>
      <c r="UYG120" s="195"/>
      <c r="UYH120" s="18"/>
      <c r="UYI120" s="19"/>
      <c r="UYJ120" s="19"/>
      <c r="UYK120" s="19"/>
      <c r="UYL120" s="19"/>
      <c r="UYM120" s="19"/>
      <c r="UYN120" s="19"/>
      <c r="UYO120" s="19"/>
      <c r="UYP120" s="197"/>
      <c r="UYQ120" s="196"/>
      <c r="UYR120" s="196"/>
      <c r="UYS120" s="195"/>
      <c r="UYT120" s="196"/>
      <c r="UYU120" s="195"/>
      <c r="UYV120" s="195"/>
      <c r="UYW120" s="195"/>
      <c r="UYX120" s="18"/>
      <c r="UYY120" s="19"/>
      <c r="UYZ120" s="19"/>
      <c r="UZA120" s="19"/>
      <c r="UZB120" s="19"/>
      <c r="UZC120" s="19"/>
      <c r="UZD120" s="19"/>
      <c r="UZE120" s="19"/>
      <c r="UZF120" s="197"/>
      <c r="UZG120" s="196"/>
      <c r="UZH120" s="196"/>
      <c r="UZI120" s="195"/>
      <c r="UZJ120" s="196"/>
      <c r="UZK120" s="195"/>
      <c r="UZL120" s="195"/>
      <c r="UZM120" s="195"/>
      <c r="UZN120" s="18"/>
      <c r="UZO120" s="19"/>
      <c r="UZP120" s="19"/>
      <c r="UZQ120" s="19"/>
      <c r="UZR120" s="19"/>
      <c r="UZS120" s="19"/>
      <c r="UZT120" s="19"/>
      <c r="UZU120" s="19"/>
      <c r="UZV120" s="197"/>
      <c r="UZW120" s="196"/>
      <c r="UZX120" s="196"/>
      <c r="UZY120" s="195"/>
      <c r="UZZ120" s="196"/>
      <c r="VAA120" s="195"/>
      <c r="VAB120" s="195"/>
      <c r="VAC120" s="195"/>
      <c r="VAD120" s="18"/>
      <c r="VAE120" s="19"/>
      <c r="VAF120" s="19"/>
      <c r="VAG120" s="19"/>
      <c r="VAH120" s="19"/>
      <c r="VAI120" s="19"/>
      <c r="VAJ120" s="19"/>
      <c r="VAK120" s="19"/>
      <c r="VAL120" s="197"/>
      <c r="VAM120" s="196"/>
      <c r="VAN120" s="196"/>
      <c r="VAO120" s="195"/>
      <c r="VAP120" s="196"/>
      <c r="VAQ120" s="195"/>
      <c r="VAR120" s="195"/>
      <c r="VAS120" s="195"/>
      <c r="VAT120" s="18"/>
      <c r="VAU120" s="19"/>
      <c r="VAV120" s="19"/>
      <c r="VAW120" s="19"/>
      <c r="VAX120" s="19"/>
      <c r="VAY120" s="19"/>
      <c r="VAZ120" s="19"/>
      <c r="VBA120" s="19"/>
      <c r="VBB120" s="197"/>
      <c r="VBC120" s="196"/>
      <c r="VBD120" s="196"/>
      <c r="VBE120" s="195"/>
      <c r="VBF120" s="196"/>
      <c r="VBG120" s="195"/>
      <c r="VBH120" s="195"/>
      <c r="VBI120" s="195"/>
      <c r="VBJ120" s="18"/>
      <c r="VBK120" s="19"/>
      <c r="VBL120" s="19"/>
      <c r="VBM120" s="19"/>
      <c r="VBN120" s="19"/>
      <c r="VBO120" s="19"/>
      <c r="VBP120" s="19"/>
      <c r="VBQ120" s="19"/>
      <c r="VBR120" s="197"/>
      <c r="VBS120" s="196"/>
      <c r="VBT120" s="196"/>
      <c r="VBU120" s="195"/>
      <c r="VBV120" s="196"/>
      <c r="VBW120" s="195"/>
      <c r="VBX120" s="195"/>
      <c r="VBY120" s="195"/>
      <c r="VBZ120" s="18"/>
      <c r="VCA120" s="19"/>
      <c r="VCB120" s="19"/>
      <c r="VCC120" s="19"/>
      <c r="VCD120" s="19"/>
      <c r="VCE120" s="19"/>
      <c r="VCF120" s="19"/>
      <c r="VCG120" s="19"/>
      <c r="VCH120" s="197"/>
      <c r="VCI120" s="196"/>
      <c r="VCJ120" s="196"/>
      <c r="VCK120" s="195"/>
      <c r="VCL120" s="196"/>
      <c r="VCM120" s="195"/>
      <c r="VCN120" s="195"/>
      <c r="VCO120" s="195"/>
      <c r="VCP120" s="18"/>
      <c r="VCQ120" s="19"/>
      <c r="VCR120" s="19"/>
      <c r="VCS120" s="19"/>
      <c r="VCT120" s="19"/>
      <c r="VCU120" s="19"/>
      <c r="VCV120" s="19"/>
      <c r="VCW120" s="19"/>
      <c r="VCX120" s="197"/>
      <c r="VCY120" s="196"/>
      <c r="VCZ120" s="196"/>
      <c r="VDA120" s="195"/>
      <c r="VDB120" s="196"/>
      <c r="VDC120" s="195"/>
      <c r="VDD120" s="195"/>
      <c r="VDE120" s="195"/>
      <c r="VDF120" s="18"/>
      <c r="VDG120" s="19"/>
      <c r="VDH120" s="19"/>
      <c r="VDI120" s="19"/>
      <c r="VDJ120" s="19"/>
      <c r="VDK120" s="19"/>
      <c r="VDL120" s="19"/>
      <c r="VDM120" s="19"/>
      <c r="VDN120" s="197"/>
      <c r="VDO120" s="196"/>
      <c r="VDP120" s="196"/>
      <c r="VDQ120" s="195"/>
      <c r="VDR120" s="196"/>
      <c r="VDS120" s="195"/>
      <c r="VDT120" s="195"/>
      <c r="VDU120" s="195"/>
      <c r="VDV120" s="18"/>
      <c r="VDW120" s="19"/>
      <c r="VDX120" s="19"/>
      <c r="VDY120" s="19"/>
      <c r="VDZ120" s="19"/>
      <c r="VEA120" s="19"/>
      <c r="VEB120" s="19"/>
      <c r="VEC120" s="19"/>
      <c r="VED120" s="197"/>
      <c r="VEE120" s="196"/>
      <c r="VEF120" s="196"/>
      <c r="VEG120" s="195"/>
      <c r="VEH120" s="196"/>
      <c r="VEI120" s="195"/>
      <c r="VEJ120" s="195"/>
      <c r="VEK120" s="195"/>
      <c r="VEL120" s="18"/>
      <c r="VEM120" s="19"/>
      <c r="VEN120" s="19"/>
      <c r="VEO120" s="19"/>
      <c r="VEP120" s="19"/>
      <c r="VEQ120" s="19"/>
      <c r="VER120" s="19"/>
      <c r="VES120" s="19"/>
      <c r="VET120" s="197"/>
      <c r="VEU120" s="196"/>
      <c r="VEV120" s="196"/>
      <c r="VEW120" s="195"/>
      <c r="VEX120" s="196"/>
      <c r="VEY120" s="195"/>
      <c r="VEZ120" s="195"/>
      <c r="VFA120" s="195"/>
      <c r="VFB120" s="18"/>
      <c r="VFC120" s="19"/>
      <c r="VFD120" s="19"/>
      <c r="VFE120" s="19"/>
      <c r="VFF120" s="19"/>
      <c r="VFG120" s="19"/>
      <c r="VFH120" s="19"/>
      <c r="VFI120" s="19"/>
      <c r="VFJ120" s="197"/>
      <c r="VFK120" s="196"/>
      <c r="VFL120" s="196"/>
      <c r="VFM120" s="195"/>
      <c r="VFN120" s="196"/>
      <c r="VFO120" s="195"/>
      <c r="VFP120" s="195"/>
      <c r="VFQ120" s="195"/>
      <c r="VFR120" s="18"/>
      <c r="VFS120" s="19"/>
      <c r="VFT120" s="19"/>
      <c r="VFU120" s="19"/>
      <c r="VFV120" s="19"/>
      <c r="VFW120" s="19"/>
      <c r="VFX120" s="19"/>
      <c r="VFY120" s="19"/>
      <c r="VFZ120" s="197"/>
      <c r="VGA120" s="196"/>
      <c r="VGB120" s="196"/>
      <c r="VGC120" s="195"/>
      <c r="VGD120" s="196"/>
      <c r="VGE120" s="195"/>
      <c r="VGF120" s="195"/>
      <c r="VGG120" s="195"/>
      <c r="VGH120" s="18"/>
      <c r="VGI120" s="19"/>
      <c r="VGJ120" s="19"/>
      <c r="VGK120" s="19"/>
      <c r="VGL120" s="19"/>
      <c r="VGM120" s="19"/>
      <c r="VGN120" s="19"/>
      <c r="VGO120" s="19"/>
      <c r="VGP120" s="197"/>
      <c r="VGQ120" s="196"/>
      <c r="VGR120" s="196"/>
      <c r="VGS120" s="195"/>
      <c r="VGT120" s="196"/>
      <c r="VGU120" s="195"/>
      <c r="VGV120" s="195"/>
      <c r="VGW120" s="195"/>
      <c r="VGX120" s="18"/>
      <c r="VGY120" s="19"/>
      <c r="VGZ120" s="19"/>
      <c r="VHA120" s="19"/>
      <c r="VHB120" s="19"/>
      <c r="VHC120" s="19"/>
      <c r="VHD120" s="19"/>
      <c r="VHE120" s="19"/>
      <c r="VHF120" s="197"/>
      <c r="VHG120" s="196"/>
      <c r="VHH120" s="196"/>
      <c r="VHI120" s="195"/>
      <c r="VHJ120" s="196"/>
      <c r="VHK120" s="195"/>
      <c r="VHL120" s="195"/>
      <c r="VHM120" s="195"/>
      <c r="VHN120" s="18"/>
      <c r="VHO120" s="19"/>
      <c r="VHP120" s="19"/>
      <c r="VHQ120" s="19"/>
      <c r="VHR120" s="19"/>
      <c r="VHS120" s="19"/>
      <c r="VHT120" s="19"/>
      <c r="VHU120" s="19"/>
      <c r="VHV120" s="197"/>
      <c r="VHW120" s="196"/>
      <c r="VHX120" s="196"/>
      <c r="VHY120" s="195"/>
      <c r="VHZ120" s="196"/>
      <c r="VIA120" s="195"/>
      <c r="VIB120" s="195"/>
      <c r="VIC120" s="195"/>
      <c r="VID120" s="18"/>
      <c r="VIE120" s="19"/>
      <c r="VIF120" s="19"/>
      <c r="VIG120" s="19"/>
      <c r="VIH120" s="19"/>
      <c r="VII120" s="19"/>
      <c r="VIJ120" s="19"/>
      <c r="VIK120" s="19"/>
      <c r="VIL120" s="197"/>
      <c r="VIM120" s="196"/>
      <c r="VIN120" s="196"/>
      <c r="VIO120" s="195"/>
      <c r="VIP120" s="196"/>
      <c r="VIQ120" s="195"/>
      <c r="VIR120" s="195"/>
      <c r="VIS120" s="195"/>
      <c r="VIT120" s="18"/>
      <c r="VIU120" s="19"/>
      <c r="VIV120" s="19"/>
      <c r="VIW120" s="19"/>
      <c r="VIX120" s="19"/>
      <c r="VIY120" s="19"/>
      <c r="VIZ120" s="19"/>
      <c r="VJA120" s="19"/>
      <c r="VJB120" s="197"/>
      <c r="VJC120" s="196"/>
      <c r="VJD120" s="196"/>
      <c r="VJE120" s="195"/>
      <c r="VJF120" s="196"/>
      <c r="VJG120" s="195"/>
      <c r="VJH120" s="195"/>
      <c r="VJI120" s="195"/>
      <c r="VJJ120" s="18"/>
      <c r="VJK120" s="19"/>
      <c r="VJL120" s="19"/>
      <c r="VJM120" s="19"/>
      <c r="VJN120" s="19"/>
      <c r="VJO120" s="19"/>
      <c r="VJP120" s="19"/>
      <c r="VJQ120" s="19"/>
      <c r="VJR120" s="197"/>
      <c r="VJS120" s="196"/>
      <c r="VJT120" s="196"/>
      <c r="VJU120" s="195"/>
      <c r="VJV120" s="196"/>
      <c r="VJW120" s="195"/>
      <c r="VJX120" s="195"/>
      <c r="VJY120" s="195"/>
      <c r="VJZ120" s="18"/>
      <c r="VKA120" s="19"/>
      <c r="VKB120" s="19"/>
      <c r="VKC120" s="19"/>
      <c r="VKD120" s="19"/>
      <c r="VKE120" s="19"/>
      <c r="VKF120" s="19"/>
      <c r="VKG120" s="19"/>
      <c r="VKH120" s="197"/>
      <c r="VKI120" s="196"/>
      <c r="VKJ120" s="196"/>
      <c r="VKK120" s="195"/>
      <c r="VKL120" s="196"/>
      <c r="VKM120" s="195"/>
      <c r="VKN120" s="195"/>
      <c r="VKO120" s="195"/>
      <c r="VKP120" s="18"/>
      <c r="VKQ120" s="19"/>
      <c r="VKR120" s="19"/>
      <c r="VKS120" s="19"/>
      <c r="VKT120" s="19"/>
      <c r="VKU120" s="19"/>
      <c r="VKV120" s="19"/>
      <c r="VKW120" s="19"/>
      <c r="VKX120" s="197"/>
      <c r="VKY120" s="196"/>
      <c r="VKZ120" s="196"/>
      <c r="VLA120" s="195"/>
      <c r="VLB120" s="196"/>
      <c r="VLC120" s="195"/>
      <c r="VLD120" s="195"/>
      <c r="VLE120" s="195"/>
      <c r="VLF120" s="18"/>
      <c r="VLG120" s="19"/>
      <c r="VLH120" s="19"/>
      <c r="VLI120" s="19"/>
      <c r="VLJ120" s="19"/>
      <c r="VLK120" s="19"/>
      <c r="VLL120" s="19"/>
      <c r="VLM120" s="19"/>
      <c r="VLN120" s="197"/>
      <c r="VLO120" s="196"/>
      <c r="VLP120" s="196"/>
      <c r="VLQ120" s="195"/>
      <c r="VLR120" s="196"/>
      <c r="VLS120" s="195"/>
      <c r="VLT120" s="195"/>
      <c r="VLU120" s="195"/>
      <c r="VLV120" s="18"/>
      <c r="VLW120" s="19"/>
      <c r="VLX120" s="19"/>
      <c r="VLY120" s="19"/>
      <c r="VLZ120" s="19"/>
      <c r="VMA120" s="19"/>
      <c r="VMB120" s="19"/>
      <c r="VMC120" s="19"/>
      <c r="VMD120" s="197"/>
      <c r="VME120" s="196"/>
      <c r="VMF120" s="196"/>
      <c r="VMG120" s="195"/>
      <c r="VMH120" s="196"/>
      <c r="VMI120" s="195"/>
      <c r="VMJ120" s="195"/>
      <c r="VMK120" s="195"/>
      <c r="VML120" s="18"/>
      <c r="VMM120" s="19"/>
      <c r="VMN120" s="19"/>
      <c r="VMO120" s="19"/>
      <c r="VMP120" s="19"/>
      <c r="VMQ120" s="19"/>
      <c r="VMR120" s="19"/>
      <c r="VMS120" s="19"/>
      <c r="VMT120" s="197"/>
      <c r="VMU120" s="196"/>
      <c r="VMV120" s="196"/>
      <c r="VMW120" s="195"/>
      <c r="VMX120" s="196"/>
      <c r="VMY120" s="195"/>
      <c r="VMZ120" s="195"/>
      <c r="VNA120" s="195"/>
      <c r="VNB120" s="18"/>
      <c r="VNC120" s="19"/>
      <c r="VND120" s="19"/>
      <c r="VNE120" s="19"/>
      <c r="VNF120" s="19"/>
      <c r="VNG120" s="19"/>
      <c r="VNH120" s="19"/>
      <c r="VNI120" s="19"/>
      <c r="VNJ120" s="197"/>
      <c r="VNK120" s="196"/>
      <c r="VNL120" s="196"/>
      <c r="VNM120" s="195"/>
      <c r="VNN120" s="196"/>
      <c r="VNO120" s="195"/>
      <c r="VNP120" s="195"/>
      <c r="VNQ120" s="195"/>
      <c r="VNR120" s="18"/>
      <c r="VNS120" s="19"/>
      <c r="VNT120" s="19"/>
      <c r="VNU120" s="19"/>
      <c r="VNV120" s="19"/>
      <c r="VNW120" s="19"/>
      <c r="VNX120" s="19"/>
      <c r="VNY120" s="19"/>
      <c r="VNZ120" s="197"/>
      <c r="VOA120" s="196"/>
      <c r="VOB120" s="196"/>
      <c r="VOC120" s="195"/>
      <c r="VOD120" s="196"/>
      <c r="VOE120" s="195"/>
      <c r="VOF120" s="195"/>
      <c r="VOG120" s="195"/>
      <c r="VOH120" s="18"/>
      <c r="VOI120" s="19"/>
      <c r="VOJ120" s="19"/>
      <c r="VOK120" s="19"/>
      <c r="VOL120" s="19"/>
      <c r="VOM120" s="19"/>
      <c r="VON120" s="19"/>
      <c r="VOO120" s="19"/>
      <c r="VOP120" s="197"/>
      <c r="VOQ120" s="196"/>
      <c r="VOR120" s="196"/>
      <c r="VOS120" s="195"/>
      <c r="VOT120" s="196"/>
      <c r="VOU120" s="195"/>
      <c r="VOV120" s="195"/>
      <c r="VOW120" s="195"/>
      <c r="VOX120" s="18"/>
      <c r="VOY120" s="19"/>
      <c r="VOZ120" s="19"/>
      <c r="VPA120" s="19"/>
      <c r="VPB120" s="19"/>
      <c r="VPC120" s="19"/>
      <c r="VPD120" s="19"/>
      <c r="VPE120" s="19"/>
      <c r="VPF120" s="197"/>
      <c r="VPG120" s="196"/>
      <c r="VPH120" s="196"/>
      <c r="VPI120" s="195"/>
      <c r="VPJ120" s="196"/>
      <c r="VPK120" s="195"/>
      <c r="VPL120" s="195"/>
      <c r="VPM120" s="195"/>
      <c r="VPN120" s="18"/>
      <c r="VPO120" s="19"/>
      <c r="VPP120" s="19"/>
      <c r="VPQ120" s="19"/>
      <c r="VPR120" s="19"/>
      <c r="VPS120" s="19"/>
      <c r="VPT120" s="19"/>
      <c r="VPU120" s="19"/>
      <c r="VPV120" s="197"/>
      <c r="VPW120" s="196"/>
      <c r="VPX120" s="196"/>
      <c r="VPY120" s="195"/>
      <c r="VPZ120" s="196"/>
      <c r="VQA120" s="195"/>
      <c r="VQB120" s="195"/>
      <c r="VQC120" s="195"/>
      <c r="VQD120" s="18"/>
      <c r="VQE120" s="19"/>
      <c r="VQF120" s="19"/>
      <c r="VQG120" s="19"/>
      <c r="VQH120" s="19"/>
      <c r="VQI120" s="19"/>
      <c r="VQJ120" s="19"/>
      <c r="VQK120" s="19"/>
      <c r="VQL120" s="197"/>
      <c r="VQM120" s="196"/>
      <c r="VQN120" s="196"/>
      <c r="VQO120" s="195"/>
      <c r="VQP120" s="196"/>
      <c r="VQQ120" s="195"/>
      <c r="VQR120" s="195"/>
      <c r="VQS120" s="195"/>
      <c r="VQT120" s="18"/>
      <c r="VQU120" s="19"/>
      <c r="VQV120" s="19"/>
      <c r="VQW120" s="19"/>
      <c r="VQX120" s="19"/>
      <c r="VQY120" s="19"/>
      <c r="VQZ120" s="19"/>
      <c r="VRA120" s="19"/>
      <c r="VRB120" s="197"/>
      <c r="VRC120" s="196"/>
      <c r="VRD120" s="196"/>
      <c r="VRE120" s="195"/>
      <c r="VRF120" s="196"/>
      <c r="VRG120" s="195"/>
      <c r="VRH120" s="195"/>
      <c r="VRI120" s="195"/>
      <c r="VRJ120" s="18"/>
      <c r="VRK120" s="19"/>
      <c r="VRL120" s="19"/>
      <c r="VRM120" s="19"/>
      <c r="VRN120" s="19"/>
      <c r="VRO120" s="19"/>
      <c r="VRP120" s="19"/>
      <c r="VRQ120" s="19"/>
      <c r="VRR120" s="197"/>
      <c r="VRS120" s="196"/>
      <c r="VRT120" s="196"/>
      <c r="VRU120" s="195"/>
      <c r="VRV120" s="196"/>
      <c r="VRW120" s="195"/>
      <c r="VRX120" s="195"/>
      <c r="VRY120" s="195"/>
      <c r="VRZ120" s="18"/>
      <c r="VSA120" s="19"/>
      <c r="VSB120" s="19"/>
      <c r="VSC120" s="19"/>
      <c r="VSD120" s="19"/>
      <c r="VSE120" s="19"/>
      <c r="VSF120" s="19"/>
      <c r="VSG120" s="19"/>
      <c r="VSH120" s="197"/>
      <c r="VSI120" s="196"/>
      <c r="VSJ120" s="196"/>
      <c r="VSK120" s="195"/>
      <c r="VSL120" s="196"/>
      <c r="VSM120" s="195"/>
      <c r="VSN120" s="195"/>
      <c r="VSO120" s="195"/>
      <c r="VSP120" s="18"/>
      <c r="VSQ120" s="19"/>
      <c r="VSR120" s="19"/>
      <c r="VSS120" s="19"/>
      <c r="VST120" s="19"/>
      <c r="VSU120" s="19"/>
      <c r="VSV120" s="19"/>
      <c r="VSW120" s="19"/>
      <c r="VSX120" s="197"/>
      <c r="VSY120" s="196"/>
      <c r="VSZ120" s="196"/>
      <c r="VTA120" s="195"/>
      <c r="VTB120" s="196"/>
      <c r="VTC120" s="195"/>
      <c r="VTD120" s="195"/>
      <c r="VTE120" s="195"/>
      <c r="VTF120" s="18"/>
      <c r="VTG120" s="19"/>
      <c r="VTH120" s="19"/>
      <c r="VTI120" s="19"/>
      <c r="VTJ120" s="19"/>
      <c r="VTK120" s="19"/>
      <c r="VTL120" s="19"/>
      <c r="VTM120" s="19"/>
      <c r="VTN120" s="197"/>
      <c r="VTO120" s="196"/>
      <c r="VTP120" s="196"/>
      <c r="VTQ120" s="195"/>
      <c r="VTR120" s="196"/>
      <c r="VTS120" s="195"/>
      <c r="VTT120" s="195"/>
      <c r="VTU120" s="195"/>
      <c r="VTV120" s="18"/>
      <c r="VTW120" s="19"/>
      <c r="VTX120" s="19"/>
      <c r="VTY120" s="19"/>
      <c r="VTZ120" s="19"/>
      <c r="VUA120" s="19"/>
      <c r="VUB120" s="19"/>
      <c r="VUC120" s="19"/>
      <c r="VUD120" s="197"/>
      <c r="VUE120" s="196"/>
      <c r="VUF120" s="196"/>
      <c r="VUG120" s="195"/>
      <c r="VUH120" s="196"/>
      <c r="VUI120" s="195"/>
      <c r="VUJ120" s="195"/>
      <c r="VUK120" s="195"/>
      <c r="VUL120" s="18"/>
      <c r="VUM120" s="19"/>
      <c r="VUN120" s="19"/>
      <c r="VUO120" s="19"/>
      <c r="VUP120" s="19"/>
      <c r="VUQ120" s="19"/>
      <c r="VUR120" s="19"/>
      <c r="VUS120" s="19"/>
      <c r="VUT120" s="197"/>
      <c r="VUU120" s="196"/>
      <c r="VUV120" s="196"/>
      <c r="VUW120" s="195"/>
      <c r="VUX120" s="196"/>
      <c r="VUY120" s="195"/>
      <c r="VUZ120" s="195"/>
      <c r="VVA120" s="195"/>
      <c r="VVB120" s="18"/>
      <c r="VVC120" s="19"/>
      <c r="VVD120" s="19"/>
      <c r="VVE120" s="19"/>
      <c r="VVF120" s="19"/>
      <c r="VVG120" s="19"/>
      <c r="VVH120" s="19"/>
      <c r="VVI120" s="19"/>
      <c r="VVJ120" s="197"/>
      <c r="VVK120" s="196"/>
      <c r="VVL120" s="196"/>
      <c r="VVM120" s="195"/>
      <c r="VVN120" s="196"/>
      <c r="VVO120" s="195"/>
      <c r="VVP120" s="195"/>
      <c r="VVQ120" s="195"/>
      <c r="VVR120" s="18"/>
      <c r="VVS120" s="19"/>
      <c r="VVT120" s="19"/>
      <c r="VVU120" s="19"/>
      <c r="VVV120" s="19"/>
      <c r="VVW120" s="19"/>
      <c r="VVX120" s="19"/>
      <c r="VVY120" s="19"/>
      <c r="VVZ120" s="197"/>
      <c r="VWA120" s="196"/>
      <c r="VWB120" s="196"/>
      <c r="VWC120" s="195"/>
      <c r="VWD120" s="196"/>
      <c r="VWE120" s="195"/>
      <c r="VWF120" s="195"/>
      <c r="VWG120" s="195"/>
      <c r="VWH120" s="18"/>
      <c r="VWI120" s="19"/>
      <c r="VWJ120" s="19"/>
      <c r="VWK120" s="19"/>
      <c r="VWL120" s="19"/>
      <c r="VWM120" s="19"/>
      <c r="VWN120" s="19"/>
      <c r="VWO120" s="19"/>
      <c r="VWP120" s="197"/>
      <c r="VWQ120" s="196"/>
      <c r="VWR120" s="196"/>
      <c r="VWS120" s="195"/>
      <c r="VWT120" s="196"/>
      <c r="VWU120" s="195"/>
      <c r="VWV120" s="195"/>
      <c r="VWW120" s="195"/>
      <c r="VWX120" s="18"/>
      <c r="VWY120" s="19"/>
      <c r="VWZ120" s="19"/>
      <c r="VXA120" s="19"/>
      <c r="VXB120" s="19"/>
      <c r="VXC120" s="19"/>
      <c r="VXD120" s="19"/>
      <c r="VXE120" s="19"/>
      <c r="VXF120" s="197"/>
      <c r="VXG120" s="196"/>
      <c r="VXH120" s="196"/>
      <c r="VXI120" s="195"/>
      <c r="VXJ120" s="196"/>
      <c r="VXK120" s="195"/>
      <c r="VXL120" s="195"/>
      <c r="VXM120" s="195"/>
      <c r="VXN120" s="18"/>
      <c r="VXO120" s="19"/>
      <c r="VXP120" s="19"/>
      <c r="VXQ120" s="19"/>
      <c r="VXR120" s="19"/>
      <c r="VXS120" s="19"/>
      <c r="VXT120" s="19"/>
      <c r="VXU120" s="19"/>
      <c r="VXV120" s="197"/>
      <c r="VXW120" s="196"/>
      <c r="VXX120" s="196"/>
      <c r="VXY120" s="195"/>
      <c r="VXZ120" s="196"/>
      <c r="VYA120" s="195"/>
      <c r="VYB120" s="195"/>
      <c r="VYC120" s="195"/>
      <c r="VYD120" s="18"/>
      <c r="VYE120" s="19"/>
      <c r="VYF120" s="19"/>
      <c r="VYG120" s="19"/>
      <c r="VYH120" s="19"/>
      <c r="VYI120" s="19"/>
      <c r="VYJ120" s="19"/>
      <c r="VYK120" s="19"/>
      <c r="VYL120" s="197"/>
      <c r="VYM120" s="196"/>
      <c r="VYN120" s="196"/>
      <c r="VYO120" s="195"/>
      <c r="VYP120" s="196"/>
      <c r="VYQ120" s="195"/>
      <c r="VYR120" s="195"/>
      <c r="VYS120" s="195"/>
      <c r="VYT120" s="18"/>
      <c r="VYU120" s="19"/>
      <c r="VYV120" s="19"/>
      <c r="VYW120" s="19"/>
      <c r="VYX120" s="19"/>
      <c r="VYY120" s="19"/>
      <c r="VYZ120" s="19"/>
      <c r="VZA120" s="19"/>
      <c r="VZB120" s="197"/>
      <c r="VZC120" s="196"/>
      <c r="VZD120" s="196"/>
      <c r="VZE120" s="195"/>
      <c r="VZF120" s="196"/>
      <c r="VZG120" s="195"/>
      <c r="VZH120" s="195"/>
      <c r="VZI120" s="195"/>
      <c r="VZJ120" s="18"/>
      <c r="VZK120" s="19"/>
      <c r="VZL120" s="19"/>
      <c r="VZM120" s="19"/>
      <c r="VZN120" s="19"/>
      <c r="VZO120" s="19"/>
      <c r="VZP120" s="19"/>
      <c r="VZQ120" s="19"/>
      <c r="VZR120" s="197"/>
      <c r="VZS120" s="196"/>
      <c r="VZT120" s="196"/>
      <c r="VZU120" s="195"/>
      <c r="VZV120" s="196"/>
      <c r="VZW120" s="195"/>
      <c r="VZX120" s="195"/>
      <c r="VZY120" s="195"/>
      <c r="VZZ120" s="18"/>
      <c r="WAA120" s="19"/>
      <c r="WAB120" s="19"/>
      <c r="WAC120" s="19"/>
      <c r="WAD120" s="19"/>
      <c r="WAE120" s="19"/>
      <c r="WAF120" s="19"/>
      <c r="WAG120" s="19"/>
      <c r="WAH120" s="197"/>
      <c r="WAI120" s="196"/>
      <c r="WAJ120" s="196"/>
      <c r="WAK120" s="195"/>
      <c r="WAL120" s="196"/>
      <c r="WAM120" s="195"/>
      <c r="WAN120" s="195"/>
      <c r="WAO120" s="195"/>
      <c r="WAP120" s="18"/>
      <c r="WAQ120" s="19"/>
      <c r="WAR120" s="19"/>
      <c r="WAS120" s="19"/>
      <c r="WAT120" s="19"/>
      <c r="WAU120" s="19"/>
      <c r="WAV120" s="19"/>
      <c r="WAW120" s="19"/>
      <c r="WAX120" s="197"/>
      <c r="WAY120" s="196"/>
      <c r="WAZ120" s="196"/>
      <c r="WBA120" s="195"/>
      <c r="WBB120" s="196"/>
      <c r="WBC120" s="195"/>
      <c r="WBD120" s="195"/>
      <c r="WBE120" s="195"/>
      <c r="WBF120" s="18"/>
      <c r="WBG120" s="19"/>
      <c r="WBH120" s="19"/>
      <c r="WBI120" s="19"/>
      <c r="WBJ120" s="19"/>
      <c r="WBK120" s="19"/>
      <c r="WBL120" s="19"/>
      <c r="WBM120" s="19"/>
      <c r="WBN120" s="197"/>
      <c r="WBO120" s="196"/>
      <c r="WBP120" s="196"/>
      <c r="WBQ120" s="195"/>
      <c r="WBR120" s="196"/>
      <c r="WBS120" s="195"/>
      <c r="WBT120" s="195"/>
      <c r="WBU120" s="195"/>
      <c r="WBV120" s="18"/>
      <c r="WBW120" s="19"/>
      <c r="WBX120" s="19"/>
      <c r="WBY120" s="19"/>
      <c r="WBZ120" s="19"/>
      <c r="WCA120" s="19"/>
      <c r="WCB120" s="19"/>
      <c r="WCC120" s="19"/>
      <c r="WCD120" s="197"/>
      <c r="WCE120" s="196"/>
      <c r="WCF120" s="196"/>
      <c r="WCG120" s="195"/>
      <c r="WCH120" s="196"/>
      <c r="WCI120" s="195"/>
      <c r="WCJ120" s="195"/>
      <c r="WCK120" s="195"/>
      <c r="WCL120" s="18"/>
      <c r="WCM120" s="19"/>
      <c r="WCN120" s="19"/>
      <c r="WCO120" s="19"/>
      <c r="WCP120" s="19"/>
      <c r="WCQ120" s="19"/>
      <c r="WCR120" s="19"/>
      <c r="WCS120" s="19"/>
      <c r="WCT120" s="197"/>
      <c r="WCU120" s="196"/>
      <c r="WCV120" s="196"/>
      <c r="WCW120" s="195"/>
      <c r="WCX120" s="196"/>
      <c r="WCY120" s="195"/>
      <c r="WCZ120" s="195"/>
      <c r="WDA120" s="195"/>
      <c r="WDB120" s="18"/>
      <c r="WDC120" s="19"/>
      <c r="WDD120" s="19"/>
      <c r="WDE120" s="19"/>
      <c r="WDF120" s="19"/>
      <c r="WDG120" s="19"/>
      <c r="WDH120" s="19"/>
      <c r="WDI120" s="19"/>
      <c r="WDJ120" s="197"/>
      <c r="WDK120" s="196"/>
      <c r="WDL120" s="196"/>
      <c r="WDM120" s="195"/>
      <c r="WDN120" s="196"/>
      <c r="WDO120" s="195"/>
      <c r="WDP120" s="195"/>
      <c r="WDQ120" s="195"/>
      <c r="WDR120" s="18"/>
      <c r="WDS120" s="19"/>
      <c r="WDT120" s="19"/>
      <c r="WDU120" s="19"/>
      <c r="WDV120" s="19"/>
      <c r="WDW120" s="19"/>
      <c r="WDX120" s="19"/>
      <c r="WDY120" s="19"/>
      <c r="WDZ120" s="197"/>
      <c r="WEA120" s="196"/>
      <c r="WEB120" s="196"/>
      <c r="WEC120" s="195"/>
      <c r="WED120" s="196"/>
      <c r="WEE120" s="195"/>
      <c r="WEF120" s="195"/>
      <c r="WEG120" s="195"/>
      <c r="WEH120" s="18"/>
      <c r="WEI120" s="19"/>
      <c r="WEJ120" s="19"/>
      <c r="WEK120" s="19"/>
      <c r="WEL120" s="19"/>
      <c r="WEM120" s="19"/>
      <c r="WEN120" s="19"/>
      <c r="WEO120" s="19"/>
      <c r="WEP120" s="197"/>
      <c r="WEQ120" s="196"/>
      <c r="WER120" s="196"/>
      <c r="WES120" s="195"/>
      <c r="WET120" s="196"/>
      <c r="WEU120" s="195"/>
      <c r="WEV120" s="195"/>
      <c r="WEW120" s="195"/>
      <c r="WEX120" s="18"/>
      <c r="WEY120" s="19"/>
      <c r="WEZ120" s="19"/>
      <c r="WFA120" s="19"/>
      <c r="WFB120" s="19"/>
      <c r="WFC120" s="19"/>
      <c r="WFD120" s="19"/>
      <c r="WFE120" s="19"/>
      <c r="WFF120" s="197"/>
      <c r="WFG120" s="196"/>
      <c r="WFH120" s="196"/>
      <c r="WFI120" s="195"/>
      <c r="WFJ120" s="196"/>
      <c r="WFK120" s="195"/>
      <c r="WFL120" s="195"/>
      <c r="WFM120" s="195"/>
      <c r="WFN120" s="18"/>
      <c r="WFO120" s="19"/>
      <c r="WFP120" s="19"/>
      <c r="WFQ120" s="19"/>
      <c r="WFR120" s="19"/>
      <c r="WFS120" s="19"/>
      <c r="WFT120" s="19"/>
      <c r="WFU120" s="19"/>
      <c r="WFV120" s="197"/>
      <c r="WFW120" s="196"/>
      <c r="WFX120" s="196"/>
      <c r="WFY120" s="195"/>
      <c r="WFZ120" s="196"/>
      <c r="WGA120" s="195"/>
      <c r="WGB120" s="195"/>
      <c r="WGC120" s="195"/>
      <c r="WGD120" s="18"/>
      <c r="WGE120" s="19"/>
      <c r="WGF120" s="19"/>
      <c r="WGG120" s="19"/>
      <c r="WGH120" s="19"/>
      <c r="WGI120" s="19"/>
      <c r="WGJ120" s="19"/>
      <c r="WGK120" s="19"/>
      <c r="WGL120" s="197"/>
      <c r="WGM120" s="196"/>
      <c r="WGN120" s="196"/>
      <c r="WGO120" s="195"/>
      <c r="WGP120" s="196"/>
      <c r="WGQ120" s="195"/>
      <c r="WGR120" s="195"/>
      <c r="WGS120" s="195"/>
      <c r="WGT120" s="18"/>
      <c r="WGU120" s="19"/>
      <c r="WGV120" s="19"/>
      <c r="WGW120" s="19"/>
      <c r="WGX120" s="19"/>
      <c r="WGY120" s="19"/>
      <c r="WGZ120" s="19"/>
      <c r="WHA120" s="19"/>
      <c r="WHB120" s="197"/>
      <c r="WHC120" s="196"/>
      <c r="WHD120" s="196"/>
      <c r="WHE120" s="195"/>
      <c r="WHF120" s="196"/>
      <c r="WHG120" s="195"/>
      <c r="WHH120" s="195"/>
      <c r="WHI120" s="195"/>
      <c r="WHJ120" s="18"/>
      <c r="WHK120" s="19"/>
      <c r="WHL120" s="19"/>
      <c r="WHM120" s="19"/>
      <c r="WHN120" s="19"/>
      <c r="WHO120" s="19"/>
      <c r="WHP120" s="19"/>
      <c r="WHQ120" s="19"/>
      <c r="WHR120" s="197"/>
      <c r="WHS120" s="196"/>
      <c r="WHT120" s="196"/>
      <c r="WHU120" s="195"/>
      <c r="WHV120" s="196"/>
      <c r="WHW120" s="195"/>
      <c r="WHX120" s="195"/>
      <c r="WHY120" s="195"/>
      <c r="WHZ120" s="18"/>
      <c r="WIA120" s="19"/>
      <c r="WIB120" s="19"/>
      <c r="WIC120" s="19"/>
      <c r="WID120" s="19"/>
      <c r="WIE120" s="19"/>
      <c r="WIF120" s="19"/>
      <c r="WIG120" s="19"/>
      <c r="WIH120" s="197"/>
      <c r="WII120" s="196"/>
      <c r="WIJ120" s="196"/>
      <c r="WIK120" s="195"/>
      <c r="WIL120" s="196"/>
      <c r="WIM120" s="195"/>
      <c r="WIN120" s="195"/>
      <c r="WIO120" s="195"/>
      <c r="WIP120" s="18"/>
      <c r="WIQ120" s="19"/>
      <c r="WIR120" s="19"/>
      <c r="WIS120" s="19"/>
      <c r="WIT120" s="19"/>
      <c r="WIU120" s="19"/>
      <c r="WIV120" s="19"/>
      <c r="WIW120" s="19"/>
      <c r="WIX120" s="197"/>
      <c r="WIY120" s="196"/>
      <c r="WIZ120" s="196"/>
      <c r="WJA120" s="195"/>
      <c r="WJB120" s="196"/>
      <c r="WJC120" s="195"/>
      <c r="WJD120" s="195"/>
      <c r="WJE120" s="195"/>
      <c r="WJF120" s="18"/>
      <c r="WJG120" s="19"/>
      <c r="WJH120" s="19"/>
      <c r="WJI120" s="19"/>
      <c r="WJJ120" s="19"/>
      <c r="WJK120" s="19"/>
      <c r="WJL120" s="19"/>
      <c r="WJM120" s="19"/>
      <c r="WJN120" s="197"/>
      <c r="WJO120" s="196"/>
      <c r="WJP120" s="196"/>
      <c r="WJQ120" s="195"/>
      <c r="WJR120" s="196"/>
      <c r="WJS120" s="195"/>
      <c r="WJT120" s="195"/>
      <c r="WJU120" s="195"/>
      <c r="WJV120" s="18"/>
      <c r="WJW120" s="19"/>
      <c r="WJX120" s="19"/>
      <c r="WJY120" s="19"/>
      <c r="WJZ120" s="19"/>
      <c r="WKA120" s="19"/>
      <c r="WKB120" s="19"/>
      <c r="WKC120" s="19"/>
      <c r="WKD120" s="197"/>
      <c r="WKE120" s="196"/>
      <c r="WKF120" s="196"/>
      <c r="WKG120" s="195"/>
      <c r="WKH120" s="196"/>
      <c r="WKI120" s="195"/>
      <c r="WKJ120" s="195"/>
      <c r="WKK120" s="195"/>
      <c r="WKL120" s="18"/>
      <c r="WKM120" s="19"/>
      <c r="WKN120" s="19"/>
      <c r="WKO120" s="19"/>
      <c r="WKP120" s="19"/>
      <c r="WKQ120" s="19"/>
      <c r="WKR120" s="19"/>
      <c r="WKS120" s="19"/>
      <c r="WKT120" s="197"/>
      <c r="WKU120" s="196"/>
      <c r="WKV120" s="196"/>
      <c r="WKW120" s="195"/>
      <c r="WKX120" s="196"/>
      <c r="WKY120" s="195"/>
      <c r="WKZ120" s="195"/>
      <c r="WLA120" s="195"/>
      <c r="WLB120" s="18"/>
      <c r="WLC120" s="19"/>
      <c r="WLD120" s="19"/>
      <c r="WLE120" s="19"/>
      <c r="WLF120" s="19"/>
      <c r="WLG120" s="19"/>
      <c r="WLH120" s="19"/>
      <c r="WLI120" s="19"/>
      <c r="WLJ120" s="197"/>
      <c r="WLK120" s="196"/>
      <c r="WLL120" s="196"/>
      <c r="WLM120" s="195"/>
      <c r="WLN120" s="196"/>
      <c r="WLO120" s="195"/>
      <c r="WLP120" s="195"/>
      <c r="WLQ120" s="195"/>
      <c r="WLR120" s="18"/>
      <c r="WLS120" s="19"/>
      <c r="WLT120" s="19"/>
      <c r="WLU120" s="19"/>
      <c r="WLV120" s="19"/>
      <c r="WLW120" s="19"/>
      <c r="WLX120" s="19"/>
      <c r="WLY120" s="19"/>
      <c r="WLZ120" s="197"/>
      <c r="WMA120" s="196"/>
      <c r="WMB120" s="196"/>
      <c r="WMC120" s="195"/>
      <c r="WMD120" s="196"/>
      <c r="WME120" s="195"/>
      <c r="WMF120" s="195"/>
      <c r="WMG120" s="195"/>
      <c r="WMH120" s="18"/>
      <c r="WMI120" s="19"/>
      <c r="WMJ120" s="19"/>
      <c r="WMK120" s="19"/>
      <c r="WML120" s="19"/>
      <c r="WMM120" s="19"/>
      <c r="WMN120" s="19"/>
      <c r="WMO120" s="19"/>
      <c r="WMP120" s="197"/>
      <c r="WMQ120" s="196"/>
      <c r="WMR120" s="196"/>
      <c r="WMS120" s="195"/>
      <c r="WMT120" s="196"/>
      <c r="WMU120" s="195"/>
      <c r="WMV120" s="195"/>
      <c r="WMW120" s="195"/>
      <c r="WMX120" s="18"/>
      <c r="WMY120" s="19"/>
      <c r="WMZ120" s="19"/>
      <c r="WNA120" s="19"/>
      <c r="WNB120" s="19"/>
      <c r="WNC120" s="19"/>
      <c r="WND120" s="19"/>
      <c r="WNE120" s="19"/>
      <c r="WNF120" s="197"/>
      <c r="WNG120" s="196"/>
      <c r="WNH120" s="196"/>
      <c r="WNI120" s="195"/>
      <c r="WNJ120" s="196"/>
      <c r="WNK120" s="195"/>
      <c r="WNL120" s="195"/>
      <c r="WNM120" s="195"/>
      <c r="WNN120" s="18"/>
      <c r="WNO120" s="19"/>
      <c r="WNP120" s="19"/>
      <c r="WNQ120" s="19"/>
      <c r="WNR120" s="19"/>
      <c r="WNS120" s="19"/>
      <c r="WNT120" s="19"/>
      <c r="WNU120" s="19"/>
      <c r="WNV120" s="197"/>
      <c r="WNW120" s="196"/>
      <c r="WNX120" s="196"/>
      <c r="WNY120" s="195"/>
      <c r="WNZ120" s="196"/>
      <c r="WOA120" s="195"/>
      <c r="WOB120" s="195"/>
      <c r="WOC120" s="195"/>
      <c r="WOD120" s="18"/>
      <c r="WOE120" s="19"/>
      <c r="WOF120" s="19"/>
      <c r="WOG120" s="19"/>
      <c r="WOH120" s="19"/>
      <c r="WOI120" s="19"/>
      <c r="WOJ120" s="19"/>
      <c r="WOK120" s="19"/>
      <c r="WOL120" s="197"/>
      <c r="WOM120" s="196"/>
      <c r="WON120" s="196"/>
      <c r="WOO120" s="195"/>
      <c r="WOP120" s="196"/>
      <c r="WOQ120" s="195"/>
      <c r="WOR120" s="195"/>
      <c r="WOS120" s="195"/>
      <c r="WOT120" s="18"/>
      <c r="WOU120" s="19"/>
      <c r="WOV120" s="19"/>
      <c r="WOW120" s="19"/>
      <c r="WOX120" s="19"/>
      <c r="WOY120" s="19"/>
      <c r="WOZ120" s="19"/>
      <c r="WPA120" s="19"/>
      <c r="WPB120" s="197"/>
      <c r="WPC120" s="196"/>
      <c r="WPD120" s="196"/>
      <c r="WPE120" s="195"/>
      <c r="WPF120" s="196"/>
      <c r="WPG120" s="195"/>
      <c r="WPH120" s="195"/>
      <c r="WPI120" s="195"/>
      <c r="WPJ120" s="18"/>
      <c r="WPK120" s="19"/>
      <c r="WPL120" s="19"/>
      <c r="WPM120" s="19"/>
      <c r="WPN120" s="19"/>
      <c r="WPO120" s="19"/>
      <c r="WPP120" s="19"/>
      <c r="WPQ120" s="19"/>
      <c r="WPR120" s="197"/>
      <c r="WPS120" s="196"/>
      <c r="WPT120" s="196"/>
      <c r="WPU120" s="195"/>
      <c r="WPV120" s="196"/>
      <c r="WPW120" s="195"/>
      <c r="WPX120" s="195"/>
      <c r="WPY120" s="195"/>
      <c r="WPZ120" s="18"/>
      <c r="WQA120" s="19"/>
      <c r="WQB120" s="19"/>
      <c r="WQC120" s="19"/>
      <c r="WQD120" s="19"/>
      <c r="WQE120" s="19"/>
      <c r="WQF120" s="19"/>
      <c r="WQG120" s="19"/>
      <c r="WQH120" s="197"/>
      <c r="WQI120" s="196"/>
      <c r="WQJ120" s="196"/>
      <c r="WQK120" s="195"/>
      <c r="WQL120" s="196"/>
      <c r="WQM120" s="195"/>
      <c r="WQN120" s="195"/>
      <c r="WQO120" s="195"/>
      <c r="WQP120" s="18"/>
      <c r="WQQ120" s="19"/>
      <c r="WQR120" s="19"/>
      <c r="WQS120" s="19"/>
      <c r="WQT120" s="19"/>
      <c r="WQU120" s="19"/>
      <c r="WQV120" s="19"/>
      <c r="WQW120" s="19"/>
      <c r="WQX120" s="197"/>
      <c r="WQY120" s="196"/>
      <c r="WQZ120" s="196"/>
      <c r="WRA120" s="195"/>
      <c r="WRB120" s="196"/>
      <c r="WRC120" s="195"/>
      <c r="WRD120" s="195"/>
      <c r="WRE120" s="195"/>
      <c r="WRF120" s="18"/>
      <c r="WRG120" s="19"/>
      <c r="WRH120" s="19"/>
      <c r="WRI120" s="19"/>
      <c r="WRJ120" s="19"/>
      <c r="WRK120" s="19"/>
      <c r="WRL120" s="19"/>
      <c r="WRM120" s="19"/>
      <c r="WRN120" s="197"/>
      <c r="WRO120" s="196"/>
      <c r="WRP120" s="196"/>
      <c r="WRQ120" s="195"/>
      <c r="WRR120" s="196"/>
      <c r="WRS120" s="195"/>
      <c r="WRT120" s="195"/>
      <c r="WRU120" s="195"/>
      <c r="WRV120" s="18"/>
      <c r="WRW120" s="19"/>
      <c r="WRX120" s="19"/>
      <c r="WRY120" s="19"/>
      <c r="WRZ120" s="19"/>
      <c r="WSA120" s="19"/>
      <c r="WSB120" s="19"/>
      <c r="WSC120" s="19"/>
      <c r="WSD120" s="197"/>
      <c r="WSE120" s="196"/>
      <c r="WSF120" s="196"/>
      <c r="WSG120" s="195"/>
      <c r="WSH120" s="196"/>
      <c r="WSI120" s="195"/>
      <c r="WSJ120" s="195"/>
      <c r="WSK120" s="195"/>
      <c r="WSL120" s="18"/>
      <c r="WSM120" s="19"/>
      <c r="WSN120" s="19"/>
      <c r="WSO120" s="19"/>
      <c r="WSP120" s="19"/>
      <c r="WSQ120" s="19"/>
      <c r="WSR120" s="19"/>
      <c r="WSS120" s="19"/>
      <c r="WST120" s="197"/>
      <c r="WSU120" s="196"/>
      <c r="WSV120" s="196"/>
      <c r="WSW120" s="195"/>
      <c r="WSX120" s="196"/>
      <c r="WSY120" s="195"/>
      <c r="WSZ120" s="195"/>
      <c r="WTA120" s="195"/>
      <c r="WTB120" s="18"/>
      <c r="WTC120" s="19"/>
      <c r="WTD120" s="19"/>
      <c r="WTE120" s="19"/>
      <c r="WTF120" s="19"/>
      <c r="WTG120" s="19"/>
      <c r="WTH120" s="19"/>
      <c r="WTI120" s="19"/>
      <c r="WTJ120" s="197"/>
      <c r="WTK120" s="196"/>
      <c r="WTL120" s="196"/>
      <c r="WTM120" s="195"/>
      <c r="WTN120" s="196"/>
      <c r="WTO120" s="195"/>
      <c r="WTP120" s="195"/>
      <c r="WTQ120" s="195"/>
      <c r="WTR120" s="18"/>
      <c r="WTS120" s="19"/>
      <c r="WTT120" s="19"/>
      <c r="WTU120" s="19"/>
      <c r="WTV120" s="19"/>
      <c r="WTW120" s="19"/>
      <c r="WTX120" s="19"/>
      <c r="WTY120" s="19"/>
      <c r="WTZ120" s="197"/>
      <c r="WUA120" s="196"/>
      <c r="WUB120" s="196"/>
      <c r="WUC120" s="195"/>
      <c r="WUD120" s="196"/>
      <c r="WUE120" s="195"/>
      <c r="WUF120" s="195"/>
      <c r="WUG120" s="195"/>
      <c r="WUH120" s="18"/>
      <c r="WUI120" s="19"/>
      <c r="WUJ120" s="19"/>
      <c r="WUK120" s="19"/>
      <c r="WUL120" s="19"/>
      <c r="WUM120" s="19"/>
      <c r="WUN120" s="19"/>
      <c r="WUO120" s="19"/>
      <c r="WUP120" s="197"/>
      <c r="WUQ120" s="196"/>
      <c r="WUR120" s="196"/>
      <c r="WUS120" s="195"/>
      <c r="WUT120" s="196"/>
      <c r="WUU120" s="195"/>
      <c r="WUV120" s="195"/>
      <c r="WUW120" s="195"/>
      <c r="WUX120" s="18"/>
      <c r="WUY120" s="19"/>
      <c r="WUZ120" s="19"/>
      <c r="WVA120" s="19"/>
      <c r="WVB120" s="19"/>
      <c r="WVC120" s="19"/>
      <c r="WVD120" s="19"/>
      <c r="WVE120" s="19"/>
      <c r="WVF120" s="197"/>
      <c r="WVG120" s="196"/>
      <c r="WVH120" s="196"/>
      <c r="WVI120" s="195"/>
      <c r="WVJ120" s="196"/>
      <c r="WVK120" s="195"/>
      <c r="WVL120" s="195"/>
      <c r="WVM120" s="195"/>
      <c r="WVN120" s="18"/>
      <c r="WVO120" s="19"/>
      <c r="WVP120" s="19"/>
      <c r="WVQ120" s="19"/>
      <c r="WVR120" s="19"/>
      <c r="WVS120" s="19"/>
      <c r="WVT120" s="19"/>
      <c r="WVU120" s="19"/>
      <c r="WVV120" s="197"/>
      <c r="WVW120" s="196"/>
      <c r="WVX120" s="196"/>
      <c r="WVY120" s="195"/>
      <c r="WVZ120" s="196"/>
      <c r="WWA120" s="195"/>
      <c r="WWB120" s="195"/>
      <c r="WWC120" s="195"/>
      <c r="WWD120" s="18"/>
      <c r="WWE120" s="19"/>
      <c r="WWF120" s="19"/>
      <c r="WWG120" s="19"/>
      <c r="WWH120" s="19"/>
      <c r="WWI120" s="19"/>
      <c r="WWJ120" s="19"/>
      <c r="WWK120" s="19"/>
      <c r="WWL120" s="197"/>
      <c r="WWM120" s="196"/>
      <c r="WWN120" s="196"/>
      <c r="WWO120" s="195"/>
      <c r="WWP120" s="196"/>
      <c r="WWQ120" s="195"/>
      <c r="WWR120" s="195"/>
      <c r="WWS120" s="195"/>
      <c r="WWT120" s="18"/>
      <c r="WWU120" s="19"/>
      <c r="WWV120" s="19"/>
      <c r="WWW120" s="19"/>
      <c r="WWX120" s="19"/>
      <c r="WWY120" s="19"/>
      <c r="WWZ120" s="19"/>
      <c r="WXA120" s="19"/>
      <c r="WXB120" s="197"/>
      <c r="WXC120" s="196"/>
      <c r="WXD120" s="196"/>
      <c r="WXE120" s="195"/>
      <c r="WXF120" s="196"/>
      <c r="WXG120" s="195"/>
      <c r="WXH120" s="195"/>
      <c r="WXI120" s="195"/>
      <c r="WXJ120" s="18"/>
      <c r="WXK120" s="19"/>
      <c r="WXL120" s="19"/>
      <c r="WXM120" s="19"/>
      <c r="WXN120" s="19"/>
      <c r="WXO120" s="19"/>
      <c r="WXP120" s="19"/>
      <c r="WXQ120" s="19"/>
      <c r="WXR120" s="197"/>
      <c r="WXS120" s="196"/>
      <c r="WXT120" s="196"/>
      <c r="WXU120" s="195"/>
      <c r="WXV120" s="196"/>
      <c r="WXW120" s="195"/>
      <c r="WXX120" s="195"/>
      <c r="WXY120" s="195"/>
      <c r="WXZ120" s="18"/>
      <c r="WYA120" s="19"/>
      <c r="WYB120" s="19"/>
      <c r="WYC120" s="19"/>
      <c r="WYD120" s="19"/>
      <c r="WYE120" s="19"/>
      <c r="WYF120" s="19"/>
      <c r="WYG120" s="19"/>
      <c r="WYH120" s="197"/>
      <c r="WYI120" s="196"/>
      <c r="WYJ120" s="196"/>
      <c r="WYK120" s="195"/>
      <c r="WYL120" s="196"/>
      <c r="WYM120" s="195"/>
      <c r="WYN120" s="195"/>
      <c r="WYO120" s="195"/>
      <c r="WYP120" s="18"/>
      <c r="WYQ120" s="19"/>
      <c r="WYR120" s="19"/>
      <c r="WYS120" s="19"/>
      <c r="WYT120" s="19"/>
      <c r="WYU120" s="19"/>
      <c r="WYV120" s="19"/>
      <c r="WYW120" s="19"/>
      <c r="WYX120" s="197"/>
      <c r="WYY120" s="196"/>
      <c r="WYZ120" s="196"/>
      <c r="WZA120" s="195"/>
      <c r="WZB120" s="196"/>
      <c r="WZC120" s="195"/>
      <c r="WZD120" s="195"/>
      <c r="WZE120" s="195"/>
      <c r="WZF120" s="18"/>
      <c r="WZG120" s="19"/>
      <c r="WZH120" s="19"/>
      <c r="WZI120" s="19"/>
      <c r="WZJ120" s="19"/>
      <c r="WZK120" s="19"/>
      <c r="WZL120" s="19"/>
      <c r="WZM120" s="19"/>
      <c r="WZN120" s="197"/>
      <c r="WZO120" s="196"/>
      <c r="WZP120" s="196"/>
      <c r="WZQ120" s="195"/>
      <c r="WZR120" s="196"/>
      <c r="WZS120" s="195"/>
      <c r="WZT120" s="195"/>
      <c r="WZU120" s="195"/>
      <c r="WZV120" s="18"/>
      <c r="WZW120" s="19"/>
      <c r="WZX120" s="19"/>
      <c r="WZY120" s="19"/>
      <c r="WZZ120" s="19"/>
      <c r="XAA120" s="19"/>
      <c r="XAB120" s="19"/>
      <c r="XAC120" s="19"/>
      <c r="XAD120" s="197"/>
      <c r="XAE120" s="196"/>
      <c r="XAF120" s="196"/>
      <c r="XAG120" s="195"/>
      <c r="XAH120" s="196"/>
      <c r="XAI120" s="195"/>
      <c r="XAJ120" s="195"/>
      <c r="XAK120" s="195"/>
      <c r="XAL120" s="18"/>
      <c r="XAM120" s="19"/>
      <c r="XAN120" s="19"/>
      <c r="XAO120" s="19"/>
      <c r="XAP120" s="19"/>
      <c r="XAQ120" s="19"/>
      <c r="XAR120" s="19"/>
      <c r="XAS120" s="19"/>
      <c r="XAT120" s="197"/>
      <c r="XAU120" s="196"/>
      <c r="XAV120" s="196"/>
      <c r="XAW120" s="195"/>
      <c r="XAX120" s="196"/>
      <c r="XAY120" s="195"/>
      <c r="XAZ120" s="195"/>
      <c r="XBA120" s="195"/>
      <c r="XBB120" s="18"/>
      <c r="XBC120" s="19"/>
      <c r="XBD120" s="19"/>
      <c r="XBE120" s="19"/>
      <c r="XBF120" s="19"/>
      <c r="XBG120" s="19"/>
      <c r="XBH120" s="19"/>
      <c r="XBI120" s="19"/>
      <c r="XBJ120" s="197"/>
      <c r="XBK120" s="196"/>
      <c r="XBL120" s="196"/>
      <c r="XBM120" s="195"/>
      <c r="XBN120" s="196"/>
      <c r="XBO120" s="195"/>
      <c r="XBP120" s="195"/>
      <c r="XBQ120" s="195"/>
      <c r="XBR120" s="18"/>
      <c r="XBS120" s="19"/>
      <c r="XBT120" s="19"/>
      <c r="XBU120" s="19"/>
      <c r="XBV120" s="19"/>
      <c r="XBW120" s="19"/>
      <c r="XBX120" s="19"/>
      <c r="XBY120" s="19"/>
      <c r="XBZ120" s="197"/>
      <c r="XCA120" s="196"/>
      <c r="XCB120" s="196"/>
      <c r="XCC120" s="195"/>
      <c r="XCD120" s="196"/>
      <c r="XCE120" s="195"/>
      <c r="XCF120" s="195"/>
      <c r="XCG120" s="195"/>
      <c r="XCH120" s="18"/>
      <c r="XCI120" s="19"/>
      <c r="XCJ120" s="19"/>
      <c r="XCK120" s="19"/>
      <c r="XCL120" s="19"/>
      <c r="XCM120" s="19"/>
      <c r="XCN120" s="19"/>
      <c r="XCO120" s="19"/>
      <c r="XCP120" s="197"/>
      <c r="XCQ120" s="196"/>
      <c r="XCR120" s="196"/>
      <c r="XCS120" s="195"/>
      <c r="XCT120" s="196"/>
      <c r="XCU120" s="195"/>
      <c r="XCV120" s="195"/>
      <c r="XCW120" s="195"/>
      <c r="XCX120" s="18"/>
      <c r="XCY120" s="19"/>
      <c r="XCZ120" s="19"/>
      <c r="XDA120" s="19"/>
      <c r="XDB120" s="19"/>
      <c r="XDC120" s="19"/>
      <c r="XDD120" s="19"/>
      <c r="XDE120" s="19"/>
      <c r="XDF120" s="197"/>
      <c r="XDG120" s="196"/>
      <c r="XDH120" s="196"/>
      <c r="XDI120" s="195"/>
      <c r="XDJ120" s="196"/>
      <c r="XDK120" s="195"/>
      <c r="XDL120" s="195"/>
      <c r="XDM120" s="195"/>
      <c r="XDN120" s="18"/>
      <c r="XDO120" s="19"/>
      <c r="XDP120" s="19"/>
      <c r="XDQ120" s="19"/>
      <c r="XDR120" s="19"/>
      <c r="XDS120" s="19"/>
      <c r="XDT120" s="19"/>
      <c r="XDU120" s="19"/>
      <c r="XDV120" s="197"/>
      <c r="XDW120" s="196"/>
      <c r="XDX120" s="196"/>
      <c r="XDY120" s="195"/>
      <c r="XDZ120" s="196"/>
      <c r="XEA120" s="195"/>
      <c r="XEB120" s="195"/>
      <c r="XEC120" s="195"/>
      <c r="XED120" s="18"/>
      <c r="XEE120" s="19"/>
      <c r="XEF120" s="19"/>
      <c r="XEG120" s="19"/>
      <c r="XEH120" s="19"/>
      <c r="XEI120" s="19"/>
      <c r="XEJ120" s="19"/>
      <c r="XEK120" s="19"/>
      <c r="XEL120" s="197"/>
      <c r="XEM120" s="196"/>
      <c r="XEN120" s="196"/>
      <c r="XEO120" s="195"/>
      <c r="XEP120" s="196"/>
      <c r="XEQ120" s="195"/>
      <c r="XER120" s="195"/>
      <c r="XES120" s="195"/>
      <c r="XET120" s="18"/>
      <c r="XEU120" s="19"/>
      <c r="XEV120" s="19"/>
      <c r="XEW120" s="19"/>
      <c r="XEX120" s="19"/>
      <c r="XEY120" s="19"/>
      <c r="XEZ120" s="19"/>
      <c r="XFA120" s="19"/>
      <c r="XFB120" s="197"/>
      <c r="XFC120" s="196"/>
    </row>
    <row r="121" spans="1:16383" s="21" customFormat="1" x14ac:dyDescent="0.25">
      <c r="A121" s="41"/>
      <c r="B121" s="42"/>
      <c r="C121" s="41"/>
      <c r="D121" s="42"/>
      <c r="E121" s="42"/>
      <c r="F121" s="42"/>
      <c r="G121" s="43"/>
      <c r="H121" s="44"/>
      <c r="I121" s="44"/>
      <c r="J121" s="44"/>
      <c r="K121" s="44"/>
      <c r="L121" s="44"/>
      <c r="M121" s="44"/>
      <c r="N121" s="44"/>
      <c r="O121" s="45"/>
      <c r="P121" s="41"/>
      <c r="Q121" s="16"/>
      <c r="R121" s="17"/>
      <c r="S121" s="17"/>
      <c r="T121" s="17"/>
      <c r="U121" s="17"/>
      <c r="V121" s="18"/>
      <c r="W121" s="19"/>
      <c r="X121" s="19"/>
      <c r="Y121" s="19"/>
      <c r="Z121" s="19"/>
      <c r="AA121" s="19"/>
      <c r="AB121" s="19"/>
      <c r="AC121" s="19"/>
      <c r="AD121" s="20"/>
      <c r="AE121" s="16"/>
      <c r="AF121" s="16"/>
      <c r="AG121" s="17"/>
      <c r="AH121" s="16"/>
      <c r="AI121" s="17"/>
      <c r="AJ121" s="17"/>
      <c r="AK121" s="17"/>
      <c r="AL121" s="18"/>
      <c r="AM121" s="19"/>
      <c r="AN121" s="19"/>
      <c r="AO121" s="19"/>
      <c r="AP121" s="19"/>
      <c r="AQ121" s="19"/>
      <c r="AR121" s="19"/>
      <c r="AS121" s="19"/>
      <c r="AT121" s="20"/>
      <c r="AU121" s="16"/>
      <c r="AV121" s="16"/>
      <c r="AW121" s="17"/>
      <c r="AX121" s="16"/>
      <c r="AY121" s="17"/>
      <c r="AZ121" s="17"/>
      <c r="BA121" s="17"/>
      <c r="BB121" s="18"/>
      <c r="BC121" s="19"/>
      <c r="BD121" s="19"/>
      <c r="BE121" s="19"/>
      <c r="BF121" s="19"/>
      <c r="BG121" s="19"/>
      <c r="BH121" s="19"/>
      <c r="BI121" s="19"/>
      <c r="BJ121" s="20"/>
      <c r="BK121" s="16"/>
      <c r="BL121" s="16"/>
      <c r="BM121" s="17"/>
      <c r="BN121" s="16"/>
      <c r="BO121" s="17"/>
      <c r="BP121" s="17"/>
      <c r="BQ121" s="17"/>
      <c r="BR121" s="18"/>
      <c r="BS121" s="19"/>
      <c r="BT121" s="19"/>
      <c r="BU121" s="19"/>
      <c r="BV121" s="19"/>
      <c r="BW121" s="19"/>
      <c r="BX121" s="19"/>
      <c r="BY121" s="19"/>
      <c r="BZ121" s="20"/>
      <c r="CA121" s="16"/>
      <c r="CB121" s="16"/>
      <c r="CC121" s="17"/>
      <c r="CD121" s="16"/>
      <c r="CE121" s="17"/>
      <c r="CF121" s="17"/>
      <c r="CG121" s="17"/>
      <c r="CH121" s="18"/>
      <c r="CI121" s="19"/>
      <c r="CJ121" s="19"/>
      <c r="CK121" s="19"/>
      <c r="CL121" s="19"/>
      <c r="CM121" s="19"/>
      <c r="CN121" s="19"/>
      <c r="CO121" s="19"/>
      <c r="CP121" s="20"/>
      <c r="CQ121" s="16"/>
      <c r="CR121" s="16"/>
      <c r="CS121" s="17"/>
      <c r="CT121" s="16"/>
      <c r="CU121" s="17"/>
      <c r="CV121" s="17"/>
      <c r="CW121" s="17"/>
      <c r="CX121" s="18"/>
      <c r="CY121" s="19"/>
      <c r="CZ121" s="19"/>
      <c r="DA121" s="19"/>
      <c r="DB121" s="19"/>
      <c r="DC121" s="19"/>
      <c r="DD121" s="19"/>
      <c r="DE121" s="19"/>
      <c r="DF121" s="197"/>
      <c r="DG121" s="196"/>
      <c r="DH121" s="196"/>
      <c r="DI121" s="195"/>
      <c r="DJ121" s="196"/>
      <c r="DK121" s="195"/>
      <c r="DL121" s="195"/>
      <c r="DM121" s="195"/>
      <c r="DN121" s="18"/>
      <c r="DO121" s="19"/>
      <c r="DP121" s="19"/>
      <c r="DQ121" s="19"/>
      <c r="DR121" s="19"/>
      <c r="DS121" s="19"/>
      <c r="DT121" s="19"/>
      <c r="DU121" s="19"/>
      <c r="DV121" s="197"/>
      <c r="DW121" s="196"/>
      <c r="DX121" s="196"/>
      <c r="DY121" s="195"/>
      <c r="DZ121" s="196"/>
      <c r="EA121" s="195"/>
      <c r="EB121" s="195"/>
      <c r="EC121" s="195"/>
      <c r="ED121" s="18"/>
      <c r="EE121" s="19"/>
      <c r="EF121" s="19"/>
      <c r="EG121" s="19"/>
      <c r="EH121" s="19"/>
      <c r="EI121" s="19"/>
      <c r="EJ121" s="19"/>
      <c r="EK121" s="19"/>
      <c r="EL121" s="197"/>
      <c r="EM121" s="196"/>
      <c r="EN121" s="196"/>
      <c r="EO121" s="195"/>
      <c r="EP121" s="196"/>
      <c r="EQ121" s="195"/>
      <c r="ER121" s="195"/>
      <c r="ES121" s="195"/>
      <c r="ET121" s="18"/>
      <c r="EU121" s="19"/>
      <c r="EV121" s="19"/>
      <c r="EW121" s="19"/>
      <c r="EX121" s="19"/>
      <c r="EY121" s="19"/>
      <c r="EZ121" s="19"/>
      <c r="FA121" s="19"/>
      <c r="FB121" s="197"/>
      <c r="FC121" s="196"/>
      <c r="FD121" s="196"/>
      <c r="FE121" s="195"/>
      <c r="FF121" s="196"/>
      <c r="FG121" s="195"/>
      <c r="FH121" s="195"/>
      <c r="FI121" s="195"/>
      <c r="FJ121" s="18"/>
      <c r="FK121" s="19"/>
      <c r="FL121" s="19"/>
      <c r="FM121" s="19"/>
      <c r="FN121" s="19"/>
      <c r="FO121" s="19"/>
      <c r="FP121" s="19"/>
      <c r="FQ121" s="19"/>
      <c r="FR121" s="197"/>
      <c r="FS121" s="196"/>
      <c r="FT121" s="196"/>
      <c r="FU121" s="195"/>
      <c r="FV121" s="196"/>
      <c r="FW121" s="195"/>
      <c r="FX121" s="195"/>
      <c r="FY121" s="195"/>
      <c r="FZ121" s="18"/>
      <c r="GA121" s="19"/>
      <c r="GB121" s="19"/>
      <c r="GC121" s="19"/>
      <c r="GD121" s="19"/>
      <c r="GE121" s="19"/>
      <c r="GF121" s="19"/>
      <c r="GG121" s="19"/>
      <c r="GH121" s="197"/>
      <c r="GI121" s="196"/>
      <c r="GJ121" s="196"/>
      <c r="GK121" s="195"/>
      <c r="GL121" s="196"/>
      <c r="GM121" s="195"/>
      <c r="GN121" s="195"/>
      <c r="GO121" s="195"/>
      <c r="GP121" s="18"/>
      <c r="GQ121" s="19"/>
      <c r="GR121" s="19"/>
      <c r="GS121" s="19"/>
      <c r="GT121" s="19"/>
      <c r="GU121" s="19"/>
      <c r="GV121" s="19"/>
      <c r="GW121" s="19"/>
      <c r="GX121" s="197"/>
      <c r="GY121" s="196"/>
      <c r="GZ121" s="196"/>
      <c r="HA121" s="195"/>
      <c r="HB121" s="196"/>
      <c r="HC121" s="195"/>
      <c r="HD121" s="195"/>
      <c r="HE121" s="195"/>
      <c r="HF121" s="18"/>
      <c r="HG121" s="19"/>
      <c r="HH121" s="19"/>
      <c r="HI121" s="19"/>
      <c r="HJ121" s="19"/>
      <c r="HK121" s="19"/>
      <c r="HL121" s="19"/>
      <c r="HM121" s="19"/>
      <c r="HN121" s="197"/>
      <c r="HO121" s="196"/>
      <c r="HP121" s="196"/>
      <c r="HQ121" s="195"/>
      <c r="HR121" s="196"/>
      <c r="HS121" s="195"/>
      <c r="HT121" s="195"/>
      <c r="HU121" s="195"/>
      <c r="HV121" s="18"/>
      <c r="HW121" s="19"/>
      <c r="HX121" s="19"/>
      <c r="HY121" s="19"/>
      <c r="HZ121" s="19"/>
      <c r="IA121" s="19"/>
      <c r="IB121" s="19"/>
      <c r="IC121" s="19"/>
      <c r="ID121" s="197"/>
      <c r="IE121" s="196"/>
      <c r="IF121" s="196"/>
      <c r="IG121" s="195"/>
      <c r="IH121" s="196"/>
      <c r="II121" s="195"/>
      <c r="IJ121" s="195"/>
      <c r="IK121" s="195"/>
      <c r="IL121" s="18"/>
      <c r="IM121" s="19"/>
      <c r="IN121" s="19"/>
      <c r="IO121" s="19"/>
      <c r="IP121" s="19"/>
      <c r="IQ121" s="19"/>
      <c r="IR121" s="19"/>
      <c r="IS121" s="19"/>
      <c r="IT121" s="197"/>
      <c r="IU121" s="196"/>
      <c r="IV121" s="196"/>
      <c r="IW121" s="195"/>
      <c r="IX121" s="196"/>
      <c r="IY121" s="195"/>
      <c r="IZ121" s="195"/>
      <c r="JA121" s="195"/>
      <c r="JB121" s="18"/>
      <c r="JC121" s="19"/>
      <c r="JD121" s="19"/>
      <c r="JE121" s="19"/>
      <c r="JF121" s="19"/>
      <c r="JG121" s="19"/>
      <c r="JH121" s="19"/>
      <c r="JI121" s="19"/>
      <c r="JJ121" s="197"/>
      <c r="JK121" s="196"/>
      <c r="JL121" s="196"/>
      <c r="JM121" s="195"/>
      <c r="JN121" s="196"/>
      <c r="JO121" s="195"/>
      <c r="JP121" s="195"/>
      <c r="JQ121" s="195"/>
      <c r="JR121" s="18"/>
      <c r="JS121" s="19"/>
      <c r="JT121" s="19"/>
      <c r="JU121" s="19"/>
      <c r="JV121" s="19"/>
      <c r="JW121" s="19"/>
      <c r="JX121" s="19"/>
      <c r="JY121" s="19"/>
      <c r="JZ121" s="197"/>
      <c r="KA121" s="196"/>
      <c r="KB121" s="196"/>
      <c r="KC121" s="195"/>
      <c r="KD121" s="196"/>
      <c r="KE121" s="195"/>
      <c r="KF121" s="195"/>
      <c r="KG121" s="195"/>
      <c r="KH121" s="18"/>
      <c r="KI121" s="19"/>
      <c r="KJ121" s="19"/>
      <c r="KK121" s="19"/>
      <c r="KL121" s="19"/>
      <c r="KM121" s="19"/>
      <c r="KN121" s="19"/>
      <c r="KO121" s="19"/>
      <c r="KP121" s="197"/>
      <c r="KQ121" s="196"/>
      <c r="KR121" s="196"/>
      <c r="KS121" s="195"/>
      <c r="KT121" s="196"/>
      <c r="KU121" s="195"/>
      <c r="KV121" s="195"/>
      <c r="KW121" s="195"/>
      <c r="KX121" s="18"/>
      <c r="KY121" s="19"/>
      <c r="KZ121" s="19"/>
      <c r="LA121" s="19"/>
      <c r="LB121" s="19"/>
      <c r="LC121" s="19"/>
      <c r="LD121" s="19"/>
      <c r="LE121" s="19"/>
      <c r="LF121" s="197"/>
      <c r="LG121" s="196"/>
      <c r="LH121" s="196"/>
      <c r="LI121" s="195"/>
      <c r="LJ121" s="196"/>
      <c r="LK121" s="195"/>
      <c r="LL121" s="195"/>
      <c r="LM121" s="195"/>
      <c r="LN121" s="18"/>
      <c r="LO121" s="19"/>
      <c r="LP121" s="19"/>
      <c r="LQ121" s="19"/>
      <c r="LR121" s="19"/>
      <c r="LS121" s="19"/>
      <c r="LT121" s="19"/>
      <c r="LU121" s="19"/>
      <c r="LV121" s="197"/>
      <c r="LW121" s="196"/>
      <c r="LX121" s="196"/>
      <c r="LY121" s="195"/>
      <c r="LZ121" s="196"/>
      <c r="MA121" s="195"/>
      <c r="MB121" s="195"/>
      <c r="MC121" s="195"/>
      <c r="MD121" s="18"/>
      <c r="ME121" s="19"/>
      <c r="MF121" s="19"/>
      <c r="MG121" s="19"/>
      <c r="MH121" s="19"/>
      <c r="MI121" s="19"/>
      <c r="MJ121" s="19"/>
      <c r="MK121" s="19"/>
      <c r="ML121" s="197"/>
      <c r="MM121" s="196"/>
      <c r="MN121" s="196"/>
      <c r="MO121" s="195"/>
      <c r="MP121" s="196"/>
      <c r="MQ121" s="195"/>
      <c r="MR121" s="195"/>
      <c r="MS121" s="195"/>
      <c r="MT121" s="18"/>
      <c r="MU121" s="19"/>
      <c r="MV121" s="19"/>
      <c r="MW121" s="19"/>
      <c r="MX121" s="19"/>
      <c r="MY121" s="19"/>
      <c r="MZ121" s="19"/>
      <c r="NA121" s="19"/>
      <c r="NB121" s="197"/>
      <c r="NC121" s="196"/>
      <c r="ND121" s="196"/>
      <c r="NE121" s="195"/>
      <c r="NF121" s="196"/>
      <c r="NG121" s="195"/>
      <c r="NH121" s="195"/>
      <c r="NI121" s="195"/>
      <c r="NJ121" s="18"/>
      <c r="NK121" s="19"/>
      <c r="NL121" s="19"/>
      <c r="NM121" s="19"/>
      <c r="NN121" s="19"/>
      <c r="NO121" s="19"/>
      <c r="NP121" s="19"/>
      <c r="NQ121" s="19"/>
      <c r="NR121" s="197"/>
      <c r="NS121" s="196"/>
      <c r="NT121" s="196"/>
      <c r="NU121" s="195"/>
      <c r="NV121" s="196"/>
      <c r="NW121" s="195"/>
      <c r="NX121" s="195"/>
      <c r="NY121" s="195"/>
      <c r="NZ121" s="18"/>
      <c r="OA121" s="19"/>
      <c r="OB121" s="19"/>
      <c r="OC121" s="19"/>
      <c r="OD121" s="19"/>
      <c r="OE121" s="19"/>
      <c r="OF121" s="19"/>
      <c r="OG121" s="19"/>
      <c r="OH121" s="197"/>
      <c r="OI121" s="196"/>
      <c r="OJ121" s="196"/>
      <c r="OK121" s="195"/>
      <c r="OL121" s="196"/>
      <c r="OM121" s="195"/>
      <c r="ON121" s="195"/>
      <c r="OO121" s="195"/>
      <c r="OP121" s="18"/>
      <c r="OQ121" s="19"/>
      <c r="OR121" s="19"/>
      <c r="OS121" s="19"/>
      <c r="OT121" s="19"/>
      <c r="OU121" s="19"/>
      <c r="OV121" s="19"/>
      <c r="OW121" s="19"/>
      <c r="OX121" s="197"/>
      <c r="OY121" s="196"/>
      <c r="OZ121" s="196"/>
      <c r="PA121" s="195"/>
      <c r="PB121" s="196"/>
      <c r="PC121" s="195"/>
      <c r="PD121" s="195"/>
      <c r="PE121" s="195"/>
      <c r="PF121" s="18"/>
      <c r="PG121" s="19"/>
      <c r="PH121" s="19"/>
      <c r="PI121" s="19"/>
      <c r="PJ121" s="19"/>
      <c r="PK121" s="19"/>
      <c r="PL121" s="19"/>
      <c r="PM121" s="19"/>
      <c r="PN121" s="197"/>
      <c r="PO121" s="196"/>
      <c r="PP121" s="196"/>
      <c r="PQ121" s="195"/>
      <c r="PR121" s="196"/>
      <c r="PS121" s="195"/>
      <c r="PT121" s="195"/>
      <c r="PU121" s="195"/>
      <c r="PV121" s="18"/>
      <c r="PW121" s="19"/>
      <c r="PX121" s="19"/>
      <c r="PY121" s="19"/>
      <c r="PZ121" s="19"/>
      <c r="QA121" s="19"/>
      <c r="QB121" s="19"/>
      <c r="QC121" s="19"/>
      <c r="QD121" s="197"/>
      <c r="QE121" s="196"/>
      <c r="QF121" s="196"/>
      <c r="QG121" s="195"/>
      <c r="QH121" s="196"/>
      <c r="QI121" s="195"/>
      <c r="QJ121" s="195"/>
      <c r="QK121" s="195"/>
      <c r="QL121" s="18"/>
      <c r="QM121" s="19"/>
      <c r="QN121" s="19"/>
      <c r="QO121" s="19"/>
      <c r="QP121" s="19"/>
      <c r="QQ121" s="19"/>
      <c r="QR121" s="19"/>
      <c r="QS121" s="19"/>
      <c r="QT121" s="197"/>
      <c r="QU121" s="196"/>
      <c r="QV121" s="196"/>
      <c r="QW121" s="195"/>
      <c r="QX121" s="196"/>
      <c r="QY121" s="195"/>
      <c r="QZ121" s="195"/>
      <c r="RA121" s="195"/>
      <c r="RB121" s="18"/>
      <c r="RC121" s="19"/>
      <c r="RD121" s="19"/>
      <c r="RE121" s="19"/>
      <c r="RF121" s="19"/>
      <c r="RG121" s="19"/>
      <c r="RH121" s="19"/>
      <c r="RI121" s="19"/>
      <c r="RJ121" s="197"/>
      <c r="RK121" s="196"/>
      <c r="RL121" s="196"/>
      <c r="RM121" s="195"/>
      <c r="RN121" s="196"/>
      <c r="RO121" s="195"/>
      <c r="RP121" s="195"/>
      <c r="RQ121" s="195"/>
      <c r="RR121" s="18"/>
      <c r="RS121" s="19"/>
      <c r="RT121" s="19"/>
      <c r="RU121" s="19"/>
      <c r="RV121" s="19"/>
      <c r="RW121" s="19"/>
      <c r="RX121" s="19"/>
      <c r="RY121" s="19"/>
      <c r="RZ121" s="197"/>
      <c r="SA121" s="196"/>
      <c r="SB121" s="196"/>
      <c r="SC121" s="195"/>
      <c r="SD121" s="196"/>
      <c r="SE121" s="195"/>
      <c r="SF121" s="195"/>
      <c r="SG121" s="195"/>
      <c r="SH121" s="18"/>
      <c r="SI121" s="19"/>
      <c r="SJ121" s="19"/>
      <c r="SK121" s="19"/>
      <c r="SL121" s="19"/>
      <c r="SM121" s="19"/>
      <c r="SN121" s="19"/>
      <c r="SO121" s="19"/>
      <c r="SP121" s="197"/>
      <c r="SQ121" s="196"/>
      <c r="SR121" s="196"/>
      <c r="SS121" s="195"/>
      <c r="ST121" s="196"/>
      <c r="SU121" s="195"/>
      <c r="SV121" s="195"/>
      <c r="SW121" s="195"/>
      <c r="SX121" s="18"/>
      <c r="SY121" s="19"/>
      <c r="SZ121" s="19"/>
      <c r="TA121" s="19"/>
      <c r="TB121" s="19"/>
      <c r="TC121" s="19"/>
      <c r="TD121" s="19"/>
      <c r="TE121" s="19"/>
      <c r="TF121" s="197"/>
      <c r="TG121" s="196"/>
      <c r="TH121" s="196"/>
      <c r="TI121" s="195"/>
      <c r="TJ121" s="196"/>
      <c r="TK121" s="195"/>
      <c r="TL121" s="195"/>
      <c r="TM121" s="195"/>
      <c r="TN121" s="18"/>
      <c r="TO121" s="19"/>
      <c r="TP121" s="19"/>
      <c r="TQ121" s="19"/>
      <c r="TR121" s="19"/>
      <c r="TS121" s="19"/>
      <c r="TT121" s="19"/>
      <c r="TU121" s="19"/>
      <c r="TV121" s="197"/>
      <c r="TW121" s="196"/>
      <c r="TX121" s="196"/>
      <c r="TY121" s="195"/>
      <c r="TZ121" s="196"/>
      <c r="UA121" s="195"/>
      <c r="UB121" s="195"/>
      <c r="UC121" s="195"/>
      <c r="UD121" s="18"/>
      <c r="UE121" s="19"/>
      <c r="UF121" s="19"/>
      <c r="UG121" s="19"/>
      <c r="UH121" s="19"/>
      <c r="UI121" s="19"/>
      <c r="UJ121" s="19"/>
      <c r="UK121" s="19"/>
      <c r="UL121" s="197"/>
      <c r="UM121" s="196"/>
      <c r="UN121" s="196"/>
      <c r="UO121" s="195"/>
      <c r="UP121" s="196"/>
      <c r="UQ121" s="195"/>
      <c r="UR121" s="195"/>
      <c r="US121" s="195"/>
      <c r="UT121" s="18"/>
      <c r="UU121" s="19"/>
      <c r="UV121" s="19"/>
      <c r="UW121" s="19"/>
      <c r="UX121" s="19"/>
      <c r="UY121" s="19"/>
      <c r="UZ121" s="19"/>
      <c r="VA121" s="19"/>
      <c r="VB121" s="197"/>
      <c r="VC121" s="196"/>
      <c r="VD121" s="196"/>
      <c r="VE121" s="195"/>
      <c r="VF121" s="196"/>
      <c r="VG121" s="195"/>
      <c r="VH121" s="195"/>
      <c r="VI121" s="195"/>
      <c r="VJ121" s="18"/>
      <c r="VK121" s="19"/>
      <c r="VL121" s="19"/>
      <c r="VM121" s="19"/>
      <c r="VN121" s="19"/>
      <c r="VO121" s="19"/>
      <c r="VP121" s="19"/>
      <c r="VQ121" s="19"/>
      <c r="VR121" s="197"/>
      <c r="VS121" s="196"/>
      <c r="VT121" s="196"/>
      <c r="VU121" s="195"/>
      <c r="VV121" s="196"/>
      <c r="VW121" s="195"/>
      <c r="VX121" s="195"/>
      <c r="VY121" s="195"/>
      <c r="VZ121" s="18"/>
      <c r="WA121" s="19"/>
      <c r="WB121" s="19"/>
      <c r="WC121" s="19"/>
      <c r="WD121" s="19"/>
      <c r="WE121" s="19"/>
      <c r="WF121" s="19"/>
      <c r="WG121" s="19"/>
      <c r="WH121" s="197"/>
      <c r="WI121" s="196"/>
      <c r="WJ121" s="196"/>
      <c r="WK121" s="195"/>
      <c r="WL121" s="196"/>
      <c r="WM121" s="195"/>
      <c r="WN121" s="195"/>
      <c r="WO121" s="195"/>
      <c r="WP121" s="18"/>
      <c r="WQ121" s="19"/>
      <c r="WR121" s="19"/>
      <c r="WS121" s="19"/>
      <c r="WT121" s="19"/>
      <c r="WU121" s="19"/>
      <c r="WV121" s="19"/>
      <c r="WW121" s="19"/>
      <c r="WX121" s="197"/>
      <c r="WY121" s="196"/>
      <c r="WZ121" s="196"/>
      <c r="XA121" s="195"/>
      <c r="XB121" s="196"/>
      <c r="XC121" s="195"/>
      <c r="XD121" s="195"/>
      <c r="XE121" s="195"/>
      <c r="XF121" s="18"/>
      <c r="XG121" s="19"/>
      <c r="XH121" s="19"/>
      <c r="XI121" s="19"/>
      <c r="XJ121" s="19"/>
      <c r="XK121" s="19"/>
      <c r="XL121" s="19"/>
      <c r="XM121" s="19"/>
      <c r="XN121" s="197"/>
      <c r="XO121" s="196"/>
      <c r="XP121" s="196"/>
      <c r="XQ121" s="195"/>
      <c r="XR121" s="196"/>
      <c r="XS121" s="195"/>
      <c r="XT121" s="195"/>
      <c r="XU121" s="195"/>
      <c r="XV121" s="18"/>
      <c r="XW121" s="19"/>
      <c r="XX121" s="19"/>
      <c r="XY121" s="19"/>
      <c r="XZ121" s="19"/>
      <c r="YA121" s="19"/>
      <c r="YB121" s="19"/>
      <c r="YC121" s="19"/>
      <c r="YD121" s="197"/>
      <c r="YE121" s="196"/>
      <c r="YF121" s="196"/>
      <c r="YG121" s="195"/>
      <c r="YH121" s="196"/>
      <c r="YI121" s="195"/>
      <c r="YJ121" s="195"/>
      <c r="YK121" s="195"/>
      <c r="YL121" s="18"/>
      <c r="YM121" s="19"/>
      <c r="YN121" s="19"/>
      <c r="YO121" s="19"/>
      <c r="YP121" s="19"/>
      <c r="YQ121" s="19"/>
      <c r="YR121" s="19"/>
      <c r="YS121" s="19"/>
      <c r="YT121" s="197"/>
      <c r="YU121" s="196"/>
      <c r="YV121" s="196"/>
      <c r="YW121" s="195"/>
      <c r="YX121" s="196"/>
      <c r="YY121" s="195"/>
      <c r="YZ121" s="195"/>
      <c r="ZA121" s="195"/>
      <c r="ZB121" s="18"/>
      <c r="ZC121" s="19"/>
      <c r="ZD121" s="19"/>
      <c r="ZE121" s="19"/>
      <c r="ZF121" s="19"/>
      <c r="ZG121" s="19"/>
      <c r="ZH121" s="19"/>
      <c r="ZI121" s="19"/>
      <c r="ZJ121" s="197"/>
      <c r="ZK121" s="196"/>
      <c r="ZL121" s="196"/>
      <c r="ZM121" s="195"/>
      <c r="ZN121" s="196"/>
      <c r="ZO121" s="195"/>
      <c r="ZP121" s="195"/>
      <c r="ZQ121" s="195"/>
      <c r="ZR121" s="18"/>
      <c r="ZS121" s="19"/>
      <c r="ZT121" s="19"/>
      <c r="ZU121" s="19"/>
      <c r="ZV121" s="19"/>
      <c r="ZW121" s="19"/>
      <c r="ZX121" s="19"/>
      <c r="ZY121" s="19"/>
      <c r="ZZ121" s="197"/>
      <c r="AAA121" s="196"/>
      <c r="AAB121" s="196"/>
      <c r="AAC121" s="195"/>
      <c r="AAD121" s="196"/>
      <c r="AAE121" s="195"/>
      <c r="AAF121" s="195"/>
      <c r="AAG121" s="195"/>
      <c r="AAH121" s="18"/>
      <c r="AAI121" s="19"/>
      <c r="AAJ121" s="19"/>
      <c r="AAK121" s="19"/>
      <c r="AAL121" s="19"/>
      <c r="AAM121" s="19"/>
      <c r="AAN121" s="19"/>
      <c r="AAO121" s="19"/>
      <c r="AAP121" s="197"/>
      <c r="AAQ121" s="196"/>
      <c r="AAR121" s="196"/>
      <c r="AAS121" s="195"/>
      <c r="AAT121" s="196"/>
      <c r="AAU121" s="195"/>
      <c r="AAV121" s="195"/>
      <c r="AAW121" s="195"/>
      <c r="AAX121" s="18"/>
      <c r="AAY121" s="19"/>
      <c r="AAZ121" s="19"/>
      <c r="ABA121" s="19"/>
      <c r="ABB121" s="19"/>
      <c r="ABC121" s="19"/>
      <c r="ABD121" s="19"/>
      <c r="ABE121" s="19"/>
      <c r="ABF121" s="197"/>
      <c r="ABG121" s="196"/>
      <c r="ABH121" s="196"/>
      <c r="ABI121" s="195"/>
      <c r="ABJ121" s="196"/>
      <c r="ABK121" s="195"/>
      <c r="ABL121" s="195"/>
      <c r="ABM121" s="195"/>
      <c r="ABN121" s="18"/>
      <c r="ABO121" s="19"/>
      <c r="ABP121" s="19"/>
      <c r="ABQ121" s="19"/>
      <c r="ABR121" s="19"/>
      <c r="ABS121" s="19"/>
      <c r="ABT121" s="19"/>
      <c r="ABU121" s="19"/>
      <c r="ABV121" s="197"/>
      <c r="ABW121" s="196"/>
      <c r="ABX121" s="196"/>
      <c r="ABY121" s="195"/>
      <c r="ABZ121" s="196"/>
      <c r="ACA121" s="195"/>
      <c r="ACB121" s="195"/>
      <c r="ACC121" s="195"/>
      <c r="ACD121" s="18"/>
      <c r="ACE121" s="19"/>
      <c r="ACF121" s="19"/>
      <c r="ACG121" s="19"/>
      <c r="ACH121" s="19"/>
      <c r="ACI121" s="19"/>
      <c r="ACJ121" s="19"/>
      <c r="ACK121" s="19"/>
      <c r="ACL121" s="197"/>
      <c r="ACM121" s="196"/>
      <c r="ACN121" s="196"/>
      <c r="ACO121" s="195"/>
      <c r="ACP121" s="196"/>
      <c r="ACQ121" s="195"/>
      <c r="ACR121" s="195"/>
      <c r="ACS121" s="195"/>
      <c r="ACT121" s="18"/>
      <c r="ACU121" s="19"/>
      <c r="ACV121" s="19"/>
      <c r="ACW121" s="19"/>
      <c r="ACX121" s="19"/>
      <c r="ACY121" s="19"/>
      <c r="ACZ121" s="19"/>
      <c r="ADA121" s="19"/>
      <c r="ADB121" s="197"/>
      <c r="ADC121" s="196"/>
      <c r="ADD121" s="196"/>
      <c r="ADE121" s="195"/>
      <c r="ADF121" s="196"/>
      <c r="ADG121" s="195"/>
      <c r="ADH121" s="195"/>
      <c r="ADI121" s="195"/>
      <c r="ADJ121" s="18"/>
      <c r="ADK121" s="19"/>
      <c r="ADL121" s="19"/>
      <c r="ADM121" s="19"/>
      <c r="ADN121" s="19"/>
      <c r="ADO121" s="19"/>
      <c r="ADP121" s="19"/>
      <c r="ADQ121" s="19"/>
      <c r="ADR121" s="197"/>
      <c r="ADS121" s="196"/>
      <c r="ADT121" s="196"/>
      <c r="ADU121" s="195"/>
      <c r="ADV121" s="196"/>
      <c r="ADW121" s="195"/>
      <c r="ADX121" s="195"/>
      <c r="ADY121" s="195"/>
      <c r="ADZ121" s="18"/>
      <c r="AEA121" s="19"/>
      <c r="AEB121" s="19"/>
      <c r="AEC121" s="19"/>
      <c r="AED121" s="19"/>
      <c r="AEE121" s="19"/>
      <c r="AEF121" s="19"/>
      <c r="AEG121" s="19"/>
      <c r="AEH121" s="197"/>
      <c r="AEI121" s="196"/>
      <c r="AEJ121" s="196"/>
      <c r="AEK121" s="195"/>
      <c r="AEL121" s="196"/>
      <c r="AEM121" s="195"/>
      <c r="AEN121" s="195"/>
      <c r="AEO121" s="195"/>
      <c r="AEP121" s="18"/>
      <c r="AEQ121" s="19"/>
      <c r="AER121" s="19"/>
      <c r="AES121" s="19"/>
      <c r="AET121" s="19"/>
      <c r="AEU121" s="19"/>
      <c r="AEV121" s="19"/>
      <c r="AEW121" s="19"/>
      <c r="AEX121" s="197"/>
      <c r="AEY121" s="196"/>
      <c r="AEZ121" s="196"/>
      <c r="AFA121" s="195"/>
      <c r="AFB121" s="196"/>
      <c r="AFC121" s="195"/>
      <c r="AFD121" s="195"/>
      <c r="AFE121" s="195"/>
      <c r="AFF121" s="18"/>
      <c r="AFG121" s="19"/>
      <c r="AFH121" s="19"/>
      <c r="AFI121" s="19"/>
      <c r="AFJ121" s="19"/>
      <c r="AFK121" s="19"/>
      <c r="AFL121" s="19"/>
      <c r="AFM121" s="19"/>
      <c r="AFN121" s="197"/>
      <c r="AFO121" s="196"/>
      <c r="AFP121" s="196"/>
      <c r="AFQ121" s="195"/>
      <c r="AFR121" s="196"/>
      <c r="AFS121" s="195"/>
      <c r="AFT121" s="195"/>
      <c r="AFU121" s="195"/>
      <c r="AFV121" s="18"/>
      <c r="AFW121" s="19"/>
      <c r="AFX121" s="19"/>
      <c r="AFY121" s="19"/>
      <c r="AFZ121" s="19"/>
      <c r="AGA121" s="19"/>
      <c r="AGB121" s="19"/>
      <c r="AGC121" s="19"/>
      <c r="AGD121" s="197"/>
      <c r="AGE121" s="196"/>
      <c r="AGF121" s="196"/>
      <c r="AGG121" s="195"/>
      <c r="AGH121" s="196"/>
      <c r="AGI121" s="195"/>
      <c r="AGJ121" s="195"/>
      <c r="AGK121" s="195"/>
      <c r="AGL121" s="18"/>
      <c r="AGM121" s="19"/>
      <c r="AGN121" s="19"/>
      <c r="AGO121" s="19"/>
      <c r="AGP121" s="19"/>
      <c r="AGQ121" s="19"/>
      <c r="AGR121" s="19"/>
      <c r="AGS121" s="19"/>
      <c r="AGT121" s="197"/>
      <c r="AGU121" s="196"/>
      <c r="AGV121" s="196"/>
      <c r="AGW121" s="195"/>
      <c r="AGX121" s="196"/>
      <c r="AGY121" s="195"/>
      <c r="AGZ121" s="195"/>
      <c r="AHA121" s="195"/>
      <c r="AHB121" s="18"/>
      <c r="AHC121" s="19"/>
      <c r="AHD121" s="19"/>
      <c r="AHE121" s="19"/>
      <c r="AHF121" s="19"/>
      <c r="AHG121" s="19"/>
      <c r="AHH121" s="19"/>
      <c r="AHI121" s="19"/>
      <c r="AHJ121" s="197"/>
      <c r="AHK121" s="196"/>
      <c r="AHL121" s="196"/>
      <c r="AHM121" s="195"/>
      <c r="AHN121" s="196"/>
      <c r="AHO121" s="195"/>
      <c r="AHP121" s="195"/>
      <c r="AHQ121" s="195"/>
      <c r="AHR121" s="18"/>
      <c r="AHS121" s="19"/>
      <c r="AHT121" s="19"/>
      <c r="AHU121" s="19"/>
      <c r="AHV121" s="19"/>
      <c r="AHW121" s="19"/>
      <c r="AHX121" s="19"/>
      <c r="AHY121" s="19"/>
      <c r="AHZ121" s="197"/>
      <c r="AIA121" s="196"/>
      <c r="AIB121" s="196"/>
      <c r="AIC121" s="195"/>
      <c r="AID121" s="196"/>
      <c r="AIE121" s="195"/>
      <c r="AIF121" s="195"/>
      <c r="AIG121" s="195"/>
      <c r="AIH121" s="18"/>
      <c r="AII121" s="19"/>
      <c r="AIJ121" s="19"/>
      <c r="AIK121" s="19"/>
      <c r="AIL121" s="19"/>
      <c r="AIM121" s="19"/>
      <c r="AIN121" s="19"/>
      <c r="AIO121" s="19"/>
      <c r="AIP121" s="197"/>
      <c r="AIQ121" s="196"/>
      <c r="AIR121" s="196"/>
      <c r="AIS121" s="195"/>
      <c r="AIT121" s="196"/>
      <c r="AIU121" s="195"/>
      <c r="AIV121" s="195"/>
      <c r="AIW121" s="195"/>
      <c r="AIX121" s="18"/>
      <c r="AIY121" s="19"/>
      <c r="AIZ121" s="19"/>
      <c r="AJA121" s="19"/>
      <c r="AJB121" s="19"/>
      <c r="AJC121" s="19"/>
      <c r="AJD121" s="19"/>
      <c r="AJE121" s="19"/>
      <c r="AJF121" s="197"/>
      <c r="AJG121" s="196"/>
      <c r="AJH121" s="196"/>
      <c r="AJI121" s="195"/>
      <c r="AJJ121" s="196"/>
      <c r="AJK121" s="195"/>
      <c r="AJL121" s="195"/>
      <c r="AJM121" s="195"/>
      <c r="AJN121" s="18"/>
      <c r="AJO121" s="19"/>
      <c r="AJP121" s="19"/>
      <c r="AJQ121" s="19"/>
      <c r="AJR121" s="19"/>
      <c r="AJS121" s="19"/>
      <c r="AJT121" s="19"/>
      <c r="AJU121" s="19"/>
      <c r="AJV121" s="197"/>
      <c r="AJW121" s="196"/>
      <c r="AJX121" s="196"/>
      <c r="AJY121" s="195"/>
      <c r="AJZ121" s="196"/>
      <c r="AKA121" s="195"/>
      <c r="AKB121" s="195"/>
      <c r="AKC121" s="195"/>
      <c r="AKD121" s="18"/>
      <c r="AKE121" s="19"/>
      <c r="AKF121" s="19"/>
      <c r="AKG121" s="19"/>
      <c r="AKH121" s="19"/>
      <c r="AKI121" s="19"/>
      <c r="AKJ121" s="19"/>
      <c r="AKK121" s="19"/>
      <c r="AKL121" s="197"/>
      <c r="AKM121" s="196"/>
      <c r="AKN121" s="196"/>
      <c r="AKO121" s="195"/>
      <c r="AKP121" s="196"/>
      <c r="AKQ121" s="195"/>
      <c r="AKR121" s="195"/>
      <c r="AKS121" s="195"/>
      <c r="AKT121" s="18"/>
      <c r="AKU121" s="19"/>
      <c r="AKV121" s="19"/>
      <c r="AKW121" s="19"/>
      <c r="AKX121" s="19"/>
      <c r="AKY121" s="19"/>
      <c r="AKZ121" s="19"/>
      <c r="ALA121" s="19"/>
      <c r="ALB121" s="197"/>
      <c r="ALC121" s="196"/>
      <c r="ALD121" s="196"/>
      <c r="ALE121" s="195"/>
      <c r="ALF121" s="196"/>
      <c r="ALG121" s="195"/>
      <c r="ALH121" s="195"/>
      <c r="ALI121" s="195"/>
      <c r="ALJ121" s="18"/>
      <c r="ALK121" s="19"/>
      <c r="ALL121" s="19"/>
      <c r="ALM121" s="19"/>
      <c r="ALN121" s="19"/>
      <c r="ALO121" s="19"/>
      <c r="ALP121" s="19"/>
      <c r="ALQ121" s="19"/>
      <c r="ALR121" s="197"/>
      <c r="ALS121" s="196"/>
      <c r="ALT121" s="196"/>
      <c r="ALU121" s="195"/>
      <c r="ALV121" s="196"/>
      <c r="ALW121" s="195"/>
      <c r="ALX121" s="195"/>
      <c r="ALY121" s="195"/>
      <c r="ALZ121" s="18"/>
      <c r="AMA121" s="19"/>
      <c r="AMB121" s="19"/>
      <c r="AMC121" s="19"/>
      <c r="AMD121" s="19"/>
      <c r="AME121" s="19"/>
      <c r="AMF121" s="19"/>
      <c r="AMG121" s="19"/>
      <c r="AMH121" s="197"/>
      <c r="AMI121" s="196"/>
      <c r="AMJ121" s="196"/>
      <c r="AMK121" s="195"/>
      <c r="AML121" s="196"/>
      <c r="AMM121" s="195"/>
      <c r="AMN121" s="195"/>
      <c r="AMO121" s="195"/>
      <c r="AMP121" s="18"/>
      <c r="AMQ121" s="19"/>
      <c r="AMR121" s="19"/>
      <c r="AMS121" s="19"/>
      <c r="AMT121" s="19"/>
      <c r="AMU121" s="19"/>
      <c r="AMV121" s="19"/>
      <c r="AMW121" s="19"/>
      <c r="AMX121" s="197"/>
      <c r="AMY121" s="196"/>
      <c r="AMZ121" s="196"/>
      <c r="ANA121" s="195"/>
      <c r="ANB121" s="196"/>
      <c r="ANC121" s="195"/>
      <c r="AND121" s="195"/>
      <c r="ANE121" s="195"/>
      <c r="ANF121" s="18"/>
      <c r="ANG121" s="19"/>
      <c r="ANH121" s="19"/>
      <c r="ANI121" s="19"/>
      <c r="ANJ121" s="19"/>
      <c r="ANK121" s="19"/>
      <c r="ANL121" s="19"/>
      <c r="ANM121" s="19"/>
      <c r="ANN121" s="197"/>
      <c r="ANO121" s="196"/>
      <c r="ANP121" s="196"/>
      <c r="ANQ121" s="195"/>
      <c r="ANR121" s="196"/>
      <c r="ANS121" s="195"/>
      <c r="ANT121" s="195"/>
      <c r="ANU121" s="195"/>
      <c r="ANV121" s="18"/>
      <c r="ANW121" s="19"/>
      <c r="ANX121" s="19"/>
      <c r="ANY121" s="19"/>
      <c r="ANZ121" s="19"/>
      <c r="AOA121" s="19"/>
      <c r="AOB121" s="19"/>
      <c r="AOC121" s="19"/>
      <c r="AOD121" s="197"/>
      <c r="AOE121" s="196"/>
      <c r="AOF121" s="196"/>
      <c r="AOG121" s="195"/>
      <c r="AOH121" s="196"/>
      <c r="AOI121" s="195"/>
      <c r="AOJ121" s="195"/>
      <c r="AOK121" s="195"/>
      <c r="AOL121" s="18"/>
      <c r="AOM121" s="19"/>
      <c r="AON121" s="19"/>
      <c r="AOO121" s="19"/>
      <c r="AOP121" s="19"/>
      <c r="AOQ121" s="19"/>
      <c r="AOR121" s="19"/>
      <c r="AOS121" s="19"/>
      <c r="AOT121" s="197"/>
      <c r="AOU121" s="196"/>
      <c r="AOV121" s="196"/>
      <c r="AOW121" s="195"/>
      <c r="AOX121" s="196"/>
      <c r="AOY121" s="195"/>
      <c r="AOZ121" s="195"/>
      <c r="APA121" s="195"/>
      <c r="APB121" s="18"/>
      <c r="APC121" s="19"/>
      <c r="APD121" s="19"/>
      <c r="APE121" s="19"/>
      <c r="APF121" s="19"/>
      <c r="APG121" s="19"/>
      <c r="APH121" s="19"/>
      <c r="API121" s="19"/>
      <c r="APJ121" s="197"/>
      <c r="APK121" s="196"/>
      <c r="APL121" s="196"/>
      <c r="APM121" s="195"/>
      <c r="APN121" s="196"/>
      <c r="APO121" s="195"/>
      <c r="APP121" s="195"/>
      <c r="APQ121" s="195"/>
      <c r="APR121" s="18"/>
      <c r="APS121" s="19"/>
      <c r="APT121" s="19"/>
      <c r="APU121" s="19"/>
      <c r="APV121" s="19"/>
      <c r="APW121" s="19"/>
      <c r="APX121" s="19"/>
      <c r="APY121" s="19"/>
      <c r="APZ121" s="197"/>
      <c r="AQA121" s="196"/>
      <c r="AQB121" s="196"/>
      <c r="AQC121" s="195"/>
      <c r="AQD121" s="196"/>
      <c r="AQE121" s="195"/>
      <c r="AQF121" s="195"/>
      <c r="AQG121" s="195"/>
      <c r="AQH121" s="18"/>
      <c r="AQI121" s="19"/>
      <c r="AQJ121" s="19"/>
      <c r="AQK121" s="19"/>
      <c r="AQL121" s="19"/>
      <c r="AQM121" s="19"/>
      <c r="AQN121" s="19"/>
      <c r="AQO121" s="19"/>
      <c r="AQP121" s="197"/>
      <c r="AQQ121" s="196"/>
      <c r="AQR121" s="196"/>
      <c r="AQS121" s="195"/>
      <c r="AQT121" s="196"/>
      <c r="AQU121" s="195"/>
      <c r="AQV121" s="195"/>
      <c r="AQW121" s="195"/>
      <c r="AQX121" s="18"/>
      <c r="AQY121" s="19"/>
      <c r="AQZ121" s="19"/>
      <c r="ARA121" s="19"/>
      <c r="ARB121" s="19"/>
      <c r="ARC121" s="19"/>
      <c r="ARD121" s="19"/>
      <c r="ARE121" s="19"/>
      <c r="ARF121" s="197"/>
      <c r="ARG121" s="196"/>
      <c r="ARH121" s="196"/>
      <c r="ARI121" s="195"/>
      <c r="ARJ121" s="196"/>
      <c r="ARK121" s="195"/>
      <c r="ARL121" s="195"/>
      <c r="ARM121" s="195"/>
      <c r="ARN121" s="18"/>
      <c r="ARO121" s="19"/>
      <c r="ARP121" s="19"/>
      <c r="ARQ121" s="19"/>
      <c r="ARR121" s="19"/>
      <c r="ARS121" s="19"/>
      <c r="ART121" s="19"/>
      <c r="ARU121" s="19"/>
      <c r="ARV121" s="197"/>
      <c r="ARW121" s="196"/>
      <c r="ARX121" s="196"/>
      <c r="ARY121" s="195"/>
      <c r="ARZ121" s="196"/>
      <c r="ASA121" s="195"/>
      <c r="ASB121" s="195"/>
      <c r="ASC121" s="195"/>
      <c r="ASD121" s="18"/>
      <c r="ASE121" s="19"/>
      <c r="ASF121" s="19"/>
      <c r="ASG121" s="19"/>
      <c r="ASH121" s="19"/>
      <c r="ASI121" s="19"/>
      <c r="ASJ121" s="19"/>
      <c r="ASK121" s="19"/>
      <c r="ASL121" s="197"/>
      <c r="ASM121" s="196"/>
      <c r="ASN121" s="196"/>
      <c r="ASO121" s="195"/>
      <c r="ASP121" s="196"/>
      <c r="ASQ121" s="195"/>
      <c r="ASR121" s="195"/>
      <c r="ASS121" s="195"/>
      <c r="AST121" s="18"/>
      <c r="ASU121" s="19"/>
      <c r="ASV121" s="19"/>
      <c r="ASW121" s="19"/>
      <c r="ASX121" s="19"/>
      <c r="ASY121" s="19"/>
      <c r="ASZ121" s="19"/>
      <c r="ATA121" s="19"/>
      <c r="ATB121" s="197"/>
      <c r="ATC121" s="196"/>
      <c r="ATD121" s="196"/>
      <c r="ATE121" s="195"/>
      <c r="ATF121" s="196"/>
      <c r="ATG121" s="195"/>
      <c r="ATH121" s="195"/>
      <c r="ATI121" s="195"/>
      <c r="ATJ121" s="18"/>
      <c r="ATK121" s="19"/>
      <c r="ATL121" s="19"/>
      <c r="ATM121" s="19"/>
      <c r="ATN121" s="19"/>
      <c r="ATO121" s="19"/>
      <c r="ATP121" s="19"/>
      <c r="ATQ121" s="19"/>
      <c r="ATR121" s="197"/>
      <c r="ATS121" s="196"/>
      <c r="ATT121" s="196"/>
      <c r="ATU121" s="195"/>
      <c r="ATV121" s="196"/>
      <c r="ATW121" s="195"/>
      <c r="ATX121" s="195"/>
      <c r="ATY121" s="195"/>
      <c r="ATZ121" s="18"/>
      <c r="AUA121" s="19"/>
      <c r="AUB121" s="19"/>
      <c r="AUC121" s="19"/>
      <c r="AUD121" s="19"/>
      <c r="AUE121" s="19"/>
      <c r="AUF121" s="19"/>
      <c r="AUG121" s="19"/>
      <c r="AUH121" s="197"/>
      <c r="AUI121" s="196"/>
      <c r="AUJ121" s="196"/>
      <c r="AUK121" s="195"/>
      <c r="AUL121" s="196"/>
      <c r="AUM121" s="195"/>
      <c r="AUN121" s="195"/>
      <c r="AUO121" s="195"/>
      <c r="AUP121" s="18"/>
      <c r="AUQ121" s="19"/>
      <c r="AUR121" s="19"/>
      <c r="AUS121" s="19"/>
      <c r="AUT121" s="19"/>
      <c r="AUU121" s="19"/>
      <c r="AUV121" s="19"/>
      <c r="AUW121" s="19"/>
      <c r="AUX121" s="197"/>
      <c r="AUY121" s="196"/>
      <c r="AUZ121" s="196"/>
      <c r="AVA121" s="195"/>
      <c r="AVB121" s="196"/>
      <c r="AVC121" s="195"/>
      <c r="AVD121" s="195"/>
      <c r="AVE121" s="195"/>
      <c r="AVF121" s="18"/>
      <c r="AVG121" s="19"/>
      <c r="AVH121" s="19"/>
      <c r="AVI121" s="19"/>
      <c r="AVJ121" s="19"/>
      <c r="AVK121" s="19"/>
      <c r="AVL121" s="19"/>
      <c r="AVM121" s="19"/>
      <c r="AVN121" s="197"/>
      <c r="AVO121" s="196"/>
      <c r="AVP121" s="196"/>
      <c r="AVQ121" s="195"/>
      <c r="AVR121" s="196"/>
      <c r="AVS121" s="195"/>
      <c r="AVT121" s="195"/>
      <c r="AVU121" s="195"/>
      <c r="AVV121" s="18"/>
      <c r="AVW121" s="19"/>
      <c r="AVX121" s="19"/>
      <c r="AVY121" s="19"/>
      <c r="AVZ121" s="19"/>
      <c r="AWA121" s="19"/>
      <c r="AWB121" s="19"/>
      <c r="AWC121" s="19"/>
      <c r="AWD121" s="197"/>
      <c r="AWE121" s="196"/>
      <c r="AWF121" s="196"/>
      <c r="AWG121" s="195"/>
      <c r="AWH121" s="196"/>
      <c r="AWI121" s="195"/>
      <c r="AWJ121" s="195"/>
      <c r="AWK121" s="195"/>
      <c r="AWL121" s="18"/>
      <c r="AWM121" s="19"/>
      <c r="AWN121" s="19"/>
      <c r="AWO121" s="19"/>
      <c r="AWP121" s="19"/>
      <c r="AWQ121" s="19"/>
      <c r="AWR121" s="19"/>
      <c r="AWS121" s="19"/>
      <c r="AWT121" s="197"/>
      <c r="AWU121" s="196"/>
      <c r="AWV121" s="196"/>
      <c r="AWW121" s="195"/>
      <c r="AWX121" s="196"/>
      <c r="AWY121" s="195"/>
      <c r="AWZ121" s="195"/>
      <c r="AXA121" s="195"/>
      <c r="AXB121" s="18"/>
      <c r="AXC121" s="19"/>
      <c r="AXD121" s="19"/>
      <c r="AXE121" s="19"/>
      <c r="AXF121" s="19"/>
      <c r="AXG121" s="19"/>
      <c r="AXH121" s="19"/>
      <c r="AXI121" s="19"/>
      <c r="AXJ121" s="197"/>
      <c r="AXK121" s="196"/>
      <c r="AXL121" s="196"/>
      <c r="AXM121" s="195"/>
      <c r="AXN121" s="196"/>
      <c r="AXO121" s="195"/>
      <c r="AXP121" s="195"/>
      <c r="AXQ121" s="195"/>
      <c r="AXR121" s="18"/>
      <c r="AXS121" s="19"/>
      <c r="AXT121" s="19"/>
      <c r="AXU121" s="19"/>
      <c r="AXV121" s="19"/>
      <c r="AXW121" s="19"/>
      <c r="AXX121" s="19"/>
      <c r="AXY121" s="19"/>
      <c r="AXZ121" s="197"/>
      <c r="AYA121" s="196"/>
      <c r="AYB121" s="196"/>
      <c r="AYC121" s="195"/>
      <c r="AYD121" s="196"/>
      <c r="AYE121" s="195"/>
      <c r="AYF121" s="195"/>
      <c r="AYG121" s="195"/>
      <c r="AYH121" s="18"/>
      <c r="AYI121" s="19"/>
      <c r="AYJ121" s="19"/>
      <c r="AYK121" s="19"/>
      <c r="AYL121" s="19"/>
      <c r="AYM121" s="19"/>
      <c r="AYN121" s="19"/>
      <c r="AYO121" s="19"/>
      <c r="AYP121" s="197"/>
      <c r="AYQ121" s="196"/>
      <c r="AYR121" s="196"/>
      <c r="AYS121" s="195"/>
      <c r="AYT121" s="196"/>
      <c r="AYU121" s="195"/>
      <c r="AYV121" s="195"/>
      <c r="AYW121" s="195"/>
      <c r="AYX121" s="18"/>
      <c r="AYY121" s="19"/>
      <c r="AYZ121" s="19"/>
      <c r="AZA121" s="19"/>
      <c r="AZB121" s="19"/>
      <c r="AZC121" s="19"/>
      <c r="AZD121" s="19"/>
      <c r="AZE121" s="19"/>
      <c r="AZF121" s="197"/>
      <c r="AZG121" s="196"/>
      <c r="AZH121" s="196"/>
      <c r="AZI121" s="195"/>
      <c r="AZJ121" s="196"/>
      <c r="AZK121" s="195"/>
      <c r="AZL121" s="195"/>
      <c r="AZM121" s="195"/>
      <c r="AZN121" s="18"/>
      <c r="AZO121" s="19"/>
      <c r="AZP121" s="19"/>
      <c r="AZQ121" s="19"/>
      <c r="AZR121" s="19"/>
      <c r="AZS121" s="19"/>
      <c r="AZT121" s="19"/>
      <c r="AZU121" s="19"/>
      <c r="AZV121" s="197"/>
      <c r="AZW121" s="196"/>
      <c r="AZX121" s="196"/>
      <c r="AZY121" s="195"/>
      <c r="AZZ121" s="196"/>
      <c r="BAA121" s="195"/>
      <c r="BAB121" s="195"/>
      <c r="BAC121" s="195"/>
      <c r="BAD121" s="18"/>
      <c r="BAE121" s="19"/>
      <c r="BAF121" s="19"/>
      <c r="BAG121" s="19"/>
      <c r="BAH121" s="19"/>
      <c r="BAI121" s="19"/>
      <c r="BAJ121" s="19"/>
      <c r="BAK121" s="19"/>
      <c r="BAL121" s="197"/>
      <c r="BAM121" s="196"/>
      <c r="BAN121" s="196"/>
      <c r="BAO121" s="195"/>
      <c r="BAP121" s="196"/>
      <c r="BAQ121" s="195"/>
      <c r="BAR121" s="195"/>
      <c r="BAS121" s="195"/>
      <c r="BAT121" s="18"/>
      <c r="BAU121" s="19"/>
      <c r="BAV121" s="19"/>
      <c r="BAW121" s="19"/>
      <c r="BAX121" s="19"/>
      <c r="BAY121" s="19"/>
      <c r="BAZ121" s="19"/>
      <c r="BBA121" s="19"/>
      <c r="BBB121" s="197"/>
      <c r="BBC121" s="196"/>
      <c r="BBD121" s="196"/>
      <c r="BBE121" s="195"/>
      <c r="BBF121" s="196"/>
      <c r="BBG121" s="195"/>
      <c r="BBH121" s="195"/>
      <c r="BBI121" s="195"/>
      <c r="BBJ121" s="18"/>
      <c r="BBK121" s="19"/>
      <c r="BBL121" s="19"/>
      <c r="BBM121" s="19"/>
      <c r="BBN121" s="19"/>
      <c r="BBO121" s="19"/>
      <c r="BBP121" s="19"/>
      <c r="BBQ121" s="19"/>
      <c r="BBR121" s="197"/>
      <c r="BBS121" s="196"/>
      <c r="BBT121" s="196"/>
      <c r="BBU121" s="195"/>
      <c r="BBV121" s="196"/>
      <c r="BBW121" s="195"/>
      <c r="BBX121" s="195"/>
      <c r="BBY121" s="195"/>
      <c r="BBZ121" s="18"/>
      <c r="BCA121" s="19"/>
      <c r="BCB121" s="19"/>
      <c r="BCC121" s="19"/>
      <c r="BCD121" s="19"/>
      <c r="BCE121" s="19"/>
      <c r="BCF121" s="19"/>
      <c r="BCG121" s="19"/>
      <c r="BCH121" s="197"/>
      <c r="BCI121" s="196"/>
      <c r="BCJ121" s="196"/>
      <c r="BCK121" s="195"/>
      <c r="BCL121" s="196"/>
      <c r="BCM121" s="195"/>
      <c r="BCN121" s="195"/>
      <c r="BCO121" s="195"/>
      <c r="BCP121" s="18"/>
      <c r="BCQ121" s="19"/>
      <c r="BCR121" s="19"/>
      <c r="BCS121" s="19"/>
      <c r="BCT121" s="19"/>
      <c r="BCU121" s="19"/>
      <c r="BCV121" s="19"/>
      <c r="BCW121" s="19"/>
      <c r="BCX121" s="197"/>
      <c r="BCY121" s="196"/>
      <c r="BCZ121" s="196"/>
      <c r="BDA121" s="195"/>
      <c r="BDB121" s="196"/>
      <c r="BDC121" s="195"/>
      <c r="BDD121" s="195"/>
      <c r="BDE121" s="195"/>
      <c r="BDF121" s="18"/>
      <c r="BDG121" s="19"/>
      <c r="BDH121" s="19"/>
      <c r="BDI121" s="19"/>
      <c r="BDJ121" s="19"/>
      <c r="BDK121" s="19"/>
      <c r="BDL121" s="19"/>
      <c r="BDM121" s="19"/>
      <c r="BDN121" s="197"/>
      <c r="BDO121" s="196"/>
      <c r="BDP121" s="196"/>
      <c r="BDQ121" s="195"/>
      <c r="BDR121" s="196"/>
      <c r="BDS121" s="195"/>
      <c r="BDT121" s="195"/>
      <c r="BDU121" s="195"/>
      <c r="BDV121" s="18"/>
      <c r="BDW121" s="19"/>
      <c r="BDX121" s="19"/>
      <c r="BDY121" s="19"/>
      <c r="BDZ121" s="19"/>
      <c r="BEA121" s="19"/>
      <c r="BEB121" s="19"/>
      <c r="BEC121" s="19"/>
      <c r="BED121" s="197"/>
      <c r="BEE121" s="196"/>
      <c r="BEF121" s="196"/>
      <c r="BEG121" s="195"/>
      <c r="BEH121" s="196"/>
      <c r="BEI121" s="195"/>
      <c r="BEJ121" s="195"/>
      <c r="BEK121" s="195"/>
      <c r="BEL121" s="18"/>
      <c r="BEM121" s="19"/>
      <c r="BEN121" s="19"/>
      <c r="BEO121" s="19"/>
      <c r="BEP121" s="19"/>
      <c r="BEQ121" s="19"/>
      <c r="BER121" s="19"/>
      <c r="BES121" s="19"/>
      <c r="BET121" s="197"/>
      <c r="BEU121" s="196"/>
      <c r="BEV121" s="196"/>
      <c r="BEW121" s="195"/>
      <c r="BEX121" s="196"/>
      <c r="BEY121" s="195"/>
      <c r="BEZ121" s="195"/>
      <c r="BFA121" s="195"/>
      <c r="BFB121" s="18"/>
      <c r="BFC121" s="19"/>
      <c r="BFD121" s="19"/>
      <c r="BFE121" s="19"/>
      <c r="BFF121" s="19"/>
      <c r="BFG121" s="19"/>
      <c r="BFH121" s="19"/>
      <c r="BFI121" s="19"/>
      <c r="BFJ121" s="197"/>
      <c r="BFK121" s="196"/>
      <c r="BFL121" s="196"/>
      <c r="BFM121" s="195"/>
      <c r="BFN121" s="196"/>
      <c r="BFO121" s="195"/>
      <c r="BFP121" s="195"/>
      <c r="BFQ121" s="195"/>
      <c r="BFR121" s="18"/>
      <c r="BFS121" s="19"/>
      <c r="BFT121" s="19"/>
      <c r="BFU121" s="19"/>
      <c r="BFV121" s="19"/>
      <c r="BFW121" s="19"/>
      <c r="BFX121" s="19"/>
      <c r="BFY121" s="19"/>
      <c r="BFZ121" s="197"/>
      <c r="BGA121" s="196"/>
      <c r="BGB121" s="196"/>
      <c r="BGC121" s="195"/>
      <c r="BGD121" s="196"/>
      <c r="BGE121" s="195"/>
      <c r="BGF121" s="195"/>
      <c r="BGG121" s="195"/>
      <c r="BGH121" s="18"/>
      <c r="BGI121" s="19"/>
      <c r="BGJ121" s="19"/>
      <c r="BGK121" s="19"/>
      <c r="BGL121" s="19"/>
      <c r="BGM121" s="19"/>
      <c r="BGN121" s="19"/>
      <c r="BGO121" s="19"/>
      <c r="BGP121" s="197"/>
      <c r="BGQ121" s="196"/>
      <c r="BGR121" s="196"/>
      <c r="BGS121" s="195"/>
      <c r="BGT121" s="196"/>
      <c r="BGU121" s="195"/>
      <c r="BGV121" s="195"/>
      <c r="BGW121" s="195"/>
      <c r="BGX121" s="18"/>
      <c r="BGY121" s="19"/>
      <c r="BGZ121" s="19"/>
      <c r="BHA121" s="19"/>
      <c r="BHB121" s="19"/>
      <c r="BHC121" s="19"/>
      <c r="BHD121" s="19"/>
      <c r="BHE121" s="19"/>
      <c r="BHF121" s="197"/>
      <c r="BHG121" s="196"/>
      <c r="BHH121" s="196"/>
      <c r="BHI121" s="195"/>
      <c r="BHJ121" s="196"/>
      <c r="BHK121" s="195"/>
      <c r="BHL121" s="195"/>
      <c r="BHM121" s="195"/>
      <c r="BHN121" s="18"/>
      <c r="BHO121" s="19"/>
      <c r="BHP121" s="19"/>
      <c r="BHQ121" s="19"/>
      <c r="BHR121" s="19"/>
      <c r="BHS121" s="19"/>
      <c r="BHT121" s="19"/>
      <c r="BHU121" s="19"/>
      <c r="BHV121" s="197"/>
      <c r="BHW121" s="196"/>
      <c r="BHX121" s="196"/>
      <c r="BHY121" s="195"/>
      <c r="BHZ121" s="196"/>
      <c r="BIA121" s="195"/>
      <c r="BIB121" s="195"/>
      <c r="BIC121" s="195"/>
      <c r="BID121" s="18"/>
      <c r="BIE121" s="19"/>
      <c r="BIF121" s="19"/>
      <c r="BIG121" s="19"/>
      <c r="BIH121" s="19"/>
      <c r="BII121" s="19"/>
      <c r="BIJ121" s="19"/>
      <c r="BIK121" s="19"/>
      <c r="BIL121" s="197"/>
      <c r="BIM121" s="196"/>
      <c r="BIN121" s="196"/>
      <c r="BIO121" s="195"/>
      <c r="BIP121" s="196"/>
      <c r="BIQ121" s="195"/>
      <c r="BIR121" s="195"/>
      <c r="BIS121" s="195"/>
      <c r="BIT121" s="18"/>
      <c r="BIU121" s="19"/>
      <c r="BIV121" s="19"/>
      <c r="BIW121" s="19"/>
      <c r="BIX121" s="19"/>
      <c r="BIY121" s="19"/>
      <c r="BIZ121" s="19"/>
      <c r="BJA121" s="19"/>
      <c r="BJB121" s="197"/>
      <c r="BJC121" s="196"/>
      <c r="BJD121" s="196"/>
      <c r="BJE121" s="195"/>
      <c r="BJF121" s="196"/>
      <c r="BJG121" s="195"/>
      <c r="BJH121" s="195"/>
      <c r="BJI121" s="195"/>
      <c r="BJJ121" s="18"/>
      <c r="BJK121" s="19"/>
      <c r="BJL121" s="19"/>
      <c r="BJM121" s="19"/>
      <c r="BJN121" s="19"/>
      <c r="BJO121" s="19"/>
      <c r="BJP121" s="19"/>
      <c r="BJQ121" s="19"/>
      <c r="BJR121" s="197"/>
      <c r="BJS121" s="196"/>
      <c r="BJT121" s="196"/>
      <c r="BJU121" s="195"/>
      <c r="BJV121" s="196"/>
      <c r="BJW121" s="195"/>
      <c r="BJX121" s="195"/>
      <c r="BJY121" s="195"/>
      <c r="BJZ121" s="18"/>
      <c r="BKA121" s="19"/>
      <c r="BKB121" s="19"/>
      <c r="BKC121" s="19"/>
      <c r="BKD121" s="19"/>
      <c r="BKE121" s="19"/>
      <c r="BKF121" s="19"/>
      <c r="BKG121" s="19"/>
      <c r="BKH121" s="197"/>
      <c r="BKI121" s="196"/>
      <c r="BKJ121" s="196"/>
      <c r="BKK121" s="195"/>
      <c r="BKL121" s="196"/>
      <c r="BKM121" s="195"/>
      <c r="BKN121" s="195"/>
      <c r="BKO121" s="195"/>
      <c r="BKP121" s="18"/>
      <c r="BKQ121" s="19"/>
      <c r="BKR121" s="19"/>
      <c r="BKS121" s="19"/>
      <c r="BKT121" s="19"/>
      <c r="BKU121" s="19"/>
      <c r="BKV121" s="19"/>
      <c r="BKW121" s="19"/>
      <c r="BKX121" s="197"/>
      <c r="BKY121" s="196"/>
      <c r="BKZ121" s="196"/>
      <c r="BLA121" s="195"/>
      <c r="BLB121" s="196"/>
      <c r="BLC121" s="195"/>
      <c r="BLD121" s="195"/>
      <c r="BLE121" s="195"/>
      <c r="BLF121" s="18"/>
      <c r="BLG121" s="19"/>
      <c r="BLH121" s="19"/>
      <c r="BLI121" s="19"/>
      <c r="BLJ121" s="19"/>
      <c r="BLK121" s="19"/>
      <c r="BLL121" s="19"/>
      <c r="BLM121" s="19"/>
      <c r="BLN121" s="197"/>
      <c r="BLO121" s="196"/>
      <c r="BLP121" s="196"/>
      <c r="BLQ121" s="195"/>
      <c r="BLR121" s="196"/>
      <c r="BLS121" s="195"/>
      <c r="BLT121" s="195"/>
      <c r="BLU121" s="195"/>
      <c r="BLV121" s="18"/>
      <c r="BLW121" s="19"/>
      <c r="BLX121" s="19"/>
      <c r="BLY121" s="19"/>
      <c r="BLZ121" s="19"/>
      <c r="BMA121" s="19"/>
      <c r="BMB121" s="19"/>
      <c r="BMC121" s="19"/>
      <c r="BMD121" s="197"/>
      <c r="BME121" s="196"/>
      <c r="BMF121" s="196"/>
      <c r="BMG121" s="195"/>
      <c r="BMH121" s="196"/>
      <c r="BMI121" s="195"/>
      <c r="BMJ121" s="195"/>
      <c r="BMK121" s="195"/>
      <c r="BML121" s="18"/>
      <c r="BMM121" s="19"/>
      <c r="BMN121" s="19"/>
      <c r="BMO121" s="19"/>
      <c r="BMP121" s="19"/>
      <c r="BMQ121" s="19"/>
      <c r="BMR121" s="19"/>
      <c r="BMS121" s="19"/>
      <c r="BMT121" s="197"/>
      <c r="BMU121" s="196"/>
      <c r="BMV121" s="196"/>
      <c r="BMW121" s="195"/>
      <c r="BMX121" s="196"/>
      <c r="BMY121" s="195"/>
      <c r="BMZ121" s="195"/>
      <c r="BNA121" s="195"/>
      <c r="BNB121" s="18"/>
      <c r="BNC121" s="19"/>
      <c r="BND121" s="19"/>
      <c r="BNE121" s="19"/>
      <c r="BNF121" s="19"/>
      <c r="BNG121" s="19"/>
      <c r="BNH121" s="19"/>
      <c r="BNI121" s="19"/>
      <c r="BNJ121" s="197"/>
      <c r="BNK121" s="196"/>
      <c r="BNL121" s="196"/>
      <c r="BNM121" s="195"/>
      <c r="BNN121" s="196"/>
      <c r="BNO121" s="195"/>
      <c r="BNP121" s="195"/>
      <c r="BNQ121" s="195"/>
      <c r="BNR121" s="18"/>
      <c r="BNS121" s="19"/>
      <c r="BNT121" s="19"/>
      <c r="BNU121" s="19"/>
      <c r="BNV121" s="19"/>
      <c r="BNW121" s="19"/>
      <c r="BNX121" s="19"/>
      <c r="BNY121" s="19"/>
      <c r="BNZ121" s="197"/>
      <c r="BOA121" s="196"/>
      <c r="BOB121" s="196"/>
      <c r="BOC121" s="195"/>
      <c r="BOD121" s="196"/>
      <c r="BOE121" s="195"/>
      <c r="BOF121" s="195"/>
      <c r="BOG121" s="195"/>
      <c r="BOH121" s="18"/>
      <c r="BOI121" s="19"/>
      <c r="BOJ121" s="19"/>
      <c r="BOK121" s="19"/>
      <c r="BOL121" s="19"/>
      <c r="BOM121" s="19"/>
      <c r="BON121" s="19"/>
      <c r="BOO121" s="19"/>
      <c r="BOP121" s="197"/>
      <c r="BOQ121" s="196"/>
      <c r="BOR121" s="196"/>
      <c r="BOS121" s="195"/>
      <c r="BOT121" s="196"/>
      <c r="BOU121" s="195"/>
      <c r="BOV121" s="195"/>
      <c r="BOW121" s="195"/>
      <c r="BOX121" s="18"/>
      <c r="BOY121" s="19"/>
      <c r="BOZ121" s="19"/>
      <c r="BPA121" s="19"/>
      <c r="BPB121" s="19"/>
      <c r="BPC121" s="19"/>
      <c r="BPD121" s="19"/>
      <c r="BPE121" s="19"/>
      <c r="BPF121" s="197"/>
      <c r="BPG121" s="196"/>
      <c r="BPH121" s="196"/>
      <c r="BPI121" s="195"/>
      <c r="BPJ121" s="196"/>
      <c r="BPK121" s="195"/>
      <c r="BPL121" s="195"/>
      <c r="BPM121" s="195"/>
      <c r="BPN121" s="18"/>
      <c r="BPO121" s="19"/>
      <c r="BPP121" s="19"/>
      <c r="BPQ121" s="19"/>
      <c r="BPR121" s="19"/>
      <c r="BPS121" s="19"/>
      <c r="BPT121" s="19"/>
      <c r="BPU121" s="19"/>
      <c r="BPV121" s="197"/>
      <c r="BPW121" s="196"/>
      <c r="BPX121" s="196"/>
      <c r="BPY121" s="195"/>
      <c r="BPZ121" s="196"/>
      <c r="BQA121" s="195"/>
      <c r="BQB121" s="195"/>
      <c r="BQC121" s="195"/>
      <c r="BQD121" s="18"/>
      <c r="BQE121" s="19"/>
      <c r="BQF121" s="19"/>
      <c r="BQG121" s="19"/>
      <c r="BQH121" s="19"/>
      <c r="BQI121" s="19"/>
      <c r="BQJ121" s="19"/>
      <c r="BQK121" s="19"/>
      <c r="BQL121" s="197"/>
      <c r="BQM121" s="196"/>
      <c r="BQN121" s="196"/>
      <c r="BQO121" s="195"/>
      <c r="BQP121" s="196"/>
      <c r="BQQ121" s="195"/>
      <c r="BQR121" s="195"/>
      <c r="BQS121" s="195"/>
      <c r="BQT121" s="18"/>
      <c r="BQU121" s="19"/>
      <c r="BQV121" s="19"/>
      <c r="BQW121" s="19"/>
      <c r="BQX121" s="19"/>
      <c r="BQY121" s="19"/>
      <c r="BQZ121" s="19"/>
      <c r="BRA121" s="19"/>
      <c r="BRB121" s="197"/>
      <c r="BRC121" s="196"/>
      <c r="BRD121" s="196"/>
      <c r="BRE121" s="195"/>
      <c r="BRF121" s="196"/>
      <c r="BRG121" s="195"/>
      <c r="BRH121" s="195"/>
      <c r="BRI121" s="195"/>
      <c r="BRJ121" s="18"/>
      <c r="BRK121" s="19"/>
      <c r="BRL121" s="19"/>
      <c r="BRM121" s="19"/>
      <c r="BRN121" s="19"/>
      <c r="BRO121" s="19"/>
      <c r="BRP121" s="19"/>
      <c r="BRQ121" s="19"/>
      <c r="BRR121" s="197"/>
      <c r="BRS121" s="196"/>
      <c r="BRT121" s="196"/>
      <c r="BRU121" s="195"/>
      <c r="BRV121" s="196"/>
      <c r="BRW121" s="195"/>
      <c r="BRX121" s="195"/>
      <c r="BRY121" s="195"/>
      <c r="BRZ121" s="18"/>
      <c r="BSA121" s="19"/>
      <c r="BSB121" s="19"/>
      <c r="BSC121" s="19"/>
      <c r="BSD121" s="19"/>
      <c r="BSE121" s="19"/>
      <c r="BSF121" s="19"/>
      <c r="BSG121" s="19"/>
      <c r="BSH121" s="197"/>
      <c r="BSI121" s="196"/>
      <c r="BSJ121" s="196"/>
      <c r="BSK121" s="195"/>
      <c r="BSL121" s="196"/>
      <c r="BSM121" s="195"/>
      <c r="BSN121" s="195"/>
      <c r="BSO121" s="195"/>
      <c r="BSP121" s="18"/>
      <c r="BSQ121" s="19"/>
      <c r="BSR121" s="19"/>
      <c r="BSS121" s="19"/>
      <c r="BST121" s="19"/>
      <c r="BSU121" s="19"/>
      <c r="BSV121" s="19"/>
      <c r="BSW121" s="19"/>
      <c r="BSX121" s="197"/>
      <c r="BSY121" s="196"/>
      <c r="BSZ121" s="196"/>
      <c r="BTA121" s="195"/>
      <c r="BTB121" s="196"/>
      <c r="BTC121" s="195"/>
      <c r="BTD121" s="195"/>
      <c r="BTE121" s="195"/>
      <c r="BTF121" s="18"/>
      <c r="BTG121" s="19"/>
      <c r="BTH121" s="19"/>
      <c r="BTI121" s="19"/>
      <c r="BTJ121" s="19"/>
      <c r="BTK121" s="19"/>
      <c r="BTL121" s="19"/>
      <c r="BTM121" s="19"/>
      <c r="BTN121" s="197"/>
      <c r="BTO121" s="196"/>
      <c r="BTP121" s="196"/>
      <c r="BTQ121" s="195"/>
      <c r="BTR121" s="196"/>
      <c r="BTS121" s="195"/>
      <c r="BTT121" s="195"/>
      <c r="BTU121" s="195"/>
      <c r="BTV121" s="18"/>
      <c r="BTW121" s="19"/>
      <c r="BTX121" s="19"/>
      <c r="BTY121" s="19"/>
      <c r="BTZ121" s="19"/>
      <c r="BUA121" s="19"/>
      <c r="BUB121" s="19"/>
      <c r="BUC121" s="19"/>
      <c r="BUD121" s="197"/>
      <c r="BUE121" s="196"/>
      <c r="BUF121" s="196"/>
      <c r="BUG121" s="195"/>
      <c r="BUH121" s="196"/>
      <c r="BUI121" s="195"/>
      <c r="BUJ121" s="195"/>
      <c r="BUK121" s="195"/>
      <c r="BUL121" s="18"/>
      <c r="BUM121" s="19"/>
      <c r="BUN121" s="19"/>
      <c r="BUO121" s="19"/>
      <c r="BUP121" s="19"/>
      <c r="BUQ121" s="19"/>
      <c r="BUR121" s="19"/>
      <c r="BUS121" s="19"/>
      <c r="BUT121" s="197"/>
      <c r="BUU121" s="196"/>
      <c r="BUV121" s="196"/>
      <c r="BUW121" s="195"/>
      <c r="BUX121" s="196"/>
      <c r="BUY121" s="195"/>
      <c r="BUZ121" s="195"/>
      <c r="BVA121" s="195"/>
      <c r="BVB121" s="18"/>
      <c r="BVC121" s="19"/>
      <c r="BVD121" s="19"/>
      <c r="BVE121" s="19"/>
      <c r="BVF121" s="19"/>
      <c r="BVG121" s="19"/>
      <c r="BVH121" s="19"/>
      <c r="BVI121" s="19"/>
      <c r="BVJ121" s="197"/>
      <c r="BVK121" s="196"/>
      <c r="BVL121" s="196"/>
      <c r="BVM121" s="195"/>
      <c r="BVN121" s="196"/>
      <c r="BVO121" s="195"/>
      <c r="BVP121" s="195"/>
      <c r="BVQ121" s="195"/>
      <c r="BVR121" s="18"/>
      <c r="BVS121" s="19"/>
      <c r="BVT121" s="19"/>
      <c r="BVU121" s="19"/>
      <c r="BVV121" s="19"/>
      <c r="BVW121" s="19"/>
      <c r="BVX121" s="19"/>
      <c r="BVY121" s="19"/>
      <c r="BVZ121" s="197"/>
      <c r="BWA121" s="196"/>
      <c r="BWB121" s="196"/>
      <c r="BWC121" s="195"/>
      <c r="BWD121" s="196"/>
      <c r="BWE121" s="195"/>
      <c r="BWF121" s="195"/>
      <c r="BWG121" s="195"/>
      <c r="BWH121" s="18"/>
      <c r="BWI121" s="19"/>
      <c r="BWJ121" s="19"/>
      <c r="BWK121" s="19"/>
      <c r="BWL121" s="19"/>
      <c r="BWM121" s="19"/>
      <c r="BWN121" s="19"/>
      <c r="BWO121" s="19"/>
      <c r="BWP121" s="197"/>
      <c r="BWQ121" s="196"/>
      <c r="BWR121" s="196"/>
      <c r="BWS121" s="195"/>
      <c r="BWT121" s="196"/>
      <c r="BWU121" s="195"/>
      <c r="BWV121" s="195"/>
      <c r="BWW121" s="195"/>
      <c r="BWX121" s="18"/>
      <c r="BWY121" s="19"/>
      <c r="BWZ121" s="19"/>
      <c r="BXA121" s="19"/>
      <c r="BXB121" s="19"/>
      <c r="BXC121" s="19"/>
      <c r="BXD121" s="19"/>
      <c r="BXE121" s="19"/>
      <c r="BXF121" s="197"/>
      <c r="BXG121" s="196"/>
      <c r="BXH121" s="196"/>
      <c r="BXI121" s="195"/>
      <c r="BXJ121" s="196"/>
      <c r="BXK121" s="195"/>
      <c r="BXL121" s="195"/>
      <c r="BXM121" s="195"/>
      <c r="BXN121" s="18"/>
      <c r="BXO121" s="19"/>
      <c r="BXP121" s="19"/>
      <c r="BXQ121" s="19"/>
      <c r="BXR121" s="19"/>
      <c r="BXS121" s="19"/>
      <c r="BXT121" s="19"/>
      <c r="BXU121" s="19"/>
      <c r="BXV121" s="197"/>
      <c r="BXW121" s="196"/>
      <c r="BXX121" s="196"/>
      <c r="BXY121" s="195"/>
      <c r="BXZ121" s="196"/>
      <c r="BYA121" s="195"/>
      <c r="BYB121" s="195"/>
      <c r="BYC121" s="195"/>
      <c r="BYD121" s="18"/>
      <c r="BYE121" s="19"/>
      <c r="BYF121" s="19"/>
      <c r="BYG121" s="19"/>
      <c r="BYH121" s="19"/>
      <c r="BYI121" s="19"/>
      <c r="BYJ121" s="19"/>
      <c r="BYK121" s="19"/>
      <c r="BYL121" s="197"/>
      <c r="BYM121" s="196"/>
      <c r="BYN121" s="196"/>
      <c r="BYO121" s="195"/>
      <c r="BYP121" s="196"/>
      <c r="BYQ121" s="195"/>
      <c r="BYR121" s="195"/>
      <c r="BYS121" s="195"/>
      <c r="BYT121" s="18"/>
      <c r="BYU121" s="19"/>
      <c r="BYV121" s="19"/>
      <c r="BYW121" s="19"/>
      <c r="BYX121" s="19"/>
      <c r="BYY121" s="19"/>
      <c r="BYZ121" s="19"/>
      <c r="BZA121" s="19"/>
      <c r="BZB121" s="197"/>
      <c r="BZC121" s="196"/>
      <c r="BZD121" s="196"/>
      <c r="BZE121" s="195"/>
      <c r="BZF121" s="196"/>
      <c r="BZG121" s="195"/>
      <c r="BZH121" s="195"/>
      <c r="BZI121" s="195"/>
      <c r="BZJ121" s="18"/>
      <c r="BZK121" s="19"/>
      <c r="BZL121" s="19"/>
      <c r="BZM121" s="19"/>
      <c r="BZN121" s="19"/>
      <c r="BZO121" s="19"/>
      <c r="BZP121" s="19"/>
      <c r="BZQ121" s="19"/>
      <c r="BZR121" s="197"/>
      <c r="BZS121" s="196"/>
      <c r="BZT121" s="196"/>
      <c r="BZU121" s="195"/>
      <c r="BZV121" s="196"/>
      <c r="BZW121" s="195"/>
      <c r="BZX121" s="195"/>
      <c r="BZY121" s="195"/>
      <c r="BZZ121" s="18"/>
      <c r="CAA121" s="19"/>
      <c r="CAB121" s="19"/>
      <c r="CAC121" s="19"/>
      <c r="CAD121" s="19"/>
      <c r="CAE121" s="19"/>
      <c r="CAF121" s="19"/>
      <c r="CAG121" s="19"/>
      <c r="CAH121" s="197"/>
      <c r="CAI121" s="196"/>
      <c r="CAJ121" s="196"/>
      <c r="CAK121" s="195"/>
      <c r="CAL121" s="196"/>
      <c r="CAM121" s="195"/>
      <c r="CAN121" s="195"/>
      <c r="CAO121" s="195"/>
      <c r="CAP121" s="18"/>
      <c r="CAQ121" s="19"/>
      <c r="CAR121" s="19"/>
      <c r="CAS121" s="19"/>
      <c r="CAT121" s="19"/>
      <c r="CAU121" s="19"/>
      <c r="CAV121" s="19"/>
      <c r="CAW121" s="19"/>
      <c r="CAX121" s="197"/>
      <c r="CAY121" s="196"/>
      <c r="CAZ121" s="196"/>
      <c r="CBA121" s="195"/>
      <c r="CBB121" s="196"/>
      <c r="CBC121" s="195"/>
      <c r="CBD121" s="195"/>
      <c r="CBE121" s="195"/>
      <c r="CBF121" s="18"/>
      <c r="CBG121" s="19"/>
      <c r="CBH121" s="19"/>
      <c r="CBI121" s="19"/>
      <c r="CBJ121" s="19"/>
      <c r="CBK121" s="19"/>
      <c r="CBL121" s="19"/>
      <c r="CBM121" s="19"/>
      <c r="CBN121" s="197"/>
      <c r="CBO121" s="196"/>
      <c r="CBP121" s="196"/>
      <c r="CBQ121" s="195"/>
      <c r="CBR121" s="196"/>
      <c r="CBS121" s="195"/>
      <c r="CBT121" s="195"/>
      <c r="CBU121" s="195"/>
      <c r="CBV121" s="18"/>
      <c r="CBW121" s="19"/>
      <c r="CBX121" s="19"/>
      <c r="CBY121" s="19"/>
      <c r="CBZ121" s="19"/>
      <c r="CCA121" s="19"/>
      <c r="CCB121" s="19"/>
      <c r="CCC121" s="19"/>
      <c r="CCD121" s="197"/>
      <c r="CCE121" s="196"/>
      <c r="CCF121" s="196"/>
      <c r="CCG121" s="195"/>
      <c r="CCH121" s="196"/>
      <c r="CCI121" s="195"/>
      <c r="CCJ121" s="195"/>
      <c r="CCK121" s="195"/>
      <c r="CCL121" s="18"/>
      <c r="CCM121" s="19"/>
      <c r="CCN121" s="19"/>
      <c r="CCO121" s="19"/>
      <c r="CCP121" s="19"/>
      <c r="CCQ121" s="19"/>
      <c r="CCR121" s="19"/>
      <c r="CCS121" s="19"/>
      <c r="CCT121" s="197"/>
      <c r="CCU121" s="196"/>
      <c r="CCV121" s="196"/>
      <c r="CCW121" s="195"/>
      <c r="CCX121" s="196"/>
      <c r="CCY121" s="195"/>
      <c r="CCZ121" s="195"/>
      <c r="CDA121" s="195"/>
      <c r="CDB121" s="18"/>
      <c r="CDC121" s="19"/>
      <c r="CDD121" s="19"/>
      <c r="CDE121" s="19"/>
      <c r="CDF121" s="19"/>
      <c r="CDG121" s="19"/>
      <c r="CDH121" s="19"/>
      <c r="CDI121" s="19"/>
      <c r="CDJ121" s="197"/>
      <c r="CDK121" s="196"/>
      <c r="CDL121" s="196"/>
      <c r="CDM121" s="195"/>
      <c r="CDN121" s="196"/>
      <c r="CDO121" s="195"/>
      <c r="CDP121" s="195"/>
      <c r="CDQ121" s="195"/>
      <c r="CDR121" s="18"/>
      <c r="CDS121" s="19"/>
      <c r="CDT121" s="19"/>
      <c r="CDU121" s="19"/>
      <c r="CDV121" s="19"/>
      <c r="CDW121" s="19"/>
      <c r="CDX121" s="19"/>
      <c r="CDY121" s="19"/>
      <c r="CDZ121" s="197"/>
      <c r="CEA121" s="196"/>
      <c r="CEB121" s="196"/>
      <c r="CEC121" s="195"/>
      <c r="CED121" s="196"/>
      <c r="CEE121" s="195"/>
      <c r="CEF121" s="195"/>
      <c r="CEG121" s="195"/>
      <c r="CEH121" s="18"/>
      <c r="CEI121" s="19"/>
      <c r="CEJ121" s="19"/>
      <c r="CEK121" s="19"/>
      <c r="CEL121" s="19"/>
      <c r="CEM121" s="19"/>
      <c r="CEN121" s="19"/>
      <c r="CEO121" s="19"/>
      <c r="CEP121" s="197"/>
      <c r="CEQ121" s="196"/>
      <c r="CER121" s="196"/>
      <c r="CES121" s="195"/>
      <c r="CET121" s="196"/>
      <c r="CEU121" s="195"/>
      <c r="CEV121" s="195"/>
      <c r="CEW121" s="195"/>
      <c r="CEX121" s="18"/>
      <c r="CEY121" s="19"/>
      <c r="CEZ121" s="19"/>
      <c r="CFA121" s="19"/>
      <c r="CFB121" s="19"/>
      <c r="CFC121" s="19"/>
      <c r="CFD121" s="19"/>
      <c r="CFE121" s="19"/>
      <c r="CFF121" s="197"/>
      <c r="CFG121" s="196"/>
      <c r="CFH121" s="196"/>
      <c r="CFI121" s="195"/>
      <c r="CFJ121" s="196"/>
      <c r="CFK121" s="195"/>
      <c r="CFL121" s="195"/>
      <c r="CFM121" s="195"/>
      <c r="CFN121" s="18"/>
      <c r="CFO121" s="19"/>
      <c r="CFP121" s="19"/>
      <c r="CFQ121" s="19"/>
      <c r="CFR121" s="19"/>
      <c r="CFS121" s="19"/>
      <c r="CFT121" s="19"/>
      <c r="CFU121" s="19"/>
      <c r="CFV121" s="197"/>
      <c r="CFW121" s="196"/>
      <c r="CFX121" s="196"/>
      <c r="CFY121" s="195"/>
      <c r="CFZ121" s="196"/>
      <c r="CGA121" s="195"/>
      <c r="CGB121" s="195"/>
      <c r="CGC121" s="195"/>
      <c r="CGD121" s="18"/>
      <c r="CGE121" s="19"/>
      <c r="CGF121" s="19"/>
      <c r="CGG121" s="19"/>
      <c r="CGH121" s="19"/>
      <c r="CGI121" s="19"/>
      <c r="CGJ121" s="19"/>
      <c r="CGK121" s="19"/>
      <c r="CGL121" s="197"/>
      <c r="CGM121" s="196"/>
      <c r="CGN121" s="196"/>
      <c r="CGO121" s="195"/>
      <c r="CGP121" s="196"/>
      <c r="CGQ121" s="195"/>
      <c r="CGR121" s="195"/>
      <c r="CGS121" s="195"/>
      <c r="CGT121" s="18"/>
      <c r="CGU121" s="19"/>
      <c r="CGV121" s="19"/>
      <c r="CGW121" s="19"/>
      <c r="CGX121" s="19"/>
      <c r="CGY121" s="19"/>
      <c r="CGZ121" s="19"/>
      <c r="CHA121" s="19"/>
      <c r="CHB121" s="197"/>
      <c r="CHC121" s="196"/>
      <c r="CHD121" s="196"/>
      <c r="CHE121" s="195"/>
      <c r="CHF121" s="196"/>
      <c r="CHG121" s="195"/>
      <c r="CHH121" s="195"/>
      <c r="CHI121" s="195"/>
      <c r="CHJ121" s="18"/>
      <c r="CHK121" s="19"/>
      <c r="CHL121" s="19"/>
      <c r="CHM121" s="19"/>
      <c r="CHN121" s="19"/>
      <c r="CHO121" s="19"/>
      <c r="CHP121" s="19"/>
      <c r="CHQ121" s="19"/>
      <c r="CHR121" s="197"/>
      <c r="CHS121" s="196"/>
      <c r="CHT121" s="196"/>
      <c r="CHU121" s="195"/>
      <c r="CHV121" s="196"/>
      <c r="CHW121" s="195"/>
      <c r="CHX121" s="195"/>
      <c r="CHY121" s="195"/>
      <c r="CHZ121" s="18"/>
      <c r="CIA121" s="19"/>
      <c r="CIB121" s="19"/>
      <c r="CIC121" s="19"/>
      <c r="CID121" s="19"/>
      <c r="CIE121" s="19"/>
      <c r="CIF121" s="19"/>
      <c r="CIG121" s="19"/>
      <c r="CIH121" s="197"/>
      <c r="CII121" s="196"/>
      <c r="CIJ121" s="196"/>
      <c r="CIK121" s="195"/>
      <c r="CIL121" s="196"/>
      <c r="CIM121" s="195"/>
      <c r="CIN121" s="195"/>
      <c r="CIO121" s="195"/>
      <c r="CIP121" s="18"/>
      <c r="CIQ121" s="19"/>
      <c r="CIR121" s="19"/>
      <c r="CIS121" s="19"/>
      <c r="CIT121" s="19"/>
      <c r="CIU121" s="19"/>
      <c r="CIV121" s="19"/>
      <c r="CIW121" s="19"/>
      <c r="CIX121" s="197"/>
      <c r="CIY121" s="196"/>
      <c r="CIZ121" s="196"/>
      <c r="CJA121" s="195"/>
      <c r="CJB121" s="196"/>
      <c r="CJC121" s="195"/>
      <c r="CJD121" s="195"/>
      <c r="CJE121" s="195"/>
      <c r="CJF121" s="18"/>
      <c r="CJG121" s="19"/>
      <c r="CJH121" s="19"/>
      <c r="CJI121" s="19"/>
      <c r="CJJ121" s="19"/>
      <c r="CJK121" s="19"/>
      <c r="CJL121" s="19"/>
      <c r="CJM121" s="19"/>
      <c r="CJN121" s="197"/>
      <c r="CJO121" s="196"/>
      <c r="CJP121" s="196"/>
      <c r="CJQ121" s="195"/>
      <c r="CJR121" s="196"/>
      <c r="CJS121" s="195"/>
      <c r="CJT121" s="195"/>
      <c r="CJU121" s="195"/>
      <c r="CJV121" s="18"/>
      <c r="CJW121" s="19"/>
      <c r="CJX121" s="19"/>
      <c r="CJY121" s="19"/>
      <c r="CJZ121" s="19"/>
      <c r="CKA121" s="19"/>
      <c r="CKB121" s="19"/>
      <c r="CKC121" s="19"/>
      <c r="CKD121" s="197"/>
      <c r="CKE121" s="196"/>
      <c r="CKF121" s="196"/>
      <c r="CKG121" s="195"/>
      <c r="CKH121" s="196"/>
      <c r="CKI121" s="195"/>
      <c r="CKJ121" s="195"/>
      <c r="CKK121" s="195"/>
      <c r="CKL121" s="18"/>
      <c r="CKM121" s="19"/>
      <c r="CKN121" s="19"/>
      <c r="CKO121" s="19"/>
      <c r="CKP121" s="19"/>
      <c r="CKQ121" s="19"/>
      <c r="CKR121" s="19"/>
      <c r="CKS121" s="19"/>
      <c r="CKT121" s="197"/>
      <c r="CKU121" s="196"/>
      <c r="CKV121" s="196"/>
      <c r="CKW121" s="195"/>
      <c r="CKX121" s="196"/>
      <c r="CKY121" s="195"/>
      <c r="CKZ121" s="195"/>
      <c r="CLA121" s="195"/>
      <c r="CLB121" s="18"/>
      <c r="CLC121" s="19"/>
      <c r="CLD121" s="19"/>
      <c r="CLE121" s="19"/>
      <c r="CLF121" s="19"/>
      <c r="CLG121" s="19"/>
      <c r="CLH121" s="19"/>
      <c r="CLI121" s="19"/>
      <c r="CLJ121" s="197"/>
      <c r="CLK121" s="196"/>
      <c r="CLL121" s="196"/>
      <c r="CLM121" s="195"/>
      <c r="CLN121" s="196"/>
      <c r="CLO121" s="195"/>
      <c r="CLP121" s="195"/>
      <c r="CLQ121" s="195"/>
      <c r="CLR121" s="18"/>
      <c r="CLS121" s="19"/>
      <c r="CLT121" s="19"/>
      <c r="CLU121" s="19"/>
      <c r="CLV121" s="19"/>
      <c r="CLW121" s="19"/>
      <c r="CLX121" s="19"/>
      <c r="CLY121" s="19"/>
      <c r="CLZ121" s="197"/>
      <c r="CMA121" s="196"/>
      <c r="CMB121" s="196"/>
      <c r="CMC121" s="195"/>
      <c r="CMD121" s="196"/>
      <c r="CME121" s="195"/>
      <c r="CMF121" s="195"/>
      <c r="CMG121" s="195"/>
      <c r="CMH121" s="18"/>
      <c r="CMI121" s="19"/>
      <c r="CMJ121" s="19"/>
      <c r="CMK121" s="19"/>
      <c r="CML121" s="19"/>
      <c r="CMM121" s="19"/>
      <c r="CMN121" s="19"/>
      <c r="CMO121" s="19"/>
      <c r="CMP121" s="197"/>
      <c r="CMQ121" s="196"/>
      <c r="CMR121" s="196"/>
      <c r="CMS121" s="195"/>
      <c r="CMT121" s="196"/>
      <c r="CMU121" s="195"/>
      <c r="CMV121" s="195"/>
      <c r="CMW121" s="195"/>
      <c r="CMX121" s="18"/>
      <c r="CMY121" s="19"/>
      <c r="CMZ121" s="19"/>
      <c r="CNA121" s="19"/>
      <c r="CNB121" s="19"/>
      <c r="CNC121" s="19"/>
      <c r="CND121" s="19"/>
      <c r="CNE121" s="19"/>
      <c r="CNF121" s="197"/>
      <c r="CNG121" s="196"/>
      <c r="CNH121" s="196"/>
      <c r="CNI121" s="195"/>
      <c r="CNJ121" s="196"/>
      <c r="CNK121" s="195"/>
      <c r="CNL121" s="195"/>
      <c r="CNM121" s="195"/>
      <c r="CNN121" s="18"/>
      <c r="CNO121" s="19"/>
      <c r="CNP121" s="19"/>
      <c r="CNQ121" s="19"/>
      <c r="CNR121" s="19"/>
      <c r="CNS121" s="19"/>
      <c r="CNT121" s="19"/>
      <c r="CNU121" s="19"/>
      <c r="CNV121" s="197"/>
      <c r="CNW121" s="196"/>
      <c r="CNX121" s="196"/>
      <c r="CNY121" s="195"/>
      <c r="CNZ121" s="196"/>
      <c r="COA121" s="195"/>
      <c r="COB121" s="195"/>
      <c r="COC121" s="195"/>
      <c r="COD121" s="18"/>
      <c r="COE121" s="19"/>
      <c r="COF121" s="19"/>
      <c r="COG121" s="19"/>
      <c r="COH121" s="19"/>
      <c r="COI121" s="19"/>
      <c r="COJ121" s="19"/>
      <c r="COK121" s="19"/>
      <c r="COL121" s="197"/>
      <c r="COM121" s="196"/>
      <c r="CON121" s="196"/>
      <c r="COO121" s="195"/>
      <c r="COP121" s="196"/>
      <c r="COQ121" s="195"/>
      <c r="COR121" s="195"/>
      <c r="COS121" s="195"/>
      <c r="COT121" s="18"/>
      <c r="COU121" s="19"/>
      <c r="COV121" s="19"/>
      <c r="COW121" s="19"/>
      <c r="COX121" s="19"/>
      <c r="COY121" s="19"/>
      <c r="COZ121" s="19"/>
      <c r="CPA121" s="19"/>
      <c r="CPB121" s="197"/>
      <c r="CPC121" s="196"/>
      <c r="CPD121" s="196"/>
      <c r="CPE121" s="195"/>
      <c r="CPF121" s="196"/>
      <c r="CPG121" s="195"/>
      <c r="CPH121" s="195"/>
      <c r="CPI121" s="195"/>
      <c r="CPJ121" s="18"/>
      <c r="CPK121" s="19"/>
      <c r="CPL121" s="19"/>
      <c r="CPM121" s="19"/>
      <c r="CPN121" s="19"/>
      <c r="CPO121" s="19"/>
      <c r="CPP121" s="19"/>
      <c r="CPQ121" s="19"/>
      <c r="CPR121" s="197"/>
      <c r="CPS121" s="196"/>
      <c r="CPT121" s="196"/>
      <c r="CPU121" s="195"/>
      <c r="CPV121" s="196"/>
      <c r="CPW121" s="195"/>
      <c r="CPX121" s="195"/>
      <c r="CPY121" s="195"/>
      <c r="CPZ121" s="18"/>
      <c r="CQA121" s="19"/>
      <c r="CQB121" s="19"/>
      <c r="CQC121" s="19"/>
      <c r="CQD121" s="19"/>
      <c r="CQE121" s="19"/>
      <c r="CQF121" s="19"/>
      <c r="CQG121" s="19"/>
      <c r="CQH121" s="197"/>
      <c r="CQI121" s="196"/>
      <c r="CQJ121" s="196"/>
      <c r="CQK121" s="195"/>
      <c r="CQL121" s="196"/>
      <c r="CQM121" s="195"/>
      <c r="CQN121" s="195"/>
      <c r="CQO121" s="195"/>
      <c r="CQP121" s="18"/>
      <c r="CQQ121" s="19"/>
      <c r="CQR121" s="19"/>
      <c r="CQS121" s="19"/>
      <c r="CQT121" s="19"/>
      <c r="CQU121" s="19"/>
      <c r="CQV121" s="19"/>
      <c r="CQW121" s="19"/>
      <c r="CQX121" s="197"/>
      <c r="CQY121" s="196"/>
      <c r="CQZ121" s="196"/>
      <c r="CRA121" s="195"/>
      <c r="CRB121" s="196"/>
      <c r="CRC121" s="195"/>
      <c r="CRD121" s="195"/>
      <c r="CRE121" s="195"/>
      <c r="CRF121" s="18"/>
      <c r="CRG121" s="19"/>
      <c r="CRH121" s="19"/>
      <c r="CRI121" s="19"/>
      <c r="CRJ121" s="19"/>
      <c r="CRK121" s="19"/>
      <c r="CRL121" s="19"/>
      <c r="CRM121" s="19"/>
      <c r="CRN121" s="197"/>
      <c r="CRO121" s="196"/>
      <c r="CRP121" s="196"/>
      <c r="CRQ121" s="195"/>
      <c r="CRR121" s="196"/>
      <c r="CRS121" s="195"/>
      <c r="CRT121" s="195"/>
      <c r="CRU121" s="195"/>
      <c r="CRV121" s="18"/>
      <c r="CRW121" s="19"/>
      <c r="CRX121" s="19"/>
      <c r="CRY121" s="19"/>
      <c r="CRZ121" s="19"/>
      <c r="CSA121" s="19"/>
      <c r="CSB121" s="19"/>
      <c r="CSC121" s="19"/>
      <c r="CSD121" s="197"/>
      <c r="CSE121" s="196"/>
      <c r="CSF121" s="196"/>
      <c r="CSG121" s="195"/>
      <c r="CSH121" s="196"/>
      <c r="CSI121" s="195"/>
      <c r="CSJ121" s="195"/>
      <c r="CSK121" s="195"/>
      <c r="CSL121" s="18"/>
      <c r="CSM121" s="19"/>
      <c r="CSN121" s="19"/>
      <c r="CSO121" s="19"/>
      <c r="CSP121" s="19"/>
      <c r="CSQ121" s="19"/>
      <c r="CSR121" s="19"/>
      <c r="CSS121" s="19"/>
      <c r="CST121" s="197"/>
      <c r="CSU121" s="196"/>
      <c r="CSV121" s="196"/>
      <c r="CSW121" s="195"/>
      <c r="CSX121" s="196"/>
      <c r="CSY121" s="195"/>
      <c r="CSZ121" s="195"/>
      <c r="CTA121" s="195"/>
      <c r="CTB121" s="18"/>
      <c r="CTC121" s="19"/>
      <c r="CTD121" s="19"/>
      <c r="CTE121" s="19"/>
      <c r="CTF121" s="19"/>
      <c r="CTG121" s="19"/>
      <c r="CTH121" s="19"/>
      <c r="CTI121" s="19"/>
      <c r="CTJ121" s="197"/>
      <c r="CTK121" s="196"/>
      <c r="CTL121" s="196"/>
      <c r="CTM121" s="195"/>
      <c r="CTN121" s="196"/>
      <c r="CTO121" s="195"/>
      <c r="CTP121" s="195"/>
      <c r="CTQ121" s="195"/>
      <c r="CTR121" s="18"/>
      <c r="CTS121" s="19"/>
      <c r="CTT121" s="19"/>
      <c r="CTU121" s="19"/>
      <c r="CTV121" s="19"/>
      <c r="CTW121" s="19"/>
      <c r="CTX121" s="19"/>
      <c r="CTY121" s="19"/>
      <c r="CTZ121" s="197"/>
      <c r="CUA121" s="196"/>
      <c r="CUB121" s="196"/>
      <c r="CUC121" s="195"/>
      <c r="CUD121" s="196"/>
      <c r="CUE121" s="195"/>
      <c r="CUF121" s="195"/>
      <c r="CUG121" s="195"/>
      <c r="CUH121" s="18"/>
      <c r="CUI121" s="19"/>
      <c r="CUJ121" s="19"/>
      <c r="CUK121" s="19"/>
      <c r="CUL121" s="19"/>
      <c r="CUM121" s="19"/>
      <c r="CUN121" s="19"/>
      <c r="CUO121" s="19"/>
      <c r="CUP121" s="197"/>
      <c r="CUQ121" s="196"/>
      <c r="CUR121" s="196"/>
      <c r="CUS121" s="195"/>
      <c r="CUT121" s="196"/>
      <c r="CUU121" s="195"/>
      <c r="CUV121" s="195"/>
      <c r="CUW121" s="195"/>
      <c r="CUX121" s="18"/>
      <c r="CUY121" s="19"/>
      <c r="CUZ121" s="19"/>
      <c r="CVA121" s="19"/>
      <c r="CVB121" s="19"/>
      <c r="CVC121" s="19"/>
      <c r="CVD121" s="19"/>
      <c r="CVE121" s="19"/>
      <c r="CVF121" s="197"/>
      <c r="CVG121" s="196"/>
      <c r="CVH121" s="196"/>
      <c r="CVI121" s="195"/>
      <c r="CVJ121" s="196"/>
      <c r="CVK121" s="195"/>
      <c r="CVL121" s="195"/>
      <c r="CVM121" s="195"/>
      <c r="CVN121" s="18"/>
      <c r="CVO121" s="19"/>
      <c r="CVP121" s="19"/>
      <c r="CVQ121" s="19"/>
      <c r="CVR121" s="19"/>
      <c r="CVS121" s="19"/>
      <c r="CVT121" s="19"/>
      <c r="CVU121" s="19"/>
      <c r="CVV121" s="197"/>
      <c r="CVW121" s="196"/>
      <c r="CVX121" s="196"/>
      <c r="CVY121" s="195"/>
      <c r="CVZ121" s="196"/>
      <c r="CWA121" s="195"/>
      <c r="CWB121" s="195"/>
      <c r="CWC121" s="195"/>
      <c r="CWD121" s="18"/>
      <c r="CWE121" s="19"/>
      <c r="CWF121" s="19"/>
      <c r="CWG121" s="19"/>
      <c r="CWH121" s="19"/>
      <c r="CWI121" s="19"/>
      <c r="CWJ121" s="19"/>
      <c r="CWK121" s="19"/>
      <c r="CWL121" s="197"/>
      <c r="CWM121" s="196"/>
      <c r="CWN121" s="196"/>
      <c r="CWO121" s="195"/>
      <c r="CWP121" s="196"/>
      <c r="CWQ121" s="195"/>
      <c r="CWR121" s="195"/>
      <c r="CWS121" s="195"/>
      <c r="CWT121" s="18"/>
      <c r="CWU121" s="19"/>
      <c r="CWV121" s="19"/>
      <c r="CWW121" s="19"/>
      <c r="CWX121" s="19"/>
      <c r="CWY121" s="19"/>
      <c r="CWZ121" s="19"/>
      <c r="CXA121" s="19"/>
      <c r="CXB121" s="197"/>
      <c r="CXC121" s="196"/>
      <c r="CXD121" s="196"/>
      <c r="CXE121" s="195"/>
      <c r="CXF121" s="196"/>
      <c r="CXG121" s="195"/>
      <c r="CXH121" s="195"/>
      <c r="CXI121" s="195"/>
      <c r="CXJ121" s="18"/>
      <c r="CXK121" s="19"/>
      <c r="CXL121" s="19"/>
      <c r="CXM121" s="19"/>
      <c r="CXN121" s="19"/>
      <c r="CXO121" s="19"/>
      <c r="CXP121" s="19"/>
      <c r="CXQ121" s="19"/>
      <c r="CXR121" s="197"/>
      <c r="CXS121" s="196"/>
      <c r="CXT121" s="196"/>
      <c r="CXU121" s="195"/>
      <c r="CXV121" s="196"/>
      <c r="CXW121" s="195"/>
      <c r="CXX121" s="195"/>
      <c r="CXY121" s="195"/>
      <c r="CXZ121" s="18"/>
      <c r="CYA121" s="19"/>
      <c r="CYB121" s="19"/>
      <c r="CYC121" s="19"/>
      <c r="CYD121" s="19"/>
      <c r="CYE121" s="19"/>
      <c r="CYF121" s="19"/>
      <c r="CYG121" s="19"/>
      <c r="CYH121" s="197"/>
      <c r="CYI121" s="196"/>
      <c r="CYJ121" s="196"/>
      <c r="CYK121" s="195"/>
      <c r="CYL121" s="196"/>
      <c r="CYM121" s="195"/>
      <c r="CYN121" s="195"/>
      <c r="CYO121" s="195"/>
      <c r="CYP121" s="18"/>
      <c r="CYQ121" s="19"/>
      <c r="CYR121" s="19"/>
      <c r="CYS121" s="19"/>
      <c r="CYT121" s="19"/>
      <c r="CYU121" s="19"/>
      <c r="CYV121" s="19"/>
      <c r="CYW121" s="19"/>
      <c r="CYX121" s="197"/>
      <c r="CYY121" s="196"/>
      <c r="CYZ121" s="196"/>
      <c r="CZA121" s="195"/>
      <c r="CZB121" s="196"/>
      <c r="CZC121" s="195"/>
      <c r="CZD121" s="195"/>
      <c r="CZE121" s="195"/>
      <c r="CZF121" s="18"/>
      <c r="CZG121" s="19"/>
      <c r="CZH121" s="19"/>
      <c r="CZI121" s="19"/>
      <c r="CZJ121" s="19"/>
      <c r="CZK121" s="19"/>
      <c r="CZL121" s="19"/>
      <c r="CZM121" s="19"/>
      <c r="CZN121" s="197"/>
      <c r="CZO121" s="196"/>
      <c r="CZP121" s="196"/>
      <c r="CZQ121" s="195"/>
      <c r="CZR121" s="196"/>
      <c r="CZS121" s="195"/>
      <c r="CZT121" s="195"/>
      <c r="CZU121" s="195"/>
      <c r="CZV121" s="18"/>
      <c r="CZW121" s="19"/>
      <c r="CZX121" s="19"/>
      <c r="CZY121" s="19"/>
      <c r="CZZ121" s="19"/>
      <c r="DAA121" s="19"/>
      <c r="DAB121" s="19"/>
      <c r="DAC121" s="19"/>
      <c r="DAD121" s="197"/>
      <c r="DAE121" s="196"/>
      <c r="DAF121" s="196"/>
      <c r="DAG121" s="195"/>
      <c r="DAH121" s="196"/>
      <c r="DAI121" s="195"/>
      <c r="DAJ121" s="195"/>
      <c r="DAK121" s="195"/>
      <c r="DAL121" s="18"/>
      <c r="DAM121" s="19"/>
      <c r="DAN121" s="19"/>
      <c r="DAO121" s="19"/>
      <c r="DAP121" s="19"/>
      <c r="DAQ121" s="19"/>
      <c r="DAR121" s="19"/>
      <c r="DAS121" s="19"/>
      <c r="DAT121" s="197"/>
      <c r="DAU121" s="196"/>
      <c r="DAV121" s="196"/>
      <c r="DAW121" s="195"/>
      <c r="DAX121" s="196"/>
      <c r="DAY121" s="195"/>
      <c r="DAZ121" s="195"/>
      <c r="DBA121" s="195"/>
      <c r="DBB121" s="18"/>
      <c r="DBC121" s="19"/>
      <c r="DBD121" s="19"/>
      <c r="DBE121" s="19"/>
      <c r="DBF121" s="19"/>
      <c r="DBG121" s="19"/>
      <c r="DBH121" s="19"/>
      <c r="DBI121" s="19"/>
      <c r="DBJ121" s="197"/>
      <c r="DBK121" s="196"/>
      <c r="DBL121" s="196"/>
      <c r="DBM121" s="195"/>
      <c r="DBN121" s="196"/>
      <c r="DBO121" s="195"/>
      <c r="DBP121" s="195"/>
      <c r="DBQ121" s="195"/>
      <c r="DBR121" s="18"/>
      <c r="DBS121" s="19"/>
      <c r="DBT121" s="19"/>
      <c r="DBU121" s="19"/>
      <c r="DBV121" s="19"/>
      <c r="DBW121" s="19"/>
      <c r="DBX121" s="19"/>
      <c r="DBY121" s="19"/>
      <c r="DBZ121" s="197"/>
      <c r="DCA121" s="196"/>
      <c r="DCB121" s="196"/>
      <c r="DCC121" s="195"/>
      <c r="DCD121" s="196"/>
      <c r="DCE121" s="195"/>
      <c r="DCF121" s="195"/>
      <c r="DCG121" s="195"/>
      <c r="DCH121" s="18"/>
      <c r="DCI121" s="19"/>
      <c r="DCJ121" s="19"/>
      <c r="DCK121" s="19"/>
      <c r="DCL121" s="19"/>
      <c r="DCM121" s="19"/>
      <c r="DCN121" s="19"/>
      <c r="DCO121" s="19"/>
      <c r="DCP121" s="197"/>
      <c r="DCQ121" s="196"/>
      <c r="DCR121" s="196"/>
      <c r="DCS121" s="195"/>
      <c r="DCT121" s="196"/>
      <c r="DCU121" s="195"/>
      <c r="DCV121" s="195"/>
      <c r="DCW121" s="195"/>
      <c r="DCX121" s="18"/>
      <c r="DCY121" s="19"/>
      <c r="DCZ121" s="19"/>
      <c r="DDA121" s="19"/>
      <c r="DDB121" s="19"/>
      <c r="DDC121" s="19"/>
      <c r="DDD121" s="19"/>
      <c r="DDE121" s="19"/>
      <c r="DDF121" s="197"/>
      <c r="DDG121" s="196"/>
      <c r="DDH121" s="196"/>
      <c r="DDI121" s="195"/>
      <c r="DDJ121" s="196"/>
      <c r="DDK121" s="195"/>
      <c r="DDL121" s="195"/>
      <c r="DDM121" s="195"/>
      <c r="DDN121" s="18"/>
      <c r="DDO121" s="19"/>
      <c r="DDP121" s="19"/>
      <c r="DDQ121" s="19"/>
      <c r="DDR121" s="19"/>
      <c r="DDS121" s="19"/>
      <c r="DDT121" s="19"/>
      <c r="DDU121" s="19"/>
      <c r="DDV121" s="197"/>
      <c r="DDW121" s="196"/>
      <c r="DDX121" s="196"/>
      <c r="DDY121" s="195"/>
      <c r="DDZ121" s="196"/>
      <c r="DEA121" s="195"/>
      <c r="DEB121" s="195"/>
      <c r="DEC121" s="195"/>
      <c r="DED121" s="18"/>
      <c r="DEE121" s="19"/>
      <c r="DEF121" s="19"/>
      <c r="DEG121" s="19"/>
      <c r="DEH121" s="19"/>
      <c r="DEI121" s="19"/>
      <c r="DEJ121" s="19"/>
      <c r="DEK121" s="19"/>
      <c r="DEL121" s="197"/>
      <c r="DEM121" s="196"/>
      <c r="DEN121" s="196"/>
      <c r="DEO121" s="195"/>
      <c r="DEP121" s="196"/>
      <c r="DEQ121" s="195"/>
      <c r="DER121" s="195"/>
      <c r="DES121" s="195"/>
      <c r="DET121" s="18"/>
      <c r="DEU121" s="19"/>
      <c r="DEV121" s="19"/>
      <c r="DEW121" s="19"/>
      <c r="DEX121" s="19"/>
      <c r="DEY121" s="19"/>
      <c r="DEZ121" s="19"/>
      <c r="DFA121" s="19"/>
      <c r="DFB121" s="197"/>
      <c r="DFC121" s="196"/>
      <c r="DFD121" s="196"/>
      <c r="DFE121" s="195"/>
      <c r="DFF121" s="196"/>
      <c r="DFG121" s="195"/>
      <c r="DFH121" s="195"/>
      <c r="DFI121" s="195"/>
      <c r="DFJ121" s="18"/>
      <c r="DFK121" s="19"/>
      <c r="DFL121" s="19"/>
      <c r="DFM121" s="19"/>
      <c r="DFN121" s="19"/>
      <c r="DFO121" s="19"/>
      <c r="DFP121" s="19"/>
      <c r="DFQ121" s="19"/>
      <c r="DFR121" s="197"/>
      <c r="DFS121" s="196"/>
      <c r="DFT121" s="196"/>
      <c r="DFU121" s="195"/>
      <c r="DFV121" s="196"/>
      <c r="DFW121" s="195"/>
      <c r="DFX121" s="195"/>
      <c r="DFY121" s="195"/>
      <c r="DFZ121" s="18"/>
      <c r="DGA121" s="19"/>
      <c r="DGB121" s="19"/>
      <c r="DGC121" s="19"/>
      <c r="DGD121" s="19"/>
      <c r="DGE121" s="19"/>
      <c r="DGF121" s="19"/>
      <c r="DGG121" s="19"/>
      <c r="DGH121" s="197"/>
      <c r="DGI121" s="196"/>
      <c r="DGJ121" s="196"/>
      <c r="DGK121" s="195"/>
      <c r="DGL121" s="196"/>
      <c r="DGM121" s="195"/>
      <c r="DGN121" s="195"/>
      <c r="DGO121" s="195"/>
      <c r="DGP121" s="18"/>
      <c r="DGQ121" s="19"/>
      <c r="DGR121" s="19"/>
      <c r="DGS121" s="19"/>
      <c r="DGT121" s="19"/>
      <c r="DGU121" s="19"/>
      <c r="DGV121" s="19"/>
      <c r="DGW121" s="19"/>
      <c r="DGX121" s="197"/>
      <c r="DGY121" s="196"/>
      <c r="DGZ121" s="196"/>
      <c r="DHA121" s="195"/>
      <c r="DHB121" s="196"/>
      <c r="DHC121" s="195"/>
      <c r="DHD121" s="195"/>
      <c r="DHE121" s="195"/>
      <c r="DHF121" s="18"/>
      <c r="DHG121" s="19"/>
      <c r="DHH121" s="19"/>
      <c r="DHI121" s="19"/>
      <c r="DHJ121" s="19"/>
      <c r="DHK121" s="19"/>
      <c r="DHL121" s="19"/>
      <c r="DHM121" s="19"/>
      <c r="DHN121" s="197"/>
      <c r="DHO121" s="196"/>
      <c r="DHP121" s="196"/>
      <c r="DHQ121" s="195"/>
      <c r="DHR121" s="196"/>
      <c r="DHS121" s="195"/>
      <c r="DHT121" s="195"/>
      <c r="DHU121" s="195"/>
      <c r="DHV121" s="18"/>
      <c r="DHW121" s="19"/>
      <c r="DHX121" s="19"/>
      <c r="DHY121" s="19"/>
      <c r="DHZ121" s="19"/>
      <c r="DIA121" s="19"/>
      <c r="DIB121" s="19"/>
      <c r="DIC121" s="19"/>
      <c r="DID121" s="197"/>
      <c r="DIE121" s="196"/>
      <c r="DIF121" s="196"/>
      <c r="DIG121" s="195"/>
      <c r="DIH121" s="196"/>
      <c r="DII121" s="195"/>
      <c r="DIJ121" s="195"/>
      <c r="DIK121" s="195"/>
      <c r="DIL121" s="18"/>
      <c r="DIM121" s="19"/>
      <c r="DIN121" s="19"/>
      <c r="DIO121" s="19"/>
      <c r="DIP121" s="19"/>
      <c r="DIQ121" s="19"/>
      <c r="DIR121" s="19"/>
      <c r="DIS121" s="19"/>
      <c r="DIT121" s="197"/>
      <c r="DIU121" s="196"/>
      <c r="DIV121" s="196"/>
      <c r="DIW121" s="195"/>
      <c r="DIX121" s="196"/>
      <c r="DIY121" s="195"/>
      <c r="DIZ121" s="195"/>
      <c r="DJA121" s="195"/>
      <c r="DJB121" s="18"/>
      <c r="DJC121" s="19"/>
      <c r="DJD121" s="19"/>
      <c r="DJE121" s="19"/>
      <c r="DJF121" s="19"/>
      <c r="DJG121" s="19"/>
      <c r="DJH121" s="19"/>
      <c r="DJI121" s="19"/>
      <c r="DJJ121" s="197"/>
      <c r="DJK121" s="196"/>
      <c r="DJL121" s="196"/>
      <c r="DJM121" s="195"/>
      <c r="DJN121" s="196"/>
      <c r="DJO121" s="195"/>
      <c r="DJP121" s="195"/>
      <c r="DJQ121" s="195"/>
      <c r="DJR121" s="18"/>
      <c r="DJS121" s="19"/>
      <c r="DJT121" s="19"/>
      <c r="DJU121" s="19"/>
      <c r="DJV121" s="19"/>
      <c r="DJW121" s="19"/>
      <c r="DJX121" s="19"/>
      <c r="DJY121" s="19"/>
      <c r="DJZ121" s="197"/>
      <c r="DKA121" s="196"/>
      <c r="DKB121" s="196"/>
      <c r="DKC121" s="195"/>
      <c r="DKD121" s="196"/>
      <c r="DKE121" s="195"/>
      <c r="DKF121" s="195"/>
      <c r="DKG121" s="195"/>
      <c r="DKH121" s="18"/>
      <c r="DKI121" s="19"/>
      <c r="DKJ121" s="19"/>
      <c r="DKK121" s="19"/>
      <c r="DKL121" s="19"/>
      <c r="DKM121" s="19"/>
      <c r="DKN121" s="19"/>
      <c r="DKO121" s="19"/>
      <c r="DKP121" s="197"/>
      <c r="DKQ121" s="196"/>
      <c r="DKR121" s="196"/>
      <c r="DKS121" s="195"/>
      <c r="DKT121" s="196"/>
      <c r="DKU121" s="195"/>
      <c r="DKV121" s="195"/>
      <c r="DKW121" s="195"/>
      <c r="DKX121" s="18"/>
      <c r="DKY121" s="19"/>
      <c r="DKZ121" s="19"/>
      <c r="DLA121" s="19"/>
      <c r="DLB121" s="19"/>
      <c r="DLC121" s="19"/>
      <c r="DLD121" s="19"/>
      <c r="DLE121" s="19"/>
      <c r="DLF121" s="197"/>
      <c r="DLG121" s="196"/>
      <c r="DLH121" s="196"/>
      <c r="DLI121" s="195"/>
      <c r="DLJ121" s="196"/>
      <c r="DLK121" s="195"/>
      <c r="DLL121" s="195"/>
      <c r="DLM121" s="195"/>
      <c r="DLN121" s="18"/>
      <c r="DLO121" s="19"/>
      <c r="DLP121" s="19"/>
      <c r="DLQ121" s="19"/>
      <c r="DLR121" s="19"/>
      <c r="DLS121" s="19"/>
      <c r="DLT121" s="19"/>
      <c r="DLU121" s="19"/>
      <c r="DLV121" s="197"/>
      <c r="DLW121" s="196"/>
      <c r="DLX121" s="196"/>
      <c r="DLY121" s="195"/>
      <c r="DLZ121" s="196"/>
      <c r="DMA121" s="195"/>
      <c r="DMB121" s="195"/>
      <c r="DMC121" s="195"/>
      <c r="DMD121" s="18"/>
      <c r="DME121" s="19"/>
      <c r="DMF121" s="19"/>
      <c r="DMG121" s="19"/>
      <c r="DMH121" s="19"/>
      <c r="DMI121" s="19"/>
      <c r="DMJ121" s="19"/>
      <c r="DMK121" s="19"/>
      <c r="DML121" s="197"/>
      <c r="DMM121" s="196"/>
      <c r="DMN121" s="196"/>
      <c r="DMO121" s="195"/>
      <c r="DMP121" s="196"/>
      <c r="DMQ121" s="195"/>
      <c r="DMR121" s="195"/>
      <c r="DMS121" s="195"/>
      <c r="DMT121" s="18"/>
      <c r="DMU121" s="19"/>
      <c r="DMV121" s="19"/>
      <c r="DMW121" s="19"/>
      <c r="DMX121" s="19"/>
      <c r="DMY121" s="19"/>
      <c r="DMZ121" s="19"/>
      <c r="DNA121" s="19"/>
      <c r="DNB121" s="197"/>
      <c r="DNC121" s="196"/>
      <c r="DND121" s="196"/>
      <c r="DNE121" s="195"/>
      <c r="DNF121" s="196"/>
      <c r="DNG121" s="195"/>
      <c r="DNH121" s="195"/>
      <c r="DNI121" s="195"/>
      <c r="DNJ121" s="18"/>
      <c r="DNK121" s="19"/>
      <c r="DNL121" s="19"/>
      <c r="DNM121" s="19"/>
      <c r="DNN121" s="19"/>
      <c r="DNO121" s="19"/>
      <c r="DNP121" s="19"/>
      <c r="DNQ121" s="19"/>
      <c r="DNR121" s="197"/>
      <c r="DNS121" s="196"/>
      <c r="DNT121" s="196"/>
      <c r="DNU121" s="195"/>
      <c r="DNV121" s="196"/>
      <c r="DNW121" s="195"/>
      <c r="DNX121" s="195"/>
      <c r="DNY121" s="195"/>
      <c r="DNZ121" s="18"/>
      <c r="DOA121" s="19"/>
      <c r="DOB121" s="19"/>
      <c r="DOC121" s="19"/>
      <c r="DOD121" s="19"/>
      <c r="DOE121" s="19"/>
      <c r="DOF121" s="19"/>
      <c r="DOG121" s="19"/>
      <c r="DOH121" s="197"/>
      <c r="DOI121" s="196"/>
      <c r="DOJ121" s="196"/>
      <c r="DOK121" s="195"/>
      <c r="DOL121" s="196"/>
      <c r="DOM121" s="195"/>
      <c r="DON121" s="195"/>
      <c r="DOO121" s="195"/>
      <c r="DOP121" s="18"/>
      <c r="DOQ121" s="19"/>
      <c r="DOR121" s="19"/>
      <c r="DOS121" s="19"/>
      <c r="DOT121" s="19"/>
      <c r="DOU121" s="19"/>
      <c r="DOV121" s="19"/>
      <c r="DOW121" s="19"/>
      <c r="DOX121" s="197"/>
      <c r="DOY121" s="196"/>
      <c r="DOZ121" s="196"/>
      <c r="DPA121" s="195"/>
      <c r="DPB121" s="196"/>
      <c r="DPC121" s="195"/>
      <c r="DPD121" s="195"/>
      <c r="DPE121" s="195"/>
      <c r="DPF121" s="18"/>
      <c r="DPG121" s="19"/>
      <c r="DPH121" s="19"/>
      <c r="DPI121" s="19"/>
      <c r="DPJ121" s="19"/>
      <c r="DPK121" s="19"/>
      <c r="DPL121" s="19"/>
      <c r="DPM121" s="19"/>
      <c r="DPN121" s="197"/>
      <c r="DPO121" s="196"/>
      <c r="DPP121" s="196"/>
      <c r="DPQ121" s="195"/>
      <c r="DPR121" s="196"/>
      <c r="DPS121" s="195"/>
      <c r="DPT121" s="195"/>
      <c r="DPU121" s="195"/>
      <c r="DPV121" s="18"/>
      <c r="DPW121" s="19"/>
      <c r="DPX121" s="19"/>
      <c r="DPY121" s="19"/>
      <c r="DPZ121" s="19"/>
      <c r="DQA121" s="19"/>
      <c r="DQB121" s="19"/>
      <c r="DQC121" s="19"/>
      <c r="DQD121" s="197"/>
      <c r="DQE121" s="196"/>
      <c r="DQF121" s="196"/>
      <c r="DQG121" s="195"/>
      <c r="DQH121" s="196"/>
      <c r="DQI121" s="195"/>
      <c r="DQJ121" s="195"/>
      <c r="DQK121" s="195"/>
      <c r="DQL121" s="18"/>
      <c r="DQM121" s="19"/>
      <c r="DQN121" s="19"/>
      <c r="DQO121" s="19"/>
      <c r="DQP121" s="19"/>
      <c r="DQQ121" s="19"/>
      <c r="DQR121" s="19"/>
      <c r="DQS121" s="19"/>
      <c r="DQT121" s="197"/>
      <c r="DQU121" s="196"/>
      <c r="DQV121" s="196"/>
      <c r="DQW121" s="195"/>
      <c r="DQX121" s="196"/>
      <c r="DQY121" s="195"/>
      <c r="DQZ121" s="195"/>
      <c r="DRA121" s="195"/>
      <c r="DRB121" s="18"/>
      <c r="DRC121" s="19"/>
      <c r="DRD121" s="19"/>
      <c r="DRE121" s="19"/>
      <c r="DRF121" s="19"/>
      <c r="DRG121" s="19"/>
      <c r="DRH121" s="19"/>
      <c r="DRI121" s="19"/>
      <c r="DRJ121" s="197"/>
      <c r="DRK121" s="196"/>
      <c r="DRL121" s="196"/>
      <c r="DRM121" s="195"/>
      <c r="DRN121" s="196"/>
      <c r="DRO121" s="195"/>
      <c r="DRP121" s="195"/>
      <c r="DRQ121" s="195"/>
      <c r="DRR121" s="18"/>
      <c r="DRS121" s="19"/>
      <c r="DRT121" s="19"/>
      <c r="DRU121" s="19"/>
      <c r="DRV121" s="19"/>
      <c r="DRW121" s="19"/>
      <c r="DRX121" s="19"/>
      <c r="DRY121" s="19"/>
      <c r="DRZ121" s="197"/>
      <c r="DSA121" s="196"/>
      <c r="DSB121" s="196"/>
      <c r="DSC121" s="195"/>
      <c r="DSD121" s="196"/>
      <c r="DSE121" s="195"/>
      <c r="DSF121" s="195"/>
      <c r="DSG121" s="195"/>
      <c r="DSH121" s="18"/>
      <c r="DSI121" s="19"/>
      <c r="DSJ121" s="19"/>
      <c r="DSK121" s="19"/>
      <c r="DSL121" s="19"/>
      <c r="DSM121" s="19"/>
      <c r="DSN121" s="19"/>
      <c r="DSO121" s="19"/>
      <c r="DSP121" s="197"/>
      <c r="DSQ121" s="196"/>
      <c r="DSR121" s="196"/>
      <c r="DSS121" s="195"/>
      <c r="DST121" s="196"/>
      <c r="DSU121" s="195"/>
      <c r="DSV121" s="195"/>
      <c r="DSW121" s="195"/>
      <c r="DSX121" s="18"/>
      <c r="DSY121" s="19"/>
      <c r="DSZ121" s="19"/>
      <c r="DTA121" s="19"/>
      <c r="DTB121" s="19"/>
      <c r="DTC121" s="19"/>
      <c r="DTD121" s="19"/>
      <c r="DTE121" s="19"/>
      <c r="DTF121" s="197"/>
      <c r="DTG121" s="196"/>
      <c r="DTH121" s="196"/>
      <c r="DTI121" s="195"/>
      <c r="DTJ121" s="196"/>
      <c r="DTK121" s="195"/>
      <c r="DTL121" s="195"/>
      <c r="DTM121" s="195"/>
      <c r="DTN121" s="18"/>
      <c r="DTO121" s="19"/>
      <c r="DTP121" s="19"/>
      <c r="DTQ121" s="19"/>
      <c r="DTR121" s="19"/>
      <c r="DTS121" s="19"/>
      <c r="DTT121" s="19"/>
      <c r="DTU121" s="19"/>
      <c r="DTV121" s="197"/>
      <c r="DTW121" s="196"/>
      <c r="DTX121" s="196"/>
      <c r="DTY121" s="195"/>
      <c r="DTZ121" s="196"/>
      <c r="DUA121" s="195"/>
      <c r="DUB121" s="195"/>
      <c r="DUC121" s="195"/>
      <c r="DUD121" s="18"/>
      <c r="DUE121" s="19"/>
      <c r="DUF121" s="19"/>
      <c r="DUG121" s="19"/>
      <c r="DUH121" s="19"/>
      <c r="DUI121" s="19"/>
      <c r="DUJ121" s="19"/>
      <c r="DUK121" s="19"/>
      <c r="DUL121" s="197"/>
      <c r="DUM121" s="196"/>
      <c r="DUN121" s="196"/>
      <c r="DUO121" s="195"/>
      <c r="DUP121" s="196"/>
      <c r="DUQ121" s="195"/>
      <c r="DUR121" s="195"/>
      <c r="DUS121" s="195"/>
      <c r="DUT121" s="18"/>
      <c r="DUU121" s="19"/>
      <c r="DUV121" s="19"/>
      <c r="DUW121" s="19"/>
      <c r="DUX121" s="19"/>
      <c r="DUY121" s="19"/>
      <c r="DUZ121" s="19"/>
      <c r="DVA121" s="19"/>
      <c r="DVB121" s="197"/>
      <c r="DVC121" s="196"/>
      <c r="DVD121" s="196"/>
      <c r="DVE121" s="195"/>
      <c r="DVF121" s="196"/>
      <c r="DVG121" s="195"/>
      <c r="DVH121" s="195"/>
      <c r="DVI121" s="195"/>
      <c r="DVJ121" s="18"/>
      <c r="DVK121" s="19"/>
      <c r="DVL121" s="19"/>
      <c r="DVM121" s="19"/>
      <c r="DVN121" s="19"/>
      <c r="DVO121" s="19"/>
      <c r="DVP121" s="19"/>
      <c r="DVQ121" s="19"/>
      <c r="DVR121" s="197"/>
      <c r="DVS121" s="196"/>
      <c r="DVT121" s="196"/>
      <c r="DVU121" s="195"/>
      <c r="DVV121" s="196"/>
      <c r="DVW121" s="195"/>
      <c r="DVX121" s="195"/>
      <c r="DVY121" s="195"/>
      <c r="DVZ121" s="18"/>
      <c r="DWA121" s="19"/>
      <c r="DWB121" s="19"/>
      <c r="DWC121" s="19"/>
      <c r="DWD121" s="19"/>
      <c r="DWE121" s="19"/>
      <c r="DWF121" s="19"/>
      <c r="DWG121" s="19"/>
      <c r="DWH121" s="197"/>
      <c r="DWI121" s="196"/>
      <c r="DWJ121" s="196"/>
      <c r="DWK121" s="195"/>
      <c r="DWL121" s="196"/>
      <c r="DWM121" s="195"/>
      <c r="DWN121" s="195"/>
      <c r="DWO121" s="195"/>
      <c r="DWP121" s="18"/>
      <c r="DWQ121" s="19"/>
      <c r="DWR121" s="19"/>
      <c r="DWS121" s="19"/>
      <c r="DWT121" s="19"/>
      <c r="DWU121" s="19"/>
      <c r="DWV121" s="19"/>
      <c r="DWW121" s="19"/>
      <c r="DWX121" s="197"/>
      <c r="DWY121" s="196"/>
      <c r="DWZ121" s="196"/>
      <c r="DXA121" s="195"/>
      <c r="DXB121" s="196"/>
      <c r="DXC121" s="195"/>
      <c r="DXD121" s="195"/>
      <c r="DXE121" s="195"/>
      <c r="DXF121" s="18"/>
      <c r="DXG121" s="19"/>
      <c r="DXH121" s="19"/>
      <c r="DXI121" s="19"/>
      <c r="DXJ121" s="19"/>
      <c r="DXK121" s="19"/>
      <c r="DXL121" s="19"/>
      <c r="DXM121" s="19"/>
      <c r="DXN121" s="197"/>
      <c r="DXO121" s="196"/>
      <c r="DXP121" s="196"/>
      <c r="DXQ121" s="195"/>
      <c r="DXR121" s="196"/>
      <c r="DXS121" s="195"/>
      <c r="DXT121" s="195"/>
      <c r="DXU121" s="195"/>
      <c r="DXV121" s="18"/>
      <c r="DXW121" s="19"/>
      <c r="DXX121" s="19"/>
      <c r="DXY121" s="19"/>
      <c r="DXZ121" s="19"/>
      <c r="DYA121" s="19"/>
      <c r="DYB121" s="19"/>
      <c r="DYC121" s="19"/>
      <c r="DYD121" s="197"/>
      <c r="DYE121" s="196"/>
      <c r="DYF121" s="196"/>
      <c r="DYG121" s="195"/>
      <c r="DYH121" s="196"/>
      <c r="DYI121" s="195"/>
      <c r="DYJ121" s="195"/>
      <c r="DYK121" s="195"/>
      <c r="DYL121" s="18"/>
      <c r="DYM121" s="19"/>
      <c r="DYN121" s="19"/>
      <c r="DYO121" s="19"/>
      <c r="DYP121" s="19"/>
      <c r="DYQ121" s="19"/>
      <c r="DYR121" s="19"/>
      <c r="DYS121" s="19"/>
      <c r="DYT121" s="197"/>
      <c r="DYU121" s="196"/>
      <c r="DYV121" s="196"/>
      <c r="DYW121" s="195"/>
      <c r="DYX121" s="196"/>
      <c r="DYY121" s="195"/>
      <c r="DYZ121" s="195"/>
      <c r="DZA121" s="195"/>
      <c r="DZB121" s="18"/>
      <c r="DZC121" s="19"/>
      <c r="DZD121" s="19"/>
      <c r="DZE121" s="19"/>
      <c r="DZF121" s="19"/>
      <c r="DZG121" s="19"/>
      <c r="DZH121" s="19"/>
      <c r="DZI121" s="19"/>
      <c r="DZJ121" s="197"/>
      <c r="DZK121" s="196"/>
      <c r="DZL121" s="196"/>
      <c r="DZM121" s="195"/>
      <c r="DZN121" s="196"/>
      <c r="DZO121" s="195"/>
      <c r="DZP121" s="195"/>
      <c r="DZQ121" s="195"/>
      <c r="DZR121" s="18"/>
      <c r="DZS121" s="19"/>
      <c r="DZT121" s="19"/>
      <c r="DZU121" s="19"/>
      <c r="DZV121" s="19"/>
      <c r="DZW121" s="19"/>
      <c r="DZX121" s="19"/>
      <c r="DZY121" s="19"/>
      <c r="DZZ121" s="197"/>
      <c r="EAA121" s="196"/>
      <c r="EAB121" s="196"/>
      <c r="EAC121" s="195"/>
      <c r="EAD121" s="196"/>
      <c r="EAE121" s="195"/>
      <c r="EAF121" s="195"/>
      <c r="EAG121" s="195"/>
      <c r="EAH121" s="18"/>
      <c r="EAI121" s="19"/>
      <c r="EAJ121" s="19"/>
      <c r="EAK121" s="19"/>
      <c r="EAL121" s="19"/>
      <c r="EAM121" s="19"/>
      <c r="EAN121" s="19"/>
      <c r="EAO121" s="19"/>
      <c r="EAP121" s="197"/>
      <c r="EAQ121" s="196"/>
      <c r="EAR121" s="196"/>
      <c r="EAS121" s="195"/>
      <c r="EAT121" s="196"/>
      <c r="EAU121" s="195"/>
      <c r="EAV121" s="195"/>
      <c r="EAW121" s="195"/>
      <c r="EAX121" s="18"/>
      <c r="EAY121" s="19"/>
      <c r="EAZ121" s="19"/>
      <c r="EBA121" s="19"/>
      <c r="EBB121" s="19"/>
      <c r="EBC121" s="19"/>
      <c r="EBD121" s="19"/>
      <c r="EBE121" s="19"/>
      <c r="EBF121" s="197"/>
      <c r="EBG121" s="196"/>
      <c r="EBH121" s="196"/>
      <c r="EBI121" s="195"/>
      <c r="EBJ121" s="196"/>
      <c r="EBK121" s="195"/>
      <c r="EBL121" s="195"/>
      <c r="EBM121" s="195"/>
      <c r="EBN121" s="18"/>
      <c r="EBO121" s="19"/>
      <c r="EBP121" s="19"/>
      <c r="EBQ121" s="19"/>
      <c r="EBR121" s="19"/>
      <c r="EBS121" s="19"/>
      <c r="EBT121" s="19"/>
      <c r="EBU121" s="19"/>
      <c r="EBV121" s="197"/>
      <c r="EBW121" s="196"/>
      <c r="EBX121" s="196"/>
      <c r="EBY121" s="195"/>
      <c r="EBZ121" s="196"/>
      <c r="ECA121" s="195"/>
      <c r="ECB121" s="195"/>
      <c r="ECC121" s="195"/>
      <c r="ECD121" s="18"/>
      <c r="ECE121" s="19"/>
      <c r="ECF121" s="19"/>
      <c r="ECG121" s="19"/>
      <c r="ECH121" s="19"/>
      <c r="ECI121" s="19"/>
      <c r="ECJ121" s="19"/>
      <c r="ECK121" s="19"/>
      <c r="ECL121" s="197"/>
      <c r="ECM121" s="196"/>
      <c r="ECN121" s="196"/>
      <c r="ECO121" s="195"/>
      <c r="ECP121" s="196"/>
      <c r="ECQ121" s="195"/>
      <c r="ECR121" s="195"/>
      <c r="ECS121" s="195"/>
      <c r="ECT121" s="18"/>
      <c r="ECU121" s="19"/>
      <c r="ECV121" s="19"/>
      <c r="ECW121" s="19"/>
      <c r="ECX121" s="19"/>
      <c r="ECY121" s="19"/>
      <c r="ECZ121" s="19"/>
      <c r="EDA121" s="19"/>
      <c r="EDB121" s="197"/>
      <c r="EDC121" s="196"/>
      <c r="EDD121" s="196"/>
      <c r="EDE121" s="195"/>
      <c r="EDF121" s="196"/>
      <c r="EDG121" s="195"/>
      <c r="EDH121" s="195"/>
      <c r="EDI121" s="195"/>
      <c r="EDJ121" s="18"/>
      <c r="EDK121" s="19"/>
      <c r="EDL121" s="19"/>
      <c r="EDM121" s="19"/>
      <c r="EDN121" s="19"/>
      <c r="EDO121" s="19"/>
      <c r="EDP121" s="19"/>
      <c r="EDQ121" s="19"/>
      <c r="EDR121" s="197"/>
      <c r="EDS121" s="196"/>
      <c r="EDT121" s="196"/>
      <c r="EDU121" s="195"/>
      <c r="EDV121" s="196"/>
      <c r="EDW121" s="195"/>
      <c r="EDX121" s="195"/>
      <c r="EDY121" s="195"/>
      <c r="EDZ121" s="18"/>
      <c r="EEA121" s="19"/>
      <c r="EEB121" s="19"/>
      <c r="EEC121" s="19"/>
      <c r="EED121" s="19"/>
      <c r="EEE121" s="19"/>
      <c r="EEF121" s="19"/>
      <c r="EEG121" s="19"/>
      <c r="EEH121" s="197"/>
      <c r="EEI121" s="196"/>
      <c r="EEJ121" s="196"/>
      <c r="EEK121" s="195"/>
      <c r="EEL121" s="196"/>
      <c r="EEM121" s="195"/>
      <c r="EEN121" s="195"/>
      <c r="EEO121" s="195"/>
      <c r="EEP121" s="18"/>
      <c r="EEQ121" s="19"/>
      <c r="EER121" s="19"/>
      <c r="EES121" s="19"/>
      <c r="EET121" s="19"/>
      <c r="EEU121" s="19"/>
      <c r="EEV121" s="19"/>
      <c r="EEW121" s="19"/>
      <c r="EEX121" s="197"/>
      <c r="EEY121" s="196"/>
      <c r="EEZ121" s="196"/>
      <c r="EFA121" s="195"/>
      <c r="EFB121" s="196"/>
      <c r="EFC121" s="195"/>
      <c r="EFD121" s="195"/>
      <c r="EFE121" s="195"/>
      <c r="EFF121" s="18"/>
      <c r="EFG121" s="19"/>
      <c r="EFH121" s="19"/>
      <c r="EFI121" s="19"/>
      <c r="EFJ121" s="19"/>
      <c r="EFK121" s="19"/>
      <c r="EFL121" s="19"/>
      <c r="EFM121" s="19"/>
      <c r="EFN121" s="197"/>
      <c r="EFO121" s="196"/>
      <c r="EFP121" s="196"/>
      <c r="EFQ121" s="195"/>
      <c r="EFR121" s="196"/>
      <c r="EFS121" s="195"/>
      <c r="EFT121" s="195"/>
      <c r="EFU121" s="195"/>
      <c r="EFV121" s="18"/>
      <c r="EFW121" s="19"/>
      <c r="EFX121" s="19"/>
      <c r="EFY121" s="19"/>
      <c r="EFZ121" s="19"/>
      <c r="EGA121" s="19"/>
      <c r="EGB121" s="19"/>
      <c r="EGC121" s="19"/>
      <c r="EGD121" s="197"/>
      <c r="EGE121" s="196"/>
      <c r="EGF121" s="196"/>
      <c r="EGG121" s="195"/>
      <c r="EGH121" s="196"/>
      <c r="EGI121" s="195"/>
      <c r="EGJ121" s="195"/>
      <c r="EGK121" s="195"/>
      <c r="EGL121" s="18"/>
      <c r="EGM121" s="19"/>
      <c r="EGN121" s="19"/>
      <c r="EGO121" s="19"/>
      <c r="EGP121" s="19"/>
      <c r="EGQ121" s="19"/>
      <c r="EGR121" s="19"/>
      <c r="EGS121" s="19"/>
      <c r="EGT121" s="197"/>
      <c r="EGU121" s="196"/>
      <c r="EGV121" s="196"/>
      <c r="EGW121" s="195"/>
      <c r="EGX121" s="196"/>
      <c r="EGY121" s="195"/>
      <c r="EGZ121" s="195"/>
      <c r="EHA121" s="195"/>
      <c r="EHB121" s="18"/>
      <c r="EHC121" s="19"/>
      <c r="EHD121" s="19"/>
      <c r="EHE121" s="19"/>
      <c r="EHF121" s="19"/>
      <c r="EHG121" s="19"/>
      <c r="EHH121" s="19"/>
      <c r="EHI121" s="19"/>
      <c r="EHJ121" s="197"/>
      <c r="EHK121" s="196"/>
      <c r="EHL121" s="196"/>
      <c r="EHM121" s="195"/>
      <c r="EHN121" s="196"/>
      <c r="EHO121" s="195"/>
      <c r="EHP121" s="195"/>
      <c r="EHQ121" s="195"/>
      <c r="EHR121" s="18"/>
      <c r="EHS121" s="19"/>
      <c r="EHT121" s="19"/>
      <c r="EHU121" s="19"/>
      <c r="EHV121" s="19"/>
      <c r="EHW121" s="19"/>
      <c r="EHX121" s="19"/>
      <c r="EHY121" s="19"/>
      <c r="EHZ121" s="197"/>
      <c r="EIA121" s="196"/>
      <c r="EIB121" s="196"/>
      <c r="EIC121" s="195"/>
      <c r="EID121" s="196"/>
      <c r="EIE121" s="195"/>
      <c r="EIF121" s="195"/>
      <c r="EIG121" s="195"/>
      <c r="EIH121" s="18"/>
      <c r="EII121" s="19"/>
      <c r="EIJ121" s="19"/>
      <c r="EIK121" s="19"/>
      <c r="EIL121" s="19"/>
      <c r="EIM121" s="19"/>
      <c r="EIN121" s="19"/>
      <c r="EIO121" s="19"/>
      <c r="EIP121" s="197"/>
      <c r="EIQ121" s="196"/>
      <c r="EIR121" s="196"/>
      <c r="EIS121" s="195"/>
      <c r="EIT121" s="196"/>
      <c r="EIU121" s="195"/>
      <c r="EIV121" s="195"/>
      <c r="EIW121" s="195"/>
      <c r="EIX121" s="18"/>
      <c r="EIY121" s="19"/>
      <c r="EIZ121" s="19"/>
      <c r="EJA121" s="19"/>
      <c r="EJB121" s="19"/>
      <c r="EJC121" s="19"/>
      <c r="EJD121" s="19"/>
      <c r="EJE121" s="19"/>
      <c r="EJF121" s="197"/>
      <c r="EJG121" s="196"/>
      <c r="EJH121" s="196"/>
      <c r="EJI121" s="195"/>
      <c r="EJJ121" s="196"/>
      <c r="EJK121" s="195"/>
      <c r="EJL121" s="195"/>
      <c r="EJM121" s="195"/>
      <c r="EJN121" s="18"/>
      <c r="EJO121" s="19"/>
      <c r="EJP121" s="19"/>
      <c r="EJQ121" s="19"/>
      <c r="EJR121" s="19"/>
      <c r="EJS121" s="19"/>
      <c r="EJT121" s="19"/>
      <c r="EJU121" s="19"/>
      <c r="EJV121" s="197"/>
      <c r="EJW121" s="196"/>
      <c r="EJX121" s="196"/>
      <c r="EJY121" s="195"/>
      <c r="EJZ121" s="196"/>
      <c r="EKA121" s="195"/>
      <c r="EKB121" s="195"/>
      <c r="EKC121" s="195"/>
      <c r="EKD121" s="18"/>
      <c r="EKE121" s="19"/>
      <c r="EKF121" s="19"/>
      <c r="EKG121" s="19"/>
      <c r="EKH121" s="19"/>
      <c r="EKI121" s="19"/>
      <c r="EKJ121" s="19"/>
      <c r="EKK121" s="19"/>
      <c r="EKL121" s="197"/>
      <c r="EKM121" s="196"/>
      <c r="EKN121" s="196"/>
      <c r="EKO121" s="195"/>
      <c r="EKP121" s="196"/>
      <c r="EKQ121" s="195"/>
      <c r="EKR121" s="195"/>
      <c r="EKS121" s="195"/>
      <c r="EKT121" s="18"/>
      <c r="EKU121" s="19"/>
      <c r="EKV121" s="19"/>
      <c r="EKW121" s="19"/>
      <c r="EKX121" s="19"/>
      <c r="EKY121" s="19"/>
      <c r="EKZ121" s="19"/>
      <c r="ELA121" s="19"/>
      <c r="ELB121" s="197"/>
      <c r="ELC121" s="196"/>
      <c r="ELD121" s="196"/>
      <c r="ELE121" s="195"/>
      <c r="ELF121" s="196"/>
      <c r="ELG121" s="195"/>
      <c r="ELH121" s="195"/>
      <c r="ELI121" s="195"/>
      <c r="ELJ121" s="18"/>
      <c r="ELK121" s="19"/>
      <c r="ELL121" s="19"/>
      <c r="ELM121" s="19"/>
      <c r="ELN121" s="19"/>
      <c r="ELO121" s="19"/>
      <c r="ELP121" s="19"/>
      <c r="ELQ121" s="19"/>
      <c r="ELR121" s="197"/>
      <c r="ELS121" s="196"/>
      <c r="ELT121" s="196"/>
      <c r="ELU121" s="195"/>
      <c r="ELV121" s="196"/>
      <c r="ELW121" s="195"/>
      <c r="ELX121" s="195"/>
      <c r="ELY121" s="195"/>
      <c r="ELZ121" s="18"/>
      <c r="EMA121" s="19"/>
      <c r="EMB121" s="19"/>
      <c r="EMC121" s="19"/>
      <c r="EMD121" s="19"/>
      <c r="EME121" s="19"/>
      <c r="EMF121" s="19"/>
      <c r="EMG121" s="19"/>
      <c r="EMH121" s="197"/>
      <c r="EMI121" s="196"/>
      <c r="EMJ121" s="196"/>
      <c r="EMK121" s="195"/>
      <c r="EML121" s="196"/>
      <c r="EMM121" s="195"/>
      <c r="EMN121" s="195"/>
      <c r="EMO121" s="195"/>
      <c r="EMP121" s="18"/>
      <c r="EMQ121" s="19"/>
      <c r="EMR121" s="19"/>
      <c r="EMS121" s="19"/>
      <c r="EMT121" s="19"/>
      <c r="EMU121" s="19"/>
      <c r="EMV121" s="19"/>
      <c r="EMW121" s="19"/>
      <c r="EMX121" s="197"/>
      <c r="EMY121" s="196"/>
      <c r="EMZ121" s="196"/>
      <c r="ENA121" s="195"/>
      <c r="ENB121" s="196"/>
      <c r="ENC121" s="195"/>
      <c r="END121" s="195"/>
      <c r="ENE121" s="195"/>
      <c r="ENF121" s="18"/>
      <c r="ENG121" s="19"/>
      <c r="ENH121" s="19"/>
      <c r="ENI121" s="19"/>
      <c r="ENJ121" s="19"/>
      <c r="ENK121" s="19"/>
      <c r="ENL121" s="19"/>
      <c r="ENM121" s="19"/>
      <c r="ENN121" s="197"/>
      <c r="ENO121" s="196"/>
      <c r="ENP121" s="196"/>
      <c r="ENQ121" s="195"/>
      <c r="ENR121" s="196"/>
      <c r="ENS121" s="195"/>
      <c r="ENT121" s="195"/>
      <c r="ENU121" s="195"/>
      <c r="ENV121" s="18"/>
      <c r="ENW121" s="19"/>
      <c r="ENX121" s="19"/>
      <c r="ENY121" s="19"/>
      <c r="ENZ121" s="19"/>
      <c r="EOA121" s="19"/>
      <c r="EOB121" s="19"/>
      <c r="EOC121" s="19"/>
      <c r="EOD121" s="197"/>
      <c r="EOE121" s="196"/>
      <c r="EOF121" s="196"/>
      <c r="EOG121" s="195"/>
      <c r="EOH121" s="196"/>
      <c r="EOI121" s="195"/>
      <c r="EOJ121" s="195"/>
      <c r="EOK121" s="195"/>
      <c r="EOL121" s="18"/>
      <c r="EOM121" s="19"/>
      <c r="EON121" s="19"/>
      <c r="EOO121" s="19"/>
      <c r="EOP121" s="19"/>
      <c r="EOQ121" s="19"/>
      <c r="EOR121" s="19"/>
      <c r="EOS121" s="19"/>
      <c r="EOT121" s="197"/>
      <c r="EOU121" s="196"/>
      <c r="EOV121" s="196"/>
      <c r="EOW121" s="195"/>
      <c r="EOX121" s="196"/>
      <c r="EOY121" s="195"/>
      <c r="EOZ121" s="195"/>
      <c r="EPA121" s="195"/>
      <c r="EPB121" s="18"/>
      <c r="EPC121" s="19"/>
      <c r="EPD121" s="19"/>
      <c r="EPE121" s="19"/>
      <c r="EPF121" s="19"/>
      <c r="EPG121" s="19"/>
      <c r="EPH121" s="19"/>
      <c r="EPI121" s="19"/>
      <c r="EPJ121" s="197"/>
      <c r="EPK121" s="196"/>
      <c r="EPL121" s="196"/>
      <c r="EPM121" s="195"/>
      <c r="EPN121" s="196"/>
      <c r="EPO121" s="195"/>
      <c r="EPP121" s="195"/>
      <c r="EPQ121" s="195"/>
      <c r="EPR121" s="18"/>
      <c r="EPS121" s="19"/>
      <c r="EPT121" s="19"/>
      <c r="EPU121" s="19"/>
      <c r="EPV121" s="19"/>
      <c r="EPW121" s="19"/>
      <c r="EPX121" s="19"/>
      <c r="EPY121" s="19"/>
      <c r="EPZ121" s="197"/>
      <c r="EQA121" s="196"/>
      <c r="EQB121" s="196"/>
      <c r="EQC121" s="195"/>
      <c r="EQD121" s="196"/>
      <c r="EQE121" s="195"/>
      <c r="EQF121" s="195"/>
      <c r="EQG121" s="195"/>
      <c r="EQH121" s="18"/>
      <c r="EQI121" s="19"/>
      <c r="EQJ121" s="19"/>
      <c r="EQK121" s="19"/>
      <c r="EQL121" s="19"/>
      <c r="EQM121" s="19"/>
      <c r="EQN121" s="19"/>
      <c r="EQO121" s="19"/>
      <c r="EQP121" s="197"/>
      <c r="EQQ121" s="196"/>
      <c r="EQR121" s="196"/>
      <c r="EQS121" s="195"/>
      <c r="EQT121" s="196"/>
      <c r="EQU121" s="195"/>
      <c r="EQV121" s="195"/>
      <c r="EQW121" s="195"/>
      <c r="EQX121" s="18"/>
      <c r="EQY121" s="19"/>
      <c r="EQZ121" s="19"/>
      <c r="ERA121" s="19"/>
      <c r="ERB121" s="19"/>
      <c r="ERC121" s="19"/>
      <c r="ERD121" s="19"/>
      <c r="ERE121" s="19"/>
      <c r="ERF121" s="197"/>
      <c r="ERG121" s="196"/>
      <c r="ERH121" s="196"/>
      <c r="ERI121" s="195"/>
      <c r="ERJ121" s="196"/>
      <c r="ERK121" s="195"/>
      <c r="ERL121" s="195"/>
      <c r="ERM121" s="195"/>
      <c r="ERN121" s="18"/>
      <c r="ERO121" s="19"/>
      <c r="ERP121" s="19"/>
      <c r="ERQ121" s="19"/>
      <c r="ERR121" s="19"/>
      <c r="ERS121" s="19"/>
      <c r="ERT121" s="19"/>
      <c r="ERU121" s="19"/>
      <c r="ERV121" s="197"/>
      <c r="ERW121" s="196"/>
      <c r="ERX121" s="196"/>
      <c r="ERY121" s="195"/>
      <c r="ERZ121" s="196"/>
      <c r="ESA121" s="195"/>
      <c r="ESB121" s="195"/>
      <c r="ESC121" s="195"/>
      <c r="ESD121" s="18"/>
      <c r="ESE121" s="19"/>
      <c r="ESF121" s="19"/>
      <c r="ESG121" s="19"/>
      <c r="ESH121" s="19"/>
      <c r="ESI121" s="19"/>
      <c r="ESJ121" s="19"/>
      <c r="ESK121" s="19"/>
      <c r="ESL121" s="197"/>
      <c r="ESM121" s="196"/>
      <c r="ESN121" s="196"/>
      <c r="ESO121" s="195"/>
      <c r="ESP121" s="196"/>
      <c r="ESQ121" s="195"/>
      <c r="ESR121" s="195"/>
      <c r="ESS121" s="195"/>
      <c r="EST121" s="18"/>
      <c r="ESU121" s="19"/>
      <c r="ESV121" s="19"/>
      <c r="ESW121" s="19"/>
      <c r="ESX121" s="19"/>
      <c r="ESY121" s="19"/>
      <c r="ESZ121" s="19"/>
      <c r="ETA121" s="19"/>
      <c r="ETB121" s="197"/>
      <c r="ETC121" s="196"/>
      <c r="ETD121" s="196"/>
      <c r="ETE121" s="195"/>
      <c r="ETF121" s="196"/>
      <c r="ETG121" s="195"/>
      <c r="ETH121" s="195"/>
      <c r="ETI121" s="195"/>
      <c r="ETJ121" s="18"/>
      <c r="ETK121" s="19"/>
      <c r="ETL121" s="19"/>
      <c r="ETM121" s="19"/>
      <c r="ETN121" s="19"/>
      <c r="ETO121" s="19"/>
      <c r="ETP121" s="19"/>
      <c r="ETQ121" s="19"/>
      <c r="ETR121" s="197"/>
      <c r="ETS121" s="196"/>
      <c r="ETT121" s="196"/>
      <c r="ETU121" s="195"/>
      <c r="ETV121" s="196"/>
      <c r="ETW121" s="195"/>
      <c r="ETX121" s="195"/>
      <c r="ETY121" s="195"/>
      <c r="ETZ121" s="18"/>
      <c r="EUA121" s="19"/>
      <c r="EUB121" s="19"/>
      <c r="EUC121" s="19"/>
      <c r="EUD121" s="19"/>
      <c r="EUE121" s="19"/>
      <c r="EUF121" s="19"/>
      <c r="EUG121" s="19"/>
      <c r="EUH121" s="197"/>
      <c r="EUI121" s="196"/>
      <c r="EUJ121" s="196"/>
      <c r="EUK121" s="195"/>
      <c r="EUL121" s="196"/>
      <c r="EUM121" s="195"/>
      <c r="EUN121" s="195"/>
      <c r="EUO121" s="195"/>
      <c r="EUP121" s="18"/>
      <c r="EUQ121" s="19"/>
      <c r="EUR121" s="19"/>
      <c r="EUS121" s="19"/>
      <c r="EUT121" s="19"/>
      <c r="EUU121" s="19"/>
      <c r="EUV121" s="19"/>
      <c r="EUW121" s="19"/>
      <c r="EUX121" s="197"/>
      <c r="EUY121" s="196"/>
      <c r="EUZ121" s="196"/>
      <c r="EVA121" s="195"/>
      <c r="EVB121" s="196"/>
      <c r="EVC121" s="195"/>
      <c r="EVD121" s="195"/>
      <c r="EVE121" s="195"/>
      <c r="EVF121" s="18"/>
      <c r="EVG121" s="19"/>
      <c r="EVH121" s="19"/>
      <c r="EVI121" s="19"/>
      <c r="EVJ121" s="19"/>
      <c r="EVK121" s="19"/>
      <c r="EVL121" s="19"/>
      <c r="EVM121" s="19"/>
      <c r="EVN121" s="197"/>
      <c r="EVO121" s="196"/>
      <c r="EVP121" s="196"/>
      <c r="EVQ121" s="195"/>
      <c r="EVR121" s="196"/>
      <c r="EVS121" s="195"/>
      <c r="EVT121" s="195"/>
      <c r="EVU121" s="195"/>
      <c r="EVV121" s="18"/>
      <c r="EVW121" s="19"/>
      <c r="EVX121" s="19"/>
      <c r="EVY121" s="19"/>
      <c r="EVZ121" s="19"/>
      <c r="EWA121" s="19"/>
      <c r="EWB121" s="19"/>
      <c r="EWC121" s="19"/>
      <c r="EWD121" s="197"/>
      <c r="EWE121" s="196"/>
      <c r="EWF121" s="196"/>
      <c r="EWG121" s="195"/>
      <c r="EWH121" s="196"/>
      <c r="EWI121" s="195"/>
      <c r="EWJ121" s="195"/>
      <c r="EWK121" s="195"/>
      <c r="EWL121" s="18"/>
      <c r="EWM121" s="19"/>
      <c r="EWN121" s="19"/>
      <c r="EWO121" s="19"/>
      <c r="EWP121" s="19"/>
      <c r="EWQ121" s="19"/>
      <c r="EWR121" s="19"/>
      <c r="EWS121" s="19"/>
      <c r="EWT121" s="197"/>
      <c r="EWU121" s="196"/>
      <c r="EWV121" s="196"/>
      <c r="EWW121" s="195"/>
      <c r="EWX121" s="196"/>
      <c r="EWY121" s="195"/>
      <c r="EWZ121" s="195"/>
      <c r="EXA121" s="195"/>
      <c r="EXB121" s="18"/>
      <c r="EXC121" s="19"/>
      <c r="EXD121" s="19"/>
      <c r="EXE121" s="19"/>
      <c r="EXF121" s="19"/>
      <c r="EXG121" s="19"/>
      <c r="EXH121" s="19"/>
      <c r="EXI121" s="19"/>
      <c r="EXJ121" s="197"/>
      <c r="EXK121" s="196"/>
      <c r="EXL121" s="196"/>
      <c r="EXM121" s="195"/>
      <c r="EXN121" s="196"/>
      <c r="EXO121" s="195"/>
      <c r="EXP121" s="195"/>
      <c r="EXQ121" s="195"/>
      <c r="EXR121" s="18"/>
      <c r="EXS121" s="19"/>
      <c r="EXT121" s="19"/>
      <c r="EXU121" s="19"/>
      <c r="EXV121" s="19"/>
      <c r="EXW121" s="19"/>
      <c r="EXX121" s="19"/>
      <c r="EXY121" s="19"/>
      <c r="EXZ121" s="197"/>
      <c r="EYA121" s="196"/>
      <c r="EYB121" s="196"/>
      <c r="EYC121" s="195"/>
      <c r="EYD121" s="196"/>
      <c r="EYE121" s="195"/>
      <c r="EYF121" s="195"/>
      <c r="EYG121" s="195"/>
      <c r="EYH121" s="18"/>
      <c r="EYI121" s="19"/>
      <c r="EYJ121" s="19"/>
      <c r="EYK121" s="19"/>
      <c r="EYL121" s="19"/>
      <c r="EYM121" s="19"/>
      <c r="EYN121" s="19"/>
      <c r="EYO121" s="19"/>
      <c r="EYP121" s="197"/>
      <c r="EYQ121" s="196"/>
      <c r="EYR121" s="196"/>
      <c r="EYS121" s="195"/>
      <c r="EYT121" s="196"/>
      <c r="EYU121" s="195"/>
      <c r="EYV121" s="195"/>
      <c r="EYW121" s="195"/>
      <c r="EYX121" s="18"/>
      <c r="EYY121" s="19"/>
      <c r="EYZ121" s="19"/>
      <c r="EZA121" s="19"/>
      <c r="EZB121" s="19"/>
      <c r="EZC121" s="19"/>
      <c r="EZD121" s="19"/>
      <c r="EZE121" s="19"/>
      <c r="EZF121" s="197"/>
      <c r="EZG121" s="196"/>
      <c r="EZH121" s="196"/>
      <c r="EZI121" s="195"/>
      <c r="EZJ121" s="196"/>
      <c r="EZK121" s="195"/>
      <c r="EZL121" s="195"/>
      <c r="EZM121" s="195"/>
      <c r="EZN121" s="18"/>
      <c r="EZO121" s="19"/>
      <c r="EZP121" s="19"/>
      <c r="EZQ121" s="19"/>
      <c r="EZR121" s="19"/>
      <c r="EZS121" s="19"/>
      <c r="EZT121" s="19"/>
      <c r="EZU121" s="19"/>
      <c r="EZV121" s="197"/>
      <c r="EZW121" s="196"/>
      <c r="EZX121" s="196"/>
      <c r="EZY121" s="195"/>
      <c r="EZZ121" s="196"/>
      <c r="FAA121" s="195"/>
      <c r="FAB121" s="195"/>
      <c r="FAC121" s="195"/>
      <c r="FAD121" s="18"/>
      <c r="FAE121" s="19"/>
      <c r="FAF121" s="19"/>
      <c r="FAG121" s="19"/>
      <c r="FAH121" s="19"/>
      <c r="FAI121" s="19"/>
      <c r="FAJ121" s="19"/>
      <c r="FAK121" s="19"/>
      <c r="FAL121" s="197"/>
      <c r="FAM121" s="196"/>
      <c r="FAN121" s="196"/>
      <c r="FAO121" s="195"/>
      <c r="FAP121" s="196"/>
      <c r="FAQ121" s="195"/>
      <c r="FAR121" s="195"/>
      <c r="FAS121" s="195"/>
      <c r="FAT121" s="18"/>
      <c r="FAU121" s="19"/>
      <c r="FAV121" s="19"/>
      <c r="FAW121" s="19"/>
      <c r="FAX121" s="19"/>
      <c r="FAY121" s="19"/>
      <c r="FAZ121" s="19"/>
      <c r="FBA121" s="19"/>
      <c r="FBB121" s="197"/>
      <c r="FBC121" s="196"/>
      <c r="FBD121" s="196"/>
      <c r="FBE121" s="195"/>
      <c r="FBF121" s="196"/>
      <c r="FBG121" s="195"/>
      <c r="FBH121" s="195"/>
      <c r="FBI121" s="195"/>
      <c r="FBJ121" s="18"/>
      <c r="FBK121" s="19"/>
      <c r="FBL121" s="19"/>
      <c r="FBM121" s="19"/>
      <c r="FBN121" s="19"/>
      <c r="FBO121" s="19"/>
      <c r="FBP121" s="19"/>
      <c r="FBQ121" s="19"/>
      <c r="FBR121" s="197"/>
      <c r="FBS121" s="196"/>
      <c r="FBT121" s="196"/>
      <c r="FBU121" s="195"/>
      <c r="FBV121" s="196"/>
      <c r="FBW121" s="195"/>
      <c r="FBX121" s="195"/>
      <c r="FBY121" s="195"/>
      <c r="FBZ121" s="18"/>
      <c r="FCA121" s="19"/>
      <c r="FCB121" s="19"/>
      <c r="FCC121" s="19"/>
      <c r="FCD121" s="19"/>
      <c r="FCE121" s="19"/>
      <c r="FCF121" s="19"/>
      <c r="FCG121" s="19"/>
      <c r="FCH121" s="197"/>
      <c r="FCI121" s="196"/>
      <c r="FCJ121" s="196"/>
      <c r="FCK121" s="195"/>
      <c r="FCL121" s="196"/>
      <c r="FCM121" s="195"/>
      <c r="FCN121" s="195"/>
      <c r="FCO121" s="195"/>
      <c r="FCP121" s="18"/>
      <c r="FCQ121" s="19"/>
      <c r="FCR121" s="19"/>
      <c r="FCS121" s="19"/>
      <c r="FCT121" s="19"/>
      <c r="FCU121" s="19"/>
      <c r="FCV121" s="19"/>
      <c r="FCW121" s="19"/>
      <c r="FCX121" s="197"/>
      <c r="FCY121" s="196"/>
      <c r="FCZ121" s="196"/>
      <c r="FDA121" s="195"/>
      <c r="FDB121" s="196"/>
      <c r="FDC121" s="195"/>
      <c r="FDD121" s="195"/>
      <c r="FDE121" s="195"/>
      <c r="FDF121" s="18"/>
      <c r="FDG121" s="19"/>
      <c r="FDH121" s="19"/>
      <c r="FDI121" s="19"/>
      <c r="FDJ121" s="19"/>
      <c r="FDK121" s="19"/>
      <c r="FDL121" s="19"/>
      <c r="FDM121" s="19"/>
      <c r="FDN121" s="197"/>
      <c r="FDO121" s="196"/>
      <c r="FDP121" s="196"/>
      <c r="FDQ121" s="195"/>
      <c r="FDR121" s="196"/>
      <c r="FDS121" s="195"/>
      <c r="FDT121" s="195"/>
      <c r="FDU121" s="195"/>
      <c r="FDV121" s="18"/>
      <c r="FDW121" s="19"/>
      <c r="FDX121" s="19"/>
      <c r="FDY121" s="19"/>
      <c r="FDZ121" s="19"/>
      <c r="FEA121" s="19"/>
      <c r="FEB121" s="19"/>
      <c r="FEC121" s="19"/>
      <c r="FED121" s="197"/>
      <c r="FEE121" s="196"/>
      <c r="FEF121" s="196"/>
      <c r="FEG121" s="195"/>
      <c r="FEH121" s="196"/>
      <c r="FEI121" s="195"/>
      <c r="FEJ121" s="195"/>
      <c r="FEK121" s="195"/>
      <c r="FEL121" s="18"/>
      <c r="FEM121" s="19"/>
      <c r="FEN121" s="19"/>
      <c r="FEO121" s="19"/>
      <c r="FEP121" s="19"/>
      <c r="FEQ121" s="19"/>
      <c r="FER121" s="19"/>
      <c r="FES121" s="19"/>
      <c r="FET121" s="197"/>
      <c r="FEU121" s="196"/>
      <c r="FEV121" s="196"/>
      <c r="FEW121" s="195"/>
      <c r="FEX121" s="196"/>
      <c r="FEY121" s="195"/>
      <c r="FEZ121" s="195"/>
      <c r="FFA121" s="195"/>
      <c r="FFB121" s="18"/>
      <c r="FFC121" s="19"/>
      <c r="FFD121" s="19"/>
      <c r="FFE121" s="19"/>
      <c r="FFF121" s="19"/>
      <c r="FFG121" s="19"/>
      <c r="FFH121" s="19"/>
      <c r="FFI121" s="19"/>
      <c r="FFJ121" s="197"/>
      <c r="FFK121" s="196"/>
      <c r="FFL121" s="196"/>
      <c r="FFM121" s="195"/>
      <c r="FFN121" s="196"/>
      <c r="FFO121" s="195"/>
      <c r="FFP121" s="195"/>
      <c r="FFQ121" s="195"/>
      <c r="FFR121" s="18"/>
      <c r="FFS121" s="19"/>
      <c r="FFT121" s="19"/>
      <c r="FFU121" s="19"/>
      <c r="FFV121" s="19"/>
      <c r="FFW121" s="19"/>
      <c r="FFX121" s="19"/>
      <c r="FFY121" s="19"/>
      <c r="FFZ121" s="197"/>
      <c r="FGA121" s="196"/>
      <c r="FGB121" s="196"/>
      <c r="FGC121" s="195"/>
      <c r="FGD121" s="196"/>
      <c r="FGE121" s="195"/>
      <c r="FGF121" s="195"/>
      <c r="FGG121" s="195"/>
      <c r="FGH121" s="18"/>
      <c r="FGI121" s="19"/>
      <c r="FGJ121" s="19"/>
      <c r="FGK121" s="19"/>
      <c r="FGL121" s="19"/>
      <c r="FGM121" s="19"/>
      <c r="FGN121" s="19"/>
      <c r="FGO121" s="19"/>
      <c r="FGP121" s="197"/>
      <c r="FGQ121" s="196"/>
      <c r="FGR121" s="196"/>
      <c r="FGS121" s="195"/>
      <c r="FGT121" s="196"/>
      <c r="FGU121" s="195"/>
      <c r="FGV121" s="195"/>
      <c r="FGW121" s="195"/>
      <c r="FGX121" s="18"/>
      <c r="FGY121" s="19"/>
      <c r="FGZ121" s="19"/>
      <c r="FHA121" s="19"/>
      <c r="FHB121" s="19"/>
      <c r="FHC121" s="19"/>
      <c r="FHD121" s="19"/>
      <c r="FHE121" s="19"/>
      <c r="FHF121" s="197"/>
      <c r="FHG121" s="196"/>
      <c r="FHH121" s="196"/>
      <c r="FHI121" s="195"/>
      <c r="FHJ121" s="196"/>
      <c r="FHK121" s="195"/>
      <c r="FHL121" s="195"/>
      <c r="FHM121" s="195"/>
      <c r="FHN121" s="18"/>
      <c r="FHO121" s="19"/>
      <c r="FHP121" s="19"/>
      <c r="FHQ121" s="19"/>
      <c r="FHR121" s="19"/>
      <c r="FHS121" s="19"/>
      <c r="FHT121" s="19"/>
      <c r="FHU121" s="19"/>
      <c r="FHV121" s="197"/>
      <c r="FHW121" s="196"/>
      <c r="FHX121" s="196"/>
      <c r="FHY121" s="195"/>
      <c r="FHZ121" s="196"/>
      <c r="FIA121" s="195"/>
      <c r="FIB121" s="195"/>
      <c r="FIC121" s="195"/>
      <c r="FID121" s="18"/>
      <c r="FIE121" s="19"/>
      <c r="FIF121" s="19"/>
      <c r="FIG121" s="19"/>
      <c r="FIH121" s="19"/>
      <c r="FII121" s="19"/>
      <c r="FIJ121" s="19"/>
      <c r="FIK121" s="19"/>
      <c r="FIL121" s="197"/>
      <c r="FIM121" s="196"/>
      <c r="FIN121" s="196"/>
      <c r="FIO121" s="195"/>
      <c r="FIP121" s="196"/>
      <c r="FIQ121" s="195"/>
      <c r="FIR121" s="195"/>
      <c r="FIS121" s="195"/>
      <c r="FIT121" s="18"/>
      <c r="FIU121" s="19"/>
      <c r="FIV121" s="19"/>
      <c r="FIW121" s="19"/>
      <c r="FIX121" s="19"/>
      <c r="FIY121" s="19"/>
      <c r="FIZ121" s="19"/>
      <c r="FJA121" s="19"/>
      <c r="FJB121" s="197"/>
      <c r="FJC121" s="196"/>
      <c r="FJD121" s="196"/>
      <c r="FJE121" s="195"/>
      <c r="FJF121" s="196"/>
      <c r="FJG121" s="195"/>
      <c r="FJH121" s="195"/>
      <c r="FJI121" s="195"/>
      <c r="FJJ121" s="18"/>
      <c r="FJK121" s="19"/>
      <c r="FJL121" s="19"/>
      <c r="FJM121" s="19"/>
      <c r="FJN121" s="19"/>
      <c r="FJO121" s="19"/>
      <c r="FJP121" s="19"/>
      <c r="FJQ121" s="19"/>
      <c r="FJR121" s="197"/>
      <c r="FJS121" s="196"/>
      <c r="FJT121" s="196"/>
      <c r="FJU121" s="195"/>
      <c r="FJV121" s="196"/>
      <c r="FJW121" s="195"/>
      <c r="FJX121" s="195"/>
      <c r="FJY121" s="195"/>
      <c r="FJZ121" s="18"/>
      <c r="FKA121" s="19"/>
      <c r="FKB121" s="19"/>
      <c r="FKC121" s="19"/>
      <c r="FKD121" s="19"/>
      <c r="FKE121" s="19"/>
      <c r="FKF121" s="19"/>
      <c r="FKG121" s="19"/>
      <c r="FKH121" s="197"/>
      <c r="FKI121" s="196"/>
      <c r="FKJ121" s="196"/>
      <c r="FKK121" s="195"/>
      <c r="FKL121" s="196"/>
      <c r="FKM121" s="195"/>
      <c r="FKN121" s="195"/>
      <c r="FKO121" s="195"/>
      <c r="FKP121" s="18"/>
      <c r="FKQ121" s="19"/>
      <c r="FKR121" s="19"/>
      <c r="FKS121" s="19"/>
      <c r="FKT121" s="19"/>
      <c r="FKU121" s="19"/>
      <c r="FKV121" s="19"/>
      <c r="FKW121" s="19"/>
      <c r="FKX121" s="197"/>
      <c r="FKY121" s="196"/>
      <c r="FKZ121" s="196"/>
      <c r="FLA121" s="195"/>
      <c r="FLB121" s="196"/>
      <c r="FLC121" s="195"/>
      <c r="FLD121" s="195"/>
      <c r="FLE121" s="195"/>
      <c r="FLF121" s="18"/>
      <c r="FLG121" s="19"/>
      <c r="FLH121" s="19"/>
      <c r="FLI121" s="19"/>
      <c r="FLJ121" s="19"/>
      <c r="FLK121" s="19"/>
      <c r="FLL121" s="19"/>
      <c r="FLM121" s="19"/>
      <c r="FLN121" s="197"/>
      <c r="FLO121" s="196"/>
      <c r="FLP121" s="196"/>
      <c r="FLQ121" s="195"/>
      <c r="FLR121" s="196"/>
      <c r="FLS121" s="195"/>
      <c r="FLT121" s="195"/>
      <c r="FLU121" s="195"/>
      <c r="FLV121" s="18"/>
      <c r="FLW121" s="19"/>
      <c r="FLX121" s="19"/>
      <c r="FLY121" s="19"/>
      <c r="FLZ121" s="19"/>
      <c r="FMA121" s="19"/>
      <c r="FMB121" s="19"/>
      <c r="FMC121" s="19"/>
      <c r="FMD121" s="197"/>
      <c r="FME121" s="196"/>
      <c r="FMF121" s="196"/>
      <c r="FMG121" s="195"/>
      <c r="FMH121" s="196"/>
      <c r="FMI121" s="195"/>
      <c r="FMJ121" s="195"/>
      <c r="FMK121" s="195"/>
      <c r="FML121" s="18"/>
      <c r="FMM121" s="19"/>
      <c r="FMN121" s="19"/>
      <c r="FMO121" s="19"/>
      <c r="FMP121" s="19"/>
      <c r="FMQ121" s="19"/>
      <c r="FMR121" s="19"/>
      <c r="FMS121" s="19"/>
      <c r="FMT121" s="197"/>
      <c r="FMU121" s="196"/>
      <c r="FMV121" s="196"/>
      <c r="FMW121" s="195"/>
      <c r="FMX121" s="196"/>
      <c r="FMY121" s="195"/>
      <c r="FMZ121" s="195"/>
      <c r="FNA121" s="195"/>
      <c r="FNB121" s="18"/>
      <c r="FNC121" s="19"/>
      <c r="FND121" s="19"/>
      <c r="FNE121" s="19"/>
      <c r="FNF121" s="19"/>
      <c r="FNG121" s="19"/>
      <c r="FNH121" s="19"/>
      <c r="FNI121" s="19"/>
      <c r="FNJ121" s="197"/>
      <c r="FNK121" s="196"/>
      <c r="FNL121" s="196"/>
      <c r="FNM121" s="195"/>
      <c r="FNN121" s="196"/>
      <c r="FNO121" s="195"/>
      <c r="FNP121" s="195"/>
      <c r="FNQ121" s="195"/>
      <c r="FNR121" s="18"/>
      <c r="FNS121" s="19"/>
      <c r="FNT121" s="19"/>
      <c r="FNU121" s="19"/>
      <c r="FNV121" s="19"/>
      <c r="FNW121" s="19"/>
      <c r="FNX121" s="19"/>
      <c r="FNY121" s="19"/>
      <c r="FNZ121" s="197"/>
      <c r="FOA121" s="196"/>
      <c r="FOB121" s="196"/>
      <c r="FOC121" s="195"/>
      <c r="FOD121" s="196"/>
      <c r="FOE121" s="195"/>
      <c r="FOF121" s="195"/>
      <c r="FOG121" s="195"/>
      <c r="FOH121" s="18"/>
      <c r="FOI121" s="19"/>
      <c r="FOJ121" s="19"/>
      <c r="FOK121" s="19"/>
      <c r="FOL121" s="19"/>
      <c r="FOM121" s="19"/>
      <c r="FON121" s="19"/>
      <c r="FOO121" s="19"/>
      <c r="FOP121" s="197"/>
      <c r="FOQ121" s="196"/>
      <c r="FOR121" s="196"/>
      <c r="FOS121" s="195"/>
      <c r="FOT121" s="196"/>
      <c r="FOU121" s="195"/>
      <c r="FOV121" s="195"/>
      <c r="FOW121" s="195"/>
      <c r="FOX121" s="18"/>
      <c r="FOY121" s="19"/>
      <c r="FOZ121" s="19"/>
      <c r="FPA121" s="19"/>
      <c r="FPB121" s="19"/>
      <c r="FPC121" s="19"/>
      <c r="FPD121" s="19"/>
      <c r="FPE121" s="19"/>
      <c r="FPF121" s="197"/>
      <c r="FPG121" s="196"/>
      <c r="FPH121" s="196"/>
      <c r="FPI121" s="195"/>
      <c r="FPJ121" s="196"/>
      <c r="FPK121" s="195"/>
      <c r="FPL121" s="195"/>
      <c r="FPM121" s="195"/>
      <c r="FPN121" s="18"/>
      <c r="FPO121" s="19"/>
      <c r="FPP121" s="19"/>
      <c r="FPQ121" s="19"/>
      <c r="FPR121" s="19"/>
      <c r="FPS121" s="19"/>
      <c r="FPT121" s="19"/>
      <c r="FPU121" s="19"/>
      <c r="FPV121" s="197"/>
      <c r="FPW121" s="196"/>
      <c r="FPX121" s="196"/>
      <c r="FPY121" s="195"/>
      <c r="FPZ121" s="196"/>
      <c r="FQA121" s="195"/>
      <c r="FQB121" s="195"/>
      <c r="FQC121" s="195"/>
      <c r="FQD121" s="18"/>
      <c r="FQE121" s="19"/>
      <c r="FQF121" s="19"/>
      <c r="FQG121" s="19"/>
      <c r="FQH121" s="19"/>
      <c r="FQI121" s="19"/>
      <c r="FQJ121" s="19"/>
      <c r="FQK121" s="19"/>
      <c r="FQL121" s="197"/>
      <c r="FQM121" s="196"/>
      <c r="FQN121" s="196"/>
      <c r="FQO121" s="195"/>
      <c r="FQP121" s="196"/>
      <c r="FQQ121" s="195"/>
      <c r="FQR121" s="195"/>
      <c r="FQS121" s="195"/>
      <c r="FQT121" s="18"/>
      <c r="FQU121" s="19"/>
      <c r="FQV121" s="19"/>
      <c r="FQW121" s="19"/>
      <c r="FQX121" s="19"/>
      <c r="FQY121" s="19"/>
      <c r="FQZ121" s="19"/>
      <c r="FRA121" s="19"/>
      <c r="FRB121" s="197"/>
      <c r="FRC121" s="196"/>
      <c r="FRD121" s="196"/>
      <c r="FRE121" s="195"/>
      <c r="FRF121" s="196"/>
      <c r="FRG121" s="195"/>
      <c r="FRH121" s="195"/>
      <c r="FRI121" s="195"/>
      <c r="FRJ121" s="18"/>
      <c r="FRK121" s="19"/>
      <c r="FRL121" s="19"/>
      <c r="FRM121" s="19"/>
      <c r="FRN121" s="19"/>
      <c r="FRO121" s="19"/>
      <c r="FRP121" s="19"/>
      <c r="FRQ121" s="19"/>
      <c r="FRR121" s="197"/>
      <c r="FRS121" s="196"/>
      <c r="FRT121" s="196"/>
      <c r="FRU121" s="195"/>
      <c r="FRV121" s="196"/>
      <c r="FRW121" s="195"/>
      <c r="FRX121" s="195"/>
      <c r="FRY121" s="195"/>
      <c r="FRZ121" s="18"/>
      <c r="FSA121" s="19"/>
      <c r="FSB121" s="19"/>
      <c r="FSC121" s="19"/>
      <c r="FSD121" s="19"/>
      <c r="FSE121" s="19"/>
      <c r="FSF121" s="19"/>
      <c r="FSG121" s="19"/>
      <c r="FSH121" s="197"/>
      <c r="FSI121" s="196"/>
      <c r="FSJ121" s="196"/>
      <c r="FSK121" s="195"/>
      <c r="FSL121" s="196"/>
      <c r="FSM121" s="195"/>
      <c r="FSN121" s="195"/>
      <c r="FSO121" s="195"/>
      <c r="FSP121" s="18"/>
      <c r="FSQ121" s="19"/>
      <c r="FSR121" s="19"/>
      <c r="FSS121" s="19"/>
      <c r="FST121" s="19"/>
      <c r="FSU121" s="19"/>
      <c r="FSV121" s="19"/>
      <c r="FSW121" s="19"/>
      <c r="FSX121" s="197"/>
      <c r="FSY121" s="196"/>
      <c r="FSZ121" s="196"/>
      <c r="FTA121" s="195"/>
      <c r="FTB121" s="196"/>
      <c r="FTC121" s="195"/>
      <c r="FTD121" s="195"/>
      <c r="FTE121" s="195"/>
      <c r="FTF121" s="18"/>
      <c r="FTG121" s="19"/>
      <c r="FTH121" s="19"/>
      <c r="FTI121" s="19"/>
      <c r="FTJ121" s="19"/>
      <c r="FTK121" s="19"/>
      <c r="FTL121" s="19"/>
      <c r="FTM121" s="19"/>
      <c r="FTN121" s="197"/>
      <c r="FTO121" s="196"/>
      <c r="FTP121" s="196"/>
      <c r="FTQ121" s="195"/>
      <c r="FTR121" s="196"/>
      <c r="FTS121" s="195"/>
      <c r="FTT121" s="195"/>
      <c r="FTU121" s="195"/>
      <c r="FTV121" s="18"/>
      <c r="FTW121" s="19"/>
      <c r="FTX121" s="19"/>
      <c r="FTY121" s="19"/>
      <c r="FTZ121" s="19"/>
      <c r="FUA121" s="19"/>
      <c r="FUB121" s="19"/>
      <c r="FUC121" s="19"/>
      <c r="FUD121" s="197"/>
      <c r="FUE121" s="196"/>
      <c r="FUF121" s="196"/>
      <c r="FUG121" s="195"/>
      <c r="FUH121" s="196"/>
      <c r="FUI121" s="195"/>
      <c r="FUJ121" s="195"/>
      <c r="FUK121" s="195"/>
      <c r="FUL121" s="18"/>
      <c r="FUM121" s="19"/>
      <c r="FUN121" s="19"/>
      <c r="FUO121" s="19"/>
      <c r="FUP121" s="19"/>
      <c r="FUQ121" s="19"/>
      <c r="FUR121" s="19"/>
      <c r="FUS121" s="19"/>
      <c r="FUT121" s="197"/>
      <c r="FUU121" s="196"/>
      <c r="FUV121" s="196"/>
      <c r="FUW121" s="195"/>
      <c r="FUX121" s="196"/>
      <c r="FUY121" s="195"/>
      <c r="FUZ121" s="195"/>
      <c r="FVA121" s="195"/>
      <c r="FVB121" s="18"/>
      <c r="FVC121" s="19"/>
      <c r="FVD121" s="19"/>
      <c r="FVE121" s="19"/>
      <c r="FVF121" s="19"/>
      <c r="FVG121" s="19"/>
      <c r="FVH121" s="19"/>
      <c r="FVI121" s="19"/>
      <c r="FVJ121" s="197"/>
      <c r="FVK121" s="196"/>
      <c r="FVL121" s="196"/>
      <c r="FVM121" s="195"/>
      <c r="FVN121" s="196"/>
      <c r="FVO121" s="195"/>
      <c r="FVP121" s="195"/>
      <c r="FVQ121" s="195"/>
      <c r="FVR121" s="18"/>
      <c r="FVS121" s="19"/>
      <c r="FVT121" s="19"/>
      <c r="FVU121" s="19"/>
      <c r="FVV121" s="19"/>
      <c r="FVW121" s="19"/>
      <c r="FVX121" s="19"/>
      <c r="FVY121" s="19"/>
      <c r="FVZ121" s="197"/>
      <c r="FWA121" s="196"/>
      <c r="FWB121" s="196"/>
      <c r="FWC121" s="195"/>
      <c r="FWD121" s="196"/>
      <c r="FWE121" s="195"/>
      <c r="FWF121" s="195"/>
      <c r="FWG121" s="195"/>
      <c r="FWH121" s="18"/>
      <c r="FWI121" s="19"/>
      <c r="FWJ121" s="19"/>
      <c r="FWK121" s="19"/>
      <c r="FWL121" s="19"/>
      <c r="FWM121" s="19"/>
      <c r="FWN121" s="19"/>
      <c r="FWO121" s="19"/>
      <c r="FWP121" s="197"/>
      <c r="FWQ121" s="196"/>
      <c r="FWR121" s="196"/>
      <c r="FWS121" s="195"/>
      <c r="FWT121" s="196"/>
      <c r="FWU121" s="195"/>
      <c r="FWV121" s="195"/>
      <c r="FWW121" s="195"/>
      <c r="FWX121" s="18"/>
      <c r="FWY121" s="19"/>
      <c r="FWZ121" s="19"/>
      <c r="FXA121" s="19"/>
      <c r="FXB121" s="19"/>
      <c r="FXC121" s="19"/>
      <c r="FXD121" s="19"/>
      <c r="FXE121" s="19"/>
      <c r="FXF121" s="197"/>
      <c r="FXG121" s="196"/>
      <c r="FXH121" s="196"/>
      <c r="FXI121" s="195"/>
      <c r="FXJ121" s="196"/>
      <c r="FXK121" s="195"/>
      <c r="FXL121" s="195"/>
      <c r="FXM121" s="195"/>
      <c r="FXN121" s="18"/>
      <c r="FXO121" s="19"/>
      <c r="FXP121" s="19"/>
      <c r="FXQ121" s="19"/>
      <c r="FXR121" s="19"/>
      <c r="FXS121" s="19"/>
      <c r="FXT121" s="19"/>
      <c r="FXU121" s="19"/>
      <c r="FXV121" s="197"/>
      <c r="FXW121" s="196"/>
      <c r="FXX121" s="196"/>
      <c r="FXY121" s="195"/>
      <c r="FXZ121" s="196"/>
      <c r="FYA121" s="195"/>
      <c r="FYB121" s="195"/>
      <c r="FYC121" s="195"/>
      <c r="FYD121" s="18"/>
      <c r="FYE121" s="19"/>
      <c r="FYF121" s="19"/>
      <c r="FYG121" s="19"/>
      <c r="FYH121" s="19"/>
      <c r="FYI121" s="19"/>
      <c r="FYJ121" s="19"/>
      <c r="FYK121" s="19"/>
      <c r="FYL121" s="197"/>
      <c r="FYM121" s="196"/>
      <c r="FYN121" s="196"/>
      <c r="FYO121" s="195"/>
      <c r="FYP121" s="196"/>
      <c r="FYQ121" s="195"/>
      <c r="FYR121" s="195"/>
      <c r="FYS121" s="195"/>
      <c r="FYT121" s="18"/>
      <c r="FYU121" s="19"/>
      <c r="FYV121" s="19"/>
      <c r="FYW121" s="19"/>
      <c r="FYX121" s="19"/>
      <c r="FYY121" s="19"/>
      <c r="FYZ121" s="19"/>
      <c r="FZA121" s="19"/>
      <c r="FZB121" s="197"/>
      <c r="FZC121" s="196"/>
      <c r="FZD121" s="196"/>
      <c r="FZE121" s="195"/>
      <c r="FZF121" s="196"/>
      <c r="FZG121" s="195"/>
      <c r="FZH121" s="195"/>
      <c r="FZI121" s="195"/>
      <c r="FZJ121" s="18"/>
      <c r="FZK121" s="19"/>
      <c r="FZL121" s="19"/>
      <c r="FZM121" s="19"/>
      <c r="FZN121" s="19"/>
      <c r="FZO121" s="19"/>
      <c r="FZP121" s="19"/>
      <c r="FZQ121" s="19"/>
      <c r="FZR121" s="197"/>
      <c r="FZS121" s="196"/>
      <c r="FZT121" s="196"/>
      <c r="FZU121" s="195"/>
      <c r="FZV121" s="196"/>
      <c r="FZW121" s="195"/>
      <c r="FZX121" s="195"/>
      <c r="FZY121" s="195"/>
      <c r="FZZ121" s="18"/>
      <c r="GAA121" s="19"/>
      <c r="GAB121" s="19"/>
      <c r="GAC121" s="19"/>
      <c r="GAD121" s="19"/>
      <c r="GAE121" s="19"/>
      <c r="GAF121" s="19"/>
      <c r="GAG121" s="19"/>
      <c r="GAH121" s="197"/>
      <c r="GAI121" s="196"/>
      <c r="GAJ121" s="196"/>
      <c r="GAK121" s="195"/>
      <c r="GAL121" s="196"/>
      <c r="GAM121" s="195"/>
      <c r="GAN121" s="195"/>
      <c r="GAO121" s="195"/>
      <c r="GAP121" s="18"/>
      <c r="GAQ121" s="19"/>
      <c r="GAR121" s="19"/>
      <c r="GAS121" s="19"/>
      <c r="GAT121" s="19"/>
      <c r="GAU121" s="19"/>
      <c r="GAV121" s="19"/>
      <c r="GAW121" s="19"/>
      <c r="GAX121" s="197"/>
      <c r="GAY121" s="196"/>
      <c r="GAZ121" s="196"/>
      <c r="GBA121" s="195"/>
      <c r="GBB121" s="196"/>
      <c r="GBC121" s="195"/>
      <c r="GBD121" s="195"/>
      <c r="GBE121" s="195"/>
      <c r="GBF121" s="18"/>
      <c r="GBG121" s="19"/>
      <c r="GBH121" s="19"/>
      <c r="GBI121" s="19"/>
      <c r="GBJ121" s="19"/>
      <c r="GBK121" s="19"/>
      <c r="GBL121" s="19"/>
      <c r="GBM121" s="19"/>
      <c r="GBN121" s="197"/>
      <c r="GBO121" s="196"/>
      <c r="GBP121" s="196"/>
      <c r="GBQ121" s="195"/>
      <c r="GBR121" s="196"/>
      <c r="GBS121" s="195"/>
      <c r="GBT121" s="195"/>
      <c r="GBU121" s="195"/>
      <c r="GBV121" s="18"/>
      <c r="GBW121" s="19"/>
      <c r="GBX121" s="19"/>
      <c r="GBY121" s="19"/>
      <c r="GBZ121" s="19"/>
      <c r="GCA121" s="19"/>
      <c r="GCB121" s="19"/>
      <c r="GCC121" s="19"/>
      <c r="GCD121" s="197"/>
      <c r="GCE121" s="196"/>
      <c r="GCF121" s="196"/>
      <c r="GCG121" s="195"/>
      <c r="GCH121" s="196"/>
      <c r="GCI121" s="195"/>
      <c r="GCJ121" s="195"/>
      <c r="GCK121" s="195"/>
      <c r="GCL121" s="18"/>
      <c r="GCM121" s="19"/>
      <c r="GCN121" s="19"/>
      <c r="GCO121" s="19"/>
      <c r="GCP121" s="19"/>
      <c r="GCQ121" s="19"/>
      <c r="GCR121" s="19"/>
      <c r="GCS121" s="19"/>
      <c r="GCT121" s="197"/>
      <c r="GCU121" s="196"/>
      <c r="GCV121" s="196"/>
      <c r="GCW121" s="195"/>
      <c r="GCX121" s="196"/>
      <c r="GCY121" s="195"/>
      <c r="GCZ121" s="195"/>
      <c r="GDA121" s="195"/>
      <c r="GDB121" s="18"/>
      <c r="GDC121" s="19"/>
      <c r="GDD121" s="19"/>
      <c r="GDE121" s="19"/>
      <c r="GDF121" s="19"/>
      <c r="GDG121" s="19"/>
      <c r="GDH121" s="19"/>
      <c r="GDI121" s="19"/>
      <c r="GDJ121" s="197"/>
      <c r="GDK121" s="196"/>
      <c r="GDL121" s="196"/>
      <c r="GDM121" s="195"/>
      <c r="GDN121" s="196"/>
      <c r="GDO121" s="195"/>
      <c r="GDP121" s="195"/>
      <c r="GDQ121" s="195"/>
      <c r="GDR121" s="18"/>
      <c r="GDS121" s="19"/>
      <c r="GDT121" s="19"/>
      <c r="GDU121" s="19"/>
      <c r="GDV121" s="19"/>
      <c r="GDW121" s="19"/>
      <c r="GDX121" s="19"/>
      <c r="GDY121" s="19"/>
      <c r="GDZ121" s="197"/>
      <c r="GEA121" s="196"/>
      <c r="GEB121" s="196"/>
      <c r="GEC121" s="195"/>
      <c r="GED121" s="196"/>
      <c r="GEE121" s="195"/>
      <c r="GEF121" s="195"/>
      <c r="GEG121" s="195"/>
      <c r="GEH121" s="18"/>
      <c r="GEI121" s="19"/>
      <c r="GEJ121" s="19"/>
      <c r="GEK121" s="19"/>
      <c r="GEL121" s="19"/>
      <c r="GEM121" s="19"/>
      <c r="GEN121" s="19"/>
      <c r="GEO121" s="19"/>
      <c r="GEP121" s="197"/>
      <c r="GEQ121" s="196"/>
      <c r="GER121" s="196"/>
      <c r="GES121" s="195"/>
      <c r="GET121" s="196"/>
      <c r="GEU121" s="195"/>
      <c r="GEV121" s="195"/>
      <c r="GEW121" s="195"/>
      <c r="GEX121" s="18"/>
      <c r="GEY121" s="19"/>
      <c r="GEZ121" s="19"/>
      <c r="GFA121" s="19"/>
      <c r="GFB121" s="19"/>
      <c r="GFC121" s="19"/>
      <c r="GFD121" s="19"/>
      <c r="GFE121" s="19"/>
      <c r="GFF121" s="197"/>
      <c r="GFG121" s="196"/>
      <c r="GFH121" s="196"/>
      <c r="GFI121" s="195"/>
      <c r="GFJ121" s="196"/>
      <c r="GFK121" s="195"/>
      <c r="GFL121" s="195"/>
      <c r="GFM121" s="195"/>
      <c r="GFN121" s="18"/>
      <c r="GFO121" s="19"/>
      <c r="GFP121" s="19"/>
      <c r="GFQ121" s="19"/>
      <c r="GFR121" s="19"/>
      <c r="GFS121" s="19"/>
      <c r="GFT121" s="19"/>
      <c r="GFU121" s="19"/>
      <c r="GFV121" s="197"/>
      <c r="GFW121" s="196"/>
      <c r="GFX121" s="196"/>
      <c r="GFY121" s="195"/>
      <c r="GFZ121" s="196"/>
      <c r="GGA121" s="195"/>
      <c r="GGB121" s="195"/>
      <c r="GGC121" s="195"/>
      <c r="GGD121" s="18"/>
      <c r="GGE121" s="19"/>
      <c r="GGF121" s="19"/>
      <c r="GGG121" s="19"/>
      <c r="GGH121" s="19"/>
      <c r="GGI121" s="19"/>
      <c r="GGJ121" s="19"/>
      <c r="GGK121" s="19"/>
      <c r="GGL121" s="197"/>
      <c r="GGM121" s="196"/>
      <c r="GGN121" s="196"/>
      <c r="GGO121" s="195"/>
      <c r="GGP121" s="196"/>
      <c r="GGQ121" s="195"/>
      <c r="GGR121" s="195"/>
      <c r="GGS121" s="195"/>
      <c r="GGT121" s="18"/>
      <c r="GGU121" s="19"/>
      <c r="GGV121" s="19"/>
      <c r="GGW121" s="19"/>
      <c r="GGX121" s="19"/>
      <c r="GGY121" s="19"/>
      <c r="GGZ121" s="19"/>
      <c r="GHA121" s="19"/>
      <c r="GHB121" s="197"/>
      <c r="GHC121" s="196"/>
      <c r="GHD121" s="196"/>
      <c r="GHE121" s="195"/>
      <c r="GHF121" s="196"/>
      <c r="GHG121" s="195"/>
      <c r="GHH121" s="195"/>
      <c r="GHI121" s="195"/>
      <c r="GHJ121" s="18"/>
      <c r="GHK121" s="19"/>
      <c r="GHL121" s="19"/>
      <c r="GHM121" s="19"/>
      <c r="GHN121" s="19"/>
      <c r="GHO121" s="19"/>
      <c r="GHP121" s="19"/>
      <c r="GHQ121" s="19"/>
      <c r="GHR121" s="197"/>
      <c r="GHS121" s="196"/>
      <c r="GHT121" s="196"/>
      <c r="GHU121" s="195"/>
      <c r="GHV121" s="196"/>
      <c r="GHW121" s="195"/>
      <c r="GHX121" s="195"/>
      <c r="GHY121" s="195"/>
      <c r="GHZ121" s="18"/>
      <c r="GIA121" s="19"/>
      <c r="GIB121" s="19"/>
      <c r="GIC121" s="19"/>
      <c r="GID121" s="19"/>
      <c r="GIE121" s="19"/>
      <c r="GIF121" s="19"/>
      <c r="GIG121" s="19"/>
      <c r="GIH121" s="197"/>
      <c r="GII121" s="196"/>
      <c r="GIJ121" s="196"/>
      <c r="GIK121" s="195"/>
      <c r="GIL121" s="196"/>
      <c r="GIM121" s="195"/>
      <c r="GIN121" s="195"/>
      <c r="GIO121" s="195"/>
      <c r="GIP121" s="18"/>
      <c r="GIQ121" s="19"/>
      <c r="GIR121" s="19"/>
      <c r="GIS121" s="19"/>
      <c r="GIT121" s="19"/>
      <c r="GIU121" s="19"/>
      <c r="GIV121" s="19"/>
      <c r="GIW121" s="19"/>
      <c r="GIX121" s="197"/>
      <c r="GIY121" s="196"/>
      <c r="GIZ121" s="196"/>
      <c r="GJA121" s="195"/>
      <c r="GJB121" s="196"/>
      <c r="GJC121" s="195"/>
      <c r="GJD121" s="195"/>
      <c r="GJE121" s="195"/>
      <c r="GJF121" s="18"/>
      <c r="GJG121" s="19"/>
      <c r="GJH121" s="19"/>
      <c r="GJI121" s="19"/>
      <c r="GJJ121" s="19"/>
      <c r="GJK121" s="19"/>
      <c r="GJL121" s="19"/>
      <c r="GJM121" s="19"/>
      <c r="GJN121" s="197"/>
      <c r="GJO121" s="196"/>
      <c r="GJP121" s="196"/>
      <c r="GJQ121" s="195"/>
      <c r="GJR121" s="196"/>
      <c r="GJS121" s="195"/>
      <c r="GJT121" s="195"/>
      <c r="GJU121" s="195"/>
      <c r="GJV121" s="18"/>
      <c r="GJW121" s="19"/>
      <c r="GJX121" s="19"/>
      <c r="GJY121" s="19"/>
      <c r="GJZ121" s="19"/>
      <c r="GKA121" s="19"/>
      <c r="GKB121" s="19"/>
      <c r="GKC121" s="19"/>
      <c r="GKD121" s="197"/>
      <c r="GKE121" s="196"/>
      <c r="GKF121" s="196"/>
      <c r="GKG121" s="195"/>
      <c r="GKH121" s="196"/>
      <c r="GKI121" s="195"/>
      <c r="GKJ121" s="195"/>
      <c r="GKK121" s="195"/>
      <c r="GKL121" s="18"/>
      <c r="GKM121" s="19"/>
      <c r="GKN121" s="19"/>
      <c r="GKO121" s="19"/>
      <c r="GKP121" s="19"/>
      <c r="GKQ121" s="19"/>
      <c r="GKR121" s="19"/>
      <c r="GKS121" s="19"/>
      <c r="GKT121" s="197"/>
      <c r="GKU121" s="196"/>
      <c r="GKV121" s="196"/>
      <c r="GKW121" s="195"/>
      <c r="GKX121" s="196"/>
      <c r="GKY121" s="195"/>
      <c r="GKZ121" s="195"/>
      <c r="GLA121" s="195"/>
      <c r="GLB121" s="18"/>
      <c r="GLC121" s="19"/>
      <c r="GLD121" s="19"/>
      <c r="GLE121" s="19"/>
      <c r="GLF121" s="19"/>
      <c r="GLG121" s="19"/>
      <c r="GLH121" s="19"/>
      <c r="GLI121" s="19"/>
      <c r="GLJ121" s="197"/>
      <c r="GLK121" s="196"/>
      <c r="GLL121" s="196"/>
      <c r="GLM121" s="195"/>
      <c r="GLN121" s="196"/>
      <c r="GLO121" s="195"/>
      <c r="GLP121" s="195"/>
      <c r="GLQ121" s="195"/>
      <c r="GLR121" s="18"/>
      <c r="GLS121" s="19"/>
      <c r="GLT121" s="19"/>
      <c r="GLU121" s="19"/>
      <c r="GLV121" s="19"/>
      <c r="GLW121" s="19"/>
      <c r="GLX121" s="19"/>
      <c r="GLY121" s="19"/>
      <c r="GLZ121" s="197"/>
      <c r="GMA121" s="196"/>
      <c r="GMB121" s="196"/>
      <c r="GMC121" s="195"/>
      <c r="GMD121" s="196"/>
      <c r="GME121" s="195"/>
      <c r="GMF121" s="195"/>
      <c r="GMG121" s="195"/>
      <c r="GMH121" s="18"/>
      <c r="GMI121" s="19"/>
      <c r="GMJ121" s="19"/>
      <c r="GMK121" s="19"/>
      <c r="GML121" s="19"/>
      <c r="GMM121" s="19"/>
      <c r="GMN121" s="19"/>
      <c r="GMO121" s="19"/>
      <c r="GMP121" s="197"/>
      <c r="GMQ121" s="196"/>
      <c r="GMR121" s="196"/>
      <c r="GMS121" s="195"/>
      <c r="GMT121" s="196"/>
      <c r="GMU121" s="195"/>
      <c r="GMV121" s="195"/>
      <c r="GMW121" s="195"/>
      <c r="GMX121" s="18"/>
      <c r="GMY121" s="19"/>
      <c r="GMZ121" s="19"/>
      <c r="GNA121" s="19"/>
      <c r="GNB121" s="19"/>
      <c r="GNC121" s="19"/>
      <c r="GND121" s="19"/>
      <c r="GNE121" s="19"/>
      <c r="GNF121" s="197"/>
      <c r="GNG121" s="196"/>
      <c r="GNH121" s="196"/>
      <c r="GNI121" s="195"/>
      <c r="GNJ121" s="196"/>
      <c r="GNK121" s="195"/>
      <c r="GNL121" s="195"/>
      <c r="GNM121" s="195"/>
      <c r="GNN121" s="18"/>
      <c r="GNO121" s="19"/>
      <c r="GNP121" s="19"/>
      <c r="GNQ121" s="19"/>
      <c r="GNR121" s="19"/>
      <c r="GNS121" s="19"/>
      <c r="GNT121" s="19"/>
      <c r="GNU121" s="19"/>
      <c r="GNV121" s="197"/>
      <c r="GNW121" s="196"/>
      <c r="GNX121" s="196"/>
      <c r="GNY121" s="195"/>
      <c r="GNZ121" s="196"/>
      <c r="GOA121" s="195"/>
      <c r="GOB121" s="195"/>
      <c r="GOC121" s="195"/>
      <c r="GOD121" s="18"/>
      <c r="GOE121" s="19"/>
      <c r="GOF121" s="19"/>
      <c r="GOG121" s="19"/>
      <c r="GOH121" s="19"/>
      <c r="GOI121" s="19"/>
      <c r="GOJ121" s="19"/>
      <c r="GOK121" s="19"/>
      <c r="GOL121" s="197"/>
      <c r="GOM121" s="196"/>
      <c r="GON121" s="196"/>
      <c r="GOO121" s="195"/>
      <c r="GOP121" s="196"/>
      <c r="GOQ121" s="195"/>
      <c r="GOR121" s="195"/>
      <c r="GOS121" s="195"/>
      <c r="GOT121" s="18"/>
      <c r="GOU121" s="19"/>
      <c r="GOV121" s="19"/>
      <c r="GOW121" s="19"/>
      <c r="GOX121" s="19"/>
      <c r="GOY121" s="19"/>
      <c r="GOZ121" s="19"/>
      <c r="GPA121" s="19"/>
      <c r="GPB121" s="197"/>
      <c r="GPC121" s="196"/>
      <c r="GPD121" s="196"/>
      <c r="GPE121" s="195"/>
      <c r="GPF121" s="196"/>
      <c r="GPG121" s="195"/>
      <c r="GPH121" s="195"/>
      <c r="GPI121" s="195"/>
      <c r="GPJ121" s="18"/>
      <c r="GPK121" s="19"/>
      <c r="GPL121" s="19"/>
      <c r="GPM121" s="19"/>
      <c r="GPN121" s="19"/>
      <c r="GPO121" s="19"/>
      <c r="GPP121" s="19"/>
      <c r="GPQ121" s="19"/>
      <c r="GPR121" s="197"/>
      <c r="GPS121" s="196"/>
      <c r="GPT121" s="196"/>
      <c r="GPU121" s="195"/>
      <c r="GPV121" s="196"/>
      <c r="GPW121" s="195"/>
      <c r="GPX121" s="195"/>
      <c r="GPY121" s="195"/>
      <c r="GPZ121" s="18"/>
      <c r="GQA121" s="19"/>
      <c r="GQB121" s="19"/>
      <c r="GQC121" s="19"/>
      <c r="GQD121" s="19"/>
      <c r="GQE121" s="19"/>
      <c r="GQF121" s="19"/>
      <c r="GQG121" s="19"/>
      <c r="GQH121" s="197"/>
      <c r="GQI121" s="196"/>
      <c r="GQJ121" s="196"/>
      <c r="GQK121" s="195"/>
      <c r="GQL121" s="196"/>
      <c r="GQM121" s="195"/>
      <c r="GQN121" s="195"/>
      <c r="GQO121" s="195"/>
      <c r="GQP121" s="18"/>
      <c r="GQQ121" s="19"/>
      <c r="GQR121" s="19"/>
      <c r="GQS121" s="19"/>
      <c r="GQT121" s="19"/>
      <c r="GQU121" s="19"/>
      <c r="GQV121" s="19"/>
      <c r="GQW121" s="19"/>
      <c r="GQX121" s="197"/>
      <c r="GQY121" s="196"/>
      <c r="GQZ121" s="196"/>
      <c r="GRA121" s="195"/>
      <c r="GRB121" s="196"/>
      <c r="GRC121" s="195"/>
      <c r="GRD121" s="195"/>
      <c r="GRE121" s="195"/>
      <c r="GRF121" s="18"/>
      <c r="GRG121" s="19"/>
      <c r="GRH121" s="19"/>
      <c r="GRI121" s="19"/>
      <c r="GRJ121" s="19"/>
      <c r="GRK121" s="19"/>
      <c r="GRL121" s="19"/>
      <c r="GRM121" s="19"/>
      <c r="GRN121" s="197"/>
      <c r="GRO121" s="196"/>
      <c r="GRP121" s="196"/>
      <c r="GRQ121" s="195"/>
      <c r="GRR121" s="196"/>
      <c r="GRS121" s="195"/>
      <c r="GRT121" s="195"/>
      <c r="GRU121" s="195"/>
      <c r="GRV121" s="18"/>
      <c r="GRW121" s="19"/>
      <c r="GRX121" s="19"/>
      <c r="GRY121" s="19"/>
      <c r="GRZ121" s="19"/>
      <c r="GSA121" s="19"/>
      <c r="GSB121" s="19"/>
      <c r="GSC121" s="19"/>
      <c r="GSD121" s="197"/>
      <c r="GSE121" s="196"/>
      <c r="GSF121" s="196"/>
      <c r="GSG121" s="195"/>
      <c r="GSH121" s="196"/>
      <c r="GSI121" s="195"/>
      <c r="GSJ121" s="195"/>
      <c r="GSK121" s="195"/>
      <c r="GSL121" s="18"/>
      <c r="GSM121" s="19"/>
      <c r="GSN121" s="19"/>
      <c r="GSO121" s="19"/>
      <c r="GSP121" s="19"/>
      <c r="GSQ121" s="19"/>
      <c r="GSR121" s="19"/>
      <c r="GSS121" s="19"/>
      <c r="GST121" s="197"/>
      <c r="GSU121" s="196"/>
      <c r="GSV121" s="196"/>
      <c r="GSW121" s="195"/>
      <c r="GSX121" s="196"/>
      <c r="GSY121" s="195"/>
      <c r="GSZ121" s="195"/>
      <c r="GTA121" s="195"/>
      <c r="GTB121" s="18"/>
      <c r="GTC121" s="19"/>
      <c r="GTD121" s="19"/>
      <c r="GTE121" s="19"/>
      <c r="GTF121" s="19"/>
      <c r="GTG121" s="19"/>
      <c r="GTH121" s="19"/>
      <c r="GTI121" s="19"/>
      <c r="GTJ121" s="197"/>
      <c r="GTK121" s="196"/>
      <c r="GTL121" s="196"/>
      <c r="GTM121" s="195"/>
      <c r="GTN121" s="196"/>
      <c r="GTO121" s="195"/>
      <c r="GTP121" s="195"/>
      <c r="GTQ121" s="195"/>
      <c r="GTR121" s="18"/>
      <c r="GTS121" s="19"/>
      <c r="GTT121" s="19"/>
      <c r="GTU121" s="19"/>
      <c r="GTV121" s="19"/>
      <c r="GTW121" s="19"/>
      <c r="GTX121" s="19"/>
      <c r="GTY121" s="19"/>
      <c r="GTZ121" s="197"/>
      <c r="GUA121" s="196"/>
      <c r="GUB121" s="196"/>
      <c r="GUC121" s="195"/>
      <c r="GUD121" s="196"/>
      <c r="GUE121" s="195"/>
      <c r="GUF121" s="195"/>
      <c r="GUG121" s="195"/>
      <c r="GUH121" s="18"/>
      <c r="GUI121" s="19"/>
      <c r="GUJ121" s="19"/>
      <c r="GUK121" s="19"/>
      <c r="GUL121" s="19"/>
      <c r="GUM121" s="19"/>
      <c r="GUN121" s="19"/>
      <c r="GUO121" s="19"/>
      <c r="GUP121" s="197"/>
      <c r="GUQ121" s="196"/>
      <c r="GUR121" s="196"/>
      <c r="GUS121" s="195"/>
      <c r="GUT121" s="196"/>
      <c r="GUU121" s="195"/>
      <c r="GUV121" s="195"/>
      <c r="GUW121" s="195"/>
      <c r="GUX121" s="18"/>
      <c r="GUY121" s="19"/>
      <c r="GUZ121" s="19"/>
      <c r="GVA121" s="19"/>
      <c r="GVB121" s="19"/>
      <c r="GVC121" s="19"/>
      <c r="GVD121" s="19"/>
      <c r="GVE121" s="19"/>
      <c r="GVF121" s="197"/>
      <c r="GVG121" s="196"/>
      <c r="GVH121" s="196"/>
      <c r="GVI121" s="195"/>
      <c r="GVJ121" s="196"/>
      <c r="GVK121" s="195"/>
      <c r="GVL121" s="195"/>
      <c r="GVM121" s="195"/>
      <c r="GVN121" s="18"/>
      <c r="GVO121" s="19"/>
      <c r="GVP121" s="19"/>
      <c r="GVQ121" s="19"/>
      <c r="GVR121" s="19"/>
      <c r="GVS121" s="19"/>
      <c r="GVT121" s="19"/>
      <c r="GVU121" s="19"/>
      <c r="GVV121" s="197"/>
      <c r="GVW121" s="196"/>
      <c r="GVX121" s="196"/>
      <c r="GVY121" s="195"/>
      <c r="GVZ121" s="196"/>
      <c r="GWA121" s="195"/>
      <c r="GWB121" s="195"/>
      <c r="GWC121" s="195"/>
      <c r="GWD121" s="18"/>
      <c r="GWE121" s="19"/>
      <c r="GWF121" s="19"/>
      <c r="GWG121" s="19"/>
      <c r="GWH121" s="19"/>
      <c r="GWI121" s="19"/>
      <c r="GWJ121" s="19"/>
      <c r="GWK121" s="19"/>
      <c r="GWL121" s="197"/>
      <c r="GWM121" s="196"/>
      <c r="GWN121" s="196"/>
      <c r="GWO121" s="195"/>
      <c r="GWP121" s="196"/>
      <c r="GWQ121" s="195"/>
      <c r="GWR121" s="195"/>
      <c r="GWS121" s="195"/>
      <c r="GWT121" s="18"/>
      <c r="GWU121" s="19"/>
      <c r="GWV121" s="19"/>
      <c r="GWW121" s="19"/>
      <c r="GWX121" s="19"/>
      <c r="GWY121" s="19"/>
      <c r="GWZ121" s="19"/>
      <c r="GXA121" s="19"/>
      <c r="GXB121" s="197"/>
      <c r="GXC121" s="196"/>
      <c r="GXD121" s="196"/>
      <c r="GXE121" s="195"/>
      <c r="GXF121" s="196"/>
      <c r="GXG121" s="195"/>
      <c r="GXH121" s="195"/>
      <c r="GXI121" s="195"/>
      <c r="GXJ121" s="18"/>
      <c r="GXK121" s="19"/>
      <c r="GXL121" s="19"/>
      <c r="GXM121" s="19"/>
      <c r="GXN121" s="19"/>
      <c r="GXO121" s="19"/>
      <c r="GXP121" s="19"/>
      <c r="GXQ121" s="19"/>
      <c r="GXR121" s="197"/>
      <c r="GXS121" s="196"/>
      <c r="GXT121" s="196"/>
      <c r="GXU121" s="195"/>
      <c r="GXV121" s="196"/>
      <c r="GXW121" s="195"/>
      <c r="GXX121" s="195"/>
      <c r="GXY121" s="195"/>
      <c r="GXZ121" s="18"/>
      <c r="GYA121" s="19"/>
      <c r="GYB121" s="19"/>
      <c r="GYC121" s="19"/>
      <c r="GYD121" s="19"/>
      <c r="GYE121" s="19"/>
      <c r="GYF121" s="19"/>
      <c r="GYG121" s="19"/>
      <c r="GYH121" s="197"/>
      <c r="GYI121" s="196"/>
      <c r="GYJ121" s="196"/>
      <c r="GYK121" s="195"/>
      <c r="GYL121" s="196"/>
      <c r="GYM121" s="195"/>
      <c r="GYN121" s="195"/>
      <c r="GYO121" s="195"/>
      <c r="GYP121" s="18"/>
      <c r="GYQ121" s="19"/>
      <c r="GYR121" s="19"/>
      <c r="GYS121" s="19"/>
      <c r="GYT121" s="19"/>
      <c r="GYU121" s="19"/>
      <c r="GYV121" s="19"/>
      <c r="GYW121" s="19"/>
      <c r="GYX121" s="197"/>
      <c r="GYY121" s="196"/>
      <c r="GYZ121" s="196"/>
      <c r="GZA121" s="195"/>
      <c r="GZB121" s="196"/>
      <c r="GZC121" s="195"/>
      <c r="GZD121" s="195"/>
      <c r="GZE121" s="195"/>
      <c r="GZF121" s="18"/>
      <c r="GZG121" s="19"/>
      <c r="GZH121" s="19"/>
      <c r="GZI121" s="19"/>
      <c r="GZJ121" s="19"/>
      <c r="GZK121" s="19"/>
      <c r="GZL121" s="19"/>
      <c r="GZM121" s="19"/>
      <c r="GZN121" s="197"/>
      <c r="GZO121" s="196"/>
      <c r="GZP121" s="196"/>
      <c r="GZQ121" s="195"/>
      <c r="GZR121" s="196"/>
      <c r="GZS121" s="195"/>
      <c r="GZT121" s="195"/>
      <c r="GZU121" s="195"/>
      <c r="GZV121" s="18"/>
      <c r="GZW121" s="19"/>
      <c r="GZX121" s="19"/>
      <c r="GZY121" s="19"/>
      <c r="GZZ121" s="19"/>
      <c r="HAA121" s="19"/>
      <c r="HAB121" s="19"/>
      <c r="HAC121" s="19"/>
      <c r="HAD121" s="197"/>
      <c r="HAE121" s="196"/>
      <c r="HAF121" s="196"/>
      <c r="HAG121" s="195"/>
      <c r="HAH121" s="196"/>
      <c r="HAI121" s="195"/>
      <c r="HAJ121" s="195"/>
      <c r="HAK121" s="195"/>
      <c r="HAL121" s="18"/>
      <c r="HAM121" s="19"/>
      <c r="HAN121" s="19"/>
      <c r="HAO121" s="19"/>
      <c r="HAP121" s="19"/>
      <c r="HAQ121" s="19"/>
      <c r="HAR121" s="19"/>
      <c r="HAS121" s="19"/>
      <c r="HAT121" s="197"/>
      <c r="HAU121" s="196"/>
      <c r="HAV121" s="196"/>
      <c r="HAW121" s="195"/>
      <c r="HAX121" s="196"/>
      <c r="HAY121" s="195"/>
      <c r="HAZ121" s="195"/>
      <c r="HBA121" s="195"/>
      <c r="HBB121" s="18"/>
      <c r="HBC121" s="19"/>
      <c r="HBD121" s="19"/>
      <c r="HBE121" s="19"/>
      <c r="HBF121" s="19"/>
      <c r="HBG121" s="19"/>
      <c r="HBH121" s="19"/>
      <c r="HBI121" s="19"/>
      <c r="HBJ121" s="197"/>
      <c r="HBK121" s="196"/>
      <c r="HBL121" s="196"/>
      <c r="HBM121" s="195"/>
      <c r="HBN121" s="196"/>
      <c r="HBO121" s="195"/>
      <c r="HBP121" s="195"/>
      <c r="HBQ121" s="195"/>
      <c r="HBR121" s="18"/>
      <c r="HBS121" s="19"/>
      <c r="HBT121" s="19"/>
      <c r="HBU121" s="19"/>
      <c r="HBV121" s="19"/>
      <c r="HBW121" s="19"/>
      <c r="HBX121" s="19"/>
      <c r="HBY121" s="19"/>
      <c r="HBZ121" s="197"/>
      <c r="HCA121" s="196"/>
      <c r="HCB121" s="196"/>
      <c r="HCC121" s="195"/>
      <c r="HCD121" s="196"/>
      <c r="HCE121" s="195"/>
      <c r="HCF121" s="195"/>
      <c r="HCG121" s="195"/>
      <c r="HCH121" s="18"/>
      <c r="HCI121" s="19"/>
      <c r="HCJ121" s="19"/>
      <c r="HCK121" s="19"/>
      <c r="HCL121" s="19"/>
      <c r="HCM121" s="19"/>
      <c r="HCN121" s="19"/>
      <c r="HCO121" s="19"/>
      <c r="HCP121" s="197"/>
      <c r="HCQ121" s="196"/>
      <c r="HCR121" s="196"/>
      <c r="HCS121" s="195"/>
      <c r="HCT121" s="196"/>
      <c r="HCU121" s="195"/>
      <c r="HCV121" s="195"/>
      <c r="HCW121" s="195"/>
      <c r="HCX121" s="18"/>
      <c r="HCY121" s="19"/>
      <c r="HCZ121" s="19"/>
      <c r="HDA121" s="19"/>
      <c r="HDB121" s="19"/>
      <c r="HDC121" s="19"/>
      <c r="HDD121" s="19"/>
      <c r="HDE121" s="19"/>
      <c r="HDF121" s="197"/>
      <c r="HDG121" s="196"/>
      <c r="HDH121" s="196"/>
      <c r="HDI121" s="195"/>
      <c r="HDJ121" s="196"/>
      <c r="HDK121" s="195"/>
      <c r="HDL121" s="195"/>
      <c r="HDM121" s="195"/>
      <c r="HDN121" s="18"/>
      <c r="HDO121" s="19"/>
      <c r="HDP121" s="19"/>
      <c r="HDQ121" s="19"/>
      <c r="HDR121" s="19"/>
      <c r="HDS121" s="19"/>
      <c r="HDT121" s="19"/>
      <c r="HDU121" s="19"/>
      <c r="HDV121" s="197"/>
      <c r="HDW121" s="196"/>
      <c r="HDX121" s="196"/>
      <c r="HDY121" s="195"/>
      <c r="HDZ121" s="196"/>
      <c r="HEA121" s="195"/>
      <c r="HEB121" s="195"/>
      <c r="HEC121" s="195"/>
      <c r="HED121" s="18"/>
      <c r="HEE121" s="19"/>
      <c r="HEF121" s="19"/>
      <c r="HEG121" s="19"/>
      <c r="HEH121" s="19"/>
      <c r="HEI121" s="19"/>
      <c r="HEJ121" s="19"/>
      <c r="HEK121" s="19"/>
      <c r="HEL121" s="197"/>
      <c r="HEM121" s="196"/>
      <c r="HEN121" s="196"/>
      <c r="HEO121" s="195"/>
      <c r="HEP121" s="196"/>
      <c r="HEQ121" s="195"/>
      <c r="HER121" s="195"/>
      <c r="HES121" s="195"/>
      <c r="HET121" s="18"/>
      <c r="HEU121" s="19"/>
      <c r="HEV121" s="19"/>
      <c r="HEW121" s="19"/>
      <c r="HEX121" s="19"/>
      <c r="HEY121" s="19"/>
      <c r="HEZ121" s="19"/>
      <c r="HFA121" s="19"/>
      <c r="HFB121" s="197"/>
      <c r="HFC121" s="196"/>
      <c r="HFD121" s="196"/>
      <c r="HFE121" s="195"/>
      <c r="HFF121" s="196"/>
      <c r="HFG121" s="195"/>
      <c r="HFH121" s="195"/>
      <c r="HFI121" s="195"/>
      <c r="HFJ121" s="18"/>
      <c r="HFK121" s="19"/>
      <c r="HFL121" s="19"/>
      <c r="HFM121" s="19"/>
      <c r="HFN121" s="19"/>
      <c r="HFO121" s="19"/>
      <c r="HFP121" s="19"/>
      <c r="HFQ121" s="19"/>
      <c r="HFR121" s="197"/>
      <c r="HFS121" s="196"/>
      <c r="HFT121" s="196"/>
      <c r="HFU121" s="195"/>
      <c r="HFV121" s="196"/>
      <c r="HFW121" s="195"/>
      <c r="HFX121" s="195"/>
      <c r="HFY121" s="195"/>
      <c r="HFZ121" s="18"/>
      <c r="HGA121" s="19"/>
      <c r="HGB121" s="19"/>
      <c r="HGC121" s="19"/>
      <c r="HGD121" s="19"/>
      <c r="HGE121" s="19"/>
      <c r="HGF121" s="19"/>
      <c r="HGG121" s="19"/>
      <c r="HGH121" s="197"/>
      <c r="HGI121" s="196"/>
      <c r="HGJ121" s="196"/>
      <c r="HGK121" s="195"/>
      <c r="HGL121" s="196"/>
      <c r="HGM121" s="195"/>
      <c r="HGN121" s="195"/>
      <c r="HGO121" s="195"/>
      <c r="HGP121" s="18"/>
      <c r="HGQ121" s="19"/>
      <c r="HGR121" s="19"/>
      <c r="HGS121" s="19"/>
      <c r="HGT121" s="19"/>
      <c r="HGU121" s="19"/>
      <c r="HGV121" s="19"/>
      <c r="HGW121" s="19"/>
      <c r="HGX121" s="197"/>
      <c r="HGY121" s="196"/>
      <c r="HGZ121" s="196"/>
      <c r="HHA121" s="195"/>
      <c r="HHB121" s="196"/>
      <c r="HHC121" s="195"/>
      <c r="HHD121" s="195"/>
      <c r="HHE121" s="195"/>
      <c r="HHF121" s="18"/>
      <c r="HHG121" s="19"/>
      <c r="HHH121" s="19"/>
      <c r="HHI121" s="19"/>
      <c r="HHJ121" s="19"/>
      <c r="HHK121" s="19"/>
      <c r="HHL121" s="19"/>
      <c r="HHM121" s="19"/>
      <c r="HHN121" s="197"/>
      <c r="HHO121" s="196"/>
      <c r="HHP121" s="196"/>
      <c r="HHQ121" s="195"/>
      <c r="HHR121" s="196"/>
      <c r="HHS121" s="195"/>
      <c r="HHT121" s="195"/>
      <c r="HHU121" s="195"/>
      <c r="HHV121" s="18"/>
      <c r="HHW121" s="19"/>
      <c r="HHX121" s="19"/>
      <c r="HHY121" s="19"/>
      <c r="HHZ121" s="19"/>
      <c r="HIA121" s="19"/>
      <c r="HIB121" s="19"/>
      <c r="HIC121" s="19"/>
      <c r="HID121" s="197"/>
      <c r="HIE121" s="196"/>
      <c r="HIF121" s="196"/>
      <c r="HIG121" s="195"/>
      <c r="HIH121" s="196"/>
      <c r="HII121" s="195"/>
      <c r="HIJ121" s="195"/>
      <c r="HIK121" s="195"/>
      <c r="HIL121" s="18"/>
      <c r="HIM121" s="19"/>
      <c r="HIN121" s="19"/>
      <c r="HIO121" s="19"/>
      <c r="HIP121" s="19"/>
      <c r="HIQ121" s="19"/>
      <c r="HIR121" s="19"/>
      <c r="HIS121" s="19"/>
      <c r="HIT121" s="197"/>
      <c r="HIU121" s="196"/>
      <c r="HIV121" s="196"/>
      <c r="HIW121" s="195"/>
      <c r="HIX121" s="196"/>
      <c r="HIY121" s="195"/>
      <c r="HIZ121" s="195"/>
      <c r="HJA121" s="195"/>
      <c r="HJB121" s="18"/>
      <c r="HJC121" s="19"/>
      <c r="HJD121" s="19"/>
      <c r="HJE121" s="19"/>
      <c r="HJF121" s="19"/>
      <c r="HJG121" s="19"/>
      <c r="HJH121" s="19"/>
      <c r="HJI121" s="19"/>
      <c r="HJJ121" s="197"/>
      <c r="HJK121" s="196"/>
      <c r="HJL121" s="196"/>
      <c r="HJM121" s="195"/>
      <c r="HJN121" s="196"/>
      <c r="HJO121" s="195"/>
      <c r="HJP121" s="195"/>
      <c r="HJQ121" s="195"/>
      <c r="HJR121" s="18"/>
      <c r="HJS121" s="19"/>
      <c r="HJT121" s="19"/>
      <c r="HJU121" s="19"/>
      <c r="HJV121" s="19"/>
      <c r="HJW121" s="19"/>
      <c r="HJX121" s="19"/>
      <c r="HJY121" s="19"/>
      <c r="HJZ121" s="197"/>
      <c r="HKA121" s="196"/>
      <c r="HKB121" s="196"/>
      <c r="HKC121" s="195"/>
      <c r="HKD121" s="196"/>
      <c r="HKE121" s="195"/>
      <c r="HKF121" s="195"/>
      <c r="HKG121" s="195"/>
      <c r="HKH121" s="18"/>
      <c r="HKI121" s="19"/>
      <c r="HKJ121" s="19"/>
      <c r="HKK121" s="19"/>
      <c r="HKL121" s="19"/>
      <c r="HKM121" s="19"/>
      <c r="HKN121" s="19"/>
      <c r="HKO121" s="19"/>
      <c r="HKP121" s="197"/>
      <c r="HKQ121" s="196"/>
      <c r="HKR121" s="196"/>
      <c r="HKS121" s="195"/>
      <c r="HKT121" s="196"/>
      <c r="HKU121" s="195"/>
      <c r="HKV121" s="195"/>
      <c r="HKW121" s="195"/>
      <c r="HKX121" s="18"/>
      <c r="HKY121" s="19"/>
      <c r="HKZ121" s="19"/>
      <c r="HLA121" s="19"/>
      <c r="HLB121" s="19"/>
      <c r="HLC121" s="19"/>
      <c r="HLD121" s="19"/>
      <c r="HLE121" s="19"/>
      <c r="HLF121" s="197"/>
      <c r="HLG121" s="196"/>
      <c r="HLH121" s="196"/>
      <c r="HLI121" s="195"/>
      <c r="HLJ121" s="196"/>
      <c r="HLK121" s="195"/>
      <c r="HLL121" s="195"/>
      <c r="HLM121" s="195"/>
      <c r="HLN121" s="18"/>
      <c r="HLO121" s="19"/>
      <c r="HLP121" s="19"/>
      <c r="HLQ121" s="19"/>
      <c r="HLR121" s="19"/>
      <c r="HLS121" s="19"/>
      <c r="HLT121" s="19"/>
      <c r="HLU121" s="19"/>
      <c r="HLV121" s="197"/>
      <c r="HLW121" s="196"/>
      <c r="HLX121" s="196"/>
      <c r="HLY121" s="195"/>
      <c r="HLZ121" s="196"/>
      <c r="HMA121" s="195"/>
      <c r="HMB121" s="195"/>
      <c r="HMC121" s="195"/>
      <c r="HMD121" s="18"/>
      <c r="HME121" s="19"/>
      <c r="HMF121" s="19"/>
      <c r="HMG121" s="19"/>
      <c r="HMH121" s="19"/>
      <c r="HMI121" s="19"/>
      <c r="HMJ121" s="19"/>
      <c r="HMK121" s="19"/>
      <c r="HML121" s="197"/>
      <c r="HMM121" s="196"/>
      <c r="HMN121" s="196"/>
      <c r="HMO121" s="195"/>
      <c r="HMP121" s="196"/>
      <c r="HMQ121" s="195"/>
      <c r="HMR121" s="195"/>
      <c r="HMS121" s="195"/>
      <c r="HMT121" s="18"/>
      <c r="HMU121" s="19"/>
      <c r="HMV121" s="19"/>
      <c r="HMW121" s="19"/>
      <c r="HMX121" s="19"/>
      <c r="HMY121" s="19"/>
      <c r="HMZ121" s="19"/>
      <c r="HNA121" s="19"/>
      <c r="HNB121" s="197"/>
      <c r="HNC121" s="196"/>
      <c r="HND121" s="196"/>
      <c r="HNE121" s="195"/>
      <c r="HNF121" s="196"/>
      <c r="HNG121" s="195"/>
      <c r="HNH121" s="195"/>
      <c r="HNI121" s="195"/>
      <c r="HNJ121" s="18"/>
      <c r="HNK121" s="19"/>
      <c r="HNL121" s="19"/>
      <c r="HNM121" s="19"/>
      <c r="HNN121" s="19"/>
      <c r="HNO121" s="19"/>
      <c r="HNP121" s="19"/>
      <c r="HNQ121" s="19"/>
      <c r="HNR121" s="197"/>
      <c r="HNS121" s="196"/>
      <c r="HNT121" s="196"/>
      <c r="HNU121" s="195"/>
      <c r="HNV121" s="196"/>
      <c r="HNW121" s="195"/>
      <c r="HNX121" s="195"/>
      <c r="HNY121" s="195"/>
      <c r="HNZ121" s="18"/>
      <c r="HOA121" s="19"/>
      <c r="HOB121" s="19"/>
      <c r="HOC121" s="19"/>
      <c r="HOD121" s="19"/>
      <c r="HOE121" s="19"/>
      <c r="HOF121" s="19"/>
      <c r="HOG121" s="19"/>
      <c r="HOH121" s="197"/>
      <c r="HOI121" s="196"/>
      <c r="HOJ121" s="196"/>
      <c r="HOK121" s="195"/>
      <c r="HOL121" s="196"/>
      <c r="HOM121" s="195"/>
      <c r="HON121" s="195"/>
      <c r="HOO121" s="195"/>
      <c r="HOP121" s="18"/>
      <c r="HOQ121" s="19"/>
      <c r="HOR121" s="19"/>
      <c r="HOS121" s="19"/>
      <c r="HOT121" s="19"/>
      <c r="HOU121" s="19"/>
      <c r="HOV121" s="19"/>
      <c r="HOW121" s="19"/>
      <c r="HOX121" s="197"/>
      <c r="HOY121" s="196"/>
      <c r="HOZ121" s="196"/>
      <c r="HPA121" s="195"/>
      <c r="HPB121" s="196"/>
      <c r="HPC121" s="195"/>
      <c r="HPD121" s="195"/>
      <c r="HPE121" s="195"/>
      <c r="HPF121" s="18"/>
      <c r="HPG121" s="19"/>
      <c r="HPH121" s="19"/>
      <c r="HPI121" s="19"/>
      <c r="HPJ121" s="19"/>
      <c r="HPK121" s="19"/>
      <c r="HPL121" s="19"/>
      <c r="HPM121" s="19"/>
      <c r="HPN121" s="197"/>
      <c r="HPO121" s="196"/>
      <c r="HPP121" s="196"/>
      <c r="HPQ121" s="195"/>
      <c r="HPR121" s="196"/>
      <c r="HPS121" s="195"/>
      <c r="HPT121" s="195"/>
      <c r="HPU121" s="195"/>
      <c r="HPV121" s="18"/>
      <c r="HPW121" s="19"/>
      <c r="HPX121" s="19"/>
      <c r="HPY121" s="19"/>
      <c r="HPZ121" s="19"/>
      <c r="HQA121" s="19"/>
      <c r="HQB121" s="19"/>
      <c r="HQC121" s="19"/>
      <c r="HQD121" s="197"/>
      <c r="HQE121" s="196"/>
      <c r="HQF121" s="196"/>
      <c r="HQG121" s="195"/>
      <c r="HQH121" s="196"/>
      <c r="HQI121" s="195"/>
      <c r="HQJ121" s="195"/>
      <c r="HQK121" s="195"/>
      <c r="HQL121" s="18"/>
      <c r="HQM121" s="19"/>
      <c r="HQN121" s="19"/>
      <c r="HQO121" s="19"/>
      <c r="HQP121" s="19"/>
      <c r="HQQ121" s="19"/>
      <c r="HQR121" s="19"/>
      <c r="HQS121" s="19"/>
      <c r="HQT121" s="197"/>
      <c r="HQU121" s="196"/>
      <c r="HQV121" s="196"/>
      <c r="HQW121" s="195"/>
      <c r="HQX121" s="196"/>
      <c r="HQY121" s="195"/>
      <c r="HQZ121" s="195"/>
      <c r="HRA121" s="195"/>
      <c r="HRB121" s="18"/>
      <c r="HRC121" s="19"/>
      <c r="HRD121" s="19"/>
      <c r="HRE121" s="19"/>
      <c r="HRF121" s="19"/>
      <c r="HRG121" s="19"/>
      <c r="HRH121" s="19"/>
      <c r="HRI121" s="19"/>
      <c r="HRJ121" s="197"/>
      <c r="HRK121" s="196"/>
      <c r="HRL121" s="196"/>
      <c r="HRM121" s="195"/>
      <c r="HRN121" s="196"/>
      <c r="HRO121" s="195"/>
      <c r="HRP121" s="195"/>
      <c r="HRQ121" s="195"/>
      <c r="HRR121" s="18"/>
      <c r="HRS121" s="19"/>
      <c r="HRT121" s="19"/>
      <c r="HRU121" s="19"/>
      <c r="HRV121" s="19"/>
      <c r="HRW121" s="19"/>
      <c r="HRX121" s="19"/>
      <c r="HRY121" s="19"/>
      <c r="HRZ121" s="197"/>
      <c r="HSA121" s="196"/>
      <c r="HSB121" s="196"/>
      <c r="HSC121" s="195"/>
      <c r="HSD121" s="196"/>
      <c r="HSE121" s="195"/>
      <c r="HSF121" s="195"/>
      <c r="HSG121" s="195"/>
      <c r="HSH121" s="18"/>
      <c r="HSI121" s="19"/>
      <c r="HSJ121" s="19"/>
      <c r="HSK121" s="19"/>
      <c r="HSL121" s="19"/>
      <c r="HSM121" s="19"/>
      <c r="HSN121" s="19"/>
      <c r="HSO121" s="19"/>
      <c r="HSP121" s="197"/>
      <c r="HSQ121" s="196"/>
      <c r="HSR121" s="196"/>
      <c r="HSS121" s="195"/>
      <c r="HST121" s="196"/>
      <c r="HSU121" s="195"/>
      <c r="HSV121" s="195"/>
      <c r="HSW121" s="195"/>
      <c r="HSX121" s="18"/>
      <c r="HSY121" s="19"/>
      <c r="HSZ121" s="19"/>
      <c r="HTA121" s="19"/>
      <c r="HTB121" s="19"/>
      <c r="HTC121" s="19"/>
      <c r="HTD121" s="19"/>
      <c r="HTE121" s="19"/>
      <c r="HTF121" s="197"/>
      <c r="HTG121" s="196"/>
      <c r="HTH121" s="196"/>
      <c r="HTI121" s="195"/>
      <c r="HTJ121" s="196"/>
      <c r="HTK121" s="195"/>
      <c r="HTL121" s="195"/>
      <c r="HTM121" s="195"/>
      <c r="HTN121" s="18"/>
      <c r="HTO121" s="19"/>
      <c r="HTP121" s="19"/>
      <c r="HTQ121" s="19"/>
      <c r="HTR121" s="19"/>
      <c r="HTS121" s="19"/>
      <c r="HTT121" s="19"/>
      <c r="HTU121" s="19"/>
      <c r="HTV121" s="197"/>
      <c r="HTW121" s="196"/>
      <c r="HTX121" s="196"/>
      <c r="HTY121" s="195"/>
      <c r="HTZ121" s="196"/>
      <c r="HUA121" s="195"/>
      <c r="HUB121" s="195"/>
      <c r="HUC121" s="195"/>
      <c r="HUD121" s="18"/>
      <c r="HUE121" s="19"/>
      <c r="HUF121" s="19"/>
      <c r="HUG121" s="19"/>
      <c r="HUH121" s="19"/>
      <c r="HUI121" s="19"/>
      <c r="HUJ121" s="19"/>
      <c r="HUK121" s="19"/>
      <c r="HUL121" s="197"/>
      <c r="HUM121" s="196"/>
      <c r="HUN121" s="196"/>
      <c r="HUO121" s="195"/>
      <c r="HUP121" s="196"/>
      <c r="HUQ121" s="195"/>
      <c r="HUR121" s="195"/>
      <c r="HUS121" s="195"/>
      <c r="HUT121" s="18"/>
      <c r="HUU121" s="19"/>
      <c r="HUV121" s="19"/>
      <c r="HUW121" s="19"/>
      <c r="HUX121" s="19"/>
      <c r="HUY121" s="19"/>
      <c r="HUZ121" s="19"/>
      <c r="HVA121" s="19"/>
      <c r="HVB121" s="197"/>
      <c r="HVC121" s="196"/>
      <c r="HVD121" s="196"/>
      <c r="HVE121" s="195"/>
      <c r="HVF121" s="196"/>
      <c r="HVG121" s="195"/>
      <c r="HVH121" s="195"/>
      <c r="HVI121" s="195"/>
      <c r="HVJ121" s="18"/>
      <c r="HVK121" s="19"/>
      <c r="HVL121" s="19"/>
      <c r="HVM121" s="19"/>
      <c r="HVN121" s="19"/>
      <c r="HVO121" s="19"/>
      <c r="HVP121" s="19"/>
      <c r="HVQ121" s="19"/>
      <c r="HVR121" s="197"/>
      <c r="HVS121" s="196"/>
      <c r="HVT121" s="196"/>
      <c r="HVU121" s="195"/>
      <c r="HVV121" s="196"/>
      <c r="HVW121" s="195"/>
      <c r="HVX121" s="195"/>
      <c r="HVY121" s="195"/>
      <c r="HVZ121" s="18"/>
      <c r="HWA121" s="19"/>
      <c r="HWB121" s="19"/>
      <c r="HWC121" s="19"/>
      <c r="HWD121" s="19"/>
      <c r="HWE121" s="19"/>
      <c r="HWF121" s="19"/>
      <c r="HWG121" s="19"/>
      <c r="HWH121" s="197"/>
      <c r="HWI121" s="196"/>
      <c r="HWJ121" s="196"/>
      <c r="HWK121" s="195"/>
      <c r="HWL121" s="196"/>
      <c r="HWM121" s="195"/>
      <c r="HWN121" s="195"/>
      <c r="HWO121" s="195"/>
      <c r="HWP121" s="18"/>
      <c r="HWQ121" s="19"/>
      <c r="HWR121" s="19"/>
      <c r="HWS121" s="19"/>
      <c r="HWT121" s="19"/>
      <c r="HWU121" s="19"/>
      <c r="HWV121" s="19"/>
      <c r="HWW121" s="19"/>
      <c r="HWX121" s="197"/>
      <c r="HWY121" s="196"/>
      <c r="HWZ121" s="196"/>
      <c r="HXA121" s="195"/>
      <c r="HXB121" s="196"/>
      <c r="HXC121" s="195"/>
      <c r="HXD121" s="195"/>
      <c r="HXE121" s="195"/>
      <c r="HXF121" s="18"/>
      <c r="HXG121" s="19"/>
      <c r="HXH121" s="19"/>
      <c r="HXI121" s="19"/>
      <c r="HXJ121" s="19"/>
      <c r="HXK121" s="19"/>
      <c r="HXL121" s="19"/>
      <c r="HXM121" s="19"/>
      <c r="HXN121" s="197"/>
      <c r="HXO121" s="196"/>
      <c r="HXP121" s="196"/>
      <c r="HXQ121" s="195"/>
      <c r="HXR121" s="196"/>
      <c r="HXS121" s="195"/>
      <c r="HXT121" s="195"/>
      <c r="HXU121" s="195"/>
      <c r="HXV121" s="18"/>
      <c r="HXW121" s="19"/>
      <c r="HXX121" s="19"/>
      <c r="HXY121" s="19"/>
      <c r="HXZ121" s="19"/>
      <c r="HYA121" s="19"/>
      <c r="HYB121" s="19"/>
      <c r="HYC121" s="19"/>
      <c r="HYD121" s="197"/>
      <c r="HYE121" s="196"/>
      <c r="HYF121" s="196"/>
      <c r="HYG121" s="195"/>
      <c r="HYH121" s="196"/>
      <c r="HYI121" s="195"/>
      <c r="HYJ121" s="195"/>
      <c r="HYK121" s="195"/>
      <c r="HYL121" s="18"/>
      <c r="HYM121" s="19"/>
      <c r="HYN121" s="19"/>
      <c r="HYO121" s="19"/>
      <c r="HYP121" s="19"/>
      <c r="HYQ121" s="19"/>
      <c r="HYR121" s="19"/>
      <c r="HYS121" s="19"/>
      <c r="HYT121" s="197"/>
      <c r="HYU121" s="196"/>
      <c r="HYV121" s="196"/>
      <c r="HYW121" s="195"/>
      <c r="HYX121" s="196"/>
      <c r="HYY121" s="195"/>
      <c r="HYZ121" s="195"/>
      <c r="HZA121" s="195"/>
      <c r="HZB121" s="18"/>
      <c r="HZC121" s="19"/>
      <c r="HZD121" s="19"/>
      <c r="HZE121" s="19"/>
      <c r="HZF121" s="19"/>
      <c r="HZG121" s="19"/>
      <c r="HZH121" s="19"/>
      <c r="HZI121" s="19"/>
      <c r="HZJ121" s="197"/>
      <c r="HZK121" s="196"/>
      <c r="HZL121" s="196"/>
      <c r="HZM121" s="195"/>
      <c r="HZN121" s="196"/>
      <c r="HZO121" s="195"/>
      <c r="HZP121" s="195"/>
      <c r="HZQ121" s="195"/>
      <c r="HZR121" s="18"/>
      <c r="HZS121" s="19"/>
      <c r="HZT121" s="19"/>
      <c r="HZU121" s="19"/>
      <c r="HZV121" s="19"/>
      <c r="HZW121" s="19"/>
      <c r="HZX121" s="19"/>
      <c r="HZY121" s="19"/>
      <c r="HZZ121" s="197"/>
      <c r="IAA121" s="196"/>
      <c r="IAB121" s="196"/>
      <c r="IAC121" s="195"/>
      <c r="IAD121" s="196"/>
      <c r="IAE121" s="195"/>
      <c r="IAF121" s="195"/>
      <c r="IAG121" s="195"/>
      <c r="IAH121" s="18"/>
      <c r="IAI121" s="19"/>
      <c r="IAJ121" s="19"/>
      <c r="IAK121" s="19"/>
      <c r="IAL121" s="19"/>
      <c r="IAM121" s="19"/>
      <c r="IAN121" s="19"/>
      <c r="IAO121" s="19"/>
      <c r="IAP121" s="197"/>
      <c r="IAQ121" s="196"/>
      <c r="IAR121" s="196"/>
      <c r="IAS121" s="195"/>
      <c r="IAT121" s="196"/>
      <c r="IAU121" s="195"/>
      <c r="IAV121" s="195"/>
      <c r="IAW121" s="195"/>
      <c r="IAX121" s="18"/>
      <c r="IAY121" s="19"/>
      <c r="IAZ121" s="19"/>
      <c r="IBA121" s="19"/>
      <c r="IBB121" s="19"/>
      <c r="IBC121" s="19"/>
      <c r="IBD121" s="19"/>
      <c r="IBE121" s="19"/>
      <c r="IBF121" s="197"/>
      <c r="IBG121" s="196"/>
      <c r="IBH121" s="196"/>
      <c r="IBI121" s="195"/>
      <c r="IBJ121" s="196"/>
      <c r="IBK121" s="195"/>
      <c r="IBL121" s="195"/>
      <c r="IBM121" s="195"/>
      <c r="IBN121" s="18"/>
      <c r="IBO121" s="19"/>
      <c r="IBP121" s="19"/>
      <c r="IBQ121" s="19"/>
      <c r="IBR121" s="19"/>
      <c r="IBS121" s="19"/>
      <c r="IBT121" s="19"/>
      <c r="IBU121" s="19"/>
      <c r="IBV121" s="197"/>
      <c r="IBW121" s="196"/>
      <c r="IBX121" s="196"/>
      <c r="IBY121" s="195"/>
      <c r="IBZ121" s="196"/>
      <c r="ICA121" s="195"/>
      <c r="ICB121" s="195"/>
      <c r="ICC121" s="195"/>
      <c r="ICD121" s="18"/>
      <c r="ICE121" s="19"/>
      <c r="ICF121" s="19"/>
      <c r="ICG121" s="19"/>
      <c r="ICH121" s="19"/>
      <c r="ICI121" s="19"/>
      <c r="ICJ121" s="19"/>
      <c r="ICK121" s="19"/>
      <c r="ICL121" s="197"/>
      <c r="ICM121" s="196"/>
      <c r="ICN121" s="196"/>
      <c r="ICO121" s="195"/>
      <c r="ICP121" s="196"/>
      <c r="ICQ121" s="195"/>
      <c r="ICR121" s="195"/>
      <c r="ICS121" s="195"/>
      <c r="ICT121" s="18"/>
      <c r="ICU121" s="19"/>
      <c r="ICV121" s="19"/>
      <c r="ICW121" s="19"/>
      <c r="ICX121" s="19"/>
      <c r="ICY121" s="19"/>
      <c r="ICZ121" s="19"/>
      <c r="IDA121" s="19"/>
      <c r="IDB121" s="197"/>
      <c r="IDC121" s="196"/>
      <c r="IDD121" s="196"/>
      <c r="IDE121" s="195"/>
      <c r="IDF121" s="196"/>
      <c r="IDG121" s="195"/>
      <c r="IDH121" s="195"/>
      <c r="IDI121" s="195"/>
      <c r="IDJ121" s="18"/>
      <c r="IDK121" s="19"/>
      <c r="IDL121" s="19"/>
      <c r="IDM121" s="19"/>
      <c r="IDN121" s="19"/>
      <c r="IDO121" s="19"/>
      <c r="IDP121" s="19"/>
      <c r="IDQ121" s="19"/>
      <c r="IDR121" s="197"/>
      <c r="IDS121" s="196"/>
      <c r="IDT121" s="196"/>
      <c r="IDU121" s="195"/>
      <c r="IDV121" s="196"/>
      <c r="IDW121" s="195"/>
      <c r="IDX121" s="195"/>
      <c r="IDY121" s="195"/>
      <c r="IDZ121" s="18"/>
      <c r="IEA121" s="19"/>
      <c r="IEB121" s="19"/>
      <c r="IEC121" s="19"/>
      <c r="IED121" s="19"/>
      <c r="IEE121" s="19"/>
      <c r="IEF121" s="19"/>
      <c r="IEG121" s="19"/>
      <c r="IEH121" s="197"/>
      <c r="IEI121" s="196"/>
      <c r="IEJ121" s="196"/>
      <c r="IEK121" s="195"/>
      <c r="IEL121" s="196"/>
      <c r="IEM121" s="195"/>
      <c r="IEN121" s="195"/>
      <c r="IEO121" s="195"/>
      <c r="IEP121" s="18"/>
      <c r="IEQ121" s="19"/>
      <c r="IER121" s="19"/>
      <c r="IES121" s="19"/>
      <c r="IET121" s="19"/>
      <c r="IEU121" s="19"/>
      <c r="IEV121" s="19"/>
      <c r="IEW121" s="19"/>
      <c r="IEX121" s="197"/>
      <c r="IEY121" s="196"/>
      <c r="IEZ121" s="196"/>
      <c r="IFA121" s="195"/>
      <c r="IFB121" s="196"/>
      <c r="IFC121" s="195"/>
      <c r="IFD121" s="195"/>
      <c r="IFE121" s="195"/>
      <c r="IFF121" s="18"/>
      <c r="IFG121" s="19"/>
      <c r="IFH121" s="19"/>
      <c r="IFI121" s="19"/>
      <c r="IFJ121" s="19"/>
      <c r="IFK121" s="19"/>
      <c r="IFL121" s="19"/>
      <c r="IFM121" s="19"/>
      <c r="IFN121" s="197"/>
      <c r="IFO121" s="196"/>
      <c r="IFP121" s="196"/>
      <c r="IFQ121" s="195"/>
      <c r="IFR121" s="196"/>
      <c r="IFS121" s="195"/>
      <c r="IFT121" s="195"/>
      <c r="IFU121" s="195"/>
      <c r="IFV121" s="18"/>
      <c r="IFW121" s="19"/>
      <c r="IFX121" s="19"/>
      <c r="IFY121" s="19"/>
      <c r="IFZ121" s="19"/>
      <c r="IGA121" s="19"/>
      <c r="IGB121" s="19"/>
      <c r="IGC121" s="19"/>
      <c r="IGD121" s="197"/>
      <c r="IGE121" s="196"/>
      <c r="IGF121" s="196"/>
      <c r="IGG121" s="195"/>
      <c r="IGH121" s="196"/>
      <c r="IGI121" s="195"/>
      <c r="IGJ121" s="195"/>
      <c r="IGK121" s="195"/>
      <c r="IGL121" s="18"/>
      <c r="IGM121" s="19"/>
      <c r="IGN121" s="19"/>
      <c r="IGO121" s="19"/>
      <c r="IGP121" s="19"/>
      <c r="IGQ121" s="19"/>
      <c r="IGR121" s="19"/>
      <c r="IGS121" s="19"/>
      <c r="IGT121" s="197"/>
      <c r="IGU121" s="196"/>
      <c r="IGV121" s="196"/>
      <c r="IGW121" s="195"/>
      <c r="IGX121" s="196"/>
      <c r="IGY121" s="195"/>
      <c r="IGZ121" s="195"/>
      <c r="IHA121" s="195"/>
      <c r="IHB121" s="18"/>
      <c r="IHC121" s="19"/>
      <c r="IHD121" s="19"/>
      <c r="IHE121" s="19"/>
      <c r="IHF121" s="19"/>
      <c r="IHG121" s="19"/>
      <c r="IHH121" s="19"/>
      <c r="IHI121" s="19"/>
      <c r="IHJ121" s="197"/>
      <c r="IHK121" s="196"/>
      <c r="IHL121" s="196"/>
      <c r="IHM121" s="195"/>
      <c r="IHN121" s="196"/>
      <c r="IHO121" s="195"/>
      <c r="IHP121" s="195"/>
      <c r="IHQ121" s="195"/>
      <c r="IHR121" s="18"/>
      <c r="IHS121" s="19"/>
      <c r="IHT121" s="19"/>
      <c r="IHU121" s="19"/>
      <c r="IHV121" s="19"/>
      <c r="IHW121" s="19"/>
      <c r="IHX121" s="19"/>
      <c r="IHY121" s="19"/>
      <c r="IHZ121" s="197"/>
      <c r="IIA121" s="196"/>
      <c r="IIB121" s="196"/>
      <c r="IIC121" s="195"/>
      <c r="IID121" s="196"/>
      <c r="IIE121" s="195"/>
      <c r="IIF121" s="195"/>
      <c r="IIG121" s="195"/>
      <c r="IIH121" s="18"/>
      <c r="III121" s="19"/>
      <c r="IIJ121" s="19"/>
      <c r="IIK121" s="19"/>
      <c r="IIL121" s="19"/>
      <c r="IIM121" s="19"/>
      <c r="IIN121" s="19"/>
      <c r="IIO121" s="19"/>
      <c r="IIP121" s="197"/>
      <c r="IIQ121" s="196"/>
      <c r="IIR121" s="196"/>
      <c r="IIS121" s="195"/>
      <c r="IIT121" s="196"/>
      <c r="IIU121" s="195"/>
      <c r="IIV121" s="195"/>
      <c r="IIW121" s="195"/>
      <c r="IIX121" s="18"/>
      <c r="IIY121" s="19"/>
      <c r="IIZ121" s="19"/>
      <c r="IJA121" s="19"/>
      <c r="IJB121" s="19"/>
      <c r="IJC121" s="19"/>
      <c r="IJD121" s="19"/>
      <c r="IJE121" s="19"/>
      <c r="IJF121" s="197"/>
      <c r="IJG121" s="196"/>
      <c r="IJH121" s="196"/>
      <c r="IJI121" s="195"/>
      <c r="IJJ121" s="196"/>
      <c r="IJK121" s="195"/>
      <c r="IJL121" s="195"/>
      <c r="IJM121" s="195"/>
      <c r="IJN121" s="18"/>
      <c r="IJO121" s="19"/>
      <c r="IJP121" s="19"/>
      <c r="IJQ121" s="19"/>
      <c r="IJR121" s="19"/>
      <c r="IJS121" s="19"/>
      <c r="IJT121" s="19"/>
      <c r="IJU121" s="19"/>
      <c r="IJV121" s="197"/>
      <c r="IJW121" s="196"/>
      <c r="IJX121" s="196"/>
      <c r="IJY121" s="195"/>
      <c r="IJZ121" s="196"/>
      <c r="IKA121" s="195"/>
      <c r="IKB121" s="195"/>
      <c r="IKC121" s="195"/>
      <c r="IKD121" s="18"/>
      <c r="IKE121" s="19"/>
      <c r="IKF121" s="19"/>
      <c r="IKG121" s="19"/>
      <c r="IKH121" s="19"/>
      <c r="IKI121" s="19"/>
      <c r="IKJ121" s="19"/>
      <c r="IKK121" s="19"/>
      <c r="IKL121" s="197"/>
      <c r="IKM121" s="196"/>
      <c r="IKN121" s="196"/>
      <c r="IKO121" s="195"/>
      <c r="IKP121" s="196"/>
      <c r="IKQ121" s="195"/>
      <c r="IKR121" s="195"/>
      <c r="IKS121" s="195"/>
      <c r="IKT121" s="18"/>
      <c r="IKU121" s="19"/>
      <c r="IKV121" s="19"/>
      <c r="IKW121" s="19"/>
      <c r="IKX121" s="19"/>
      <c r="IKY121" s="19"/>
      <c r="IKZ121" s="19"/>
      <c r="ILA121" s="19"/>
      <c r="ILB121" s="197"/>
      <c r="ILC121" s="196"/>
      <c r="ILD121" s="196"/>
      <c r="ILE121" s="195"/>
      <c r="ILF121" s="196"/>
      <c r="ILG121" s="195"/>
      <c r="ILH121" s="195"/>
      <c r="ILI121" s="195"/>
      <c r="ILJ121" s="18"/>
      <c r="ILK121" s="19"/>
      <c r="ILL121" s="19"/>
      <c r="ILM121" s="19"/>
      <c r="ILN121" s="19"/>
      <c r="ILO121" s="19"/>
      <c r="ILP121" s="19"/>
      <c r="ILQ121" s="19"/>
      <c r="ILR121" s="197"/>
      <c r="ILS121" s="196"/>
      <c r="ILT121" s="196"/>
      <c r="ILU121" s="195"/>
      <c r="ILV121" s="196"/>
      <c r="ILW121" s="195"/>
      <c r="ILX121" s="195"/>
      <c r="ILY121" s="195"/>
      <c r="ILZ121" s="18"/>
      <c r="IMA121" s="19"/>
      <c r="IMB121" s="19"/>
      <c r="IMC121" s="19"/>
      <c r="IMD121" s="19"/>
      <c r="IME121" s="19"/>
      <c r="IMF121" s="19"/>
      <c r="IMG121" s="19"/>
      <c r="IMH121" s="197"/>
      <c r="IMI121" s="196"/>
      <c r="IMJ121" s="196"/>
      <c r="IMK121" s="195"/>
      <c r="IML121" s="196"/>
      <c r="IMM121" s="195"/>
      <c r="IMN121" s="195"/>
      <c r="IMO121" s="195"/>
      <c r="IMP121" s="18"/>
      <c r="IMQ121" s="19"/>
      <c r="IMR121" s="19"/>
      <c r="IMS121" s="19"/>
      <c r="IMT121" s="19"/>
      <c r="IMU121" s="19"/>
      <c r="IMV121" s="19"/>
      <c r="IMW121" s="19"/>
      <c r="IMX121" s="197"/>
      <c r="IMY121" s="196"/>
      <c r="IMZ121" s="196"/>
      <c r="INA121" s="195"/>
      <c r="INB121" s="196"/>
      <c r="INC121" s="195"/>
      <c r="IND121" s="195"/>
      <c r="INE121" s="195"/>
      <c r="INF121" s="18"/>
      <c r="ING121" s="19"/>
      <c r="INH121" s="19"/>
      <c r="INI121" s="19"/>
      <c r="INJ121" s="19"/>
      <c r="INK121" s="19"/>
      <c r="INL121" s="19"/>
      <c r="INM121" s="19"/>
      <c r="INN121" s="197"/>
      <c r="INO121" s="196"/>
      <c r="INP121" s="196"/>
      <c r="INQ121" s="195"/>
      <c r="INR121" s="196"/>
      <c r="INS121" s="195"/>
      <c r="INT121" s="195"/>
      <c r="INU121" s="195"/>
      <c r="INV121" s="18"/>
      <c r="INW121" s="19"/>
      <c r="INX121" s="19"/>
      <c r="INY121" s="19"/>
      <c r="INZ121" s="19"/>
      <c r="IOA121" s="19"/>
      <c r="IOB121" s="19"/>
      <c r="IOC121" s="19"/>
      <c r="IOD121" s="197"/>
      <c r="IOE121" s="196"/>
      <c r="IOF121" s="196"/>
      <c r="IOG121" s="195"/>
      <c r="IOH121" s="196"/>
      <c r="IOI121" s="195"/>
      <c r="IOJ121" s="195"/>
      <c r="IOK121" s="195"/>
      <c r="IOL121" s="18"/>
      <c r="IOM121" s="19"/>
      <c r="ION121" s="19"/>
      <c r="IOO121" s="19"/>
      <c r="IOP121" s="19"/>
      <c r="IOQ121" s="19"/>
      <c r="IOR121" s="19"/>
      <c r="IOS121" s="19"/>
      <c r="IOT121" s="197"/>
      <c r="IOU121" s="196"/>
      <c r="IOV121" s="196"/>
      <c r="IOW121" s="195"/>
      <c r="IOX121" s="196"/>
      <c r="IOY121" s="195"/>
      <c r="IOZ121" s="195"/>
      <c r="IPA121" s="195"/>
      <c r="IPB121" s="18"/>
      <c r="IPC121" s="19"/>
      <c r="IPD121" s="19"/>
      <c r="IPE121" s="19"/>
      <c r="IPF121" s="19"/>
      <c r="IPG121" s="19"/>
      <c r="IPH121" s="19"/>
      <c r="IPI121" s="19"/>
      <c r="IPJ121" s="197"/>
      <c r="IPK121" s="196"/>
      <c r="IPL121" s="196"/>
      <c r="IPM121" s="195"/>
      <c r="IPN121" s="196"/>
      <c r="IPO121" s="195"/>
      <c r="IPP121" s="195"/>
      <c r="IPQ121" s="195"/>
      <c r="IPR121" s="18"/>
      <c r="IPS121" s="19"/>
      <c r="IPT121" s="19"/>
      <c r="IPU121" s="19"/>
      <c r="IPV121" s="19"/>
      <c r="IPW121" s="19"/>
      <c r="IPX121" s="19"/>
      <c r="IPY121" s="19"/>
      <c r="IPZ121" s="197"/>
      <c r="IQA121" s="196"/>
      <c r="IQB121" s="196"/>
      <c r="IQC121" s="195"/>
      <c r="IQD121" s="196"/>
      <c r="IQE121" s="195"/>
      <c r="IQF121" s="195"/>
      <c r="IQG121" s="195"/>
      <c r="IQH121" s="18"/>
      <c r="IQI121" s="19"/>
      <c r="IQJ121" s="19"/>
      <c r="IQK121" s="19"/>
      <c r="IQL121" s="19"/>
      <c r="IQM121" s="19"/>
      <c r="IQN121" s="19"/>
      <c r="IQO121" s="19"/>
      <c r="IQP121" s="197"/>
      <c r="IQQ121" s="196"/>
      <c r="IQR121" s="196"/>
      <c r="IQS121" s="195"/>
      <c r="IQT121" s="196"/>
      <c r="IQU121" s="195"/>
      <c r="IQV121" s="195"/>
      <c r="IQW121" s="195"/>
      <c r="IQX121" s="18"/>
      <c r="IQY121" s="19"/>
      <c r="IQZ121" s="19"/>
      <c r="IRA121" s="19"/>
      <c r="IRB121" s="19"/>
      <c r="IRC121" s="19"/>
      <c r="IRD121" s="19"/>
      <c r="IRE121" s="19"/>
      <c r="IRF121" s="197"/>
      <c r="IRG121" s="196"/>
      <c r="IRH121" s="196"/>
      <c r="IRI121" s="195"/>
      <c r="IRJ121" s="196"/>
      <c r="IRK121" s="195"/>
      <c r="IRL121" s="195"/>
      <c r="IRM121" s="195"/>
      <c r="IRN121" s="18"/>
      <c r="IRO121" s="19"/>
      <c r="IRP121" s="19"/>
      <c r="IRQ121" s="19"/>
      <c r="IRR121" s="19"/>
      <c r="IRS121" s="19"/>
      <c r="IRT121" s="19"/>
      <c r="IRU121" s="19"/>
      <c r="IRV121" s="197"/>
      <c r="IRW121" s="196"/>
      <c r="IRX121" s="196"/>
      <c r="IRY121" s="195"/>
      <c r="IRZ121" s="196"/>
      <c r="ISA121" s="195"/>
      <c r="ISB121" s="195"/>
      <c r="ISC121" s="195"/>
      <c r="ISD121" s="18"/>
      <c r="ISE121" s="19"/>
      <c r="ISF121" s="19"/>
      <c r="ISG121" s="19"/>
      <c r="ISH121" s="19"/>
      <c r="ISI121" s="19"/>
      <c r="ISJ121" s="19"/>
      <c r="ISK121" s="19"/>
      <c r="ISL121" s="197"/>
      <c r="ISM121" s="196"/>
      <c r="ISN121" s="196"/>
      <c r="ISO121" s="195"/>
      <c r="ISP121" s="196"/>
      <c r="ISQ121" s="195"/>
      <c r="ISR121" s="195"/>
      <c r="ISS121" s="195"/>
      <c r="IST121" s="18"/>
      <c r="ISU121" s="19"/>
      <c r="ISV121" s="19"/>
      <c r="ISW121" s="19"/>
      <c r="ISX121" s="19"/>
      <c r="ISY121" s="19"/>
      <c r="ISZ121" s="19"/>
      <c r="ITA121" s="19"/>
      <c r="ITB121" s="197"/>
      <c r="ITC121" s="196"/>
      <c r="ITD121" s="196"/>
      <c r="ITE121" s="195"/>
      <c r="ITF121" s="196"/>
      <c r="ITG121" s="195"/>
      <c r="ITH121" s="195"/>
      <c r="ITI121" s="195"/>
      <c r="ITJ121" s="18"/>
      <c r="ITK121" s="19"/>
      <c r="ITL121" s="19"/>
      <c r="ITM121" s="19"/>
      <c r="ITN121" s="19"/>
      <c r="ITO121" s="19"/>
      <c r="ITP121" s="19"/>
      <c r="ITQ121" s="19"/>
      <c r="ITR121" s="197"/>
      <c r="ITS121" s="196"/>
      <c r="ITT121" s="196"/>
      <c r="ITU121" s="195"/>
      <c r="ITV121" s="196"/>
      <c r="ITW121" s="195"/>
      <c r="ITX121" s="195"/>
      <c r="ITY121" s="195"/>
      <c r="ITZ121" s="18"/>
      <c r="IUA121" s="19"/>
      <c r="IUB121" s="19"/>
      <c r="IUC121" s="19"/>
      <c r="IUD121" s="19"/>
      <c r="IUE121" s="19"/>
      <c r="IUF121" s="19"/>
      <c r="IUG121" s="19"/>
      <c r="IUH121" s="197"/>
      <c r="IUI121" s="196"/>
      <c r="IUJ121" s="196"/>
      <c r="IUK121" s="195"/>
      <c r="IUL121" s="196"/>
      <c r="IUM121" s="195"/>
      <c r="IUN121" s="195"/>
      <c r="IUO121" s="195"/>
      <c r="IUP121" s="18"/>
      <c r="IUQ121" s="19"/>
      <c r="IUR121" s="19"/>
      <c r="IUS121" s="19"/>
      <c r="IUT121" s="19"/>
      <c r="IUU121" s="19"/>
      <c r="IUV121" s="19"/>
      <c r="IUW121" s="19"/>
      <c r="IUX121" s="197"/>
      <c r="IUY121" s="196"/>
      <c r="IUZ121" s="196"/>
      <c r="IVA121" s="195"/>
      <c r="IVB121" s="196"/>
      <c r="IVC121" s="195"/>
      <c r="IVD121" s="195"/>
      <c r="IVE121" s="195"/>
      <c r="IVF121" s="18"/>
      <c r="IVG121" s="19"/>
      <c r="IVH121" s="19"/>
      <c r="IVI121" s="19"/>
      <c r="IVJ121" s="19"/>
      <c r="IVK121" s="19"/>
      <c r="IVL121" s="19"/>
      <c r="IVM121" s="19"/>
      <c r="IVN121" s="197"/>
      <c r="IVO121" s="196"/>
      <c r="IVP121" s="196"/>
      <c r="IVQ121" s="195"/>
      <c r="IVR121" s="196"/>
      <c r="IVS121" s="195"/>
      <c r="IVT121" s="195"/>
      <c r="IVU121" s="195"/>
      <c r="IVV121" s="18"/>
      <c r="IVW121" s="19"/>
      <c r="IVX121" s="19"/>
      <c r="IVY121" s="19"/>
      <c r="IVZ121" s="19"/>
      <c r="IWA121" s="19"/>
      <c r="IWB121" s="19"/>
      <c r="IWC121" s="19"/>
      <c r="IWD121" s="197"/>
      <c r="IWE121" s="196"/>
      <c r="IWF121" s="196"/>
      <c r="IWG121" s="195"/>
      <c r="IWH121" s="196"/>
      <c r="IWI121" s="195"/>
      <c r="IWJ121" s="195"/>
      <c r="IWK121" s="195"/>
      <c r="IWL121" s="18"/>
      <c r="IWM121" s="19"/>
      <c r="IWN121" s="19"/>
      <c r="IWO121" s="19"/>
      <c r="IWP121" s="19"/>
      <c r="IWQ121" s="19"/>
      <c r="IWR121" s="19"/>
      <c r="IWS121" s="19"/>
      <c r="IWT121" s="197"/>
      <c r="IWU121" s="196"/>
      <c r="IWV121" s="196"/>
      <c r="IWW121" s="195"/>
      <c r="IWX121" s="196"/>
      <c r="IWY121" s="195"/>
      <c r="IWZ121" s="195"/>
      <c r="IXA121" s="195"/>
      <c r="IXB121" s="18"/>
      <c r="IXC121" s="19"/>
      <c r="IXD121" s="19"/>
      <c r="IXE121" s="19"/>
      <c r="IXF121" s="19"/>
      <c r="IXG121" s="19"/>
      <c r="IXH121" s="19"/>
      <c r="IXI121" s="19"/>
      <c r="IXJ121" s="197"/>
      <c r="IXK121" s="196"/>
      <c r="IXL121" s="196"/>
      <c r="IXM121" s="195"/>
      <c r="IXN121" s="196"/>
      <c r="IXO121" s="195"/>
      <c r="IXP121" s="195"/>
      <c r="IXQ121" s="195"/>
      <c r="IXR121" s="18"/>
      <c r="IXS121" s="19"/>
      <c r="IXT121" s="19"/>
      <c r="IXU121" s="19"/>
      <c r="IXV121" s="19"/>
      <c r="IXW121" s="19"/>
      <c r="IXX121" s="19"/>
      <c r="IXY121" s="19"/>
      <c r="IXZ121" s="197"/>
      <c r="IYA121" s="196"/>
      <c r="IYB121" s="196"/>
      <c r="IYC121" s="195"/>
      <c r="IYD121" s="196"/>
      <c r="IYE121" s="195"/>
      <c r="IYF121" s="195"/>
      <c r="IYG121" s="195"/>
      <c r="IYH121" s="18"/>
      <c r="IYI121" s="19"/>
      <c r="IYJ121" s="19"/>
      <c r="IYK121" s="19"/>
      <c r="IYL121" s="19"/>
      <c r="IYM121" s="19"/>
      <c r="IYN121" s="19"/>
      <c r="IYO121" s="19"/>
      <c r="IYP121" s="197"/>
      <c r="IYQ121" s="196"/>
      <c r="IYR121" s="196"/>
      <c r="IYS121" s="195"/>
      <c r="IYT121" s="196"/>
      <c r="IYU121" s="195"/>
      <c r="IYV121" s="195"/>
      <c r="IYW121" s="195"/>
      <c r="IYX121" s="18"/>
      <c r="IYY121" s="19"/>
      <c r="IYZ121" s="19"/>
      <c r="IZA121" s="19"/>
      <c r="IZB121" s="19"/>
      <c r="IZC121" s="19"/>
      <c r="IZD121" s="19"/>
      <c r="IZE121" s="19"/>
      <c r="IZF121" s="197"/>
      <c r="IZG121" s="196"/>
      <c r="IZH121" s="196"/>
      <c r="IZI121" s="195"/>
      <c r="IZJ121" s="196"/>
      <c r="IZK121" s="195"/>
      <c r="IZL121" s="195"/>
      <c r="IZM121" s="195"/>
      <c r="IZN121" s="18"/>
      <c r="IZO121" s="19"/>
      <c r="IZP121" s="19"/>
      <c r="IZQ121" s="19"/>
      <c r="IZR121" s="19"/>
      <c r="IZS121" s="19"/>
      <c r="IZT121" s="19"/>
      <c r="IZU121" s="19"/>
      <c r="IZV121" s="197"/>
      <c r="IZW121" s="196"/>
      <c r="IZX121" s="196"/>
      <c r="IZY121" s="195"/>
      <c r="IZZ121" s="196"/>
      <c r="JAA121" s="195"/>
      <c r="JAB121" s="195"/>
      <c r="JAC121" s="195"/>
      <c r="JAD121" s="18"/>
      <c r="JAE121" s="19"/>
      <c r="JAF121" s="19"/>
      <c r="JAG121" s="19"/>
      <c r="JAH121" s="19"/>
      <c r="JAI121" s="19"/>
      <c r="JAJ121" s="19"/>
      <c r="JAK121" s="19"/>
      <c r="JAL121" s="197"/>
      <c r="JAM121" s="196"/>
      <c r="JAN121" s="196"/>
      <c r="JAO121" s="195"/>
      <c r="JAP121" s="196"/>
      <c r="JAQ121" s="195"/>
      <c r="JAR121" s="195"/>
      <c r="JAS121" s="195"/>
      <c r="JAT121" s="18"/>
      <c r="JAU121" s="19"/>
      <c r="JAV121" s="19"/>
      <c r="JAW121" s="19"/>
      <c r="JAX121" s="19"/>
      <c r="JAY121" s="19"/>
      <c r="JAZ121" s="19"/>
      <c r="JBA121" s="19"/>
      <c r="JBB121" s="197"/>
      <c r="JBC121" s="196"/>
      <c r="JBD121" s="196"/>
      <c r="JBE121" s="195"/>
      <c r="JBF121" s="196"/>
      <c r="JBG121" s="195"/>
      <c r="JBH121" s="195"/>
      <c r="JBI121" s="195"/>
      <c r="JBJ121" s="18"/>
      <c r="JBK121" s="19"/>
      <c r="JBL121" s="19"/>
      <c r="JBM121" s="19"/>
      <c r="JBN121" s="19"/>
      <c r="JBO121" s="19"/>
      <c r="JBP121" s="19"/>
      <c r="JBQ121" s="19"/>
      <c r="JBR121" s="197"/>
      <c r="JBS121" s="196"/>
      <c r="JBT121" s="196"/>
      <c r="JBU121" s="195"/>
      <c r="JBV121" s="196"/>
      <c r="JBW121" s="195"/>
      <c r="JBX121" s="195"/>
      <c r="JBY121" s="195"/>
      <c r="JBZ121" s="18"/>
      <c r="JCA121" s="19"/>
      <c r="JCB121" s="19"/>
      <c r="JCC121" s="19"/>
      <c r="JCD121" s="19"/>
      <c r="JCE121" s="19"/>
      <c r="JCF121" s="19"/>
      <c r="JCG121" s="19"/>
      <c r="JCH121" s="197"/>
      <c r="JCI121" s="196"/>
      <c r="JCJ121" s="196"/>
      <c r="JCK121" s="195"/>
      <c r="JCL121" s="196"/>
      <c r="JCM121" s="195"/>
      <c r="JCN121" s="195"/>
      <c r="JCO121" s="195"/>
      <c r="JCP121" s="18"/>
      <c r="JCQ121" s="19"/>
      <c r="JCR121" s="19"/>
      <c r="JCS121" s="19"/>
      <c r="JCT121" s="19"/>
      <c r="JCU121" s="19"/>
      <c r="JCV121" s="19"/>
      <c r="JCW121" s="19"/>
      <c r="JCX121" s="197"/>
      <c r="JCY121" s="196"/>
      <c r="JCZ121" s="196"/>
      <c r="JDA121" s="195"/>
      <c r="JDB121" s="196"/>
      <c r="JDC121" s="195"/>
      <c r="JDD121" s="195"/>
      <c r="JDE121" s="195"/>
      <c r="JDF121" s="18"/>
      <c r="JDG121" s="19"/>
      <c r="JDH121" s="19"/>
      <c r="JDI121" s="19"/>
      <c r="JDJ121" s="19"/>
      <c r="JDK121" s="19"/>
      <c r="JDL121" s="19"/>
      <c r="JDM121" s="19"/>
      <c r="JDN121" s="197"/>
      <c r="JDO121" s="196"/>
      <c r="JDP121" s="196"/>
      <c r="JDQ121" s="195"/>
      <c r="JDR121" s="196"/>
      <c r="JDS121" s="195"/>
      <c r="JDT121" s="195"/>
      <c r="JDU121" s="195"/>
      <c r="JDV121" s="18"/>
      <c r="JDW121" s="19"/>
      <c r="JDX121" s="19"/>
      <c r="JDY121" s="19"/>
      <c r="JDZ121" s="19"/>
      <c r="JEA121" s="19"/>
      <c r="JEB121" s="19"/>
      <c r="JEC121" s="19"/>
      <c r="JED121" s="197"/>
      <c r="JEE121" s="196"/>
      <c r="JEF121" s="196"/>
      <c r="JEG121" s="195"/>
      <c r="JEH121" s="196"/>
      <c r="JEI121" s="195"/>
      <c r="JEJ121" s="195"/>
      <c r="JEK121" s="195"/>
      <c r="JEL121" s="18"/>
      <c r="JEM121" s="19"/>
      <c r="JEN121" s="19"/>
      <c r="JEO121" s="19"/>
      <c r="JEP121" s="19"/>
      <c r="JEQ121" s="19"/>
      <c r="JER121" s="19"/>
      <c r="JES121" s="19"/>
      <c r="JET121" s="197"/>
      <c r="JEU121" s="196"/>
      <c r="JEV121" s="196"/>
      <c r="JEW121" s="195"/>
      <c r="JEX121" s="196"/>
      <c r="JEY121" s="195"/>
      <c r="JEZ121" s="195"/>
      <c r="JFA121" s="195"/>
      <c r="JFB121" s="18"/>
      <c r="JFC121" s="19"/>
      <c r="JFD121" s="19"/>
      <c r="JFE121" s="19"/>
      <c r="JFF121" s="19"/>
      <c r="JFG121" s="19"/>
      <c r="JFH121" s="19"/>
      <c r="JFI121" s="19"/>
      <c r="JFJ121" s="197"/>
      <c r="JFK121" s="196"/>
      <c r="JFL121" s="196"/>
      <c r="JFM121" s="195"/>
      <c r="JFN121" s="196"/>
      <c r="JFO121" s="195"/>
      <c r="JFP121" s="195"/>
      <c r="JFQ121" s="195"/>
      <c r="JFR121" s="18"/>
      <c r="JFS121" s="19"/>
      <c r="JFT121" s="19"/>
      <c r="JFU121" s="19"/>
      <c r="JFV121" s="19"/>
      <c r="JFW121" s="19"/>
      <c r="JFX121" s="19"/>
      <c r="JFY121" s="19"/>
      <c r="JFZ121" s="197"/>
      <c r="JGA121" s="196"/>
      <c r="JGB121" s="196"/>
      <c r="JGC121" s="195"/>
      <c r="JGD121" s="196"/>
      <c r="JGE121" s="195"/>
      <c r="JGF121" s="195"/>
      <c r="JGG121" s="195"/>
      <c r="JGH121" s="18"/>
      <c r="JGI121" s="19"/>
      <c r="JGJ121" s="19"/>
      <c r="JGK121" s="19"/>
      <c r="JGL121" s="19"/>
      <c r="JGM121" s="19"/>
      <c r="JGN121" s="19"/>
      <c r="JGO121" s="19"/>
      <c r="JGP121" s="197"/>
      <c r="JGQ121" s="196"/>
      <c r="JGR121" s="196"/>
      <c r="JGS121" s="195"/>
      <c r="JGT121" s="196"/>
      <c r="JGU121" s="195"/>
      <c r="JGV121" s="195"/>
      <c r="JGW121" s="195"/>
      <c r="JGX121" s="18"/>
      <c r="JGY121" s="19"/>
      <c r="JGZ121" s="19"/>
      <c r="JHA121" s="19"/>
      <c r="JHB121" s="19"/>
      <c r="JHC121" s="19"/>
      <c r="JHD121" s="19"/>
      <c r="JHE121" s="19"/>
      <c r="JHF121" s="197"/>
      <c r="JHG121" s="196"/>
      <c r="JHH121" s="196"/>
      <c r="JHI121" s="195"/>
      <c r="JHJ121" s="196"/>
      <c r="JHK121" s="195"/>
      <c r="JHL121" s="195"/>
      <c r="JHM121" s="195"/>
      <c r="JHN121" s="18"/>
      <c r="JHO121" s="19"/>
      <c r="JHP121" s="19"/>
      <c r="JHQ121" s="19"/>
      <c r="JHR121" s="19"/>
      <c r="JHS121" s="19"/>
      <c r="JHT121" s="19"/>
      <c r="JHU121" s="19"/>
      <c r="JHV121" s="197"/>
      <c r="JHW121" s="196"/>
      <c r="JHX121" s="196"/>
      <c r="JHY121" s="195"/>
      <c r="JHZ121" s="196"/>
      <c r="JIA121" s="195"/>
      <c r="JIB121" s="195"/>
      <c r="JIC121" s="195"/>
      <c r="JID121" s="18"/>
      <c r="JIE121" s="19"/>
      <c r="JIF121" s="19"/>
      <c r="JIG121" s="19"/>
      <c r="JIH121" s="19"/>
      <c r="JII121" s="19"/>
      <c r="JIJ121" s="19"/>
      <c r="JIK121" s="19"/>
      <c r="JIL121" s="197"/>
      <c r="JIM121" s="196"/>
      <c r="JIN121" s="196"/>
      <c r="JIO121" s="195"/>
      <c r="JIP121" s="196"/>
      <c r="JIQ121" s="195"/>
      <c r="JIR121" s="195"/>
      <c r="JIS121" s="195"/>
      <c r="JIT121" s="18"/>
      <c r="JIU121" s="19"/>
      <c r="JIV121" s="19"/>
      <c r="JIW121" s="19"/>
      <c r="JIX121" s="19"/>
      <c r="JIY121" s="19"/>
      <c r="JIZ121" s="19"/>
      <c r="JJA121" s="19"/>
      <c r="JJB121" s="197"/>
      <c r="JJC121" s="196"/>
      <c r="JJD121" s="196"/>
      <c r="JJE121" s="195"/>
      <c r="JJF121" s="196"/>
      <c r="JJG121" s="195"/>
      <c r="JJH121" s="195"/>
      <c r="JJI121" s="195"/>
      <c r="JJJ121" s="18"/>
      <c r="JJK121" s="19"/>
      <c r="JJL121" s="19"/>
      <c r="JJM121" s="19"/>
      <c r="JJN121" s="19"/>
      <c r="JJO121" s="19"/>
      <c r="JJP121" s="19"/>
      <c r="JJQ121" s="19"/>
      <c r="JJR121" s="197"/>
      <c r="JJS121" s="196"/>
      <c r="JJT121" s="196"/>
      <c r="JJU121" s="195"/>
      <c r="JJV121" s="196"/>
      <c r="JJW121" s="195"/>
      <c r="JJX121" s="195"/>
      <c r="JJY121" s="195"/>
      <c r="JJZ121" s="18"/>
      <c r="JKA121" s="19"/>
      <c r="JKB121" s="19"/>
      <c r="JKC121" s="19"/>
      <c r="JKD121" s="19"/>
      <c r="JKE121" s="19"/>
      <c r="JKF121" s="19"/>
      <c r="JKG121" s="19"/>
      <c r="JKH121" s="197"/>
      <c r="JKI121" s="196"/>
      <c r="JKJ121" s="196"/>
      <c r="JKK121" s="195"/>
      <c r="JKL121" s="196"/>
      <c r="JKM121" s="195"/>
      <c r="JKN121" s="195"/>
      <c r="JKO121" s="195"/>
      <c r="JKP121" s="18"/>
      <c r="JKQ121" s="19"/>
      <c r="JKR121" s="19"/>
      <c r="JKS121" s="19"/>
      <c r="JKT121" s="19"/>
      <c r="JKU121" s="19"/>
      <c r="JKV121" s="19"/>
      <c r="JKW121" s="19"/>
      <c r="JKX121" s="197"/>
      <c r="JKY121" s="196"/>
      <c r="JKZ121" s="196"/>
      <c r="JLA121" s="195"/>
      <c r="JLB121" s="196"/>
      <c r="JLC121" s="195"/>
      <c r="JLD121" s="195"/>
      <c r="JLE121" s="195"/>
      <c r="JLF121" s="18"/>
      <c r="JLG121" s="19"/>
      <c r="JLH121" s="19"/>
      <c r="JLI121" s="19"/>
      <c r="JLJ121" s="19"/>
      <c r="JLK121" s="19"/>
      <c r="JLL121" s="19"/>
      <c r="JLM121" s="19"/>
      <c r="JLN121" s="197"/>
      <c r="JLO121" s="196"/>
      <c r="JLP121" s="196"/>
      <c r="JLQ121" s="195"/>
      <c r="JLR121" s="196"/>
      <c r="JLS121" s="195"/>
      <c r="JLT121" s="195"/>
      <c r="JLU121" s="195"/>
      <c r="JLV121" s="18"/>
      <c r="JLW121" s="19"/>
      <c r="JLX121" s="19"/>
      <c r="JLY121" s="19"/>
      <c r="JLZ121" s="19"/>
      <c r="JMA121" s="19"/>
      <c r="JMB121" s="19"/>
      <c r="JMC121" s="19"/>
      <c r="JMD121" s="197"/>
      <c r="JME121" s="196"/>
      <c r="JMF121" s="196"/>
      <c r="JMG121" s="195"/>
      <c r="JMH121" s="196"/>
      <c r="JMI121" s="195"/>
      <c r="JMJ121" s="195"/>
      <c r="JMK121" s="195"/>
      <c r="JML121" s="18"/>
      <c r="JMM121" s="19"/>
      <c r="JMN121" s="19"/>
      <c r="JMO121" s="19"/>
      <c r="JMP121" s="19"/>
      <c r="JMQ121" s="19"/>
      <c r="JMR121" s="19"/>
      <c r="JMS121" s="19"/>
      <c r="JMT121" s="197"/>
      <c r="JMU121" s="196"/>
      <c r="JMV121" s="196"/>
      <c r="JMW121" s="195"/>
      <c r="JMX121" s="196"/>
      <c r="JMY121" s="195"/>
      <c r="JMZ121" s="195"/>
      <c r="JNA121" s="195"/>
      <c r="JNB121" s="18"/>
      <c r="JNC121" s="19"/>
      <c r="JND121" s="19"/>
      <c r="JNE121" s="19"/>
      <c r="JNF121" s="19"/>
      <c r="JNG121" s="19"/>
      <c r="JNH121" s="19"/>
      <c r="JNI121" s="19"/>
      <c r="JNJ121" s="197"/>
      <c r="JNK121" s="196"/>
      <c r="JNL121" s="196"/>
      <c r="JNM121" s="195"/>
      <c r="JNN121" s="196"/>
      <c r="JNO121" s="195"/>
      <c r="JNP121" s="195"/>
      <c r="JNQ121" s="195"/>
      <c r="JNR121" s="18"/>
      <c r="JNS121" s="19"/>
      <c r="JNT121" s="19"/>
      <c r="JNU121" s="19"/>
      <c r="JNV121" s="19"/>
      <c r="JNW121" s="19"/>
      <c r="JNX121" s="19"/>
      <c r="JNY121" s="19"/>
      <c r="JNZ121" s="197"/>
      <c r="JOA121" s="196"/>
      <c r="JOB121" s="196"/>
      <c r="JOC121" s="195"/>
      <c r="JOD121" s="196"/>
      <c r="JOE121" s="195"/>
      <c r="JOF121" s="195"/>
      <c r="JOG121" s="195"/>
      <c r="JOH121" s="18"/>
      <c r="JOI121" s="19"/>
      <c r="JOJ121" s="19"/>
      <c r="JOK121" s="19"/>
      <c r="JOL121" s="19"/>
      <c r="JOM121" s="19"/>
      <c r="JON121" s="19"/>
      <c r="JOO121" s="19"/>
      <c r="JOP121" s="197"/>
      <c r="JOQ121" s="196"/>
      <c r="JOR121" s="196"/>
      <c r="JOS121" s="195"/>
      <c r="JOT121" s="196"/>
      <c r="JOU121" s="195"/>
      <c r="JOV121" s="195"/>
      <c r="JOW121" s="195"/>
      <c r="JOX121" s="18"/>
      <c r="JOY121" s="19"/>
      <c r="JOZ121" s="19"/>
      <c r="JPA121" s="19"/>
      <c r="JPB121" s="19"/>
      <c r="JPC121" s="19"/>
      <c r="JPD121" s="19"/>
      <c r="JPE121" s="19"/>
      <c r="JPF121" s="197"/>
      <c r="JPG121" s="196"/>
      <c r="JPH121" s="196"/>
      <c r="JPI121" s="195"/>
      <c r="JPJ121" s="196"/>
      <c r="JPK121" s="195"/>
      <c r="JPL121" s="195"/>
      <c r="JPM121" s="195"/>
      <c r="JPN121" s="18"/>
      <c r="JPO121" s="19"/>
      <c r="JPP121" s="19"/>
      <c r="JPQ121" s="19"/>
      <c r="JPR121" s="19"/>
      <c r="JPS121" s="19"/>
      <c r="JPT121" s="19"/>
      <c r="JPU121" s="19"/>
      <c r="JPV121" s="197"/>
      <c r="JPW121" s="196"/>
      <c r="JPX121" s="196"/>
      <c r="JPY121" s="195"/>
      <c r="JPZ121" s="196"/>
      <c r="JQA121" s="195"/>
      <c r="JQB121" s="195"/>
      <c r="JQC121" s="195"/>
      <c r="JQD121" s="18"/>
      <c r="JQE121" s="19"/>
      <c r="JQF121" s="19"/>
      <c r="JQG121" s="19"/>
      <c r="JQH121" s="19"/>
      <c r="JQI121" s="19"/>
      <c r="JQJ121" s="19"/>
      <c r="JQK121" s="19"/>
      <c r="JQL121" s="197"/>
      <c r="JQM121" s="196"/>
      <c r="JQN121" s="196"/>
      <c r="JQO121" s="195"/>
      <c r="JQP121" s="196"/>
      <c r="JQQ121" s="195"/>
      <c r="JQR121" s="195"/>
      <c r="JQS121" s="195"/>
      <c r="JQT121" s="18"/>
      <c r="JQU121" s="19"/>
      <c r="JQV121" s="19"/>
      <c r="JQW121" s="19"/>
      <c r="JQX121" s="19"/>
      <c r="JQY121" s="19"/>
      <c r="JQZ121" s="19"/>
      <c r="JRA121" s="19"/>
      <c r="JRB121" s="197"/>
      <c r="JRC121" s="196"/>
      <c r="JRD121" s="196"/>
      <c r="JRE121" s="195"/>
      <c r="JRF121" s="196"/>
      <c r="JRG121" s="195"/>
      <c r="JRH121" s="195"/>
      <c r="JRI121" s="195"/>
      <c r="JRJ121" s="18"/>
      <c r="JRK121" s="19"/>
      <c r="JRL121" s="19"/>
      <c r="JRM121" s="19"/>
      <c r="JRN121" s="19"/>
      <c r="JRO121" s="19"/>
      <c r="JRP121" s="19"/>
      <c r="JRQ121" s="19"/>
      <c r="JRR121" s="197"/>
      <c r="JRS121" s="196"/>
      <c r="JRT121" s="196"/>
      <c r="JRU121" s="195"/>
      <c r="JRV121" s="196"/>
      <c r="JRW121" s="195"/>
      <c r="JRX121" s="195"/>
      <c r="JRY121" s="195"/>
      <c r="JRZ121" s="18"/>
      <c r="JSA121" s="19"/>
      <c r="JSB121" s="19"/>
      <c r="JSC121" s="19"/>
      <c r="JSD121" s="19"/>
      <c r="JSE121" s="19"/>
      <c r="JSF121" s="19"/>
      <c r="JSG121" s="19"/>
      <c r="JSH121" s="197"/>
      <c r="JSI121" s="196"/>
      <c r="JSJ121" s="196"/>
      <c r="JSK121" s="195"/>
      <c r="JSL121" s="196"/>
      <c r="JSM121" s="195"/>
      <c r="JSN121" s="195"/>
      <c r="JSO121" s="195"/>
      <c r="JSP121" s="18"/>
      <c r="JSQ121" s="19"/>
      <c r="JSR121" s="19"/>
      <c r="JSS121" s="19"/>
      <c r="JST121" s="19"/>
      <c r="JSU121" s="19"/>
      <c r="JSV121" s="19"/>
      <c r="JSW121" s="19"/>
      <c r="JSX121" s="197"/>
      <c r="JSY121" s="196"/>
      <c r="JSZ121" s="196"/>
      <c r="JTA121" s="195"/>
      <c r="JTB121" s="196"/>
      <c r="JTC121" s="195"/>
      <c r="JTD121" s="195"/>
      <c r="JTE121" s="195"/>
      <c r="JTF121" s="18"/>
      <c r="JTG121" s="19"/>
      <c r="JTH121" s="19"/>
      <c r="JTI121" s="19"/>
      <c r="JTJ121" s="19"/>
      <c r="JTK121" s="19"/>
      <c r="JTL121" s="19"/>
      <c r="JTM121" s="19"/>
      <c r="JTN121" s="197"/>
      <c r="JTO121" s="196"/>
      <c r="JTP121" s="196"/>
      <c r="JTQ121" s="195"/>
      <c r="JTR121" s="196"/>
      <c r="JTS121" s="195"/>
      <c r="JTT121" s="195"/>
      <c r="JTU121" s="195"/>
      <c r="JTV121" s="18"/>
      <c r="JTW121" s="19"/>
      <c r="JTX121" s="19"/>
      <c r="JTY121" s="19"/>
      <c r="JTZ121" s="19"/>
      <c r="JUA121" s="19"/>
      <c r="JUB121" s="19"/>
      <c r="JUC121" s="19"/>
      <c r="JUD121" s="197"/>
      <c r="JUE121" s="196"/>
      <c r="JUF121" s="196"/>
      <c r="JUG121" s="195"/>
      <c r="JUH121" s="196"/>
      <c r="JUI121" s="195"/>
      <c r="JUJ121" s="195"/>
      <c r="JUK121" s="195"/>
      <c r="JUL121" s="18"/>
      <c r="JUM121" s="19"/>
      <c r="JUN121" s="19"/>
      <c r="JUO121" s="19"/>
      <c r="JUP121" s="19"/>
      <c r="JUQ121" s="19"/>
      <c r="JUR121" s="19"/>
      <c r="JUS121" s="19"/>
      <c r="JUT121" s="197"/>
      <c r="JUU121" s="196"/>
      <c r="JUV121" s="196"/>
      <c r="JUW121" s="195"/>
      <c r="JUX121" s="196"/>
      <c r="JUY121" s="195"/>
      <c r="JUZ121" s="195"/>
      <c r="JVA121" s="195"/>
      <c r="JVB121" s="18"/>
      <c r="JVC121" s="19"/>
      <c r="JVD121" s="19"/>
      <c r="JVE121" s="19"/>
      <c r="JVF121" s="19"/>
      <c r="JVG121" s="19"/>
      <c r="JVH121" s="19"/>
      <c r="JVI121" s="19"/>
      <c r="JVJ121" s="197"/>
      <c r="JVK121" s="196"/>
      <c r="JVL121" s="196"/>
      <c r="JVM121" s="195"/>
      <c r="JVN121" s="196"/>
      <c r="JVO121" s="195"/>
      <c r="JVP121" s="195"/>
      <c r="JVQ121" s="195"/>
      <c r="JVR121" s="18"/>
      <c r="JVS121" s="19"/>
      <c r="JVT121" s="19"/>
      <c r="JVU121" s="19"/>
      <c r="JVV121" s="19"/>
      <c r="JVW121" s="19"/>
      <c r="JVX121" s="19"/>
      <c r="JVY121" s="19"/>
      <c r="JVZ121" s="197"/>
      <c r="JWA121" s="196"/>
      <c r="JWB121" s="196"/>
      <c r="JWC121" s="195"/>
      <c r="JWD121" s="196"/>
      <c r="JWE121" s="195"/>
      <c r="JWF121" s="195"/>
      <c r="JWG121" s="195"/>
      <c r="JWH121" s="18"/>
      <c r="JWI121" s="19"/>
      <c r="JWJ121" s="19"/>
      <c r="JWK121" s="19"/>
      <c r="JWL121" s="19"/>
      <c r="JWM121" s="19"/>
      <c r="JWN121" s="19"/>
      <c r="JWO121" s="19"/>
      <c r="JWP121" s="197"/>
      <c r="JWQ121" s="196"/>
      <c r="JWR121" s="196"/>
      <c r="JWS121" s="195"/>
      <c r="JWT121" s="196"/>
      <c r="JWU121" s="195"/>
      <c r="JWV121" s="195"/>
      <c r="JWW121" s="195"/>
      <c r="JWX121" s="18"/>
      <c r="JWY121" s="19"/>
      <c r="JWZ121" s="19"/>
      <c r="JXA121" s="19"/>
      <c r="JXB121" s="19"/>
      <c r="JXC121" s="19"/>
      <c r="JXD121" s="19"/>
      <c r="JXE121" s="19"/>
      <c r="JXF121" s="197"/>
      <c r="JXG121" s="196"/>
      <c r="JXH121" s="196"/>
      <c r="JXI121" s="195"/>
      <c r="JXJ121" s="196"/>
      <c r="JXK121" s="195"/>
      <c r="JXL121" s="195"/>
      <c r="JXM121" s="195"/>
      <c r="JXN121" s="18"/>
      <c r="JXO121" s="19"/>
      <c r="JXP121" s="19"/>
      <c r="JXQ121" s="19"/>
      <c r="JXR121" s="19"/>
      <c r="JXS121" s="19"/>
      <c r="JXT121" s="19"/>
      <c r="JXU121" s="19"/>
      <c r="JXV121" s="197"/>
      <c r="JXW121" s="196"/>
      <c r="JXX121" s="196"/>
      <c r="JXY121" s="195"/>
      <c r="JXZ121" s="196"/>
      <c r="JYA121" s="195"/>
      <c r="JYB121" s="195"/>
      <c r="JYC121" s="195"/>
      <c r="JYD121" s="18"/>
      <c r="JYE121" s="19"/>
      <c r="JYF121" s="19"/>
      <c r="JYG121" s="19"/>
      <c r="JYH121" s="19"/>
      <c r="JYI121" s="19"/>
      <c r="JYJ121" s="19"/>
      <c r="JYK121" s="19"/>
      <c r="JYL121" s="197"/>
      <c r="JYM121" s="196"/>
      <c r="JYN121" s="196"/>
      <c r="JYO121" s="195"/>
      <c r="JYP121" s="196"/>
      <c r="JYQ121" s="195"/>
      <c r="JYR121" s="195"/>
      <c r="JYS121" s="195"/>
      <c r="JYT121" s="18"/>
      <c r="JYU121" s="19"/>
      <c r="JYV121" s="19"/>
      <c r="JYW121" s="19"/>
      <c r="JYX121" s="19"/>
      <c r="JYY121" s="19"/>
      <c r="JYZ121" s="19"/>
      <c r="JZA121" s="19"/>
      <c r="JZB121" s="197"/>
      <c r="JZC121" s="196"/>
      <c r="JZD121" s="196"/>
      <c r="JZE121" s="195"/>
      <c r="JZF121" s="196"/>
      <c r="JZG121" s="195"/>
      <c r="JZH121" s="195"/>
      <c r="JZI121" s="195"/>
      <c r="JZJ121" s="18"/>
      <c r="JZK121" s="19"/>
      <c r="JZL121" s="19"/>
      <c r="JZM121" s="19"/>
      <c r="JZN121" s="19"/>
      <c r="JZO121" s="19"/>
      <c r="JZP121" s="19"/>
      <c r="JZQ121" s="19"/>
      <c r="JZR121" s="197"/>
      <c r="JZS121" s="196"/>
      <c r="JZT121" s="196"/>
      <c r="JZU121" s="195"/>
      <c r="JZV121" s="196"/>
      <c r="JZW121" s="195"/>
      <c r="JZX121" s="195"/>
      <c r="JZY121" s="195"/>
      <c r="JZZ121" s="18"/>
      <c r="KAA121" s="19"/>
      <c r="KAB121" s="19"/>
      <c r="KAC121" s="19"/>
      <c r="KAD121" s="19"/>
      <c r="KAE121" s="19"/>
      <c r="KAF121" s="19"/>
      <c r="KAG121" s="19"/>
      <c r="KAH121" s="197"/>
      <c r="KAI121" s="196"/>
      <c r="KAJ121" s="196"/>
      <c r="KAK121" s="195"/>
      <c r="KAL121" s="196"/>
      <c r="KAM121" s="195"/>
      <c r="KAN121" s="195"/>
      <c r="KAO121" s="195"/>
      <c r="KAP121" s="18"/>
      <c r="KAQ121" s="19"/>
      <c r="KAR121" s="19"/>
      <c r="KAS121" s="19"/>
      <c r="KAT121" s="19"/>
      <c r="KAU121" s="19"/>
      <c r="KAV121" s="19"/>
      <c r="KAW121" s="19"/>
      <c r="KAX121" s="197"/>
      <c r="KAY121" s="196"/>
      <c r="KAZ121" s="196"/>
      <c r="KBA121" s="195"/>
      <c r="KBB121" s="196"/>
      <c r="KBC121" s="195"/>
      <c r="KBD121" s="195"/>
      <c r="KBE121" s="195"/>
      <c r="KBF121" s="18"/>
      <c r="KBG121" s="19"/>
      <c r="KBH121" s="19"/>
      <c r="KBI121" s="19"/>
      <c r="KBJ121" s="19"/>
      <c r="KBK121" s="19"/>
      <c r="KBL121" s="19"/>
      <c r="KBM121" s="19"/>
      <c r="KBN121" s="197"/>
      <c r="KBO121" s="196"/>
      <c r="KBP121" s="196"/>
      <c r="KBQ121" s="195"/>
      <c r="KBR121" s="196"/>
      <c r="KBS121" s="195"/>
      <c r="KBT121" s="195"/>
      <c r="KBU121" s="195"/>
      <c r="KBV121" s="18"/>
      <c r="KBW121" s="19"/>
      <c r="KBX121" s="19"/>
      <c r="KBY121" s="19"/>
      <c r="KBZ121" s="19"/>
      <c r="KCA121" s="19"/>
      <c r="KCB121" s="19"/>
      <c r="KCC121" s="19"/>
      <c r="KCD121" s="197"/>
      <c r="KCE121" s="196"/>
      <c r="KCF121" s="196"/>
      <c r="KCG121" s="195"/>
      <c r="KCH121" s="196"/>
      <c r="KCI121" s="195"/>
      <c r="KCJ121" s="195"/>
      <c r="KCK121" s="195"/>
      <c r="KCL121" s="18"/>
      <c r="KCM121" s="19"/>
      <c r="KCN121" s="19"/>
      <c r="KCO121" s="19"/>
      <c r="KCP121" s="19"/>
      <c r="KCQ121" s="19"/>
      <c r="KCR121" s="19"/>
      <c r="KCS121" s="19"/>
      <c r="KCT121" s="197"/>
      <c r="KCU121" s="196"/>
      <c r="KCV121" s="196"/>
      <c r="KCW121" s="195"/>
      <c r="KCX121" s="196"/>
      <c r="KCY121" s="195"/>
      <c r="KCZ121" s="195"/>
      <c r="KDA121" s="195"/>
      <c r="KDB121" s="18"/>
      <c r="KDC121" s="19"/>
      <c r="KDD121" s="19"/>
      <c r="KDE121" s="19"/>
      <c r="KDF121" s="19"/>
      <c r="KDG121" s="19"/>
      <c r="KDH121" s="19"/>
      <c r="KDI121" s="19"/>
      <c r="KDJ121" s="197"/>
      <c r="KDK121" s="196"/>
      <c r="KDL121" s="196"/>
      <c r="KDM121" s="195"/>
      <c r="KDN121" s="196"/>
      <c r="KDO121" s="195"/>
      <c r="KDP121" s="195"/>
      <c r="KDQ121" s="195"/>
      <c r="KDR121" s="18"/>
      <c r="KDS121" s="19"/>
      <c r="KDT121" s="19"/>
      <c r="KDU121" s="19"/>
      <c r="KDV121" s="19"/>
      <c r="KDW121" s="19"/>
      <c r="KDX121" s="19"/>
      <c r="KDY121" s="19"/>
      <c r="KDZ121" s="197"/>
      <c r="KEA121" s="196"/>
      <c r="KEB121" s="196"/>
      <c r="KEC121" s="195"/>
      <c r="KED121" s="196"/>
      <c r="KEE121" s="195"/>
      <c r="KEF121" s="195"/>
      <c r="KEG121" s="195"/>
      <c r="KEH121" s="18"/>
      <c r="KEI121" s="19"/>
      <c r="KEJ121" s="19"/>
      <c r="KEK121" s="19"/>
      <c r="KEL121" s="19"/>
      <c r="KEM121" s="19"/>
      <c r="KEN121" s="19"/>
      <c r="KEO121" s="19"/>
      <c r="KEP121" s="197"/>
      <c r="KEQ121" s="196"/>
      <c r="KER121" s="196"/>
      <c r="KES121" s="195"/>
      <c r="KET121" s="196"/>
      <c r="KEU121" s="195"/>
      <c r="KEV121" s="195"/>
      <c r="KEW121" s="195"/>
      <c r="KEX121" s="18"/>
      <c r="KEY121" s="19"/>
      <c r="KEZ121" s="19"/>
      <c r="KFA121" s="19"/>
      <c r="KFB121" s="19"/>
      <c r="KFC121" s="19"/>
      <c r="KFD121" s="19"/>
      <c r="KFE121" s="19"/>
      <c r="KFF121" s="197"/>
      <c r="KFG121" s="196"/>
      <c r="KFH121" s="196"/>
      <c r="KFI121" s="195"/>
      <c r="KFJ121" s="196"/>
      <c r="KFK121" s="195"/>
      <c r="KFL121" s="195"/>
      <c r="KFM121" s="195"/>
      <c r="KFN121" s="18"/>
      <c r="KFO121" s="19"/>
      <c r="KFP121" s="19"/>
      <c r="KFQ121" s="19"/>
      <c r="KFR121" s="19"/>
      <c r="KFS121" s="19"/>
      <c r="KFT121" s="19"/>
      <c r="KFU121" s="19"/>
      <c r="KFV121" s="197"/>
      <c r="KFW121" s="196"/>
      <c r="KFX121" s="196"/>
      <c r="KFY121" s="195"/>
      <c r="KFZ121" s="196"/>
      <c r="KGA121" s="195"/>
      <c r="KGB121" s="195"/>
      <c r="KGC121" s="195"/>
      <c r="KGD121" s="18"/>
      <c r="KGE121" s="19"/>
      <c r="KGF121" s="19"/>
      <c r="KGG121" s="19"/>
      <c r="KGH121" s="19"/>
      <c r="KGI121" s="19"/>
      <c r="KGJ121" s="19"/>
      <c r="KGK121" s="19"/>
      <c r="KGL121" s="197"/>
      <c r="KGM121" s="196"/>
      <c r="KGN121" s="196"/>
      <c r="KGO121" s="195"/>
      <c r="KGP121" s="196"/>
      <c r="KGQ121" s="195"/>
      <c r="KGR121" s="195"/>
      <c r="KGS121" s="195"/>
      <c r="KGT121" s="18"/>
      <c r="KGU121" s="19"/>
      <c r="KGV121" s="19"/>
      <c r="KGW121" s="19"/>
      <c r="KGX121" s="19"/>
      <c r="KGY121" s="19"/>
      <c r="KGZ121" s="19"/>
      <c r="KHA121" s="19"/>
      <c r="KHB121" s="197"/>
      <c r="KHC121" s="196"/>
      <c r="KHD121" s="196"/>
      <c r="KHE121" s="195"/>
      <c r="KHF121" s="196"/>
      <c r="KHG121" s="195"/>
      <c r="KHH121" s="195"/>
      <c r="KHI121" s="195"/>
      <c r="KHJ121" s="18"/>
      <c r="KHK121" s="19"/>
      <c r="KHL121" s="19"/>
      <c r="KHM121" s="19"/>
      <c r="KHN121" s="19"/>
      <c r="KHO121" s="19"/>
      <c r="KHP121" s="19"/>
      <c r="KHQ121" s="19"/>
      <c r="KHR121" s="197"/>
      <c r="KHS121" s="196"/>
      <c r="KHT121" s="196"/>
      <c r="KHU121" s="195"/>
      <c r="KHV121" s="196"/>
      <c r="KHW121" s="195"/>
      <c r="KHX121" s="195"/>
      <c r="KHY121" s="195"/>
      <c r="KHZ121" s="18"/>
      <c r="KIA121" s="19"/>
      <c r="KIB121" s="19"/>
      <c r="KIC121" s="19"/>
      <c r="KID121" s="19"/>
      <c r="KIE121" s="19"/>
      <c r="KIF121" s="19"/>
      <c r="KIG121" s="19"/>
      <c r="KIH121" s="197"/>
      <c r="KII121" s="196"/>
      <c r="KIJ121" s="196"/>
      <c r="KIK121" s="195"/>
      <c r="KIL121" s="196"/>
      <c r="KIM121" s="195"/>
      <c r="KIN121" s="195"/>
      <c r="KIO121" s="195"/>
      <c r="KIP121" s="18"/>
      <c r="KIQ121" s="19"/>
      <c r="KIR121" s="19"/>
      <c r="KIS121" s="19"/>
      <c r="KIT121" s="19"/>
      <c r="KIU121" s="19"/>
      <c r="KIV121" s="19"/>
      <c r="KIW121" s="19"/>
      <c r="KIX121" s="197"/>
      <c r="KIY121" s="196"/>
      <c r="KIZ121" s="196"/>
      <c r="KJA121" s="195"/>
      <c r="KJB121" s="196"/>
      <c r="KJC121" s="195"/>
      <c r="KJD121" s="195"/>
      <c r="KJE121" s="195"/>
      <c r="KJF121" s="18"/>
      <c r="KJG121" s="19"/>
      <c r="KJH121" s="19"/>
      <c r="KJI121" s="19"/>
      <c r="KJJ121" s="19"/>
      <c r="KJK121" s="19"/>
      <c r="KJL121" s="19"/>
      <c r="KJM121" s="19"/>
      <c r="KJN121" s="197"/>
      <c r="KJO121" s="196"/>
      <c r="KJP121" s="196"/>
      <c r="KJQ121" s="195"/>
      <c r="KJR121" s="196"/>
      <c r="KJS121" s="195"/>
      <c r="KJT121" s="195"/>
      <c r="KJU121" s="195"/>
      <c r="KJV121" s="18"/>
      <c r="KJW121" s="19"/>
      <c r="KJX121" s="19"/>
      <c r="KJY121" s="19"/>
      <c r="KJZ121" s="19"/>
      <c r="KKA121" s="19"/>
      <c r="KKB121" s="19"/>
      <c r="KKC121" s="19"/>
      <c r="KKD121" s="197"/>
      <c r="KKE121" s="196"/>
      <c r="KKF121" s="196"/>
      <c r="KKG121" s="195"/>
      <c r="KKH121" s="196"/>
      <c r="KKI121" s="195"/>
      <c r="KKJ121" s="195"/>
      <c r="KKK121" s="195"/>
      <c r="KKL121" s="18"/>
      <c r="KKM121" s="19"/>
      <c r="KKN121" s="19"/>
      <c r="KKO121" s="19"/>
      <c r="KKP121" s="19"/>
      <c r="KKQ121" s="19"/>
      <c r="KKR121" s="19"/>
      <c r="KKS121" s="19"/>
      <c r="KKT121" s="197"/>
      <c r="KKU121" s="196"/>
      <c r="KKV121" s="196"/>
      <c r="KKW121" s="195"/>
      <c r="KKX121" s="196"/>
      <c r="KKY121" s="195"/>
      <c r="KKZ121" s="195"/>
      <c r="KLA121" s="195"/>
      <c r="KLB121" s="18"/>
      <c r="KLC121" s="19"/>
      <c r="KLD121" s="19"/>
      <c r="KLE121" s="19"/>
      <c r="KLF121" s="19"/>
      <c r="KLG121" s="19"/>
      <c r="KLH121" s="19"/>
      <c r="KLI121" s="19"/>
      <c r="KLJ121" s="197"/>
      <c r="KLK121" s="196"/>
      <c r="KLL121" s="196"/>
      <c r="KLM121" s="195"/>
      <c r="KLN121" s="196"/>
      <c r="KLO121" s="195"/>
      <c r="KLP121" s="195"/>
      <c r="KLQ121" s="195"/>
      <c r="KLR121" s="18"/>
      <c r="KLS121" s="19"/>
      <c r="KLT121" s="19"/>
      <c r="KLU121" s="19"/>
      <c r="KLV121" s="19"/>
      <c r="KLW121" s="19"/>
      <c r="KLX121" s="19"/>
      <c r="KLY121" s="19"/>
      <c r="KLZ121" s="197"/>
      <c r="KMA121" s="196"/>
      <c r="KMB121" s="196"/>
      <c r="KMC121" s="195"/>
      <c r="KMD121" s="196"/>
      <c r="KME121" s="195"/>
      <c r="KMF121" s="195"/>
      <c r="KMG121" s="195"/>
      <c r="KMH121" s="18"/>
      <c r="KMI121" s="19"/>
      <c r="KMJ121" s="19"/>
      <c r="KMK121" s="19"/>
      <c r="KML121" s="19"/>
      <c r="KMM121" s="19"/>
      <c r="KMN121" s="19"/>
      <c r="KMO121" s="19"/>
      <c r="KMP121" s="197"/>
      <c r="KMQ121" s="196"/>
      <c r="KMR121" s="196"/>
      <c r="KMS121" s="195"/>
      <c r="KMT121" s="196"/>
      <c r="KMU121" s="195"/>
      <c r="KMV121" s="195"/>
      <c r="KMW121" s="195"/>
      <c r="KMX121" s="18"/>
      <c r="KMY121" s="19"/>
      <c r="KMZ121" s="19"/>
      <c r="KNA121" s="19"/>
      <c r="KNB121" s="19"/>
      <c r="KNC121" s="19"/>
      <c r="KND121" s="19"/>
      <c r="KNE121" s="19"/>
      <c r="KNF121" s="197"/>
      <c r="KNG121" s="196"/>
      <c r="KNH121" s="196"/>
      <c r="KNI121" s="195"/>
      <c r="KNJ121" s="196"/>
      <c r="KNK121" s="195"/>
      <c r="KNL121" s="195"/>
      <c r="KNM121" s="195"/>
      <c r="KNN121" s="18"/>
      <c r="KNO121" s="19"/>
      <c r="KNP121" s="19"/>
      <c r="KNQ121" s="19"/>
      <c r="KNR121" s="19"/>
      <c r="KNS121" s="19"/>
      <c r="KNT121" s="19"/>
      <c r="KNU121" s="19"/>
      <c r="KNV121" s="197"/>
      <c r="KNW121" s="196"/>
      <c r="KNX121" s="196"/>
      <c r="KNY121" s="195"/>
      <c r="KNZ121" s="196"/>
      <c r="KOA121" s="195"/>
      <c r="KOB121" s="195"/>
      <c r="KOC121" s="195"/>
      <c r="KOD121" s="18"/>
      <c r="KOE121" s="19"/>
      <c r="KOF121" s="19"/>
      <c r="KOG121" s="19"/>
      <c r="KOH121" s="19"/>
      <c r="KOI121" s="19"/>
      <c r="KOJ121" s="19"/>
      <c r="KOK121" s="19"/>
      <c r="KOL121" s="197"/>
      <c r="KOM121" s="196"/>
      <c r="KON121" s="196"/>
      <c r="KOO121" s="195"/>
      <c r="KOP121" s="196"/>
      <c r="KOQ121" s="195"/>
      <c r="KOR121" s="195"/>
      <c r="KOS121" s="195"/>
      <c r="KOT121" s="18"/>
      <c r="KOU121" s="19"/>
      <c r="KOV121" s="19"/>
      <c r="KOW121" s="19"/>
      <c r="KOX121" s="19"/>
      <c r="KOY121" s="19"/>
      <c r="KOZ121" s="19"/>
      <c r="KPA121" s="19"/>
      <c r="KPB121" s="197"/>
      <c r="KPC121" s="196"/>
      <c r="KPD121" s="196"/>
      <c r="KPE121" s="195"/>
      <c r="KPF121" s="196"/>
      <c r="KPG121" s="195"/>
      <c r="KPH121" s="195"/>
      <c r="KPI121" s="195"/>
      <c r="KPJ121" s="18"/>
      <c r="KPK121" s="19"/>
      <c r="KPL121" s="19"/>
      <c r="KPM121" s="19"/>
      <c r="KPN121" s="19"/>
      <c r="KPO121" s="19"/>
      <c r="KPP121" s="19"/>
      <c r="KPQ121" s="19"/>
      <c r="KPR121" s="197"/>
      <c r="KPS121" s="196"/>
      <c r="KPT121" s="196"/>
      <c r="KPU121" s="195"/>
      <c r="KPV121" s="196"/>
      <c r="KPW121" s="195"/>
      <c r="KPX121" s="195"/>
      <c r="KPY121" s="195"/>
      <c r="KPZ121" s="18"/>
      <c r="KQA121" s="19"/>
      <c r="KQB121" s="19"/>
      <c r="KQC121" s="19"/>
      <c r="KQD121" s="19"/>
      <c r="KQE121" s="19"/>
      <c r="KQF121" s="19"/>
      <c r="KQG121" s="19"/>
      <c r="KQH121" s="197"/>
      <c r="KQI121" s="196"/>
      <c r="KQJ121" s="196"/>
      <c r="KQK121" s="195"/>
      <c r="KQL121" s="196"/>
      <c r="KQM121" s="195"/>
      <c r="KQN121" s="195"/>
      <c r="KQO121" s="195"/>
      <c r="KQP121" s="18"/>
      <c r="KQQ121" s="19"/>
      <c r="KQR121" s="19"/>
      <c r="KQS121" s="19"/>
      <c r="KQT121" s="19"/>
      <c r="KQU121" s="19"/>
      <c r="KQV121" s="19"/>
      <c r="KQW121" s="19"/>
      <c r="KQX121" s="197"/>
      <c r="KQY121" s="196"/>
      <c r="KQZ121" s="196"/>
      <c r="KRA121" s="195"/>
      <c r="KRB121" s="196"/>
      <c r="KRC121" s="195"/>
      <c r="KRD121" s="195"/>
      <c r="KRE121" s="195"/>
      <c r="KRF121" s="18"/>
      <c r="KRG121" s="19"/>
      <c r="KRH121" s="19"/>
      <c r="KRI121" s="19"/>
      <c r="KRJ121" s="19"/>
      <c r="KRK121" s="19"/>
      <c r="KRL121" s="19"/>
      <c r="KRM121" s="19"/>
      <c r="KRN121" s="197"/>
      <c r="KRO121" s="196"/>
      <c r="KRP121" s="196"/>
      <c r="KRQ121" s="195"/>
      <c r="KRR121" s="196"/>
      <c r="KRS121" s="195"/>
      <c r="KRT121" s="195"/>
      <c r="KRU121" s="195"/>
      <c r="KRV121" s="18"/>
      <c r="KRW121" s="19"/>
      <c r="KRX121" s="19"/>
      <c r="KRY121" s="19"/>
      <c r="KRZ121" s="19"/>
      <c r="KSA121" s="19"/>
      <c r="KSB121" s="19"/>
      <c r="KSC121" s="19"/>
      <c r="KSD121" s="197"/>
      <c r="KSE121" s="196"/>
      <c r="KSF121" s="196"/>
      <c r="KSG121" s="195"/>
      <c r="KSH121" s="196"/>
      <c r="KSI121" s="195"/>
      <c r="KSJ121" s="195"/>
      <c r="KSK121" s="195"/>
      <c r="KSL121" s="18"/>
      <c r="KSM121" s="19"/>
      <c r="KSN121" s="19"/>
      <c r="KSO121" s="19"/>
      <c r="KSP121" s="19"/>
      <c r="KSQ121" s="19"/>
      <c r="KSR121" s="19"/>
      <c r="KSS121" s="19"/>
      <c r="KST121" s="197"/>
      <c r="KSU121" s="196"/>
      <c r="KSV121" s="196"/>
      <c r="KSW121" s="195"/>
      <c r="KSX121" s="196"/>
      <c r="KSY121" s="195"/>
      <c r="KSZ121" s="195"/>
      <c r="KTA121" s="195"/>
      <c r="KTB121" s="18"/>
      <c r="KTC121" s="19"/>
      <c r="KTD121" s="19"/>
      <c r="KTE121" s="19"/>
      <c r="KTF121" s="19"/>
      <c r="KTG121" s="19"/>
      <c r="KTH121" s="19"/>
      <c r="KTI121" s="19"/>
      <c r="KTJ121" s="197"/>
      <c r="KTK121" s="196"/>
      <c r="KTL121" s="196"/>
      <c r="KTM121" s="195"/>
      <c r="KTN121" s="196"/>
      <c r="KTO121" s="195"/>
      <c r="KTP121" s="195"/>
      <c r="KTQ121" s="195"/>
      <c r="KTR121" s="18"/>
      <c r="KTS121" s="19"/>
      <c r="KTT121" s="19"/>
      <c r="KTU121" s="19"/>
      <c r="KTV121" s="19"/>
      <c r="KTW121" s="19"/>
      <c r="KTX121" s="19"/>
      <c r="KTY121" s="19"/>
      <c r="KTZ121" s="197"/>
      <c r="KUA121" s="196"/>
      <c r="KUB121" s="196"/>
      <c r="KUC121" s="195"/>
      <c r="KUD121" s="196"/>
      <c r="KUE121" s="195"/>
      <c r="KUF121" s="195"/>
      <c r="KUG121" s="195"/>
      <c r="KUH121" s="18"/>
      <c r="KUI121" s="19"/>
      <c r="KUJ121" s="19"/>
      <c r="KUK121" s="19"/>
      <c r="KUL121" s="19"/>
      <c r="KUM121" s="19"/>
      <c r="KUN121" s="19"/>
      <c r="KUO121" s="19"/>
      <c r="KUP121" s="197"/>
      <c r="KUQ121" s="196"/>
      <c r="KUR121" s="196"/>
      <c r="KUS121" s="195"/>
      <c r="KUT121" s="196"/>
      <c r="KUU121" s="195"/>
      <c r="KUV121" s="195"/>
      <c r="KUW121" s="195"/>
      <c r="KUX121" s="18"/>
      <c r="KUY121" s="19"/>
      <c r="KUZ121" s="19"/>
      <c r="KVA121" s="19"/>
      <c r="KVB121" s="19"/>
      <c r="KVC121" s="19"/>
      <c r="KVD121" s="19"/>
      <c r="KVE121" s="19"/>
      <c r="KVF121" s="197"/>
      <c r="KVG121" s="196"/>
      <c r="KVH121" s="196"/>
      <c r="KVI121" s="195"/>
      <c r="KVJ121" s="196"/>
      <c r="KVK121" s="195"/>
      <c r="KVL121" s="195"/>
      <c r="KVM121" s="195"/>
      <c r="KVN121" s="18"/>
      <c r="KVO121" s="19"/>
      <c r="KVP121" s="19"/>
      <c r="KVQ121" s="19"/>
      <c r="KVR121" s="19"/>
      <c r="KVS121" s="19"/>
      <c r="KVT121" s="19"/>
      <c r="KVU121" s="19"/>
      <c r="KVV121" s="197"/>
      <c r="KVW121" s="196"/>
      <c r="KVX121" s="196"/>
      <c r="KVY121" s="195"/>
      <c r="KVZ121" s="196"/>
      <c r="KWA121" s="195"/>
      <c r="KWB121" s="195"/>
      <c r="KWC121" s="195"/>
      <c r="KWD121" s="18"/>
      <c r="KWE121" s="19"/>
      <c r="KWF121" s="19"/>
      <c r="KWG121" s="19"/>
      <c r="KWH121" s="19"/>
      <c r="KWI121" s="19"/>
      <c r="KWJ121" s="19"/>
      <c r="KWK121" s="19"/>
      <c r="KWL121" s="197"/>
      <c r="KWM121" s="196"/>
      <c r="KWN121" s="196"/>
      <c r="KWO121" s="195"/>
      <c r="KWP121" s="196"/>
      <c r="KWQ121" s="195"/>
      <c r="KWR121" s="195"/>
      <c r="KWS121" s="195"/>
      <c r="KWT121" s="18"/>
      <c r="KWU121" s="19"/>
      <c r="KWV121" s="19"/>
      <c r="KWW121" s="19"/>
      <c r="KWX121" s="19"/>
      <c r="KWY121" s="19"/>
      <c r="KWZ121" s="19"/>
      <c r="KXA121" s="19"/>
      <c r="KXB121" s="197"/>
      <c r="KXC121" s="196"/>
      <c r="KXD121" s="196"/>
      <c r="KXE121" s="195"/>
      <c r="KXF121" s="196"/>
      <c r="KXG121" s="195"/>
      <c r="KXH121" s="195"/>
      <c r="KXI121" s="195"/>
      <c r="KXJ121" s="18"/>
      <c r="KXK121" s="19"/>
      <c r="KXL121" s="19"/>
      <c r="KXM121" s="19"/>
      <c r="KXN121" s="19"/>
      <c r="KXO121" s="19"/>
      <c r="KXP121" s="19"/>
      <c r="KXQ121" s="19"/>
      <c r="KXR121" s="197"/>
      <c r="KXS121" s="196"/>
      <c r="KXT121" s="196"/>
      <c r="KXU121" s="195"/>
      <c r="KXV121" s="196"/>
      <c r="KXW121" s="195"/>
      <c r="KXX121" s="195"/>
      <c r="KXY121" s="195"/>
      <c r="KXZ121" s="18"/>
      <c r="KYA121" s="19"/>
      <c r="KYB121" s="19"/>
      <c r="KYC121" s="19"/>
      <c r="KYD121" s="19"/>
      <c r="KYE121" s="19"/>
      <c r="KYF121" s="19"/>
      <c r="KYG121" s="19"/>
      <c r="KYH121" s="197"/>
      <c r="KYI121" s="196"/>
      <c r="KYJ121" s="196"/>
      <c r="KYK121" s="195"/>
      <c r="KYL121" s="196"/>
      <c r="KYM121" s="195"/>
      <c r="KYN121" s="195"/>
      <c r="KYO121" s="195"/>
      <c r="KYP121" s="18"/>
      <c r="KYQ121" s="19"/>
      <c r="KYR121" s="19"/>
      <c r="KYS121" s="19"/>
      <c r="KYT121" s="19"/>
      <c r="KYU121" s="19"/>
      <c r="KYV121" s="19"/>
      <c r="KYW121" s="19"/>
      <c r="KYX121" s="197"/>
      <c r="KYY121" s="196"/>
      <c r="KYZ121" s="196"/>
      <c r="KZA121" s="195"/>
      <c r="KZB121" s="196"/>
      <c r="KZC121" s="195"/>
      <c r="KZD121" s="195"/>
      <c r="KZE121" s="195"/>
      <c r="KZF121" s="18"/>
      <c r="KZG121" s="19"/>
      <c r="KZH121" s="19"/>
      <c r="KZI121" s="19"/>
      <c r="KZJ121" s="19"/>
      <c r="KZK121" s="19"/>
      <c r="KZL121" s="19"/>
      <c r="KZM121" s="19"/>
      <c r="KZN121" s="197"/>
      <c r="KZO121" s="196"/>
      <c r="KZP121" s="196"/>
      <c r="KZQ121" s="195"/>
      <c r="KZR121" s="196"/>
      <c r="KZS121" s="195"/>
      <c r="KZT121" s="195"/>
      <c r="KZU121" s="195"/>
      <c r="KZV121" s="18"/>
      <c r="KZW121" s="19"/>
      <c r="KZX121" s="19"/>
      <c r="KZY121" s="19"/>
      <c r="KZZ121" s="19"/>
      <c r="LAA121" s="19"/>
      <c r="LAB121" s="19"/>
      <c r="LAC121" s="19"/>
      <c r="LAD121" s="197"/>
      <c r="LAE121" s="196"/>
      <c r="LAF121" s="196"/>
      <c r="LAG121" s="195"/>
      <c r="LAH121" s="196"/>
      <c r="LAI121" s="195"/>
      <c r="LAJ121" s="195"/>
      <c r="LAK121" s="195"/>
      <c r="LAL121" s="18"/>
      <c r="LAM121" s="19"/>
      <c r="LAN121" s="19"/>
      <c r="LAO121" s="19"/>
      <c r="LAP121" s="19"/>
      <c r="LAQ121" s="19"/>
      <c r="LAR121" s="19"/>
      <c r="LAS121" s="19"/>
      <c r="LAT121" s="197"/>
      <c r="LAU121" s="196"/>
      <c r="LAV121" s="196"/>
      <c r="LAW121" s="195"/>
      <c r="LAX121" s="196"/>
      <c r="LAY121" s="195"/>
      <c r="LAZ121" s="195"/>
      <c r="LBA121" s="195"/>
      <c r="LBB121" s="18"/>
      <c r="LBC121" s="19"/>
      <c r="LBD121" s="19"/>
      <c r="LBE121" s="19"/>
      <c r="LBF121" s="19"/>
      <c r="LBG121" s="19"/>
      <c r="LBH121" s="19"/>
      <c r="LBI121" s="19"/>
      <c r="LBJ121" s="197"/>
      <c r="LBK121" s="196"/>
      <c r="LBL121" s="196"/>
      <c r="LBM121" s="195"/>
      <c r="LBN121" s="196"/>
      <c r="LBO121" s="195"/>
      <c r="LBP121" s="195"/>
      <c r="LBQ121" s="195"/>
      <c r="LBR121" s="18"/>
      <c r="LBS121" s="19"/>
      <c r="LBT121" s="19"/>
      <c r="LBU121" s="19"/>
      <c r="LBV121" s="19"/>
      <c r="LBW121" s="19"/>
      <c r="LBX121" s="19"/>
      <c r="LBY121" s="19"/>
      <c r="LBZ121" s="197"/>
      <c r="LCA121" s="196"/>
      <c r="LCB121" s="196"/>
      <c r="LCC121" s="195"/>
      <c r="LCD121" s="196"/>
      <c r="LCE121" s="195"/>
      <c r="LCF121" s="195"/>
      <c r="LCG121" s="195"/>
      <c r="LCH121" s="18"/>
      <c r="LCI121" s="19"/>
      <c r="LCJ121" s="19"/>
      <c r="LCK121" s="19"/>
      <c r="LCL121" s="19"/>
      <c r="LCM121" s="19"/>
      <c r="LCN121" s="19"/>
      <c r="LCO121" s="19"/>
      <c r="LCP121" s="197"/>
      <c r="LCQ121" s="196"/>
      <c r="LCR121" s="196"/>
      <c r="LCS121" s="195"/>
      <c r="LCT121" s="196"/>
      <c r="LCU121" s="195"/>
      <c r="LCV121" s="195"/>
      <c r="LCW121" s="195"/>
      <c r="LCX121" s="18"/>
      <c r="LCY121" s="19"/>
      <c r="LCZ121" s="19"/>
      <c r="LDA121" s="19"/>
      <c r="LDB121" s="19"/>
      <c r="LDC121" s="19"/>
      <c r="LDD121" s="19"/>
      <c r="LDE121" s="19"/>
      <c r="LDF121" s="197"/>
      <c r="LDG121" s="196"/>
      <c r="LDH121" s="196"/>
      <c r="LDI121" s="195"/>
      <c r="LDJ121" s="196"/>
      <c r="LDK121" s="195"/>
      <c r="LDL121" s="195"/>
      <c r="LDM121" s="195"/>
      <c r="LDN121" s="18"/>
      <c r="LDO121" s="19"/>
      <c r="LDP121" s="19"/>
      <c r="LDQ121" s="19"/>
      <c r="LDR121" s="19"/>
      <c r="LDS121" s="19"/>
      <c r="LDT121" s="19"/>
      <c r="LDU121" s="19"/>
      <c r="LDV121" s="197"/>
      <c r="LDW121" s="196"/>
      <c r="LDX121" s="196"/>
      <c r="LDY121" s="195"/>
      <c r="LDZ121" s="196"/>
      <c r="LEA121" s="195"/>
      <c r="LEB121" s="195"/>
      <c r="LEC121" s="195"/>
      <c r="LED121" s="18"/>
      <c r="LEE121" s="19"/>
      <c r="LEF121" s="19"/>
      <c r="LEG121" s="19"/>
      <c r="LEH121" s="19"/>
      <c r="LEI121" s="19"/>
      <c r="LEJ121" s="19"/>
      <c r="LEK121" s="19"/>
      <c r="LEL121" s="197"/>
      <c r="LEM121" s="196"/>
      <c r="LEN121" s="196"/>
      <c r="LEO121" s="195"/>
      <c r="LEP121" s="196"/>
      <c r="LEQ121" s="195"/>
      <c r="LER121" s="195"/>
      <c r="LES121" s="195"/>
      <c r="LET121" s="18"/>
      <c r="LEU121" s="19"/>
      <c r="LEV121" s="19"/>
      <c r="LEW121" s="19"/>
      <c r="LEX121" s="19"/>
      <c r="LEY121" s="19"/>
      <c r="LEZ121" s="19"/>
      <c r="LFA121" s="19"/>
      <c r="LFB121" s="197"/>
      <c r="LFC121" s="196"/>
      <c r="LFD121" s="196"/>
      <c r="LFE121" s="195"/>
      <c r="LFF121" s="196"/>
      <c r="LFG121" s="195"/>
      <c r="LFH121" s="195"/>
      <c r="LFI121" s="195"/>
      <c r="LFJ121" s="18"/>
      <c r="LFK121" s="19"/>
      <c r="LFL121" s="19"/>
      <c r="LFM121" s="19"/>
      <c r="LFN121" s="19"/>
      <c r="LFO121" s="19"/>
      <c r="LFP121" s="19"/>
      <c r="LFQ121" s="19"/>
      <c r="LFR121" s="197"/>
      <c r="LFS121" s="196"/>
      <c r="LFT121" s="196"/>
      <c r="LFU121" s="195"/>
      <c r="LFV121" s="196"/>
      <c r="LFW121" s="195"/>
      <c r="LFX121" s="195"/>
      <c r="LFY121" s="195"/>
      <c r="LFZ121" s="18"/>
      <c r="LGA121" s="19"/>
      <c r="LGB121" s="19"/>
      <c r="LGC121" s="19"/>
      <c r="LGD121" s="19"/>
      <c r="LGE121" s="19"/>
      <c r="LGF121" s="19"/>
      <c r="LGG121" s="19"/>
      <c r="LGH121" s="197"/>
      <c r="LGI121" s="196"/>
      <c r="LGJ121" s="196"/>
      <c r="LGK121" s="195"/>
      <c r="LGL121" s="196"/>
      <c r="LGM121" s="195"/>
      <c r="LGN121" s="195"/>
      <c r="LGO121" s="195"/>
      <c r="LGP121" s="18"/>
      <c r="LGQ121" s="19"/>
      <c r="LGR121" s="19"/>
      <c r="LGS121" s="19"/>
      <c r="LGT121" s="19"/>
      <c r="LGU121" s="19"/>
      <c r="LGV121" s="19"/>
      <c r="LGW121" s="19"/>
      <c r="LGX121" s="197"/>
      <c r="LGY121" s="196"/>
      <c r="LGZ121" s="196"/>
      <c r="LHA121" s="195"/>
      <c r="LHB121" s="196"/>
      <c r="LHC121" s="195"/>
      <c r="LHD121" s="195"/>
      <c r="LHE121" s="195"/>
      <c r="LHF121" s="18"/>
      <c r="LHG121" s="19"/>
      <c r="LHH121" s="19"/>
      <c r="LHI121" s="19"/>
      <c r="LHJ121" s="19"/>
      <c r="LHK121" s="19"/>
      <c r="LHL121" s="19"/>
      <c r="LHM121" s="19"/>
      <c r="LHN121" s="197"/>
      <c r="LHO121" s="196"/>
      <c r="LHP121" s="196"/>
      <c r="LHQ121" s="195"/>
      <c r="LHR121" s="196"/>
      <c r="LHS121" s="195"/>
      <c r="LHT121" s="195"/>
      <c r="LHU121" s="195"/>
      <c r="LHV121" s="18"/>
      <c r="LHW121" s="19"/>
      <c r="LHX121" s="19"/>
      <c r="LHY121" s="19"/>
      <c r="LHZ121" s="19"/>
      <c r="LIA121" s="19"/>
      <c r="LIB121" s="19"/>
      <c r="LIC121" s="19"/>
      <c r="LID121" s="197"/>
      <c r="LIE121" s="196"/>
      <c r="LIF121" s="196"/>
      <c r="LIG121" s="195"/>
      <c r="LIH121" s="196"/>
      <c r="LII121" s="195"/>
      <c r="LIJ121" s="195"/>
      <c r="LIK121" s="195"/>
      <c r="LIL121" s="18"/>
      <c r="LIM121" s="19"/>
      <c r="LIN121" s="19"/>
      <c r="LIO121" s="19"/>
      <c r="LIP121" s="19"/>
      <c r="LIQ121" s="19"/>
      <c r="LIR121" s="19"/>
      <c r="LIS121" s="19"/>
      <c r="LIT121" s="197"/>
      <c r="LIU121" s="196"/>
      <c r="LIV121" s="196"/>
      <c r="LIW121" s="195"/>
      <c r="LIX121" s="196"/>
      <c r="LIY121" s="195"/>
      <c r="LIZ121" s="195"/>
      <c r="LJA121" s="195"/>
      <c r="LJB121" s="18"/>
      <c r="LJC121" s="19"/>
      <c r="LJD121" s="19"/>
      <c r="LJE121" s="19"/>
      <c r="LJF121" s="19"/>
      <c r="LJG121" s="19"/>
      <c r="LJH121" s="19"/>
      <c r="LJI121" s="19"/>
      <c r="LJJ121" s="197"/>
      <c r="LJK121" s="196"/>
      <c r="LJL121" s="196"/>
      <c r="LJM121" s="195"/>
      <c r="LJN121" s="196"/>
      <c r="LJO121" s="195"/>
      <c r="LJP121" s="195"/>
      <c r="LJQ121" s="195"/>
      <c r="LJR121" s="18"/>
      <c r="LJS121" s="19"/>
      <c r="LJT121" s="19"/>
      <c r="LJU121" s="19"/>
      <c r="LJV121" s="19"/>
      <c r="LJW121" s="19"/>
      <c r="LJX121" s="19"/>
      <c r="LJY121" s="19"/>
      <c r="LJZ121" s="197"/>
      <c r="LKA121" s="196"/>
      <c r="LKB121" s="196"/>
      <c r="LKC121" s="195"/>
      <c r="LKD121" s="196"/>
      <c r="LKE121" s="195"/>
      <c r="LKF121" s="195"/>
      <c r="LKG121" s="195"/>
      <c r="LKH121" s="18"/>
      <c r="LKI121" s="19"/>
      <c r="LKJ121" s="19"/>
      <c r="LKK121" s="19"/>
      <c r="LKL121" s="19"/>
      <c r="LKM121" s="19"/>
      <c r="LKN121" s="19"/>
      <c r="LKO121" s="19"/>
      <c r="LKP121" s="197"/>
      <c r="LKQ121" s="196"/>
      <c r="LKR121" s="196"/>
      <c r="LKS121" s="195"/>
      <c r="LKT121" s="196"/>
      <c r="LKU121" s="195"/>
      <c r="LKV121" s="195"/>
      <c r="LKW121" s="195"/>
      <c r="LKX121" s="18"/>
      <c r="LKY121" s="19"/>
      <c r="LKZ121" s="19"/>
      <c r="LLA121" s="19"/>
      <c r="LLB121" s="19"/>
      <c r="LLC121" s="19"/>
      <c r="LLD121" s="19"/>
      <c r="LLE121" s="19"/>
      <c r="LLF121" s="197"/>
      <c r="LLG121" s="196"/>
      <c r="LLH121" s="196"/>
      <c r="LLI121" s="195"/>
      <c r="LLJ121" s="196"/>
      <c r="LLK121" s="195"/>
      <c r="LLL121" s="195"/>
      <c r="LLM121" s="195"/>
      <c r="LLN121" s="18"/>
      <c r="LLO121" s="19"/>
      <c r="LLP121" s="19"/>
      <c r="LLQ121" s="19"/>
      <c r="LLR121" s="19"/>
      <c r="LLS121" s="19"/>
      <c r="LLT121" s="19"/>
      <c r="LLU121" s="19"/>
      <c r="LLV121" s="197"/>
      <c r="LLW121" s="196"/>
      <c r="LLX121" s="196"/>
      <c r="LLY121" s="195"/>
      <c r="LLZ121" s="196"/>
      <c r="LMA121" s="195"/>
      <c r="LMB121" s="195"/>
      <c r="LMC121" s="195"/>
      <c r="LMD121" s="18"/>
      <c r="LME121" s="19"/>
      <c r="LMF121" s="19"/>
      <c r="LMG121" s="19"/>
      <c r="LMH121" s="19"/>
      <c r="LMI121" s="19"/>
      <c r="LMJ121" s="19"/>
      <c r="LMK121" s="19"/>
      <c r="LML121" s="197"/>
      <c r="LMM121" s="196"/>
      <c r="LMN121" s="196"/>
      <c r="LMO121" s="195"/>
      <c r="LMP121" s="196"/>
      <c r="LMQ121" s="195"/>
      <c r="LMR121" s="195"/>
      <c r="LMS121" s="195"/>
      <c r="LMT121" s="18"/>
      <c r="LMU121" s="19"/>
      <c r="LMV121" s="19"/>
      <c r="LMW121" s="19"/>
      <c r="LMX121" s="19"/>
      <c r="LMY121" s="19"/>
      <c r="LMZ121" s="19"/>
      <c r="LNA121" s="19"/>
      <c r="LNB121" s="197"/>
      <c r="LNC121" s="196"/>
      <c r="LND121" s="196"/>
      <c r="LNE121" s="195"/>
      <c r="LNF121" s="196"/>
      <c r="LNG121" s="195"/>
      <c r="LNH121" s="195"/>
      <c r="LNI121" s="195"/>
      <c r="LNJ121" s="18"/>
      <c r="LNK121" s="19"/>
      <c r="LNL121" s="19"/>
      <c r="LNM121" s="19"/>
      <c r="LNN121" s="19"/>
      <c r="LNO121" s="19"/>
      <c r="LNP121" s="19"/>
      <c r="LNQ121" s="19"/>
      <c r="LNR121" s="197"/>
      <c r="LNS121" s="196"/>
      <c r="LNT121" s="196"/>
      <c r="LNU121" s="195"/>
      <c r="LNV121" s="196"/>
      <c r="LNW121" s="195"/>
      <c r="LNX121" s="195"/>
      <c r="LNY121" s="195"/>
      <c r="LNZ121" s="18"/>
      <c r="LOA121" s="19"/>
      <c r="LOB121" s="19"/>
      <c r="LOC121" s="19"/>
      <c r="LOD121" s="19"/>
      <c r="LOE121" s="19"/>
      <c r="LOF121" s="19"/>
      <c r="LOG121" s="19"/>
      <c r="LOH121" s="197"/>
      <c r="LOI121" s="196"/>
      <c r="LOJ121" s="196"/>
      <c r="LOK121" s="195"/>
      <c r="LOL121" s="196"/>
      <c r="LOM121" s="195"/>
      <c r="LON121" s="195"/>
      <c r="LOO121" s="195"/>
      <c r="LOP121" s="18"/>
      <c r="LOQ121" s="19"/>
      <c r="LOR121" s="19"/>
      <c r="LOS121" s="19"/>
      <c r="LOT121" s="19"/>
      <c r="LOU121" s="19"/>
      <c r="LOV121" s="19"/>
      <c r="LOW121" s="19"/>
      <c r="LOX121" s="197"/>
      <c r="LOY121" s="196"/>
      <c r="LOZ121" s="196"/>
      <c r="LPA121" s="195"/>
      <c r="LPB121" s="196"/>
      <c r="LPC121" s="195"/>
      <c r="LPD121" s="195"/>
      <c r="LPE121" s="195"/>
      <c r="LPF121" s="18"/>
      <c r="LPG121" s="19"/>
      <c r="LPH121" s="19"/>
      <c r="LPI121" s="19"/>
      <c r="LPJ121" s="19"/>
      <c r="LPK121" s="19"/>
      <c r="LPL121" s="19"/>
      <c r="LPM121" s="19"/>
      <c r="LPN121" s="197"/>
      <c r="LPO121" s="196"/>
      <c r="LPP121" s="196"/>
      <c r="LPQ121" s="195"/>
      <c r="LPR121" s="196"/>
      <c r="LPS121" s="195"/>
      <c r="LPT121" s="195"/>
      <c r="LPU121" s="195"/>
      <c r="LPV121" s="18"/>
      <c r="LPW121" s="19"/>
      <c r="LPX121" s="19"/>
      <c r="LPY121" s="19"/>
      <c r="LPZ121" s="19"/>
      <c r="LQA121" s="19"/>
      <c r="LQB121" s="19"/>
      <c r="LQC121" s="19"/>
      <c r="LQD121" s="197"/>
      <c r="LQE121" s="196"/>
      <c r="LQF121" s="196"/>
      <c r="LQG121" s="195"/>
      <c r="LQH121" s="196"/>
      <c r="LQI121" s="195"/>
      <c r="LQJ121" s="195"/>
      <c r="LQK121" s="195"/>
      <c r="LQL121" s="18"/>
      <c r="LQM121" s="19"/>
      <c r="LQN121" s="19"/>
      <c r="LQO121" s="19"/>
      <c r="LQP121" s="19"/>
      <c r="LQQ121" s="19"/>
      <c r="LQR121" s="19"/>
      <c r="LQS121" s="19"/>
      <c r="LQT121" s="197"/>
      <c r="LQU121" s="196"/>
      <c r="LQV121" s="196"/>
      <c r="LQW121" s="195"/>
      <c r="LQX121" s="196"/>
      <c r="LQY121" s="195"/>
      <c r="LQZ121" s="195"/>
      <c r="LRA121" s="195"/>
      <c r="LRB121" s="18"/>
      <c r="LRC121" s="19"/>
      <c r="LRD121" s="19"/>
      <c r="LRE121" s="19"/>
      <c r="LRF121" s="19"/>
      <c r="LRG121" s="19"/>
      <c r="LRH121" s="19"/>
      <c r="LRI121" s="19"/>
      <c r="LRJ121" s="197"/>
      <c r="LRK121" s="196"/>
      <c r="LRL121" s="196"/>
      <c r="LRM121" s="195"/>
      <c r="LRN121" s="196"/>
      <c r="LRO121" s="195"/>
      <c r="LRP121" s="195"/>
      <c r="LRQ121" s="195"/>
      <c r="LRR121" s="18"/>
      <c r="LRS121" s="19"/>
      <c r="LRT121" s="19"/>
      <c r="LRU121" s="19"/>
      <c r="LRV121" s="19"/>
      <c r="LRW121" s="19"/>
      <c r="LRX121" s="19"/>
      <c r="LRY121" s="19"/>
      <c r="LRZ121" s="197"/>
      <c r="LSA121" s="196"/>
      <c r="LSB121" s="196"/>
      <c r="LSC121" s="195"/>
      <c r="LSD121" s="196"/>
      <c r="LSE121" s="195"/>
      <c r="LSF121" s="195"/>
      <c r="LSG121" s="195"/>
      <c r="LSH121" s="18"/>
      <c r="LSI121" s="19"/>
      <c r="LSJ121" s="19"/>
      <c r="LSK121" s="19"/>
      <c r="LSL121" s="19"/>
      <c r="LSM121" s="19"/>
      <c r="LSN121" s="19"/>
      <c r="LSO121" s="19"/>
      <c r="LSP121" s="197"/>
      <c r="LSQ121" s="196"/>
      <c r="LSR121" s="196"/>
      <c r="LSS121" s="195"/>
      <c r="LST121" s="196"/>
      <c r="LSU121" s="195"/>
      <c r="LSV121" s="195"/>
      <c r="LSW121" s="195"/>
      <c r="LSX121" s="18"/>
      <c r="LSY121" s="19"/>
      <c r="LSZ121" s="19"/>
      <c r="LTA121" s="19"/>
      <c r="LTB121" s="19"/>
      <c r="LTC121" s="19"/>
      <c r="LTD121" s="19"/>
      <c r="LTE121" s="19"/>
      <c r="LTF121" s="197"/>
      <c r="LTG121" s="196"/>
      <c r="LTH121" s="196"/>
      <c r="LTI121" s="195"/>
      <c r="LTJ121" s="196"/>
      <c r="LTK121" s="195"/>
      <c r="LTL121" s="195"/>
      <c r="LTM121" s="195"/>
      <c r="LTN121" s="18"/>
      <c r="LTO121" s="19"/>
      <c r="LTP121" s="19"/>
      <c r="LTQ121" s="19"/>
      <c r="LTR121" s="19"/>
      <c r="LTS121" s="19"/>
      <c r="LTT121" s="19"/>
      <c r="LTU121" s="19"/>
      <c r="LTV121" s="197"/>
      <c r="LTW121" s="196"/>
      <c r="LTX121" s="196"/>
      <c r="LTY121" s="195"/>
      <c r="LTZ121" s="196"/>
      <c r="LUA121" s="195"/>
      <c r="LUB121" s="195"/>
      <c r="LUC121" s="195"/>
      <c r="LUD121" s="18"/>
      <c r="LUE121" s="19"/>
      <c r="LUF121" s="19"/>
      <c r="LUG121" s="19"/>
      <c r="LUH121" s="19"/>
      <c r="LUI121" s="19"/>
      <c r="LUJ121" s="19"/>
      <c r="LUK121" s="19"/>
      <c r="LUL121" s="197"/>
      <c r="LUM121" s="196"/>
      <c r="LUN121" s="196"/>
      <c r="LUO121" s="195"/>
      <c r="LUP121" s="196"/>
      <c r="LUQ121" s="195"/>
      <c r="LUR121" s="195"/>
      <c r="LUS121" s="195"/>
      <c r="LUT121" s="18"/>
      <c r="LUU121" s="19"/>
      <c r="LUV121" s="19"/>
      <c r="LUW121" s="19"/>
      <c r="LUX121" s="19"/>
      <c r="LUY121" s="19"/>
      <c r="LUZ121" s="19"/>
      <c r="LVA121" s="19"/>
      <c r="LVB121" s="197"/>
      <c r="LVC121" s="196"/>
      <c r="LVD121" s="196"/>
      <c r="LVE121" s="195"/>
      <c r="LVF121" s="196"/>
      <c r="LVG121" s="195"/>
      <c r="LVH121" s="195"/>
      <c r="LVI121" s="195"/>
      <c r="LVJ121" s="18"/>
      <c r="LVK121" s="19"/>
      <c r="LVL121" s="19"/>
      <c r="LVM121" s="19"/>
      <c r="LVN121" s="19"/>
      <c r="LVO121" s="19"/>
      <c r="LVP121" s="19"/>
      <c r="LVQ121" s="19"/>
      <c r="LVR121" s="197"/>
      <c r="LVS121" s="196"/>
      <c r="LVT121" s="196"/>
      <c r="LVU121" s="195"/>
      <c r="LVV121" s="196"/>
      <c r="LVW121" s="195"/>
      <c r="LVX121" s="195"/>
      <c r="LVY121" s="195"/>
      <c r="LVZ121" s="18"/>
      <c r="LWA121" s="19"/>
      <c r="LWB121" s="19"/>
      <c r="LWC121" s="19"/>
      <c r="LWD121" s="19"/>
      <c r="LWE121" s="19"/>
      <c r="LWF121" s="19"/>
      <c r="LWG121" s="19"/>
      <c r="LWH121" s="197"/>
      <c r="LWI121" s="196"/>
      <c r="LWJ121" s="196"/>
      <c r="LWK121" s="195"/>
      <c r="LWL121" s="196"/>
      <c r="LWM121" s="195"/>
      <c r="LWN121" s="195"/>
      <c r="LWO121" s="195"/>
      <c r="LWP121" s="18"/>
      <c r="LWQ121" s="19"/>
      <c r="LWR121" s="19"/>
      <c r="LWS121" s="19"/>
      <c r="LWT121" s="19"/>
      <c r="LWU121" s="19"/>
      <c r="LWV121" s="19"/>
      <c r="LWW121" s="19"/>
      <c r="LWX121" s="197"/>
      <c r="LWY121" s="196"/>
      <c r="LWZ121" s="196"/>
      <c r="LXA121" s="195"/>
      <c r="LXB121" s="196"/>
      <c r="LXC121" s="195"/>
      <c r="LXD121" s="195"/>
      <c r="LXE121" s="195"/>
      <c r="LXF121" s="18"/>
      <c r="LXG121" s="19"/>
      <c r="LXH121" s="19"/>
      <c r="LXI121" s="19"/>
      <c r="LXJ121" s="19"/>
      <c r="LXK121" s="19"/>
      <c r="LXL121" s="19"/>
      <c r="LXM121" s="19"/>
      <c r="LXN121" s="197"/>
      <c r="LXO121" s="196"/>
      <c r="LXP121" s="196"/>
      <c r="LXQ121" s="195"/>
      <c r="LXR121" s="196"/>
      <c r="LXS121" s="195"/>
      <c r="LXT121" s="195"/>
      <c r="LXU121" s="195"/>
      <c r="LXV121" s="18"/>
      <c r="LXW121" s="19"/>
      <c r="LXX121" s="19"/>
      <c r="LXY121" s="19"/>
      <c r="LXZ121" s="19"/>
      <c r="LYA121" s="19"/>
      <c r="LYB121" s="19"/>
      <c r="LYC121" s="19"/>
      <c r="LYD121" s="197"/>
      <c r="LYE121" s="196"/>
      <c r="LYF121" s="196"/>
      <c r="LYG121" s="195"/>
      <c r="LYH121" s="196"/>
      <c r="LYI121" s="195"/>
      <c r="LYJ121" s="195"/>
      <c r="LYK121" s="195"/>
      <c r="LYL121" s="18"/>
      <c r="LYM121" s="19"/>
      <c r="LYN121" s="19"/>
      <c r="LYO121" s="19"/>
      <c r="LYP121" s="19"/>
      <c r="LYQ121" s="19"/>
      <c r="LYR121" s="19"/>
      <c r="LYS121" s="19"/>
      <c r="LYT121" s="197"/>
      <c r="LYU121" s="196"/>
      <c r="LYV121" s="196"/>
      <c r="LYW121" s="195"/>
      <c r="LYX121" s="196"/>
      <c r="LYY121" s="195"/>
      <c r="LYZ121" s="195"/>
      <c r="LZA121" s="195"/>
      <c r="LZB121" s="18"/>
      <c r="LZC121" s="19"/>
      <c r="LZD121" s="19"/>
      <c r="LZE121" s="19"/>
      <c r="LZF121" s="19"/>
      <c r="LZG121" s="19"/>
      <c r="LZH121" s="19"/>
      <c r="LZI121" s="19"/>
      <c r="LZJ121" s="197"/>
      <c r="LZK121" s="196"/>
      <c r="LZL121" s="196"/>
      <c r="LZM121" s="195"/>
      <c r="LZN121" s="196"/>
      <c r="LZO121" s="195"/>
      <c r="LZP121" s="195"/>
      <c r="LZQ121" s="195"/>
      <c r="LZR121" s="18"/>
      <c r="LZS121" s="19"/>
      <c r="LZT121" s="19"/>
      <c r="LZU121" s="19"/>
      <c r="LZV121" s="19"/>
      <c r="LZW121" s="19"/>
      <c r="LZX121" s="19"/>
      <c r="LZY121" s="19"/>
      <c r="LZZ121" s="197"/>
      <c r="MAA121" s="196"/>
      <c r="MAB121" s="196"/>
      <c r="MAC121" s="195"/>
      <c r="MAD121" s="196"/>
      <c r="MAE121" s="195"/>
      <c r="MAF121" s="195"/>
      <c r="MAG121" s="195"/>
      <c r="MAH121" s="18"/>
      <c r="MAI121" s="19"/>
      <c r="MAJ121" s="19"/>
      <c r="MAK121" s="19"/>
      <c r="MAL121" s="19"/>
      <c r="MAM121" s="19"/>
      <c r="MAN121" s="19"/>
      <c r="MAO121" s="19"/>
      <c r="MAP121" s="197"/>
      <c r="MAQ121" s="196"/>
      <c r="MAR121" s="196"/>
      <c r="MAS121" s="195"/>
      <c r="MAT121" s="196"/>
      <c r="MAU121" s="195"/>
      <c r="MAV121" s="195"/>
      <c r="MAW121" s="195"/>
      <c r="MAX121" s="18"/>
      <c r="MAY121" s="19"/>
      <c r="MAZ121" s="19"/>
      <c r="MBA121" s="19"/>
      <c r="MBB121" s="19"/>
      <c r="MBC121" s="19"/>
      <c r="MBD121" s="19"/>
      <c r="MBE121" s="19"/>
      <c r="MBF121" s="197"/>
      <c r="MBG121" s="196"/>
      <c r="MBH121" s="196"/>
      <c r="MBI121" s="195"/>
      <c r="MBJ121" s="196"/>
      <c r="MBK121" s="195"/>
      <c r="MBL121" s="195"/>
      <c r="MBM121" s="195"/>
      <c r="MBN121" s="18"/>
      <c r="MBO121" s="19"/>
      <c r="MBP121" s="19"/>
      <c r="MBQ121" s="19"/>
      <c r="MBR121" s="19"/>
      <c r="MBS121" s="19"/>
      <c r="MBT121" s="19"/>
      <c r="MBU121" s="19"/>
      <c r="MBV121" s="197"/>
      <c r="MBW121" s="196"/>
      <c r="MBX121" s="196"/>
      <c r="MBY121" s="195"/>
      <c r="MBZ121" s="196"/>
      <c r="MCA121" s="195"/>
      <c r="MCB121" s="195"/>
      <c r="MCC121" s="195"/>
      <c r="MCD121" s="18"/>
      <c r="MCE121" s="19"/>
      <c r="MCF121" s="19"/>
      <c r="MCG121" s="19"/>
      <c r="MCH121" s="19"/>
      <c r="MCI121" s="19"/>
      <c r="MCJ121" s="19"/>
      <c r="MCK121" s="19"/>
      <c r="MCL121" s="197"/>
      <c r="MCM121" s="196"/>
      <c r="MCN121" s="196"/>
      <c r="MCO121" s="195"/>
      <c r="MCP121" s="196"/>
      <c r="MCQ121" s="195"/>
      <c r="MCR121" s="195"/>
      <c r="MCS121" s="195"/>
      <c r="MCT121" s="18"/>
      <c r="MCU121" s="19"/>
      <c r="MCV121" s="19"/>
      <c r="MCW121" s="19"/>
      <c r="MCX121" s="19"/>
      <c r="MCY121" s="19"/>
      <c r="MCZ121" s="19"/>
      <c r="MDA121" s="19"/>
      <c r="MDB121" s="197"/>
      <c r="MDC121" s="196"/>
      <c r="MDD121" s="196"/>
      <c r="MDE121" s="195"/>
      <c r="MDF121" s="196"/>
      <c r="MDG121" s="195"/>
      <c r="MDH121" s="195"/>
      <c r="MDI121" s="195"/>
      <c r="MDJ121" s="18"/>
      <c r="MDK121" s="19"/>
      <c r="MDL121" s="19"/>
      <c r="MDM121" s="19"/>
      <c r="MDN121" s="19"/>
      <c r="MDO121" s="19"/>
      <c r="MDP121" s="19"/>
      <c r="MDQ121" s="19"/>
      <c r="MDR121" s="197"/>
      <c r="MDS121" s="196"/>
      <c r="MDT121" s="196"/>
      <c r="MDU121" s="195"/>
      <c r="MDV121" s="196"/>
      <c r="MDW121" s="195"/>
      <c r="MDX121" s="195"/>
      <c r="MDY121" s="195"/>
      <c r="MDZ121" s="18"/>
      <c r="MEA121" s="19"/>
      <c r="MEB121" s="19"/>
      <c r="MEC121" s="19"/>
      <c r="MED121" s="19"/>
      <c r="MEE121" s="19"/>
      <c r="MEF121" s="19"/>
      <c r="MEG121" s="19"/>
      <c r="MEH121" s="197"/>
      <c r="MEI121" s="196"/>
      <c r="MEJ121" s="196"/>
      <c r="MEK121" s="195"/>
      <c r="MEL121" s="196"/>
      <c r="MEM121" s="195"/>
      <c r="MEN121" s="195"/>
      <c r="MEO121" s="195"/>
      <c r="MEP121" s="18"/>
      <c r="MEQ121" s="19"/>
      <c r="MER121" s="19"/>
      <c r="MES121" s="19"/>
      <c r="MET121" s="19"/>
      <c r="MEU121" s="19"/>
      <c r="MEV121" s="19"/>
      <c r="MEW121" s="19"/>
      <c r="MEX121" s="197"/>
      <c r="MEY121" s="196"/>
      <c r="MEZ121" s="196"/>
      <c r="MFA121" s="195"/>
      <c r="MFB121" s="196"/>
      <c r="MFC121" s="195"/>
      <c r="MFD121" s="195"/>
      <c r="MFE121" s="195"/>
      <c r="MFF121" s="18"/>
      <c r="MFG121" s="19"/>
      <c r="MFH121" s="19"/>
      <c r="MFI121" s="19"/>
      <c r="MFJ121" s="19"/>
      <c r="MFK121" s="19"/>
      <c r="MFL121" s="19"/>
      <c r="MFM121" s="19"/>
      <c r="MFN121" s="197"/>
      <c r="MFO121" s="196"/>
      <c r="MFP121" s="196"/>
      <c r="MFQ121" s="195"/>
      <c r="MFR121" s="196"/>
      <c r="MFS121" s="195"/>
      <c r="MFT121" s="195"/>
      <c r="MFU121" s="195"/>
      <c r="MFV121" s="18"/>
      <c r="MFW121" s="19"/>
      <c r="MFX121" s="19"/>
      <c r="MFY121" s="19"/>
      <c r="MFZ121" s="19"/>
      <c r="MGA121" s="19"/>
      <c r="MGB121" s="19"/>
      <c r="MGC121" s="19"/>
      <c r="MGD121" s="197"/>
      <c r="MGE121" s="196"/>
      <c r="MGF121" s="196"/>
      <c r="MGG121" s="195"/>
      <c r="MGH121" s="196"/>
      <c r="MGI121" s="195"/>
      <c r="MGJ121" s="195"/>
      <c r="MGK121" s="195"/>
      <c r="MGL121" s="18"/>
      <c r="MGM121" s="19"/>
      <c r="MGN121" s="19"/>
      <c r="MGO121" s="19"/>
      <c r="MGP121" s="19"/>
      <c r="MGQ121" s="19"/>
      <c r="MGR121" s="19"/>
      <c r="MGS121" s="19"/>
      <c r="MGT121" s="197"/>
      <c r="MGU121" s="196"/>
      <c r="MGV121" s="196"/>
      <c r="MGW121" s="195"/>
      <c r="MGX121" s="196"/>
      <c r="MGY121" s="195"/>
      <c r="MGZ121" s="195"/>
      <c r="MHA121" s="195"/>
      <c r="MHB121" s="18"/>
      <c r="MHC121" s="19"/>
      <c r="MHD121" s="19"/>
      <c r="MHE121" s="19"/>
      <c r="MHF121" s="19"/>
      <c r="MHG121" s="19"/>
      <c r="MHH121" s="19"/>
      <c r="MHI121" s="19"/>
      <c r="MHJ121" s="197"/>
      <c r="MHK121" s="196"/>
      <c r="MHL121" s="196"/>
      <c r="MHM121" s="195"/>
      <c r="MHN121" s="196"/>
      <c r="MHO121" s="195"/>
      <c r="MHP121" s="195"/>
      <c r="MHQ121" s="195"/>
      <c r="MHR121" s="18"/>
      <c r="MHS121" s="19"/>
      <c r="MHT121" s="19"/>
      <c r="MHU121" s="19"/>
      <c r="MHV121" s="19"/>
      <c r="MHW121" s="19"/>
      <c r="MHX121" s="19"/>
      <c r="MHY121" s="19"/>
      <c r="MHZ121" s="197"/>
      <c r="MIA121" s="196"/>
      <c r="MIB121" s="196"/>
      <c r="MIC121" s="195"/>
      <c r="MID121" s="196"/>
      <c r="MIE121" s="195"/>
      <c r="MIF121" s="195"/>
      <c r="MIG121" s="195"/>
      <c r="MIH121" s="18"/>
      <c r="MII121" s="19"/>
      <c r="MIJ121" s="19"/>
      <c r="MIK121" s="19"/>
      <c r="MIL121" s="19"/>
      <c r="MIM121" s="19"/>
      <c r="MIN121" s="19"/>
      <c r="MIO121" s="19"/>
      <c r="MIP121" s="197"/>
      <c r="MIQ121" s="196"/>
      <c r="MIR121" s="196"/>
      <c r="MIS121" s="195"/>
      <c r="MIT121" s="196"/>
      <c r="MIU121" s="195"/>
      <c r="MIV121" s="195"/>
      <c r="MIW121" s="195"/>
      <c r="MIX121" s="18"/>
      <c r="MIY121" s="19"/>
      <c r="MIZ121" s="19"/>
      <c r="MJA121" s="19"/>
      <c r="MJB121" s="19"/>
      <c r="MJC121" s="19"/>
      <c r="MJD121" s="19"/>
      <c r="MJE121" s="19"/>
      <c r="MJF121" s="197"/>
      <c r="MJG121" s="196"/>
      <c r="MJH121" s="196"/>
      <c r="MJI121" s="195"/>
      <c r="MJJ121" s="196"/>
      <c r="MJK121" s="195"/>
      <c r="MJL121" s="195"/>
      <c r="MJM121" s="195"/>
      <c r="MJN121" s="18"/>
      <c r="MJO121" s="19"/>
      <c r="MJP121" s="19"/>
      <c r="MJQ121" s="19"/>
      <c r="MJR121" s="19"/>
      <c r="MJS121" s="19"/>
      <c r="MJT121" s="19"/>
      <c r="MJU121" s="19"/>
      <c r="MJV121" s="197"/>
      <c r="MJW121" s="196"/>
      <c r="MJX121" s="196"/>
      <c r="MJY121" s="195"/>
      <c r="MJZ121" s="196"/>
      <c r="MKA121" s="195"/>
      <c r="MKB121" s="195"/>
      <c r="MKC121" s="195"/>
      <c r="MKD121" s="18"/>
      <c r="MKE121" s="19"/>
      <c r="MKF121" s="19"/>
      <c r="MKG121" s="19"/>
      <c r="MKH121" s="19"/>
      <c r="MKI121" s="19"/>
      <c r="MKJ121" s="19"/>
      <c r="MKK121" s="19"/>
      <c r="MKL121" s="197"/>
      <c r="MKM121" s="196"/>
      <c r="MKN121" s="196"/>
      <c r="MKO121" s="195"/>
      <c r="MKP121" s="196"/>
      <c r="MKQ121" s="195"/>
      <c r="MKR121" s="195"/>
      <c r="MKS121" s="195"/>
      <c r="MKT121" s="18"/>
      <c r="MKU121" s="19"/>
      <c r="MKV121" s="19"/>
      <c r="MKW121" s="19"/>
      <c r="MKX121" s="19"/>
      <c r="MKY121" s="19"/>
      <c r="MKZ121" s="19"/>
      <c r="MLA121" s="19"/>
      <c r="MLB121" s="197"/>
      <c r="MLC121" s="196"/>
      <c r="MLD121" s="196"/>
      <c r="MLE121" s="195"/>
      <c r="MLF121" s="196"/>
      <c r="MLG121" s="195"/>
      <c r="MLH121" s="195"/>
      <c r="MLI121" s="195"/>
      <c r="MLJ121" s="18"/>
      <c r="MLK121" s="19"/>
      <c r="MLL121" s="19"/>
      <c r="MLM121" s="19"/>
      <c r="MLN121" s="19"/>
      <c r="MLO121" s="19"/>
      <c r="MLP121" s="19"/>
      <c r="MLQ121" s="19"/>
      <c r="MLR121" s="197"/>
      <c r="MLS121" s="196"/>
      <c r="MLT121" s="196"/>
      <c r="MLU121" s="195"/>
      <c r="MLV121" s="196"/>
      <c r="MLW121" s="195"/>
      <c r="MLX121" s="195"/>
      <c r="MLY121" s="195"/>
      <c r="MLZ121" s="18"/>
      <c r="MMA121" s="19"/>
      <c r="MMB121" s="19"/>
      <c r="MMC121" s="19"/>
      <c r="MMD121" s="19"/>
      <c r="MME121" s="19"/>
      <c r="MMF121" s="19"/>
      <c r="MMG121" s="19"/>
      <c r="MMH121" s="197"/>
      <c r="MMI121" s="196"/>
      <c r="MMJ121" s="196"/>
      <c r="MMK121" s="195"/>
      <c r="MML121" s="196"/>
      <c r="MMM121" s="195"/>
      <c r="MMN121" s="195"/>
      <c r="MMO121" s="195"/>
      <c r="MMP121" s="18"/>
      <c r="MMQ121" s="19"/>
      <c r="MMR121" s="19"/>
      <c r="MMS121" s="19"/>
      <c r="MMT121" s="19"/>
      <c r="MMU121" s="19"/>
      <c r="MMV121" s="19"/>
      <c r="MMW121" s="19"/>
      <c r="MMX121" s="197"/>
      <c r="MMY121" s="196"/>
      <c r="MMZ121" s="196"/>
      <c r="MNA121" s="195"/>
      <c r="MNB121" s="196"/>
      <c r="MNC121" s="195"/>
      <c r="MND121" s="195"/>
      <c r="MNE121" s="195"/>
      <c r="MNF121" s="18"/>
      <c r="MNG121" s="19"/>
      <c r="MNH121" s="19"/>
      <c r="MNI121" s="19"/>
      <c r="MNJ121" s="19"/>
      <c r="MNK121" s="19"/>
      <c r="MNL121" s="19"/>
      <c r="MNM121" s="19"/>
      <c r="MNN121" s="197"/>
      <c r="MNO121" s="196"/>
      <c r="MNP121" s="196"/>
      <c r="MNQ121" s="195"/>
      <c r="MNR121" s="196"/>
      <c r="MNS121" s="195"/>
      <c r="MNT121" s="195"/>
      <c r="MNU121" s="195"/>
      <c r="MNV121" s="18"/>
      <c r="MNW121" s="19"/>
      <c r="MNX121" s="19"/>
      <c r="MNY121" s="19"/>
      <c r="MNZ121" s="19"/>
      <c r="MOA121" s="19"/>
      <c r="MOB121" s="19"/>
      <c r="MOC121" s="19"/>
      <c r="MOD121" s="197"/>
      <c r="MOE121" s="196"/>
      <c r="MOF121" s="196"/>
      <c r="MOG121" s="195"/>
      <c r="MOH121" s="196"/>
      <c r="MOI121" s="195"/>
      <c r="MOJ121" s="195"/>
      <c r="MOK121" s="195"/>
      <c r="MOL121" s="18"/>
      <c r="MOM121" s="19"/>
      <c r="MON121" s="19"/>
      <c r="MOO121" s="19"/>
      <c r="MOP121" s="19"/>
      <c r="MOQ121" s="19"/>
      <c r="MOR121" s="19"/>
      <c r="MOS121" s="19"/>
      <c r="MOT121" s="197"/>
      <c r="MOU121" s="196"/>
      <c r="MOV121" s="196"/>
      <c r="MOW121" s="195"/>
      <c r="MOX121" s="196"/>
      <c r="MOY121" s="195"/>
      <c r="MOZ121" s="195"/>
      <c r="MPA121" s="195"/>
      <c r="MPB121" s="18"/>
      <c r="MPC121" s="19"/>
      <c r="MPD121" s="19"/>
      <c r="MPE121" s="19"/>
      <c r="MPF121" s="19"/>
      <c r="MPG121" s="19"/>
      <c r="MPH121" s="19"/>
      <c r="MPI121" s="19"/>
      <c r="MPJ121" s="197"/>
      <c r="MPK121" s="196"/>
      <c r="MPL121" s="196"/>
      <c r="MPM121" s="195"/>
      <c r="MPN121" s="196"/>
      <c r="MPO121" s="195"/>
      <c r="MPP121" s="195"/>
      <c r="MPQ121" s="195"/>
      <c r="MPR121" s="18"/>
      <c r="MPS121" s="19"/>
      <c r="MPT121" s="19"/>
      <c r="MPU121" s="19"/>
      <c r="MPV121" s="19"/>
      <c r="MPW121" s="19"/>
      <c r="MPX121" s="19"/>
      <c r="MPY121" s="19"/>
      <c r="MPZ121" s="197"/>
      <c r="MQA121" s="196"/>
      <c r="MQB121" s="196"/>
      <c r="MQC121" s="195"/>
      <c r="MQD121" s="196"/>
      <c r="MQE121" s="195"/>
      <c r="MQF121" s="195"/>
      <c r="MQG121" s="195"/>
      <c r="MQH121" s="18"/>
      <c r="MQI121" s="19"/>
      <c r="MQJ121" s="19"/>
      <c r="MQK121" s="19"/>
      <c r="MQL121" s="19"/>
      <c r="MQM121" s="19"/>
      <c r="MQN121" s="19"/>
      <c r="MQO121" s="19"/>
      <c r="MQP121" s="197"/>
      <c r="MQQ121" s="196"/>
      <c r="MQR121" s="196"/>
      <c r="MQS121" s="195"/>
      <c r="MQT121" s="196"/>
      <c r="MQU121" s="195"/>
      <c r="MQV121" s="195"/>
      <c r="MQW121" s="195"/>
      <c r="MQX121" s="18"/>
      <c r="MQY121" s="19"/>
      <c r="MQZ121" s="19"/>
      <c r="MRA121" s="19"/>
      <c r="MRB121" s="19"/>
      <c r="MRC121" s="19"/>
      <c r="MRD121" s="19"/>
      <c r="MRE121" s="19"/>
      <c r="MRF121" s="197"/>
      <c r="MRG121" s="196"/>
      <c r="MRH121" s="196"/>
      <c r="MRI121" s="195"/>
      <c r="MRJ121" s="196"/>
      <c r="MRK121" s="195"/>
      <c r="MRL121" s="195"/>
      <c r="MRM121" s="195"/>
      <c r="MRN121" s="18"/>
      <c r="MRO121" s="19"/>
      <c r="MRP121" s="19"/>
      <c r="MRQ121" s="19"/>
      <c r="MRR121" s="19"/>
      <c r="MRS121" s="19"/>
      <c r="MRT121" s="19"/>
      <c r="MRU121" s="19"/>
      <c r="MRV121" s="197"/>
      <c r="MRW121" s="196"/>
      <c r="MRX121" s="196"/>
      <c r="MRY121" s="195"/>
      <c r="MRZ121" s="196"/>
      <c r="MSA121" s="195"/>
      <c r="MSB121" s="195"/>
      <c r="MSC121" s="195"/>
      <c r="MSD121" s="18"/>
      <c r="MSE121" s="19"/>
      <c r="MSF121" s="19"/>
      <c r="MSG121" s="19"/>
      <c r="MSH121" s="19"/>
      <c r="MSI121" s="19"/>
      <c r="MSJ121" s="19"/>
      <c r="MSK121" s="19"/>
      <c r="MSL121" s="197"/>
      <c r="MSM121" s="196"/>
      <c r="MSN121" s="196"/>
      <c r="MSO121" s="195"/>
      <c r="MSP121" s="196"/>
      <c r="MSQ121" s="195"/>
      <c r="MSR121" s="195"/>
      <c r="MSS121" s="195"/>
      <c r="MST121" s="18"/>
      <c r="MSU121" s="19"/>
      <c r="MSV121" s="19"/>
      <c r="MSW121" s="19"/>
      <c r="MSX121" s="19"/>
      <c r="MSY121" s="19"/>
      <c r="MSZ121" s="19"/>
      <c r="MTA121" s="19"/>
      <c r="MTB121" s="197"/>
      <c r="MTC121" s="196"/>
      <c r="MTD121" s="196"/>
      <c r="MTE121" s="195"/>
      <c r="MTF121" s="196"/>
      <c r="MTG121" s="195"/>
      <c r="MTH121" s="195"/>
      <c r="MTI121" s="195"/>
      <c r="MTJ121" s="18"/>
      <c r="MTK121" s="19"/>
      <c r="MTL121" s="19"/>
      <c r="MTM121" s="19"/>
      <c r="MTN121" s="19"/>
      <c r="MTO121" s="19"/>
      <c r="MTP121" s="19"/>
      <c r="MTQ121" s="19"/>
      <c r="MTR121" s="197"/>
      <c r="MTS121" s="196"/>
      <c r="MTT121" s="196"/>
      <c r="MTU121" s="195"/>
      <c r="MTV121" s="196"/>
      <c r="MTW121" s="195"/>
      <c r="MTX121" s="195"/>
      <c r="MTY121" s="195"/>
      <c r="MTZ121" s="18"/>
      <c r="MUA121" s="19"/>
      <c r="MUB121" s="19"/>
      <c r="MUC121" s="19"/>
      <c r="MUD121" s="19"/>
      <c r="MUE121" s="19"/>
      <c r="MUF121" s="19"/>
      <c r="MUG121" s="19"/>
      <c r="MUH121" s="197"/>
      <c r="MUI121" s="196"/>
      <c r="MUJ121" s="196"/>
      <c r="MUK121" s="195"/>
      <c r="MUL121" s="196"/>
      <c r="MUM121" s="195"/>
      <c r="MUN121" s="195"/>
      <c r="MUO121" s="195"/>
      <c r="MUP121" s="18"/>
      <c r="MUQ121" s="19"/>
      <c r="MUR121" s="19"/>
      <c r="MUS121" s="19"/>
      <c r="MUT121" s="19"/>
      <c r="MUU121" s="19"/>
      <c r="MUV121" s="19"/>
      <c r="MUW121" s="19"/>
      <c r="MUX121" s="197"/>
      <c r="MUY121" s="196"/>
      <c r="MUZ121" s="196"/>
      <c r="MVA121" s="195"/>
      <c r="MVB121" s="196"/>
      <c r="MVC121" s="195"/>
      <c r="MVD121" s="195"/>
      <c r="MVE121" s="195"/>
      <c r="MVF121" s="18"/>
      <c r="MVG121" s="19"/>
      <c r="MVH121" s="19"/>
      <c r="MVI121" s="19"/>
      <c r="MVJ121" s="19"/>
      <c r="MVK121" s="19"/>
      <c r="MVL121" s="19"/>
      <c r="MVM121" s="19"/>
      <c r="MVN121" s="197"/>
      <c r="MVO121" s="196"/>
      <c r="MVP121" s="196"/>
      <c r="MVQ121" s="195"/>
      <c r="MVR121" s="196"/>
      <c r="MVS121" s="195"/>
      <c r="MVT121" s="195"/>
      <c r="MVU121" s="195"/>
      <c r="MVV121" s="18"/>
      <c r="MVW121" s="19"/>
      <c r="MVX121" s="19"/>
      <c r="MVY121" s="19"/>
      <c r="MVZ121" s="19"/>
      <c r="MWA121" s="19"/>
      <c r="MWB121" s="19"/>
      <c r="MWC121" s="19"/>
      <c r="MWD121" s="197"/>
      <c r="MWE121" s="196"/>
      <c r="MWF121" s="196"/>
      <c r="MWG121" s="195"/>
      <c r="MWH121" s="196"/>
      <c r="MWI121" s="195"/>
      <c r="MWJ121" s="195"/>
      <c r="MWK121" s="195"/>
      <c r="MWL121" s="18"/>
      <c r="MWM121" s="19"/>
      <c r="MWN121" s="19"/>
      <c r="MWO121" s="19"/>
      <c r="MWP121" s="19"/>
      <c r="MWQ121" s="19"/>
      <c r="MWR121" s="19"/>
      <c r="MWS121" s="19"/>
      <c r="MWT121" s="197"/>
      <c r="MWU121" s="196"/>
      <c r="MWV121" s="196"/>
      <c r="MWW121" s="195"/>
      <c r="MWX121" s="196"/>
      <c r="MWY121" s="195"/>
      <c r="MWZ121" s="195"/>
      <c r="MXA121" s="195"/>
      <c r="MXB121" s="18"/>
      <c r="MXC121" s="19"/>
      <c r="MXD121" s="19"/>
      <c r="MXE121" s="19"/>
      <c r="MXF121" s="19"/>
      <c r="MXG121" s="19"/>
      <c r="MXH121" s="19"/>
      <c r="MXI121" s="19"/>
      <c r="MXJ121" s="197"/>
      <c r="MXK121" s="196"/>
      <c r="MXL121" s="196"/>
      <c r="MXM121" s="195"/>
      <c r="MXN121" s="196"/>
      <c r="MXO121" s="195"/>
      <c r="MXP121" s="195"/>
      <c r="MXQ121" s="195"/>
      <c r="MXR121" s="18"/>
      <c r="MXS121" s="19"/>
      <c r="MXT121" s="19"/>
      <c r="MXU121" s="19"/>
      <c r="MXV121" s="19"/>
      <c r="MXW121" s="19"/>
      <c r="MXX121" s="19"/>
      <c r="MXY121" s="19"/>
      <c r="MXZ121" s="197"/>
      <c r="MYA121" s="196"/>
      <c r="MYB121" s="196"/>
      <c r="MYC121" s="195"/>
      <c r="MYD121" s="196"/>
      <c r="MYE121" s="195"/>
      <c r="MYF121" s="195"/>
      <c r="MYG121" s="195"/>
      <c r="MYH121" s="18"/>
      <c r="MYI121" s="19"/>
      <c r="MYJ121" s="19"/>
      <c r="MYK121" s="19"/>
      <c r="MYL121" s="19"/>
      <c r="MYM121" s="19"/>
      <c r="MYN121" s="19"/>
      <c r="MYO121" s="19"/>
      <c r="MYP121" s="197"/>
      <c r="MYQ121" s="196"/>
      <c r="MYR121" s="196"/>
      <c r="MYS121" s="195"/>
      <c r="MYT121" s="196"/>
      <c r="MYU121" s="195"/>
      <c r="MYV121" s="195"/>
      <c r="MYW121" s="195"/>
      <c r="MYX121" s="18"/>
      <c r="MYY121" s="19"/>
      <c r="MYZ121" s="19"/>
      <c r="MZA121" s="19"/>
      <c r="MZB121" s="19"/>
      <c r="MZC121" s="19"/>
      <c r="MZD121" s="19"/>
      <c r="MZE121" s="19"/>
      <c r="MZF121" s="197"/>
      <c r="MZG121" s="196"/>
      <c r="MZH121" s="196"/>
      <c r="MZI121" s="195"/>
      <c r="MZJ121" s="196"/>
      <c r="MZK121" s="195"/>
      <c r="MZL121" s="195"/>
      <c r="MZM121" s="195"/>
      <c r="MZN121" s="18"/>
      <c r="MZO121" s="19"/>
      <c r="MZP121" s="19"/>
      <c r="MZQ121" s="19"/>
      <c r="MZR121" s="19"/>
      <c r="MZS121" s="19"/>
      <c r="MZT121" s="19"/>
      <c r="MZU121" s="19"/>
      <c r="MZV121" s="197"/>
      <c r="MZW121" s="196"/>
      <c r="MZX121" s="196"/>
      <c r="MZY121" s="195"/>
      <c r="MZZ121" s="196"/>
      <c r="NAA121" s="195"/>
      <c r="NAB121" s="195"/>
      <c r="NAC121" s="195"/>
      <c r="NAD121" s="18"/>
      <c r="NAE121" s="19"/>
      <c r="NAF121" s="19"/>
      <c r="NAG121" s="19"/>
      <c r="NAH121" s="19"/>
      <c r="NAI121" s="19"/>
      <c r="NAJ121" s="19"/>
      <c r="NAK121" s="19"/>
      <c r="NAL121" s="197"/>
      <c r="NAM121" s="196"/>
      <c r="NAN121" s="196"/>
      <c r="NAO121" s="195"/>
      <c r="NAP121" s="196"/>
      <c r="NAQ121" s="195"/>
      <c r="NAR121" s="195"/>
      <c r="NAS121" s="195"/>
      <c r="NAT121" s="18"/>
      <c r="NAU121" s="19"/>
      <c r="NAV121" s="19"/>
      <c r="NAW121" s="19"/>
      <c r="NAX121" s="19"/>
      <c r="NAY121" s="19"/>
      <c r="NAZ121" s="19"/>
      <c r="NBA121" s="19"/>
      <c r="NBB121" s="197"/>
      <c r="NBC121" s="196"/>
      <c r="NBD121" s="196"/>
      <c r="NBE121" s="195"/>
      <c r="NBF121" s="196"/>
      <c r="NBG121" s="195"/>
      <c r="NBH121" s="195"/>
      <c r="NBI121" s="195"/>
      <c r="NBJ121" s="18"/>
      <c r="NBK121" s="19"/>
      <c r="NBL121" s="19"/>
      <c r="NBM121" s="19"/>
      <c r="NBN121" s="19"/>
      <c r="NBO121" s="19"/>
      <c r="NBP121" s="19"/>
      <c r="NBQ121" s="19"/>
      <c r="NBR121" s="197"/>
      <c r="NBS121" s="196"/>
      <c r="NBT121" s="196"/>
      <c r="NBU121" s="195"/>
      <c r="NBV121" s="196"/>
      <c r="NBW121" s="195"/>
      <c r="NBX121" s="195"/>
      <c r="NBY121" s="195"/>
      <c r="NBZ121" s="18"/>
      <c r="NCA121" s="19"/>
      <c r="NCB121" s="19"/>
      <c r="NCC121" s="19"/>
      <c r="NCD121" s="19"/>
      <c r="NCE121" s="19"/>
      <c r="NCF121" s="19"/>
      <c r="NCG121" s="19"/>
      <c r="NCH121" s="197"/>
      <c r="NCI121" s="196"/>
      <c r="NCJ121" s="196"/>
      <c r="NCK121" s="195"/>
      <c r="NCL121" s="196"/>
      <c r="NCM121" s="195"/>
      <c r="NCN121" s="195"/>
      <c r="NCO121" s="195"/>
      <c r="NCP121" s="18"/>
      <c r="NCQ121" s="19"/>
      <c r="NCR121" s="19"/>
      <c r="NCS121" s="19"/>
      <c r="NCT121" s="19"/>
      <c r="NCU121" s="19"/>
      <c r="NCV121" s="19"/>
      <c r="NCW121" s="19"/>
      <c r="NCX121" s="197"/>
      <c r="NCY121" s="196"/>
      <c r="NCZ121" s="196"/>
      <c r="NDA121" s="195"/>
      <c r="NDB121" s="196"/>
      <c r="NDC121" s="195"/>
      <c r="NDD121" s="195"/>
      <c r="NDE121" s="195"/>
      <c r="NDF121" s="18"/>
      <c r="NDG121" s="19"/>
      <c r="NDH121" s="19"/>
      <c r="NDI121" s="19"/>
      <c r="NDJ121" s="19"/>
      <c r="NDK121" s="19"/>
      <c r="NDL121" s="19"/>
      <c r="NDM121" s="19"/>
      <c r="NDN121" s="197"/>
      <c r="NDO121" s="196"/>
      <c r="NDP121" s="196"/>
      <c r="NDQ121" s="195"/>
      <c r="NDR121" s="196"/>
      <c r="NDS121" s="195"/>
      <c r="NDT121" s="195"/>
      <c r="NDU121" s="195"/>
      <c r="NDV121" s="18"/>
      <c r="NDW121" s="19"/>
      <c r="NDX121" s="19"/>
      <c r="NDY121" s="19"/>
      <c r="NDZ121" s="19"/>
      <c r="NEA121" s="19"/>
      <c r="NEB121" s="19"/>
      <c r="NEC121" s="19"/>
      <c r="NED121" s="197"/>
      <c r="NEE121" s="196"/>
      <c r="NEF121" s="196"/>
      <c r="NEG121" s="195"/>
      <c r="NEH121" s="196"/>
      <c r="NEI121" s="195"/>
      <c r="NEJ121" s="195"/>
      <c r="NEK121" s="195"/>
      <c r="NEL121" s="18"/>
      <c r="NEM121" s="19"/>
      <c r="NEN121" s="19"/>
      <c r="NEO121" s="19"/>
      <c r="NEP121" s="19"/>
      <c r="NEQ121" s="19"/>
      <c r="NER121" s="19"/>
      <c r="NES121" s="19"/>
      <c r="NET121" s="197"/>
      <c r="NEU121" s="196"/>
      <c r="NEV121" s="196"/>
      <c r="NEW121" s="195"/>
      <c r="NEX121" s="196"/>
      <c r="NEY121" s="195"/>
      <c r="NEZ121" s="195"/>
      <c r="NFA121" s="195"/>
      <c r="NFB121" s="18"/>
      <c r="NFC121" s="19"/>
      <c r="NFD121" s="19"/>
      <c r="NFE121" s="19"/>
      <c r="NFF121" s="19"/>
      <c r="NFG121" s="19"/>
      <c r="NFH121" s="19"/>
      <c r="NFI121" s="19"/>
      <c r="NFJ121" s="197"/>
      <c r="NFK121" s="196"/>
      <c r="NFL121" s="196"/>
      <c r="NFM121" s="195"/>
      <c r="NFN121" s="196"/>
      <c r="NFO121" s="195"/>
      <c r="NFP121" s="195"/>
      <c r="NFQ121" s="195"/>
      <c r="NFR121" s="18"/>
      <c r="NFS121" s="19"/>
      <c r="NFT121" s="19"/>
      <c r="NFU121" s="19"/>
      <c r="NFV121" s="19"/>
      <c r="NFW121" s="19"/>
      <c r="NFX121" s="19"/>
      <c r="NFY121" s="19"/>
      <c r="NFZ121" s="197"/>
      <c r="NGA121" s="196"/>
      <c r="NGB121" s="196"/>
      <c r="NGC121" s="195"/>
      <c r="NGD121" s="196"/>
      <c r="NGE121" s="195"/>
      <c r="NGF121" s="195"/>
      <c r="NGG121" s="195"/>
      <c r="NGH121" s="18"/>
      <c r="NGI121" s="19"/>
      <c r="NGJ121" s="19"/>
      <c r="NGK121" s="19"/>
      <c r="NGL121" s="19"/>
      <c r="NGM121" s="19"/>
      <c r="NGN121" s="19"/>
      <c r="NGO121" s="19"/>
      <c r="NGP121" s="197"/>
      <c r="NGQ121" s="196"/>
      <c r="NGR121" s="196"/>
      <c r="NGS121" s="195"/>
      <c r="NGT121" s="196"/>
      <c r="NGU121" s="195"/>
      <c r="NGV121" s="195"/>
      <c r="NGW121" s="195"/>
      <c r="NGX121" s="18"/>
      <c r="NGY121" s="19"/>
      <c r="NGZ121" s="19"/>
      <c r="NHA121" s="19"/>
      <c r="NHB121" s="19"/>
      <c r="NHC121" s="19"/>
      <c r="NHD121" s="19"/>
      <c r="NHE121" s="19"/>
      <c r="NHF121" s="197"/>
      <c r="NHG121" s="196"/>
      <c r="NHH121" s="196"/>
      <c r="NHI121" s="195"/>
      <c r="NHJ121" s="196"/>
      <c r="NHK121" s="195"/>
      <c r="NHL121" s="195"/>
      <c r="NHM121" s="195"/>
      <c r="NHN121" s="18"/>
      <c r="NHO121" s="19"/>
      <c r="NHP121" s="19"/>
      <c r="NHQ121" s="19"/>
      <c r="NHR121" s="19"/>
      <c r="NHS121" s="19"/>
      <c r="NHT121" s="19"/>
      <c r="NHU121" s="19"/>
      <c r="NHV121" s="197"/>
      <c r="NHW121" s="196"/>
      <c r="NHX121" s="196"/>
      <c r="NHY121" s="195"/>
      <c r="NHZ121" s="196"/>
      <c r="NIA121" s="195"/>
      <c r="NIB121" s="195"/>
      <c r="NIC121" s="195"/>
      <c r="NID121" s="18"/>
      <c r="NIE121" s="19"/>
      <c r="NIF121" s="19"/>
      <c r="NIG121" s="19"/>
      <c r="NIH121" s="19"/>
      <c r="NII121" s="19"/>
      <c r="NIJ121" s="19"/>
      <c r="NIK121" s="19"/>
      <c r="NIL121" s="197"/>
      <c r="NIM121" s="196"/>
      <c r="NIN121" s="196"/>
      <c r="NIO121" s="195"/>
      <c r="NIP121" s="196"/>
      <c r="NIQ121" s="195"/>
      <c r="NIR121" s="195"/>
      <c r="NIS121" s="195"/>
      <c r="NIT121" s="18"/>
      <c r="NIU121" s="19"/>
      <c r="NIV121" s="19"/>
      <c r="NIW121" s="19"/>
      <c r="NIX121" s="19"/>
      <c r="NIY121" s="19"/>
      <c r="NIZ121" s="19"/>
      <c r="NJA121" s="19"/>
      <c r="NJB121" s="197"/>
      <c r="NJC121" s="196"/>
      <c r="NJD121" s="196"/>
      <c r="NJE121" s="195"/>
      <c r="NJF121" s="196"/>
      <c r="NJG121" s="195"/>
      <c r="NJH121" s="195"/>
      <c r="NJI121" s="195"/>
      <c r="NJJ121" s="18"/>
      <c r="NJK121" s="19"/>
      <c r="NJL121" s="19"/>
      <c r="NJM121" s="19"/>
      <c r="NJN121" s="19"/>
      <c r="NJO121" s="19"/>
      <c r="NJP121" s="19"/>
      <c r="NJQ121" s="19"/>
      <c r="NJR121" s="197"/>
      <c r="NJS121" s="196"/>
      <c r="NJT121" s="196"/>
      <c r="NJU121" s="195"/>
      <c r="NJV121" s="196"/>
      <c r="NJW121" s="195"/>
      <c r="NJX121" s="195"/>
      <c r="NJY121" s="195"/>
      <c r="NJZ121" s="18"/>
      <c r="NKA121" s="19"/>
      <c r="NKB121" s="19"/>
      <c r="NKC121" s="19"/>
      <c r="NKD121" s="19"/>
      <c r="NKE121" s="19"/>
      <c r="NKF121" s="19"/>
      <c r="NKG121" s="19"/>
      <c r="NKH121" s="197"/>
      <c r="NKI121" s="196"/>
      <c r="NKJ121" s="196"/>
      <c r="NKK121" s="195"/>
      <c r="NKL121" s="196"/>
      <c r="NKM121" s="195"/>
      <c r="NKN121" s="195"/>
      <c r="NKO121" s="195"/>
      <c r="NKP121" s="18"/>
      <c r="NKQ121" s="19"/>
      <c r="NKR121" s="19"/>
      <c r="NKS121" s="19"/>
      <c r="NKT121" s="19"/>
      <c r="NKU121" s="19"/>
      <c r="NKV121" s="19"/>
      <c r="NKW121" s="19"/>
      <c r="NKX121" s="197"/>
      <c r="NKY121" s="196"/>
      <c r="NKZ121" s="196"/>
      <c r="NLA121" s="195"/>
      <c r="NLB121" s="196"/>
      <c r="NLC121" s="195"/>
      <c r="NLD121" s="195"/>
      <c r="NLE121" s="195"/>
      <c r="NLF121" s="18"/>
      <c r="NLG121" s="19"/>
      <c r="NLH121" s="19"/>
      <c r="NLI121" s="19"/>
      <c r="NLJ121" s="19"/>
      <c r="NLK121" s="19"/>
      <c r="NLL121" s="19"/>
      <c r="NLM121" s="19"/>
      <c r="NLN121" s="197"/>
      <c r="NLO121" s="196"/>
      <c r="NLP121" s="196"/>
      <c r="NLQ121" s="195"/>
      <c r="NLR121" s="196"/>
      <c r="NLS121" s="195"/>
      <c r="NLT121" s="195"/>
      <c r="NLU121" s="195"/>
      <c r="NLV121" s="18"/>
      <c r="NLW121" s="19"/>
      <c r="NLX121" s="19"/>
      <c r="NLY121" s="19"/>
      <c r="NLZ121" s="19"/>
      <c r="NMA121" s="19"/>
      <c r="NMB121" s="19"/>
      <c r="NMC121" s="19"/>
      <c r="NMD121" s="197"/>
      <c r="NME121" s="196"/>
      <c r="NMF121" s="196"/>
      <c r="NMG121" s="195"/>
      <c r="NMH121" s="196"/>
      <c r="NMI121" s="195"/>
      <c r="NMJ121" s="195"/>
      <c r="NMK121" s="195"/>
      <c r="NML121" s="18"/>
      <c r="NMM121" s="19"/>
      <c r="NMN121" s="19"/>
      <c r="NMO121" s="19"/>
      <c r="NMP121" s="19"/>
      <c r="NMQ121" s="19"/>
      <c r="NMR121" s="19"/>
      <c r="NMS121" s="19"/>
      <c r="NMT121" s="197"/>
      <c r="NMU121" s="196"/>
      <c r="NMV121" s="196"/>
      <c r="NMW121" s="195"/>
      <c r="NMX121" s="196"/>
      <c r="NMY121" s="195"/>
      <c r="NMZ121" s="195"/>
      <c r="NNA121" s="195"/>
      <c r="NNB121" s="18"/>
      <c r="NNC121" s="19"/>
      <c r="NND121" s="19"/>
      <c r="NNE121" s="19"/>
      <c r="NNF121" s="19"/>
      <c r="NNG121" s="19"/>
      <c r="NNH121" s="19"/>
      <c r="NNI121" s="19"/>
      <c r="NNJ121" s="197"/>
      <c r="NNK121" s="196"/>
      <c r="NNL121" s="196"/>
      <c r="NNM121" s="195"/>
      <c r="NNN121" s="196"/>
      <c r="NNO121" s="195"/>
      <c r="NNP121" s="195"/>
      <c r="NNQ121" s="195"/>
      <c r="NNR121" s="18"/>
      <c r="NNS121" s="19"/>
      <c r="NNT121" s="19"/>
      <c r="NNU121" s="19"/>
      <c r="NNV121" s="19"/>
      <c r="NNW121" s="19"/>
      <c r="NNX121" s="19"/>
      <c r="NNY121" s="19"/>
      <c r="NNZ121" s="197"/>
      <c r="NOA121" s="196"/>
      <c r="NOB121" s="196"/>
      <c r="NOC121" s="195"/>
      <c r="NOD121" s="196"/>
      <c r="NOE121" s="195"/>
      <c r="NOF121" s="195"/>
      <c r="NOG121" s="195"/>
      <c r="NOH121" s="18"/>
      <c r="NOI121" s="19"/>
      <c r="NOJ121" s="19"/>
      <c r="NOK121" s="19"/>
      <c r="NOL121" s="19"/>
      <c r="NOM121" s="19"/>
      <c r="NON121" s="19"/>
      <c r="NOO121" s="19"/>
      <c r="NOP121" s="197"/>
      <c r="NOQ121" s="196"/>
      <c r="NOR121" s="196"/>
      <c r="NOS121" s="195"/>
      <c r="NOT121" s="196"/>
      <c r="NOU121" s="195"/>
      <c r="NOV121" s="195"/>
      <c r="NOW121" s="195"/>
      <c r="NOX121" s="18"/>
      <c r="NOY121" s="19"/>
      <c r="NOZ121" s="19"/>
      <c r="NPA121" s="19"/>
      <c r="NPB121" s="19"/>
      <c r="NPC121" s="19"/>
      <c r="NPD121" s="19"/>
      <c r="NPE121" s="19"/>
      <c r="NPF121" s="197"/>
      <c r="NPG121" s="196"/>
      <c r="NPH121" s="196"/>
      <c r="NPI121" s="195"/>
      <c r="NPJ121" s="196"/>
      <c r="NPK121" s="195"/>
      <c r="NPL121" s="195"/>
      <c r="NPM121" s="195"/>
      <c r="NPN121" s="18"/>
      <c r="NPO121" s="19"/>
      <c r="NPP121" s="19"/>
      <c r="NPQ121" s="19"/>
      <c r="NPR121" s="19"/>
      <c r="NPS121" s="19"/>
      <c r="NPT121" s="19"/>
      <c r="NPU121" s="19"/>
      <c r="NPV121" s="197"/>
      <c r="NPW121" s="196"/>
      <c r="NPX121" s="196"/>
      <c r="NPY121" s="195"/>
      <c r="NPZ121" s="196"/>
      <c r="NQA121" s="195"/>
      <c r="NQB121" s="195"/>
      <c r="NQC121" s="195"/>
      <c r="NQD121" s="18"/>
      <c r="NQE121" s="19"/>
      <c r="NQF121" s="19"/>
      <c r="NQG121" s="19"/>
      <c r="NQH121" s="19"/>
      <c r="NQI121" s="19"/>
      <c r="NQJ121" s="19"/>
      <c r="NQK121" s="19"/>
      <c r="NQL121" s="197"/>
      <c r="NQM121" s="196"/>
      <c r="NQN121" s="196"/>
      <c r="NQO121" s="195"/>
      <c r="NQP121" s="196"/>
      <c r="NQQ121" s="195"/>
      <c r="NQR121" s="195"/>
      <c r="NQS121" s="195"/>
      <c r="NQT121" s="18"/>
      <c r="NQU121" s="19"/>
      <c r="NQV121" s="19"/>
      <c r="NQW121" s="19"/>
      <c r="NQX121" s="19"/>
      <c r="NQY121" s="19"/>
      <c r="NQZ121" s="19"/>
      <c r="NRA121" s="19"/>
      <c r="NRB121" s="197"/>
      <c r="NRC121" s="196"/>
      <c r="NRD121" s="196"/>
      <c r="NRE121" s="195"/>
      <c r="NRF121" s="196"/>
      <c r="NRG121" s="195"/>
      <c r="NRH121" s="195"/>
      <c r="NRI121" s="195"/>
      <c r="NRJ121" s="18"/>
      <c r="NRK121" s="19"/>
      <c r="NRL121" s="19"/>
      <c r="NRM121" s="19"/>
      <c r="NRN121" s="19"/>
      <c r="NRO121" s="19"/>
      <c r="NRP121" s="19"/>
      <c r="NRQ121" s="19"/>
      <c r="NRR121" s="197"/>
      <c r="NRS121" s="196"/>
      <c r="NRT121" s="196"/>
      <c r="NRU121" s="195"/>
      <c r="NRV121" s="196"/>
      <c r="NRW121" s="195"/>
      <c r="NRX121" s="195"/>
      <c r="NRY121" s="195"/>
      <c r="NRZ121" s="18"/>
      <c r="NSA121" s="19"/>
      <c r="NSB121" s="19"/>
      <c r="NSC121" s="19"/>
      <c r="NSD121" s="19"/>
      <c r="NSE121" s="19"/>
      <c r="NSF121" s="19"/>
      <c r="NSG121" s="19"/>
      <c r="NSH121" s="197"/>
      <c r="NSI121" s="196"/>
      <c r="NSJ121" s="196"/>
      <c r="NSK121" s="195"/>
      <c r="NSL121" s="196"/>
      <c r="NSM121" s="195"/>
      <c r="NSN121" s="195"/>
      <c r="NSO121" s="195"/>
      <c r="NSP121" s="18"/>
      <c r="NSQ121" s="19"/>
      <c r="NSR121" s="19"/>
      <c r="NSS121" s="19"/>
      <c r="NST121" s="19"/>
      <c r="NSU121" s="19"/>
      <c r="NSV121" s="19"/>
      <c r="NSW121" s="19"/>
      <c r="NSX121" s="197"/>
      <c r="NSY121" s="196"/>
      <c r="NSZ121" s="196"/>
      <c r="NTA121" s="195"/>
      <c r="NTB121" s="196"/>
      <c r="NTC121" s="195"/>
      <c r="NTD121" s="195"/>
      <c r="NTE121" s="195"/>
      <c r="NTF121" s="18"/>
      <c r="NTG121" s="19"/>
      <c r="NTH121" s="19"/>
      <c r="NTI121" s="19"/>
      <c r="NTJ121" s="19"/>
      <c r="NTK121" s="19"/>
      <c r="NTL121" s="19"/>
      <c r="NTM121" s="19"/>
      <c r="NTN121" s="197"/>
      <c r="NTO121" s="196"/>
      <c r="NTP121" s="196"/>
      <c r="NTQ121" s="195"/>
      <c r="NTR121" s="196"/>
      <c r="NTS121" s="195"/>
      <c r="NTT121" s="195"/>
      <c r="NTU121" s="195"/>
      <c r="NTV121" s="18"/>
      <c r="NTW121" s="19"/>
      <c r="NTX121" s="19"/>
      <c r="NTY121" s="19"/>
      <c r="NTZ121" s="19"/>
      <c r="NUA121" s="19"/>
      <c r="NUB121" s="19"/>
      <c r="NUC121" s="19"/>
      <c r="NUD121" s="197"/>
      <c r="NUE121" s="196"/>
      <c r="NUF121" s="196"/>
      <c r="NUG121" s="195"/>
      <c r="NUH121" s="196"/>
      <c r="NUI121" s="195"/>
      <c r="NUJ121" s="195"/>
      <c r="NUK121" s="195"/>
      <c r="NUL121" s="18"/>
      <c r="NUM121" s="19"/>
      <c r="NUN121" s="19"/>
      <c r="NUO121" s="19"/>
      <c r="NUP121" s="19"/>
      <c r="NUQ121" s="19"/>
      <c r="NUR121" s="19"/>
      <c r="NUS121" s="19"/>
      <c r="NUT121" s="197"/>
      <c r="NUU121" s="196"/>
      <c r="NUV121" s="196"/>
      <c r="NUW121" s="195"/>
      <c r="NUX121" s="196"/>
      <c r="NUY121" s="195"/>
      <c r="NUZ121" s="195"/>
      <c r="NVA121" s="195"/>
      <c r="NVB121" s="18"/>
      <c r="NVC121" s="19"/>
      <c r="NVD121" s="19"/>
      <c r="NVE121" s="19"/>
      <c r="NVF121" s="19"/>
      <c r="NVG121" s="19"/>
      <c r="NVH121" s="19"/>
      <c r="NVI121" s="19"/>
      <c r="NVJ121" s="197"/>
      <c r="NVK121" s="196"/>
      <c r="NVL121" s="196"/>
      <c r="NVM121" s="195"/>
      <c r="NVN121" s="196"/>
      <c r="NVO121" s="195"/>
      <c r="NVP121" s="195"/>
      <c r="NVQ121" s="195"/>
      <c r="NVR121" s="18"/>
      <c r="NVS121" s="19"/>
      <c r="NVT121" s="19"/>
      <c r="NVU121" s="19"/>
      <c r="NVV121" s="19"/>
      <c r="NVW121" s="19"/>
      <c r="NVX121" s="19"/>
      <c r="NVY121" s="19"/>
      <c r="NVZ121" s="197"/>
      <c r="NWA121" s="196"/>
      <c r="NWB121" s="196"/>
      <c r="NWC121" s="195"/>
      <c r="NWD121" s="196"/>
      <c r="NWE121" s="195"/>
      <c r="NWF121" s="195"/>
      <c r="NWG121" s="195"/>
      <c r="NWH121" s="18"/>
      <c r="NWI121" s="19"/>
      <c r="NWJ121" s="19"/>
      <c r="NWK121" s="19"/>
      <c r="NWL121" s="19"/>
      <c r="NWM121" s="19"/>
      <c r="NWN121" s="19"/>
      <c r="NWO121" s="19"/>
      <c r="NWP121" s="197"/>
      <c r="NWQ121" s="196"/>
      <c r="NWR121" s="196"/>
      <c r="NWS121" s="195"/>
      <c r="NWT121" s="196"/>
      <c r="NWU121" s="195"/>
      <c r="NWV121" s="195"/>
      <c r="NWW121" s="195"/>
      <c r="NWX121" s="18"/>
      <c r="NWY121" s="19"/>
      <c r="NWZ121" s="19"/>
      <c r="NXA121" s="19"/>
      <c r="NXB121" s="19"/>
      <c r="NXC121" s="19"/>
      <c r="NXD121" s="19"/>
      <c r="NXE121" s="19"/>
      <c r="NXF121" s="197"/>
      <c r="NXG121" s="196"/>
      <c r="NXH121" s="196"/>
      <c r="NXI121" s="195"/>
      <c r="NXJ121" s="196"/>
      <c r="NXK121" s="195"/>
      <c r="NXL121" s="195"/>
      <c r="NXM121" s="195"/>
      <c r="NXN121" s="18"/>
      <c r="NXO121" s="19"/>
      <c r="NXP121" s="19"/>
      <c r="NXQ121" s="19"/>
      <c r="NXR121" s="19"/>
      <c r="NXS121" s="19"/>
      <c r="NXT121" s="19"/>
      <c r="NXU121" s="19"/>
      <c r="NXV121" s="197"/>
      <c r="NXW121" s="196"/>
      <c r="NXX121" s="196"/>
      <c r="NXY121" s="195"/>
      <c r="NXZ121" s="196"/>
      <c r="NYA121" s="195"/>
      <c r="NYB121" s="195"/>
      <c r="NYC121" s="195"/>
      <c r="NYD121" s="18"/>
      <c r="NYE121" s="19"/>
      <c r="NYF121" s="19"/>
      <c r="NYG121" s="19"/>
      <c r="NYH121" s="19"/>
      <c r="NYI121" s="19"/>
      <c r="NYJ121" s="19"/>
      <c r="NYK121" s="19"/>
      <c r="NYL121" s="197"/>
      <c r="NYM121" s="196"/>
      <c r="NYN121" s="196"/>
      <c r="NYO121" s="195"/>
      <c r="NYP121" s="196"/>
      <c r="NYQ121" s="195"/>
      <c r="NYR121" s="195"/>
      <c r="NYS121" s="195"/>
      <c r="NYT121" s="18"/>
      <c r="NYU121" s="19"/>
      <c r="NYV121" s="19"/>
      <c r="NYW121" s="19"/>
      <c r="NYX121" s="19"/>
      <c r="NYY121" s="19"/>
      <c r="NYZ121" s="19"/>
      <c r="NZA121" s="19"/>
      <c r="NZB121" s="197"/>
      <c r="NZC121" s="196"/>
      <c r="NZD121" s="196"/>
      <c r="NZE121" s="195"/>
      <c r="NZF121" s="196"/>
      <c r="NZG121" s="195"/>
      <c r="NZH121" s="195"/>
      <c r="NZI121" s="195"/>
      <c r="NZJ121" s="18"/>
      <c r="NZK121" s="19"/>
      <c r="NZL121" s="19"/>
      <c r="NZM121" s="19"/>
      <c r="NZN121" s="19"/>
      <c r="NZO121" s="19"/>
      <c r="NZP121" s="19"/>
      <c r="NZQ121" s="19"/>
      <c r="NZR121" s="197"/>
      <c r="NZS121" s="196"/>
      <c r="NZT121" s="196"/>
      <c r="NZU121" s="195"/>
      <c r="NZV121" s="196"/>
      <c r="NZW121" s="195"/>
      <c r="NZX121" s="195"/>
      <c r="NZY121" s="195"/>
      <c r="NZZ121" s="18"/>
      <c r="OAA121" s="19"/>
      <c r="OAB121" s="19"/>
      <c r="OAC121" s="19"/>
      <c r="OAD121" s="19"/>
      <c r="OAE121" s="19"/>
      <c r="OAF121" s="19"/>
      <c r="OAG121" s="19"/>
      <c r="OAH121" s="197"/>
      <c r="OAI121" s="196"/>
      <c r="OAJ121" s="196"/>
      <c r="OAK121" s="195"/>
      <c r="OAL121" s="196"/>
      <c r="OAM121" s="195"/>
      <c r="OAN121" s="195"/>
      <c r="OAO121" s="195"/>
      <c r="OAP121" s="18"/>
      <c r="OAQ121" s="19"/>
      <c r="OAR121" s="19"/>
      <c r="OAS121" s="19"/>
      <c r="OAT121" s="19"/>
      <c r="OAU121" s="19"/>
      <c r="OAV121" s="19"/>
      <c r="OAW121" s="19"/>
      <c r="OAX121" s="197"/>
      <c r="OAY121" s="196"/>
      <c r="OAZ121" s="196"/>
      <c r="OBA121" s="195"/>
      <c r="OBB121" s="196"/>
      <c r="OBC121" s="195"/>
      <c r="OBD121" s="195"/>
      <c r="OBE121" s="195"/>
      <c r="OBF121" s="18"/>
      <c r="OBG121" s="19"/>
      <c r="OBH121" s="19"/>
      <c r="OBI121" s="19"/>
      <c r="OBJ121" s="19"/>
      <c r="OBK121" s="19"/>
      <c r="OBL121" s="19"/>
      <c r="OBM121" s="19"/>
      <c r="OBN121" s="197"/>
      <c r="OBO121" s="196"/>
      <c r="OBP121" s="196"/>
      <c r="OBQ121" s="195"/>
      <c r="OBR121" s="196"/>
      <c r="OBS121" s="195"/>
      <c r="OBT121" s="195"/>
      <c r="OBU121" s="195"/>
      <c r="OBV121" s="18"/>
      <c r="OBW121" s="19"/>
      <c r="OBX121" s="19"/>
      <c r="OBY121" s="19"/>
      <c r="OBZ121" s="19"/>
      <c r="OCA121" s="19"/>
      <c r="OCB121" s="19"/>
      <c r="OCC121" s="19"/>
      <c r="OCD121" s="197"/>
      <c r="OCE121" s="196"/>
      <c r="OCF121" s="196"/>
      <c r="OCG121" s="195"/>
      <c r="OCH121" s="196"/>
      <c r="OCI121" s="195"/>
      <c r="OCJ121" s="195"/>
      <c r="OCK121" s="195"/>
      <c r="OCL121" s="18"/>
      <c r="OCM121" s="19"/>
      <c r="OCN121" s="19"/>
      <c r="OCO121" s="19"/>
      <c r="OCP121" s="19"/>
      <c r="OCQ121" s="19"/>
      <c r="OCR121" s="19"/>
      <c r="OCS121" s="19"/>
      <c r="OCT121" s="197"/>
      <c r="OCU121" s="196"/>
      <c r="OCV121" s="196"/>
      <c r="OCW121" s="195"/>
      <c r="OCX121" s="196"/>
      <c r="OCY121" s="195"/>
      <c r="OCZ121" s="195"/>
      <c r="ODA121" s="195"/>
      <c r="ODB121" s="18"/>
      <c r="ODC121" s="19"/>
      <c r="ODD121" s="19"/>
      <c r="ODE121" s="19"/>
      <c r="ODF121" s="19"/>
      <c r="ODG121" s="19"/>
      <c r="ODH121" s="19"/>
      <c r="ODI121" s="19"/>
      <c r="ODJ121" s="197"/>
      <c r="ODK121" s="196"/>
      <c r="ODL121" s="196"/>
      <c r="ODM121" s="195"/>
      <c r="ODN121" s="196"/>
      <c r="ODO121" s="195"/>
      <c r="ODP121" s="195"/>
      <c r="ODQ121" s="195"/>
      <c r="ODR121" s="18"/>
      <c r="ODS121" s="19"/>
      <c r="ODT121" s="19"/>
      <c r="ODU121" s="19"/>
      <c r="ODV121" s="19"/>
      <c r="ODW121" s="19"/>
      <c r="ODX121" s="19"/>
      <c r="ODY121" s="19"/>
      <c r="ODZ121" s="197"/>
      <c r="OEA121" s="196"/>
      <c r="OEB121" s="196"/>
      <c r="OEC121" s="195"/>
      <c r="OED121" s="196"/>
      <c r="OEE121" s="195"/>
      <c r="OEF121" s="195"/>
      <c r="OEG121" s="195"/>
      <c r="OEH121" s="18"/>
      <c r="OEI121" s="19"/>
      <c r="OEJ121" s="19"/>
      <c r="OEK121" s="19"/>
      <c r="OEL121" s="19"/>
      <c r="OEM121" s="19"/>
      <c r="OEN121" s="19"/>
      <c r="OEO121" s="19"/>
      <c r="OEP121" s="197"/>
      <c r="OEQ121" s="196"/>
      <c r="OER121" s="196"/>
      <c r="OES121" s="195"/>
      <c r="OET121" s="196"/>
      <c r="OEU121" s="195"/>
      <c r="OEV121" s="195"/>
      <c r="OEW121" s="195"/>
      <c r="OEX121" s="18"/>
      <c r="OEY121" s="19"/>
      <c r="OEZ121" s="19"/>
      <c r="OFA121" s="19"/>
      <c r="OFB121" s="19"/>
      <c r="OFC121" s="19"/>
      <c r="OFD121" s="19"/>
      <c r="OFE121" s="19"/>
      <c r="OFF121" s="197"/>
      <c r="OFG121" s="196"/>
      <c r="OFH121" s="196"/>
      <c r="OFI121" s="195"/>
      <c r="OFJ121" s="196"/>
      <c r="OFK121" s="195"/>
      <c r="OFL121" s="195"/>
      <c r="OFM121" s="195"/>
      <c r="OFN121" s="18"/>
      <c r="OFO121" s="19"/>
      <c r="OFP121" s="19"/>
      <c r="OFQ121" s="19"/>
      <c r="OFR121" s="19"/>
      <c r="OFS121" s="19"/>
      <c r="OFT121" s="19"/>
      <c r="OFU121" s="19"/>
      <c r="OFV121" s="197"/>
      <c r="OFW121" s="196"/>
      <c r="OFX121" s="196"/>
      <c r="OFY121" s="195"/>
      <c r="OFZ121" s="196"/>
      <c r="OGA121" s="195"/>
      <c r="OGB121" s="195"/>
      <c r="OGC121" s="195"/>
      <c r="OGD121" s="18"/>
      <c r="OGE121" s="19"/>
      <c r="OGF121" s="19"/>
      <c r="OGG121" s="19"/>
      <c r="OGH121" s="19"/>
      <c r="OGI121" s="19"/>
      <c r="OGJ121" s="19"/>
      <c r="OGK121" s="19"/>
      <c r="OGL121" s="197"/>
      <c r="OGM121" s="196"/>
      <c r="OGN121" s="196"/>
      <c r="OGO121" s="195"/>
      <c r="OGP121" s="196"/>
      <c r="OGQ121" s="195"/>
      <c r="OGR121" s="195"/>
      <c r="OGS121" s="195"/>
      <c r="OGT121" s="18"/>
      <c r="OGU121" s="19"/>
      <c r="OGV121" s="19"/>
      <c r="OGW121" s="19"/>
      <c r="OGX121" s="19"/>
      <c r="OGY121" s="19"/>
      <c r="OGZ121" s="19"/>
      <c r="OHA121" s="19"/>
      <c r="OHB121" s="197"/>
      <c r="OHC121" s="196"/>
      <c r="OHD121" s="196"/>
      <c r="OHE121" s="195"/>
      <c r="OHF121" s="196"/>
      <c r="OHG121" s="195"/>
      <c r="OHH121" s="195"/>
      <c r="OHI121" s="195"/>
      <c r="OHJ121" s="18"/>
      <c r="OHK121" s="19"/>
      <c r="OHL121" s="19"/>
      <c r="OHM121" s="19"/>
      <c r="OHN121" s="19"/>
      <c r="OHO121" s="19"/>
      <c r="OHP121" s="19"/>
      <c r="OHQ121" s="19"/>
      <c r="OHR121" s="197"/>
      <c r="OHS121" s="196"/>
      <c r="OHT121" s="196"/>
      <c r="OHU121" s="195"/>
      <c r="OHV121" s="196"/>
      <c r="OHW121" s="195"/>
      <c r="OHX121" s="195"/>
      <c r="OHY121" s="195"/>
      <c r="OHZ121" s="18"/>
      <c r="OIA121" s="19"/>
      <c r="OIB121" s="19"/>
      <c r="OIC121" s="19"/>
      <c r="OID121" s="19"/>
      <c r="OIE121" s="19"/>
      <c r="OIF121" s="19"/>
      <c r="OIG121" s="19"/>
      <c r="OIH121" s="197"/>
      <c r="OII121" s="196"/>
      <c r="OIJ121" s="196"/>
      <c r="OIK121" s="195"/>
      <c r="OIL121" s="196"/>
      <c r="OIM121" s="195"/>
      <c r="OIN121" s="195"/>
      <c r="OIO121" s="195"/>
      <c r="OIP121" s="18"/>
      <c r="OIQ121" s="19"/>
      <c r="OIR121" s="19"/>
      <c r="OIS121" s="19"/>
      <c r="OIT121" s="19"/>
      <c r="OIU121" s="19"/>
      <c r="OIV121" s="19"/>
      <c r="OIW121" s="19"/>
      <c r="OIX121" s="197"/>
      <c r="OIY121" s="196"/>
      <c r="OIZ121" s="196"/>
      <c r="OJA121" s="195"/>
      <c r="OJB121" s="196"/>
      <c r="OJC121" s="195"/>
      <c r="OJD121" s="195"/>
      <c r="OJE121" s="195"/>
      <c r="OJF121" s="18"/>
      <c r="OJG121" s="19"/>
      <c r="OJH121" s="19"/>
      <c r="OJI121" s="19"/>
      <c r="OJJ121" s="19"/>
      <c r="OJK121" s="19"/>
      <c r="OJL121" s="19"/>
      <c r="OJM121" s="19"/>
      <c r="OJN121" s="197"/>
      <c r="OJO121" s="196"/>
      <c r="OJP121" s="196"/>
      <c r="OJQ121" s="195"/>
      <c r="OJR121" s="196"/>
      <c r="OJS121" s="195"/>
      <c r="OJT121" s="195"/>
      <c r="OJU121" s="195"/>
      <c r="OJV121" s="18"/>
      <c r="OJW121" s="19"/>
      <c r="OJX121" s="19"/>
      <c r="OJY121" s="19"/>
      <c r="OJZ121" s="19"/>
      <c r="OKA121" s="19"/>
      <c r="OKB121" s="19"/>
      <c r="OKC121" s="19"/>
      <c r="OKD121" s="197"/>
      <c r="OKE121" s="196"/>
      <c r="OKF121" s="196"/>
      <c r="OKG121" s="195"/>
      <c r="OKH121" s="196"/>
      <c r="OKI121" s="195"/>
      <c r="OKJ121" s="195"/>
      <c r="OKK121" s="195"/>
      <c r="OKL121" s="18"/>
      <c r="OKM121" s="19"/>
      <c r="OKN121" s="19"/>
      <c r="OKO121" s="19"/>
      <c r="OKP121" s="19"/>
      <c r="OKQ121" s="19"/>
      <c r="OKR121" s="19"/>
      <c r="OKS121" s="19"/>
      <c r="OKT121" s="197"/>
      <c r="OKU121" s="196"/>
      <c r="OKV121" s="196"/>
      <c r="OKW121" s="195"/>
      <c r="OKX121" s="196"/>
      <c r="OKY121" s="195"/>
      <c r="OKZ121" s="195"/>
      <c r="OLA121" s="195"/>
      <c r="OLB121" s="18"/>
      <c r="OLC121" s="19"/>
      <c r="OLD121" s="19"/>
      <c r="OLE121" s="19"/>
      <c r="OLF121" s="19"/>
      <c r="OLG121" s="19"/>
      <c r="OLH121" s="19"/>
      <c r="OLI121" s="19"/>
      <c r="OLJ121" s="197"/>
      <c r="OLK121" s="196"/>
      <c r="OLL121" s="196"/>
      <c r="OLM121" s="195"/>
      <c r="OLN121" s="196"/>
      <c r="OLO121" s="195"/>
      <c r="OLP121" s="195"/>
      <c r="OLQ121" s="195"/>
      <c r="OLR121" s="18"/>
      <c r="OLS121" s="19"/>
      <c r="OLT121" s="19"/>
      <c r="OLU121" s="19"/>
      <c r="OLV121" s="19"/>
      <c r="OLW121" s="19"/>
      <c r="OLX121" s="19"/>
      <c r="OLY121" s="19"/>
      <c r="OLZ121" s="197"/>
      <c r="OMA121" s="196"/>
      <c r="OMB121" s="196"/>
      <c r="OMC121" s="195"/>
      <c r="OMD121" s="196"/>
      <c r="OME121" s="195"/>
      <c r="OMF121" s="195"/>
      <c r="OMG121" s="195"/>
      <c r="OMH121" s="18"/>
      <c r="OMI121" s="19"/>
      <c r="OMJ121" s="19"/>
      <c r="OMK121" s="19"/>
      <c r="OML121" s="19"/>
      <c r="OMM121" s="19"/>
      <c r="OMN121" s="19"/>
      <c r="OMO121" s="19"/>
      <c r="OMP121" s="197"/>
      <c r="OMQ121" s="196"/>
      <c r="OMR121" s="196"/>
      <c r="OMS121" s="195"/>
      <c r="OMT121" s="196"/>
      <c r="OMU121" s="195"/>
      <c r="OMV121" s="195"/>
      <c r="OMW121" s="195"/>
      <c r="OMX121" s="18"/>
      <c r="OMY121" s="19"/>
      <c r="OMZ121" s="19"/>
      <c r="ONA121" s="19"/>
      <c r="ONB121" s="19"/>
      <c r="ONC121" s="19"/>
      <c r="OND121" s="19"/>
      <c r="ONE121" s="19"/>
      <c r="ONF121" s="197"/>
      <c r="ONG121" s="196"/>
      <c r="ONH121" s="196"/>
      <c r="ONI121" s="195"/>
      <c r="ONJ121" s="196"/>
      <c r="ONK121" s="195"/>
      <c r="ONL121" s="195"/>
      <c r="ONM121" s="195"/>
      <c r="ONN121" s="18"/>
      <c r="ONO121" s="19"/>
      <c r="ONP121" s="19"/>
      <c r="ONQ121" s="19"/>
      <c r="ONR121" s="19"/>
      <c r="ONS121" s="19"/>
      <c r="ONT121" s="19"/>
      <c r="ONU121" s="19"/>
      <c r="ONV121" s="197"/>
      <c r="ONW121" s="196"/>
      <c r="ONX121" s="196"/>
      <c r="ONY121" s="195"/>
      <c r="ONZ121" s="196"/>
      <c r="OOA121" s="195"/>
      <c r="OOB121" s="195"/>
      <c r="OOC121" s="195"/>
      <c r="OOD121" s="18"/>
      <c r="OOE121" s="19"/>
      <c r="OOF121" s="19"/>
      <c r="OOG121" s="19"/>
      <c r="OOH121" s="19"/>
      <c r="OOI121" s="19"/>
      <c r="OOJ121" s="19"/>
      <c r="OOK121" s="19"/>
      <c r="OOL121" s="197"/>
      <c r="OOM121" s="196"/>
      <c r="OON121" s="196"/>
      <c r="OOO121" s="195"/>
      <c r="OOP121" s="196"/>
      <c r="OOQ121" s="195"/>
      <c r="OOR121" s="195"/>
      <c r="OOS121" s="195"/>
      <c r="OOT121" s="18"/>
      <c r="OOU121" s="19"/>
      <c r="OOV121" s="19"/>
      <c r="OOW121" s="19"/>
      <c r="OOX121" s="19"/>
      <c r="OOY121" s="19"/>
      <c r="OOZ121" s="19"/>
      <c r="OPA121" s="19"/>
      <c r="OPB121" s="197"/>
      <c r="OPC121" s="196"/>
      <c r="OPD121" s="196"/>
      <c r="OPE121" s="195"/>
      <c r="OPF121" s="196"/>
      <c r="OPG121" s="195"/>
      <c r="OPH121" s="195"/>
      <c r="OPI121" s="195"/>
      <c r="OPJ121" s="18"/>
      <c r="OPK121" s="19"/>
      <c r="OPL121" s="19"/>
      <c r="OPM121" s="19"/>
      <c r="OPN121" s="19"/>
      <c r="OPO121" s="19"/>
      <c r="OPP121" s="19"/>
      <c r="OPQ121" s="19"/>
      <c r="OPR121" s="197"/>
      <c r="OPS121" s="196"/>
      <c r="OPT121" s="196"/>
      <c r="OPU121" s="195"/>
      <c r="OPV121" s="196"/>
      <c r="OPW121" s="195"/>
      <c r="OPX121" s="195"/>
      <c r="OPY121" s="195"/>
      <c r="OPZ121" s="18"/>
      <c r="OQA121" s="19"/>
      <c r="OQB121" s="19"/>
      <c r="OQC121" s="19"/>
      <c r="OQD121" s="19"/>
      <c r="OQE121" s="19"/>
      <c r="OQF121" s="19"/>
      <c r="OQG121" s="19"/>
      <c r="OQH121" s="197"/>
      <c r="OQI121" s="196"/>
      <c r="OQJ121" s="196"/>
      <c r="OQK121" s="195"/>
      <c r="OQL121" s="196"/>
      <c r="OQM121" s="195"/>
      <c r="OQN121" s="195"/>
      <c r="OQO121" s="195"/>
      <c r="OQP121" s="18"/>
      <c r="OQQ121" s="19"/>
      <c r="OQR121" s="19"/>
      <c r="OQS121" s="19"/>
      <c r="OQT121" s="19"/>
      <c r="OQU121" s="19"/>
      <c r="OQV121" s="19"/>
      <c r="OQW121" s="19"/>
      <c r="OQX121" s="197"/>
      <c r="OQY121" s="196"/>
      <c r="OQZ121" s="196"/>
      <c r="ORA121" s="195"/>
      <c r="ORB121" s="196"/>
      <c r="ORC121" s="195"/>
      <c r="ORD121" s="195"/>
      <c r="ORE121" s="195"/>
      <c r="ORF121" s="18"/>
      <c r="ORG121" s="19"/>
      <c r="ORH121" s="19"/>
      <c r="ORI121" s="19"/>
      <c r="ORJ121" s="19"/>
      <c r="ORK121" s="19"/>
      <c r="ORL121" s="19"/>
      <c r="ORM121" s="19"/>
      <c r="ORN121" s="197"/>
      <c r="ORO121" s="196"/>
      <c r="ORP121" s="196"/>
      <c r="ORQ121" s="195"/>
      <c r="ORR121" s="196"/>
      <c r="ORS121" s="195"/>
      <c r="ORT121" s="195"/>
      <c r="ORU121" s="195"/>
      <c r="ORV121" s="18"/>
      <c r="ORW121" s="19"/>
      <c r="ORX121" s="19"/>
      <c r="ORY121" s="19"/>
      <c r="ORZ121" s="19"/>
      <c r="OSA121" s="19"/>
      <c r="OSB121" s="19"/>
      <c r="OSC121" s="19"/>
      <c r="OSD121" s="197"/>
      <c r="OSE121" s="196"/>
      <c r="OSF121" s="196"/>
      <c r="OSG121" s="195"/>
      <c r="OSH121" s="196"/>
      <c r="OSI121" s="195"/>
      <c r="OSJ121" s="195"/>
      <c r="OSK121" s="195"/>
      <c r="OSL121" s="18"/>
      <c r="OSM121" s="19"/>
      <c r="OSN121" s="19"/>
      <c r="OSO121" s="19"/>
      <c r="OSP121" s="19"/>
      <c r="OSQ121" s="19"/>
      <c r="OSR121" s="19"/>
      <c r="OSS121" s="19"/>
      <c r="OST121" s="197"/>
      <c r="OSU121" s="196"/>
      <c r="OSV121" s="196"/>
      <c r="OSW121" s="195"/>
      <c r="OSX121" s="196"/>
      <c r="OSY121" s="195"/>
      <c r="OSZ121" s="195"/>
      <c r="OTA121" s="195"/>
      <c r="OTB121" s="18"/>
      <c r="OTC121" s="19"/>
      <c r="OTD121" s="19"/>
      <c r="OTE121" s="19"/>
      <c r="OTF121" s="19"/>
      <c r="OTG121" s="19"/>
      <c r="OTH121" s="19"/>
      <c r="OTI121" s="19"/>
      <c r="OTJ121" s="197"/>
      <c r="OTK121" s="196"/>
      <c r="OTL121" s="196"/>
      <c r="OTM121" s="195"/>
      <c r="OTN121" s="196"/>
      <c r="OTO121" s="195"/>
      <c r="OTP121" s="195"/>
      <c r="OTQ121" s="195"/>
      <c r="OTR121" s="18"/>
      <c r="OTS121" s="19"/>
      <c r="OTT121" s="19"/>
      <c r="OTU121" s="19"/>
      <c r="OTV121" s="19"/>
      <c r="OTW121" s="19"/>
      <c r="OTX121" s="19"/>
      <c r="OTY121" s="19"/>
      <c r="OTZ121" s="197"/>
      <c r="OUA121" s="196"/>
      <c r="OUB121" s="196"/>
      <c r="OUC121" s="195"/>
      <c r="OUD121" s="196"/>
      <c r="OUE121" s="195"/>
      <c r="OUF121" s="195"/>
      <c r="OUG121" s="195"/>
      <c r="OUH121" s="18"/>
      <c r="OUI121" s="19"/>
      <c r="OUJ121" s="19"/>
      <c r="OUK121" s="19"/>
      <c r="OUL121" s="19"/>
      <c r="OUM121" s="19"/>
      <c r="OUN121" s="19"/>
      <c r="OUO121" s="19"/>
      <c r="OUP121" s="197"/>
      <c r="OUQ121" s="196"/>
      <c r="OUR121" s="196"/>
      <c r="OUS121" s="195"/>
      <c r="OUT121" s="196"/>
      <c r="OUU121" s="195"/>
      <c r="OUV121" s="195"/>
      <c r="OUW121" s="195"/>
      <c r="OUX121" s="18"/>
      <c r="OUY121" s="19"/>
      <c r="OUZ121" s="19"/>
      <c r="OVA121" s="19"/>
      <c r="OVB121" s="19"/>
      <c r="OVC121" s="19"/>
      <c r="OVD121" s="19"/>
      <c r="OVE121" s="19"/>
      <c r="OVF121" s="197"/>
      <c r="OVG121" s="196"/>
      <c r="OVH121" s="196"/>
      <c r="OVI121" s="195"/>
      <c r="OVJ121" s="196"/>
      <c r="OVK121" s="195"/>
      <c r="OVL121" s="195"/>
      <c r="OVM121" s="195"/>
      <c r="OVN121" s="18"/>
      <c r="OVO121" s="19"/>
      <c r="OVP121" s="19"/>
      <c r="OVQ121" s="19"/>
      <c r="OVR121" s="19"/>
      <c r="OVS121" s="19"/>
      <c r="OVT121" s="19"/>
      <c r="OVU121" s="19"/>
      <c r="OVV121" s="197"/>
      <c r="OVW121" s="196"/>
      <c r="OVX121" s="196"/>
      <c r="OVY121" s="195"/>
      <c r="OVZ121" s="196"/>
      <c r="OWA121" s="195"/>
      <c r="OWB121" s="195"/>
      <c r="OWC121" s="195"/>
      <c r="OWD121" s="18"/>
      <c r="OWE121" s="19"/>
      <c r="OWF121" s="19"/>
      <c r="OWG121" s="19"/>
      <c r="OWH121" s="19"/>
      <c r="OWI121" s="19"/>
      <c r="OWJ121" s="19"/>
      <c r="OWK121" s="19"/>
      <c r="OWL121" s="197"/>
      <c r="OWM121" s="196"/>
      <c r="OWN121" s="196"/>
      <c r="OWO121" s="195"/>
      <c r="OWP121" s="196"/>
      <c r="OWQ121" s="195"/>
      <c r="OWR121" s="195"/>
      <c r="OWS121" s="195"/>
      <c r="OWT121" s="18"/>
      <c r="OWU121" s="19"/>
      <c r="OWV121" s="19"/>
      <c r="OWW121" s="19"/>
      <c r="OWX121" s="19"/>
      <c r="OWY121" s="19"/>
      <c r="OWZ121" s="19"/>
      <c r="OXA121" s="19"/>
      <c r="OXB121" s="197"/>
      <c r="OXC121" s="196"/>
      <c r="OXD121" s="196"/>
      <c r="OXE121" s="195"/>
      <c r="OXF121" s="196"/>
      <c r="OXG121" s="195"/>
      <c r="OXH121" s="195"/>
      <c r="OXI121" s="195"/>
      <c r="OXJ121" s="18"/>
      <c r="OXK121" s="19"/>
      <c r="OXL121" s="19"/>
      <c r="OXM121" s="19"/>
      <c r="OXN121" s="19"/>
      <c r="OXO121" s="19"/>
      <c r="OXP121" s="19"/>
      <c r="OXQ121" s="19"/>
      <c r="OXR121" s="197"/>
      <c r="OXS121" s="196"/>
      <c r="OXT121" s="196"/>
      <c r="OXU121" s="195"/>
      <c r="OXV121" s="196"/>
      <c r="OXW121" s="195"/>
      <c r="OXX121" s="195"/>
      <c r="OXY121" s="195"/>
      <c r="OXZ121" s="18"/>
      <c r="OYA121" s="19"/>
      <c r="OYB121" s="19"/>
      <c r="OYC121" s="19"/>
      <c r="OYD121" s="19"/>
      <c r="OYE121" s="19"/>
      <c r="OYF121" s="19"/>
      <c r="OYG121" s="19"/>
      <c r="OYH121" s="197"/>
      <c r="OYI121" s="196"/>
      <c r="OYJ121" s="196"/>
      <c r="OYK121" s="195"/>
      <c r="OYL121" s="196"/>
      <c r="OYM121" s="195"/>
      <c r="OYN121" s="195"/>
      <c r="OYO121" s="195"/>
      <c r="OYP121" s="18"/>
      <c r="OYQ121" s="19"/>
      <c r="OYR121" s="19"/>
      <c r="OYS121" s="19"/>
      <c r="OYT121" s="19"/>
      <c r="OYU121" s="19"/>
      <c r="OYV121" s="19"/>
      <c r="OYW121" s="19"/>
      <c r="OYX121" s="197"/>
      <c r="OYY121" s="196"/>
      <c r="OYZ121" s="196"/>
      <c r="OZA121" s="195"/>
      <c r="OZB121" s="196"/>
      <c r="OZC121" s="195"/>
      <c r="OZD121" s="195"/>
      <c r="OZE121" s="195"/>
      <c r="OZF121" s="18"/>
      <c r="OZG121" s="19"/>
      <c r="OZH121" s="19"/>
      <c r="OZI121" s="19"/>
      <c r="OZJ121" s="19"/>
      <c r="OZK121" s="19"/>
      <c r="OZL121" s="19"/>
      <c r="OZM121" s="19"/>
      <c r="OZN121" s="197"/>
      <c r="OZO121" s="196"/>
      <c r="OZP121" s="196"/>
      <c r="OZQ121" s="195"/>
      <c r="OZR121" s="196"/>
      <c r="OZS121" s="195"/>
      <c r="OZT121" s="195"/>
      <c r="OZU121" s="195"/>
      <c r="OZV121" s="18"/>
      <c r="OZW121" s="19"/>
      <c r="OZX121" s="19"/>
      <c r="OZY121" s="19"/>
      <c r="OZZ121" s="19"/>
      <c r="PAA121" s="19"/>
      <c r="PAB121" s="19"/>
      <c r="PAC121" s="19"/>
      <c r="PAD121" s="197"/>
      <c r="PAE121" s="196"/>
      <c r="PAF121" s="196"/>
      <c r="PAG121" s="195"/>
      <c r="PAH121" s="196"/>
      <c r="PAI121" s="195"/>
      <c r="PAJ121" s="195"/>
      <c r="PAK121" s="195"/>
      <c r="PAL121" s="18"/>
      <c r="PAM121" s="19"/>
      <c r="PAN121" s="19"/>
      <c r="PAO121" s="19"/>
      <c r="PAP121" s="19"/>
      <c r="PAQ121" s="19"/>
      <c r="PAR121" s="19"/>
      <c r="PAS121" s="19"/>
      <c r="PAT121" s="197"/>
      <c r="PAU121" s="196"/>
      <c r="PAV121" s="196"/>
      <c r="PAW121" s="195"/>
      <c r="PAX121" s="196"/>
      <c r="PAY121" s="195"/>
      <c r="PAZ121" s="195"/>
      <c r="PBA121" s="195"/>
      <c r="PBB121" s="18"/>
      <c r="PBC121" s="19"/>
      <c r="PBD121" s="19"/>
      <c r="PBE121" s="19"/>
      <c r="PBF121" s="19"/>
      <c r="PBG121" s="19"/>
      <c r="PBH121" s="19"/>
      <c r="PBI121" s="19"/>
      <c r="PBJ121" s="197"/>
      <c r="PBK121" s="196"/>
      <c r="PBL121" s="196"/>
      <c r="PBM121" s="195"/>
      <c r="PBN121" s="196"/>
      <c r="PBO121" s="195"/>
      <c r="PBP121" s="195"/>
      <c r="PBQ121" s="195"/>
      <c r="PBR121" s="18"/>
      <c r="PBS121" s="19"/>
      <c r="PBT121" s="19"/>
      <c r="PBU121" s="19"/>
      <c r="PBV121" s="19"/>
      <c r="PBW121" s="19"/>
      <c r="PBX121" s="19"/>
      <c r="PBY121" s="19"/>
      <c r="PBZ121" s="197"/>
      <c r="PCA121" s="196"/>
      <c r="PCB121" s="196"/>
      <c r="PCC121" s="195"/>
      <c r="PCD121" s="196"/>
      <c r="PCE121" s="195"/>
      <c r="PCF121" s="195"/>
      <c r="PCG121" s="195"/>
      <c r="PCH121" s="18"/>
      <c r="PCI121" s="19"/>
      <c r="PCJ121" s="19"/>
      <c r="PCK121" s="19"/>
      <c r="PCL121" s="19"/>
      <c r="PCM121" s="19"/>
      <c r="PCN121" s="19"/>
      <c r="PCO121" s="19"/>
      <c r="PCP121" s="197"/>
      <c r="PCQ121" s="196"/>
      <c r="PCR121" s="196"/>
      <c r="PCS121" s="195"/>
      <c r="PCT121" s="196"/>
      <c r="PCU121" s="195"/>
      <c r="PCV121" s="195"/>
      <c r="PCW121" s="195"/>
      <c r="PCX121" s="18"/>
      <c r="PCY121" s="19"/>
      <c r="PCZ121" s="19"/>
      <c r="PDA121" s="19"/>
      <c r="PDB121" s="19"/>
      <c r="PDC121" s="19"/>
      <c r="PDD121" s="19"/>
      <c r="PDE121" s="19"/>
      <c r="PDF121" s="197"/>
      <c r="PDG121" s="196"/>
      <c r="PDH121" s="196"/>
      <c r="PDI121" s="195"/>
      <c r="PDJ121" s="196"/>
      <c r="PDK121" s="195"/>
      <c r="PDL121" s="195"/>
      <c r="PDM121" s="195"/>
      <c r="PDN121" s="18"/>
      <c r="PDO121" s="19"/>
      <c r="PDP121" s="19"/>
      <c r="PDQ121" s="19"/>
      <c r="PDR121" s="19"/>
      <c r="PDS121" s="19"/>
      <c r="PDT121" s="19"/>
      <c r="PDU121" s="19"/>
      <c r="PDV121" s="197"/>
      <c r="PDW121" s="196"/>
      <c r="PDX121" s="196"/>
      <c r="PDY121" s="195"/>
      <c r="PDZ121" s="196"/>
      <c r="PEA121" s="195"/>
      <c r="PEB121" s="195"/>
      <c r="PEC121" s="195"/>
      <c r="PED121" s="18"/>
      <c r="PEE121" s="19"/>
      <c r="PEF121" s="19"/>
      <c r="PEG121" s="19"/>
      <c r="PEH121" s="19"/>
      <c r="PEI121" s="19"/>
      <c r="PEJ121" s="19"/>
      <c r="PEK121" s="19"/>
      <c r="PEL121" s="197"/>
      <c r="PEM121" s="196"/>
      <c r="PEN121" s="196"/>
      <c r="PEO121" s="195"/>
      <c r="PEP121" s="196"/>
      <c r="PEQ121" s="195"/>
      <c r="PER121" s="195"/>
      <c r="PES121" s="195"/>
      <c r="PET121" s="18"/>
      <c r="PEU121" s="19"/>
      <c r="PEV121" s="19"/>
      <c r="PEW121" s="19"/>
      <c r="PEX121" s="19"/>
      <c r="PEY121" s="19"/>
      <c r="PEZ121" s="19"/>
      <c r="PFA121" s="19"/>
      <c r="PFB121" s="197"/>
      <c r="PFC121" s="196"/>
      <c r="PFD121" s="196"/>
      <c r="PFE121" s="195"/>
      <c r="PFF121" s="196"/>
      <c r="PFG121" s="195"/>
      <c r="PFH121" s="195"/>
      <c r="PFI121" s="195"/>
      <c r="PFJ121" s="18"/>
      <c r="PFK121" s="19"/>
      <c r="PFL121" s="19"/>
      <c r="PFM121" s="19"/>
      <c r="PFN121" s="19"/>
      <c r="PFO121" s="19"/>
      <c r="PFP121" s="19"/>
      <c r="PFQ121" s="19"/>
      <c r="PFR121" s="197"/>
      <c r="PFS121" s="196"/>
      <c r="PFT121" s="196"/>
      <c r="PFU121" s="195"/>
      <c r="PFV121" s="196"/>
      <c r="PFW121" s="195"/>
      <c r="PFX121" s="195"/>
      <c r="PFY121" s="195"/>
      <c r="PFZ121" s="18"/>
      <c r="PGA121" s="19"/>
      <c r="PGB121" s="19"/>
      <c r="PGC121" s="19"/>
      <c r="PGD121" s="19"/>
      <c r="PGE121" s="19"/>
      <c r="PGF121" s="19"/>
      <c r="PGG121" s="19"/>
      <c r="PGH121" s="197"/>
      <c r="PGI121" s="196"/>
      <c r="PGJ121" s="196"/>
      <c r="PGK121" s="195"/>
      <c r="PGL121" s="196"/>
      <c r="PGM121" s="195"/>
      <c r="PGN121" s="195"/>
      <c r="PGO121" s="195"/>
      <c r="PGP121" s="18"/>
      <c r="PGQ121" s="19"/>
      <c r="PGR121" s="19"/>
      <c r="PGS121" s="19"/>
      <c r="PGT121" s="19"/>
      <c r="PGU121" s="19"/>
      <c r="PGV121" s="19"/>
      <c r="PGW121" s="19"/>
      <c r="PGX121" s="197"/>
      <c r="PGY121" s="196"/>
      <c r="PGZ121" s="196"/>
      <c r="PHA121" s="195"/>
      <c r="PHB121" s="196"/>
      <c r="PHC121" s="195"/>
      <c r="PHD121" s="195"/>
      <c r="PHE121" s="195"/>
      <c r="PHF121" s="18"/>
      <c r="PHG121" s="19"/>
      <c r="PHH121" s="19"/>
      <c r="PHI121" s="19"/>
      <c r="PHJ121" s="19"/>
      <c r="PHK121" s="19"/>
      <c r="PHL121" s="19"/>
      <c r="PHM121" s="19"/>
      <c r="PHN121" s="197"/>
      <c r="PHO121" s="196"/>
      <c r="PHP121" s="196"/>
      <c r="PHQ121" s="195"/>
      <c r="PHR121" s="196"/>
      <c r="PHS121" s="195"/>
      <c r="PHT121" s="195"/>
      <c r="PHU121" s="195"/>
      <c r="PHV121" s="18"/>
      <c r="PHW121" s="19"/>
      <c r="PHX121" s="19"/>
      <c r="PHY121" s="19"/>
      <c r="PHZ121" s="19"/>
      <c r="PIA121" s="19"/>
      <c r="PIB121" s="19"/>
      <c r="PIC121" s="19"/>
      <c r="PID121" s="197"/>
      <c r="PIE121" s="196"/>
      <c r="PIF121" s="196"/>
      <c r="PIG121" s="195"/>
      <c r="PIH121" s="196"/>
      <c r="PII121" s="195"/>
      <c r="PIJ121" s="195"/>
      <c r="PIK121" s="195"/>
      <c r="PIL121" s="18"/>
      <c r="PIM121" s="19"/>
      <c r="PIN121" s="19"/>
      <c r="PIO121" s="19"/>
      <c r="PIP121" s="19"/>
      <c r="PIQ121" s="19"/>
      <c r="PIR121" s="19"/>
      <c r="PIS121" s="19"/>
      <c r="PIT121" s="197"/>
      <c r="PIU121" s="196"/>
      <c r="PIV121" s="196"/>
      <c r="PIW121" s="195"/>
      <c r="PIX121" s="196"/>
      <c r="PIY121" s="195"/>
      <c r="PIZ121" s="195"/>
      <c r="PJA121" s="195"/>
      <c r="PJB121" s="18"/>
      <c r="PJC121" s="19"/>
      <c r="PJD121" s="19"/>
      <c r="PJE121" s="19"/>
      <c r="PJF121" s="19"/>
      <c r="PJG121" s="19"/>
      <c r="PJH121" s="19"/>
      <c r="PJI121" s="19"/>
      <c r="PJJ121" s="197"/>
      <c r="PJK121" s="196"/>
      <c r="PJL121" s="196"/>
      <c r="PJM121" s="195"/>
      <c r="PJN121" s="196"/>
      <c r="PJO121" s="195"/>
      <c r="PJP121" s="195"/>
      <c r="PJQ121" s="195"/>
      <c r="PJR121" s="18"/>
      <c r="PJS121" s="19"/>
      <c r="PJT121" s="19"/>
      <c r="PJU121" s="19"/>
      <c r="PJV121" s="19"/>
      <c r="PJW121" s="19"/>
      <c r="PJX121" s="19"/>
      <c r="PJY121" s="19"/>
      <c r="PJZ121" s="197"/>
      <c r="PKA121" s="196"/>
      <c r="PKB121" s="196"/>
      <c r="PKC121" s="195"/>
      <c r="PKD121" s="196"/>
      <c r="PKE121" s="195"/>
      <c r="PKF121" s="195"/>
      <c r="PKG121" s="195"/>
      <c r="PKH121" s="18"/>
      <c r="PKI121" s="19"/>
      <c r="PKJ121" s="19"/>
      <c r="PKK121" s="19"/>
      <c r="PKL121" s="19"/>
      <c r="PKM121" s="19"/>
      <c r="PKN121" s="19"/>
      <c r="PKO121" s="19"/>
      <c r="PKP121" s="197"/>
      <c r="PKQ121" s="196"/>
      <c r="PKR121" s="196"/>
      <c r="PKS121" s="195"/>
      <c r="PKT121" s="196"/>
      <c r="PKU121" s="195"/>
      <c r="PKV121" s="195"/>
      <c r="PKW121" s="195"/>
      <c r="PKX121" s="18"/>
      <c r="PKY121" s="19"/>
      <c r="PKZ121" s="19"/>
      <c r="PLA121" s="19"/>
      <c r="PLB121" s="19"/>
      <c r="PLC121" s="19"/>
      <c r="PLD121" s="19"/>
      <c r="PLE121" s="19"/>
      <c r="PLF121" s="197"/>
      <c r="PLG121" s="196"/>
      <c r="PLH121" s="196"/>
      <c r="PLI121" s="195"/>
      <c r="PLJ121" s="196"/>
      <c r="PLK121" s="195"/>
      <c r="PLL121" s="195"/>
      <c r="PLM121" s="195"/>
      <c r="PLN121" s="18"/>
      <c r="PLO121" s="19"/>
      <c r="PLP121" s="19"/>
      <c r="PLQ121" s="19"/>
      <c r="PLR121" s="19"/>
      <c r="PLS121" s="19"/>
      <c r="PLT121" s="19"/>
      <c r="PLU121" s="19"/>
      <c r="PLV121" s="197"/>
      <c r="PLW121" s="196"/>
      <c r="PLX121" s="196"/>
      <c r="PLY121" s="195"/>
      <c r="PLZ121" s="196"/>
      <c r="PMA121" s="195"/>
      <c r="PMB121" s="195"/>
      <c r="PMC121" s="195"/>
      <c r="PMD121" s="18"/>
      <c r="PME121" s="19"/>
      <c r="PMF121" s="19"/>
      <c r="PMG121" s="19"/>
      <c r="PMH121" s="19"/>
      <c r="PMI121" s="19"/>
      <c r="PMJ121" s="19"/>
      <c r="PMK121" s="19"/>
      <c r="PML121" s="197"/>
      <c r="PMM121" s="196"/>
      <c r="PMN121" s="196"/>
      <c r="PMO121" s="195"/>
      <c r="PMP121" s="196"/>
      <c r="PMQ121" s="195"/>
      <c r="PMR121" s="195"/>
      <c r="PMS121" s="195"/>
      <c r="PMT121" s="18"/>
      <c r="PMU121" s="19"/>
      <c r="PMV121" s="19"/>
      <c r="PMW121" s="19"/>
      <c r="PMX121" s="19"/>
      <c r="PMY121" s="19"/>
      <c r="PMZ121" s="19"/>
      <c r="PNA121" s="19"/>
      <c r="PNB121" s="197"/>
      <c r="PNC121" s="196"/>
      <c r="PND121" s="196"/>
      <c r="PNE121" s="195"/>
      <c r="PNF121" s="196"/>
      <c r="PNG121" s="195"/>
      <c r="PNH121" s="195"/>
      <c r="PNI121" s="195"/>
      <c r="PNJ121" s="18"/>
      <c r="PNK121" s="19"/>
      <c r="PNL121" s="19"/>
      <c r="PNM121" s="19"/>
      <c r="PNN121" s="19"/>
      <c r="PNO121" s="19"/>
      <c r="PNP121" s="19"/>
      <c r="PNQ121" s="19"/>
      <c r="PNR121" s="197"/>
      <c r="PNS121" s="196"/>
      <c r="PNT121" s="196"/>
      <c r="PNU121" s="195"/>
      <c r="PNV121" s="196"/>
      <c r="PNW121" s="195"/>
      <c r="PNX121" s="195"/>
      <c r="PNY121" s="195"/>
      <c r="PNZ121" s="18"/>
      <c r="POA121" s="19"/>
      <c r="POB121" s="19"/>
      <c r="POC121" s="19"/>
      <c r="POD121" s="19"/>
      <c r="POE121" s="19"/>
      <c r="POF121" s="19"/>
      <c r="POG121" s="19"/>
      <c r="POH121" s="197"/>
      <c r="POI121" s="196"/>
      <c r="POJ121" s="196"/>
      <c r="POK121" s="195"/>
      <c r="POL121" s="196"/>
      <c r="POM121" s="195"/>
      <c r="PON121" s="195"/>
      <c r="POO121" s="195"/>
      <c r="POP121" s="18"/>
      <c r="POQ121" s="19"/>
      <c r="POR121" s="19"/>
      <c r="POS121" s="19"/>
      <c r="POT121" s="19"/>
      <c r="POU121" s="19"/>
      <c r="POV121" s="19"/>
      <c r="POW121" s="19"/>
      <c r="POX121" s="197"/>
      <c r="POY121" s="196"/>
      <c r="POZ121" s="196"/>
      <c r="PPA121" s="195"/>
      <c r="PPB121" s="196"/>
      <c r="PPC121" s="195"/>
      <c r="PPD121" s="195"/>
      <c r="PPE121" s="195"/>
      <c r="PPF121" s="18"/>
      <c r="PPG121" s="19"/>
      <c r="PPH121" s="19"/>
      <c r="PPI121" s="19"/>
      <c r="PPJ121" s="19"/>
      <c r="PPK121" s="19"/>
      <c r="PPL121" s="19"/>
      <c r="PPM121" s="19"/>
      <c r="PPN121" s="197"/>
      <c r="PPO121" s="196"/>
      <c r="PPP121" s="196"/>
      <c r="PPQ121" s="195"/>
      <c r="PPR121" s="196"/>
      <c r="PPS121" s="195"/>
      <c r="PPT121" s="195"/>
      <c r="PPU121" s="195"/>
      <c r="PPV121" s="18"/>
      <c r="PPW121" s="19"/>
      <c r="PPX121" s="19"/>
      <c r="PPY121" s="19"/>
      <c r="PPZ121" s="19"/>
      <c r="PQA121" s="19"/>
      <c r="PQB121" s="19"/>
      <c r="PQC121" s="19"/>
      <c r="PQD121" s="197"/>
      <c r="PQE121" s="196"/>
      <c r="PQF121" s="196"/>
      <c r="PQG121" s="195"/>
      <c r="PQH121" s="196"/>
      <c r="PQI121" s="195"/>
      <c r="PQJ121" s="195"/>
      <c r="PQK121" s="195"/>
      <c r="PQL121" s="18"/>
      <c r="PQM121" s="19"/>
      <c r="PQN121" s="19"/>
      <c r="PQO121" s="19"/>
      <c r="PQP121" s="19"/>
      <c r="PQQ121" s="19"/>
      <c r="PQR121" s="19"/>
      <c r="PQS121" s="19"/>
      <c r="PQT121" s="197"/>
      <c r="PQU121" s="196"/>
      <c r="PQV121" s="196"/>
      <c r="PQW121" s="195"/>
      <c r="PQX121" s="196"/>
      <c r="PQY121" s="195"/>
      <c r="PQZ121" s="195"/>
      <c r="PRA121" s="195"/>
      <c r="PRB121" s="18"/>
      <c r="PRC121" s="19"/>
      <c r="PRD121" s="19"/>
      <c r="PRE121" s="19"/>
      <c r="PRF121" s="19"/>
      <c r="PRG121" s="19"/>
      <c r="PRH121" s="19"/>
      <c r="PRI121" s="19"/>
      <c r="PRJ121" s="197"/>
      <c r="PRK121" s="196"/>
      <c r="PRL121" s="196"/>
      <c r="PRM121" s="195"/>
      <c r="PRN121" s="196"/>
      <c r="PRO121" s="195"/>
      <c r="PRP121" s="195"/>
      <c r="PRQ121" s="195"/>
      <c r="PRR121" s="18"/>
      <c r="PRS121" s="19"/>
      <c r="PRT121" s="19"/>
      <c r="PRU121" s="19"/>
      <c r="PRV121" s="19"/>
      <c r="PRW121" s="19"/>
      <c r="PRX121" s="19"/>
      <c r="PRY121" s="19"/>
      <c r="PRZ121" s="197"/>
      <c r="PSA121" s="196"/>
      <c r="PSB121" s="196"/>
      <c r="PSC121" s="195"/>
      <c r="PSD121" s="196"/>
      <c r="PSE121" s="195"/>
      <c r="PSF121" s="195"/>
      <c r="PSG121" s="195"/>
      <c r="PSH121" s="18"/>
      <c r="PSI121" s="19"/>
      <c r="PSJ121" s="19"/>
      <c r="PSK121" s="19"/>
      <c r="PSL121" s="19"/>
      <c r="PSM121" s="19"/>
      <c r="PSN121" s="19"/>
      <c r="PSO121" s="19"/>
      <c r="PSP121" s="197"/>
      <c r="PSQ121" s="196"/>
      <c r="PSR121" s="196"/>
      <c r="PSS121" s="195"/>
      <c r="PST121" s="196"/>
      <c r="PSU121" s="195"/>
      <c r="PSV121" s="195"/>
      <c r="PSW121" s="195"/>
      <c r="PSX121" s="18"/>
      <c r="PSY121" s="19"/>
      <c r="PSZ121" s="19"/>
      <c r="PTA121" s="19"/>
      <c r="PTB121" s="19"/>
      <c r="PTC121" s="19"/>
      <c r="PTD121" s="19"/>
      <c r="PTE121" s="19"/>
      <c r="PTF121" s="197"/>
      <c r="PTG121" s="196"/>
      <c r="PTH121" s="196"/>
      <c r="PTI121" s="195"/>
      <c r="PTJ121" s="196"/>
      <c r="PTK121" s="195"/>
      <c r="PTL121" s="195"/>
      <c r="PTM121" s="195"/>
      <c r="PTN121" s="18"/>
      <c r="PTO121" s="19"/>
      <c r="PTP121" s="19"/>
      <c r="PTQ121" s="19"/>
      <c r="PTR121" s="19"/>
      <c r="PTS121" s="19"/>
      <c r="PTT121" s="19"/>
      <c r="PTU121" s="19"/>
      <c r="PTV121" s="197"/>
      <c r="PTW121" s="196"/>
      <c r="PTX121" s="196"/>
      <c r="PTY121" s="195"/>
      <c r="PTZ121" s="196"/>
      <c r="PUA121" s="195"/>
      <c r="PUB121" s="195"/>
      <c r="PUC121" s="195"/>
      <c r="PUD121" s="18"/>
      <c r="PUE121" s="19"/>
      <c r="PUF121" s="19"/>
      <c r="PUG121" s="19"/>
      <c r="PUH121" s="19"/>
      <c r="PUI121" s="19"/>
      <c r="PUJ121" s="19"/>
      <c r="PUK121" s="19"/>
      <c r="PUL121" s="197"/>
      <c r="PUM121" s="196"/>
      <c r="PUN121" s="196"/>
      <c r="PUO121" s="195"/>
      <c r="PUP121" s="196"/>
      <c r="PUQ121" s="195"/>
      <c r="PUR121" s="195"/>
      <c r="PUS121" s="195"/>
      <c r="PUT121" s="18"/>
      <c r="PUU121" s="19"/>
      <c r="PUV121" s="19"/>
      <c r="PUW121" s="19"/>
      <c r="PUX121" s="19"/>
      <c r="PUY121" s="19"/>
      <c r="PUZ121" s="19"/>
      <c r="PVA121" s="19"/>
      <c r="PVB121" s="197"/>
      <c r="PVC121" s="196"/>
      <c r="PVD121" s="196"/>
      <c r="PVE121" s="195"/>
      <c r="PVF121" s="196"/>
      <c r="PVG121" s="195"/>
      <c r="PVH121" s="195"/>
      <c r="PVI121" s="195"/>
      <c r="PVJ121" s="18"/>
      <c r="PVK121" s="19"/>
      <c r="PVL121" s="19"/>
      <c r="PVM121" s="19"/>
      <c r="PVN121" s="19"/>
      <c r="PVO121" s="19"/>
      <c r="PVP121" s="19"/>
      <c r="PVQ121" s="19"/>
      <c r="PVR121" s="197"/>
      <c r="PVS121" s="196"/>
      <c r="PVT121" s="196"/>
      <c r="PVU121" s="195"/>
      <c r="PVV121" s="196"/>
      <c r="PVW121" s="195"/>
      <c r="PVX121" s="195"/>
      <c r="PVY121" s="195"/>
      <c r="PVZ121" s="18"/>
      <c r="PWA121" s="19"/>
      <c r="PWB121" s="19"/>
      <c r="PWC121" s="19"/>
      <c r="PWD121" s="19"/>
      <c r="PWE121" s="19"/>
      <c r="PWF121" s="19"/>
      <c r="PWG121" s="19"/>
      <c r="PWH121" s="197"/>
      <c r="PWI121" s="196"/>
      <c r="PWJ121" s="196"/>
      <c r="PWK121" s="195"/>
      <c r="PWL121" s="196"/>
      <c r="PWM121" s="195"/>
      <c r="PWN121" s="195"/>
      <c r="PWO121" s="195"/>
      <c r="PWP121" s="18"/>
      <c r="PWQ121" s="19"/>
      <c r="PWR121" s="19"/>
      <c r="PWS121" s="19"/>
      <c r="PWT121" s="19"/>
      <c r="PWU121" s="19"/>
      <c r="PWV121" s="19"/>
      <c r="PWW121" s="19"/>
      <c r="PWX121" s="197"/>
      <c r="PWY121" s="196"/>
      <c r="PWZ121" s="196"/>
      <c r="PXA121" s="195"/>
      <c r="PXB121" s="196"/>
      <c r="PXC121" s="195"/>
      <c r="PXD121" s="195"/>
      <c r="PXE121" s="195"/>
      <c r="PXF121" s="18"/>
      <c r="PXG121" s="19"/>
      <c r="PXH121" s="19"/>
      <c r="PXI121" s="19"/>
      <c r="PXJ121" s="19"/>
      <c r="PXK121" s="19"/>
      <c r="PXL121" s="19"/>
      <c r="PXM121" s="19"/>
      <c r="PXN121" s="197"/>
      <c r="PXO121" s="196"/>
      <c r="PXP121" s="196"/>
      <c r="PXQ121" s="195"/>
      <c r="PXR121" s="196"/>
      <c r="PXS121" s="195"/>
      <c r="PXT121" s="195"/>
      <c r="PXU121" s="195"/>
      <c r="PXV121" s="18"/>
      <c r="PXW121" s="19"/>
      <c r="PXX121" s="19"/>
      <c r="PXY121" s="19"/>
      <c r="PXZ121" s="19"/>
      <c r="PYA121" s="19"/>
      <c r="PYB121" s="19"/>
      <c r="PYC121" s="19"/>
      <c r="PYD121" s="197"/>
      <c r="PYE121" s="196"/>
      <c r="PYF121" s="196"/>
      <c r="PYG121" s="195"/>
      <c r="PYH121" s="196"/>
      <c r="PYI121" s="195"/>
      <c r="PYJ121" s="195"/>
      <c r="PYK121" s="195"/>
      <c r="PYL121" s="18"/>
      <c r="PYM121" s="19"/>
      <c r="PYN121" s="19"/>
      <c r="PYO121" s="19"/>
      <c r="PYP121" s="19"/>
      <c r="PYQ121" s="19"/>
      <c r="PYR121" s="19"/>
      <c r="PYS121" s="19"/>
      <c r="PYT121" s="197"/>
      <c r="PYU121" s="196"/>
      <c r="PYV121" s="196"/>
      <c r="PYW121" s="195"/>
      <c r="PYX121" s="196"/>
      <c r="PYY121" s="195"/>
      <c r="PYZ121" s="195"/>
      <c r="PZA121" s="195"/>
      <c r="PZB121" s="18"/>
      <c r="PZC121" s="19"/>
      <c r="PZD121" s="19"/>
      <c r="PZE121" s="19"/>
      <c r="PZF121" s="19"/>
      <c r="PZG121" s="19"/>
      <c r="PZH121" s="19"/>
      <c r="PZI121" s="19"/>
      <c r="PZJ121" s="197"/>
      <c r="PZK121" s="196"/>
      <c r="PZL121" s="196"/>
      <c r="PZM121" s="195"/>
      <c r="PZN121" s="196"/>
      <c r="PZO121" s="195"/>
      <c r="PZP121" s="195"/>
      <c r="PZQ121" s="195"/>
      <c r="PZR121" s="18"/>
      <c r="PZS121" s="19"/>
      <c r="PZT121" s="19"/>
      <c r="PZU121" s="19"/>
      <c r="PZV121" s="19"/>
      <c r="PZW121" s="19"/>
      <c r="PZX121" s="19"/>
      <c r="PZY121" s="19"/>
      <c r="PZZ121" s="197"/>
      <c r="QAA121" s="196"/>
      <c r="QAB121" s="196"/>
      <c r="QAC121" s="195"/>
      <c r="QAD121" s="196"/>
      <c r="QAE121" s="195"/>
      <c r="QAF121" s="195"/>
      <c r="QAG121" s="195"/>
      <c r="QAH121" s="18"/>
      <c r="QAI121" s="19"/>
      <c r="QAJ121" s="19"/>
      <c r="QAK121" s="19"/>
      <c r="QAL121" s="19"/>
      <c r="QAM121" s="19"/>
      <c r="QAN121" s="19"/>
      <c r="QAO121" s="19"/>
      <c r="QAP121" s="197"/>
      <c r="QAQ121" s="196"/>
      <c r="QAR121" s="196"/>
      <c r="QAS121" s="195"/>
      <c r="QAT121" s="196"/>
      <c r="QAU121" s="195"/>
      <c r="QAV121" s="195"/>
      <c r="QAW121" s="195"/>
      <c r="QAX121" s="18"/>
      <c r="QAY121" s="19"/>
      <c r="QAZ121" s="19"/>
      <c r="QBA121" s="19"/>
      <c r="QBB121" s="19"/>
      <c r="QBC121" s="19"/>
      <c r="QBD121" s="19"/>
      <c r="QBE121" s="19"/>
      <c r="QBF121" s="197"/>
      <c r="QBG121" s="196"/>
      <c r="QBH121" s="196"/>
      <c r="QBI121" s="195"/>
      <c r="QBJ121" s="196"/>
      <c r="QBK121" s="195"/>
      <c r="QBL121" s="195"/>
      <c r="QBM121" s="195"/>
      <c r="QBN121" s="18"/>
      <c r="QBO121" s="19"/>
      <c r="QBP121" s="19"/>
      <c r="QBQ121" s="19"/>
      <c r="QBR121" s="19"/>
      <c r="QBS121" s="19"/>
      <c r="QBT121" s="19"/>
      <c r="QBU121" s="19"/>
      <c r="QBV121" s="197"/>
      <c r="QBW121" s="196"/>
      <c r="QBX121" s="196"/>
      <c r="QBY121" s="195"/>
      <c r="QBZ121" s="196"/>
      <c r="QCA121" s="195"/>
      <c r="QCB121" s="195"/>
      <c r="QCC121" s="195"/>
      <c r="QCD121" s="18"/>
      <c r="QCE121" s="19"/>
      <c r="QCF121" s="19"/>
      <c r="QCG121" s="19"/>
      <c r="QCH121" s="19"/>
      <c r="QCI121" s="19"/>
      <c r="QCJ121" s="19"/>
      <c r="QCK121" s="19"/>
      <c r="QCL121" s="197"/>
      <c r="QCM121" s="196"/>
      <c r="QCN121" s="196"/>
      <c r="QCO121" s="195"/>
      <c r="QCP121" s="196"/>
      <c r="QCQ121" s="195"/>
      <c r="QCR121" s="195"/>
      <c r="QCS121" s="195"/>
      <c r="QCT121" s="18"/>
      <c r="QCU121" s="19"/>
      <c r="QCV121" s="19"/>
      <c r="QCW121" s="19"/>
      <c r="QCX121" s="19"/>
      <c r="QCY121" s="19"/>
      <c r="QCZ121" s="19"/>
      <c r="QDA121" s="19"/>
      <c r="QDB121" s="197"/>
      <c r="QDC121" s="196"/>
      <c r="QDD121" s="196"/>
      <c r="QDE121" s="195"/>
      <c r="QDF121" s="196"/>
      <c r="QDG121" s="195"/>
      <c r="QDH121" s="195"/>
      <c r="QDI121" s="195"/>
      <c r="QDJ121" s="18"/>
      <c r="QDK121" s="19"/>
      <c r="QDL121" s="19"/>
      <c r="QDM121" s="19"/>
      <c r="QDN121" s="19"/>
      <c r="QDO121" s="19"/>
      <c r="QDP121" s="19"/>
      <c r="QDQ121" s="19"/>
      <c r="QDR121" s="197"/>
      <c r="QDS121" s="196"/>
      <c r="QDT121" s="196"/>
      <c r="QDU121" s="195"/>
      <c r="QDV121" s="196"/>
      <c r="QDW121" s="195"/>
      <c r="QDX121" s="195"/>
      <c r="QDY121" s="195"/>
      <c r="QDZ121" s="18"/>
      <c r="QEA121" s="19"/>
      <c r="QEB121" s="19"/>
      <c r="QEC121" s="19"/>
      <c r="QED121" s="19"/>
      <c r="QEE121" s="19"/>
      <c r="QEF121" s="19"/>
      <c r="QEG121" s="19"/>
      <c r="QEH121" s="197"/>
      <c r="QEI121" s="196"/>
      <c r="QEJ121" s="196"/>
      <c r="QEK121" s="195"/>
      <c r="QEL121" s="196"/>
      <c r="QEM121" s="195"/>
      <c r="QEN121" s="195"/>
      <c r="QEO121" s="195"/>
      <c r="QEP121" s="18"/>
      <c r="QEQ121" s="19"/>
      <c r="QER121" s="19"/>
      <c r="QES121" s="19"/>
      <c r="QET121" s="19"/>
      <c r="QEU121" s="19"/>
      <c r="QEV121" s="19"/>
      <c r="QEW121" s="19"/>
      <c r="QEX121" s="197"/>
      <c r="QEY121" s="196"/>
      <c r="QEZ121" s="196"/>
      <c r="QFA121" s="195"/>
      <c r="QFB121" s="196"/>
      <c r="QFC121" s="195"/>
      <c r="QFD121" s="195"/>
      <c r="QFE121" s="195"/>
      <c r="QFF121" s="18"/>
      <c r="QFG121" s="19"/>
      <c r="QFH121" s="19"/>
      <c r="QFI121" s="19"/>
      <c r="QFJ121" s="19"/>
      <c r="QFK121" s="19"/>
      <c r="QFL121" s="19"/>
      <c r="QFM121" s="19"/>
      <c r="QFN121" s="197"/>
      <c r="QFO121" s="196"/>
      <c r="QFP121" s="196"/>
      <c r="QFQ121" s="195"/>
      <c r="QFR121" s="196"/>
      <c r="QFS121" s="195"/>
      <c r="QFT121" s="195"/>
      <c r="QFU121" s="195"/>
      <c r="QFV121" s="18"/>
      <c r="QFW121" s="19"/>
      <c r="QFX121" s="19"/>
      <c r="QFY121" s="19"/>
      <c r="QFZ121" s="19"/>
      <c r="QGA121" s="19"/>
      <c r="QGB121" s="19"/>
      <c r="QGC121" s="19"/>
      <c r="QGD121" s="197"/>
      <c r="QGE121" s="196"/>
      <c r="QGF121" s="196"/>
      <c r="QGG121" s="195"/>
      <c r="QGH121" s="196"/>
      <c r="QGI121" s="195"/>
      <c r="QGJ121" s="195"/>
      <c r="QGK121" s="195"/>
      <c r="QGL121" s="18"/>
      <c r="QGM121" s="19"/>
      <c r="QGN121" s="19"/>
      <c r="QGO121" s="19"/>
      <c r="QGP121" s="19"/>
      <c r="QGQ121" s="19"/>
      <c r="QGR121" s="19"/>
      <c r="QGS121" s="19"/>
      <c r="QGT121" s="197"/>
      <c r="QGU121" s="196"/>
      <c r="QGV121" s="196"/>
      <c r="QGW121" s="195"/>
      <c r="QGX121" s="196"/>
      <c r="QGY121" s="195"/>
      <c r="QGZ121" s="195"/>
      <c r="QHA121" s="195"/>
      <c r="QHB121" s="18"/>
      <c r="QHC121" s="19"/>
      <c r="QHD121" s="19"/>
      <c r="QHE121" s="19"/>
      <c r="QHF121" s="19"/>
      <c r="QHG121" s="19"/>
      <c r="QHH121" s="19"/>
      <c r="QHI121" s="19"/>
      <c r="QHJ121" s="197"/>
      <c r="QHK121" s="196"/>
      <c r="QHL121" s="196"/>
      <c r="QHM121" s="195"/>
      <c r="QHN121" s="196"/>
      <c r="QHO121" s="195"/>
      <c r="QHP121" s="195"/>
      <c r="QHQ121" s="195"/>
      <c r="QHR121" s="18"/>
      <c r="QHS121" s="19"/>
      <c r="QHT121" s="19"/>
      <c r="QHU121" s="19"/>
      <c r="QHV121" s="19"/>
      <c r="QHW121" s="19"/>
      <c r="QHX121" s="19"/>
      <c r="QHY121" s="19"/>
      <c r="QHZ121" s="197"/>
      <c r="QIA121" s="196"/>
      <c r="QIB121" s="196"/>
      <c r="QIC121" s="195"/>
      <c r="QID121" s="196"/>
      <c r="QIE121" s="195"/>
      <c r="QIF121" s="195"/>
      <c r="QIG121" s="195"/>
      <c r="QIH121" s="18"/>
      <c r="QII121" s="19"/>
      <c r="QIJ121" s="19"/>
      <c r="QIK121" s="19"/>
      <c r="QIL121" s="19"/>
      <c r="QIM121" s="19"/>
      <c r="QIN121" s="19"/>
      <c r="QIO121" s="19"/>
      <c r="QIP121" s="197"/>
      <c r="QIQ121" s="196"/>
      <c r="QIR121" s="196"/>
      <c r="QIS121" s="195"/>
      <c r="QIT121" s="196"/>
      <c r="QIU121" s="195"/>
      <c r="QIV121" s="195"/>
      <c r="QIW121" s="195"/>
      <c r="QIX121" s="18"/>
      <c r="QIY121" s="19"/>
      <c r="QIZ121" s="19"/>
      <c r="QJA121" s="19"/>
      <c r="QJB121" s="19"/>
      <c r="QJC121" s="19"/>
      <c r="QJD121" s="19"/>
      <c r="QJE121" s="19"/>
      <c r="QJF121" s="197"/>
      <c r="QJG121" s="196"/>
      <c r="QJH121" s="196"/>
      <c r="QJI121" s="195"/>
      <c r="QJJ121" s="196"/>
      <c r="QJK121" s="195"/>
      <c r="QJL121" s="195"/>
      <c r="QJM121" s="195"/>
      <c r="QJN121" s="18"/>
      <c r="QJO121" s="19"/>
      <c r="QJP121" s="19"/>
      <c r="QJQ121" s="19"/>
      <c r="QJR121" s="19"/>
      <c r="QJS121" s="19"/>
      <c r="QJT121" s="19"/>
      <c r="QJU121" s="19"/>
      <c r="QJV121" s="197"/>
      <c r="QJW121" s="196"/>
      <c r="QJX121" s="196"/>
      <c r="QJY121" s="195"/>
      <c r="QJZ121" s="196"/>
      <c r="QKA121" s="195"/>
      <c r="QKB121" s="195"/>
      <c r="QKC121" s="195"/>
      <c r="QKD121" s="18"/>
      <c r="QKE121" s="19"/>
      <c r="QKF121" s="19"/>
      <c r="QKG121" s="19"/>
      <c r="QKH121" s="19"/>
      <c r="QKI121" s="19"/>
      <c r="QKJ121" s="19"/>
      <c r="QKK121" s="19"/>
      <c r="QKL121" s="197"/>
      <c r="QKM121" s="196"/>
      <c r="QKN121" s="196"/>
      <c r="QKO121" s="195"/>
      <c r="QKP121" s="196"/>
      <c r="QKQ121" s="195"/>
      <c r="QKR121" s="195"/>
      <c r="QKS121" s="195"/>
      <c r="QKT121" s="18"/>
      <c r="QKU121" s="19"/>
      <c r="QKV121" s="19"/>
      <c r="QKW121" s="19"/>
      <c r="QKX121" s="19"/>
      <c r="QKY121" s="19"/>
      <c r="QKZ121" s="19"/>
      <c r="QLA121" s="19"/>
      <c r="QLB121" s="197"/>
      <c r="QLC121" s="196"/>
      <c r="QLD121" s="196"/>
      <c r="QLE121" s="195"/>
      <c r="QLF121" s="196"/>
      <c r="QLG121" s="195"/>
      <c r="QLH121" s="195"/>
      <c r="QLI121" s="195"/>
      <c r="QLJ121" s="18"/>
      <c r="QLK121" s="19"/>
      <c r="QLL121" s="19"/>
      <c r="QLM121" s="19"/>
      <c r="QLN121" s="19"/>
      <c r="QLO121" s="19"/>
      <c r="QLP121" s="19"/>
      <c r="QLQ121" s="19"/>
      <c r="QLR121" s="197"/>
      <c r="QLS121" s="196"/>
      <c r="QLT121" s="196"/>
      <c r="QLU121" s="195"/>
      <c r="QLV121" s="196"/>
      <c r="QLW121" s="195"/>
      <c r="QLX121" s="195"/>
      <c r="QLY121" s="195"/>
      <c r="QLZ121" s="18"/>
      <c r="QMA121" s="19"/>
      <c r="QMB121" s="19"/>
      <c r="QMC121" s="19"/>
      <c r="QMD121" s="19"/>
      <c r="QME121" s="19"/>
      <c r="QMF121" s="19"/>
      <c r="QMG121" s="19"/>
      <c r="QMH121" s="197"/>
      <c r="QMI121" s="196"/>
      <c r="QMJ121" s="196"/>
      <c r="QMK121" s="195"/>
      <c r="QML121" s="196"/>
      <c r="QMM121" s="195"/>
      <c r="QMN121" s="195"/>
      <c r="QMO121" s="195"/>
      <c r="QMP121" s="18"/>
      <c r="QMQ121" s="19"/>
      <c r="QMR121" s="19"/>
      <c r="QMS121" s="19"/>
      <c r="QMT121" s="19"/>
      <c r="QMU121" s="19"/>
      <c r="QMV121" s="19"/>
      <c r="QMW121" s="19"/>
      <c r="QMX121" s="197"/>
      <c r="QMY121" s="196"/>
      <c r="QMZ121" s="196"/>
      <c r="QNA121" s="195"/>
      <c r="QNB121" s="196"/>
      <c r="QNC121" s="195"/>
      <c r="QND121" s="195"/>
      <c r="QNE121" s="195"/>
      <c r="QNF121" s="18"/>
      <c r="QNG121" s="19"/>
      <c r="QNH121" s="19"/>
      <c r="QNI121" s="19"/>
      <c r="QNJ121" s="19"/>
      <c r="QNK121" s="19"/>
      <c r="QNL121" s="19"/>
      <c r="QNM121" s="19"/>
      <c r="QNN121" s="197"/>
      <c r="QNO121" s="196"/>
      <c r="QNP121" s="196"/>
      <c r="QNQ121" s="195"/>
      <c r="QNR121" s="196"/>
      <c r="QNS121" s="195"/>
      <c r="QNT121" s="195"/>
      <c r="QNU121" s="195"/>
      <c r="QNV121" s="18"/>
      <c r="QNW121" s="19"/>
      <c r="QNX121" s="19"/>
      <c r="QNY121" s="19"/>
      <c r="QNZ121" s="19"/>
      <c r="QOA121" s="19"/>
      <c r="QOB121" s="19"/>
      <c r="QOC121" s="19"/>
      <c r="QOD121" s="197"/>
      <c r="QOE121" s="196"/>
      <c r="QOF121" s="196"/>
      <c r="QOG121" s="195"/>
      <c r="QOH121" s="196"/>
      <c r="QOI121" s="195"/>
      <c r="QOJ121" s="195"/>
      <c r="QOK121" s="195"/>
      <c r="QOL121" s="18"/>
      <c r="QOM121" s="19"/>
      <c r="QON121" s="19"/>
      <c r="QOO121" s="19"/>
      <c r="QOP121" s="19"/>
      <c r="QOQ121" s="19"/>
      <c r="QOR121" s="19"/>
      <c r="QOS121" s="19"/>
      <c r="QOT121" s="197"/>
      <c r="QOU121" s="196"/>
      <c r="QOV121" s="196"/>
      <c r="QOW121" s="195"/>
      <c r="QOX121" s="196"/>
      <c r="QOY121" s="195"/>
      <c r="QOZ121" s="195"/>
      <c r="QPA121" s="195"/>
      <c r="QPB121" s="18"/>
      <c r="QPC121" s="19"/>
      <c r="QPD121" s="19"/>
      <c r="QPE121" s="19"/>
      <c r="QPF121" s="19"/>
      <c r="QPG121" s="19"/>
      <c r="QPH121" s="19"/>
      <c r="QPI121" s="19"/>
      <c r="QPJ121" s="197"/>
      <c r="QPK121" s="196"/>
      <c r="QPL121" s="196"/>
      <c r="QPM121" s="195"/>
      <c r="QPN121" s="196"/>
      <c r="QPO121" s="195"/>
      <c r="QPP121" s="195"/>
      <c r="QPQ121" s="195"/>
      <c r="QPR121" s="18"/>
      <c r="QPS121" s="19"/>
      <c r="QPT121" s="19"/>
      <c r="QPU121" s="19"/>
      <c r="QPV121" s="19"/>
      <c r="QPW121" s="19"/>
      <c r="QPX121" s="19"/>
      <c r="QPY121" s="19"/>
      <c r="QPZ121" s="197"/>
      <c r="QQA121" s="196"/>
      <c r="QQB121" s="196"/>
      <c r="QQC121" s="195"/>
      <c r="QQD121" s="196"/>
      <c r="QQE121" s="195"/>
      <c r="QQF121" s="195"/>
      <c r="QQG121" s="195"/>
      <c r="QQH121" s="18"/>
      <c r="QQI121" s="19"/>
      <c r="QQJ121" s="19"/>
      <c r="QQK121" s="19"/>
      <c r="QQL121" s="19"/>
      <c r="QQM121" s="19"/>
      <c r="QQN121" s="19"/>
      <c r="QQO121" s="19"/>
      <c r="QQP121" s="197"/>
      <c r="QQQ121" s="196"/>
      <c r="QQR121" s="196"/>
      <c r="QQS121" s="195"/>
      <c r="QQT121" s="196"/>
      <c r="QQU121" s="195"/>
      <c r="QQV121" s="195"/>
      <c r="QQW121" s="195"/>
      <c r="QQX121" s="18"/>
      <c r="QQY121" s="19"/>
      <c r="QQZ121" s="19"/>
      <c r="QRA121" s="19"/>
      <c r="QRB121" s="19"/>
      <c r="QRC121" s="19"/>
      <c r="QRD121" s="19"/>
      <c r="QRE121" s="19"/>
      <c r="QRF121" s="197"/>
      <c r="QRG121" s="196"/>
      <c r="QRH121" s="196"/>
      <c r="QRI121" s="195"/>
      <c r="QRJ121" s="196"/>
      <c r="QRK121" s="195"/>
      <c r="QRL121" s="195"/>
      <c r="QRM121" s="195"/>
      <c r="QRN121" s="18"/>
      <c r="QRO121" s="19"/>
      <c r="QRP121" s="19"/>
      <c r="QRQ121" s="19"/>
      <c r="QRR121" s="19"/>
      <c r="QRS121" s="19"/>
      <c r="QRT121" s="19"/>
      <c r="QRU121" s="19"/>
      <c r="QRV121" s="197"/>
      <c r="QRW121" s="196"/>
      <c r="QRX121" s="196"/>
      <c r="QRY121" s="195"/>
      <c r="QRZ121" s="196"/>
      <c r="QSA121" s="195"/>
      <c r="QSB121" s="195"/>
      <c r="QSC121" s="195"/>
      <c r="QSD121" s="18"/>
      <c r="QSE121" s="19"/>
      <c r="QSF121" s="19"/>
      <c r="QSG121" s="19"/>
      <c r="QSH121" s="19"/>
      <c r="QSI121" s="19"/>
      <c r="QSJ121" s="19"/>
      <c r="QSK121" s="19"/>
      <c r="QSL121" s="197"/>
      <c r="QSM121" s="196"/>
      <c r="QSN121" s="196"/>
      <c r="QSO121" s="195"/>
      <c r="QSP121" s="196"/>
      <c r="QSQ121" s="195"/>
      <c r="QSR121" s="195"/>
      <c r="QSS121" s="195"/>
      <c r="QST121" s="18"/>
      <c r="QSU121" s="19"/>
      <c r="QSV121" s="19"/>
      <c r="QSW121" s="19"/>
      <c r="QSX121" s="19"/>
      <c r="QSY121" s="19"/>
      <c r="QSZ121" s="19"/>
      <c r="QTA121" s="19"/>
      <c r="QTB121" s="197"/>
      <c r="QTC121" s="196"/>
      <c r="QTD121" s="196"/>
      <c r="QTE121" s="195"/>
      <c r="QTF121" s="196"/>
      <c r="QTG121" s="195"/>
      <c r="QTH121" s="195"/>
      <c r="QTI121" s="195"/>
      <c r="QTJ121" s="18"/>
      <c r="QTK121" s="19"/>
      <c r="QTL121" s="19"/>
      <c r="QTM121" s="19"/>
      <c r="QTN121" s="19"/>
      <c r="QTO121" s="19"/>
      <c r="QTP121" s="19"/>
      <c r="QTQ121" s="19"/>
      <c r="QTR121" s="197"/>
      <c r="QTS121" s="196"/>
      <c r="QTT121" s="196"/>
      <c r="QTU121" s="195"/>
      <c r="QTV121" s="196"/>
      <c r="QTW121" s="195"/>
      <c r="QTX121" s="195"/>
      <c r="QTY121" s="195"/>
      <c r="QTZ121" s="18"/>
      <c r="QUA121" s="19"/>
      <c r="QUB121" s="19"/>
      <c r="QUC121" s="19"/>
      <c r="QUD121" s="19"/>
      <c r="QUE121" s="19"/>
      <c r="QUF121" s="19"/>
      <c r="QUG121" s="19"/>
      <c r="QUH121" s="197"/>
      <c r="QUI121" s="196"/>
      <c r="QUJ121" s="196"/>
      <c r="QUK121" s="195"/>
      <c r="QUL121" s="196"/>
      <c r="QUM121" s="195"/>
      <c r="QUN121" s="195"/>
      <c r="QUO121" s="195"/>
      <c r="QUP121" s="18"/>
      <c r="QUQ121" s="19"/>
      <c r="QUR121" s="19"/>
      <c r="QUS121" s="19"/>
      <c r="QUT121" s="19"/>
      <c r="QUU121" s="19"/>
      <c r="QUV121" s="19"/>
      <c r="QUW121" s="19"/>
      <c r="QUX121" s="197"/>
      <c r="QUY121" s="196"/>
      <c r="QUZ121" s="196"/>
      <c r="QVA121" s="195"/>
      <c r="QVB121" s="196"/>
      <c r="QVC121" s="195"/>
      <c r="QVD121" s="195"/>
      <c r="QVE121" s="195"/>
      <c r="QVF121" s="18"/>
      <c r="QVG121" s="19"/>
      <c r="QVH121" s="19"/>
      <c r="QVI121" s="19"/>
      <c r="QVJ121" s="19"/>
      <c r="QVK121" s="19"/>
      <c r="QVL121" s="19"/>
      <c r="QVM121" s="19"/>
      <c r="QVN121" s="197"/>
      <c r="QVO121" s="196"/>
      <c r="QVP121" s="196"/>
      <c r="QVQ121" s="195"/>
      <c r="QVR121" s="196"/>
      <c r="QVS121" s="195"/>
      <c r="QVT121" s="195"/>
      <c r="QVU121" s="195"/>
      <c r="QVV121" s="18"/>
      <c r="QVW121" s="19"/>
      <c r="QVX121" s="19"/>
      <c r="QVY121" s="19"/>
      <c r="QVZ121" s="19"/>
      <c r="QWA121" s="19"/>
      <c r="QWB121" s="19"/>
      <c r="QWC121" s="19"/>
      <c r="QWD121" s="197"/>
      <c r="QWE121" s="196"/>
      <c r="QWF121" s="196"/>
      <c r="QWG121" s="195"/>
      <c r="QWH121" s="196"/>
      <c r="QWI121" s="195"/>
      <c r="QWJ121" s="195"/>
      <c r="QWK121" s="195"/>
      <c r="QWL121" s="18"/>
      <c r="QWM121" s="19"/>
      <c r="QWN121" s="19"/>
      <c r="QWO121" s="19"/>
      <c r="QWP121" s="19"/>
      <c r="QWQ121" s="19"/>
      <c r="QWR121" s="19"/>
      <c r="QWS121" s="19"/>
      <c r="QWT121" s="197"/>
      <c r="QWU121" s="196"/>
      <c r="QWV121" s="196"/>
      <c r="QWW121" s="195"/>
      <c r="QWX121" s="196"/>
      <c r="QWY121" s="195"/>
      <c r="QWZ121" s="195"/>
      <c r="QXA121" s="195"/>
      <c r="QXB121" s="18"/>
      <c r="QXC121" s="19"/>
      <c r="QXD121" s="19"/>
      <c r="QXE121" s="19"/>
      <c r="QXF121" s="19"/>
      <c r="QXG121" s="19"/>
      <c r="QXH121" s="19"/>
      <c r="QXI121" s="19"/>
      <c r="QXJ121" s="197"/>
      <c r="QXK121" s="196"/>
      <c r="QXL121" s="196"/>
      <c r="QXM121" s="195"/>
      <c r="QXN121" s="196"/>
      <c r="QXO121" s="195"/>
      <c r="QXP121" s="195"/>
      <c r="QXQ121" s="195"/>
      <c r="QXR121" s="18"/>
      <c r="QXS121" s="19"/>
      <c r="QXT121" s="19"/>
      <c r="QXU121" s="19"/>
      <c r="QXV121" s="19"/>
      <c r="QXW121" s="19"/>
      <c r="QXX121" s="19"/>
      <c r="QXY121" s="19"/>
      <c r="QXZ121" s="197"/>
      <c r="QYA121" s="196"/>
      <c r="QYB121" s="196"/>
      <c r="QYC121" s="195"/>
      <c r="QYD121" s="196"/>
      <c r="QYE121" s="195"/>
      <c r="QYF121" s="195"/>
      <c r="QYG121" s="195"/>
      <c r="QYH121" s="18"/>
      <c r="QYI121" s="19"/>
      <c r="QYJ121" s="19"/>
      <c r="QYK121" s="19"/>
      <c r="QYL121" s="19"/>
      <c r="QYM121" s="19"/>
      <c r="QYN121" s="19"/>
      <c r="QYO121" s="19"/>
      <c r="QYP121" s="197"/>
      <c r="QYQ121" s="196"/>
      <c r="QYR121" s="196"/>
      <c r="QYS121" s="195"/>
      <c r="QYT121" s="196"/>
      <c r="QYU121" s="195"/>
      <c r="QYV121" s="195"/>
      <c r="QYW121" s="195"/>
      <c r="QYX121" s="18"/>
      <c r="QYY121" s="19"/>
      <c r="QYZ121" s="19"/>
      <c r="QZA121" s="19"/>
      <c r="QZB121" s="19"/>
      <c r="QZC121" s="19"/>
      <c r="QZD121" s="19"/>
      <c r="QZE121" s="19"/>
      <c r="QZF121" s="197"/>
      <c r="QZG121" s="196"/>
      <c r="QZH121" s="196"/>
      <c r="QZI121" s="195"/>
      <c r="QZJ121" s="196"/>
      <c r="QZK121" s="195"/>
      <c r="QZL121" s="195"/>
      <c r="QZM121" s="195"/>
      <c r="QZN121" s="18"/>
      <c r="QZO121" s="19"/>
      <c r="QZP121" s="19"/>
      <c r="QZQ121" s="19"/>
      <c r="QZR121" s="19"/>
      <c r="QZS121" s="19"/>
      <c r="QZT121" s="19"/>
      <c r="QZU121" s="19"/>
      <c r="QZV121" s="197"/>
      <c r="QZW121" s="196"/>
      <c r="QZX121" s="196"/>
      <c r="QZY121" s="195"/>
      <c r="QZZ121" s="196"/>
      <c r="RAA121" s="195"/>
      <c r="RAB121" s="195"/>
      <c r="RAC121" s="195"/>
      <c r="RAD121" s="18"/>
      <c r="RAE121" s="19"/>
      <c r="RAF121" s="19"/>
      <c r="RAG121" s="19"/>
      <c r="RAH121" s="19"/>
      <c r="RAI121" s="19"/>
      <c r="RAJ121" s="19"/>
      <c r="RAK121" s="19"/>
      <c r="RAL121" s="197"/>
      <c r="RAM121" s="196"/>
      <c r="RAN121" s="196"/>
      <c r="RAO121" s="195"/>
      <c r="RAP121" s="196"/>
      <c r="RAQ121" s="195"/>
      <c r="RAR121" s="195"/>
      <c r="RAS121" s="195"/>
      <c r="RAT121" s="18"/>
      <c r="RAU121" s="19"/>
      <c r="RAV121" s="19"/>
      <c r="RAW121" s="19"/>
      <c r="RAX121" s="19"/>
      <c r="RAY121" s="19"/>
      <c r="RAZ121" s="19"/>
      <c r="RBA121" s="19"/>
      <c r="RBB121" s="197"/>
      <c r="RBC121" s="196"/>
      <c r="RBD121" s="196"/>
      <c r="RBE121" s="195"/>
      <c r="RBF121" s="196"/>
      <c r="RBG121" s="195"/>
      <c r="RBH121" s="195"/>
      <c r="RBI121" s="195"/>
      <c r="RBJ121" s="18"/>
      <c r="RBK121" s="19"/>
      <c r="RBL121" s="19"/>
      <c r="RBM121" s="19"/>
      <c r="RBN121" s="19"/>
      <c r="RBO121" s="19"/>
      <c r="RBP121" s="19"/>
      <c r="RBQ121" s="19"/>
      <c r="RBR121" s="197"/>
      <c r="RBS121" s="196"/>
      <c r="RBT121" s="196"/>
      <c r="RBU121" s="195"/>
      <c r="RBV121" s="196"/>
      <c r="RBW121" s="195"/>
      <c r="RBX121" s="195"/>
      <c r="RBY121" s="195"/>
      <c r="RBZ121" s="18"/>
      <c r="RCA121" s="19"/>
      <c r="RCB121" s="19"/>
      <c r="RCC121" s="19"/>
      <c r="RCD121" s="19"/>
      <c r="RCE121" s="19"/>
      <c r="RCF121" s="19"/>
      <c r="RCG121" s="19"/>
      <c r="RCH121" s="197"/>
      <c r="RCI121" s="196"/>
      <c r="RCJ121" s="196"/>
      <c r="RCK121" s="195"/>
      <c r="RCL121" s="196"/>
      <c r="RCM121" s="195"/>
      <c r="RCN121" s="195"/>
      <c r="RCO121" s="195"/>
      <c r="RCP121" s="18"/>
      <c r="RCQ121" s="19"/>
      <c r="RCR121" s="19"/>
      <c r="RCS121" s="19"/>
      <c r="RCT121" s="19"/>
      <c r="RCU121" s="19"/>
      <c r="RCV121" s="19"/>
      <c r="RCW121" s="19"/>
      <c r="RCX121" s="197"/>
      <c r="RCY121" s="196"/>
      <c r="RCZ121" s="196"/>
      <c r="RDA121" s="195"/>
      <c r="RDB121" s="196"/>
      <c r="RDC121" s="195"/>
      <c r="RDD121" s="195"/>
      <c r="RDE121" s="195"/>
      <c r="RDF121" s="18"/>
      <c r="RDG121" s="19"/>
      <c r="RDH121" s="19"/>
      <c r="RDI121" s="19"/>
      <c r="RDJ121" s="19"/>
      <c r="RDK121" s="19"/>
      <c r="RDL121" s="19"/>
      <c r="RDM121" s="19"/>
      <c r="RDN121" s="197"/>
      <c r="RDO121" s="196"/>
      <c r="RDP121" s="196"/>
      <c r="RDQ121" s="195"/>
      <c r="RDR121" s="196"/>
      <c r="RDS121" s="195"/>
      <c r="RDT121" s="195"/>
      <c r="RDU121" s="195"/>
      <c r="RDV121" s="18"/>
      <c r="RDW121" s="19"/>
      <c r="RDX121" s="19"/>
      <c r="RDY121" s="19"/>
      <c r="RDZ121" s="19"/>
      <c r="REA121" s="19"/>
      <c r="REB121" s="19"/>
      <c r="REC121" s="19"/>
      <c r="RED121" s="197"/>
      <c r="REE121" s="196"/>
      <c r="REF121" s="196"/>
      <c r="REG121" s="195"/>
      <c r="REH121" s="196"/>
      <c r="REI121" s="195"/>
      <c r="REJ121" s="195"/>
      <c r="REK121" s="195"/>
      <c r="REL121" s="18"/>
      <c r="REM121" s="19"/>
      <c r="REN121" s="19"/>
      <c r="REO121" s="19"/>
      <c r="REP121" s="19"/>
      <c r="REQ121" s="19"/>
      <c r="RER121" s="19"/>
      <c r="RES121" s="19"/>
      <c r="RET121" s="197"/>
      <c r="REU121" s="196"/>
      <c r="REV121" s="196"/>
      <c r="REW121" s="195"/>
      <c r="REX121" s="196"/>
      <c r="REY121" s="195"/>
      <c r="REZ121" s="195"/>
      <c r="RFA121" s="195"/>
      <c r="RFB121" s="18"/>
      <c r="RFC121" s="19"/>
      <c r="RFD121" s="19"/>
      <c r="RFE121" s="19"/>
      <c r="RFF121" s="19"/>
      <c r="RFG121" s="19"/>
      <c r="RFH121" s="19"/>
      <c r="RFI121" s="19"/>
      <c r="RFJ121" s="197"/>
      <c r="RFK121" s="196"/>
      <c r="RFL121" s="196"/>
      <c r="RFM121" s="195"/>
      <c r="RFN121" s="196"/>
      <c r="RFO121" s="195"/>
      <c r="RFP121" s="195"/>
      <c r="RFQ121" s="195"/>
      <c r="RFR121" s="18"/>
      <c r="RFS121" s="19"/>
      <c r="RFT121" s="19"/>
      <c r="RFU121" s="19"/>
      <c r="RFV121" s="19"/>
      <c r="RFW121" s="19"/>
      <c r="RFX121" s="19"/>
      <c r="RFY121" s="19"/>
      <c r="RFZ121" s="197"/>
      <c r="RGA121" s="196"/>
      <c r="RGB121" s="196"/>
      <c r="RGC121" s="195"/>
      <c r="RGD121" s="196"/>
      <c r="RGE121" s="195"/>
      <c r="RGF121" s="195"/>
      <c r="RGG121" s="195"/>
      <c r="RGH121" s="18"/>
      <c r="RGI121" s="19"/>
      <c r="RGJ121" s="19"/>
      <c r="RGK121" s="19"/>
      <c r="RGL121" s="19"/>
      <c r="RGM121" s="19"/>
      <c r="RGN121" s="19"/>
      <c r="RGO121" s="19"/>
      <c r="RGP121" s="197"/>
      <c r="RGQ121" s="196"/>
      <c r="RGR121" s="196"/>
      <c r="RGS121" s="195"/>
      <c r="RGT121" s="196"/>
      <c r="RGU121" s="195"/>
      <c r="RGV121" s="195"/>
      <c r="RGW121" s="195"/>
      <c r="RGX121" s="18"/>
      <c r="RGY121" s="19"/>
      <c r="RGZ121" s="19"/>
      <c r="RHA121" s="19"/>
      <c r="RHB121" s="19"/>
      <c r="RHC121" s="19"/>
      <c r="RHD121" s="19"/>
      <c r="RHE121" s="19"/>
      <c r="RHF121" s="197"/>
      <c r="RHG121" s="196"/>
      <c r="RHH121" s="196"/>
      <c r="RHI121" s="195"/>
      <c r="RHJ121" s="196"/>
      <c r="RHK121" s="195"/>
      <c r="RHL121" s="195"/>
      <c r="RHM121" s="195"/>
      <c r="RHN121" s="18"/>
      <c r="RHO121" s="19"/>
      <c r="RHP121" s="19"/>
      <c r="RHQ121" s="19"/>
      <c r="RHR121" s="19"/>
      <c r="RHS121" s="19"/>
      <c r="RHT121" s="19"/>
      <c r="RHU121" s="19"/>
      <c r="RHV121" s="197"/>
      <c r="RHW121" s="196"/>
      <c r="RHX121" s="196"/>
      <c r="RHY121" s="195"/>
      <c r="RHZ121" s="196"/>
      <c r="RIA121" s="195"/>
      <c r="RIB121" s="195"/>
      <c r="RIC121" s="195"/>
      <c r="RID121" s="18"/>
      <c r="RIE121" s="19"/>
      <c r="RIF121" s="19"/>
      <c r="RIG121" s="19"/>
      <c r="RIH121" s="19"/>
      <c r="RII121" s="19"/>
      <c r="RIJ121" s="19"/>
      <c r="RIK121" s="19"/>
      <c r="RIL121" s="197"/>
      <c r="RIM121" s="196"/>
      <c r="RIN121" s="196"/>
      <c r="RIO121" s="195"/>
      <c r="RIP121" s="196"/>
      <c r="RIQ121" s="195"/>
      <c r="RIR121" s="195"/>
      <c r="RIS121" s="195"/>
      <c r="RIT121" s="18"/>
      <c r="RIU121" s="19"/>
      <c r="RIV121" s="19"/>
      <c r="RIW121" s="19"/>
      <c r="RIX121" s="19"/>
      <c r="RIY121" s="19"/>
      <c r="RIZ121" s="19"/>
      <c r="RJA121" s="19"/>
      <c r="RJB121" s="197"/>
      <c r="RJC121" s="196"/>
      <c r="RJD121" s="196"/>
      <c r="RJE121" s="195"/>
      <c r="RJF121" s="196"/>
      <c r="RJG121" s="195"/>
      <c r="RJH121" s="195"/>
      <c r="RJI121" s="195"/>
      <c r="RJJ121" s="18"/>
      <c r="RJK121" s="19"/>
      <c r="RJL121" s="19"/>
      <c r="RJM121" s="19"/>
      <c r="RJN121" s="19"/>
      <c r="RJO121" s="19"/>
      <c r="RJP121" s="19"/>
      <c r="RJQ121" s="19"/>
      <c r="RJR121" s="197"/>
      <c r="RJS121" s="196"/>
      <c r="RJT121" s="196"/>
      <c r="RJU121" s="195"/>
      <c r="RJV121" s="196"/>
      <c r="RJW121" s="195"/>
      <c r="RJX121" s="195"/>
      <c r="RJY121" s="195"/>
      <c r="RJZ121" s="18"/>
      <c r="RKA121" s="19"/>
      <c r="RKB121" s="19"/>
      <c r="RKC121" s="19"/>
      <c r="RKD121" s="19"/>
      <c r="RKE121" s="19"/>
      <c r="RKF121" s="19"/>
      <c r="RKG121" s="19"/>
      <c r="RKH121" s="197"/>
      <c r="RKI121" s="196"/>
      <c r="RKJ121" s="196"/>
      <c r="RKK121" s="195"/>
      <c r="RKL121" s="196"/>
      <c r="RKM121" s="195"/>
      <c r="RKN121" s="195"/>
      <c r="RKO121" s="195"/>
      <c r="RKP121" s="18"/>
      <c r="RKQ121" s="19"/>
      <c r="RKR121" s="19"/>
      <c r="RKS121" s="19"/>
      <c r="RKT121" s="19"/>
      <c r="RKU121" s="19"/>
      <c r="RKV121" s="19"/>
      <c r="RKW121" s="19"/>
      <c r="RKX121" s="197"/>
      <c r="RKY121" s="196"/>
      <c r="RKZ121" s="196"/>
      <c r="RLA121" s="195"/>
      <c r="RLB121" s="196"/>
      <c r="RLC121" s="195"/>
      <c r="RLD121" s="195"/>
      <c r="RLE121" s="195"/>
      <c r="RLF121" s="18"/>
      <c r="RLG121" s="19"/>
      <c r="RLH121" s="19"/>
      <c r="RLI121" s="19"/>
      <c r="RLJ121" s="19"/>
      <c r="RLK121" s="19"/>
      <c r="RLL121" s="19"/>
      <c r="RLM121" s="19"/>
      <c r="RLN121" s="197"/>
      <c r="RLO121" s="196"/>
      <c r="RLP121" s="196"/>
      <c r="RLQ121" s="195"/>
      <c r="RLR121" s="196"/>
      <c r="RLS121" s="195"/>
      <c r="RLT121" s="195"/>
      <c r="RLU121" s="195"/>
      <c r="RLV121" s="18"/>
      <c r="RLW121" s="19"/>
      <c r="RLX121" s="19"/>
      <c r="RLY121" s="19"/>
      <c r="RLZ121" s="19"/>
      <c r="RMA121" s="19"/>
      <c r="RMB121" s="19"/>
      <c r="RMC121" s="19"/>
      <c r="RMD121" s="197"/>
      <c r="RME121" s="196"/>
      <c r="RMF121" s="196"/>
      <c r="RMG121" s="195"/>
      <c r="RMH121" s="196"/>
      <c r="RMI121" s="195"/>
      <c r="RMJ121" s="195"/>
      <c r="RMK121" s="195"/>
      <c r="RML121" s="18"/>
      <c r="RMM121" s="19"/>
      <c r="RMN121" s="19"/>
      <c r="RMO121" s="19"/>
      <c r="RMP121" s="19"/>
      <c r="RMQ121" s="19"/>
      <c r="RMR121" s="19"/>
      <c r="RMS121" s="19"/>
      <c r="RMT121" s="197"/>
      <c r="RMU121" s="196"/>
      <c r="RMV121" s="196"/>
      <c r="RMW121" s="195"/>
      <c r="RMX121" s="196"/>
      <c r="RMY121" s="195"/>
      <c r="RMZ121" s="195"/>
      <c r="RNA121" s="195"/>
      <c r="RNB121" s="18"/>
      <c r="RNC121" s="19"/>
      <c r="RND121" s="19"/>
      <c r="RNE121" s="19"/>
      <c r="RNF121" s="19"/>
      <c r="RNG121" s="19"/>
      <c r="RNH121" s="19"/>
      <c r="RNI121" s="19"/>
      <c r="RNJ121" s="197"/>
      <c r="RNK121" s="196"/>
      <c r="RNL121" s="196"/>
      <c r="RNM121" s="195"/>
      <c r="RNN121" s="196"/>
      <c r="RNO121" s="195"/>
      <c r="RNP121" s="195"/>
      <c r="RNQ121" s="195"/>
      <c r="RNR121" s="18"/>
      <c r="RNS121" s="19"/>
      <c r="RNT121" s="19"/>
      <c r="RNU121" s="19"/>
      <c r="RNV121" s="19"/>
      <c r="RNW121" s="19"/>
      <c r="RNX121" s="19"/>
      <c r="RNY121" s="19"/>
      <c r="RNZ121" s="197"/>
      <c r="ROA121" s="196"/>
      <c r="ROB121" s="196"/>
      <c r="ROC121" s="195"/>
      <c r="ROD121" s="196"/>
      <c r="ROE121" s="195"/>
      <c r="ROF121" s="195"/>
      <c r="ROG121" s="195"/>
      <c r="ROH121" s="18"/>
      <c r="ROI121" s="19"/>
      <c r="ROJ121" s="19"/>
      <c r="ROK121" s="19"/>
      <c r="ROL121" s="19"/>
      <c r="ROM121" s="19"/>
      <c r="RON121" s="19"/>
      <c r="ROO121" s="19"/>
      <c r="ROP121" s="197"/>
      <c r="ROQ121" s="196"/>
      <c r="ROR121" s="196"/>
      <c r="ROS121" s="195"/>
      <c r="ROT121" s="196"/>
      <c r="ROU121" s="195"/>
      <c r="ROV121" s="195"/>
      <c r="ROW121" s="195"/>
      <c r="ROX121" s="18"/>
      <c r="ROY121" s="19"/>
      <c r="ROZ121" s="19"/>
      <c r="RPA121" s="19"/>
      <c r="RPB121" s="19"/>
      <c r="RPC121" s="19"/>
      <c r="RPD121" s="19"/>
      <c r="RPE121" s="19"/>
      <c r="RPF121" s="197"/>
      <c r="RPG121" s="196"/>
      <c r="RPH121" s="196"/>
      <c r="RPI121" s="195"/>
      <c r="RPJ121" s="196"/>
      <c r="RPK121" s="195"/>
      <c r="RPL121" s="195"/>
      <c r="RPM121" s="195"/>
      <c r="RPN121" s="18"/>
      <c r="RPO121" s="19"/>
      <c r="RPP121" s="19"/>
      <c r="RPQ121" s="19"/>
      <c r="RPR121" s="19"/>
      <c r="RPS121" s="19"/>
      <c r="RPT121" s="19"/>
      <c r="RPU121" s="19"/>
      <c r="RPV121" s="197"/>
      <c r="RPW121" s="196"/>
      <c r="RPX121" s="196"/>
      <c r="RPY121" s="195"/>
      <c r="RPZ121" s="196"/>
      <c r="RQA121" s="195"/>
      <c r="RQB121" s="195"/>
      <c r="RQC121" s="195"/>
      <c r="RQD121" s="18"/>
      <c r="RQE121" s="19"/>
      <c r="RQF121" s="19"/>
      <c r="RQG121" s="19"/>
      <c r="RQH121" s="19"/>
      <c r="RQI121" s="19"/>
      <c r="RQJ121" s="19"/>
      <c r="RQK121" s="19"/>
      <c r="RQL121" s="197"/>
      <c r="RQM121" s="196"/>
      <c r="RQN121" s="196"/>
      <c r="RQO121" s="195"/>
      <c r="RQP121" s="196"/>
      <c r="RQQ121" s="195"/>
      <c r="RQR121" s="195"/>
      <c r="RQS121" s="195"/>
      <c r="RQT121" s="18"/>
      <c r="RQU121" s="19"/>
      <c r="RQV121" s="19"/>
      <c r="RQW121" s="19"/>
      <c r="RQX121" s="19"/>
      <c r="RQY121" s="19"/>
      <c r="RQZ121" s="19"/>
      <c r="RRA121" s="19"/>
      <c r="RRB121" s="197"/>
      <c r="RRC121" s="196"/>
      <c r="RRD121" s="196"/>
      <c r="RRE121" s="195"/>
      <c r="RRF121" s="196"/>
      <c r="RRG121" s="195"/>
      <c r="RRH121" s="195"/>
      <c r="RRI121" s="195"/>
      <c r="RRJ121" s="18"/>
      <c r="RRK121" s="19"/>
      <c r="RRL121" s="19"/>
      <c r="RRM121" s="19"/>
      <c r="RRN121" s="19"/>
      <c r="RRO121" s="19"/>
      <c r="RRP121" s="19"/>
      <c r="RRQ121" s="19"/>
      <c r="RRR121" s="197"/>
      <c r="RRS121" s="196"/>
      <c r="RRT121" s="196"/>
      <c r="RRU121" s="195"/>
      <c r="RRV121" s="196"/>
      <c r="RRW121" s="195"/>
      <c r="RRX121" s="195"/>
      <c r="RRY121" s="195"/>
      <c r="RRZ121" s="18"/>
      <c r="RSA121" s="19"/>
      <c r="RSB121" s="19"/>
      <c r="RSC121" s="19"/>
      <c r="RSD121" s="19"/>
      <c r="RSE121" s="19"/>
      <c r="RSF121" s="19"/>
      <c r="RSG121" s="19"/>
      <c r="RSH121" s="197"/>
      <c r="RSI121" s="196"/>
      <c r="RSJ121" s="196"/>
      <c r="RSK121" s="195"/>
      <c r="RSL121" s="196"/>
      <c r="RSM121" s="195"/>
      <c r="RSN121" s="195"/>
      <c r="RSO121" s="195"/>
      <c r="RSP121" s="18"/>
      <c r="RSQ121" s="19"/>
      <c r="RSR121" s="19"/>
      <c r="RSS121" s="19"/>
      <c r="RST121" s="19"/>
      <c r="RSU121" s="19"/>
      <c r="RSV121" s="19"/>
      <c r="RSW121" s="19"/>
      <c r="RSX121" s="197"/>
      <c r="RSY121" s="196"/>
      <c r="RSZ121" s="196"/>
      <c r="RTA121" s="195"/>
      <c r="RTB121" s="196"/>
      <c r="RTC121" s="195"/>
      <c r="RTD121" s="195"/>
      <c r="RTE121" s="195"/>
      <c r="RTF121" s="18"/>
      <c r="RTG121" s="19"/>
      <c r="RTH121" s="19"/>
      <c r="RTI121" s="19"/>
      <c r="RTJ121" s="19"/>
      <c r="RTK121" s="19"/>
      <c r="RTL121" s="19"/>
      <c r="RTM121" s="19"/>
      <c r="RTN121" s="197"/>
      <c r="RTO121" s="196"/>
      <c r="RTP121" s="196"/>
      <c r="RTQ121" s="195"/>
      <c r="RTR121" s="196"/>
      <c r="RTS121" s="195"/>
      <c r="RTT121" s="195"/>
      <c r="RTU121" s="195"/>
      <c r="RTV121" s="18"/>
      <c r="RTW121" s="19"/>
      <c r="RTX121" s="19"/>
      <c r="RTY121" s="19"/>
      <c r="RTZ121" s="19"/>
      <c r="RUA121" s="19"/>
      <c r="RUB121" s="19"/>
      <c r="RUC121" s="19"/>
      <c r="RUD121" s="197"/>
      <c r="RUE121" s="196"/>
      <c r="RUF121" s="196"/>
      <c r="RUG121" s="195"/>
      <c r="RUH121" s="196"/>
      <c r="RUI121" s="195"/>
      <c r="RUJ121" s="195"/>
      <c r="RUK121" s="195"/>
      <c r="RUL121" s="18"/>
      <c r="RUM121" s="19"/>
      <c r="RUN121" s="19"/>
      <c r="RUO121" s="19"/>
      <c r="RUP121" s="19"/>
      <c r="RUQ121" s="19"/>
      <c r="RUR121" s="19"/>
      <c r="RUS121" s="19"/>
      <c r="RUT121" s="197"/>
      <c r="RUU121" s="196"/>
      <c r="RUV121" s="196"/>
      <c r="RUW121" s="195"/>
      <c r="RUX121" s="196"/>
      <c r="RUY121" s="195"/>
      <c r="RUZ121" s="195"/>
      <c r="RVA121" s="195"/>
      <c r="RVB121" s="18"/>
      <c r="RVC121" s="19"/>
      <c r="RVD121" s="19"/>
      <c r="RVE121" s="19"/>
      <c r="RVF121" s="19"/>
      <c r="RVG121" s="19"/>
      <c r="RVH121" s="19"/>
      <c r="RVI121" s="19"/>
      <c r="RVJ121" s="197"/>
      <c r="RVK121" s="196"/>
      <c r="RVL121" s="196"/>
      <c r="RVM121" s="195"/>
      <c r="RVN121" s="196"/>
      <c r="RVO121" s="195"/>
      <c r="RVP121" s="195"/>
      <c r="RVQ121" s="195"/>
      <c r="RVR121" s="18"/>
      <c r="RVS121" s="19"/>
      <c r="RVT121" s="19"/>
      <c r="RVU121" s="19"/>
      <c r="RVV121" s="19"/>
      <c r="RVW121" s="19"/>
      <c r="RVX121" s="19"/>
      <c r="RVY121" s="19"/>
      <c r="RVZ121" s="197"/>
      <c r="RWA121" s="196"/>
      <c r="RWB121" s="196"/>
      <c r="RWC121" s="195"/>
      <c r="RWD121" s="196"/>
      <c r="RWE121" s="195"/>
      <c r="RWF121" s="195"/>
      <c r="RWG121" s="195"/>
      <c r="RWH121" s="18"/>
      <c r="RWI121" s="19"/>
      <c r="RWJ121" s="19"/>
      <c r="RWK121" s="19"/>
      <c r="RWL121" s="19"/>
      <c r="RWM121" s="19"/>
      <c r="RWN121" s="19"/>
      <c r="RWO121" s="19"/>
      <c r="RWP121" s="197"/>
      <c r="RWQ121" s="196"/>
      <c r="RWR121" s="196"/>
      <c r="RWS121" s="195"/>
      <c r="RWT121" s="196"/>
      <c r="RWU121" s="195"/>
      <c r="RWV121" s="195"/>
      <c r="RWW121" s="195"/>
      <c r="RWX121" s="18"/>
      <c r="RWY121" s="19"/>
      <c r="RWZ121" s="19"/>
      <c r="RXA121" s="19"/>
      <c r="RXB121" s="19"/>
      <c r="RXC121" s="19"/>
      <c r="RXD121" s="19"/>
      <c r="RXE121" s="19"/>
      <c r="RXF121" s="197"/>
      <c r="RXG121" s="196"/>
      <c r="RXH121" s="196"/>
      <c r="RXI121" s="195"/>
      <c r="RXJ121" s="196"/>
      <c r="RXK121" s="195"/>
      <c r="RXL121" s="195"/>
      <c r="RXM121" s="195"/>
      <c r="RXN121" s="18"/>
      <c r="RXO121" s="19"/>
      <c r="RXP121" s="19"/>
      <c r="RXQ121" s="19"/>
      <c r="RXR121" s="19"/>
      <c r="RXS121" s="19"/>
      <c r="RXT121" s="19"/>
      <c r="RXU121" s="19"/>
      <c r="RXV121" s="197"/>
      <c r="RXW121" s="196"/>
      <c r="RXX121" s="196"/>
      <c r="RXY121" s="195"/>
      <c r="RXZ121" s="196"/>
      <c r="RYA121" s="195"/>
      <c r="RYB121" s="195"/>
      <c r="RYC121" s="195"/>
      <c r="RYD121" s="18"/>
      <c r="RYE121" s="19"/>
      <c r="RYF121" s="19"/>
      <c r="RYG121" s="19"/>
      <c r="RYH121" s="19"/>
      <c r="RYI121" s="19"/>
      <c r="RYJ121" s="19"/>
      <c r="RYK121" s="19"/>
      <c r="RYL121" s="197"/>
      <c r="RYM121" s="196"/>
      <c r="RYN121" s="196"/>
      <c r="RYO121" s="195"/>
      <c r="RYP121" s="196"/>
      <c r="RYQ121" s="195"/>
      <c r="RYR121" s="195"/>
      <c r="RYS121" s="195"/>
      <c r="RYT121" s="18"/>
      <c r="RYU121" s="19"/>
      <c r="RYV121" s="19"/>
      <c r="RYW121" s="19"/>
      <c r="RYX121" s="19"/>
      <c r="RYY121" s="19"/>
      <c r="RYZ121" s="19"/>
      <c r="RZA121" s="19"/>
      <c r="RZB121" s="197"/>
      <c r="RZC121" s="196"/>
      <c r="RZD121" s="196"/>
      <c r="RZE121" s="195"/>
      <c r="RZF121" s="196"/>
      <c r="RZG121" s="195"/>
      <c r="RZH121" s="195"/>
      <c r="RZI121" s="195"/>
      <c r="RZJ121" s="18"/>
      <c r="RZK121" s="19"/>
      <c r="RZL121" s="19"/>
      <c r="RZM121" s="19"/>
      <c r="RZN121" s="19"/>
      <c r="RZO121" s="19"/>
      <c r="RZP121" s="19"/>
      <c r="RZQ121" s="19"/>
      <c r="RZR121" s="197"/>
      <c r="RZS121" s="196"/>
      <c r="RZT121" s="196"/>
      <c r="RZU121" s="195"/>
      <c r="RZV121" s="196"/>
      <c r="RZW121" s="195"/>
      <c r="RZX121" s="195"/>
      <c r="RZY121" s="195"/>
      <c r="RZZ121" s="18"/>
      <c r="SAA121" s="19"/>
      <c r="SAB121" s="19"/>
      <c r="SAC121" s="19"/>
      <c r="SAD121" s="19"/>
      <c r="SAE121" s="19"/>
      <c r="SAF121" s="19"/>
      <c r="SAG121" s="19"/>
      <c r="SAH121" s="197"/>
      <c r="SAI121" s="196"/>
      <c r="SAJ121" s="196"/>
      <c r="SAK121" s="195"/>
      <c r="SAL121" s="196"/>
      <c r="SAM121" s="195"/>
      <c r="SAN121" s="195"/>
      <c r="SAO121" s="195"/>
      <c r="SAP121" s="18"/>
      <c r="SAQ121" s="19"/>
      <c r="SAR121" s="19"/>
      <c r="SAS121" s="19"/>
      <c r="SAT121" s="19"/>
      <c r="SAU121" s="19"/>
      <c r="SAV121" s="19"/>
      <c r="SAW121" s="19"/>
      <c r="SAX121" s="197"/>
      <c r="SAY121" s="196"/>
      <c r="SAZ121" s="196"/>
      <c r="SBA121" s="195"/>
      <c r="SBB121" s="196"/>
      <c r="SBC121" s="195"/>
      <c r="SBD121" s="195"/>
      <c r="SBE121" s="195"/>
      <c r="SBF121" s="18"/>
      <c r="SBG121" s="19"/>
      <c r="SBH121" s="19"/>
      <c r="SBI121" s="19"/>
      <c r="SBJ121" s="19"/>
      <c r="SBK121" s="19"/>
      <c r="SBL121" s="19"/>
      <c r="SBM121" s="19"/>
      <c r="SBN121" s="197"/>
      <c r="SBO121" s="196"/>
      <c r="SBP121" s="196"/>
      <c r="SBQ121" s="195"/>
      <c r="SBR121" s="196"/>
      <c r="SBS121" s="195"/>
      <c r="SBT121" s="195"/>
      <c r="SBU121" s="195"/>
      <c r="SBV121" s="18"/>
      <c r="SBW121" s="19"/>
      <c r="SBX121" s="19"/>
      <c r="SBY121" s="19"/>
      <c r="SBZ121" s="19"/>
      <c r="SCA121" s="19"/>
      <c r="SCB121" s="19"/>
      <c r="SCC121" s="19"/>
      <c r="SCD121" s="197"/>
      <c r="SCE121" s="196"/>
      <c r="SCF121" s="196"/>
      <c r="SCG121" s="195"/>
      <c r="SCH121" s="196"/>
      <c r="SCI121" s="195"/>
      <c r="SCJ121" s="195"/>
      <c r="SCK121" s="195"/>
      <c r="SCL121" s="18"/>
      <c r="SCM121" s="19"/>
      <c r="SCN121" s="19"/>
      <c r="SCO121" s="19"/>
      <c r="SCP121" s="19"/>
      <c r="SCQ121" s="19"/>
      <c r="SCR121" s="19"/>
      <c r="SCS121" s="19"/>
      <c r="SCT121" s="197"/>
      <c r="SCU121" s="196"/>
      <c r="SCV121" s="196"/>
      <c r="SCW121" s="195"/>
      <c r="SCX121" s="196"/>
      <c r="SCY121" s="195"/>
      <c r="SCZ121" s="195"/>
      <c r="SDA121" s="195"/>
      <c r="SDB121" s="18"/>
      <c r="SDC121" s="19"/>
      <c r="SDD121" s="19"/>
      <c r="SDE121" s="19"/>
      <c r="SDF121" s="19"/>
      <c r="SDG121" s="19"/>
      <c r="SDH121" s="19"/>
      <c r="SDI121" s="19"/>
      <c r="SDJ121" s="197"/>
      <c r="SDK121" s="196"/>
      <c r="SDL121" s="196"/>
      <c r="SDM121" s="195"/>
      <c r="SDN121" s="196"/>
      <c r="SDO121" s="195"/>
      <c r="SDP121" s="195"/>
      <c r="SDQ121" s="195"/>
      <c r="SDR121" s="18"/>
      <c r="SDS121" s="19"/>
      <c r="SDT121" s="19"/>
      <c r="SDU121" s="19"/>
      <c r="SDV121" s="19"/>
      <c r="SDW121" s="19"/>
      <c r="SDX121" s="19"/>
      <c r="SDY121" s="19"/>
      <c r="SDZ121" s="197"/>
      <c r="SEA121" s="196"/>
      <c r="SEB121" s="196"/>
      <c r="SEC121" s="195"/>
      <c r="SED121" s="196"/>
      <c r="SEE121" s="195"/>
      <c r="SEF121" s="195"/>
      <c r="SEG121" s="195"/>
      <c r="SEH121" s="18"/>
      <c r="SEI121" s="19"/>
      <c r="SEJ121" s="19"/>
      <c r="SEK121" s="19"/>
      <c r="SEL121" s="19"/>
      <c r="SEM121" s="19"/>
      <c r="SEN121" s="19"/>
      <c r="SEO121" s="19"/>
      <c r="SEP121" s="197"/>
      <c r="SEQ121" s="196"/>
      <c r="SER121" s="196"/>
      <c r="SES121" s="195"/>
      <c r="SET121" s="196"/>
      <c r="SEU121" s="195"/>
      <c r="SEV121" s="195"/>
      <c r="SEW121" s="195"/>
      <c r="SEX121" s="18"/>
      <c r="SEY121" s="19"/>
      <c r="SEZ121" s="19"/>
      <c r="SFA121" s="19"/>
      <c r="SFB121" s="19"/>
      <c r="SFC121" s="19"/>
      <c r="SFD121" s="19"/>
      <c r="SFE121" s="19"/>
      <c r="SFF121" s="197"/>
      <c r="SFG121" s="196"/>
      <c r="SFH121" s="196"/>
      <c r="SFI121" s="195"/>
      <c r="SFJ121" s="196"/>
      <c r="SFK121" s="195"/>
      <c r="SFL121" s="195"/>
      <c r="SFM121" s="195"/>
      <c r="SFN121" s="18"/>
      <c r="SFO121" s="19"/>
      <c r="SFP121" s="19"/>
      <c r="SFQ121" s="19"/>
      <c r="SFR121" s="19"/>
      <c r="SFS121" s="19"/>
      <c r="SFT121" s="19"/>
      <c r="SFU121" s="19"/>
      <c r="SFV121" s="197"/>
      <c r="SFW121" s="196"/>
      <c r="SFX121" s="196"/>
      <c r="SFY121" s="195"/>
      <c r="SFZ121" s="196"/>
      <c r="SGA121" s="195"/>
      <c r="SGB121" s="195"/>
      <c r="SGC121" s="195"/>
      <c r="SGD121" s="18"/>
      <c r="SGE121" s="19"/>
      <c r="SGF121" s="19"/>
      <c r="SGG121" s="19"/>
      <c r="SGH121" s="19"/>
      <c r="SGI121" s="19"/>
      <c r="SGJ121" s="19"/>
      <c r="SGK121" s="19"/>
      <c r="SGL121" s="197"/>
      <c r="SGM121" s="196"/>
      <c r="SGN121" s="196"/>
      <c r="SGO121" s="195"/>
      <c r="SGP121" s="196"/>
      <c r="SGQ121" s="195"/>
      <c r="SGR121" s="195"/>
      <c r="SGS121" s="195"/>
      <c r="SGT121" s="18"/>
      <c r="SGU121" s="19"/>
      <c r="SGV121" s="19"/>
      <c r="SGW121" s="19"/>
      <c r="SGX121" s="19"/>
      <c r="SGY121" s="19"/>
      <c r="SGZ121" s="19"/>
      <c r="SHA121" s="19"/>
      <c r="SHB121" s="197"/>
      <c r="SHC121" s="196"/>
      <c r="SHD121" s="196"/>
      <c r="SHE121" s="195"/>
      <c r="SHF121" s="196"/>
      <c r="SHG121" s="195"/>
      <c r="SHH121" s="195"/>
      <c r="SHI121" s="195"/>
      <c r="SHJ121" s="18"/>
      <c r="SHK121" s="19"/>
      <c r="SHL121" s="19"/>
      <c r="SHM121" s="19"/>
      <c r="SHN121" s="19"/>
      <c r="SHO121" s="19"/>
      <c r="SHP121" s="19"/>
      <c r="SHQ121" s="19"/>
      <c r="SHR121" s="197"/>
      <c r="SHS121" s="196"/>
      <c r="SHT121" s="196"/>
      <c r="SHU121" s="195"/>
      <c r="SHV121" s="196"/>
      <c r="SHW121" s="195"/>
      <c r="SHX121" s="195"/>
      <c r="SHY121" s="195"/>
      <c r="SHZ121" s="18"/>
      <c r="SIA121" s="19"/>
      <c r="SIB121" s="19"/>
      <c r="SIC121" s="19"/>
      <c r="SID121" s="19"/>
      <c r="SIE121" s="19"/>
      <c r="SIF121" s="19"/>
      <c r="SIG121" s="19"/>
      <c r="SIH121" s="197"/>
      <c r="SII121" s="196"/>
      <c r="SIJ121" s="196"/>
      <c r="SIK121" s="195"/>
      <c r="SIL121" s="196"/>
      <c r="SIM121" s="195"/>
      <c r="SIN121" s="195"/>
      <c r="SIO121" s="195"/>
      <c r="SIP121" s="18"/>
      <c r="SIQ121" s="19"/>
      <c r="SIR121" s="19"/>
      <c r="SIS121" s="19"/>
      <c r="SIT121" s="19"/>
      <c r="SIU121" s="19"/>
      <c r="SIV121" s="19"/>
      <c r="SIW121" s="19"/>
      <c r="SIX121" s="197"/>
      <c r="SIY121" s="196"/>
      <c r="SIZ121" s="196"/>
      <c r="SJA121" s="195"/>
      <c r="SJB121" s="196"/>
      <c r="SJC121" s="195"/>
      <c r="SJD121" s="195"/>
      <c r="SJE121" s="195"/>
      <c r="SJF121" s="18"/>
      <c r="SJG121" s="19"/>
      <c r="SJH121" s="19"/>
      <c r="SJI121" s="19"/>
      <c r="SJJ121" s="19"/>
      <c r="SJK121" s="19"/>
      <c r="SJL121" s="19"/>
      <c r="SJM121" s="19"/>
      <c r="SJN121" s="197"/>
      <c r="SJO121" s="196"/>
      <c r="SJP121" s="196"/>
      <c r="SJQ121" s="195"/>
      <c r="SJR121" s="196"/>
      <c r="SJS121" s="195"/>
      <c r="SJT121" s="195"/>
      <c r="SJU121" s="195"/>
      <c r="SJV121" s="18"/>
      <c r="SJW121" s="19"/>
      <c r="SJX121" s="19"/>
      <c r="SJY121" s="19"/>
      <c r="SJZ121" s="19"/>
      <c r="SKA121" s="19"/>
      <c r="SKB121" s="19"/>
      <c r="SKC121" s="19"/>
      <c r="SKD121" s="197"/>
      <c r="SKE121" s="196"/>
      <c r="SKF121" s="196"/>
      <c r="SKG121" s="195"/>
      <c r="SKH121" s="196"/>
      <c r="SKI121" s="195"/>
      <c r="SKJ121" s="195"/>
      <c r="SKK121" s="195"/>
      <c r="SKL121" s="18"/>
      <c r="SKM121" s="19"/>
      <c r="SKN121" s="19"/>
      <c r="SKO121" s="19"/>
      <c r="SKP121" s="19"/>
      <c r="SKQ121" s="19"/>
      <c r="SKR121" s="19"/>
      <c r="SKS121" s="19"/>
      <c r="SKT121" s="197"/>
      <c r="SKU121" s="196"/>
      <c r="SKV121" s="196"/>
      <c r="SKW121" s="195"/>
      <c r="SKX121" s="196"/>
      <c r="SKY121" s="195"/>
      <c r="SKZ121" s="195"/>
      <c r="SLA121" s="195"/>
      <c r="SLB121" s="18"/>
      <c r="SLC121" s="19"/>
      <c r="SLD121" s="19"/>
      <c r="SLE121" s="19"/>
      <c r="SLF121" s="19"/>
      <c r="SLG121" s="19"/>
      <c r="SLH121" s="19"/>
      <c r="SLI121" s="19"/>
      <c r="SLJ121" s="197"/>
      <c r="SLK121" s="196"/>
      <c r="SLL121" s="196"/>
      <c r="SLM121" s="195"/>
      <c r="SLN121" s="196"/>
      <c r="SLO121" s="195"/>
      <c r="SLP121" s="195"/>
      <c r="SLQ121" s="195"/>
      <c r="SLR121" s="18"/>
      <c r="SLS121" s="19"/>
      <c r="SLT121" s="19"/>
      <c r="SLU121" s="19"/>
      <c r="SLV121" s="19"/>
      <c r="SLW121" s="19"/>
      <c r="SLX121" s="19"/>
      <c r="SLY121" s="19"/>
      <c r="SLZ121" s="197"/>
      <c r="SMA121" s="196"/>
      <c r="SMB121" s="196"/>
      <c r="SMC121" s="195"/>
      <c r="SMD121" s="196"/>
      <c r="SME121" s="195"/>
      <c r="SMF121" s="195"/>
      <c r="SMG121" s="195"/>
      <c r="SMH121" s="18"/>
      <c r="SMI121" s="19"/>
      <c r="SMJ121" s="19"/>
      <c r="SMK121" s="19"/>
      <c r="SML121" s="19"/>
      <c r="SMM121" s="19"/>
      <c r="SMN121" s="19"/>
      <c r="SMO121" s="19"/>
      <c r="SMP121" s="197"/>
      <c r="SMQ121" s="196"/>
      <c r="SMR121" s="196"/>
      <c r="SMS121" s="195"/>
      <c r="SMT121" s="196"/>
      <c r="SMU121" s="195"/>
      <c r="SMV121" s="195"/>
      <c r="SMW121" s="195"/>
      <c r="SMX121" s="18"/>
      <c r="SMY121" s="19"/>
      <c r="SMZ121" s="19"/>
      <c r="SNA121" s="19"/>
      <c r="SNB121" s="19"/>
      <c r="SNC121" s="19"/>
      <c r="SND121" s="19"/>
      <c r="SNE121" s="19"/>
      <c r="SNF121" s="197"/>
      <c r="SNG121" s="196"/>
      <c r="SNH121" s="196"/>
      <c r="SNI121" s="195"/>
      <c r="SNJ121" s="196"/>
      <c r="SNK121" s="195"/>
      <c r="SNL121" s="195"/>
      <c r="SNM121" s="195"/>
      <c r="SNN121" s="18"/>
      <c r="SNO121" s="19"/>
      <c r="SNP121" s="19"/>
      <c r="SNQ121" s="19"/>
      <c r="SNR121" s="19"/>
      <c r="SNS121" s="19"/>
      <c r="SNT121" s="19"/>
      <c r="SNU121" s="19"/>
      <c r="SNV121" s="197"/>
      <c r="SNW121" s="196"/>
      <c r="SNX121" s="196"/>
      <c r="SNY121" s="195"/>
      <c r="SNZ121" s="196"/>
      <c r="SOA121" s="195"/>
      <c r="SOB121" s="195"/>
      <c r="SOC121" s="195"/>
      <c r="SOD121" s="18"/>
      <c r="SOE121" s="19"/>
      <c r="SOF121" s="19"/>
      <c r="SOG121" s="19"/>
      <c r="SOH121" s="19"/>
      <c r="SOI121" s="19"/>
      <c r="SOJ121" s="19"/>
      <c r="SOK121" s="19"/>
      <c r="SOL121" s="197"/>
      <c r="SOM121" s="196"/>
      <c r="SON121" s="196"/>
      <c r="SOO121" s="195"/>
      <c r="SOP121" s="196"/>
      <c r="SOQ121" s="195"/>
      <c r="SOR121" s="195"/>
      <c r="SOS121" s="195"/>
      <c r="SOT121" s="18"/>
      <c r="SOU121" s="19"/>
      <c r="SOV121" s="19"/>
      <c r="SOW121" s="19"/>
      <c r="SOX121" s="19"/>
      <c r="SOY121" s="19"/>
      <c r="SOZ121" s="19"/>
      <c r="SPA121" s="19"/>
      <c r="SPB121" s="197"/>
      <c r="SPC121" s="196"/>
      <c r="SPD121" s="196"/>
      <c r="SPE121" s="195"/>
      <c r="SPF121" s="196"/>
      <c r="SPG121" s="195"/>
      <c r="SPH121" s="195"/>
      <c r="SPI121" s="195"/>
      <c r="SPJ121" s="18"/>
      <c r="SPK121" s="19"/>
      <c r="SPL121" s="19"/>
      <c r="SPM121" s="19"/>
      <c r="SPN121" s="19"/>
      <c r="SPO121" s="19"/>
      <c r="SPP121" s="19"/>
      <c r="SPQ121" s="19"/>
      <c r="SPR121" s="197"/>
      <c r="SPS121" s="196"/>
      <c r="SPT121" s="196"/>
      <c r="SPU121" s="195"/>
      <c r="SPV121" s="196"/>
      <c r="SPW121" s="195"/>
      <c r="SPX121" s="195"/>
      <c r="SPY121" s="195"/>
      <c r="SPZ121" s="18"/>
      <c r="SQA121" s="19"/>
      <c r="SQB121" s="19"/>
      <c r="SQC121" s="19"/>
      <c r="SQD121" s="19"/>
      <c r="SQE121" s="19"/>
      <c r="SQF121" s="19"/>
      <c r="SQG121" s="19"/>
      <c r="SQH121" s="197"/>
      <c r="SQI121" s="196"/>
      <c r="SQJ121" s="196"/>
      <c r="SQK121" s="195"/>
      <c r="SQL121" s="196"/>
      <c r="SQM121" s="195"/>
      <c r="SQN121" s="195"/>
      <c r="SQO121" s="195"/>
      <c r="SQP121" s="18"/>
      <c r="SQQ121" s="19"/>
      <c r="SQR121" s="19"/>
      <c r="SQS121" s="19"/>
      <c r="SQT121" s="19"/>
      <c r="SQU121" s="19"/>
      <c r="SQV121" s="19"/>
      <c r="SQW121" s="19"/>
      <c r="SQX121" s="197"/>
      <c r="SQY121" s="196"/>
      <c r="SQZ121" s="196"/>
      <c r="SRA121" s="195"/>
      <c r="SRB121" s="196"/>
      <c r="SRC121" s="195"/>
      <c r="SRD121" s="195"/>
      <c r="SRE121" s="195"/>
      <c r="SRF121" s="18"/>
      <c r="SRG121" s="19"/>
      <c r="SRH121" s="19"/>
      <c r="SRI121" s="19"/>
      <c r="SRJ121" s="19"/>
      <c r="SRK121" s="19"/>
      <c r="SRL121" s="19"/>
      <c r="SRM121" s="19"/>
      <c r="SRN121" s="197"/>
      <c r="SRO121" s="196"/>
      <c r="SRP121" s="196"/>
      <c r="SRQ121" s="195"/>
      <c r="SRR121" s="196"/>
      <c r="SRS121" s="195"/>
      <c r="SRT121" s="195"/>
      <c r="SRU121" s="195"/>
      <c r="SRV121" s="18"/>
      <c r="SRW121" s="19"/>
      <c r="SRX121" s="19"/>
      <c r="SRY121" s="19"/>
      <c r="SRZ121" s="19"/>
      <c r="SSA121" s="19"/>
      <c r="SSB121" s="19"/>
      <c r="SSC121" s="19"/>
      <c r="SSD121" s="197"/>
      <c r="SSE121" s="196"/>
      <c r="SSF121" s="196"/>
      <c r="SSG121" s="195"/>
      <c r="SSH121" s="196"/>
      <c r="SSI121" s="195"/>
      <c r="SSJ121" s="195"/>
      <c r="SSK121" s="195"/>
      <c r="SSL121" s="18"/>
      <c r="SSM121" s="19"/>
      <c r="SSN121" s="19"/>
      <c r="SSO121" s="19"/>
      <c r="SSP121" s="19"/>
      <c r="SSQ121" s="19"/>
      <c r="SSR121" s="19"/>
      <c r="SSS121" s="19"/>
      <c r="SST121" s="197"/>
      <c r="SSU121" s="196"/>
      <c r="SSV121" s="196"/>
      <c r="SSW121" s="195"/>
      <c r="SSX121" s="196"/>
      <c r="SSY121" s="195"/>
      <c r="SSZ121" s="195"/>
      <c r="STA121" s="195"/>
      <c r="STB121" s="18"/>
      <c r="STC121" s="19"/>
      <c r="STD121" s="19"/>
      <c r="STE121" s="19"/>
      <c r="STF121" s="19"/>
      <c r="STG121" s="19"/>
      <c r="STH121" s="19"/>
      <c r="STI121" s="19"/>
      <c r="STJ121" s="197"/>
      <c r="STK121" s="196"/>
      <c r="STL121" s="196"/>
      <c r="STM121" s="195"/>
      <c r="STN121" s="196"/>
      <c r="STO121" s="195"/>
      <c r="STP121" s="195"/>
      <c r="STQ121" s="195"/>
      <c r="STR121" s="18"/>
      <c r="STS121" s="19"/>
      <c r="STT121" s="19"/>
      <c r="STU121" s="19"/>
      <c r="STV121" s="19"/>
      <c r="STW121" s="19"/>
      <c r="STX121" s="19"/>
      <c r="STY121" s="19"/>
      <c r="STZ121" s="197"/>
      <c r="SUA121" s="196"/>
      <c r="SUB121" s="196"/>
      <c r="SUC121" s="195"/>
      <c r="SUD121" s="196"/>
      <c r="SUE121" s="195"/>
      <c r="SUF121" s="195"/>
      <c r="SUG121" s="195"/>
      <c r="SUH121" s="18"/>
      <c r="SUI121" s="19"/>
      <c r="SUJ121" s="19"/>
      <c r="SUK121" s="19"/>
      <c r="SUL121" s="19"/>
      <c r="SUM121" s="19"/>
      <c r="SUN121" s="19"/>
      <c r="SUO121" s="19"/>
      <c r="SUP121" s="197"/>
      <c r="SUQ121" s="196"/>
      <c r="SUR121" s="196"/>
      <c r="SUS121" s="195"/>
      <c r="SUT121" s="196"/>
      <c r="SUU121" s="195"/>
      <c r="SUV121" s="195"/>
      <c r="SUW121" s="195"/>
      <c r="SUX121" s="18"/>
      <c r="SUY121" s="19"/>
      <c r="SUZ121" s="19"/>
      <c r="SVA121" s="19"/>
      <c r="SVB121" s="19"/>
      <c r="SVC121" s="19"/>
      <c r="SVD121" s="19"/>
      <c r="SVE121" s="19"/>
      <c r="SVF121" s="197"/>
      <c r="SVG121" s="196"/>
      <c r="SVH121" s="196"/>
      <c r="SVI121" s="195"/>
      <c r="SVJ121" s="196"/>
      <c r="SVK121" s="195"/>
      <c r="SVL121" s="195"/>
      <c r="SVM121" s="195"/>
      <c r="SVN121" s="18"/>
      <c r="SVO121" s="19"/>
      <c r="SVP121" s="19"/>
      <c r="SVQ121" s="19"/>
      <c r="SVR121" s="19"/>
      <c r="SVS121" s="19"/>
      <c r="SVT121" s="19"/>
      <c r="SVU121" s="19"/>
      <c r="SVV121" s="197"/>
      <c r="SVW121" s="196"/>
      <c r="SVX121" s="196"/>
      <c r="SVY121" s="195"/>
      <c r="SVZ121" s="196"/>
      <c r="SWA121" s="195"/>
      <c r="SWB121" s="195"/>
      <c r="SWC121" s="195"/>
      <c r="SWD121" s="18"/>
      <c r="SWE121" s="19"/>
      <c r="SWF121" s="19"/>
      <c r="SWG121" s="19"/>
      <c r="SWH121" s="19"/>
      <c r="SWI121" s="19"/>
      <c r="SWJ121" s="19"/>
      <c r="SWK121" s="19"/>
      <c r="SWL121" s="197"/>
      <c r="SWM121" s="196"/>
      <c r="SWN121" s="196"/>
      <c r="SWO121" s="195"/>
      <c r="SWP121" s="196"/>
      <c r="SWQ121" s="195"/>
      <c r="SWR121" s="195"/>
      <c r="SWS121" s="195"/>
      <c r="SWT121" s="18"/>
      <c r="SWU121" s="19"/>
      <c r="SWV121" s="19"/>
      <c r="SWW121" s="19"/>
      <c r="SWX121" s="19"/>
      <c r="SWY121" s="19"/>
      <c r="SWZ121" s="19"/>
      <c r="SXA121" s="19"/>
      <c r="SXB121" s="197"/>
      <c r="SXC121" s="196"/>
      <c r="SXD121" s="196"/>
      <c r="SXE121" s="195"/>
      <c r="SXF121" s="196"/>
      <c r="SXG121" s="195"/>
      <c r="SXH121" s="195"/>
      <c r="SXI121" s="195"/>
      <c r="SXJ121" s="18"/>
      <c r="SXK121" s="19"/>
      <c r="SXL121" s="19"/>
      <c r="SXM121" s="19"/>
      <c r="SXN121" s="19"/>
      <c r="SXO121" s="19"/>
      <c r="SXP121" s="19"/>
      <c r="SXQ121" s="19"/>
      <c r="SXR121" s="197"/>
      <c r="SXS121" s="196"/>
      <c r="SXT121" s="196"/>
      <c r="SXU121" s="195"/>
      <c r="SXV121" s="196"/>
      <c r="SXW121" s="195"/>
      <c r="SXX121" s="195"/>
      <c r="SXY121" s="195"/>
      <c r="SXZ121" s="18"/>
      <c r="SYA121" s="19"/>
      <c r="SYB121" s="19"/>
      <c r="SYC121" s="19"/>
      <c r="SYD121" s="19"/>
      <c r="SYE121" s="19"/>
      <c r="SYF121" s="19"/>
      <c r="SYG121" s="19"/>
      <c r="SYH121" s="197"/>
      <c r="SYI121" s="196"/>
      <c r="SYJ121" s="196"/>
      <c r="SYK121" s="195"/>
      <c r="SYL121" s="196"/>
      <c r="SYM121" s="195"/>
      <c r="SYN121" s="195"/>
      <c r="SYO121" s="195"/>
      <c r="SYP121" s="18"/>
      <c r="SYQ121" s="19"/>
      <c r="SYR121" s="19"/>
      <c r="SYS121" s="19"/>
      <c r="SYT121" s="19"/>
      <c r="SYU121" s="19"/>
      <c r="SYV121" s="19"/>
      <c r="SYW121" s="19"/>
      <c r="SYX121" s="197"/>
      <c r="SYY121" s="196"/>
      <c r="SYZ121" s="196"/>
      <c r="SZA121" s="195"/>
      <c r="SZB121" s="196"/>
      <c r="SZC121" s="195"/>
      <c r="SZD121" s="195"/>
      <c r="SZE121" s="195"/>
      <c r="SZF121" s="18"/>
      <c r="SZG121" s="19"/>
      <c r="SZH121" s="19"/>
      <c r="SZI121" s="19"/>
      <c r="SZJ121" s="19"/>
      <c r="SZK121" s="19"/>
      <c r="SZL121" s="19"/>
      <c r="SZM121" s="19"/>
      <c r="SZN121" s="197"/>
      <c r="SZO121" s="196"/>
      <c r="SZP121" s="196"/>
      <c r="SZQ121" s="195"/>
      <c r="SZR121" s="196"/>
      <c r="SZS121" s="195"/>
      <c r="SZT121" s="195"/>
      <c r="SZU121" s="195"/>
      <c r="SZV121" s="18"/>
      <c r="SZW121" s="19"/>
      <c r="SZX121" s="19"/>
      <c r="SZY121" s="19"/>
      <c r="SZZ121" s="19"/>
      <c r="TAA121" s="19"/>
      <c r="TAB121" s="19"/>
      <c r="TAC121" s="19"/>
      <c r="TAD121" s="197"/>
      <c r="TAE121" s="196"/>
      <c r="TAF121" s="196"/>
      <c r="TAG121" s="195"/>
      <c r="TAH121" s="196"/>
      <c r="TAI121" s="195"/>
      <c r="TAJ121" s="195"/>
      <c r="TAK121" s="195"/>
      <c r="TAL121" s="18"/>
      <c r="TAM121" s="19"/>
      <c r="TAN121" s="19"/>
      <c r="TAO121" s="19"/>
      <c r="TAP121" s="19"/>
      <c r="TAQ121" s="19"/>
      <c r="TAR121" s="19"/>
      <c r="TAS121" s="19"/>
      <c r="TAT121" s="197"/>
      <c r="TAU121" s="196"/>
      <c r="TAV121" s="196"/>
      <c r="TAW121" s="195"/>
      <c r="TAX121" s="196"/>
      <c r="TAY121" s="195"/>
      <c r="TAZ121" s="195"/>
      <c r="TBA121" s="195"/>
      <c r="TBB121" s="18"/>
      <c r="TBC121" s="19"/>
      <c r="TBD121" s="19"/>
      <c r="TBE121" s="19"/>
      <c r="TBF121" s="19"/>
      <c r="TBG121" s="19"/>
      <c r="TBH121" s="19"/>
      <c r="TBI121" s="19"/>
      <c r="TBJ121" s="197"/>
      <c r="TBK121" s="196"/>
      <c r="TBL121" s="196"/>
      <c r="TBM121" s="195"/>
      <c r="TBN121" s="196"/>
      <c r="TBO121" s="195"/>
      <c r="TBP121" s="195"/>
      <c r="TBQ121" s="195"/>
      <c r="TBR121" s="18"/>
      <c r="TBS121" s="19"/>
      <c r="TBT121" s="19"/>
      <c r="TBU121" s="19"/>
      <c r="TBV121" s="19"/>
      <c r="TBW121" s="19"/>
      <c r="TBX121" s="19"/>
      <c r="TBY121" s="19"/>
      <c r="TBZ121" s="197"/>
      <c r="TCA121" s="196"/>
      <c r="TCB121" s="196"/>
      <c r="TCC121" s="195"/>
      <c r="TCD121" s="196"/>
      <c r="TCE121" s="195"/>
      <c r="TCF121" s="195"/>
      <c r="TCG121" s="195"/>
      <c r="TCH121" s="18"/>
      <c r="TCI121" s="19"/>
      <c r="TCJ121" s="19"/>
      <c r="TCK121" s="19"/>
      <c r="TCL121" s="19"/>
      <c r="TCM121" s="19"/>
      <c r="TCN121" s="19"/>
      <c r="TCO121" s="19"/>
      <c r="TCP121" s="197"/>
      <c r="TCQ121" s="196"/>
      <c r="TCR121" s="196"/>
      <c r="TCS121" s="195"/>
      <c r="TCT121" s="196"/>
      <c r="TCU121" s="195"/>
      <c r="TCV121" s="195"/>
      <c r="TCW121" s="195"/>
      <c r="TCX121" s="18"/>
      <c r="TCY121" s="19"/>
      <c r="TCZ121" s="19"/>
      <c r="TDA121" s="19"/>
      <c r="TDB121" s="19"/>
      <c r="TDC121" s="19"/>
      <c r="TDD121" s="19"/>
      <c r="TDE121" s="19"/>
      <c r="TDF121" s="197"/>
      <c r="TDG121" s="196"/>
      <c r="TDH121" s="196"/>
      <c r="TDI121" s="195"/>
      <c r="TDJ121" s="196"/>
      <c r="TDK121" s="195"/>
      <c r="TDL121" s="195"/>
      <c r="TDM121" s="195"/>
      <c r="TDN121" s="18"/>
      <c r="TDO121" s="19"/>
      <c r="TDP121" s="19"/>
      <c r="TDQ121" s="19"/>
      <c r="TDR121" s="19"/>
      <c r="TDS121" s="19"/>
      <c r="TDT121" s="19"/>
      <c r="TDU121" s="19"/>
      <c r="TDV121" s="197"/>
      <c r="TDW121" s="196"/>
      <c r="TDX121" s="196"/>
      <c r="TDY121" s="195"/>
      <c r="TDZ121" s="196"/>
      <c r="TEA121" s="195"/>
      <c r="TEB121" s="195"/>
      <c r="TEC121" s="195"/>
      <c r="TED121" s="18"/>
      <c r="TEE121" s="19"/>
      <c r="TEF121" s="19"/>
      <c r="TEG121" s="19"/>
      <c r="TEH121" s="19"/>
      <c r="TEI121" s="19"/>
      <c r="TEJ121" s="19"/>
      <c r="TEK121" s="19"/>
      <c r="TEL121" s="197"/>
      <c r="TEM121" s="196"/>
      <c r="TEN121" s="196"/>
      <c r="TEO121" s="195"/>
      <c r="TEP121" s="196"/>
      <c r="TEQ121" s="195"/>
      <c r="TER121" s="195"/>
      <c r="TES121" s="195"/>
      <c r="TET121" s="18"/>
      <c r="TEU121" s="19"/>
      <c r="TEV121" s="19"/>
      <c r="TEW121" s="19"/>
      <c r="TEX121" s="19"/>
      <c r="TEY121" s="19"/>
      <c r="TEZ121" s="19"/>
      <c r="TFA121" s="19"/>
      <c r="TFB121" s="197"/>
      <c r="TFC121" s="196"/>
      <c r="TFD121" s="196"/>
      <c r="TFE121" s="195"/>
      <c r="TFF121" s="196"/>
      <c r="TFG121" s="195"/>
      <c r="TFH121" s="195"/>
      <c r="TFI121" s="195"/>
      <c r="TFJ121" s="18"/>
      <c r="TFK121" s="19"/>
      <c r="TFL121" s="19"/>
      <c r="TFM121" s="19"/>
      <c r="TFN121" s="19"/>
      <c r="TFO121" s="19"/>
      <c r="TFP121" s="19"/>
      <c r="TFQ121" s="19"/>
      <c r="TFR121" s="197"/>
      <c r="TFS121" s="196"/>
      <c r="TFT121" s="196"/>
      <c r="TFU121" s="195"/>
      <c r="TFV121" s="196"/>
      <c r="TFW121" s="195"/>
      <c r="TFX121" s="195"/>
      <c r="TFY121" s="195"/>
      <c r="TFZ121" s="18"/>
      <c r="TGA121" s="19"/>
      <c r="TGB121" s="19"/>
      <c r="TGC121" s="19"/>
      <c r="TGD121" s="19"/>
      <c r="TGE121" s="19"/>
      <c r="TGF121" s="19"/>
      <c r="TGG121" s="19"/>
      <c r="TGH121" s="197"/>
      <c r="TGI121" s="196"/>
      <c r="TGJ121" s="196"/>
      <c r="TGK121" s="195"/>
      <c r="TGL121" s="196"/>
      <c r="TGM121" s="195"/>
      <c r="TGN121" s="195"/>
      <c r="TGO121" s="195"/>
      <c r="TGP121" s="18"/>
      <c r="TGQ121" s="19"/>
      <c r="TGR121" s="19"/>
      <c r="TGS121" s="19"/>
      <c r="TGT121" s="19"/>
      <c r="TGU121" s="19"/>
      <c r="TGV121" s="19"/>
      <c r="TGW121" s="19"/>
      <c r="TGX121" s="197"/>
      <c r="TGY121" s="196"/>
      <c r="TGZ121" s="196"/>
      <c r="THA121" s="195"/>
      <c r="THB121" s="196"/>
      <c r="THC121" s="195"/>
      <c r="THD121" s="195"/>
      <c r="THE121" s="195"/>
      <c r="THF121" s="18"/>
      <c r="THG121" s="19"/>
      <c r="THH121" s="19"/>
      <c r="THI121" s="19"/>
      <c r="THJ121" s="19"/>
      <c r="THK121" s="19"/>
      <c r="THL121" s="19"/>
      <c r="THM121" s="19"/>
      <c r="THN121" s="197"/>
      <c r="THO121" s="196"/>
      <c r="THP121" s="196"/>
      <c r="THQ121" s="195"/>
      <c r="THR121" s="196"/>
      <c r="THS121" s="195"/>
      <c r="THT121" s="195"/>
      <c r="THU121" s="195"/>
      <c r="THV121" s="18"/>
      <c r="THW121" s="19"/>
      <c r="THX121" s="19"/>
      <c r="THY121" s="19"/>
      <c r="THZ121" s="19"/>
      <c r="TIA121" s="19"/>
      <c r="TIB121" s="19"/>
      <c r="TIC121" s="19"/>
      <c r="TID121" s="197"/>
      <c r="TIE121" s="196"/>
      <c r="TIF121" s="196"/>
      <c r="TIG121" s="195"/>
      <c r="TIH121" s="196"/>
      <c r="TII121" s="195"/>
      <c r="TIJ121" s="195"/>
      <c r="TIK121" s="195"/>
      <c r="TIL121" s="18"/>
      <c r="TIM121" s="19"/>
      <c r="TIN121" s="19"/>
      <c r="TIO121" s="19"/>
      <c r="TIP121" s="19"/>
      <c r="TIQ121" s="19"/>
      <c r="TIR121" s="19"/>
      <c r="TIS121" s="19"/>
      <c r="TIT121" s="197"/>
      <c r="TIU121" s="196"/>
      <c r="TIV121" s="196"/>
      <c r="TIW121" s="195"/>
      <c r="TIX121" s="196"/>
      <c r="TIY121" s="195"/>
      <c r="TIZ121" s="195"/>
      <c r="TJA121" s="195"/>
      <c r="TJB121" s="18"/>
      <c r="TJC121" s="19"/>
      <c r="TJD121" s="19"/>
      <c r="TJE121" s="19"/>
      <c r="TJF121" s="19"/>
      <c r="TJG121" s="19"/>
      <c r="TJH121" s="19"/>
      <c r="TJI121" s="19"/>
      <c r="TJJ121" s="197"/>
      <c r="TJK121" s="196"/>
      <c r="TJL121" s="196"/>
      <c r="TJM121" s="195"/>
      <c r="TJN121" s="196"/>
      <c r="TJO121" s="195"/>
      <c r="TJP121" s="195"/>
      <c r="TJQ121" s="195"/>
      <c r="TJR121" s="18"/>
      <c r="TJS121" s="19"/>
      <c r="TJT121" s="19"/>
      <c r="TJU121" s="19"/>
      <c r="TJV121" s="19"/>
      <c r="TJW121" s="19"/>
      <c r="TJX121" s="19"/>
      <c r="TJY121" s="19"/>
      <c r="TJZ121" s="197"/>
      <c r="TKA121" s="196"/>
      <c r="TKB121" s="196"/>
      <c r="TKC121" s="195"/>
      <c r="TKD121" s="196"/>
      <c r="TKE121" s="195"/>
      <c r="TKF121" s="195"/>
      <c r="TKG121" s="195"/>
      <c r="TKH121" s="18"/>
      <c r="TKI121" s="19"/>
      <c r="TKJ121" s="19"/>
      <c r="TKK121" s="19"/>
      <c r="TKL121" s="19"/>
      <c r="TKM121" s="19"/>
      <c r="TKN121" s="19"/>
      <c r="TKO121" s="19"/>
      <c r="TKP121" s="197"/>
      <c r="TKQ121" s="196"/>
      <c r="TKR121" s="196"/>
      <c r="TKS121" s="195"/>
      <c r="TKT121" s="196"/>
      <c r="TKU121" s="195"/>
      <c r="TKV121" s="195"/>
      <c r="TKW121" s="195"/>
      <c r="TKX121" s="18"/>
      <c r="TKY121" s="19"/>
      <c r="TKZ121" s="19"/>
      <c r="TLA121" s="19"/>
      <c r="TLB121" s="19"/>
      <c r="TLC121" s="19"/>
      <c r="TLD121" s="19"/>
      <c r="TLE121" s="19"/>
      <c r="TLF121" s="197"/>
      <c r="TLG121" s="196"/>
      <c r="TLH121" s="196"/>
      <c r="TLI121" s="195"/>
      <c r="TLJ121" s="196"/>
      <c r="TLK121" s="195"/>
      <c r="TLL121" s="195"/>
      <c r="TLM121" s="195"/>
      <c r="TLN121" s="18"/>
      <c r="TLO121" s="19"/>
      <c r="TLP121" s="19"/>
      <c r="TLQ121" s="19"/>
      <c r="TLR121" s="19"/>
      <c r="TLS121" s="19"/>
      <c r="TLT121" s="19"/>
      <c r="TLU121" s="19"/>
      <c r="TLV121" s="197"/>
      <c r="TLW121" s="196"/>
      <c r="TLX121" s="196"/>
      <c r="TLY121" s="195"/>
      <c r="TLZ121" s="196"/>
      <c r="TMA121" s="195"/>
      <c r="TMB121" s="195"/>
      <c r="TMC121" s="195"/>
      <c r="TMD121" s="18"/>
      <c r="TME121" s="19"/>
      <c r="TMF121" s="19"/>
      <c r="TMG121" s="19"/>
      <c r="TMH121" s="19"/>
      <c r="TMI121" s="19"/>
      <c r="TMJ121" s="19"/>
      <c r="TMK121" s="19"/>
      <c r="TML121" s="197"/>
      <c r="TMM121" s="196"/>
      <c r="TMN121" s="196"/>
      <c r="TMO121" s="195"/>
      <c r="TMP121" s="196"/>
      <c r="TMQ121" s="195"/>
      <c r="TMR121" s="195"/>
      <c r="TMS121" s="195"/>
      <c r="TMT121" s="18"/>
      <c r="TMU121" s="19"/>
      <c r="TMV121" s="19"/>
      <c r="TMW121" s="19"/>
      <c r="TMX121" s="19"/>
      <c r="TMY121" s="19"/>
      <c r="TMZ121" s="19"/>
      <c r="TNA121" s="19"/>
      <c r="TNB121" s="197"/>
      <c r="TNC121" s="196"/>
      <c r="TND121" s="196"/>
      <c r="TNE121" s="195"/>
      <c r="TNF121" s="196"/>
      <c r="TNG121" s="195"/>
      <c r="TNH121" s="195"/>
      <c r="TNI121" s="195"/>
      <c r="TNJ121" s="18"/>
      <c r="TNK121" s="19"/>
      <c r="TNL121" s="19"/>
      <c r="TNM121" s="19"/>
      <c r="TNN121" s="19"/>
      <c r="TNO121" s="19"/>
      <c r="TNP121" s="19"/>
      <c r="TNQ121" s="19"/>
      <c r="TNR121" s="197"/>
      <c r="TNS121" s="196"/>
      <c r="TNT121" s="196"/>
      <c r="TNU121" s="195"/>
      <c r="TNV121" s="196"/>
      <c r="TNW121" s="195"/>
      <c r="TNX121" s="195"/>
      <c r="TNY121" s="195"/>
      <c r="TNZ121" s="18"/>
      <c r="TOA121" s="19"/>
      <c r="TOB121" s="19"/>
      <c r="TOC121" s="19"/>
      <c r="TOD121" s="19"/>
      <c r="TOE121" s="19"/>
      <c r="TOF121" s="19"/>
      <c r="TOG121" s="19"/>
      <c r="TOH121" s="197"/>
      <c r="TOI121" s="196"/>
      <c r="TOJ121" s="196"/>
      <c r="TOK121" s="195"/>
      <c r="TOL121" s="196"/>
      <c r="TOM121" s="195"/>
      <c r="TON121" s="195"/>
      <c r="TOO121" s="195"/>
      <c r="TOP121" s="18"/>
      <c r="TOQ121" s="19"/>
      <c r="TOR121" s="19"/>
      <c r="TOS121" s="19"/>
      <c r="TOT121" s="19"/>
      <c r="TOU121" s="19"/>
      <c r="TOV121" s="19"/>
      <c r="TOW121" s="19"/>
      <c r="TOX121" s="197"/>
      <c r="TOY121" s="196"/>
      <c r="TOZ121" s="196"/>
      <c r="TPA121" s="195"/>
      <c r="TPB121" s="196"/>
      <c r="TPC121" s="195"/>
      <c r="TPD121" s="195"/>
      <c r="TPE121" s="195"/>
      <c r="TPF121" s="18"/>
      <c r="TPG121" s="19"/>
      <c r="TPH121" s="19"/>
      <c r="TPI121" s="19"/>
      <c r="TPJ121" s="19"/>
      <c r="TPK121" s="19"/>
      <c r="TPL121" s="19"/>
      <c r="TPM121" s="19"/>
      <c r="TPN121" s="197"/>
      <c r="TPO121" s="196"/>
      <c r="TPP121" s="196"/>
      <c r="TPQ121" s="195"/>
      <c r="TPR121" s="196"/>
      <c r="TPS121" s="195"/>
      <c r="TPT121" s="195"/>
      <c r="TPU121" s="195"/>
      <c r="TPV121" s="18"/>
      <c r="TPW121" s="19"/>
      <c r="TPX121" s="19"/>
      <c r="TPY121" s="19"/>
      <c r="TPZ121" s="19"/>
      <c r="TQA121" s="19"/>
      <c r="TQB121" s="19"/>
      <c r="TQC121" s="19"/>
      <c r="TQD121" s="197"/>
      <c r="TQE121" s="196"/>
      <c r="TQF121" s="196"/>
      <c r="TQG121" s="195"/>
      <c r="TQH121" s="196"/>
      <c r="TQI121" s="195"/>
      <c r="TQJ121" s="195"/>
      <c r="TQK121" s="195"/>
      <c r="TQL121" s="18"/>
      <c r="TQM121" s="19"/>
      <c r="TQN121" s="19"/>
      <c r="TQO121" s="19"/>
      <c r="TQP121" s="19"/>
      <c r="TQQ121" s="19"/>
      <c r="TQR121" s="19"/>
      <c r="TQS121" s="19"/>
      <c r="TQT121" s="197"/>
      <c r="TQU121" s="196"/>
      <c r="TQV121" s="196"/>
      <c r="TQW121" s="195"/>
      <c r="TQX121" s="196"/>
      <c r="TQY121" s="195"/>
      <c r="TQZ121" s="195"/>
      <c r="TRA121" s="195"/>
      <c r="TRB121" s="18"/>
      <c r="TRC121" s="19"/>
      <c r="TRD121" s="19"/>
      <c r="TRE121" s="19"/>
      <c r="TRF121" s="19"/>
      <c r="TRG121" s="19"/>
      <c r="TRH121" s="19"/>
      <c r="TRI121" s="19"/>
      <c r="TRJ121" s="197"/>
      <c r="TRK121" s="196"/>
      <c r="TRL121" s="196"/>
      <c r="TRM121" s="195"/>
      <c r="TRN121" s="196"/>
      <c r="TRO121" s="195"/>
      <c r="TRP121" s="195"/>
      <c r="TRQ121" s="195"/>
      <c r="TRR121" s="18"/>
      <c r="TRS121" s="19"/>
      <c r="TRT121" s="19"/>
      <c r="TRU121" s="19"/>
      <c r="TRV121" s="19"/>
      <c r="TRW121" s="19"/>
      <c r="TRX121" s="19"/>
      <c r="TRY121" s="19"/>
      <c r="TRZ121" s="197"/>
      <c r="TSA121" s="196"/>
      <c r="TSB121" s="196"/>
      <c r="TSC121" s="195"/>
      <c r="TSD121" s="196"/>
      <c r="TSE121" s="195"/>
      <c r="TSF121" s="195"/>
      <c r="TSG121" s="195"/>
      <c r="TSH121" s="18"/>
      <c r="TSI121" s="19"/>
      <c r="TSJ121" s="19"/>
      <c r="TSK121" s="19"/>
      <c r="TSL121" s="19"/>
      <c r="TSM121" s="19"/>
      <c r="TSN121" s="19"/>
      <c r="TSO121" s="19"/>
      <c r="TSP121" s="197"/>
      <c r="TSQ121" s="196"/>
      <c r="TSR121" s="196"/>
      <c r="TSS121" s="195"/>
      <c r="TST121" s="196"/>
      <c r="TSU121" s="195"/>
      <c r="TSV121" s="195"/>
      <c r="TSW121" s="195"/>
      <c r="TSX121" s="18"/>
      <c r="TSY121" s="19"/>
      <c r="TSZ121" s="19"/>
      <c r="TTA121" s="19"/>
      <c r="TTB121" s="19"/>
      <c r="TTC121" s="19"/>
      <c r="TTD121" s="19"/>
      <c r="TTE121" s="19"/>
      <c r="TTF121" s="197"/>
      <c r="TTG121" s="196"/>
      <c r="TTH121" s="196"/>
      <c r="TTI121" s="195"/>
      <c r="TTJ121" s="196"/>
      <c r="TTK121" s="195"/>
      <c r="TTL121" s="195"/>
      <c r="TTM121" s="195"/>
      <c r="TTN121" s="18"/>
      <c r="TTO121" s="19"/>
      <c r="TTP121" s="19"/>
      <c r="TTQ121" s="19"/>
      <c r="TTR121" s="19"/>
      <c r="TTS121" s="19"/>
      <c r="TTT121" s="19"/>
      <c r="TTU121" s="19"/>
      <c r="TTV121" s="197"/>
      <c r="TTW121" s="196"/>
      <c r="TTX121" s="196"/>
      <c r="TTY121" s="195"/>
      <c r="TTZ121" s="196"/>
      <c r="TUA121" s="195"/>
      <c r="TUB121" s="195"/>
      <c r="TUC121" s="195"/>
      <c r="TUD121" s="18"/>
      <c r="TUE121" s="19"/>
      <c r="TUF121" s="19"/>
      <c r="TUG121" s="19"/>
      <c r="TUH121" s="19"/>
      <c r="TUI121" s="19"/>
      <c r="TUJ121" s="19"/>
      <c r="TUK121" s="19"/>
      <c r="TUL121" s="197"/>
      <c r="TUM121" s="196"/>
      <c r="TUN121" s="196"/>
      <c r="TUO121" s="195"/>
      <c r="TUP121" s="196"/>
      <c r="TUQ121" s="195"/>
      <c r="TUR121" s="195"/>
      <c r="TUS121" s="195"/>
      <c r="TUT121" s="18"/>
      <c r="TUU121" s="19"/>
      <c r="TUV121" s="19"/>
      <c r="TUW121" s="19"/>
      <c r="TUX121" s="19"/>
      <c r="TUY121" s="19"/>
      <c r="TUZ121" s="19"/>
      <c r="TVA121" s="19"/>
      <c r="TVB121" s="197"/>
      <c r="TVC121" s="196"/>
      <c r="TVD121" s="196"/>
      <c r="TVE121" s="195"/>
      <c r="TVF121" s="196"/>
      <c r="TVG121" s="195"/>
      <c r="TVH121" s="195"/>
      <c r="TVI121" s="195"/>
      <c r="TVJ121" s="18"/>
      <c r="TVK121" s="19"/>
      <c r="TVL121" s="19"/>
      <c r="TVM121" s="19"/>
      <c r="TVN121" s="19"/>
      <c r="TVO121" s="19"/>
      <c r="TVP121" s="19"/>
      <c r="TVQ121" s="19"/>
      <c r="TVR121" s="197"/>
      <c r="TVS121" s="196"/>
      <c r="TVT121" s="196"/>
      <c r="TVU121" s="195"/>
      <c r="TVV121" s="196"/>
      <c r="TVW121" s="195"/>
      <c r="TVX121" s="195"/>
      <c r="TVY121" s="195"/>
      <c r="TVZ121" s="18"/>
      <c r="TWA121" s="19"/>
      <c r="TWB121" s="19"/>
      <c r="TWC121" s="19"/>
      <c r="TWD121" s="19"/>
      <c r="TWE121" s="19"/>
      <c r="TWF121" s="19"/>
      <c r="TWG121" s="19"/>
      <c r="TWH121" s="197"/>
      <c r="TWI121" s="196"/>
      <c r="TWJ121" s="196"/>
      <c r="TWK121" s="195"/>
      <c r="TWL121" s="196"/>
      <c r="TWM121" s="195"/>
      <c r="TWN121" s="195"/>
      <c r="TWO121" s="195"/>
      <c r="TWP121" s="18"/>
      <c r="TWQ121" s="19"/>
      <c r="TWR121" s="19"/>
      <c r="TWS121" s="19"/>
      <c r="TWT121" s="19"/>
      <c r="TWU121" s="19"/>
      <c r="TWV121" s="19"/>
      <c r="TWW121" s="19"/>
      <c r="TWX121" s="197"/>
      <c r="TWY121" s="196"/>
      <c r="TWZ121" s="196"/>
      <c r="TXA121" s="195"/>
      <c r="TXB121" s="196"/>
      <c r="TXC121" s="195"/>
      <c r="TXD121" s="195"/>
      <c r="TXE121" s="195"/>
      <c r="TXF121" s="18"/>
      <c r="TXG121" s="19"/>
      <c r="TXH121" s="19"/>
      <c r="TXI121" s="19"/>
      <c r="TXJ121" s="19"/>
      <c r="TXK121" s="19"/>
      <c r="TXL121" s="19"/>
      <c r="TXM121" s="19"/>
      <c r="TXN121" s="197"/>
      <c r="TXO121" s="196"/>
      <c r="TXP121" s="196"/>
      <c r="TXQ121" s="195"/>
      <c r="TXR121" s="196"/>
      <c r="TXS121" s="195"/>
      <c r="TXT121" s="195"/>
      <c r="TXU121" s="195"/>
      <c r="TXV121" s="18"/>
      <c r="TXW121" s="19"/>
      <c r="TXX121" s="19"/>
      <c r="TXY121" s="19"/>
      <c r="TXZ121" s="19"/>
      <c r="TYA121" s="19"/>
      <c r="TYB121" s="19"/>
      <c r="TYC121" s="19"/>
      <c r="TYD121" s="197"/>
      <c r="TYE121" s="196"/>
      <c r="TYF121" s="196"/>
      <c r="TYG121" s="195"/>
      <c r="TYH121" s="196"/>
      <c r="TYI121" s="195"/>
      <c r="TYJ121" s="195"/>
      <c r="TYK121" s="195"/>
      <c r="TYL121" s="18"/>
      <c r="TYM121" s="19"/>
      <c r="TYN121" s="19"/>
      <c r="TYO121" s="19"/>
      <c r="TYP121" s="19"/>
      <c r="TYQ121" s="19"/>
      <c r="TYR121" s="19"/>
      <c r="TYS121" s="19"/>
      <c r="TYT121" s="197"/>
      <c r="TYU121" s="196"/>
      <c r="TYV121" s="196"/>
      <c r="TYW121" s="195"/>
      <c r="TYX121" s="196"/>
      <c r="TYY121" s="195"/>
      <c r="TYZ121" s="195"/>
      <c r="TZA121" s="195"/>
      <c r="TZB121" s="18"/>
      <c r="TZC121" s="19"/>
      <c r="TZD121" s="19"/>
      <c r="TZE121" s="19"/>
      <c r="TZF121" s="19"/>
      <c r="TZG121" s="19"/>
      <c r="TZH121" s="19"/>
      <c r="TZI121" s="19"/>
      <c r="TZJ121" s="197"/>
      <c r="TZK121" s="196"/>
      <c r="TZL121" s="196"/>
      <c r="TZM121" s="195"/>
      <c r="TZN121" s="196"/>
      <c r="TZO121" s="195"/>
      <c r="TZP121" s="195"/>
      <c r="TZQ121" s="195"/>
      <c r="TZR121" s="18"/>
      <c r="TZS121" s="19"/>
      <c r="TZT121" s="19"/>
      <c r="TZU121" s="19"/>
      <c r="TZV121" s="19"/>
      <c r="TZW121" s="19"/>
      <c r="TZX121" s="19"/>
      <c r="TZY121" s="19"/>
      <c r="TZZ121" s="197"/>
      <c r="UAA121" s="196"/>
      <c r="UAB121" s="196"/>
      <c r="UAC121" s="195"/>
      <c r="UAD121" s="196"/>
      <c r="UAE121" s="195"/>
      <c r="UAF121" s="195"/>
      <c r="UAG121" s="195"/>
      <c r="UAH121" s="18"/>
      <c r="UAI121" s="19"/>
      <c r="UAJ121" s="19"/>
      <c r="UAK121" s="19"/>
      <c r="UAL121" s="19"/>
      <c r="UAM121" s="19"/>
      <c r="UAN121" s="19"/>
      <c r="UAO121" s="19"/>
      <c r="UAP121" s="197"/>
      <c r="UAQ121" s="196"/>
      <c r="UAR121" s="196"/>
      <c r="UAS121" s="195"/>
      <c r="UAT121" s="196"/>
      <c r="UAU121" s="195"/>
      <c r="UAV121" s="195"/>
      <c r="UAW121" s="195"/>
      <c r="UAX121" s="18"/>
      <c r="UAY121" s="19"/>
      <c r="UAZ121" s="19"/>
      <c r="UBA121" s="19"/>
      <c r="UBB121" s="19"/>
      <c r="UBC121" s="19"/>
      <c r="UBD121" s="19"/>
      <c r="UBE121" s="19"/>
      <c r="UBF121" s="197"/>
      <c r="UBG121" s="196"/>
      <c r="UBH121" s="196"/>
      <c r="UBI121" s="195"/>
      <c r="UBJ121" s="196"/>
      <c r="UBK121" s="195"/>
      <c r="UBL121" s="195"/>
      <c r="UBM121" s="195"/>
      <c r="UBN121" s="18"/>
      <c r="UBO121" s="19"/>
      <c r="UBP121" s="19"/>
      <c r="UBQ121" s="19"/>
      <c r="UBR121" s="19"/>
      <c r="UBS121" s="19"/>
      <c r="UBT121" s="19"/>
      <c r="UBU121" s="19"/>
      <c r="UBV121" s="197"/>
      <c r="UBW121" s="196"/>
      <c r="UBX121" s="196"/>
      <c r="UBY121" s="195"/>
      <c r="UBZ121" s="196"/>
      <c r="UCA121" s="195"/>
      <c r="UCB121" s="195"/>
      <c r="UCC121" s="195"/>
      <c r="UCD121" s="18"/>
      <c r="UCE121" s="19"/>
      <c r="UCF121" s="19"/>
      <c r="UCG121" s="19"/>
      <c r="UCH121" s="19"/>
      <c r="UCI121" s="19"/>
      <c r="UCJ121" s="19"/>
      <c r="UCK121" s="19"/>
      <c r="UCL121" s="197"/>
      <c r="UCM121" s="196"/>
      <c r="UCN121" s="196"/>
      <c r="UCO121" s="195"/>
      <c r="UCP121" s="196"/>
      <c r="UCQ121" s="195"/>
      <c r="UCR121" s="195"/>
      <c r="UCS121" s="195"/>
      <c r="UCT121" s="18"/>
      <c r="UCU121" s="19"/>
      <c r="UCV121" s="19"/>
      <c r="UCW121" s="19"/>
      <c r="UCX121" s="19"/>
      <c r="UCY121" s="19"/>
      <c r="UCZ121" s="19"/>
      <c r="UDA121" s="19"/>
      <c r="UDB121" s="197"/>
      <c r="UDC121" s="196"/>
      <c r="UDD121" s="196"/>
      <c r="UDE121" s="195"/>
      <c r="UDF121" s="196"/>
      <c r="UDG121" s="195"/>
      <c r="UDH121" s="195"/>
      <c r="UDI121" s="195"/>
      <c r="UDJ121" s="18"/>
      <c r="UDK121" s="19"/>
      <c r="UDL121" s="19"/>
      <c r="UDM121" s="19"/>
      <c r="UDN121" s="19"/>
      <c r="UDO121" s="19"/>
      <c r="UDP121" s="19"/>
      <c r="UDQ121" s="19"/>
      <c r="UDR121" s="197"/>
      <c r="UDS121" s="196"/>
      <c r="UDT121" s="196"/>
      <c r="UDU121" s="195"/>
      <c r="UDV121" s="196"/>
      <c r="UDW121" s="195"/>
      <c r="UDX121" s="195"/>
      <c r="UDY121" s="195"/>
      <c r="UDZ121" s="18"/>
      <c r="UEA121" s="19"/>
      <c r="UEB121" s="19"/>
      <c r="UEC121" s="19"/>
      <c r="UED121" s="19"/>
      <c r="UEE121" s="19"/>
      <c r="UEF121" s="19"/>
      <c r="UEG121" s="19"/>
      <c r="UEH121" s="197"/>
      <c r="UEI121" s="196"/>
      <c r="UEJ121" s="196"/>
      <c r="UEK121" s="195"/>
      <c r="UEL121" s="196"/>
      <c r="UEM121" s="195"/>
      <c r="UEN121" s="195"/>
      <c r="UEO121" s="195"/>
      <c r="UEP121" s="18"/>
      <c r="UEQ121" s="19"/>
      <c r="UER121" s="19"/>
      <c r="UES121" s="19"/>
      <c r="UET121" s="19"/>
      <c r="UEU121" s="19"/>
      <c r="UEV121" s="19"/>
      <c r="UEW121" s="19"/>
      <c r="UEX121" s="197"/>
      <c r="UEY121" s="196"/>
      <c r="UEZ121" s="196"/>
      <c r="UFA121" s="195"/>
      <c r="UFB121" s="196"/>
      <c r="UFC121" s="195"/>
      <c r="UFD121" s="195"/>
      <c r="UFE121" s="195"/>
      <c r="UFF121" s="18"/>
      <c r="UFG121" s="19"/>
      <c r="UFH121" s="19"/>
      <c r="UFI121" s="19"/>
      <c r="UFJ121" s="19"/>
      <c r="UFK121" s="19"/>
      <c r="UFL121" s="19"/>
      <c r="UFM121" s="19"/>
      <c r="UFN121" s="197"/>
      <c r="UFO121" s="196"/>
      <c r="UFP121" s="196"/>
      <c r="UFQ121" s="195"/>
      <c r="UFR121" s="196"/>
      <c r="UFS121" s="195"/>
      <c r="UFT121" s="195"/>
      <c r="UFU121" s="195"/>
      <c r="UFV121" s="18"/>
      <c r="UFW121" s="19"/>
      <c r="UFX121" s="19"/>
      <c r="UFY121" s="19"/>
      <c r="UFZ121" s="19"/>
      <c r="UGA121" s="19"/>
      <c r="UGB121" s="19"/>
      <c r="UGC121" s="19"/>
      <c r="UGD121" s="197"/>
      <c r="UGE121" s="196"/>
      <c r="UGF121" s="196"/>
      <c r="UGG121" s="195"/>
      <c r="UGH121" s="196"/>
      <c r="UGI121" s="195"/>
      <c r="UGJ121" s="195"/>
      <c r="UGK121" s="195"/>
      <c r="UGL121" s="18"/>
      <c r="UGM121" s="19"/>
      <c r="UGN121" s="19"/>
      <c r="UGO121" s="19"/>
      <c r="UGP121" s="19"/>
      <c r="UGQ121" s="19"/>
      <c r="UGR121" s="19"/>
      <c r="UGS121" s="19"/>
      <c r="UGT121" s="197"/>
      <c r="UGU121" s="196"/>
      <c r="UGV121" s="196"/>
      <c r="UGW121" s="195"/>
      <c r="UGX121" s="196"/>
      <c r="UGY121" s="195"/>
      <c r="UGZ121" s="195"/>
      <c r="UHA121" s="195"/>
      <c r="UHB121" s="18"/>
      <c r="UHC121" s="19"/>
      <c r="UHD121" s="19"/>
      <c r="UHE121" s="19"/>
      <c r="UHF121" s="19"/>
      <c r="UHG121" s="19"/>
      <c r="UHH121" s="19"/>
      <c r="UHI121" s="19"/>
      <c r="UHJ121" s="197"/>
      <c r="UHK121" s="196"/>
      <c r="UHL121" s="196"/>
      <c r="UHM121" s="195"/>
      <c r="UHN121" s="196"/>
      <c r="UHO121" s="195"/>
      <c r="UHP121" s="195"/>
      <c r="UHQ121" s="195"/>
      <c r="UHR121" s="18"/>
      <c r="UHS121" s="19"/>
      <c r="UHT121" s="19"/>
      <c r="UHU121" s="19"/>
      <c r="UHV121" s="19"/>
      <c r="UHW121" s="19"/>
      <c r="UHX121" s="19"/>
      <c r="UHY121" s="19"/>
      <c r="UHZ121" s="197"/>
      <c r="UIA121" s="196"/>
      <c r="UIB121" s="196"/>
      <c r="UIC121" s="195"/>
      <c r="UID121" s="196"/>
      <c r="UIE121" s="195"/>
      <c r="UIF121" s="195"/>
      <c r="UIG121" s="195"/>
      <c r="UIH121" s="18"/>
      <c r="UII121" s="19"/>
      <c r="UIJ121" s="19"/>
      <c r="UIK121" s="19"/>
      <c r="UIL121" s="19"/>
      <c r="UIM121" s="19"/>
      <c r="UIN121" s="19"/>
      <c r="UIO121" s="19"/>
      <c r="UIP121" s="197"/>
      <c r="UIQ121" s="196"/>
      <c r="UIR121" s="196"/>
      <c r="UIS121" s="195"/>
      <c r="UIT121" s="196"/>
      <c r="UIU121" s="195"/>
      <c r="UIV121" s="195"/>
      <c r="UIW121" s="195"/>
      <c r="UIX121" s="18"/>
      <c r="UIY121" s="19"/>
      <c r="UIZ121" s="19"/>
      <c r="UJA121" s="19"/>
      <c r="UJB121" s="19"/>
      <c r="UJC121" s="19"/>
      <c r="UJD121" s="19"/>
      <c r="UJE121" s="19"/>
      <c r="UJF121" s="197"/>
      <c r="UJG121" s="196"/>
      <c r="UJH121" s="196"/>
      <c r="UJI121" s="195"/>
      <c r="UJJ121" s="196"/>
      <c r="UJK121" s="195"/>
      <c r="UJL121" s="195"/>
      <c r="UJM121" s="195"/>
      <c r="UJN121" s="18"/>
      <c r="UJO121" s="19"/>
      <c r="UJP121" s="19"/>
      <c r="UJQ121" s="19"/>
      <c r="UJR121" s="19"/>
      <c r="UJS121" s="19"/>
      <c r="UJT121" s="19"/>
      <c r="UJU121" s="19"/>
      <c r="UJV121" s="197"/>
      <c r="UJW121" s="196"/>
      <c r="UJX121" s="196"/>
      <c r="UJY121" s="195"/>
      <c r="UJZ121" s="196"/>
      <c r="UKA121" s="195"/>
      <c r="UKB121" s="195"/>
      <c r="UKC121" s="195"/>
      <c r="UKD121" s="18"/>
      <c r="UKE121" s="19"/>
      <c r="UKF121" s="19"/>
      <c r="UKG121" s="19"/>
      <c r="UKH121" s="19"/>
      <c r="UKI121" s="19"/>
      <c r="UKJ121" s="19"/>
      <c r="UKK121" s="19"/>
      <c r="UKL121" s="197"/>
      <c r="UKM121" s="196"/>
      <c r="UKN121" s="196"/>
      <c r="UKO121" s="195"/>
      <c r="UKP121" s="196"/>
      <c r="UKQ121" s="195"/>
      <c r="UKR121" s="195"/>
      <c r="UKS121" s="195"/>
      <c r="UKT121" s="18"/>
      <c r="UKU121" s="19"/>
      <c r="UKV121" s="19"/>
      <c r="UKW121" s="19"/>
      <c r="UKX121" s="19"/>
      <c r="UKY121" s="19"/>
      <c r="UKZ121" s="19"/>
      <c r="ULA121" s="19"/>
      <c r="ULB121" s="197"/>
      <c r="ULC121" s="196"/>
      <c r="ULD121" s="196"/>
      <c r="ULE121" s="195"/>
      <c r="ULF121" s="196"/>
      <c r="ULG121" s="195"/>
      <c r="ULH121" s="195"/>
      <c r="ULI121" s="195"/>
      <c r="ULJ121" s="18"/>
      <c r="ULK121" s="19"/>
      <c r="ULL121" s="19"/>
      <c r="ULM121" s="19"/>
      <c r="ULN121" s="19"/>
      <c r="ULO121" s="19"/>
      <c r="ULP121" s="19"/>
      <c r="ULQ121" s="19"/>
      <c r="ULR121" s="197"/>
      <c r="ULS121" s="196"/>
      <c r="ULT121" s="196"/>
      <c r="ULU121" s="195"/>
      <c r="ULV121" s="196"/>
      <c r="ULW121" s="195"/>
      <c r="ULX121" s="195"/>
      <c r="ULY121" s="195"/>
      <c r="ULZ121" s="18"/>
      <c r="UMA121" s="19"/>
      <c r="UMB121" s="19"/>
      <c r="UMC121" s="19"/>
      <c r="UMD121" s="19"/>
      <c r="UME121" s="19"/>
      <c r="UMF121" s="19"/>
      <c r="UMG121" s="19"/>
      <c r="UMH121" s="197"/>
      <c r="UMI121" s="196"/>
      <c r="UMJ121" s="196"/>
      <c r="UMK121" s="195"/>
      <c r="UML121" s="196"/>
      <c r="UMM121" s="195"/>
      <c r="UMN121" s="195"/>
      <c r="UMO121" s="195"/>
      <c r="UMP121" s="18"/>
      <c r="UMQ121" s="19"/>
      <c r="UMR121" s="19"/>
      <c r="UMS121" s="19"/>
      <c r="UMT121" s="19"/>
      <c r="UMU121" s="19"/>
      <c r="UMV121" s="19"/>
      <c r="UMW121" s="19"/>
      <c r="UMX121" s="197"/>
      <c r="UMY121" s="196"/>
      <c r="UMZ121" s="196"/>
      <c r="UNA121" s="195"/>
      <c r="UNB121" s="196"/>
      <c r="UNC121" s="195"/>
      <c r="UND121" s="195"/>
      <c r="UNE121" s="195"/>
      <c r="UNF121" s="18"/>
      <c r="UNG121" s="19"/>
      <c r="UNH121" s="19"/>
      <c r="UNI121" s="19"/>
      <c r="UNJ121" s="19"/>
      <c r="UNK121" s="19"/>
      <c r="UNL121" s="19"/>
      <c r="UNM121" s="19"/>
      <c r="UNN121" s="197"/>
      <c r="UNO121" s="196"/>
      <c r="UNP121" s="196"/>
      <c r="UNQ121" s="195"/>
      <c r="UNR121" s="196"/>
      <c r="UNS121" s="195"/>
      <c r="UNT121" s="195"/>
      <c r="UNU121" s="195"/>
      <c r="UNV121" s="18"/>
      <c r="UNW121" s="19"/>
      <c r="UNX121" s="19"/>
      <c r="UNY121" s="19"/>
      <c r="UNZ121" s="19"/>
      <c r="UOA121" s="19"/>
      <c r="UOB121" s="19"/>
      <c r="UOC121" s="19"/>
      <c r="UOD121" s="197"/>
      <c r="UOE121" s="196"/>
      <c r="UOF121" s="196"/>
      <c r="UOG121" s="195"/>
      <c r="UOH121" s="196"/>
      <c r="UOI121" s="195"/>
      <c r="UOJ121" s="195"/>
      <c r="UOK121" s="195"/>
      <c r="UOL121" s="18"/>
      <c r="UOM121" s="19"/>
      <c r="UON121" s="19"/>
      <c r="UOO121" s="19"/>
      <c r="UOP121" s="19"/>
      <c r="UOQ121" s="19"/>
      <c r="UOR121" s="19"/>
      <c r="UOS121" s="19"/>
      <c r="UOT121" s="197"/>
      <c r="UOU121" s="196"/>
      <c r="UOV121" s="196"/>
      <c r="UOW121" s="195"/>
      <c r="UOX121" s="196"/>
      <c r="UOY121" s="195"/>
      <c r="UOZ121" s="195"/>
      <c r="UPA121" s="195"/>
      <c r="UPB121" s="18"/>
      <c r="UPC121" s="19"/>
      <c r="UPD121" s="19"/>
      <c r="UPE121" s="19"/>
      <c r="UPF121" s="19"/>
      <c r="UPG121" s="19"/>
      <c r="UPH121" s="19"/>
      <c r="UPI121" s="19"/>
      <c r="UPJ121" s="197"/>
      <c r="UPK121" s="196"/>
      <c r="UPL121" s="196"/>
      <c r="UPM121" s="195"/>
      <c r="UPN121" s="196"/>
      <c r="UPO121" s="195"/>
      <c r="UPP121" s="195"/>
      <c r="UPQ121" s="195"/>
      <c r="UPR121" s="18"/>
      <c r="UPS121" s="19"/>
      <c r="UPT121" s="19"/>
      <c r="UPU121" s="19"/>
      <c r="UPV121" s="19"/>
      <c r="UPW121" s="19"/>
      <c r="UPX121" s="19"/>
      <c r="UPY121" s="19"/>
      <c r="UPZ121" s="197"/>
      <c r="UQA121" s="196"/>
      <c r="UQB121" s="196"/>
      <c r="UQC121" s="195"/>
      <c r="UQD121" s="196"/>
      <c r="UQE121" s="195"/>
      <c r="UQF121" s="195"/>
      <c r="UQG121" s="195"/>
      <c r="UQH121" s="18"/>
      <c r="UQI121" s="19"/>
      <c r="UQJ121" s="19"/>
      <c r="UQK121" s="19"/>
      <c r="UQL121" s="19"/>
      <c r="UQM121" s="19"/>
      <c r="UQN121" s="19"/>
      <c r="UQO121" s="19"/>
      <c r="UQP121" s="197"/>
      <c r="UQQ121" s="196"/>
      <c r="UQR121" s="196"/>
      <c r="UQS121" s="195"/>
      <c r="UQT121" s="196"/>
      <c r="UQU121" s="195"/>
      <c r="UQV121" s="195"/>
      <c r="UQW121" s="195"/>
      <c r="UQX121" s="18"/>
      <c r="UQY121" s="19"/>
      <c r="UQZ121" s="19"/>
      <c r="URA121" s="19"/>
      <c r="URB121" s="19"/>
      <c r="URC121" s="19"/>
      <c r="URD121" s="19"/>
      <c r="URE121" s="19"/>
      <c r="URF121" s="197"/>
      <c r="URG121" s="196"/>
      <c r="URH121" s="196"/>
      <c r="URI121" s="195"/>
      <c r="URJ121" s="196"/>
      <c r="URK121" s="195"/>
      <c r="URL121" s="195"/>
      <c r="URM121" s="195"/>
      <c r="URN121" s="18"/>
      <c r="URO121" s="19"/>
      <c r="URP121" s="19"/>
      <c r="URQ121" s="19"/>
      <c r="URR121" s="19"/>
      <c r="URS121" s="19"/>
      <c r="URT121" s="19"/>
      <c r="URU121" s="19"/>
      <c r="URV121" s="197"/>
      <c r="URW121" s="196"/>
      <c r="URX121" s="196"/>
      <c r="URY121" s="195"/>
      <c r="URZ121" s="196"/>
      <c r="USA121" s="195"/>
      <c r="USB121" s="195"/>
      <c r="USC121" s="195"/>
      <c r="USD121" s="18"/>
      <c r="USE121" s="19"/>
      <c r="USF121" s="19"/>
      <c r="USG121" s="19"/>
      <c r="USH121" s="19"/>
      <c r="USI121" s="19"/>
      <c r="USJ121" s="19"/>
      <c r="USK121" s="19"/>
      <c r="USL121" s="197"/>
      <c r="USM121" s="196"/>
      <c r="USN121" s="196"/>
      <c r="USO121" s="195"/>
      <c r="USP121" s="196"/>
      <c r="USQ121" s="195"/>
      <c r="USR121" s="195"/>
      <c r="USS121" s="195"/>
      <c r="UST121" s="18"/>
      <c r="USU121" s="19"/>
      <c r="USV121" s="19"/>
      <c r="USW121" s="19"/>
      <c r="USX121" s="19"/>
      <c r="USY121" s="19"/>
      <c r="USZ121" s="19"/>
      <c r="UTA121" s="19"/>
      <c r="UTB121" s="197"/>
      <c r="UTC121" s="196"/>
      <c r="UTD121" s="196"/>
      <c r="UTE121" s="195"/>
      <c r="UTF121" s="196"/>
      <c r="UTG121" s="195"/>
      <c r="UTH121" s="195"/>
      <c r="UTI121" s="195"/>
      <c r="UTJ121" s="18"/>
      <c r="UTK121" s="19"/>
      <c r="UTL121" s="19"/>
      <c r="UTM121" s="19"/>
      <c r="UTN121" s="19"/>
      <c r="UTO121" s="19"/>
      <c r="UTP121" s="19"/>
      <c r="UTQ121" s="19"/>
      <c r="UTR121" s="197"/>
      <c r="UTS121" s="196"/>
      <c r="UTT121" s="196"/>
      <c r="UTU121" s="195"/>
      <c r="UTV121" s="196"/>
      <c r="UTW121" s="195"/>
      <c r="UTX121" s="195"/>
      <c r="UTY121" s="195"/>
      <c r="UTZ121" s="18"/>
      <c r="UUA121" s="19"/>
      <c r="UUB121" s="19"/>
      <c r="UUC121" s="19"/>
      <c r="UUD121" s="19"/>
      <c r="UUE121" s="19"/>
      <c r="UUF121" s="19"/>
      <c r="UUG121" s="19"/>
      <c r="UUH121" s="197"/>
      <c r="UUI121" s="196"/>
      <c r="UUJ121" s="196"/>
      <c r="UUK121" s="195"/>
      <c r="UUL121" s="196"/>
      <c r="UUM121" s="195"/>
      <c r="UUN121" s="195"/>
      <c r="UUO121" s="195"/>
      <c r="UUP121" s="18"/>
      <c r="UUQ121" s="19"/>
      <c r="UUR121" s="19"/>
      <c r="UUS121" s="19"/>
      <c r="UUT121" s="19"/>
      <c r="UUU121" s="19"/>
      <c r="UUV121" s="19"/>
      <c r="UUW121" s="19"/>
      <c r="UUX121" s="197"/>
      <c r="UUY121" s="196"/>
      <c r="UUZ121" s="196"/>
      <c r="UVA121" s="195"/>
      <c r="UVB121" s="196"/>
      <c r="UVC121" s="195"/>
      <c r="UVD121" s="195"/>
      <c r="UVE121" s="195"/>
      <c r="UVF121" s="18"/>
      <c r="UVG121" s="19"/>
      <c r="UVH121" s="19"/>
      <c r="UVI121" s="19"/>
      <c r="UVJ121" s="19"/>
      <c r="UVK121" s="19"/>
      <c r="UVL121" s="19"/>
      <c r="UVM121" s="19"/>
      <c r="UVN121" s="197"/>
      <c r="UVO121" s="196"/>
      <c r="UVP121" s="196"/>
      <c r="UVQ121" s="195"/>
      <c r="UVR121" s="196"/>
      <c r="UVS121" s="195"/>
      <c r="UVT121" s="195"/>
      <c r="UVU121" s="195"/>
      <c r="UVV121" s="18"/>
      <c r="UVW121" s="19"/>
      <c r="UVX121" s="19"/>
      <c r="UVY121" s="19"/>
      <c r="UVZ121" s="19"/>
      <c r="UWA121" s="19"/>
      <c r="UWB121" s="19"/>
      <c r="UWC121" s="19"/>
      <c r="UWD121" s="197"/>
      <c r="UWE121" s="196"/>
      <c r="UWF121" s="196"/>
      <c r="UWG121" s="195"/>
      <c r="UWH121" s="196"/>
      <c r="UWI121" s="195"/>
      <c r="UWJ121" s="195"/>
      <c r="UWK121" s="195"/>
      <c r="UWL121" s="18"/>
      <c r="UWM121" s="19"/>
      <c r="UWN121" s="19"/>
      <c r="UWO121" s="19"/>
      <c r="UWP121" s="19"/>
      <c r="UWQ121" s="19"/>
      <c r="UWR121" s="19"/>
      <c r="UWS121" s="19"/>
      <c r="UWT121" s="197"/>
      <c r="UWU121" s="196"/>
      <c r="UWV121" s="196"/>
      <c r="UWW121" s="195"/>
      <c r="UWX121" s="196"/>
      <c r="UWY121" s="195"/>
      <c r="UWZ121" s="195"/>
      <c r="UXA121" s="195"/>
      <c r="UXB121" s="18"/>
      <c r="UXC121" s="19"/>
      <c r="UXD121" s="19"/>
      <c r="UXE121" s="19"/>
      <c r="UXF121" s="19"/>
      <c r="UXG121" s="19"/>
      <c r="UXH121" s="19"/>
      <c r="UXI121" s="19"/>
      <c r="UXJ121" s="197"/>
      <c r="UXK121" s="196"/>
      <c r="UXL121" s="196"/>
      <c r="UXM121" s="195"/>
      <c r="UXN121" s="196"/>
      <c r="UXO121" s="195"/>
      <c r="UXP121" s="195"/>
      <c r="UXQ121" s="195"/>
      <c r="UXR121" s="18"/>
      <c r="UXS121" s="19"/>
      <c r="UXT121" s="19"/>
      <c r="UXU121" s="19"/>
      <c r="UXV121" s="19"/>
      <c r="UXW121" s="19"/>
      <c r="UXX121" s="19"/>
      <c r="UXY121" s="19"/>
      <c r="UXZ121" s="197"/>
      <c r="UYA121" s="196"/>
      <c r="UYB121" s="196"/>
      <c r="UYC121" s="195"/>
      <c r="UYD121" s="196"/>
      <c r="UYE121" s="195"/>
      <c r="UYF121" s="195"/>
      <c r="UYG121" s="195"/>
      <c r="UYH121" s="18"/>
      <c r="UYI121" s="19"/>
      <c r="UYJ121" s="19"/>
      <c r="UYK121" s="19"/>
      <c r="UYL121" s="19"/>
      <c r="UYM121" s="19"/>
      <c r="UYN121" s="19"/>
      <c r="UYO121" s="19"/>
      <c r="UYP121" s="197"/>
      <c r="UYQ121" s="196"/>
      <c r="UYR121" s="196"/>
      <c r="UYS121" s="195"/>
      <c r="UYT121" s="196"/>
      <c r="UYU121" s="195"/>
      <c r="UYV121" s="195"/>
      <c r="UYW121" s="195"/>
      <c r="UYX121" s="18"/>
      <c r="UYY121" s="19"/>
      <c r="UYZ121" s="19"/>
      <c r="UZA121" s="19"/>
      <c r="UZB121" s="19"/>
      <c r="UZC121" s="19"/>
      <c r="UZD121" s="19"/>
      <c r="UZE121" s="19"/>
      <c r="UZF121" s="197"/>
      <c r="UZG121" s="196"/>
      <c r="UZH121" s="196"/>
      <c r="UZI121" s="195"/>
      <c r="UZJ121" s="196"/>
      <c r="UZK121" s="195"/>
      <c r="UZL121" s="195"/>
      <c r="UZM121" s="195"/>
      <c r="UZN121" s="18"/>
      <c r="UZO121" s="19"/>
      <c r="UZP121" s="19"/>
      <c r="UZQ121" s="19"/>
      <c r="UZR121" s="19"/>
      <c r="UZS121" s="19"/>
      <c r="UZT121" s="19"/>
      <c r="UZU121" s="19"/>
      <c r="UZV121" s="197"/>
      <c r="UZW121" s="196"/>
      <c r="UZX121" s="196"/>
      <c r="UZY121" s="195"/>
      <c r="UZZ121" s="196"/>
      <c r="VAA121" s="195"/>
      <c r="VAB121" s="195"/>
      <c r="VAC121" s="195"/>
      <c r="VAD121" s="18"/>
      <c r="VAE121" s="19"/>
      <c r="VAF121" s="19"/>
      <c r="VAG121" s="19"/>
      <c r="VAH121" s="19"/>
      <c r="VAI121" s="19"/>
      <c r="VAJ121" s="19"/>
      <c r="VAK121" s="19"/>
      <c r="VAL121" s="197"/>
      <c r="VAM121" s="196"/>
      <c r="VAN121" s="196"/>
      <c r="VAO121" s="195"/>
      <c r="VAP121" s="196"/>
      <c r="VAQ121" s="195"/>
      <c r="VAR121" s="195"/>
      <c r="VAS121" s="195"/>
      <c r="VAT121" s="18"/>
      <c r="VAU121" s="19"/>
      <c r="VAV121" s="19"/>
      <c r="VAW121" s="19"/>
      <c r="VAX121" s="19"/>
      <c r="VAY121" s="19"/>
      <c r="VAZ121" s="19"/>
      <c r="VBA121" s="19"/>
      <c r="VBB121" s="197"/>
      <c r="VBC121" s="196"/>
      <c r="VBD121" s="196"/>
      <c r="VBE121" s="195"/>
      <c r="VBF121" s="196"/>
      <c r="VBG121" s="195"/>
      <c r="VBH121" s="195"/>
      <c r="VBI121" s="195"/>
      <c r="VBJ121" s="18"/>
      <c r="VBK121" s="19"/>
      <c r="VBL121" s="19"/>
      <c r="VBM121" s="19"/>
      <c r="VBN121" s="19"/>
      <c r="VBO121" s="19"/>
      <c r="VBP121" s="19"/>
      <c r="VBQ121" s="19"/>
      <c r="VBR121" s="197"/>
      <c r="VBS121" s="196"/>
      <c r="VBT121" s="196"/>
      <c r="VBU121" s="195"/>
      <c r="VBV121" s="196"/>
      <c r="VBW121" s="195"/>
      <c r="VBX121" s="195"/>
      <c r="VBY121" s="195"/>
      <c r="VBZ121" s="18"/>
      <c r="VCA121" s="19"/>
      <c r="VCB121" s="19"/>
      <c r="VCC121" s="19"/>
      <c r="VCD121" s="19"/>
      <c r="VCE121" s="19"/>
      <c r="VCF121" s="19"/>
      <c r="VCG121" s="19"/>
      <c r="VCH121" s="197"/>
      <c r="VCI121" s="196"/>
      <c r="VCJ121" s="196"/>
      <c r="VCK121" s="195"/>
      <c r="VCL121" s="196"/>
      <c r="VCM121" s="195"/>
      <c r="VCN121" s="195"/>
      <c r="VCO121" s="195"/>
      <c r="VCP121" s="18"/>
      <c r="VCQ121" s="19"/>
      <c r="VCR121" s="19"/>
      <c r="VCS121" s="19"/>
      <c r="VCT121" s="19"/>
      <c r="VCU121" s="19"/>
      <c r="VCV121" s="19"/>
      <c r="VCW121" s="19"/>
      <c r="VCX121" s="197"/>
      <c r="VCY121" s="196"/>
      <c r="VCZ121" s="196"/>
      <c r="VDA121" s="195"/>
      <c r="VDB121" s="196"/>
      <c r="VDC121" s="195"/>
      <c r="VDD121" s="195"/>
      <c r="VDE121" s="195"/>
      <c r="VDF121" s="18"/>
      <c r="VDG121" s="19"/>
      <c r="VDH121" s="19"/>
      <c r="VDI121" s="19"/>
      <c r="VDJ121" s="19"/>
      <c r="VDK121" s="19"/>
      <c r="VDL121" s="19"/>
      <c r="VDM121" s="19"/>
      <c r="VDN121" s="197"/>
      <c r="VDO121" s="196"/>
      <c r="VDP121" s="196"/>
      <c r="VDQ121" s="195"/>
      <c r="VDR121" s="196"/>
      <c r="VDS121" s="195"/>
      <c r="VDT121" s="195"/>
      <c r="VDU121" s="195"/>
      <c r="VDV121" s="18"/>
      <c r="VDW121" s="19"/>
      <c r="VDX121" s="19"/>
      <c r="VDY121" s="19"/>
      <c r="VDZ121" s="19"/>
      <c r="VEA121" s="19"/>
      <c r="VEB121" s="19"/>
      <c r="VEC121" s="19"/>
      <c r="VED121" s="197"/>
      <c r="VEE121" s="196"/>
      <c r="VEF121" s="196"/>
      <c r="VEG121" s="195"/>
      <c r="VEH121" s="196"/>
      <c r="VEI121" s="195"/>
      <c r="VEJ121" s="195"/>
      <c r="VEK121" s="195"/>
      <c r="VEL121" s="18"/>
      <c r="VEM121" s="19"/>
      <c r="VEN121" s="19"/>
      <c r="VEO121" s="19"/>
      <c r="VEP121" s="19"/>
      <c r="VEQ121" s="19"/>
      <c r="VER121" s="19"/>
      <c r="VES121" s="19"/>
      <c r="VET121" s="197"/>
      <c r="VEU121" s="196"/>
      <c r="VEV121" s="196"/>
      <c r="VEW121" s="195"/>
      <c r="VEX121" s="196"/>
      <c r="VEY121" s="195"/>
      <c r="VEZ121" s="195"/>
      <c r="VFA121" s="195"/>
      <c r="VFB121" s="18"/>
      <c r="VFC121" s="19"/>
      <c r="VFD121" s="19"/>
      <c r="VFE121" s="19"/>
      <c r="VFF121" s="19"/>
      <c r="VFG121" s="19"/>
      <c r="VFH121" s="19"/>
      <c r="VFI121" s="19"/>
      <c r="VFJ121" s="197"/>
      <c r="VFK121" s="196"/>
      <c r="VFL121" s="196"/>
      <c r="VFM121" s="195"/>
      <c r="VFN121" s="196"/>
      <c r="VFO121" s="195"/>
      <c r="VFP121" s="195"/>
      <c r="VFQ121" s="195"/>
      <c r="VFR121" s="18"/>
      <c r="VFS121" s="19"/>
      <c r="VFT121" s="19"/>
      <c r="VFU121" s="19"/>
      <c r="VFV121" s="19"/>
      <c r="VFW121" s="19"/>
      <c r="VFX121" s="19"/>
      <c r="VFY121" s="19"/>
      <c r="VFZ121" s="197"/>
      <c r="VGA121" s="196"/>
      <c r="VGB121" s="196"/>
      <c r="VGC121" s="195"/>
      <c r="VGD121" s="196"/>
      <c r="VGE121" s="195"/>
      <c r="VGF121" s="195"/>
      <c r="VGG121" s="195"/>
      <c r="VGH121" s="18"/>
      <c r="VGI121" s="19"/>
      <c r="VGJ121" s="19"/>
      <c r="VGK121" s="19"/>
      <c r="VGL121" s="19"/>
      <c r="VGM121" s="19"/>
      <c r="VGN121" s="19"/>
      <c r="VGO121" s="19"/>
      <c r="VGP121" s="197"/>
      <c r="VGQ121" s="196"/>
      <c r="VGR121" s="196"/>
      <c r="VGS121" s="195"/>
      <c r="VGT121" s="196"/>
      <c r="VGU121" s="195"/>
      <c r="VGV121" s="195"/>
      <c r="VGW121" s="195"/>
      <c r="VGX121" s="18"/>
      <c r="VGY121" s="19"/>
      <c r="VGZ121" s="19"/>
      <c r="VHA121" s="19"/>
      <c r="VHB121" s="19"/>
      <c r="VHC121" s="19"/>
      <c r="VHD121" s="19"/>
      <c r="VHE121" s="19"/>
      <c r="VHF121" s="197"/>
      <c r="VHG121" s="196"/>
      <c r="VHH121" s="196"/>
      <c r="VHI121" s="195"/>
      <c r="VHJ121" s="196"/>
      <c r="VHK121" s="195"/>
      <c r="VHL121" s="195"/>
      <c r="VHM121" s="195"/>
      <c r="VHN121" s="18"/>
      <c r="VHO121" s="19"/>
      <c r="VHP121" s="19"/>
      <c r="VHQ121" s="19"/>
      <c r="VHR121" s="19"/>
      <c r="VHS121" s="19"/>
      <c r="VHT121" s="19"/>
      <c r="VHU121" s="19"/>
      <c r="VHV121" s="197"/>
      <c r="VHW121" s="196"/>
      <c r="VHX121" s="196"/>
      <c r="VHY121" s="195"/>
      <c r="VHZ121" s="196"/>
      <c r="VIA121" s="195"/>
      <c r="VIB121" s="195"/>
      <c r="VIC121" s="195"/>
      <c r="VID121" s="18"/>
      <c r="VIE121" s="19"/>
      <c r="VIF121" s="19"/>
      <c r="VIG121" s="19"/>
      <c r="VIH121" s="19"/>
      <c r="VII121" s="19"/>
      <c r="VIJ121" s="19"/>
      <c r="VIK121" s="19"/>
      <c r="VIL121" s="197"/>
      <c r="VIM121" s="196"/>
      <c r="VIN121" s="196"/>
      <c r="VIO121" s="195"/>
      <c r="VIP121" s="196"/>
      <c r="VIQ121" s="195"/>
      <c r="VIR121" s="195"/>
      <c r="VIS121" s="195"/>
      <c r="VIT121" s="18"/>
      <c r="VIU121" s="19"/>
      <c r="VIV121" s="19"/>
      <c r="VIW121" s="19"/>
      <c r="VIX121" s="19"/>
      <c r="VIY121" s="19"/>
      <c r="VIZ121" s="19"/>
      <c r="VJA121" s="19"/>
      <c r="VJB121" s="197"/>
      <c r="VJC121" s="196"/>
      <c r="VJD121" s="196"/>
      <c r="VJE121" s="195"/>
      <c r="VJF121" s="196"/>
      <c r="VJG121" s="195"/>
      <c r="VJH121" s="195"/>
      <c r="VJI121" s="195"/>
      <c r="VJJ121" s="18"/>
      <c r="VJK121" s="19"/>
      <c r="VJL121" s="19"/>
      <c r="VJM121" s="19"/>
      <c r="VJN121" s="19"/>
      <c r="VJO121" s="19"/>
      <c r="VJP121" s="19"/>
      <c r="VJQ121" s="19"/>
      <c r="VJR121" s="197"/>
      <c r="VJS121" s="196"/>
      <c r="VJT121" s="196"/>
      <c r="VJU121" s="195"/>
      <c r="VJV121" s="196"/>
      <c r="VJW121" s="195"/>
      <c r="VJX121" s="195"/>
      <c r="VJY121" s="195"/>
      <c r="VJZ121" s="18"/>
      <c r="VKA121" s="19"/>
      <c r="VKB121" s="19"/>
      <c r="VKC121" s="19"/>
      <c r="VKD121" s="19"/>
      <c r="VKE121" s="19"/>
      <c r="VKF121" s="19"/>
      <c r="VKG121" s="19"/>
      <c r="VKH121" s="197"/>
      <c r="VKI121" s="196"/>
      <c r="VKJ121" s="196"/>
      <c r="VKK121" s="195"/>
      <c r="VKL121" s="196"/>
      <c r="VKM121" s="195"/>
      <c r="VKN121" s="195"/>
      <c r="VKO121" s="195"/>
      <c r="VKP121" s="18"/>
      <c r="VKQ121" s="19"/>
      <c r="VKR121" s="19"/>
      <c r="VKS121" s="19"/>
      <c r="VKT121" s="19"/>
      <c r="VKU121" s="19"/>
      <c r="VKV121" s="19"/>
      <c r="VKW121" s="19"/>
      <c r="VKX121" s="197"/>
      <c r="VKY121" s="196"/>
      <c r="VKZ121" s="196"/>
      <c r="VLA121" s="195"/>
      <c r="VLB121" s="196"/>
      <c r="VLC121" s="195"/>
      <c r="VLD121" s="195"/>
      <c r="VLE121" s="195"/>
      <c r="VLF121" s="18"/>
      <c r="VLG121" s="19"/>
      <c r="VLH121" s="19"/>
      <c r="VLI121" s="19"/>
      <c r="VLJ121" s="19"/>
      <c r="VLK121" s="19"/>
      <c r="VLL121" s="19"/>
      <c r="VLM121" s="19"/>
      <c r="VLN121" s="197"/>
      <c r="VLO121" s="196"/>
      <c r="VLP121" s="196"/>
      <c r="VLQ121" s="195"/>
      <c r="VLR121" s="196"/>
      <c r="VLS121" s="195"/>
      <c r="VLT121" s="195"/>
      <c r="VLU121" s="195"/>
      <c r="VLV121" s="18"/>
      <c r="VLW121" s="19"/>
      <c r="VLX121" s="19"/>
      <c r="VLY121" s="19"/>
      <c r="VLZ121" s="19"/>
      <c r="VMA121" s="19"/>
      <c r="VMB121" s="19"/>
      <c r="VMC121" s="19"/>
      <c r="VMD121" s="197"/>
      <c r="VME121" s="196"/>
      <c r="VMF121" s="196"/>
      <c r="VMG121" s="195"/>
      <c r="VMH121" s="196"/>
      <c r="VMI121" s="195"/>
      <c r="VMJ121" s="195"/>
      <c r="VMK121" s="195"/>
      <c r="VML121" s="18"/>
      <c r="VMM121" s="19"/>
      <c r="VMN121" s="19"/>
      <c r="VMO121" s="19"/>
      <c r="VMP121" s="19"/>
      <c r="VMQ121" s="19"/>
      <c r="VMR121" s="19"/>
      <c r="VMS121" s="19"/>
      <c r="VMT121" s="197"/>
      <c r="VMU121" s="196"/>
      <c r="VMV121" s="196"/>
      <c r="VMW121" s="195"/>
      <c r="VMX121" s="196"/>
      <c r="VMY121" s="195"/>
      <c r="VMZ121" s="195"/>
      <c r="VNA121" s="195"/>
      <c r="VNB121" s="18"/>
      <c r="VNC121" s="19"/>
      <c r="VND121" s="19"/>
      <c r="VNE121" s="19"/>
      <c r="VNF121" s="19"/>
      <c r="VNG121" s="19"/>
      <c r="VNH121" s="19"/>
      <c r="VNI121" s="19"/>
      <c r="VNJ121" s="197"/>
      <c r="VNK121" s="196"/>
      <c r="VNL121" s="196"/>
      <c r="VNM121" s="195"/>
      <c r="VNN121" s="196"/>
      <c r="VNO121" s="195"/>
      <c r="VNP121" s="195"/>
      <c r="VNQ121" s="195"/>
      <c r="VNR121" s="18"/>
      <c r="VNS121" s="19"/>
      <c r="VNT121" s="19"/>
      <c r="VNU121" s="19"/>
      <c r="VNV121" s="19"/>
      <c r="VNW121" s="19"/>
      <c r="VNX121" s="19"/>
      <c r="VNY121" s="19"/>
      <c r="VNZ121" s="197"/>
      <c r="VOA121" s="196"/>
      <c r="VOB121" s="196"/>
      <c r="VOC121" s="195"/>
      <c r="VOD121" s="196"/>
      <c r="VOE121" s="195"/>
      <c r="VOF121" s="195"/>
      <c r="VOG121" s="195"/>
      <c r="VOH121" s="18"/>
      <c r="VOI121" s="19"/>
      <c r="VOJ121" s="19"/>
      <c r="VOK121" s="19"/>
      <c r="VOL121" s="19"/>
      <c r="VOM121" s="19"/>
      <c r="VON121" s="19"/>
      <c r="VOO121" s="19"/>
      <c r="VOP121" s="197"/>
      <c r="VOQ121" s="196"/>
      <c r="VOR121" s="196"/>
      <c r="VOS121" s="195"/>
      <c r="VOT121" s="196"/>
      <c r="VOU121" s="195"/>
      <c r="VOV121" s="195"/>
      <c r="VOW121" s="195"/>
      <c r="VOX121" s="18"/>
      <c r="VOY121" s="19"/>
      <c r="VOZ121" s="19"/>
      <c r="VPA121" s="19"/>
      <c r="VPB121" s="19"/>
      <c r="VPC121" s="19"/>
      <c r="VPD121" s="19"/>
      <c r="VPE121" s="19"/>
      <c r="VPF121" s="197"/>
      <c r="VPG121" s="196"/>
      <c r="VPH121" s="196"/>
      <c r="VPI121" s="195"/>
      <c r="VPJ121" s="196"/>
      <c r="VPK121" s="195"/>
      <c r="VPL121" s="195"/>
      <c r="VPM121" s="195"/>
      <c r="VPN121" s="18"/>
      <c r="VPO121" s="19"/>
      <c r="VPP121" s="19"/>
      <c r="VPQ121" s="19"/>
      <c r="VPR121" s="19"/>
      <c r="VPS121" s="19"/>
      <c r="VPT121" s="19"/>
      <c r="VPU121" s="19"/>
      <c r="VPV121" s="197"/>
      <c r="VPW121" s="196"/>
      <c r="VPX121" s="196"/>
      <c r="VPY121" s="195"/>
      <c r="VPZ121" s="196"/>
      <c r="VQA121" s="195"/>
      <c r="VQB121" s="195"/>
      <c r="VQC121" s="195"/>
      <c r="VQD121" s="18"/>
      <c r="VQE121" s="19"/>
      <c r="VQF121" s="19"/>
      <c r="VQG121" s="19"/>
      <c r="VQH121" s="19"/>
      <c r="VQI121" s="19"/>
      <c r="VQJ121" s="19"/>
      <c r="VQK121" s="19"/>
      <c r="VQL121" s="197"/>
      <c r="VQM121" s="196"/>
      <c r="VQN121" s="196"/>
      <c r="VQO121" s="195"/>
      <c r="VQP121" s="196"/>
      <c r="VQQ121" s="195"/>
      <c r="VQR121" s="195"/>
      <c r="VQS121" s="195"/>
      <c r="VQT121" s="18"/>
      <c r="VQU121" s="19"/>
      <c r="VQV121" s="19"/>
      <c r="VQW121" s="19"/>
      <c r="VQX121" s="19"/>
      <c r="VQY121" s="19"/>
      <c r="VQZ121" s="19"/>
      <c r="VRA121" s="19"/>
      <c r="VRB121" s="197"/>
      <c r="VRC121" s="196"/>
      <c r="VRD121" s="196"/>
      <c r="VRE121" s="195"/>
      <c r="VRF121" s="196"/>
      <c r="VRG121" s="195"/>
      <c r="VRH121" s="195"/>
      <c r="VRI121" s="195"/>
      <c r="VRJ121" s="18"/>
      <c r="VRK121" s="19"/>
      <c r="VRL121" s="19"/>
      <c r="VRM121" s="19"/>
      <c r="VRN121" s="19"/>
      <c r="VRO121" s="19"/>
      <c r="VRP121" s="19"/>
      <c r="VRQ121" s="19"/>
      <c r="VRR121" s="197"/>
      <c r="VRS121" s="196"/>
      <c r="VRT121" s="196"/>
      <c r="VRU121" s="195"/>
      <c r="VRV121" s="196"/>
      <c r="VRW121" s="195"/>
      <c r="VRX121" s="195"/>
      <c r="VRY121" s="195"/>
      <c r="VRZ121" s="18"/>
      <c r="VSA121" s="19"/>
      <c r="VSB121" s="19"/>
      <c r="VSC121" s="19"/>
      <c r="VSD121" s="19"/>
      <c r="VSE121" s="19"/>
      <c r="VSF121" s="19"/>
      <c r="VSG121" s="19"/>
      <c r="VSH121" s="197"/>
      <c r="VSI121" s="196"/>
      <c r="VSJ121" s="196"/>
      <c r="VSK121" s="195"/>
      <c r="VSL121" s="196"/>
      <c r="VSM121" s="195"/>
      <c r="VSN121" s="195"/>
      <c r="VSO121" s="195"/>
      <c r="VSP121" s="18"/>
      <c r="VSQ121" s="19"/>
      <c r="VSR121" s="19"/>
      <c r="VSS121" s="19"/>
      <c r="VST121" s="19"/>
      <c r="VSU121" s="19"/>
      <c r="VSV121" s="19"/>
      <c r="VSW121" s="19"/>
      <c r="VSX121" s="197"/>
      <c r="VSY121" s="196"/>
      <c r="VSZ121" s="196"/>
      <c r="VTA121" s="195"/>
      <c r="VTB121" s="196"/>
      <c r="VTC121" s="195"/>
      <c r="VTD121" s="195"/>
      <c r="VTE121" s="195"/>
      <c r="VTF121" s="18"/>
      <c r="VTG121" s="19"/>
      <c r="VTH121" s="19"/>
      <c r="VTI121" s="19"/>
      <c r="VTJ121" s="19"/>
      <c r="VTK121" s="19"/>
      <c r="VTL121" s="19"/>
      <c r="VTM121" s="19"/>
      <c r="VTN121" s="197"/>
      <c r="VTO121" s="196"/>
      <c r="VTP121" s="196"/>
      <c r="VTQ121" s="195"/>
      <c r="VTR121" s="196"/>
      <c r="VTS121" s="195"/>
      <c r="VTT121" s="195"/>
      <c r="VTU121" s="195"/>
      <c r="VTV121" s="18"/>
      <c r="VTW121" s="19"/>
      <c r="VTX121" s="19"/>
      <c r="VTY121" s="19"/>
      <c r="VTZ121" s="19"/>
      <c r="VUA121" s="19"/>
      <c r="VUB121" s="19"/>
      <c r="VUC121" s="19"/>
      <c r="VUD121" s="197"/>
      <c r="VUE121" s="196"/>
      <c r="VUF121" s="196"/>
      <c r="VUG121" s="195"/>
      <c r="VUH121" s="196"/>
      <c r="VUI121" s="195"/>
      <c r="VUJ121" s="195"/>
      <c r="VUK121" s="195"/>
      <c r="VUL121" s="18"/>
      <c r="VUM121" s="19"/>
      <c r="VUN121" s="19"/>
      <c r="VUO121" s="19"/>
      <c r="VUP121" s="19"/>
      <c r="VUQ121" s="19"/>
      <c r="VUR121" s="19"/>
      <c r="VUS121" s="19"/>
      <c r="VUT121" s="197"/>
      <c r="VUU121" s="196"/>
      <c r="VUV121" s="196"/>
      <c r="VUW121" s="195"/>
      <c r="VUX121" s="196"/>
      <c r="VUY121" s="195"/>
      <c r="VUZ121" s="195"/>
      <c r="VVA121" s="195"/>
      <c r="VVB121" s="18"/>
      <c r="VVC121" s="19"/>
      <c r="VVD121" s="19"/>
      <c r="VVE121" s="19"/>
      <c r="VVF121" s="19"/>
      <c r="VVG121" s="19"/>
      <c r="VVH121" s="19"/>
      <c r="VVI121" s="19"/>
      <c r="VVJ121" s="197"/>
      <c r="VVK121" s="196"/>
      <c r="VVL121" s="196"/>
      <c r="VVM121" s="195"/>
      <c r="VVN121" s="196"/>
      <c r="VVO121" s="195"/>
      <c r="VVP121" s="195"/>
      <c r="VVQ121" s="195"/>
      <c r="VVR121" s="18"/>
      <c r="VVS121" s="19"/>
      <c r="VVT121" s="19"/>
      <c r="VVU121" s="19"/>
      <c r="VVV121" s="19"/>
      <c r="VVW121" s="19"/>
      <c r="VVX121" s="19"/>
      <c r="VVY121" s="19"/>
      <c r="VVZ121" s="197"/>
      <c r="VWA121" s="196"/>
      <c r="VWB121" s="196"/>
      <c r="VWC121" s="195"/>
      <c r="VWD121" s="196"/>
      <c r="VWE121" s="195"/>
      <c r="VWF121" s="195"/>
      <c r="VWG121" s="195"/>
      <c r="VWH121" s="18"/>
      <c r="VWI121" s="19"/>
      <c r="VWJ121" s="19"/>
      <c r="VWK121" s="19"/>
      <c r="VWL121" s="19"/>
      <c r="VWM121" s="19"/>
      <c r="VWN121" s="19"/>
      <c r="VWO121" s="19"/>
      <c r="VWP121" s="197"/>
      <c r="VWQ121" s="196"/>
      <c r="VWR121" s="196"/>
      <c r="VWS121" s="195"/>
      <c r="VWT121" s="196"/>
      <c r="VWU121" s="195"/>
      <c r="VWV121" s="195"/>
      <c r="VWW121" s="195"/>
      <c r="VWX121" s="18"/>
      <c r="VWY121" s="19"/>
      <c r="VWZ121" s="19"/>
      <c r="VXA121" s="19"/>
      <c r="VXB121" s="19"/>
      <c r="VXC121" s="19"/>
      <c r="VXD121" s="19"/>
      <c r="VXE121" s="19"/>
      <c r="VXF121" s="197"/>
      <c r="VXG121" s="196"/>
      <c r="VXH121" s="196"/>
      <c r="VXI121" s="195"/>
      <c r="VXJ121" s="196"/>
      <c r="VXK121" s="195"/>
      <c r="VXL121" s="195"/>
      <c r="VXM121" s="195"/>
      <c r="VXN121" s="18"/>
      <c r="VXO121" s="19"/>
      <c r="VXP121" s="19"/>
      <c r="VXQ121" s="19"/>
      <c r="VXR121" s="19"/>
      <c r="VXS121" s="19"/>
      <c r="VXT121" s="19"/>
      <c r="VXU121" s="19"/>
      <c r="VXV121" s="197"/>
      <c r="VXW121" s="196"/>
      <c r="VXX121" s="196"/>
      <c r="VXY121" s="195"/>
      <c r="VXZ121" s="196"/>
      <c r="VYA121" s="195"/>
      <c r="VYB121" s="195"/>
      <c r="VYC121" s="195"/>
      <c r="VYD121" s="18"/>
      <c r="VYE121" s="19"/>
      <c r="VYF121" s="19"/>
      <c r="VYG121" s="19"/>
      <c r="VYH121" s="19"/>
      <c r="VYI121" s="19"/>
      <c r="VYJ121" s="19"/>
      <c r="VYK121" s="19"/>
      <c r="VYL121" s="197"/>
      <c r="VYM121" s="196"/>
      <c r="VYN121" s="196"/>
      <c r="VYO121" s="195"/>
      <c r="VYP121" s="196"/>
      <c r="VYQ121" s="195"/>
      <c r="VYR121" s="195"/>
      <c r="VYS121" s="195"/>
      <c r="VYT121" s="18"/>
      <c r="VYU121" s="19"/>
      <c r="VYV121" s="19"/>
      <c r="VYW121" s="19"/>
      <c r="VYX121" s="19"/>
      <c r="VYY121" s="19"/>
      <c r="VYZ121" s="19"/>
      <c r="VZA121" s="19"/>
      <c r="VZB121" s="197"/>
      <c r="VZC121" s="196"/>
      <c r="VZD121" s="196"/>
      <c r="VZE121" s="195"/>
      <c r="VZF121" s="196"/>
      <c r="VZG121" s="195"/>
      <c r="VZH121" s="195"/>
      <c r="VZI121" s="195"/>
      <c r="VZJ121" s="18"/>
      <c r="VZK121" s="19"/>
      <c r="VZL121" s="19"/>
      <c r="VZM121" s="19"/>
      <c r="VZN121" s="19"/>
      <c r="VZO121" s="19"/>
      <c r="VZP121" s="19"/>
      <c r="VZQ121" s="19"/>
      <c r="VZR121" s="197"/>
      <c r="VZS121" s="196"/>
      <c r="VZT121" s="196"/>
      <c r="VZU121" s="195"/>
      <c r="VZV121" s="196"/>
      <c r="VZW121" s="195"/>
      <c r="VZX121" s="195"/>
      <c r="VZY121" s="195"/>
      <c r="VZZ121" s="18"/>
      <c r="WAA121" s="19"/>
      <c r="WAB121" s="19"/>
      <c r="WAC121" s="19"/>
      <c r="WAD121" s="19"/>
      <c r="WAE121" s="19"/>
      <c r="WAF121" s="19"/>
      <c r="WAG121" s="19"/>
      <c r="WAH121" s="197"/>
      <c r="WAI121" s="196"/>
      <c r="WAJ121" s="196"/>
      <c r="WAK121" s="195"/>
      <c r="WAL121" s="196"/>
      <c r="WAM121" s="195"/>
      <c r="WAN121" s="195"/>
      <c r="WAO121" s="195"/>
      <c r="WAP121" s="18"/>
      <c r="WAQ121" s="19"/>
      <c r="WAR121" s="19"/>
      <c r="WAS121" s="19"/>
      <c r="WAT121" s="19"/>
      <c r="WAU121" s="19"/>
      <c r="WAV121" s="19"/>
      <c r="WAW121" s="19"/>
      <c r="WAX121" s="197"/>
      <c r="WAY121" s="196"/>
      <c r="WAZ121" s="196"/>
      <c r="WBA121" s="195"/>
      <c r="WBB121" s="196"/>
      <c r="WBC121" s="195"/>
      <c r="WBD121" s="195"/>
      <c r="WBE121" s="195"/>
      <c r="WBF121" s="18"/>
      <c r="WBG121" s="19"/>
      <c r="WBH121" s="19"/>
      <c r="WBI121" s="19"/>
      <c r="WBJ121" s="19"/>
      <c r="WBK121" s="19"/>
      <c r="WBL121" s="19"/>
      <c r="WBM121" s="19"/>
      <c r="WBN121" s="197"/>
      <c r="WBO121" s="196"/>
      <c r="WBP121" s="196"/>
      <c r="WBQ121" s="195"/>
      <c r="WBR121" s="196"/>
      <c r="WBS121" s="195"/>
      <c r="WBT121" s="195"/>
      <c r="WBU121" s="195"/>
      <c r="WBV121" s="18"/>
      <c r="WBW121" s="19"/>
      <c r="WBX121" s="19"/>
      <c r="WBY121" s="19"/>
      <c r="WBZ121" s="19"/>
      <c r="WCA121" s="19"/>
      <c r="WCB121" s="19"/>
      <c r="WCC121" s="19"/>
      <c r="WCD121" s="197"/>
      <c r="WCE121" s="196"/>
      <c r="WCF121" s="196"/>
      <c r="WCG121" s="195"/>
      <c r="WCH121" s="196"/>
      <c r="WCI121" s="195"/>
      <c r="WCJ121" s="195"/>
      <c r="WCK121" s="195"/>
      <c r="WCL121" s="18"/>
      <c r="WCM121" s="19"/>
      <c r="WCN121" s="19"/>
      <c r="WCO121" s="19"/>
      <c r="WCP121" s="19"/>
      <c r="WCQ121" s="19"/>
      <c r="WCR121" s="19"/>
      <c r="WCS121" s="19"/>
      <c r="WCT121" s="197"/>
      <c r="WCU121" s="196"/>
      <c r="WCV121" s="196"/>
      <c r="WCW121" s="195"/>
      <c r="WCX121" s="196"/>
      <c r="WCY121" s="195"/>
      <c r="WCZ121" s="195"/>
      <c r="WDA121" s="195"/>
      <c r="WDB121" s="18"/>
      <c r="WDC121" s="19"/>
      <c r="WDD121" s="19"/>
      <c r="WDE121" s="19"/>
      <c r="WDF121" s="19"/>
      <c r="WDG121" s="19"/>
      <c r="WDH121" s="19"/>
      <c r="WDI121" s="19"/>
      <c r="WDJ121" s="197"/>
      <c r="WDK121" s="196"/>
      <c r="WDL121" s="196"/>
      <c r="WDM121" s="195"/>
      <c r="WDN121" s="196"/>
      <c r="WDO121" s="195"/>
      <c r="WDP121" s="195"/>
      <c r="WDQ121" s="195"/>
      <c r="WDR121" s="18"/>
      <c r="WDS121" s="19"/>
      <c r="WDT121" s="19"/>
      <c r="WDU121" s="19"/>
      <c r="WDV121" s="19"/>
      <c r="WDW121" s="19"/>
      <c r="WDX121" s="19"/>
      <c r="WDY121" s="19"/>
      <c r="WDZ121" s="197"/>
      <c r="WEA121" s="196"/>
      <c r="WEB121" s="196"/>
      <c r="WEC121" s="195"/>
      <c r="WED121" s="196"/>
      <c r="WEE121" s="195"/>
      <c r="WEF121" s="195"/>
      <c r="WEG121" s="195"/>
      <c r="WEH121" s="18"/>
      <c r="WEI121" s="19"/>
      <c r="WEJ121" s="19"/>
      <c r="WEK121" s="19"/>
      <c r="WEL121" s="19"/>
      <c r="WEM121" s="19"/>
      <c r="WEN121" s="19"/>
      <c r="WEO121" s="19"/>
      <c r="WEP121" s="197"/>
      <c r="WEQ121" s="196"/>
      <c r="WER121" s="196"/>
      <c r="WES121" s="195"/>
      <c r="WET121" s="196"/>
      <c r="WEU121" s="195"/>
      <c r="WEV121" s="195"/>
      <c r="WEW121" s="195"/>
      <c r="WEX121" s="18"/>
      <c r="WEY121" s="19"/>
      <c r="WEZ121" s="19"/>
      <c r="WFA121" s="19"/>
      <c r="WFB121" s="19"/>
      <c r="WFC121" s="19"/>
      <c r="WFD121" s="19"/>
      <c r="WFE121" s="19"/>
      <c r="WFF121" s="197"/>
      <c r="WFG121" s="196"/>
      <c r="WFH121" s="196"/>
      <c r="WFI121" s="195"/>
      <c r="WFJ121" s="196"/>
      <c r="WFK121" s="195"/>
      <c r="WFL121" s="195"/>
      <c r="WFM121" s="195"/>
      <c r="WFN121" s="18"/>
      <c r="WFO121" s="19"/>
      <c r="WFP121" s="19"/>
      <c r="WFQ121" s="19"/>
      <c r="WFR121" s="19"/>
      <c r="WFS121" s="19"/>
      <c r="WFT121" s="19"/>
      <c r="WFU121" s="19"/>
      <c r="WFV121" s="197"/>
      <c r="WFW121" s="196"/>
      <c r="WFX121" s="196"/>
      <c r="WFY121" s="195"/>
      <c r="WFZ121" s="196"/>
      <c r="WGA121" s="195"/>
      <c r="WGB121" s="195"/>
      <c r="WGC121" s="195"/>
      <c r="WGD121" s="18"/>
      <c r="WGE121" s="19"/>
      <c r="WGF121" s="19"/>
      <c r="WGG121" s="19"/>
      <c r="WGH121" s="19"/>
      <c r="WGI121" s="19"/>
      <c r="WGJ121" s="19"/>
      <c r="WGK121" s="19"/>
      <c r="WGL121" s="197"/>
      <c r="WGM121" s="196"/>
      <c r="WGN121" s="196"/>
      <c r="WGO121" s="195"/>
      <c r="WGP121" s="196"/>
      <c r="WGQ121" s="195"/>
      <c r="WGR121" s="195"/>
      <c r="WGS121" s="195"/>
      <c r="WGT121" s="18"/>
      <c r="WGU121" s="19"/>
      <c r="WGV121" s="19"/>
      <c r="WGW121" s="19"/>
      <c r="WGX121" s="19"/>
      <c r="WGY121" s="19"/>
      <c r="WGZ121" s="19"/>
      <c r="WHA121" s="19"/>
      <c r="WHB121" s="197"/>
      <c r="WHC121" s="196"/>
      <c r="WHD121" s="196"/>
      <c r="WHE121" s="195"/>
      <c r="WHF121" s="196"/>
      <c r="WHG121" s="195"/>
      <c r="WHH121" s="195"/>
      <c r="WHI121" s="195"/>
      <c r="WHJ121" s="18"/>
      <c r="WHK121" s="19"/>
      <c r="WHL121" s="19"/>
      <c r="WHM121" s="19"/>
      <c r="WHN121" s="19"/>
      <c r="WHO121" s="19"/>
      <c r="WHP121" s="19"/>
      <c r="WHQ121" s="19"/>
      <c r="WHR121" s="197"/>
      <c r="WHS121" s="196"/>
      <c r="WHT121" s="196"/>
      <c r="WHU121" s="195"/>
      <c r="WHV121" s="196"/>
      <c r="WHW121" s="195"/>
      <c r="WHX121" s="195"/>
      <c r="WHY121" s="195"/>
      <c r="WHZ121" s="18"/>
      <c r="WIA121" s="19"/>
      <c r="WIB121" s="19"/>
      <c r="WIC121" s="19"/>
      <c r="WID121" s="19"/>
      <c r="WIE121" s="19"/>
      <c r="WIF121" s="19"/>
      <c r="WIG121" s="19"/>
      <c r="WIH121" s="197"/>
      <c r="WII121" s="196"/>
      <c r="WIJ121" s="196"/>
      <c r="WIK121" s="195"/>
      <c r="WIL121" s="196"/>
      <c r="WIM121" s="195"/>
      <c r="WIN121" s="195"/>
      <c r="WIO121" s="195"/>
      <c r="WIP121" s="18"/>
      <c r="WIQ121" s="19"/>
      <c r="WIR121" s="19"/>
      <c r="WIS121" s="19"/>
      <c r="WIT121" s="19"/>
      <c r="WIU121" s="19"/>
      <c r="WIV121" s="19"/>
      <c r="WIW121" s="19"/>
      <c r="WIX121" s="197"/>
      <c r="WIY121" s="196"/>
      <c r="WIZ121" s="196"/>
      <c r="WJA121" s="195"/>
      <c r="WJB121" s="196"/>
      <c r="WJC121" s="195"/>
      <c r="WJD121" s="195"/>
      <c r="WJE121" s="195"/>
      <c r="WJF121" s="18"/>
      <c r="WJG121" s="19"/>
      <c r="WJH121" s="19"/>
      <c r="WJI121" s="19"/>
      <c r="WJJ121" s="19"/>
      <c r="WJK121" s="19"/>
      <c r="WJL121" s="19"/>
      <c r="WJM121" s="19"/>
      <c r="WJN121" s="197"/>
      <c r="WJO121" s="196"/>
      <c r="WJP121" s="196"/>
      <c r="WJQ121" s="195"/>
      <c r="WJR121" s="196"/>
      <c r="WJS121" s="195"/>
      <c r="WJT121" s="195"/>
      <c r="WJU121" s="195"/>
      <c r="WJV121" s="18"/>
      <c r="WJW121" s="19"/>
      <c r="WJX121" s="19"/>
      <c r="WJY121" s="19"/>
      <c r="WJZ121" s="19"/>
      <c r="WKA121" s="19"/>
      <c r="WKB121" s="19"/>
      <c r="WKC121" s="19"/>
      <c r="WKD121" s="197"/>
      <c r="WKE121" s="196"/>
      <c r="WKF121" s="196"/>
      <c r="WKG121" s="195"/>
      <c r="WKH121" s="196"/>
      <c r="WKI121" s="195"/>
      <c r="WKJ121" s="195"/>
      <c r="WKK121" s="195"/>
      <c r="WKL121" s="18"/>
      <c r="WKM121" s="19"/>
      <c r="WKN121" s="19"/>
      <c r="WKO121" s="19"/>
      <c r="WKP121" s="19"/>
      <c r="WKQ121" s="19"/>
      <c r="WKR121" s="19"/>
      <c r="WKS121" s="19"/>
      <c r="WKT121" s="197"/>
      <c r="WKU121" s="196"/>
      <c r="WKV121" s="196"/>
      <c r="WKW121" s="195"/>
      <c r="WKX121" s="196"/>
      <c r="WKY121" s="195"/>
      <c r="WKZ121" s="195"/>
      <c r="WLA121" s="195"/>
      <c r="WLB121" s="18"/>
      <c r="WLC121" s="19"/>
      <c r="WLD121" s="19"/>
      <c r="WLE121" s="19"/>
      <c r="WLF121" s="19"/>
      <c r="WLG121" s="19"/>
      <c r="WLH121" s="19"/>
      <c r="WLI121" s="19"/>
      <c r="WLJ121" s="197"/>
      <c r="WLK121" s="196"/>
      <c r="WLL121" s="196"/>
      <c r="WLM121" s="195"/>
      <c r="WLN121" s="196"/>
      <c r="WLO121" s="195"/>
      <c r="WLP121" s="195"/>
      <c r="WLQ121" s="195"/>
      <c r="WLR121" s="18"/>
      <c r="WLS121" s="19"/>
      <c r="WLT121" s="19"/>
      <c r="WLU121" s="19"/>
      <c r="WLV121" s="19"/>
      <c r="WLW121" s="19"/>
      <c r="WLX121" s="19"/>
      <c r="WLY121" s="19"/>
      <c r="WLZ121" s="197"/>
      <c r="WMA121" s="196"/>
      <c r="WMB121" s="196"/>
      <c r="WMC121" s="195"/>
      <c r="WMD121" s="196"/>
      <c r="WME121" s="195"/>
      <c r="WMF121" s="195"/>
      <c r="WMG121" s="195"/>
      <c r="WMH121" s="18"/>
      <c r="WMI121" s="19"/>
      <c r="WMJ121" s="19"/>
      <c r="WMK121" s="19"/>
      <c r="WML121" s="19"/>
      <c r="WMM121" s="19"/>
      <c r="WMN121" s="19"/>
      <c r="WMO121" s="19"/>
      <c r="WMP121" s="197"/>
      <c r="WMQ121" s="196"/>
      <c r="WMR121" s="196"/>
      <c r="WMS121" s="195"/>
      <c r="WMT121" s="196"/>
      <c r="WMU121" s="195"/>
      <c r="WMV121" s="195"/>
      <c r="WMW121" s="195"/>
      <c r="WMX121" s="18"/>
      <c r="WMY121" s="19"/>
      <c r="WMZ121" s="19"/>
      <c r="WNA121" s="19"/>
      <c r="WNB121" s="19"/>
      <c r="WNC121" s="19"/>
      <c r="WND121" s="19"/>
      <c r="WNE121" s="19"/>
      <c r="WNF121" s="197"/>
      <c r="WNG121" s="196"/>
      <c r="WNH121" s="196"/>
      <c r="WNI121" s="195"/>
      <c r="WNJ121" s="196"/>
      <c r="WNK121" s="195"/>
      <c r="WNL121" s="195"/>
      <c r="WNM121" s="195"/>
      <c r="WNN121" s="18"/>
      <c r="WNO121" s="19"/>
      <c r="WNP121" s="19"/>
      <c r="WNQ121" s="19"/>
      <c r="WNR121" s="19"/>
      <c r="WNS121" s="19"/>
      <c r="WNT121" s="19"/>
      <c r="WNU121" s="19"/>
      <c r="WNV121" s="197"/>
      <c r="WNW121" s="196"/>
      <c r="WNX121" s="196"/>
      <c r="WNY121" s="195"/>
      <c r="WNZ121" s="196"/>
      <c r="WOA121" s="195"/>
      <c r="WOB121" s="195"/>
      <c r="WOC121" s="195"/>
      <c r="WOD121" s="18"/>
      <c r="WOE121" s="19"/>
      <c r="WOF121" s="19"/>
      <c r="WOG121" s="19"/>
      <c r="WOH121" s="19"/>
      <c r="WOI121" s="19"/>
      <c r="WOJ121" s="19"/>
      <c r="WOK121" s="19"/>
      <c r="WOL121" s="197"/>
      <c r="WOM121" s="196"/>
      <c r="WON121" s="196"/>
      <c r="WOO121" s="195"/>
      <c r="WOP121" s="196"/>
      <c r="WOQ121" s="195"/>
      <c r="WOR121" s="195"/>
      <c r="WOS121" s="195"/>
      <c r="WOT121" s="18"/>
      <c r="WOU121" s="19"/>
      <c r="WOV121" s="19"/>
      <c r="WOW121" s="19"/>
      <c r="WOX121" s="19"/>
      <c r="WOY121" s="19"/>
      <c r="WOZ121" s="19"/>
      <c r="WPA121" s="19"/>
      <c r="WPB121" s="197"/>
      <c r="WPC121" s="196"/>
      <c r="WPD121" s="196"/>
      <c r="WPE121" s="195"/>
      <c r="WPF121" s="196"/>
      <c r="WPG121" s="195"/>
      <c r="WPH121" s="195"/>
      <c r="WPI121" s="195"/>
      <c r="WPJ121" s="18"/>
      <c r="WPK121" s="19"/>
      <c r="WPL121" s="19"/>
      <c r="WPM121" s="19"/>
      <c r="WPN121" s="19"/>
      <c r="WPO121" s="19"/>
      <c r="WPP121" s="19"/>
      <c r="WPQ121" s="19"/>
      <c r="WPR121" s="197"/>
      <c r="WPS121" s="196"/>
      <c r="WPT121" s="196"/>
      <c r="WPU121" s="195"/>
      <c r="WPV121" s="196"/>
      <c r="WPW121" s="195"/>
      <c r="WPX121" s="195"/>
      <c r="WPY121" s="195"/>
      <c r="WPZ121" s="18"/>
      <c r="WQA121" s="19"/>
      <c r="WQB121" s="19"/>
      <c r="WQC121" s="19"/>
      <c r="WQD121" s="19"/>
      <c r="WQE121" s="19"/>
      <c r="WQF121" s="19"/>
      <c r="WQG121" s="19"/>
      <c r="WQH121" s="197"/>
      <c r="WQI121" s="196"/>
      <c r="WQJ121" s="196"/>
      <c r="WQK121" s="195"/>
      <c r="WQL121" s="196"/>
      <c r="WQM121" s="195"/>
      <c r="WQN121" s="195"/>
      <c r="WQO121" s="195"/>
      <c r="WQP121" s="18"/>
      <c r="WQQ121" s="19"/>
      <c r="WQR121" s="19"/>
      <c r="WQS121" s="19"/>
      <c r="WQT121" s="19"/>
      <c r="WQU121" s="19"/>
      <c r="WQV121" s="19"/>
      <c r="WQW121" s="19"/>
      <c r="WQX121" s="197"/>
      <c r="WQY121" s="196"/>
      <c r="WQZ121" s="196"/>
      <c r="WRA121" s="195"/>
      <c r="WRB121" s="196"/>
      <c r="WRC121" s="195"/>
      <c r="WRD121" s="195"/>
      <c r="WRE121" s="195"/>
      <c r="WRF121" s="18"/>
      <c r="WRG121" s="19"/>
      <c r="WRH121" s="19"/>
      <c r="WRI121" s="19"/>
      <c r="WRJ121" s="19"/>
      <c r="WRK121" s="19"/>
      <c r="WRL121" s="19"/>
      <c r="WRM121" s="19"/>
      <c r="WRN121" s="197"/>
      <c r="WRO121" s="196"/>
      <c r="WRP121" s="196"/>
      <c r="WRQ121" s="195"/>
      <c r="WRR121" s="196"/>
      <c r="WRS121" s="195"/>
      <c r="WRT121" s="195"/>
      <c r="WRU121" s="195"/>
      <c r="WRV121" s="18"/>
      <c r="WRW121" s="19"/>
      <c r="WRX121" s="19"/>
      <c r="WRY121" s="19"/>
      <c r="WRZ121" s="19"/>
      <c r="WSA121" s="19"/>
      <c r="WSB121" s="19"/>
      <c r="WSC121" s="19"/>
      <c r="WSD121" s="197"/>
      <c r="WSE121" s="196"/>
      <c r="WSF121" s="196"/>
      <c r="WSG121" s="195"/>
      <c r="WSH121" s="196"/>
      <c r="WSI121" s="195"/>
      <c r="WSJ121" s="195"/>
      <c r="WSK121" s="195"/>
      <c r="WSL121" s="18"/>
      <c r="WSM121" s="19"/>
      <c r="WSN121" s="19"/>
      <c r="WSO121" s="19"/>
      <c r="WSP121" s="19"/>
      <c r="WSQ121" s="19"/>
      <c r="WSR121" s="19"/>
      <c r="WSS121" s="19"/>
      <c r="WST121" s="197"/>
      <c r="WSU121" s="196"/>
      <c r="WSV121" s="196"/>
      <c r="WSW121" s="195"/>
      <c r="WSX121" s="196"/>
      <c r="WSY121" s="195"/>
      <c r="WSZ121" s="195"/>
      <c r="WTA121" s="195"/>
      <c r="WTB121" s="18"/>
      <c r="WTC121" s="19"/>
      <c r="WTD121" s="19"/>
      <c r="WTE121" s="19"/>
      <c r="WTF121" s="19"/>
      <c r="WTG121" s="19"/>
      <c r="WTH121" s="19"/>
      <c r="WTI121" s="19"/>
      <c r="WTJ121" s="197"/>
      <c r="WTK121" s="196"/>
      <c r="WTL121" s="196"/>
      <c r="WTM121" s="195"/>
      <c r="WTN121" s="196"/>
      <c r="WTO121" s="195"/>
      <c r="WTP121" s="195"/>
      <c r="WTQ121" s="195"/>
      <c r="WTR121" s="18"/>
      <c r="WTS121" s="19"/>
      <c r="WTT121" s="19"/>
      <c r="WTU121" s="19"/>
      <c r="WTV121" s="19"/>
      <c r="WTW121" s="19"/>
      <c r="WTX121" s="19"/>
      <c r="WTY121" s="19"/>
      <c r="WTZ121" s="197"/>
      <c r="WUA121" s="196"/>
      <c r="WUB121" s="196"/>
      <c r="WUC121" s="195"/>
      <c r="WUD121" s="196"/>
      <c r="WUE121" s="195"/>
      <c r="WUF121" s="195"/>
      <c r="WUG121" s="195"/>
      <c r="WUH121" s="18"/>
      <c r="WUI121" s="19"/>
      <c r="WUJ121" s="19"/>
      <c r="WUK121" s="19"/>
      <c r="WUL121" s="19"/>
      <c r="WUM121" s="19"/>
      <c r="WUN121" s="19"/>
      <c r="WUO121" s="19"/>
      <c r="WUP121" s="197"/>
      <c r="WUQ121" s="196"/>
      <c r="WUR121" s="196"/>
      <c r="WUS121" s="195"/>
      <c r="WUT121" s="196"/>
      <c r="WUU121" s="195"/>
      <c r="WUV121" s="195"/>
      <c r="WUW121" s="195"/>
      <c r="WUX121" s="18"/>
      <c r="WUY121" s="19"/>
      <c r="WUZ121" s="19"/>
      <c r="WVA121" s="19"/>
      <c r="WVB121" s="19"/>
      <c r="WVC121" s="19"/>
      <c r="WVD121" s="19"/>
      <c r="WVE121" s="19"/>
      <c r="WVF121" s="197"/>
      <c r="WVG121" s="196"/>
      <c r="WVH121" s="196"/>
      <c r="WVI121" s="195"/>
      <c r="WVJ121" s="196"/>
      <c r="WVK121" s="195"/>
      <c r="WVL121" s="195"/>
      <c r="WVM121" s="195"/>
      <c r="WVN121" s="18"/>
      <c r="WVO121" s="19"/>
      <c r="WVP121" s="19"/>
      <c r="WVQ121" s="19"/>
      <c r="WVR121" s="19"/>
      <c r="WVS121" s="19"/>
      <c r="WVT121" s="19"/>
      <c r="WVU121" s="19"/>
      <c r="WVV121" s="197"/>
      <c r="WVW121" s="196"/>
      <c r="WVX121" s="196"/>
      <c r="WVY121" s="195"/>
      <c r="WVZ121" s="196"/>
      <c r="WWA121" s="195"/>
      <c r="WWB121" s="195"/>
      <c r="WWC121" s="195"/>
      <c r="WWD121" s="18"/>
      <c r="WWE121" s="19"/>
      <c r="WWF121" s="19"/>
      <c r="WWG121" s="19"/>
      <c r="WWH121" s="19"/>
      <c r="WWI121" s="19"/>
      <c r="WWJ121" s="19"/>
      <c r="WWK121" s="19"/>
      <c r="WWL121" s="197"/>
      <c r="WWM121" s="196"/>
      <c r="WWN121" s="196"/>
      <c r="WWO121" s="195"/>
      <c r="WWP121" s="196"/>
      <c r="WWQ121" s="195"/>
      <c r="WWR121" s="195"/>
      <c r="WWS121" s="195"/>
      <c r="WWT121" s="18"/>
      <c r="WWU121" s="19"/>
      <c r="WWV121" s="19"/>
      <c r="WWW121" s="19"/>
      <c r="WWX121" s="19"/>
      <c r="WWY121" s="19"/>
      <c r="WWZ121" s="19"/>
      <c r="WXA121" s="19"/>
      <c r="WXB121" s="197"/>
      <c r="WXC121" s="196"/>
      <c r="WXD121" s="196"/>
      <c r="WXE121" s="195"/>
      <c r="WXF121" s="196"/>
      <c r="WXG121" s="195"/>
      <c r="WXH121" s="195"/>
      <c r="WXI121" s="195"/>
      <c r="WXJ121" s="18"/>
      <c r="WXK121" s="19"/>
      <c r="WXL121" s="19"/>
      <c r="WXM121" s="19"/>
      <c r="WXN121" s="19"/>
      <c r="WXO121" s="19"/>
      <c r="WXP121" s="19"/>
      <c r="WXQ121" s="19"/>
      <c r="WXR121" s="197"/>
      <c r="WXS121" s="196"/>
      <c r="WXT121" s="196"/>
      <c r="WXU121" s="195"/>
      <c r="WXV121" s="196"/>
      <c r="WXW121" s="195"/>
      <c r="WXX121" s="195"/>
      <c r="WXY121" s="195"/>
      <c r="WXZ121" s="18"/>
      <c r="WYA121" s="19"/>
      <c r="WYB121" s="19"/>
      <c r="WYC121" s="19"/>
      <c r="WYD121" s="19"/>
      <c r="WYE121" s="19"/>
      <c r="WYF121" s="19"/>
      <c r="WYG121" s="19"/>
      <c r="WYH121" s="197"/>
      <c r="WYI121" s="196"/>
      <c r="WYJ121" s="196"/>
      <c r="WYK121" s="195"/>
      <c r="WYL121" s="196"/>
      <c r="WYM121" s="195"/>
      <c r="WYN121" s="195"/>
      <c r="WYO121" s="195"/>
      <c r="WYP121" s="18"/>
      <c r="WYQ121" s="19"/>
      <c r="WYR121" s="19"/>
      <c r="WYS121" s="19"/>
      <c r="WYT121" s="19"/>
      <c r="WYU121" s="19"/>
      <c r="WYV121" s="19"/>
      <c r="WYW121" s="19"/>
      <c r="WYX121" s="197"/>
      <c r="WYY121" s="196"/>
      <c r="WYZ121" s="196"/>
      <c r="WZA121" s="195"/>
      <c r="WZB121" s="196"/>
      <c r="WZC121" s="195"/>
      <c r="WZD121" s="195"/>
      <c r="WZE121" s="195"/>
      <c r="WZF121" s="18"/>
      <c r="WZG121" s="19"/>
      <c r="WZH121" s="19"/>
      <c r="WZI121" s="19"/>
      <c r="WZJ121" s="19"/>
      <c r="WZK121" s="19"/>
      <c r="WZL121" s="19"/>
      <c r="WZM121" s="19"/>
      <c r="WZN121" s="197"/>
      <c r="WZO121" s="196"/>
      <c r="WZP121" s="196"/>
      <c r="WZQ121" s="195"/>
      <c r="WZR121" s="196"/>
      <c r="WZS121" s="195"/>
      <c r="WZT121" s="195"/>
      <c r="WZU121" s="195"/>
      <c r="WZV121" s="18"/>
      <c r="WZW121" s="19"/>
      <c r="WZX121" s="19"/>
      <c r="WZY121" s="19"/>
      <c r="WZZ121" s="19"/>
      <c r="XAA121" s="19"/>
      <c r="XAB121" s="19"/>
      <c r="XAC121" s="19"/>
      <c r="XAD121" s="197"/>
      <c r="XAE121" s="196"/>
      <c r="XAF121" s="196"/>
      <c r="XAG121" s="195"/>
      <c r="XAH121" s="196"/>
      <c r="XAI121" s="195"/>
      <c r="XAJ121" s="195"/>
      <c r="XAK121" s="195"/>
      <c r="XAL121" s="18"/>
      <c r="XAM121" s="19"/>
      <c r="XAN121" s="19"/>
      <c r="XAO121" s="19"/>
      <c r="XAP121" s="19"/>
      <c r="XAQ121" s="19"/>
      <c r="XAR121" s="19"/>
      <c r="XAS121" s="19"/>
      <c r="XAT121" s="197"/>
      <c r="XAU121" s="196"/>
      <c r="XAV121" s="196"/>
      <c r="XAW121" s="195"/>
      <c r="XAX121" s="196"/>
      <c r="XAY121" s="195"/>
      <c r="XAZ121" s="195"/>
      <c r="XBA121" s="195"/>
      <c r="XBB121" s="18"/>
      <c r="XBC121" s="19"/>
      <c r="XBD121" s="19"/>
      <c r="XBE121" s="19"/>
      <c r="XBF121" s="19"/>
      <c r="XBG121" s="19"/>
      <c r="XBH121" s="19"/>
      <c r="XBI121" s="19"/>
      <c r="XBJ121" s="197"/>
      <c r="XBK121" s="196"/>
      <c r="XBL121" s="196"/>
      <c r="XBM121" s="195"/>
      <c r="XBN121" s="196"/>
      <c r="XBO121" s="195"/>
      <c r="XBP121" s="195"/>
      <c r="XBQ121" s="195"/>
      <c r="XBR121" s="18"/>
      <c r="XBS121" s="19"/>
      <c r="XBT121" s="19"/>
      <c r="XBU121" s="19"/>
      <c r="XBV121" s="19"/>
      <c r="XBW121" s="19"/>
      <c r="XBX121" s="19"/>
      <c r="XBY121" s="19"/>
      <c r="XBZ121" s="197"/>
      <c r="XCA121" s="196"/>
      <c r="XCB121" s="196"/>
      <c r="XCC121" s="195"/>
      <c r="XCD121" s="196"/>
      <c r="XCE121" s="195"/>
      <c r="XCF121" s="195"/>
      <c r="XCG121" s="195"/>
      <c r="XCH121" s="18"/>
      <c r="XCI121" s="19"/>
      <c r="XCJ121" s="19"/>
      <c r="XCK121" s="19"/>
      <c r="XCL121" s="19"/>
      <c r="XCM121" s="19"/>
      <c r="XCN121" s="19"/>
      <c r="XCO121" s="19"/>
      <c r="XCP121" s="197"/>
      <c r="XCQ121" s="196"/>
      <c r="XCR121" s="196"/>
      <c r="XCS121" s="195"/>
      <c r="XCT121" s="196"/>
      <c r="XCU121" s="195"/>
      <c r="XCV121" s="195"/>
      <c r="XCW121" s="195"/>
      <c r="XCX121" s="18"/>
      <c r="XCY121" s="19"/>
      <c r="XCZ121" s="19"/>
      <c r="XDA121" s="19"/>
      <c r="XDB121" s="19"/>
      <c r="XDC121" s="19"/>
      <c r="XDD121" s="19"/>
      <c r="XDE121" s="19"/>
      <c r="XDF121" s="197"/>
      <c r="XDG121" s="196"/>
      <c r="XDH121" s="196"/>
      <c r="XDI121" s="195"/>
      <c r="XDJ121" s="196"/>
      <c r="XDK121" s="195"/>
      <c r="XDL121" s="195"/>
      <c r="XDM121" s="195"/>
      <c r="XDN121" s="18"/>
      <c r="XDO121" s="19"/>
      <c r="XDP121" s="19"/>
      <c r="XDQ121" s="19"/>
      <c r="XDR121" s="19"/>
      <c r="XDS121" s="19"/>
      <c r="XDT121" s="19"/>
      <c r="XDU121" s="19"/>
      <c r="XDV121" s="197"/>
      <c r="XDW121" s="196"/>
      <c r="XDX121" s="196"/>
      <c r="XDY121" s="195"/>
      <c r="XDZ121" s="196"/>
      <c r="XEA121" s="195"/>
      <c r="XEB121" s="195"/>
      <c r="XEC121" s="195"/>
      <c r="XED121" s="18"/>
      <c r="XEE121" s="19"/>
      <c r="XEF121" s="19"/>
      <c r="XEG121" s="19"/>
      <c r="XEH121" s="19"/>
      <c r="XEI121" s="19"/>
      <c r="XEJ121" s="19"/>
      <c r="XEK121" s="19"/>
      <c r="XEL121" s="197"/>
      <c r="XEM121" s="196"/>
      <c r="XEN121" s="196"/>
      <c r="XEO121" s="195"/>
      <c r="XEP121" s="196"/>
      <c r="XEQ121" s="195"/>
      <c r="XER121" s="195"/>
      <c r="XES121" s="195"/>
      <c r="XET121" s="18"/>
      <c r="XEU121" s="19"/>
      <c r="XEV121" s="19"/>
      <c r="XEW121" s="19"/>
      <c r="XEX121" s="19"/>
      <c r="XEY121" s="19"/>
      <c r="XEZ121" s="19"/>
      <c r="XFA121" s="19"/>
      <c r="XFB121" s="197"/>
      <c r="XFC121" s="196"/>
    </row>
    <row r="122" spans="1:16383" s="21" customFormat="1" x14ac:dyDescent="0.25">
      <c r="A122" s="41"/>
      <c r="B122" s="42"/>
      <c r="C122" s="41"/>
      <c r="D122" s="42"/>
      <c r="E122" s="42"/>
      <c r="F122" s="42"/>
      <c r="G122" s="43"/>
      <c r="H122" s="44"/>
      <c r="I122" s="44"/>
      <c r="J122" s="44"/>
      <c r="K122" s="44"/>
      <c r="L122" s="44"/>
      <c r="M122" s="44"/>
      <c r="N122" s="44"/>
      <c r="O122" s="45"/>
      <c r="P122" s="41"/>
      <c r="Q122" s="16"/>
      <c r="R122" s="17"/>
      <c r="S122" s="17"/>
      <c r="T122" s="17"/>
      <c r="U122" s="17"/>
      <c r="V122" s="18"/>
      <c r="W122" s="19"/>
      <c r="X122" s="19"/>
      <c r="Y122" s="19"/>
      <c r="Z122" s="19"/>
      <c r="AA122" s="19"/>
      <c r="AB122" s="19"/>
      <c r="AC122" s="19"/>
      <c r="AD122" s="20"/>
      <c r="AE122" s="16"/>
      <c r="AF122" s="16"/>
      <c r="AG122" s="17"/>
      <c r="AH122" s="16"/>
      <c r="AI122" s="17"/>
      <c r="AJ122" s="17"/>
      <c r="AK122" s="17"/>
      <c r="AL122" s="18"/>
      <c r="AM122" s="19"/>
      <c r="AN122" s="19"/>
      <c r="AO122" s="19"/>
      <c r="AP122" s="19"/>
      <c r="AQ122" s="19"/>
      <c r="AR122" s="19"/>
      <c r="AS122" s="19"/>
      <c r="AT122" s="20"/>
      <c r="AU122" s="16"/>
      <c r="AV122" s="16"/>
      <c r="AW122" s="17"/>
      <c r="AX122" s="16"/>
      <c r="AY122" s="17"/>
      <c r="AZ122" s="17"/>
      <c r="BA122" s="17"/>
      <c r="BB122" s="18"/>
      <c r="BC122" s="19"/>
      <c r="BD122" s="19"/>
      <c r="BE122" s="19"/>
      <c r="BF122" s="19"/>
      <c r="BG122" s="19"/>
      <c r="BH122" s="19"/>
      <c r="BI122" s="19"/>
      <c r="BJ122" s="20"/>
      <c r="BK122" s="16"/>
      <c r="BL122" s="16"/>
      <c r="BM122" s="17"/>
      <c r="BN122" s="16"/>
      <c r="BO122" s="17"/>
      <c r="BP122" s="17"/>
      <c r="BQ122" s="17"/>
      <c r="BR122" s="18"/>
      <c r="BS122" s="19"/>
      <c r="BT122" s="19"/>
      <c r="BU122" s="19"/>
      <c r="BV122" s="19"/>
      <c r="BW122" s="19"/>
      <c r="BX122" s="19"/>
      <c r="BY122" s="19"/>
      <c r="BZ122" s="20"/>
      <c r="CA122" s="16"/>
      <c r="CB122" s="16"/>
      <c r="CC122" s="17"/>
      <c r="CD122" s="16"/>
      <c r="CE122" s="17"/>
      <c r="CF122" s="17"/>
      <c r="CG122" s="17"/>
      <c r="CH122" s="18"/>
      <c r="CI122" s="19"/>
      <c r="CJ122" s="19"/>
      <c r="CK122" s="19"/>
      <c r="CL122" s="19"/>
      <c r="CM122" s="19"/>
      <c r="CN122" s="19"/>
      <c r="CO122" s="19"/>
      <c r="CP122" s="20"/>
      <c r="CQ122" s="16"/>
      <c r="CR122" s="16"/>
      <c r="CS122" s="17"/>
      <c r="CT122" s="16"/>
      <c r="CU122" s="17"/>
      <c r="CV122" s="17"/>
      <c r="CW122" s="17"/>
      <c r="CX122" s="18"/>
      <c r="CY122" s="19"/>
      <c r="CZ122" s="19"/>
      <c r="DA122" s="19"/>
      <c r="DB122" s="19"/>
      <c r="DC122" s="19"/>
      <c r="DD122" s="19"/>
      <c r="DE122" s="19"/>
      <c r="DF122" s="197"/>
      <c r="DG122" s="196"/>
      <c r="DH122" s="196"/>
      <c r="DI122" s="195"/>
      <c r="DJ122" s="196"/>
      <c r="DK122" s="195"/>
      <c r="DL122" s="195"/>
      <c r="DM122" s="195"/>
      <c r="DN122" s="18"/>
      <c r="DO122" s="19"/>
      <c r="DP122" s="19"/>
      <c r="DQ122" s="19"/>
      <c r="DR122" s="19"/>
      <c r="DS122" s="19"/>
      <c r="DT122" s="19"/>
      <c r="DU122" s="19"/>
      <c r="DV122" s="197"/>
      <c r="DW122" s="196"/>
      <c r="DX122" s="196"/>
      <c r="DY122" s="195"/>
      <c r="DZ122" s="196"/>
      <c r="EA122" s="195"/>
      <c r="EB122" s="195"/>
      <c r="EC122" s="195"/>
      <c r="ED122" s="18"/>
      <c r="EE122" s="19"/>
      <c r="EF122" s="19"/>
      <c r="EG122" s="19"/>
      <c r="EH122" s="19"/>
      <c r="EI122" s="19"/>
      <c r="EJ122" s="19"/>
      <c r="EK122" s="19"/>
      <c r="EL122" s="197"/>
      <c r="EM122" s="196"/>
      <c r="EN122" s="196"/>
      <c r="EO122" s="195"/>
      <c r="EP122" s="196"/>
      <c r="EQ122" s="195"/>
      <c r="ER122" s="195"/>
      <c r="ES122" s="195"/>
      <c r="ET122" s="18"/>
      <c r="EU122" s="19"/>
      <c r="EV122" s="19"/>
      <c r="EW122" s="19"/>
      <c r="EX122" s="19"/>
      <c r="EY122" s="19"/>
      <c r="EZ122" s="19"/>
      <c r="FA122" s="19"/>
      <c r="FB122" s="197"/>
      <c r="FC122" s="196"/>
      <c r="FD122" s="196"/>
      <c r="FE122" s="195"/>
      <c r="FF122" s="196"/>
      <c r="FG122" s="195"/>
      <c r="FH122" s="195"/>
      <c r="FI122" s="195"/>
      <c r="FJ122" s="18"/>
      <c r="FK122" s="19"/>
      <c r="FL122" s="19"/>
      <c r="FM122" s="19"/>
      <c r="FN122" s="19"/>
      <c r="FO122" s="19"/>
      <c r="FP122" s="19"/>
      <c r="FQ122" s="19"/>
      <c r="FR122" s="197"/>
      <c r="FS122" s="196"/>
      <c r="FT122" s="196"/>
      <c r="FU122" s="195"/>
      <c r="FV122" s="196"/>
      <c r="FW122" s="195"/>
      <c r="FX122" s="195"/>
      <c r="FY122" s="195"/>
      <c r="FZ122" s="18"/>
      <c r="GA122" s="19"/>
      <c r="GB122" s="19"/>
      <c r="GC122" s="19"/>
      <c r="GD122" s="19"/>
      <c r="GE122" s="19"/>
      <c r="GF122" s="19"/>
      <c r="GG122" s="19"/>
      <c r="GH122" s="197"/>
      <c r="GI122" s="196"/>
      <c r="GJ122" s="196"/>
      <c r="GK122" s="195"/>
      <c r="GL122" s="196"/>
      <c r="GM122" s="195"/>
      <c r="GN122" s="195"/>
      <c r="GO122" s="195"/>
      <c r="GP122" s="18"/>
      <c r="GQ122" s="19"/>
      <c r="GR122" s="19"/>
      <c r="GS122" s="19"/>
      <c r="GT122" s="19"/>
      <c r="GU122" s="19"/>
      <c r="GV122" s="19"/>
      <c r="GW122" s="19"/>
      <c r="GX122" s="197"/>
      <c r="GY122" s="196"/>
      <c r="GZ122" s="196"/>
      <c r="HA122" s="195"/>
      <c r="HB122" s="196"/>
      <c r="HC122" s="195"/>
      <c r="HD122" s="195"/>
      <c r="HE122" s="195"/>
      <c r="HF122" s="18"/>
      <c r="HG122" s="19"/>
      <c r="HH122" s="19"/>
      <c r="HI122" s="19"/>
      <c r="HJ122" s="19"/>
      <c r="HK122" s="19"/>
      <c r="HL122" s="19"/>
      <c r="HM122" s="19"/>
      <c r="HN122" s="197"/>
      <c r="HO122" s="196"/>
      <c r="HP122" s="196"/>
      <c r="HQ122" s="195"/>
      <c r="HR122" s="196"/>
      <c r="HS122" s="195"/>
      <c r="HT122" s="195"/>
      <c r="HU122" s="195"/>
      <c r="HV122" s="18"/>
      <c r="HW122" s="19"/>
      <c r="HX122" s="19"/>
      <c r="HY122" s="19"/>
      <c r="HZ122" s="19"/>
      <c r="IA122" s="19"/>
      <c r="IB122" s="19"/>
      <c r="IC122" s="19"/>
      <c r="ID122" s="197"/>
      <c r="IE122" s="196"/>
      <c r="IF122" s="196"/>
      <c r="IG122" s="195"/>
      <c r="IH122" s="196"/>
      <c r="II122" s="195"/>
      <c r="IJ122" s="195"/>
      <c r="IK122" s="195"/>
      <c r="IL122" s="18"/>
      <c r="IM122" s="19"/>
      <c r="IN122" s="19"/>
      <c r="IO122" s="19"/>
      <c r="IP122" s="19"/>
      <c r="IQ122" s="19"/>
      <c r="IR122" s="19"/>
      <c r="IS122" s="19"/>
      <c r="IT122" s="197"/>
      <c r="IU122" s="196"/>
      <c r="IV122" s="196"/>
      <c r="IW122" s="195"/>
      <c r="IX122" s="196"/>
      <c r="IY122" s="195"/>
      <c r="IZ122" s="195"/>
      <c r="JA122" s="195"/>
      <c r="JB122" s="18"/>
      <c r="JC122" s="19"/>
      <c r="JD122" s="19"/>
      <c r="JE122" s="19"/>
      <c r="JF122" s="19"/>
      <c r="JG122" s="19"/>
      <c r="JH122" s="19"/>
      <c r="JI122" s="19"/>
      <c r="JJ122" s="197"/>
      <c r="JK122" s="196"/>
      <c r="JL122" s="196"/>
      <c r="JM122" s="195"/>
      <c r="JN122" s="196"/>
      <c r="JO122" s="195"/>
      <c r="JP122" s="195"/>
      <c r="JQ122" s="195"/>
      <c r="JR122" s="18"/>
      <c r="JS122" s="19"/>
      <c r="JT122" s="19"/>
      <c r="JU122" s="19"/>
      <c r="JV122" s="19"/>
      <c r="JW122" s="19"/>
      <c r="JX122" s="19"/>
      <c r="JY122" s="19"/>
      <c r="JZ122" s="197"/>
      <c r="KA122" s="196"/>
      <c r="KB122" s="196"/>
      <c r="KC122" s="195"/>
      <c r="KD122" s="196"/>
      <c r="KE122" s="195"/>
      <c r="KF122" s="195"/>
      <c r="KG122" s="195"/>
      <c r="KH122" s="18"/>
      <c r="KI122" s="19"/>
      <c r="KJ122" s="19"/>
      <c r="KK122" s="19"/>
      <c r="KL122" s="19"/>
      <c r="KM122" s="19"/>
      <c r="KN122" s="19"/>
      <c r="KO122" s="19"/>
      <c r="KP122" s="197"/>
      <c r="KQ122" s="196"/>
      <c r="KR122" s="196"/>
      <c r="KS122" s="195"/>
      <c r="KT122" s="196"/>
      <c r="KU122" s="195"/>
      <c r="KV122" s="195"/>
      <c r="KW122" s="195"/>
      <c r="KX122" s="18"/>
      <c r="KY122" s="19"/>
      <c r="KZ122" s="19"/>
      <c r="LA122" s="19"/>
      <c r="LB122" s="19"/>
      <c r="LC122" s="19"/>
      <c r="LD122" s="19"/>
      <c r="LE122" s="19"/>
      <c r="LF122" s="197"/>
      <c r="LG122" s="196"/>
      <c r="LH122" s="196"/>
      <c r="LI122" s="195"/>
      <c r="LJ122" s="196"/>
      <c r="LK122" s="195"/>
      <c r="LL122" s="195"/>
      <c r="LM122" s="195"/>
      <c r="LN122" s="18"/>
      <c r="LO122" s="19"/>
      <c r="LP122" s="19"/>
      <c r="LQ122" s="19"/>
      <c r="LR122" s="19"/>
      <c r="LS122" s="19"/>
      <c r="LT122" s="19"/>
      <c r="LU122" s="19"/>
      <c r="LV122" s="197"/>
      <c r="LW122" s="196"/>
      <c r="LX122" s="196"/>
      <c r="LY122" s="195"/>
      <c r="LZ122" s="196"/>
      <c r="MA122" s="195"/>
      <c r="MB122" s="195"/>
      <c r="MC122" s="195"/>
      <c r="MD122" s="18"/>
      <c r="ME122" s="19"/>
      <c r="MF122" s="19"/>
      <c r="MG122" s="19"/>
      <c r="MH122" s="19"/>
      <c r="MI122" s="19"/>
      <c r="MJ122" s="19"/>
      <c r="MK122" s="19"/>
      <c r="ML122" s="197"/>
      <c r="MM122" s="196"/>
      <c r="MN122" s="196"/>
      <c r="MO122" s="195"/>
      <c r="MP122" s="196"/>
      <c r="MQ122" s="195"/>
      <c r="MR122" s="195"/>
      <c r="MS122" s="195"/>
      <c r="MT122" s="18"/>
      <c r="MU122" s="19"/>
      <c r="MV122" s="19"/>
      <c r="MW122" s="19"/>
      <c r="MX122" s="19"/>
      <c r="MY122" s="19"/>
      <c r="MZ122" s="19"/>
      <c r="NA122" s="19"/>
      <c r="NB122" s="197"/>
      <c r="NC122" s="196"/>
      <c r="ND122" s="196"/>
      <c r="NE122" s="195"/>
      <c r="NF122" s="196"/>
      <c r="NG122" s="195"/>
      <c r="NH122" s="195"/>
      <c r="NI122" s="195"/>
      <c r="NJ122" s="18"/>
      <c r="NK122" s="19"/>
      <c r="NL122" s="19"/>
      <c r="NM122" s="19"/>
      <c r="NN122" s="19"/>
      <c r="NO122" s="19"/>
      <c r="NP122" s="19"/>
      <c r="NQ122" s="19"/>
      <c r="NR122" s="197"/>
      <c r="NS122" s="196"/>
      <c r="NT122" s="196"/>
      <c r="NU122" s="195"/>
      <c r="NV122" s="196"/>
      <c r="NW122" s="195"/>
      <c r="NX122" s="195"/>
      <c r="NY122" s="195"/>
      <c r="NZ122" s="18"/>
      <c r="OA122" s="19"/>
      <c r="OB122" s="19"/>
      <c r="OC122" s="19"/>
      <c r="OD122" s="19"/>
      <c r="OE122" s="19"/>
      <c r="OF122" s="19"/>
      <c r="OG122" s="19"/>
      <c r="OH122" s="197"/>
      <c r="OI122" s="196"/>
      <c r="OJ122" s="196"/>
      <c r="OK122" s="195"/>
      <c r="OL122" s="196"/>
      <c r="OM122" s="195"/>
      <c r="ON122" s="195"/>
      <c r="OO122" s="195"/>
      <c r="OP122" s="18"/>
      <c r="OQ122" s="19"/>
      <c r="OR122" s="19"/>
      <c r="OS122" s="19"/>
      <c r="OT122" s="19"/>
      <c r="OU122" s="19"/>
      <c r="OV122" s="19"/>
      <c r="OW122" s="19"/>
      <c r="OX122" s="197"/>
      <c r="OY122" s="196"/>
      <c r="OZ122" s="196"/>
      <c r="PA122" s="195"/>
      <c r="PB122" s="196"/>
      <c r="PC122" s="195"/>
      <c r="PD122" s="195"/>
      <c r="PE122" s="195"/>
      <c r="PF122" s="18"/>
      <c r="PG122" s="19"/>
      <c r="PH122" s="19"/>
      <c r="PI122" s="19"/>
      <c r="PJ122" s="19"/>
      <c r="PK122" s="19"/>
      <c r="PL122" s="19"/>
      <c r="PM122" s="19"/>
      <c r="PN122" s="197"/>
      <c r="PO122" s="196"/>
      <c r="PP122" s="196"/>
      <c r="PQ122" s="195"/>
      <c r="PR122" s="196"/>
      <c r="PS122" s="195"/>
      <c r="PT122" s="195"/>
      <c r="PU122" s="195"/>
      <c r="PV122" s="18"/>
      <c r="PW122" s="19"/>
      <c r="PX122" s="19"/>
      <c r="PY122" s="19"/>
      <c r="PZ122" s="19"/>
      <c r="QA122" s="19"/>
      <c r="QB122" s="19"/>
      <c r="QC122" s="19"/>
      <c r="QD122" s="197"/>
      <c r="QE122" s="196"/>
      <c r="QF122" s="196"/>
      <c r="QG122" s="195"/>
      <c r="QH122" s="196"/>
      <c r="QI122" s="195"/>
      <c r="QJ122" s="195"/>
      <c r="QK122" s="195"/>
      <c r="QL122" s="18"/>
      <c r="QM122" s="19"/>
      <c r="QN122" s="19"/>
      <c r="QO122" s="19"/>
      <c r="QP122" s="19"/>
      <c r="QQ122" s="19"/>
      <c r="QR122" s="19"/>
      <c r="QS122" s="19"/>
      <c r="QT122" s="197"/>
      <c r="QU122" s="196"/>
      <c r="QV122" s="196"/>
      <c r="QW122" s="195"/>
      <c r="QX122" s="196"/>
      <c r="QY122" s="195"/>
      <c r="QZ122" s="195"/>
      <c r="RA122" s="195"/>
      <c r="RB122" s="18"/>
      <c r="RC122" s="19"/>
      <c r="RD122" s="19"/>
      <c r="RE122" s="19"/>
      <c r="RF122" s="19"/>
      <c r="RG122" s="19"/>
      <c r="RH122" s="19"/>
      <c r="RI122" s="19"/>
      <c r="RJ122" s="197"/>
      <c r="RK122" s="196"/>
      <c r="RL122" s="196"/>
      <c r="RM122" s="195"/>
      <c r="RN122" s="196"/>
      <c r="RO122" s="195"/>
      <c r="RP122" s="195"/>
      <c r="RQ122" s="195"/>
      <c r="RR122" s="18"/>
      <c r="RS122" s="19"/>
      <c r="RT122" s="19"/>
      <c r="RU122" s="19"/>
      <c r="RV122" s="19"/>
      <c r="RW122" s="19"/>
      <c r="RX122" s="19"/>
      <c r="RY122" s="19"/>
      <c r="RZ122" s="197"/>
      <c r="SA122" s="196"/>
      <c r="SB122" s="196"/>
      <c r="SC122" s="195"/>
      <c r="SD122" s="196"/>
      <c r="SE122" s="195"/>
      <c r="SF122" s="195"/>
      <c r="SG122" s="195"/>
      <c r="SH122" s="18"/>
      <c r="SI122" s="19"/>
      <c r="SJ122" s="19"/>
      <c r="SK122" s="19"/>
      <c r="SL122" s="19"/>
      <c r="SM122" s="19"/>
      <c r="SN122" s="19"/>
      <c r="SO122" s="19"/>
      <c r="SP122" s="197"/>
      <c r="SQ122" s="196"/>
      <c r="SR122" s="196"/>
      <c r="SS122" s="195"/>
      <c r="ST122" s="196"/>
      <c r="SU122" s="195"/>
      <c r="SV122" s="195"/>
      <c r="SW122" s="195"/>
      <c r="SX122" s="18"/>
      <c r="SY122" s="19"/>
      <c r="SZ122" s="19"/>
      <c r="TA122" s="19"/>
      <c r="TB122" s="19"/>
      <c r="TC122" s="19"/>
      <c r="TD122" s="19"/>
      <c r="TE122" s="19"/>
      <c r="TF122" s="197"/>
      <c r="TG122" s="196"/>
      <c r="TH122" s="196"/>
      <c r="TI122" s="195"/>
      <c r="TJ122" s="196"/>
      <c r="TK122" s="195"/>
      <c r="TL122" s="195"/>
      <c r="TM122" s="195"/>
      <c r="TN122" s="18"/>
      <c r="TO122" s="19"/>
      <c r="TP122" s="19"/>
      <c r="TQ122" s="19"/>
      <c r="TR122" s="19"/>
      <c r="TS122" s="19"/>
      <c r="TT122" s="19"/>
      <c r="TU122" s="19"/>
      <c r="TV122" s="197"/>
      <c r="TW122" s="196"/>
      <c r="TX122" s="196"/>
      <c r="TY122" s="195"/>
      <c r="TZ122" s="196"/>
      <c r="UA122" s="195"/>
      <c r="UB122" s="195"/>
      <c r="UC122" s="195"/>
      <c r="UD122" s="18"/>
      <c r="UE122" s="19"/>
      <c r="UF122" s="19"/>
      <c r="UG122" s="19"/>
      <c r="UH122" s="19"/>
      <c r="UI122" s="19"/>
      <c r="UJ122" s="19"/>
      <c r="UK122" s="19"/>
      <c r="UL122" s="197"/>
      <c r="UM122" s="196"/>
      <c r="UN122" s="196"/>
      <c r="UO122" s="195"/>
      <c r="UP122" s="196"/>
      <c r="UQ122" s="195"/>
      <c r="UR122" s="195"/>
      <c r="US122" s="195"/>
      <c r="UT122" s="18"/>
      <c r="UU122" s="19"/>
      <c r="UV122" s="19"/>
      <c r="UW122" s="19"/>
      <c r="UX122" s="19"/>
      <c r="UY122" s="19"/>
      <c r="UZ122" s="19"/>
      <c r="VA122" s="19"/>
      <c r="VB122" s="197"/>
      <c r="VC122" s="196"/>
      <c r="VD122" s="196"/>
      <c r="VE122" s="195"/>
      <c r="VF122" s="196"/>
      <c r="VG122" s="195"/>
      <c r="VH122" s="195"/>
      <c r="VI122" s="195"/>
      <c r="VJ122" s="18"/>
      <c r="VK122" s="19"/>
      <c r="VL122" s="19"/>
      <c r="VM122" s="19"/>
      <c r="VN122" s="19"/>
      <c r="VO122" s="19"/>
      <c r="VP122" s="19"/>
      <c r="VQ122" s="19"/>
      <c r="VR122" s="197"/>
      <c r="VS122" s="196"/>
      <c r="VT122" s="196"/>
      <c r="VU122" s="195"/>
      <c r="VV122" s="196"/>
      <c r="VW122" s="195"/>
      <c r="VX122" s="195"/>
      <c r="VY122" s="195"/>
      <c r="VZ122" s="18"/>
      <c r="WA122" s="19"/>
      <c r="WB122" s="19"/>
      <c r="WC122" s="19"/>
      <c r="WD122" s="19"/>
      <c r="WE122" s="19"/>
      <c r="WF122" s="19"/>
      <c r="WG122" s="19"/>
      <c r="WH122" s="197"/>
      <c r="WI122" s="196"/>
      <c r="WJ122" s="196"/>
      <c r="WK122" s="195"/>
      <c r="WL122" s="196"/>
      <c r="WM122" s="195"/>
      <c r="WN122" s="195"/>
      <c r="WO122" s="195"/>
      <c r="WP122" s="18"/>
      <c r="WQ122" s="19"/>
      <c r="WR122" s="19"/>
      <c r="WS122" s="19"/>
      <c r="WT122" s="19"/>
      <c r="WU122" s="19"/>
      <c r="WV122" s="19"/>
      <c r="WW122" s="19"/>
      <c r="WX122" s="197"/>
      <c r="WY122" s="196"/>
      <c r="WZ122" s="196"/>
      <c r="XA122" s="195"/>
      <c r="XB122" s="196"/>
      <c r="XC122" s="195"/>
      <c r="XD122" s="195"/>
      <c r="XE122" s="195"/>
      <c r="XF122" s="18"/>
      <c r="XG122" s="19"/>
      <c r="XH122" s="19"/>
      <c r="XI122" s="19"/>
      <c r="XJ122" s="19"/>
      <c r="XK122" s="19"/>
      <c r="XL122" s="19"/>
      <c r="XM122" s="19"/>
      <c r="XN122" s="197"/>
      <c r="XO122" s="196"/>
      <c r="XP122" s="196"/>
      <c r="XQ122" s="195"/>
      <c r="XR122" s="196"/>
      <c r="XS122" s="195"/>
      <c r="XT122" s="195"/>
      <c r="XU122" s="195"/>
      <c r="XV122" s="18"/>
      <c r="XW122" s="19"/>
      <c r="XX122" s="19"/>
      <c r="XY122" s="19"/>
      <c r="XZ122" s="19"/>
      <c r="YA122" s="19"/>
      <c r="YB122" s="19"/>
      <c r="YC122" s="19"/>
      <c r="YD122" s="197"/>
      <c r="YE122" s="196"/>
      <c r="YF122" s="196"/>
      <c r="YG122" s="195"/>
      <c r="YH122" s="196"/>
      <c r="YI122" s="195"/>
      <c r="YJ122" s="195"/>
      <c r="YK122" s="195"/>
      <c r="YL122" s="18"/>
      <c r="YM122" s="19"/>
      <c r="YN122" s="19"/>
      <c r="YO122" s="19"/>
      <c r="YP122" s="19"/>
      <c r="YQ122" s="19"/>
      <c r="YR122" s="19"/>
      <c r="YS122" s="19"/>
      <c r="YT122" s="197"/>
      <c r="YU122" s="196"/>
      <c r="YV122" s="196"/>
      <c r="YW122" s="195"/>
      <c r="YX122" s="196"/>
      <c r="YY122" s="195"/>
      <c r="YZ122" s="195"/>
      <c r="ZA122" s="195"/>
      <c r="ZB122" s="18"/>
      <c r="ZC122" s="19"/>
      <c r="ZD122" s="19"/>
      <c r="ZE122" s="19"/>
      <c r="ZF122" s="19"/>
      <c r="ZG122" s="19"/>
      <c r="ZH122" s="19"/>
      <c r="ZI122" s="19"/>
      <c r="ZJ122" s="197"/>
      <c r="ZK122" s="196"/>
      <c r="ZL122" s="196"/>
      <c r="ZM122" s="195"/>
      <c r="ZN122" s="196"/>
      <c r="ZO122" s="195"/>
      <c r="ZP122" s="195"/>
      <c r="ZQ122" s="195"/>
      <c r="ZR122" s="18"/>
      <c r="ZS122" s="19"/>
      <c r="ZT122" s="19"/>
      <c r="ZU122" s="19"/>
      <c r="ZV122" s="19"/>
      <c r="ZW122" s="19"/>
      <c r="ZX122" s="19"/>
      <c r="ZY122" s="19"/>
      <c r="ZZ122" s="197"/>
      <c r="AAA122" s="196"/>
      <c r="AAB122" s="196"/>
      <c r="AAC122" s="195"/>
      <c r="AAD122" s="196"/>
      <c r="AAE122" s="195"/>
      <c r="AAF122" s="195"/>
      <c r="AAG122" s="195"/>
      <c r="AAH122" s="18"/>
      <c r="AAI122" s="19"/>
      <c r="AAJ122" s="19"/>
      <c r="AAK122" s="19"/>
      <c r="AAL122" s="19"/>
      <c r="AAM122" s="19"/>
      <c r="AAN122" s="19"/>
      <c r="AAO122" s="19"/>
      <c r="AAP122" s="197"/>
      <c r="AAQ122" s="196"/>
      <c r="AAR122" s="196"/>
      <c r="AAS122" s="195"/>
      <c r="AAT122" s="196"/>
      <c r="AAU122" s="195"/>
      <c r="AAV122" s="195"/>
      <c r="AAW122" s="195"/>
      <c r="AAX122" s="18"/>
      <c r="AAY122" s="19"/>
      <c r="AAZ122" s="19"/>
      <c r="ABA122" s="19"/>
      <c r="ABB122" s="19"/>
      <c r="ABC122" s="19"/>
      <c r="ABD122" s="19"/>
      <c r="ABE122" s="19"/>
      <c r="ABF122" s="197"/>
      <c r="ABG122" s="196"/>
      <c r="ABH122" s="196"/>
      <c r="ABI122" s="195"/>
      <c r="ABJ122" s="196"/>
      <c r="ABK122" s="195"/>
      <c r="ABL122" s="195"/>
      <c r="ABM122" s="195"/>
      <c r="ABN122" s="18"/>
      <c r="ABO122" s="19"/>
      <c r="ABP122" s="19"/>
      <c r="ABQ122" s="19"/>
      <c r="ABR122" s="19"/>
      <c r="ABS122" s="19"/>
      <c r="ABT122" s="19"/>
      <c r="ABU122" s="19"/>
      <c r="ABV122" s="197"/>
      <c r="ABW122" s="196"/>
      <c r="ABX122" s="196"/>
      <c r="ABY122" s="195"/>
      <c r="ABZ122" s="196"/>
      <c r="ACA122" s="195"/>
      <c r="ACB122" s="195"/>
      <c r="ACC122" s="195"/>
      <c r="ACD122" s="18"/>
      <c r="ACE122" s="19"/>
      <c r="ACF122" s="19"/>
      <c r="ACG122" s="19"/>
      <c r="ACH122" s="19"/>
      <c r="ACI122" s="19"/>
      <c r="ACJ122" s="19"/>
      <c r="ACK122" s="19"/>
      <c r="ACL122" s="197"/>
      <c r="ACM122" s="196"/>
      <c r="ACN122" s="196"/>
      <c r="ACO122" s="195"/>
      <c r="ACP122" s="196"/>
      <c r="ACQ122" s="195"/>
      <c r="ACR122" s="195"/>
      <c r="ACS122" s="195"/>
      <c r="ACT122" s="18"/>
      <c r="ACU122" s="19"/>
      <c r="ACV122" s="19"/>
      <c r="ACW122" s="19"/>
      <c r="ACX122" s="19"/>
      <c r="ACY122" s="19"/>
      <c r="ACZ122" s="19"/>
      <c r="ADA122" s="19"/>
      <c r="ADB122" s="197"/>
      <c r="ADC122" s="196"/>
      <c r="ADD122" s="196"/>
      <c r="ADE122" s="195"/>
      <c r="ADF122" s="196"/>
      <c r="ADG122" s="195"/>
      <c r="ADH122" s="195"/>
      <c r="ADI122" s="195"/>
      <c r="ADJ122" s="18"/>
      <c r="ADK122" s="19"/>
      <c r="ADL122" s="19"/>
      <c r="ADM122" s="19"/>
      <c r="ADN122" s="19"/>
      <c r="ADO122" s="19"/>
      <c r="ADP122" s="19"/>
      <c r="ADQ122" s="19"/>
      <c r="ADR122" s="197"/>
      <c r="ADS122" s="196"/>
      <c r="ADT122" s="196"/>
      <c r="ADU122" s="195"/>
      <c r="ADV122" s="196"/>
      <c r="ADW122" s="195"/>
      <c r="ADX122" s="195"/>
      <c r="ADY122" s="195"/>
      <c r="ADZ122" s="18"/>
      <c r="AEA122" s="19"/>
      <c r="AEB122" s="19"/>
      <c r="AEC122" s="19"/>
      <c r="AED122" s="19"/>
      <c r="AEE122" s="19"/>
      <c r="AEF122" s="19"/>
      <c r="AEG122" s="19"/>
      <c r="AEH122" s="197"/>
      <c r="AEI122" s="196"/>
      <c r="AEJ122" s="196"/>
      <c r="AEK122" s="195"/>
      <c r="AEL122" s="196"/>
      <c r="AEM122" s="195"/>
      <c r="AEN122" s="195"/>
      <c r="AEO122" s="195"/>
      <c r="AEP122" s="18"/>
      <c r="AEQ122" s="19"/>
      <c r="AER122" s="19"/>
      <c r="AES122" s="19"/>
      <c r="AET122" s="19"/>
      <c r="AEU122" s="19"/>
      <c r="AEV122" s="19"/>
      <c r="AEW122" s="19"/>
      <c r="AEX122" s="197"/>
      <c r="AEY122" s="196"/>
      <c r="AEZ122" s="196"/>
      <c r="AFA122" s="195"/>
      <c r="AFB122" s="196"/>
      <c r="AFC122" s="195"/>
      <c r="AFD122" s="195"/>
      <c r="AFE122" s="195"/>
      <c r="AFF122" s="18"/>
      <c r="AFG122" s="19"/>
      <c r="AFH122" s="19"/>
      <c r="AFI122" s="19"/>
      <c r="AFJ122" s="19"/>
      <c r="AFK122" s="19"/>
      <c r="AFL122" s="19"/>
      <c r="AFM122" s="19"/>
      <c r="AFN122" s="197"/>
      <c r="AFO122" s="196"/>
      <c r="AFP122" s="196"/>
      <c r="AFQ122" s="195"/>
      <c r="AFR122" s="196"/>
      <c r="AFS122" s="195"/>
      <c r="AFT122" s="195"/>
      <c r="AFU122" s="195"/>
      <c r="AFV122" s="18"/>
      <c r="AFW122" s="19"/>
      <c r="AFX122" s="19"/>
      <c r="AFY122" s="19"/>
      <c r="AFZ122" s="19"/>
      <c r="AGA122" s="19"/>
      <c r="AGB122" s="19"/>
      <c r="AGC122" s="19"/>
      <c r="AGD122" s="197"/>
      <c r="AGE122" s="196"/>
      <c r="AGF122" s="196"/>
      <c r="AGG122" s="195"/>
      <c r="AGH122" s="196"/>
      <c r="AGI122" s="195"/>
      <c r="AGJ122" s="195"/>
      <c r="AGK122" s="195"/>
      <c r="AGL122" s="18"/>
      <c r="AGM122" s="19"/>
      <c r="AGN122" s="19"/>
      <c r="AGO122" s="19"/>
      <c r="AGP122" s="19"/>
      <c r="AGQ122" s="19"/>
      <c r="AGR122" s="19"/>
      <c r="AGS122" s="19"/>
      <c r="AGT122" s="197"/>
      <c r="AGU122" s="196"/>
      <c r="AGV122" s="196"/>
      <c r="AGW122" s="195"/>
      <c r="AGX122" s="196"/>
      <c r="AGY122" s="195"/>
      <c r="AGZ122" s="195"/>
      <c r="AHA122" s="195"/>
      <c r="AHB122" s="18"/>
      <c r="AHC122" s="19"/>
      <c r="AHD122" s="19"/>
      <c r="AHE122" s="19"/>
      <c r="AHF122" s="19"/>
      <c r="AHG122" s="19"/>
      <c r="AHH122" s="19"/>
      <c r="AHI122" s="19"/>
      <c r="AHJ122" s="197"/>
      <c r="AHK122" s="196"/>
      <c r="AHL122" s="196"/>
      <c r="AHM122" s="195"/>
      <c r="AHN122" s="196"/>
      <c r="AHO122" s="195"/>
      <c r="AHP122" s="195"/>
      <c r="AHQ122" s="195"/>
      <c r="AHR122" s="18"/>
      <c r="AHS122" s="19"/>
      <c r="AHT122" s="19"/>
      <c r="AHU122" s="19"/>
      <c r="AHV122" s="19"/>
      <c r="AHW122" s="19"/>
      <c r="AHX122" s="19"/>
      <c r="AHY122" s="19"/>
      <c r="AHZ122" s="197"/>
      <c r="AIA122" s="196"/>
      <c r="AIB122" s="196"/>
      <c r="AIC122" s="195"/>
      <c r="AID122" s="196"/>
      <c r="AIE122" s="195"/>
      <c r="AIF122" s="195"/>
      <c r="AIG122" s="195"/>
      <c r="AIH122" s="18"/>
      <c r="AII122" s="19"/>
      <c r="AIJ122" s="19"/>
      <c r="AIK122" s="19"/>
      <c r="AIL122" s="19"/>
      <c r="AIM122" s="19"/>
      <c r="AIN122" s="19"/>
      <c r="AIO122" s="19"/>
      <c r="AIP122" s="197"/>
      <c r="AIQ122" s="196"/>
      <c r="AIR122" s="196"/>
      <c r="AIS122" s="195"/>
      <c r="AIT122" s="196"/>
      <c r="AIU122" s="195"/>
      <c r="AIV122" s="195"/>
      <c r="AIW122" s="195"/>
      <c r="AIX122" s="18"/>
      <c r="AIY122" s="19"/>
      <c r="AIZ122" s="19"/>
      <c r="AJA122" s="19"/>
      <c r="AJB122" s="19"/>
      <c r="AJC122" s="19"/>
      <c r="AJD122" s="19"/>
      <c r="AJE122" s="19"/>
      <c r="AJF122" s="197"/>
      <c r="AJG122" s="196"/>
      <c r="AJH122" s="196"/>
      <c r="AJI122" s="195"/>
      <c r="AJJ122" s="196"/>
      <c r="AJK122" s="195"/>
      <c r="AJL122" s="195"/>
      <c r="AJM122" s="195"/>
      <c r="AJN122" s="18"/>
      <c r="AJO122" s="19"/>
      <c r="AJP122" s="19"/>
      <c r="AJQ122" s="19"/>
      <c r="AJR122" s="19"/>
      <c r="AJS122" s="19"/>
      <c r="AJT122" s="19"/>
      <c r="AJU122" s="19"/>
      <c r="AJV122" s="197"/>
      <c r="AJW122" s="196"/>
      <c r="AJX122" s="196"/>
      <c r="AJY122" s="195"/>
      <c r="AJZ122" s="196"/>
      <c r="AKA122" s="195"/>
      <c r="AKB122" s="195"/>
      <c r="AKC122" s="195"/>
      <c r="AKD122" s="18"/>
      <c r="AKE122" s="19"/>
      <c r="AKF122" s="19"/>
      <c r="AKG122" s="19"/>
      <c r="AKH122" s="19"/>
      <c r="AKI122" s="19"/>
      <c r="AKJ122" s="19"/>
      <c r="AKK122" s="19"/>
      <c r="AKL122" s="197"/>
      <c r="AKM122" s="196"/>
      <c r="AKN122" s="196"/>
      <c r="AKO122" s="195"/>
      <c r="AKP122" s="196"/>
      <c r="AKQ122" s="195"/>
      <c r="AKR122" s="195"/>
      <c r="AKS122" s="195"/>
      <c r="AKT122" s="18"/>
      <c r="AKU122" s="19"/>
      <c r="AKV122" s="19"/>
      <c r="AKW122" s="19"/>
      <c r="AKX122" s="19"/>
      <c r="AKY122" s="19"/>
      <c r="AKZ122" s="19"/>
      <c r="ALA122" s="19"/>
      <c r="ALB122" s="197"/>
      <c r="ALC122" s="196"/>
      <c r="ALD122" s="196"/>
      <c r="ALE122" s="195"/>
      <c r="ALF122" s="196"/>
      <c r="ALG122" s="195"/>
      <c r="ALH122" s="195"/>
      <c r="ALI122" s="195"/>
      <c r="ALJ122" s="18"/>
      <c r="ALK122" s="19"/>
      <c r="ALL122" s="19"/>
      <c r="ALM122" s="19"/>
      <c r="ALN122" s="19"/>
      <c r="ALO122" s="19"/>
      <c r="ALP122" s="19"/>
      <c r="ALQ122" s="19"/>
      <c r="ALR122" s="197"/>
      <c r="ALS122" s="196"/>
      <c r="ALT122" s="196"/>
      <c r="ALU122" s="195"/>
      <c r="ALV122" s="196"/>
      <c r="ALW122" s="195"/>
      <c r="ALX122" s="195"/>
      <c r="ALY122" s="195"/>
      <c r="ALZ122" s="18"/>
      <c r="AMA122" s="19"/>
      <c r="AMB122" s="19"/>
      <c r="AMC122" s="19"/>
      <c r="AMD122" s="19"/>
      <c r="AME122" s="19"/>
      <c r="AMF122" s="19"/>
      <c r="AMG122" s="19"/>
      <c r="AMH122" s="197"/>
      <c r="AMI122" s="196"/>
      <c r="AMJ122" s="196"/>
      <c r="AMK122" s="195"/>
      <c r="AML122" s="196"/>
      <c r="AMM122" s="195"/>
      <c r="AMN122" s="195"/>
      <c r="AMO122" s="195"/>
      <c r="AMP122" s="18"/>
      <c r="AMQ122" s="19"/>
      <c r="AMR122" s="19"/>
      <c r="AMS122" s="19"/>
      <c r="AMT122" s="19"/>
      <c r="AMU122" s="19"/>
      <c r="AMV122" s="19"/>
      <c r="AMW122" s="19"/>
      <c r="AMX122" s="197"/>
      <c r="AMY122" s="196"/>
      <c r="AMZ122" s="196"/>
      <c r="ANA122" s="195"/>
      <c r="ANB122" s="196"/>
      <c r="ANC122" s="195"/>
      <c r="AND122" s="195"/>
      <c r="ANE122" s="195"/>
      <c r="ANF122" s="18"/>
      <c r="ANG122" s="19"/>
      <c r="ANH122" s="19"/>
      <c r="ANI122" s="19"/>
      <c r="ANJ122" s="19"/>
      <c r="ANK122" s="19"/>
      <c r="ANL122" s="19"/>
      <c r="ANM122" s="19"/>
      <c r="ANN122" s="197"/>
      <c r="ANO122" s="196"/>
      <c r="ANP122" s="196"/>
      <c r="ANQ122" s="195"/>
      <c r="ANR122" s="196"/>
      <c r="ANS122" s="195"/>
      <c r="ANT122" s="195"/>
      <c r="ANU122" s="195"/>
      <c r="ANV122" s="18"/>
      <c r="ANW122" s="19"/>
      <c r="ANX122" s="19"/>
      <c r="ANY122" s="19"/>
      <c r="ANZ122" s="19"/>
      <c r="AOA122" s="19"/>
      <c r="AOB122" s="19"/>
      <c r="AOC122" s="19"/>
      <c r="AOD122" s="197"/>
      <c r="AOE122" s="196"/>
      <c r="AOF122" s="196"/>
      <c r="AOG122" s="195"/>
      <c r="AOH122" s="196"/>
      <c r="AOI122" s="195"/>
      <c r="AOJ122" s="195"/>
      <c r="AOK122" s="195"/>
      <c r="AOL122" s="18"/>
      <c r="AOM122" s="19"/>
      <c r="AON122" s="19"/>
      <c r="AOO122" s="19"/>
      <c r="AOP122" s="19"/>
      <c r="AOQ122" s="19"/>
      <c r="AOR122" s="19"/>
      <c r="AOS122" s="19"/>
      <c r="AOT122" s="197"/>
      <c r="AOU122" s="196"/>
      <c r="AOV122" s="196"/>
      <c r="AOW122" s="195"/>
      <c r="AOX122" s="196"/>
      <c r="AOY122" s="195"/>
      <c r="AOZ122" s="195"/>
      <c r="APA122" s="195"/>
      <c r="APB122" s="18"/>
      <c r="APC122" s="19"/>
      <c r="APD122" s="19"/>
      <c r="APE122" s="19"/>
      <c r="APF122" s="19"/>
      <c r="APG122" s="19"/>
      <c r="APH122" s="19"/>
      <c r="API122" s="19"/>
      <c r="APJ122" s="197"/>
      <c r="APK122" s="196"/>
      <c r="APL122" s="196"/>
      <c r="APM122" s="195"/>
      <c r="APN122" s="196"/>
      <c r="APO122" s="195"/>
      <c r="APP122" s="195"/>
      <c r="APQ122" s="195"/>
      <c r="APR122" s="18"/>
      <c r="APS122" s="19"/>
      <c r="APT122" s="19"/>
      <c r="APU122" s="19"/>
      <c r="APV122" s="19"/>
      <c r="APW122" s="19"/>
      <c r="APX122" s="19"/>
      <c r="APY122" s="19"/>
      <c r="APZ122" s="197"/>
      <c r="AQA122" s="196"/>
      <c r="AQB122" s="196"/>
      <c r="AQC122" s="195"/>
      <c r="AQD122" s="196"/>
      <c r="AQE122" s="195"/>
      <c r="AQF122" s="195"/>
      <c r="AQG122" s="195"/>
      <c r="AQH122" s="18"/>
      <c r="AQI122" s="19"/>
      <c r="AQJ122" s="19"/>
      <c r="AQK122" s="19"/>
      <c r="AQL122" s="19"/>
      <c r="AQM122" s="19"/>
      <c r="AQN122" s="19"/>
      <c r="AQO122" s="19"/>
      <c r="AQP122" s="197"/>
      <c r="AQQ122" s="196"/>
      <c r="AQR122" s="196"/>
      <c r="AQS122" s="195"/>
      <c r="AQT122" s="196"/>
      <c r="AQU122" s="195"/>
      <c r="AQV122" s="195"/>
      <c r="AQW122" s="195"/>
      <c r="AQX122" s="18"/>
      <c r="AQY122" s="19"/>
      <c r="AQZ122" s="19"/>
      <c r="ARA122" s="19"/>
      <c r="ARB122" s="19"/>
      <c r="ARC122" s="19"/>
      <c r="ARD122" s="19"/>
      <c r="ARE122" s="19"/>
      <c r="ARF122" s="197"/>
      <c r="ARG122" s="196"/>
      <c r="ARH122" s="196"/>
      <c r="ARI122" s="195"/>
      <c r="ARJ122" s="196"/>
      <c r="ARK122" s="195"/>
      <c r="ARL122" s="195"/>
      <c r="ARM122" s="195"/>
      <c r="ARN122" s="18"/>
      <c r="ARO122" s="19"/>
      <c r="ARP122" s="19"/>
      <c r="ARQ122" s="19"/>
      <c r="ARR122" s="19"/>
      <c r="ARS122" s="19"/>
      <c r="ART122" s="19"/>
      <c r="ARU122" s="19"/>
      <c r="ARV122" s="197"/>
      <c r="ARW122" s="196"/>
      <c r="ARX122" s="196"/>
      <c r="ARY122" s="195"/>
      <c r="ARZ122" s="196"/>
      <c r="ASA122" s="195"/>
      <c r="ASB122" s="195"/>
      <c r="ASC122" s="195"/>
      <c r="ASD122" s="18"/>
      <c r="ASE122" s="19"/>
      <c r="ASF122" s="19"/>
      <c r="ASG122" s="19"/>
      <c r="ASH122" s="19"/>
      <c r="ASI122" s="19"/>
      <c r="ASJ122" s="19"/>
      <c r="ASK122" s="19"/>
      <c r="ASL122" s="197"/>
      <c r="ASM122" s="196"/>
      <c r="ASN122" s="196"/>
      <c r="ASO122" s="195"/>
      <c r="ASP122" s="196"/>
      <c r="ASQ122" s="195"/>
      <c r="ASR122" s="195"/>
      <c r="ASS122" s="195"/>
      <c r="AST122" s="18"/>
      <c r="ASU122" s="19"/>
      <c r="ASV122" s="19"/>
      <c r="ASW122" s="19"/>
      <c r="ASX122" s="19"/>
      <c r="ASY122" s="19"/>
      <c r="ASZ122" s="19"/>
      <c r="ATA122" s="19"/>
      <c r="ATB122" s="197"/>
      <c r="ATC122" s="196"/>
      <c r="ATD122" s="196"/>
      <c r="ATE122" s="195"/>
      <c r="ATF122" s="196"/>
      <c r="ATG122" s="195"/>
      <c r="ATH122" s="195"/>
      <c r="ATI122" s="195"/>
      <c r="ATJ122" s="18"/>
      <c r="ATK122" s="19"/>
      <c r="ATL122" s="19"/>
      <c r="ATM122" s="19"/>
      <c r="ATN122" s="19"/>
      <c r="ATO122" s="19"/>
      <c r="ATP122" s="19"/>
      <c r="ATQ122" s="19"/>
      <c r="ATR122" s="197"/>
      <c r="ATS122" s="196"/>
      <c r="ATT122" s="196"/>
      <c r="ATU122" s="195"/>
      <c r="ATV122" s="196"/>
      <c r="ATW122" s="195"/>
      <c r="ATX122" s="195"/>
      <c r="ATY122" s="195"/>
      <c r="ATZ122" s="18"/>
      <c r="AUA122" s="19"/>
      <c r="AUB122" s="19"/>
      <c r="AUC122" s="19"/>
      <c r="AUD122" s="19"/>
      <c r="AUE122" s="19"/>
      <c r="AUF122" s="19"/>
      <c r="AUG122" s="19"/>
      <c r="AUH122" s="197"/>
      <c r="AUI122" s="196"/>
      <c r="AUJ122" s="196"/>
      <c r="AUK122" s="195"/>
      <c r="AUL122" s="196"/>
      <c r="AUM122" s="195"/>
      <c r="AUN122" s="195"/>
      <c r="AUO122" s="195"/>
      <c r="AUP122" s="18"/>
      <c r="AUQ122" s="19"/>
      <c r="AUR122" s="19"/>
      <c r="AUS122" s="19"/>
      <c r="AUT122" s="19"/>
      <c r="AUU122" s="19"/>
      <c r="AUV122" s="19"/>
      <c r="AUW122" s="19"/>
      <c r="AUX122" s="197"/>
      <c r="AUY122" s="196"/>
      <c r="AUZ122" s="196"/>
      <c r="AVA122" s="195"/>
      <c r="AVB122" s="196"/>
      <c r="AVC122" s="195"/>
      <c r="AVD122" s="195"/>
      <c r="AVE122" s="195"/>
      <c r="AVF122" s="18"/>
      <c r="AVG122" s="19"/>
      <c r="AVH122" s="19"/>
      <c r="AVI122" s="19"/>
      <c r="AVJ122" s="19"/>
      <c r="AVK122" s="19"/>
      <c r="AVL122" s="19"/>
      <c r="AVM122" s="19"/>
      <c r="AVN122" s="197"/>
      <c r="AVO122" s="196"/>
      <c r="AVP122" s="196"/>
      <c r="AVQ122" s="195"/>
      <c r="AVR122" s="196"/>
      <c r="AVS122" s="195"/>
      <c r="AVT122" s="195"/>
      <c r="AVU122" s="195"/>
      <c r="AVV122" s="18"/>
      <c r="AVW122" s="19"/>
      <c r="AVX122" s="19"/>
      <c r="AVY122" s="19"/>
      <c r="AVZ122" s="19"/>
      <c r="AWA122" s="19"/>
      <c r="AWB122" s="19"/>
      <c r="AWC122" s="19"/>
      <c r="AWD122" s="197"/>
      <c r="AWE122" s="196"/>
      <c r="AWF122" s="196"/>
      <c r="AWG122" s="195"/>
      <c r="AWH122" s="196"/>
      <c r="AWI122" s="195"/>
      <c r="AWJ122" s="195"/>
      <c r="AWK122" s="195"/>
      <c r="AWL122" s="18"/>
      <c r="AWM122" s="19"/>
      <c r="AWN122" s="19"/>
      <c r="AWO122" s="19"/>
      <c r="AWP122" s="19"/>
      <c r="AWQ122" s="19"/>
      <c r="AWR122" s="19"/>
      <c r="AWS122" s="19"/>
      <c r="AWT122" s="197"/>
      <c r="AWU122" s="196"/>
      <c r="AWV122" s="196"/>
      <c r="AWW122" s="195"/>
      <c r="AWX122" s="196"/>
      <c r="AWY122" s="195"/>
      <c r="AWZ122" s="195"/>
      <c r="AXA122" s="195"/>
      <c r="AXB122" s="18"/>
      <c r="AXC122" s="19"/>
      <c r="AXD122" s="19"/>
      <c r="AXE122" s="19"/>
      <c r="AXF122" s="19"/>
      <c r="AXG122" s="19"/>
      <c r="AXH122" s="19"/>
      <c r="AXI122" s="19"/>
      <c r="AXJ122" s="197"/>
      <c r="AXK122" s="196"/>
      <c r="AXL122" s="196"/>
      <c r="AXM122" s="195"/>
      <c r="AXN122" s="196"/>
      <c r="AXO122" s="195"/>
      <c r="AXP122" s="195"/>
      <c r="AXQ122" s="195"/>
      <c r="AXR122" s="18"/>
      <c r="AXS122" s="19"/>
      <c r="AXT122" s="19"/>
      <c r="AXU122" s="19"/>
      <c r="AXV122" s="19"/>
      <c r="AXW122" s="19"/>
      <c r="AXX122" s="19"/>
      <c r="AXY122" s="19"/>
      <c r="AXZ122" s="197"/>
      <c r="AYA122" s="196"/>
      <c r="AYB122" s="196"/>
      <c r="AYC122" s="195"/>
      <c r="AYD122" s="196"/>
      <c r="AYE122" s="195"/>
      <c r="AYF122" s="195"/>
      <c r="AYG122" s="195"/>
      <c r="AYH122" s="18"/>
      <c r="AYI122" s="19"/>
      <c r="AYJ122" s="19"/>
      <c r="AYK122" s="19"/>
      <c r="AYL122" s="19"/>
      <c r="AYM122" s="19"/>
      <c r="AYN122" s="19"/>
      <c r="AYO122" s="19"/>
      <c r="AYP122" s="197"/>
      <c r="AYQ122" s="196"/>
      <c r="AYR122" s="196"/>
      <c r="AYS122" s="195"/>
      <c r="AYT122" s="196"/>
      <c r="AYU122" s="195"/>
      <c r="AYV122" s="195"/>
      <c r="AYW122" s="195"/>
      <c r="AYX122" s="18"/>
      <c r="AYY122" s="19"/>
      <c r="AYZ122" s="19"/>
      <c r="AZA122" s="19"/>
      <c r="AZB122" s="19"/>
      <c r="AZC122" s="19"/>
      <c r="AZD122" s="19"/>
      <c r="AZE122" s="19"/>
      <c r="AZF122" s="197"/>
      <c r="AZG122" s="196"/>
      <c r="AZH122" s="196"/>
      <c r="AZI122" s="195"/>
      <c r="AZJ122" s="196"/>
      <c r="AZK122" s="195"/>
      <c r="AZL122" s="195"/>
      <c r="AZM122" s="195"/>
      <c r="AZN122" s="18"/>
      <c r="AZO122" s="19"/>
      <c r="AZP122" s="19"/>
      <c r="AZQ122" s="19"/>
      <c r="AZR122" s="19"/>
      <c r="AZS122" s="19"/>
      <c r="AZT122" s="19"/>
      <c r="AZU122" s="19"/>
      <c r="AZV122" s="197"/>
      <c r="AZW122" s="196"/>
      <c r="AZX122" s="196"/>
      <c r="AZY122" s="195"/>
      <c r="AZZ122" s="196"/>
      <c r="BAA122" s="195"/>
      <c r="BAB122" s="195"/>
      <c r="BAC122" s="195"/>
      <c r="BAD122" s="18"/>
      <c r="BAE122" s="19"/>
      <c r="BAF122" s="19"/>
      <c r="BAG122" s="19"/>
      <c r="BAH122" s="19"/>
      <c r="BAI122" s="19"/>
      <c r="BAJ122" s="19"/>
      <c r="BAK122" s="19"/>
      <c r="BAL122" s="197"/>
      <c r="BAM122" s="196"/>
      <c r="BAN122" s="196"/>
      <c r="BAO122" s="195"/>
      <c r="BAP122" s="196"/>
      <c r="BAQ122" s="195"/>
      <c r="BAR122" s="195"/>
      <c r="BAS122" s="195"/>
      <c r="BAT122" s="18"/>
      <c r="BAU122" s="19"/>
      <c r="BAV122" s="19"/>
      <c r="BAW122" s="19"/>
      <c r="BAX122" s="19"/>
      <c r="BAY122" s="19"/>
      <c r="BAZ122" s="19"/>
      <c r="BBA122" s="19"/>
      <c r="BBB122" s="197"/>
      <c r="BBC122" s="196"/>
      <c r="BBD122" s="196"/>
      <c r="BBE122" s="195"/>
      <c r="BBF122" s="196"/>
      <c r="BBG122" s="195"/>
      <c r="BBH122" s="195"/>
      <c r="BBI122" s="195"/>
      <c r="BBJ122" s="18"/>
      <c r="BBK122" s="19"/>
      <c r="BBL122" s="19"/>
      <c r="BBM122" s="19"/>
      <c r="BBN122" s="19"/>
      <c r="BBO122" s="19"/>
      <c r="BBP122" s="19"/>
      <c r="BBQ122" s="19"/>
      <c r="BBR122" s="197"/>
      <c r="BBS122" s="196"/>
      <c r="BBT122" s="196"/>
      <c r="BBU122" s="195"/>
      <c r="BBV122" s="196"/>
      <c r="BBW122" s="195"/>
      <c r="BBX122" s="195"/>
      <c r="BBY122" s="195"/>
      <c r="BBZ122" s="18"/>
      <c r="BCA122" s="19"/>
      <c r="BCB122" s="19"/>
      <c r="BCC122" s="19"/>
      <c r="BCD122" s="19"/>
      <c r="BCE122" s="19"/>
      <c r="BCF122" s="19"/>
      <c r="BCG122" s="19"/>
      <c r="BCH122" s="197"/>
      <c r="BCI122" s="196"/>
      <c r="BCJ122" s="196"/>
      <c r="BCK122" s="195"/>
      <c r="BCL122" s="196"/>
      <c r="BCM122" s="195"/>
      <c r="BCN122" s="195"/>
      <c r="BCO122" s="195"/>
      <c r="BCP122" s="18"/>
      <c r="BCQ122" s="19"/>
      <c r="BCR122" s="19"/>
      <c r="BCS122" s="19"/>
      <c r="BCT122" s="19"/>
      <c r="BCU122" s="19"/>
      <c r="BCV122" s="19"/>
      <c r="BCW122" s="19"/>
      <c r="BCX122" s="197"/>
      <c r="BCY122" s="196"/>
      <c r="BCZ122" s="196"/>
      <c r="BDA122" s="195"/>
      <c r="BDB122" s="196"/>
      <c r="BDC122" s="195"/>
      <c r="BDD122" s="195"/>
      <c r="BDE122" s="195"/>
      <c r="BDF122" s="18"/>
      <c r="BDG122" s="19"/>
      <c r="BDH122" s="19"/>
      <c r="BDI122" s="19"/>
      <c r="BDJ122" s="19"/>
      <c r="BDK122" s="19"/>
      <c r="BDL122" s="19"/>
      <c r="BDM122" s="19"/>
      <c r="BDN122" s="197"/>
      <c r="BDO122" s="196"/>
      <c r="BDP122" s="196"/>
      <c r="BDQ122" s="195"/>
      <c r="BDR122" s="196"/>
      <c r="BDS122" s="195"/>
      <c r="BDT122" s="195"/>
      <c r="BDU122" s="195"/>
      <c r="BDV122" s="18"/>
      <c r="BDW122" s="19"/>
      <c r="BDX122" s="19"/>
      <c r="BDY122" s="19"/>
      <c r="BDZ122" s="19"/>
      <c r="BEA122" s="19"/>
      <c r="BEB122" s="19"/>
      <c r="BEC122" s="19"/>
      <c r="BED122" s="197"/>
      <c r="BEE122" s="196"/>
      <c r="BEF122" s="196"/>
      <c r="BEG122" s="195"/>
      <c r="BEH122" s="196"/>
      <c r="BEI122" s="195"/>
      <c r="BEJ122" s="195"/>
      <c r="BEK122" s="195"/>
      <c r="BEL122" s="18"/>
      <c r="BEM122" s="19"/>
      <c r="BEN122" s="19"/>
      <c r="BEO122" s="19"/>
      <c r="BEP122" s="19"/>
      <c r="BEQ122" s="19"/>
      <c r="BER122" s="19"/>
      <c r="BES122" s="19"/>
      <c r="BET122" s="197"/>
      <c r="BEU122" s="196"/>
      <c r="BEV122" s="196"/>
      <c r="BEW122" s="195"/>
      <c r="BEX122" s="196"/>
      <c r="BEY122" s="195"/>
      <c r="BEZ122" s="195"/>
      <c r="BFA122" s="195"/>
      <c r="BFB122" s="18"/>
      <c r="BFC122" s="19"/>
      <c r="BFD122" s="19"/>
      <c r="BFE122" s="19"/>
      <c r="BFF122" s="19"/>
      <c r="BFG122" s="19"/>
      <c r="BFH122" s="19"/>
      <c r="BFI122" s="19"/>
      <c r="BFJ122" s="197"/>
      <c r="BFK122" s="196"/>
      <c r="BFL122" s="196"/>
      <c r="BFM122" s="195"/>
      <c r="BFN122" s="196"/>
      <c r="BFO122" s="195"/>
      <c r="BFP122" s="195"/>
      <c r="BFQ122" s="195"/>
      <c r="BFR122" s="18"/>
      <c r="BFS122" s="19"/>
      <c r="BFT122" s="19"/>
      <c r="BFU122" s="19"/>
      <c r="BFV122" s="19"/>
      <c r="BFW122" s="19"/>
      <c r="BFX122" s="19"/>
      <c r="BFY122" s="19"/>
      <c r="BFZ122" s="197"/>
      <c r="BGA122" s="196"/>
      <c r="BGB122" s="196"/>
      <c r="BGC122" s="195"/>
      <c r="BGD122" s="196"/>
      <c r="BGE122" s="195"/>
      <c r="BGF122" s="195"/>
      <c r="BGG122" s="195"/>
      <c r="BGH122" s="18"/>
      <c r="BGI122" s="19"/>
      <c r="BGJ122" s="19"/>
      <c r="BGK122" s="19"/>
      <c r="BGL122" s="19"/>
      <c r="BGM122" s="19"/>
      <c r="BGN122" s="19"/>
      <c r="BGO122" s="19"/>
      <c r="BGP122" s="197"/>
      <c r="BGQ122" s="196"/>
      <c r="BGR122" s="196"/>
      <c r="BGS122" s="195"/>
      <c r="BGT122" s="196"/>
      <c r="BGU122" s="195"/>
      <c r="BGV122" s="195"/>
      <c r="BGW122" s="195"/>
      <c r="BGX122" s="18"/>
      <c r="BGY122" s="19"/>
      <c r="BGZ122" s="19"/>
      <c r="BHA122" s="19"/>
      <c r="BHB122" s="19"/>
      <c r="BHC122" s="19"/>
      <c r="BHD122" s="19"/>
      <c r="BHE122" s="19"/>
      <c r="BHF122" s="197"/>
      <c r="BHG122" s="196"/>
      <c r="BHH122" s="196"/>
      <c r="BHI122" s="195"/>
      <c r="BHJ122" s="196"/>
      <c r="BHK122" s="195"/>
      <c r="BHL122" s="195"/>
      <c r="BHM122" s="195"/>
      <c r="BHN122" s="18"/>
      <c r="BHO122" s="19"/>
      <c r="BHP122" s="19"/>
      <c r="BHQ122" s="19"/>
      <c r="BHR122" s="19"/>
      <c r="BHS122" s="19"/>
      <c r="BHT122" s="19"/>
      <c r="BHU122" s="19"/>
      <c r="BHV122" s="197"/>
      <c r="BHW122" s="196"/>
      <c r="BHX122" s="196"/>
      <c r="BHY122" s="195"/>
      <c r="BHZ122" s="196"/>
      <c r="BIA122" s="195"/>
      <c r="BIB122" s="195"/>
      <c r="BIC122" s="195"/>
      <c r="BID122" s="18"/>
      <c r="BIE122" s="19"/>
      <c r="BIF122" s="19"/>
      <c r="BIG122" s="19"/>
      <c r="BIH122" s="19"/>
      <c r="BII122" s="19"/>
      <c r="BIJ122" s="19"/>
      <c r="BIK122" s="19"/>
      <c r="BIL122" s="197"/>
      <c r="BIM122" s="196"/>
      <c r="BIN122" s="196"/>
      <c r="BIO122" s="195"/>
      <c r="BIP122" s="196"/>
      <c r="BIQ122" s="195"/>
      <c r="BIR122" s="195"/>
      <c r="BIS122" s="195"/>
      <c r="BIT122" s="18"/>
      <c r="BIU122" s="19"/>
      <c r="BIV122" s="19"/>
      <c r="BIW122" s="19"/>
      <c r="BIX122" s="19"/>
      <c r="BIY122" s="19"/>
      <c r="BIZ122" s="19"/>
      <c r="BJA122" s="19"/>
      <c r="BJB122" s="197"/>
      <c r="BJC122" s="196"/>
      <c r="BJD122" s="196"/>
      <c r="BJE122" s="195"/>
      <c r="BJF122" s="196"/>
      <c r="BJG122" s="195"/>
      <c r="BJH122" s="195"/>
      <c r="BJI122" s="195"/>
      <c r="BJJ122" s="18"/>
      <c r="BJK122" s="19"/>
      <c r="BJL122" s="19"/>
      <c r="BJM122" s="19"/>
      <c r="BJN122" s="19"/>
      <c r="BJO122" s="19"/>
      <c r="BJP122" s="19"/>
      <c r="BJQ122" s="19"/>
      <c r="BJR122" s="197"/>
      <c r="BJS122" s="196"/>
      <c r="BJT122" s="196"/>
      <c r="BJU122" s="195"/>
      <c r="BJV122" s="196"/>
      <c r="BJW122" s="195"/>
      <c r="BJX122" s="195"/>
      <c r="BJY122" s="195"/>
      <c r="BJZ122" s="18"/>
      <c r="BKA122" s="19"/>
      <c r="BKB122" s="19"/>
      <c r="BKC122" s="19"/>
      <c r="BKD122" s="19"/>
      <c r="BKE122" s="19"/>
      <c r="BKF122" s="19"/>
      <c r="BKG122" s="19"/>
      <c r="BKH122" s="197"/>
      <c r="BKI122" s="196"/>
      <c r="BKJ122" s="196"/>
      <c r="BKK122" s="195"/>
      <c r="BKL122" s="196"/>
      <c r="BKM122" s="195"/>
      <c r="BKN122" s="195"/>
      <c r="BKO122" s="195"/>
      <c r="BKP122" s="18"/>
      <c r="BKQ122" s="19"/>
      <c r="BKR122" s="19"/>
      <c r="BKS122" s="19"/>
      <c r="BKT122" s="19"/>
      <c r="BKU122" s="19"/>
      <c r="BKV122" s="19"/>
      <c r="BKW122" s="19"/>
      <c r="BKX122" s="197"/>
      <c r="BKY122" s="196"/>
      <c r="BKZ122" s="196"/>
      <c r="BLA122" s="195"/>
      <c r="BLB122" s="196"/>
      <c r="BLC122" s="195"/>
      <c r="BLD122" s="195"/>
      <c r="BLE122" s="195"/>
      <c r="BLF122" s="18"/>
      <c r="BLG122" s="19"/>
      <c r="BLH122" s="19"/>
      <c r="BLI122" s="19"/>
      <c r="BLJ122" s="19"/>
      <c r="BLK122" s="19"/>
      <c r="BLL122" s="19"/>
      <c r="BLM122" s="19"/>
      <c r="BLN122" s="197"/>
      <c r="BLO122" s="196"/>
      <c r="BLP122" s="196"/>
      <c r="BLQ122" s="195"/>
      <c r="BLR122" s="196"/>
      <c r="BLS122" s="195"/>
      <c r="BLT122" s="195"/>
      <c r="BLU122" s="195"/>
      <c r="BLV122" s="18"/>
      <c r="BLW122" s="19"/>
      <c r="BLX122" s="19"/>
      <c r="BLY122" s="19"/>
      <c r="BLZ122" s="19"/>
      <c r="BMA122" s="19"/>
      <c r="BMB122" s="19"/>
      <c r="BMC122" s="19"/>
      <c r="BMD122" s="197"/>
      <c r="BME122" s="196"/>
      <c r="BMF122" s="196"/>
      <c r="BMG122" s="195"/>
      <c r="BMH122" s="196"/>
      <c r="BMI122" s="195"/>
      <c r="BMJ122" s="195"/>
      <c r="BMK122" s="195"/>
      <c r="BML122" s="18"/>
      <c r="BMM122" s="19"/>
      <c r="BMN122" s="19"/>
      <c r="BMO122" s="19"/>
      <c r="BMP122" s="19"/>
      <c r="BMQ122" s="19"/>
      <c r="BMR122" s="19"/>
      <c r="BMS122" s="19"/>
      <c r="BMT122" s="197"/>
      <c r="BMU122" s="196"/>
      <c r="BMV122" s="196"/>
      <c r="BMW122" s="195"/>
      <c r="BMX122" s="196"/>
      <c r="BMY122" s="195"/>
      <c r="BMZ122" s="195"/>
      <c r="BNA122" s="195"/>
      <c r="BNB122" s="18"/>
      <c r="BNC122" s="19"/>
      <c r="BND122" s="19"/>
      <c r="BNE122" s="19"/>
      <c r="BNF122" s="19"/>
      <c r="BNG122" s="19"/>
      <c r="BNH122" s="19"/>
      <c r="BNI122" s="19"/>
      <c r="BNJ122" s="197"/>
      <c r="BNK122" s="196"/>
      <c r="BNL122" s="196"/>
      <c r="BNM122" s="195"/>
      <c r="BNN122" s="196"/>
      <c r="BNO122" s="195"/>
      <c r="BNP122" s="195"/>
      <c r="BNQ122" s="195"/>
      <c r="BNR122" s="18"/>
      <c r="BNS122" s="19"/>
      <c r="BNT122" s="19"/>
      <c r="BNU122" s="19"/>
      <c r="BNV122" s="19"/>
      <c r="BNW122" s="19"/>
      <c r="BNX122" s="19"/>
      <c r="BNY122" s="19"/>
      <c r="BNZ122" s="197"/>
      <c r="BOA122" s="196"/>
      <c r="BOB122" s="196"/>
      <c r="BOC122" s="195"/>
      <c r="BOD122" s="196"/>
      <c r="BOE122" s="195"/>
      <c r="BOF122" s="195"/>
      <c r="BOG122" s="195"/>
      <c r="BOH122" s="18"/>
      <c r="BOI122" s="19"/>
      <c r="BOJ122" s="19"/>
      <c r="BOK122" s="19"/>
      <c r="BOL122" s="19"/>
      <c r="BOM122" s="19"/>
      <c r="BON122" s="19"/>
      <c r="BOO122" s="19"/>
      <c r="BOP122" s="197"/>
      <c r="BOQ122" s="196"/>
      <c r="BOR122" s="196"/>
      <c r="BOS122" s="195"/>
      <c r="BOT122" s="196"/>
      <c r="BOU122" s="195"/>
      <c r="BOV122" s="195"/>
      <c r="BOW122" s="195"/>
      <c r="BOX122" s="18"/>
      <c r="BOY122" s="19"/>
      <c r="BOZ122" s="19"/>
      <c r="BPA122" s="19"/>
      <c r="BPB122" s="19"/>
      <c r="BPC122" s="19"/>
      <c r="BPD122" s="19"/>
      <c r="BPE122" s="19"/>
      <c r="BPF122" s="197"/>
      <c r="BPG122" s="196"/>
      <c r="BPH122" s="196"/>
      <c r="BPI122" s="195"/>
      <c r="BPJ122" s="196"/>
      <c r="BPK122" s="195"/>
      <c r="BPL122" s="195"/>
      <c r="BPM122" s="195"/>
      <c r="BPN122" s="18"/>
      <c r="BPO122" s="19"/>
      <c r="BPP122" s="19"/>
      <c r="BPQ122" s="19"/>
      <c r="BPR122" s="19"/>
      <c r="BPS122" s="19"/>
      <c r="BPT122" s="19"/>
      <c r="BPU122" s="19"/>
      <c r="BPV122" s="197"/>
      <c r="BPW122" s="196"/>
      <c r="BPX122" s="196"/>
      <c r="BPY122" s="195"/>
      <c r="BPZ122" s="196"/>
      <c r="BQA122" s="195"/>
      <c r="BQB122" s="195"/>
      <c r="BQC122" s="195"/>
      <c r="BQD122" s="18"/>
      <c r="BQE122" s="19"/>
      <c r="BQF122" s="19"/>
      <c r="BQG122" s="19"/>
      <c r="BQH122" s="19"/>
      <c r="BQI122" s="19"/>
      <c r="BQJ122" s="19"/>
      <c r="BQK122" s="19"/>
      <c r="BQL122" s="197"/>
      <c r="BQM122" s="196"/>
      <c r="BQN122" s="196"/>
      <c r="BQO122" s="195"/>
      <c r="BQP122" s="196"/>
      <c r="BQQ122" s="195"/>
      <c r="BQR122" s="195"/>
      <c r="BQS122" s="195"/>
      <c r="BQT122" s="18"/>
      <c r="BQU122" s="19"/>
      <c r="BQV122" s="19"/>
      <c r="BQW122" s="19"/>
      <c r="BQX122" s="19"/>
      <c r="BQY122" s="19"/>
      <c r="BQZ122" s="19"/>
      <c r="BRA122" s="19"/>
      <c r="BRB122" s="197"/>
      <c r="BRC122" s="196"/>
      <c r="BRD122" s="196"/>
      <c r="BRE122" s="195"/>
      <c r="BRF122" s="196"/>
      <c r="BRG122" s="195"/>
      <c r="BRH122" s="195"/>
      <c r="BRI122" s="195"/>
      <c r="BRJ122" s="18"/>
      <c r="BRK122" s="19"/>
      <c r="BRL122" s="19"/>
      <c r="BRM122" s="19"/>
      <c r="BRN122" s="19"/>
      <c r="BRO122" s="19"/>
      <c r="BRP122" s="19"/>
      <c r="BRQ122" s="19"/>
      <c r="BRR122" s="197"/>
      <c r="BRS122" s="196"/>
      <c r="BRT122" s="196"/>
      <c r="BRU122" s="195"/>
      <c r="BRV122" s="196"/>
      <c r="BRW122" s="195"/>
      <c r="BRX122" s="195"/>
      <c r="BRY122" s="195"/>
      <c r="BRZ122" s="18"/>
      <c r="BSA122" s="19"/>
      <c r="BSB122" s="19"/>
      <c r="BSC122" s="19"/>
      <c r="BSD122" s="19"/>
      <c r="BSE122" s="19"/>
      <c r="BSF122" s="19"/>
      <c r="BSG122" s="19"/>
      <c r="BSH122" s="197"/>
      <c r="BSI122" s="196"/>
      <c r="BSJ122" s="196"/>
      <c r="BSK122" s="195"/>
      <c r="BSL122" s="196"/>
      <c r="BSM122" s="195"/>
      <c r="BSN122" s="195"/>
      <c r="BSO122" s="195"/>
      <c r="BSP122" s="18"/>
      <c r="BSQ122" s="19"/>
      <c r="BSR122" s="19"/>
      <c r="BSS122" s="19"/>
      <c r="BST122" s="19"/>
      <c r="BSU122" s="19"/>
      <c r="BSV122" s="19"/>
      <c r="BSW122" s="19"/>
      <c r="BSX122" s="197"/>
      <c r="BSY122" s="196"/>
      <c r="BSZ122" s="196"/>
      <c r="BTA122" s="195"/>
      <c r="BTB122" s="196"/>
      <c r="BTC122" s="195"/>
      <c r="BTD122" s="195"/>
      <c r="BTE122" s="195"/>
      <c r="BTF122" s="18"/>
      <c r="BTG122" s="19"/>
      <c r="BTH122" s="19"/>
      <c r="BTI122" s="19"/>
      <c r="BTJ122" s="19"/>
      <c r="BTK122" s="19"/>
      <c r="BTL122" s="19"/>
      <c r="BTM122" s="19"/>
      <c r="BTN122" s="197"/>
      <c r="BTO122" s="196"/>
      <c r="BTP122" s="196"/>
      <c r="BTQ122" s="195"/>
      <c r="BTR122" s="196"/>
      <c r="BTS122" s="195"/>
      <c r="BTT122" s="195"/>
      <c r="BTU122" s="195"/>
      <c r="BTV122" s="18"/>
      <c r="BTW122" s="19"/>
      <c r="BTX122" s="19"/>
      <c r="BTY122" s="19"/>
      <c r="BTZ122" s="19"/>
      <c r="BUA122" s="19"/>
      <c r="BUB122" s="19"/>
      <c r="BUC122" s="19"/>
      <c r="BUD122" s="197"/>
      <c r="BUE122" s="196"/>
      <c r="BUF122" s="196"/>
      <c r="BUG122" s="195"/>
      <c r="BUH122" s="196"/>
      <c r="BUI122" s="195"/>
      <c r="BUJ122" s="195"/>
      <c r="BUK122" s="195"/>
      <c r="BUL122" s="18"/>
      <c r="BUM122" s="19"/>
      <c r="BUN122" s="19"/>
      <c r="BUO122" s="19"/>
      <c r="BUP122" s="19"/>
      <c r="BUQ122" s="19"/>
      <c r="BUR122" s="19"/>
      <c r="BUS122" s="19"/>
      <c r="BUT122" s="197"/>
      <c r="BUU122" s="196"/>
      <c r="BUV122" s="196"/>
      <c r="BUW122" s="195"/>
      <c r="BUX122" s="196"/>
      <c r="BUY122" s="195"/>
      <c r="BUZ122" s="195"/>
      <c r="BVA122" s="195"/>
      <c r="BVB122" s="18"/>
      <c r="BVC122" s="19"/>
      <c r="BVD122" s="19"/>
      <c r="BVE122" s="19"/>
      <c r="BVF122" s="19"/>
      <c r="BVG122" s="19"/>
      <c r="BVH122" s="19"/>
      <c r="BVI122" s="19"/>
      <c r="BVJ122" s="197"/>
      <c r="BVK122" s="196"/>
      <c r="BVL122" s="196"/>
      <c r="BVM122" s="195"/>
      <c r="BVN122" s="196"/>
      <c r="BVO122" s="195"/>
      <c r="BVP122" s="195"/>
      <c r="BVQ122" s="195"/>
      <c r="BVR122" s="18"/>
      <c r="BVS122" s="19"/>
      <c r="BVT122" s="19"/>
      <c r="BVU122" s="19"/>
      <c r="BVV122" s="19"/>
      <c r="BVW122" s="19"/>
      <c r="BVX122" s="19"/>
      <c r="BVY122" s="19"/>
      <c r="BVZ122" s="197"/>
      <c r="BWA122" s="196"/>
      <c r="BWB122" s="196"/>
      <c r="BWC122" s="195"/>
      <c r="BWD122" s="196"/>
      <c r="BWE122" s="195"/>
      <c r="BWF122" s="195"/>
      <c r="BWG122" s="195"/>
      <c r="BWH122" s="18"/>
      <c r="BWI122" s="19"/>
      <c r="BWJ122" s="19"/>
      <c r="BWK122" s="19"/>
      <c r="BWL122" s="19"/>
      <c r="BWM122" s="19"/>
      <c r="BWN122" s="19"/>
      <c r="BWO122" s="19"/>
      <c r="BWP122" s="197"/>
      <c r="BWQ122" s="196"/>
      <c r="BWR122" s="196"/>
      <c r="BWS122" s="195"/>
      <c r="BWT122" s="196"/>
      <c r="BWU122" s="195"/>
      <c r="BWV122" s="195"/>
      <c r="BWW122" s="195"/>
      <c r="BWX122" s="18"/>
      <c r="BWY122" s="19"/>
      <c r="BWZ122" s="19"/>
      <c r="BXA122" s="19"/>
      <c r="BXB122" s="19"/>
      <c r="BXC122" s="19"/>
      <c r="BXD122" s="19"/>
      <c r="BXE122" s="19"/>
      <c r="BXF122" s="197"/>
      <c r="BXG122" s="196"/>
      <c r="BXH122" s="196"/>
      <c r="BXI122" s="195"/>
      <c r="BXJ122" s="196"/>
      <c r="BXK122" s="195"/>
      <c r="BXL122" s="195"/>
      <c r="BXM122" s="195"/>
      <c r="BXN122" s="18"/>
      <c r="BXO122" s="19"/>
      <c r="BXP122" s="19"/>
      <c r="BXQ122" s="19"/>
      <c r="BXR122" s="19"/>
      <c r="BXS122" s="19"/>
      <c r="BXT122" s="19"/>
      <c r="BXU122" s="19"/>
      <c r="BXV122" s="197"/>
      <c r="BXW122" s="196"/>
      <c r="BXX122" s="196"/>
      <c r="BXY122" s="195"/>
      <c r="BXZ122" s="196"/>
      <c r="BYA122" s="195"/>
      <c r="BYB122" s="195"/>
      <c r="BYC122" s="195"/>
      <c r="BYD122" s="18"/>
      <c r="BYE122" s="19"/>
      <c r="BYF122" s="19"/>
      <c r="BYG122" s="19"/>
      <c r="BYH122" s="19"/>
      <c r="BYI122" s="19"/>
      <c r="BYJ122" s="19"/>
      <c r="BYK122" s="19"/>
      <c r="BYL122" s="197"/>
      <c r="BYM122" s="196"/>
      <c r="BYN122" s="196"/>
      <c r="BYO122" s="195"/>
      <c r="BYP122" s="196"/>
      <c r="BYQ122" s="195"/>
      <c r="BYR122" s="195"/>
      <c r="BYS122" s="195"/>
      <c r="BYT122" s="18"/>
      <c r="BYU122" s="19"/>
      <c r="BYV122" s="19"/>
      <c r="BYW122" s="19"/>
      <c r="BYX122" s="19"/>
      <c r="BYY122" s="19"/>
      <c r="BYZ122" s="19"/>
      <c r="BZA122" s="19"/>
      <c r="BZB122" s="197"/>
      <c r="BZC122" s="196"/>
      <c r="BZD122" s="196"/>
      <c r="BZE122" s="195"/>
      <c r="BZF122" s="196"/>
      <c r="BZG122" s="195"/>
      <c r="BZH122" s="195"/>
      <c r="BZI122" s="195"/>
      <c r="BZJ122" s="18"/>
      <c r="BZK122" s="19"/>
      <c r="BZL122" s="19"/>
      <c r="BZM122" s="19"/>
      <c r="BZN122" s="19"/>
      <c r="BZO122" s="19"/>
      <c r="BZP122" s="19"/>
      <c r="BZQ122" s="19"/>
      <c r="BZR122" s="197"/>
      <c r="BZS122" s="196"/>
      <c r="BZT122" s="196"/>
      <c r="BZU122" s="195"/>
      <c r="BZV122" s="196"/>
      <c r="BZW122" s="195"/>
      <c r="BZX122" s="195"/>
      <c r="BZY122" s="195"/>
      <c r="BZZ122" s="18"/>
      <c r="CAA122" s="19"/>
      <c r="CAB122" s="19"/>
      <c r="CAC122" s="19"/>
      <c r="CAD122" s="19"/>
      <c r="CAE122" s="19"/>
      <c r="CAF122" s="19"/>
      <c r="CAG122" s="19"/>
      <c r="CAH122" s="197"/>
      <c r="CAI122" s="196"/>
      <c r="CAJ122" s="196"/>
      <c r="CAK122" s="195"/>
      <c r="CAL122" s="196"/>
      <c r="CAM122" s="195"/>
      <c r="CAN122" s="195"/>
      <c r="CAO122" s="195"/>
      <c r="CAP122" s="18"/>
      <c r="CAQ122" s="19"/>
      <c r="CAR122" s="19"/>
      <c r="CAS122" s="19"/>
      <c r="CAT122" s="19"/>
      <c r="CAU122" s="19"/>
      <c r="CAV122" s="19"/>
      <c r="CAW122" s="19"/>
      <c r="CAX122" s="197"/>
      <c r="CAY122" s="196"/>
      <c r="CAZ122" s="196"/>
      <c r="CBA122" s="195"/>
      <c r="CBB122" s="196"/>
      <c r="CBC122" s="195"/>
      <c r="CBD122" s="195"/>
      <c r="CBE122" s="195"/>
      <c r="CBF122" s="18"/>
      <c r="CBG122" s="19"/>
      <c r="CBH122" s="19"/>
      <c r="CBI122" s="19"/>
      <c r="CBJ122" s="19"/>
      <c r="CBK122" s="19"/>
      <c r="CBL122" s="19"/>
      <c r="CBM122" s="19"/>
      <c r="CBN122" s="197"/>
      <c r="CBO122" s="196"/>
      <c r="CBP122" s="196"/>
      <c r="CBQ122" s="195"/>
      <c r="CBR122" s="196"/>
      <c r="CBS122" s="195"/>
      <c r="CBT122" s="195"/>
      <c r="CBU122" s="195"/>
      <c r="CBV122" s="18"/>
      <c r="CBW122" s="19"/>
      <c r="CBX122" s="19"/>
      <c r="CBY122" s="19"/>
      <c r="CBZ122" s="19"/>
      <c r="CCA122" s="19"/>
      <c r="CCB122" s="19"/>
      <c r="CCC122" s="19"/>
      <c r="CCD122" s="197"/>
      <c r="CCE122" s="196"/>
      <c r="CCF122" s="196"/>
      <c r="CCG122" s="195"/>
      <c r="CCH122" s="196"/>
      <c r="CCI122" s="195"/>
      <c r="CCJ122" s="195"/>
      <c r="CCK122" s="195"/>
      <c r="CCL122" s="18"/>
      <c r="CCM122" s="19"/>
      <c r="CCN122" s="19"/>
      <c r="CCO122" s="19"/>
      <c r="CCP122" s="19"/>
      <c r="CCQ122" s="19"/>
      <c r="CCR122" s="19"/>
      <c r="CCS122" s="19"/>
      <c r="CCT122" s="197"/>
      <c r="CCU122" s="196"/>
      <c r="CCV122" s="196"/>
      <c r="CCW122" s="195"/>
      <c r="CCX122" s="196"/>
      <c r="CCY122" s="195"/>
      <c r="CCZ122" s="195"/>
      <c r="CDA122" s="195"/>
      <c r="CDB122" s="18"/>
      <c r="CDC122" s="19"/>
      <c r="CDD122" s="19"/>
      <c r="CDE122" s="19"/>
      <c r="CDF122" s="19"/>
      <c r="CDG122" s="19"/>
      <c r="CDH122" s="19"/>
      <c r="CDI122" s="19"/>
      <c r="CDJ122" s="197"/>
      <c r="CDK122" s="196"/>
      <c r="CDL122" s="196"/>
      <c r="CDM122" s="195"/>
      <c r="CDN122" s="196"/>
      <c r="CDO122" s="195"/>
      <c r="CDP122" s="195"/>
      <c r="CDQ122" s="195"/>
      <c r="CDR122" s="18"/>
      <c r="CDS122" s="19"/>
      <c r="CDT122" s="19"/>
      <c r="CDU122" s="19"/>
      <c r="CDV122" s="19"/>
      <c r="CDW122" s="19"/>
      <c r="CDX122" s="19"/>
      <c r="CDY122" s="19"/>
      <c r="CDZ122" s="197"/>
      <c r="CEA122" s="196"/>
      <c r="CEB122" s="196"/>
      <c r="CEC122" s="195"/>
      <c r="CED122" s="196"/>
      <c r="CEE122" s="195"/>
      <c r="CEF122" s="195"/>
      <c r="CEG122" s="195"/>
      <c r="CEH122" s="18"/>
      <c r="CEI122" s="19"/>
      <c r="CEJ122" s="19"/>
      <c r="CEK122" s="19"/>
      <c r="CEL122" s="19"/>
      <c r="CEM122" s="19"/>
      <c r="CEN122" s="19"/>
      <c r="CEO122" s="19"/>
      <c r="CEP122" s="197"/>
      <c r="CEQ122" s="196"/>
      <c r="CER122" s="196"/>
      <c r="CES122" s="195"/>
      <c r="CET122" s="196"/>
      <c r="CEU122" s="195"/>
      <c r="CEV122" s="195"/>
      <c r="CEW122" s="195"/>
      <c r="CEX122" s="18"/>
      <c r="CEY122" s="19"/>
      <c r="CEZ122" s="19"/>
      <c r="CFA122" s="19"/>
      <c r="CFB122" s="19"/>
      <c r="CFC122" s="19"/>
      <c r="CFD122" s="19"/>
      <c r="CFE122" s="19"/>
      <c r="CFF122" s="197"/>
      <c r="CFG122" s="196"/>
      <c r="CFH122" s="196"/>
      <c r="CFI122" s="195"/>
      <c r="CFJ122" s="196"/>
      <c r="CFK122" s="195"/>
      <c r="CFL122" s="195"/>
      <c r="CFM122" s="195"/>
      <c r="CFN122" s="18"/>
      <c r="CFO122" s="19"/>
      <c r="CFP122" s="19"/>
      <c r="CFQ122" s="19"/>
      <c r="CFR122" s="19"/>
      <c r="CFS122" s="19"/>
      <c r="CFT122" s="19"/>
      <c r="CFU122" s="19"/>
      <c r="CFV122" s="197"/>
      <c r="CFW122" s="196"/>
      <c r="CFX122" s="196"/>
      <c r="CFY122" s="195"/>
      <c r="CFZ122" s="196"/>
      <c r="CGA122" s="195"/>
      <c r="CGB122" s="195"/>
      <c r="CGC122" s="195"/>
      <c r="CGD122" s="18"/>
      <c r="CGE122" s="19"/>
      <c r="CGF122" s="19"/>
      <c r="CGG122" s="19"/>
      <c r="CGH122" s="19"/>
      <c r="CGI122" s="19"/>
      <c r="CGJ122" s="19"/>
      <c r="CGK122" s="19"/>
      <c r="CGL122" s="197"/>
      <c r="CGM122" s="196"/>
      <c r="CGN122" s="196"/>
      <c r="CGO122" s="195"/>
      <c r="CGP122" s="196"/>
      <c r="CGQ122" s="195"/>
      <c r="CGR122" s="195"/>
      <c r="CGS122" s="195"/>
      <c r="CGT122" s="18"/>
      <c r="CGU122" s="19"/>
      <c r="CGV122" s="19"/>
      <c r="CGW122" s="19"/>
      <c r="CGX122" s="19"/>
      <c r="CGY122" s="19"/>
      <c r="CGZ122" s="19"/>
      <c r="CHA122" s="19"/>
      <c r="CHB122" s="197"/>
      <c r="CHC122" s="196"/>
      <c r="CHD122" s="196"/>
      <c r="CHE122" s="195"/>
      <c r="CHF122" s="196"/>
      <c r="CHG122" s="195"/>
      <c r="CHH122" s="195"/>
      <c r="CHI122" s="195"/>
      <c r="CHJ122" s="18"/>
      <c r="CHK122" s="19"/>
      <c r="CHL122" s="19"/>
      <c r="CHM122" s="19"/>
      <c r="CHN122" s="19"/>
      <c r="CHO122" s="19"/>
      <c r="CHP122" s="19"/>
      <c r="CHQ122" s="19"/>
      <c r="CHR122" s="197"/>
      <c r="CHS122" s="196"/>
      <c r="CHT122" s="196"/>
      <c r="CHU122" s="195"/>
      <c r="CHV122" s="196"/>
      <c r="CHW122" s="195"/>
      <c r="CHX122" s="195"/>
      <c r="CHY122" s="195"/>
      <c r="CHZ122" s="18"/>
      <c r="CIA122" s="19"/>
      <c r="CIB122" s="19"/>
      <c r="CIC122" s="19"/>
      <c r="CID122" s="19"/>
      <c r="CIE122" s="19"/>
      <c r="CIF122" s="19"/>
      <c r="CIG122" s="19"/>
      <c r="CIH122" s="197"/>
      <c r="CII122" s="196"/>
      <c r="CIJ122" s="196"/>
      <c r="CIK122" s="195"/>
      <c r="CIL122" s="196"/>
      <c r="CIM122" s="195"/>
      <c r="CIN122" s="195"/>
      <c r="CIO122" s="195"/>
      <c r="CIP122" s="18"/>
      <c r="CIQ122" s="19"/>
      <c r="CIR122" s="19"/>
      <c r="CIS122" s="19"/>
      <c r="CIT122" s="19"/>
      <c r="CIU122" s="19"/>
      <c r="CIV122" s="19"/>
      <c r="CIW122" s="19"/>
      <c r="CIX122" s="197"/>
      <c r="CIY122" s="196"/>
      <c r="CIZ122" s="196"/>
      <c r="CJA122" s="195"/>
      <c r="CJB122" s="196"/>
      <c r="CJC122" s="195"/>
      <c r="CJD122" s="195"/>
      <c r="CJE122" s="195"/>
      <c r="CJF122" s="18"/>
      <c r="CJG122" s="19"/>
      <c r="CJH122" s="19"/>
      <c r="CJI122" s="19"/>
      <c r="CJJ122" s="19"/>
      <c r="CJK122" s="19"/>
      <c r="CJL122" s="19"/>
      <c r="CJM122" s="19"/>
      <c r="CJN122" s="197"/>
      <c r="CJO122" s="196"/>
      <c r="CJP122" s="196"/>
      <c r="CJQ122" s="195"/>
      <c r="CJR122" s="196"/>
      <c r="CJS122" s="195"/>
      <c r="CJT122" s="195"/>
      <c r="CJU122" s="195"/>
      <c r="CJV122" s="18"/>
      <c r="CJW122" s="19"/>
      <c r="CJX122" s="19"/>
      <c r="CJY122" s="19"/>
      <c r="CJZ122" s="19"/>
      <c r="CKA122" s="19"/>
      <c r="CKB122" s="19"/>
      <c r="CKC122" s="19"/>
      <c r="CKD122" s="197"/>
      <c r="CKE122" s="196"/>
      <c r="CKF122" s="196"/>
      <c r="CKG122" s="195"/>
      <c r="CKH122" s="196"/>
      <c r="CKI122" s="195"/>
      <c r="CKJ122" s="195"/>
      <c r="CKK122" s="195"/>
      <c r="CKL122" s="18"/>
      <c r="CKM122" s="19"/>
      <c r="CKN122" s="19"/>
      <c r="CKO122" s="19"/>
      <c r="CKP122" s="19"/>
      <c r="CKQ122" s="19"/>
      <c r="CKR122" s="19"/>
      <c r="CKS122" s="19"/>
      <c r="CKT122" s="197"/>
      <c r="CKU122" s="196"/>
      <c r="CKV122" s="196"/>
      <c r="CKW122" s="195"/>
      <c r="CKX122" s="196"/>
      <c r="CKY122" s="195"/>
      <c r="CKZ122" s="195"/>
      <c r="CLA122" s="195"/>
      <c r="CLB122" s="18"/>
      <c r="CLC122" s="19"/>
      <c r="CLD122" s="19"/>
      <c r="CLE122" s="19"/>
      <c r="CLF122" s="19"/>
      <c r="CLG122" s="19"/>
      <c r="CLH122" s="19"/>
      <c r="CLI122" s="19"/>
      <c r="CLJ122" s="197"/>
      <c r="CLK122" s="196"/>
      <c r="CLL122" s="196"/>
      <c r="CLM122" s="195"/>
      <c r="CLN122" s="196"/>
      <c r="CLO122" s="195"/>
      <c r="CLP122" s="195"/>
      <c r="CLQ122" s="195"/>
      <c r="CLR122" s="18"/>
      <c r="CLS122" s="19"/>
      <c r="CLT122" s="19"/>
      <c r="CLU122" s="19"/>
      <c r="CLV122" s="19"/>
      <c r="CLW122" s="19"/>
      <c r="CLX122" s="19"/>
      <c r="CLY122" s="19"/>
      <c r="CLZ122" s="197"/>
      <c r="CMA122" s="196"/>
      <c r="CMB122" s="196"/>
      <c r="CMC122" s="195"/>
      <c r="CMD122" s="196"/>
      <c r="CME122" s="195"/>
      <c r="CMF122" s="195"/>
      <c r="CMG122" s="195"/>
      <c r="CMH122" s="18"/>
      <c r="CMI122" s="19"/>
      <c r="CMJ122" s="19"/>
      <c r="CMK122" s="19"/>
      <c r="CML122" s="19"/>
      <c r="CMM122" s="19"/>
      <c r="CMN122" s="19"/>
      <c r="CMO122" s="19"/>
      <c r="CMP122" s="197"/>
      <c r="CMQ122" s="196"/>
      <c r="CMR122" s="196"/>
      <c r="CMS122" s="195"/>
      <c r="CMT122" s="196"/>
      <c r="CMU122" s="195"/>
      <c r="CMV122" s="195"/>
      <c r="CMW122" s="195"/>
      <c r="CMX122" s="18"/>
      <c r="CMY122" s="19"/>
      <c r="CMZ122" s="19"/>
      <c r="CNA122" s="19"/>
      <c r="CNB122" s="19"/>
      <c r="CNC122" s="19"/>
      <c r="CND122" s="19"/>
      <c r="CNE122" s="19"/>
      <c r="CNF122" s="197"/>
      <c r="CNG122" s="196"/>
      <c r="CNH122" s="196"/>
      <c r="CNI122" s="195"/>
      <c r="CNJ122" s="196"/>
      <c r="CNK122" s="195"/>
      <c r="CNL122" s="195"/>
      <c r="CNM122" s="195"/>
      <c r="CNN122" s="18"/>
      <c r="CNO122" s="19"/>
      <c r="CNP122" s="19"/>
      <c r="CNQ122" s="19"/>
      <c r="CNR122" s="19"/>
      <c r="CNS122" s="19"/>
      <c r="CNT122" s="19"/>
      <c r="CNU122" s="19"/>
      <c r="CNV122" s="197"/>
      <c r="CNW122" s="196"/>
      <c r="CNX122" s="196"/>
      <c r="CNY122" s="195"/>
      <c r="CNZ122" s="196"/>
      <c r="COA122" s="195"/>
      <c r="COB122" s="195"/>
      <c r="COC122" s="195"/>
      <c r="COD122" s="18"/>
      <c r="COE122" s="19"/>
      <c r="COF122" s="19"/>
      <c r="COG122" s="19"/>
      <c r="COH122" s="19"/>
      <c r="COI122" s="19"/>
      <c r="COJ122" s="19"/>
      <c r="COK122" s="19"/>
      <c r="COL122" s="197"/>
      <c r="COM122" s="196"/>
      <c r="CON122" s="196"/>
      <c r="COO122" s="195"/>
      <c r="COP122" s="196"/>
      <c r="COQ122" s="195"/>
      <c r="COR122" s="195"/>
      <c r="COS122" s="195"/>
      <c r="COT122" s="18"/>
      <c r="COU122" s="19"/>
      <c r="COV122" s="19"/>
      <c r="COW122" s="19"/>
      <c r="COX122" s="19"/>
      <c r="COY122" s="19"/>
      <c r="COZ122" s="19"/>
      <c r="CPA122" s="19"/>
      <c r="CPB122" s="197"/>
      <c r="CPC122" s="196"/>
      <c r="CPD122" s="196"/>
      <c r="CPE122" s="195"/>
      <c r="CPF122" s="196"/>
      <c r="CPG122" s="195"/>
      <c r="CPH122" s="195"/>
      <c r="CPI122" s="195"/>
      <c r="CPJ122" s="18"/>
      <c r="CPK122" s="19"/>
      <c r="CPL122" s="19"/>
      <c r="CPM122" s="19"/>
      <c r="CPN122" s="19"/>
      <c r="CPO122" s="19"/>
      <c r="CPP122" s="19"/>
      <c r="CPQ122" s="19"/>
      <c r="CPR122" s="197"/>
      <c r="CPS122" s="196"/>
      <c r="CPT122" s="196"/>
      <c r="CPU122" s="195"/>
      <c r="CPV122" s="196"/>
      <c r="CPW122" s="195"/>
      <c r="CPX122" s="195"/>
      <c r="CPY122" s="195"/>
      <c r="CPZ122" s="18"/>
      <c r="CQA122" s="19"/>
      <c r="CQB122" s="19"/>
      <c r="CQC122" s="19"/>
      <c r="CQD122" s="19"/>
      <c r="CQE122" s="19"/>
      <c r="CQF122" s="19"/>
      <c r="CQG122" s="19"/>
      <c r="CQH122" s="197"/>
      <c r="CQI122" s="196"/>
      <c r="CQJ122" s="196"/>
      <c r="CQK122" s="195"/>
      <c r="CQL122" s="196"/>
      <c r="CQM122" s="195"/>
      <c r="CQN122" s="195"/>
      <c r="CQO122" s="195"/>
      <c r="CQP122" s="18"/>
      <c r="CQQ122" s="19"/>
      <c r="CQR122" s="19"/>
      <c r="CQS122" s="19"/>
      <c r="CQT122" s="19"/>
      <c r="CQU122" s="19"/>
      <c r="CQV122" s="19"/>
      <c r="CQW122" s="19"/>
      <c r="CQX122" s="197"/>
      <c r="CQY122" s="196"/>
      <c r="CQZ122" s="196"/>
      <c r="CRA122" s="195"/>
      <c r="CRB122" s="196"/>
      <c r="CRC122" s="195"/>
      <c r="CRD122" s="195"/>
      <c r="CRE122" s="195"/>
      <c r="CRF122" s="18"/>
      <c r="CRG122" s="19"/>
      <c r="CRH122" s="19"/>
      <c r="CRI122" s="19"/>
      <c r="CRJ122" s="19"/>
      <c r="CRK122" s="19"/>
      <c r="CRL122" s="19"/>
      <c r="CRM122" s="19"/>
      <c r="CRN122" s="197"/>
      <c r="CRO122" s="196"/>
      <c r="CRP122" s="196"/>
      <c r="CRQ122" s="195"/>
      <c r="CRR122" s="196"/>
      <c r="CRS122" s="195"/>
      <c r="CRT122" s="195"/>
      <c r="CRU122" s="195"/>
      <c r="CRV122" s="18"/>
      <c r="CRW122" s="19"/>
      <c r="CRX122" s="19"/>
      <c r="CRY122" s="19"/>
      <c r="CRZ122" s="19"/>
      <c r="CSA122" s="19"/>
      <c r="CSB122" s="19"/>
      <c r="CSC122" s="19"/>
      <c r="CSD122" s="197"/>
      <c r="CSE122" s="196"/>
      <c r="CSF122" s="196"/>
      <c r="CSG122" s="195"/>
      <c r="CSH122" s="196"/>
      <c r="CSI122" s="195"/>
      <c r="CSJ122" s="195"/>
      <c r="CSK122" s="195"/>
      <c r="CSL122" s="18"/>
      <c r="CSM122" s="19"/>
      <c r="CSN122" s="19"/>
      <c r="CSO122" s="19"/>
      <c r="CSP122" s="19"/>
      <c r="CSQ122" s="19"/>
      <c r="CSR122" s="19"/>
      <c r="CSS122" s="19"/>
      <c r="CST122" s="197"/>
      <c r="CSU122" s="196"/>
      <c r="CSV122" s="196"/>
      <c r="CSW122" s="195"/>
      <c r="CSX122" s="196"/>
      <c r="CSY122" s="195"/>
      <c r="CSZ122" s="195"/>
      <c r="CTA122" s="195"/>
      <c r="CTB122" s="18"/>
      <c r="CTC122" s="19"/>
      <c r="CTD122" s="19"/>
      <c r="CTE122" s="19"/>
      <c r="CTF122" s="19"/>
      <c r="CTG122" s="19"/>
      <c r="CTH122" s="19"/>
      <c r="CTI122" s="19"/>
      <c r="CTJ122" s="197"/>
      <c r="CTK122" s="196"/>
      <c r="CTL122" s="196"/>
      <c r="CTM122" s="195"/>
      <c r="CTN122" s="196"/>
      <c r="CTO122" s="195"/>
      <c r="CTP122" s="195"/>
      <c r="CTQ122" s="195"/>
      <c r="CTR122" s="18"/>
      <c r="CTS122" s="19"/>
      <c r="CTT122" s="19"/>
      <c r="CTU122" s="19"/>
      <c r="CTV122" s="19"/>
      <c r="CTW122" s="19"/>
      <c r="CTX122" s="19"/>
      <c r="CTY122" s="19"/>
      <c r="CTZ122" s="197"/>
      <c r="CUA122" s="196"/>
      <c r="CUB122" s="196"/>
      <c r="CUC122" s="195"/>
      <c r="CUD122" s="196"/>
      <c r="CUE122" s="195"/>
      <c r="CUF122" s="195"/>
      <c r="CUG122" s="195"/>
      <c r="CUH122" s="18"/>
      <c r="CUI122" s="19"/>
      <c r="CUJ122" s="19"/>
      <c r="CUK122" s="19"/>
      <c r="CUL122" s="19"/>
      <c r="CUM122" s="19"/>
      <c r="CUN122" s="19"/>
      <c r="CUO122" s="19"/>
      <c r="CUP122" s="197"/>
      <c r="CUQ122" s="196"/>
      <c r="CUR122" s="196"/>
      <c r="CUS122" s="195"/>
      <c r="CUT122" s="196"/>
      <c r="CUU122" s="195"/>
      <c r="CUV122" s="195"/>
      <c r="CUW122" s="195"/>
      <c r="CUX122" s="18"/>
      <c r="CUY122" s="19"/>
      <c r="CUZ122" s="19"/>
      <c r="CVA122" s="19"/>
      <c r="CVB122" s="19"/>
      <c r="CVC122" s="19"/>
      <c r="CVD122" s="19"/>
      <c r="CVE122" s="19"/>
      <c r="CVF122" s="197"/>
      <c r="CVG122" s="196"/>
      <c r="CVH122" s="196"/>
      <c r="CVI122" s="195"/>
      <c r="CVJ122" s="196"/>
      <c r="CVK122" s="195"/>
      <c r="CVL122" s="195"/>
      <c r="CVM122" s="195"/>
      <c r="CVN122" s="18"/>
      <c r="CVO122" s="19"/>
      <c r="CVP122" s="19"/>
      <c r="CVQ122" s="19"/>
      <c r="CVR122" s="19"/>
      <c r="CVS122" s="19"/>
      <c r="CVT122" s="19"/>
      <c r="CVU122" s="19"/>
      <c r="CVV122" s="197"/>
      <c r="CVW122" s="196"/>
      <c r="CVX122" s="196"/>
      <c r="CVY122" s="195"/>
      <c r="CVZ122" s="196"/>
      <c r="CWA122" s="195"/>
      <c r="CWB122" s="195"/>
      <c r="CWC122" s="195"/>
      <c r="CWD122" s="18"/>
      <c r="CWE122" s="19"/>
      <c r="CWF122" s="19"/>
      <c r="CWG122" s="19"/>
      <c r="CWH122" s="19"/>
      <c r="CWI122" s="19"/>
      <c r="CWJ122" s="19"/>
      <c r="CWK122" s="19"/>
      <c r="CWL122" s="197"/>
      <c r="CWM122" s="196"/>
      <c r="CWN122" s="196"/>
      <c r="CWO122" s="195"/>
      <c r="CWP122" s="196"/>
      <c r="CWQ122" s="195"/>
      <c r="CWR122" s="195"/>
      <c r="CWS122" s="195"/>
      <c r="CWT122" s="18"/>
      <c r="CWU122" s="19"/>
      <c r="CWV122" s="19"/>
      <c r="CWW122" s="19"/>
      <c r="CWX122" s="19"/>
      <c r="CWY122" s="19"/>
      <c r="CWZ122" s="19"/>
      <c r="CXA122" s="19"/>
      <c r="CXB122" s="197"/>
      <c r="CXC122" s="196"/>
      <c r="CXD122" s="196"/>
      <c r="CXE122" s="195"/>
      <c r="CXF122" s="196"/>
      <c r="CXG122" s="195"/>
      <c r="CXH122" s="195"/>
      <c r="CXI122" s="195"/>
      <c r="CXJ122" s="18"/>
      <c r="CXK122" s="19"/>
      <c r="CXL122" s="19"/>
      <c r="CXM122" s="19"/>
      <c r="CXN122" s="19"/>
      <c r="CXO122" s="19"/>
      <c r="CXP122" s="19"/>
      <c r="CXQ122" s="19"/>
      <c r="CXR122" s="197"/>
      <c r="CXS122" s="196"/>
      <c r="CXT122" s="196"/>
      <c r="CXU122" s="195"/>
      <c r="CXV122" s="196"/>
      <c r="CXW122" s="195"/>
      <c r="CXX122" s="195"/>
      <c r="CXY122" s="195"/>
      <c r="CXZ122" s="18"/>
      <c r="CYA122" s="19"/>
      <c r="CYB122" s="19"/>
      <c r="CYC122" s="19"/>
      <c r="CYD122" s="19"/>
      <c r="CYE122" s="19"/>
      <c r="CYF122" s="19"/>
      <c r="CYG122" s="19"/>
      <c r="CYH122" s="197"/>
      <c r="CYI122" s="196"/>
      <c r="CYJ122" s="196"/>
      <c r="CYK122" s="195"/>
      <c r="CYL122" s="196"/>
      <c r="CYM122" s="195"/>
      <c r="CYN122" s="195"/>
      <c r="CYO122" s="195"/>
      <c r="CYP122" s="18"/>
      <c r="CYQ122" s="19"/>
      <c r="CYR122" s="19"/>
      <c r="CYS122" s="19"/>
      <c r="CYT122" s="19"/>
      <c r="CYU122" s="19"/>
      <c r="CYV122" s="19"/>
      <c r="CYW122" s="19"/>
      <c r="CYX122" s="197"/>
      <c r="CYY122" s="196"/>
      <c r="CYZ122" s="196"/>
      <c r="CZA122" s="195"/>
      <c r="CZB122" s="196"/>
      <c r="CZC122" s="195"/>
      <c r="CZD122" s="195"/>
      <c r="CZE122" s="195"/>
      <c r="CZF122" s="18"/>
      <c r="CZG122" s="19"/>
      <c r="CZH122" s="19"/>
      <c r="CZI122" s="19"/>
      <c r="CZJ122" s="19"/>
      <c r="CZK122" s="19"/>
      <c r="CZL122" s="19"/>
      <c r="CZM122" s="19"/>
      <c r="CZN122" s="197"/>
      <c r="CZO122" s="196"/>
      <c r="CZP122" s="196"/>
      <c r="CZQ122" s="195"/>
      <c r="CZR122" s="196"/>
      <c r="CZS122" s="195"/>
      <c r="CZT122" s="195"/>
      <c r="CZU122" s="195"/>
      <c r="CZV122" s="18"/>
      <c r="CZW122" s="19"/>
      <c r="CZX122" s="19"/>
      <c r="CZY122" s="19"/>
      <c r="CZZ122" s="19"/>
      <c r="DAA122" s="19"/>
      <c r="DAB122" s="19"/>
      <c r="DAC122" s="19"/>
      <c r="DAD122" s="197"/>
      <c r="DAE122" s="196"/>
      <c r="DAF122" s="196"/>
      <c r="DAG122" s="195"/>
      <c r="DAH122" s="196"/>
      <c r="DAI122" s="195"/>
      <c r="DAJ122" s="195"/>
      <c r="DAK122" s="195"/>
      <c r="DAL122" s="18"/>
      <c r="DAM122" s="19"/>
      <c r="DAN122" s="19"/>
      <c r="DAO122" s="19"/>
      <c r="DAP122" s="19"/>
      <c r="DAQ122" s="19"/>
      <c r="DAR122" s="19"/>
      <c r="DAS122" s="19"/>
      <c r="DAT122" s="197"/>
      <c r="DAU122" s="196"/>
      <c r="DAV122" s="196"/>
      <c r="DAW122" s="195"/>
      <c r="DAX122" s="196"/>
      <c r="DAY122" s="195"/>
      <c r="DAZ122" s="195"/>
      <c r="DBA122" s="195"/>
      <c r="DBB122" s="18"/>
      <c r="DBC122" s="19"/>
      <c r="DBD122" s="19"/>
      <c r="DBE122" s="19"/>
      <c r="DBF122" s="19"/>
      <c r="DBG122" s="19"/>
      <c r="DBH122" s="19"/>
      <c r="DBI122" s="19"/>
      <c r="DBJ122" s="197"/>
      <c r="DBK122" s="196"/>
      <c r="DBL122" s="196"/>
      <c r="DBM122" s="195"/>
      <c r="DBN122" s="196"/>
      <c r="DBO122" s="195"/>
      <c r="DBP122" s="195"/>
      <c r="DBQ122" s="195"/>
      <c r="DBR122" s="18"/>
      <c r="DBS122" s="19"/>
      <c r="DBT122" s="19"/>
      <c r="DBU122" s="19"/>
      <c r="DBV122" s="19"/>
      <c r="DBW122" s="19"/>
      <c r="DBX122" s="19"/>
      <c r="DBY122" s="19"/>
      <c r="DBZ122" s="197"/>
      <c r="DCA122" s="196"/>
      <c r="DCB122" s="196"/>
      <c r="DCC122" s="195"/>
      <c r="DCD122" s="196"/>
      <c r="DCE122" s="195"/>
      <c r="DCF122" s="195"/>
      <c r="DCG122" s="195"/>
      <c r="DCH122" s="18"/>
      <c r="DCI122" s="19"/>
      <c r="DCJ122" s="19"/>
      <c r="DCK122" s="19"/>
      <c r="DCL122" s="19"/>
      <c r="DCM122" s="19"/>
      <c r="DCN122" s="19"/>
      <c r="DCO122" s="19"/>
      <c r="DCP122" s="197"/>
      <c r="DCQ122" s="196"/>
      <c r="DCR122" s="196"/>
      <c r="DCS122" s="195"/>
      <c r="DCT122" s="196"/>
      <c r="DCU122" s="195"/>
      <c r="DCV122" s="195"/>
      <c r="DCW122" s="195"/>
      <c r="DCX122" s="18"/>
      <c r="DCY122" s="19"/>
      <c r="DCZ122" s="19"/>
      <c r="DDA122" s="19"/>
      <c r="DDB122" s="19"/>
      <c r="DDC122" s="19"/>
      <c r="DDD122" s="19"/>
      <c r="DDE122" s="19"/>
      <c r="DDF122" s="197"/>
      <c r="DDG122" s="196"/>
      <c r="DDH122" s="196"/>
      <c r="DDI122" s="195"/>
      <c r="DDJ122" s="196"/>
      <c r="DDK122" s="195"/>
      <c r="DDL122" s="195"/>
      <c r="DDM122" s="195"/>
      <c r="DDN122" s="18"/>
      <c r="DDO122" s="19"/>
      <c r="DDP122" s="19"/>
      <c r="DDQ122" s="19"/>
      <c r="DDR122" s="19"/>
      <c r="DDS122" s="19"/>
      <c r="DDT122" s="19"/>
      <c r="DDU122" s="19"/>
      <c r="DDV122" s="197"/>
      <c r="DDW122" s="196"/>
      <c r="DDX122" s="196"/>
      <c r="DDY122" s="195"/>
      <c r="DDZ122" s="196"/>
      <c r="DEA122" s="195"/>
      <c r="DEB122" s="195"/>
      <c r="DEC122" s="195"/>
      <c r="DED122" s="18"/>
      <c r="DEE122" s="19"/>
      <c r="DEF122" s="19"/>
      <c r="DEG122" s="19"/>
      <c r="DEH122" s="19"/>
      <c r="DEI122" s="19"/>
      <c r="DEJ122" s="19"/>
      <c r="DEK122" s="19"/>
      <c r="DEL122" s="197"/>
      <c r="DEM122" s="196"/>
      <c r="DEN122" s="196"/>
      <c r="DEO122" s="195"/>
      <c r="DEP122" s="196"/>
      <c r="DEQ122" s="195"/>
      <c r="DER122" s="195"/>
      <c r="DES122" s="195"/>
      <c r="DET122" s="18"/>
      <c r="DEU122" s="19"/>
      <c r="DEV122" s="19"/>
      <c r="DEW122" s="19"/>
      <c r="DEX122" s="19"/>
      <c r="DEY122" s="19"/>
      <c r="DEZ122" s="19"/>
      <c r="DFA122" s="19"/>
      <c r="DFB122" s="197"/>
      <c r="DFC122" s="196"/>
      <c r="DFD122" s="196"/>
      <c r="DFE122" s="195"/>
      <c r="DFF122" s="196"/>
      <c r="DFG122" s="195"/>
      <c r="DFH122" s="195"/>
      <c r="DFI122" s="195"/>
      <c r="DFJ122" s="18"/>
      <c r="DFK122" s="19"/>
      <c r="DFL122" s="19"/>
      <c r="DFM122" s="19"/>
      <c r="DFN122" s="19"/>
      <c r="DFO122" s="19"/>
      <c r="DFP122" s="19"/>
      <c r="DFQ122" s="19"/>
      <c r="DFR122" s="197"/>
      <c r="DFS122" s="196"/>
      <c r="DFT122" s="196"/>
      <c r="DFU122" s="195"/>
      <c r="DFV122" s="196"/>
      <c r="DFW122" s="195"/>
      <c r="DFX122" s="195"/>
      <c r="DFY122" s="195"/>
      <c r="DFZ122" s="18"/>
      <c r="DGA122" s="19"/>
      <c r="DGB122" s="19"/>
      <c r="DGC122" s="19"/>
      <c r="DGD122" s="19"/>
      <c r="DGE122" s="19"/>
      <c r="DGF122" s="19"/>
      <c r="DGG122" s="19"/>
      <c r="DGH122" s="197"/>
      <c r="DGI122" s="196"/>
      <c r="DGJ122" s="196"/>
      <c r="DGK122" s="195"/>
      <c r="DGL122" s="196"/>
      <c r="DGM122" s="195"/>
      <c r="DGN122" s="195"/>
      <c r="DGO122" s="195"/>
      <c r="DGP122" s="18"/>
      <c r="DGQ122" s="19"/>
      <c r="DGR122" s="19"/>
      <c r="DGS122" s="19"/>
      <c r="DGT122" s="19"/>
      <c r="DGU122" s="19"/>
      <c r="DGV122" s="19"/>
      <c r="DGW122" s="19"/>
      <c r="DGX122" s="197"/>
      <c r="DGY122" s="196"/>
      <c r="DGZ122" s="196"/>
      <c r="DHA122" s="195"/>
      <c r="DHB122" s="196"/>
      <c r="DHC122" s="195"/>
      <c r="DHD122" s="195"/>
      <c r="DHE122" s="195"/>
      <c r="DHF122" s="18"/>
      <c r="DHG122" s="19"/>
      <c r="DHH122" s="19"/>
      <c r="DHI122" s="19"/>
      <c r="DHJ122" s="19"/>
      <c r="DHK122" s="19"/>
      <c r="DHL122" s="19"/>
      <c r="DHM122" s="19"/>
      <c r="DHN122" s="197"/>
      <c r="DHO122" s="196"/>
      <c r="DHP122" s="196"/>
      <c r="DHQ122" s="195"/>
      <c r="DHR122" s="196"/>
      <c r="DHS122" s="195"/>
      <c r="DHT122" s="195"/>
      <c r="DHU122" s="195"/>
      <c r="DHV122" s="18"/>
      <c r="DHW122" s="19"/>
      <c r="DHX122" s="19"/>
      <c r="DHY122" s="19"/>
      <c r="DHZ122" s="19"/>
      <c r="DIA122" s="19"/>
      <c r="DIB122" s="19"/>
      <c r="DIC122" s="19"/>
      <c r="DID122" s="197"/>
      <c r="DIE122" s="196"/>
      <c r="DIF122" s="196"/>
      <c r="DIG122" s="195"/>
      <c r="DIH122" s="196"/>
      <c r="DII122" s="195"/>
      <c r="DIJ122" s="195"/>
      <c r="DIK122" s="195"/>
      <c r="DIL122" s="18"/>
      <c r="DIM122" s="19"/>
      <c r="DIN122" s="19"/>
      <c r="DIO122" s="19"/>
      <c r="DIP122" s="19"/>
      <c r="DIQ122" s="19"/>
      <c r="DIR122" s="19"/>
      <c r="DIS122" s="19"/>
      <c r="DIT122" s="197"/>
      <c r="DIU122" s="196"/>
      <c r="DIV122" s="196"/>
      <c r="DIW122" s="195"/>
      <c r="DIX122" s="196"/>
      <c r="DIY122" s="195"/>
      <c r="DIZ122" s="195"/>
      <c r="DJA122" s="195"/>
      <c r="DJB122" s="18"/>
      <c r="DJC122" s="19"/>
      <c r="DJD122" s="19"/>
      <c r="DJE122" s="19"/>
      <c r="DJF122" s="19"/>
      <c r="DJG122" s="19"/>
      <c r="DJH122" s="19"/>
      <c r="DJI122" s="19"/>
      <c r="DJJ122" s="197"/>
      <c r="DJK122" s="196"/>
      <c r="DJL122" s="196"/>
      <c r="DJM122" s="195"/>
      <c r="DJN122" s="196"/>
      <c r="DJO122" s="195"/>
      <c r="DJP122" s="195"/>
      <c r="DJQ122" s="195"/>
      <c r="DJR122" s="18"/>
      <c r="DJS122" s="19"/>
      <c r="DJT122" s="19"/>
      <c r="DJU122" s="19"/>
      <c r="DJV122" s="19"/>
      <c r="DJW122" s="19"/>
      <c r="DJX122" s="19"/>
      <c r="DJY122" s="19"/>
      <c r="DJZ122" s="197"/>
      <c r="DKA122" s="196"/>
      <c r="DKB122" s="196"/>
      <c r="DKC122" s="195"/>
      <c r="DKD122" s="196"/>
      <c r="DKE122" s="195"/>
      <c r="DKF122" s="195"/>
      <c r="DKG122" s="195"/>
      <c r="DKH122" s="18"/>
      <c r="DKI122" s="19"/>
      <c r="DKJ122" s="19"/>
      <c r="DKK122" s="19"/>
      <c r="DKL122" s="19"/>
      <c r="DKM122" s="19"/>
      <c r="DKN122" s="19"/>
      <c r="DKO122" s="19"/>
      <c r="DKP122" s="197"/>
      <c r="DKQ122" s="196"/>
      <c r="DKR122" s="196"/>
      <c r="DKS122" s="195"/>
      <c r="DKT122" s="196"/>
      <c r="DKU122" s="195"/>
      <c r="DKV122" s="195"/>
      <c r="DKW122" s="195"/>
      <c r="DKX122" s="18"/>
      <c r="DKY122" s="19"/>
      <c r="DKZ122" s="19"/>
      <c r="DLA122" s="19"/>
      <c r="DLB122" s="19"/>
      <c r="DLC122" s="19"/>
      <c r="DLD122" s="19"/>
      <c r="DLE122" s="19"/>
      <c r="DLF122" s="197"/>
      <c r="DLG122" s="196"/>
      <c r="DLH122" s="196"/>
      <c r="DLI122" s="195"/>
      <c r="DLJ122" s="196"/>
      <c r="DLK122" s="195"/>
      <c r="DLL122" s="195"/>
      <c r="DLM122" s="195"/>
      <c r="DLN122" s="18"/>
      <c r="DLO122" s="19"/>
      <c r="DLP122" s="19"/>
      <c r="DLQ122" s="19"/>
      <c r="DLR122" s="19"/>
      <c r="DLS122" s="19"/>
      <c r="DLT122" s="19"/>
      <c r="DLU122" s="19"/>
      <c r="DLV122" s="197"/>
      <c r="DLW122" s="196"/>
      <c r="DLX122" s="196"/>
      <c r="DLY122" s="195"/>
      <c r="DLZ122" s="196"/>
      <c r="DMA122" s="195"/>
      <c r="DMB122" s="195"/>
      <c r="DMC122" s="195"/>
      <c r="DMD122" s="18"/>
      <c r="DME122" s="19"/>
      <c r="DMF122" s="19"/>
      <c r="DMG122" s="19"/>
      <c r="DMH122" s="19"/>
      <c r="DMI122" s="19"/>
      <c r="DMJ122" s="19"/>
      <c r="DMK122" s="19"/>
      <c r="DML122" s="197"/>
      <c r="DMM122" s="196"/>
      <c r="DMN122" s="196"/>
      <c r="DMO122" s="195"/>
      <c r="DMP122" s="196"/>
      <c r="DMQ122" s="195"/>
      <c r="DMR122" s="195"/>
      <c r="DMS122" s="195"/>
      <c r="DMT122" s="18"/>
      <c r="DMU122" s="19"/>
      <c r="DMV122" s="19"/>
      <c r="DMW122" s="19"/>
      <c r="DMX122" s="19"/>
      <c r="DMY122" s="19"/>
      <c r="DMZ122" s="19"/>
      <c r="DNA122" s="19"/>
      <c r="DNB122" s="197"/>
      <c r="DNC122" s="196"/>
      <c r="DND122" s="196"/>
      <c r="DNE122" s="195"/>
      <c r="DNF122" s="196"/>
      <c r="DNG122" s="195"/>
      <c r="DNH122" s="195"/>
      <c r="DNI122" s="195"/>
      <c r="DNJ122" s="18"/>
      <c r="DNK122" s="19"/>
      <c r="DNL122" s="19"/>
      <c r="DNM122" s="19"/>
      <c r="DNN122" s="19"/>
      <c r="DNO122" s="19"/>
      <c r="DNP122" s="19"/>
      <c r="DNQ122" s="19"/>
      <c r="DNR122" s="197"/>
      <c r="DNS122" s="196"/>
      <c r="DNT122" s="196"/>
      <c r="DNU122" s="195"/>
      <c r="DNV122" s="196"/>
      <c r="DNW122" s="195"/>
      <c r="DNX122" s="195"/>
      <c r="DNY122" s="195"/>
      <c r="DNZ122" s="18"/>
      <c r="DOA122" s="19"/>
      <c r="DOB122" s="19"/>
      <c r="DOC122" s="19"/>
      <c r="DOD122" s="19"/>
      <c r="DOE122" s="19"/>
      <c r="DOF122" s="19"/>
      <c r="DOG122" s="19"/>
      <c r="DOH122" s="197"/>
      <c r="DOI122" s="196"/>
      <c r="DOJ122" s="196"/>
      <c r="DOK122" s="195"/>
      <c r="DOL122" s="196"/>
      <c r="DOM122" s="195"/>
      <c r="DON122" s="195"/>
      <c r="DOO122" s="195"/>
      <c r="DOP122" s="18"/>
      <c r="DOQ122" s="19"/>
      <c r="DOR122" s="19"/>
      <c r="DOS122" s="19"/>
      <c r="DOT122" s="19"/>
      <c r="DOU122" s="19"/>
      <c r="DOV122" s="19"/>
      <c r="DOW122" s="19"/>
      <c r="DOX122" s="197"/>
      <c r="DOY122" s="196"/>
      <c r="DOZ122" s="196"/>
      <c r="DPA122" s="195"/>
      <c r="DPB122" s="196"/>
      <c r="DPC122" s="195"/>
      <c r="DPD122" s="195"/>
      <c r="DPE122" s="195"/>
      <c r="DPF122" s="18"/>
      <c r="DPG122" s="19"/>
      <c r="DPH122" s="19"/>
      <c r="DPI122" s="19"/>
      <c r="DPJ122" s="19"/>
      <c r="DPK122" s="19"/>
      <c r="DPL122" s="19"/>
      <c r="DPM122" s="19"/>
      <c r="DPN122" s="197"/>
      <c r="DPO122" s="196"/>
      <c r="DPP122" s="196"/>
      <c r="DPQ122" s="195"/>
      <c r="DPR122" s="196"/>
      <c r="DPS122" s="195"/>
      <c r="DPT122" s="195"/>
      <c r="DPU122" s="195"/>
      <c r="DPV122" s="18"/>
      <c r="DPW122" s="19"/>
      <c r="DPX122" s="19"/>
      <c r="DPY122" s="19"/>
      <c r="DPZ122" s="19"/>
      <c r="DQA122" s="19"/>
      <c r="DQB122" s="19"/>
      <c r="DQC122" s="19"/>
      <c r="DQD122" s="197"/>
      <c r="DQE122" s="196"/>
      <c r="DQF122" s="196"/>
      <c r="DQG122" s="195"/>
      <c r="DQH122" s="196"/>
      <c r="DQI122" s="195"/>
      <c r="DQJ122" s="195"/>
      <c r="DQK122" s="195"/>
      <c r="DQL122" s="18"/>
      <c r="DQM122" s="19"/>
      <c r="DQN122" s="19"/>
      <c r="DQO122" s="19"/>
      <c r="DQP122" s="19"/>
      <c r="DQQ122" s="19"/>
      <c r="DQR122" s="19"/>
      <c r="DQS122" s="19"/>
      <c r="DQT122" s="197"/>
      <c r="DQU122" s="196"/>
      <c r="DQV122" s="196"/>
      <c r="DQW122" s="195"/>
      <c r="DQX122" s="196"/>
      <c r="DQY122" s="195"/>
      <c r="DQZ122" s="195"/>
      <c r="DRA122" s="195"/>
      <c r="DRB122" s="18"/>
      <c r="DRC122" s="19"/>
      <c r="DRD122" s="19"/>
      <c r="DRE122" s="19"/>
      <c r="DRF122" s="19"/>
      <c r="DRG122" s="19"/>
      <c r="DRH122" s="19"/>
      <c r="DRI122" s="19"/>
      <c r="DRJ122" s="197"/>
      <c r="DRK122" s="196"/>
      <c r="DRL122" s="196"/>
      <c r="DRM122" s="195"/>
      <c r="DRN122" s="196"/>
      <c r="DRO122" s="195"/>
      <c r="DRP122" s="195"/>
      <c r="DRQ122" s="195"/>
      <c r="DRR122" s="18"/>
      <c r="DRS122" s="19"/>
      <c r="DRT122" s="19"/>
      <c r="DRU122" s="19"/>
      <c r="DRV122" s="19"/>
      <c r="DRW122" s="19"/>
      <c r="DRX122" s="19"/>
      <c r="DRY122" s="19"/>
      <c r="DRZ122" s="197"/>
      <c r="DSA122" s="196"/>
      <c r="DSB122" s="196"/>
      <c r="DSC122" s="195"/>
      <c r="DSD122" s="196"/>
      <c r="DSE122" s="195"/>
      <c r="DSF122" s="195"/>
      <c r="DSG122" s="195"/>
      <c r="DSH122" s="18"/>
      <c r="DSI122" s="19"/>
      <c r="DSJ122" s="19"/>
      <c r="DSK122" s="19"/>
      <c r="DSL122" s="19"/>
      <c r="DSM122" s="19"/>
      <c r="DSN122" s="19"/>
      <c r="DSO122" s="19"/>
      <c r="DSP122" s="197"/>
      <c r="DSQ122" s="196"/>
      <c r="DSR122" s="196"/>
      <c r="DSS122" s="195"/>
      <c r="DST122" s="196"/>
      <c r="DSU122" s="195"/>
      <c r="DSV122" s="195"/>
      <c r="DSW122" s="195"/>
      <c r="DSX122" s="18"/>
      <c r="DSY122" s="19"/>
      <c r="DSZ122" s="19"/>
      <c r="DTA122" s="19"/>
      <c r="DTB122" s="19"/>
      <c r="DTC122" s="19"/>
      <c r="DTD122" s="19"/>
      <c r="DTE122" s="19"/>
      <c r="DTF122" s="197"/>
      <c r="DTG122" s="196"/>
      <c r="DTH122" s="196"/>
      <c r="DTI122" s="195"/>
      <c r="DTJ122" s="196"/>
      <c r="DTK122" s="195"/>
      <c r="DTL122" s="195"/>
      <c r="DTM122" s="195"/>
      <c r="DTN122" s="18"/>
      <c r="DTO122" s="19"/>
      <c r="DTP122" s="19"/>
      <c r="DTQ122" s="19"/>
      <c r="DTR122" s="19"/>
      <c r="DTS122" s="19"/>
      <c r="DTT122" s="19"/>
      <c r="DTU122" s="19"/>
      <c r="DTV122" s="197"/>
      <c r="DTW122" s="196"/>
      <c r="DTX122" s="196"/>
      <c r="DTY122" s="195"/>
      <c r="DTZ122" s="196"/>
      <c r="DUA122" s="195"/>
      <c r="DUB122" s="195"/>
      <c r="DUC122" s="195"/>
      <c r="DUD122" s="18"/>
      <c r="DUE122" s="19"/>
      <c r="DUF122" s="19"/>
      <c r="DUG122" s="19"/>
      <c r="DUH122" s="19"/>
      <c r="DUI122" s="19"/>
      <c r="DUJ122" s="19"/>
      <c r="DUK122" s="19"/>
      <c r="DUL122" s="197"/>
      <c r="DUM122" s="196"/>
      <c r="DUN122" s="196"/>
      <c r="DUO122" s="195"/>
      <c r="DUP122" s="196"/>
      <c r="DUQ122" s="195"/>
      <c r="DUR122" s="195"/>
      <c r="DUS122" s="195"/>
      <c r="DUT122" s="18"/>
      <c r="DUU122" s="19"/>
      <c r="DUV122" s="19"/>
      <c r="DUW122" s="19"/>
      <c r="DUX122" s="19"/>
      <c r="DUY122" s="19"/>
      <c r="DUZ122" s="19"/>
      <c r="DVA122" s="19"/>
      <c r="DVB122" s="197"/>
      <c r="DVC122" s="196"/>
      <c r="DVD122" s="196"/>
      <c r="DVE122" s="195"/>
      <c r="DVF122" s="196"/>
      <c r="DVG122" s="195"/>
      <c r="DVH122" s="195"/>
      <c r="DVI122" s="195"/>
      <c r="DVJ122" s="18"/>
      <c r="DVK122" s="19"/>
      <c r="DVL122" s="19"/>
      <c r="DVM122" s="19"/>
      <c r="DVN122" s="19"/>
      <c r="DVO122" s="19"/>
      <c r="DVP122" s="19"/>
      <c r="DVQ122" s="19"/>
      <c r="DVR122" s="197"/>
      <c r="DVS122" s="196"/>
      <c r="DVT122" s="196"/>
      <c r="DVU122" s="195"/>
      <c r="DVV122" s="196"/>
      <c r="DVW122" s="195"/>
      <c r="DVX122" s="195"/>
      <c r="DVY122" s="195"/>
      <c r="DVZ122" s="18"/>
      <c r="DWA122" s="19"/>
      <c r="DWB122" s="19"/>
      <c r="DWC122" s="19"/>
      <c r="DWD122" s="19"/>
      <c r="DWE122" s="19"/>
      <c r="DWF122" s="19"/>
      <c r="DWG122" s="19"/>
      <c r="DWH122" s="197"/>
      <c r="DWI122" s="196"/>
      <c r="DWJ122" s="196"/>
      <c r="DWK122" s="195"/>
      <c r="DWL122" s="196"/>
      <c r="DWM122" s="195"/>
      <c r="DWN122" s="195"/>
      <c r="DWO122" s="195"/>
      <c r="DWP122" s="18"/>
      <c r="DWQ122" s="19"/>
      <c r="DWR122" s="19"/>
      <c r="DWS122" s="19"/>
      <c r="DWT122" s="19"/>
      <c r="DWU122" s="19"/>
      <c r="DWV122" s="19"/>
      <c r="DWW122" s="19"/>
      <c r="DWX122" s="197"/>
      <c r="DWY122" s="196"/>
      <c r="DWZ122" s="196"/>
      <c r="DXA122" s="195"/>
      <c r="DXB122" s="196"/>
      <c r="DXC122" s="195"/>
      <c r="DXD122" s="195"/>
      <c r="DXE122" s="195"/>
      <c r="DXF122" s="18"/>
      <c r="DXG122" s="19"/>
      <c r="DXH122" s="19"/>
      <c r="DXI122" s="19"/>
      <c r="DXJ122" s="19"/>
      <c r="DXK122" s="19"/>
      <c r="DXL122" s="19"/>
      <c r="DXM122" s="19"/>
      <c r="DXN122" s="197"/>
      <c r="DXO122" s="196"/>
      <c r="DXP122" s="196"/>
      <c r="DXQ122" s="195"/>
      <c r="DXR122" s="196"/>
      <c r="DXS122" s="195"/>
      <c r="DXT122" s="195"/>
      <c r="DXU122" s="195"/>
      <c r="DXV122" s="18"/>
      <c r="DXW122" s="19"/>
      <c r="DXX122" s="19"/>
      <c r="DXY122" s="19"/>
      <c r="DXZ122" s="19"/>
      <c r="DYA122" s="19"/>
      <c r="DYB122" s="19"/>
      <c r="DYC122" s="19"/>
      <c r="DYD122" s="197"/>
      <c r="DYE122" s="196"/>
      <c r="DYF122" s="196"/>
      <c r="DYG122" s="195"/>
      <c r="DYH122" s="196"/>
      <c r="DYI122" s="195"/>
      <c r="DYJ122" s="195"/>
      <c r="DYK122" s="195"/>
      <c r="DYL122" s="18"/>
      <c r="DYM122" s="19"/>
      <c r="DYN122" s="19"/>
      <c r="DYO122" s="19"/>
      <c r="DYP122" s="19"/>
      <c r="DYQ122" s="19"/>
      <c r="DYR122" s="19"/>
      <c r="DYS122" s="19"/>
      <c r="DYT122" s="197"/>
      <c r="DYU122" s="196"/>
      <c r="DYV122" s="196"/>
      <c r="DYW122" s="195"/>
      <c r="DYX122" s="196"/>
      <c r="DYY122" s="195"/>
      <c r="DYZ122" s="195"/>
      <c r="DZA122" s="195"/>
      <c r="DZB122" s="18"/>
      <c r="DZC122" s="19"/>
      <c r="DZD122" s="19"/>
      <c r="DZE122" s="19"/>
      <c r="DZF122" s="19"/>
      <c r="DZG122" s="19"/>
      <c r="DZH122" s="19"/>
      <c r="DZI122" s="19"/>
      <c r="DZJ122" s="197"/>
      <c r="DZK122" s="196"/>
      <c r="DZL122" s="196"/>
      <c r="DZM122" s="195"/>
      <c r="DZN122" s="196"/>
      <c r="DZO122" s="195"/>
      <c r="DZP122" s="195"/>
      <c r="DZQ122" s="195"/>
      <c r="DZR122" s="18"/>
      <c r="DZS122" s="19"/>
      <c r="DZT122" s="19"/>
      <c r="DZU122" s="19"/>
      <c r="DZV122" s="19"/>
      <c r="DZW122" s="19"/>
      <c r="DZX122" s="19"/>
      <c r="DZY122" s="19"/>
      <c r="DZZ122" s="197"/>
      <c r="EAA122" s="196"/>
      <c r="EAB122" s="196"/>
      <c r="EAC122" s="195"/>
      <c r="EAD122" s="196"/>
      <c r="EAE122" s="195"/>
      <c r="EAF122" s="195"/>
      <c r="EAG122" s="195"/>
      <c r="EAH122" s="18"/>
      <c r="EAI122" s="19"/>
      <c r="EAJ122" s="19"/>
      <c r="EAK122" s="19"/>
      <c r="EAL122" s="19"/>
      <c r="EAM122" s="19"/>
      <c r="EAN122" s="19"/>
      <c r="EAO122" s="19"/>
      <c r="EAP122" s="197"/>
      <c r="EAQ122" s="196"/>
      <c r="EAR122" s="196"/>
      <c r="EAS122" s="195"/>
      <c r="EAT122" s="196"/>
      <c r="EAU122" s="195"/>
      <c r="EAV122" s="195"/>
      <c r="EAW122" s="195"/>
      <c r="EAX122" s="18"/>
      <c r="EAY122" s="19"/>
      <c r="EAZ122" s="19"/>
      <c r="EBA122" s="19"/>
      <c r="EBB122" s="19"/>
      <c r="EBC122" s="19"/>
      <c r="EBD122" s="19"/>
      <c r="EBE122" s="19"/>
      <c r="EBF122" s="197"/>
      <c r="EBG122" s="196"/>
      <c r="EBH122" s="196"/>
      <c r="EBI122" s="195"/>
      <c r="EBJ122" s="196"/>
      <c r="EBK122" s="195"/>
      <c r="EBL122" s="195"/>
      <c r="EBM122" s="195"/>
      <c r="EBN122" s="18"/>
      <c r="EBO122" s="19"/>
      <c r="EBP122" s="19"/>
      <c r="EBQ122" s="19"/>
      <c r="EBR122" s="19"/>
      <c r="EBS122" s="19"/>
      <c r="EBT122" s="19"/>
      <c r="EBU122" s="19"/>
      <c r="EBV122" s="197"/>
      <c r="EBW122" s="196"/>
      <c r="EBX122" s="196"/>
      <c r="EBY122" s="195"/>
      <c r="EBZ122" s="196"/>
      <c r="ECA122" s="195"/>
      <c r="ECB122" s="195"/>
      <c r="ECC122" s="195"/>
      <c r="ECD122" s="18"/>
      <c r="ECE122" s="19"/>
      <c r="ECF122" s="19"/>
      <c r="ECG122" s="19"/>
      <c r="ECH122" s="19"/>
      <c r="ECI122" s="19"/>
      <c r="ECJ122" s="19"/>
      <c r="ECK122" s="19"/>
      <c r="ECL122" s="197"/>
      <c r="ECM122" s="196"/>
      <c r="ECN122" s="196"/>
      <c r="ECO122" s="195"/>
      <c r="ECP122" s="196"/>
      <c r="ECQ122" s="195"/>
      <c r="ECR122" s="195"/>
      <c r="ECS122" s="195"/>
      <c r="ECT122" s="18"/>
      <c r="ECU122" s="19"/>
      <c r="ECV122" s="19"/>
      <c r="ECW122" s="19"/>
      <c r="ECX122" s="19"/>
      <c r="ECY122" s="19"/>
      <c r="ECZ122" s="19"/>
      <c r="EDA122" s="19"/>
      <c r="EDB122" s="197"/>
      <c r="EDC122" s="196"/>
      <c r="EDD122" s="196"/>
      <c r="EDE122" s="195"/>
      <c r="EDF122" s="196"/>
      <c r="EDG122" s="195"/>
      <c r="EDH122" s="195"/>
      <c r="EDI122" s="195"/>
      <c r="EDJ122" s="18"/>
      <c r="EDK122" s="19"/>
      <c r="EDL122" s="19"/>
      <c r="EDM122" s="19"/>
      <c r="EDN122" s="19"/>
      <c r="EDO122" s="19"/>
      <c r="EDP122" s="19"/>
      <c r="EDQ122" s="19"/>
      <c r="EDR122" s="197"/>
      <c r="EDS122" s="196"/>
      <c r="EDT122" s="196"/>
      <c r="EDU122" s="195"/>
      <c r="EDV122" s="196"/>
      <c r="EDW122" s="195"/>
      <c r="EDX122" s="195"/>
      <c r="EDY122" s="195"/>
      <c r="EDZ122" s="18"/>
      <c r="EEA122" s="19"/>
      <c r="EEB122" s="19"/>
      <c r="EEC122" s="19"/>
      <c r="EED122" s="19"/>
      <c r="EEE122" s="19"/>
      <c r="EEF122" s="19"/>
      <c r="EEG122" s="19"/>
      <c r="EEH122" s="197"/>
      <c r="EEI122" s="196"/>
      <c r="EEJ122" s="196"/>
      <c r="EEK122" s="195"/>
      <c r="EEL122" s="196"/>
      <c r="EEM122" s="195"/>
      <c r="EEN122" s="195"/>
      <c r="EEO122" s="195"/>
      <c r="EEP122" s="18"/>
      <c r="EEQ122" s="19"/>
      <c r="EER122" s="19"/>
      <c r="EES122" s="19"/>
      <c r="EET122" s="19"/>
      <c r="EEU122" s="19"/>
      <c r="EEV122" s="19"/>
      <c r="EEW122" s="19"/>
      <c r="EEX122" s="197"/>
      <c r="EEY122" s="196"/>
      <c r="EEZ122" s="196"/>
      <c r="EFA122" s="195"/>
      <c r="EFB122" s="196"/>
      <c r="EFC122" s="195"/>
      <c r="EFD122" s="195"/>
      <c r="EFE122" s="195"/>
      <c r="EFF122" s="18"/>
      <c r="EFG122" s="19"/>
      <c r="EFH122" s="19"/>
      <c r="EFI122" s="19"/>
      <c r="EFJ122" s="19"/>
      <c r="EFK122" s="19"/>
      <c r="EFL122" s="19"/>
      <c r="EFM122" s="19"/>
      <c r="EFN122" s="197"/>
      <c r="EFO122" s="196"/>
      <c r="EFP122" s="196"/>
      <c r="EFQ122" s="195"/>
      <c r="EFR122" s="196"/>
      <c r="EFS122" s="195"/>
      <c r="EFT122" s="195"/>
      <c r="EFU122" s="195"/>
      <c r="EFV122" s="18"/>
      <c r="EFW122" s="19"/>
      <c r="EFX122" s="19"/>
      <c r="EFY122" s="19"/>
      <c r="EFZ122" s="19"/>
      <c r="EGA122" s="19"/>
      <c r="EGB122" s="19"/>
      <c r="EGC122" s="19"/>
      <c r="EGD122" s="197"/>
      <c r="EGE122" s="196"/>
      <c r="EGF122" s="196"/>
      <c r="EGG122" s="195"/>
      <c r="EGH122" s="196"/>
      <c r="EGI122" s="195"/>
      <c r="EGJ122" s="195"/>
      <c r="EGK122" s="195"/>
      <c r="EGL122" s="18"/>
      <c r="EGM122" s="19"/>
      <c r="EGN122" s="19"/>
      <c r="EGO122" s="19"/>
      <c r="EGP122" s="19"/>
      <c r="EGQ122" s="19"/>
      <c r="EGR122" s="19"/>
      <c r="EGS122" s="19"/>
      <c r="EGT122" s="197"/>
      <c r="EGU122" s="196"/>
      <c r="EGV122" s="196"/>
      <c r="EGW122" s="195"/>
      <c r="EGX122" s="196"/>
      <c r="EGY122" s="195"/>
      <c r="EGZ122" s="195"/>
      <c r="EHA122" s="195"/>
      <c r="EHB122" s="18"/>
      <c r="EHC122" s="19"/>
      <c r="EHD122" s="19"/>
      <c r="EHE122" s="19"/>
      <c r="EHF122" s="19"/>
      <c r="EHG122" s="19"/>
      <c r="EHH122" s="19"/>
      <c r="EHI122" s="19"/>
      <c r="EHJ122" s="197"/>
      <c r="EHK122" s="196"/>
      <c r="EHL122" s="196"/>
      <c r="EHM122" s="195"/>
      <c r="EHN122" s="196"/>
      <c r="EHO122" s="195"/>
      <c r="EHP122" s="195"/>
      <c r="EHQ122" s="195"/>
      <c r="EHR122" s="18"/>
      <c r="EHS122" s="19"/>
      <c r="EHT122" s="19"/>
      <c r="EHU122" s="19"/>
      <c r="EHV122" s="19"/>
      <c r="EHW122" s="19"/>
      <c r="EHX122" s="19"/>
      <c r="EHY122" s="19"/>
      <c r="EHZ122" s="197"/>
      <c r="EIA122" s="196"/>
      <c r="EIB122" s="196"/>
      <c r="EIC122" s="195"/>
      <c r="EID122" s="196"/>
      <c r="EIE122" s="195"/>
      <c r="EIF122" s="195"/>
      <c r="EIG122" s="195"/>
      <c r="EIH122" s="18"/>
      <c r="EII122" s="19"/>
      <c r="EIJ122" s="19"/>
      <c r="EIK122" s="19"/>
      <c r="EIL122" s="19"/>
      <c r="EIM122" s="19"/>
      <c r="EIN122" s="19"/>
      <c r="EIO122" s="19"/>
      <c r="EIP122" s="197"/>
      <c r="EIQ122" s="196"/>
      <c r="EIR122" s="196"/>
      <c r="EIS122" s="195"/>
      <c r="EIT122" s="196"/>
      <c r="EIU122" s="195"/>
      <c r="EIV122" s="195"/>
      <c r="EIW122" s="195"/>
      <c r="EIX122" s="18"/>
      <c r="EIY122" s="19"/>
      <c r="EIZ122" s="19"/>
      <c r="EJA122" s="19"/>
      <c r="EJB122" s="19"/>
      <c r="EJC122" s="19"/>
      <c r="EJD122" s="19"/>
      <c r="EJE122" s="19"/>
      <c r="EJF122" s="197"/>
      <c r="EJG122" s="196"/>
      <c r="EJH122" s="196"/>
      <c r="EJI122" s="195"/>
      <c r="EJJ122" s="196"/>
      <c r="EJK122" s="195"/>
      <c r="EJL122" s="195"/>
      <c r="EJM122" s="195"/>
      <c r="EJN122" s="18"/>
      <c r="EJO122" s="19"/>
      <c r="EJP122" s="19"/>
      <c r="EJQ122" s="19"/>
      <c r="EJR122" s="19"/>
      <c r="EJS122" s="19"/>
      <c r="EJT122" s="19"/>
      <c r="EJU122" s="19"/>
      <c r="EJV122" s="197"/>
      <c r="EJW122" s="196"/>
      <c r="EJX122" s="196"/>
      <c r="EJY122" s="195"/>
      <c r="EJZ122" s="196"/>
      <c r="EKA122" s="195"/>
      <c r="EKB122" s="195"/>
      <c r="EKC122" s="195"/>
      <c r="EKD122" s="18"/>
      <c r="EKE122" s="19"/>
      <c r="EKF122" s="19"/>
      <c r="EKG122" s="19"/>
      <c r="EKH122" s="19"/>
      <c r="EKI122" s="19"/>
      <c r="EKJ122" s="19"/>
      <c r="EKK122" s="19"/>
      <c r="EKL122" s="197"/>
      <c r="EKM122" s="196"/>
      <c r="EKN122" s="196"/>
      <c r="EKO122" s="195"/>
      <c r="EKP122" s="196"/>
      <c r="EKQ122" s="195"/>
      <c r="EKR122" s="195"/>
      <c r="EKS122" s="195"/>
      <c r="EKT122" s="18"/>
      <c r="EKU122" s="19"/>
      <c r="EKV122" s="19"/>
      <c r="EKW122" s="19"/>
      <c r="EKX122" s="19"/>
      <c r="EKY122" s="19"/>
      <c r="EKZ122" s="19"/>
      <c r="ELA122" s="19"/>
      <c r="ELB122" s="197"/>
      <c r="ELC122" s="196"/>
      <c r="ELD122" s="196"/>
      <c r="ELE122" s="195"/>
      <c r="ELF122" s="196"/>
      <c r="ELG122" s="195"/>
      <c r="ELH122" s="195"/>
      <c r="ELI122" s="195"/>
      <c r="ELJ122" s="18"/>
      <c r="ELK122" s="19"/>
      <c r="ELL122" s="19"/>
      <c r="ELM122" s="19"/>
      <c r="ELN122" s="19"/>
      <c r="ELO122" s="19"/>
      <c r="ELP122" s="19"/>
      <c r="ELQ122" s="19"/>
      <c r="ELR122" s="197"/>
      <c r="ELS122" s="196"/>
      <c r="ELT122" s="196"/>
      <c r="ELU122" s="195"/>
      <c r="ELV122" s="196"/>
      <c r="ELW122" s="195"/>
      <c r="ELX122" s="195"/>
      <c r="ELY122" s="195"/>
      <c r="ELZ122" s="18"/>
      <c r="EMA122" s="19"/>
      <c r="EMB122" s="19"/>
      <c r="EMC122" s="19"/>
      <c r="EMD122" s="19"/>
      <c r="EME122" s="19"/>
      <c r="EMF122" s="19"/>
      <c r="EMG122" s="19"/>
      <c r="EMH122" s="197"/>
      <c r="EMI122" s="196"/>
      <c r="EMJ122" s="196"/>
      <c r="EMK122" s="195"/>
      <c r="EML122" s="196"/>
      <c r="EMM122" s="195"/>
      <c r="EMN122" s="195"/>
      <c r="EMO122" s="195"/>
      <c r="EMP122" s="18"/>
      <c r="EMQ122" s="19"/>
      <c r="EMR122" s="19"/>
      <c r="EMS122" s="19"/>
      <c r="EMT122" s="19"/>
      <c r="EMU122" s="19"/>
      <c r="EMV122" s="19"/>
      <c r="EMW122" s="19"/>
      <c r="EMX122" s="197"/>
      <c r="EMY122" s="196"/>
      <c r="EMZ122" s="196"/>
      <c r="ENA122" s="195"/>
      <c r="ENB122" s="196"/>
      <c r="ENC122" s="195"/>
      <c r="END122" s="195"/>
      <c r="ENE122" s="195"/>
      <c r="ENF122" s="18"/>
      <c r="ENG122" s="19"/>
      <c r="ENH122" s="19"/>
      <c r="ENI122" s="19"/>
      <c r="ENJ122" s="19"/>
      <c r="ENK122" s="19"/>
      <c r="ENL122" s="19"/>
      <c r="ENM122" s="19"/>
      <c r="ENN122" s="197"/>
      <c r="ENO122" s="196"/>
      <c r="ENP122" s="196"/>
      <c r="ENQ122" s="195"/>
      <c r="ENR122" s="196"/>
      <c r="ENS122" s="195"/>
      <c r="ENT122" s="195"/>
      <c r="ENU122" s="195"/>
      <c r="ENV122" s="18"/>
      <c r="ENW122" s="19"/>
      <c r="ENX122" s="19"/>
      <c r="ENY122" s="19"/>
      <c r="ENZ122" s="19"/>
      <c r="EOA122" s="19"/>
      <c r="EOB122" s="19"/>
      <c r="EOC122" s="19"/>
      <c r="EOD122" s="197"/>
      <c r="EOE122" s="196"/>
      <c r="EOF122" s="196"/>
      <c r="EOG122" s="195"/>
      <c r="EOH122" s="196"/>
      <c r="EOI122" s="195"/>
      <c r="EOJ122" s="195"/>
      <c r="EOK122" s="195"/>
      <c r="EOL122" s="18"/>
      <c r="EOM122" s="19"/>
      <c r="EON122" s="19"/>
      <c r="EOO122" s="19"/>
      <c r="EOP122" s="19"/>
      <c r="EOQ122" s="19"/>
      <c r="EOR122" s="19"/>
      <c r="EOS122" s="19"/>
      <c r="EOT122" s="197"/>
      <c r="EOU122" s="196"/>
      <c r="EOV122" s="196"/>
      <c r="EOW122" s="195"/>
      <c r="EOX122" s="196"/>
      <c r="EOY122" s="195"/>
      <c r="EOZ122" s="195"/>
      <c r="EPA122" s="195"/>
      <c r="EPB122" s="18"/>
      <c r="EPC122" s="19"/>
      <c r="EPD122" s="19"/>
      <c r="EPE122" s="19"/>
      <c r="EPF122" s="19"/>
      <c r="EPG122" s="19"/>
      <c r="EPH122" s="19"/>
      <c r="EPI122" s="19"/>
      <c r="EPJ122" s="197"/>
      <c r="EPK122" s="196"/>
      <c r="EPL122" s="196"/>
      <c r="EPM122" s="195"/>
      <c r="EPN122" s="196"/>
      <c r="EPO122" s="195"/>
      <c r="EPP122" s="195"/>
      <c r="EPQ122" s="195"/>
      <c r="EPR122" s="18"/>
      <c r="EPS122" s="19"/>
      <c r="EPT122" s="19"/>
      <c r="EPU122" s="19"/>
      <c r="EPV122" s="19"/>
      <c r="EPW122" s="19"/>
      <c r="EPX122" s="19"/>
      <c r="EPY122" s="19"/>
      <c r="EPZ122" s="197"/>
      <c r="EQA122" s="196"/>
      <c r="EQB122" s="196"/>
      <c r="EQC122" s="195"/>
      <c r="EQD122" s="196"/>
      <c r="EQE122" s="195"/>
      <c r="EQF122" s="195"/>
      <c r="EQG122" s="195"/>
      <c r="EQH122" s="18"/>
      <c r="EQI122" s="19"/>
      <c r="EQJ122" s="19"/>
      <c r="EQK122" s="19"/>
      <c r="EQL122" s="19"/>
      <c r="EQM122" s="19"/>
      <c r="EQN122" s="19"/>
      <c r="EQO122" s="19"/>
      <c r="EQP122" s="197"/>
      <c r="EQQ122" s="196"/>
      <c r="EQR122" s="196"/>
      <c r="EQS122" s="195"/>
      <c r="EQT122" s="196"/>
      <c r="EQU122" s="195"/>
      <c r="EQV122" s="195"/>
      <c r="EQW122" s="195"/>
      <c r="EQX122" s="18"/>
      <c r="EQY122" s="19"/>
      <c r="EQZ122" s="19"/>
      <c r="ERA122" s="19"/>
      <c r="ERB122" s="19"/>
      <c r="ERC122" s="19"/>
      <c r="ERD122" s="19"/>
      <c r="ERE122" s="19"/>
      <c r="ERF122" s="197"/>
      <c r="ERG122" s="196"/>
      <c r="ERH122" s="196"/>
      <c r="ERI122" s="195"/>
      <c r="ERJ122" s="196"/>
      <c r="ERK122" s="195"/>
      <c r="ERL122" s="195"/>
      <c r="ERM122" s="195"/>
      <c r="ERN122" s="18"/>
      <c r="ERO122" s="19"/>
      <c r="ERP122" s="19"/>
      <c r="ERQ122" s="19"/>
      <c r="ERR122" s="19"/>
      <c r="ERS122" s="19"/>
      <c r="ERT122" s="19"/>
      <c r="ERU122" s="19"/>
      <c r="ERV122" s="197"/>
      <c r="ERW122" s="196"/>
      <c r="ERX122" s="196"/>
      <c r="ERY122" s="195"/>
      <c r="ERZ122" s="196"/>
      <c r="ESA122" s="195"/>
      <c r="ESB122" s="195"/>
      <c r="ESC122" s="195"/>
      <c r="ESD122" s="18"/>
      <c r="ESE122" s="19"/>
      <c r="ESF122" s="19"/>
      <c r="ESG122" s="19"/>
      <c r="ESH122" s="19"/>
      <c r="ESI122" s="19"/>
      <c r="ESJ122" s="19"/>
      <c r="ESK122" s="19"/>
      <c r="ESL122" s="197"/>
      <c r="ESM122" s="196"/>
      <c r="ESN122" s="196"/>
      <c r="ESO122" s="195"/>
      <c r="ESP122" s="196"/>
      <c r="ESQ122" s="195"/>
      <c r="ESR122" s="195"/>
      <c r="ESS122" s="195"/>
      <c r="EST122" s="18"/>
      <c r="ESU122" s="19"/>
      <c r="ESV122" s="19"/>
      <c r="ESW122" s="19"/>
      <c r="ESX122" s="19"/>
      <c r="ESY122" s="19"/>
      <c r="ESZ122" s="19"/>
      <c r="ETA122" s="19"/>
      <c r="ETB122" s="197"/>
      <c r="ETC122" s="196"/>
      <c r="ETD122" s="196"/>
      <c r="ETE122" s="195"/>
      <c r="ETF122" s="196"/>
      <c r="ETG122" s="195"/>
      <c r="ETH122" s="195"/>
      <c r="ETI122" s="195"/>
      <c r="ETJ122" s="18"/>
      <c r="ETK122" s="19"/>
      <c r="ETL122" s="19"/>
      <c r="ETM122" s="19"/>
      <c r="ETN122" s="19"/>
      <c r="ETO122" s="19"/>
      <c r="ETP122" s="19"/>
      <c r="ETQ122" s="19"/>
      <c r="ETR122" s="197"/>
      <c r="ETS122" s="196"/>
      <c r="ETT122" s="196"/>
      <c r="ETU122" s="195"/>
      <c r="ETV122" s="196"/>
      <c r="ETW122" s="195"/>
      <c r="ETX122" s="195"/>
      <c r="ETY122" s="195"/>
      <c r="ETZ122" s="18"/>
      <c r="EUA122" s="19"/>
      <c r="EUB122" s="19"/>
      <c r="EUC122" s="19"/>
      <c r="EUD122" s="19"/>
      <c r="EUE122" s="19"/>
      <c r="EUF122" s="19"/>
      <c r="EUG122" s="19"/>
      <c r="EUH122" s="197"/>
      <c r="EUI122" s="196"/>
      <c r="EUJ122" s="196"/>
      <c r="EUK122" s="195"/>
      <c r="EUL122" s="196"/>
      <c r="EUM122" s="195"/>
      <c r="EUN122" s="195"/>
      <c r="EUO122" s="195"/>
      <c r="EUP122" s="18"/>
      <c r="EUQ122" s="19"/>
      <c r="EUR122" s="19"/>
      <c r="EUS122" s="19"/>
      <c r="EUT122" s="19"/>
      <c r="EUU122" s="19"/>
      <c r="EUV122" s="19"/>
      <c r="EUW122" s="19"/>
      <c r="EUX122" s="197"/>
      <c r="EUY122" s="196"/>
      <c r="EUZ122" s="196"/>
      <c r="EVA122" s="195"/>
      <c r="EVB122" s="196"/>
      <c r="EVC122" s="195"/>
      <c r="EVD122" s="195"/>
      <c r="EVE122" s="195"/>
      <c r="EVF122" s="18"/>
      <c r="EVG122" s="19"/>
      <c r="EVH122" s="19"/>
      <c r="EVI122" s="19"/>
      <c r="EVJ122" s="19"/>
      <c r="EVK122" s="19"/>
      <c r="EVL122" s="19"/>
      <c r="EVM122" s="19"/>
      <c r="EVN122" s="197"/>
      <c r="EVO122" s="196"/>
      <c r="EVP122" s="196"/>
      <c r="EVQ122" s="195"/>
      <c r="EVR122" s="196"/>
      <c r="EVS122" s="195"/>
      <c r="EVT122" s="195"/>
      <c r="EVU122" s="195"/>
      <c r="EVV122" s="18"/>
      <c r="EVW122" s="19"/>
      <c r="EVX122" s="19"/>
      <c r="EVY122" s="19"/>
      <c r="EVZ122" s="19"/>
      <c r="EWA122" s="19"/>
      <c r="EWB122" s="19"/>
      <c r="EWC122" s="19"/>
      <c r="EWD122" s="197"/>
      <c r="EWE122" s="196"/>
      <c r="EWF122" s="196"/>
      <c r="EWG122" s="195"/>
      <c r="EWH122" s="196"/>
      <c r="EWI122" s="195"/>
      <c r="EWJ122" s="195"/>
      <c r="EWK122" s="195"/>
      <c r="EWL122" s="18"/>
      <c r="EWM122" s="19"/>
      <c r="EWN122" s="19"/>
      <c r="EWO122" s="19"/>
      <c r="EWP122" s="19"/>
      <c r="EWQ122" s="19"/>
      <c r="EWR122" s="19"/>
      <c r="EWS122" s="19"/>
      <c r="EWT122" s="197"/>
      <c r="EWU122" s="196"/>
      <c r="EWV122" s="196"/>
      <c r="EWW122" s="195"/>
      <c r="EWX122" s="196"/>
      <c r="EWY122" s="195"/>
      <c r="EWZ122" s="195"/>
      <c r="EXA122" s="195"/>
      <c r="EXB122" s="18"/>
      <c r="EXC122" s="19"/>
      <c r="EXD122" s="19"/>
      <c r="EXE122" s="19"/>
      <c r="EXF122" s="19"/>
      <c r="EXG122" s="19"/>
      <c r="EXH122" s="19"/>
      <c r="EXI122" s="19"/>
      <c r="EXJ122" s="197"/>
      <c r="EXK122" s="196"/>
      <c r="EXL122" s="196"/>
      <c r="EXM122" s="195"/>
      <c r="EXN122" s="196"/>
      <c r="EXO122" s="195"/>
      <c r="EXP122" s="195"/>
      <c r="EXQ122" s="195"/>
      <c r="EXR122" s="18"/>
      <c r="EXS122" s="19"/>
      <c r="EXT122" s="19"/>
      <c r="EXU122" s="19"/>
      <c r="EXV122" s="19"/>
      <c r="EXW122" s="19"/>
      <c r="EXX122" s="19"/>
      <c r="EXY122" s="19"/>
      <c r="EXZ122" s="197"/>
      <c r="EYA122" s="196"/>
      <c r="EYB122" s="196"/>
      <c r="EYC122" s="195"/>
      <c r="EYD122" s="196"/>
      <c r="EYE122" s="195"/>
      <c r="EYF122" s="195"/>
      <c r="EYG122" s="195"/>
      <c r="EYH122" s="18"/>
      <c r="EYI122" s="19"/>
      <c r="EYJ122" s="19"/>
      <c r="EYK122" s="19"/>
      <c r="EYL122" s="19"/>
      <c r="EYM122" s="19"/>
      <c r="EYN122" s="19"/>
      <c r="EYO122" s="19"/>
      <c r="EYP122" s="197"/>
      <c r="EYQ122" s="196"/>
      <c r="EYR122" s="196"/>
      <c r="EYS122" s="195"/>
      <c r="EYT122" s="196"/>
      <c r="EYU122" s="195"/>
      <c r="EYV122" s="195"/>
      <c r="EYW122" s="195"/>
      <c r="EYX122" s="18"/>
      <c r="EYY122" s="19"/>
      <c r="EYZ122" s="19"/>
      <c r="EZA122" s="19"/>
      <c r="EZB122" s="19"/>
      <c r="EZC122" s="19"/>
      <c r="EZD122" s="19"/>
      <c r="EZE122" s="19"/>
      <c r="EZF122" s="197"/>
      <c r="EZG122" s="196"/>
      <c r="EZH122" s="196"/>
      <c r="EZI122" s="195"/>
      <c r="EZJ122" s="196"/>
      <c r="EZK122" s="195"/>
      <c r="EZL122" s="195"/>
      <c r="EZM122" s="195"/>
      <c r="EZN122" s="18"/>
      <c r="EZO122" s="19"/>
      <c r="EZP122" s="19"/>
      <c r="EZQ122" s="19"/>
      <c r="EZR122" s="19"/>
      <c r="EZS122" s="19"/>
      <c r="EZT122" s="19"/>
      <c r="EZU122" s="19"/>
      <c r="EZV122" s="197"/>
      <c r="EZW122" s="196"/>
      <c r="EZX122" s="196"/>
      <c r="EZY122" s="195"/>
      <c r="EZZ122" s="196"/>
      <c r="FAA122" s="195"/>
      <c r="FAB122" s="195"/>
      <c r="FAC122" s="195"/>
      <c r="FAD122" s="18"/>
      <c r="FAE122" s="19"/>
      <c r="FAF122" s="19"/>
      <c r="FAG122" s="19"/>
      <c r="FAH122" s="19"/>
      <c r="FAI122" s="19"/>
      <c r="FAJ122" s="19"/>
      <c r="FAK122" s="19"/>
      <c r="FAL122" s="197"/>
      <c r="FAM122" s="196"/>
      <c r="FAN122" s="196"/>
      <c r="FAO122" s="195"/>
      <c r="FAP122" s="196"/>
      <c r="FAQ122" s="195"/>
      <c r="FAR122" s="195"/>
      <c r="FAS122" s="195"/>
      <c r="FAT122" s="18"/>
      <c r="FAU122" s="19"/>
      <c r="FAV122" s="19"/>
      <c r="FAW122" s="19"/>
      <c r="FAX122" s="19"/>
      <c r="FAY122" s="19"/>
      <c r="FAZ122" s="19"/>
      <c r="FBA122" s="19"/>
      <c r="FBB122" s="197"/>
      <c r="FBC122" s="196"/>
      <c r="FBD122" s="196"/>
      <c r="FBE122" s="195"/>
      <c r="FBF122" s="196"/>
      <c r="FBG122" s="195"/>
      <c r="FBH122" s="195"/>
      <c r="FBI122" s="195"/>
      <c r="FBJ122" s="18"/>
      <c r="FBK122" s="19"/>
      <c r="FBL122" s="19"/>
      <c r="FBM122" s="19"/>
      <c r="FBN122" s="19"/>
      <c r="FBO122" s="19"/>
      <c r="FBP122" s="19"/>
      <c r="FBQ122" s="19"/>
      <c r="FBR122" s="197"/>
      <c r="FBS122" s="196"/>
      <c r="FBT122" s="196"/>
      <c r="FBU122" s="195"/>
      <c r="FBV122" s="196"/>
      <c r="FBW122" s="195"/>
      <c r="FBX122" s="195"/>
      <c r="FBY122" s="195"/>
      <c r="FBZ122" s="18"/>
      <c r="FCA122" s="19"/>
      <c r="FCB122" s="19"/>
      <c r="FCC122" s="19"/>
      <c r="FCD122" s="19"/>
      <c r="FCE122" s="19"/>
      <c r="FCF122" s="19"/>
      <c r="FCG122" s="19"/>
      <c r="FCH122" s="197"/>
      <c r="FCI122" s="196"/>
      <c r="FCJ122" s="196"/>
      <c r="FCK122" s="195"/>
      <c r="FCL122" s="196"/>
      <c r="FCM122" s="195"/>
      <c r="FCN122" s="195"/>
      <c r="FCO122" s="195"/>
      <c r="FCP122" s="18"/>
      <c r="FCQ122" s="19"/>
      <c r="FCR122" s="19"/>
      <c r="FCS122" s="19"/>
      <c r="FCT122" s="19"/>
      <c r="FCU122" s="19"/>
      <c r="FCV122" s="19"/>
      <c r="FCW122" s="19"/>
      <c r="FCX122" s="197"/>
      <c r="FCY122" s="196"/>
      <c r="FCZ122" s="196"/>
      <c r="FDA122" s="195"/>
      <c r="FDB122" s="196"/>
      <c r="FDC122" s="195"/>
      <c r="FDD122" s="195"/>
      <c r="FDE122" s="195"/>
      <c r="FDF122" s="18"/>
      <c r="FDG122" s="19"/>
      <c r="FDH122" s="19"/>
      <c r="FDI122" s="19"/>
      <c r="FDJ122" s="19"/>
      <c r="FDK122" s="19"/>
      <c r="FDL122" s="19"/>
      <c r="FDM122" s="19"/>
      <c r="FDN122" s="197"/>
      <c r="FDO122" s="196"/>
      <c r="FDP122" s="196"/>
      <c r="FDQ122" s="195"/>
      <c r="FDR122" s="196"/>
      <c r="FDS122" s="195"/>
      <c r="FDT122" s="195"/>
      <c r="FDU122" s="195"/>
      <c r="FDV122" s="18"/>
      <c r="FDW122" s="19"/>
      <c r="FDX122" s="19"/>
      <c r="FDY122" s="19"/>
      <c r="FDZ122" s="19"/>
      <c r="FEA122" s="19"/>
      <c r="FEB122" s="19"/>
      <c r="FEC122" s="19"/>
      <c r="FED122" s="197"/>
      <c r="FEE122" s="196"/>
      <c r="FEF122" s="196"/>
      <c r="FEG122" s="195"/>
      <c r="FEH122" s="196"/>
      <c r="FEI122" s="195"/>
      <c r="FEJ122" s="195"/>
      <c r="FEK122" s="195"/>
      <c r="FEL122" s="18"/>
      <c r="FEM122" s="19"/>
      <c r="FEN122" s="19"/>
      <c r="FEO122" s="19"/>
      <c r="FEP122" s="19"/>
      <c r="FEQ122" s="19"/>
      <c r="FER122" s="19"/>
      <c r="FES122" s="19"/>
      <c r="FET122" s="197"/>
      <c r="FEU122" s="196"/>
      <c r="FEV122" s="196"/>
      <c r="FEW122" s="195"/>
      <c r="FEX122" s="196"/>
      <c r="FEY122" s="195"/>
      <c r="FEZ122" s="195"/>
      <c r="FFA122" s="195"/>
      <c r="FFB122" s="18"/>
      <c r="FFC122" s="19"/>
      <c r="FFD122" s="19"/>
      <c r="FFE122" s="19"/>
      <c r="FFF122" s="19"/>
      <c r="FFG122" s="19"/>
      <c r="FFH122" s="19"/>
      <c r="FFI122" s="19"/>
      <c r="FFJ122" s="197"/>
      <c r="FFK122" s="196"/>
      <c r="FFL122" s="196"/>
      <c r="FFM122" s="195"/>
      <c r="FFN122" s="196"/>
      <c r="FFO122" s="195"/>
      <c r="FFP122" s="195"/>
      <c r="FFQ122" s="195"/>
      <c r="FFR122" s="18"/>
      <c r="FFS122" s="19"/>
      <c r="FFT122" s="19"/>
      <c r="FFU122" s="19"/>
      <c r="FFV122" s="19"/>
      <c r="FFW122" s="19"/>
      <c r="FFX122" s="19"/>
      <c r="FFY122" s="19"/>
      <c r="FFZ122" s="197"/>
      <c r="FGA122" s="196"/>
      <c r="FGB122" s="196"/>
      <c r="FGC122" s="195"/>
      <c r="FGD122" s="196"/>
      <c r="FGE122" s="195"/>
      <c r="FGF122" s="195"/>
      <c r="FGG122" s="195"/>
      <c r="FGH122" s="18"/>
      <c r="FGI122" s="19"/>
      <c r="FGJ122" s="19"/>
      <c r="FGK122" s="19"/>
      <c r="FGL122" s="19"/>
      <c r="FGM122" s="19"/>
      <c r="FGN122" s="19"/>
      <c r="FGO122" s="19"/>
      <c r="FGP122" s="197"/>
      <c r="FGQ122" s="196"/>
      <c r="FGR122" s="196"/>
      <c r="FGS122" s="195"/>
      <c r="FGT122" s="196"/>
      <c r="FGU122" s="195"/>
      <c r="FGV122" s="195"/>
      <c r="FGW122" s="195"/>
      <c r="FGX122" s="18"/>
      <c r="FGY122" s="19"/>
      <c r="FGZ122" s="19"/>
      <c r="FHA122" s="19"/>
      <c r="FHB122" s="19"/>
      <c r="FHC122" s="19"/>
      <c r="FHD122" s="19"/>
      <c r="FHE122" s="19"/>
      <c r="FHF122" s="197"/>
      <c r="FHG122" s="196"/>
      <c r="FHH122" s="196"/>
      <c r="FHI122" s="195"/>
      <c r="FHJ122" s="196"/>
      <c r="FHK122" s="195"/>
      <c r="FHL122" s="195"/>
      <c r="FHM122" s="195"/>
      <c r="FHN122" s="18"/>
      <c r="FHO122" s="19"/>
      <c r="FHP122" s="19"/>
      <c r="FHQ122" s="19"/>
      <c r="FHR122" s="19"/>
      <c r="FHS122" s="19"/>
      <c r="FHT122" s="19"/>
      <c r="FHU122" s="19"/>
      <c r="FHV122" s="197"/>
      <c r="FHW122" s="196"/>
      <c r="FHX122" s="196"/>
      <c r="FHY122" s="195"/>
      <c r="FHZ122" s="196"/>
      <c r="FIA122" s="195"/>
      <c r="FIB122" s="195"/>
      <c r="FIC122" s="195"/>
      <c r="FID122" s="18"/>
      <c r="FIE122" s="19"/>
      <c r="FIF122" s="19"/>
      <c r="FIG122" s="19"/>
      <c r="FIH122" s="19"/>
      <c r="FII122" s="19"/>
      <c r="FIJ122" s="19"/>
      <c r="FIK122" s="19"/>
      <c r="FIL122" s="197"/>
      <c r="FIM122" s="196"/>
      <c r="FIN122" s="196"/>
      <c r="FIO122" s="195"/>
      <c r="FIP122" s="196"/>
      <c r="FIQ122" s="195"/>
      <c r="FIR122" s="195"/>
      <c r="FIS122" s="195"/>
      <c r="FIT122" s="18"/>
      <c r="FIU122" s="19"/>
      <c r="FIV122" s="19"/>
      <c r="FIW122" s="19"/>
      <c r="FIX122" s="19"/>
      <c r="FIY122" s="19"/>
      <c r="FIZ122" s="19"/>
      <c r="FJA122" s="19"/>
      <c r="FJB122" s="197"/>
      <c r="FJC122" s="196"/>
      <c r="FJD122" s="196"/>
      <c r="FJE122" s="195"/>
      <c r="FJF122" s="196"/>
      <c r="FJG122" s="195"/>
      <c r="FJH122" s="195"/>
      <c r="FJI122" s="195"/>
      <c r="FJJ122" s="18"/>
      <c r="FJK122" s="19"/>
      <c r="FJL122" s="19"/>
      <c r="FJM122" s="19"/>
      <c r="FJN122" s="19"/>
      <c r="FJO122" s="19"/>
      <c r="FJP122" s="19"/>
      <c r="FJQ122" s="19"/>
      <c r="FJR122" s="197"/>
      <c r="FJS122" s="196"/>
      <c r="FJT122" s="196"/>
      <c r="FJU122" s="195"/>
      <c r="FJV122" s="196"/>
      <c r="FJW122" s="195"/>
      <c r="FJX122" s="195"/>
      <c r="FJY122" s="195"/>
      <c r="FJZ122" s="18"/>
      <c r="FKA122" s="19"/>
      <c r="FKB122" s="19"/>
      <c r="FKC122" s="19"/>
      <c r="FKD122" s="19"/>
      <c r="FKE122" s="19"/>
      <c r="FKF122" s="19"/>
      <c r="FKG122" s="19"/>
      <c r="FKH122" s="197"/>
      <c r="FKI122" s="196"/>
      <c r="FKJ122" s="196"/>
      <c r="FKK122" s="195"/>
      <c r="FKL122" s="196"/>
      <c r="FKM122" s="195"/>
      <c r="FKN122" s="195"/>
      <c r="FKO122" s="195"/>
      <c r="FKP122" s="18"/>
      <c r="FKQ122" s="19"/>
      <c r="FKR122" s="19"/>
      <c r="FKS122" s="19"/>
      <c r="FKT122" s="19"/>
      <c r="FKU122" s="19"/>
      <c r="FKV122" s="19"/>
      <c r="FKW122" s="19"/>
      <c r="FKX122" s="197"/>
      <c r="FKY122" s="196"/>
      <c r="FKZ122" s="196"/>
      <c r="FLA122" s="195"/>
      <c r="FLB122" s="196"/>
      <c r="FLC122" s="195"/>
      <c r="FLD122" s="195"/>
      <c r="FLE122" s="195"/>
      <c r="FLF122" s="18"/>
      <c r="FLG122" s="19"/>
      <c r="FLH122" s="19"/>
      <c r="FLI122" s="19"/>
      <c r="FLJ122" s="19"/>
      <c r="FLK122" s="19"/>
      <c r="FLL122" s="19"/>
      <c r="FLM122" s="19"/>
      <c r="FLN122" s="197"/>
      <c r="FLO122" s="196"/>
      <c r="FLP122" s="196"/>
      <c r="FLQ122" s="195"/>
      <c r="FLR122" s="196"/>
      <c r="FLS122" s="195"/>
      <c r="FLT122" s="195"/>
      <c r="FLU122" s="195"/>
      <c r="FLV122" s="18"/>
      <c r="FLW122" s="19"/>
      <c r="FLX122" s="19"/>
      <c r="FLY122" s="19"/>
      <c r="FLZ122" s="19"/>
      <c r="FMA122" s="19"/>
      <c r="FMB122" s="19"/>
      <c r="FMC122" s="19"/>
      <c r="FMD122" s="197"/>
      <c r="FME122" s="196"/>
      <c r="FMF122" s="196"/>
      <c r="FMG122" s="195"/>
      <c r="FMH122" s="196"/>
      <c r="FMI122" s="195"/>
      <c r="FMJ122" s="195"/>
      <c r="FMK122" s="195"/>
      <c r="FML122" s="18"/>
      <c r="FMM122" s="19"/>
      <c r="FMN122" s="19"/>
      <c r="FMO122" s="19"/>
      <c r="FMP122" s="19"/>
      <c r="FMQ122" s="19"/>
      <c r="FMR122" s="19"/>
      <c r="FMS122" s="19"/>
      <c r="FMT122" s="197"/>
      <c r="FMU122" s="196"/>
      <c r="FMV122" s="196"/>
      <c r="FMW122" s="195"/>
      <c r="FMX122" s="196"/>
      <c r="FMY122" s="195"/>
      <c r="FMZ122" s="195"/>
      <c r="FNA122" s="195"/>
      <c r="FNB122" s="18"/>
      <c r="FNC122" s="19"/>
      <c r="FND122" s="19"/>
      <c r="FNE122" s="19"/>
      <c r="FNF122" s="19"/>
      <c r="FNG122" s="19"/>
      <c r="FNH122" s="19"/>
      <c r="FNI122" s="19"/>
      <c r="FNJ122" s="197"/>
      <c r="FNK122" s="196"/>
      <c r="FNL122" s="196"/>
      <c r="FNM122" s="195"/>
      <c r="FNN122" s="196"/>
      <c r="FNO122" s="195"/>
      <c r="FNP122" s="195"/>
      <c r="FNQ122" s="195"/>
      <c r="FNR122" s="18"/>
      <c r="FNS122" s="19"/>
      <c r="FNT122" s="19"/>
      <c r="FNU122" s="19"/>
      <c r="FNV122" s="19"/>
      <c r="FNW122" s="19"/>
      <c r="FNX122" s="19"/>
      <c r="FNY122" s="19"/>
      <c r="FNZ122" s="197"/>
      <c r="FOA122" s="196"/>
      <c r="FOB122" s="196"/>
      <c r="FOC122" s="195"/>
      <c r="FOD122" s="196"/>
      <c r="FOE122" s="195"/>
      <c r="FOF122" s="195"/>
      <c r="FOG122" s="195"/>
      <c r="FOH122" s="18"/>
      <c r="FOI122" s="19"/>
      <c r="FOJ122" s="19"/>
      <c r="FOK122" s="19"/>
      <c r="FOL122" s="19"/>
      <c r="FOM122" s="19"/>
      <c r="FON122" s="19"/>
      <c r="FOO122" s="19"/>
      <c r="FOP122" s="197"/>
      <c r="FOQ122" s="196"/>
      <c r="FOR122" s="196"/>
      <c r="FOS122" s="195"/>
      <c r="FOT122" s="196"/>
      <c r="FOU122" s="195"/>
      <c r="FOV122" s="195"/>
      <c r="FOW122" s="195"/>
      <c r="FOX122" s="18"/>
      <c r="FOY122" s="19"/>
      <c r="FOZ122" s="19"/>
      <c r="FPA122" s="19"/>
      <c r="FPB122" s="19"/>
      <c r="FPC122" s="19"/>
      <c r="FPD122" s="19"/>
      <c r="FPE122" s="19"/>
      <c r="FPF122" s="197"/>
      <c r="FPG122" s="196"/>
      <c r="FPH122" s="196"/>
      <c r="FPI122" s="195"/>
      <c r="FPJ122" s="196"/>
      <c r="FPK122" s="195"/>
      <c r="FPL122" s="195"/>
      <c r="FPM122" s="195"/>
      <c r="FPN122" s="18"/>
      <c r="FPO122" s="19"/>
      <c r="FPP122" s="19"/>
      <c r="FPQ122" s="19"/>
      <c r="FPR122" s="19"/>
      <c r="FPS122" s="19"/>
      <c r="FPT122" s="19"/>
      <c r="FPU122" s="19"/>
      <c r="FPV122" s="197"/>
      <c r="FPW122" s="196"/>
      <c r="FPX122" s="196"/>
      <c r="FPY122" s="195"/>
      <c r="FPZ122" s="196"/>
      <c r="FQA122" s="195"/>
      <c r="FQB122" s="195"/>
      <c r="FQC122" s="195"/>
      <c r="FQD122" s="18"/>
      <c r="FQE122" s="19"/>
      <c r="FQF122" s="19"/>
      <c r="FQG122" s="19"/>
      <c r="FQH122" s="19"/>
      <c r="FQI122" s="19"/>
      <c r="FQJ122" s="19"/>
      <c r="FQK122" s="19"/>
      <c r="FQL122" s="197"/>
      <c r="FQM122" s="196"/>
      <c r="FQN122" s="196"/>
      <c r="FQO122" s="195"/>
      <c r="FQP122" s="196"/>
      <c r="FQQ122" s="195"/>
      <c r="FQR122" s="195"/>
      <c r="FQS122" s="195"/>
      <c r="FQT122" s="18"/>
      <c r="FQU122" s="19"/>
      <c r="FQV122" s="19"/>
      <c r="FQW122" s="19"/>
      <c r="FQX122" s="19"/>
      <c r="FQY122" s="19"/>
      <c r="FQZ122" s="19"/>
      <c r="FRA122" s="19"/>
      <c r="FRB122" s="197"/>
      <c r="FRC122" s="196"/>
      <c r="FRD122" s="196"/>
      <c r="FRE122" s="195"/>
      <c r="FRF122" s="196"/>
      <c r="FRG122" s="195"/>
      <c r="FRH122" s="195"/>
      <c r="FRI122" s="195"/>
      <c r="FRJ122" s="18"/>
      <c r="FRK122" s="19"/>
      <c r="FRL122" s="19"/>
      <c r="FRM122" s="19"/>
      <c r="FRN122" s="19"/>
      <c r="FRO122" s="19"/>
      <c r="FRP122" s="19"/>
      <c r="FRQ122" s="19"/>
      <c r="FRR122" s="197"/>
      <c r="FRS122" s="196"/>
      <c r="FRT122" s="196"/>
      <c r="FRU122" s="195"/>
      <c r="FRV122" s="196"/>
      <c r="FRW122" s="195"/>
      <c r="FRX122" s="195"/>
      <c r="FRY122" s="195"/>
      <c r="FRZ122" s="18"/>
      <c r="FSA122" s="19"/>
      <c r="FSB122" s="19"/>
      <c r="FSC122" s="19"/>
      <c r="FSD122" s="19"/>
      <c r="FSE122" s="19"/>
      <c r="FSF122" s="19"/>
      <c r="FSG122" s="19"/>
      <c r="FSH122" s="197"/>
      <c r="FSI122" s="196"/>
      <c r="FSJ122" s="196"/>
      <c r="FSK122" s="195"/>
      <c r="FSL122" s="196"/>
      <c r="FSM122" s="195"/>
      <c r="FSN122" s="195"/>
      <c r="FSO122" s="195"/>
      <c r="FSP122" s="18"/>
      <c r="FSQ122" s="19"/>
      <c r="FSR122" s="19"/>
      <c r="FSS122" s="19"/>
      <c r="FST122" s="19"/>
      <c r="FSU122" s="19"/>
      <c r="FSV122" s="19"/>
      <c r="FSW122" s="19"/>
      <c r="FSX122" s="197"/>
      <c r="FSY122" s="196"/>
      <c r="FSZ122" s="196"/>
      <c r="FTA122" s="195"/>
      <c r="FTB122" s="196"/>
      <c r="FTC122" s="195"/>
      <c r="FTD122" s="195"/>
      <c r="FTE122" s="195"/>
      <c r="FTF122" s="18"/>
      <c r="FTG122" s="19"/>
      <c r="FTH122" s="19"/>
      <c r="FTI122" s="19"/>
      <c r="FTJ122" s="19"/>
      <c r="FTK122" s="19"/>
      <c r="FTL122" s="19"/>
      <c r="FTM122" s="19"/>
      <c r="FTN122" s="197"/>
      <c r="FTO122" s="196"/>
      <c r="FTP122" s="196"/>
      <c r="FTQ122" s="195"/>
      <c r="FTR122" s="196"/>
      <c r="FTS122" s="195"/>
      <c r="FTT122" s="195"/>
      <c r="FTU122" s="195"/>
      <c r="FTV122" s="18"/>
      <c r="FTW122" s="19"/>
      <c r="FTX122" s="19"/>
      <c r="FTY122" s="19"/>
      <c r="FTZ122" s="19"/>
      <c r="FUA122" s="19"/>
      <c r="FUB122" s="19"/>
      <c r="FUC122" s="19"/>
      <c r="FUD122" s="197"/>
      <c r="FUE122" s="196"/>
      <c r="FUF122" s="196"/>
      <c r="FUG122" s="195"/>
      <c r="FUH122" s="196"/>
      <c r="FUI122" s="195"/>
      <c r="FUJ122" s="195"/>
      <c r="FUK122" s="195"/>
      <c r="FUL122" s="18"/>
      <c r="FUM122" s="19"/>
      <c r="FUN122" s="19"/>
      <c r="FUO122" s="19"/>
      <c r="FUP122" s="19"/>
      <c r="FUQ122" s="19"/>
      <c r="FUR122" s="19"/>
      <c r="FUS122" s="19"/>
      <c r="FUT122" s="197"/>
      <c r="FUU122" s="196"/>
      <c r="FUV122" s="196"/>
      <c r="FUW122" s="195"/>
      <c r="FUX122" s="196"/>
      <c r="FUY122" s="195"/>
      <c r="FUZ122" s="195"/>
      <c r="FVA122" s="195"/>
      <c r="FVB122" s="18"/>
      <c r="FVC122" s="19"/>
      <c r="FVD122" s="19"/>
      <c r="FVE122" s="19"/>
      <c r="FVF122" s="19"/>
      <c r="FVG122" s="19"/>
      <c r="FVH122" s="19"/>
      <c r="FVI122" s="19"/>
      <c r="FVJ122" s="197"/>
      <c r="FVK122" s="196"/>
      <c r="FVL122" s="196"/>
      <c r="FVM122" s="195"/>
      <c r="FVN122" s="196"/>
      <c r="FVO122" s="195"/>
      <c r="FVP122" s="195"/>
      <c r="FVQ122" s="195"/>
      <c r="FVR122" s="18"/>
      <c r="FVS122" s="19"/>
      <c r="FVT122" s="19"/>
      <c r="FVU122" s="19"/>
      <c r="FVV122" s="19"/>
      <c r="FVW122" s="19"/>
      <c r="FVX122" s="19"/>
      <c r="FVY122" s="19"/>
      <c r="FVZ122" s="197"/>
      <c r="FWA122" s="196"/>
      <c r="FWB122" s="196"/>
      <c r="FWC122" s="195"/>
      <c r="FWD122" s="196"/>
      <c r="FWE122" s="195"/>
      <c r="FWF122" s="195"/>
      <c r="FWG122" s="195"/>
      <c r="FWH122" s="18"/>
      <c r="FWI122" s="19"/>
      <c r="FWJ122" s="19"/>
      <c r="FWK122" s="19"/>
      <c r="FWL122" s="19"/>
      <c r="FWM122" s="19"/>
      <c r="FWN122" s="19"/>
      <c r="FWO122" s="19"/>
      <c r="FWP122" s="197"/>
      <c r="FWQ122" s="196"/>
      <c r="FWR122" s="196"/>
      <c r="FWS122" s="195"/>
      <c r="FWT122" s="196"/>
      <c r="FWU122" s="195"/>
      <c r="FWV122" s="195"/>
      <c r="FWW122" s="195"/>
      <c r="FWX122" s="18"/>
      <c r="FWY122" s="19"/>
      <c r="FWZ122" s="19"/>
      <c r="FXA122" s="19"/>
      <c r="FXB122" s="19"/>
      <c r="FXC122" s="19"/>
      <c r="FXD122" s="19"/>
      <c r="FXE122" s="19"/>
      <c r="FXF122" s="197"/>
      <c r="FXG122" s="196"/>
      <c r="FXH122" s="196"/>
      <c r="FXI122" s="195"/>
      <c r="FXJ122" s="196"/>
      <c r="FXK122" s="195"/>
      <c r="FXL122" s="195"/>
      <c r="FXM122" s="195"/>
      <c r="FXN122" s="18"/>
      <c r="FXO122" s="19"/>
      <c r="FXP122" s="19"/>
      <c r="FXQ122" s="19"/>
      <c r="FXR122" s="19"/>
      <c r="FXS122" s="19"/>
      <c r="FXT122" s="19"/>
      <c r="FXU122" s="19"/>
      <c r="FXV122" s="197"/>
      <c r="FXW122" s="196"/>
      <c r="FXX122" s="196"/>
      <c r="FXY122" s="195"/>
      <c r="FXZ122" s="196"/>
      <c r="FYA122" s="195"/>
      <c r="FYB122" s="195"/>
      <c r="FYC122" s="195"/>
      <c r="FYD122" s="18"/>
      <c r="FYE122" s="19"/>
      <c r="FYF122" s="19"/>
      <c r="FYG122" s="19"/>
      <c r="FYH122" s="19"/>
      <c r="FYI122" s="19"/>
      <c r="FYJ122" s="19"/>
      <c r="FYK122" s="19"/>
      <c r="FYL122" s="197"/>
      <c r="FYM122" s="196"/>
      <c r="FYN122" s="196"/>
      <c r="FYO122" s="195"/>
      <c r="FYP122" s="196"/>
      <c r="FYQ122" s="195"/>
      <c r="FYR122" s="195"/>
      <c r="FYS122" s="195"/>
      <c r="FYT122" s="18"/>
      <c r="FYU122" s="19"/>
      <c r="FYV122" s="19"/>
      <c r="FYW122" s="19"/>
      <c r="FYX122" s="19"/>
      <c r="FYY122" s="19"/>
      <c r="FYZ122" s="19"/>
      <c r="FZA122" s="19"/>
      <c r="FZB122" s="197"/>
      <c r="FZC122" s="196"/>
      <c r="FZD122" s="196"/>
      <c r="FZE122" s="195"/>
      <c r="FZF122" s="196"/>
      <c r="FZG122" s="195"/>
      <c r="FZH122" s="195"/>
      <c r="FZI122" s="195"/>
      <c r="FZJ122" s="18"/>
      <c r="FZK122" s="19"/>
      <c r="FZL122" s="19"/>
      <c r="FZM122" s="19"/>
      <c r="FZN122" s="19"/>
      <c r="FZO122" s="19"/>
      <c r="FZP122" s="19"/>
      <c r="FZQ122" s="19"/>
      <c r="FZR122" s="197"/>
      <c r="FZS122" s="196"/>
      <c r="FZT122" s="196"/>
      <c r="FZU122" s="195"/>
      <c r="FZV122" s="196"/>
      <c r="FZW122" s="195"/>
      <c r="FZX122" s="195"/>
      <c r="FZY122" s="195"/>
      <c r="FZZ122" s="18"/>
      <c r="GAA122" s="19"/>
      <c r="GAB122" s="19"/>
      <c r="GAC122" s="19"/>
      <c r="GAD122" s="19"/>
      <c r="GAE122" s="19"/>
      <c r="GAF122" s="19"/>
      <c r="GAG122" s="19"/>
      <c r="GAH122" s="197"/>
      <c r="GAI122" s="196"/>
      <c r="GAJ122" s="196"/>
      <c r="GAK122" s="195"/>
      <c r="GAL122" s="196"/>
      <c r="GAM122" s="195"/>
      <c r="GAN122" s="195"/>
      <c r="GAO122" s="195"/>
      <c r="GAP122" s="18"/>
      <c r="GAQ122" s="19"/>
      <c r="GAR122" s="19"/>
      <c r="GAS122" s="19"/>
      <c r="GAT122" s="19"/>
      <c r="GAU122" s="19"/>
      <c r="GAV122" s="19"/>
      <c r="GAW122" s="19"/>
      <c r="GAX122" s="197"/>
      <c r="GAY122" s="196"/>
      <c r="GAZ122" s="196"/>
      <c r="GBA122" s="195"/>
      <c r="GBB122" s="196"/>
      <c r="GBC122" s="195"/>
      <c r="GBD122" s="195"/>
      <c r="GBE122" s="195"/>
      <c r="GBF122" s="18"/>
      <c r="GBG122" s="19"/>
      <c r="GBH122" s="19"/>
      <c r="GBI122" s="19"/>
      <c r="GBJ122" s="19"/>
      <c r="GBK122" s="19"/>
      <c r="GBL122" s="19"/>
      <c r="GBM122" s="19"/>
      <c r="GBN122" s="197"/>
      <c r="GBO122" s="196"/>
      <c r="GBP122" s="196"/>
      <c r="GBQ122" s="195"/>
      <c r="GBR122" s="196"/>
      <c r="GBS122" s="195"/>
      <c r="GBT122" s="195"/>
      <c r="GBU122" s="195"/>
      <c r="GBV122" s="18"/>
      <c r="GBW122" s="19"/>
      <c r="GBX122" s="19"/>
      <c r="GBY122" s="19"/>
      <c r="GBZ122" s="19"/>
      <c r="GCA122" s="19"/>
      <c r="GCB122" s="19"/>
      <c r="GCC122" s="19"/>
      <c r="GCD122" s="197"/>
      <c r="GCE122" s="196"/>
      <c r="GCF122" s="196"/>
      <c r="GCG122" s="195"/>
      <c r="GCH122" s="196"/>
      <c r="GCI122" s="195"/>
      <c r="GCJ122" s="195"/>
      <c r="GCK122" s="195"/>
      <c r="GCL122" s="18"/>
      <c r="GCM122" s="19"/>
      <c r="GCN122" s="19"/>
      <c r="GCO122" s="19"/>
      <c r="GCP122" s="19"/>
      <c r="GCQ122" s="19"/>
      <c r="GCR122" s="19"/>
      <c r="GCS122" s="19"/>
      <c r="GCT122" s="197"/>
      <c r="GCU122" s="196"/>
      <c r="GCV122" s="196"/>
      <c r="GCW122" s="195"/>
      <c r="GCX122" s="196"/>
      <c r="GCY122" s="195"/>
      <c r="GCZ122" s="195"/>
      <c r="GDA122" s="195"/>
      <c r="GDB122" s="18"/>
      <c r="GDC122" s="19"/>
      <c r="GDD122" s="19"/>
      <c r="GDE122" s="19"/>
      <c r="GDF122" s="19"/>
      <c r="GDG122" s="19"/>
      <c r="GDH122" s="19"/>
      <c r="GDI122" s="19"/>
      <c r="GDJ122" s="197"/>
      <c r="GDK122" s="196"/>
      <c r="GDL122" s="196"/>
      <c r="GDM122" s="195"/>
      <c r="GDN122" s="196"/>
      <c r="GDO122" s="195"/>
      <c r="GDP122" s="195"/>
      <c r="GDQ122" s="195"/>
      <c r="GDR122" s="18"/>
      <c r="GDS122" s="19"/>
      <c r="GDT122" s="19"/>
      <c r="GDU122" s="19"/>
      <c r="GDV122" s="19"/>
      <c r="GDW122" s="19"/>
      <c r="GDX122" s="19"/>
      <c r="GDY122" s="19"/>
      <c r="GDZ122" s="197"/>
      <c r="GEA122" s="196"/>
      <c r="GEB122" s="196"/>
      <c r="GEC122" s="195"/>
      <c r="GED122" s="196"/>
      <c r="GEE122" s="195"/>
      <c r="GEF122" s="195"/>
      <c r="GEG122" s="195"/>
      <c r="GEH122" s="18"/>
      <c r="GEI122" s="19"/>
      <c r="GEJ122" s="19"/>
      <c r="GEK122" s="19"/>
      <c r="GEL122" s="19"/>
      <c r="GEM122" s="19"/>
      <c r="GEN122" s="19"/>
      <c r="GEO122" s="19"/>
      <c r="GEP122" s="197"/>
      <c r="GEQ122" s="196"/>
      <c r="GER122" s="196"/>
      <c r="GES122" s="195"/>
      <c r="GET122" s="196"/>
      <c r="GEU122" s="195"/>
      <c r="GEV122" s="195"/>
      <c r="GEW122" s="195"/>
      <c r="GEX122" s="18"/>
      <c r="GEY122" s="19"/>
      <c r="GEZ122" s="19"/>
      <c r="GFA122" s="19"/>
      <c r="GFB122" s="19"/>
      <c r="GFC122" s="19"/>
      <c r="GFD122" s="19"/>
      <c r="GFE122" s="19"/>
      <c r="GFF122" s="197"/>
      <c r="GFG122" s="196"/>
      <c r="GFH122" s="196"/>
      <c r="GFI122" s="195"/>
      <c r="GFJ122" s="196"/>
      <c r="GFK122" s="195"/>
      <c r="GFL122" s="195"/>
      <c r="GFM122" s="195"/>
      <c r="GFN122" s="18"/>
      <c r="GFO122" s="19"/>
      <c r="GFP122" s="19"/>
      <c r="GFQ122" s="19"/>
      <c r="GFR122" s="19"/>
      <c r="GFS122" s="19"/>
      <c r="GFT122" s="19"/>
      <c r="GFU122" s="19"/>
      <c r="GFV122" s="197"/>
      <c r="GFW122" s="196"/>
      <c r="GFX122" s="196"/>
      <c r="GFY122" s="195"/>
      <c r="GFZ122" s="196"/>
      <c r="GGA122" s="195"/>
      <c r="GGB122" s="195"/>
      <c r="GGC122" s="195"/>
      <c r="GGD122" s="18"/>
      <c r="GGE122" s="19"/>
      <c r="GGF122" s="19"/>
      <c r="GGG122" s="19"/>
      <c r="GGH122" s="19"/>
      <c r="GGI122" s="19"/>
      <c r="GGJ122" s="19"/>
      <c r="GGK122" s="19"/>
      <c r="GGL122" s="197"/>
      <c r="GGM122" s="196"/>
      <c r="GGN122" s="196"/>
      <c r="GGO122" s="195"/>
      <c r="GGP122" s="196"/>
      <c r="GGQ122" s="195"/>
      <c r="GGR122" s="195"/>
      <c r="GGS122" s="195"/>
      <c r="GGT122" s="18"/>
      <c r="GGU122" s="19"/>
      <c r="GGV122" s="19"/>
      <c r="GGW122" s="19"/>
      <c r="GGX122" s="19"/>
      <c r="GGY122" s="19"/>
      <c r="GGZ122" s="19"/>
      <c r="GHA122" s="19"/>
      <c r="GHB122" s="197"/>
      <c r="GHC122" s="196"/>
      <c r="GHD122" s="196"/>
      <c r="GHE122" s="195"/>
      <c r="GHF122" s="196"/>
      <c r="GHG122" s="195"/>
      <c r="GHH122" s="195"/>
      <c r="GHI122" s="195"/>
      <c r="GHJ122" s="18"/>
      <c r="GHK122" s="19"/>
      <c r="GHL122" s="19"/>
      <c r="GHM122" s="19"/>
      <c r="GHN122" s="19"/>
      <c r="GHO122" s="19"/>
      <c r="GHP122" s="19"/>
      <c r="GHQ122" s="19"/>
      <c r="GHR122" s="197"/>
      <c r="GHS122" s="196"/>
      <c r="GHT122" s="196"/>
      <c r="GHU122" s="195"/>
      <c r="GHV122" s="196"/>
      <c r="GHW122" s="195"/>
      <c r="GHX122" s="195"/>
      <c r="GHY122" s="195"/>
      <c r="GHZ122" s="18"/>
      <c r="GIA122" s="19"/>
      <c r="GIB122" s="19"/>
      <c r="GIC122" s="19"/>
      <c r="GID122" s="19"/>
      <c r="GIE122" s="19"/>
      <c r="GIF122" s="19"/>
      <c r="GIG122" s="19"/>
      <c r="GIH122" s="197"/>
      <c r="GII122" s="196"/>
      <c r="GIJ122" s="196"/>
      <c r="GIK122" s="195"/>
      <c r="GIL122" s="196"/>
      <c r="GIM122" s="195"/>
      <c r="GIN122" s="195"/>
      <c r="GIO122" s="195"/>
      <c r="GIP122" s="18"/>
      <c r="GIQ122" s="19"/>
      <c r="GIR122" s="19"/>
      <c r="GIS122" s="19"/>
      <c r="GIT122" s="19"/>
      <c r="GIU122" s="19"/>
      <c r="GIV122" s="19"/>
      <c r="GIW122" s="19"/>
      <c r="GIX122" s="197"/>
      <c r="GIY122" s="196"/>
      <c r="GIZ122" s="196"/>
      <c r="GJA122" s="195"/>
      <c r="GJB122" s="196"/>
      <c r="GJC122" s="195"/>
      <c r="GJD122" s="195"/>
      <c r="GJE122" s="195"/>
      <c r="GJF122" s="18"/>
      <c r="GJG122" s="19"/>
      <c r="GJH122" s="19"/>
      <c r="GJI122" s="19"/>
      <c r="GJJ122" s="19"/>
      <c r="GJK122" s="19"/>
      <c r="GJL122" s="19"/>
      <c r="GJM122" s="19"/>
      <c r="GJN122" s="197"/>
      <c r="GJO122" s="196"/>
      <c r="GJP122" s="196"/>
      <c r="GJQ122" s="195"/>
      <c r="GJR122" s="196"/>
      <c r="GJS122" s="195"/>
      <c r="GJT122" s="195"/>
      <c r="GJU122" s="195"/>
      <c r="GJV122" s="18"/>
      <c r="GJW122" s="19"/>
      <c r="GJX122" s="19"/>
      <c r="GJY122" s="19"/>
      <c r="GJZ122" s="19"/>
      <c r="GKA122" s="19"/>
      <c r="GKB122" s="19"/>
      <c r="GKC122" s="19"/>
      <c r="GKD122" s="197"/>
      <c r="GKE122" s="196"/>
      <c r="GKF122" s="196"/>
      <c r="GKG122" s="195"/>
      <c r="GKH122" s="196"/>
      <c r="GKI122" s="195"/>
      <c r="GKJ122" s="195"/>
      <c r="GKK122" s="195"/>
      <c r="GKL122" s="18"/>
      <c r="GKM122" s="19"/>
      <c r="GKN122" s="19"/>
      <c r="GKO122" s="19"/>
      <c r="GKP122" s="19"/>
      <c r="GKQ122" s="19"/>
      <c r="GKR122" s="19"/>
      <c r="GKS122" s="19"/>
      <c r="GKT122" s="197"/>
      <c r="GKU122" s="196"/>
      <c r="GKV122" s="196"/>
      <c r="GKW122" s="195"/>
      <c r="GKX122" s="196"/>
      <c r="GKY122" s="195"/>
      <c r="GKZ122" s="195"/>
      <c r="GLA122" s="195"/>
      <c r="GLB122" s="18"/>
      <c r="GLC122" s="19"/>
      <c r="GLD122" s="19"/>
      <c r="GLE122" s="19"/>
      <c r="GLF122" s="19"/>
      <c r="GLG122" s="19"/>
      <c r="GLH122" s="19"/>
      <c r="GLI122" s="19"/>
      <c r="GLJ122" s="197"/>
      <c r="GLK122" s="196"/>
      <c r="GLL122" s="196"/>
      <c r="GLM122" s="195"/>
      <c r="GLN122" s="196"/>
      <c r="GLO122" s="195"/>
      <c r="GLP122" s="195"/>
      <c r="GLQ122" s="195"/>
      <c r="GLR122" s="18"/>
      <c r="GLS122" s="19"/>
      <c r="GLT122" s="19"/>
      <c r="GLU122" s="19"/>
      <c r="GLV122" s="19"/>
      <c r="GLW122" s="19"/>
      <c r="GLX122" s="19"/>
      <c r="GLY122" s="19"/>
      <c r="GLZ122" s="197"/>
      <c r="GMA122" s="196"/>
      <c r="GMB122" s="196"/>
      <c r="GMC122" s="195"/>
      <c r="GMD122" s="196"/>
      <c r="GME122" s="195"/>
      <c r="GMF122" s="195"/>
      <c r="GMG122" s="195"/>
      <c r="GMH122" s="18"/>
      <c r="GMI122" s="19"/>
      <c r="GMJ122" s="19"/>
      <c r="GMK122" s="19"/>
      <c r="GML122" s="19"/>
      <c r="GMM122" s="19"/>
      <c r="GMN122" s="19"/>
      <c r="GMO122" s="19"/>
      <c r="GMP122" s="197"/>
      <c r="GMQ122" s="196"/>
      <c r="GMR122" s="196"/>
      <c r="GMS122" s="195"/>
      <c r="GMT122" s="196"/>
      <c r="GMU122" s="195"/>
      <c r="GMV122" s="195"/>
      <c r="GMW122" s="195"/>
      <c r="GMX122" s="18"/>
      <c r="GMY122" s="19"/>
      <c r="GMZ122" s="19"/>
      <c r="GNA122" s="19"/>
      <c r="GNB122" s="19"/>
      <c r="GNC122" s="19"/>
      <c r="GND122" s="19"/>
      <c r="GNE122" s="19"/>
      <c r="GNF122" s="197"/>
      <c r="GNG122" s="196"/>
      <c r="GNH122" s="196"/>
      <c r="GNI122" s="195"/>
      <c r="GNJ122" s="196"/>
      <c r="GNK122" s="195"/>
      <c r="GNL122" s="195"/>
      <c r="GNM122" s="195"/>
      <c r="GNN122" s="18"/>
      <c r="GNO122" s="19"/>
      <c r="GNP122" s="19"/>
      <c r="GNQ122" s="19"/>
      <c r="GNR122" s="19"/>
      <c r="GNS122" s="19"/>
      <c r="GNT122" s="19"/>
      <c r="GNU122" s="19"/>
      <c r="GNV122" s="197"/>
      <c r="GNW122" s="196"/>
      <c r="GNX122" s="196"/>
      <c r="GNY122" s="195"/>
      <c r="GNZ122" s="196"/>
      <c r="GOA122" s="195"/>
      <c r="GOB122" s="195"/>
      <c r="GOC122" s="195"/>
      <c r="GOD122" s="18"/>
      <c r="GOE122" s="19"/>
      <c r="GOF122" s="19"/>
      <c r="GOG122" s="19"/>
      <c r="GOH122" s="19"/>
      <c r="GOI122" s="19"/>
      <c r="GOJ122" s="19"/>
      <c r="GOK122" s="19"/>
      <c r="GOL122" s="197"/>
      <c r="GOM122" s="196"/>
      <c r="GON122" s="196"/>
      <c r="GOO122" s="195"/>
      <c r="GOP122" s="196"/>
      <c r="GOQ122" s="195"/>
      <c r="GOR122" s="195"/>
      <c r="GOS122" s="195"/>
      <c r="GOT122" s="18"/>
      <c r="GOU122" s="19"/>
      <c r="GOV122" s="19"/>
      <c r="GOW122" s="19"/>
      <c r="GOX122" s="19"/>
      <c r="GOY122" s="19"/>
      <c r="GOZ122" s="19"/>
      <c r="GPA122" s="19"/>
      <c r="GPB122" s="197"/>
      <c r="GPC122" s="196"/>
      <c r="GPD122" s="196"/>
      <c r="GPE122" s="195"/>
      <c r="GPF122" s="196"/>
      <c r="GPG122" s="195"/>
      <c r="GPH122" s="195"/>
      <c r="GPI122" s="195"/>
      <c r="GPJ122" s="18"/>
      <c r="GPK122" s="19"/>
      <c r="GPL122" s="19"/>
      <c r="GPM122" s="19"/>
      <c r="GPN122" s="19"/>
      <c r="GPO122" s="19"/>
      <c r="GPP122" s="19"/>
      <c r="GPQ122" s="19"/>
      <c r="GPR122" s="197"/>
      <c r="GPS122" s="196"/>
      <c r="GPT122" s="196"/>
      <c r="GPU122" s="195"/>
      <c r="GPV122" s="196"/>
      <c r="GPW122" s="195"/>
      <c r="GPX122" s="195"/>
      <c r="GPY122" s="195"/>
      <c r="GPZ122" s="18"/>
      <c r="GQA122" s="19"/>
      <c r="GQB122" s="19"/>
      <c r="GQC122" s="19"/>
      <c r="GQD122" s="19"/>
      <c r="GQE122" s="19"/>
      <c r="GQF122" s="19"/>
      <c r="GQG122" s="19"/>
      <c r="GQH122" s="197"/>
      <c r="GQI122" s="196"/>
      <c r="GQJ122" s="196"/>
      <c r="GQK122" s="195"/>
      <c r="GQL122" s="196"/>
      <c r="GQM122" s="195"/>
      <c r="GQN122" s="195"/>
      <c r="GQO122" s="195"/>
      <c r="GQP122" s="18"/>
      <c r="GQQ122" s="19"/>
      <c r="GQR122" s="19"/>
      <c r="GQS122" s="19"/>
      <c r="GQT122" s="19"/>
      <c r="GQU122" s="19"/>
      <c r="GQV122" s="19"/>
      <c r="GQW122" s="19"/>
      <c r="GQX122" s="197"/>
      <c r="GQY122" s="196"/>
      <c r="GQZ122" s="196"/>
      <c r="GRA122" s="195"/>
      <c r="GRB122" s="196"/>
      <c r="GRC122" s="195"/>
      <c r="GRD122" s="195"/>
      <c r="GRE122" s="195"/>
      <c r="GRF122" s="18"/>
      <c r="GRG122" s="19"/>
      <c r="GRH122" s="19"/>
      <c r="GRI122" s="19"/>
      <c r="GRJ122" s="19"/>
      <c r="GRK122" s="19"/>
      <c r="GRL122" s="19"/>
      <c r="GRM122" s="19"/>
      <c r="GRN122" s="197"/>
      <c r="GRO122" s="196"/>
      <c r="GRP122" s="196"/>
      <c r="GRQ122" s="195"/>
      <c r="GRR122" s="196"/>
      <c r="GRS122" s="195"/>
      <c r="GRT122" s="195"/>
      <c r="GRU122" s="195"/>
      <c r="GRV122" s="18"/>
      <c r="GRW122" s="19"/>
      <c r="GRX122" s="19"/>
      <c r="GRY122" s="19"/>
      <c r="GRZ122" s="19"/>
      <c r="GSA122" s="19"/>
      <c r="GSB122" s="19"/>
      <c r="GSC122" s="19"/>
      <c r="GSD122" s="197"/>
      <c r="GSE122" s="196"/>
      <c r="GSF122" s="196"/>
      <c r="GSG122" s="195"/>
      <c r="GSH122" s="196"/>
      <c r="GSI122" s="195"/>
      <c r="GSJ122" s="195"/>
      <c r="GSK122" s="195"/>
      <c r="GSL122" s="18"/>
      <c r="GSM122" s="19"/>
      <c r="GSN122" s="19"/>
      <c r="GSO122" s="19"/>
      <c r="GSP122" s="19"/>
      <c r="GSQ122" s="19"/>
      <c r="GSR122" s="19"/>
      <c r="GSS122" s="19"/>
      <c r="GST122" s="197"/>
      <c r="GSU122" s="196"/>
      <c r="GSV122" s="196"/>
      <c r="GSW122" s="195"/>
      <c r="GSX122" s="196"/>
      <c r="GSY122" s="195"/>
      <c r="GSZ122" s="195"/>
      <c r="GTA122" s="195"/>
      <c r="GTB122" s="18"/>
      <c r="GTC122" s="19"/>
      <c r="GTD122" s="19"/>
      <c r="GTE122" s="19"/>
      <c r="GTF122" s="19"/>
      <c r="GTG122" s="19"/>
      <c r="GTH122" s="19"/>
      <c r="GTI122" s="19"/>
      <c r="GTJ122" s="197"/>
      <c r="GTK122" s="196"/>
      <c r="GTL122" s="196"/>
      <c r="GTM122" s="195"/>
      <c r="GTN122" s="196"/>
      <c r="GTO122" s="195"/>
      <c r="GTP122" s="195"/>
      <c r="GTQ122" s="195"/>
      <c r="GTR122" s="18"/>
      <c r="GTS122" s="19"/>
      <c r="GTT122" s="19"/>
      <c r="GTU122" s="19"/>
      <c r="GTV122" s="19"/>
      <c r="GTW122" s="19"/>
      <c r="GTX122" s="19"/>
      <c r="GTY122" s="19"/>
      <c r="GTZ122" s="197"/>
      <c r="GUA122" s="196"/>
      <c r="GUB122" s="196"/>
      <c r="GUC122" s="195"/>
      <c r="GUD122" s="196"/>
      <c r="GUE122" s="195"/>
      <c r="GUF122" s="195"/>
      <c r="GUG122" s="195"/>
      <c r="GUH122" s="18"/>
      <c r="GUI122" s="19"/>
      <c r="GUJ122" s="19"/>
      <c r="GUK122" s="19"/>
      <c r="GUL122" s="19"/>
      <c r="GUM122" s="19"/>
      <c r="GUN122" s="19"/>
      <c r="GUO122" s="19"/>
      <c r="GUP122" s="197"/>
      <c r="GUQ122" s="196"/>
      <c r="GUR122" s="196"/>
      <c r="GUS122" s="195"/>
      <c r="GUT122" s="196"/>
      <c r="GUU122" s="195"/>
      <c r="GUV122" s="195"/>
      <c r="GUW122" s="195"/>
      <c r="GUX122" s="18"/>
      <c r="GUY122" s="19"/>
      <c r="GUZ122" s="19"/>
      <c r="GVA122" s="19"/>
      <c r="GVB122" s="19"/>
      <c r="GVC122" s="19"/>
      <c r="GVD122" s="19"/>
      <c r="GVE122" s="19"/>
      <c r="GVF122" s="197"/>
      <c r="GVG122" s="196"/>
      <c r="GVH122" s="196"/>
      <c r="GVI122" s="195"/>
      <c r="GVJ122" s="196"/>
      <c r="GVK122" s="195"/>
      <c r="GVL122" s="195"/>
      <c r="GVM122" s="195"/>
      <c r="GVN122" s="18"/>
      <c r="GVO122" s="19"/>
      <c r="GVP122" s="19"/>
      <c r="GVQ122" s="19"/>
      <c r="GVR122" s="19"/>
      <c r="GVS122" s="19"/>
      <c r="GVT122" s="19"/>
      <c r="GVU122" s="19"/>
      <c r="GVV122" s="197"/>
      <c r="GVW122" s="196"/>
      <c r="GVX122" s="196"/>
      <c r="GVY122" s="195"/>
      <c r="GVZ122" s="196"/>
      <c r="GWA122" s="195"/>
      <c r="GWB122" s="195"/>
      <c r="GWC122" s="195"/>
      <c r="GWD122" s="18"/>
      <c r="GWE122" s="19"/>
      <c r="GWF122" s="19"/>
      <c r="GWG122" s="19"/>
      <c r="GWH122" s="19"/>
      <c r="GWI122" s="19"/>
      <c r="GWJ122" s="19"/>
      <c r="GWK122" s="19"/>
      <c r="GWL122" s="197"/>
      <c r="GWM122" s="196"/>
      <c r="GWN122" s="196"/>
      <c r="GWO122" s="195"/>
      <c r="GWP122" s="196"/>
      <c r="GWQ122" s="195"/>
      <c r="GWR122" s="195"/>
      <c r="GWS122" s="195"/>
      <c r="GWT122" s="18"/>
      <c r="GWU122" s="19"/>
      <c r="GWV122" s="19"/>
      <c r="GWW122" s="19"/>
      <c r="GWX122" s="19"/>
      <c r="GWY122" s="19"/>
      <c r="GWZ122" s="19"/>
      <c r="GXA122" s="19"/>
      <c r="GXB122" s="197"/>
      <c r="GXC122" s="196"/>
      <c r="GXD122" s="196"/>
      <c r="GXE122" s="195"/>
      <c r="GXF122" s="196"/>
      <c r="GXG122" s="195"/>
      <c r="GXH122" s="195"/>
      <c r="GXI122" s="195"/>
      <c r="GXJ122" s="18"/>
      <c r="GXK122" s="19"/>
      <c r="GXL122" s="19"/>
      <c r="GXM122" s="19"/>
      <c r="GXN122" s="19"/>
      <c r="GXO122" s="19"/>
      <c r="GXP122" s="19"/>
      <c r="GXQ122" s="19"/>
      <c r="GXR122" s="197"/>
      <c r="GXS122" s="196"/>
      <c r="GXT122" s="196"/>
      <c r="GXU122" s="195"/>
      <c r="GXV122" s="196"/>
      <c r="GXW122" s="195"/>
      <c r="GXX122" s="195"/>
      <c r="GXY122" s="195"/>
      <c r="GXZ122" s="18"/>
      <c r="GYA122" s="19"/>
      <c r="GYB122" s="19"/>
      <c r="GYC122" s="19"/>
      <c r="GYD122" s="19"/>
      <c r="GYE122" s="19"/>
      <c r="GYF122" s="19"/>
      <c r="GYG122" s="19"/>
      <c r="GYH122" s="197"/>
      <c r="GYI122" s="196"/>
      <c r="GYJ122" s="196"/>
      <c r="GYK122" s="195"/>
      <c r="GYL122" s="196"/>
      <c r="GYM122" s="195"/>
      <c r="GYN122" s="195"/>
      <c r="GYO122" s="195"/>
      <c r="GYP122" s="18"/>
      <c r="GYQ122" s="19"/>
      <c r="GYR122" s="19"/>
      <c r="GYS122" s="19"/>
      <c r="GYT122" s="19"/>
      <c r="GYU122" s="19"/>
      <c r="GYV122" s="19"/>
      <c r="GYW122" s="19"/>
      <c r="GYX122" s="197"/>
      <c r="GYY122" s="196"/>
      <c r="GYZ122" s="196"/>
      <c r="GZA122" s="195"/>
      <c r="GZB122" s="196"/>
      <c r="GZC122" s="195"/>
      <c r="GZD122" s="195"/>
      <c r="GZE122" s="195"/>
      <c r="GZF122" s="18"/>
      <c r="GZG122" s="19"/>
      <c r="GZH122" s="19"/>
      <c r="GZI122" s="19"/>
      <c r="GZJ122" s="19"/>
      <c r="GZK122" s="19"/>
      <c r="GZL122" s="19"/>
      <c r="GZM122" s="19"/>
      <c r="GZN122" s="197"/>
      <c r="GZO122" s="196"/>
      <c r="GZP122" s="196"/>
      <c r="GZQ122" s="195"/>
      <c r="GZR122" s="196"/>
      <c r="GZS122" s="195"/>
      <c r="GZT122" s="195"/>
      <c r="GZU122" s="195"/>
      <c r="GZV122" s="18"/>
      <c r="GZW122" s="19"/>
      <c r="GZX122" s="19"/>
      <c r="GZY122" s="19"/>
      <c r="GZZ122" s="19"/>
      <c r="HAA122" s="19"/>
      <c r="HAB122" s="19"/>
      <c r="HAC122" s="19"/>
      <c r="HAD122" s="197"/>
      <c r="HAE122" s="196"/>
      <c r="HAF122" s="196"/>
      <c r="HAG122" s="195"/>
      <c r="HAH122" s="196"/>
      <c r="HAI122" s="195"/>
      <c r="HAJ122" s="195"/>
      <c r="HAK122" s="195"/>
      <c r="HAL122" s="18"/>
      <c r="HAM122" s="19"/>
      <c r="HAN122" s="19"/>
      <c r="HAO122" s="19"/>
      <c r="HAP122" s="19"/>
      <c r="HAQ122" s="19"/>
      <c r="HAR122" s="19"/>
      <c r="HAS122" s="19"/>
      <c r="HAT122" s="197"/>
      <c r="HAU122" s="196"/>
      <c r="HAV122" s="196"/>
      <c r="HAW122" s="195"/>
      <c r="HAX122" s="196"/>
      <c r="HAY122" s="195"/>
      <c r="HAZ122" s="195"/>
      <c r="HBA122" s="195"/>
      <c r="HBB122" s="18"/>
      <c r="HBC122" s="19"/>
      <c r="HBD122" s="19"/>
      <c r="HBE122" s="19"/>
      <c r="HBF122" s="19"/>
      <c r="HBG122" s="19"/>
      <c r="HBH122" s="19"/>
      <c r="HBI122" s="19"/>
      <c r="HBJ122" s="197"/>
      <c r="HBK122" s="196"/>
      <c r="HBL122" s="196"/>
      <c r="HBM122" s="195"/>
      <c r="HBN122" s="196"/>
      <c r="HBO122" s="195"/>
      <c r="HBP122" s="195"/>
      <c r="HBQ122" s="195"/>
      <c r="HBR122" s="18"/>
      <c r="HBS122" s="19"/>
      <c r="HBT122" s="19"/>
      <c r="HBU122" s="19"/>
      <c r="HBV122" s="19"/>
      <c r="HBW122" s="19"/>
      <c r="HBX122" s="19"/>
      <c r="HBY122" s="19"/>
      <c r="HBZ122" s="197"/>
      <c r="HCA122" s="196"/>
      <c r="HCB122" s="196"/>
      <c r="HCC122" s="195"/>
      <c r="HCD122" s="196"/>
      <c r="HCE122" s="195"/>
      <c r="HCF122" s="195"/>
      <c r="HCG122" s="195"/>
      <c r="HCH122" s="18"/>
      <c r="HCI122" s="19"/>
      <c r="HCJ122" s="19"/>
      <c r="HCK122" s="19"/>
      <c r="HCL122" s="19"/>
      <c r="HCM122" s="19"/>
      <c r="HCN122" s="19"/>
      <c r="HCO122" s="19"/>
      <c r="HCP122" s="197"/>
      <c r="HCQ122" s="196"/>
      <c r="HCR122" s="196"/>
      <c r="HCS122" s="195"/>
      <c r="HCT122" s="196"/>
      <c r="HCU122" s="195"/>
      <c r="HCV122" s="195"/>
      <c r="HCW122" s="195"/>
      <c r="HCX122" s="18"/>
      <c r="HCY122" s="19"/>
      <c r="HCZ122" s="19"/>
      <c r="HDA122" s="19"/>
      <c r="HDB122" s="19"/>
      <c r="HDC122" s="19"/>
      <c r="HDD122" s="19"/>
      <c r="HDE122" s="19"/>
      <c r="HDF122" s="197"/>
      <c r="HDG122" s="196"/>
      <c r="HDH122" s="196"/>
      <c r="HDI122" s="195"/>
      <c r="HDJ122" s="196"/>
      <c r="HDK122" s="195"/>
      <c r="HDL122" s="195"/>
      <c r="HDM122" s="195"/>
      <c r="HDN122" s="18"/>
      <c r="HDO122" s="19"/>
      <c r="HDP122" s="19"/>
      <c r="HDQ122" s="19"/>
      <c r="HDR122" s="19"/>
      <c r="HDS122" s="19"/>
      <c r="HDT122" s="19"/>
      <c r="HDU122" s="19"/>
      <c r="HDV122" s="197"/>
      <c r="HDW122" s="196"/>
      <c r="HDX122" s="196"/>
      <c r="HDY122" s="195"/>
      <c r="HDZ122" s="196"/>
      <c r="HEA122" s="195"/>
      <c r="HEB122" s="195"/>
      <c r="HEC122" s="195"/>
      <c r="HED122" s="18"/>
      <c r="HEE122" s="19"/>
      <c r="HEF122" s="19"/>
      <c r="HEG122" s="19"/>
      <c r="HEH122" s="19"/>
      <c r="HEI122" s="19"/>
      <c r="HEJ122" s="19"/>
      <c r="HEK122" s="19"/>
      <c r="HEL122" s="197"/>
      <c r="HEM122" s="196"/>
      <c r="HEN122" s="196"/>
      <c r="HEO122" s="195"/>
      <c r="HEP122" s="196"/>
      <c r="HEQ122" s="195"/>
      <c r="HER122" s="195"/>
      <c r="HES122" s="195"/>
      <c r="HET122" s="18"/>
      <c r="HEU122" s="19"/>
      <c r="HEV122" s="19"/>
      <c r="HEW122" s="19"/>
      <c r="HEX122" s="19"/>
      <c r="HEY122" s="19"/>
      <c r="HEZ122" s="19"/>
      <c r="HFA122" s="19"/>
      <c r="HFB122" s="197"/>
      <c r="HFC122" s="196"/>
      <c r="HFD122" s="196"/>
      <c r="HFE122" s="195"/>
      <c r="HFF122" s="196"/>
      <c r="HFG122" s="195"/>
      <c r="HFH122" s="195"/>
      <c r="HFI122" s="195"/>
      <c r="HFJ122" s="18"/>
      <c r="HFK122" s="19"/>
      <c r="HFL122" s="19"/>
      <c r="HFM122" s="19"/>
      <c r="HFN122" s="19"/>
      <c r="HFO122" s="19"/>
      <c r="HFP122" s="19"/>
      <c r="HFQ122" s="19"/>
      <c r="HFR122" s="197"/>
      <c r="HFS122" s="196"/>
      <c r="HFT122" s="196"/>
      <c r="HFU122" s="195"/>
      <c r="HFV122" s="196"/>
      <c r="HFW122" s="195"/>
      <c r="HFX122" s="195"/>
      <c r="HFY122" s="195"/>
      <c r="HFZ122" s="18"/>
      <c r="HGA122" s="19"/>
      <c r="HGB122" s="19"/>
      <c r="HGC122" s="19"/>
      <c r="HGD122" s="19"/>
      <c r="HGE122" s="19"/>
      <c r="HGF122" s="19"/>
      <c r="HGG122" s="19"/>
      <c r="HGH122" s="197"/>
      <c r="HGI122" s="196"/>
      <c r="HGJ122" s="196"/>
      <c r="HGK122" s="195"/>
      <c r="HGL122" s="196"/>
      <c r="HGM122" s="195"/>
      <c r="HGN122" s="195"/>
      <c r="HGO122" s="195"/>
      <c r="HGP122" s="18"/>
      <c r="HGQ122" s="19"/>
      <c r="HGR122" s="19"/>
      <c r="HGS122" s="19"/>
      <c r="HGT122" s="19"/>
      <c r="HGU122" s="19"/>
      <c r="HGV122" s="19"/>
      <c r="HGW122" s="19"/>
      <c r="HGX122" s="197"/>
      <c r="HGY122" s="196"/>
      <c r="HGZ122" s="196"/>
      <c r="HHA122" s="195"/>
      <c r="HHB122" s="196"/>
      <c r="HHC122" s="195"/>
      <c r="HHD122" s="195"/>
      <c r="HHE122" s="195"/>
      <c r="HHF122" s="18"/>
      <c r="HHG122" s="19"/>
      <c r="HHH122" s="19"/>
      <c r="HHI122" s="19"/>
      <c r="HHJ122" s="19"/>
      <c r="HHK122" s="19"/>
      <c r="HHL122" s="19"/>
      <c r="HHM122" s="19"/>
      <c r="HHN122" s="197"/>
      <c r="HHO122" s="196"/>
      <c r="HHP122" s="196"/>
      <c r="HHQ122" s="195"/>
      <c r="HHR122" s="196"/>
      <c r="HHS122" s="195"/>
      <c r="HHT122" s="195"/>
      <c r="HHU122" s="195"/>
      <c r="HHV122" s="18"/>
      <c r="HHW122" s="19"/>
      <c r="HHX122" s="19"/>
      <c r="HHY122" s="19"/>
      <c r="HHZ122" s="19"/>
      <c r="HIA122" s="19"/>
      <c r="HIB122" s="19"/>
      <c r="HIC122" s="19"/>
      <c r="HID122" s="197"/>
      <c r="HIE122" s="196"/>
      <c r="HIF122" s="196"/>
      <c r="HIG122" s="195"/>
      <c r="HIH122" s="196"/>
      <c r="HII122" s="195"/>
      <c r="HIJ122" s="195"/>
      <c r="HIK122" s="195"/>
      <c r="HIL122" s="18"/>
      <c r="HIM122" s="19"/>
      <c r="HIN122" s="19"/>
      <c r="HIO122" s="19"/>
      <c r="HIP122" s="19"/>
      <c r="HIQ122" s="19"/>
      <c r="HIR122" s="19"/>
      <c r="HIS122" s="19"/>
      <c r="HIT122" s="197"/>
      <c r="HIU122" s="196"/>
      <c r="HIV122" s="196"/>
      <c r="HIW122" s="195"/>
      <c r="HIX122" s="196"/>
      <c r="HIY122" s="195"/>
      <c r="HIZ122" s="195"/>
      <c r="HJA122" s="195"/>
      <c r="HJB122" s="18"/>
      <c r="HJC122" s="19"/>
      <c r="HJD122" s="19"/>
      <c r="HJE122" s="19"/>
      <c r="HJF122" s="19"/>
      <c r="HJG122" s="19"/>
      <c r="HJH122" s="19"/>
      <c r="HJI122" s="19"/>
      <c r="HJJ122" s="197"/>
      <c r="HJK122" s="196"/>
      <c r="HJL122" s="196"/>
      <c r="HJM122" s="195"/>
      <c r="HJN122" s="196"/>
      <c r="HJO122" s="195"/>
      <c r="HJP122" s="195"/>
      <c r="HJQ122" s="195"/>
      <c r="HJR122" s="18"/>
      <c r="HJS122" s="19"/>
      <c r="HJT122" s="19"/>
      <c r="HJU122" s="19"/>
      <c r="HJV122" s="19"/>
      <c r="HJW122" s="19"/>
      <c r="HJX122" s="19"/>
      <c r="HJY122" s="19"/>
      <c r="HJZ122" s="197"/>
      <c r="HKA122" s="196"/>
      <c r="HKB122" s="196"/>
      <c r="HKC122" s="195"/>
      <c r="HKD122" s="196"/>
      <c r="HKE122" s="195"/>
      <c r="HKF122" s="195"/>
      <c r="HKG122" s="195"/>
      <c r="HKH122" s="18"/>
      <c r="HKI122" s="19"/>
      <c r="HKJ122" s="19"/>
      <c r="HKK122" s="19"/>
      <c r="HKL122" s="19"/>
      <c r="HKM122" s="19"/>
      <c r="HKN122" s="19"/>
      <c r="HKO122" s="19"/>
      <c r="HKP122" s="197"/>
      <c r="HKQ122" s="196"/>
      <c r="HKR122" s="196"/>
      <c r="HKS122" s="195"/>
      <c r="HKT122" s="196"/>
      <c r="HKU122" s="195"/>
      <c r="HKV122" s="195"/>
      <c r="HKW122" s="195"/>
      <c r="HKX122" s="18"/>
      <c r="HKY122" s="19"/>
      <c r="HKZ122" s="19"/>
      <c r="HLA122" s="19"/>
      <c r="HLB122" s="19"/>
      <c r="HLC122" s="19"/>
      <c r="HLD122" s="19"/>
      <c r="HLE122" s="19"/>
      <c r="HLF122" s="197"/>
      <c r="HLG122" s="196"/>
      <c r="HLH122" s="196"/>
      <c r="HLI122" s="195"/>
      <c r="HLJ122" s="196"/>
      <c r="HLK122" s="195"/>
      <c r="HLL122" s="195"/>
      <c r="HLM122" s="195"/>
      <c r="HLN122" s="18"/>
      <c r="HLO122" s="19"/>
      <c r="HLP122" s="19"/>
      <c r="HLQ122" s="19"/>
      <c r="HLR122" s="19"/>
      <c r="HLS122" s="19"/>
      <c r="HLT122" s="19"/>
      <c r="HLU122" s="19"/>
      <c r="HLV122" s="197"/>
      <c r="HLW122" s="196"/>
      <c r="HLX122" s="196"/>
      <c r="HLY122" s="195"/>
      <c r="HLZ122" s="196"/>
      <c r="HMA122" s="195"/>
      <c r="HMB122" s="195"/>
      <c r="HMC122" s="195"/>
      <c r="HMD122" s="18"/>
      <c r="HME122" s="19"/>
      <c r="HMF122" s="19"/>
      <c r="HMG122" s="19"/>
      <c r="HMH122" s="19"/>
      <c r="HMI122" s="19"/>
      <c r="HMJ122" s="19"/>
      <c r="HMK122" s="19"/>
      <c r="HML122" s="197"/>
      <c r="HMM122" s="196"/>
      <c r="HMN122" s="196"/>
      <c r="HMO122" s="195"/>
      <c r="HMP122" s="196"/>
      <c r="HMQ122" s="195"/>
      <c r="HMR122" s="195"/>
      <c r="HMS122" s="195"/>
      <c r="HMT122" s="18"/>
      <c r="HMU122" s="19"/>
      <c r="HMV122" s="19"/>
      <c r="HMW122" s="19"/>
      <c r="HMX122" s="19"/>
      <c r="HMY122" s="19"/>
      <c r="HMZ122" s="19"/>
      <c r="HNA122" s="19"/>
      <c r="HNB122" s="197"/>
      <c r="HNC122" s="196"/>
      <c r="HND122" s="196"/>
      <c r="HNE122" s="195"/>
      <c r="HNF122" s="196"/>
      <c r="HNG122" s="195"/>
      <c r="HNH122" s="195"/>
      <c r="HNI122" s="195"/>
      <c r="HNJ122" s="18"/>
      <c r="HNK122" s="19"/>
      <c r="HNL122" s="19"/>
      <c r="HNM122" s="19"/>
      <c r="HNN122" s="19"/>
      <c r="HNO122" s="19"/>
      <c r="HNP122" s="19"/>
      <c r="HNQ122" s="19"/>
      <c r="HNR122" s="197"/>
      <c r="HNS122" s="196"/>
      <c r="HNT122" s="196"/>
      <c r="HNU122" s="195"/>
      <c r="HNV122" s="196"/>
      <c r="HNW122" s="195"/>
      <c r="HNX122" s="195"/>
      <c r="HNY122" s="195"/>
      <c r="HNZ122" s="18"/>
      <c r="HOA122" s="19"/>
      <c r="HOB122" s="19"/>
      <c r="HOC122" s="19"/>
      <c r="HOD122" s="19"/>
      <c r="HOE122" s="19"/>
      <c r="HOF122" s="19"/>
      <c r="HOG122" s="19"/>
      <c r="HOH122" s="197"/>
      <c r="HOI122" s="196"/>
      <c r="HOJ122" s="196"/>
      <c r="HOK122" s="195"/>
      <c r="HOL122" s="196"/>
      <c r="HOM122" s="195"/>
      <c r="HON122" s="195"/>
      <c r="HOO122" s="195"/>
      <c r="HOP122" s="18"/>
      <c r="HOQ122" s="19"/>
      <c r="HOR122" s="19"/>
      <c r="HOS122" s="19"/>
      <c r="HOT122" s="19"/>
      <c r="HOU122" s="19"/>
      <c r="HOV122" s="19"/>
      <c r="HOW122" s="19"/>
      <c r="HOX122" s="197"/>
      <c r="HOY122" s="196"/>
      <c r="HOZ122" s="196"/>
      <c r="HPA122" s="195"/>
      <c r="HPB122" s="196"/>
      <c r="HPC122" s="195"/>
      <c r="HPD122" s="195"/>
      <c r="HPE122" s="195"/>
      <c r="HPF122" s="18"/>
      <c r="HPG122" s="19"/>
      <c r="HPH122" s="19"/>
      <c r="HPI122" s="19"/>
      <c r="HPJ122" s="19"/>
      <c r="HPK122" s="19"/>
      <c r="HPL122" s="19"/>
      <c r="HPM122" s="19"/>
      <c r="HPN122" s="197"/>
      <c r="HPO122" s="196"/>
      <c r="HPP122" s="196"/>
      <c r="HPQ122" s="195"/>
      <c r="HPR122" s="196"/>
      <c r="HPS122" s="195"/>
      <c r="HPT122" s="195"/>
      <c r="HPU122" s="195"/>
      <c r="HPV122" s="18"/>
      <c r="HPW122" s="19"/>
      <c r="HPX122" s="19"/>
      <c r="HPY122" s="19"/>
      <c r="HPZ122" s="19"/>
      <c r="HQA122" s="19"/>
      <c r="HQB122" s="19"/>
      <c r="HQC122" s="19"/>
      <c r="HQD122" s="197"/>
      <c r="HQE122" s="196"/>
      <c r="HQF122" s="196"/>
      <c r="HQG122" s="195"/>
      <c r="HQH122" s="196"/>
      <c r="HQI122" s="195"/>
      <c r="HQJ122" s="195"/>
      <c r="HQK122" s="195"/>
      <c r="HQL122" s="18"/>
      <c r="HQM122" s="19"/>
      <c r="HQN122" s="19"/>
      <c r="HQO122" s="19"/>
      <c r="HQP122" s="19"/>
      <c r="HQQ122" s="19"/>
      <c r="HQR122" s="19"/>
      <c r="HQS122" s="19"/>
      <c r="HQT122" s="197"/>
      <c r="HQU122" s="196"/>
      <c r="HQV122" s="196"/>
      <c r="HQW122" s="195"/>
      <c r="HQX122" s="196"/>
      <c r="HQY122" s="195"/>
      <c r="HQZ122" s="195"/>
      <c r="HRA122" s="195"/>
      <c r="HRB122" s="18"/>
      <c r="HRC122" s="19"/>
      <c r="HRD122" s="19"/>
      <c r="HRE122" s="19"/>
      <c r="HRF122" s="19"/>
      <c r="HRG122" s="19"/>
      <c r="HRH122" s="19"/>
      <c r="HRI122" s="19"/>
      <c r="HRJ122" s="197"/>
      <c r="HRK122" s="196"/>
      <c r="HRL122" s="196"/>
      <c r="HRM122" s="195"/>
      <c r="HRN122" s="196"/>
      <c r="HRO122" s="195"/>
      <c r="HRP122" s="195"/>
      <c r="HRQ122" s="195"/>
      <c r="HRR122" s="18"/>
      <c r="HRS122" s="19"/>
      <c r="HRT122" s="19"/>
      <c r="HRU122" s="19"/>
      <c r="HRV122" s="19"/>
      <c r="HRW122" s="19"/>
      <c r="HRX122" s="19"/>
      <c r="HRY122" s="19"/>
      <c r="HRZ122" s="197"/>
      <c r="HSA122" s="196"/>
      <c r="HSB122" s="196"/>
      <c r="HSC122" s="195"/>
      <c r="HSD122" s="196"/>
      <c r="HSE122" s="195"/>
      <c r="HSF122" s="195"/>
      <c r="HSG122" s="195"/>
      <c r="HSH122" s="18"/>
      <c r="HSI122" s="19"/>
      <c r="HSJ122" s="19"/>
      <c r="HSK122" s="19"/>
      <c r="HSL122" s="19"/>
      <c r="HSM122" s="19"/>
      <c r="HSN122" s="19"/>
      <c r="HSO122" s="19"/>
      <c r="HSP122" s="197"/>
      <c r="HSQ122" s="196"/>
      <c r="HSR122" s="196"/>
      <c r="HSS122" s="195"/>
      <c r="HST122" s="196"/>
      <c r="HSU122" s="195"/>
      <c r="HSV122" s="195"/>
      <c r="HSW122" s="195"/>
      <c r="HSX122" s="18"/>
      <c r="HSY122" s="19"/>
      <c r="HSZ122" s="19"/>
      <c r="HTA122" s="19"/>
      <c r="HTB122" s="19"/>
      <c r="HTC122" s="19"/>
      <c r="HTD122" s="19"/>
      <c r="HTE122" s="19"/>
      <c r="HTF122" s="197"/>
      <c r="HTG122" s="196"/>
      <c r="HTH122" s="196"/>
      <c r="HTI122" s="195"/>
      <c r="HTJ122" s="196"/>
      <c r="HTK122" s="195"/>
      <c r="HTL122" s="195"/>
      <c r="HTM122" s="195"/>
      <c r="HTN122" s="18"/>
      <c r="HTO122" s="19"/>
      <c r="HTP122" s="19"/>
      <c r="HTQ122" s="19"/>
      <c r="HTR122" s="19"/>
      <c r="HTS122" s="19"/>
      <c r="HTT122" s="19"/>
      <c r="HTU122" s="19"/>
      <c r="HTV122" s="197"/>
      <c r="HTW122" s="196"/>
      <c r="HTX122" s="196"/>
      <c r="HTY122" s="195"/>
      <c r="HTZ122" s="196"/>
      <c r="HUA122" s="195"/>
      <c r="HUB122" s="195"/>
      <c r="HUC122" s="195"/>
      <c r="HUD122" s="18"/>
      <c r="HUE122" s="19"/>
      <c r="HUF122" s="19"/>
      <c r="HUG122" s="19"/>
      <c r="HUH122" s="19"/>
      <c r="HUI122" s="19"/>
      <c r="HUJ122" s="19"/>
      <c r="HUK122" s="19"/>
      <c r="HUL122" s="197"/>
      <c r="HUM122" s="196"/>
      <c r="HUN122" s="196"/>
      <c r="HUO122" s="195"/>
      <c r="HUP122" s="196"/>
      <c r="HUQ122" s="195"/>
      <c r="HUR122" s="195"/>
      <c r="HUS122" s="195"/>
      <c r="HUT122" s="18"/>
      <c r="HUU122" s="19"/>
      <c r="HUV122" s="19"/>
      <c r="HUW122" s="19"/>
      <c r="HUX122" s="19"/>
      <c r="HUY122" s="19"/>
      <c r="HUZ122" s="19"/>
      <c r="HVA122" s="19"/>
      <c r="HVB122" s="197"/>
      <c r="HVC122" s="196"/>
      <c r="HVD122" s="196"/>
      <c r="HVE122" s="195"/>
      <c r="HVF122" s="196"/>
      <c r="HVG122" s="195"/>
      <c r="HVH122" s="195"/>
      <c r="HVI122" s="195"/>
      <c r="HVJ122" s="18"/>
      <c r="HVK122" s="19"/>
      <c r="HVL122" s="19"/>
      <c r="HVM122" s="19"/>
      <c r="HVN122" s="19"/>
      <c r="HVO122" s="19"/>
      <c r="HVP122" s="19"/>
      <c r="HVQ122" s="19"/>
      <c r="HVR122" s="197"/>
      <c r="HVS122" s="196"/>
      <c r="HVT122" s="196"/>
      <c r="HVU122" s="195"/>
      <c r="HVV122" s="196"/>
      <c r="HVW122" s="195"/>
      <c r="HVX122" s="195"/>
      <c r="HVY122" s="195"/>
      <c r="HVZ122" s="18"/>
      <c r="HWA122" s="19"/>
      <c r="HWB122" s="19"/>
      <c r="HWC122" s="19"/>
      <c r="HWD122" s="19"/>
      <c r="HWE122" s="19"/>
      <c r="HWF122" s="19"/>
      <c r="HWG122" s="19"/>
      <c r="HWH122" s="197"/>
      <c r="HWI122" s="196"/>
      <c r="HWJ122" s="196"/>
      <c r="HWK122" s="195"/>
      <c r="HWL122" s="196"/>
      <c r="HWM122" s="195"/>
      <c r="HWN122" s="195"/>
      <c r="HWO122" s="195"/>
      <c r="HWP122" s="18"/>
      <c r="HWQ122" s="19"/>
      <c r="HWR122" s="19"/>
      <c r="HWS122" s="19"/>
      <c r="HWT122" s="19"/>
      <c r="HWU122" s="19"/>
      <c r="HWV122" s="19"/>
      <c r="HWW122" s="19"/>
      <c r="HWX122" s="197"/>
      <c r="HWY122" s="196"/>
      <c r="HWZ122" s="196"/>
      <c r="HXA122" s="195"/>
      <c r="HXB122" s="196"/>
      <c r="HXC122" s="195"/>
      <c r="HXD122" s="195"/>
      <c r="HXE122" s="195"/>
      <c r="HXF122" s="18"/>
      <c r="HXG122" s="19"/>
      <c r="HXH122" s="19"/>
      <c r="HXI122" s="19"/>
      <c r="HXJ122" s="19"/>
      <c r="HXK122" s="19"/>
      <c r="HXL122" s="19"/>
      <c r="HXM122" s="19"/>
      <c r="HXN122" s="197"/>
      <c r="HXO122" s="196"/>
      <c r="HXP122" s="196"/>
      <c r="HXQ122" s="195"/>
      <c r="HXR122" s="196"/>
      <c r="HXS122" s="195"/>
      <c r="HXT122" s="195"/>
      <c r="HXU122" s="195"/>
      <c r="HXV122" s="18"/>
      <c r="HXW122" s="19"/>
      <c r="HXX122" s="19"/>
      <c r="HXY122" s="19"/>
      <c r="HXZ122" s="19"/>
      <c r="HYA122" s="19"/>
      <c r="HYB122" s="19"/>
      <c r="HYC122" s="19"/>
      <c r="HYD122" s="197"/>
      <c r="HYE122" s="196"/>
      <c r="HYF122" s="196"/>
      <c r="HYG122" s="195"/>
      <c r="HYH122" s="196"/>
      <c r="HYI122" s="195"/>
      <c r="HYJ122" s="195"/>
      <c r="HYK122" s="195"/>
      <c r="HYL122" s="18"/>
      <c r="HYM122" s="19"/>
      <c r="HYN122" s="19"/>
      <c r="HYO122" s="19"/>
      <c r="HYP122" s="19"/>
      <c r="HYQ122" s="19"/>
      <c r="HYR122" s="19"/>
      <c r="HYS122" s="19"/>
      <c r="HYT122" s="197"/>
      <c r="HYU122" s="196"/>
      <c r="HYV122" s="196"/>
      <c r="HYW122" s="195"/>
      <c r="HYX122" s="196"/>
      <c r="HYY122" s="195"/>
      <c r="HYZ122" s="195"/>
      <c r="HZA122" s="195"/>
      <c r="HZB122" s="18"/>
      <c r="HZC122" s="19"/>
      <c r="HZD122" s="19"/>
      <c r="HZE122" s="19"/>
      <c r="HZF122" s="19"/>
      <c r="HZG122" s="19"/>
      <c r="HZH122" s="19"/>
      <c r="HZI122" s="19"/>
      <c r="HZJ122" s="197"/>
      <c r="HZK122" s="196"/>
      <c r="HZL122" s="196"/>
      <c r="HZM122" s="195"/>
      <c r="HZN122" s="196"/>
      <c r="HZO122" s="195"/>
      <c r="HZP122" s="195"/>
      <c r="HZQ122" s="195"/>
      <c r="HZR122" s="18"/>
      <c r="HZS122" s="19"/>
      <c r="HZT122" s="19"/>
      <c r="HZU122" s="19"/>
      <c r="HZV122" s="19"/>
      <c r="HZW122" s="19"/>
      <c r="HZX122" s="19"/>
      <c r="HZY122" s="19"/>
      <c r="HZZ122" s="197"/>
      <c r="IAA122" s="196"/>
      <c r="IAB122" s="196"/>
      <c r="IAC122" s="195"/>
      <c r="IAD122" s="196"/>
      <c r="IAE122" s="195"/>
      <c r="IAF122" s="195"/>
      <c r="IAG122" s="195"/>
      <c r="IAH122" s="18"/>
      <c r="IAI122" s="19"/>
      <c r="IAJ122" s="19"/>
      <c r="IAK122" s="19"/>
      <c r="IAL122" s="19"/>
      <c r="IAM122" s="19"/>
      <c r="IAN122" s="19"/>
      <c r="IAO122" s="19"/>
      <c r="IAP122" s="197"/>
      <c r="IAQ122" s="196"/>
      <c r="IAR122" s="196"/>
      <c r="IAS122" s="195"/>
      <c r="IAT122" s="196"/>
      <c r="IAU122" s="195"/>
      <c r="IAV122" s="195"/>
      <c r="IAW122" s="195"/>
      <c r="IAX122" s="18"/>
      <c r="IAY122" s="19"/>
      <c r="IAZ122" s="19"/>
      <c r="IBA122" s="19"/>
      <c r="IBB122" s="19"/>
      <c r="IBC122" s="19"/>
      <c r="IBD122" s="19"/>
      <c r="IBE122" s="19"/>
      <c r="IBF122" s="197"/>
      <c r="IBG122" s="196"/>
      <c r="IBH122" s="196"/>
      <c r="IBI122" s="195"/>
      <c r="IBJ122" s="196"/>
      <c r="IBK122" s="195"/>
      <c r="IBL122" s="195"/>
      <c r="IBM122" s="195"/>
      <c r="IBN122" s="18"/>
      <c r="IBO122" s="19"/>
      <c r="IBP122" s="19"/>
      <c r="IBQ122" s="19"/>
      <c r="IBR122" s="19"/>
      <c r="IBS122" s="19"/>
      <c r="IBT122" s="19"/>
      <c r="IBU122" s="19"/>
      <c r="IBV122" s="197"/>
      <c r="IBW122" s="196"/>
      <c r="IBX122" s="196"/>
      <c r="IBY122" s="195"/>
      <c r="IBZ122" s="196"/>
      <c r="ICA122" s="195"/>
      <c r="ICB122" s="195"/>
      <c r="ICC122" s="195"/>
      <c r="ICD122" s="18"/>
      <c r="ICE122" s="19"/>
      <c r="ICF122" s="19"/>
      <c r="ICG122" s="19"/>
      <c r="ICH122" s="19"/>
      <c r="ICI122" s="19"/>
      <c r="ICJ122" s="19"/>
      <c r="ICK122" s="19"/>
      <c r="ICL122" s="197"/>
      <c r="ICM122" s="196"/>
      <c r="ICN122" s="196"/>
      <c r="ICO122" s="195"/>
      <c r="ICP122" s="196"/>
      <c r="ICQ122" s="195"/>
      <c r="ICR122" s="195"/>
      <c r="ICS122" s="195"/>
      <c r="ICT122" s="18"/>
      <c r="ICU122" s="19"/>
      <c r="ICV122" s="19"/>
      <c r="ICW122" s="19"/>
      <c r="ICX122" s="19"/>
      <c r="ICY122" s="19"/>
      <c r="ICZ122" s="19"/>
      <c r="IDA122" s="19"/>
      <c r="IDB122" s="197"/>
      <c r="IDC122" s="196"/>
      <c r="IDD122" s="196"/>
      <c r="IDE122" s="195"/>
      <c r="IDF122" s="196"/>
      <c r="IDG122" s="195"/>
      <c r="IDH122" s="195"/>
      <c r="IDI122" s="195"/>
      <c r="IDJ122" s="18"/>
      <c r="IDK122" s="19"/>
      <c r="IDL122" s="19"/>
      <c r="IDM122" s="19"/>
      <c r="IDN122" s="19"/>
      <c r="IDO122" s="19"/>
      <c r="IDP122" s="19"/>
      <c r="IDQ122" s="19"/>
      <c r="IDR122" s="197"/>
      <c r="IDS122" s="196"/>
      <c r="IDT122" s="196"/>
      <c r="IDU122" s="195"/>
      <c r="IDV122" s="196"/>
      <c r="IDW122" s="195"/>
      <c r="IDX122" s="195"/>
      <c r="IDY122" s="195"/>
      <c r="IDZ122" s="18"/>
      <c r="IEA122" s="19"/>
      <c r="IEB122" s="19"/>
      <c r="IEC122" s="19"/>
      <c r="IED122" s="19"/>
      <c r="IEE122" s="19"/>
      <c r="IEF122" s="19"/>
      <c r="IEG122" s="19"/>
      <c r="IEH122" s="197"/>
      <c r="IEI122" s="196"/>
      <c r="IEJ122" s="196"/>
      <c r="IEK122" s="195"/>
      <c r="IEL122" s="196"/>
      <c r="IEM122" s="195"/>
      <c r="IEN122" s="195"/>
      <c r="IEO122" s="195"/>
      <c r="IEP122" s="18"/>
      <c r="IEQ122" s="19"/>
      <c r="IER122" s="19"/>
      <c r="IES122" s="19"/>
      <c r="IET122" s="19"/>
      <c r="IEU122" s="19"/>
      <c r="IEV122" s="19"/>
      <c r="IEW122" s="19"/>
      <c r="IEX122" s="197"/>
      <c r="IEY122" s="196"/>
      <c r="IEZ122" s="196"/>
      <c r="IFA122" s="195"/>
      <c r="IFB122" s="196"/>
      <c r="IFC122" s="195"/>
      <c r="IFD122" s="195"/>
      <c r="IFE122" s="195"/>
      <c r="IFF122" s="18"/>
      <c r="IFG122" s="19"/>
      <c r="IFH122" s="19"/>
      <c r="IFI122" s="19"/>
      <c r="IFJ122" s="19"/>
      <c r="IFK122" s="19"/>
      <c r="IFL122" s="19"/>
      <c r="IFM122" s="19"/>
      <c r="IFN122" s="197"/>
      <c r="IFO122" s="196"/>
      <c r="IFP122" s="196"/>
      <c r="IFQ122" s="195"/>
      <c r="IFR122" s="196"/>
      <c r="IFS122" s="195"/>
      <c r="IFT122" s="195"/>
      <c r="IFU122" s="195"/>
      <c r="IFV122" s="18"/>
      <c r="IFW122" s="19"/>
      <c r="IFX122" s="19"/>
      <c r="IFY122" s="19"/>
      <c r="IFZ122" s="19"/>
      <c r="IGA122" s="19"/>
      <c r="IGB122" s="19"/>
      <c r="IGC122" s="19"/>
      <c r="IGD122" s="197"/>
      <c r="IGE122" s="196"/>
      <c r="IGF122" s="196"/>
      <c r="IGG122" s="195"/>
      <c r="IGH122" s="196"/>
      <c r="IGI122" s="195"/>
      <c r="IGJ122" s="195"/>
      <c r="IGK122" s="195"/>
      <c r="IGL122" s="18"/>
      <c r="IGM122" s="19"/>
      <c r="IGN122" s="19"/>
      <c r="IGO122" s="19"/>
      <c r="IGP122" s="19"/>
      <c r="IGQ122" s="19"/>
      <c r="IGR122" s="19"/>
      <c r="IGS122" s="19"/>
      <c r="IGT122" s="197"/>
      <c r="IGU122" s="196"/>
      <c r="IGV122" s="196"/>
      <c r="IGW122" s="195"/>
      <c r="IGX122" s="196"/>
      <c r="IGY122" s="195"/>
      <c r="IGZ122" s="195"/>
      <c r="IHA122" s="195"/>
      <c r="IHB122" s="18"/>
      <c r="IHC122" s="19"/>
      <c r="IHD122" s="19"/>
      <c r="IHE122" s="19"/>
      <c r="IHF122" s="19"/>
      <c r="IHG122" s="19"/>
      <c r="IHH122" s="19"/>
      <c r="IHI122" s="19"/>
      <c r="IHJ122" s="197"/>
      <c r="IHK122" s="196"/>
      <c r="IHL122" s="196"/>
      <c r="IHM122" s="195"/>
      <c r="IHN122" s="196"/>
      <c r="IHO122" s="195"/>
      <c r="IHP122" s="195"/>
      <c r="IHQ122" s="195"/>
      <c r="IHR122" s="18"/>
      <c r="IHS122" s="19"/>
      <c r="IHT122" s="19"/>
      <c r="IHU122" s="19"/>
      <c r="IHV122" s="19"/>
      <c r="IHW122" s="19"/>
      <c r="IHX122" s="19"/>
      <c r="IHY122" s="19"/>
      <c r="IHZ122" s="197"/>
      <c r="IIA122" s="196"/>
      <c r="IIB122" s="196"/>
      <c r="IIC122" s="195"/>
      <c r="IID122" s="196"/>
      <c r="IIE122" s="195"/>
      <c r="IIF122" s="195"/>
      <c r="IIG122" s="195"/>
      <c r="IIH122" s="18"/>
      <c r="III122" s="19"/>
      <c r="IIJ122" s="19"/>
      <c r="IIK122" s="19"/>
      <c r="IIL122" s="19"/>
      <c r="IIM122" s="19"/>
      <c r="IIN122" s="19"/>
      <c r="IIO122" s="19"/>
      <c r="IIP122" s="197"/>
      <c r="IIQ122" s="196"/>
      <c r="IIR122" s="196"/>
      <c r="IIS122" s="195"/>
      <c r="IIT122" s="196"/>
      <c r="IIU122" s="195"/>
      <c r="IIV122" s="195"/>
      <c r="IIW122" s="195"/>
      <c r="IIX122" s="18"/>
      <c r="IIY122" s="19"/>
      <c r="IIZ122" s="19"/>
      <c r="IJA122" s="19"/>
      <c r="IJB122" s="19"/>
      <c r="IJC122" s="19"/>
      <c r="IJD122" s="19"/>
      <c r="IJE122" s="19"/>
      <c r="IJF122" s="197"/>
      <c r="IJG122" s="196"/>
      <c r="IJH122" s="196"/>
      <c r="IJI122" s="195"/>
      <c r="IJJ122" s="196"/>
      <c r="IJK122" s="195"/>
      <c r="IJL122" s="195"/>
      <c r="IJM122" s="195"/>
      <c r="IJN122" s="18"/>
      <c r="IJO122" s="19"/>
      <c r="IJP122" s="19"/>
      <c r="IJQ122" s="19"/>
      <c r="IJR122" s="19"/>
      <c r="IJS122" s="19"/>
      <c r="IJT122" s="19"/>
      <c r="IJU122" s="19"/>
      <c r="IJV122" s="197"/>
      <c r="IJW122" s="196"/>
      <c r="IJX122" s="196"/>
      <c r="IJY122" s="195"/>
      <c r="IJZ122" s="196"/>
      <c r="IKA122" s="195"/>
      <c r="IKB122" s="195"/>
      <c r="IKC122" s="195"/>
      <c r="IKD122" s="18"/>
      <c r="IKE122" s="19"/>
      <c r="IKF122" s="19"/>
      <c r="IKG122" s="19"/>
      <c r="IKH122" s="19"/>
      <c r="IKI122" s="19"/>
      <c r="IKJ122" s="19"/>
      <c r="IKK122" s="19"/>
      <c r="IKL122" s="197"/>
      <c r="IKM122" s="196"/>
      <c r="IKN122" s="196"/>
      <c r="IKO122" s="195"/>
      <c r="IKP122" s="196"/>
      <c r="IKQ122" s="195"/>
      <c r="IKR122" s="195"/>
      <c r="IKS122" s="195"/>
      <c r="IKT122" s="18"/>
      <c r="IKU122" s="19"/>
      <c r="IKV122" s="19"/>
      <c r="IKW122" s="19"/>
      <c r="IKX122" s="19"/>
      <c r="IKY122" s="19"/>
      <c r="IKZ122" s="19"/>
      <c r="ILA122" s="19"/>
      <c r="ILB122" s="197"/>
      <c r="ILC122" s="196"/>
      <c r="ILD122" s="196"/>
      <c r="ILE122" s="195"/>
      <c r="ILF122" s="196"/>
      <c r="ILG122" s="195"/>
      <c r="ILH122" s="195"/>
      <c r="ILI122" s="195"/>
      <c r="ILJ122" s="18"/>
      <c r="ILK122" s="19"/>
      <c r="ILL122" s="19"/>
      <c r="ILM122" s="19"/>
      <c r="ILN122" s="19"/>
      <c r="ILO122" s="19"/>
      <c r="ILP122" s="19"/>
      <c r="ILQ122" s="19"/>
      <c r="ILR122" s="197"/>
      <c r="ILS122" s="196"/>
      <c r="ILT122" s="196"/>
      <c r="ILU122" s="195"/>
      <c r="ILV122" s="196"/>
      <c r="ILW122" s="195"/>
      <c r="ILX122" s="195"/>
      <c r="ILY122" s="195"/>
      <c r="ILZ122" s="18"/>
      <c r="IMA122" s="19"/>
      <c r="IMB122" s="19"/>
      <c r="IMC122" s="19"/>
      <c r="IMD122" s="19"/>
      <c r="IME122" s="19"/>
      <c r="IMF122" s="19"/>
      <c r="IMG122" s="19"/>
      <c r="IMH122" s="197"/>
      <c r="IMI122" s="196"/>
      <c r="IMJ122" s="196"/>
      <c r="IMK122" s="195"/>
      <c r="IML122" s="196"/>
      <c r="IMM122" s="195"/>
      <c r="IMN122" s="195"/>
      <c r="IMO122" s="195"/>
      <c r="IMP122" s="18"/>
      <c r="IMQ122" s="19"/>
      <c r="IMR122" s="19"/>
      <c r="IMS122" s="19"/>
      <c r="IMT122" s="19"/>
      <c r="IMU122" s="19"/>
      <c r="IMV122" s="19"/>
      <c r="IMW122" s="19"/>
      <c r="IMX122" s="197"/>
      <c r="IMY122" s="196"/>
      <c r="IMZ122" s="196"/>
      <c r="INA122" s="195"/>
      <c r="INB122" s="196"/>
      <c r="INC122" s="195"/>
      <c r="IND122" s="195"/>
      <c r="INE122" s="195"/>
      <c r="INF122" s="18"/>
      <c r="ING122" s="19"/>
      <c r="INH122" s="19"/>
      <c r="INI122" s="19"/>
      <c r="INJ122" s="19"/>
      <c r="INK122" s="19"/>
      <c r="INL122" s="19"/>
      <c r="INM122" s="19"/>
      <c r="INN122" s="197"/>
      <c r="INO122" s="196"/>
      <c r="INP122" s="196"/>
      <c r="INQ122" s="195"/>
      <c r="INR122" s="196"/>
      <c r="INS122" s="195"/>
      <c r="INT122" s="195"/>
      <c r="INU122" s="195"/>
      <c r="INV122" s="18"/>
      <c r="INW122" s="19"/>
      <c r="INX122" s="19"/>
      <c r="INY122" s="19"/>
      <c r="INZ122" s="19"/>
      <c r="IOA122" s="19"/>
      <c r="IOB122" s="19"/>
      <c r="IOC122" s="19"/>
      <c r="IOD122" s="197"/>
      <c r="IOE122" s="196"/>
      <c r="IOF122" s="196"/>
      <c r="IOG122" s="195"/>
      <c r="IOH122" s="196"/>
      <c r="IOI122" s="195"/>
      <c r="IOJ122" s="195"/>
      <c r="IOK122" s="195"/>
      <c r="IOL122" s="18"/>
      <c r="IOM122" s="19"/>
      <c r="ION122" s="19"/>
      <c r="IOO122" s="19"/>
      <c r="IOP122" s="19"/>
      <c r="IOQ122" s="19"/>
      <c r="IOR122" s="19"/>
      <c r="IOS122" s="19"/>
      <c r="IOT122" s="197"/>
      <c r="IOU122" s="196"/>
      <c r="IOV122" s="196"/>
      <c r="IOW122" s="195"/>
      <c r="IOX122" s="196"/>
      <c r="IOY122" s="195"/>
      <c r="IOZ122" s="195"/>
      <c r="IPA122" s="195"/>
      <c r="IPB122" s="18"/>
      <c r="IPC122" s="19"/>
      <c r="IPD122" s="19"/>
      <c r="IPE122" s="19"/>
      <c r="IPF122" s="19"/>
      <c r="IPG122" s="19"/>
      <c r="IPH122" s="19"/>
      <c r="IPI122" s="19"/>
      <c r="IPJ122" s="197"/>
      <c r="IPK122" s="196"/>
      <c r="IPL122" s="196"/>
      <c r="IPM122" s="195"/>
      <c r="IPN122" s="196"/>
      <c r="IPO122" s="195"/>
      <c r="IPP122" s="195"/>
      <c r="IPQ122" s="195"/>
      <c r="IPR122" s="18"/>
      <c r="IPS122" s="19"/>
      <c r="IPT122" s="19"/>
      <c r="IPU122" s="19"/>
      <c r="IPV122" s="19"/>
      <c r="IPW122" s="19"/>
      <c r="IPX122" s="19"/>
      <c r="IPY122" s="19"/>
      <c r="IPZ122" s="197"/>
      <c r="IQA122" s="196"/>
      <c r="IQB122" s="196"/>
      <c r="IQC122" s="195"/>
      <c r="IQD122" s="196"/>
      <c r="IQE122" s="195"/>
      <c r="IQF122" s="195"/>
      <c r="IQG122" s="195"/>
      <c r="IQH122" s="18"/>
      <c r="IQI122" s="19"/>
      <c r="IQJ122" s="19"/>
      <c r="IQK122" s="19"/>
      <c r="IQL122" s="19"/>
      <c r="IQM122" s="19"/>
      <c r="IQN122" s="19"/>
      <c r="IQO122" s="19"/>
      <c r="IQP122" s="197"/>
      <c r="IQQ122" s="196"/>
      <c r="IQR122" s="196"/>
      <c r="IQS122" s="195"/>
      <c r="IQT122" s="196"/>
      <c r="IQU122" s="195"/>
      <c r="IQV122" s="195"/>
      <c r="IQW122" s="195"/>
      <c r="IQX122" s="18"/>
      <c r="IQY122" s="19"/>
      <c r="IQZ122" s="19"/>
      <c r="IRA122" s="19"/>
      <c r="IRB122" s="19"/>
      <c r="IRC122" s="19"/>
      <c r="IRD122" s="19"/>
      <c r="IRE122" s="19"/>
      <c r="IRF122" s="197"/>
      <c r="IRG122" s="196"/>
      <c r="IRH122" s="196"/>
      <c r="IRI122" s="195"/>
      <c r="IRJ122" s="196"/>
      <c r="IRK122" s="195"/>
      <c r="IRL122" s="195"/>
      <c r="IRM122" s="195"/>
      <c r="IRN122" s="18"/>
      <c r="IRO122" s="19"/>
      <c r="IRP122" s="19"/>
      <c r="IRQ122" s="19"/>
      <c r="IRR122" s="19"/>
      <c r="IRS122" s="19"/>
      <c r="IRT122" s="19"/>
      <c r="IRU122" s="19"/>
      <c r="IRV122" s="197"/>
      <c r="IRW122" s="196"/>
      <c r="IRX122" s="196"/>
      <c r="IRY122" s="195"/>
      <c r="IRZ122" s="196"/>
      <c r="ISA122" s="195"/>
      <c r="ISB122" s="195"/>
      <c r="ISC122" s="195"/>
      <c r="ISD122" s="18"/>
      <c r="ISE122" s="19"/>
      <c r="ISF122" s="19"/>
      <c r="ISG122" s="19"/>
      <c r="ISH122" s="19"/>
      <c r="ISI122" s="19"/>
      <c r="ISJ122" s="19"/>
      <c r="ISK122" s="19"/>
      <c r="ISL122" s="197"/>
      <c r="ISM122" s="196"/>
      <c r="ISN122" s="196"/>
      <c r="ISO122" s="195"/>
      <c r="ISP122" s="196"/>
      <c r="ISQ122" s="195"/>
      <c r="ISR122" s="195"/>
      <c r="ISS122" s="195"/>
      <c r="IST122" s="18"/>
      <c r="ISU122" s="19"/>
      <c r="ISV122" s="19"/>
      <c r="ISW122" s="19"/>
      <c r="ISX122" s="19"/>
      <c r="ISY122" s="19"/>
      <c r="ISZ122" s="19"/>
      <c r="ITA122" s="19"/>
      <c r="ITB122" s="197"/>
      <c r="ITC122" s="196"/>
      <c r="ITD122" s="196"/>
      <c r="ITE122" s="195"/>
      <c r="ITF122" s="196"/>
      <c r="ITG122" s="195"/>
      <c r="ITH122" s="195"/>
      <c r="ITI122" s="195"/>
      <c r="ITJ122" s="18"/>
      <c r="ITK122" s="19"/>
      <c r="ITL122" s="19"/>
      <c r="ITM122" s="19"/>
      <c r="ITN122" s="19"/>
      <c r="ITO122" s="19"/>
      <c r="ITP122" s="19"/>
      <c r="ITQ122" s="19"/>
      <c r="ITR122" s="197"/>
      <c r="ITS122" s="196"/>
      <c r="ITT122" s="196"/>
      <c r="ITU122" s="195"/>
      <c r="ITV122" s="196"/>
      <c r="ITW122" s="195"/>
      <c r="ITX122" s="195"/>
      <c r="ITY122" s="195"/>
      <c r="ITZ122" s="18"/>
      <c r="IUA122" s="19"/>
      <c r="IUB122" s="19"/>
      <c r="IUC122" s="19"/>
      <c r="IUD122" s="19"/>
      <c r="IUE122" s="19"/>
      <c r="IUF122" s="19"/>
      <c r="IUG122" s="19"/>
      <c r="IUH122" s="197"/>
      <c r="IUI122" s="196"/>
      <c r="IUJ122" s="196"/>
      <c r="IUK122" s="195"/>
      <c r="IUL122" s="196"/>
      <c r="IUM122" s="195"/>
      <c r="IUN122" s="195"/>
      <c r="IUO122" s="195"/>
      <c r="IUP122" s="18"/>
      <c r="IUQ122" s="19"/>
      <c r="IUR122" s="19"/>
      <c r="IUS122" s="19"/>
      <c r="IUT122" s="19"/>
      <c r="IUU122" s="19"/>
      <c r="IUV122" s="19"/>
      <c r="IUW122" s="19"/>
      <c r="IUX122" s="197"/>
      <c r="IUY122" s="196"/>
      <c r="IUZ122" s="196"/>
      <c r="IVA122" s="195"/>
      <c r="IVB122" s="196"/>
      <c r="IVC122" s="195"/>
      <c r="IVD122" s="195"/>
      <c r="IVE122" s="195"/>
      <c r="IVF122" s="18"/>
      <c r="IVG122" s="19"/>
      <c r="IVH122" s="19"/>
      <c r="IVI122" s="19"/>
      <c r="IVJ122" s="19"/>
      <c r="IVK122" s="19"/>
      <c r="IVL122" s="19"/>
      <c r="IVM122" s="19"/>
      <c r="IVN122" s="197"/>
      <c r="IVO122" s="196"/>
      <c r="IVP122" s="196"/>
      <c r="IVQ122" s="195"/>
      <c r="IVR122" s="196"/>
      <c r="IVS122" s="195"/>
      <c r="IVT122" s="195"/>
      <c r="IVU122" s="195"/>
      <c r="IVV122" s="18"/>
      <c r="IVW122" s="19"/>
      <c r="IVX122" s="19"/>
      <c r="IVY122" s="19"/>
      <c r="IVZ122" s="19"/>
      <c r="IWA122" s="19"/>
      <c r="IWB122" s="19"/>
      <c r="IWC122" s="19"/>
      <c r="IWD122" s="197"/>
      <c r="IWE122" s="196"/>
      <c r="IWF122" s="196"/>
      <c r="IWG122" s="195"/>
      <c r="IWH122" s="196"/>
      <c r="IWI122" s="195"/>
      <c r="IWJ122" s="195"/>
      <c r="IWK122" s="195"/>
      <c r="IWL122" s="18"/>
      <c r="IWM122" s="19"/>
      <c r="IWN122" s="19"/>
      <c r="IWO122" s="19"/>
      <c r="IWP122" s="19"/>
      <c r="IWQ122" s="19"/>
      <c r="IWR122" s="19"/>
      <c r="IWS122" s="19"/>
      <c r="IWT122" s="197"/>
      <c r="IWU122" s="196"/>
      <c r="IWV122" s="196"/>
      <c r="IWW122" s="195"/>
      <c r="IWX122" s="196"/>
      <c r="IWY122" s="195"/>
      <c r="IWZ122" s="195"/>
      <c r="IXA122" s="195"/>
      <c r="IXB122" s="18"/>
      <c r="IXC122" s="19"/>
      <c r="IXD122" s="19"/>
      <c r="IXE122" s="19"/>
      <c r="IXF122" s="19"/>
      <c r="IXG122" s="19"/>
      <c r="IXH122" s="19"/>
      <c r="IXI122" s="19"/>
      <c r="IXJ122" s="197"/>
      <c r="IXK122" s="196"/>
      <c r="IXL122" s="196"/>
      <c r="IXM122" s="195"/>
      <c r="IXN122" s="196"/>
      <c r="IXO122" s="195"/>
      <c r="IXP122" s="195"/>
      <c r="IXQ122" s="195"/>
      <c r="IXR122" s="18"/>
      <c r="IXS122" s="19"/>
      <c r="IXT122" s="19"/>
      <c r="IXU122" s="19"/>
      <c r="IXV122" s="19"/>
      <c r="IXW122" s="19"/>
      <c r="IXX122" s="19"/>
      <c r="IXY122" s="19"/>
      <c r="IXZ122" s="197"/>
      <c r="IYA122" s="196"/>
      <c r="IYB122" s="196"/>
      <c r="IYC122" s="195"/>
      <c r="IYD122" s="196"/>
      <c r="IYE122" s="195"/>
      <c r="IYF122" s="195"/>
      <c r="IYG122" s="195"/>
      <c r="IYH122" s="18"/>
      <c r="IYI122" s="19"/>
      <c r="IYJ122" s="19"/>
      <c r="IYK122" s="19"/>
      <c r="IYL122" s="19"/>
      <c r="IYM122" s="19"/>
      <c r="IYN122" s="19"/>
      <c r="IYO122" s="19"/>
      <c r="IYP122" s="197"/>
      <c r="IYQ122" s="196"/>
      <c r="IYR122" s="196"/>
      <c r="IYS122" s="195"/>
      <c r="IYT122" s="196"/>
      <c r="IYU122" s="195"/>
      <c r="IYV122" s="195"/>
      <c r="IYW122" s="195"/>
      <c r="IYX122" s="18"/>
      <c r="IYY122" s="19"/>
      <c r="IYZ122" s="19"/>
      <c r="IZA122" s="19"/>
      <c r="IZB122" s="19"/>
      <c r="IZC122" s="19"/>
      <c r="IZD122" s="19"/>
      <c r="IZE122" s="19"/>
      <c r="IZF122" s="197"/>
      <c r="IZG122" s="196"/>
      <c r="IZH122" s="196"/>
      <c r="IZI122" s="195"/>
      <c r="IZJ122" s="196"/>
      <c r="IZK122" s="195"/>
      <c r="IZL122" s="195"/>
      <c r="IZM122" s="195"/>
      <c r="IZN122" s="18"/>
      <c r="IZO122" s="19"/>
      <c r="IZP122" s="19"/>
      <c r="IZQ122" s="19"/>
      <c r="IZR122" s="19"/>
      <c r="IZS122" s="19"/>
      <c r="IZT122" s="19"/>
      <c r="IZU122" s="19"/>
      <c r="IZV122" s="197"/>
      <c r="IZW122" s="196"/>
      <c r="IZX122" s="196"/>
      <c r="IZY122" s="195"/>
      <c r="IZZ122" s="196"/>
      <c r="JAA122" s="195"/>
      <c r="JAB122" s="195"/>
      <c r="JAC122" s="195"/>
      <c r="JAD122" s="18"/>
      <c r="JAE122" s="19"/>
      <c r="JAF122" s="19"/>
      <c r="JAG122" s="19"/>
      <c r="JAH122" s="19"/>
      <c r="JAI122" s="19"/>
      <c r="JAJ122" s="19"/>
      <c r="JAK122" s="19"/>
      <c r="JAL122" s="197"/>
      <c r="JAM122" s="196"/>
      <c r="JAN122" s="196"/>
      <c r="JAO122" s="195"/>
      <c r="JAP122" s="196"/>
      <c r="JAQ122" s="195"/>
      <c r="JAR122" s="195"/>
      <c r="JAS122" s="195"/>
      <c r="JAT122" s="18"/>
      <c r="JAU122" s="19"/>
      <c r="JAV122" s="19"/>
      <c r="JAW122" s="19"/>
      <c r="JAX122" s="19"/>
      <c r="JAY122" s="19"/>
      <c r="JAZ122" s="19"/>
      <c r="JBA122" s="19"/>
      <c r="JBB122" s="197"/>
      <c r="JBC122" s="196"/>
      <c r="JBD122" s="196"/>
      <c r="JBE122" s="195"/>
      <c r="JBF122" s="196"/>
      <c r="JBG122" s="195"/>
      <c r="JBH122" s="195"/>
      <c r="JBI122" s="195"/>
      <c r="JBJ122" s="18"/>
      <c r="JBK122" s="19"/>
      <c r="JBL122" s="19"/>
      <c r="JBM122" s="19"/>
      <c r="JBN122" s="19"/>
      <c r="JBO122" s="19"/>
      <c r="JBP122" s="19"/>
      <c r="JBQ122" s="19"/>
      <c r="JBR122" s="197"/>
      <c r="JBS122" s="196"/>
      <c r="JBT122" s="196"/>
      <c r="JBU122" s="195"/>
      <c r="JBV122" s="196"/>
      <c r="JBW122" s="195"/>
      <c r="JBX122" s="195"/>
      <c r="JBY122" s="195"/>
      <c r="JBZ122" s="18"/>
      <c r="JCA122" s="19"/>
      <c r="JCB122" s="19"/>
      <c r="JCC122" s="19"/>
      <c r="JCD122" s="19"/>
      <c r="JCE122" s="19"/>
      <c r="JCF122" s="19"/>
      <c r="JCG122" s="19"/>
      <c r="JCH122" s="197"/>
      <c r="JCI122" s="196"/>
      <c r="JCJ122" s="196"/>
      <c r="JCK122" s="195"/>
      <c r="JCL122" s="196"/>
      <c r="JCM122" s="195"/>
      <c r="JCN122" s="195"/>
      <c r="JCO122" s="195"/>
      <c r="JCP122" s="18"/>
      <c r="JCQ122" s="19"/>
      <c r="JCR122" s="19"/>
      <c r="JCS122" s="19"/>
      <c r="JCT122" s="19"/>
      <c r="JCU122" s="19"/>
      <c r="JCV122" s="19"/>
      <c r="JCW122" s="19"/>
      <c r="JCX122" s="197"/>
      <c r="JCY122" s="196"/>
      <c r="JCZ122" s="196"/>
      <c r="JDA122" s="195"/>
      <c r="JDB122" s="196"/>
      <c r="JDC122" s="195"/>
      <c r="JDD122" s="195"/>
      <c r="JDE122" s="195"/>
      <c r="JDF122" s="18"/>
      <c r="JDG122" s="19"/>
      <c r="JDH122" s="19"/>
      <c r="JDI122" s="19"/>
      <c r="JDJ122" s="19"/>
      <c r="JDK122" s="19"/>
      <c r="JDL122" s="19"/>
      <c r="JDM122" s="19"/>
      <c r="JDN122" s="197"/>
      <c r="JDO122" s="196"/>
      <c r="JDP122" s="196"/>
      <c r="JDQ122" s="195"/>
      <c r="JDR122" s="196"/>
      <c r="JDS122" s="195"/>
      <c r="JDT122" s="195"/>
      <c r="JDU122" s="195"/>
      <c r="JDV122" s="18"/>
      <c r="JDW122" s="19"/>
      <c r="JDX122" s="19"/>
      <c r="JDY122" s="19"/>
      <c r="JDZ122" s="19"/>
      <c r="JEA122" s="19"/>
      <c r="JEB122" s="19"/>
      <c r="JEC122" s="19"/>
      <c r="JED122" s="197"/>
      <c r="JEE122" s="196"/>
      <c r="JEF122" s="196"/>
      <c r="JEG122" s="195"/>
      <c r="JEH122" s="196"/>
      <c r="JEI122" s="195"/>
      <c r="JEJ122" s="195"/>
      <c r="JEK122" s="195"/>
      <c r="JEL122" s="18"/>
      <c r="JEM122" s="19"/>
      <c r="JEN122" s="19"/>
      <c r="JEO122" s="19"/>
      <c r="JEP122" s="19"/>
      <c r="JEQ122" s="19"/>
      <c r="JER122" s="19"/>
      <c r="JES122" s="19"/>
      <c r="JET122" s="197"/>
      <c r="JEU122" s="196"/>
      <c r="JEV122" s="196"/>
      <c r="JEW122" s="195"/>
      <c r="JEX122" s="196"/>
      <c r="JEY122" s="195"/>
      <c r="JEZ122" s="195"/>
      <c r="JFA122" s="195"/>
      <c r="JFB122" s="18"/>
      <c r="JFC122" s="19"/>
      <c r="JFD122" s="19"/>
      <c r="JFE122" s="19"/>
      <c r="JFF122" s="19"/>
      <c r="JFG122" s="19"/>
      <c r="JFH122" s="19"/>
      <c r="JFI122" s="19"/>
      <c r="JFJ122" s="197"/>
      <c r="JFK122" s="196"/>
      <c r="JFL122" s="196"/>
      <c r="JFM122" s="195"/>
      <c r="JFN122" s="196"/>
      <c r="JFO122" s="195"/>
      <c r="JFP122" s="195"/>
      <c r="JFQ122" s="195"/>
      <c r="JFR122" s="18"/>
      <c r="JFS122" s="19"/>
      <c r="JFT122" s="19"/>
      <c r="JFU122" s="19"/>
      <c r="JFV122" s="19"/>
      <c r="JFW122" s="19"/>
      <c r="JFX122" s="19"/>
      <c r="JFY122" s="19"/>
      <c r="JFZ122" s="197"/>
      <c r="JGA122" s="196"/>
      <c r="JGB122" s="196"/>
      <c r="JGC122" s="195"/>
      <c r="JGD122" s="196"/>
      <c r="JGE122" s="195"/>
      <c r="JGF122" s="195"/>
      <c r="JGG122" s="195"/>
      <c r="JGH122" s="18"/>
      <c r="JGI122" s="19"/>
      <c r="JGJ122" s="19"/>
      <c r="JGK122" s="19"/>
      <c r="JGL122" s="19"/>
      <c r="JGM122" s="19"/>
      <c r="JGN122" s="19"/>
      <c r="JGO122" s="19"/>
      <c r="JGP122" s="197"/>
      <c r="JGQ122" s="196"/>
      <c r="JGR122" s="196"/>
      <c r="JGS122" s="195"/>
      <c r="JGT122" s="196"/>
      <c r="JGU122" s="195"/>
      <c r="JGV122" s="195"/>
      <c r="JGW122" s="195"/>
      <c r="JGX122" s="18"/>
      <c r="JGY122" s="19"/>
      <c r="JGZ122" s="19"/>
      <c r="JHA122" s="19"/>
      <c r="JHB122" s="19"/>
      <c r="JHC122" s="19"/>
      <c r="JHD122" s="19"/>
      <c r="JHE122" s="19"/>
      <c r="JHF122" s="197"/>
      <c r="JHG122" s="196"/>
      <c r="JHH122" s="196"/>
      <c r="JHI122" s="195"/>
      <c r="JHJ122" s="196"/>
      <c r="JHK122" s="195"/>
      <c r="JHL122" s="195"/>
      <c r="JHM122" s="195"/>
      <c r="JHN122" s="18"/>
      <c r="JHO122" s="19"/>
      <c r="JHP122" s="19"/>
      <c r="JHQ122" s="19"/>
      <c r="JHR122" s="19"/>
      <c r="JHS122" s="19"/>
      <c r="JHT122" s="19"/>
      <c r="JHU122" s="19"/>
      <c r="JHV122" s="197"/>
      <c r="JHW122" s="196"/>
      <c r="JHX122" s="196"/>
      <c r="JHY122" s="195"/>
      <c r="JHZ122" s="196"/>
      <c r="JIA122" s="195"/>
      <c r="JIB122" s="195"/>
      <c r="JIC122" s="195"/>
      <c r="JID122" s="18"/>
      <c r="JIE122" s="19"/>
      <c r="JIF122" s="19"/>
      <c r="JIG122" s="19"/>
      <c r="JIH122" s="19"/>
      <c r="JII122" s="19"/>
      <c r="JIJ122" s="19"/>
      <c r="JIK122" s="19"/>
      <c r="JIL122" s="197"/>
      <c r="JIM122" s="196"/>
      <c r="JIN122" s="196"/>
      <c r="JIO122" s="195"/>
      <c r="JIP122" s="196"/>
      <c r="JIQ122" s="195"/>
      <c r="JIR122" s="195"/>
      <c r="JIS122" s="195"/>
      <c r="JIT122" s="18"/>
      <c r="JIU122" s="19"/>
      <c r="JIV122" s="19"/>
      <c r="JIW122" s="19"/>
      <c r="JIX122" s="19"/>
      <c r="JIY122" s="19"/>
      <c r="JIZ122" s="19"/>
      <c r="JJA122" s="19"/>
      <c r="JJB122" s="197"/>
      <c r="JJC122" s="196"/>
      <c r="JJD122" s="196"/>
      <c r="JJE122" s="195"/>
      <c r="JJF122" s="196"/>
      <c r="JJG122" s="195"/>
      <c r="JJH122" s="195"/>
      <c r="JJI122" s="195"/>
      <c r="JJJ122" s="18"/>
      <c r="JJK122" s="19"/>
      <c r="JJL122" s="19"/>
      <c r="JJM122" s="19"/>
      <c r="JJN122" s="19"/>
      <c r="JJO122" s="19"/>
      <c r="JJP122" s="19"/>
      <c r="JJQ122" s="19"/>
      <c r="JJR122" s="197"/>
      <c r="JJS122" s="196"/>
      <c r="JJT122" s="196"/>
      <c r="JJU122" s="195"/>
      <c r="JJV122" s="196"/>
      <c r="JJW122" s="195"/>
      <c r="JJX122" s="195"/>
      <c r="JJY122" s="195"/>
      <c r="JJZ122" s="18"/>
      <c r="JKA122" s="19"/>
      <c r="JKB122" s="19"/>
      <c r="JKC122" s="19"/>
      <c r="JKD122" s="19"/>
      <c r="JKE122" s="19"/>
      <c r="JKF122" s="19"/>
      <c r="JKG122" s="19"/>
      <c r="JKH122" s="197"/>
      <c r="JKI122" s="196"/>
      <c r="JKJ122" s="196"/>
      <c r="JKK122" s="195"/>
      <c r="JKL122" s="196"/>
      <c r="JKM122" s="195"/>
      <c r="JKN122" s="195"/>
      <c r="JKO122" s="195"/>
      <c r="JKP122" s="18"/>
      <c r="JKQ122" s="19"/>
      <c r="JKR122" s="19"/>
      <c r="JKS122" s="19"/>
      <c r="JKT122" s="19"/>
      <c r="JKU122" s="19"/>
      <c r="JKV122" s="19"/>
      <c r="JKW122" s="19"/>
      <c r="JKX122" s="197"/>
      <c r="JKY122" s="196"/>
      <c r="JKZ122" s="196"/>
      <c r="JLA122" s="195"/>
      <c r="JLB122" s="196"/>
      <c r="JLC122" s="195"/>
      <c r="JLD122" s="195"/>
      <c r="JLE122" s="195"/>
      <c r="JLF122" s="18"/>
      <c r="JLG122" s="19"/>
      <c r="JLH122" s="19"/>
      <c r="JLI122" s="19"/>
      <c r="JLJ122" s="19"/>
      <c r="JLK122" s="19"/>
      <c r="JLL122" s="19"/>
      <c r="JLM122" s="19"/>
      <c r="JLN122" s="197"/>
      <c r="JLO122" s="196"/>
      <c r="JLP122" s="196"/>
      <c r="JLQ122" s="195"/>
      <c r="JLR122" s="196"/>
      <c r="JLS122" s="195"/>
      <c r="JLT122" s="195"/>
      <c r="JLU122" s="195"/>
      <c r="JLV122" s="18"/>
      <c r="JLW122" s="19"/>
      <c r="JLX122" s="19"/>
      <c r="JLY122" s="19"/>
      <c r="JLZ122" s="19"/>
      <c r="JMA122" s="19"/>
      <c r="JMB122" s="19"/>
      <c r="JMC122" s="19"/>
      <c r="JMD122" s="197"/>
      <c r="JME122" s="196"/>
      <c r="JMF122" s="196"/>
      <c r="JMG122" s="195"/>
      <c r="JMH122" s="196"/>
      <c r="JMI122" s="195"/>
      <c r="JMJ122" s="195"/>
      <c r="JMK122" s="195"/>
      <c r="JML122" s="18"/>
      <c r="JMM122" s="19"/>
      <c r="JMN122" s="19"/>
      <c r="JMO122" s="19"/>
      <c r="JMP122" s="19"/>
      <c r="JMQ122" s="19"/>
      <c r="JMR122" s="19"/>
      <c r="JMS122" s="19"/>
      <c r="JMT122" s="197"/>
      <c r="JMU122" s="196"/>
      <c r="JMV122" s="196"/>
      <c r="JMW122" s="195"/>
      <c r="JMX122" s="196"/>
      <c r="JMY122" s="195"/>
      <c r="JMZ122" s="195"/>
      <c r="JNA122" s="195"/>
      <c r="JNB122" s="18"/>
      <c r="JNC122" s="19"/>
      <c r="JND122" s="19"/>
      <c r="JNE122" s="19"/>
      <c r="JNF122" s="19"/>
      <c r="JNG122" s="19"/>
      <c r="JNH122" s="19"/>
      <c r="JNI122" s="19"/>
      <c r="JNJ122" s="197"/>
      <c r="JNK122" s="196"/>
      <c r="JNL122" s="196"/>
      <c r="JNM122" s="195"/>
      <c r="JNN122" s="196"/>
      <c r="JNO122" s="195"/>
      <c r="JNP122" s="195"/>
      <c r="JNQ122" s="195"/>
      <c r="JNR122" s="18"/>
      <c r="JNS122" s="19"/>
      <c r="JNT122" s="19"/>
      <c r="JNU122" s="19"/>
      <c r="JNV122" s="19"/>
      <c r="JNW122" s="19"/>
      <c r="JNX122" s="19"/>
      <c r="JNY122" s="19"/>
      <c r="JNZ122" s="197"/>
      <c r="JOA122" s="196"/>
      <c r="JOB122" s="196"/>
      <c r="JOC122" s="195"/>
      <c r="JOD122" s="196"/>
      <c r="JOE122" s="195"/>
      <c r="JOF122" s="195"/>
      <c r="JOG122" s="195"/>
      <c r="JOH122" s="18"/>
      <c r="JOI122" s="19"/>
      <c r="JOJ122" s="19"/>
      <c r="JOK122" s="19"/>
      <c r="JOL122" s="19"/>
      <c r="JOM122" s="19"/>
      <c r="JON122" s="19"/>
      <c r="JOO122" s="19"/>
      <c r="JOP122" s="197"/>
      <c r="JOQ122" s="196"/>
      <c r="JOR122" s="196"/>
      <c r="JOS122" s="195"/>
      <c r="JOT122" s="196"/>
      <c r="JOU122" s="195"/>
      <c r="JOV122" s="195"/>
      <c r="JOW122" s="195"/>
      <c r="JOX122" s="18"/>
      <c r="JOY122" s="19"/>
      <c r="JOZ122" s="19"/>
      <c r="JPA122" s="19"/>
      <c r="JPB122" s="19"/>
      <c r="JPC122" s="19"/>
      <c r="JPD122" s="19"/>
      <c r="JPE122" s="19"/>
      <c r="JPF122" s="197"/>
      <c r="JPG122" s="196"/>
      <c r="JPH122" s="196"/>
      <c r="JPI122" s="195"/>
      <c r="JPJ122" s="196"/>
      <c r="JPK122" s="195"/>
      <c r="JPL122" s="195"/>
      <c r="JPM122" s="195"/>
      <c r="JPN122" s="18"/>
      <c r="JPO122" s="19"/>
      <c r="JPP122" s="19"/>
      <c r="JPQ122" s="19"/>
      <c r="JPR122" s="19"/>
      <c r="JPS122" s="19"/>
      <c r="JPT122" s="19"/>
      <c r="JPU122" s="19"/>
      <c r="JPV122" s="197"/>
      <c r="JPW122" s="196"/>
      <c r="JPX122" s="196"/>
      <c r="JPY122" s="195"/>
      <c r="JPZ122" s="196"/>
      <c r="JQA122" s="195"/>
      <c r="JQB122" s="195"/>
      <c r="JQC122" s="195"/>
      <c r="JQD122" s="18"/>
      <c r="JQE122" s="19"/>
      <c r="JQF122" s="19"/>
      <c r="JQG122" s="19"/>
      <c r="JQH122" s="19"/>
      <c r="JQI122" s="19"/>
      <c r="JQJ122" s="19"/>
      <c r="JQK122" s="19"/>
      <c r="JQL122" s="197"/>
      <c r="JQM122" s="196"/>
      <c r="JQN122" s="196"/>
      <c r="JQO122" s="195"/>
      <c r="JQP122" s="196"/>
      <c r="JQQ122" s="195"/>
      <c r="JQR122" s="195"/>
      <c r="JQS122" s="195"/>
      <c r="JQT122" s="18"/>
      <c r="JQU122" s="19"/>
      <c r="JQV122" s="19"/>
      <c r="JQW122" s="19"/>
      <c r="JQX122" s="19"/>
      <c r="JQY122" s="19"/>
      <c r="JQZ122" s="19"/>
      <c r="JRA122" s="19"/>
      <c r="JRB122" s="197"/>
      <c r="JRC122" s="196"/>
      <c r="JRD122" s="196"/>
      <c r="JRE122" s="195"/>
      <c r="JRF122" s="196"/>
      <c r="JRG122" s="195"/>
      <c r="JRH122" s="195"/>
      <c r="JRI122" s="195"/>
      <c r="JRJ122" s="18"/>
      <c r="JRK122" s="19"/>
      <c r="JRL122" s="19"/>
      <c r="JRM122" s="19"/>
      <c r="JRN122" s="19"/>
      <c r="JRO122" s="19"/>
      <c r="JRP122" s="19"/>
      <c r="JRQ122" s="19"/>
      <c r="JRR122" s="197"/>
      <c r="JRS122" s="196"/>
      <c r="JRT122" s="196"/>
      <c r="JRU122" s="195"/>
      <c r="JRV122" s="196"/>
      <c r="JRW122" s="195"/>
      <c r="JRX122" s="195"/>
      <c r="JRY122" s="195"/>
      <c r="JRZ122" s="18"/>
      <c r="JSA122" s="19"/>
      <c r="JSB122" s="19"/>
      <c r="JSC122" s="19"/>
      <c r="JSD122" s="19"/>
      <c r="JSE122" s="19"/>
      <c r="JSF122" s="19"/>
      <c r="JSG122" s="19"/>
      <c r="JSH122" s="197"/>
      <c r="JSI122" s="196"/>
      <c r="JSJ122" s="196"/>
      <c r="JSK122" s="195"/>
      <c r="JSL122" s="196"/>
      <c r="JSM122" s="195"/>
      <c r="JSN122" s="195"/>
      <c r="JSO122" s="195"/>
      <c r="JSP122" s="18"/>
      <c r="JSQ122" s="19"/>
      <c r="JSR122" s="19"/>
      <c r="JSS122" s="19"/>
      <c r="JST122" s="19"/>
      <c r="JSU122" s="19"/>
      <c r="JSV122" s="19"/>
      <c r="JSW122" s="19"/>
      <c r="JSX122" s="197"/>
      <c r="JSY122" s="196"/>
      <c r="JSZ122" s="196"/>
      <c r="JTA122" s="195"/>
      <c r="JTB122" s="196"/>
      <c r="JTC122" s="195"/>
      <c r="JTD122" s="195"/>
      <c r="JTE122" s="195"/>
      <c r="JTF122" s="18"/>
      <c r="JTG122" s="19"/>
      <c r="JTH122" s="19"/>
      <c r="JTI122" s="19"/>
      <c r="JTJ122" s="19"/>
      <c r="JTK122" s="19"/>
      <c r="JTL122" s="19"/>
      <c r="JTM122" s="19"/>
      <c r="JTN122" s="197"/>
      <c r="JTO122" s="196"/>
      <c r="JTP122" s="196"/>
      <c r="JTQ122" s="195"/>
      <c r="JTR122" s="196"/>
      <c r="JTS122" s="195"/>
      <c r="JTT122" s="195"/>
      <c r="JTU122" s="195"/>
      <c r="JTV122" s="18"/>
      <c r="JTW122" s="19"/>
      <c r="JTX122" s="19"/>
      <c r="JTY122" s="19"/>
      <c r="JTZ122" s="19"/>
      <c r="JUA122" s="19"/>
      <c r="JUB122" s="19"/>
      <c r="JUC122" s="19"/>
      <c r="JUD122" s="197"/>
      <c r="JUE122" s="196"/>
      <c r="JUF122" s="196"/>
      <c r="JUG122" s="195"/>
      <c r="JUH122" s="196"/>
      <c r="JUI122" s="195"/>
      <c r="JUJ122" s="195"/>
      <c r="JUK122" s="195"/>
      <c r="JUL122" s="18"/>
      <c r="JUM122" s="19"/>
      <c r="JUN122" s="19"/>
      <c r="JUO122" s="19"/>
      <c r="JUP122" s="19"/>
      <c r="JUQ122" s="19"/>
      <c r="JUR122" s="19"/>
      <c r="JUS122" s="19"/>
      <c r="JUT122" s="197"/>
      <c r="JUU122" s="196"/>
      <c r="JUV122" s="196"/>
      <c r="JUW122" s="195"/>
      <c r="JUX122" s="196"/>
      <c r="JUY122" s="195"/>
      <c r="JUZ122" s="195"/>
      <c r="JVA122" s="195"/>
      <c r="JVB122" s="18"/>
      <c r="JVC122" s="19"/>
      <c r="JVD122" s="19"/>
      <c r="JVE122" s="19"/>
      <c r="JVF122" s="19"/>
      <c r="JVG122" s="19"/>
      <c r="JVH122" s="19"/>
      <c r="JVI122" s="19"/>
      <c r="JVJ122" s="197"/>
      <c r="JVK122" s="196"/>
      <c r="JVL122" s="196"/>
      <c r="JVM122" s="195"/>
      <c r="JVN122" s="196"/>
      <c r="JVO122" s="195"/>
      <c r="JVP122" s="195"/>
      <c r="JVQ122" s="195"/>
      <c r="JVR122" s="18"/>
      <c r="JVS122" s="19"/>
      <c r="JVT122" s="19"/>
      <c r="JVU122" s="19"/>
      <c r="JVV122" s="19"/>
      <c r="JVW122" s="19"/>
      <c r="JVX122" s="19"/>
      <c r="JVY122" s="19"/>
      <c r="JVZ122" s="197"/>
      <c r="JWA122" s="196"/>
      <c r="JWB122" s="196"/>
      <c r="JWC122" s="195"/>
      <c r="JWD122" s="196"/>
      <c r="JWE122" s="195"/>
      <c r="JWF122" s="195"/>
      <c r="JWG122" s="195"/>
      <c r="JWH122" s="18"/>
      <c r="JWI122" s="19"/>
      <c r="JWJ122" s="19"/>
      <c r="JWK122" s="19"/>
      <c r="JWL122" s="19"/>
      <c r="JWM122" s="19"/>
      <c r="JWN122" s="19"/>
      <c r="JWO122" s="19"/>
      <c r="JWP122" s="197"/>
      <c r="JWQ122" s="196"/>
      <c r="JWR122" s="196"/>
      <c r="JWS122" s="195"/>
      <c r="JWT122" s="196"/>
      <c r="JWU122" s="195"/>
      <c r="JWV122" s="195"/>
      <c r="JWW122" s="195"/>
      <c r="JWX122" s="18"/>
      <c r="JWY122" s="19"/>
      <c r="JWZ122" s="19"/>
      <c r="JXA122" s="19"/>
      <c r="JXB122" s="19"/>
      <c r="JXC122" s="19"/>
      <c r="JXD122" s="19"/>
      <c r="JXE122" s="19"/>
      <c r="JXF122" s="197"/>
      <c r="JXG122" s="196"/>
      <c r="JXH122" s="196"/>
      <c r="JXI122" s="195"/>
      <c r="JXJ122" s="196"/>
      <c r="JXK122" s="195"/>
      <c r="JXL122" s="195"/>
      <c r="JXM122" s="195"/>
      <c r="JXN122" s="18"/>
      <c r="JXO122" s="19"/>
      <c r="JXP122" s="19"/>
      <c r="JXQ122" s="19"/>
      <c r="JXR122" s="19"/>
      <c r="JXS122" s="19"/>
      <c r="JXT122" s="19"/>
      <c r="JXU122" s="19"/>
      <c r="JXV122" s="197"/>
      <c r="JXW122" s="196"/>
      <c r="JXX122" s="196"/>
      <c r="JXY122" s="195"/>
      <c r="JXZ122" s="196"/>
      <c r="JYA122" s="195"/>
      <c r="JYB122" s="195"/>
      <c r="JYC122" s="195"/>
      <c r="JYD122" s="18"/>
      <c r="JYE122" s="19"/>
      <c r="JYF122" s="19"/>
      <c r="JYG122" s="19"/>
      <c r="JYH122" s="19"/>
      <c r="JYI122" s="19"/>
      <c r="JYJ122" s="19"/>
      <c r="JYK122" s="19"/>
      <c r="JYL122" s="197"/>
      <c r="JYM122" s="196"/>
      <c r="JYN122" s="196"/>
      <c r="JYO122" s="195"/>
      <c r="JYP122" s="196"/>
      <c r="JYQ122" s="195"/>
      <c r="JYR122" s="195"/>
      <c r="JYS122" s="195"/>
      <c r="JYT122" s="18"/>
      <c r="JYU122" s="19"/>
      <c r="JYV122" s="19"/>
      <c r="JYW122" s="19"/>
      <c r="JYX122" s="19"/>
      <c r="JYY122" s="19"/>
      <c r="JYZ122" s="19"/>
      <c r="JZA122" s="19"/>
      <c r="JZB122" s="197"/>
      <c r="JZC122" s="196"/>
      <c r="JZD122" s="196"/>
      <c r="JZE122" s="195"/>
      <c r="JZF122" s="196"/>
      <c r="JZG122" s="195"/>
      <c r="JZH122" s="195"/>
      <c r="JZI122" s="195"/>
      <c r="JZJ122" s="18"/>
      <c r="JZK122" s="19"/>
      <c r="JZL122" s="19"/>
      <c r="JZM122" s="19"/>
      <c r="JZN122" s="19"/>
      <c r="JZO122" s="19"/>
      <c r="JZP122" s="19"/>
      <c r="JZQ122" s="19"/>
      <c r="JZR122" s="197"/>
      <c r="JZS122" s="196"/>
      <c r="JZT122" s="196"/>
      <c r="JZU122" s="195"/>
      <c r="JZV122" s="196"/>
      <c r="JZW122" s="195"/>
      <c r="JZX122" s="195"/>
      <c r="JZY122" s="195"/>
      <c r="JZZ122" s="18"/>
      <c r="KAA122" s="19"/>
      <c r="KAB122" s="19"/>
      <c r="KAC122" s="19"/>
      <c r="KAD122" s="19"/>
      <c r="KAE122" s="19"/>
      <c r="KAF122" s="19"/>
      <c r="KAG122" s="19"/>
      <c r="KAH122" s="197"/>
      <c r="KAI122" s="196"/>
      <c r="KAJ122" s="196"/>
      <c r="KAK122" s="195"/>
      <c r="KAL122" s="196"/>
      <c r="KAM122" s="195"/>
      <c r="KAN122" s="195"/>
      <c r="KAO122" s="195"/>
      <c r="KAP122" s="18"/>
      <c r="KAQ122" s="19"/>
      <c r="KAR122" s="19"/>
      <c r="KAS122" s="19"/>
      <c r="KAT122" s="19"/>
      <c r="KAU122" s="19"/>
      <c r="KAV122" s="19"/>
      <c r="KAW122" s="19"/>
      <c r="KAX122" s="197"/>
      <c r="KAY122" s="196"/>
      <c r="KAZ122" s="196"/>
      <c r="KBA122" s="195"/>
      <c r="KBB122" s="196"/>
      <c r="KBC122" s="195"/>
      <c r="KBD122" s="195"/>
      <c r="KBE122" s="195"/>
      <c r="KBF122" s="18"/>
      <c r="KBG122" s="19"/>
      <c r="KBH122" s="19"/>
      <c r="KBI122" s="19"/>
      <c r="KBJ122" s="19"/>
      <c r="KBK122" s="19"/>
      <c r="KBL122" s="19"/>
      <c r="KBM122" s="19"/>
      <c r="KBN122" s="197"/>
      <c r="KBO122" s="196"/>
      <c r="KBP122" s="196"/>
      <c r="KBQ122" s="195"/>
      <c r="KBR122" s="196"/>
      <c r="KBS122" s="195"/>
      <c r="KBT122" s="195"/>
      <c r="KBU122" s="195"/>
      <c r="KBV122" s="18"/>
      <c r="KBW122" s="19"/>
      <c r="KBX122" s="19"/>
      <c r="KBY122" s="19"/>
      <c r="KBZ122" s="19"/>
      <c r="KCA122" s="19"/>
      <c r="KCB122" s="19"/>
      <c r="KCC122" s="19"/>
      <c r="KCD122" s="197"/>
      <c r="KCE122" s="196"/>
      <c r="KCF122" s="196"/>
      <c r="KCG122" s="195"/>
      <c r="KCH122" s="196"/>
      <c r="KCI122" s="195"/>
      <c r="KCJ122" s="195"/>
      <c r="KCK122" s="195"/>
      <c r="KCL122" s="18"/>
      <c r="KCM122" s="19"/>
      <c r="KCN122" s="19"/>
      <c r="KCO122" s="19"/>
      <c r="KCP122" s="19"/>
      <c r="KCQ122" s="19"/>
      <c r="KCR122" s="19"/>
      <c r="KCS122" s="19"/>
      <c r="KCT122" s="197"/>
      <c r="KCU122" s="196"/>
      <c r="KCV122" s="196"/>
      <c r="KCW122" s="195"/>
      <c r="KCX122" s="196"/>
      <c r="KCY122" s="195"/>
      <c r="KCZ122" s="195"/>
      <c r="KDA122" s="195"/>
      <c r="KDB122" s="18"/>
      <c r="KDC122" s="19"/>
      <c r="KDD122" s="19"/>
      <c r="KDE122" s="19"/>
      <c r="KDF122" s="19"/>
      <c r="KDG122" s="19"/>
      <c r="KDH122" s="19"/>
      <c r="KDI122" s="19"/>
      <c r="KDJ122" s="197"/>
      <c r="KDK122" s="196"/>
      <c r="KDL122" s="196"/>
      <c r="KDM122" s="195"/>
      <c r="KDN122" s="196"/>
      <c r="KDO122" s="195"/>
      <c r="KDP122" s="195"/>
      <c r="KDQ122" s="195"/>
      <c r="KDR122" s="18"/>
      <c r="KDS122" s="19"/>
      <c r="KDT122" s="19"/>
      <c r="KDU122" s="19"/>
      <c r="KDV122" s="19"/>
      <c r="KDW122" s="19"/>
      <c r="KDX122" s="19"/>
      <c r="KDY122" s="19"/>
      <c r="KDZ122" s="197"/>
      <c r="KEA122" s="196"/>
      <c r="KEB122" s="196"/>
      <c r="KEC122" s="195"/>
      <c r="KED122" s="196"/>
      <c r="KEE122" s="195"/>
      <c r="KEF122" s="195"/>
      <c r="KEG122" s="195"/>
      <c r="KEH122" s="18"/>
      <c r="KEI122" s="19"/>
      <c r="KEJ122" s="19"/>
      <c r="KEK122" s="19"/>
      <c r="KEL122" s="19"/>
      <c r="KEM122" s="19"/>
      <c r="KEN122" s="19"/>
      <c r="KEO122" s="19"/>
      <c r="KEP122" s="197"/>
      <c r="KEQ122" s="196"/>
      <c r="KER122" s="196"/>
      <c r="KES122" s="195"/>
      <c r="KET122" s="196"/>
      <c r="KEU122" s="195"/>
      <c r="KEV122" s="195"/>
      <c r="KEW122" s="195"/>
      <c r="KEX122" s="18"/>
      <c r="KEY122" s="19"/>
      <c r="KEZ122" s="19"/>
      <c r="KFA122" s="19"/>
      <c r="KFB122" s="19"/>
      <c r="KFC122" s="19"/>
      <c r="KFD122" s="19"/>
      <c r="KFE122" s="19"/>
      <c r="KFF122" s="197"/>
      <c r="KFG122" s="196"/>
      <c r="KFH122" s="196"/>
      <c r="KFI122" s="195"/>
      <c r="KFJ122" s="196"/>
      <c r="KFK122" s="195"/>
      <c r="KFL122" s="195"/>
      <c r="KFM122" s="195"/>
      <c r="KFN122" s="18"/>
      <c r="KFO122" s="19"/>
      <c r="KFP122" s="19"/>
      <c r="KFQ122" s="19"/>
      <c r="KFR122" s="19"/>
      <c r="KFS122" s="19"/>
      <c r="KFT122" s="19"/>
      <c r="KFU122" s="19"/>
      <c r="KFV122" s="197"/>
      <c r="KFW122" s="196"/>
      <c r="KFX122" s="196"/>
      <c r="KFY122" s="195"/>
      <c r="KFZ122" s="196"/>
      <c r="KGA122" s="195"/>
      <c r="KGB122" s="195"/>
      <c r="KGC122" s="195"/>
      <c r="KGD122" s="18"/>
      <c r="KGE122" s="19"/>
      <c r="KGF122" s="19"/>
      <c r="KGG122" s="19"/>
      <c r="KGH122" s="19"/>
      <c r="KGI122" s="19"/>
      <c r="KGJ122" s="19"/>
      <c r="KGK122" s="19"/>
      <c r="KGL122" s="197"/>
      <c r="KGM122" s="196"/>
      <c r="KGN122" s="196"/>
      <c r="KGO122" s="195"/>
      <c r="KGP122" s="196"/>
      <c r="KGQ122" s="195"/>
      <c r="KGR122" s="195"/>
      <c r="KGS122" s="195"/>
      <c r="KGT122" s="18"/>
      <c r="KGU122" s="19"/>
      <c r="KGV122" s="19"/>
      <c r="KGW122" s="19"/>
      <c r="KGX122" s="19"/>
      <c r="KGY122" s="19"/>
      <c r="KGZ122" s="19"/>
      <c r="KHA122" s="19"/>
      <c r="KHB122" s="197"/>
      <c r="KHC122" s="196"/>
      <c r="KHD122" s="196"/>
      <c r="KHE122" s="195"/>
      <c r="KHF122" s="196"/>
      <c r="KHG122" s="195"/>
      <c r="KHH122" s="195"/>
      <c r="KHI122" s="195"/>
      <c r="KHJ122" s="18"/>
      <c r="KHK122" s="19"/>
      <c r="KHL122" s="19"/>
      <c r="KHM122" s="19"/>
      <c r="KHN122" s="19"/>
      <c r="KHO122" s="19"/>
      <c r="KHP122" s="19"/>
      <c r="KHQ122" s="19"/>
      <c r="KHR122" s="197"/>
      <c r="KHS122" s="196"/>
      <c r="KHT122" s="196"/>
      <c r="KHU122" s="195"/>
      <c r="KHV122" s="196"/>
      <c r="KHW122" s="195"/>
      <c r="KHX122" s="195"/>
      <c r="KHY122" s="195"/>
      <c r="KHZ122" s="18"/>
      <c r="KIA122" s="19"/>
      <c r="KIB122" s="19"/>
      <c r="KIC122" s="19"/>
      <c r="KID122" s="19"/>
      <c r="KIE122" s="19"/>
      <c r="KIF122" s="19"/>
      <c r="KIG122" s="19"/>
      <c r="KIH122" s="197"/>
      <c r="KII122" s="196"/>
      <c r="KIJ122" s="196"/>
      <c r="KIK122" s="195"/>
      <c r="KIL122" s="196"/>
      <c r="KIM122" s="195"/>
      <c r="KIN122" s="195"/>
      <c r="KIO122" s="195"/>
      <c r="KIP122" s="18"/>
      <c r="KIQ122" s="19"/>
      <c r="KIR122" s="19"/>
      <c r="KIS122" s="19"/>
      <c r="KIT122" s="19"/>
      <c r="KIU122" s="19"/>
      <c r="KIV122" s="19"/>
      <c r="KIW122" s="19"/>
      <c r="KIX122" s="197"/>
      <c r="KIY122" s="196"/>
      <c r="KIZ122" s="196"/>
      <c r="KJA122" s="195"/>
      <c r="KJB122" s="196"/>
      <c r="KJC122" s="195"/>
      <c r="KJD122" s="195"/>
      <c r="KJE122" s="195"/>
      <c r="KJF122" s="18"/>
      <c r="KJG122" s="19"/>
      <c r="KJH122" s="19"/>
      <c r="KJI122" s="19"/>
      <c r="KJJ122" s="19"/>
      <c r="KJK122" s="19"/>
      <c r="KJL122" s="19"/>
      <c r="KJM122" s="19"/>
      <c r="KJN122" s="197"/>
      <c r="KJO122" s="196"/>
      <c r="KJP122" s="196"/>
      <c r="KJQ122" s="195"/>
      <c r="KJR122" s="196"/>
      <c r="KJS122" s="195"/>
      <c r="KJT122" s="195"/>
      <c r="KJU122" s="195"/>
      <c r="KJV122" s="18"/>
      <c r="KJW122" s="19"/>
      <c r="KJX122" s="19"/>
      <c r="KJY122" s="19"/>
      <c r="KJZ122" s="19"/>
      <c r="KKA122" s="19"/>
      <c r="KKB122" s="19"/>
      <c r="KKC122" s="19"/>
      <c r="KKD122" s="197"/>
      <c r="KKE122" s="196"/>
      <c r="KKF122" s="196"/>
      <c r="KKG122" s="195"/>
      <c r="KKH122" s="196"/>
      <c r="KKI122" s="195"/>
      <c r="KKJ122" s="195"/>
      <c r="KKK122" s="195"/>
      <c r="KKL122" s="18"/>
      <c r="KKM122" s="19"/>
      <c r="KKN122" s="19"/>
      <c r="KKO122" s="19"/>
      <c r="KKP122" s="19"/>
      <c r="KKQ122" s="19"/>
      <c r="KKR122" s="19"/>
      <c r="KKS122" s="19"/>
      <c r="KKT122" s="197"/>
      <c r="KKU122" s="196"/>
      <c r="KKV122" s="196"/>
      <c r="KKW122" s="195"/>
      <c r="KKX122" s="196"/>
      <c r="KKY122" s="195"/>
      <c r="KKZ122" s="195"/>
      <c r="KLA122" s="195"/>
      <c r="KLB122" s="18"/>
      <c r="KLC122" s="19"/>
      <c r="KLD122" s="19"/>
      <c r="KLE122" s="19"/>
      <c r="KLF122" s="19"/>
      <c r="KLG122" s="19"/>
      <c r="KLH122" s="19"/>
      <c r="KLI122" s="19"/>
      <c r="KLJ122" s="197"/>
      <c r="KLK122" s="196"/>
      <c r="KLL122" s="196"/>
      <c r="KLM122" s="195"/>
      <c r="KLN122" s="196"/>
      <c r="KLO122" s="195"/>
      <c r="KLP122" s="195"/>
      <c r="KLQ122" s="195"/>
      <c r="KLR122" s="18"/>
      <c r="KLS122" s="19"/>
      <c r="KLT122" s="19"/>
      <c r="KLU122" s="19"/>
      <c r="KLV122" s="19"/>
      <c r="KLW122" s="19"/>
      <c r="KLX122" s="19"/>
      <c r="KLY122" s="19"/>
      <c r="KLZ122" s="197"/>
      <c r="KMA122" s="196"/>
      <c r="KMB122" s="196"/>
      <c r="KMC122" s="195"/>
      <c r="KMD122" s="196"/>
      <c r="KME122" s="195"/>
      <c r="KMF122" s="195"/>
      <c r="KMG122" s="195"/>
      <c r="KMH122" s="18"/>
      <c r="KMI122" s="19"/>
      <c r="KMJ122" s="19"/>
      <c r="KMK122" s="19"/>
      <c r="KML122" s="19"/>
      <c r="KMM122" s="19"/>
      <c r="KMN122" s="19"/>
      <c r="KMO122" s="19"/>
      <c r="KMP122" s="197"/>
      <c r="KMQ122" s="196"/>
      <c r="KMR122" s="196"/>
      <c r="KMS122" s="195"/>
      <c r="KMT122" s="196"/>
      <c r="KMU122" s="195"/>
      <c r="KMV122" s="195"/>
      <c r="KMW122" s="195"/>
      <c r="KMX122" s="18"/>
      <c r="KMY122" s="19"/>
      <c r="KMZ122" s="19"/>
      <c r="KNA122" s="19"/>
      <c r="KNB122" s="19"/>
      <c r="KNC122" s="19"/>
      <c r="KND122" s="19"/>
      <c r="KNE122" s="19"/>
      <c r="KNF122" s="197"/>
      <c r="KNG122" s="196"/>
      <c r="KNH122" s="196"/>
      <c r="KNI122" s="195"/>
      <c r="KNJ122" s="196"/>
      <c r="KNK122" s="195"/>
      <c r="KNL122" s="195"/>
      <c r="KNM122" s="195"/>
      <c r="KNN122" s="18"/>
      <c r="KNO122" s="19"/>
      <c r="KNP122" s="19"/>
      <c r="KNQ122" s="19"/>
      <c r="KNR122" s="19"/>
      <c r="KNS122" s="19"/>
      <c r="KNT122" s="19"/>
      <c r="KNU122" s="19"/>
      <c r="KNV122" s="197"/>
      <c r="KNW122" s="196"/>
      <c r="KNX122" s="196"/>
      <c r="KNY122" s="195"/>
      <c r="KNZ122" s="196"/>
      <c r="KOA122" s="195"/>
      <c r="KOB122" s="195"/>
      <c r="KOC122" s="195"/>
      <c r="KOD122" s="18"/>
      <c r="KOE122" s="19"/>
      <c r="KOF122" s="19"/>
      <c r="KOG122" s="19"/>
      <c r="KOH122" s="19"/>
      <c r="KOI122" s="19"/>
      <c r="KOJ122" s="19"/>
      <c r="KOK122" s="19"/>
      <c r="KOL122" s="197"/>
      <c r="KOM122" s="196"/>
      <c r="KON122" s="196"/>
      <c r="KOO122" s="195"/>
      <c r="KOP122" s="196"/>
      <c r="KOQ122" s="195"/>
      <c r="KOR122" s="195"/>
      <c r="KOS122" s="195"/>
      <c r="KOT122" s="18"/>
      <c r="KOU122" s="19"/>
      <c r="KOV122" s="19"/>
      <c r="KOW122" s="19"/>
      <c r="KOX122" s="19"/>
      <c r="KOY122" s="19"/>
      <c r="KOZ122" s="19"/>
      <c r="KPA122" s="19"/>
      <c r="KPB122" s="197"/>
      <c r="KPC122" s="196"/>
      <c r="KPD122" s="196"/>
      <c r="KPE122" s="195"/>
      <c r="KPF122" s="196"/>
      <c r="KPG122" s="195"/>
      <c r="KPH122" s="195"/>
      <c r="KPI122" s="195"/>
      <c r="KPJ122" s="18"/>
      <c r="KPK122" s="19"/>
      <c r="KPL122" s="19"/>
      <c r="KPM122" s="19"/>
      <c r="KPN122" s="19"/>
      <c r="KPO122" s="19"/>
      <c r="KPP122" s="19"/>
      <c r="KPQ122" s="19"/>
      <c r="KPR122" s="197"/>
      <c r="KPS122" s="196"/>
      <c r="KPT122" s="196"/>
      <c r="KPU122" s="195"/>
      <c r="KPV122" s="196"/>
      <c r="KPW122" s="195"/>
      <c r="KPX122" s="195"/>
      <c r="KPY122" s="195"/>
      <c r="KPZ122" s="18"/>
      <c r="KQA122" s="19"/>
      <c r="KQB122" s="19"/>
      <c r="KQC122" s="19"/>
      <c r="KQD122" s="19"/>
      <c r="KQE122" s="19"/>
      <c r="KQF122" s="19"/>
      <c r="KQG122" s="19"/>
      <c r="KQH122" s="197"/>
      <c r="KQI122" s="196"/>
      <c r="KQJ122" s="196"/>
      <c r="KQK122" s="195"/>
      <c r="KQL122" s="196"/>
      <c r="KQM122" s="195"/>
      <c r="KQN122" s="195"/>
      <c r="KQO122" s="195"/>
      <c r="KQP122" s="18"/>
      <c r="KQQ122" s="19"/>
      <c r="KQR122" s="19"/>
      <c r="KQS122" s="19"/>
      <c r="KQT122" s="19"/>
      <c r="KQU122" s="19"/>
      <c r="KQV122" s="19"/>
      <c r="KQW122" s="19"/>
      <c r="KQX122" s="197"/>
      <c r="KQY122" s="196"/>
      <c r="KQZ122" s="196"/>
      <c r="KRA122" s="195"/>
      <c r="KRB122" s="196"/>
      <c r="KRC122" s="195"/>
      <c r="KRD122" s="195"/>
      <c r="KRE122" s="195"/>
      <c r="KRF122" s="18"/>
      <c r="KRG122" s="19"/>
      <c r="KRH122" s="19"/>
      <c r="KRI122" s="19"/>
      <c r="KRJ122" s="19"/>
      <c r="KRK122" s="19"/>
      <c r="KRL122" s="19"/>
      <c r="KRM122" s="19"/>
      <c r="KRN122" s="197"/>
      <c r="KRO122" s="196"/>
      <c r="KRP122" s="196"/>
      <c r="KRQ122" s="195"/>
      <c r="KRR122" s="196"/>
      <c r="KRS122" s="195"/>
      <c r="KRT122" s="195"/>
      <c r="KRU122" s="195"/>
      <c r="KRV122" s="18"/>
      <c r="KRW122" s="19"/>
      <c r="KRX122" s="19"/>
      <c r="KRY122" s="19"/>
      <c r="KRZ122" s="19"/>
      <c r="KSA122" s="19"/>
      <c r="KSB122" s="19"/>
      <c r="KSC122" s="19"/>
      <c r="KSD122" s="197"/>
      <c r="KSE122" s="196"/>
      <c r="KSF122" s="196"/>
      <c r="KSG122" s="195"/>
      <c r="KSH122" s="196"/>
      <c r="KSI122" s="195"/>
      <c r="KSJ122" s="195"/>
      <c r="KSK122" s="195"/>
      <c r="KSL122" s="18"/>
      <c r="KSM122" s="19"/>
      <c r="KSN122" s="19"/>
      <c r="KSO122" s="19"/>
      <c r="KSP122" s="19"/>
      <c r="KSQ122" s="19"/>
      <c r="KSR122" s="19"/>
      <c r="KSS122" s="19"/>
      <c r="KST122" s="197"/>
      <c r="KSU122" s="196"/>
      <c r="KSV122" s="196"/>
      <c r="KSW122" s="195"/>
      <c r="KSX122" s="196"/>
      <c r="KSY122" s="195"/>
      <c r="KSZ122" s="195"/>
      <c r="KTA122" s="195"/>
      <c r="KTB122" s="18"/>
      <c r="KTC122" s="19"/>
      <c r="KTD122" s="19"/>
      <c r="KTE122" s="19"/>
      <c r="KTF122" s="19"/>
      <c r="KTG122" s="19"/>
      <c r="KTH122" s="19"/>
      <c r="KTI122" s="19"/>
      <c r="KTJ122" s="197"/>
      <c r="KTK122" s="196"/>
      <c r="KTL122" s="196"/>
      <c r="KTM122" s="195"/>
      <c r="KTN122" s="196"/>
      <c r="KTO122" s="195"/>
      <c r="KTP122" s="195"/>
      <c r="KTQ122" s="195"/>
      <c r="KTR122" s="18"/>
      <c r="KTS122" s="19"/>
      <c r="KTT122" s="19"/>
      <c r="KTU122" s="19"/>
      <c r="KTV122" s="19"/>
      <c r="KTW122" s="19"/>
      <c r="KTX122" s="19"/>
      <c r="KTY122" s="19"/>
      <c r="KTZ122" s="197"/>
      <c r="KUA122" s="196"/>
      <c r="KUB122" s="196"/>
      <c r="KUC122" s="195"/>
      <c r="KUD122" s="196"/>
      <c r="KUE122" s="195"/>
      <c r="KUF122" s="195"/>
      <c r="KUG122" s="195"/>
      <c r="KUH122" s="18"/>
      <c r="KUI122" s="19"/>
      <c r="KUJ122" s="19"/>
      <c r="KUK122" s="19"/>
      <c r="KUL122" s="19"/>
      <c r="KUM122" s="19"/>
      <c r="KUN122" s="19"/>
      <c r="KUO122" s="19"/>
      <c r="KUP122" s="197"/>
      <c r="KUQ122" s="196"/>
      <c r="KUR122" s="196"/>
      <c r="KUS122" s="195"/>
      <c r="KUT122" s="196"/>
      <c r="KUU122" s="195"/>
      <c r="KUV122" s="195"/>
      <c r="KUW122" s="195"/>
      <c r="KUX122" s="18"/>
      <c r="KUY122" s="19"/>
      <c r="KUZ122" s="19"/>
      <c r="KVA122" s="19"/>
      <c r="KVB122" s="19"/>
      <c r="KVC122" s="19"/>
      <c r="KVD122" s="19"/>
      <c r="KVE122" s="19"/>
      <c r="KVF122" s="197"/>
      <c r="KVG122" s="196"/>
      <c r="KVH122" s="196"/>
      <c r="KVI122" s="195"/>
      <c r="KVJ122" s="196"/>
      <c r="KVK122" s="195"/>
      <c r="KVL122" s="195"/>
      <c r="KVM122" s="195"/>
      <c r="KVN122" s="18"/>
      <c r="KVO122" s="19"/>
      <c r="KVP122" s="19"/>
      <c r="KVQ122" s="19"/>
      <c r="KVR122" s="19"/>
      <c r="KVS122" s="19"/>
      <c r="KVT122" s="19"/>
      <c r="KVU122" s="19"/>
      <c r="KVV122" s="197"/>
      <c r="KVW122" s="196"/>
      <c r="KVX122" s="196"/>
      <c r="KVY122" s="195"/>
      <c r="KVZ122" s="196"/>
      <c r="KWA122" s="195"/>
      <c r="KWB122" s="195"/>
      <c r="KWC122" s="195"/>
      <c r="KWD122" s="18"/>
      <c r="KWE122" s="19"/>
      <c r="KWF122" s="19"/>
      <c r="KWG122" s="19"/>
      <c r="KWH122" s="19"/>
      <c r="KWI122" s="19"/>
      <c r="KWJ122" s="19"/>
      <c r="KWK122" s="19"/>
      <c r="KWL122" s="197"/>
      <c r="KWM122" s="196"/>
      <c r="KWN122" s="196"/>
      <c r="KWO122" s="195"/>
      <c r="KWP122" s="196"/>
      <c r="KWQ122" s="195"/>
      <c r="KWR122" s="195"/>
      <c r="KWS122" s="195"/>
      <c r="KWT122" s="18"/>
      <c r="KWU122" s="19"/>
      <c r="KWV122" s="19"/>
      <c r="KWW122" s="19"/>
      <c r="KWX122" s="19"/>
      <c r="KWY122" s="19"/>
      <c r="KWZ122" s="19"/>
      <c r="KXA122" s="19"/>
      <c r="KXB122" s="197"/>
      <c r="KXC122" s="196"/>
      <c r="KXD122" s="196"/>
      <c r="KXE122" s="195"/>
      <c r="KXF122" s="196"/>
      <c r="KXG122" s="195"/>
      <c r="KXH122" s="195"/>
      <c r="KXI122" s="195"/>
      <c r="KXJ122" s="18"/>
      <c r="KXK122" s="19"/>
      <c r="KXL122" s="19"/>
      <c r="KXM122" s="19"/>
      <c r="KXN122" s="19"/>
      <c r="KXO122" s="19"/>
      <c r="KXP122" s="19"/>
      <c r="KXQ122" s="19"/>
      <c r="KXR122" s="197"/>
      <c r="KXS122" s="196"/>
      <c r="KXT122" s="196"/>
      <c r="KXU122" s="195"/>
      <c r="KXV122" s="196"/>
      <c r="KXW122" s="195"/>
      <c r="KXX122" s="195"/>
      <c r="KXY122" s="195"/>
      <c r="KXZ122" s="18"/>
      <c r="KYA122" s="19"/>
      <c r="KYB122" s="19"/>
      <c r="KYC122" s="19"/>
      <c r="KYD122" s="19"/>
      <c r="KYE122" s="19"/>
      <c r="KYF122" s="19"/>
      <c r="KYG122" s="19"/>
      <c r="KYH122" s="197"/>
      <c r="KYI122" s="196"/>
      <c r="KYJ122" s="196"/>
      <c r="KYK122" s="195"/>
      <c r="KYL122" s="196"/>
      <c r="KYM122" s="195"/>
      <c r="KYN122" s="195"/>
      <c r="KYO122" s="195"/>
      <c r="KYP122" s="18"/>
      <c r="KYQ122" s="19"/>
      <c r="KYR122" s="19"/>
      <c r="KYS122" s="19"/>
      <c r="KYT122" s="19"/>
      <c r="KYU122" s="19"/>
      <c r="KYV122" s="19"/>
      <c r="KYW122" s="19"/>
      <c r="KYX122" s="197"/>
      <c r="KYY122" s="196"/>
      <c r="KYZ122" s="196"/>
      <c r="KZA122" s="195"/>
      <c r="KZB122" s="196"/>
      <c r="KZC122" s="195"/>
      <c r="KZD122" s="195"/>
      <c r="KZE122" s="195"/>
      <c r="KZF122" s="18"/>
      <c r="KZG122" s="19"/>
      <c r="KZH122" s="19"/>
      <c r="KZI122" s="19"/>
      <c r="KZJ122" s="19"/>
      <c r="KZK122" s="19"/>
      <c r="KZL122" s="19"/>
      <c r="KZM122" s="19"/>
      <c r="KZN122" s="197"/>
      <c r="KZO122" s="196"/>
      <c r="KZP122" s="196"/>
      <c r="KZQ122" s="195"/>
      <c r="KZR122" s="196"/>
      <c r="KZS122" s="195"/>
      <c r="KZT122" s="195"/>
      <c r="KZU122" s="195"/>
      <c r="KZV122" s="18"/>
      <c r="KZW122" s="19"/>
      <c r="KZX122" s="19"/>
      <c r="KZY122" s="19"/>
      <c r="KZZ122" s="19"/>
      <c r="LAA122" s="19"/>
      <c r="LAB122" s="19"/>
      <c r="LAC122" s="19"/>
      <c r="LAD122" s="197"/>
      <c r="LAE122" s="196"/>
      <c r="LAF122" s="196"/>
      <c r="LAG122" s="195"/>
      <c r="LAH122" s="196"/>
      <c r="LAI122" s="195"/>
      <c r="LAJ122" s="195"/>
      <c r="LAK122" s="195"/>
      <c r="LAL122" s="18"/>
      <c r="LAM122" s="19"/>
      <c r="LAN122" s="19"/>
      <c r="LAO122" s="19"/>
      <c r="LAP122" s="19"/>
      <c r="LAQ122" s="19"/>
      <c r="LAR122" s="19"/>
      <c r="LAS122" s="19"/>
      <c r="LAT122" s="197"/>
      <c r="LAU122" s="196"/>
      <c r="LAV122" s="196"/>
      <c r="LAW122" s="195"/>
      <c r="LAX122" s="196"/>
      <c r="LAY122" s="195"/>
      <c r="LAZ122" s="195"/>
      <c r="LBA122" s="195"/>
      <c r="LBB122" s="18"/>
      <c r="LBC122" s="19"/>
      <c r="LBD122" s="19"/>
      <c r="LBE122" s="19"/>
      <c r="LBF122" s="19"/>
      <c r="LBG122" s="19"/>
      <c r="LBH122" s="19"/>
      <c r="LBI122" s="19"/>
      <c r="LBJ122" s="197"/>
      <c r="LBK122" s="196"/>
      <c r="LBL122" s="196"/>
      <c r="LBM122" s="195"/>
      <c r="LBN122" s="196"/>
      <c r="LBO122" s="195"/>
      <c r="LBP122" s="195"/>
      <c r="LBQ122" s="195"/>
      <c r="LBR122" s="18"/>
      <c r="LBS122" s="19"/>
      <c r="LBT122" s="19"/>
      <c r="LBU122" s="19"/>
      <c r="LBV122" s="19"/>
      <c r="LBW122" s="19"/>
      <c r="LBX122" s="19"/>
      <c r="LBY122" s="19"/>
      <c r="LBZ122" s="197"/>
      <c r="LCA122" s="196"/>
      <c r="LCB122" s="196"/>
      <c r="LCC122" s="195"/>
      <c r="LCD122" s="196"/>
      <c r="LCE122" s="195"/>
      <c r="LCF122" s="195"/>
      <c r="LCG122" s="195"/>
      <c r="LCH122" s="18"/>
      <c r="LCI122" s="19"/>
      <c r="LCJ122" s="19"/>
      <c r="LCK122" s="19"/>
      <c r="LCL122" s="19"/>
      <c r="LCM122" s="19"/>
      <c r="LCN122" s="19"/>
      <c r="LCO122" s="19"/>
      <c r="LCP122" s="197"/>
      <c r="LCQ122" s="196"/>
      <c r="LCR122" s="196"/>
      <c r="LCS122" s="195"/>
      <c r="LCT122" s="196"/>
      <c r="LCU122" s="195"/>
      <c r="LCV122" s="195"/>
      <c r="LCW122" s="195"/>
      <c r="LCX122" s="18"/>
      <c r="LCY122" s="19"/>
      <c r="LCZ122" s="19"/>
      <c r="LDA122" s="19"/>
      <c r="LDB122" s="19"/>
      <c r="LDC122" s="19"/>
      <c r="LDD122" s="19"/>
      <c r="LDE122" s="19"/>
      <c r="LDF122" s="197"/>
      <c r="LDG122" s="196"/>
      <c r="LDH122" s="196"/>
      <c r="LDI122" s="195"/>
      <c r="LDJ122" s="196"/>
      <c r="LDK122" s="195"/>
      <c r="LDL122" s="195"/>
      <c r="LDM122" s="195"/>
      <c r="LDN122" s="18"/>
      <c r="LDO122" s="19"/>
      <c r="LDP122" s="19"/>
      <c r="LDQ122" s="19"/>
      <c r="LDR122" s="19"/>
      <c r="LDS122" s="19"/>
      <c r="LDT122" s="19"/>
      <c r="LDU122" s="19"/>
      <c r="LDV122" s="197"/>
      <c r="LDW122" s="196"/>
      <c r="LDX122" s="196"/>
      <c r="LDY122" s="195"/>
      <c r="LDZ122" s="196"/>
      <c r="LEA122" s="195"/>
      <c r="LEB122" s="195"/>
      <c r="LEC122" s="195"/>
      <c r="LED122" s="18"/>
      <c r="LEE122" s="19"/>
      <c r="LEF122" s="19"/>
      <c r="LEG122" s="19"/>
      <c r="LEH122" s="19"/>
      <c r="LEI122" s="19"/>
      <c r="LEJ122" s="19"/>
      <c r="LEK122" s="19"/>
      <c r="LEL122" s="197"/>
      <c r="LEM122" s="196"/>
      <c r="LEN122" s="196"/>
      <c r="LEO122" s="195"/>
      <c r="LEP122" s="196"/>
      <c r="LEQ122" s="195"/>
      <c r="LER122" s="195"/>
      <c r="LES122" s="195"/>
      <c r="LET122" s="18"/>
      <c r="LEU122" s="19"/>
      <c r="LEV122" s="19"/>
      <c r="LEW122" s="19"/>
      <c r="LEX122" s="19"/>
      <c r="LEY122" s="19"/>
      <c r="LEZ122" s="19"/>
      <c r="LFA122" s="19"/>
      <c r="LFB122" s="197"/>
      <c r="LFC122" s="196"/>
      <c r="LFD122" s="196"/>
      <c r="LFE122" s="195"/>
      <c r="LFF122" s="196"/>
      <c r="LFG122" s="195"/>
      <c r="LFH122" s="195"/>
      <c r="LFI122" s="195"/>
      <c r="LFJ122" s="18"/>
      <c r="LFK122" s="19"/>
      <c r="LFL122" s="19"/>
      <c r="LFM122" s="19"/>
      <c r="LFN122" s="19"/>
      <c r="LFO122" s="19"/>
      <c r="LFP122" s="19"/>
      <c r="LFQ122" s="19"/>
      <c r="LFR122" s="197"/>
      <c r="LFS122" s="196"/>
      <c r="LFT122" s="196"/>
      <c r="LFU122" s="195"/>
      <c r="LFV122" s="196"/>
      <c r="LFW122" s="195"/>
      <c r="LFX122" s="195"/>
      <c r="LFY122" s="195"/>
      <c r="LFZ122" s="18"/>
      <c r="LGA122" s="19"/>
      <c r="LGB122" s="19"/>
      <c r="LGC122" s="19"/>
      <c r="LGD122" s="19"/>
      <c r="LGE122" s="19"/>
      <c r="LGF122" s="19"/>
      <c r="LGG122" s="19"/>
      <c r="LGH122" s="197"/>
      <c r="LGI122" s="196"/>
      <c r="LGJ122" s="196"/>
      <c r="LGK122" s="195"/>
      <c r="LGL122" s="196"/>
      <c r="LGM122" s="195"/>
      <c r="LGN122" s="195"/>
      <c r="LGO122" s="195"/>
      <c r="LGP122" s="18"/>
      <c r="LGQ122" s="19"/>
      <c r="LGR122" s="19"/>
      <c r="LGS122" s="19"/>
      <c r="LGT122" s="19"/>
      <c r="LGU122" s="19"/>
      <c r="LGV122" s="19"/>
      <c r="LGW122" s="19"/>
      <c r="LGX122" s="197"/>
      <c r="LGY122" s="196"/>
      <c r="LGZ122" s="196"/>
      <c r="LHA122" s="195"/>
      <c r="LHB122" s="196"/>
      <c r="LHC122" s="195"/>
      <c r="LHD122" s="195"/>
      <c r="LHE122" s="195"/>
      <c r="LHF122" s="18"/>
      <c r="LHG122" s="19"/>
      <c r="LHH122" s="19"/>
      <c r="LHI122" s="19"/>
      <c r="LHJ122" s="19"/>
      <c r="LHK122" s="19"/>
      <c r="LHL122" s="19"/>
      <c r="LHM122" s="19"/>
      <c r="LHN122" s="197"/>
      <c r="LHO122" s="196"/>
      <c r="LHP122" s="196"/>
      <c r="LHQ122" s="195"/>
      <c r="LHR122" s="196"/>
      <c r="LHS122" s="195"/>
      <c r="LHT122" s="195"/>
      <c r="LHU122" s="195"/>
      <c r="LHV122" s="18"/>
      <c r="LHW122" s="19"/>
      <c r="LHX122" s="19"/>
      <c r="LHY122" s="19"/>
      <c r="LHZ122" s="19"/>
      <c r="LIA122" s="19"/>
      <c r="LIB122" s="19"/>
      <c r="LIC122" s="19"/>
      <c r="LID122" s="197"/>
      <c r="LIE122" s="196"/>
      <c r="LIF122" s="196"/>
      <c r="LIG122" s="195"/>
      <c r="LIH122" s="196"/>
      <c r="LII122" s="195"/>
      <c r="LIJ122" s="195"/>
      <c r="LIK122" s="195"/>
      <c r="LIL122" s="18"/>
      <c r="LIM122" s="19"/>
      <c r="LIN122" s="19"/>
      <c r="LIO122" s="19"/>
      <c r="LIP122" s="19"/>
      <c r="LIQ122" s="19"/>
      <c r="LIR122" s="19"/>
      <c r="LIS122" s="19"/>
      <c r="LIT122" s="197"/>
      <c r="LIU122" s="196"/>
      <c r="LIV122" s="196"/>
      <c r="LIW122" s="195"/>
      <c r="LIX122" s="196"/>
      <c r="LIY122" s="195"/>
      <c r="LIZ122" s="195"/>
      <c r="LJA122" s="195"/>
      <c r="LJB122" s="18"/>
      <c r="LJC122" s="19"/>
      <c r="LJD122" s="19"/>
      <c r="LJE122" s="19"/>
      <c r="LJF122" s="19"/>
      <c r="LJG122" s="19"/>
      <c r="LJH122" s="19"/>
      <c r="LJI122" s="19"/>
      <c r="LJJ122" s="197"/>
      <c r="LJK122" s="196"/>
      <c r="LJL122" s="196"/>
      <c r="LJM122" s="195"/>
      <c r="LJN122" s="196"/>
      <c r="LJO122" s="195"/>
      <c r="LJP122" s="195"/>
      <c r="LJQ122" s="195"/>
      <c r="LJR122" s="18"/>
      <c r="LJS122" s="19"/>
      <c r="LJT122" s="19"/>
      <c r="LJU122" s="19"/>
      <c r="LJV122" s="19"/>
      <c r="LJW122" s="19"/>
      <c r="LJX122" s="19"/>
      <c r="LJY122" s="19"/>
      <c r="LJZ122" s="197"/>
      <c r="LKA122" s="196"/>
      <c r="LKB122" s="196"/>
      <c r="LKC122" s="195"/>
      <c r="LKD122" s="196"/>
      <c r="LKE122" s="195"/>
      <c r="LKF122" s="195"/>
      <c r="LKG122" s="195"/>
      <c r="LKH122" s="18"/>
      <c r="LKI122" s="19"/>
      <c r="LKJ122" s="19"/>
      <c r="LKK122" s="19"/>
      <c r="LKL122" s="19"/>
      <c r="LKM122" s="19"/>
      <c r="LKN122" s="19"/>
      <c r="LKO122" s="19"/>
      <c r="LKP122" s="197"/>
      <c r="LKQ122" s="196"/>
      <c r="LKR122" s="196"/>
      <c r="LKS122" s="195"/>
      <c r="LKT122" s="196"/>
      <c r="LKU122" s="195"/>
      <c r="LKV122" s="195"/>
      <c r="LKW122" s="195"/>
      <c r="LKX122" s="18"/>
      <c r="LKY122" s="19"/>
      <c r="LKZ122" s="19"/>
      <c r="LLA122" s="19"/>
      <c r="LLB122" s="19"/>
      <c r="LLC122" s="19"/>
      <c r="LLD122" s="19"/>
      <c r="LLE122" s="19"/>
      <c r="LLF122" s="197"/>
      <c r="LLG122" s="196"/>
      <c r="LLH122" s="196"/>
      <c r="LLI122" s="195"/>
      <c r="LLJ122" s="196"/>
      <c r="LLK122" s="195"/>
      <c r="LLL122" s="195"/>
      <c r="LLM122" s="195"/>
      <c r="LLN122" s="18"/>
      <c r="LLO122" s="19"/>
      <c r="LLP122" s="19"/>
      <c r="LLQ122" s="19"/>
      <c r="LLR122" s="19"/>
      <c r="LLS122" s="19"/>
      <c r="LLT122" s="19"/>
      <c r="LLU122" s="19"/>
      <c r="LLV122" s="197"/>
      <c r="LLW122" s="196"/>
      <c r="LLX122" s="196"/>
      <c r="LLY122" s="195"/>
      <c r="LLZ122" s="196"/>
      <c r="LMA122" s="195"/>
      <c r="LMB122" s="195"/>
      <c r="LMC122" s="195"/>
      <c r="LMD122" s="18"/>
      <c r="LME122" s="19"/>
      <c r="LMF122" s="19"/>
      <c r="LMG122" s="19"/>
      <c r="LMH122" s="19"/>
      <c r="LMI122" s="19"/>
      <c r="LMJ122" s="19"/>
      <c r="LMK122" s="19"/>
      <c r="LML122" s="197"/>
      <c r="LMM122" s="196"/>
      <c r="LMN122" s="196"/>
      <c r="LMO122" s="195"/>
      <c r="LMP122" s="196"/>
      <c r="LMQ122" s="195"/>
      <c r="LMR122" s="195"/>
      <c r="LMS122" s="195"/>
      <c r="LMT122" s="18"/>
      <c r="LMU122" s="19"/>
      <c r="LMV122" s="19"/>
      <c r="LMW122" s="19"/>
      <c r="LMX122" s="19"/>
      <c r="LMY122" s="19"/>
      <c r="LMZ122" s="19"/>
      <c r="LNA122" s="19"/>
      <c r="LNB122" s="197"/>
      <c r="LNC122" s="196"/>
      <c r="LND122" s="196"/>
      <c r="LNE122" s="195"/>
      <c r="LNF122" s="196"/>
      <c r="LNG122" s="195"/>
      <c r="LNH122" s="195"/>
      <c r="LNI122" s="195"/>
      <c r="LNJ122" s="18"/>
      <c r="LNK122" s="19"/>
      <c r="LNL122" s="19"/>
      <c r="LNM122" s="19"/>
      <c r="LNN122" s="19"/>
      <c r="LNO122" s="19"/>
      <c r="LNP122" s="19"/>
      <c r="LNQ122" s="19"/>
      <c r="LNR122" s="197"/>
      <c r="LNS122" s="196"/>
      <c r="LNT122" s="196"/>
      <c r="LNU122" s="195"/>
      <c r="LNV122" s="196"/>
      <c r="LNW122" s="195"/>
      <c r="LNX122" s="195"/>
      <c r="LNY122" s="195"/>
      <c r="LNZ122" s="18"/>
      <c r="LOA122" s="19"/>
      <c r="LOB122" s="19"/>
      <c r="LOC122" s="19"/>
      <c r="LOD122" s="19"/>
      <c r="LOE122" s="19"/>
      <c r="LOF122" s="19"/>
      <c r="LOG122" s="19"/>
      <c r="LOH122" s="197"/>
      <c r="LOI122" s="196"/>
      <c r="LOJ122" s="196"/>
      <c r="LOK122" s="195"/>
      <c r="LOL122" s="196"/>
      <c r="LOM122" s="195"/>
      <c r="LON122" s="195"/>
      <c r="LOO122" s="195"/>
      <c r="LOP122" s="18"/>
      <c r="LOQ122" s="19"/>
      <c r="LOR122" s="19"/>
      <c r="LOS122" s="19"/>
      <c r="LOT122" s="19"/>
      <c r="LOU122" s="19"/>
      <c r="LOV122" s="19"/>
      <c r="LOW122" s="19"/>
      <c r="LOX122" s="197"/>
      <c r="LOY122" s="196"/>
      <c r="LOZ122" s="196"/>
      <c r="LPA122" s="195"/>
      <c r="LPB122" s="196"/>
      <c r="LPC122" s="195"/>
      <c r="LPD122" s="195"/>
      <c r="LPE122" s="195"/>
      <c r="LPF122" s="18"/>
      <c r="LPG122" s="19"/>
      <c r="LPH122" s="19"/>
      <c r="LPI122" s="19"/>
      <c r="LPJ122" s="19"/>
      <c r="LPK122" s="19"/>
      <c r="LPL122" s="19"/>
      <c r="LPM122" s="19"/>
      <c r="LPN122" s="197"/>
      <c r="LPO122" s="196"/>
      <c r="LPP122" s="196"/>
      <c r="LPQ122" s="195"/>
      <c r="LPR122" s="196"/>
      <c r="LPS122" s="195"/>
      <c r="LPT122" s="195"/>
      <c r="LPU122" s="195"/>
      <c r="LPV122" s="18"/>
      <c r="LPW122" s="19"/>
      <c r="LPX122" s="19"/>
      <c r="LPY122" s="19"/>
      <c r="LPZ122" s="19"/>
      <c r="LQA122" s="19"/>
      <c r="LQB122" s="19"/>
      <c r="LQC122" s="19"/>
      <c r="LQD122" s="197"/>
      <c r="LQE122" s="196"/>
      <c r="LQF122" s="196"/>
      <c r="LQG122" s="195"/>
      <c r="LQH122" s="196"/>
      <c r="LQI122" s="195"/>
      <c r="LQJ122" s="195"/>
      <c r="LQK122" s="195"/>
      <c r="LQL122" s="18"/>
      <c r="LQM122" s="19"/>
      <c r="LQN122" s="19"/>
      <c r="LQO122" s="19"/>
      <c r="LQP122" s="19"/>
      <c r="LQQ122" s="19"/>
      <c r="LQR122" s="19"/>
      <c r="LQS122" s="19"/>
      <c r="LQT122" s="197"/>
      <c r="LQU122" s="196"/>
      <c r="LQV122" s="196"/>
      <c r="LQW122" s="195"/>
      <c r="LQX122" s="196"/>
      <c r="LQY122" s="195"/>
      <c r="LQZ122" s="195"/>
      <c r="LRA122" s="195"/>
      <c r="LRB122" s="18"/>
      <c r="LRC122" s="19"/>
      <c r="LRD122" s="19"/>
      <c r="LRE122" s="19"/>
      <c r="LRF122" s="19"/>
      <c r="LRG122" s="19"/>
      <c r="LRH122" s="19"/>
      <c r="LRI122" s="19"/>
      <c r="LRJ122" s="197"/>
      <c r="LRK122" s="196"/>
      <c r="LRL122" s="196"/>
      <c r="LRM122" s="195"/>
      <c r="LRN122" s="196"/>
      <c r="LRO122" s="195"/>
      <c r="LRP122" s="195"/>
      <c r="LRQ122" s="195"/>
      <c r="LRR122" s="18"/>
      <c r="LRS122" s="19"/>
      <c r="LRT122" s="19"/>
      <c r="LRU122" s="19"/>
      <c r="LRV122" s="19"/>
      <c r="LRW122" s="19"/>
      <c r="LRX122" s="19"/>
      <c r="LRY122" s="19"/>
      <c r="LRZ122" s="197"/>
      <c r="LSA122" s="196"/>
      <c r="LSB122" s="196"/>
      <c r="LSC122" s="195"/>
      <c r="LSD122" s="196"/>
      <c r="LSE122" s="195"/>
      <c r="LSF122" s="195"/>
      <c r="LSG122" s="195"/>
      <c r="LSH122" s="18"/>
      <c r="LSI122" s="19"/>
      <c r="LSJ122" s="19"/>
      <c r="LSK122" s="19"/>
      <c r="LSL122" s="19"/>
      <c r="LSM122" s="19"/>
      <c r="LSN122" s="19"/>
      <c r="LSO122" s="19"/>
      <c r="LSP122" s="197"/>
      <c r="LSQ122" s="196"/>
      <c r="LSR122" s="196"/>
      <c r="LSS122" s="195"/>
      <c r="LST122" s="196"/>
      <c r="LSU122" s="195"/>
      <c r="LSV122" s="195"/>
      <c r="LSW122" s="195"/>
      <c r="LSX122" s="18"/>
      <c r="LSY122" s="19"/>
      <c r="LSZ122" s="19"/>
      <c r="LTA122" s="19"/>
      <c r="LTB122" s="19"/>
      <c r="LTC122" s="19"/>
      <c r="LTD122" s="19"/>
      <c r="LTE122" s="19"/>
      <c r="LTF122" s="197"/>
      <c r="LTG122" s="196"/>
      <c r="LTH122" s="196"/>
      <c r="LTI122" s="195"/>
      <c r="LTJ122" s="196"/>
      <c r="LTK122" s="195"/>
      <c r="LTL122" s="195"/>
      <c r="LTM122" s="195"/>
      <c r="LTN122" s="18"/>
      <c r="LTO122" s="19"/>
      <c r="LTP122" s="19"/>
      <c r="LTQ122" s="19"/>
      <c r="LTR122" s="19"/>
      <c r="LTS122" s="19"/>
      <c r="LTT122" s="19"/>
      <c r="LTU122" s="19"/>
      <c r="LTV122" s="197"/>
      <c r="LTW122" s="196"/>
      <c r="LTX122" s="196"/>
      <c r="LTY122" s="195"/>
      <c r="LTZ122" s="196"/>
      <c r="LUA122" s="195"/>
      <c r="LUB122" s="195"/>
      <c r="LUC122" s="195"/>
      <c r="LUD122" s="18"/>
      <c r="LUE122" s="19"/>
      <c r="LUF122" s="19"/>
      <c r="LUG122" s="19"/>
      <c r="LUH122" s="19"/>
      <c r="LUI122" s="19"/>
      <c r="LUJ122" s="19"/>
      <c r="LUK122" s="19"/>
      <c r="LUL122" s="197"/>
      <c r="LUM122" s="196"/>
      <c r="LUN122" s="196"/>
      <c r="LUO122" s="195"/>
      <c r="LUP122" s="196"/>
      <c r="LUQ122" s="195"/>
      <c r="LUR122" s="195"/>
      <c r="LUS122" s="195"/>
      <c r="LUT122" s="18"/>
      <c r="LUU122" s="19"/>
      <c r="LUV122" s="19"/>
      <c r="LUW122" s="19"/>
      <c r="LUX122" s="19"/>
      <c r="LUY122" s="19"/>
      <c r="LUZ122" s="19"/>
      <c r="LVA122" s="19"/>
      <c r="LVB122" s="197"/>
      <c r="LVC122" s="196"/>
      <c r="LVD122" s="196"/>
      <c r="LVE122" s="195"/>
      <c r="LVF122" s="196"/>
      <c r="LVG122" s="195"/>
      <c r="LVH122" s="195"/>
      <c r="LVI122" s="195"/>
      <c r="LVJ122" s="18"/>
      <c r="LVK122" s="19"/>
      <c r="LVL122" s="19"/>
      <c r="LVM122" s="19"/>
      <c r="LVN122" s="19"/>
      <c r="LVO122" s="19"/>
      <c r="LVP122" s="19"/>
      <c r="LVQ122" s="19"/>
      <c r="LVR122" s="197"/>
      <c r="LVS122" s="196"/>
      <c r="LVT122" s="196"/>
      <c r="LVU122" s="195"/>
      <c r="LVV122" s="196"/>
      <c r="LVW122" s="195"/>
      <c r="LVX122" s="195"/>
      <c r="LVY122" s="195"/>
      <c r="LVZ122" s="18"/>
      <c r="LWA122" s="19"/>
      <c r="LWB122" s="19"/>
      <c r="LWC122" s="19"/>
      <c r="LWD122" s="19"/>
      <c r="LWE122" s="19"/>
      <c r="LWF122" s="19"/>
      <c r="LWG122" s="19"/>
      <c r="LWH122" s="197"/>
      <c r="LWI122" s="196"/>
      <c r="LWJ122" s="196"/>
      <c r="LWK122" s="195"/>
      <c r="LWL122" s="196"/>
      <c r="LWM122" s="195"/>
      <c r="LWN122" s="195"/>
      <c r="LWO122" s="195"/>
      <c r="LWP122" s="18"/>
      <c r="LWQ122" s="19"/>
      <c r="LWR122" s="19"/>
      <c r="LWS122" s="19"/>
      <c r="LWT122" s="19"/>
      <c r="LWU122" s="19"/>
      <c r="LWV122" s="19"/>
      <c r="LWW122" s="19"/>
      <c r="LWX122" s="197"/>
      <c r="LWY122" s="196"/>
      <c r="LWZ122" s="196"/>
      <c r="LXA122" s="195"/>
      <c r="LXB122" s="196"/>
      <c r="LXC122" s="195"/>
      <c r="LXD122" s="195"/>
      <c r="LXE122" s="195"/>
      <c r="LXF122" s="18"/>
      <c r="LXG122" s="19"/>
      <c r="LXH122" s="19"/>
      <c r="LXI122" s="19"/>
      <c r="LXJ122" s="19"/>
      <c r="LXK122" s="19"/>
      <c r="LXL122" s="19"/>
      <c r="LXM122" s="19"/>
      <c r="LXN122" s="197"/>
      <c r="LXO122" s="196"/>
      <c r="LXP122" s="196"/>
      <c r="LXQ122" s="195"/>
      <c r="LXR122" s="196"/>
      <c r="LXS122" s="195"/>
      <c r="LXT122" s="195"/>
      <c r="LXU122" s="195"/>
      <c r="LXV122" s="18"/>
      <c r="LXW122" s="19"/>
      <c r="LXX122" s="19"/>
      <c r="LXY122" s="19"/>
      <c r="LXZ122" s="19"/>
      <c r="LYA122" s="19"/>
      <c r="LYB122" s="19"/>
      <c r="LYC122" s="19"/>
      <c r="LYD122" s="197"/>
      <c r="LYE122" s="196"/>
      <c r="LYF122" s="196"/>
      <c r="LYG122" s="195"/>
      <c r="LYH122" s="196"/>
      <c r="LYI122" s="195"/>
      <c r="LYJ122" s="195"/>
      <c r="LYK122" s="195"/>
      <c r="LYL122" s="18"/>
      <c r="LYM122" s="19"/>
      <c r="LYN122" s="19"/>
      <c r="LYO122" s="19"/>
      <c r="LYP122" s="19"/>
      <c r="LYQ122" s="19"/>
      <c r="LYR122" s="19"/>
      <c r="LYS122" s="19"/>
      <c r="LYT122" s="197"/>
      <c r="LYU122" s="196"/>
      <c r="LYV122" s="196"/>
      <c r="LYW122" s="195"/>
      <c r="LYX122" s="196"/>
      <c r="LYY122" s="195"/>
      <c r="LYZ122" s="195"/>
      <c r="LZA122" s="195"/>
      <c r="LZB122" s="18"/>
      <c r="LZC122" s="19"/>
      <c r="LZD122" s="19"/>
      <c r="LZE122" s="19"/>
      <c r="LZF122" s="19"/>
      <c r="LZG122" s="19"/>
      <c r="LZH122" s="19"/>
      <c r="LZI122" s="19"/>
      <c r="LZJ122" s="197"/>
      <c r="LZK122" s="196"/>
      <c r="LZL122" s="196"/>
      <c r="LZM122" s="195"/>
      <c r="LZN122" s="196"/>
      <c r="LZO122" s="195"/>
      <c r="LZP122" s="195"/>
      <c r="LZQ122" s="195"/>
      <c r="LZR122" s="18"/>
      <c r="LZS122" s="19"/>
      <c r="LZT122" s="19"/>
      <c r="LZU122" s="19"/>
      <c r="LZV122" s="19"/>
      <c r="LZW122" s="19"/>
      <c r="LZX122" s="19"/>
      <c r="LZY122" s="19"/>
      <c r="LZZ122" s="197"/>
      <c r="MAA122" s="196"/>
      <c r="MAB122" s="196"/>
      <c r="MAC122" s="195"/>
      <c r="MAD122" s="196"/>
      <c r="MAE122" s="195"/>
      <c r="MAF122" s="195"/>
      <c r="MAG122" s="195"/>
      <c r="MAH122" s="18"/>
      <c r="MAI122" s="19"/>
      <c r="MAJ122" s="19"/>
      <c r="MAK122" s="19"/>
      <c r="MAL122" s="19"/>
      <c r="MAM122" s="19"/>
      <c r="MAN122" s="19"/>
      <c r="MAO122" s="19"/>
      <c r="MAP122" s="197"/>
      <c r="MAQ122" s="196"/>
      <c r="MAR122" s="196"/>
      <c r="MAS122" s="195"/>
      <c r="MAT122" s="196"/>
      <c r="MAU122" s="195"/>
      <c r="MAV122" s="195"/>
      <c r="MAW122" s="195"/>
      <c r="MAX122" s="18"/>
      <c r="MAY122" s="19"/>
      <c r="MAZ122" s="19"/>
      <c r="MBA122" s="19"/>
      <c r="MBB122" s="19"/>
      <c r="MBC122" s="19"/>
      <c r="MBD122" s="19"/>
      <c r="MBE122" s="19"/>
      <c r="MBF122" s="197"/>
      <c r="MBG122" s="196"/>
      <c r="MBH122" s="196"/>
      <c r="MBI122" s="195"/>
      <c r="MBJ122" s="196"/>
      <c r="MBK122" s="195"/>
      <c r="MBL122" s="195"/>
      <c r="MBM122" s="195"/>
      <c r="MBN122" s="18"/>
      <c r="MBO122" s="19"/>
      <c r="MBP122" s="19"/>
      <c r="MBQ122" s="19"/>
      <c r="MBR122" s="19"/>
      <c r="MBS122" s="19"/>
      <c r="MBT122" s="19"/>
      <c r="MBU122" s="19"/>
      <c r="MBV122" s="197"/>
      <c r="MBW122" s="196"/>
      <c r="MBX122" s="196"/>
      <c r="MBY122" s="195"/>
      <c r="MBZ122" s="196"/>
      <c r="MCA122" s="195"/>
      <c r="MCB122" s="195"/>
      <c r="MCC122" s="195"/>
      <c r="MCD122" s="18"/>
      <c r="MCE122" s="19"/>
      <c r="MCF122" s="19"/>
      <c r="MCG122" s="19"/>
      <c r="MCH122" s="19"/>
      <c r="MCI122" s="19"/>
      <c r="MCJ122" s="19"/>
      <c r="MCK122" s="19"/>
      <c r="MCL122" s="197"/>
      <c r="MCM122" s="196"/>
      <c r="MCN122" s="196"/>
      <c r="MCO122" s="195"/>
      <c r="MCP122" s="196"/>
      <c r="MCQ122" s="195"/>
      <c r="MCR122" s="195"/>
      <c r="MCS122" s="195"/>
      <c r="MCT122" s="18"/>
      <c r="MCU122" s="19"/>
      <c r="MCV122" s="19"/>
      <c r="MCW122" s="19"/>
      <c r="MCX122" s="19"/>
      <c r="MCY122" s="19"/>
      <c r="MCZ122" s="19"/>
      <c r="MDA122" s="19"/>
      <c r="MDB122" s="197"/>
      <c r="MDC122" s="196"/>
      <c r="MDD122" s="196"/>
      <c r="MDE122" s="195"/>
      <c r="MDF122" s="196"/>
      <c r="MDG122" s="195"/>
      <c r="MDH122" s="195"/>
      <c r="MDI122" s="195"/>
      <c r="MDJ122" s="18"/>
      <c r="MDK122" s="19"/>
      <c r="MDL122" s="19"/>
      <c r="MDM122" s="19"/>
      <c r="MDN122" s="19"/>
      <c r="MDO122" s="19"/>
      <c r="MDP122" s="19"/>
      <c r="MDQ122" s="19"/>
      <c r="MDR122" s="197"/>
      <c r="MDS122" s="196"/>
      <c r="MDT122" s="196"/>
      <c r="MDU122" s="195"/>
      <c r="MDV122" s="196"/>
      <c r="MDW122" s="195"/>
      <c r="MDX122" s="195"/>
      <c r="MDY122" s="195"/>
      <c r="MDZ122" s="18"/>
      <c r="MEA122" s="19"/>
      <c r="MEB122" s="19"/>
      <c r="MEC122" s="19"/>
      <c r="MED122" s="19"/>
      <c r="MEE122" s="19"/>
      <c r="MEF122" s="19"/>
      <c r="MEG122" s="19"/>
      <c r="MEH122" s="197"/>
      <c r="MEI122" s="196"/>
      <c r="MEJ122" s="196"/>
      <c r="MEK122" s="195"/>
      <c r="MEL122" s="196"/>
      <c r="MEM122" s="195"/>
      <c r="MEN122" s="195"/>
      <c r="MEO122" s="195"/>
      <c r="MEP122" s="18"/>
      <c r="MEQ122" s="19"/>
      <c r="MER122" s="19"/>
      <c r="MES122" s="19"/>
      <c r="MET122" s="19"/>
      <c r="MEU122" s="19"/>
      <c r="MEV122" s="19"/>
      <c r="MEW122" s="19"/>
      <c r="MEX122" s="197"/>
      <c r="MEY122" s="196"/>
      <c r="MEZ122" s="196"/>
      <c r="MFA122" s="195"/>
      <c r="MFB122" s="196"/>
      <c r="MFC122" s="195"/>
      <c r="MFD122" s="195"/>
      <c r="MFE122" s="195"/>
      <c r="MFF122" s="18"/>
      <c r="MFG122" s="19"/>
      <c r="MFH122" s="19"/>
      <c r="MFI122" s="19"/>
      <c r="MFJ122" s="19"/>
      <c r="MFK122" s="19"/>
      <c r="MFL122" s="19"/>
      <c r="MFM122" s="19"/>
      <c r="MFN122" s="197"/>
      <c r="MFO122" s="196"/>
      <c r="MFP122" s="196"/>
      <c r="MFQ122" s="195"/>
      <c r="MFR122" s="196"/>
      <c r="MFS122" s="195"/>
      <c r="MFT122" s="195"/>
      <c r="MFU122" s="195"/>
      <c r="MFV122" s="18"/>
      <c r="MFW122" s="19"/>
      <c r="MFX122" s="19"/>
      <c r="MFY122" s="19"/>
      <c r="MFZ122" s="19"/>
      <c r="MGA122" s="19"/>
      <c r="MGB122" s="19"/>
      <c r="MGC122" s="19"/>
      <c r="MGD122" s="197"/>
      <c r="MGE122" s="196"/>
      <c r="MGF122" s="196"/>
      <c r="MGG122" s="195"/>
      <c r="MGH122" s="196"/>
      <c r="MGI122" s="195"/>
      <c r="MGJ122" s="195"/>
      <c r="MGK122" s="195"/>
      <c r="MGL122" s="18"/>
      <c r="MGM122" s="19"/>
      <c r="MGN122" s="19"/>
      <c r="MGO122" s="19"/>
      <c r="MGP122" s="19"/>
      <c r="MGQ122" s="19"/>
      <c r="MGR122" s="19"/>
      <c r="MGS122" s="19"/>
      <c r="MGT122" s="197"/>
      <c r="MGU122" s="196"/>
      <c r="MGV122" s="196"/>
      <c r="MGW122" s="195"/>
      <c r="MGX122" s="196"/>
      <c r="MGY122" s="195"/>
      <c r="MGZ122" s="195"/>
      <c r="MHA122" s="195"/>
      <c r="MHB122" s="18"/>
      <c r="MHC122" s="19"/>
      <c r="MHD122" s="19"/>
      <c r="MHE122" s="19"/>
      <c r="MHF122" s="19"/>
      <c r="MHG122" s="19"/>
      <c r="MHH122" s="19"/>
      <c r="MHI122" s="19"/>
      <c r="MHJ122" s="197"/>
      <c r="MHK122" s="196"/>
      <c r="MHL122" s="196"/>
      <c r="MHM122" s="195"/>
      <c r="MHN122" s="196"/>
      <c r="MHO122" s="195"/>
      <c r="MHP122" s="195"/>
      <c r="MHQ122" s="195"/>
      <c r="MHR122" s="18"/>
      <c r="MHS122" s="19"/>
      <c r="MHT122" s="19"/>
      <c r="MHU122" s="19"/>
      <c r="MHV122" s="19"/>
      <c r="MHW122" s="19"/>
      <c r="MHX122" s="19"/>
      <c r="MHY122" s="19"/>
      <c r="MHZ122" s="197"/>
      <c r="MIA122" s="196"/>
      <c r="MIB122" s="196"/>
      <c r="MIC122" s="195"/>
      <c r="MID122" s="196"/>
      <c r="MIE122" s="195"/>
      <c r="MIF122" s="195"/>
      <c r="MIG122" s="195"/>
      <c r="MIH122" s="18"/>
      <c r="MII122" s="19"/>
      <c r="MIJ122" s="19"/>
      <c r="MIK122" s="19"/>
      <c r="MIL122" s="19"/>
      <c r="MIM122" s="19"/>
      <c r="MIN122" s="19"/>
      <c r="MIO122" s="19"/>
      <c r="MIP122" s="197"/>
      <c r="MIQ122" s="196"/>
      <c r="MIR122" s="196"/>
      <c r="MIS122" s="195"/>
      <c r="MIT122" s="196"/>
      <c r="MIU122" s="195"/>
      <c r="MIV122" s="195"/>
      <c r="MIW122" s="195"/>
      <c r="MIX122" s="18"/>
      <c r="MIY122" s="19"/>
      <c r="MIZ122" s="19"/>
      <c r="MJA122" s="19"/>
      <c r="MJB122" s="19"/>
      <c r="MJC122" s="19"/>
      <c r="MJD122" s="19"/>
      <c r="MJE122" s="19"/>
      <c r="MJF122" s="197"/>
      <c r="MJG122" s="196"/>
      <c r="MJH122" s="196"/>
      <c r="MJI122" s="195"/>
      <c r="MJJ122" s="196"/>
      <c r="MJK122" s="195"/>
      <c r="MJL122" s="195"/>
      <c r="MJM122" s="195"/>
      <c r="MJN122" s="18"/>
      <c r="MJO122" s="19"/>
      <c r="MJP122" s="19"/>
      <c r="MJQ122" s="19"/>
      <c r="MJR122" s="19"/>
      <c r="MJS122" s="19"/>
      <c r="MJT122" s="19"/>
      <c r="MJU122" s="19"/>
      <c r="MJV122" s="197"/>
      <c r="MJW122" s="196"/>
      <c r="MJX122" s="196"/>
      <c r="MJY122" s="195"/>
      <c r="MJZ122" s="196"/>
      <c r="MKA122" s="195"/>
      <c r="MKB122" s="195"/>
      <c r="MKC122" s="195"/>
      <c r="MKD122" s="18"/>
      <c r="MKE122" s="19"/>
      <c r="MKF122" s="19"/>
      <c r="MKG122" s="19"/>
      <c r="MKH122" s="19"/>
      <c r="MKI122" s="19"/>
      <c r="MKJ122" s="19"/>
      <c r="MKK122" s="19"/>
      <c r="MKL122" s="197"/>
      <c r="MKM122" s="196"/>
      <c r="MKN122" s="196"/>
      <c r="MKO122" s="195"/>
      <c r="MKP122" s="196"/>
      <c r="MKQ122" s="195"/>
      <c r="MKR122" s="195"/>
      <c r="MKS122" s="195"/>
      <c r="MKT122" s="18"/>
      <c r="MKU122" s="19"/>
      <c r="MKV122" s="19"/>
      <c r="MKW122" s="19"/>
      <c r="MKX122" s="19"/>
      <c r="MKY122" s="19"/>
      <c r="MKZ122" s="19"/>
      <c r="MLA122" s="19"/>
      <c r="MLB122" s="197"/>
      <c r="MLC122" s="196"/>
      <c r="MLD122" s="196"/>
      <c r="MLE122" s="195"/>
      <c r="MLF122" s="196"/>
      <c r="MLG122" s="195"/>
      <c r="MLH122" s="195"/>
      <c r="MLI122" s="195"/>
      <c r="MLJ122" s="18"/>
      <c r="MLK122" s="19"/>
      <c r="MLL122" s="19"/>
      <c r="MLM122" s="19"/>
      <c r="MLN122" s="19"/>
      <c r="MLO122" s="19"/>
      <c r="MLP122" s="19"/>
      <c r="MLQ122" s="19"/>
      <c r="MLR122" s="197"/>
      <c r="MLS122" s="196"/>
      <c r="MLT122" s="196"/>
      <c r="MLU122" s="195"/>
      <c r="MLV122" s="196"/>
      <c r="MLW122" s="195"/>
      <c r="MLX122" s="195"/>
      <c r="MLY122" s="195"/>
      <c r="MLZ122" s="18"/>
      <c r="MMA122" s="19"/>
      <c r="MMB122" s="19"/>
      <c r="MMC122" s="19"/>
      <c r="MMD122" s="19"/>
      <c r="MME122" s="19"/>
      <c r="MMF122" s="19"/>
      <c r="MMG122" s="19"/>
      <c r="MMH122" s="197"/>
      <c r="MMI122" s="196"/>
      <c r="MMJ122" s="196"/>
      <c r="MMK122" s="195"/>
      <c r="MML122" s="196"/>
      <c r="MMM122" s="195"/>
      <c r="MMN122" s="195"/>
      <c r="MMO122" s="195"/>
      <c r="MMP122" s="18"/>
      <c r="MMQ122" s="19"/>
      <c r="MMR122" s="19"/>
      <c r="MMS122" s="19"/>
      <c r="MMT122" s="19"/>
      <c r="MMU122" s="19"/>
      <c r="MMV122" s="19"/>
      <c r="MMW122" s="19"/>
      <c r="MMX122" s="197"/>
      <c r="MMY122" s="196"/>
      <c r="MMZ122" s="196"/>
      <c r="MNA122" s="195"/>
      <c r="MNB122" s="196"/>
      <c r="MNC122" s="195"/>
      <c r="MND122" s="195"/>
      <c r="MNE122" s="195"/>
      <c r="MNF122" s="18"/>
      <c r="MNG122" s="19"/>
      <c r="MNH122" s="19"/>
      <c r="MNI122" s="19"/>
      <c r="MNJ122" s="19"/>
      <c r="MNK122" s="19"/>
      <c r="MNL122" s="19"/>
      <c r="MNM122" s="19"/>
      <c r="MNN122" s="197"/>
      <c r="MNO122" s="196"/>
      <c r="MNP122" s="196"/>
      <c r="MNQ122" s="195"/>
      <c r="MNR122" s="196"/>
      <c r="MNS122" s="195"/>
      <c r="MNT122" s="195"/>
      <c r="MNU122" s="195"/>
      <c r="MNV122" s="18"/>
      <c r="MNW122" s="19"/>
      <c r="MNX122" s="19"/>
      <c r="MNY122" s="19"/>
      <c r="MNZ122" s="19"/>
      <c r="MOA122" s="19"/>
      <c r="MOB122" s="19"/>
      <c r="MOC122" s="19"/>
      <c r="MOD122" s="197"/>
      <c r="MOE122" s="196"/>
      <c r="MOF122" s="196"/>
      <c r="MOG122" s="195"/>
      <c r="MOH122" s="196"/>
      <c r="MOI122" s="195"/>
      <c r="MOJ122" s="195"/>
      <c r="MOK122" s="195"/>
      <c r="MOL122" s="18"/>
      <c r="MOM122" s="19"/>
      <c r="MON122" s="19"/>
      <c r="MOO122" s="19"/>
      <c r="MOP122" s="19"/>
      <c r="MOQ122" s="19"/>
      <c r="MOR122" s="19"/>
      <c r="MOS122" s="19"/>
      <c r="MOT122" s="197"/>
      <c r="MOU122" s="196"/>
      <c r="MOV122" s="196"/>
      <c r="MOW122" s="195"/>
      <c r="MOX122" s="196"/>
      <c r="MOY122" s="195"/>
      <c r="MOZ122" s="195"/>
      <c r="MPA122" s="195"/>
      <c r="MPB122" s="18"/>
      <c r="MPC122" s="19"/>
      <c r="MPD122" s="19"/>
      <c r="MPE122" s="19"/>
      <c r="MPF122" s="19"/>
      <c r="MPG122" s="19"/>
      <c r="MPH122" s="19"/>
      <c r="MPI122" s="19"/>
      <c r="MPJ122" s="197"/>
      <c r="MPK122" s="196"/>
      <c r="MPL122" s="196"/>
      <c r="MPM122" s="195"/>
      <c r="MPN122" s="196"/>
      <c r="MPO122" s="195"/>
      <c r="MPP122" s="195"/>
      <c r="MPQ122" s="195"/>
      <c r="MPR122" s="18"/>
      <c r="MPS122" s="19"/>
      <c r="MPT122" s="19"/>
      <c r="MPU122" s="19"/>
      <c r="MPV122" s="19"/>
      <c r="MPW122" s="19"/>
      <c r="MPX122" s="19"/>
      <c r="MPY122" s="19"/>
      <c r="MPZ122" s="197"/>
      <c r="MQA122" s="196"/>
      <c r="MQB122" s="196"/>
      <c r="MQC122" s="195"/>
      <c r="MQD122" s="196"/>
      <c r="MQE122" s="195"/>
      <c r="MQF122" s="195"/>
      <c r="MQG122" s="195"/>
      <c r="MQH122" s="18"/>
      <c r="MQI122" s="19"/>
      <c r="MQJ122" s="19"/>
      <c r="MQK122" s="19"/>
      <c r="MQL122" s="19"/>
      <c r="MQM122" s="19"/>
      <c r="MQN122" s="19"/>
      <c r="MQO122" s="19"/>
      <c r="MQP122" s="197"/>
      <c r="MQQ122" s="196"/>
      <c r="MQR122" s="196"/>
      <c r="MQS122" s="195"/>
      <c r="MQT122" s="196"/>
      <c r="MQU122" s="195"/>
      <c r="MQV122" s="195"/>
      <c r="MQW122" s="195"/>
      <c r="MQX122" s="18"/>
      <c r="MQY122" s="19"/>
      <c r="MQZ122" s="19"/>
      <c r="MRA122" s="19"/>
      <c r="MRB122" s="19"/>
      <c r="MRC122" s="19"/>
      <c r="MRD122" s="19"/>
      <c r="MRE122" s="19"/>
      <c r="MRF122" s="197"/>
      <c r="MRG122" s="196"/>
      <c r="MRH122" s="196"/>
      <c r="MRI122" s="195"/>
      <c r="MRJ122" s="196"/>
      <c r="MRK122" s="195"/>
      <c r="MRL122" s="195"/>
      <c r="MRM122" s="195"/>
      <c r="MRN122" s="18"/>
      <c r="MRO122" s="19"/>
      <c r="MRP122" s="19"/>
      <c r="MRQ122" s="19"/>
      <c r="MRR122" s="19"/>
      <c r="MRS122" s="19"/>
      <c r="MRT122" s="19"/>
      <c r="MRU122" s="19"/>
      <c r="MRV122" s="197"/>
      <c r="MRW122" s="196"/>
      <c r="MRX122" s="196"/>
      <c r="MRY122" s="195"/>
      <c r="MRZ122" s="196"/>
      <c r="MSA122" s="195"/>
      <c r="MSB122" s="195"/>
      <c r="MSC122" s="195"/>
      <c r="MSD122" s="18"/>
      <c r="MSE122" s="19"/>
      <c r="MSF122" s="19"/>
      <c r="MSG122" s="19"/>
      <c r="MSH122" s="19"/>
      <c r="MSI122" s="19"/>
      <c r="MSJ122" s="19"/>
      <c r="MSK122" s="19"/>
      <c r="MSL122" s="197"/>
      <c r="MSM122" s="196"/>
      <c r="MSN122" s="196"/>
      <c r="MSO122" s="195"/>
      <c r="MSP122" s="196"/>
      <c r="MSQ122" s="195"/>
      <c r="MSR122" s="195"/>
      <c r="MSS122" s="195"/>
      <c r="MST122" s="18"/>
      <c r="MSU122" s="19"/>
      <c r="MSV122" s="19"/>
      <c r="MSW122" s="19"/>
      <c r="MSX122" s="19"/>
      <c r="MSY122" s="19"/>
      <c r="MSZ122" s="19"/>
      <c r="MTA122" s="19"/>
      <c r="MTB122" s="197"/>
      <c r="MTC122" s="196"/>
      <c r="MTD122" s="196"/>
      <c r="MTE122" s="195"/>
      <c r="MTF122" s="196"/>
      <c r="MTG122" s="195"/>
      <c r="MTH122" s="195"/>
      <c r="MTI122" s="195"/>
      <c r="MTJ122" s="18"/>
      <c r="MTK122" s="19"/>
      <c r="MTL122" s="19"/>
      <c r="MTM122" s="19"/>
      <c r="MTN122" s="19"/>
      <c r="MTO122" s="19"/>
      <c r="MTP122" s="19"/>
      <c r="MTQ122" s="19"/>
      <c r="MTR122" s="197"/>
      <c r="MTS122" s="196"/>
      <c r="MTT122" s="196"/>
      <c r="MTU122" s="195"/>
      <c r="MTV122" s="196"/>
      <c r="MTW122" s="195"/>
      <c r="MTX122" s="195"/>
      <c r="MTY122" s="195"/>
      <c r="MTZ122" s="18"/>
      <c r="MUA122" s="19"/>
      <c r="MUB122" s="19"/>
      <c r="MUC122" s="19"/>
      <c r="MUD122" s="19"/>
      <c r="MUE122" s="19"/>
      <c r="MUF122" s="19"/>
      <c r="MUG122" s="19"/>
      <c r="MUH122" s="197"/>
      <c r="MUI122" s="196"/>
      <c r="MUJ122" s="196"/>
      <c r="MUK122" s="195"/>
      <c r="MUL122" s="196"/>
      <c r="MUM122" s="195"/>
      <c r="MUN122" s="195"/>
      <c r="MUO122" s="195"/>
      <c r="MUP122" s="18"/>
      <c r="MUQ122" s="19"/>
      <c r="MUR122" s="19"/>
      <c r="MUS122" s="19"/>
      <c r="MUT122" s="19"/>
      <c r="MUU122" s="19"/>
      <c r="MUV122" s="19"/>
      <c r="MUW122" s="19"/>
      <c r="MUX122" s="197"/>
      <c r="MUY122" s="196"/>
      <c r="MUZ122" s="196"/>
      <c r="MVA122" s="195"/>
      <c r="MVB122" s="196"/>
      <c r="MVC122" s="195"/>
      <c r="MVD122" s="195"/>
      <c r="MVE122" s="195"/>
      <c r="MVF122" s="18"/>
      <c r="MVG122" s="19"/>
      <c r="MVH122" s="19"/>
      <c r="MVI122" s="19"/>
      <c r="MVJ122" s="19"/>
      <c r="MVK122" s="19"/>
      <c r="MVL122" s="19"/>
      <c r="MVM122" s="19"/>
      <c r="MVN122" s="197"/>
      <c r="MVO122" s="196"/>
      <c r="MVP122" s="196"/>
      <c r="MVQ122" s="195"/>
      <c r="MVR122" s="196"/>
      <c r="MVS122" s="195"/>
      <c r="MVT122" s="195"/>
      <c r="MVU122" s="195"/>
      <c r="MVV122" s="18"/>
      <c r="MVW122" s="19"/>
      <c r="MVX122" s="19"/>
      <c r="MVY122" s="19"/>
      <c r="MVZ122" s="19"/>
      <c r="MWA122" s="19"/>
      <c r="MWB122" s="19"/>
      <c r="MWC122" s="19"/>
      <c r="MWD122" s="197"/>
      <c r="MWE122" s="196"/>
      <c r="MWF122" s="196"/>
      <c r="MWG122" s="195"/>
      <c r="MWH122" s="196"/>
      <c r="MWI122" s="195"/>
      <c r="MWJ122" s="195"/>
      <c r="MWK122" s="195"/>
      <c r="MWL122" s="18"/>
      <c r="MWM122" s="19"/>
      <c r="MWN122" s="19"/>
      <c r="MWO122" s="19"/>
      <c r="MWP122" s="19"/>
      <c r="MWQ122" s="19"/>
      <c r="MWR122" s="19"/>
      <c r="MWS122" s="19"/>
      <c r="MWT122" s="197"/>
      <c r="MWU122" s="196"/>
      <c r="MWV122" s="196"/>
      <c r="MWW122" s="195"/>
      <c r="MWX122" s="196"/>
      <c r="MWY122" s="195"/>
      <c r="MWZ122" s="195"/>
      <c r="MXA122" s="195"/>
      <c r="MXB122" s="18"/>
      <c r="MXC122" s="19"/>
      <c r="MXD122" s="19"/>
      <c r="MXE122" s="19"/>
      <c r="MXF122" s="19"/>
      <c r="MXG122" s="19"/>
      <c r="MXH122" s="19"/>
      <c r="MXI122" s="19"/>
      <c r="MXJ122" s="197"/>
      <c r="MXK122" s="196"/>
      <c r="MXL122" s="196"/>
      <c r="MXM122" s="195"/>
      <c r="MXN122" s="196"/>
      <c r="MXO122" s="195"/>
      <c r="MXP122" s="195"/>
      <c r="MXQ122" s="195"/>
      <c r="MXR122" s="18"/>
      <c r="MXS122" s="19"/>
      <c r="MXT122" s="19"/>
      <c r="MXU122" s="19"/>
      <c r="MXV122" s="19"/>
      <c r="MXW122" s="19"/>
      <c r="MXX122" s="19"/>
      <c r="MXY122" s="19"/>
      <c r="MXZ122" s="197"/>
      <c r="MYA122" s="196"/>
      <c r="MYB122" s="196"/>
      <c r="MYC122" s="195"/>
      <c r="MYD122" s="196"/>
      <c r="MYE122" s="195"/>
      <c r="MYF122" s="195"/>
      <c r="MYG122" s="195"/>
      <c r="MYH122" s="18"/>
      <c r="MYI122" s="19"/>
      <c r="MYJ122" s="19"/>
      <c r="MYK122" s="19"/>
      <c r="MYL122" s="19"/>
      <c r="MYM122" s="19"/>
      <c r="MYN122" s="19"/>
      <c r="MYO122" s="19"/>
      <c r="MYP122" s="197"/>
      <c r="MYQ122" s="196"/>
      <c r="MYR122" s="196"/>
      <c r="MYS122" s="195"/>
      <c r="MYT122" s="196"/>
      <c r="MYU122" s="195"/>
      <c r="MYV122" s="195"/>
      <c r="MYW122" s="195"/>
      <c r="MYX122" s="18"/>
      <c r="MYY122" s="19"/>
      <c r="MYZ122" s="19"/>
      <c r="MZA122" s="19"/>
      <c r="MZB122" s="19"/>
      <c r="MZC122" s="19"/>
      <c r="MZD122" s="19"/>
      <c r="MZE122" s="19"/>
      <c r="MZF122" s="197"/>
      <c r="MZG122" s="196"/>
      <c r="MZH122" s="196"/>
      <c r="MZI122" s="195"/>
      <c r="MZJ122" s="196"/>
      <c r="MZK122" s="195"/>
      <c r="MZL122" s="195"/>
      <c r="MZM122" s="195"/>
      <c r="MZN122" s="18"/>
      <c r="MZO122" s="19"/>
      <c r="MZP122" s="19"/>
      <c r="MZQ122" s="19"/>
      <c r="MZR122" s="19"/>
      <c r="MZS122" s="19"/>
      <c r="MZT122" s="19"/>
      <c r="MZU122" s="19"/>
      <c r="MZV122" s="197"/>
      <c r="MZW122" s="196"/>
      <c r="MZX122" s="196"/>
      <c r="MZY122" s="195"/>
      <c r="MZZ122" s="196"/>
      <c r="NAA122" s="195"/>
      <c r="NAB122" s="195"/>
      <c r="NAC122" s="195"/>
      <c r="NAD122" s="18"/>
      <c r="NAE122" s="19"/>
      <c r="NAF122" s="19"/>
      <c r="NAG122" s="19"/>
      <c r="NAH122" s="19"/>
      <c r="NAI122" s="19"/>
      <c r="NAJ122" s="19"/>
      <c r="NAK122" s="19"/>
      <c r="NAL122" s="197"/>
      <c r="NAM122" s="196"/>
      <c r="NAN122" s="196"/>
      <c r="NAO122" s="195"/>
      <c r="NAP122" s="196"/>
      <c r="NAQ122" s="195"/>
      <c r="NAR122" s="195"/>
      <c r="NAS122" s="195"/>
      <c r="NAT122" s="18"/>
      <c r="NAU122" s="19"/>
      <c r="NAV122" s="19"/>
      <c r="NAW122" s="19"/>
      <c r="NAX122" s="19"/>
      <c r="NAY122" s="19"/>
      <c r="NAZ122" s="19"/>
      <c r="NBA122" s="19"/>
      <c r="NBB122" s="197"/>
      <c r="NBC122" s="196"/>
      <c r="NBD122" s="196"/>
      <c r="NBE122" s="195"/>
      <c r="NBF122" s="196"/>
      <c r="NBG122" s="195"/>
      <c r="NBH122" s="195"/>
      <c r="NBI122" s="195"/>
      <c r="NBJ122" s="18"/>
      <c r="NBK122" s="19"/>
      <c r="NBL122" s="19"/>
      <c r="NBM122" s="19"/>
      <c r="NBN122" s="19"/>
      <c r="NBO122" s="19"/>
      <c r="NBP122" s="19"/>
      <c r="NBQ122" s="19"/>
      <c r="NBR122" s="197"/>
      <c r="NBS122" s="196"/>
      <c r="NBT122" s="196"/>
      <c r="NBU122" s="195"/>
      <c r="NBV122" s="196"/>
      <c r="NBW122" s="195"/>
      <c r="NBX122" s="195"/>
      <c r="NBY122" s="195"/>
      <c r="NBZ122" s="18"/>
      <c r="NCA122" s="19"/>
      <c r="NCB122" s="19"/>
      <c r="NCC122" s="19"/>
      <c r="NCD122" s="19"/>
      <c r="NCE122" s="19"/>
      <c r="NCF122" s="19"/>
      <c r="NCG122" s="19"/>
      <c r="NCH122" s="197"/>
      <c r="NCI122" s="196"/>
      <c r="NCJ122" s="196"/>
      <c r="NCK122" s="195"/>
      <c r="NCL122" s="196"/>
      <c r="NCM122" s="195"/>
      <c r="NCN122" s="195"/>
      <c r="NCO122" s="195"/>
      <c r="NCP122" s="18"/>
      <c r="NCQ122" s="19"/>
      <c r="NCR122" s="19"/>
      <c r="NCS122" s="19"/>
      <c r="NCT122" s="19"/>
      <c r="NCU122" s="19"/>
      <c r="NCV122" s="19"/>
      <c r="NCW122" s="19"/>
      <c r="NCX122" s="197"/>
      <c r="NCY122" s="196"/>
      <c r="NCZ122" s="196"/>
      <c r="NDA122" s="195"/>
      <c r="NDB122" s="196"/>
      <c r="NDC122" s="195"/>
      <c r="NDD122" s="195"/>
      <c r="NDE122" s="195"/>
      <c r="NDF122" s="18"/>
      <c r="NDG122" s="19"/>
      <c r="NDH122" s="19"/>
      <c r="NDI122" s="19"/>
      <c r="NDJ122" s="19"/>
      <c r="NDK122" s="19"/>
      <c r="NDL122" s="19"/>
      <c r="NDM122" s="19"/>
      <c r="NDN122" s="197"/>
      <c r="NDO122" s="196"/>
      <c r="NDP122" s="196"/>
      <c r="NDQ122" s="195"/>
      <c r="NDR122" s="196"/>
      <c r="NDS122" s="195"/>
      <c r="NDT122" s="195"/>
      <c r="NDU122" s="195"/>
      <c r="NDV122" s="18"/>
      <c r="NDW122" s="19"/>
      <c r="NDX122" s="19"/>
      <c r="NDY122" s="19"/>
      <c r="NDZ122" s="19"/>
      <c r="NEA122" s="19"/>
      <c r="NEB122" s="19"/>
      <c r="NEC122" s="19"/>
      <c r="NED122" s="197"/>
      <c r="NEE122" s="196"/>
      <c r="NEF122" s="196"/>
      <c r="NEG122" s="195"/>
      <c r="NEH122" s="196"/>
      <c r="NEI122" s="195"/>
      <c r="NEJ122" s="195"/>
      <c r="NEK122" s="195"/>
      <c r="NEL122" s="18"/>
      <c r="NEM122" s="19"/>
      <c r="NEN122" s="19"/>
      <c r="NEO122" s="19"/>
      <c r="NEP122" s="19"/>
      <c r="NEQ122" s="19"/>
      <c r="NER122" s="19"/>
      <c r="NES122" s="19"/>
      <c r="NET122" s="197"/>
      <c r="NEU122" s="196"/>
      <c r="NEV122" s="196"/>
      <c r="NEW122" s="195"/>
      <c r="NEX122" s="196"/>
      <c r="NEY122" s="195"/>
      <c r="NEZ122" s="195"/>
      <c r="NFA122" s="195"/>
      <c r="NFB122" s="18"/>
      <c r="NFC122" s="19"/>
      <c r="NFD122" s="19"/>
      <c r="NFE122" s="19"/>
      <c r="NFF122" s="19"/>
      <c r="NFG122" s="19"/>
      <c r="NFH122" s="19"/>
      <c r="NFI122" s="19"/>
      <c r="NFJ122" s="197"/>
      <c r="NFK122" s="196"/>
      <c r="NFL122" s="196"/>
      <c r="NFM122" s="195"/>
      <c r="NFN122" s="196"/>
      <c r="NFO122" s="195"/>
      <c r="NFP122" s="195"/>
      <c r="NFQ122" s="195"/>
      <c r="NFR122" s="18"/>
      <c r="NFS122" s="19"/>
      <c r="NFT122" s="19"/>
      <c r="NFU122" s="19"/>
      <c r="NFV122" s="19"/>
      <c r="NFW122" s="19"/>
      <c r="NFX122" s="19"/>
      <c r="NFY122" s="19"/>
      <c r="NFZ122" s="197"/>
      <c r="NGA122" s="196"/>
      <c r="NGB122" s="196"/>
      <c r="NGC122" s="195"/>
      <c r="NGD122" s="196"/>
      <c r="NGE122" s="195"/>
      <c r="NGF122" s="195"/>
      <c r="NGG122" s="195"/>
      <c r="NGH122" s="18"/>
      <c r="NGI122" s="19"/>
      <c r="NGJ122" s="19"/>
      <c r="NGK122" s="19"/>
      <c r="NGL122" s="19"/>
      <c r="NGM122" s="19"/>
      <c r="NGN122" s="19"/>
      <c r="NGO122" s="19"/>
      <c r="NGP122" s="197"/>
      <c r="NGQ122" s="196"/>
      <c r="NGR122" s="196"/>
      <c r="NGS122" s="195"/>
      <c r="NGT122" s="196"/>
      <c r="NGU122" s="195"/>
      <c r="NGV122" s="195"/>
      <c r="NGW122" s="195"/>
      <c r="NGX122" s="18"/>
      <c r="NGY122" s="19"/>
      <c r="NGZ122" s="19"/>
      <c r="NHA122" s="19"/>
      <c r="NHB122" s="19"/>
      <c r="NHC122" s="19"/>
      <c r="NHD122" s="19"/>
      <c r="NHE122" s="19"/>
      <c r="NHF122" s="197"/>
      <c r="NHG122" s="196"/>
      <c r="NHH122" s="196"/>
      <c r="NHI122" s="195"/>
      <c r="NHJ122" s="196"/>
      <c r="NHK122" s="195"/>
      <c r="NHL122" s="195"/>
      <c r="NHM122" s="195"/>
      <c r="NHN122" s="18"/>
      <c r="NHO122" s="19"/>
      <c r="NHP122" s="19"/>
      <c r="NHQ122" s="19"/>
      <c r="NHR122" s="19"/>
      <c r="NHS122" s="19"/>
      <c r="NHT122" s="19"/>
      <c r="NHU122" s="19"/>
      <c r="NHV122" s="197"/>
      <c r="NHW122" s="196"/>
      <c r="NHX122" s="196"/>
      <c r="NHY122" s="195"/>
      <c r="NHZ122" s="196"/>
      <c r="NIA122" s="195"/>
      <c r="NIB122" s="195"/>
      <c r="NIC122" s="195"/>
      <c r="NID122" s="18"/>
      <c r="NIE122" s="19"/>
      <c r="NIF122" s="19"/>
      <c r="NIG122" s="19"/>
      <c r="NIH122" s="19"/>
      <c r="NII122" s="19"/>
      <c r="NIJ122" s="19"/>
      <c r="NIK122" s="19"/>
      <c r="NIL122" s="197"/>
      <c r="NIM122" s="196"/>
      <c r="NIN122" s="196"/>
      <c r="NIO122" s="195"/>
      <c r="NIP122" s="196"/>
      <c r="NIQ122" s="195"/>
      <c r="NIR122" s="195"/>
      <c r="NIS122" s="195"/>
      <c r="NIT122" s="18"/>
      <c r="NIU122" s="19"/>
      <c r="NIV122" s="19"/>
      <c r="NIW122" s="19"/>
      <c r="NIX122" s="19"/>
      <c r="NIY122" s="19"/>
      <c r="NIZ122" s="19"/>
      <c r="NJA122" s="19"/>
      <c r="NJB122" s="197"/>
      <c r="NJC122" s="196"/>
      <c r="NJD122" s="196"/>
      <c r="NJE122" s="195"/>
      <c r="NJF122" s="196"/>
      <c r="NJG122" s="195"/>
      <c r="NJH122" s="195"/>
      <c r="NJI122" s="195"/>
      <c r="NJJ122" s="18"/>
      <c r="NJK122" s="19"/>
      <c r="NJL122" s="19"/>
      <c r="NJM122" s="19"/>
      <c r="NJN122" s="19"/>
      <c r="NJO122" s="19"/>
      <c r="NJP122" s="19"/>
      <c r="NJQ122" s="19"/>
      <c r="NJR122" s="197"/>
      <c r="NJS122" s="196"/>
      <c r="NJT122" s="196"/>
      <c r="NJU122" s="195"/>
      <c r="NJV122" s="196"/>
      <c r="NJW122" s="195"/>
      <c r="NJX122" s="195"/>
      <c r="NJY122" s="195"/>
      <c r="NJZ122" s="18"/>
      <c r="NKA122" s="19"/>
      <c r="NKB122" s="19"/>
      <c r="NKC122" s="19"/>
      <c r="NKD122" s="19"/>
      <c r="NKE122" s="19"/>
      <c r="NKF122" s="19"/>
      <c r="NKG122" s="19"/>
      <c r="NKH122" s="197"/>
      <c r="NKI122" s="196"/>
      <c r="NKJ122" s="196"/>
      <c r="NKK122" s="195"/>
      <c r="NKL122" s="196"/>
      <c r="NKM122" s="195"/>
      <c r="NKN122" s="195"/>
      <c r="NKO122" s="195"/>
      <c r="NKP122" s="18"/>
      <c r="NKQ122" s="19"/>
      <c r="NKR122" s="19"/>
      <c r="NKS122" s="19"/>
      <c r="NKT122" s="19"/>
      <c r="NKU122" s="19"/>
      <c r="NKV122" s="19"/>
      <c r="NKW122" s="19"/>
      <c r="NKX122" s="197"/>
      <c r="NKY122" s="196"/>
      <c r="NKZ122" s="196"/>
      <c r="NLA122" s="195"/>
      <c r="NLB122" s="196"/>
      <c r="NLC122" s="195"/>
      <c r="NLD122" s="195"/>
      <c r="NLE122" s="195"/>
      <c r="NLF122" s="18"/>
      <c r="NLG122" s="19"/>
      <c r="NLH122" s="19"/>
      <c r="NLI122" s="19"/>
      <c r="NLJ122" s="19"/>
      <c r="NLK122" s="19"/>
      <c r="NLL122" s="19"/>
      <c r="NLM122" s="19"/>
      <c r="NLN122" s="197"/>
      <c r="NLO122" s="196"/>
      <c r="NLP122" s="196"/>
      <c r="NLQ122" s="195"/>
      <c r="NLR122" s="196"/>
      <c r="NLS122" s="195"/>
      <c r="NLT122" s="195"/>
      <c r="NLU122" s="195"/>
      <c r="NLV122" s="18"/>
      <c r="NLW122" s="19"/>
      <c r="NLX122" s="19"/>
      <c r="NLY122" s="19"/>
      <c r="NLZ122" s="19"/>
      <c r="NMA122" s="19"/>
      <c r="NMB122" s="19"/>
      <c r="NMC122" s="19"/>
      <c r="NMD122" s="197"/>
      <c r="NME122" s="196"/>
      <c r="NMF122" s="196"/>
      <c r="NMG122" s="195"/>
      <c r="NMH122" s="196"/>
      <c r="NMI122" s="195"/>
      <c r="NMJ122" s="195"/>
      <c r="NMK122" s="195"/>
      <c r="NML122" s="18"/>
      <c r="NMM122" s="19"/>
      <c r="NMN122" s="19"/>
      <c r="NMO122" s="19"/>
      <c r="NMP122" s="19"/>
      <c r="NMQ122" s="19"/>
      <c r="NMR122" s="19"/>
      <c r="NMS122" s="19"/>
      <c r="NMT122" s="197"/>
      <c r="NMU122" s="196"/>
      <c r="NMV122" s="196"/>
      <c r="NMW122" s="195"/>
      <c r="NMX122" s="196"/>
      <c r="NMY122" s="195"/>
      <c r="NMZ122" s="195"/>
      <c r="NNA122" s="195"/>
      <c r="NNB122" s="18"/>
      <c r="NNC122" s="19"/>
      <c r="NND122" s="19"/>
      <c r="NNE122" s="19"/>
      <c r="NNF122" s="19"/>
      <c r="NNG122" s="19"/>
      <c r="NNH122" s="19"/>
      <c r="NNI122" s="19"/>
      <c r="NNJ122" s="197"/>
      <c r="NNK122" s="196"/>
      <c r="NNL122" s="196"/>
      <c r="NNM122" s="195"/>
      <c r="NNN122" s="196"/>
      <c r="NNO122" s="195"/>
      <c r="NNP122" s="195"/>
      <c r="NNQ122" s="195"/>
      <c r="NNR122" s="18"/>
      <c r="NNS122" s="19"/>
      <c r="NNT122" s="19"/>
      <c r="NNU122" s="19"/>
      <c r="NNV122" s="19"/>
      <c r="NNW122" s="19"/>
      <c r="NNX122" s="19"/>
      <c r="NNY122" s="19"/>
      <c r="NNZ122" s="197"/>
      <c r="NOA122" s="196"/>
      <c r="NOB122" s="196"/>
      <c r="NOC122" s="195"/>
      <c r="NOD122" s="196"/>
      <c r="NOE122" s="195"/>
      <c r="NOF122" s="195"/>
      <c r="NOG122" s="195"/>
      <c r="NOH122" s="18"/>
      <c r="NOI122" s="19"/>
      <c r="NOJ122" s="19"/>
      <c r="NOK122" s="19"/>
      <c r="NOL122" s="19"/>
      <c r="NOM122" s="19"/>
      <c r="NON122" s="19"/>
      <c r="NOO122" s="19"/>
      <c r="NOP122" s="197"/>
      <c r="NOQ122" s="196"/>
      <c r="NOR122" s="196"/>
      <c r="NOS122" s="195"/>
      <c r="NOT122" s="196"/>
      <c r="NOU122" s="195"/>
      <c r="NOV122" s="195"/>
      <c r="NOW122" s="195"/>
      <c r="NOX122" s="18"/>
      <c r="NOY122" s="19"/>
      <c r="NOZ122" s="19"/>
      <c r="NPA122" s="19"/>
      <c r="NPB122" s="19"/>
      <c r="NPC122" s="19"/>
      <c r="NPD122" s="19"/>
      <c r="NPE122" s="19"/>
      <c r="NPF122" s="197"/>
      <c r="NPG122" s="196"/>
      <c r="NPH122" s="196"/>
      <c r="NPI122" s="195"/>
      <c r="NPJ122" s="196"/>
      <c r="NPK122" s="195"/>
      <c r="NPL122" s="195"/>
      <c r="NPM122" s="195"/>
      <c r="NPN122" s="18"/>
      <c r="NPO122" s="19"/>
      <c r="NPP122" s="19"/>
      <c r="NPQ122" s="19"/>
      <c r="NPR122" s="19"/>
      <c r="NPS122" s="19"/>
      <c r="NPT122" s="19"/>
      <c r="NPU122" s="19"/>
      <c r="NPV122" s="197"/>
      <c r="NPW122" s="196"/>
      <c r="NPX122" s="196"/>
      <c r="NPY122" s="195"/>
      <c r="NPZ122" s="196"/>
      <c r="NQA122" s="195"/>
      <c r="NQB122" s="195"/>
      <c r="NQC122" s="195"/>
      <c r="NQD122" s="18"/>
      <c r="NQE122" s="19"/>
      <c r="NQF122" s="19"/>
      <c r="NQG122" s="19"/>
      <c r="NQH122" s="19"/>
      <c r="NQI122" s="19"/>
      <c r="NQJ122" s="19"/>
      <c r="NQK122" s="19"/>
      <c r="NQL122" s="197"/>
      <c r="NQM122" s="196"/>
      <c r="NQN122" s="196"/>
      <c r="NQO122" s="195"/>
      <c r="NQP122" s="196"/>
      <c r="NQQ122" s="195"/>
      <c r="NQR122" s="195"/>
      <c r="NQS122" s="195"/>
      <c r="NQT122" s="18"/>
      <c r="NQU122" s="19"/>
      <c r="NQV122" s="19"/>
      <c r="NQW122" s="19"/>
      <c r="NQX122" s="19"/>
      <c r="NQY122" s="19"/>
      <c r="NQZ122" s="19"/>
      <c r="NRA122" s="19"/>
      <c r="NRB122" s="197"/>
      <c r="NRC122" s="196"/>
      <c r="NRD122" s="196"/>
      <c r="NRE122" s="195"/>
      <c r="NRF122" s="196"/>
      <c r="NRG122" s="195"/>
      <c r="NRH122" s="195"/>
      <c r="NRI122" s="195"/>
      <c r="NRJ122" s="18"/>
      <c r="NRK122" s="19"/>
      <c r="NRL122" s="19"/>
      <c r="NRM122" s="19"/>
      <c r="NRN122" s="19"/>
      <c r="NRO122" s="19"/>
      <c r="NRP122" s="19"/>
      <c r="NRQ122" s="19"/>
      <c r="NRR122" s="197"/>
      <c r="NRS122" s="196"/>
      <c r="NRT122" s="196"/>
      <c r="NRU122" s="195"/>
      <c r="NRV122" s="196"/>
      <c r="NRW122" s="195"/>
      <c r="NRX122" s="195"/>
      <c r="NRY122" s="195"/>
      <c r="NRZ122" s="18"/>
      <c r="NSA122" s="19"/>
      <c r="NSB122" s="19"/>
      <c r="NSC122" s="19"/>
      <c r="NSD122" s="19"/>
      <c r="NSE122" s="19"/>
      <c r="NSF122" s="19"/>
      <c r="NSG122" s="19"/>
      <c r="NSH122" s="197"/>
      <c r="NSI122" s="196"/>
      <c r="NSJ122" s="196"/>
      <c r="NSK122" s="195"/>
      <c r="NSL122" s="196"/>
      <c r="NSM122" s="195"/>
      <c r="NSN122" s="195"/>
      <c r="NSO122" s="195"/>
      <c r="NSP122" s="18"/>
      <c r="NSQ122" s="19"/>
      <c r="NSR122" s="19"/>
      <c r="NSS122" s="19"/>
      <c r="NST122" s="19"/>
      <c r="NSU122" s="19"/>
      <c r="NSV122" s="19"/>
      <c r="NSW122" s="19"/>
      <c r="NSX122" s="197"/>
      <c r="NSY122" s="196"/>
      <c r="NSZ122" s="196"/>
      <c r="NTA122" s="195"/>
      <c r="NTB122" s="196"/>
      <c r="NTC122" s="195"/>
      <c r="NTD122" s="195"/>
      <c r="NTE122" s="195"/>
      <c r="NTF122" s="18"/>
      <c r="NTG122" s="19"/>
      <c r="NTH122" s="19"/>
      <c r="NTI122" s="19"/>
      <c r="NTJ122" s="19"/>
      <c r="NTK122" s="19"/>
      <c r="NTL122" s="19"/>
      <c r="NTM122" s="19"/>
      <c r="NTN122" s="197"/>
      <c r="NTO122" s="196"/>
      <c r="NTP122" s="196"/>
      <c r="NTQ122" s="195"/>
      <c r="NTR122" s="196"/>
      <c r="NTS122" s="195"/>
      <c r="NTT122" s="195"/>
      <c r="NTU122" s="195"/>
      <c r="NTV122" s="18"/>
      <c r="NTW122" s="19"/>
      <c r="NTX122" s="19"/>
      <c r="NTY122" s="19"/>
      <c r="NTZ122" s="19"/>
      <c r="NUA122" s="19"/>
      <c r="NUB122" s="19"/>
      <c r="NUC122" s="19"/>
      <c r="NUD122" s="197"/>
      <c r="NUE122" s="196"/>
      <c r="NUF122" s="196"/>
      <c r="NUG122" s="195"/>
      <c r="NUH122" s="196"/>
      <c r="NUI122" s="195"/>
      <c r="NUJ122" s="195"/>
      <c r="NUK122" s="195"/>
      <c r="NUL122" s="18"/>
      <c r="NUM122" s="19"/>
      <c r="NUN122" s="19"/>
      <c r="NUO122" s="19"/>
      <c r="NUP122" s="19"/>
      <c r="NUQ122" s="19"/>
      <c r="NUR122" s="19"/>
      <c r="NUS122" s="19"/>
      <c r="NUT122" s="197"/>
      <c r="NUU122" s="196"/>
      <c r="NUV122" s="196"/>
      <c r="NUW122" s="195"/>
      <c r="NUX122" s="196"/>
      <c r="NUY122" s="195"/>
      <c r="NUZ122" s="195"/>
      <c r="NVA122" s="195"/>
      <c r="NVB122" s="18"/>
      <c r="NVC122" s="19"/>
      <c r="NVD122" s="19"/>
      <c r="NVE122" s="19"/>
      <c r="NVF122" s="19"/>
      <c r="NVG122" s="19"/>
      <c r="NVH122" s="19"/>
      <c r="NVI122" s="19"/>
      <c r="NVJ122" s="197"/>
      <c r="NVK122" s="196"/>
      <c r="NVL122" s="196"/>
      <c r="NVM122" s="195"/>
      <c r="NVN122" s="196"/>
      <c r="NVO122" s="195"/>
      <c r="NVP122" s="195"/>
      <c r="NVQ122" s="195"/>
      <c r="NVR122" s="18"/>
      <c r="NVS122" s="19"/>
      <c r="NVT122" s="19"/>
      <c r="NVU122" s="19"/>
      <c r="NVV122" s="19"/>
      <c r="NVW122" s="19"/>
      <c r="NVX122" s="19"/>
      <c r="NVY122" s="19"/>
      <c r="NVZ122" s="197"/>
      <c r="NWA122" s="196"/>
      <c r="NWB122" s="196"/>
      <c r="NWC122" s="195"/>
      <c r="NWD122" s="196"/>
      <c r="NWE122" s="195"/>
      <c r="NWF122" s="195"/>
      <c r="NWG122" s="195"/>
      <c r="NWH122" s="18"/>
      <c r="NWI122" s="19"/>
      <c r="NWJ122" s="19"/>
      <c r="NWK122" s="19"/>
      <c r="NWL122" s="19"/>
      <c r="NWM122" s="19"/>
      <c r="NWN122" s="19"/>
      <c r="NWO122" s="19"/>
      <c r="NWP122" s="197"/>
      <c r="NWQ122" s="196"/>
      <c r="NWR122" s="196"/>
      <c r="NWS122" s="195"/>
      <c r="NWT122" s="196"/>
      <c r="NWU122" s="195"/>
      <c r="NWV122" s="195"/>
      <c r="NWW122" s="195"/>
      <c r="NWX122" s="18"/>
      <c r="NWY122" s="19"/>
      <c r="NWZ122" s="19"/>
      <c r="NXA122" s="19"/>
      <c r="NXB122" s="19"/>
      <c r="NXC122" s="19"/>
      <c r="NXD122" s="19"/>
      <c r="NXE122" s="19"/>
      <c r="NXF122" s="197"/>
      <c r="NXG122" s="196"/>
      <c r="NXH122" s="196"/>
      <c r="NXI122" s="195"/>
      <c r="NXJ122" s="196"/>
      <c r="NXK122" s="195"/>
      <c r="NXL122" s="195"/>
      <c r="NXM122" s="195"/>
      <c r="NXN122" s="18"/>
      <c r="NXO122" s="19"/>
      <c r="NXP122" s="19"/>
      <c r="NXQ122" s="19"/>
      <c r="NXR122" s="19"/>
      <c r="NXS122" s="19"/>
      <c r="NXT122" s="19"/>
      <c r="NXU122" s="19"/>
      <c r="NXV122" s="197"/>
      <c r="NXW122" s="196"/>
      <c r="NXX122" s="196"/>
      <c r="NXY122" s="195"/>
      <c r="NXZ122" s="196"/>
      <c r="NYA122" s="195"/>
      <c r="NYB122" s="195"/>
      <c r="NYC122" s="195"/>
      <c r="NYD122" s="18"/>
      <c r="NYE122" s="19"/>
      <c r="NYF122" s="19"/>
      <c r="NYG122" s="19"/>
      <c r="NYH122" s="19"/>
      <c r="NYI122" s="19"/>
      <c r="NYJ122" s="19"/>
      <c r="NYK122" s="19"/>
      <c r="NYL122" s="197"/>
      <c r="NYM122" s="196"/>
      <c r="NYN122" s="196"/>
      <c r="NYO122" s="195"/>
      <c r="NYP122" s="196"/>
      <c r="NYQ122" s="195"/>
      <c r="NYR122" s="195"/>
      <c r="NYS122" s="195"/>
      <c r="NYT122" s="18"/>
      <c r="NYU122" s="19"/>
      <c r="NYV122" s="19"/>
      <c r="NYW122" s="19"/>
      <c r="NYX122" s="19"/>
      <c r="NYY122" s="19"/>
      <c r="NYZ122" s="19"/>
      <c r="NZA122" s="19"/>
      <c r="NZB122" s="197"/>
      <c r="NZC122" s="196"/>
      <c r="NZD122" s="196"/>
      <c r="NZE122" s="195"/>
      <c r="NZF122" s="196"/>
      <c r="NZG122" s="195"/>
      <c r="NZH122" s="195"/>
      <c r="NZI122" s="195"/>
      <c r="NZJ122" s="18"/>
      <c r="NZK122" s="19"/>
      <c r="NZL122" s="19"/>
      <c r="NZM122" s="19"/>
      <c r="NZN122" s="19"/>
      <c r="NZO122" s="19"/>
      <c r="NZP122" s="19"/>
      <c r="NZQ122" s="19"/>
      <c r="NZR122" s="197"/>
      <c r="NZS122" s="196"/>
      <c r="NZT122" s="196"/>
      <c r="NZU122" s="195"/>
      <c r="NZV122" s="196"/>
      <c r="NZW122" s="195"/>
      <c r="NZX122" s="195"/>
      <c r="NZY122" s="195"/>
      <c r="NZZ122" s="18"/>
      <c r="OAA122" s="19"/>
      <c r="OAB122" s="19"/>
      <c r="OAC122" s="19"/>
      <c r="OAD122" s="19"/>
      <c r="OAE122" s="19"/>
      <c r="OAF122" s="19"/>
      <c r="OAG122" s="19"/>
      <c r="OAH122" s="197"/>
      <c r="OAI122" s="196"/>
      <c r="OAJ122" s="196"/>
      <c r="OAK122" s="195"/>
      <c r="OAL122" s="196"/>
      <c r="OAM122" s="195"/>
      <c r="OAN122" s="195"/>
      <c r="OAO122" s="195"/>
      <c r="OAP122" s="18"/>
      <c r="OAQ122" s="19"/>
      <c r="OAR122" s="19"/>
      <c r="OAS122" s="19"/>
      <c r="OAT122" s="19"/>
      <c r="OAU122" s="19"/>
      <c r="OAV122" s="19"/>
      <c r="OAW122" s="19"/>
      <c r="OAX122" s="197"/>
      <c r="OAY122" s="196"/>
      <c r="OAZ122" s="196"/>
      <c r="OBA122" s="195"/>
      <c r="OBB122" s="196"/>
      <c r="OBC122" s="195"/>
      <c r="OBD122" s="195"/>
      <c r="OBE122" s="195"/>
      <c r="OBF122" s="18"/>
      <c r="OBG122" s="19"/>
      <c r="OBH122" s="19"/>
      <c r="OBI122" s="19"/>
      <c r="OBJ122" s="19"/>
      <c r="OBK122" s="19"/>
      <c r="OBL122" s="19"/>
      <c r="OBM122" s="19"/>
      <c r="OBN122" s="197"/>
      <c r="OBO122" s="196"/>
      <c r="OBP122" s="196"/>
      <c r="OBQ122" s="195"/>
      <c r="OBR122" s="196"/>
      <c r="OBS122" s="195"/>
      <c r="OBT122" s="195"/>
      <c r="OBU122" s="195"/>
      <c r="OBV122" s="18"/>
      <c r="OBW122" s="19"/>
      <c r="OBX122" s="19"/>
      <c r="OBY122" s="19"/>
      <c r="OBZ122" s="19"/>
      <c r="OCA122" s="19"/>
      <c r="OCB122" s="19"/>
      <c r="OCC122" s="19"/>
      <c r="OCD122" s="197"/>
      <c r="OCE122" s="196"/>
      <c r="OCF122" s="196"/>
      <c r="OCG122" s="195"/>
      <c r="OCH122" s="196"/>
      <c r="OCI122" s="195"/>
      <c r="OCJ122" s="195"/>
      <c r="OCK122" s="195"/>
      <c r="OCL122" s="18"/>
      <c r="OCM122" s="19"/>
      <c r="OCN122" s="19"/>
      <c r="OCO122" s="19"/>
      <c r="OCP122" s="19"/>
      <c r="OCQ122" s="19"/>
      <c r="OCR122" s="19"/>
      <c r="OCS122" s="19"/>
      <c r="OCT122" s="197"/>
      <c r="OCU122" s="196"/>
      <c r="OCV122" s="196"/>
      <c r="OCW122" s="195"/>
      <c r="OCX122" s="196"/>
      <c r="OCY122" s="195"/>
      <c r="OCZ122" s="195"/>
      <c r="ODA122" s="195"/>
      <c r="ODB122" s="18"/>
      <c r="ODC122" s="19"/>
      <c r="ODD122" s="19"/>
      <c r="ODE122" s="19"/>
      <c r="ODF122" s="19"/>
      <c r="ODG122" s="19"/>
      <c r="ODH122" s="19"/>
      <c r="ODI122" s="19"/>
      <c r="ODJ122" s="197"/>
      <c r="ODK122" s="196"/>
      <c r="ODL122" s="196"/>
      <c r="ODM122" s="195"/>
      <c r="ODN122" s="196"/>
      <c r="ODO122" s="195"/>
      <c r="ODP122" s="195"/>
      <c r="ODQ122" s="195"/>
      <c r="ODR122" s="18"/>
      <c r="ODS122" s="19"/>
      <c r="ODT122" s="19"/>
      <c r="ODU122" s="19"/>
      <c r="ODV122" s="19"/>
      <c r="ODW122" s="19"/>
      <c r="ODX122" s="19"/>
      <c r="ODY122" s="19"/>
      <c r="ODZ122" s="197"/>
      <c r="OEA122" s="196"/>
      <c r="OEB122" s="196"/>
      <c r="OEC122" s="195"/>
      <c r="OED122" s="196"/>
      <c r="OEE122" s="195"/>
      <c r="OEF122" s="195"/>
      <c r="OEG122" s="195"/>
      <c r="OEH122" s="18"/>
      <c r="OEI122" s="19"/>
      <c r="OEJ122" s="19"/>
      <c r="OEK122" s="19"/>
      <c r="OEL122" s="19"/>
      <c r="OEM122" s="19"/>
      <c r="OEN122" s="19"/>
      <c r="OEO122" s="19"/>
      <c r="OEP122" s="197"/>
      <c r="OEQ122" s="196"/>
      <c r="OER122" s="196"/>
      <c r="OES122" s="195"/>
      <c r="OET122" s="196"/>
      <c r="OEU122" s="195"/>
      <c r="OEV122" s="195"/>
      <c r="OEW122" s="195"/>
      <c r="OEX122" s="18"/>
      <c r="OEY122" s="19"/>
      <c r="OEZ122" s="19"/>
      <c r="OFA122" s="19"/>
      <c r="OFB122" s="19"/>
      <c r="OFC122" s="19"/>
      <c r="OFD122" s="19"/>
      <c r="OFE122" s="19"/>
      <c r="OFF122" s="197"/>
      <c r="OFG122" s="196"/>
      <c r="OFH122" s="196"/>
      <c r="OFI122" s="195"/>
      <c r="OFJ122" s="196"/>
      <c r="OFK122" s="195"/>
      <c r="OFL122" s="195"/>
      <c r="OFM122" s="195"/>
      <c r="OFN122" s="18"/>
      <c r="OFO122" s="19"/>
      <c r="OFP122" s="19"/>
      <c r="OFQ122" s="19"/>
      <c r="OFR122" s="19"/>
      <c r="OFS122" s="19"/>
      <c r="OFT122" s="19"/>
      <c r="OFU122" s="19"/>
      <c r="OFV122" s="197"/>
      <c r="OFW122" s="196"/>
      <c r="OFX122" s="196"/>
      <c r="OFY122" s="195"/>
      <c r="OFZ122" s="196"/>
      <c r="OGA122" s="195"/>
      <c r="OGB122" s="195"/>
      <c r="OGC122" s="195"/>
      <c r="OGD122" s="18"/>
      <c r="OGE122" s="19"/>
      <c r="OGF122" s="19"/>
      <c r="OGG122" s="19"/>
      <c r="OGH122" s="19"/>
      <c r="OGI122" s="19"/>
      <c r="OGJ122" s="19"/>
      <c r="OGK122" s="19"/>
      <c r="OGL122" s="197"/>
      <c r="OGM122" s="196"/>
      <c r="OGN122" s="196"/>
      <c r="OGO122" s="195"/>
      <c r="OGP122" s="196"/>
      <c r="OGQ122" s="195"/>
      <c r="OGR122" s="195"/>
      <c r="OGS122" s="195"/>
      <c r="OGT122" s="18"/>
      <c r="OGU122" s="19"/>
      <c r="OGV122" s="19"/>
      <c r="OGW122" s="19"/>
      <c r="OGX122" s="19"/>
      <c r="OGY122" s="19"/>
      <c r="OGZ122" s="19"/>
      <c r="OHA122" s="19"/>
      <c r="OHB122" s="197"/>
      <c r="OHC122" s="196"/>
      <c r="OHD122" s="196"/>
      <c r="OHE122" s="195"/>
      <c r="OHF122" s="196"/>
      <c r="OHG122" s="195"/>
      <c r="OHH122" s="195"/>
      <c r="OHI122" s="195"/>
      <c r="OHJ122" s="18"/>
      <c r="OHK122" s="19"/>
      <c r="OHL122" s="19"/>
      <c r="OHM122" s="19"/>
      <c r="OHN122" s="19"/>
      <c r="OHO122" s="19"/>
      <c r="OHP122" s="19"/>
      <c r="OHQ122" s="19"/>
      <c r="OHR122" s="197"/>
      <c r="OHS122" s="196"/>
      <c r="OHT122" s="196"/>
      <c r="OHU122" s="195"/>
      <c r="OHV122" s="196"/>
      <c r="OHW122" s="195"/>
      <c r="OHX122" s="195"/>
      <c r="OHY122" s="195"/>
      <c r="OHZ122" s="18"/>
      <c r="OIA122" s="19"/>
      <c r="OIB122" s="19"/>
      <c r="OIC122" s="19"/>
      <c r="OID122" s="19"/>
      <c r="OIE122" s="19"/>
      <c r="OIF122" s="19"/>
      <c r="OIG122" s="19"/>
      <c r="OIH122" s="197"/>
      <c r="OII122" s="196"/>
      <c r="OIJ122" s="196"/>
      <c r="OIK122" s="195"/>
      <c r="OIL122" s="196"/>
      <c r="OIM122" s="195"/>
      <c r="OIN122" s="195"/>
      <c r="OIO122" s="195"/>
      <c r="OIP122" s="18"/>
      <c r="OIQ122" s="19"/>
      <c r="OIR122" s="19"/>
      <c r="OIS122" s="19"/>
      <c r="OIT122" s="19"/>
      <c r="OIU122" s="19"/>
      <c r="OIV122" s="19"/>
      <c r="OIW122" s="19"/>
      <c r="OIX122" s="197"/>
      <c r="OIY122" s="196"/>
      <c r="OIZ122" s="196"/>
      <c r="OJA122" s="195"/>
      <c r="OJB122" s="196"/>
      <c r="OJC122" s="195"/>
      <c r="OJD122" s="195"/>
      <c r="OJE122" s="195"/>
      <c r="OJF122" s="18"/>
      <c r="OJG122" s="19"/>
      <c r="OJH122" s="19"/>
      <c r="OJI122" s="19"/>
      <c r="OJJ122" s="19"/>
      <c r="OJK122" s="19"/>
      <c r="OJL122" s="19"/>
      <c r="OJM122" s="19"/>
      <c r="OJN122" s="197"/>
      <c r="OJO122" s="196"/>
      <c r="OJP122" s="196"/>
      <c r="OJQ122" s="195"/>
      <c r="OJR122" s="196"/>
      <c r="OJS122" s="195"/>
      <c r="OJT122" s="195"/>
      <c r="OJU122" s="195"/>
      <c r="OJV122" s="18"/>
      <c r="OJW122" s="19"/>
      <c r="OJX122" s="19"/>
      <c r="OJY122" s="19"/>
      <c r="OJZ122" s="19"/>
      <c r="OKA122" s="19"/>
      <c r="OKB122" s="19"/>
      <c r="OKC122" s="19"/>
      <c r="OKD122" s="197"/>
      <c r="OKE122" s="196"/>
      <c r="OKF122" s="196"/>
      <c r="OKG122" s="195"/>
      <c r="OKH122" s="196"/>
      <c r="OKI122" s="195"/>
      <c r="OKJ122" s="195"/>
      <c r="OKK122" s="195"/>
      <c r="OKL122" s="18"/>
      <c r="OKM122" s="19"/>
      <c r="OKN122" s="19"/>
      <c r="OKO122" s="19"/>
      <c r="OKP122" s="19"/>
      <c r="OKQ122" s="19"/>
      <c r="OKR122" s="19"/>
      <c r="OKS122" s="19"/>
      <c r="OKT122" s="197"/>
      <c r="OKU122" s="196"/>
      <c r="OKV122" s="196"/>
      <c r="OKW122" s="195"/>
      <c r="OKX122" s="196"/>
      <c r="OKY122" s="195"/>
      <c r="OKZ122" s="195"/>
      <c r="OLA122" s="195"/>
      <c r="OLB122" s="18"/>
      <c r="OLC122" s="19"/>
      <c r="OLD122" s="19"/>
      <c r="OLE122" s="19"/>
      <c r="OLF122" s="19"/>
      <c r="OLG122" s="19"/>
      <c r="OLH122" s="19"/>
      <c r="OLI122" s="19"/>
      <c r="OLJ122" s="197"/>
      <c r="OLK122" s="196"/>
      <c r="OLL122" s="196"/>
      <c r="OLM122" s="195"/>
      <c r="OLN122" s="196"/>
      <c r="OLO122" s="195"/>
      <c r="OLP122" s="195"/>
      <c r="OLQ122" s="195"/>
      <c r="OLR122" s="18"/>
      <c r="OLS122" s="19"/>
      <c r="OLT122" s="19"/>
      <c r="OLU122" s="19"/>
      <c r="OLV122" s="19"/>
      <c r="OLW122" s="19"/>
      <c r="OLX122" s="19"/>
      <c r="OLY122" s="19"/>
      <c r="OLZ122" s="197"/>
      <c r="OMA122" s="196"/>
      <c r="OMB122" s="196"/>
      <c r="OMC122" s="195"/>
      <c r="OMD122" s="196"/>
      <c r="OME122" s="195"/>
      <c r="OMF122" s="195"/>
      <c r="OMG122" s="195"/>
      <c r="OMH122" s="18"/>
      <c r="OMI122" s="19"/>
      <c r="OMJ122" s="19"/>
      <c r="OMK122" s="19"/>
      <c r="OML122" s="19"/>
      <c r="OMM122" s="19"/>
      <c r="OMN122" s="19"/>
      <c r="OMO122" s="19"/>
      <c r="OMP122" s="197"/>
      <c r="OMQ122" s="196"/>
      <c r="OMR122" s="196"/>
      <c r="OMS122" s="195"/>
      <c r="OMT122" s="196"/>
      <c r="OMU122" s="195"/>
      <c r="OMV122" s="195"/>
      <c r="OMW122" s="195"/>
      <c r="OMX122" s="18"/>
      <c r="OMY122" s="19"/>
      <c r="OMZ122" s="19"/>
      <c r="ONA122" s="19"/>
      <c r="ONB122" s="19"/>
      <c r="ONC122" s="19"/>
      <c r="OND122" s="19"/>
      <c r="ONE122" s="19"/>
      <c r="ONF122" s="197"/>
      <c r="ONG122" s="196"/>
      <c r="ONH122" s="196"/>
      <c r="ONI122" s="195"/>
      <c r="ONJ122" s="196"/>
      <c r="ONK122" s="195"/>
      <c r="ONL122" s="195"/>
      <c r="ONM122" s="195"/>
      <c r="ONN122" s="18"/>
      <c r="ONO122" s="19"/>
      <c r="ONP122" s="19"/>
      <c r="ONQ122" s="19"/>
      <c r="ONR122" s="19"/>
      <c r="ONS122" s="19"/>
      <c r="ONT122" s="19"/>
      <c r="ONU122" s="19"/>
      <c r="ONV122" s="197"/>
      <c r="ONW122" s="196"/>
      <c r="ONX122" s="196"/>
      <c r="ONY122" s="195"/>
      <c r="ONZ122" s="196"/>
      <c r="OOA122" s="195"/>
      <c r="OOB122" s="195"/>
      <c r="OOC122" s="195"/>
      <c r="OOD122" s="18"/>
      <c r="OOE122" s="19"/>
      <c r="OOF122" s="19"/>
      <c r="OOG122" s="19"/>
      <c r="OOH122" s="19"/>
      <c r="OOI122" s="19"/>
      <c r="OOJ122" s="19"/>
      <c r="OOK122" s="19"/>
      <c r="OOL122" s="197"/>
      <c r="OOM122" s="196"/>
      <c r="OON122" s="196"/>
      <c r="OOO122" s="195"/>
      <c r="OOP122" s="196"/>
      <c r="OOQ122" s="195"/>
      <c r="OOR122" s="195"/>
      <c r="OOS122" s="195"/>
      <c r="OOT122" s="18"/>
      <c r="OOU122" s="19"/>
      <c r="OOV122" s="19"/>
      <c r="OOW122" s="19"/>
      <c r="OOX122" s="19"/>
      <c r="OOY122" s="19"/>
      <c r="OOZ122" s="19"/>
      <c r="OPA122" s="19"/>
      <c r="OPB122" s="197"/>
      <c r="OPC122" s="196"/>
      <c r="OPD122" s="196"/>
      <c r="OPE122" s="195"/>
      <c r="OPF122" s="196"/>
      <c r="OPG122" s="195"/>
      <c r="OPH122" s="195"/>
      <c r="OPI122" s="195"/>
      <c r="OPJ122" s="18"/>
      <c r="OPK122" s="19"/>
      <c r="OPL122" s="19"/>
      <c r="OPM122" s="19"/>
      <c r="OPN122" s="19"/>
      <c r="OPO122" s="19"/>
      <c r="OPP122" s="19"/>
      <c r="OPQ122" s="19"/>
      <c r="OPR122" s="197"/>
      <c r="OPS122" s="196"/>
      <c r="OPT122" s="196"/>
      <c r="OPU122" s="195"/>
      <c r="OPV122" s="196"/>
      <c r="OPW122" s="195"/>
      <c r="OPX122" s="195"/>
      <c r="OPY122" s="195"/>
      <c r="OPZ122" s="18"/>
      <c r="OQA122" s="19"/>
      <c r="OQB122" s="19"/>
      <c r="OQC122" s="19"/>
      <c r="OQD122" s="19"/>
      <c r="OQE122" s="19"/>
      <c r="OQF122" s="19"/>
      <c r="OQG122" s="19"/>
      <c r="OQH122" s="197"/>
      <c r="OQI122" s="196"/>
      <c r="OQJ122" s="196"/>
      <c r="OQK122" s="195"/>
      <c r="OQL122" s="196"/>
      <c r="OQM122" s="195"/>
      <c r="OQN122" s="195"/>
      <c r="OQO122" s="195"/>
      <c r="OQP122" s="18"/>
      <c r="OQQ122" s="19"/>
      <c r="OQR122" s="19"/>
      <c r="OQS122" s="19"/>
      <c r="OQT122" s="19"/>
      <c r="OQU122" s="19"/>
      <c r="OQV122" s="19"/>
      <c r="OQW122" s="19"/>
      <c r="OQX122" s="197"/>
      <c r="OQY122" s="196"/>
      <c r="OQZ122" s="196"/>
      <c r="ORA122" s="195"/>
      <c r="ORB122" s="196"/>
      <c r="ORC122" s="195"/>
      <c r="ORD122" s="195"/>
      <c r="ORE122" s="195"/>
      <c r="ORF122" s="18"/>
      <c r="ORG122" s="19"/>
      <c r="ORH122" s="19"/>
      <c r="ORI122" s="19"/>
      <c r="ORJ122" s="19"/>
      <c r="ORK122" s="19"/>
      <c r="ORL122" s="19"/>
      <c r="ORM122" s="19"/>
      <c r="ORN122" s="197"/>
      <c r="ORO122" s="196"/>
      <c r="ORP122" s="196"/>
      <c r="ORQ122" s="195"/>
      <c r="ORR122" s="196"/>
      <c r="ORS122" s="195"/>
      <c r="ORT122" s="195"/>
      <c r="ORU122" s="195"/>
      <c r="ORV122" s="18"/>
      <c r="ORW122" s="19"/>
      <c r="ORX122" s="19"/>
      <c r="ORY122" s="19"/>
      <c r="ORZ122" s="19"/>
      <c r="OSA122" s="19"/>
      <c r="OSB122" s="19"/>
      <c r="OSC122" s="19"/>
      <c r="OSD122" s="197"/>
      <c r="OSE122" s="196"/>
      <c r="OSF122" s="196"/>
      <c r="OSG122" s="195"/>
      <c r="OSH122" s="196"/>
      <c r="OSI122" s="195"/>
      <c r="OSJ122" s="195"/>
      <c r="OSK122" s="195"/>
      <c r="OSL122" s="18"/>
      <c r="OSM122" s="19"/>
      <c r="OSN122" s="19"/>
      <c r="OSO122" s="19"/>
      <c r="OSP122" s="19"/>
      <c r="OSQ122" s="19"/>
      <c r="OSR122" s="19"/>
      <c r="OSS122" s="19"/>
      <c r="OST122" s="197"/>
      <c r="OSU122" s="196"/>
      <c r="OSV122" s="196"/>
      <c r="OSW122" s="195"/>
      <c r="OSX122" s="196"/>
      <c r="OSY122" s="195"/>
      <c r="OSZ122" s="195"/>
      <c r="OTA122" s="195"/>
      <c r="OTB122" s="18"/>
      <c r="OTC122" s="19"/>
      <c r="OTD122" s="19"/>
      <c r="OTE122" s="19"/>
      <c r="OTF122" s="19"/>
      <c r="OTG122" s="19"/>
      <c r="OTH122" s="19"/>
      <c r="OTI122" s="19"/>
      <c r="OTJ122" s="197"/>
      <c r="OTK122" s="196"/>
      <c r="OTL122" s="196"/>
      <c r="OTM122" s="195"/>
      <c r="OTN122" s="196"/>
      <c r="OTO122" s="195"/>
      <c r="OTP122" s="195"/>
      <c r="OTQ122" s="195"/>
      <c r="OTR122" s="18"/>
      <c r="OTS122" s="19"/>
      <c r="OTT122" s="19"/>
      <c r="OTU122" s="19"/>
      <c r="OTV122" s="19"/>
      <c r="OTW122" s="19"/>
      <c r="OTX122" s="19"/>
      <c r="OTY122" s="19"/>
      <c r="OTZ122" s="197"/>
      <c r="OUA122" s="196"/>
      <c r="OUB122" s="196"/>
      <c r="OUC122" s="195"/>
      <c r="OUD122" s="196"/>
      <c r="OUE122" s="195"/>
      <c r="OUF122" s="195"/>
      <c r="OUG122" s="195"/>
      <c r="OUH122" s="18"/>
      <c r="OUI122" s="19"/>
      <c r="OUJ122" s="19"/>
      <c r="OUK122" s="19"/>
      <c r="OUL122" s="19"/>
      <c r="OUM122" s="19"/>
      <c r="OUN122" s="19"/>
      <c r="OUO122" s="19"/>
      <c r="OUP122" s="197"/>
      <c r="OUQ122" s="196"/>
      <c r="OUR122" s="196"/>
      <c r="OUS122" s="195"/>
      <c r="OUT122" s="196"/>
      <c r="OUU122" s="195"/>
      <c r="OUV122" s="195"/>
      <c r="OUW122" s="195"/>
      <c r="OUX122" s="18"/>
      <c r="OUY122" s="19"/>
      <c r="OUZ122" s="19"/>
      <c r="OVA122" s="19"/>
      <c r="OVB122" s="19"/>
      <c r="OVC122" s="19"/>
      <c r="OVD122" s="19"/>
      <c r="OVE122" s="19"/>
      <c r="OVF122" s="197"/>
      <c r="OVG122" s="196"/>
      <c r="OVH122" s="196"/>
      <c r="OVI122" s="195"/>
      <c r="OVJ122" s="196"/>
      <c r="OVK122" s="195"/>
      <c r="OVL122" s="195"/>
      <c r="OVM122" s="195"/>
      <c r="OVN122" s="18"/>
      <c r="OVO122" s="19"/>
      <c r="OVP122" s="19"/>
      <c r="OVQ122" s="19"/>
      <c r="OVR122" s="19"/>
      <c r="OVS122" s="19"/>
      <c r="OVT122" s="19"/>
      <c r="OVU122" s="19"/>
      <c r="OVV122" s="197"/>
      <c r="OVW122" s="196"/>
      <c r="OVX122" s="196"/>
      <c r="OVY122" s="195"/>
      <c r="OVZ122" s="196"/>
      <c r="OWA122" s="195"/>
      <c r="OWB122" s="195"/>
      <c r="OWC122" s="195"/>
      <c r="OWD122" s="18"/>
      <c r="OWE122" s="19"/>
      <c r="OWF122" s="19"/>
      <c r="OWG122" s="19"/>
      <c r="OWH122" s="19"/>
      <c r="OWI122" s="19"/>
      <c r="OWJ122" s="19"/>
      <c r="OWK122" s="19"/>
      <c r="OWL122" s="197"/>
      <c r="OWM122" s="196"/>
      <c r="OWN122" s="196"/>
      <c r="OWO122" s="195"/>
      <c r="OWP122" s="196"/>
      <c r="OWQ122" s="195"/>
      <c r="OWR122" s="195"/>
      <c r="OWS122" s="195"/>
      <c r="OWT122" s="18"/>
      <c r="OWU122" s="19"/>
      <c r="OWV122" s="19"/>
      <c r="OWW122" s="19"/>
      <c r="OWX122" s="19"/>
      <c r="OWY122" s="19"/>
      <c r="OWZ122" s="19"/>
      <c r="OXA122" s="19"/>
      <c r="OXB122" s="197"/>
      <c r="OXC122" s="196"/>
      <c r="OXD122" s="196"/>
      <c r="OXE122" s="195"/>
      <c r="OXF122" s="196"/>
      <c r="OXG122" s="195"/>
      <c r="OXH122" s="195"/>
      <c r="OXI122" s="195"/>
      <c r="OXJ122" s="18"/>
      <c r="OXK122" s="19"/>
      <c r="OXL122" s="19"/>
      <c r="OXM122" s="19"/>
      <c r="OXN122" s="19"/>
      <c r="OXO122" s="19"/>
      <c r="OXP122" s="19"/>
      <c r="OXQ122" s="19"/>
      <c r="OXR122" s="197"/>
      <c r="OXS122" s="196"/>
      <c r="OXT122" s="196"/>
      <c r="OXU122" s="195"/>
      <c r="OXV122" s="196"/>
      <c r="OXW122" s="195"/>
      <c r="OXX122" s="195"/>
      <c r="OXY122" s="195"/>
      <c r="OXZ122" s="18"/>
      <c r="OYA122" s="19"/>
      <c r="OYB122" s="19"/>
      <c r="OYC122" s="19"/>
      <c r="OYD122" s="19"/>
      <c r="OYE122" s="19"/>
      <c r="OYF122" s="19"/>
      <c r="OYG122" s="19"/>
      <c r="OYH122" s="197"/>
      <c r="OYI122" s="196"/>
      <c r="OYJ122" s="196"/>
      <c r="OYK122" s="195"/>
      <c r="OYL122" s="196"/>
      <c r="OYM122" s="195"/>
      <c r="OYN122" s="195"/>
      <c r="OYO122" s="195"/>
      <c r="OYP122" s="18"/>
      <c r="OYQ122" s="19"/>
      <c r="OYR122" s="19"/>
      <c r="OYS122" s="19"/>
      <c r="OYT122" s="19"/>
      <c r="OYU122" s="19"/>
      <c r="OYV122" s="19"/>
      <c r="OYW122" s="19"/>
      <c r="OYX122" s="197"/>
      <c r="OYY122" s="196"/>
      <c r="OYZ122" s="196"/>
      <c r="OZA122" s="195"/>
      <c r="OZB122" s="196"/>
      <c r="OZC122" s="195"/>
      <c r="OZD122" s="195"/>
      <c r="OZE122" s="195"/>
      <c r="OZF122" s="18"/>
      <c r="OZG122" s="19"/>
      <c r="OZH122" s="19"/>
      <c r="OZI122" s="19"/>
      <c r="OZJ122" s="19"/>
      <c r="OZK122" s="19"/>
      <c r="OZL122" s="19"/>
      <c r="OZM122" s="19"/>
      <c r="OZN122" s="197"/>
      <c r="OZO122" s="196"/>
      <c r="OZP122" s="196"/>
      <c r="OZQ122" s="195"/>
      <c r="OZR122" s="196"/>
      <c r="OZS122" s="195"/>
      <c r="OZT122" s="195"/>
      <c r="OZU122" s="195"/>
      <c r="OZV122" s="18"/>
      <c r="OZW122" s="19"/>
      <c r="OZX122" s="19"/>
      <c r="OZY122" s="19"/>
      <c r="OZZ122" s="19"/>
      <c r="PAA122" s="19"/>
      <c r="PAB122" s="19"/>
      <c r="PAC122" s="19"/>
      <c r="PAD122" s="197"/>
      <c r="PAE122" s="196"/>
      <c r="PAF122" s="196"/>
      <c r="PAG122" s="195"/>
      <c r="PAH122" s="196"/>
      <c r="PAI122" s="195"/>
      <c r="PAJ122" s="195"/>
      <c r="PAK122" s="195"/>
      <c r="PAL122" s="18"/>
      <c r="PAM122" s="19"/>
      <c r="PAN122" s="19"/>
      <c r="PAO122" s="19"/>
      <c r="PAP122" s="19"/>
      <c r="PAQ122" s="19"/>
      <c r="PAR122" s="19"/>
      <c r="PAS122" s="19"/>
      <c r="PAT122" s="197"/>
      <c r="PAU122" s="196"/>
      <c r="PAV122" s="196"/>
      <c r="PAW122" s="195"/>
      <c r="PAX122" s="196"/>
      <c r="PAY122" s="195"/>
      <c r="PAZ122" s="195"/>
      <c r="PBA122" s="195"/>
      <c r="PBB122" s="18"/>
      <c r="PBC122" s="19"/>
      <c r="PBD122" s="19"/>
      <c r="PBE122" s="19"/>
      <c r="PBF122" s="19"/>
      <c r="PBG122" s="19"/>
      <c r="PBH122" s="19"/>
      <c r="PBI122" s="19"/>
      <c r="PBJ122" s="197"/>
      <c r="PBK122" s="196"/>
      <c r="PBL122" s="196"/>
      <c r="PBM122" s="195"/>
      <c r="PBN122" s="196"/>
      <c r="PBO122" s="195"/>
      <c r="PBP122" s="195"/>
      <c r="PBQ122" s="195"/>
      <c r="PBR122" s="18"/>
      <c r="PBS122" s="19"/>
      <c r="PBT122" s="19"/>
      <c r="PBU122" s="19"/>
      <c r="PBV122" s="19"/>
      <c r="PBW122" s="19"/>
      <c r="PBX122" s="19"/>
      <c r="PBY122" s="19"/>
      <c r="PBZ122" s="197"/>
      <c r="PCA122" s="196"/>
      <c r="PCB122" s="196"/>
      <c r="PCC122" s="195"/>
      <c r="PCD122" s="196"/>
      <c r="PCE122" s="195"/>
      <c r="PCF122" s="195"/>
      <c r="PCG122" s="195"/>
      <c r="PCH122" s="18"/>
      <c r="PCI122" s="19"/>
      <c r="PCJ122" s="19"/>
      <c r="PCK122" s="19"/>
      <c r="PCL122" s="19"/>
      <c r="PCM122" s="19"/>
      <c r="PCN122" s="19"/>
      <c r="PCO122" s="19"/>
      <c r="PCP122" s="197"/>
      <c r="PCQ122" s="196"/>
      <c r="PCR122" s="196"/>
      <c r="PCS122" s="195"/>
      <c r="PCT122" s="196"/>
      <c r="PCU122" s="195"/>
      <c r="PCV122" s="195"/>
      <c r="PCW122" s="195"/>
      <c r="PCX122" s="18"/>
      <c r="PCY122" s="19"/>
      <c r="PCZ122" s="19"/>
      <c r="PDA122" s="19"/>
      <c r="PDB122" s="19"/>
      <c r="PDC122" s="19"/>
      <c r="PDD122" s="19"/>
      <c r="PDE122" s="19"/>
      <c r="PDF122" s="197"/>
      <c r="PDG122" s="196"/>
      <c r="PDH122" s="196"/>
      <c r="PDI122" s="195"/>
      <c r="PDJ122" s="196"/>
      <c r="PDK122" s="195"/>
      <c r="PDL122" s="195"/>
      <c r="PDM122" s="195"/>
      <c r="PDN122" s="18"/>
      <c r="PDO122" s="19"/>
      <c r="PDP122" s="19"/>
      <c r="PDQ122" s="19"/>
      <c r="PDR122" s="19"/>
      <c r="PDS122" s="19"/>
      <c r="PDT122" s="19"/>
      <c r="PDU122" s="19"/>
      <c r="PDV122" s="197"/>
      <c r="PDW122" s="196"/>
      <c r="PDX122" s="196"/>
      <c r="PDY122" s="195"/>
      <c r="PDZ122" s="196"/>
      <c r="PEA122" s="195"/>
      <c r="PEB122" s="195"/>
      <c r="PEC122" s="195"/>
      <c r="PED122" s="18"/>
      <c r="PEE122" s="19"/>
      <c r="PEF122" s="19"/>
      <c r="PEG122" s="19"/>
      <c r="PEH122" s="19"/>
      <c r="PEI122" s="19"/>
      <c r="PEJ122" s="19"/>
      <c r="PEK122" s="19"/>
      <c r="PEL122" s="197"/>
      <c r="PEM122" s="196"/>
      <c r="PEN122" s="196"/>
      <c r="PEO122" s="195"/>
      <c r="PEP122" s="196"/>
      <c r="PEQ122" s="195"/>
      <c r="PER122" s="195"/>
      <c r="PES122" s="195"/>
      <c r="PET122" s="18"/>
      <c r="PEU122" s="19"/>
      <c r="PEV122" s="19"/>
      <c r="PEW122" s="19"/>
      <c r="PEX122" s="19"/>
      <c r="PEY122" s="19"/>
      <c r="PEZ122" s="19"/>
      <c r="PFA122" s="19"/>
      <c r="PFB122" s="197"/>
      <c r="PFC122" s="196"/>
      <c r="PFD122" s="196"/>
      <c r="PFE122" s="195"/>
      <c r="PFF122" s="196"/>
      <c r="PFG122" s="195"/>
      <c r="PFH122" s="195"/>
      <c r="PFI122" s="195"/>
      <c r="PFJ122" s="18"/>
      <c r="PFK122" s="19"/>
      <c r="PFL122" s="19"/>
      <c r="PFM122" s="19"/>
      <c r="PFN122" s="19"/>
      <c r="PFO122" s="19"/>
      <c r="PFP122" s="19"/>
      <c r="PFQ122" s="19"/>
      <c r="PFR122" s="197"/>
      <c r="PFS122" s="196"/>
      <c r="PFT122" s="196"/>
      <c r="PFU122" s="195"/>
      <c r="PFV122" s="196"/>
      <c r="PFW122" s="195"/>
      <c r="PFX122" s="195"/>
      <c r="PFY122" s="195"/>
      <c r="PFZ122" s="18"/>
      <c r="PGA122" s="19"/>
      <c r="PGB122" s="19"/>
      <c r="PGC122" s="19"/>
      <c r="PGD122" s="19"/>
      <c r="PGE122" s="19"/>
      <c r="PGF122" s="19"/>
      <c r="PGG122" s="19"/>
      <c r="PGH122" s="197"/>
      <c r="PGI122" s="196"/>
      <c r="PGJ122" s="196"/>
      <c r="PGK122" s="195"/>
      <c r="PGL122" s="196"/>
      <c r="PGM122" s="195"/>
      <c r="PGN122" s="195"/>
      <c r="PGO122" s="195"/>
      <c r="PGP122" s="18"/>
      <c r="PGQ122" s="19"/>
      <c r="PGR122" s="19"/>
      <c r="PGS122" s="19"/>
      <c r="PGT122" s="19"/>
      <c r="PGU122" s="19"/>
      <c r="PGV122" s="19"/>
      <c r="PGW122" s="19"/>
      <c r="PGX122" s="197"/>
      <c r="PGY122" s="196"/>
      <c r="PGZ122" s="196"/>
      <c r="PHA122" s="195"/>
      <c r="PHB122" s="196"/>
      <c r="PHC122" s="195"/>
      <c r="PHD122" s="195"/>
      <c r="PHE122" s="195"/>
      <c r="PHF122" s="18"/>
      <c r="PHG122" s="19"/>
      <c r="PHH122" s="19"/>
      <c r="PHI122" s="19"/>
      <c r="PHJ122" s="19"/>
      <c r="PHK122" s="19"/>
      <c r="PHL122" s="19"/>
      <c r="PHM122" s="19"/>
      <c r="PHN122" s="197"/>
      <c r="PHO122" s="196"/>
      <c r="PHP122" s="196"/>
      <c r="PHQ122" s="195"/>
      <c r="PHR122" s="196"/>
      <c r="PHS122" s="195"/>
      <c r="PHT122" s="195"/>
      <c r="PHU122" s="195"/>
      <c r="PHV122" s="18"/>
      <c r="PHW122" s="19"/>
      <c r="PHX122" s="19"/>
      <c r="PHY122" s="19"/>
      <c r="PHZ122" s="19"/>
      <c r="PIA122" s="19"/>
      <c r="PIB122" s="19"/>
      <c r="PIC122" s="19"/>
      <c r="PID122" s="197"/>
      <c r="PIE122" s="196"/>
      <c r="PIF122" s="196"/>
      <c r="PIG122" s="195"/>
      <c r="PIH122" s="196"/>
      <c r="PII122" s="195"/>
      <c r="PIJ122" s="195"/>
      <c r="PIK122" s="195"/>
      <c r="PIL122" s="18"/>
      <c r="PIM122" s="19"/>
      <c r="PIN122" s="19"/>
      <c r="PIO122" s="19"/>
      <c r="PIP122" s="19"/>
      <c r="PIQ122" s="19"/>
      <c r="PIR122" s="19"/>
      <c r="PIS122" s="19"/>
      <c r="PIT122" s="197"/>
      <c r="PIU122" s="196"/>
      <c r="PIV122" s="196"/>
      <c r="PIW122" s="195"/>
      <c r="PIX122" s="196"/>
      <c r="PIY122" s="195"/>
      <c r="PIZ122" s="195"/>
      <c r="PJA122" s="195"/>
      <c r="PJB122" s="18"/>
      <c r="PJC122" s="19"/>
      <c r="PJD122" s="19"/>
      <c r="PJE122" s="19"/>
      <c r="PJF122" s="19"/>
      <c r="PJG122" s="19"/>
      <c r="PJH122" s="19"/>
      <c r="PJI122" s="19"/>
      <c r="PJJ122" s="197"/>
      <c r="PJK122" s="196"/>
      <c r="PJL122" s="196"/>
      <c r="PJM122" s="195"/>
      <c r="PJN122" s="196"/>
      <c r="PJO122" s="195"/>
      <c r="PJP122" s="195"/>
      <c r="PJQ122" s="195"/>
      <c r="PJR122" s="18"/>
      <c r="PJS122" s="19"/>
      <c r="PJT122" s="19"/>
      <c r="PJU122" s="19"/>
      <c r="PJV122" s="19"/>
      <c r="PJW122" s="19"/>
      <c r="PJX122" s="19"/>
      <c r="PJY122" s="19"/>
      <c r="PJZ122" s="197"/>
      <c r="PKA122" s="196"/>
      <c r="PKB122" s="196"/>
      <c r="PKC122" s="195"/>
      <c r="PKD122" s="196"/>
      <c r="PKE122" s="195"/>
      <c r="PKF122" s="195"/>
      <c r="PKG122" s="195"/>
      <c r="PKH122" s="18"/>
      <c r="PKI122" s="19"/>
      <c r="PKJ122" s="19"/>
      <c r="PKK122" s="19"/>
      <c r="PKL122" s="19"/>
      <c r="PKM122" s="19"/>
      <c r="PKN122" s="19"/>
      <c r="PKO122" s="19"/>
      <c r="PKP122" s="197"/>
      <c r="PKQ122" s="196"/>
      <c r="PKR122" s="196"/>
      <c r="PKS122" s="195"/>
      <c r="PKT122" s="196"/>
      <c r="PKU122" s="195"/>
      <c r="PKV122" s="195"/>
      <c r="PKW122" s="195"/>
      <c r="PKX122" s="18"/>
      <c r="PKY122" s="19"/>
      <c r="PKZ122" s="19"/>
      <c r="PLA122" s="19"/>
      <c r="PLB122" s="19"/>
      <c r="PLC122" s="19"/>
      <c r="PLD122" s="19"/>
      <c r="PLE122" s="19"/>
      <c r="PLF122" s="197"/>
      <c r="PLG122" s="196"/>
      <c r="PLH122" s="196"/>
      <c r="PLI122" s="195"/>
      <c r="PLJ122" s="196"/>
      <c r="PLK122" s="195"/>
      <c r="PLL122" s="195"/>
      <c r="PLM122" s="195"/>
      <c r="PLN122" s="18"/>
      <c r="PLO122" s="19"/>
      <c r="PLP122" s="19"/>
      <c r="PLQ122" s="19"/>
      <c r="PLR122" s="19"/>
      <c r="PLS122" s="19"/>
      <c r="PLT122" s="19"/>
      <c r="PLU122" s="19"/>
      <c r="PLV122" s="197"/>
      <c r="PLW122" s="196"/>
      <c r="PLX122" s="196"/>
      <c r="PLY122" s="195"/>
      <c r="PLZ122" s="196"/>
      <c r="PMA122" s="195"/>
      <c r="PMB122" s="195"/>
      <c r="PMC122" s="195"/>
      <c r="PMD122" s="18"/>
      <c r="PME122" s="19"/>
      <c r="PMF122" s="19"/>
      <c r="PMG122" s="19"/>
      <c r="PMH122" s="19"/>
      <c r="PMI122" s="19"/>
      <c r="PMJ122" s="19"/>
      <c r="PMK122" s="19"/>
      <c r="PML122" s="197"/>
      <c r="PMM122" s="196"/>
      <c r="PMN122" s="196"/>
      <c r="PMO122" s="195"/>
      <c r="PMP122" s="196"/>
      <c r="PMQ122" s="195"/>
      <c r="PMR122" s="195"/>
      <c r="PMS122" s="195"/>
      <c r="PMT122" s="18"/>
      <c r="PMU122" s="19"/>
      <c r="PMV122" s="19"/>
      <c r="PMW122" s="19"/>
      <c r="PMX122" s="19"/>
      <c r="PMY122" s="19"/>
      <c r="PMZ122" s="19"/>
      <c r="PNA122" s="19"/>
      <c r="PNB122" s="197"/>
      <c r="PNC122" s="196"/>
      <c r="PND122" s="196"/>
      <c r="PNE122" s="195"/>
      <c r="PNF122" s="196"/>
      <c r="PNG122" s="195"/>
      <c r="PNH122" s="195"/>
      <c r="PNI122" s="195"/>
      <c r="PNJ122" s="18"/>
      <c r="PNK122" s="19"/>
      <c r="PNL122" s="19"/>
      <c r="PNM122" s="19"/>
      <c r="PNN122" s="19"/>
      <c r="PNO122" s="19"/>
      <c r="PNP122" s="19"/>
      <c r="PNQ122" s="19"/>
      <c r="PNR122" s="197"/>
      <c r="PNS122" s="196"/>
      <c r="PNT122" s="196"/>
      <c r="PNU122" s="195"/>
      <c r="PNV122" s="196"/>
      <c r="PNW122" s="195"/>
      <c r="PNX122" s="195"/>
      <c r="PNY122" s="195"/>
      <c r="PNZ122" s="18"/>
      <c r="POA122" s="19"/>
      <c r="POB122" s="19"/>
      <c r="POC122" s="19"/>
      <c r="POD122" s="19"/>
      <c r="POE122" s="19"/>
      <c r="POF122" s="19"/>
      <c r="POG122" s="19"/>
      <c r="POH122" s="197"/>
      <c r="POI122" s="196"/>
      <c r="POJ122" s="196"/>
      <c r="POK122" s="195"/>
      <c r="POL122" s="196"/>
      <c r="POM122" s="195"/>
      <c r="PON122" s="195"/>
      <c r="POO122" s="195"/>
      <c r="POP122" s="18"/>
      <c r="POQ122" s="19"/>
      <c r="POR122" s="19"/>
      <c r="POS122" s="19"/>
      <c r="POT122" s="19"/>
      <c r="POU122" s="19"/>
      <c r="POV122" s="19"/>
      <c r="POW122" s="19"/>
      <c r="POX122" s="197"/>
      <c r="POY122" s="196"/>
      <c r="POZ122" s="196"/>
      <c r="PPA122" s="195"/>
      <c r="PPB122" s="196"/>
      <c r="PPC122" s="195"/>
      <c r="PPD122" s="195"/>
      <c r="PPE122" s="195"/>
      <c r="PPF122" s="18"/>
      <c r="PPG122" s="19"/>
      <c r="PPH122" s="19"/>
      <c r="PPI122" s="19"/>
      <c r="PPJ122" s="19"/>
      <c r="PPK122" s="19"/>
      <c r="PPL122" s="19"/>
      <c r="PPM122" s="19"/>
      <c r="PPN122" s="197"/>
      <c r="PPO122" s="196"/>
      <c r="PPP122" s="196"/>
      <c r="PPQ122" s="195"/>
      <c r="PPR122" s="196"/>
      <c r="PPS122" s="195"/>
      <c r="PPT122" s="195"/>
      <c r="PPU122" s="195"/>
      <c r="PPV122" s="18"/>
      <c r="PPW122" s="19"/>
      <c r="PPX122" s="19"/>
      <c r="PPY122" s="19"/>
      <c r="PPZ122" s="19"/>
      <c r="PQA122" s="19"/>
      <c r="PQB122" s="19"/>
      <c r="PQC122" s="19"/>
      <c r="PQD122" s="197"/>
      <c r="PQE122" s="196"/>
      <c r="PQF122" s="196"/>
      <c r="PQG122" s="195"/>
      <c r="PQH122" s="196"/>
      <c r="PQI122" s="195"/>
      <c r="PQJ122" s="195"/>
      <c r="PQK122" s="195"/>
      <c r="PQL122" s="18"/>
      <c r="PQM122" s="19"/>
      <c r="PQN122" s="19"/>
      <c r="PQO122" s="19"/>
      <c r="PQP122" s="19"/>
      <c r="PQQ122" s="19"/>
      <c r="PQR122" s="19"/>
      <c r="PQS122" s="19"/>
      <c r="PQT122" s="197"/>
      <c r="PQU122" s="196"/>
      <c r="PQV122" s="196"/>
      <c r="PQW122" s="195"/>
      <c r="PQX122" s="196"/>
      <c r="PQY122" s="195"/>
      <c r="PQZ122" s="195"/>
      <c r="PRA122" s="195"/>
      <c r="PRB122" s="18"/>
      <c r="PRC122" s="19"/>
      <c r="PRD122" s="19"/>
      <c r="PRE122" s="19"/>
      <c r="PRF122" s="19"/>
      <c r="PRG122" s="19"/>
      <c r="PRH122" s="19"/>
      <c r="PRI122" s="19"/>
      <c r="PRJ122" s="197"/>
      <c r="PRK122" s="196"/>
      <c r="PRL122" s="196"/>
      <c r="PRM122" s="195"/>
      <c r="PRN122" s="196"/>
      <c r="PRO122" s="195"/>
      <c r="PRP122" s="195"/>
      <c r="PRQ122" s="195"/>
      <c r="PRR122" s="18"/>
      <c r="PRS122" s="19"/>
      <c r="PRT122" s="19"/>
      <c r="PRU122" s="19"/>
      <c r="PRV122" s="19"/>
      <c r="PRW122" s="19"/>
      <c r="PRX122" s="19"/>
      <c r="PRY122" s="19"/>
      <c r="PRZ122" s="197"/>
      <c r="PSA122" s="196"/>
      <c r="PSB122" s="196"/>
      <c r="PSC122" s="195"/>
      <c r="PSD122" s="196"/>
      <c r="PSE122" s="195"/>
      <c r="PSF122" s="195"/>
      <c r="PSG122" s="195"/>
      <c r="PSH122" s="18"/>
      <c r="PSI122" s="19"/>
      <c r="PSJ122" s="19"/>
      <c r="PSK122" s="19"/>
      <c r="PSL122" s="19"/>
      <c r="PSM122" s="19"/>
      <c r="PSN122" s="19"/>
      <c r="PSO122" s="19"/>
      <c r="PSP122" s="197"/>
      <c r="PSQ122" s="196"/>
      <c r="PSR122" s="196"/>
      <c r="PSS122" s="195"/>
      <c r="PST122" s="196"/>
      <c r="PSU122" s="195"/>
      <c r="PSV122" s="195"/>
      <c r="PSW122" s="195"/>
      <c r="PSX122" s="18"/>
      <c r="PSY122" s="19"/>
      <c r="PSZ122" s="19"/>
      <c r="PTA122" s="19"/>
      <c r="PTB122" s="19"/>
      <c r="PTC122" s="19"/>
      <c r="PTD122" s="19"/>
      <c r="PTE122" s="19"/>
      <c r="PTF122" s="197"/>
      <c r="PTG122" s="196"/>
      <c r="PTH122" s="196"/>
      <c r="PTI122" s="195"/>
      <c r="PTJ122" s="196"/>
      <c r="PTK122" s="195"/>
      <c r="PTL122" s="195"/>
      <c r="PTM122" s="195"/>
      <c r="PTN122" s="18"/>
      <c r="PTO122" s="19"/>
      <c r="PTP122" s="19"/>
      <c r="PTQ122" s="19"/>
      <c r="PTR122" s="19"/>
      <c r="PTS122" s="19"/>
      <c r="PTT122" s="19"/>
      <c r="PTU122" s="19"/>
      <c r="PTV122" s="197"/>
      <c r="PTW122" s="196"/>
      <c r="PTX122" s="196"/>
      <c r="PTY122" s="195"/>
      <c r="PTZ122" s="196"/>
      <c r="PUA122" s="195"/>
      <c r="PUB122" s="195"/>
      <c r="PUC122" s="195"/>
      <c r="PUD122" s="18"/>
      <c r="PUE122" s="19"/>
      <c r="PUF122" s="19"/>
      <c r="PUG122" s="19"/>
      <c r="PUH122" s="19"/>
      <c r="PUI122" s="19"/>
      <c r="PUJ122" s="19"/>
      <c r="PUK122" s="19"/>
      <c r="PUL122" s="197"/>
      <c r="PUM122" s="196"/>
      <c r="PUN122" s="196"/>
      <c r="PUO122" s="195"/>
      <c r="PUP122" s="196"/>
      <c r="PUQ122" s="195"/>
      <c r="PUR122" s="195"/>
      <c r="PUS122" s="195"/>
      <c r="PUT122" s="18"/>
      <c r="PUU122" s="19"/>
      <c r="PUV122" s="19"/>
      <c r="PUW122" s="19"/>
      <c r="PUX122" s="19"/>
      <c r="PUY122" s="19"/>
      <c r="PUZ122" s="19"/>
      <c r="PVA122" s="19"/>
      <c r="PVB122" s="197"/>
      <c r="PVC122" s="196"/>
      <c r="PVD122" s="196"/>
      <c r="PVE122" s="195"/>
      <c r="PVF122" s="196"/>
      <c r="PVG122" s="195"/>
      <c r="PVH122" s="195"/>
      <c r="PVI122" s="195"/>
      <c r="PVJ122" s="18"/>
      <c r="PVK122" s="19"/>
      <c r="PVL122" s="19"/>
      <c r="PVM122" s="19"/>
      <c r="PVN122" s="19"/>
      <c r="PVO122" s="19"/>
      <c r="PVP122" s="19"/>
      <c r="PVQ122" s="19"/>
      <c r="PVR122" s="197"/>
      <c r="PVS122" s="196"/>
      <c r="PVT122" s="196"/>
      <c r="PVU122" s="195"/>
      <c r="PVV122" s="196"/>
      <c r="PVW122" s="195"/>
      <c r="PVX122" s="195"/>
      <c r="PVY122" s="195"/>
      <c r="PVZ122" s="18"/>
      <c r="PWA122" s="19"/>
      <c r="PWB122" s="19"/>
      <c r="PWC122" s="19"/>
      <c r="PWD122" s="19"/>
      <c r="PWE122" s="19"/>
      <c r="PWF122" s="19"/>
      <c r="PWG122" s="19"/>
      <c r="PWH122" s="197"/>
      <c r="PWI122" s="196"/>
      <c r="PWJ122" s="196"/>
      <c r="PWK122" s="195"/>
      <c r="PWL122" s="196"/>
      <c r="PWM122" s="195"/>
      <c r="PWN122" s="195"/>
      <c r="PWO122" s="195"/>
      <c r="PWP122" s="18"/>
      <c r="PWQ122" s="19"/>
      <c r="PWR122" s="19"/>
      <c r="PWS122" s="19"/>
      <c r="PWT122" s="19"/>
      <c r="PWU122" s="19"/>
      <c r="PWV122" s="19"/>
      <c r="PWW122" s="19"/>
      <c r="PWX122" s="197"/>
      <c r="PWY122" s="196"/>
      <c r="PWZ122" s="196"/>
      <c r="PXA122" s="195"/>
      <c r="PXB122" s="196"/>
      <c r="PXC122" s="195"/>
      <c r="PXD122" s="195"/>
      <c r="PXE122" s="195"/>
      <c r="PXF122" s="18"/>
      <c r="PXG122" s="19"/>
      <c r="PXH122" s="19"/>
      <c r="PXI122" s="19"/>
      <c r="PXJ122" s="19"/>
      <c r="PXK122" s="19"/>
      <c r="PXL122" s="19"/>
      <c r="PXM122" s="19"/>
      <c r="PXN122" s="197"/>
      <c r="PXO122" s="196"/>
      <c r="PXP122" s="196"/>
      <c r="PXQ122" s="195"/>
      <c r="PXR122" s="196"/>
      <c r="PXS122" s="195"/>
      <c r="PXT122" s="195"/>
      <c r="PXU122" s="195"/>
      <c r="PXV122" s="18"/>
      <c r="PXW122" s="19"/>
      <c r="PXX122" s="19"/>
      <c r="PXY122" s="19"/>
      <c r="PXZ122" s="19"/>
      <c r="PYA122" s="19"/>
      <c r="PYB122" s="19"/>
      <c r="PYC122" s="19"/>
      <c r="PYD122" s="197"/>
      <c r="PYE122" s="196"/>
      <c r="PYF122" s="196"/>
      <c r="PYG122" s="195"/>
      <c r="PYH122" s="196"/>
      <c r="PYI122" s="195"/>
      <c r="PYJ122" s="195"/>
      <c r="PYK122" s="195"/>
      <c r="PYL122" s="18"/>
      <c r="PYM122" s="19"/>
      <c r="PYN122" s="19"/>
      <c r="PYO122" s="19"/>
      <c r="PYP122" s="19"/>
      <c r="PYQ122" s="19"/>
      <c r="PYR122" s="19"/>
      <c r="PYS122" s="19"/>
      <c r="PYT122" s="197"/>
      <c r="PYU122" s="196"/>
      <c r="PYV122" s="196"/>
      <c r="PYW122" s="195"/>
      <c r="PYX122" s="196"/>
      <c r="PYY122" s="195"/>
      <c r="PYZ122" s="195"/>
      <c r="PZA122" s="195"/>
      <c r="PZB122" s="18"/>
      <c r="PZC122" s="19"/>
      <c r="PZD122" s="19"/>
      <c r="PZE122" s="19"/>
      <c r="PZF122" s="19"/>
      <c r="PZG122" s="19"/>
      <c r="PZH122" s="19"/>
      <c r="PZI122" s="19"/>
      <c r="PZJ122" s="197"/>
      <c r="PZK122" s="196"/>
      <c r="PZL122" s="196"/>
      <c r="PZM122" s="195"/>
      <c r="PZN122" s="196"/>
      <c r="PZO122" s="195"/>
      <c r="PZP122" s="195"/>
      <c r="PZQ122" s="195"/>
      <c r="PZR122" s="18"/>
      <c r="PZS122" s="19"/>
      <c r="PZT122" s="19"/>
      <c r="PZU122" s="19"/>
      <c r="PZV122" s="19"/>
      <c r="PZW122" s="19"/>
      <c r="PZX122" s="19"/>
      <c r="PZY122" s="19"/>
      <c r="PZZ122" s="197"/>
      <c r="QAA122" s="196"/>
      <c r="QAB122" s="196"/>
      <c r="QAC122" s="195"/>
      <c r="QAD122" s="196"/>
      <c r="QAE122" s="195"/>
      <c r="QAF122" s="195"/>
      <c r="QAG122" s="195"/>
      <c r="QAH122" s="18"/>
      <c r="QAI122" s="19"/>
      <c r="QAJ122" s="19"/>
      <c r="QAK122" s="19"/>
      <c r="QAL122" s="19"/>
      <c r="QAM122" s="19"/>
      <c r="QAN122" s="19"/>
      <c r="QAO122" s="19"/>
      <c r="QAP122" s="197"/>
      <c r="QAQ122" s="196"/>
      <c r="QAR122" s="196"/>
      <c r="QAS122" s="195"/>
      <c r="QAT122" s="196"/>
      <c r="QAU122" s="195"/>
      <c r="QAV122" s="195"/>
      <c r="QAW122" s="195"/>
      <c r="QAX122" s="18"/>
      <c r="QAY122" s="19"/>
      <c r="QAZ122" s="19"/>
      <c r="QBA122" s="19"/>
      <c r="QBB122" s="19"/>
      <c r="QBC122" s="19"/>
      <c r="QBD122" s="19"/>
      <c r="QBE122" s="19"/>
      <c r="QBF122" s="197"/>
      <c r="QBG122" s="196"/>
      <c r="QBH122" s="196"/>
      <c r="QBI122" s="195"/>
      <c r="QBJ122" s="196"/>
      <c r="QBK122" s="195"/>
      <c r="QBL122" s="195"/>
      <c r="QBM122" s="195"/>
      <c r="QBN122" s="18"/>
      <c r="QBO122" s="19"/>
      <c r="QBP122" s="19"/>
      <c r="QBQ122" s="19"/>
      <c r="QBR122" s="19"/>
      <c r="QBS122" s="19"/>
      <c r="QBT122" s="19"/>
      <c r="QBU122" s="19"/>
      <c r="QBV122" s="197"/>
      <c r="QBW122" s="196"/>
      <c r="QBX122" s="196"/>
      <c r="QBY122" s="195"/>
      <c r="QBZ122" s="196"/>
      <c r="QCA122" s="195"/>
      <c r="QCB122" s="195"/>
      <c r="QCC122" s="195"/>
      <c r="QCD122" s="18"/>
      <c r="QCE122" s="19"/>
      <c r="QCF122" s="19"/>
      <c r="QCG122" s="19"/>
      <c r="QCH122" s="19"/>
      <c r="QCI122" s="19"/>
      <c r="QCJ122" s="19"/>
      <c r="QCK122" s="19"/>
      <c r="QCL122" s="197"/>
      <c r="QCM122" s="196"/>
      <c r="QCN122" s="196"/>
      <c r="QCO122" s="195"/>
      <c r="QCP122" s="196"/>
      <c r="QCQ122" s="195"/>
      <c r="QCR122" s="195"/>
      <c r="QCS122" s="195"/>
      <c r="QCT122" s="18"/>
      <c r="QCU122" s="19"/>
      <c r="QCV122" s="19"/>
      <c r="QCW122" s="19"/>
      <c r="QCX122" s="19"/>
      <c r="QCY122" s="19"/>
      <c r="QCZ122" s="19"/>
      <c r="QDA122" s="19"/>
      <c r="QDB122" s="197"/>
      <c r="QDC122" s="196"/>
      <c r="QDD122" s="196"/>
      <c r="QDE122" s="195"/>
      <c r="QDF122" s="196"/>
      <c r="QDG122" s="195"/>
      <c r="QDH122" s="195"/>
      <c r="QDI122" s="195"/>
      <c r="QDJ122" s="18"/>
      <c r="QDK122" s="19"/>
      <c r="QDL122" s="19"/>
      <c r="QDM122" s="19"/>
      <c r="QDN122" s="19"/>
      <c r="QDO122" s="19"/>
      <c r="QDP122" s="19"/>
      <c r="QDQ122" s="19"/>
      <c r="QDR122" s="197"/>
      <c r="QDS122" s="196"/>
      <c r="QDT122" s="196"/>
      <c r="QDU122" s="195"/>
      <c r="QDV122" s="196"/>
      <c r="QDW122" s="195"/>
      <c r="QDX122" s="195"/>
      <c r="QDY122" s="195"/>
      <c r="QDZ122" s="18"/>
      <c r="QEA122" s="19"/>
      <c r="QEB122" s="19"/>
      <c r="QEC122" s="19"/>
      <c r="QED122" s="19"/>
      <c r="QEE122" s="19"/>
      <c r="QEF122" s="19"/>
      <c r="QEG122" s="19"/>
      <c r="QEH122" s="197"/>
      <c r="QEI122" s="196"/>
      <c r="QEJ122" s="196"/>
      <c r="QEK122" s="195"/>
      <c r="QEL122" s="196"/>
      <c r="QEM122" s="195"/>
      <c r="QEN122" s="195"/>
      <c r="QEO122" s="195"/>
      <c r="QEP122" s="18"/>
      <c r="QEQ122" s="19"/>
      <c r="QER122" s="19"/>
      <c r="QES122" s="19"/>
      <c r="QET122" s="19"/>
      <c r="QEU122" s="19"/>
      <c r="QEV122" s="19"/>
      <c r="QEW122" s="19"/>
      <c r="QEX122" s="197"/>
      <c r="QEY122" s="196"/>
      <c r="QEZ122" s="196"/>
      <c r="QFA122" s="195"/>
      <c r="QFB122" s="196"/>
      <c r="QFC122" s="195"/>
      <c r="QFD122" s="195"/>
      <c r="QFE122" s="195"/>
      <c r="QFF122" s="18"/>
      <c r="QFG122" s="19"/>
      <c r="QFH122" s="19"/>
      <c r="QFI122" s="19"/>
      <c r="QFJ122" s="19"/>
      <c r="QFK122" s="19"/>
      <c r="QFL122" s="19"/>
      <c r="QFM122" s="19"/>
      <c r="QFN122" s="197"/>
      <c r="QFO122" s="196"/>
      <c r="QFP122" s="196"/>
      <c r="QFQ122" s="195"/>
      <c r="QFR122" s="196"/>
      <c r="QFS122" s="195"/>
      <c r="QFT122" s="195"/>
      <c r="QFU122" s="195"/>
      <c r="QFV122" s="18"/>
      <c r="QFW122" s="19"/>
      <c r="QFX122" s="19"/>
      <c r="QFY122" s="19"/>
      <c r="QFZ122" s="19"/>
      <c r="QGA122" s="19"/>
      <c r="QGB122" s="19"/>
      <c r="QGC122" s="19"/>
      <c r="QGD122" s="197"/>
      <c r="QGE122" s="196"/>
      <c r="QGF122" s="196"/>
      <c r="QGG122" s="195"/>
      <c r="QGH122" s="196"/>
      <c r="QGI122" s="195"/>
      <c r="QGJ122" s="195"/>
      <c r="QGK122" s="195"/>
      <c r="QGL122" s="18"/>
      <c r="QGM122" s="19"/>
      <c r="QGN122" s="19"/>
      <c r="QGO122" s="19"/>
      <c r="QGP122" s="19"/>
      <c r="QGQ122" s="19"/>
      <c r="QGR122" s="19"/>
      <c r="QGS122" s="19"/>
      <c r="QGT122" s="197"/>
      <c r="QGU122" s="196"/>
      <c r="QGV122" s="196"/>
      <c r="QGW122" s="195"/>
      <c r="QGX122" s="196"/>
      <c r="QGY122" s="195"/>
      <c r="QGZ122" s="195"/>
      <c r="QHA122" s="195"/>
      <c r="QHB122" s="18"/>
      <c r="QHC122" s="19"/>
      <c r="QHD122" s="19"/>
      <c r="QHE122" s="19"/>
      <c r="QHF122" s="19"/>
      <c r="QHG122" s="19"/>
      <c r="QHH122" s="19"/>
      <c r="QHI122" s="19"/>
      <c r="QHJ122" s="197"/>
      <c r="QHK122" s="196"/>
      <c r="QHL122" s="196"/>
      <c r="QHM122" s="195"/>
      <c r="QHN122" s="196"/>
      <c r="QHO122" s="195"/>
      <c r="QHP122" s="195"/>
      <c r="QHQ122" s="195"/>
      <c r="QHR122" s="18"/>
      <c r="QHS122" s="19"/>
      <c r="QHT122" s="19"/>
      <c r="QHU122" s="19"/>
      <c r="QHV122" s="19"/>
      <c r="QHW122" s="19"/>
      <c r="QHX122" s="19"/>
      <c r="QHY122" s="19"/>
      <c r="QHZ122" s="197"/>
      <c r="QIA122" s="196"/>
      <c r="QIB122" s="196"/>
      <c r="QIC122" s="195"/>
      <c r="QID122" s="196"/>
      <c r="QIE122" s="195"/>
      <c r="QIF122" s="195"/>
      <c r="QIG122" s="195"/>
      <c r="QIH122" s="18"/>
      <c r="QII122" s="19"/>
      <c r="QIJ122" s="19"/>
      <c r="QIK122" s="19"/>
      <c r="QIL122" s="19"/>
      <c r="QIM122" s="19"/>
      <c r="QIN122" s="19"/>
      <c r="QIO122" s="19"/>
      <c r="QIP122" s="197"/>
      <c r="QIQ122" s="196"/>
      <c r="QIR122" s="196"/>
      <c r="QIS122" s="195"/>
      <c r="QIT122" s="196"/>
      <c r="QIU122" s="195"/>
      <c r="QIV122" s="195"/>
      <c r="QIW122" s="195"/>
      <c r="QIX122" s="18"/>
      <c r="QIY122" s="19"/>
      <c r="QIZ122" s="19"/>
      <c r="QJA122" s="19"/>
      <c r="QJB122" s="19"/>
      <c r="QJC122" s="19"/>
      <c r="QJD122" s="19"/>
      <c r="QJE122" s="19"/>
      <c r="QJF122" s="197"/>
      <c r="QJG122" s="196"/>
      <c r="QJH122" s="196"/>
      <c r="QJI122" s="195"/>
      <c r="QJJ122" s="196"/>
      <c r="QJK122" s="195"/>
      <c r="QJL122" s="195"/>
      <c r="QJM122" s="195"/>
      <c r="QJN122" s="18"/>
      <c r="QJO122" s="19"/>
      <c r="QJP122" s="19"/>
      <c r="QJQ122" s="19"/>
      <c r="QJR122" s="19"/>
      <c r="QJS122" s="19"/>
      <c r="QJT122" s="19"/>
      <c r="QJU122" s="19"/>
      <c r="QJV122" s="197"/>
      <c r="QJW122" s="196"/>
      <c r="QJX122" s="196"/>
      <c r="QJY122" s="195"/>
      <c r="QJZ122" s="196"/>
      <c r="QKA122" s="195"/>
      <c r="QKB122" s="195"/>
      <c r="QKC122" s="195"/>
      <c r="QKD122" s="18"/>
      <c r="QKE122" s="19"/>
      <c r="QKF122" s="19"/>
      <c r="QKG122" s="19"/>
      <c r="QKH122" s="19"/>
      <c r="QKI122" s="19"/>
      <c r="QKJ122" s="19"/>
      <c r="QKK122" s="19"/>
      <c r="QKL122" s="197"/>
      <c r="QKM122" s="196"/>
      <c r="QKN122" s="196"/>
      <c r="QKO122" s="195"/>
      <c r="QKP122" s="196"/>
      <c r="QKQ122" s="195"/>
      <c r="QKR122" s="195"/>
      <c r="QKS122" s="195"/>
      <c r="QKT122" s="18"/>
      <c r="QKU122" s="19"/>
      <c r="QKV122" s="19"/>
      <c r="QKW122" s="19"/>
      <c r="QKX122" s="19"/>
      <c r="QKY122" s="19"/>
      <c r="QKZ122" s="19"/>
      <c r="QLA122" s="19"/>
      <c r="QLB122" s="197"/>
      <c r="QLC122" s="196"/>
      <c r="QLD122" s="196"/>
      <c r="QLE122" s="195"/>
      <c r="QLF122" s="196"/>
      <c r="QLG122" s="195"/>
      <c r="QLH122" s="195"/>
      <c r="QLI122" s="195"/>
      <c r="QLJ122" s="18"/>
      <c r="QLK122" s="19"/>
      <c r="QLL122" s="19"/>
      <c r="QLM122" s="19"/>
      <c r="QLN122" s="19"/>
      <c r="QLO122" s="19"/>
      <c r="QLP122" s="19"/>
      <c r="QLQ122" s="19"/>
      <c r="QLR122" s="197"/>
      <c r="QLS122" s="196"/>
      <c r="QLT122" s="196"/>
      <c r="QLU122" s="195"/>
      <c r="QLV122" s="196"/>
      <c r="QLW122" s="195"/>
      <c r="QLX122" s="195"/>
      <c r="QLY122" s="195"/>
      <c r="QLZ122" s="18"/>
      <c r="QMA122" s="19"/>
      <c r="QMB122" s="19"/>
      <c r="QMC122" s="19"/>
      <c r="QMD122" s="19"/>
      <c r="QME122" s="19"/>
      <c r="QMF122" s="19"/>
      <c r="QMG122" s="19"/>
      <c r="QMH122" s="197"/>
      <c r="QMI122" s="196"/>
      <c r="QMJ122" s="196"/>
      <c r="QMK122" s="195"/>
      <c r="QML122" s="196"/>
      <c r="QMM122" s="195"/>
      <c r="QMN122" s="195"/>
      <c r="QMO122" s="195"/>
      <c r="QMP122" s="18"/>
      <c r="QMQ122" s="19"/>
      <c r="QMR122" s="19"/>
      <c r="QMS122" s="19"/>
      <c r="QMT122" s="19"/>
      <c r="QMU122" s="19"/>
      <c r="QMV122" s="19"/>
      <c r="QMW122" s="19"/>
      <c r="QMX122" s="197"/>
      <c r="QMY122" s="196"/>
      <c r="QMZ122" s="196"/>
      <c r="QNA122" s="195"/>
      <c r="QNB122" s="196"/>
      <c r="QNC122" s="195"/>
      <c r="QND122" s="195"/>
      <c r="QNE122" s="195"/>
      <c r="QNF122" s="18"/>
      <c r="QNG122" s="19"/>
      <c r="QNH122" s="19"/>
      <c r="QNI122" s="19"/>
      <c r="QNJ122" s="19"/>
      <c r="QNK122" s="19"/>
      <c r="QNL122" s="19"/>
      <c r="QNM122" s="19"/>
      <c r="QNN122" s="197"/>
      <c r="QNO122" s="196"/>
      <c r="QNP122" s="196"/>
      <c r="QNQ122" s="195"/>
      <c r="QNR122" s="196"/>
      <c r="QNS122" s="195"/>
      <c r="QNT122" s="195"/>
      <c r="QNU122" s="195"/>
      <c r="QNV122" s="18"/>
      <c r="QNW122" s="19"/>
      <c r="QNX122" s="19"/>
      <c r="QNY122" s="19"/>
      <c r="QNZ122" s="19"/>
      <c r="QOA122" s="19"/>
      <c r="QOB122" s="19"/>
      <c r="QOC122" s="19"/>
      <c r="QOD122" s="197"/>
      <c r="QOE122" s="196"/>
      <c r="QOF122" s="196"/>
      <c r="QOG122" s="195"/>
      <c r="QOH122" s="196"/>
      <c r="QOI122" s="195"/>
      <c r="QOJ122" s="195"/>
      <c r="QOK122" s="195"/>
      <c r="QOL122" s="18"/>
      <c r="QOM122" s="19"/>
      <c r="QON122" s="19"/>
      <c r="QOO122" s="19"/>
      <c r="QOP122" s="19"/>
      <c r="QOQ122" s="19"/>
      <c r="QOR122" s="19"/>
      <c r="QOS122" s="19"/>
      <c r="QOT122" s="197"/>
      <c r="QOU122" s="196"/>
      <c r="QOV122" s="196"/>
      <c r="QOW122" s="195"/>
      <c r="QOX122" s="196"/>
      <c r="QOY122" s="195"/>
      <c r="QOZ122" s="195"/>
      <c r="QPA122" s="195"/>
      <c r="QPB122" s="18"/>
      <c r="QPC122" s="19"/>
      <c r="QPD122" s="19"/>
      <c r="QPE122" s="19"/>
      <c r="QPF122" s="19"/>
      <c r="QPG122" s="19"/>
      <c r="QPH122" s="19"/>
      <c r="QPI122" s="19"/>
      <c r="QPJ122" s="197"/>
      <c r="QPK122" s="196"/>
      <c r="QPL122" s="196"/>
      <c r="QPM122" s="195"/>
      <c r="QPN122" s="196"/>
      <c r="QPO122" s="195"/>
      <c r="QPP122" s="195"/>
      <c r="QPQ122" s="195"/>
      <c r="QPR122" s="18"/>
      <c r="QPS122" s="19"/>
      <c r="QPT122" s="19"/>
      <c r="QPU122" s="19"/>
      <c r="QPV122" s="19"/>
      <c r="QPW122" s="19"/>
      <c r="QPX122" s="19"/>
      <c r="QPY122" s="19"/>
      <c r="QPZ122" s="197"/>
      <c r="QQA122" s="196"/>
      <c r="QQB122" s="196"/>
      <c r="QQC122" s="195"/>
      <c r="QQD122" s="196"/>
      <c r="QQE122" s="195"/>
      <c r="QQF122" s="195"/>
      <c r="QQG122" s="195"/>
      <c r="QQH122" s="18"/>
      <c r="QQI122" s="19"/>
      <c r="QQJ122" s="19"/>
      <c r="QQK122" s="19"/>
      <c r="QQL122" s="19"/>
      <c r="QQM122" s="19"/>
      <c r="QQN122" s="19"/>
      <c r="QQO122" s="19"/>
      <c r="QQP122" s="197"/>
      <c r="QQQ122" s="196"/>
      <c r="QQR122" s="196"/>
      <c r="QQS122" s="195"/>
      <c r="QQT122" s="196"/>
      <c r="QQU122" s="195"/>
      <c r="QQV122" s="195"/>
      <c r="QQW122" s="195"/>
      <c r="QQX122" s="18"/>
      <c r="QQY122" s="19"/>
      <c r="QQZ122" s="19"/>
      <c r="QRA122" s="19"/>
      <c r="QRB122" s="19"/>
      <c r="QRC122" s="19"/>
      <c r="QRD122" s="19"/>
      <c r="QRE122" s="19"/>
      <c r="QRF122" s="197"/>
      <c r="QRG122" s="196"/>
      <c r="QRH122" s="196"/>
      <c r="QRI122" s="195"/>
      <c r="QRJ122" s="196"/>
      <c r="QRK122" s="195"/>
      <c r="QRL122" s="195"/>
      <c r="QRM122" s="195"/>
      <c r="QRN122" s="18"/>
      <c r="QRO122" s="19"/>
      <c r="QRP122" s="19"/>
      <c r="QRQ122" s="19"/>
      <c r="QRR122" s="19"/>
      <c r="QRS122" s="19"/>
      <c r="QRT122" s="19"/>
      <c r="QRU122" s="19"/>
      <c r="QRV122" s="197"/>
      <c r="QRW122" s="196"/>
      <c r="QRX122" s="196"/>
      <c r="QRY122" s="195"/>
      <c r="QRZ122" s="196"/>
      <c r="QSA122" s="195"/>
      <c r="QSB122" s="195"/>
      <c r="QSC122" s="195"/>
      <c r="QSD122" s="18"/>
      <c r="QSE122" s="19"/>
      <c r="QSF122" s="19"/>
      <c r="QSG122" s="19"/>
      <c r="QSH122" s="19"/>
      <c r="QSI122" s="19"/>
      <c r="QSJ122" s="19"/>
      <c r="QSK122" s="19"/>
      <c r="QSL122" s="197"/>
      <c r="QSM122" s="196"/>
      <c r="QSN122" s="196"/>
      <c r="QSO122" s="195"/>
      <c r="QSP122" s="196"/>
      <c r="QSQ122" s="195"/>
      <c r="QSR122" s="195"/>
      <c r="QSS122" s="195"/>
      <c r="QST122" s="18"/>
      <c r="QSU122" s="19"/>
      <c r="QSV122" s="19"/>
      <c r="QSW122" s="19"/>
      <c r="QSX122" s="19"/>
      <c r="QSY122" s="19"/>
      <c r="QSZ122" s="19"/>
      <c r="QTA122" s="19"/>
      <c r="QTB122" s="197"/>
      <c r="QTC122" s="196"/>
      <c r="QTD122" s="196"/>
      <c r="QTE122" s="195"/>
      <c r="QTF122" s="196"/>
      <c r="QTG122" s="195"/>
      <c r="QTH122" s="195"/>
      <c r="QTI122" s="195"/>
      <c r="QTJ122" s="18"/>
      <c r="QTK122" s="19"/>
      <c r="QTL122" s="19"/>
      <c r="QTM122" s="19"/>
      <c r="QTN122" s="19"/>
      <c r="QTO122" s="19"/>
      <c r="QTP122" s="19"/>
      <c r="QTQ122" s="19"/>
      <c r="QTR122" s="197"/>
      <c r="QTS122" s="196"/>
      <c r="QTT122" s="196"/>
      <c r="QTU122" s="195"/>
      <c r="QTV122" s="196"/>
      <c r="QTW122" s="195"/>
      <c r="QTX122" s="195"/>
      <c r="QTY122" s="195"/>
      <c r="QTZ122" s="18"/>
      <c r="QUA122" s="19"/>
      <c r="QUB122" s="19"/>
      <c r="QUC122" s="19"/>
      <c r="QUD122" s="19"/>
      <c r="QUE122" s="19"/>
      <c r="QUF122" s="19"/>
      <c r="QUG122" s="19"/>
      <c r="QUH122" s="197"/>
      <c r="QUI122" s="196"/>
      <c r="QUJ122" s="196"/>
      <c r="QUK122" s="195"/>
      <c r="QUL122" s="196"/>
      <c r="QUM122" s="195"/>
      <c r="QUN122" s="195"/>
      <c r="QUO122" s="195"/>
      <c r="QUP122" s="18"/>
      <c r="QUQ122" s="19"/>
      <c r="QUR122" s="19"/>
      <c r="QUS122" s="19"/>
      <c r="QUT122" s="19"/>
      <c r="QUU122" s="19"/>
      <c r="QUV122" s="19"/>
      <c r="QUW122" s="19"/>
      <c r="QUX122" s="197"/>
      <c r="QUY122" s="196"/>
      <c r="QUZ122" s="196"/>
      <c r="QVA122" s="195"/>
      <c r="QVB122" s="196"/>
      <c r="QVC122" s="195"/>
      <c r="QVD122" s="195"/>
      <c r="QVE122" s="195"/>
      <c r="QVF122" s="18"/>
      <c r="QVG122" s="19"/>
      <c r="QVH122" s="19"/>
      <c r="QVI122" s="19"/>
      <c r="QVJ122" s="19"/>
      <c r="QVK122" s="19"/>
      <c r="QVL122" s="19"/>
      <c r="QVM122" s="19"/>
      <c r="QVN122" s="197"/>
      <c r="QVO122" s="196"/>
      <c r="QVP122" s="196"/>
      <c r="QVQ122" s="195"/>
      <c r="QVR122" s="196"/>
      <c r="QVS122" s="195"/>
      <c r="QVT122" s="195"/>
      <c r="QVU122" s="195"/>
      <c r="QVV122" s="18"/>
      <c r="QVW122" s="19"/>
      <c r="QVX122" s="19"/>
      <c r="QVY122" s="19"/>
      <c r="QVZ122" s="19"/>
      <c r="QWA122" s="19"/>
      <c r="QWB122" s="19"/>
      <c r="QWC122" s="19"/>
      <c r="QWD122" s="197"/>
      <c r="QWE122" s="196"/>
      <c r="QWF122" s="196"/>
      <c r="QWG122" s="195"/>
      <c r="QWH122" s="196"/>
      <c r="QWI122" s="195"/>
      <c r="QWJ122" s="195"/>
      <c r="QWK122" s="195"/>
      <c r="QWL122" s="18"/>
      <c r="QWM122" s="19"/>
      <c r="QWN122" s="19"/>
      <c r="QWO122" s="19"/>
      <c r="QWP122" s="19"/>
      <c r="QWQ122" s="19"/>
      <c r="QWR122" s="19"/>
      <c r="QWS122" s="19"/>
      <c r="QWT122" s="197"/>
      <c r="QWU122" s="196"/>
      <c r="QWV122" s="196"/>
      <c r="QWW122" s="195"/>
      <c r="QWX122" s="196"/>
      <c r="QWY122" s="195"/>
      <c r="QWZ122" s="195"/>
      <c r="QXA122" s="195"/>
      <c r="QXB122" s="18"/>
      <c r="QXC122" s="19"/>
      <c r="QXD122" s="19"/>
      <c r="QXE122" s="19"/>
      <c r="QXF122" s="19"/>
      <c r="QXG122" s="19"/>
      <c r="QXH122" s="19"/>
      <c r="QXI122" s="19"/>
      <c r="QXJ122" s="197"/>
      <c r="QXK122" s="196"/>
      <c r="QXL122" s="196"/>
      <c r="QXM122" s="195"/>
      <c r="QXN122" s="196"/>
      <c r="QXO122" s="195"/>
      <c r="QXP122" s="195"/>
      <c r="QXQ122" s="195"/>
      <c r="QXR122" s="18"/>
      <c r="QXS122" s="19"/>
      <c r="QXT122" s="19"/>
      <c r="QXU122" s="19"/>
      <c r="QXV122" s="19"/>
      <c r="QXW122" s="19"/>
      <c r="QXX122" s="19"/>
      <c r="QXY122" s="19"/>
      <c r="QXZ122" s="197"/>
      <c r="QYA122" s="196"/>
      <c r="QYB122" s="196"/>
      <c r="QYC122" s="195"/>
      <c r="QYD122" s="196"/>
      <c r="QYE122" s="195"/>
      <c r="QYF122" s="195"/>
      <c r="QYG122" s="195"/>
      <c r="QYH122" s="18"/>
      <c r="QYI122" s="19"/>
      <c r="QYJ122" s="19"/>
      <c r="QYK122" s="19"/>
      <c r="QYL122" s="19"/>
      <c r="QYM122" s="19"/>
      <c r="QYN122" s="19"/>
      <c r="QYO122" s="19"/>
      <c r="QYP122" s="197"/>
      <c r="QYQ122" s="196"/>
      <c r="QYR122" s="196"/>
      <c r="QYS122" s="195"/>
      <c r="QYT122" s="196"/>
      <c r="QYU122" s="195"/>
      <c r="QYV122" s="195"/>
      <c r="QYW122" s="195"/>
      <c r="QYX122" s="18"/>
      <c r="QYY122" s="19"/>
      <c r="QYZ122" s="19"/>
      <c r="QZA122" s="19"/>
      <c r="QZB122" s="19"/>
      <c r="QZC122" s="19"/>
      <c r="QZD122" s="19"/>
      <c r="QZE122" s="19"/>
      <c r="QZF122" s="197"/>
      <c r="QZG122" s="196"/>
      <c r="QZH122" s="196"/>
      <c r="QZI122" s="195"/>
      <c r="QZJ122" s="196"/>
      <c r="QZK122" s="195"/>
      <c r="QZL122" s="195"/>
      <c r="QZM122" s="195"/>
      <c r="QZN122" s="18"/>
      <c r="QZO122" s="19"/>
      <c r="QZP122" s="19"/>
      <c r="QZQ122" s="19"/>
      <c r="QZR122" s="19"/>
      <c r="QZS122" s="19"/>
      <c r="QZT122" s="19"/>
      <c r="QZU122" s="19"/>
      <c r="QZV122" s="197"/>
      <c r="QZW122" s="196"/>
      <c r="QZX122" s="196"/>
      <c r="QZY122" s="195"/>
      <c r="QZZ122" s="196"/>
      <c r="RAA122" s="195"/>
      <c r="RAB122" s="195"/>
      <c r="RAC122" s="195"/>
      <c r="RAD122" s="18"/>
      <c r="RAE122" s="19"/>
      <c r="RAF122" s="19"/>
      <c r="RAG122" s="19"/>
      <c r="RAH122" s="19"/>
      <c r="RAI122" s="19"/>
      <c r="RAJ122" s="19"/>
      <c r="RAK122" s="19"/>
      <c r="RAL122" s="197"/>
      <c r="RAM122" s="196"/>
      <c r="RAN122" s="196"/>
      <c r="RAO122" s="195"/>
      <c r="RAP122" s="196"/>
      <c r="RAQ122" s="195"/>
      <c r="RAR122" s="195"/>
      <c r="RAS122" s="195"/>
      <c r="RAT122" s="18"/>
      <c r="RAU122" s="19"/>
      <c r="RAV122" s="19"/>
      <c r="RAW122" s="19"/>
      <c r="RAX122" s="19"/>
      <c r="RAY122" s="19"/>
      <c r="RAZ122" s="19"/>
      <c r="RBA122" s="19"/>
      <c r="RBB122" s="197"/>
      <c r="RBC122" s="196"/>
      <c r="RBD122" s="196"/>
      <c r="RBE122" s="195"/>
      <c r="RBF122" s="196"/>
      <c r="RBG122" s="195"/>
      <c r="RBH122" s="195"/>
      <c r="RBI122" s="195"/>
      <c r="RBJ122" s="18"/>
      <c r="RBK122" s="19"/>
      <c r="RBL122" s="19"/>
      <c r="RBM122" s="19"/>
      <c r="RBN122" s="19"/>
      <c r="RBO122" s="19"/>
      <c r="RBP122" s="19"/>
      <c r="RBQ122" s="19"/>
      <c r="RBR122" s="197"/>
      <c r="RBS122" s="196"/>
      <c r="RBT122" s="196"/>
      <c r="RBU122" s="195"/>
      <c r="RBV122" s="196"/>
      <c r="RBW122" s="195"/>
      <c r="RBX122" s="195"/>
      <c r="RBY122" s="195"/>
      <c r="RBZ122" s="18"/>
      <c r="RCA122" s="19"/>
      <c r="RCB122" s="19"/>
      <c r="RCC122" s="19"/>
      <c r="RCD122" s="19"/>
      <c r="RCE122" s="19"/>
      <c r="RCF122" s="19"/>
      <c r="RCG122" s="19"/>
      <c r="RCH122" s="197"/>
      <c r="RCI122" s="196"/>
      <c r="RCJ122" s="196"/>
      <c r="RCK122" s="195"/>
      <c r="RCL122" s="196"/>
      <c r="RCM122" s="195"/>
      <c r="RCN122" s="195"/>
      <c r="RCO122" s="195"/>
      <c r="RCP122" s="18"/>
      <c r="RCQ122" s="19"/>
      <c r="RCR122" s="19"/>
      <c r="RCS122" s="19"/>
      <c r="RCT122" s="19"/>
      <c r="RCU122" s="19"/>
      <c r="RCV122" s="19"/>
      <c r="RCW122" s="19"/>
      <c r="RCX122" s="197"/>
      <c r="RCY122" s="196"/>
      <c r="RCZ122" s="196"/>
      <c r="RDA122" s="195"/>
      <c r="RDB122" s="196"/>
      <c r="RDC122" s="195"/>
      <c r="RDD122" s="195"/>
      <c r="RDE122" s="195"/>
      <c r="RDF122" s="18"/>
      <c r="RDG122" s="19"/>
      <c r="RDH122" s="19"/>
      <c r="RDI122" s="19"/>
      <c r="RDJ122" s="19"/>
      <c r="RDK122" s="19"/>
      <c r="RDL122" s="19"/>
      <c r="RDM122" s="19"/>
      <c r="RDN122" s="197"/>
      <c r="RDO122" s="196"/>
      <c r="RDP122" s="196"/>
      <c r="RDQ122" s="195"/>
      <c r="RDR122" s="196"/>
      <c r="RDS122" s="195"/>
      <c r="RDT122" s="195"/>
      <c r="RDU122" s="195"/>
      <c r="RDV122" s="18"/>
      <c r="RDW122" s="19"/>
      <c r="RDX122" s="19"/>
      <c r="RDY122" s="19"/>
      <c r="RDZ122" s="19"/>
      <c r="REA122" s="19"/>
      <c r="REB122" s="19"/>
      <c r="REC122" s="19"/>
      <c r="RED122" s="197"/>
      <c r="REE122" s="196"/>
      <c r="REF122" s="196"/>
      <c r="REG122" s="195"/>
      <c r="REH122" s="196"/>
      <c r="REI122" s="195"/>
      <c r="REJ122" s="195"/>
      <c r="REK122" s="195"/>
      <c r="REL122" s="18"/>
      <c r="REM122" s="19"/>
      <c r="REN122" s="19"/>
      <c r="REO122" s="19"/>
      <c r="REP122" s="19"/>
      <c r="REQ122" s="19"/>
      <c r="RER122" s="19"/>
      <c r="RES122" s="19"/>
      <c r="RET122" s="197"/>
      <c r="REU122" s="196"/>
      <c r="REV122" s="196"/>
      <c r="REW122" s="195"/>
      <c r="REX122" s="196"/>
      <c r="REY122" s="195"/>
      <c r="REZ122" s="195"/>
      <c r="RFA122" s="195"/>
      <c r="RFB122" s="18"/>
      <c r="RFC122" s="19"/>
      <c r="RFD122" s="19"/>
      <c r="RFE122" s="19"/>
      <c r="RFF122" s="19"/>
      <c r="RFG122" s="19"/>
      <c r="RFH122" s="19"/>
      <c r="RFI122" s="19"/>
      <c r="RFJ122" s="197"/>
      <c r="RFK122" s="196"/>
      <c r="RFL122" s="196"/>
      <c r="RFM122" s="195"/>
      <c r="RFN122" s="196"/>
      <c r="RFO122" s="195"/>
      <c r="RFP122" s="195"/>
      <c r="RFQ122" s="195"/>
      <c r="RFR122" s="18"/>
      <c r="RFS122" s="19"/>
      <c r="RFT122" s="19"/>
      <c r="RFU122" s="19"/>
      <c r="RFV122" s="19"/>
      <c r="RFW122" s="19"/>
      <c r="RFX122" s="19"/>
      <c r="RFY122" s="19"/>
      <c r="RFZ122" s="197"/>
      <c r="RGA122" s="196"/>
      <c r="RGB122" s="196"/>
      <c r="RGC122" s="195"/>
      <c r="RGD122" s="196"/>
      <c r="RGE122" s="195"/>
      <c r="RGF122" s="195"/>
      <c r="RGG122" s="195"/>
      <c r="RGH122" s="18"/>
      <c r="RGI122" s="19"/>
      <c r="RGJ122" s="19"/>
      <c r="RGK122" s="19"/>
      <c r="RGL122" s="19"/>
      <c r="RGM122" s="19"/>
      <c r="RGN122" s="19"/>
      <c r="RGO122" s="19"/>
      <c r="RGP122" s="197"/>
      <c r="RGQ122" s="196"/>
      <c r="RGR122" s="196"/>
      <c r="RGS122" s="195"/>
      <c r="RGT122" s="196"/>
      <c r="RGU122" s="195"/>
      <c r="RGV122" s="195"/>
      <c r="RGW122" s="195"/>
      <c r="RGX122" s="18"/>
      <c r="RGY122" s="19"/>
      <c r="RGZ122" s="19"/>
      <c r="RHA122" s="19"/>
      <c r="RHB122" s="19"/>
      <c r="RHC122" s="19"/>
      <c r="RHD122" s="19"/>
      <c r="RHE122" s="19"/>
      <c r="RHF122" s="197"/>
      <c r="RHG122" s="196"/>
      <c r="RHH122" s="196"/>
      <c r="RHI122" s="195"/>
      <c r="RHJ122" s="196"/>
      <c r="RHK122" s="195"/>
      <c r="RHL122" s="195"/>
      <c r="RHM122" s="195"/>
      <c r="RHN122" s="18"/>
      <c r="RHO122" s="19"/>
      <c r="RHP122" s="19"/>
      <c r="RHQ122" s="19"/>
      <c r="RHR122" s="19"/>
      <c r="RHS122" s="19"/>
      <c r="RHT122" s="19"/>
      <c r="RHU122" s="19"/>
      <c r="RHV122" s="197"/>
      <c r="RHW122" s="196"/>
      <c r="RHX122" s="196"/>
      <c r="RHY122" s="195"/>
      <c r="RHZ122" s="196"/>
      <c r="RIA122" s="195"/>
      <c r="RIB122" s="195"/>
      <c r="RIC122" s="195"/>
      <c r="RID122" s="18"/>
      <c r="RIE122" s="19"/>
      <c r="RIF122" s="19"/>
      <c r="RIG122" s="19"/>
      <c r="RIH122" s="19"/>
      <c r="RII122" s="19"/>
      <c r="RIJ122" s="19"/>
      <c r="RIK122" s="19"/>
      <c r="RIL122" s="197"/>
      <c r="RIM122" s="196"/>
      <c r="RIN122" s="196"/>
      <c r="RIO122" s="195"/>
      <c r="RIP122" s="196"/>
      <c r="RIQ122" s="195"/>
      <c r="RIR122" s="195"/>
      <c r="RIS122" s="195"/>
      <c r="RIT122" s="18"/>
      <c r="RIU122" s="19"/>
      <c r="RIV122" s="19"/>
      <c r="RIW122" s="19"/>
      <c r="RIX122" s="19"/>
      <c r="RIY122" s="19"/>
      <c r="RIZ122" s="19"/>
      <c r="RJA122" s="19"/>
      <c r="RJB122" s="197"/>
      <c r="RJC122" s="196"/>
      <c r="RJD122" s="196"/>
      <c r="RJE122" s="195"/>
      <c r="RJF122" s="196"/>
      <c r="RJG122" s="195"/>
      <c r="RJH122" s="195"/>
      <c r="RJI122" s="195"/>
      <c r="RJJ122" s="18"/>
      <c r="RJK122" s="19"/>
      <c r="RJL122" s="19"/>
      <c r="RJM122" s="19"/>
      <c r="RJN122" s="19"/>
      <c r="RJO122" s="19"/>
      <c r="RJP122" s="19"/>
      <c r="RJQ122" s="19"/>
      <c r="RJR122" s="197"/>
      <c r="RJS122" s="196"/>
      <c r="RJT122" s="196"/>
      <c r="RJU122" s="195"/>
      <c r="RJV122" s="196"/>
      <c r="RJW122" s="195"/>
      <c r="RJX122" s="195"/>
      <c r="RJY122" s="195"/>
      <c r="RJZ122" s="18"/>
      <c r="RKA122" s="19"/>
      <c r="RKB122" s="19"/>
      <c r="RKC122" s="19"/>
      <c r="RKD122" s="19"/>
      <c r="RKE122" s="19"/>
      <c r="RKF122" s="19"/>
      <c r="RKG122" s="19"/>
      <c r="RKH122" s="197"/>
      <c r="RKI122" s="196"/>
      <c r="RKJ122" s="196"/>
      <c r="RKK122" s="195"/>
      <c r="RKL122" s="196"/>
      <c r="RKM122" s="195"/>
      <c r="RKN122" s="195"/>
      <c r="RKO122" s="195"/>
      <c r="RKP122" s="18"/>
      <c r="RKQ122" s="19"/>
      <c r="RKR122" s="19"/>
      <c r="RKS122" s="19"/>
      <c r="RKT122" s="19"/>
      <c r="RKU122" s="19"/>
      <c r="RKV122" s="19"/>
      <c r="RKW122" s="19"/>
      <c r="RKX122" s="197"/>
      <c r="RKY122" s="196"/>
      <c r="RKZ122" s="196"/>
      <c r="RLA122" s="195"/>
      <c r="RLB122" s="196"/>
      <c r="RLC122" s="195"/>
      <c r="RLD122" s="195"/>
      <c r="RLE122" s="195"/>
      <c r="RLF122" s="18"/>
      <c r="RLG122" s="19"/>
      <c r="RLH122" s="19"/>
      <c r="RLI122" s="19"/>
      <c r="RLJ122" s="19"/>
      <c r="RLK122" s="19"/>
      <c r="RLL122" s="19"/>
      <c r="RLM122" s="19"/>
      <c r="RLN122" s="197"/>
      <c r="RLO122" s="196"/>
      <c r="RLP122" s="196"/>
      <c r="RLQ122" s="195"/>
      <c r="RLR122" s="196"/>
      <c r="RLS122" s="195"/>
      <c r="RLT122" s="195"/>
      <c r="RLU122" s="195"/>
      <c r="RLV122" s="18"/>
      <c r="RLW122" s="19"/>
      <c r="RLX122" s="19"/>
      <c r="RLY122" s="19"/>
      <c r="RLZ122" s="19"/>
      <c r="RMA122" s="19"/>
      <c r="RMB122" s="19"/>
      <c r="RMC122" s="19"/>
      <c r="RMD122" s="197"/>
      <c r="RME122" s="196"/>
      <c r="RMF122" s="196"/>
      <c r="RMG122" s="195"/>
      <c r="RMH122" s="196"/>
      <c r="RMI122" s="195"/>
      <c r="RMJ122" s="195"/>
      <c r="RMK122" s="195"/>
      <c r="RML122" s="18"/>
      <c r="RMM122" s="19"/>
      <c r="RMN122" s="19"/>
      <c r="RMO122" s="19"/>
      <c r="RMP122" s="19"/>
      <c r="RMQ122" s="19"/>
      <c r="RMR122" s="19"/>
      <c r="RMS122" s="19"/>
      <c r="RMT122" s="197"/>
      <c r="RMU122" s="196"/>
      <c r="RMV122" s="196"/>
      <c r="RMW122" s="195"/>
      <c r="RMX122" s="196"/>
      <c r="RMY122" s="195"/>
      <c r="RMZ122" s="195"/>
      <c r="RNA122" s="195"/>
      <c r="RNB122" s="18"/>
      <c r="RNC122" s="19"/>
      <c r="RND122" s="19"/>
      <c r="RNE122" s="19"/>
      <c r="RNF122" s="19"/>
      <c r="RNG122" s="19"/>
      <c r="RNH122" s="19"/>
      <c r="RNI122" s="19"/>
      <c r="RNJ122" s="197"/>
      <c r="RNK122" s="196"/>
      <c r="RNL122" s="196"/>
      <c r="RNM122" s="195"/>
      <c r="RNN122" s="196"/>
      <c r="RNO122" s="195"/>
      <c r="RNP122" s="195"/>
      <c r="RNQ122" s="195"/>
      <c r="RNR122" s="18"/>
      <c r="RNS122" s="19"/>
      <c r="RNT122" s="19"/>
      <c r="RNU122" s="19"/>
      <c r="RNV122" s="19"/>
      <c r="RNW122" s="19"/>
      <c r="RNX122" s="19"/>
      <c r="RNY122" s="19"/>
      <c r="RNZ122" s="197"/>
      <c r="ROA122" s="196"/>
      <c r="ROB122" s="196"/>
      <c r="ROC122" s="195"/>
      <c r="ROD122" s="196"/>
      <c r="ROE122" s="195"/>
      <c r="ROF122" s="195"/>
      <c r="ROG122" s="195"/>
      <c r="ROH122" s="18"/>
      <c r="ROI122" s="19"/>
      <c r="ROJ122" s="19"/>
      <c r="ROK122" s="19"/>
      <c r="ROL122" s="19"/>
      <c r="ROM122" s="19"/>
      <c r="RON122" s="19"/>
      <c r="ROO122" s="19"/>
      <c r="ROP122" s="197"/>
      <c r="ROQ122" s="196"/>
      <c r="ROR122" s="196"/>
      <c r="ROS122" s="195"/>
      <c r="ROT122" s="196"/>
      <c r="ROU122" s="195"/>
      <c r="ROV122" s="195"/>
      <c r="ROW122" s="195"/>
      <c r="ROX122" s="18"/>
      <c r="ROY122" s="19"/>
      <c r="ROZ122" s="19"/>
      <c r="RPA122" s="19"/>
      <c r="RPB122" s="19"/>
      <c r="RPC122" s="19"/>
      <c r="RPD122" s="19"/>
      <c r="RPE122" s="19"/>
      <c r="RPF122" s="197"/>
      <c r="RPG122" s="196"/>
      <c r="RPH122" s="196"/>
      <c r="RPI122" s="195"/>
      <c r="RPJ122" s="196"/>
      <c r="RPK122" s="195"/>
      <c r="RPL122" s="195"/>
      <c r="RPM122" s="195"/>
      <c r="RPN122" s="18"/>
      <c r="RPO122" s="19"/>
      <c r="RPP122" s="19"/>
      <c r="RPQ122" s="19"/>
      <c r="RPR122" s="19"/>
      <c r="RPS122" s="19"/>
      <c r="RPT122" s="19"/>
      <c r="RPU122" s="19"/>
      <c r="RPV122" s="197"/>
      <c r="RPW122" s="196"/>
      <c r="RPX122" s="196"/>
      <c r="RPY122" s="195"/>
      <c r="RPZ122" s="196"/>
      <c r="RQA122" s="195"/>
      <c r="RQB122" s="195"/>
      <c r="RQC122" s="195"/>
      <c r="RQD122" s="18"/>
      <c r="RQE122" s="19"/>
      <c r="RQF122" s="19"/>
      <c r="RQG122" s="19"/>
      <c r="RQH122" s="19"/>
      <c r="RQI122" s="19"/>
      <c r="RQJ122" s="19"/>
      <c r="RQK122" s="19"/>
      <c r="RQL122" s="197"/>
      <c r="RQM122" s="196"/>
      <c r="RQN122" s="196"/>
      <c r="RQO122" s="195"/>
      <c r="RQP122" s="196"/>
      <c r="RQQ122" s="195"/>
      <c r="RQR122" s="195"/>
      <c r="RQS122" s="195"/>
      <c r="RQT122" s="18"/>
      <c r="RQU122" s="19"/>
      <c r="RQV122" s="19"/>
      <c r="RQW122" s="19"/>
      <c r="RQX122" s="19"/>
      <c r="RQY122" s="19"/>
      <c r="RQZ122" s="19"/>
      <c r="RRA122" s="19"/>
      <c r="RRB122" s="197"/>
      <c r="RRC122" s="196"/>
      <c r="RRD122" s="196"/>
      <c r="RRE122" s="195"/>
      <c r="RRF122" s="196"/>
      <c r="RRG122" s="195"/>
      <c r="RRH122" s="195"/>
      <c r="RRI122" s="195"/>
      <c r="RRJ122" s="18"/>
      <c r="RRK122" s="19"/>
      <c r="RRL122" s="19"/>
      <c r="RRM122" s="19"/>
      <c r="RRN122" s="19"/>
      <c r="RRO122" s="19"/>
      <c r="RRP122" s="19"/>
      <c r="RRQ122" s="19"/>
      <c r="RRR122" s="197"/>
      <c r="RRS122" s="196"/>
      <c r="RRT122" s="196"/>
      <c r="RRU122" s="195"/>
      <c r="RRV122" s="196"/>
      <c r="RRW122" s="195"/>
      <c r="RRX122" s="195"/>
      <c r="RRY122" s="195"/>
      <c r="RRZ122" s="18"/>
      <c r="RSA122" s="19"/>
      <c r="RSB122" s="19"/>
      <c r="RSC122" s="19"/>
      <c r="RSD122" s="19"/>
      <c r="RSE122" s="19"/>
      <c r="RSF122" s="19"/>
      <c r="RSG122" s="19"/>
      <c r="RSH122" s="197"/>
      <c r="RSI122" s="196"/>
      <c r="RSJ122" s="196"/>
      <c r="RSK122" s="195"/>
      <c r="RSL122" s="196"/>
      <c r="RSM122" s="195"/>
      <c r="RSN122" s="195"/>
      <c r="RSO122" s="195"/>
      <c r="RSP122" s="18"/>
      <c r="RSQ122" s="19"/>
      <c r="RSR122" s="19"/>
      <c r="RSS122" s="19"/>
      <c r="RST122" s="19"/>
      <c r="RSU122" s="19"/>
      <c r="RSV122" s="19"/>
      <c r="RSW122" s="19"/>
      <c r="RSX122" s="197"/>
      <c r="RSY122" s="196"/>
      <c r="RSZ122" s="196"/>
      <c r="RTA122" s="195"/>
      <c r="RTB122" s="196"/>
      <c r="RTC122" s="195"/>
      <c r="RTD122" s="195"/>
      <c r="RTE122" s="195"/>
      <c r="RTF122" s="18"/>
      <c r="RTG122" s="19"/>
      <c r="RTH122" s="19"/>
      <c r="RTI122" s="19"/>
      <c r="RTJ122" s="19"/>
      <c r="RTK122" s="19"/>
      <c r="RTL122" s="19"/>
      <c r="RTM122" s="19"/>
      <c r="RTN122" s="197"/>
      <c r="RTO122" s="196"/>
      <c r="RTP122" s="196"/>
      <c r="RTQ122" s="195"/>
      <c r="RTR122" s="196"/>
      <c r="RTS122" s="195"/>
      <c r="RTT122" s="195"/>
      <c r="RTU122" s="195"/>
      <c r="RTV122" s="18"/>
      <c r="RTW122" s="19"/>
      <c r="RTX122" s="19"/>
      <c r="RTY122" s="19"/>
      <c r="RTZ122" s="19"/>
      <c r="RUA122" s="19"/>
      <c r="RUB122" s="19"/>
      <c r="RUC122" s="19"/>
      <c r="RUD122" s="197"/>
      <c r="RUE122" s="196"/>
      <c r="RUF122" s="196"/>
      <c r="RUG122" s="195"/>
      <c r="RUH122" s="196"/>
      <c r="RUI122" s="195"/>
      <c r="RUJ122" s="195"/>
      <c r="RUK122" s="195"/>
      <c r="RUL122" s="18"/>
      <c r="RUM122" s="19"/>
      <c r="RUN122" s="19"/>
      <c r="RUO122" s="19"/>
      <c r="RUP122" s="19"/>
      <c r="RUQ122" s="19"/>
      <c r="RUR122" s="19"/>
      <c r="RUS122" s="19"/>
      <c r="RUT122" s="197"/>
      <c r="RUU122" s="196"/>
      <c r="RUV122" s="196"/>
      <c r="RUW122" s="195"/>
      <c r="RUX122" s="196"/>
      <c r="RUY122" s="195"/>
      <c r="RUZ122" s="195"/>
      <c r="RVA122" s="195"/>
      <c r="RVB122" s="18"/>
      <c r="RVC122" s="19"/>
      <c r="RVD122" s="19"/>
      <c r="RVE122" s="19"/>
      <c r="RVF122" s="19"/>
      <c r="RVG122" s="19"/>
      <c r="RVH122" s="19"/>
      <c r="RVI122" s="19"/>
      <c r="RVJ122" s="197"/>
      <c r="RVK122" s="196"/>
      <c r="RVL122" s="196"/>
      <c r="RVM122" s="195"/>
      <c r="RVN122" s="196"/>
      <c r="RVO122" s="195"/>
      <c r="RVP122" s="195"/>
      <c r="RVQ122" s="195"/>
      <c r="RVR122" s="18"/>
      <c r="RVS122" s="19"/>
      <c r="RVT122" s="19"/>
      <c r="RVU122" s="19"/>
      <c r="RVV122" s="19"/>
      <c r="RVW122" s="19"/>
      <c r="RVX122" s="19"/>
      <c r="RVY122" s="19"/>
      <c r="RVZ122" s="197"/>
      <c r="RWA122" s="196"/>
      <c r="RWB122" s="196"/>
      <c r="RWC122" s="195"/>
      <c r="RWD122" s="196"/>
      <c r="RWE122" s="195"/>
      <c r="RWF122" s="195"/>
      <c r="RWG122" s="195"/>
      <c r="RWH122" s="18"/>
      <c r="RWI122" s="19"/>
      <c r="RWJ122" s="19"/>
      <c r="RWK122" s="19"/>
      <c r="RWL122" s="19"/>
      <c r="RWM122" s="19"/>
      <c r="RWN122" s="19"/>
      <c r="RWO122" s="19"/>
      <c r="RWP122" s="197"/>
      <c r="RWQ122" s="196"/>
      <c r="RWR122" s="196"/>
      <c r="RWS122" s="195"/>
      <c r="RWT122" s="196"/>
      <c r="RWU122" s="195"/>
      <c r="RWV122" s="195"/>
      <c r="RWW122" s="195"/>
      <c r="RWX122" s="18"/>
      <c r="RWY122" s="19"/>
      <c r="RWZ122" s="19"/>
      <c r="RXA122" s="19"/>
      <c r="RXB122" s="19"/>
      <c r="RXC122" s="19"/>
      <c r="RXD122" s="19"/>
      <c r="RXE122" s="19"/>
      <c r="RXF122" s="197"/>
      <c r="RXG122" s="196"/>
      <c r="RXH122" s="196"/>
      <c r="RXI122" s="195"/>
      <c r="RXJ122" s="196"/>
      <c r="RXK122" s="195"/>
      <c r="RXL122" s="195"/>
      <c r="RXM122" s="195"/>
      <c r="RXN122" s="18"/>
      <c r="RXO122" s="19"/>
      <c r="RXP122" s="19"/>
      <c r="RXQ122" s="19"/>
      <c r="RXR122" s="19"/>
      <c r="RXS122" s="19"/>
      <c r="RXT122" s="19"/>
      <c r="RXU122" s="19"/>
      <c r="RXV122" s="197"/>
      <c r="RXW122" s="196"/>
      <c r="RXX122" s="196"/>
      <c r="RXY122" s="195"/>
      <c r="RXZ122" s="196"/>
      <c r="RYA122" s="195"/>
      <c r="RYB122" s="195"/>
      <c r="RYC122" s="195"/>
      <c r="RYD122" s="18"/>
      <c r="RYE122" s="19"/>
      <c r="RYF122" s="19"/>
      <c r="RYG122" s="19"/>
      <c r="RYH122" s="19"/>
      <c r="RYI122" s="19"/>
      <c r="RYJ122" s="19"/>
      <c r="RYK122" s="19"/>
      <c r="RYL122" s="197"/>
      <c r="RYM122" s="196"/>
      <c r="RYN122" s="196"/>
      <c r="RYO122" s="195"/>
      <c r="RYP122" s="196"/>
      <c r="RYQ122" s="195"/>
      <c r="RYR122" s="195"/>
      <c r="RYS122" s="195"/>
      <c r="RYT122" s="18"/>
      <c r="RYU122" s="19"/>
      <c r="RYV122" s="19"/>
      <c r="RYW122" s="19"/>
      <c r="RYX122" s="19"/>
      <c r="RYY122" s="19"/>
      <c r="RYZ122" s="19"/>
      <c r="RZA122" s="19"/>
      <c r="RZB122" s="197"/>
      <c r="RZC122" s="196"/>
      <c r="RZD122" s="196"/>
      <c r="RZE122" s="195"/>
      <c r="RZF122" s="196"/>
      <c r="RZG122" s="195"/>
      <c r="RZH122" s="195"/>
      <c r="RZI122" s="195"/>
      <c r="RZJ122" s="18"/>
      <c r="RZK122" s="19"/>
      <c r="RZL122" s="19"/>
      <c r="RZM122" s="19"/>
      <c r="RZN122" s="19"/>
      <c r="RZO122" s="19"/>
      <c r="RZP122" s="19"/>
      <c r="RZQ122" s="19"/>
      <c r="RZR122" s="197"/>
      <c r="RZS122" s="196"/>
      <c r="RZT122" s="196"/>
      <c r="RZU122" s="195"/>
      <c r="RZV122" s="196"/>
      <c r="RZW122" s="195"/>
      <c r="RZX122" s="195"/>
      <c r="RZY122" s="195"/>
      <c r="RZZ122" s="18"/>
      <c r="SAA122" s="19"/>
      <c r="SAB122" s="19"/>
      <c r="SAC122" s="19"/>
      <c r="SAD122" s="19"/>
      <c r="SAE122" s="19"/>
      <c r="SAF122" s="19"/>
      <c r="SAG122" s="19"/>
      <c r="SAH122" s="197"/>
      <c r="SAI122" s="196"/>
      <c r="SAJ122" s="196"/>
      <c r="SAK122" s="195"/>
      <c r="SAL122" s="196"/>
      <c r="SAM122" s="195"/>
      <c r="SAN122" s="195"/>
      <c r="SAO122" s="195"/>
      <c r="SAP122" s="18"/>
      <c r="SAQ122" s="19"/>
      <c r="SAR122" s="19"/>
      <c r="SAS122" s="19"/>
      <c r="SAT122" s="19"/>
      <c r="SAU122" s="19"/>
      <c r="SAV122" s="19"/>
      <c r="SAW122" s="19"/>
      <c r="SAX122" s="197"/>
      <c r="SAY122" s="196"/>
      <c r="SAZ122" s="196"/>
      <c r="SBA122" s="195"/>
      <c r="SBB122" s="196"/>
      <c r="SBC122" s="195"/>
      <c r="SBD122" s="195"/>
      <c r="SBE122" s="195"/>
      <c r="SBF122" s="18"/>
      <c r="SBG122" s="19"/>
      <c r="SBH122" s="19"/>
      <c r="SBI122" s="19"/>
      <c r="SBJ122" s="19"/>
      <c r="SBK122" s="19"/>
      <c r="SBL122" s="19"/>
      <c r="SBM122" s="19"/>
      <c r="SBN122" s="197"/>
      <c r="SBO122" s="196"/>
      <c r="SBP122" s="196"/>
      <c r="SBQ122" s="195"/>
      <c r="SBR122" s="196"/>
      <c r="SBS122" s="195"/>
      <c r="SBT122" s="195"/>
      <c r="SBU122" s="195"/>
      <c r="SBV122" s="18"/>
      <c r="SBW122" s="19"/>
      <c r="SBX122" s="19"/>
      <c r="SBY122" s="19"/>
      <c r="SBZ122" s="19"/>
      <c r="SCA122" s="19"/>
      <c r="SCB122" s="19"/>
      <c r="SCC122" s="19"/>
      <c r="SCD122" s="197"/>
      <c r="SCE122" s="196"/>
      <c r="SCF122" s="196"/>
      <c r="SCG122" s="195"/>
      <c r="SCH122" s="196"/>
      <c r="SCI122" s="195"/>
      <c r="SCJ122" s="195"/>
      <c r="SCK122" s="195"/>
      <c r="SCL122" s="18"/>
      <c r="SCM122" s="19"/>
      <c r="SCN122" s="19"/>
      <c r="SCO122" s="19"/>
      <c r="SCP122" s="19"/>
      <c r="SCQ122" s="19"/>
      <c r="SCR122" s="19"/>
      <c r="SCS122" s="19"/>
      <c r="SCT122" s="197"/>
      <c r="SCU122" s="196"/>
      <c r="SCV122" s="196"/>
      <c r="SCW122" s="195"/>
      <c r="SCX122" s="196"/>
      <c r="SCY122" s="195"/>
      <c r="SCZ122" s="195"/>
      <c r="SDA122" s="195"/>
      <c r="SDB122" s="18"/>
      <c r="SDC122" s="19"/>
      <c r="SDD122" s="19"/>
      <c r="SDE122" s="19"/>
      <c r="SDF122" s="19"/>
      <c r="SDG122" s="19"/>
      <c r="SDH122" s="19"/>
      <c r="SDI122" s="19"/>
      <c r="SDJ122" s="197"/>
      <c r="SDK122" s="196"/>
      <c r="SDL122" s="196"/>
      <c r="SDM122" s="195"/>
      <c r="SDN122" s="196"/>
      <c r="SDO122" s="195"/>
      <c r="SDP122" s="195"/>
      <c r="SDQ122" s="195"/>
      <c r="SDR122" s="18"/>
      <c r="SDS122" s="19"/>
      <c r="SDT122" s="19"/>
      <c r="SDU122" s="19"/>
      <c r="SDV122" s="19"/>
      <c r="SDW122" s="19"/>
      <c r="SDX122" s="19"/>
      <c r="SDY122" s="19"/>
      <c r="SDZ122" s="197"/>
      <c r="SEA122" s="196"/>
      <c r="SEB122" s="196"/>
      <c r="SEC122" s="195"/>
      <c r="SED122" s="196"/>
      <c r="SEE122" s="195"/>
      <c r="SEF122" s="195"/>
      <c r="SEG122" s="195"/>
      <c r="SEH122" s="18"/>
      <c r="SEI122" s="19"/>
      <c r="SEJ122" s="19"/>
      <c r="SEK122" s="19"/>
      <c r="SEL122" s="19"/>
      <c r="SEM122" s="19"/>
      <c r="SEN122" s="19"/>
      <c r="SEO122" s="19"/>
      <c r="SEP122" s="197"/>
      <c r="SEQ122" s="196"/>
      <c r="SER122" s="196"/>
      <c r="SES122" s="195"/>
      <c r="SET122" s="196"/>
      <c r="SEU122" s="195"/>
      <c r="SEV122" s="195"/>
      <c r="SEW122" s="195"/>
      <c r="SEX122" s="18"/>
      <c r="SEY122" s="19"/>
      <c r="SEZ122" s="19"/>
      <c r="SFA122" s="19"/>
      <c r="SFB122" s="19"/>
      <c r="SFC122" s="19"/>
      <c r="SFD122" s="19"/>
      <c r="SFE122" s="19"/>
      <c r="SFF122" s="197"/>
      <c r="SFG122" s="196"/>
      <c r="SFH122" s="196"/>
      <c r="SFI122" s="195"/>
      <c r="SFJ122" s="196"/>
      <c r="SFK122" s="195"/>
      <c r="SFL122" s="195"/>
      <c r="SFM122" s="195"/>
      <c r="SFN122" s="18"/>
      <c r="SFO122" s="19"/>
      <c r="SFP122" s="19"/>
      <c r="SFQ122" s="19"/>
      <c r="SFR122" s="19"/>
      <c r="SFS122" s="19"/>
      <c r="SFT122" s="19"/>
      <c r="SFU122" s="19"/>
      <c r="SFV122" s="197"/>
      <c r="SFW122" s="196"/>
      <c r="SFX122" s="196"/>
      <c r="SFY122" s="195"/>
      <c r="SFZ122" s="196"/>
      <c r="SGA122" s="195"/>
      <c r="SGB122" s="195"/>
      <c r="SGC122" s="195"/>
      <c r="SGD122" s="18"/>
      <c r="SGE122" s="19"/>
      <c r="SGF122" s="19"/>
      <c r="SGG122" s="19"/>
      <c r="SGH122" s="19"/>
      <c r="SGI122" s="19"/>
      <c r="SGJ122" s="19"/>
      <c r="SGK122" s="19"/>
      <c r="SGL122" s="197"/>
      <c r="SGM122" s="196"/>
      <c r="SGN122" s="196"/>
      <c r="SGO122" s="195"/>
      <c r="SGP122" s="196"/>
      <c r="SGQ122" s="195"/>
      <c r="SGR122" s="195"/>
      <c r="SGS122" s="195"/>
      <c r="SGT122" s="18"/>
      <c r="SGU122" s="19"/>
      <c r="SGV122" s="19"/>
      <c r="SGW122" s="19"/>
      <c r="SGX122" s="19"/>
      <c r="SGY122" s="19"/>
      <c r="SGZ122" s="19"/>
      <c r="SHA122" s="19"/>
      <c r="SHB122" s="197"/>
      <c r="SHC122" s="196"/>
      <c r="SHD122" s="196"/>
      <c r="SHE122" s="195"/>
      <c r="SHF122" s="196"/>
      <c r="SHG122" s="195"/>
      <c r="SHH122" s="195"/>
      <c r="SHI122" s="195"/>
      <c r="SHJ122" s="18"/>
      <c r="SHK122" s="19"/>
      <c r="SHL122" s="19"/>
      <c r="SHM122" s="19"/>
      <c r="SHN122" s="19"/>
      <c r="SHO122" s="19"/>
      <c r="SHP122" s="19"/>
      <c r="SHQ122" s="19"/>
      <c r="SHR122" s="197"/>
      <c r="SHS122" s="196"/>
      <c r="SHT122" s="196"/>
      <c r="SHU122" s="195"/>
      <c r="SHV122" s="196"/>
      <c r="SHW122" s="195"/>
      <c r="SHX122" s="195"/>
      <c r="SHY122" s="195"/>
      <c r="SHZ122" s="18"/>
      <c r="SIA122" s="19"/>
      <c r="SIB122" s="19"/>
      <c r="SIC122" s="19"/>
      <c r="SID122" s="19"/>
      <c r="SIE122" s="19"/>
      <c r="SIF122" s="19"/>
      <c r="SIG122" s="19"/>
      <c r="SIH122" s="197"/>
      <c r="SII122" s="196"/>
      <c r="SIJ122" s="196"/>
      <c r="SIK122" s="195"/>
      <c r="SIL122" s="196"/>
      <c r="SIM122" s="195"/>
      <c r="SIN122" s="195"/>
      <c r="SIO122" s="195"/>
      <c r="SIP122" s="18"/>
      <c r="SIQ122" s="19"/>
      <c r="SIR122" s="19"/>
      <c r="SIS122" s="19"/>
      <c r="SIT122" s="19"/>
      <c r="SIU122" s="19"/>
      <c r="SIV122" s="19"/>
      <c r="SIW122" s="19"/>
      <c r="SIX122" s="197"/>
      <c r="SIY122" s="196"/>
      <c r="SIZ122" s="196"/>
      <c r="SJA122" s="195"/>
      <c r="SJB122" s="196"/>
      <c r="SJC122" s="195"/>
      <c r="SJD122" s="195"/>
      <c r="SJE122" s="195"/>
      <c r="SJF122" s="18"/>
      <c r="SJG122" s="19"/>
      <c r="SJH122" s="19"/>
      <c r="SJI122" s="19"/>
      <c r="SJJ122" s="19"/>
      <c r="SJK122" s="19"/>
      <c r="SJL122" s="19"/>
      <c r="SJM122" s="19"/>
      <c r="SJN122" s="197"/>
      <c r="SJO122" s="196"/>
      <c r="SJP122" s="196"/>
      <c r="SJQ122" s="195"/>
      <c r="SJR122" s="196"/>
      <c r="SJS122" s="195"/>
      <c r="SJT122" s="195"/>
      <c r="SJU122" s="195"/>
      <c r="SJV122" s="18"/>
      <c r="SJW122" s="19"/>
      <c r="SJX122" s="19"/>
      <c r="SJY122" s="19"/>
      <c r="SJZ122" s="19"/>
      <c r="SKA122" s="19"/>
      <c r="SKB122" s="19"/>
      <c r="SKC122" s="19"/>
      <c r="SKD122" s="197"/>
      <c r="SKE122" s="196"/>
      <c r="SKF122" s="196"/>
      <c r="SKG122" s="195"/>
      <c r="SKH122" s="196"/>
      <c r="SKI122" s="195"/>
      <c r="SKJ122" s="195"/>
      <c r="SKK122" s="195"/>
      <c r="SKL122" s="18"/>
      <c r="SKM122" s="19"/>
      <c r="SKN122" s="19"/>
      <c r="SKO122" s="19"/>
      <c r="SKP122" s="19"/>
      <c r="SKQ122" s="19"/>
      <c r="SKR122" s="19"/>
      <c r="SKS122" s="19"/>
      <c r="SKT122" s="197"/>
      <c r="SKU122" s="196"/>
      <c r="SKV122" s="196"/>
      <c r="SKW122" s="195"/>
      <c r="SKX122" s="196"/>
      <c r="SKY122" s="195"/>
      <c r="SKZ122" s="195"/>
      <c r="SLA122" s="195"/>
      <c r="SLB122" s="18"/>
      <c r="SLC122" s="19"/>
      <c r="SLD122" s="19"/>
      <c r="SLE122" s="19"/>
      <c r="SLF122" s="19"/>
      <c r="SLG122" s="19"/>
      <c r="SLH122" s="19"/>
      <c r="SLI122" s="19"/>
      <c r="SLJ122" s="197"/>
      <c r="SLK122" s="196"/>
      <c r="SLL122" s="196"/>
      <c r="SLM122" s="195"/>
      <c r="SLN122" s="196"/>
      <c r="SLO122" s="195"/>
      <c r="SLP122" s="195"/>
      <c r="SLQ122" s="195"/>
      <c r="SLR122" s="18"/>
      <c r="SLS122" s="19"/>
      <c r="SLT122" s="19"/>
      <c r="SLU122" s="19"/>
      <c r="SLV122" s="19"/>
      <c r="SLW122" s="19"/>
      <c r="SLX122" s="19"/>
      <c r="SLY122" s="19"/>
      <c r="SLZ122" s="197"/>
      <c r="SMA122" s="196"/>
      <c r="SMB122" s="196"/>
      <c r="SMC122" s="195"/>
      <c r="SMD122" s="196"/>
      <c r="SME122" s="195"/>
      <c r="SMF122" s="195"/>
      <c r="SMG122" s="195"/>
      <c r="SMH122" s="18"/>
      <c r="SMI122" s="19"/>
      <c r="SMJ122" s="19"/>
      <c r="SMK122" s="19"/>
      <c r="SML122" s="19"/>
      <c r="SMM122" s="19"/>
      <c r="SMN122" s="19"/>
      <c r="SMO122" s="19"/>
      <c r="SMP122" s="197"/>
      <c r="SMQ122" s="196"/>
      <c r="SMR122" s="196"/>
      <c r="SMS122" s="195"/>
      <c r="SMT122" s="196"/>
      <c r="SMU122" s="195"/>
      <c r="SMV122" s="195"/>
      <c r="SMW122" s="195"/>
      <c r="SMX122" s="18"/>
      <c r="SMY122" s="19"/>
      <c r="SMZ122" s="19"/>
      <c r="SNA122" s="19"/>
      <c r="SNB122" s="19"/>
      <c r="SNC122" s="19"/>
      <c r="SND122" s="19"/>
      <c r="SNE122" s="19"/>
      <c r="SNF122" s="197"/>
      <c r="SNG122" s="196"/>
      <c r="SNH122" s="196"/>
      <c r="SNI122" s="195"/>
      <c r="SNJ122" s="196"/>
      <c r="SNK122" s="195"/>
      <c r="SNL122" s="195"/>
      <c r="SNM122" s="195"/>
      <c r="SNN122" s="18"/>
      <c r="SNO122" s="19"/>
      <c r="SNP122" s="19"/>
      <c r="SNQ122" s="19"/>
      <c r="SNR122" s="19"/>
      <c r="SNS122" s="19"/>
      <c r="SNT122" s="19"/>
      <c r="SNU122" s="19"/>
      <c r="SNV122" s="197"/>
      <c r="SNW122" s="196"/>
      <c r="SNX122" s="196"/>
      <c r="SNY122" s="195"/>
      <c r="SNZ122" s="196"/>
      <c r="SOA122" s="195"/>
      <c r="SOB122" s="195"/>
      <c r="SOC122" s="195"/>
      <c r="SOD122" s="18"/>
      <c r="SOE122" s="19"/>
      <c r="SOF122" s="19"/>
      <c r="SOG122" s="19"/>
      <c r="SOH122" s="19"/>
      <c r="SOI122" s="19"/>
      <c r="SOJ122" s="19"/>
      <c r="SOK122" s="19"/>
      <c r="SOL122" s="197"/>
      <c r="SOM122" s="196"/>
      <c r="SON122" s="196"/>
      <c r="SOO122" s="195"/>
      <c r="SOP122" s="196"/>
      <c r="SOQ122" s="195"/>
      <c r="SOR122" s="195"/>
      <c r="SOS122" s="195"/>
      <c r="SOT122" s="18"/>
      <c r="SOU122" s="19"/>
      <c r="SOV122" s="19"/>
      <c r="SOW122" s="19"/>
      <c r="SOX122" s="19"/>
      <c r="SOY122" s="19"/>
      <c r="SOZ122" s="19"/>
      <c r="SPA122" s="19"/>
      <c r="SPB122" s="197"/>
      <c r="SPC122" s="196"/>
      <c r="SPD122" s="196"/>
      <c r="SPE122" s="195"/>
      <c r="SPF122" s="196"/>
      <c r="SPG122" s="195"/>
      <c r="SPH122" s="195"/>
      <c r="SPI122" s="195"/>
      <c r="SPJ122" s="18"/>
      <c r="SPK122" s="19"/>
      <c r="SPL122" s="19"/>
      <c r="SPM122" s="19"/>
      <c r="SPN122" s="19"/>
      <c r="SPO122" s="19"/>
      <c r="SPP122" s="19"/>
      <c r="SPQ122" s="19"/>
      <c r="SPR122" s="197"/>
      <c r="SPS122" s="196"/>
      <c r="SPT122" s="196"/>
      <c r="SPU122" s="195"/>
      <c r="SPV122" s="196"/>
      <c r="SPW122" s="195"/>
      <c r="SPX122" s="195"/>
      <c r="SPY122" s="195"/>
      <c r="SPZ122" s="18"/>
      <c r="SQA122" s="19"/>
      <c r="SQB122" s="19"/>
      <c r="SQC122" s="19"/>
      <c r="SQD122" s="19"/>
      <c r="SQE122" s="19"/>
      <c r="SQF122" s="19"/>
      <c r="SQG122" s="19"/>
      <c r="SQH122" s="197"/>
      <c r="SQI122" s="196"/>
      <c r="SQJ122" s="196"/>
      <c r="SQK122" s="195"/>
      <c r="SQL122" s="196"/>
      <c r="SQM122" s="195"/>
      <c r="SQN122" s="195"/>
      <c r="SQO122" s="195"/>
      <c r="SQP122" s="18"/>
      <c r="SQQ122" s="19"/>
      <c r="SQR122" s="19"/>
      <c r="SQS122" s="19"/>
      <c r="SQT122" s="19"/>
      <c r="SQU122" s="19"/>
      <c r="SQV122" s="19"/>
      <c r="SQW122" s="19"/>
      <c r="SQX122" s="197"/>
      <c r="SQY122" s="196"/>
      <c r="SQZ122" s="196"/>
      <c r="SRA122" s="195"/>
      <c r="SRB122" s="196"/>
      <c r="SRC122" s="195"/>
      <c r="SRD122" s="195"/>
      <c r="SRE122" s="195"/>
      <c r="SRF122" s="18"/>
      <c r="SRG122" s="19"/>
      <c r="SRH122" s="19"/>
      <c r="SRI122" s="19"/>
      <c r="SRJ122" s="19"/>
      <c r="SRK122" s="19"/>
      <c r="SRL122" s="19"/>
      <c r="SRM122" s="19"/>
      <c r="SRN122" s="197"/>
      <c r="SRO122" s="196"/>
      <c r="SRP122" s="196"/>
      <c r="SRQ122" s="195"/>
      <c r="SRR122" s="196"/>
      <c r="SRS122" s="195"/>
      <c r="SRT122" s="195"/>
      <c r="SRU122" s="195"/>
      <c r="SRV122" s="18"/>
      <c r="SRW122" s="19"/>
      <c r="SRX122" s="19"/>
      <c r="SRY122" s="19"/>
      <c r="SRZ122" s="19"/>
      <c r="SSA122" s="19"/>
      <c r="SSB122" s="19"/>
      <c r="SSC122" s="19"/>
      <c r="SSD122" s="197"/>
      <c r="SSE122" s="196"/>
      <c r="SSF122" s="196"/>
      <c r="SSG122" s="195"/>
      <c r="SSH122" s="196"/>
      <c r="SSI122" s="195"/>
      <c r="SSJ122" s="195"/>
      <c r="SSK122" s="195"/>
      <c r="SSL122" s="18"/>
      <c r="SSM122" s="19"/>
      <c r="SSN122" s="19"/>
      <c r="SSO122" s="19"/>
      <c r="SSP122" s="19"/>
      <c r="SSQ122" s="19"/>
      <c r="SSR122" s="19"/>
      <c r="SSS122" s="19"/>
      <c r="SST122" s="197"/>
      <c r="SSU122" s="196"/>
      <c r="SSV122" s="196"/>
      <c r="SSW122" s="195"/>
      <c r="SSX122" s="196"/>
      <c r="SSY122" s="195"/>
      <c r="SSZ122" s="195"/>
      <c r="STA122" s="195"/>
      <c r="STB122" s="18"/>
      <c r="STC122" s="19"/>
      <c r="STD122" s="19"/>
      <c r="STE122" s="19"/>
      <c r="STF122" s="19"/>
      <c r="STG122" s="19"/>
      <c r="STH122" s="19"/>
      <c r="STI122" s="19"/>
      <c r="STJ122" s="197"/>
      <c r="STK122" s="196"/>
      <c r="STL122" s="196"/>
      <c r="STM122" s="195"/>
      <c r="STN122" s="196"/>
      <c r="STO122" s="195"/>
      <c r="STP122" s="195"/>
      <c r="STQ122" s="195"/>
      <c r="STR122" s="18"/>
      <c r="STS122" s="19"/>
      <c r="STT122" s="19"/>
      <c r="STU122" s="19"/>
      <c r="STV122" s="19"/>
      <c r="STW122" s="19"/>
      <c r="STX122" s="19"/>
      <c r="STY122" s="19"/>
      <c r="STZ122" s="197"/>
      <c r="SUA122" s="196"/>
      <c r="SUB122" s="196"/>
      <c r="SUC122" s="195"/>
      <c r="SUD122" s="196"/>
      <c r="SUE122" s="195"/>
      <c r="SUF122" s="195"/>
      <c r="SUG122" s="195"/>
      <c r="SUH122" s="18"/>
      <c r="SUI122" s="19"/>
      <c r="SUJ122" s="19"/>
      <c r="SUK122" s="19"/>
      <c r="SUL122" s="19"/>
      <c r="SUM122" s="19"/>
      <c r="SUN122" s="19"/>
      <c r="SUO122" s="19"/>
      <c r="SUP122" s="197"/>
      <c r="SUQ122" s="196"/>
      <c r="SUR122" s="196"/>
      <c r="SUS122" s="195"/>
      <c r="SUT122" s="196"/>
      <c r="SUU122" s="195"/>
      <c r="SUV122" s="195"/>
      <c r="SUW122" s="195"/>
      <c r="SUX122" s="18"/>
      <c r="SUY122" s="19"/>
      <c r="SUZ122" s="19"/>
      <c r="SVA122" s="19"/>
      <c r="SVB122" s="19"/>
      <c r="SVC122" s="19"/>
      <c r="SVD122" s="19"/>
      <c r="SVE122" s="19"/>
      <c r="SVF122" s="197"/>
      <c r="SVG122" s="196"/>
      <c r="SVH122" s="196"/>
      <c r="SVI122" s="195"/>
      <c r="SVJ122" s="196"/>
      <c r="SVK122" s="195"/>
      <c r="SVL122" s="195"/>
      <c r="SVM122" s="195"/>
      <c r="SVN122" s="18"/>
      <c r="SVO122" s="19"/>
      <c r="SVP122" s="19"/>
      <c r="SVQ122" s="19"/>
      <c r="SVR122" s="19"/>
      <c r="SVS122" s="19"/>
      <c r="SVT122" s="19"/>
      <c r="SVU122" s="19"/>
      <c r="SVV122" s="197"/>
      <c r="SVW122" s="196"/>
      <c r="SVX122" s="196"/>
      <c r="SVY122" s="195"/>
      <c r="SVZ122" s="196"/>
      <c r="SWA122" s="195"/>
      <c r="SWB122" s="195"/>
      <c r="SWC122" s="195"/>
      <c r="SWD122" s="18"/>
      <c r="SWE122" s="19"/>
      <c r="SWF122" s="19"/>
      <c r="SWG122" s="19"/>
      <c r="SWH122" s="19"/>
      <c r="SWI122" s="19"/>
      <c r="SWJ122" s="19"/>
      <c r="SWK122" s="19"/>
      <c r="SWL122" s="197"/>
      <c r="SWM122" s="196"/>
      <c r="SWN122" s="196"/>
      <c r="SWO122" s="195"/>
      <c r="SWP122" s="196"/>
      <c r="SWQ122" s="195"/>
      <c r="SWR122" s="195"/>
      <c r="SWS122" s="195"/>
      <c r="SWT122" s="18"/>
      <c r="SWU122" s="19"/>
      <c r="SWV122" s="19"/>
      <c r="SWW122" s="19"/>
      <c r="SWX122" s="19"/>
      <c r="SWY122" s="19"/>
      <c r="SWZ122" s="19"/>
      <c r="SXA122" s="19"/>
      <c r="SXB122" s="197"/>
      <c r="SXC122" s="196"/>
      <c r="SXD122" s="196"/>
      <c r="SXE122" s="195"/>
      <c r="SXF122" s="196"/>
      <c r="SXG122" s="195"/>
      <c r="SXH122" s="195"/>
      <c r="SXI122" s="195"/>
      <c r="SXJ122" s="18"/>
      <c r="SXK122" s="19"/>
      <c r="SXL122" s="19"/>
      <c r="SXM122" s="19"/>
      <c r="SXN122" s="19"/>
      <c r="SXO122" s="19"/>
      <c r="SXP122" s="19"/>
      <c r="SXQ122" s="19"/>
      <c r="SXR122" s="197"/>
      <c r="SXS122" s="196"/>
      <c r="SXT122" s="196"/>
      <c r="SXU122" s="195"/>
      <c r="SXV122" s="196"/>
      <c r="SXW122" s="195"/>
      <c r="SXX122" s="195"/>
      <c r="SXY122" s="195"/>
      <c r="SXZ122" s="18"/>
      <c r="SYA122" s="19"/>
      <c r="SYB122" s="19"/>
      <c r="SYC122" s="19"/>
      <c r="SYD122" s="19"/>
      <c r="SYE122" s="19"/>
      <c r="SYF122" s="19"/>
      <c r="SYG122" s="19"/>
      <c r="SYH122" s="197"/>
      <c r="SYI122" s="196"/>
      <c r="SYJ122" s="196"/>
      <c r="SYK122" s="195"/>
      <c r="SYL122" s="196"/>
      <c r="SYM122" s="195"/>
      <c r="SYN122" s="195"/>
      <c r="SYO122" s="195"/>
      <c r="SYP122" s="18"/>
      <c r="SYQ122" s="19"/>
      <c r="SYR122" s="19"/>
      <c r="SYS122" s="19"/>
      <c r="SYT122" s="19"/>
      <c r="SYU122" s="19"/>
      <c r="SYV122" s="19"/>
      <c r="SYW122" s="19"/>
      <c r="SYX122" s="197"/>
      <c r="SYY122" s="196"/>
      <c r="SYZ122" s="196"/>
      <c r="SZA122" s="195"/>
      <c r="SZB122" s="196"/>
      <c r="SZC122" s="195"/>
      <c r="SZD122" s="195"/>
      <c r="SZE122" s="195"/>
      <c r="SZF122" s="18"/>
      <c r="SZG122" s="19"/>
      <c r="SZH122" s="19"/>
      <c r="SZI122" s="19"/>
      <c r="SZJ122" s="19"/>
      <c r="SZK122" s="19"/>
      <c r="SZL122" s="19"/>
      <c r="SZM122" s="19"/>
      <c r="SZN122" s="197"/>
      <c r="SZO122" s="196"/>
      <c r="SZP122" s="196"/>
      <c r="SZQ122" s="195"/>
      <c r="SZR122" s="196"/>
      <c r="SZS122" s="195"/>
      <c r="SZT122" s="195"/>
      <c r="SZU122" s="195"/>
      <c r="SZV122" s="18"/>
      <c r="SZW122" s="19"/>
      <c r="SZX122" s="19"/>
      <c r="SZY122" s="19"/>
      <c r="SZZ122" s="19"/>
      <c r="TAA122" s="19"/>
      <c r="TAB122" s="19"/>
      <c r="TAC122" s="19"/>
      <c r="TAD122" s="197"/>
      <c r="TAE122" s="196"/>
      <c r="TAF122" s="196"/>
      <c r="TAG122" s="195"/>
      <c r="TAH122" s="196"/>
      <c r="TAI122" s="195"/>
      <c r="TAJ122" s="195"/>
      <c r="TAK122" s="195"/>
      <c r="TAL122" s="18"/>
      <c r="TAM122" s="19"/>
      <c r="TAN122" s="19"/>
      <c r="TAO122" s="19"/>
      <c r="TAP122" s="19"/>
      <c r="TAQ122" s="19"/>
      <c r="TAR122" s="19"/>
      <c r="TAS122" s="19"/>
      <c r="TAT122" s="197"/>
      <c r="TAU122" s="196"/>
      <c r="TAV122" s="196"/>
      <c r="TAW122" s="195"/>
      <c r="TAX122" s="196"/>
      <c r="TAY122" s="195"/>
      <c r="TAZ122" s="195"/>
      <c r="TBA122" s="195"/>
      <c r="TBB122" s="18"/>
      <c r="TBC122" s="19"/>
      <c r="TBD122" s="19"/>
      <c r="TBE122" s="19"/>
      <c r="TBF122" s="19"/>
      <c r="TBG122" s="19"/>
      <c r="TBH122" s="19"/>
      <c r="TBI122" s="19"/>
      <c r="TBJ122" s="197"/>
      <c r="TBK122" s="196"/>
      <c r="TBL122" s="196"/>
      <c r="TBM122" s="195"/>
      <c r="TBN122" s="196"/>
      <c r="TBO122" s="195"/>
      <c r="TBP122" s="195"/>
      <c r="TBQ122" s="195"/>
      <c r="TBR122" s="18"/>
      <c r="TBS122" s="19"/>
      <c r="TBT122" s="19"/>
      <c r="TBU122" s="19"/>
      <c r="TBV122" s="19"/>
      <c r="TBW122" s="19"/>
      <c r="TBX122" s="19"/>
      <c r="TBY122" s="19"/>
      <c r="TBZ122" s="197"/>
      <c r="TCA122" s="196"/>
      <c r="TCB122" s="196"/>
      <c r="TCC122" s="195"/>
      <c r="TCD122" s="196"/>
      <c r="TCE122" s="195"/>
      <c r="TCF122" s="195"/>
      <c r="TCG122" s="195"/>
      <c r="TCH122" s="18"/>
      <c r="TCI122" s="19"/>
      <c r="TCJ122" s="19"/>
      <c r="TCK122" s="19"/>
      <c r="TCL122" s="19"/>
      <c r="TCM122" s="19"/>
      <c r="TCN122" s="19"/>
      <c r="TCO122" s="19"/>
      <c r="TCP122" s="197"/>
      <c r="TCQ122" s="196"/>
      <c r="TCR122" s="196"/>
      <c r="TCS122" s="195"/>
      <c r="TCT122" s="196"/>
      <c r="TCU122" s="195"/>
      <c r="TCV122" s="195"/>
      <c r="TCW122" s="195"/>
      <c r="TCX122" s="18"/>
      <c r="TCY122" s="19"/>
      <c r="TCZ122" s="19"/>
      <c r="TDA122" s="19"/>
      <c r="TDB122" s="19"/>
      <c r="TDC122" s="19"/>
      <c r="TDD122" s="19"/>
      <c r="TDE122" s="19"/>
      <c r="TDF122" s="197"/>
      <c r="TDG122" s="196"/>
      <c r="TDH122" s="196"/>
      <c r="TDI122" s="195"/>
      <c r="TDJ122" s="196"/>
      <c r="TDK122" s="195"/>
      <c r="TDL122" s="195"/>
      <c r="TDM122" s="195"/>
      <c r="TDN122" s="18"/>
      <c r="TDO122" s="19"/>
      <c r="TDP122" s="19"/>
      <c r="TDQ122" s="19"/>
      <c r="TDR122" s="19"/>
      <c r="TDS122" s="19"/>
      <c r="TDT122" s="19"/>
      <c r="TDU122" s="19"/>
      <c r="TDV122" s="197"/>
      <c r="TDW122" s="196"/>
      <c r="TDX122" s="196"/>
      <c r="TDY122" s="195"/>
      <c r="TDZ122" s="196"/>
      <c r="TEA122" s="195"/>
      <c r="TEB122" s="195"/>
      <c r="TEC122" s="195"/>
      <c r="TED122" s="18"/>
      <c r="TEE122" s="19"/>
      <c r="TEF122" s="19"/>
      <c r="TEG122" s="19"/>
      <c r="TEH122" s="19"/>
      <c r="TEI122" s="19"/>
      <c r="TEJ122" s="19"/>
      <c r="TEK122" s="19"/>
      <c r="TEL122" s="197"/>
      <c r="TEM122" s="196"/>
      <c r="TEN122" s="196"/>
      <c r="TEO122" s="195"/>
      <c r="TEP122" s="196"/>
      <c r="TEQ122" s="195"/>
      <c r="TER122" s="195"/>
      <c r="TES122" s="195"/>
      <c r="TET122" s="18"/>
      <c r="TEU122" s="19"/>
      <c r="TEV122" s="19"/>
      <c r="TEW122" s="19"/>
      <c r="TEX122" s="19"/>
      <c r="TEY122" s="19"/>
      <c r="TEZ122" s="19"/>
      <c r="TFA122" s="19"/>
      <c r="TFB122" s="197"/>
      <c r="TFC122" s="196"/>
      <c r="TFD122" s="196"/>
      <c r="TFE122" s="195"/>
      <c r="TFF122" s="196"/>
      <c r="TFG122" s="195"/>
      <c r="TFH122" s="195"/>
      <c r="TFI122" s="195"/>
      <c r="TFJ122" s="18"/>
      <c r="TFK122" s="19"/>
      <c r="TFL122" s="19"/>
      <c r="TFM122" s="19"/>
      <c r="TFN122" s="19"/>
      <c r="TFO122" s="19"/>
      <c r="TFP122" s="19"/>
      <c r="TFQ122" s="19"/>
      <c r="TFR122" s="197"/>
      <c r="TFS122" s="196"/>
      <c r="TFT122" s="196"/>
      <c r="TFU122" s="195"/>
      <c r="TFV122" s="196"/>
      <c r="TFW122" s="195"/>
      <c r="TFX122" s="195"/>
      <c r="TFY122" s="195"/>
      <c r="TFZ122" s="18"/>
      <c r="TGA122" s="19"/>
      <c r="TGB122" s="19"/>
      <c r="TGC122" s="19"/>
      <c r="TGD122" s="19"/>
      <c r="TGE122" s="19"/>
      <c r="TGF122" s="19"/>
      <c r="TGG122" s="19"/>
      <c r="TGH122" s="197"/>
      <c r="TGI122" s="196"/>
      <c r="TGJ122" s="196"/>
      <c r="TGK122" s="195"/>
      <c r="TGL122" s="196"/>
      <c r="TGM122" s="195"/>
      <c r="TGN122" s="195"/>
      <c r="TGO122" s="195"/>
      <c r="TGP122" s="18"/>
      <c r="TGQ122" s="19"/>
      <c r="TGR122" s="19"/>
      <c r="TGS122" s="19"/>
      <c r="TGT122" s="19"/>
      <c r="TGU122" s="19"/>
      <c r="TGV122" s="19"/>
      <c r="TGW122" s="19"/>
      <c r="TGX122" s="197"/>
      <c r="TGY122" s="196"/>
      <c r="TGZ122" s="196"/>
      <c r="THA122" s="195"/>
      <c r="THB122" s="196"/>
      <c r="THC122" s="195"/>
      <c r="THD122" s="195"/>
      <c r="THE122" s="195"/>
      <c r="THF122" s="18"/>
      <c r="THG122" s="19"/>
      <c r="THH122" s="19"/>
      <c r="THI122" s="19"/>
      <c r="THJ122" s="19"/>
      <c r="THK122" s="19"/>
      <c r="THL122" s="19"/>
      <c r="THM122" s="19"/>
      <c r="THN122" s="197"/>
      <c r="THO122" s="196"/>
      <c r="THP122" s="196"/>
      <c r="THQ122" s="195"/>
      <c r="THR122" s="196"/>
      <c r="THS122" s="195"/>
      <c r="THT122" s="195"/>
      <c r="THU122" s="195"/>
      <c r="THV122" s="18"/>
      <c r="THW122" s="19"/>
      <c r="THX122" s="19"/>
      <c r="THY122" s="19"/>
      <c r="THZ122" s="19"/>
      <c r="TIA122" s="19"/>
      <c r="TIB122" s="19"/>
      <c r="TIC122" s="19"/>
      <c r="TID122" s="197"/>
      <c r="TIE122" s="196"/>
      <c r="TIF122" s="196"/>
      <c r="TIG122" s="195"/>
      <c r="TIH122" s="196"/>
      <c r="TII122" s="195"/>
      <c r="TIJ122" s="195"/>
      <c r="TIK122" s="195"/>
      <c r="TIL122" s="18"/>
      <c r="TIM122" s="19"/>
      <c r="TIN122" s="19"/>
      <c r="TIO122" s="19"/>
      <c r="TIP122" s="19"/>
      <c r="TIQ122" s="19"/>
      <c r="TIR122" s="19"/>
      <c r="TIS122" s="19"/>
      <c r="TIT122" s="197"/>
      <c r="TIU122" s="196"/>
      <c r="TIV122" s="196"/>
      <c r="TIW122" s="195"/>
      <c r="TIX122" s="196"/>
      <c r="TIY122" s="195"/>
      <c r="TIZ122" s="195"/>
      <c r="TJA122" s="195"/>
      <c r="TJB122" s="18"/>
      <c r="TJC122" s="19"/>
      <c r="TJD122" s="19"/>
      <c r="TJE122" s="19"/>
      <c r="TJF122" s="19"/>
      <c r="TJG122" s="19"/>
      <c r="TJH122" s="19"/>
      <c r="TJI122" s="19"/>
      <c r="TJJ122" s="197"/>
      <c r="TJK122" s="196"/>
      <c r="TJL122" s="196"/>
      <c r="TJM122" s="195"/>
      <c r="TJN122" s="196"/>
      <c r="TJO122" s="195"/>
      <c r="TJP122" s="195"/>
      <c r="TJQ122" s="195"/>
      <c r="TJR122" s="18"/>
      <c r="TJS122" s="19"/>
      <c r="TJT122" s="19"/>
      <c r="TJU122" s="19"/>
      <c r="TJV122" s="19"/>
      <c r="TJW122" s="19"/>
      <c r="TJX122" s="19"/>
      <c r="TJY122" s="19"/>
      <c r="TJZ122" s="197"/>
      <c r="TKA122" s="196"/>
      <c r="TKB122" s="196"/>
      <c r="TKC122" s="195"/>
      <c r="TKD122" s="196"/>
      <c r="TKE122" s="195"/>
      <c r="TKF122" s="195"/>
      <c r="TKG122" s="195"/>
      <c r="TKH122" s="18"/>
      <c r="TKI122" s="19"/>
      <c r="TKJ122" s="19"/>
      <c r="TKK122" s="19"/>
      <c r="TKL122" s="19"/>
      <c r="TKM122" s="19"/>
      <c r="TKN122" s="19"/>
      <c r="TKO122" s="19"/>
      <c r="TKP122" s="197"/>
      <c r="TKQ122" s="196"/>
      <c r="TKR122" s="196"/>
      <c r="TKS122" s="195"/>
      <c r="TKT122" s="196"/>
      <c r="TKU122" s="195"/>
      <c r="TKV122" s="195"/>
      <c r="TKW122" s="195"/>
      <c r="TKX122" s="18"/>
      <c r="TKY122" s="19"/>
      <c r="TKZ122" s="19"/>
      <c r="TLA122" s="19"/>
      <c r="TLB122" s="19"/>
      <c r="TLC122" s="19"/>
      <c r="TLD122" s="19"/>
      <c r="TLE122" s="19"/>
      <c r="TLF122" s="197"/>
      <c r="TLG122" s="196"/>
      <c r="TLH122" s="196"/>
      <c r="TLI122" s="195"/>
      <c r="TLJ122" s="196"/>
      <c r="TLK122" s="195"/>
      <c r="TLL122" s="195"/>
      <c r="TLM122" s="195"/>
      <c r="TLN122" s="18"/>
      <c r="TLO122" s="19"/>
      <c r="TLP122" s="19"/>
      <c r="TLQ122" s="19"/>
      <c r="TLR122" s="19"/>
      <c r="TLS122" s="19"/>
      <c r="TLT122" s="19"/>
      <c r="TLU122" s="19"/>
      <c r="TLV122" s="197"/>
      <c r="TLW122" s="196"/>
      <c r="TLX122" s="196"/>
      <c r="TLY122" s="195"/>
      <c r="TLZ122" s="196"/>
      <c r="TMA122" s="195"/>
      <c r="TMB122" s="195"/>
      <c r="TMC122" s="195"/>
      <c r="TMD122" s="18"/>
      <c r="TME122" s="19"/>
      <c r="TMF122" s="19"/>
      <c r="TMG122" s="19"/>
      <c r="TMH122" s="19"/>
      <c r="TMI122" s="19"/>
      <c r="TMJ122" s="19"/>
      <c r="TMK122" s="19"/>
      <c r="TML122" s="197"/>
      <c r="TMM122" s="196"/>
      <c r="TMN122" s="196"/>
      <c r="TMO122" s="195"/>
      <c r="TMP122" s="196"/>
      <c r="TMQ122" s="195"/>
      <c r="TMR122" s="195"/>
      <c r="TMS122" s="195"/>
      <c r="TMT122" s="18"/>
      <c r="TMU122" s="19"/>
      <c r="TMV122" s="19"/>
      <c r="TMW122" s="19"/>
      <c r="TMX122" s="19"/>
      <c r="TMY122" s="19"/>
      <c r="TMZ122" s="19"/>
      <c r="TNA122" s="19"/>
      <c r="TNB122" s="197"/>
      <c r="TNC122" s="196"/>
      <c r="TND122" s="196"/>
      <c r="TNE122" s="195"/>
      <c r="TNF122" s="196"/>
      <c r="TNG122" s="195"/>
      <c r="TNH122" s="195"/>
      <c r="TNI122" s="195"/>
      <c r="TNJ122" s="18"/>
      <c r="TNK122" s="19"/>
      <c r="TNL122" s="19"/>
      <c r="TNM122" s="19"/>
      <c r="TNN122" s="19"/>
      <c r="TNO122" s="19"/>
      <c r="TNP122" s="19"/>
      <c r="TNQ122" s="19"/>
      <c r="TNR122" s="197"/>
      <c r="TNS122" s="196"/>
      <c r="TNT122" s="196"/>
      <c r="TNU122" s="195"/>
      <c r="TNV122" s="196"/>
      <c r="TNW122" s="195"/>
      <c r="TNX122" s="195"/>
      <c r="TNY122" s="195"/>
      <c r="TNZ122" s="18"/>
      <c r="TOA122" s="19"/>
      <c r="TOB122" s="19"/>
      <c r="TOC122" s="19"/>
      <c r="TOD122" s="19"/>
      <c r="TOE122" s="19"/>
      <c r="TOF122" s="19"/>
      <c r="TOG122" s="19"/>
      <c r="TOH122" s="197"/>
      <c r="TOI122" s="196"/>
      <c r="TOJ122" s="196"/>
      <c r="TOK122" s="195"/>
      <c r="TOL122" s="196"/>
      <c r="TOM122" s="195"/>
      <c r="TON122" s="195"/>
      <c r="TOO122" s="195"/>
      <c r="TOP122" s="18"/>
      <c r="TOQ122" s="19"/>
      <c r="TOR122" s="19"/>
      <c r="TOS122" s="19"/>
      <c r="TOT122" s="19"/>
      <c r="TOU122" s="19"/>
      <c r="TOV122" s="19"/>
      <c r="TOW122" s="19"/>
      <c r="TOX122" s="197"/>
      <c r="TOY122" s="196"/>
      <c r="TOZ122" s="196"/>
      <c r="TPA122" s="195"/>
      <c r="TPB122" s="196"/>
      <c r="TPC122" s="195"/>
      <c r="TPD122" s="195"/>
      <c r="TPE122" s="195"/>
      <c r="TPF122" s="18"/>
      <c r="TPG122" s="19"/>
      <c r="TPH122" s="19"/>
      <c r="TPI122" s="19"/>
      <c r="TPJ122" s="19"/>
      <c r="TPK122" s="19"/>
      <c r="TPL122" s="19"/>
      <c r="TPM122" s="19"/>
      <c r="TPN122" s="197"/>
      <c r="TPO122" s="196"/>
      <c r="TPP122" s="196"/>
      <c r="TPQ122" s="195"/>
      <c r="TPR122" s="196"/>
      <c r="TPS122" s="195"/>
      <c r="TPT122" s="195"/>
      <c r="TPU122" s="195"/>
      <c r="TPV122" s="18"/>
      <c r="TPW122" s="19"/>
      <c r="TPX122" s="19"/>
      <c r="TPY122" s="19"/>
      <c r="TPZ122" s="19"/>
      <c r="TQA122" s="19"/>
      <c r="TQB122" s="19"/>
      <c r="TQC122" s="19"/>
      <c r="TQD122" s="197"/>
      <c r="TQE122" s="196"/>
      <c r="TQF122" s="196"/>
      <c r="TQG122" s="195"/>
      <c r="TQH122" s="196"/>
      <c r="TQI122" s="195"/>
      <c r="TQJ122" s="195"/>
      <c r="TQK122" s="195"/>
      <c r="TQL122" s="18"/>
      <c r="TQM122" s="19"/>
      <c r="TQN122" s="19"/>
      <c r="TQO122" s="19"/>
      <c r="TQP122" s="19"/>
      <c r="TQQ122" s="19"/>
      <c r="TQR122" s="19"/>
      <c r="TQS122" s="19"/>
      <c r="TQT122" s="197"/>
      <c r="TQU122" s="196"/>
      <c r="TQV122" s="196"/>
      <c r="TQW122" s="195"/>
      <c r="TQX122" s="196"/>
      <c r="TQY122" s="195"/>
      <c r="TQZ122" s="195"/>
      <c r="TRA122" s="195"/>
      <c r="TRB122" s="18"/>
      <c r="TRC122" s="19"/>
      <c r="TRD122" s="19"/>
      <c r="TRE122" s="19"/>
      <c r="TRF122" s="19"/>
      <c r="TRG122" s="19"/>
      <c r="TRH122" s="19"/>
      <c r="TRI122" s="19"/>
      <c r="TRJ122" s="197"/>
      <c r="TRK122" s="196"/>
      <c r="TRL122" s="196"/>
      <c r="TRM122" s="195"/>
      <c r="TRN122" s="196"/>
      <c r="TRO122" s="195"/>
      <c r="TRP122" s="195"/>
      <c r="TRQ122" s="195"/>
      <c r="TRR122" s="18"/>
      <c r="TRS122" s="19"/>
      <c r="TRT122" s="19"/>
      <c r="TRU122" s="19"/>
      <c r="TRV122" s="19"/>
      <c r="TRW122" s="19"/>
      <c r="TRX122" s="19"/>
      <c r="TRY122" s="19"/>
      <c r="TRZ122" s="197"/>
      <c r="TSA122" s="196"/>
      <c r="TSB122" s="196"/>
      <c r="TSC122" s="195"/>
      <c r="TSD122" s="196"/>
      <c r="TSE122" s="195"/>
      <c r="TSF122" s="195"/>
      <c r="TSG122" s="195"/>
      <c r="TSH122" s="18"/>
      <c r="TSI122" s="19"/>
      <c r="TSJ122" s="19"/>
      <c r="TSK122" s="19"/>
      <c r="TSL122" s="19"/>
      <c r="TSM122" s="19"/>
      <c r="TSN122" s="19"/>
      <c r="TSO122" s="19"/>
      <c r="TSP122" s="197"/>
      <c r="TSQ122" s="196"/>
      <c r="TSR122" s="196"/>
      <c r="TSS122" s="195"/>
      <c r="TST122" s="196"/>
      <c r="TSU122" s="195"/>
      <c r="TSV122" s="195"/>
      <c r="TSW122" s="195"/>
      <c r="TSX122" s="18"/>
      <c r="TSY122" s="19"/>
      <c r="TSZ122" s="19"/>
      <c r="TTA122" s="19"/>
      <c r="TTB122" s="19"/>
      <c r="TTC122" s="19"/>
      <c r="TTD122" s="19"/>
      <c r="TTE122" s="19"/>
      <c r="TTF122" s="197"/>
      <c r="TTG122" s="196"/>
      <c r="TTH122" s="196"/>
      <c r="TTI122" s="195"/>
      <c r="TTJ122" s="196"/>
      <c r="TTK122" s="195"/>
      <c r="TTL122" s="195"/>
      <c r="TTM122" s="195"/>
      <c r="TTN122" s="18"/>
      <c r="TTO122" s="19"/>
      <c r="TTP122" s="19"/>
      <c r="TTQ122" s="19"/>
      <c r="TTR122" s="19"/>
      <c r="TTS122" s="19"/>
      <c r="TTT122" s="19"/>
      <c r="TTU122" s="19"/>
      <c r="TTV122" s="197"/>
      <c r="TTW122" s="196"/>
      <c r="TTX122" s="196"/>
      <c r="TTY122" s="195"/>
      <c r="TTZ122" s="196"/>
      <c r="TUA122" s="195"/>
      <c r="TUB122" s="195"/>
      <c r="TUC122" s="195"/>
      <c r="TUD122" s="18"/>
      <c r="TUE122" s="19"/>
      <c r="TUF122" s="19"/>
      <c r="TUG122" s="19"/>
      <c r="TUH122" s="19"/>
      <c r="TUI122" s="19"/>
      <c r="TUJ122" s="19"/>
      <c r="TUK122" s="19"/>
      <c r="TUL122" s="197"/>
      <c r="TUM122" s="196"/>
      <c r="TUN122" s="196"/>
      <c r="TUO122" s="195"/>
      <c r="TUP122" s="196"/>
      <c r="TUQ122" s="195"/>
      <c r="TUR122" s="195"/>
      <c r="TUS122" s="195"/>
      <c r="TUT122" s="18"/>
      <c r="TUU122" s="19"/>
      <c r="TUV122" s="19"/>
      <c r="TUW122" s="19"/>
      <c r="TUX122" s="19"/>
      <c r="TUY122" s="19"/>
      <c r="TUZ122" s="19"/>
      <c r="TVA122" s="19"/>
      <c r="TVB122" s="197"/>
      <c r="TVC122" s="196"/>
      <c r="TVD122" s="196"/>
      <c r="TVE122" s="195"/>
      <c r="TVF122" s="196"/>
      <c r="TVG122" s="195"/>
      <c r="TVH122" s="195"/>
      <c r="TVI122" s="195"/>
      <c r="TVJ122" s="18"/>
      <c r="TVK122" s="19"/>
      <c r="TVL122" s="19"/>
      <c r="TVM122" s="19"/>
      <c r="TVN122" s="19"/>
      <c r="TVO122" s="19"/>
      <c r="TVP122" s="19"/>
      <c r="TVQ122" s="19"/>
      <c r="TVR122" s="197"/>
      <c r="TVS122" s="196"/>
      <c r="TVT122" s="196"/>
      <c r="TVU122" s="195"/>
      <c r="TVV122" s="196"/>
      <c r="TVW122" s="195"/>
      <c r="TVX122" s="195"/>
      <c r="TVY122" s="195"/>
      <c r="TVZ122" s="18"/>
      <c r="TWA122" s="19"/>
      <c r="TWB122" s="19"/>
      <c r="TWC122" s="19"/>
      <c r="TWD122" s="19"/>
      <c r="TWE122" s="19"/>
      <c r="TWF122" s="19"/>
      <c r="TWG122" s="19"/>
      <c r="TWH122" s="197"/>
      <c r="TWI122" s="196"/>
      <c r="TWJ122" s="196"/>
      <c r="TWK122" s="195"/>
      <c r="TWL122" s="196"/>
      <c r="TWM122" s="195"/>
      <c r="TWN122" s="195"/>
      <c r="TWO122" s="195"/>
      <c r="TWP122" s="18"/>
      <c r="TWQ122" s="19"/>
      <c r="TWR122" s="19"/>
      <c r="TWS122" s="19"/>
      <c r="TWT122" s="19"/>
      <c r="TWU122" s="19"/>
      <c r="TWV122" s="19"/>
      <c r="TWW122" s="19"/>
      <c r="TWX122" s="197"/>
      <c r="TWY122" s="196"/>
      <c r="TWZ122" s="196"/>
      <c r="TXA122" s="195"/>
      <c r="TXB122" s="196"/>
      <c r="TXC122" s="195"/>
      <c r="TXD122" s="195"/>
      <c r="TXE122" s="195"/>
      <c r="TXF122" s="18"/>
      <c r="TXG122" s="19"/>
      <c r="TXH122" s="19"/>
      <c r="TXI122" s="19"/>
      <c r="TXJ122" s="19"/>
      <c r="TXK122" s="19"/>
      <c r="TXL122" s="19"/>
      <c r="TXM122" s="19"/>
      <c r="TXN122" s="197"/>
      <c r="TXO122" s="196"/>
      <c r="TXP122" s="196"/>
      <c r="TXQ122" s="195"/>
      <c r="TXR122" s="196"/>
      <c r="TXS122" s="195"/>
      <c r="TXT122" s="195"/>
      <c r="TXU122" s="195"/>
      <c r="TXV122" s="18"/>
      <c r="TXW122" s="19"/>
      <c r="TXX122" s="19"/>
      <c r="TXY122" s="19"/>
      <c r="TXZ122" s="19"/>
      <c r="TYA122" s="19"/>
      <c r="TYB122" s="19"/>
      <c r="TYC122" s="19"/>
      <c r="TYD122" s="197"/>
      <c r="TYE122" s="196"/>
      <c r="TYF122" s="196"/>
      <c r="TYG122" s="195"/>
      <c r="TYH122" s="196"/>
      <c r="TYI122" s="195"/>
      <c r="TYJ122" s="195"/>
      <c r="TYK122" s="195"/>
      <c r="TYL122" s="18"/>
      <c r="TYM122" s="19"/>
      <c r="TYN122" s="19"/>
      <c r="TYO122" s="19"/>
      <c r="TYP122" s="19"/>
      <c r="TYQ122" s="19"/>
      <c r="TYR122" s="19"/>
      <c r="TYS122" s="19"/>
      <c r="TYT122" s="197"/>
      <c r="TYU122" s="196"/>
      <c r="TYV122" s="196"/>
      <c r="TYW122" s="195"/>
      <c r="TYX122" s="196"/>
      <c r="TYY122" s="195"/>
      <c r="TYZ122" s="195"/>
      <c r="TZA122" s="195"/>
      <c r="TZB122" s="18"/>
      <c r="TZC122" s="19"/>
      <c r="TZD122" s="19"/>
      <c r="TZE122" s="19"/>
      <c r="TZF122" s="19"/>
      <c r="TZG122" s="19"/>
      <c r="TZH122" s="19"/>
      <c r="TZI122" s="19"/>
      <c r="TZJ122" s="197"/>
      <c r="TZK122" s="196"/>
      <c r="TZL122" s="196"/>
      <c r="TZM122" s="195"/>
      <c r="TZN122" s="196"/>
      <c r="TZO122" s="195"/>
      <c r="TZP122" s="195"/>
      <c r="TZQ122" s="195"/>
      <c r="TZR122" s="18"/>
      <c r="TZS122" s="19"/>
      <c r="TZT122" s="19"/>
      <c r="TZU122" s="19"/>
      <c r="TZV122" s="19"/>
      <c r="TZW122" s="19"/>
      <c r="TZX122" s="19"/>
      <c r="TZY122" s="19"/>
      <c r="TZZ122" s="197"/>
      <c r="UAA122" s="196"/>
      <c r="UAB122" s="196"/>
      <c r="UAC122" s="195"/>
      <c r="UAD122" s="196"/>
      <c r="UAE122" s="195"/>
      <c r="UAF122" s="195"/>
      <c r="UAG122" s="195"/>
      <c r="UAH122" s="18"/>
      <c r="UAI122" s="19"/>
      <c r="UAJ122" s="19"/>
      <c r="UAK122" s="19"/>
      <c r="UAL122" s="19"/>
      <c r="UAM122" s="19"/>
      <c r="UAN122" s="19"/>
      <c r="UAO122" s="19"/>
      <c r="UAP122" s="197"/>
      <c r="UAQ122" s="196"/>
      <c r="UAR122" s="196"/>
      <c r="UAS122" s="195"/>
      <c r="UAT122" s="196"/>
      <c r="UAU122" s="195"/>
      <c r="UAV122" s="195"/>
      <c r="UAW122" s="195"/>
      <c r="UAX122" s="18"/>
      <c r="UAY122" s="19"/>
      <c r="UAZ122" s="19"/>
      <c r="UBA122" s="19"/>
      <c r="UBB122" s="19"/>
      <c r="UBC122" s="19"/>
      <c r="UBD122" s="19"/>
      <c r="UBE122" s="19"/>
      <c r="UBF122" s="197"/>
      <c r="UBG122" s="196"/>
      <c r="UBH122" s="196"/>
      <c r="UBI122" s="195"/>
      <c r="UBJ122" s="196"/>
      <c r="UBK122" s="195"/>
      <c r="UBL122" s="195"/>
      <c r="UBM122" s="195"/>
      <c r="UBN122" s="18"/>
      <c r="UBO122" s="19"/>
      <c r="UBP122" s="19"/>
      <c r="UBQ122" s="19"/>
      <c r="UBR122" s="19"/>
      <c r="UBS122" s="19"/>
      <c r="UBT122" s="19"/>
      <c r="UBU122" s="19"/>
      <c r="UBV122" s="197"/>
      <c r="UBW122" s="196"/>
      <c r="UBX122" s="196"/>
      <c r="UBY122" s="195"/>
      <c r="UBZ122" s="196"/>
      <c r="UCA122" s="195"/>
      <c r="UCB122" s="195"/>
      <c r="UCC122" s="195"/>
      <c r="UCD122" s="18"/>
      <c r="UCE122" s="19"/>
      <c r="UCF122" s="19"/>
      <c r="UCG122" s="19"/>
      <c r="UCH122" s="19"/>
      <c r="UCI122" s="19"/>
      <c r="UCJ122" s="19"/>
      <c r="UCK122" s="19"/>
      <c r="UCL122" s="197"/>
      <c r="UCM122" s="196"/>
      <c r="UCN122" s="196"/>
      <c r="UCO122" s="195"/>
      <c r="UCP122" s="196"/>
      <c r="UCQ122" s="195"/>
      <c r="UCR122" s="195"/>
      <c r="UCS122" s="195"/>
      <c r="UCT122" s="18"/>
      <c r="UCU122" s="19"/>
      <c r="UCV122" s="19"/>
      <c r="UCW122" s="19"/>
      <c r="UCX122" s="19"/>
      <c r="UCY122" s="19"/>
      <c r="UCZ122" s="19"/>
      <c r="UDA122" s="19"/>
      <c r="UDB122" s="197"/>
      <c r="UDC122" s="196"/>
      <c r="UDD122" s="196"/>
      <c r="UDE122" s="195"/>
      <c r="UDF122" s="196"/>
      <c r="UDG122" s="195"/>
      <c r="UDH122" s="195"/>
      <c r="UDI122" s="195"/>
      <c r="UDJ122" s="18"/>
      <c r="UDK122" s="19"/>
      <c r="UDL122" s="19"/>
      <c r="UDM122" s="19"/>
      <c r="UDN122" s="19"/>
      <c r="UDO122" s="19"/>
      <c r="UDP122" s="19"/>
      <c r="UDQ122" s="19"/>
      <c r="UDR122" s="197"/>
      <c r="UDS122" s="196"/>
      <c r="UDT122" s="196"/>
      <c r="UDU122" s="195"/>
      <c r="UDV122" s="196"/>
      <c r="UDW122" s="195"/>
      <c r="UDX122" s="195"/>
      <c r="UDY122" s="195"/>
      <c r="UDZ122" s="18"/>
      <c r="UEA122" s="19"/>
      <c r="UEB122" s="19"/>
      <c r="UEC122" s="19"/>
      <c r="UED122" s="19"/>
      <c r="UEE122" s="19"/>
      <c r="UEF122" s="19"/>
      <c r="UEG122" s="19"/>
      <c r="UEH122" s="197"/>
      <c r="UEI122" s="196"/>
      <c r="UEJ122" s="196"/>
      <c r="UEK122" s="195"/>
      <c r="UEL122" s="196"/>
      <c r="UEM122" s="195"/>
      <c r="UEN122" s="195"/>
      <c r="UEO122" s="195"/>
      <c r="UEP122" s="18"/>
      <c r="UEQ122" s="19"/>
      <c r="UER122" s="19"/>
      <c r="UES122" s="19"/>
      <c r="UET122" s="19"/>
      <c r="UEU122" s="19"/>
      <c r="UEV122" s="19"/>
      <c r="UEW122" s="19"/>
      <c r="UEX122" s="197"/>
      <c r="UEY122" s="196"/>
      <c r="UEZ122" s="196"/>
      <c r="UFA122" s="195"/>
      <c r="UFB122" s="196"/>
      <c r="UFC122" s="195"/>
      <c r="UFD122" s="195"/>
      <c r="UFE122" s="195"/>
      <c r="UFF122" s="18"/>
      <c r="UFG122" s="19"/>
      <c r="UFH122" s="19"/>
      <c r="UFI122" s="19"/>
      <c r="UFJ122" s="19"/>
      <c r="UFK122" s="19"/>
      <c r="UFL122" s="19"/>
      <c r="UFM122" s="19"/>
      <c r="UFN122" s="197"/>
      <c r="UFO122" s="196"/>
      <c r="UFP122" s="196"/>
      <c r="UFQ122" s="195"/>
      <c r="UFR122" s="196"/>
      <c r="UFS122" s="195"/>
      <c r="UFT122" s="195"/>
      <c r="UFU122" s="195"/>
      <c r="UFV122" s="18"/>
      <c r="UFW122" s="19"/>
      <c r="UFX122" s="19"/>
      <c r="UFY122" s="19"/>
      <c r="UFZ122" s="19"/>
      <c r="UGA122" s="19"/>
      <c r="UGB122" s="19"/>
      <c r="UGC122" s="19"/>
      <c r="UGD122" s="197"/>
      <c r="UGE122" s="196"/>
      <c r="UGF122" s="196"/>
      <c r="UGG122" s="195"/>
      <c r="UGH122" s="196"/>
      <c r="UGI122" s="195"/>
      <c r="UGJ122" s="195"/>
      <c r="UGK122" s="195"/>
      <c r="UGL122" s="18"/>
      <c r="UGM122" s="19"/>
      <c r="UGN122" s="19"/>
      <c r="UGO122" s="19"/>
      <c r="UGP122" s="19"/>
      <c r="UGQ122" s="19"/>
      <c r="UGR122" s="19"/>
      <c r="UGS122" s="19"/>
      <c r="UGT122" s="197"/>
      <c r="UGU122" s="196"/>
      <c r="UGV122" s="196"/>
      <c r="UGW122" s="195"/>
      <c r="UGX122" s="196"/>
      <c r="UGY122" s="195"/>
      <c r="UGZ122" s="195"/>
      <c r="UHA122" s="195"/>
      <c r="UHB122" s="18"/>
      <c r="UHC122" s="19"/>
      <c r="UHD122" s="19"/>
      <c r="UHE122" s="19"/>
      <c r="UHF122" s="19"/>
      <c r="UHG122" s="19"/>
      <c r="UHH122" s="19"/>
      <c r="UHI122" s="19"/>
      <c r="UHJ122" s="197"/>
      <c r="UHK122" s="196"/>
      <c r="UHL122" s="196"/>
      <c r="UHM122" s="195"/>
      <c r="UHN122" s="196"/>
      <c r="UHO122" s="195"/>
      <c r="UHP122" s="195"/>
      <c r="UHQ122" s="195"/>
      <c r="UHR122" s="18"/>
      <c r="UHS122" s="19"/>
      <c r="UHT122" s="19"/>
      <c r="UHU122" s="19"/>
      <c r="UHV122" s="19"/>
      <c r="UHW122" s="19"/>
      <c r="UHX122" s="19"/>
      <c r="UHY122" s="19"/>
      <c r="UHZ122" s="197"/>
      <c r="UIA122" s="196"/>
      <c r="UIB122" s="196"/>
      <c r="UIC122" s="195"/>
      <c r="UID122" s="196"/>
      <c r="UIE122" s="195"/>
      <c r="UIF122" s="195"/>
      <c r="UIG122" s="195"/>
      <c r="UIH122" s="18"/>
      <c r="UII122" s="19"/>
      <c r="UIJ122" s="19"/>
      <c r="UIK122" s="19"/>
      <c r="UIL122" s="19"/>
      <c r="UIM122" s="19"/>
      <c r="UIN122" s="19"/>
      <c r="UIO122" s="19"/>
      <c r="UIP122" s="197"/>
      <c r="UIQ122" s="196"/>
      <c r="UIR122" s="196"/>
      <c r="UIS122" s="195"/>
      <c r="UIT122" s="196"/>
      <c r="UIU122" s="195"/>
      <c r="UIV122" s="195"/>
      <c r="UIW122" s="195"/>
      <c r="UIX122" s="18"/>
      <c r="UIY122" s="19"/>
      <c r="UIZ122" s="19"/>
      <c r="UJA122" s="19"/>
      <c r="UJB122" s="19"/>
      <c r="UJC122" s="19"/>
      <c r="UJD122" s="19"/>
      <c r="UJE122" s="19"/>
      <c r="UJF122" s="197"/>
      <c r="UJG122" s="196"/>
      <c r="UJH122" s="196"/>
      <c r="UJI122" s="195"/>
      <c r="UJJ122" s="196"/>
      <c r="UJK122" s="195"/>
      <c r="UJL122" s="195"/>
      <c r="UJM122" s="195"/>
      <c r="UJN122" s="18"/>
      <c r="UJO122" s="19"/>
      <c r="UJP122" s="19"/>
      <c r="UJQ122" s="19"/>
      <c r="UJR122" s="19"/>
      <c r="UJS122" s="19"/>
      <c r="UJT122" s="19"/>
      <c r="UJU122" s="19"/>
      <c r="UJV122" s="197"/>
      <c r="UJW122" s="196"/>
      <c r="UJX122" s="196"/>
      <c r="UJY122" s="195"/>
      <c r="UJZ122" s="196"/>
      <c r="UKA122" s="195"/>
      <c r="UKB122" s="195"/>
      <c r="UKC122" s="195"/>
      <c r="UKD122" s="18"/>
      <c r="UKE122" s="19"/>
      <c r="UKF122" s="19"/>
      <c r="UKG122" s="19"/>
      <c r="UKH122" s="19"/>
      <c r="UKI122" s="19"/>
      <c r="UKJ122" s="19"/>
      <c r="UKK122" s="19"/>
      <c r="UKL122" s="197"/>
      <c r="UKM122" s="196"/>
      <c r="UKN122" s="196"/>
      <c r="UKO122" s="195"/>
      <c r="UKP122" s="196"/>
      <c r="UKQ122" s="195"/>
      <c r="UKR122" s="195"/>
      <c r="UKS122" s="195"/>
      <c r="UKT122" s="18"/>
      <c r="UKU122" s="19"/>
      <c r="UKV122" s="19"/>
      <c r="UKW122" s="19"/>
      <c r="UKX122" s="19"/>
      <c r="UKY122" s="19"/>
      <c r="UKZ122" s="19"/>
      <c r="ULA122" s="19"/>
      <c r="ULB122" s="197"/>
      <c r="ULC122" s="196"/>
      <c r="ULD122" s="196"/>
      <c r="ULE122" s="195"/>
      <c r="ULF122" s="196"/>
      <c r="ULG122" s="195"/>
      <c r="ULH122" s="195"/>
      <c r="ULI122" s="195"/>
      <c r="ULJ122" s="18"/>
      <c r="ULK122" s="19"/>
      <c r="ULL122" s="19"/>
      <c r="ULM122" s="19"/>
      <c r="ULN122" s="19"/>
      <c r="ULO122" s="19"/>
      <c r="ULP122" s="19"/>
      <c r="ULQ122" s="19"/>
      <c r="ULR122" s="197"/>
      <c r="ULS122" s="196"/>
      <c r="ULT122" s="196"/>
      <c r="ULU122" s="195"/>
      <c r="ULV122" s="196"/>
      <c r="ULW122" s="195"/>
      <c r="ULX122" s="195"/>
      <c r="ULY122" s="195"/>
      <c r="ULZ122" s="18"/>
      <c r="UMA122" s="19"/>
      <c r="UMB122" s="19"/>
      <c r="UMC122" s="19"/>
      <c r="UMD122" s="19"/>
      <c r="UME122" s="19"/>
      <c r="UMF122" s="19"/>
      <c r="UMG122" s="19"/>
      <c r="UMH122" s="197"/>
      <c r="UMI122" s="196"/>
      <c r="UMJ122" s="196"/>
      <c r="UMK122" s="195"/>
      <c r="UML122" s="196"/>
      <c r="UMM122" s="195"/>
      <c r="UMN122" s="195"/>
      <c r="UMO122" s="195"/>
      <c r="UMP122" s="18"/>
      <c r="UMQ122" s="19"/>
      <c r="UMR122" s="19"/>
      <c r="UMS122" s="19"/>
      <c r="UMT122" s="19"/>
      <c r="UMU122" s="19"/>
      <c r="UMV122" s="19"/>
      <c r="UMW122" s="19"/>
      <c r="UMX122" s="197"/>
      <c r="UMY122" s="196"/>
      <c r="UMZ122" s="196"/>
      <c r="UNA122" s="195"/>
      <c r="UNB122" s="196"/>
      <c r="UNC122" s="195"/>
      <c r="UND122" s="195"/>
      <c r="UNE122" s="195"/>
      <c r="UNF122" s="18"/>
      <c r="UNG122" s="19"/>
      <c r="UNH122" s="19"/>
      <c r="UNI122" s="19"/>
      <c r="UNJ122" s="19"/>
      <c r="UNK122" s="19"/>
      <c r="UNL122" s="19"/>
      <c r="UNM122" s="19"/>
      <c r="UNN122" s="197"/>
      <c r="UNO122" s="196"/>
      <c r="UNP122" s="196"/>
      <c r="UNQ122" s="195"/>
      <c r="UNR122" s="196"/>
      <c r="UNS122" s="195"/>
      <c r="UNT122" s="195"/>
      <c r="UNU122" s="195"/>
      <c r="UNV122" s="18"/>
      <c r="UNW122" s="19"/>
      <c r="UNX122" s="19"/>
      <c r="UNY122" s="19"/>
      <c r="UNZ122" s="19"/>
      <c r="UOA122" s="19"/>
      <c r="UOB122" s="19"/>
      <c r="UOC122" s="19"/>
      <c r="UOD122" s="197"/>
      <c r="UOE122" s="196"/>
      <c r="UOF122" s="196"/>
      <c r="UOG122" s="195"/>
      <c r="UOH122" s="196"/>
      <c r="UOI122" s="195"/>
      <c r="UOJ122" s="195"/>
      <c r="UOK122" s="195"/>
      <c r="UOL122" s="18"/>
      <c r="UOM122" s="19"/>
      <c r="UON122" s="19"/>
      <c r="UOO122" s="19"/>
      <c r="UOP122" s="19"/>
      <c r="UOQ122" s="19"/>
      <c r="UOR122" s="19"/>
      <c r="UOS122" s="19"/>
      <c r="UOT122" s="197"/>
      <c r="UOU122" s="196"/>
      <c r="UOV122" s="196"/>
      <c r="UOW122" s="195"/>
      <c r="UOX122" s="196"/>
      <c r="UOY122" s="195"/>
      <c r="UOZ122" s="195"/>
      <c r="UPA122" s="195"/>
      <c r="UPB122" s="18"/>
      <c r="UPC122" s="19"/>
      <c r="UPD122" s="19"/>
      <c r="UPE122" s="19"/>
      <c r="UPF122" s="19"/>
      <c r="UPG122" s="19"/>
      <c r="UPH122" s="19"/>
      <c r="UPI122" s="19"/>
      <c r="UPJ122" s="197"/>
      <c r="UPK122" s="196"/>
      <c r="UPL122" s="196"/>
      <c r="UPM122" s="195"/>
      <c r="UPN122" s="196"/>
      <c r="UPO122" s="195"/>
      <c r="UPP122" s="195"/>
      <c r="UPQ122" s="195"/>
      <c r="UPR122" s="18"/>
      <c r="UPS122" s="19"/>
      <c r="UPT122" s="19"/>
      <c r="UPU122" s="19"/>
      <c r="UPV122" s="19"/>
      <c r="UPW122" s="19"/>
      <c r="UPX122" s="19"/>
      <c r="UPY122" s="19"/>
      <c r="UPZ122" s="197"/>
      <c r="UQA122" s="196"/>
      <c r="UQB122" s="196"/>
      <c r="UQC122" s="195"/>
      <c r="UQD122" s="196"/>
      <c r="UQE122" s="195"/>
      <c r="UQF122" s="195"/>
      <c r="UQG122" s="195"/>
      <c r="UQH122" s="18"/>
      <c r="UQI122" s="19"/>
      <c r="UQJ122" s="19"/>
      <c r="UQK122" s="19"/>
      <c r="UQL122" s="19"/>
      <c r="UQM122" s="19"/>
      <c r="UQN122" s="19"/>
      <c r="UQO122" s="19"/>
      <c r="UQP122" s="197"/>
      <c r="UQQ122" s="196"/>
      <c r="UQR122" s="196"/>
      <c r="UQS122" s="195"/>
      <c r="UQT122" s="196"/>
      <c r="UQU122" s="195"/>
      <c r="UQV122" s="195"/>
      <c r="UQW122" s="195"/>
      <c r="UQX122" s="18"/>
      <c r="UQY122" s="19"/>
      <c r="UQZ122" s="19"/>
      <c r="URA122" s="19"/>
      <c r="URB122" s="19"/>
      <c r="URC122" s="19"/>
      <c r="URD122" s="19"/>
      <c r="URE122" s="19"/>
      <c r="URF122" s="197"/>
      <c r="URG122" s="196"/>
      <c r="URH122" s="196"/>
      <c r="URI122" s="195"/>
      <c r="URJ122" s="196"/>
      <c r="URK122" s="195"/>
      <c r="URL122" s="195"/>
      <c r="URM122" s="195"/>
      <c r="URN122" s="18"/>
      <c r="URO122" s="19"/>
      <c r="URP122" s="19"/>
      <c r="URQ122" s="19"/>
      <c r="URR122" s="19"/>
      <c r="URS122" s="19"/>
      <c r="URT122" s="19"/>
      <c r="URU122" s="19"/>
      <c r="URV122" s="197"/>
      <c r="URW122" s="196"/>
      <c r="URX122" s="196"/>
      <c r="URY122" s="195"/>
      <c r="URZ122" s="196"/>
      <c r="USA122" s="195"/>
      <c r="USB122" s="195"/>
      <c r="USC122" s="195"/>
      <c r="USD122" s="18"/>
      <c r="USE122" s="19"/>
      <c r="USF122" s="19"/>
      <c r="USG122" s="19"/>
      <c r="USH122" s="19"/>
      <c r="USI122" s="19"/>
      <c r="USJ122" s="19"/>
      <c r="USK122" s="19"/>
      <c r="USL122" s="197"/>
      <c r="USM122" s="196"/>
      <c r="USN122" s="196"/>
      <c r="USO122" s="195"/>
      <c r="USP122" s="196"/>
      <c r="USQ122" s="195"/>
      <c r="USR122" s="195"/>
      <c r="USS122" s="195"/>
      <c r="UST122" s="18"/>
      <c r="USU122" s="19"/>
      <c r="USV122" s="19"/>
      <c r="USW122" s="19"/>
      <c r="USX122" s="19"/>
      <c r="USY122" s="19"/>
      <c r="USZ122" s="19"/>
      <c r="UTA122" s="19"/>
      <c r="UTB122" s="197"/>
      <c r="UTC122" s="196"/>
      <c r="UTD122" s="196"/>
      <c r="UTE122" s="195"/>
      <c r="UTF122" s="196"/>
      <c r="UTG122" s="195"/>
      <c r="UTH122" s="195"/>
      <c r="UTI122" s="195"/>
      <c r="UTJ122" s="18"/>
      <c r="UTK122" s="19"/>
      <c r="UTL122" s="19"/>
      <c r="UTM122" s="19"/>
      <c r="UTN122" s="19"/>
      <c r="UTO122" s="19"/>
      <c r="UTP122" s="19"/>
      <c r="UTQ122" s="19"/>
      <c r="UTR122" s="197"/>
      <c r="UTS122" s="196"/>
      <c r="UTT122" s="196"/>
      <c r="UTU122" s="195"/>
      <c r="UTV122" s="196"/>
      <c r="UTW122" s="195"/>
      <c r="UTX122" s="195"/>
      <c r="UTY122" s="195"/>
      <c r="UTZ122" s="18"/>
      <c r="UUA122" s="19"/>
      <c r="UUB122" s="19"/>
      <c r="UUC122" s="19"/>
      <c r="UUD122" s="19"/>
      <c r="UUE122" s="19"/>
      <c r="UUF122" s="19"/>
      <c r="UUG122" s="19"/>
      <c r="UUH122" s="197"/>
      <c r="UUI122" s="196"/>
      <c r="UUJ122" s="196"/>
      <c r="UUK122" s="195"/>
      <c r="UUL122" s="196"/>
      <c r="UUM122" s="195"/>
      <c r="UUN122" s="195"/>
      <c r="UUO122" s="195"/>
      <c r="UUP122" s="18"/>
      <c r="UUQ122" s="19"/>
      <c r="UUR122" s="19"/>
      <c r="UUS122" s="19"/>
      <c r="UUT122" s="19"/>
      <c r="UUU122" s="19"/>
      <c r="UUV122" s="19"/>
      <c r="UUW122" s="19"/>
      <c r="UUX122" s="197"/>
      <c r="UUY122" s="196"/>
      <c r="UUZ122" s="196"/>
      <c r="UVA122" s="195"/>
      <c r="UVB122" s="196"/>
      <c r="UVC122" s="195"/>
      <c r="UVD122" s="195"/>
      <c r="UVE122" s="195"/>
      <c r="UVF122" s="18"/>
      <c r="UVG122" s="19"/>
      <c r="UVH122" s="19"/>
      <c r="UVI122" s="19"/>
      <c r="UVJ122" s="19"/>
      <c r="UVK122" s="19"/>
      <c r="UVL122" s="19"/>
      <c r="UVM122" s="19"/>
      <c r="UVN122" s="197"/>
      <c r="UVO122" s="196"/>
      <c r="UVP122" s="196"/>
      <c r="UVQ122" s="195"/>
      <c r="UVR122" s="196"/>
      <c r="UVS122" s="195"/>
      <c r="UVT122" s="195"/>
      <c r="UVU122" s="195"/>
      <c r="UVV122" s="18"/>
      <c r="UVW122" s="19"/>
      <c r="UVX122" s="19"/>
      <c r="UVY122" s="19"/>
      <c r="UVZ122" s="19"/>
      <c r="UWA122" s="19"/>
      <c r="UWB122" s="19"/>
      <c r="UWC122" s="19"/>
      <c r="UWD122" s="197"/>
      <c r="UWE122" s="196"/>
      <c r="UWF122" s="196"/>
      <c r="UWG122" s="195"/>
      <c r="UWH122" s="196"/>
      <c r="UWI122" s="195"/>
      <c r="UWJ122" s="195"/>
      <c r="UWK122" s="195"/>
      <c r="UWL122" s="18"/>
      <c r="UWM122" s="19"/>
      <c r="UWN122" s="19"/>
      <c r="UWO122" s="19"/>
      <c r="UWP122" s="19"/>
      <c r="UWQ122" s="19"/>
      <c r="UWR122" s="19"/>
      <c r="UWS122" s="19"/>
      <c r="UWT122" s="197"/>
      <c r="UWU122" s="196"/>
      <c r="UWV122" s="196"/>
      <c r="UWW122" s="195"/>
      <c r="UWX122" s="196"/>
      <c r="UWY122" s="195"/>
      <c r="UWZ122" s="195"/>
      <c r="UXA122" s="195"/>
      <c r="UXB122" s="18"/>
      <c r="UXC122" s="19"/>
      <c r="UXD122" s="19"/>
      <c r="UXE122" s="19"/>
      <c r="UXF122" s="19"/>
      <c r="UXG122" s="19"/>
      <c r="UXH122" s="19"/>
      <c r="UXI122" s="19"/>
      <c r="UXJ122" s="197"/>
      <c r="UXK122" s="196"/>
      <c r="UXL122" s="196"/>
      <c r="UXM122" s="195"/>
      <c r="UXN122" s="196"/>
      <c r="UXO122" s="195"/>
      <c r="UXP122" s="195"/>
      <c r="UXQ122" s="195"/>
      <c r="UXR122" s="18"/>
      <c r="UXS122" s="19"/>
      <c r="UXT122" s="19"/>
      <c r="UXU122" s="19"/>
      <c r="UXV122" s="19"/>
      <c r="UXW122" s="19"/>
      <c r="UXX122" s="19"/>
      <c r="UXY122" s="19"/>
      <c r="UXZ122" s="197"/>
      <c r="UYA122" s="196"/>
      <c r="UYB122" s="196"/>
      <c r="UYC122" s="195"/>
      <c r="UYD122" s="196"/>
      <c r="UYE122" s="195"/>
      <c r="UYF122" s="195"/>
      <c r="UYG122" s="195"/>
      <c r="UYH122" s="18"/>
      <c r="UYI122" s="19"/>
      <c r="UYJ122" s="19"/>
      <c r="UYK122" s="19"/>
      <c r="UYL122" s="19"/>
      <c r="UYM122" s="19"/>
      <c r="UYN122" s="19"/>
      <c r="UYO122" s="19"/>
      <c r="UYP122" s="197"/>
      <c r="UYQ122" s="196"/>
      <c r="UYR122" s="196"/>
      <c r="UYS122" s="195"/>
      <c r="UYT122" s="196"/>
      <c r="UYU122" s="195"/>
      <c r="UYV122" s="195"/>
      <c r="UYW122" s="195"/>
      <c r="UYX122" s="18"/>
      <c r="UYY122" s="19"/>
      <c r="UYZ122" s="19"/>
      <c r="UZA122" s="19"/>
      <c r="UZB122" s="19"/>
      <c r="UZC122" s="19"/>
      <c r="UZD122" s="19"/>
      <c r="UZE122" s="19"/>
      <c r="UZF122" s="197"/>
      <c r="UZG122" s="196"/>
      <c r="UZH122" s="196"/>
      <c r="UZI122" s="195"/>
      <c r="UZJ122" s="196"/>
      <c r="UZK122" s="195"/>
      <c r="UZL122" s="195"/>
      <c r="UZM122" s="195"/>
      <c r="UZN122" s="18"/>
      <c r="UZO122" s="19"/>
      <c r="UZP122" s="19"/>
      <c r="UZQ122" s="19"/>
      <c r="UZR122" s="19"/>
      <c r="UZS122" s="19"/>
      <c r="UZT122" s="19"/>
      <c r="UZU122" s="19"/>
      <c r="UZV122" s="197"/>
      <c r="UZW122" s="196"/>
      <c r="UZX122" s="196"/>
      <c r="UZY122" s="195"/>
      <c r="UZZ122" s="196"/>
      <c r="VAA122" s="195"/>
      <c r="VAB122" s="195"/>
      <c r="VAC122" s="195"/>
      <c r="VAD122" s="18"/>
      <c r="VAE122" s="19"/>
      <c r="VAF122" s="19"/>
      <c r="VAG122" s="19"/>
      <c r="VAH122" s="19"/>
      <c r="VAI122" s="19"/>
      <c r="VAJ122" s="19"/>
      <c r="VAK122" s="19"/>
      <c r="VAL122" s="197"/>
      <c r="VAM122" s="196"/>
      <c r="VAN122" s="196"/>
      <c r="VAO122" s="195"/>
      <c r="VAP122" s="196"/>
      <c r="VAQ122" s="195"/>
      <c r="VAR122" s="195"/>
      <c r="VAS122" s="195"/>
      <c r="VAT122" s="18"/>
      <c r="VAU122" s="19"/>
      <c r="VAV122" s="19"/>
      <c r="VAW122" s="19"/>
      <c r="VAX122" s="19"/>
      <c r="VAY122" s="19"/>
      <c r="VAZ122" s="19"/>
      <c r="VBA122" s="19"/>
      <c r="VBB122" s="197"/>
      <c r="VBC122" s="196"/>
      <c r="VBD122" s="196"/>
      <c r="VBE122" s="195"/>
      <c r="VBF122" s="196"/>
      <c r="VBG122" s="195"/>
      <c r="VBH122" s="195"/>
      <c r="VBI122" s="195"/>
      <c r="VBJ122" s="18"/>
      <c r="VBK122" s="19"/>
      <c r="VBL122" s="19"/>
      <c r="VBM122" s="19"/>
      <c r="VBN122" s="19"/>
      <c r="VBO122" s="19"/>
      <c r="VBP122" s="19"/>
      <c r="VBQ122" s="19"/>
      <c r="VBR122" s="197"/>
      <c r="VBS122" s="196"/>
      <c r="VBT122" s="196"/>
      <c r="VBU122" s="195"/>
      <c r="VBV122" s="196"/>
      <c r="VBW122" s="195"/>
      <c r="VBX122" s="195"/>
      <c r="VBY122" s="195"/>
      <c r="VBZ122" s="18"/>
      <c r="VCA122" s="19"/>
      <c r="VCB122" s="19"/>
      <c r="VCC122" s="19"/>
      <c r="VCD122" s="19"/>
      <c r="VCE122" s="19"/>
      <c r="VCF122" s="19"/>
      <c r="VCG122" s="19"/>
      <c r="VCH122" s="197"/>
      <c r="VCI122" s="196"/>
      <c r="VCJ122" s="196"/>
      <c r="VCK122" s="195"/>
      <c r="VCL122" s="196"/>
      <c r="VCM122" s="195"/>
      <c r="VCN122" s="195"/>
      <c r="VCO122" s="195"/>
      <c r="VCP122" s="18"/>
      <c r="VCQ122" s="19"/>
      <c r="VCR122" s="19"/>
      <c r="VCS122" s="19"/>
      <c r="VCT122" s="19"/>
      <c r="VCU122" s="19"/>
      <c r="VCV122" s="19"/>
      <c r="VCW122" s="19"/>
      <c r="VCX122" s="197"/>
      <c r="VCY122" s="196"/>
      <c r="VCZ122" s="196"/>
      <c r="VDA122" s="195"/>
      <c r="VDB122" s="196"/>
      <c r="VDC122" s="195"/>
      <c r="VDD122" s="195"/>
      <c r="VDE122" s="195"/>
      <c r="VDF122" s="18"/>
      <c r="VDG122" s="19"/>
      <c r="VDH122" s="19"/>
      <c r="VDI122" s="19"/>
      <c r="VDJ122" s="19"/>
      <c r="VDK122" s="19"/>
      <c r="VDL122" s="19"/>
      <c r="VDM122" s="19"/>
      <c r="VDN122" s="197"/>
      <c r="VDO122" s="196"/>
      <c r="VDP122" s="196"/>
      <c r="VDQ122" s="195"/>
      <c r="VDR122" s="196"/>
      <c r="VDS122" s="195"/>
      <c r="VDT122" s="195"/>
      <c r="VDU122" s="195"/>
      <c r="VDV122" s="18"/>
      <c r="VDW122" s="19"/>
      <c r="VDX122" s="19"/>
      <c r="VDY122" s="19"/>
      <c r="VDZ122" s="19"/>
      <c r="VEA122" s="19"/>
      <c r="VEB122" s="19"/>
      <c r="VEC122" s="19"/>
      <c r="VED122" s="197"/>
      <c r="VEE122" s="196"/>
      <c r="VEF122" s="196"/>
      <c r="VEG122" s="195"/>
      <c r="VEH122" s="196"/>
      <c r="VEI122" s="195"/>
      <c r="VEJ122" s="195"/>
      <c r="VEK122" s="195"/>
      <c r="VEL122" s="18"/>
      <c r="VEM122" s="19"/>
      <c r="VEN122" s="19"/>
      <c r="VEO122" s="19"/>
      <c r="VEP122" s="19"/>
      <c r="VEQ122" s="19"/>
      <c r="VER122" s="19"/>
      <c r="VES122" s="19"/>
      <c r="VET122" s="197"/>
      <c r="VEU122" s="196"/>
      <c r="VEV122" s="196"/>
      <c r="VEW122" s="195"/>
      <c r="VEX122" s="196"/>
      <c r="VEY122" s="195"/>
      <c r="VEZ122" s="195"/>
      <c r="VFA122" s="195"/>
      <c r="VFB122" s="18"/>
      <c r="VFC122" s="19"/>
      <c r="VFD122" s="19"/>
      <c r="VFE122" s="19"/>
      <c r="VFF122" s="19"/>
      <c r="VFG122" s="19"/>
      <c r="VFH122" s="19"/>
      <c r="VFI122" s="19"/>
      <c r="VFJ122" s="197"/>
      <c r="VFK122" s="196"/>
      <c r="VFL122" s="196"/>
      <c r="VFM122" s="195"/>
      <c r="VFN122" s="196"/>
      <c r="VFO122" s="195"/>
      <c r="VFP122" s="195"/>
      <c r="VFQ122" s="195"/>
      <c r="VFR122" s="18"/>
      <c r="VFS122" s="19"/>
      <c r="VFT122" s="19"/>
      <c r="VFU122" s="19"/>
      <c r="VFV122" s="19"/>
      <c r="VFW122" s="19"/>
      <c r="VFX122" s="19"/>
      <c r="VFY122" s="19"/>
      <c r="VFZ122" s="197"/>
      <c r="VGA122" s="196"/>
      <c r="VGB122" s="196"/>
      <c r="VGC122" s="195"/>
      <c r="VGD122" s="196"/>
      <c r="VGE122" s="195"/>
      <c r="VGF122" s="195"/>
      <c r="VGG122" s="195"/>
      <c r="VGH122" s="18"/>
      <c r="VGI122" s="19"/>
      <c r="VGJ122" s="19"/>
      <c r="VGK122" s="19"/>
      <c r="VGL122" s="19"/>
      <c r="VGM122" s="19"/>
      <c r="VGN122" s="19"/>
      <c r="VGO122" s="19"/>
      <c r="VGP122" s="197"/>
      <c r="VGQ122" s="196"/>
      <c r="VGR122" s="196"/>
      <c r="VGS122" s="195"/>
      <c r="VGT122" s="196"/>
      <c r="VGU122" s="195"/>
      <c r="VGV122" s="195"/>
      <c r="VGW122" s="195"/>
      <c r="VGX122" s="18"/>
      <c r="VGY122" s="19"/>
      <c r="VGZ122" s="19"/>
      <c r="VHA122" s="19"/>
      <c r="VHB122" s="19"/>
      <c r="VHC122" s="19"/>
      <c r="VHD122" s="19"/>
      <c r="VHE122" s="19"/>
      <c r="VHF122" s="197"/>
      <c r="VHG122" s="196"/>
      <c r="VHH122" s="196"/>
      <c r="VHI122" s="195"/>
      <c r="VHJ122" s="196"/>
      <c r="VHK122" s="195"/>
      <c r="VHL122" s="195"/>
      <c r="VHM122" s="195"/>
      <c r="VHN122" s="18"/>
      <c r="VHO122" s="19"/>
      <c r="VHP122" s="19"/>
      <c r="VHQ122" s="19"/>
      <c r="VHR122" s="19"/>
      <c r="VHS122" s="19"/>
      <c r="VHT122" s="19"/>
      <c r="VHU122" s="19"/>
      <c r="VHV122" s="197"/>
      <c r="VHW122" s="196"/>
      <c r="VHX122" s="196"/>
      <c r="VHY122" s="195"/>
      <c r="VHZ122" s="196"/>
      <c r="VIA122" s="195"/>
      <c r="VIB122" s="195"/>
      <c r="VIC122" s="195"/>
      <c r="VID122" s="18"/>
      <c r="VIE122" s="19"/>
      <c r="VIF122" s="19"/>
      <c r="VIG122" s="19"/>
      <c r="VIH122" s="19"/>
      <c r="VII122" s="19"/>
      <c r="VIJ122" s="19"/>
      <c r="VIK122" s="19"/>
      <c r="VIL122" s="197"/>
      <c r="VIM122" s="196"/>
      <c r="VIN122" s="196"/>
      <c r="VIO122" s="195"/>
      <c r="VIP122" s="196"/>
      <c r="VIQ122" s="195"/>
      <c r="VIR122" s="195"/>
      <c r="VIS122" s="195"/>
      <c r="VIT122" s="18"/>
      <c r="VIU122" s="19"/>
      <c r="VIV122" s="19"/>
      <c r="VIW122" s="19"/>
      <c r="VIX122" s="19"/>
      <c r="VIY122" s="19"/>
      <c r="VIZ122" s="19"/>
      <c r="VJA122" s="19"/>
      <c r="VJB122" s="197"/>
      <c r="VJC122" s="196"/>
      <c r="VJD122" s="196"/>
      <c r="VJE122" s="195"/>
      <c r="VJF122" s="196"/>
      <c r="VJG122" s="195"/>
      <c r="VJH122" s="195"/>
      <c r="VJI122" s="195"/>
      <c r="VJJ122" s="18"/>
      <c r="VJK122" s="19"/>
      <c r="VJL122" s="19"/>
      <c r="VJM122" s="19"/>
      <c r="VJN122" s="19"/>
      <c r="VJO122" s="19"/>
      <c r="VJP122" s="19"/>
      <c r="VJQ122" s="19"/>
      <c r="VJR122" s="197"/>
      <c r="VJS122" s="196"/>
      <c r="VJT122" s="196"/>
      <c r="VJU122" s="195"/>
      <c r="VJV122" s="196"/>
      <c r="VJW122" s="195"/>
      <c r="VJX122" s="195"/>
      <c r="VJY122" s="195"/>
      <c r="VJZ122" s="18"/>
      <c r="VKA122" s="19"/>
      <c r="VKB122" s="19"/>
      <c r="VKC122" s="19"/>
      <c r="VKD122" s="19"/>
      <c r="VKE122" s="19"/>
      <c r="VKF122" s="19"/>
      <c r="VKG122" s="19"/>
      <c r="VKH122" s="197"/>
      <c r="VKI122" s="196"/>
      <c r="VKJ122" s="196"/>
      <c r="VKK122" s="195"/>
      <c r="VKL122" s="196"/>
      <c r="VKM122" s="195"/>
      <c r="VKN122" s="195"/>
      <c r="VKO122" s="195"/>
      <c r="VKP122" s="18"/>
      <c r="VKQ122" s="19"/>
      <c r="VKR122" s="19"/>
      <c r="VKS122" s="19"/>
      <c r="VKT122" s="19"/>
      <c r="VKU122" s="19"/>
      <c r="VKV122" s="19"/>
      <c r="VKW122" s="19"/>
      <c r="VKX122" s="197"/>
      <c r="VKY122" s="196"/>
      <c r="VKZ122" s="196"/>
      <c r="VLA122" s="195"/>
      <c r="VLB122" s="196"/>
      <c r="VLC122" s="195"/>
      <c r="VLD122" s="195"/>
      <c r="VLE122" s="195"/>
      <c r="VLF122" s="18"/>
      <c r="VLG122" s="19"/>
      <c r="VLH122" s="19"/>
      <c r="VLI122" s="19"/>
      <c r="VLJ122" s="19"/>
      <c r="VLK122" s="19"/>
      <c r="VLL122" s="19"/>
      <c r="VLM122" s="19"/>
      <c r="VLN122" s="197"/>
      <c r="VLO122" s="196"/>
      <c r="VLP122" s="196"/>
      <c r="VLQ122" s="195"/>
      <c r="VLR122" s="196"/>
      <c r="VLS122" s="195"/>
      <c r="VLT122" s="195"/>
      <c r="VLU122" s="195"/>
      <c r="VLV122" s="18"/>
      <c r="VLW122" s="19"/>
      <c r="VLX122" s="19"/>
      <c r="VLY122" s="19"/>
      <c r="VLZ122" s="19"/>
      <c r="VMA122" s="19"/>
      <c r="VMB122" s="19"/>
      <c r="VMC122" s="19"/>
      <c r="VMD122" s="197"/>
      <c r="VME122" s="196"/>
      <c r="VMF122" s="196"/>
      <c r="VMG122" s="195"/>
      <c r="VMH122" s="196"/>
      <c r="VMI122" s="195"/>
      <c r="VMJ122" s="195"/>
      <c r="VMK122" s="195"/>
      <c r="VML122" s="18"/>
      <c r="VMM122" s="19"/>
      <c r="VMN122" s="19"/>
      <c r="VMO122" s="19"/>
      <c r="VMP122" s="19"/>
      <c r="VMQ122" s="19"/>
      <c r="VMR122" s="19"/>
      <c r="VMS122" s="19"/>
      <c r="VMT122" s="197"/>
      <c r="VMU122" s="196"/>
      <c r="VMV122" s="196"/>
      <c r="VMW122" s="195"/>
      <c r="VMX122" s="196"/>
      <c r="VMY122" s="195"/>
      <c r="VMZ122" s="195"/>
      <c r="VNA122" s="195"/>
      <c r="VNB122" s="18"/>
      <c r="VNC122" s="19"/>
      <c r="VND122" s="19"/>
      <c r="VNE122" s="19"/>
      <c r="VNF122" s="19"/>
      <c r="VNG122" s="19"/>
      <c r="VNH122" s="19"/>
      <c r="VNI122" s="19"/>
      <c r="VNJ122" s="197"/>
      <c r="VNK122" s="196"/>
      <c r="VNL122" s="196"/>
      <c r="VNM122" s="195"/>
      <c r="VNN122" s="196"/>
      <c r="VNO122" s="195"/>
      <c r="VNP122" s="195"/>
      <c r="VNQ122" s="195"/>
      <c r="VNR122" s="18"/>
      <c r="VNS122" s="19"/>
      <c r="VNT122" s="19"/>
      <c r="VNU122" s="19"/>
      <c r="VNV122" s="19"/>
      <c r="VNW122" s="19"/>
      <c r="VNX122" s="19"/>
      <c r="VNY122" s="19"/>
      <c r="VNZ122" s="197"/>
      <c r="VOA122" s="196"/>
      <c r="VOB122" s="196"/>
      <c r="VOC122" s="195"/>
      <c r="VOD122" s="196"/>
      <c r="VOE122" s="195"/>
      <c r="VOF122" s="195"/>
      <c r="VOG122" s="195"/>
      <c r="VOH122" s="18"/>
      <c r="VOI122" s="19"/>
      <c r="VOJ122" s="19"/>
      <c r="VOK122" s="19"/>
      <c r="VOL122" s="19"/>
      <c r="VOM122" s="19"/>
      <c r="VON122" s="19"/>
      <c r="VOO122" s="19"/>
      <c r="VOP122" s="197"/>
      <c r="VOQ122" s="196"/>
      <c r="VOR122" s="196"/>
      <c r="VOS122" s="195"/>
      <c r="VOT122" s="196"/>
      <c r="VOU122" s="195"/>
      <c r="VOV122" s="195"/>
      <c r="VOW122" s="195"/>
      <c r="VOX122" s="18"/>
      <c r="VOY122" s="19"/>
      <c r="VOZ122" s="19"/>
      <c r="VPA122" s="19"/>
      <c r="VPB122" s="19"/>
      <c r="VPC122" s="19"/>
      <c r="VPD122" s="19"/>
      <c r="VPE122" s="19"/>
      <c r="VPF122" s="197"/>
      <c r="VPG122" s="196"/>
      <c r="VPH122" s="196"/>
      <c r="VPI122" s="195"/>
      <c r="VPJ122" s="196"/>
      <c r="VPK122" s="195"/>
      <c r="VPL122" s="195"/>
      <c r="VPM122" s="195"/>
      <c r="VPN122" s="18"/>
      <c r="VPO122" s="19"/>
      <c r="VPP122" s="19"/>
      <c r="VPQ122" s="19"/>
      <c r="VPR122" s="19"/>
      <c r="VPS122" s="19"/>
      <c r="VPT122" s="19"/>
      <c r="VPU122" s="19"/>
      <c r="VPV122" s="197"/>
      <c r="VPW122" s="196"/>
      <c r="VPX122" s="196"/>
      <c r="VPY122" s="195"/>
      <c r="VPZ122" s="196"/>
      <c r="VQA122" s="195"/>
      <c r="VQB122" s="195"/>
      <c r="VQC122" s="195"/>
      <c r="VQD122" s="18"/>
      <c r="VQE122" s="19"/>
      <c r="VQF122" s="19"/>
      <c r="VQG122" s="19"/>
      <c r="VQH122" s="19"/>
      <c r="VQI122" s="19"/>
      <c r="VQJ122" s="19"/>
      <c r="VQK122" s="19"/>
      <c r="VQL122" s="197"/>
      <c r="VQM122" s="196"/>
      <c r="VQN122" s="196"/>
      <c r="VQO122" s="195"/>
      <c r="VQP122" s="196"/>
      <c r="VQQ122" s="195"/>
      <c r="VQR122" s="195"/>
      <c r="VQS122" s="195"/>
      <c r="VQT122" s="18"/>
      <c r="VQU122" s="19"/>
      <c r="VQV122" s="19"/>
      <c r="VQW122" s="19"/>
      <c r="VQX122" s="19"/>
      <c r="VQY122" s="19"/>
      <c r="VQZ122" s="19"/>
      <c r="VRA122" s="19"/>
      <c r="VRB122" s="197"/>
      <c r="VRC122" s="196"/>
      <c r="VRD122" s="196"/>
      <c r="VRE122" s="195"/>
      <c r="VRF122" s="196"/>
      <c r="VRG122" s="195"/>
      <c r="VRH122" s="195"/>
      <c r="VRI122" s="195"/>
      <c r="VRJ122" s="18"/>
      <c r="VRK122" s="19"/>
      <c r="VRL122" s="19"/>
      <c r="VRM122" s="19"/>
      <c r="VRN122" s="19"/>
      <c r="VRO122" s="19"/>
      <c r="VRP122" s="19"/>
      <c r="VRQ122" s="19"/>
      <c r="VRR122" s="197"/>
      <c r="VRS122" s="196"/>
      <c r="VRT122" s="196"/>
      <c r="VRU122" s="195"/>
      <c r="VRV122" s="196"/>
      <c r="VRW122" s="195"/>
      <c r="VRX122" s="195"/>
      <c r="VRY122" s="195"/>
      <c r="VRZ122" s="18"/>
      <c r="VSA122" s="19"/>
      <c r="VSB122" s="19"/>
      <c r="VSC122" s="19"/>
      <c r="VSD122" s="19"/>
      <c r="VSE122" s="19"/>
      <c r="VSF122" s="19"/>
      <c r="VSG122" s="19"/>
      <c r="VSH122" s="197"/>
      <c r="VSI122" s="196"/>
      <c r="VSJ122" s="196"/>
      <c r="VSK122" s="195"/>
      <c r="VSL122" s="196"/>
      <c r="VSM122" s="195"/>
      <c r="VSN122" s="195"/>
      <c r="VSO122" s="195"/>
      <c r="VSP122" s="18"/>
      <c r="VSQ122" s="19"/>
      <c r="VSR122" s="19"/>
      <c r="VSS122" s="19"/>
      <c r="VST122" s="19"/>
      <c r="VSU122" s="19"/>
      <c r="VSV122" s="19"/>
      <c r="VSW122" s="19"/>
      <c r="VSX122" s="197"/>
      <c r="VSY122" s="196"/>
      <c r="VSZ122" s="196"/>
      <c r="VTA122" s="195"/>
      <c r="VTB122" s="196"/>
      <c r="VTC122" s="195"/>
      <c r="VTD122" s="195"/>
      <c r="VTE122" s="195"/>
      <c r="VTF122" s="18"/>
      <c r="VTG122" s="19"/>
      <c r="VTH122" s="19"/>
      <c r="VTI122" s="19"/>
      <c r="VTJ122" s="19"/>
      <c r="VTK122" s="19"/>
      <c r="VTL122" s="19"/>
      <c r="VTM122" s="19"/>
      <c r="VTN122" s="197"/>
      <c r="VTO122" s="196"/>
      <c r="VTP122" s="196"/>
      <c r="VTQ122" s="195"/>
      <c r="VTR122" s="196"/>
      <c r="VTS122" s="195"/>
      <c r="VTT122" s="195"/>
      <c r="VTU122" s="195"/>
      <c r="VTV122" s="18"/>
      <c r="VTW122" s="19"/>
      <c r="VTX122" s="19"/>
      <c r="VTY122" s="19"/>
      <c r="VTZ122" s="19"/>
      <c r="VUA122" s="19"/>
      <c r="VUB122" s="19"/>
      <c r="VUC122" s="19"/>
      <c r="VUD122" s="197"/>
      <c r="VUE122" s="196"/>
      <c r="VUF122" s="196"/>
      <c r="VUG122" s="195"/>
      <c r="VUH122" s="196"/>
      <c r="VUI122" s="195"/>
      <c r="VUJ122" s="195"/>
      <c r="VUK122" s="195"/>
      <c r="VUL122" s="18"/>
      <c r="VUM122" s="19"/>
      <c r="VUN122" s="19"/>
      <c r="VUO122" s="19"/>
      <c r="VUP122" s="19"/>
      <c r="VUQ122" s="19"/>
      <c r="VUR122" s="19"/>
      <c r="VUS122" s="19"/>
      <c r="VUT122" s="197"/>
      <c r="VUU122" s="196"/>
      <c r="VUV122" s="196"/>
      <c r="VUW122" s="195"/>
      <c r="VUX122" s="196"/>
      <c r="VUY122" s="195"/>
      <c r="VUZ122" s="195"/>
      <c r="VVA122" s="195"/>
      <c r="VVB122" s="18"/>
      <c r="VVC122" s="19"/>
      <c r="VVD122" s="19"/>
      <c r="VVE122" s="19"/>
      <c r="VVF122" s="19"/>
      <c r="VVG122" s="19"/>
      <c r="VVH122" s="19"/>
      <c r="VVI122" s="19"/>
      <c r="VVJ122" s="197"/>
      <c r="VVK122" s="196"/>
      <c r="VVL122" s="196"/>
      <c r="VVM122" s="195"/>
      <c r="VVN122" s="196"/>
      <c r="VVO122" s="195"/>
      <c r="VVP122" s="195"/>
      <c r="VVQ122" s="195"/>
      <c r="VVR122" s="18"/>
      <c r="VVS122" s="19"/>
      <c r="VVT122" s="19"/>
      <c r="VVU122" s="19"/>
      <c r="VVV122" s="19"/>
      <c r="VVW122" s="19"/>
      <c r="VVX122" s="19"/>
      <c r="VVY122" s="19"/>
      <c r="VVZ122" s="197"/>
      <c r="VWA122" s="196"/>
      <c r="VWB122" s="196"/>
      <c r="VWC122" s="195"/>
      <c r="VWD122" s="196"/>
      <c r="VWE122" s="195"/>
      <c r="VWF122" s="195"/>
      <c r="VWG122" s="195"/>
      <c r="VWH122" s="18"/>
      <c r="VWI122" s="19"/>
      <c r="VWJ122" s="19"/>
      <c r="VWK122" s="19"/>
      <c r="VWL122" s="19"/>
      <c r="VWM122" s="19"/>
      <c r="VWN122" s="19"/>
      <c r="VWO122" s="19"/>
      <c r="VWP122" s="197"/>
      <c r="VWQ122" s="196"/>
      <c r="VWR122" s="196"/>
      <c r="VWS122" s="195"/>
      <c r="VWT122" s="196"/>
      <c r="VWU122" s="195"/>
      <c r="VWV122" s="195"/>
      <c r="VWW122" s="195"/>
      <c r="VWX122" s="18"/>
      <c r="VWY122" s="19"/>
      <c r="VWZ122" s="19"/>
      <c r="VXA122" s="19"/>
      <c r="VXB122" s="19"/>
      <c r="VXC122" s="19"/>
      <c r="VXD122" s="19"/>
      <c r="VXE122" s="19"/>
      <c r="VXF122" s="197"/>
      <c r="VXG122" s="196"/>
      <c r="VXH122" s="196"/>
      <c r="VXI122" s="195"/>
      <c r="VXJ122" s="196"/>
      <c r="VXK122" s="195"/>
      <c r="VXL122" s="195"/>
      <c r="VXM122" s="195"/>
      <c r="VXN122" s="18"/>
      <c r="VXO122" s="19"/>
      <c r="VXP122" s="19"/>
      <c r="VXQ122" s="19"/>
      <c r="VXR122" s="19"/>
      <c r="VXS122" s="19"/>
      <c r="VXT122" s="19"/>
      <c r="VXU122" s="19"/>
      <c r="VXV122" s="197"/>
      <c r="VXW122" s="196"/>
      <c r="VXX122" s="196"/>
      <c r="VXY122" s="195"/>
      <c r="VXZ122" s="196"/>
      <c r="VYA122" s="195"/>
      <c r="VYB122" s="195"/>
      <c r="VYC122" s="195"/>
      <c r="VYD122" s="18"/>
      <c r="VYE122" s="19"/>
      <c r="VYF122" s="19"/>
      <c r="VYG122" s="19"/>
      <c r="VYH122" s="19"/>
      <c r="VYI122" s="19"/>
      <c r="VYJ122" s="19"/>
      <c r="VYK122" s="19"/>
      <c r="VYL122" s="197"/>
      <c r="VYM122" s="196"/>
      <c r="VYN122" s="196"/>
      <c r="VYO122" s="195"/>
      <c r="VYP122" s="196"/>
      <c r="VYQ122" s="195"/>
      <c r="VYR122" s="195"/>
      <c r="VYS122" s="195"/>
      <c r="VYT122" s="18"/>
      <c r="VYU122" s="19"/>
      <c r="VYV122" s="19"/>
      <c r="VYW122" s="19"/>
      <c r="VYX122" s="19"/>
      <c r="VYY122" s="19"/>
      <c r="VYZ122" s="19"/>
      <c r="VZA122" s="19"/>
      <c r="VZB122" s="197"/>
      <c r="VZC122" s="196"/>
      <c r="VZD122" s="196"/>
      <c r="VZE122" s="195"/>
      <c r="VZF122" s="196"/>
      <c r="VZG122" s="195"/>
      <c r="VZH122" s="195"/>
      <c r="VZI122" s="195"/>
      <c r="VZJ122" s="18"/>
      <c r="VZK122" s="19"/>
      <c r="VZL122" s="19"/>
      <c r="VZM122" s="19"/>
      <c r="VZN122" s="19"/>
      <c r="VZO122" s="19"/>
      <c r="VZP122" s="19"/>
      <c r="VZQ122" s="19"/>
      <c r="VZR122" s="197"/>
      <c r="VZS122" s="196"/>
      <c r="VZT122" s="196"/>
      <c r="VZU122" s="195"/>
      <c r="VZV122" s="196"/>
      <c r="VZW122" s="195"/>
      <c r="VZX122" s="195"/>
      <c r="VZY122" s="195"/>
      <c r="VZZ122" s="18"/>
      <c r="WAA122" s="19"/>
      <c r="WAB122" s="19"/>
      <c r="WAC122" s="19"/>
      <c r="WAD122" s="19"/>
      <c r="WAE122" s="19"/>
      <c r="WAF122" s="19"/>
      <c r="WAG122" s="19"/>
      <c r="WAH122" s="197"/>
      <c r="WAI122" s="196"/>
      <c r="WAJ122" s="196"/>
      <c r="WAK122" s="195"/>
      <c r="WAL122" s="196"/>
      <c r="WAM122" s="195"/>
      <c r="WAN122" s="195"/>
      <c r="WAO122" s="195"/>
      <c r="WAP122" s="18"/>
      <c r="WAQ122" s="19"/>
      <c r="WAR122" s="19"/>
      <c r="WAS122" s="19"/>
      <c r="WAT122" s="19"/>
      <c r="WAU122" s="19"/>
      <c r="WAV122" s="19"/>
      <c r="WAW122" s="19"/>
      <c r="WAX122" s="197"/>
      <c r="WAY122" s="196"/>
      <c r="WAZ122" s="196"/>
      <c r="WBA122" s="195"/>
      <c r="WBB122" s="196"/>
      <c r="WBC122" s="195"/>
      <c r="WBD122" s="195"/>
      <c r="WBE122" s="195"/>
      <c r="WBF122" s="18"/>
      <c r="WBG122" s="19"/>
      <c r="WBH122" s="19"/>
      <c r="WBI122" s="19"/>
      <c r="WBJ122" s="19"/>
      <c r="WBK122" s="19"/>
      <c r="WBL122" s="19"/>
      <c r="WBM122" s="19"/>
      <c r="WBN122" s="197"/>
      <c r="WBO122" s="196"/>
      <c r="WBP122" s="196"/>
      <c r="WBQ122" s="195"/>
      <c r="WBR122" s="196"/>
      <c r="WBS122" s="195"/>
      <c r="WBT122" s="195"/>
      <c r="WBU122" s="195"/>
      <c r="WBV122" s="18"/>
      <c r="WBW122" s="19"/>
      <c r="WBX122" s="19"/>
      <c r="WBY122" s="19"/>
      <c r="WBZ122" s="19"/>
      <c r="WCA122" s="19"/>
      <c r="WCB122" s="19"/>
      <c r="WCC122" s="19"/>
      <c r="WCD122" s="197"/>
      <c r="WCE122" s="196"/>
      <c r="WCF122" s="196"/>
      <c r="WCG122" s="195"/>
      <c r="WCH122" s="196"/>
      <c r="WCI122" s="195"/>
      <c r="WCJ122" s="195"/>
      <c r="WCK122" s="195"/>
      <c r="WCL122" s="18"/>
      <c r="WCM122" s="19"/>
      <c r="WCN122" s="19"/>
      <c r="WCO122" s="19"/>
      <c r="WCP122" s="19"/>
      <c r="WCQ122" s="19"/>
      <c r="WCR122" s="19"/>
      <c r="WCS122" s="19"/>
      <c r="WCT122" s="197"/>
      <c r="WCU122" s="196"/>
      <c r="WCV122" s="196"/>
      <c r="WCW122" s="195"/>
      <c r="WCX122" s="196"/>
      <c r="WCY122" s="195"/>
      <c r="WCZ122" s="195"/>
      <c r="WDA122" s="195"/>
      <c r="WDB122" s="18"/>
      <c r="WDC122" s="19"/>
      <c r="WDD122" s="19"/>
      <c r="WDE122" s="19"/>
      <c r="WDF122" s="19"/>
      <c r="WDG122" s="19"/>
      <c r="WDH122" s="19"/>
      <c r="WDI122" s="19"/>
      <c r="WDJ122" s="197"/>
      <c r="WDK122" s="196"/>
      <c r="WDL122" s="196"/>
      <c r="WDM122" s="195"/>
      <c r="WDN122" s="196"/>
      <c r="WDO122" s="195"/>
      <c r="WDP122" s="195"/>
      <c r="WDQ122" s="195"/>
      <c r="WDR122" s="18"/>
      <c r="WDS122" s="19"/>
      <c r="WDT122" s="19"/>
      <c r="WDU122" s="19"/>
      <c r="WDV122" s="19"/>
      <c r="WDW122" s="19"/>
      <c r="WDX122" s="19"/>
      <c r="WDY122" s="19"/>
      <c r="WDZ122" s="197"/>
      <c r="WEA122" s="196"/>
      <c r="WEB122" s="196"/>
      <c r="WEC122" s="195"/>
      <c r="WED122" s="196"/>
      <c r="WEE122" s="195"/>
      <c r="WEF122" s="195"/>
      <c r="WEG122" s="195"/>
      <c r="WEH122" s="18"/>
      <c r="WEI122" s="19"/>
      <c r="WEJ122" s="19"/>
      <c r="WEK122" s="19"/>
      <c r="WEL122" s="19"/>
      <c r="WEM122" s="19"/>
      <c r="WEN122" s="19"/>
      <c r="WEO122" s="19"/>
      <c r="WEP122" s="197"/>
      <c r="WEQ122" s="196"/>
      <c r="WER122" s="196"/>
      <c r="WES122" s="195"/>
      <c r="WET122" s="196"/>
      <c r="WEU122" s="195"/>
      <c r="WEV122" s="195"/>
      <c r="WEW122" s="195"/>
      <c r="WEX122" s="18"/>
      <c r="WEY122" s="19"/>
      <c r="WEZ122" s="19"/>
      <c r="WFA122" s="19"/>
      <c r="WFB122" s="19"/>
      <c r="WFC122" s="19"/>
      <c r="WFD122" s="19"/>
      <c r="WFE122" s="19"/>
      <c r="WFF122" s="197"/>
      <c r="WFG122" s="196"/>
      <c r="WFH122" s="196"/>
      <c r="WFI122" s="195"/>
      <c r="WFJ122" s="196"/>
      <c r="WFK122" s="195"/>
      <c r="WFL122" s="195"/>
      <c r="WFM122" s="195"/>
      <c r="WFN122" s="18"/>
      <c r="WFO122" s="19"/>
      <c r="WFP122" s="19"/>
      <c r="WFQ122" s="19"/>
      <c r="WFR122" s="19"/>
      <c r="WFS122" s="19"/>
      <c r="WFT122" s="19"/>
      <c r="WFU122" s="19"/>
      <c r="WFV122" s="197"/>
      <c r="WFW122" s="196"/>
      <c r="WFX122" s="196"/>
      <c r="WFY122" s="195"/>
      <c r="WFZ122" s="196"/>
      <c r="WGA122" s="195"/>
      <c r="WGB122" s="195"/>
      <c r="WGC122" s="195"/>
      <c r="WGD122" s="18"/>
      <c r="WGE122" s="19"/>
      <c r="WGF122" s="19"/>
      <c r="WGG122" s="19"/>
      <c r="WGH122" s="19"/>
      <c r="WGI122" s="19"/>
      <c r="WGJ122" s="19"/>
      <c r="WGK122" s="19"/>
      <c r="WGL122" s="197"/>
      <c r="WGM122" s="196"/>
      <c r="WGN122" s="196"/>
      <c r="WGO122" s="195"/>
      <c r="WGP122" s="196"/>
      <c r="WGQ122" s="195"/>
      <c r="WGR122" s="195"/>
      <c r="WGS122" s="195"/>
      <c r="WGT122" s="18"/>
      <c r="WGU122" s="19"/>
      <c r="WGV122" s="19"/>
      <c r="WGW122" s="19"/>
      <c r="WGX122" s="19"/>
      <c r="WGY122" s="19"/>
      <c r="WGZ122" s="19"/>
      <c r="WHA122" s="19"/>
      <c r="WHB122" s="197"/>
      <c r="WHC122" s="196"/>
      <c r="WHD122" s="196"/>
      <c r="WHE122" s="195"/>
      <c r="WHF122" s="196"/>
      <c r="WHG122" s="195"/>
      <c r="WHH122" s="195"/>
      <c r="WHI122" s="195"/>
      <c r="WHJ122" s="18"/>
      <c r="WHK122" s="19"/>
      <c r="WHL122" s="19"/>
      <c r="WHM122" s="19"/>
      <c r="WHN122" s="19"/>
      <c r="WHO122" s="19"/>
      <c r="WHP122" s="19"/>
      <c r="WHQ122" s="19"/>
      <c r="WHR122" s="197"/>
      <c r="WHS122" s="196"/>
      <c r="WHT122" s="196"/>
      <c r="WHU122" s="195"/>
      <c r="WHV122" s="196"/>
      <c r="WHW122" s="195"/>
      <c r="WHX122" s="195"/>
      <c r="WHY122" s="195"/>
      <c r="WHZ122" s="18"/>
      <c r="WIA122" s="19"/>
      <c r="WIB122" s="19"/>
      <c r="WIC122" s="19"/>
      <c r="WID122" s="19"/>
      <c r="WIE122" s="19"/>
      <c r="WIF122" s="19"/>
      <c r="WIG122" s="19"/>
      <c r="WIH122" s="197"/>
      <c r="WII122" s="196"/>
      <c r="WIJ122" s="196"/>
      <c r="WIK122" s="195"/>
      <c r="WIL122" s="196"/>
      <c r="WIM122" s="195"/>
      <c r="WIN122" s="195"/>
      <c r="WIO122" s="195"/>
      <c r="WIP122" s="18"/>
      <c r="WIQ122" s="19"/>
      <c r="WIR122" s="19"/>
      <c r="WIS122" s="19"/>
      <c r="WIT122" s="19"/>
      <c r="WIU122" s="19"/>
      <c r="WIV122" s="19"/>
      <c r="WIW122" s="19"/>
      <c r="WIX122" s="197"/>
      <c r="WIY122" s="196"/>
      <c r="WIZ122" s="196"/>
      <c r="WJA122" s="195"/>
      <c r="WJB122" s="196"/>
      <c r="WJC122" s="195"/>
      <c r="WJD122" s="195"/>
      <c r="WJE122" s="195"/>
      <c r="WJF122" s="18"/>
      <c r="WJG122" s="19"/>
      <c r="WJH122" s="19"/>
      <c r="WJI122" s="19"/>
      <c r="WJJ122" s="19"/>
      <c r="WJK122" s="19"/>
      <c r="WJL122" s="19"/>
      <c r="WJM122" s="19"/>
      <c r="WJN122" s="197"/>
      <c r="WJO122" s="196"/>
      <c r="WJP122" s="196"/>
      <c r="WJQ122" s="195"/>
      <c r="WJR122" s="196"/>
      <c r="WJS122" s="195"/>
      <c r="WJT122" s="195"/>
      <c r="WJU122" s="195"/>
      <c r="WJV122" s="18"/>
      <c r="WJW122" s="19"/>
      <c r="WJX122" s="19"/>
      <c r="WJY122" s="19"/>
      <c r="WJZ122" s="19"/>
      <c r="WKA122" s="19"/>
      <c r="WKB122" s="19"/>
      <c r="WKC122" s="19"/>
      <c r="WKD122" s="197"/>
      <c r="WKE122" s="196"/>
      <c r="WKF122" s="196"/>
      <c r="WKG122" s="195"/>
      <c r="WKH122" s="196"/>
      <c r="WKI122" s="195"/>
      <c r="WKJ122" s="195"/>
      <c r="WKK122" s="195"/>
      <c r="WKL122" s="18"/>
      <c r="WKM122" s="19"/>
      <c r="WKN122" s="19"/>
      <c r="WKO122" s="19"/>
      <c r="WKP122" s="19"/>
      <c r="WKQ122" s="19"/>
      <c r="WKR122" s="19"/>
      <c r="WKS122" s="19"/>
      <c r="WKT122" s="197"/>
      <c r="WKU122" s="196"/>
      <c r="WKV122" s="196"/>
      <c r="WKW122" s="195"/>
      <c r="WKX122" s="196"/>
      <c r="WKY122" s="195"/>
      <c r="WKZ122" s="195"/>
      <c r="WLA122" s="195"/>
      <c r="WLB122" s="18"/>
      <c r="WLC122" s="19"/>
      <c r="WLD122" s="19"/>
      <c r="WLE122" s="19"/>
      <c r="WLF122" s="19"/>
      <c r="WLG122" s="19"/>
      <c r="WLH122" s="19"/>
      <c r="WLI122" s="19"/>
      <c r="WLJ122" s="197"/>
      <c r="WLK122" s="196"/>
      <c r="WLL122" s="196"/>
      <c r="WLM122" s="195"/>
      <c r="WLN122" s="196"/>
      <c r="WLO122" s="195"/>
      <c r="WLP122" s="195"/>
      <c r="WLQ122" s="195"/>
      <c r="WLR122" s="18"/>
      <c r="WLS122" s="19"/>
      <c r="WLT122" s="19"/>
      <c r="WLU122" s="19"/>
      <c r="WLV122" s="19"/>
      <c r="WLW122" s="19"/>
      <c r="WLX122" s="19"/>
      <c r="WLY122" s="19"/>
      <c r="WLZ122" s="197"/>
      <c r="WMA122" s="196"/>
      <c r="WMB122" s="196"/>
      <c r="WMC122" s="195"/>
      <c r="WMD122" s="196"/>
      <c r="WME122" s="195"/>
      <c r="WMF122" s="195"/>
      <c r="WMG122" s="195"/>
      <c r="WMH122" s="18"/>
      <c r="WMI122" s="19"/>
      <c r="WMJ122" s="19"/>
      <c r="WMK122" s="19"/>
      <c r="WML122" s="19"/>
      <c r="WMM122" s="19"/>
      <c r="WMN122" s="19"/>
      <c r="WMO122" s="19"/>
      <c r="WMP122" s="197"/>
      <c r="WMQ122" s="196"/>
      <c r="WMR122" s="196"/>
      <c r="WMS122" s="195"/>
      <c r="WMT122" s="196"/>
      <c r="WMU122" s="195"/>
      <c r="WMV122" s="195"/>
      <c r="WMW122" s="195"/>
      <c r="WMX122" s="18"/>
      <c r="WMY122" s="19"/>
      <c r="WMZ122" s="19"/>
      <c r="WNA122" s="19"/>
      <c r="WNB122" s="19"/>
      <c r="WNC122" s="19"/>
      <c r="WND122" s="19"/>
      <c r="WNE122" s="19"/>
      <c r="WNF122" s="197"/>
      <c r="WNG122" s="196"/>
      <c r="WNH122" s="196"/>
      <c r="WNI122" s="195"/>
      <c r="WNJ122" s="196"/>
      <c r="WNK122" s="195"/>
      <c r="WNL122" s="195"/>
      <c r="WNM122" s="195"/>
      <c r="WNN122" s="18"/>
      <c r="WNO122" s="19"/>
      <c r="WNP122" s="19"/>
      <c r="WNQ122" s="19"/>
      <c r="WNR122" s="19"/>
      <c r="WNS122" s="19"/>
      <c r="WNT122" s="19"/>
      <c r="WNU122" s="19"/>
      <c r="WNV122" s="197"/>
      <c r="WNW122" s="196"/>
      <c r="WNX122" s="196"/>
      <c r="WNY122" s="195"/>
      <c r="WNZ122" s="196"/>
      <c r="WOA122" s="195"/>
      <c r="WOB122" s="195"/>
      <c r="WOC122" s="195"/>
      <c r="WOD122" s="18"/>
      <c r="WOE122" s="19"/>
      <c r="WOF122" s="19"/>
      <c r="WOG122" s="19"/>
      <c r="WOH122" s="19"/>
      <c r="WOI122" s="19"/>
      <c r="WOJ122" s="19"/>
      <c r="WOK122" s="19"/>
      <c r="WOL122" s="197"/>
      <c r="WOM122" s="196"/>
      <c r="WON122" s="196"/>
      <c r="WOO122" s="195"/>
      <c r="WOP122" s="196"/>
      <c r="WOQ122" s="195"/>
      <c r="WOR122" s="195"/>
      <c r="WOS122" s="195"/>
      <c r="WOT122" s="18"/>
      <c r="WOU122" s="19"/>
      <c r="WOV122" s="19"/>
      <c r="WOW122" s="19"/>
      <c r="WOX122" s="19"/>
      <c r="WOY122" s="19"/>
      <c r="WOZ122" s="19"/>
      <c r="WPA122" s="19"/>
      <c r="WPB122" s="197"/>
      <c r="WPC122" s="196"/>
      <c r="WPD122" s="196"/>
      <c r="WPE122" s="195"/>
      <c r="WPF122" s="196"/>
      <c r="WPG122" s="195"/>
      <c r="WPH122" s="195"/>
      <c r="WPI122" s="195"/>
      <c r="WPJ122" s="18"/>
      <c r="WPK122" s="19"/>
      <c r="WPL122" s="19"/>
      <c r="WPM122" s="19"/>
      <c r="WPN122" s="19"/>
      <c r="WPO122" s="19"/>
      <c r="WPP122" s="19"/>
      <c r="WPQ122" s="19"/>
      <c r="WPR122" s="197"/>
      <c r="WPS122" s="196"/>
      <c r="WPT122" s="196"/>
      <c r="WPU122" s="195"/>
      <c r="WPV122" s="196"/>
      <c r="WPW122" s="195"/>
      <c r="WPX122" s="195"/>
      <c r="WPY122" s="195"/>
      <c r="WPZ122" s="18"/>
      <c r="WQA122" s="19"/>
      <c r="WQB122" s="19"/>
      <c r="WQC122" s="19"/>
      <c r="WQD122" s="19"/>
      <c r="WQE122" s="19"/>
      <c r="WQF122" s="19"/>
      <c r="WQG122" s="19"/>
      <c r="WQH122" s="197"/>
      <c r="WQI122" s="196"/>
      <c r="WQJ122" s="196"/>
      <c r="WQK122" s="195"/>
      <c r="WQL122" s="196"/>
      <c r="WQM122" s="195"/>
      <c r="WQN122" s="195"/>
      <c r="WQO122" s="195"/>
      <c r="WQP122" s="18"/>
      <c r="WQQ122" s="19"/>
      <c r="WQR122" s="19"/>
      <c r="WQS122" s="19"/>
      <c r="WQT122" s="19"/>
      <c r="WQU122" s="19"/>
      <c r="WQV122" s="19"/>
      <c r="WQW122" s="19"/>
      <c r="WQX122" s="197"/>
      <c r="WQY122" s="196"/>
      <c r="WQZ122" s="196"/>
      <c r="WRA122" s="195"/>
      <c r="WRB122" s="196"/>
      <c r="WRC122" s="195"/>
      <c r="WRD122" s="195"/>
      <c r="WRE122" s="195"/>
      <c r="WRF122" s="18"/>
      <c r="WRG122" s="19"/>
      <c r="WRH122" s="19"/>
      <c r="WRI122" s="19"/>
      <c r="WRJ122" s="19"/>
      <c r="WRK122" s="19"/>
      <c r="WRL122" s="19"/>
      <c r="WRM122" s="19"/>
      <c r="WRN122" s="197"/>
      <c r="WRO122" s="196"/>
      <c r="WRP122" s="196"/>
      <c r="WRQ122" s="195"/>
      <c r="WRR122" s="196"/>
      <c r="WRS122" s="195"/>
      <c r="WRT122" s="195"/>
      <c r="WRU122" s="195"/>
      <c r="WRV122" s="18"/>
      <c r="WRW122" s="19"/>
      <c r="WRX122" s="19"/>
      <c r="WRY122" s="19"/>
      <c r="WRZ122" s="19"/>
      <c r="WSA122" s="19"/>
      <c r="WSB122" s="19"/>
      <c r="WSC122" s="19"/>
      <c r="WSD122" s="197"/>
      <c r="WSE122" s="196"/>
      <c r="WSF122" s="196"/>
      <c r="WSG122" s="195"/>
      <c r="WSH122" s="196"/>
      <c r="WSI122" s="195"/>
      <c r="WSJ122" s="195"/>
      <c r="WSK122" s="195"/>
      <c r="WSL122" s="18"/>
      <c r="WSM122" s="19"/>
      <c r="WSN122" s="19"/>
      <c r="WSO122" s="19"/>
      <c r="WSP122" s="19"/>
      <c r="WSQ122" s="19"/>
      <c r="WSR122" s="19"/>
      <c r="WSS122" s="19"/>
      <c r="WST122" s="197"/>
      <c r="WSU122" s="196"/>
      <c r="WSV122" s="196"/>
      <c r="WSW122" s="195"/>
      <c r="WSX122" s="196"/>
      <c r="WSY122" s="195"/>
      <c r="WSZ122" s="195"/>
      <c r="WTA122" s="195"/>
      <c r="WTB122" s="18"/>
      <c r="WTC122" s="19"/>
      <c r="WTD122" s="19"/>
      <c r="WTE122" s="19"/>
      <c r="WTF122" s="19"/>
      <c r="WTG122" s="19"/>
      <c r="WTH122" s="19"/>
      <c r="WTI122" s="19"/>
      <c r="WTJ122" s="197"/>
      <c r="WTK122" s="196"/>
      <c r="WTL122" s="196"/>
      <c r="WTM122" s="195"/>
      <c r="WTN122" s="196"/>
      <c r="WTO122" s="195"/>
      <c r="WTP122" s="195"/>
      <c r="WTQ122" s="195"/>
      <c r="WTR122" s="18"/>
      <c r="WTS122" s="19"/>
      <c r="WTT122" s="19"/>
      <c r="WTU122" s="19"/>
      <c r="WTV122" s="19"/>
      <c r="WTW122" s="19"/>
      <c r="WTX122" s="19"/>
      <c r="WTY122" s="19"/>
      <c r="WTZ122" s="197"/>
      <c r="WUA122" s="196"/>
      <c r="WUB122" s="196"/>
      <c r="WUC122" s="195"/>
      <c r="WUD122" s="196"/>
      <c r="WUE122" s="195"/>
      <c r="WUF122" s="195"/>
      <c r="WUG122" s="195"/>
      <c r="WUH122" s="18"/>
      <c r="WUI122" s="19"/>
      <c r="WUJ122" s="19"/>
      <c r="WUK122" s="19"/>
      <c r="WUL122" s="19"/>
      <c r="WUM122" s="19"/>
      <c r="WUN122" s="19"/>
      <c r="WUO122" s="19"/>
      <c r="WUP122" s="197"/>
      <c r="WUQ122" s="196"/>
      <c r="WUR122" s="196"/>
      <c r="WUS122" s="195"/>
      <c r="WUT122" s="196"/>
      <c r="WUU122" s="195"/>
      <c r="WUV122" s="195"/>
      <c r="WUW122" s="195"/>
      <c r="WUX122" s="18"/>
      <c r="WUY122" s="19"/>
      <c r="WUZ122" s="19"/>
      <c r="WVA122" s="19"/>
      <c r="WVB122" s="19"/>
      <c r="WVC122" s="19"/>
      <c r="WVD122" s="19"/>
      <c r="WVE122" s="19"/>
      <c r="WVF122" s="197"/>
      <c r="WVG122" s="196"/>
      <c r="WVH122" s="196"/>
      <c r="WVI122" s="195"/>
      <c r="WVJ122" s="196"/>
      <c r="WVK122" s="195"/>
      <c r="WVL122" s="195"/>
      <c r="WVM122" s="195"/>
      <c r="WVN122" s="18"/>
      <c r="WVO122" s="19"/>
      <c r="WVP122" s="19"/>
      <c r="WVQ122" s="19"/>
      <c r="WVR122" s="19"/>
      <c r="WVS122" s="19"/>
      <c r="WVT122" s="19"/>
      <c r="WVU122" s="19"/>
      <c r="WVV122" s="197"/>
      <c r="WVW122" s="196"/>
      <c r="WVX122" s="196"/>
      <c r="WVY122" s="195"/>
      <c r="WVZ122" s="196"/>
      <c r="WWA122" s="195"/>
      <c r="WWB122" s="195"/>
      <c r="WWC122" s="195"/>
      <c r="WWD122" s="18"/>
      <c r="WWE122" s="19"/>
      <c r="WWF122" s="19"/>
      <c r="WWG122" s="19"/>
      <c r="WWH122" s="19"/>
      <c r="WWI122" s="19"/>
      <c r="WWJ122" s="19"/>
      <c r="WWK122" s="19"/>
      <c r="WWL122" s="197"/>
      <c r="WWM122" s="196"/>
      <c r="WWN122" s="196"/>
      <c r="WWO122" s="195"/>
      <c r="WWP122" s="196"/>
      <c r="WWQ122" s="195"/>
      <c r="WWR122" s="195"/>
      <c r="WWS122" s="195"/>
      <c r="WWT122" s="18"/>
      <c r="WWU122" s="19"/>
      <c r="WWV122" s="19"/>
      <c r="WWW122" s="19"/>
      <c r="WWX122" s="19"/>
      <c r="WWY122" s="19"/>
      <c r="WWZ122" s="19"/>
      <c r="WXA122" s="19"/>
      <c r="WXB122" s="197"/>
      <c r="WXC122" s="196"/>
      <c r="WXD122" s="196"/>
      <c r="WXE122" s="195"/>
      <c r="WXF122" s="196"/>
      <c r="WXG122" s="195"/>
      <c r="WXH122" s="195"/>
      <c r="WXI122" s="195"/>
      <c r="WXJ122" s="18"/>
      <c r="WXK122" s="19"/>
      <c r="WXL122" s="19"/>
      <c r="WXM122" s="19"/>
      <c r="WXN122" s="19"/>
      <c r="WXO122" s="19"/>
      <c r="WXP122" s="19"/>
      <c r="WXQ122" s="19"/>
      <c r="WXR122" s="197"/>
      <c r="WXS122" s="196"/>
      <c r="WXT122" s="196"/>
      <c r="WXU122" s="195"/>
      <c r="WXV122" s="196"/>
      <c r="WXW122" s="195"/>
      <c r="WXX122" s="195"/>
      <c r="WXY122" s="195"/>
      <c r="WXZ122" s="18"/>
      <c r="WYA122" s="19"/>
      <c r="WYB122" s="19"/>
      <c r="WYC122" s="19"/>
      <c r="WYD122" s="19"/>
      <c r="WYE122" s="19"/>
      <c r="WYF122" s="19"/>
      <c r="WYG122" s="19"/>
      <c r="WYH122" s="197"/>
      <c r="WYI122" s="196"/>
      <c r="WYJ122" s="196"/>
      <c r="WYK122" s="195"/>
      <c r="WYL122" s="196"/>
      <c r="WYM122" s="195"/>
      <c r="WYN122" s="195"/>
      <c r="WYO122" s="195"/>
      <c r="WYP122" s="18"/>
      <c r="WYQ122" s="19"/>
      <c r="WYR122" s="19"/>
      <c r="WYS122" s="19"/>
      <c r="WYT122" s="19"/>
      <c r="WYU122" s="19"/>
      <c r="WYV122" s="19"/>
      <c r="WYW122" s="19"/>
      <c r="WYX122" s="197"/>
      <c r="WYY122" s="196"/>
      <c r="WYZ122" s="196"/>
      <c r="WZA122" s="195"/>
      <c r="WZB122" s="196"/>
      <c r="WZC122" s="195"/>
      <c r="WZD122" s="195"/>
      <c r="WZE122" s="195"/>
      <c r="WZF122" s="18"/>
      <c r="WZG122" s="19"/>
      <c r="WZH122" s="19"/>
      <c r="WZI122" s="19"/>
      <c r="WZJ122" s="19"/>
      <c r="WZK122" s="19"/>
      <c r="WZL122" s="19"/>
      <c r="WZM122" s="19"/>
      <c r="WZN122" s="197"/>
      <c r="WZO122" s="196"/>
      <c r="WZP122" s="196"/>
      <c r="WZQ122" s="195"/>
      <c r="WZR122" s="196"/>
      <c r="WZS122" s="195"/>
      <c r="WZT122" s="195"/>
      <c r="WZU122" s="195"/>
      <c r="WZV122" s="18"/>
      <c r="WZW122" s="19"/>
      <c r="WZX122" s="19"/>
      <c r="WZY122" s="19"/>
      <c r="WZZ122" s="19"/>
      <c r="XAA122" s="19"/>
      <c r="XAB122" s="19"/>
      <c r="XAC122" s="19"/>
      <c r="XAD122" s="197"/>
      <c r="XAE122" s="196"/>
      <c r="XAF122" s="196"/>
      <c r="XAG122" s="195"/>
      <c r="XAH122" s="196"/>
      <c r="XAI122" s="195"/>
      <c r="XAJ122" s="195"/>
      <c r="XAK122" s="195"/>
      <c r="XAL122" s="18"/>
      <c r="XAM122" s="19"/>
      <c r="XAN122" s="19"/>
      <c r="XAO122" s="19"/>
      <c r="XAP122" s="19"/>
      <c r="XAQ122" s="19"/>
      <c r="XAR122" s="19"/>
      <c r="XAS122" s="19"/>
      <c r="XAT122" s="197"/>
      <c r="XAU122" s="196"/>
      <c r="XAV122" s="196"/>
      <c r="XAW122" s="195"/>
      <c r="XAX122" s="196"/>
      <c r="XAY122" s="195"/>
      <c r="XAZ122" s="195"/>
      <c r="XBA122" s="195"/>
      <c r="XBB122" s="18"/>
      <c r="XBC122" s="19"/>
      <c r="XBD122" s="19"/>
      <c r="XBE122" s="19"/>
      <c r="XBF122" s="19"/>
      <c r="XBG122" s="19"/>
      <c r="XBH122" s="19"/>
      <c r="XBI122" s="19"/>
      <c r="XBJ122" s="197"/>
      <c r="XBK122" s="196"/>
      <c r="XBL122" s="196"/>
      <c r="XBM122" s="195"/>
      <c r="XBN122" s="196"/>
      <c r="XBO122" s="195"/>
      <c r="XBP122" s="195"/>
      <c r="XBQ122" s="195"/>
      <c r="XBR122" s="18"/>
      <c r="XBS122" s="19"/>
      <c r="XBT122" s="19"/>
      <c r="XBU122" s="19"/>
      <c r="XBV122" s="19"/>
      <c r="XBW122" s="19"/>
      <c r="XBX122" s="19"/>
      <c r="XBY122" s="19"/>
      <c r="XBZ122" s="197"/>
      <c r="XCA122" s="196"/>
      <c r="XCB122" s="196"/>
      <c r="XCC122" s="195"/>
      <c r="XCD122" s="196"/>
      <c r="XCE122" s="195"/>
      <c r="XCF122" s="195"/>
      <c r="XCG122" s="195"/>
      <c r="XCH122" s="18"/>
      <c r="XCI122" s="19"/>
      <c r="XCJ122" s="19"/>
      <c r="XCK122" s="19"/>
      <c r="XCL122" s="19"/>
      <c r="XCM122" s="19"/>
      <c r="XCN122" s="19"/>
      <c r="XCO122" s="19"/>
      <c r="XCP122" s="197"/>
      <c r="XCQ122" s="196"/>
      <c r="XCR122" s="196"/>
      <c r="XCS122" s="195"/>
      <c r="XCT122" s="196"/>
      <c r="XCU122" s="195"/>
      <c r="XCV122" s="195"/>
      <c r="XCW122" s="195"/>
      <c r="XCX122" s="18"/>
      <c r="XCY122" s="19"/>
      <c r="XCZ122" s="19"/>
      <c r="XDA122" s="19"/>
      <c r="XDB122" s="19"/>
      <c r="XDC122" s="19"/>
      <c r="XDD122" s="19"/>
      <c r="XDE122" s="19"/>
      <c r="XDF122" s="197"/>
      <c r="XDG122" s="196"/>
      <c r="XDH122" s="196"/>
      <c r="XDI122" s="195"/>
      <c r="XDJ122" s="196"/>
      <c r="XDK122" s="195"/>
      <c r="XDL122" s="195"/>
      <c r="XDM122" s="195"/>
      <c r="XDN122" s="18"/>
      <c r="XDO122" s="19"/>
      <c r="XDP122" s="19"/>
      <c r="XDQ122" s="19"/>
      <c r="XDR122" s="19"/>
      <c r="XDS122" s="19"/>
      <c r="XDT122" s="19"/>
      <c r="XDU122" s="19"/>
      <c r="XDV122" s="197"/>
      <c r="XDW122" s="196"/>
      <c r="XDX122" s="196"/>
      <c r="XDY122" s="195"/>
      <c r="XDZ122" s="196"/>
      <c r="XEA122" s="195"/>
      <c r="XEB122" s="195"/>
      <c r="XEC122" s="195"/>
      <c r="XED122" s="18"/>
      <c r="XEE122" s="19"/>
      <c r="XEF122" s="19"/>
      <c r="XEG122" s="19"/>
      <c r="XEH122" s="19"/>
      <c r="XEI122" s="19"/>
      <c r="XEJ122" s="19"/>
      <c r="XEK122" s="19"/>
      <c r="XEL122" s="197"/>
      <c r="XEM122" s="196"/>
      <c r="XEN122" s="196"/>
      <c r="XEO122" s="195"/>
      <c r="XEP122" s="196"/>
      <c r="XEQ122" s="195"/>
      <c r="XER122" s="195"/>
      <c r="XES122" s="195"/>
      <c r="XET122" s="18"/>
      <c r="XEU122" s="19"/>
      <c r="XEV122" s="19"/>
      <c r="XEW122" s="19"/>
      <c r="XEX122" s="19"/>
      <c r="XEY122" s="19"/>
      <c r="XEZ122" s="19"/>
      <c r="XFA122" s="19"/>
      <c r="XFB122" s="197"/>
      <c r="XFC122" s="196"/>
    </row>
  </sheetData>
  <protectedRanges>
    <protectedRange sqref="O112" name="Й_60_5"/>
    <protectedRange sqref="O107" name="Й_60_1_1"/>
    <protectedRange sqref="O102" name="Й_60_2_1"/>
    <protectedRange sqref="O97" name="Й_60_3_1"/>
    <protectedRange sqref="O92" name="Й_60_4_1"/>
  </protectedRanges>
  <mergeCells count="9305">
    <mergeCell ref="XCF118:XCF122"/>
    <mergeCell ref="XCG118:XCG122"/>
    <mergeCell ref="XEP118:XEP122"/>
    <mergeCell ref="XEQ118:XEQ122"/>
    <mergeCell ref="XER118:XER122"/>
    <mergeCell ref="XES118:XES122"/>
    <mergeCell ref="XFB118:XFB122"/>
    <mergeCell ref="XFC118:XFC122"/>
    <mergeCell ref="XCR118:XCR122"/>
    <mergeCell ref="XCS118:XCS122"/>
    <mergeCell ref="XCT118:XCT122"/>
    <mergeCell ref="XCU118:XCU122"/>
    <mergeCell ref="XCV118:XCV122"/>
    <mergeCell ref="XCW118:XCW122"/>
    <mergeCell ref="XDF118:XDF122"/>
    <mergeCell ref="XDG118:XDG122"/>
    <mergeCell ref="XDH118:XDH122"/>
    <mergeCell ref="XDI118:XDI122"/>
    <mergeCell ref="XDJ118:XDJ122"/>
    <mergeCell ref="XDK118:XDK122"/>
    <mergeCell ref="XDL118:XDL122"/>
    <mergeCell ref="XDM118:XDM122"/>
    <mergeCell ref="XDV118:XDV122"/>
    <mergeCell ref="XDW118:XDW122"/>
    <mergeCell ref="XDX118:XDX122"/>
    <mergeCell ref="XDY118:XDY122"/>
    <mergeCell ref="XDZ118:XDZ122"/>
    <mergeCell ref="XEA118:XEA122"/>
    <mergeCell ref="XEB118:XEB122"/>
    <mergeCell ref="XEC118:XEC122"/>
    <mergeCell ref="XEL118:XEL122"/>
    <mergeCell ref="XEM118:XEM122"/>
    <mergeCell ref="XEN118:XEN122"/>
    <mergeCell ref="XEO118:XEO122"/>
    <mergeCell ref="XCP118:XCP122"/>
    <mergeCell ref="XCQ118:XCQ122"/>
    <mergeCell ref="XAD118:XAD122"/>
    <mergeCell ref="XAE118:XAE122"/>
    <mergeCell ref="XAF118:XAF122"/>
    <mergeCell ref="XAG118:XAG122"/>
    <mergeCell ref="XAH118:XAH122"/>
    <mergeCell ref="XAI118:XAI122"/>
    <mergeCell ref="XAJ118:XAJ122"/>
    <mergeCell ref="XAK118:XAK122"/>
    <mergeCell ref="XAT118:XAT122"/>
    <mergeCell ref="XAU118:XAU122"/>
    <mergeCell ref="XAV118:XAV122"/>
    <mergeCell ref="XAW118:XAW122"/>
    <mergeCell ref="XAX118:XAX122"/>
    <mergeCell ref="XAY118:XAY122"/>
    <mergeCell ref="XAZ118:XAZ122"/>
    <mergeCell ref="XBA118:XBA122"/>
    <mergeCell ref="XBJ118:XBJ122"/>
    <mergeCell ref="XBK118:XBK122"/>
    <mergeCell ref="XBL118:XBL122"/>
    <mergeCell ref="XBM118:XBM122"/>
    <mergeCell ref="XBN118:XBN122"/>
    <mergeCell ref="XBO118:XBO122"/>
    <mergeCell ref="XBP118:XBP122"/>
    <mergeCell ref="XBQ118:XBQ122"/>
    <mergeCell ref="XBZ118:XBZ122"/>
    <mergeCell ref="XCA118:XCA122"/>
    <mergeCell ref="XCB118:XCB122"/>
    <mergeCell ref="XCC118:XCC122"/>
    <mergeCell ref="WYJ118:WYJ122"/>
    <mergeCell ref="WYK118:WYK122"/>
    <mergeCell ref="WYL118:WYL122"/>
    <mergeCell ref="WYM118:WYM122"/>
    <mergeCell ref="WYN118:WYN122"/>
    <mergeCell ref="XCD118:XCD122"/>
    <mergeCell ref="XCE118:XCE122"/>
    <mergeCell ref="WYO118:WYO122"/>
    <mergeCell ref="WYX118:WYX122"/>
    <mergeCell ref="WYY118:WYY122"/>
    <mergeCell ref="WYZ118:WYZ122"/>
    <mergeCell ref="WZA118:WZA122"/>
    <mergeCell ref="WZB118:WZB122"/>
    <mergeCell ref="WZC118:WZC122"/>
    <mergeCell ref="WZD118:WZD122"/>
    <mergeCell ref="WZE118:WZE122"/>
    <mergeCell ref="WZN118:WZN122"/>
    <mergeCell ref="WZO118:WZO122"/>
    <mergeCell ref="WZP118:WZP122"/>
    <mergeCell ref="WZQ118:WZQ122"/>
    <mergeCell ref="WZR118:WZR122"/>
    <mergeCell ref="WZS118:WZS122"/>
    <mergeCell ref="WZT118:WZT122"/>
    <mergeCell ref="WZU118:WZU122"/>
    <mergeCell ref="WXC118:WXC122"/>
    <mergeCell ref="WXD118:WXD122"/>
    <mergeCell ref="WXE118:WXE122"/>
    <mergeCell ref="WXF118:WXF122"/>
    <mergeCell ref="WXG118:WXG122"/>
    <mergeCell ref="WXH118:WXH122"/>
    <mergeCell ref="WXI118:WXI122"/>
    <mergeCell ref="WXR118:WXR122"/>
    <mergeCell ref="WXS118:WXS122"/>
    <mergeCell ref="WXT118:WXT122"/>
    <mergeCell ref="WXU118:WXU122"/>
    <mergeCell ref="WXV118:WXV122"/>
    <mergeCell ref="WXW118:WXW122"/>
    <mergeCell ref="WXX118:WXX122"/>
    <mergeCell ref="WXY118:WXY122"/>
    <mergeCell ref="WYH118:WYH122"/>
    <mergeCell ref="WYI118:WYI122"/>
    <mergeCell ref="WVV118:WVV122"/>
    <mergeCell ref="WVW118:WVW122"/>
    <mergeCell ref="WVX118:WVX122"/>
    <mergeCell ref="WVY118:WVY122"/>
    <mergeCell ref="WVZ118:WVZ122"/>
    <mergeCell ref="WWA118:WWA122"/>
    <mergeCell ref="WWB118:WWB122"/>
    <mergeCell ref="WWC118:WWC122"/>
    <mergeCell ref="WWL118:WWL122"/>
    <mergeCell ref="WWM118:WWM122"/>
    <mergeCell ref="WWN118:WWN122"/>
    <mergeCell ref="WWO118:WWO122"/>
    <mergeCell ref="WWP118:WWP122"/>
    <mergeCell ref="WWQ118:WWQ122"/>
    <mergeCell ref="WWR118:WWR122"/>
    <mergeCell ref="WWS118:WWS122"/>
    <mergeCell ref="WXB118:WXB122"/>
    <mergeCell ref="WUG118:WUG122"/>
    <mergeCell ref="WUP118:WUP122"/>
    <mergeCell ref="WUQ118:WUQ122"/>
    <mergeCell ref="WUR118:WUR122"/>
    <mergeCell ref="WUS118:WUS122"/>
    <mergeCell ref="WUT118:WUT122"/>
    <mergeCell ref="WUU118:WUU122"/>
    <mergeCell ref="WUV118:WUV122"/>
    <mergeCell ref="WUW118:WUW122"/>
    <mergeCell ref="WVF118:WVF122"/>
    <mergeCell ref="WVG118:WVG122"/>
    <mergeCell ref="WVH118:WVH122"/>
    <mergeCell ref="WVI118:WVI122"/>
    <mergeCell ref="WVJ118:WVJ122"/>
    <mergeCell ref="WVK118:WVK122"/>
    <mergeCell ref="WVL118:WVL122"/>
    <mergeCell ref="WVM118:WVM122"/>
    <mergeCell ref="WSZ118:WSZ122"/>
    <mergeCell ref="WTA118:WTA122"/>
    <mergeCell ref="WTJ118:WTJ122"/>
    <mergeCell ref="WTK118:WTK122"/>
    <mergeCell ref="WTL118:WTL122"/>
    <mergeCell ref="WTM118:WTM122"/>
    <mergeCell ref="WTN118:WTN122"/>
    <mergeCell ref="WTO118:WTO122"/>
    <mergeCell ref="WTP118:WTP122"/>
    <mergeCell ref="WTQ118:WTQ122"/>
    <mergeCell ref="WTZ118:WTZ122"/>
    <mergeCell ref="WUA118:WUA122"/>
    <mergeCell ref="WUB118:WUB122"/>
    <mergeCell ref="WUC118:WUC122"/>
    <mergeCell ref="WUD118:WUD122"/>
    <mergeCell ref="WUE118:WUE122"/>
    <mergeCell ref="WUF118:WUF122"/>
    <mergeCell ref="WRS118:WRS122"/>
    <mergeCell ref="WRT118:WRT122"/>
    <mergeCell ref="WRU118:WRU122"/>
    <mergeCell ref="WSD118:WSD122"/>
    <mergeCell ref="WSE118:WSE122"/>
    <mergeCell ref="WSF118:WSF122"/>
    <mergeCell ref="WSG118:WSG122"/>
    <mergeCell ref="WSH118:WSH122"/>
    <mergeCell ref="WSI118:WSI122"/>
    <mergeCell ref="WSJ118:WSJ122"/>
    <mergeCell ref="WSK118:WSK122"/>
    <mergeCell ref="WST118:WST122"/>
    <mergeCell ref="WSU118:WSU122"/>
    <mergeCell ref="WSV118:WSV122"/>
    <mergeCell ref="WSW118:WSW122"/>
    <mergeCell ref="WSX118:WSX122"/>
    <mergeCell ref="WSY118:WSY122"/>
    <mergeCell ref="WQL118:WQL122"/>
    <mergeCell ref="WQM118:WQM122"/>
    <mergeCell ref="WQN118:WQN122"/>
    <mergeCell ref="WQO118:WQO122"/>
    <mergeCell ref="WQX118:WQX122"/>
    <mergeCell ref="WQY118:WQY122"/>
    <mergeCell ref="WQZ118:WQZ122"/>
    <mergeCell ref="WRA118:WRA122"/>
    <mergeCell ref="WRB118:WRB122"/>
    <mergeCell ref="WRC118:WRC122"/>
    <mergeCell ref="WRD118:WRD122"/>
    <mergeCell ref="WRE118:WRE122"/>
    <mergeCell ref="WRN118:WRN122"/>
    <mergeCell ref="WRO118:WRO122"/>
    <mergeCell ref="WRP118:WRP122"/>
    <mergeCell ref="WRQ118:WRQ122"/>
    <mergeCell ref="WRR118:WRR122"/>
    <mergeCell ref="WPE118:WPE122"/>
    <mergeCell ref="WPF118:WPF122"/>
    <mergeCell ref="WPG118:WPG122"/>
    <mergeCell ref="WPH118:WPH122"/>
    <mergeCell ref="WPI118:WPI122"/>
    <mergeCell ref="WPR118:WPR122"/>
    <mergeCell ref="WPS118:WPS122"/>
    <mergeCell ref="WPT118:WPT122"/>
    <mergeCell ref="WPU118:WPU122"/>
    <mergeCell ref="WPV118:WPV122"/>
    <mergeCell ref="WPW118:WPW122"/>
    <mergeCell ref="WPX118:WPX122"/>
    <mergeCell ref="WPY118:WPY122"/>
    <mergeCell ref="WQH118:WQH122"/>
    <mergeCell ref="WQI118:WQI122"/>
    <mergeCell ref="WQJ118:WQJ122"/>
    <mergeCell ref="WQK118:WQK122"/>
    <mergeCell ref="WNX118:WNX122"/>
    <mergeCell ref="WNY118:WNY122"/>
    <mergeCell ref="WNZ118:WNZ122"/>
    <mergeCell ref="WOA118:WOA122"/>
    <mergeCell ref="WOB118:WOB122"/>
    <mergeCell ref="WOC118:WOC122"/>
    <mergeCell ref="WOL118:WOL122"/>
    <mergeCell ref="WOM118:WOM122"/>
    <mergeCell ref="WON118:WON122"/>
    <mergeCell ref="WOO118:WOO122"/>
    <mergeCell ref="WOP118:WOP122"/>
    <mergeCell ref="WOQ118:WOQ122"/>
    <mergeCell ref="WOR118:WOR122"/>
    <mergeCell ref="WOS118:WOS122"/>
    <mergeCell ref="WPB118:WPB122"/>
    <mergeCell ref="WPC118:WPC122"/>
    <mergeCell ref="WPD118:WPD122"/>
    <mergeCell ref="WMQ118:WMQ122"/>
    <mergeCell ref="WMR118:WMR122"/>
    <mergeCell ref="WMS118:WMS122"/>
    <mergeCell ref="WMT118:WMT122"/>
    <mergeCell ref="WMU118:WMU122"/>
    <mergeCell ref="WMV118:WMV122"/>
    <mergeCell ref="WMW118:WMW122"/>
    <mergeCell ref="WNF118:WNF122"/>
    <mergeCell ref="WNG118:WNG122"/>
    <mergeCell ref="WNH118:WNH122"/>
    <mergeCell ref="WNI118:WNI122"/>
    <mergeCell ref="WNJ118:WNJ122"/>
    <mergeCell ref="WNK118:WNK122"/>
    <mergeCell ref="WNL118:WNL122"/>
    <mergeCell ref="WNM118:WNM122"/>
    <mergeCell ref="WNV118:WNV122"/>
    <mergeCell ref="WNW118:WNW122"/>
    <mergeCell ref="WLJ118:WLJ122"/>
    <mergeCell ref="WLK118:WLK122"/>
    <mergeCell ref="WLL118:WLL122"/>
    <mergeCell ref="WLM118:WLM122"/>
    <mergeCell ref="WLN118:WLN122"/>
    <mergeCell ref="WLO118:WLO122"/>
    <mergeCell ref="WLP118:WLP122"/>
    <mergeCell ref="WLQ118:WLQ122"/>
    <mergeCell ref="WLZ118:WLZ122"/>
    <mergeCell ref="WMA118:WMA122"/>
    <mergeCell ref="WMB118:WMB122"/>
    <mergeCell ref="WMC118:WMC122"/>
    <mergeCell ref="WMD118:WMD122"/>
    <mergeCell ref="WME118:WME122"/>
    <mergeCell ref="WMF118:WMF122"/>
    <mergeCell ref="WMG118:WMG122"/>
    <mergeCell ref="WMP118:WMP122"/>
    <mergeCell ref="WJU118:WJU122"/>
    <mergeCell ref="WKD118:WKD122"/>
    <mergeCell ref="WKE118:WKE122"/>
    <mergeCell ref="WKF118:WKF122"/>
    <mergeCell ref="WKG118:WKG122"/>
    <mergeCell ref="WKH118:WKH122"/>
    <mergeCell ref="WKI118:WKI122"/>
    <mergeCell ref="WKJ118:WKJ122"/>
    <mergeCell ref="WKK118:WKK122"/>
    <mergeCell ref="WKT118:WKT122"/>
    <mergeCell ref="WKU118:WKU122"/>
    <mergeCell ref="WKV118:WKV122"/>
    <mergeCell ref="WKW118:WKW122"/>
    <mergeCell ref="WKX118:WKX122"/>
    <mergeCell ref="WKY118:WKY122"/>
    <mergeCell ref="WKZ118:WKZ122"/>
    <mergeCell ref="WLA118:WLA122"/>
    <mergeCell ref="WIN118:WIN122"/>
    <mergeCell ref="WIO118:WIO122"/>
    <mergeCell ref="WIX118:WIX122"/>
    <mergeCell ref="WIY118:WIY122"/>
    <mergeCell ref="WIZ118:WIZ122"/>
    <mergeCell ref="WJA118:WJA122"/>
    <mergeCell ref="WJB118:WJB122"/>
    <mergeCell ref="WJC118:WJC122"/>
    <mergeCell ref="WJD118:WJD122"/>
    <mergeCell ref="WJE118:WJE122"/>
    <mergeCell ref="WJN118:WJN122"/>
    <mergeCell ref="WJO118:WJO122"/>
    <mergeCell ref="WJP118:WJP122"/>
    <mergeCell ref="WJQ118:WJQ122"/>
    <mergeCell ref="WJR118:WJR122"/>
    <mergeCell ref="WJS118:WJS122"/>
    <mergeCell ref="WJT118:WJT122"/>
    <mergeCell ref="WHG118:WHG122"/>
    <mergeCell ref="WHH118:WHH122"/>
    <mergeCell ref="WHI118:WHI122"/>
    <mergeCell ref="WHR118:WHR122"/>
    <mergeCell ref="WHS118:WHS122"/>
    <mergeCell ref="WHT118:WHT122"/>
    <mergeCell ref="WHU118:WHU122"/>
    <mergeCell ref="WHV118:WHV122"/>
    <mergeCell ref="WHW118:WHW122"/>
    <mergeCell ref="WHX118:WHX122"/>
    <mergeCell ref="WHY118:WHY122"/>
    <mergeCell ref="WIH118:WIH122"/>
    <mergeCell ref="WII118:WII122"/>
    <mergeCell ref="WIJ118:WIJ122"/>
    <mergeCell ref="WIK118:WIK122"/>
    <mergeCell ref="WIL118:WIL122"/>
    <mergeCell ref="WIM118:WIM122"/>
    <mergeCell ref="WFZ118:WFZ122"/>
    <mergeCell ref="WGA118:WGA122"/>
    <mergeCell ref="WGB118:WGB122"/>
    <mergeCell ref="WGC118:WGC122"/>
    <mergeCell ref="WGL118:WGL122"/>
    <mergeCell ref="WGM118:WGM122"/>
    <mergeCell ref="WGN118:WGN122"/>
    <mergeCell ref="WGO118:WGO122"/>
    <mergeCell ref="WGP118:WGP122"/>
    <mergeCell ref="WGQ118:WGQ122"/>
    <mergeCell ref="WGR118:WGR122"/>
    <mergeCell ref="WGS118:WGS122"/>
    <mergeCell ref="WHB118:WHB122"/>
    <mergeCell ref="WHC118:WHC122"/>
    <mergeCell ref="WHD118:WHD122"/>
    <mergeCell ref="WHE118:WHE122"/>
    <mergeCell ref="WHF118:WHF122"/>
    <mergeCell ref="WES118:WES122"/>
    <mergeCell ref="WET118:WET122"/>
    <mergeCell ref="WEU118:WEU122"/>
    <mergeCell ref="WEV118:WEV122"/>
    <mergeCell ref="WEW118:WEW122"/>
    <mergeCell ref="WFF118:WFF122"/>
    <mergeCell ref="WFG118:WFG122"/>
    <mergeCell ref="WFH118:WFH122"/>
    <mergeCell ref="WFI118:WFI122"/>
    <mergeCell ref="WFJ118:WFJ122"/>
    <mergeCell ref="WFK118:WFK122"/>
    <mergeCell ref="WFL118:WFL122"/>
    <mergeCell ref="WFM118:WFM122"/>
    <mergeCell ref="WFV118:WFV122"/>
    <mergeCell ref="WFW118:WFW122"/>
    <mergeCell ref="WFX118:WFX122"/>
    <mergeCell ref="WFY118:WFY122"/>
    <mergeCell ref="WDL118:WDL122"/>
    <mergeCell ref="WDM118:WDM122"/>
    <mergeCell ref="WDN118:WDN122"/>
    <mergeCell ref="WDO118:WDO122"/>
    <mergeCell ref="WDP118:WDP122"/>
    <mergeCell ref="WDQ118:WDQ122"/>
    <mergeCell ref="WDZ118:WDZ122"/>
    <mergeCell ref="WEA118:WEA122"/>
    <mergeCell ref="WEB118:WEB122"/>
    <mergeCell ref="WEC118:WEC122"/>
    <mergeCell ref="WED118:WED122"/>
    <mergeCell ref="WEE118:WEE122"/>
    <mergeCell ref="WEF118:WEF122"/>
    <mergeCell ref="WEG118:WEG122"/>
    <mergeCell ref="WEP118:WEP122"/>
    <mergeCell ref="WEQ118:WEQ122"/>
    <mergeCell ref="WER118:WER122"/>
    <mergeCell ref="WCE118:WCE122"/>
    <mergeCell ref="WCF118:WCF122"/>
    <mergeCell ref="WCG118:WCG122"/>
    <mergeCell ref="WCH118:WCH122"/>
    <mergeCell ref="WCI118:WCI122"/>
    <mergeCell ref="WCJ118:WCJ122"/>
    <mergeCell ref="WCK118:WCK122"/>
    <mergeCell ref="WCT118:WCT122"/>
    <mergeCell ref="WCU118:WCU122"/>
    <mergeCell ref="WCV118:WCV122"/>
    <mergeCell ref="WCW118:WCW122"/>
    <mergeCell ref="WCX118:WCX122"/>
    <mergeCell ref="WCY118:WCY122"/>
    <mergeCell ref="WCZ118:WCZ122"/>
    <mergeCell ref="WDA118:WDA122"/>
    <mergeCell ref="WDJ118:WDJ122"/>
    <mergeCell ref="WDK118:WDK122"/>
    <mergeCell ref="WAX118:WAX122"/>
    <mergeCell ref="WAY118:WAY122"/>
    <mergeCell ref="WAZ118:WAZ122"/>
    <mergeCell ref="WBA118:WBA122"/>
    <mergeCell ref="WBB118:WBB122"/>
    <mergeCell ref="WBC118:WBC122"/>
    <mergeCell ref="WBD118:WBD122"/>
    <mergeCell ref="WBE118:WBE122"/>
    <mergeCell ref="WBN118:WBN122"/>
    <mergeCell ref="WBO118:WBO122"/>
    <mergeCell ref="WBP118:WBP122"/>
    <mergeCell ref="WBQ118:WBQ122"/>
    <mergeCell ref="WBR118:WBR122"/>
    <mergeCell ref="WBS118:WBS122"/>
    <mergeCell ref="WBT118:WBT122"/>
    <mergeCell ref="WBU118:WBU122"/>
    <mergeCell ref="WCD118:WCD122"/>
    <mergeCell ref="VZI118:VZI122"/>
    <mergeCell ref="VZR118:VZR122"/>
    <mergeCell ref="VZS118:VZS122"/>
    <mergeCell ref="VZT118:VZT122"/>
    <mergeCell ref="VZU118:VZU122"/>
    <mergeCell ref="VZV118:VZV122"/>
    <mergeCell ref="VZW118:VZW122"/>
    <mergeCell ref="VZX118:VZX122"/>
    <mergeCell ref="VZY118:VZY122"/>
    <mergeCell ref="WAH118:WAH122"/>
    <mergeCell ref="WAI118:WAI122"/>
    <mergeCell ref="WAJ118:WAJ122"/>
    <mergeCell ref="WAK118:WAK122"/>
    <mergeCell ref="WAL118:WAL122"/>
    <mergeCell ref="WAM118:WAM122"/>
    <mergeCell ref="WAN118:WAN122"/>
    <mergeCell ref="WAO118:WAO122"/>
    <mergeCell ref="VYB118:VYB122"/>
    <mergeCell ref="VYC118:VYC122"/>
    <mergeCell ref="VYL118:VYL122"/>
    <mergeCell ref="VYM118:VYM122"/>
    <mergeCell ref="VYN118:VYN122"/>
    <mergeCell ref="VYO118:VYO122"/>
    <mergeCell ref="VYP118:VYP122"/>
    <mergeCell ref="VYQ118:VYQ122"/>
    <mergeCell ref="VYR118:VYR122"/>
    <mergeCell ref="VYS118:VYS122"/>
    <mergeCell ref="VZB118:VZB122"/>
    <mergeCell ref="VZC118:VZC122"/>
    <mergeCell ref="VZD118:VZD122"/>
    <mergeCell ref="VZE118:VZE122"/>
    <mergeCell ref="VZF118:VZF122"/>
    <mergeCell ref="VZG118:VZG122"/>
    <mergeCell ref="VZH118:VZH122"/>
    <mergeCell ref="VWU118:VWU122"/>
    <mergeCell ref="VWV118:VWV122"/>
    <mergeCell ref="VWW118:VWW122"/>
    <mergeCell ref="VXF118:VXF122"/>
    <mergeCell ref="VXG118:VXG122"/>
    <mergeCell ref="VXH118:VXH122"/>
    <mergeCell ref="VXI118:VXI122"/>
    <mergeCell ref="VXJ118:VXJ122"/>
    <mergeCell ref="VXK118:VXK122"/>
    <mergeCell ref="VXL118:VXL122"/>
    <mergeCell ref="VXM118:VXM122"/>
    <mergeCell ref="VXV118:VXV122"/>
    <mergeCell ref="VXW118:VXW122"/>
    <mergeCell ref="VXX118:VXX122"/>
    <mergeCell ref="VXY118:VXY122"/>
    <mergeCell ref="VXZ118:VXZ122"/>
    <mergeCell ref="VYA118:VYA122"/>
    <mergeCell ref="VVN118:VVN122"/>
    <mergeCell ref="VVO118:VVO122"/>
    <mergeCell ref="VVP118:VVP122"/>
    <mergeCell ref="VVQ118:VVQ122"/>
    <mergeCell ref="VVZ118:VVZ122"/>
    <mergeCell ref="VWA118:VWA122"/>
    <mergeCell ref="VWB118:VWB122"/>
    <mergeCell ref="VWC118:VWC122"/>
    <mergeCell ref="VWD118:VWD122"/>
    <mergeCell ref="VWE118:VWE122"/>
    <mergeCell ref="VWF118:VWF122"/>
    <mergeCell ref="VWG118:VWG122"/>
    <mergeCell ref="VWP118:VWP122"/>
    <mergeCell ref="VWQ118:VWQ122"/>
    <mergeCell ref="VWR118:VWR122"/>
    <mergeCell ref="VWS118:VWS122"/>
    <mergeCell ref="VWT118:VWT122"/>
    <mergeCell ref="VUG118:VUG122"/>
    <mergeCell ref="VUH118:VUH122"/>
    <mergeCell ref="VUI118:VUI122"/>
    <mergeCell ref="VUJ118:VUJ122"/>
    <mergeCell ref="VUK118:VUK122"/>
    <mergeCell ref="VUT118:VUT122"/>
    <mergeCell ref="VUU118:VUU122"/>
    <mergeCell ref="VUV118:VUV122"/>
    <mergeCell ref="VUW118:VUW122"/>
    <mergeCell ref="VUX118:VUX122"/>
    <mergeCell ref="VUY118:VUY122"/>
    <mergeCell ref="VUZ118:VUZ122"/>
    <mergeCell ref="VVA118:VVA122"/>
    <mergeCell ref="VVJ118:VVJ122"/>
    <mergeCell ref="VVK118:VVK122"/>
    <mergeCell ref="VVL118:VVL122"/>
    <mergeCell ref="VVM118:VVM122"/>
    <mergeCell ref="VSZ118:VSZ122"/>
    <mergeCell ref="VTA118:VTA122"/>
    <mergeCell ref="VTB118:VTB122"/>
    <mergeCell ref="VTC118:VTC122"/>
    <mergeCell ref="VTD118:VTD122"/>
    <mergeCell ref="VTE118:VTE122"/>
    <mergeCell ref="VTN118:VTN122"/>
    <mergeCell ref="VTO118:VTO122"/>
    <mergeCell ref="VTP118:VTP122"/>
    <mergeCell ref="VTQ118:VTQ122"/>
    <mergeCell ref="VTR118:VTR122"/>
    <mergeCell ref="VTS118:VTS122"/>
    <mergeCell ref="VTT118:VTT122"/>
    <mergeCell ref="VTU118:VTU122"/>
    <mergeCell ref="VUD118:VUD122"/>
    <mergeCell ref="VUE118:VUE122"/>
    <mergeCell ref="VUF118:VUF122"/>
    <mergeCell ref="VRS118:VRS122"/>
    <mergeCell ref="VRT118:VRT122"/>
    <mergeCell ref="VRU118:VRU122"/>
    <mergeCell ref="VRV118:VRV122"/>
    <mergeCell ref="VRW118:VRW122"/>
    <mergeCell ref="VRX118:VRX122"/>
    <mergeCell ref="VRY118:VRY122"/>
    <mergeCell ref="VSH118:VSH122"/>
    <mergeCell ref="VSI118:VSI122"/>
    <mergeCell ref="VSJ118:VSJ122"/>
    <mergeCell ref="VSK118:VSK122"/>
    <mergeCell ref="VSL118:VSL122"/>
    <mergeCell ref="VSM118:VSM122"/>
    <mergeCell ref="VSN118:VSN122"/>
    <mergeCell ref="VSO118:VSO122"/>
    <mergeCell ref="VSX118:VSX122"/>
    <mergeCell ref="VSY118:VSY122"/>
    <mergeCell ref="VQL118:VQL122"/>
    <mergeCell ref="VQM118:VQM122"/>
    <mergeCell ref="VQN118:VQN122"/>
    <mergeCell ref="VQO118:VQO122"/>
    <mergeCell ref="VQP118:VQP122"/>
    <mergeCell ref="VQQ118:VQQ122"/>
    <mergeCell ref="VQR118:VQR122"/>
    <mergeCell ref="VQS118:VQS122"/>
    <mergeCell ref="VRB118:VRB122"/>
    <mergeCell ref="VRC118:VRC122"/>
    <mergeCell ref="VRD118:VRD122"/>
    <mergeCell ref="VRE118:VRE122"/>
    <mergeCell ref="VRF118:VRF122"/>
    <mergeCell ref="VRG118:VRG122"/>
    <mergeCell ref="VRH118:VRH122"/>
    <mergeCell ref="VRI118:VRI122"/>
    <mergeCell ref="VRR118:VRR122"/>
    <mergeCell ref="VOW118:VOW122"/>
    <mergeCell ref="VPF118:VPF122"/>
    <mergeCell ref="VPG118:VPG122"/>
    <mergeCell ref="VPH118:VPH122"/>
    <mergeCell ref="VPI118:VPI122"/>
    <mergeCell ref="VPJ118:VPJ122"/>
    <mergeCell ref="VPK118:VPK122"/>
    <mergeCell ref="VPL118:VPL122"/>
    <mergeCell ref="VPM118:VPM122"/>
    <mergeCell ref="VPV118:VPV122"/>
    <mergeCell ref="VPW118:VPW122"/>
    <mergeCell ref="VPX118:VPX122"/>
    <mergeCell ref="VPY118:VPY122"/>
    <mergeCell ref="VPZ118:VPZ122"/>
    <mergeCell ref="VQA118:VQA122"/>
    <mergeCell ref="VQB118:VQB122"/>
    <mergeCell ref="VQC118:VQC122"/>
    <mergeCell ref="VNP118:VNP122"/>
    <mergeCell ref="VNQ118:VNQ122"/>
    <mergeCell ref="VNZ118:VNZ122"/>
    <mergeCell ref="VOA118:VOA122"/>
    <mergeCell ref="VOB118:VOB122"/>
    <mergeCell ref="VOC118:VOC122"/>
    <mergeCell ref="VOD118:VOD122"/>
    <mergeCell ref="VOE118:VOE122"/>
    <mergeCell ref="VOF118:VOF122"/>
    <mergeCell ref="VOG118:VOG122"/>
    <mergeCell ref="VOP118:VOP122"/>
    <mergeCell ref="VOQ118:VOQ122"/>
    <mergeCell ref="VOR118:VOR122"/>
    <mergeCell ref="VOS118:VOS122"/>
    <mergeCell ref="VOT118:VOT122"/>
    <mergeCell ref="VOU118:VOU122"/>
    <mergeCell ref="VOV118:VOV122"/>
    <mergeCell ref="VMI118:VMI122"/>
    <mergeCell ref="VMJ118:VMJ122"/>
    <mergeCell ref="VMK118:VMK122"/>
    <mergeCell ref="VMT118:VMT122"/>
    <mergeCell ref="VMU118:VMU122"/>
    <mergeCell ref="VMV118:VMV122"/>
    <mergeCell ref="VMW118:VMW122"/>
    <mergeCell ref="VMX118:VMX122"/>
    <mergeCell ref="VMY118:VMY122"/>
    <mergeCell ref="VMZ118:VMZ122"/>
    <mergeCell ref="VNA118:VNA122"/>
    <mergeCell ref="VNJ118:VNJ122"/>
    <mergeCell ref="VNK118:VNK122"/>
    <mergeCell ref="VNL118:VNL122"/>
    <mergeCell ref="VNM118:VNM122"/>
    <mergeCell ref="VNN118:VNN122"/>
    <mergeCell ref="VNO118:VNO122"/>
    <mergeCell ref="VLB118:VLB122"/>
    <mergeCell ref="VLC118:VLC122"/>
    <mergeCell ref="VLD118:VLD122"/>
    <mergeCell ref="VLE118:VLE122"/>
    <mergeCell ref="VLN118:VLN122"/>
    <mergeCell ref="VLO118:VLO122"/>
    <mergeCell ref="VLP118:VLP122"/>
    <mergeCell ref="VLQ118:VLQ122"/>
    <mergeCell ref="VLR118:VLR122"/>
    <mergeCell ref="VLS118:VLS122"/>
    <mergeCell ref="VLT118:VLT122"/>
    <mergeCell ref="VLU118:VLU122"/>
    <mergeCell ref="VMD118:VMD122"/>
    <mergeCell ref="VME118:VME122"/>
    <mergeCell ref="VMF118:VMF122"/>
    <mergeCell ref="VMG118:VMG122"/>
    <mergeCell ref="VMH118:VMH122"/>
    <mergeCell ref="VJU118:VJU122"/>
    <mergeCell ref="VJV118:VJV122"/>
    <mergeCell ref="VJW118:VJW122"/>
    <mergeCell ref="VJX118:VJX122"/>
    <mergeCell ref="VJY118:VJY122"/>
    <mergeCell ref="VKH118:VKH122"/>
    <mergeCell ref="VKI118:VKI122"/>
    <mergeCell ref="VKJ118:VKJ122"/>
    <mergeCell ref="VKK118:VKK122"/>
    <mergeCell ref="VKL118:VKL122"/>
    <mergeCell ref="VKM118:VKM122"/>
    <mergeCell ref="VKN118:VKN122"/>
    <mergeCell ref="VKO118:VKO122"/>
    <mergeCell ref="VKX118:VKX122"/>
    <mergeCell ref="VKY118:VKY122"/>
    <mergeCell ref="VKZ118:VKZ122"/>
    <mergeCell ref="VLA118:VLA122"/>
    <mergeCell ref="VIN118:VIN122"/>
    <mergeCell ref="VIO118:VIO122"/>
    <mergeCell ref="VIP118:VIP122"/>
    <mergeCell ref="VIQ118:VIQ122"/>
    <mergeCell ref="VIR118:VIR122"/>
    <mergeCell ref="VIS118:VIS122"/>
    <mergeCell ref="VJB118:VJB122"/>
    <mergeCell ref="VJC118:VJC122"/>
    <mergeCell ref="VJD118:VJD122"/>
    <mergeCell ref="VJE118:VJE122"/>
    <mergeCell ref="VJF118:VJF122"/>
    <mergeCell ref="VJG118:VJG122"/>
    <mergeCell ref="VJH118:VJH122"/>
    <mergeCell ref="VJI118:VJI122"/>
    <mergeCell ref="VJR118:VJR122"/>
    <mergeCell ref="VJS118:VJS122"/>
    <mergeCell ref="VJT118:VJT122"/>
    <mergeCell ref="VHG118:VHG122"/>
    <mergeCell ref="VHH118:VHH122"/>
    <mergeCell ref="VHI118:VHI122"/>
    <mergeCell ref="VHJ118:VHJ122"/>
    <mergeCell ref="VHK118:VHK122"/>
    <mergeCell ref="VHL118:VHL122"/>
    <mergeCell ref="VHM118:VHM122"/>
    <mergeCell ref="VHV118:VHV122"/>
    <mergeCell ref="VHW118:VHW122"/>
    <mergeCell ref="VHX118:VHX122"/>
    <mergeCell ref="VHY118:VHY122"/>
    <mergeCell ref="VHZ118:VHZ122"/>
    <mergeCell ref="VIA118:VIA122"/>
    <mergeCell ref="VIB118:VIB122"/>
    <mergeCell ref="VIC118:VIC122"/>
    <mergeCell ref="VIL118:VIL122"/>
    <mergeCell ref="VIM118:VIM122"/>
    <mergeCell ref="VFZ118:VFZ122"/>
    <mergeCell ref="VGA118:VGA122"/>
    <mergeCell ref="VGB118:VGB122"/>
    <mergeCell ref="VGC118:VGC122"/>
    <mergeCell ref="VGD118:VGD122"/>
    <mergeCell ref="VGE118:VGE122"/>
    <mergeCell ref="VGF118:VGF122"/>
    <mergeCell ref="VGG118:VGG122"/>
    <mergeCell ref="VGP118:VGP122"/>
    <mergeCell ref="VGQ118:VGQ122"/>
    <mergeCell ref="VGR118:VGR122"/>
    <mergeCell ref="VGS118:VGS122"/>
    <mergeCell ref="VGT118:VGT122"/>
    <mergeCell ref="VGU118:VGU122"/>
    <mergeCell ref="VGV118:VGV122"/>
    <mergeCell ref="VGW118:VGW122"/>
    <mergeCell ref="VHF118:VHF122"/>
    <mergeCell ref="VEK118:VEK122"/>
    <mergeCell ref="VET118:VET122"/>
    <mergeCell ref="VEU118:VEU122"/>
    <mergeCell ref="VEV118:VEV122"/>
    <mergeCell ref="VEW118:VEW122"/>
    <mergeCell ref="VEX118:VEX122"/>
    <mergeCell ref="VEY118:VEY122"/>
    <mergeCell ref="VEZ118:VEZ122"/>
    <mergeCell ref="VFA118:VFA122"/>
    <mergeCell ref="VFJ118:VFJ122"/>
    <mergeCell ref="VFK118:VFK122"/>
    <mergeCell ref="VFL118:VFL122"/>
    <mergeCell ref="VFM118:VFM122"/>
    <mergeCell ref="VFN118:VFN122"/>
    <mergeCell ref="VFO118:VFO122"/>
    <mergeCell ref="VFP118:VFP122"/>
    <mergeCell ref="VFQ118:VFQ122"/>
    <mergeCell ref="VDD118:VDD122"/>
    <mergeCell ref="VDE118:VDE122"/>
    <mergeCell ref="VDN118:VDN122"/>
    <mergeCell ref="VDO118:VDO122"/>
    <mergeCell ref="VDP118:VDP122"/>
    <mergeCell ref="VDQ118:VDQ122"/>
    <mergeCell ref="VDR118:VDR122"/>
    <mergeCell ref="VDS118:VDS122"/>
    <mergeCell ref="VDT118:VDT122"/>
    <mergeCell ref="VDU118:VDU122"/>
    <mergeCell ref="VED118:VED122"/>
    <mergeCell ref="VEE118:VEE122"/>
    <mergeCell ref="VEF118:VEF122"/>
    <mergeCell ref="VEG118:VEG122"/>
    <mergeCell ref="VEH118:VEH122"/>
    <mergeCell ref="VEI118:VEI122"/>
    <mergeCell ref="VEJ118:VEJ122"/>
    <mergeCell ref="VBW118:VBW122"/>
    <mergeCell ref="VBX118:VBX122"/>
    <mergeCell ref="VBY118:VBY122"/>
    <mergeCell ref="VCH118:VCH122"/>
    <mergeCell ref="VCI118:VCI122"/>
    <mergeCell ref="VCJ118:VCJ122"/>
    <mergeCell ref="VCK118:VCK122"/>
    <mergeCell ref="VCL118:VCL122"/>
    <mergeCell ref="VCM118:VCM122"/>
    <mergeCell ref="VCN118:VCN122"/>
    <mergeCell ref="VCO118:VCO122"/>
    <mergeCell ref="VCX118:VCX122"/>
    <mergeCell ref="VCY118:VCY122"/>
    <mergeCell ref="VCZ118:VCZ122"/>
    <mergeCell ref="VDA118:VDA122"/>
    <mergeCell ref="VDB118:VDB122"/>
    <mergeCell ref="VDC118:VDC122"/>
    <mergeCell ref="VAP118:VAP122"/>
    <mergeCell ref="VAQ118:VAQ122"/>
    <mergeCell ref="VAR118:VAR122"/>
    <mergeCell ref="VAS118:VAS122"/>
    <mergeCell ref="VBB118:VBB122"/>
    <mergeCell ref="VBC118:VBC122"/>
    <mergeCell ref="VBD118:VBD122"/>
    <mergeCell ref="VBE118:VBE122"/>
    <mergeCell ref="VBF118:VBF122"/>
    <mergeCell ref="VBG118:VBG122"/>
    <mergeCell ref="VBH118:VBH122"/>
    <mergeCell ref="VBI118:VBI122"/>
    <mergeCell ref="VBR118:VBR122"/>
    <mergeCell ref="VBS118:VBS122"/>
    <mergeCell ref="VBT118:VBT122"/>
    <mergeCell ref="VBU118:VBU122"/>
    <mergeCell ref="VBV118:VBV122"/>
    <mergeCell ref="UZI118:UZI122"/>
    <mergeCell ref="UZJ118:UZJ122"/>
    <mergeCell ref="UZK118:UZK122"/>
    <mergeCell ref="UZL118:UZL122"/>
    <mergeCell ref="UZM118:UZM122"/>
    <mergeCell ref="UZV118:UZV122"/>
    <mergeCell ref="UZW118:UZW122"/>
    <mergeCell ref="UZX118:UZX122"/>
    <mergeCell ref="UZY118:UZY122"/>
    <mergeCell ref="UZZ118:UZZ122"/>
    <mergeCell ref="VAA118:VAA122"/>
    <mergeCell ref="VAB118:VAB122"/>
    <mergeCell ref="VAC118:VAC122"/>
    <mergeCell ref="VAL118:VAL122"/>
    <mergeCell ref="VAM118:VAM122"/>
    <mergeCell ref="VAN118:VAN122"/>
    <mergeCell ref="VAO118:VAO122"/>
    <mergeCell ref="UYB118:UYB122"/>
    <mergeCell ref="UYC118:UYC122"/>
    <mergeCell ref="UYD118:UYD122"/>
    <mergeCell ref="UYE118:UYE122"/>
    <mergeCell ref="UYF118:UYF122"/>
    <mergeCell ref="UYG118:UYG122"/>
    <mergeCell ref="UYP118:UYP122"/>
    <mergeCell ref="UYQ118:UYQ122"/>
    <mergeCell ref="UYR118:UYR122"/>
    <mergeCell ref="UYS118:UYS122"/>
    <mergeCell ref="UYT118:UYT122"/>
    <mergeCell ref="UYU118:UYU122"/>
    <mergeCell ref="UYV118:UYV122"/>
    <mergeCell ref="UYW118:UYW122"/>
    <mergeCell ref="UZF118:UZF122"/>
    <mergeCell ref="UZG118:UZG122"/>
    <mergeCell ref="UZH118:UZH122"/>
    <mergeCell ref="UWU118:UWU122"/>
    <mergeCell ref="UWV118:UWV122"/>
    <mergeCell ref="UWW118:UWW122"/>
    <mergeCell ref="UWX118:UWX122"/>
    <mergeCell ref="UWY118:UWY122"/>
    <mergeCell ref="UWZ118:UWZ122"/>
    <mergeCell ref="UXA118:UXA122"/>
    <mergeCell ref="UXJ118:UXJ122"/>
    <mergeCell ref="UXK118:UXK122"/>
    <mergeCell ref="UXL118:UXL122"/>
    <mergeCell ref="UXM118:UXM122"/>
    <mergeCell ref="UXN118:UXN122"/>
    <mergeCell ref="UXO118:UXO122"/>
    <mergeCell ref="UXP118:UXP122"/>
    <mergeCell ref="UXQ118:UXQ122"/>
    <mergeCell ref="UXZ118:UXZ122"/>
    <mergeCell ref="UYA118:UYA122"/>
    <mergeCell ref="UVN118:UVN122"/>
    <mergeCell ref="UVO118:UVO122"/>
    <mergeCell ref="UVP118:UVP122"/>
    <mergeCell ref="UVQ118:UVQ122"/>
    <mergeCell ref="UVR118:UVR122"/>
    <mergeCell ref="UVS118:UVS122"/>
    <mergeCell ref="UVT118:UVT122"/>
    <mergeCell ref="UVU118:UVU122"/>
    <mergeCell ref="UWD118:UWD122"/>
    <mergeCell ref="UWE118:UWE122"/>
    <mergeCell ref="UWF118:UWF122"/>
    <mergeCell ref="UWG118:UWG122"/>
    <mergeCell ref="UWH118:UWH122"/>
    <mergeCell ref="UWI118:UWI122"/>
    <mergeCell ref="UWJ118:UWJ122"/>
    <mergeCell ref="UWK118:UWK122"/>
    <mergeCell ref="UWT118:UWT122"/>
    <mergeCell ref="UTY118:UTY122"/>
    <mergeCell ref="UUH118:UUH122"/>
    <mergeCell ref="UUI118:UUI122"/>
    <mergeCell ref="UUJ118:UUJ122"/>
    <mergeCell ref="UUK118:UUK122"/>
    <mergeCell ref="UUL118:UUL122"/>
    <mergeCell ref="UUM118:UUM122"/>
    <mergeCell ref="UUN118:UUN122"/>
    <mergeCell ref="UUO118:UUO122"/>
    <mergeCell ref="UUX118:UUX122"/>
    <mergeCell ref="UUY118:UUY122"/>
    <mergeCell ref="UUZ118:UUZ122"/>
    <mergeCell ref="UVA118:UVA122"/>
    <mergeCell ref="UVB118:UVB122"/>
    <mergeCell ref="UVC118:UVC122"/>
    <mergeCell ref="UVD118:UVD122"/>
    <mergeCell ref="UVE118:UVE122"/>
    <mergeCell ref="USR118:USR122"/>
    <mergeCell ref="USS118:USS122"/>
    <mergeCell ref="UTB118:UTB122"/>
    <mergeCell ref="UTC118:UTC122"/>
    <mergeCell ref="UTD118:UTD122"/>
    <mergeCell ref="UTE118:UTE122"/>
    <mergeCell ref="UTF118:UTF122"/>
    <mergeCell ref="UTG118:UTG122"/>
    <mergeCell ref="UTH118:UTH122"/>
    <mergeCell ref="UTI118:UTI122"/>
    <mergeCell ref="UTR118:UTR122"/>
    <mergeCell ref="UTS118:UTS122"/>
    <mergeCell ref="UTT118:UTT122"/>
    <mergeCell ref="UTU118:UTU122"/>
    <mergeCell ref="UTV118:UTV122"/>
    <mergeCell ref="UTW118:UTW122"/>
    <mergeCell ref="UTX118:UTX122"/>
    <mergeCell ref="URK118:URK122"/>
    <mergeCell ref="URL118:URL122"/>
    <mergeCell ref="URM118:URM122"/>
    <mergeCell ref="URV118:URV122"/>
    <mergeCell ref="URW118:URW122"/>
    <mergeCell ref="URX118:URX122"/>
    <mergeCell ref="URY118:URY122"/>
    <mergeCell ref="URZ118:URZ122"/>
    <mergeCell ref="USA118:USA122"/>
    <mergeCell ref="USB118:USB122"/>
    <mergeCell ref="USC118:USC122"/>
    <mergeCell ref="USL118:USL122"/>
    <mergeCell ref="USM118:USM122"/>
    <mergeCell ref="USN118:USN122"/>
    <mergeCell ref="USO118:USO122"/>
    <mergeCell ref="USP118:USP122"/>
    <mergeCell ref="USQ118:USQ122"/>
    <mergeCell ref="UQD118:UQD122"/>
    <mergeCell ref="UQE118:UQE122"/>
    <mergeCell ref="UQF118:UQF122"/>
    <mergeCell ref="UQG118:UQG122"/>
    <mergeCell ref="UQP118:UQP122"/>
    <mergeCell ref="UQQ118:UQQ122"/>
    <mergeCell ref="UQR118:UQR122"/>
    <mergeCell ref="UQS118:UQS122"/>
    <mergeCell ref="UQT118:UQT122"/>
    <mergeCell ref="UQU118:UQU122"/>
    <mergeCell ref="UQV118:UQV122"/>
    <mergeCell ref="UQW118:UQW122"/>
    <mergeCell ref="URF118:URF122"/>
    <mergeCell ref="URG118:URG122"/>
    <mergeCell ref="URH118:URH122"/>
    <mergeCell ref="URI118:URI122"/>
    <mergeCell ref="URJ118:URJ122"/>
    <mergeCell ref="UOW118:UOW122"/>
    <mergeCell ref="UOX118:UOX122"/>
    <mergeCell ref="UOY118:UOY122"/>
    <mergeCell ref="UOZ118:UOZ122"/>
    <mergeCell ref="UPA118:UPA122"/>
    <mergeCell ref="UPJ118:UPJ122"/>
    <mergeCell ref="UPK118:UPK122"/>
    <mergeCell ref="UPL118:UPL122"/>
    <mergeCell ref="UPM118:UPM122"/>
    <mergeCell ref="UPN118:UPN122"/>
    <mergeCell ref="UPO118:UPO122"/>
    <mergeCell ref="UPP118:UPP122"/>
    <mergeCell ref="UPQ118:UPQ122"/>
    <mergeCell ref="UPZ118:UPZ122"/>
    <mergeCell ref="UQA118:UQA122"/>
    <mergeCell ref="UQB118:UQB122"/>
    <mergeCell ref="UQC118:UQC122"/>
    <mergeCell ref="UNP118:UNP122"/>
    <mergeCell ref="UNQ118:UNQ122"/>
    <mergeCell ref="UNR118:UNR122"/>
    <mergeCell ref="UNS118:UNS122"/>
    <mergeCell ref="UNT118:UNT122"/>
    <mergeCell ref="UNU118:UNU122"/>
    <mergeCell ref="UOD118:UOD122"/>
    <mergeCell ref="UOE118:UOE122"/>
    <mergeCell ref="UOF118:UOF122"/>
    <mergeCell ref="UOG118:UOG122"/>
    <mergeCell ref="UOH118:UOH122"/>
    <mergeCell ref="UOI118:UOI122"/>
    <mergeCell ref="UOJ118:UOJ122"/>
    <mergeCell ref="UOK118:UOK122"/>
    <mergeCell ref="UOT118:UOT122"/>
    <mergeCell ref="UOU118:UOU122"/>
    <mergeCell ref="UOV118:UOV122"/>
    <mergeCell ref="UMI118:UMI122"/>
    <mergeCell ref="UMJ118:UMJ122"/>
    <mergeCell ref="UMK118:UMK122"/>
    <mergeCell ref="UML118:UML122"/>
    <mergeCell ref="UMM118:UMM122"/>
    <mergeCell ref="UMN118:UMN122"/>
    <mergeCell ref="UMO118:UMO122"/>
    <mergeCell ref="UMX118:UMX122"/>
    <mergeCell ref="UMY118:UMY122"/>
    <mergeCell ref="UMZ118:UMZ122"/>
    <mergeCell ref="UNA118:UNA122"/>
    <mergeCell ref="UNB118:UNB122"/>
    <mergeCell ref="UNC118:UNC122"/>
    <mergeCell ref="UND118:UND122"/>
    <mergeCell ref="UNE118:UNE122"/>
    <mergeCell ref="UNN118:UNN122"/>
    <mergeCell ref="UNO118:UNO122"/>
    <mergeCell ref="ULB118:ULB122"/>
    <mergeCell ref="ULC118:ULC122"/>
    <mergeCell ref="ULD118:ULD122"/>
    <mergeCell ref="ULE118:ULE122"/>
    <mergeCell ref="ULF118:ULF122"/>
    <mergeCell ref="ULG118:ULG122"/>
    <mergeCell ref="ULH118:ULH122"/>
    <mergeCell ref="ULI118:ULI122"/>
    <mergeCell ref="ULR118:ULR122"/>
    <mergeCell ref="ULS118:ULS122"/>
    <mergeCell ref="ULT118:ULT122"/>
    <mergeCell ref="ULU118:ULU122"/>
    <mergeCell ref="ULV118:ULV122"/>
    <mergeCell ref="ULW118:ULW122"/>
    <mergeCell ref="ULX118:ULX122"/>
    <mergeCell ref="ULY118:ULY122"/>
    <mergeCell ref="UMH118:UMH122"/>
    <mergeCell ref="UJM118:UJM122"/>
    <mergeCell ref="UJV118:UJV122"/>
    <mergeCell ref="UJW118:UJW122"/>
    <mergeCell ref="UJX118:UJX122"/>
    <mergeCell ref="UJY118:UJY122"/>
    <mergeCell ref="UJZ118:UJZ122"/>
    <mergeCell ref="UKA118:UKA122"/>
    <mergeCell ref="UKB118:UKB122"/>
    <mergeCell ref="UKC118:UKC122"/>
    <mergeCell ref="UKL118:UKL122"/>
    <mergeCell ref="UKM118:UKM122"/>
    <mergeCell ref="UKN118:UKN122"/>
    <mergeCell ref="UKO118:UKO122"/>
    <mergeCell ref="UKP118:UKP122"/>
    <mergeCell ref="UKQ118:UKQ122"/>
    <mergeCell ref="UKR118:UKR122"/>
    <mergeCell ref="UKS118:UKS122"/>
    <mergeCell ref="UIF118:UIF122"/>
    <mergeCell ref="UIG118:UIG122"/>
    <mergeCell ref="UIP118:UIP122"/>
    <mergeCell ref="UIQ118:UIQ122"/>
    <mergeCell ref="UIR118:UIR122"/>
    <mergeCell ref="UIS118:UIS122"/>
    <mergeCell ref="UIT118:UIT122"/>
    <mergeCell ref="UIU118:UIU122"/>
    <mergeCell ref="UIV118:UIV122"/>
    <mergeCell ref="UIW118:UIW122"/>
    <mergeCell ref="UJF118:UJF122"/>
    <mergeCell ref="UJG118:UJG122"/>
    <mergeCell ref="UJH118:UJH122"/>
    <mergeCell ref="UJI118:UJI122"/>
    <mergeCell ref="UJJ118:UJJ122"/>
    <mergeCell ref="UJK118:UJK122"/>
    <mergeCell ref="UJL118:UJL122"/>
    <mergeCell ref="UGY118:UGY122"/>
    <mergeCell ref="UGZ118:UGZ122"/>
    <mergeCell ref="UHA118:UHA122"/>
    <mergeCell ref="UHJ118:UHJ122"/>
    <mergeCell ref="UHK118:UHK122"/>
    <mergeCell ref="UHL118:UHL122"/>
    <mergeCell ref="UHM118:UHM122"/>
    <mergeCell ref="UHN118:UHN122"/>
    <mergeCell ref="UHO118:UHO122"/>
    <mergeCell ref="UHP118:UHP122"/>
    <mergeCell ref="UHQ118:UHQ122"/>
    <mergeCell ref="UHZ118:UHZ122"/>
    <mergeCell ref="UIA118:UIA122"/>
    <mergeCell ref="UIB118:UIB122"/>
    <mergeCell ref="UIC118:UIC122"/>
    <mergeCell ref="UID118:UID122"/>
    <mergeCell ref="UIE118:UIE122"/>
    <mergeCell ref="UFR118:UFR122"/>
    <mergeCell ref="UFS118:UFS122"/>
    <mergeCell ref="UFT118:UFT122"/>
    <mergeCell ref="UFU118:UFU122"/>
    <mergeCell ref="UGD118:UGD122"/>
    <mergeCell ref="UGE118:UGE122"/>
    <mergeCell ref="UGF118:UGF122"/>
    <mergeCell ref="UGG118:UGG122"/>
    <mergeCell ref="UGH118:UGH122"/>
    <mergeCell ref="UGI118:UGI122"/>
    <mergeCell ref="UGJ118:UGJ122"/>
    <mergeCell ref="UGK118:UGK122"/>
    <mergeCell ref="UGT118:UGT122"/>
    <mergeCell ref="UGU118:UGU122"/>
    <mergeCell ref="UGV118:UGV122"/>
    <mergeCell ref="UGW118:UGW122"/>
    <mergeCell ref="UGX118:UGX122"/>
    <mergeCell ref="UEK118:UEK122"/>
    <mergeCell ref="UEL118:UEL122"/>
    <mergeCell ref="UEM118:UEM122"/>
    <mergeCell ref="UEN118:UEN122"/>
    <mergeCell ref="UEO118:UEO122"/>
    <mergeCell ref="UEX118:UEX122"/>
    <mergeCell ref="UEY118:UEY122"/>
    <mergeCell ref="UEZ118:UEZ122"/>
    <mergeCell ref="UFA118:UFA122"/>
    <mergeCell ref="UFB118:UFB122"/>
    <mergeCell ref="UFC118:UFC122"/>
    <mergeCell ref="UFD118:UFD122"/>
    <mergeCell ref="UFE118:UFE122"/>
    <mergeCell ref="UFN118:UFN122"/>
    <mergeCell ref="UFO118:UFO122"/>
    <mergeCell ref="UFP118:UFP122"/>
    <mergeCell ref="UFQ118:UFQ122"/>
    <mergeCell ref="UDD118:UDD122"/>
    <mergeCell ref="UDE118:UDE122"/>
    <mergeCell ref="UDF118:UDF122"/>
    <mergeCell ref="UDG118:UDG122"/>
    <mergeCell ref="UDH118:UDH122"/>
    <mergeCell ref="UDI118:UDI122"/>
    <mergeCell ref="UDR118:UDR122"/>
    <mergeCell ref="UDS118:UDS122"/>
    <mergeCell ref="UDT118:UDT122"/>
    <mergeCell ref="UDU118:UDU122"/>
    <mergeCell ref="UDV118:UDV122"/>
    <mergeCell ref="UDW118:UDW122"/>
    <mergeCell ref="UDX118:UDX122"/>
    <mergeCell ref="UDY118:UDY122"/>
    <mergeCell ref="UEH118:UEH122"/>
    <mergeCell ref="UEI118:UEI122"/>
    <mergeCell ref="UEJ118:UEJ122"/>
    <mergeCell ref="UBW118:UBW122"/>
    <mergeCell ref="UBX118:UBX122"/>
    <mergeCell ref="UBY118:UBY122"/>
    <mergeCell ref="UBZ118:UBZ122"/>
    <mergeCell ref="UCA118:UCA122"/>
    <mergeCell ref="UCB118:UCB122"/>
    <mergeCell ref="UCC118:UCC122"/>
    <mergeCell ref="UCL118:UCL122"/>
    <mergeCell ref="UCM118:UCM122"/>
    <mergeCell ref="UCN118:UCN122"/>
    <mergeCell ref="UCO118:UCO122"/>
    <mergeCell ref="UCP118:UCP122"/>
    <mergeCell ref="UCQ118:UCQ122"/>
    <mergeCell ref="UCR118:UCR122"/>
    <mergeCell ref="UCS118:UCS122"/>
    <mergeCell ref="UDB118:UDB122"/>
    <mergeCell ref="UDC118:UDC122"/>
    <mergeCell ref="UAP118:UAP122"/>
    <mergeCell ref="UAQ118:UAQ122"/>
    <mergeCell ref="UAR118:UAR122"/>
    <mergeCell ref="UAS118:UAS122"/>
    <mergeCell ref="UAT118:UAT122"/>
    <mergeCell ref="UAU118:UAU122"/>
    <mergeCell ref="UAV118:UAV122"/>
    <mergeCell ref="UAW118:UAW122"/>
    <mergeCell ref="UBF118:UBF122"/>
    <mergeCell ref="UBG118:UBG122"/>
    <mergeCell ref="UBH118:UBH122"/>
    <mergeCell ref="UBI118:UBI122"/>
    <mergeCell ref="UBJ118:UBJ122"/>
    <mergeCell ref="UBK118:UBK122"/>
    <mergeCell ref="UBL118:UBL122"/>
    <mergeCell ref="UBM118:UBM122"/>
    <mergeCell ref="UBV118:UBV122"/>
    <mergeCell ref="TZA118:TZA122"/>
    <mergeCell ref="TZJ118:TZJ122"/>
    <mergeCell ref="TZK118:TZK122"/>
    <mergeCell ref="TZL118:TZL122"/>
    <mergeCell ref="TZM118:TZM122"/>
    <mergeCell ref="TZN118:TZN122"/>
    <mergeCell ref="TZO118:TZO122"/>
    <mergeCell ref="TZP118:TZP122"/>
    <mergeCell ref="TZQ118:TZQ122"/>
    <mergeCell ref="TZZ118:TZZ122"/>
    <mergeCell ref="UAA118:UAA122"/>
    <mergeCell ref="UAB118:UAB122"/>
    <mergeCell ref="UAC118:UAC122"/>
    <mergeCell ref="UAD118:UAD122"/>
    <mergeCell ref="UAE118:UAE122"/>
    <mergeCell ref="UAF118:UAF122"/>
    <mergeCell ref="UAG118:UAG122"/>
    <mergeCell ref="TXT118:TXT122"/>
    <mergeCell ref="TXU118:TXU122"/>
    <mergeCell ref="TYD118:TYD122"/>
    <mergeCell ref="TYE118:TYE122"/>
    <mergeCell ref="TYF118:TYF122"/>
    <mergeCell ref="TYG118:TYG122"/>
    <mergeCell ref="TYH118:TYH122"/>
    <mergeCell ref="TYI118:TYI122"/>
    <mergeCell ref="TYJ118:TYJ122"/>
    <mergeCell ref="TYK118:TYK122"/>
    <mergeCell ref="TYT118:TYT122"/>
    <mergeCell ref="TYU118:TYU122"/>
    <mergeCell ref="TYV118:TYV122"/>
    <mergeCell ref="TYW118:TYW122"/>
    <mergeCell ref="TYX118:TYX122"/>
    <mergeCell ref="TYY118:TYY122"/>
    <mergeCell ref="TYZ118:TYZ122"/>
    <mergeCell ref="TWM118:TWM122"/>
    <mergeCell ref="TWN118:TWN122"/>
    <mergeCell ref="TWO118:TWO122"/>
    <mergeCell ref="TWX118:TWX122"/>
    <mergeCell ref="TWY118:TWY122"/>
    <mergeCell ref="TWZ118:TWZ122"/>
    <mergeCell ref="TXA118:TXA122"/>
    <mergeCell ref="TXB118:TXB122"/>
    <mergeCell ref="TXC118:TXC122"/>
    <mergeCell ref="TXD118:TXD122"/>
    <mergeCell ref="TXE118:TXE122"/>
    <mergeCell ref="TXN118:TXN122"/>
    <mergeCell ref="TXO118:TXO122"/>
    <mergeCell ref="TXP118:TXP122"/>
    <mergeCell ref="TXQ118:TXQ122"/>
    <mergeCell ref="TXR118:TXR122"/>
    <mergeCell ref="TXS118:TXS122"/>
    <mergeCell ref="TVF118:TVF122"/>
    <mergeCell ref="TVG118:TVG122"/>
    <mergeCell ref="TVH118:TVH122"/>
    <mergeCell ref="TVI118:TVI122"/>
    <mergeCell ref="TVR118:TVR122"/>
    <mergeCell ref="TVS118:TVS122"/>
    <mergeCell ref="TVT118:TVT122"/>
    <mergeCell ref="TVU118:TVU122"/>
    <mergeCell ref="TVV118:TVV122"/>
    <mergeCell ref="TVW118:TVW122"/>
    <mergeCell ref="TVX118:TVX122"/>
    <mergeCell ref="TVY118:TVY122"/>
    <mergeCell ref="TWH118:TWH122"/>
    <mergeCell ref="TWI118:TWI122"/>
    <mergeCell ref="TWJ118:TWJ122"/>
    <mergeCell ref="TWK118:TWK122"/>
    <mergeCell ref="TWL118:TWL122"/>
    <mergeCell ref="TTY118:TTY122"/>
    <mergeCell ref="TTZ118:TTZ122"/>
    <mergeCell ref="TUA118:TUA122"/>
    <mergeCell ref="TUB118:TUB122"/>
    <mergeCell ref="TUC118:TUC122"/>
    <mergeCell ref="TUL118:TUL122"/>
    <mergeCell ref="TUM118:TUM122"/>
    <mergeCell ref="TUN118:TUN122"/>
    <mergeCell ref="TUO118:TUO122"/>
    <mergeCell ref="TUP118:TUP122"/>
    <mergeCell ref="TUQ118:TUQ122"/>
    <mergeCell ref="TUR118:TUR122"/>
    <mergeCell ref="TUS118:TUS122"/>
    <mergeCell ref="TVB118:TVB122"/>
    <mergeCell ref="TVC118:TVC122"/>
    <mergeCell ref="TVD118:TVD122"/>
    <mergeCell ref="TVE118:TVE122"/>
    <mergeCell ref="TSR118:TSR122"/>
    <mergeCell ref="TSS118:TSS122"/>
    <mergeCell ref="TST118:TST122"/>
    <mergeCell ref="TSU118:TSU122"/>
    <mergeCell ref="TSV118:TSV122"/>
    <mergeCell ref="TSW118:TSW122"/>
    <mergeCell ref="TTF118:TTF122"/>
    <mergeCell ref="TTG118:TTG122"/>
    <mergeCell ref="TTH118:TTH122"/>
    <mergeCell ref="TTI118:TTI122"/>
    <mergeCell ref="TTJ118:TTJ122"/>
    <mergeCell ref="TTK118:TTK122"/>
    <mergeCell ref="TTL118:TTL122"/>
    <mergeCell ref="TTM118:TTM122"/>
    <mergeCell ref="TTV118:TTV122"/>
    <mergeCell ref="TTW118:TTW122"/>
    <mergeCell ref="TTX118:TTX122"/>
    <mergeCell ref="TRK118:TRK122"/>
    <mergeCell ref="TRL118:TRL122"/>
    <mergeCell ref="TRM118:TRM122"/>
    <mergeCell ref="TRN118:TRN122"/>
    <mergeCell ref="TRO118:TRO122"/>
    <mergeCell ref="TRP118:TRP122"/>
    <mergeCell ref="TRQ118:TRQ122"/>
    <mergeCell ref="TRZ118:TRZ122"/>
    <mergeCell ref="TSA118:TSA122"/>
    <mergeCell ref="TSB118:TSB122"/>
    <mergeCell ref="TSC118:TSC122"/>
    <mergeCell ref="TSD118:TSD122"/>
    <mergeCell ref="TSE118:TSE122"/>
    <mergeCell ref="TSF118:TSF122"/>
    <mergeCell ref="TSG118:TSG122"/>
    <mergeCell ref="TSP118:TSP122"/>
    <mergeCell ref="TSQ118:TSQ122"/>
    <mergeCell ref="TQD118:TQD122"/>
    <mergeCell ref="TQE118:TQE122"/>
    <mergeCell ref="TQF118:TQF122"/>
    <mergeCell ref="TQG118:TQG122"/>
    <mergeCell ref="TQH118:TQH122"/>
    <mergeCell ref="TQI118:TQI122"/>
    <mergeCell ref="TQJ118:TQJ122"/>
    <mergeCell ref="TQK118:TQK122"/>
    <mergeCell ref="TQT118:TQT122"/>
    <mergeCell ref="TQU118:TQU122"/>
    <mergeCell ref="TQV118:TQV122"/>
    <mergeCell ref="TQW118:TQW122"/>
    <mergeCell ref="TQX118:TQX122"/>
    <mergeCell ref="TQY118:TQY122"/>
    <mergeCell ref="TQZ118:TQZ122"/>
    <mergeCell ref="TRA118:TRA122"/>
    <mergeCell ref="TRJ118:TRJ122"/>
    <mergeCell ref="TOO118:TOO122"/>
    <mergeCell ref="TOX118:TOX122"/>
    <mergeCell ref="TOY118:TOY122"/>
    <mergeCell ref="TOZ118:TOZ122"/>
    <mergeCell ref="TPA118:TPA122"/>
    <mergeCell ref="TPB118:TPB122"/>
    <mergeCell ref="TPC118:TPC122"/>
    <mergeCell ref="TPD118:TPD122"/>
    <mergeCell ref="TPE118:TPE122"/>
    <mergeCell ref="TPN118:TPN122"/>
    <mergeCell ref="TPO118:TPO122"/>
    <mergeCell ref="TPP118:TPP122"/>
    <mergeCell ref="TPQ118:TPQ122"/>
    <mergeCell ref="TPR118:TPR122"/>
    <mergeCell ref="TPS118:TPS122"/>
    <mergeCell ref="TPT118:TPT122"/>
    <mergeCell ref="TPU118:TPU122"/>
    <mergeCell ref="TNH118:TNH122"/>
    <mergeCell ref="TNI118:TNI122"/>
    <mergeCell ref="TNR118:TNR122"/>
    <mergeCell ref="TNS118:TNS122"/>
    <mergeCell ref="TNT118:TNT122"/>
    <mergeCell ref="TNU118:TNU122"/>
    <mergeCell ref="TNV118:TNV122"/>
    <mergeCell ref="TNW118:TNW122"/>
    <mergeCell ref="TNX118:TNX122"/>
    <mergeCell ref="TNY118:TNY122"/>
    <mergeCell ref="TOH118:TOH122"/>
    <mergeCell ref="TOI118:TOI122"/>
    <mergeCell ref="TOJ118:TOJ122"/>
    <mergeCell ref="TOK118:TOK122"/>
    <mergeCell ref="TOL118:TOL122"/>
    <mergeCell ref="TOM118:TOM122"/>
    <mergeCell ref="TON118:TON122"/>
    <mergeCell ref="TMA118:TMA122"/>
    <mergeCell ref="TMB118:TMB122"/>
    <mergeCell ref="TMC118:TMC122"/>
    <mergeCell ref="TML118:TML122"/>
    <mergeCell ref="TMM118:TMM122"/>
    <mergeCell ref="TMN118:TMN122"/>
    <mergeCell ref="TMO118:TMO122"/>
    <mergeCell ref="TMP118:TMP122"/>
    <mergeCell ref="TMQ118:TMQ122"/>
    <mergeCell ref="TMR118:TMR122"/>
    <mergeCell ref="TMS118:TMS122"/>
    <mergeCell ref="TNB118:TNB122"/>
    <mergeCell ref="TNC118:TNC122"/>
    <mergeCell ref="TND118:TND122"/>
    <mergeCell ref="TNE118:TNE122"/>
    <mergeCell ref="TNF118:TNF122"/>
    <mergeCell ref="TNG118:TNG122"/>
    <mergeCell ref="TKT118:TKT122"/>
    <mergeCell ref="TKU118:TKU122"/>
    <mergeCell ref="TKV118:TKV122"/>
    <mergeCell ref="TKW118:TKW122"/>
    <mergeCell ref="TLF118:TLF122"/>
    <mergeCell ref="TLG118:TLG122"/>
    <mergeCell ref="TLH118:TLH122"/>
    <mergeCell ref="TLI118:TLI122"/>
    <mergeCell ref="TLJ118:TLJ122"/>
    <mergeCell ref="TLK118:TLK122"/>
    <mergeCell ref="TLL118:TLL122"/>
    <mergeCell ref="TLM118:TLM122"/>
    <mergeCell ref="TLV118:TLV122"/>
    <mergeCell ref="TLW118:TLW122"/>
    <mergeCell ref="TLX118:TLX122"/>
    <mergeCell ref="TLY118:TLY122"/>
    <mergeCell ref="TLZ118:TLZ122"/>
    <mergeCell ref="TJM118:TJM122"/>
    <mergeCell ref="TJN118:TJN122"/>
    <mergeCell ref="TJO118:TJO122"/>
    <mergeCell ref="TJP118:TJP122"/>
    <mergeCell ref="TJQ118:TJQ122"/>
    <mergeCell ref="TJZ118:TJZ122"/>
    <mergeCell ref="TKA118:TKA122"/>
    <mergeCell ref="TKB118:TKB122"/>
    <mergeCell ref="TKC118:TKC122"/>
    <mergeCell ref="TKD118:TKD122"/>
    <mergeCell ref="TKE118:TKE122"/>
    <mergeCell ref="TKF118:TKF122"/>
    <mergeCell ref="TKG118:TKG122"/>
    <mergeCell ref="TKP118:TKP122"/>
    <mergeCell ref="TKQ118:TKQ122"/>
    <mergeCell ref="TKR118:TKR122"/>
    <mergeCell ref="TKS118:TKS122"/>
    <mergeCell ref="TIF118:TIF122"/>
    <mergeCell ref="TIG118:TIG122"/>
    <mergeCell ref="TIH118:TIH122"/>
    <mergeCell ref="TII118:TII122"/>
    <mergeCell ref="TIJ118:TIJ122"/>
    <mergeCell ref="TIK118:TIK122"/>
    <mergeCell ref="TIT118:TIT122"/>
    <mergeCell ref="TIU118:TIU122"/>
    <mergeCell ref="TIV118:TIV122"/>
    <mergeCell ref="TIW118:TIW122"/>
    <mergeCell ref="TIX118:TIX122"/>
    <mergeCell ref="TIY118:TIY122"/>
    <mergeCell ref="TIZ118:TIZ122"/>
    <mergeCell ref="TJA118:TJA122"/>
    <mergeCell ref="TJJ118:TJJ122"/>
    <mergeCell ref="TJK118:TJK122"/>
    <mergeCell ref="TJL118:TJL122"/>
    <mergeCell ref="TGY118:TGY122"/>
    <mergeCell ref="TGZ118:TGZ122"/>
    <mergeCell ref="THA118:THA122"/>
    <mergeCell ref="THB118:THB122"/>
    <mergeCell ref="THC118:THC122"/>
    <mergeCell ref="THD118:THD122"/>
    <mergeCell ref="THE118:THE122"/>
    <mergeCell ref="THN118:THN122"/>
    <mergeCell ref="THO118:THO122"/>
    <mergeCell ref="THP118:THP122"/>
    <mergeCell ref="THQ118:THQ122"/>
    <mergeCell ref="THR118:THR122"/>
    <mergeCell ref="THS118:THS122"/>
    <mergeCell ref="THT118:THT122"/>
    <mergeCell ref="THU118:THU122"/>
    <mergeCell ref="TID118:TID122"/>
    <mergeCell ref="TIE118:TIE122"/>
    <mergeCell ref="TFR118:TFR122"/>
    <mergeCell ref="TFS118:TFS122"/>
    <mergeCell ref="TFT118:TFT122"/>
    <mergeCell ref="TFU118:TFU122"/>
    <mergeCell ref="TFV118:TFV122"/>
    <mergeCell ref="TFW118:TFW122"/>
    <mergeCell ref="TFX118:TFX122"/>
    <mergeCell ref="TFY118:TFY122"/>
    <mergeCell ref="TGH118:TGH122"/>
    <mergeCell ref="TGI118:TGI122"/>
    <mergeCell ref="TGJ118:TGJ122"/>
    <mergeCell ref="TGK118:TGK122"/>
    <mergeCell ref="TGL118:TGL122"/>
    <mergeCell ref="TGM118:TGM122"/>
    <mergeCell ref="TGN118:TGN122"/>
    <mergeCell ref="TGO118:TGO122"/>
    <mergeCell ref="TGX118:TGX122"/>
    <mergeCell ref="TEC118:TEC122"/>
    <mergeCell ref="TEL118:TEL122"/>
    <mergeCell ref="TEM118:TEM122"/>
    <mergeCell ref="TEN118:TEN122"/>
    <mergeCell ref="TEO118:TEO122"/>
    <mergeCell ref="TEP118:TEP122"/>
    <mergeCell ref="TEQ118:TEQ122"/>
    <mergeCell ref="TER118:TER122"/>
    <mergeCell ref="TES118:TES122"/>
    <mergeCell ref="TFB118:TFB122"/>
    <mergeCell ref="TFC118:TFC122"/>
    <mergeCell ref="TFD118:TFD122"/>
    <mergeCell ref="TFE118:TFE122"/>
    <mergeCell ref="TFF118:TFF122"/>
    <mergeCell ref="TFG118:TFG122"/>
    <mergeCell ref="TFH118:TFH122"/>
    <mergeCell ref="TFI118:TFI122"/>
    <mergeCell ref="TCV118:TCV122"/>
    <mergeCell ref="TCW118:TCW122"/>
    <mergeCell ref="TDF118:TDF122"/>
    <mergeCell ref="TDG118:TDG122"/>
    <mergeCell ref="TDH118:TDH122"/>
    <mergeCell ref="TDI118:TDI122"/>
    <mergeCell ref="TDJ118:TDJ122"/>
    <mergeCell ref="TDK118:TDK122"/>
    <mergeCell ref="TDL118:TDL122"/>
    <mergeCell ref="TDM118:TDM122"/>
    <mergeCell ref="TDV118:TDV122"/>
    <mergeCell ref="TDW118:TDW122"/>
    <mergeCell ref="TDX118:TDX122"/>
    <mergeCell ref="TDY118:TDY122"/>
    <mergeCell ref="TDZ118:TDZ122"/>
    <mergeCell ref="TEA118:TEA122"/>
    <mergeCell ref="TEB118:TEB122"/>
    <mergeCell ref="TBO118:TBO122"/>
    <mergeCell ref="TBP118:TBP122"/>
    <mergeCell ref="TBQ118:TBQ122"/>
    <mergeCell ref="TBZ118:TBZ122"/>
    <mergeCell ref="TCA118:TCA122"/>
    <mergeCell ref="TCB118:TCB122"/>
    <mergeCell ref="TCC118:TCC122"/>
    <mergeCell ref="TCD118:TCD122"/>
    <mergeCell ref="TCE118:TCE122"/>
    <mergeCell ref="TCF118:TCF122"/>
    <mergeCell ref="TCG118:TCG122"/>
    <mergeCell ref="TCP118:TCP122"/>
    <mergeCell ref="TCQ118:TCQ122"/>
    <mergeCell ref="TCR118:TCR122"/>
    <mergeCell ref="TCS118:TCS122"/>
    <mergeCell ref="TCT118:TCT122"/>
    <mergeCell ref="TCU118:TCU122"/>
    <mergeCell ref="TAH118:TAH122"/>
    <mergeCell ref="TAI118:TAI122"/>
    <mergeCell ref="TAJ118:TAJ122"/>
    <mergeCell ref="TAK118:TAK122"/>
    <mergeCell ref="TAT118:TAT122"/>
    <mergeCell ref="TAU118:TAU122"/>
    <mergeCell ref="TAV118:TAV122"/>
    <mergeCell ref="TAW118:TAW122"/>
    <mergeCell ref="TAX118:TAX122"/>
    <mergeCell ref="TAY118:TAY122"/>
    <mergeCell ref="TAZ118:TAZ122"/>
    <mergeCell ref="TBA118:TBA122"/>
    <mergeCell ref="TBJ118:TBJ122"/>
    <mergeCell ref="TBK118:TBK122"/>
    <mergeCell ref="TBL118:TBL122"/>
    <mergeCell ref="TBM118:TBM122"/>
    <mergeCell ref="TBN118:TBN122"/>
    <mergeCell ref="SZA118:SZA122"/>
    <mergeCell ref="SZB118:SZB122"/>
    <mergeCell ref="SZC118:SZC122"/>
    <mergeCell ref="SZD118:SZD122"/>
    <mergeCell ref="SZE118:SZE122"/>
    <mergeCell ref="SZN118:SZN122"/>
    <mergeCell ref="SZO118:SZO122"/>
    <mergeCell ref="SZP118:SZP122"/>
    <mergeCell ref="SZQ118:SZQ122"/>
    <mergeCell ref="SZR118:SZR122"/>
    <mergeCell ref="SZS118:SZS122"/>
    <mergeCell ref="SZT118:SZT122"/>
    <mergeCell ref="SZU118:SZU122"/>
    <mergeCell ref="TAD118:TAD122"/>
    <mergeCell ref="TAE118:TAE122"/>
    <mergeCell ref="TAF118:TAF122"/>
    <mergeCell ref="TAG118:TAG122"/>
    <mergeCell ref="SXT118:SXT122"/>
    <mergeCell ref="SXU118:SXU122"/>
    <mergeCell ref="SXV118:SXV122"/>
    <mergeCell ref="SXW118:SXW122"/>
    <mergeCell ref="SXX118:SXX122"/>
    <mergeCell ref="SXY118:SXY122"/>
    <mergeCell ref="SYH118:SYH122"/>
    <mergeCell ref="SYI118:SYI122"/>
    <mergeCell ref="SYJ118:SYJ122"/>
    <mergeCell ref="SYK118:SYK122"/>
    <mergeCell ref="SYL118:SYL122"/>
    <mergeCell ref="SYM118:SYM122"/>
    <mergeCell ref="SYN118:SYN122"/>
    <mergeCell ref="SYO118:SYO122"/>
    <mergeCell ref="SYX118:SYX122"/>
    <mergeCell ref="SYY118:SYY122"/>
    <mergeCell ref="SYZ118:SYZ122"/>
    <mergeCell ref="SWM118:SWM122"/>
    <mergeCell ref="SWN118:SWN122"/>
    <mergeCell ref="SWO118:SWO122"/>
    <mergeCell ref="SWP118:SWP122"/>
    <mergeCell ref="SWQ118:SWQ122"/>
    <mergeCell ref="SWR118:SWR122"/>
    <mergeCell ref="SWS118:SWS122"/>
    <mergeCell ref="SXB118:SXB122"/>
    <mergeCell ref="SXC118:SXC122"/>
    <mergeCell ref="SXD118:SXD122"/>
    <mergeCell ref="SXE118:SXE122"/>
    <mergeCell ref="SXF118:SXF122"/>
    <mergeCell ref="SXG118:SXG122"/>
    <mergeCell ref="SXH118:SXH122"/>
    <mergeCell ref="SXI118:SXI122"/>
    <mergeCell ref="SXR118:SXR122"/>
    <mergeCell ref="SXS118:SXS122"/>
    <mergeCell ref="SVF118:SVF122"/>
    <mergeCell ref="SVG118:SVG122"/>
    <mergeCell ref="SVH118:SVH122"/>
    <mergeCell ref="SVI118:SVI122"/>
    <mergeCell ref="SVJ118:SVJ122"/>
    <mergeCell ref="SVK118:SVK122"/>
    <mergeCell ref="SVL118:SVL122"/>
    <mergeCell ref="SVM118:SVM122"/>
    <mergeCell ref="SVV118:SVV122"/>
    <mergeCell ref="SVW118:SVW122"/>
    <mergeCell ref="SVX118:SVX122"/>
    <mergeCell ref="SVY118:SVY122"/>
    <mergeCell ref="SVZ118:SVZ122"/>
    <mergeCell ref="SWA118:SWA122"/>
    <mergeCell ref="SWB118:SWB122"/>
    <mergeCell ref="SWC118:SWC122"/>
    <mergeCell ref="SWL118:SWL122"/>
    <mergeCell ref="STQ118:STQ122"/>
    <mergeCell ref="STZ118:STZ122"/>
    <mergeCell ref="SUA118:SUA122"/>
    <mergeCell ref="SUB118:SUB122"/>
    <mergeCell ref="SUC118:SUC122"/>
    <mergeCell ref="SUD118:SUD122"/>
    <mergeCell ref="SUE118:SUE122"/>
    <mergeCell ref="SUF118:SUF122"/>
    <mergeCell ref="SUG118:SUG122"/>
    <mergeCell ref="SUP118:SUP122"/>
    <mergeCell ref="SUQ118:SUQ122"/>
    <mergeCell ref="SUR118:SUR122"/>
    <mergeCell ref="SUS118:SUS122"/>
    <mergeCell ref="SUT118:SUT122"/>
    <mergeCell ref="SUU118:SUU122"/>
    <mergeCell ref="SUV118:SUV122"/>
    <mergeCell ref="SUW118:SUW122"/>
    <mergeCell ref="SSJ118:SSJ122"/>
    <mergeCell ref="SSK118:SSK122"/>
    <mergeCell ref="SST118:SST122"/>
    <mergeCell ref="SSU118:SSU122"/>
    <mergeCell ref="SSV118:SSV122"/>
    <mergeCell ref="SSW118:SSW122"/>
    <mergeCell ref="SSX118:SSX122"/>
    <mergeCell ref="SSY118:SSY122"/>
    <mergeCell ref="SSZ118:SSZ122"/>
    <mergeCell ref="STA118:STA122"/>
    <mergeCell ref="STJ118:STJ122"/>
    <mergeCell ref="STK118:STK122"/>
    <mergeCell ref="STL118:STL122"/>
    <mergeCell ref="STM118:STM122"/>
    <mergeCell ref="STN118:STN122"/>
    <mergeCell ref="STO118:STO122"/>
    <mergeCell ref="STP118:STP122"/>
    <mergeCell ref="SRC118:SRC122"/>
    <mergeCell ref="SRD118:SRD122"/>
    <mergeCell ref="SRE118:SRE122"/>
    <mergeCell ref="SRN118:SRN122"/>
    <mergeCell ref="SRO118:SRO122"/>
    <mergeCell ref="SRP118:SRP122"/>
    <mergeCell ref="SRQ118:SRQ122"/>
    <mergeCell ref="SRR118:SRR122"/>
    <mergeCell ref="SRS118:SRS122"/>
    <mergeCell ref="SRT118:SRT122"/>
    <mergeCell ref="SRU118:SRU122"/>
    <mergeCell ref="SSD118:SSD122"/>
    <mergeCell ref="SSE118:SSE122"/>
    <mergeCell ref="SSF118:SSF122"/>
    <mergeCell ref="SSG118:SSG122"/>
    <mergeCell ref="SSH118:SSH122"/>
    <mergeCell ref="SSI118:SSI122"/>
    <mergeCell ref="SPV118:SPV122"/>
    <mergeCell ref="SPW118:SPW122"/>
    <mergeCell ref="SPX118:SPX122"/>
    <mergeCell ref="SPY118:SPY122"/>
    <mergeCell ref="SQH118:SQH122"/>
    <mergeCell ref="SQI118:SQI122"/>
    <mergeCell ref="SQJ118:SQJ122"/>
    <mergeCell ref="SQK118:SQK122"/>
    <mergeCell ref="SQL118:SQL122"/>
    <mergeCell ref="SQM118:SQM122"/>
    <mergeCell ref="SQN118:SQN122"/>
    <mergeCell ref="SQO118:SQO122"/>
    <mergeCell ref="SQX118:SQX122"/>
    <mergeCell ref="SQY118:SQY122"/>
    <mergeCell ref="SQZ118:SQZ122"/>
    <mergeCell ref="SRA118:SRA122"/>
    <mergeCell ref="SRB118:SRB122"/>
    <mergeCell ref="SOO118:SOO122"/>
    <mergeCell ref="SOP118:SOP122"/>
    <mergeCell ref="SOQ118:SOQ122"/>
    <mergeCell ref="SOR118:SOR122"/>
    <mergeCell ref="SOS118:SOS122"/>
    <mergeCell ref="SPB118:SPB122"/>
    <mergeCell ref="SPC118:SPC122"/>
    <mergeCell ref="SPD118:SPD122"/>
    <mergeCell ref="SPE118:SPE122"/>
    <mergeCell ref="SPF118:SPF122"/>
    <mergeCell ref="SPG118:SPG122"/>
    <mergeCell ref="SPH118:SPH122"/>
    <mergeCell ref="SPI118:SPI122"/>
    <mergeCell ref="SPR118:SPR122"/>
    <mergeCell ref="SPS118:SPS122"/>
    <mergeCell ref="SPT118:SPT122"/>
    <mergeCell ref="SPU118:SPU122"/>
    <mergeCell ref="SNH118:SNH122"/>
    <mergeCell ref="SNI118:SNI122"/>
    <mergeCell ref="SNJ118:SNJ122"/>
    <mergeCell ref="SNK118:SNK122"/>
    <mergeCell ref="SNL118:SNL122"/>
    <mergeCell ref="SNM118:SNM122"/>
    <mergeCell ref="SNV118:SNV122"/>
    <mergeCell ref="SNW118:SNW122"/>
    <mergeCell ref="SNX118:SNX122"/>
    <mergeCell ref="SNY118:SNY122"/>
    <mergeCell ref="SNZ118:SNZ122"/>
    <mergeCell ref="SOA118:SOA122"/>
    <mergeCell ref="SOB118:SOB122"/>
    <mergeCell ref="SOC118:SOC122"/>
    <mergeCell ref="SOL118:SOL122"/>
    <mergeCell ref="SOM118:SOM122"/>
    <mergeCell ref="SON118:SON122"/>
    <mergeCell ref="SMA118:SMA122"/>
    <mergeCell ref="SMB118:SMB122"/>
    <mergeCell ref="SMC118:SMC122"/>
    <mergeCell ref="SMD118:SMD122"/>
    <mergeCell ref="SME118:SME122"/>
    <mergeCell ref="SMF118:SMF122"/>
    <mergeCell ref="SMG118:SMG122"/>
    <mergeCell ref="SMP118:SMP122"/>
    <mergeCell ref="SMQ118:SMQ122"/>
    <mergeCell ref="SMR118:SMR122"/>
    <mergeCell ref="SMS118:SMS122"/>
    <mergeCell ref="SMT118:SMT122"/>
    <mergeCell ref="SMU118:SMU122"/>
    <mergeCell ref="SMV118:SMV122"/>
    <mergeCell ref="SMW118:SMW122"/>
    <mergeCell ref="SNF118:SNF122"/>
    <mergeCell ref="SNG118:SNG122"/>
    <mergeCell ref="SKT118:SKT122"/>
    <mergeCell ref="SKU118:SKU122"/>
    <mergeCell ref="SKV118:SKV122"/>
    <mergeCell ref="SKW118:SKW122"/>
    <mergeCell ref="SKX118:SKX122"/>
    <mergeCell ref="SKY118:SKY122"/>
    <mergeCell ref="SKZ118:SKZ122"/>
    <mergeCell ref="SLA118:SLA122"/>
    <mergeCell ref="SLJ118:SLJ122"/>
    <mergeCell ref="SLK118:SLK122"/>
    <mergeCell ref="SLL118:SLL122"/>
    <mergeCell ref="SLM118:SLM122"/>
    <mergeCell ref="SLN118:SLN122"/>
    <mergeCell ref="SLO118:SLO122"/>
    <mergeCell ref="SLP118:SLP122"/>
    <mergeCell ref="SLQ118:SLQ122"/>
    <mergeCell ref="SLZ118:SLZ122"/>
    <mergeCell ref="SJE118:SJE122"/>
    <mergeCell ref="SJN118:SJN122"/>
    <mergeCell ref="SJO118:SJO122"/>
    <mergeCell ref="SJP118:SJP122"/>
    <mergeCell ref="SJQ118:SJQ122"/>
    <mergeCell ref="SJR118:SJR122"/>
    <mergeCell ref="SJS118:SJS122"/>
    <mergeCell ref="SJT118:SJT122"/>
    <mergeCell ref="SJU118:SJU122"/>
    <mergeCell ref="SKD118:SKD122"/>
    <mergeCell ref="SKE118:SKE122"/>
    <mergeCell ref="SKF118:SKF122"/>
    <mergeCell ref="SKG118:SKG122"/>
    <mergeCell ref="SKH118:SKH122"/>
    <mergeCell ref="SKI118:SKI122"/>
    <mergeCell ref="SKJ118:SKJ122"/>
    <mergeCell ref="SKK118:SKK122"/>
    <mergeCell ref="SHX118:SHX122"/>
    <mergeCell ref="SHY118:SHY122"/>
    <mergeCell ref="SIH118:SIH122"/>
    <mergeCell ref="SII118:SII122"/>
    <mergeCell ref="SIJ118:SIJ122"/>
    <mergeCell ref="SIK118:SIK122"/>
    <mergeCell ref="SIL118:SIL122"/>
    <mergeCell ref="SIM118:SIM122"/>
    <mergeCell ref="SIN118:SIN122"/>
    <mergeCell ref="SIO118:SIO122"/>
    <mergeCell ref="SIX118:SIX122"/>
    <mergeCell ref="SIY118:SIY122"/>
    <mergeCell ref="SIZ118:SIZ122"/>
    <mergeCell ref="SJA118:SJA122"/>
    <mergeCell ref="SJB118:SJB122"/>
    <mergeCell ref="SJC118:SJC122"/>
    <mergeCell ref="SJD118:SJD122"/>
    <mergeCell ref="SGQ118:SGQ122"/>
    <mergeCell ref="SGR118:SGR122"/>
    <mergeCell ref="SGS118:SGS122"/>
    <mergeCell ref="SHB118:SHB122"/>
    <mergeCell ref="SHC118:SHC122"/>
    <mergeCell ref="SHD118:SHD122"/>
    <mergeCell ref="SHE118:SHE122"/>
    <mergeCell ref="SHF118:SHF122"/>
    <mergeCell ref="SHG118:SHG122"/>
    <mergeCell ref="SHH118:SHH122"/>
    <mergeCell ref="SHI118:SHI122"/>
    <mergeCell ref="SHR118:SHR122"/>
    <mergeCell ref="SHS118:SHS122"/>
    <mergeCell ref="SHT118:SHT122"/>
    <mergeCell ref="SHU118:SHU122"/>
    <mergeCell ref="SHV118:SHV122"/>
    <mergeCell ref="SHW118:SHW122"/>
    <mergeCell ref="SFJ118:SFJ122"/>
    <mergeCell ref="SFK118:SFK122"/>
    <mergeCell ref="SFL118:SFL122"/>
    <mergeCell ref="SFM118:SFM122"/>
    <mergeCell ref="SFV118:SFV122"/>
    <mergeCell ref="SFW118:SFW122"/>
    <mergeCell ref="SFX118:SFX122"/>
    <mergeCell ref="SFY118:SFY122"/>
    <mergeCell ref="SFZ118:SFZ122"/>
    <mergeCell ref="SGA118:SGA122"/>
    <mergeCell ref="SGB118:SGB122"/>
    <mergeCell ref="SGC118:SGC122"/>
    <mergeCell ref="SGL118:SGL122"/>
    <mergeCell ref="SGM118:SGM122"/>
    <mergeCell ref="SGN118:SGN122"/>
    <mergeCell ref="SGO118:SGO122"/>
    <mergeCell ref="SGP118:SGP122"/>
    <mergeCell ref="SEC118:SEC122"/>
    <mergeCell ref="SED118:SED122"/>
    <mergeCell ref="SEE118:SEE122"/>
    <mergeCell ref="SEF118:SEF122"/>
    <mergeCell ref="SEG118:SEG122"/>
    <mergeCell ref="SEP118:SEP122"/>
    <mergeCell ref="SEQ118:SEQ122"/>
    <mergeCell ref="SER118:SER122"/>
    <mergeCell ref="SES118:SES122"/>
    <mergeCell ref="SET118:SET122"/>
    <mergeCell ref="SEU118:SEU122"/>
    <mergeCell ref="SEV118:SEV122"/>
    <mergeCell ref="SEW118:SEW122"/>
    <mergeCell ref="SFF118:SFF122"/>
    <mergeCell ref="SFG118:SFG122"/>
    <mergeCell ref="SFH118:SFH122"/>
    <mergeCell ref="SFI118:SFI122"/>
    <mergeCell ref="SCV118:SCV122"/>
    <mergeCell ref="SCW118:SCW122"/>
    <mergeCell ref="SCX118:SCX122"/>
    <mergeCell ref="SCY118:SCY122"/>
    <mergeCell ref="SCZ118:SCZ122"/>
    <mergeCell ref="SDA118:SDA122"/>
    <mergeCell ref="SDJ118:SDJ122"/>
    <mergeCell ref="SDK118:SDK122"/>
    <mergeCell ref="SDL118:SDL122"/>
    <mergeCell ref="SDM118:SDM122"/>
    <mergeCell ref="SDN118:SDN122"/>
    <mergeCell ref="SDO118:SDO122"/>
    <mergeCell ref="SDP118:SDP122"/>
    <mergeCell ref="SDQ118:SDQ122"/>
    <mergeCell ref="SDZ118:SDZ122"/>
    <mergeCell ref="SEA118:SEA122"/>
    <mergeCell ref="SEB118:SEB122"/>
    <mergeCell ref="SBO118:SBO122"/>
    <mergeCell ref="SBP118:SBP122"/>
    <mergeCell ref="SBQ118:SBQ122"/>
    <mergeCell ref="SBR118:SBR122"/>
    <mergeCell ref="SBS118:SBS122"/>
    <mergeCell ref="SBT118:SBT122"/>
    <mergeCell ref="SBU118:SBU122"/>
    <mergeCell ref="SCD118:SCD122"/>
    <mergeCell ref="SCE118:SCE122"/>
    <mergeCell ref="SCF118:SCF122"/>
    <mergeCell ref="SCG118:SCG122"/>
    <mergeCell ref="SCH118:SCH122"/>
    <mergeCell ref="SCI118:SCI122"/>
    <mergeCell ref="SCJ118:SCJ122"/>
    <mergeCell ref="SCK118:SCK122"/>
    <mergeCell ref="SCT118:SCT122"/>
    <mergeCell ref="SCU118:SCU122"/>
    <mergeCell ref="SAH118:SAH122"/>
    <mergeCell ref="SAI118:SAI122"/>
    <mergeCell ref="SAJ118:SAJ122"/>
    <mergeCell ref="SAK118:SAK122"/>
    <mergeCell ref="SAL118:SAL122"/>
    <mergeCell ref="SAM118:SAM122"/>
    <mergeCell ref="SAN118:SAN122"/>
    <mergeCell ref="SAO118:SAO122"/>
    <mergeCell ref="SAX118:SAX122"/>
    <mergeCell ref="SAY118:SAY122"/>
    <mergeCell ref="SAZ118:SAZ122"/>
    <mergeCell ref="SBA118:SBA122"/>
    <mergeCell ref="SBB118:SBB122"/>
    <mergeCell ref="SBC118:SBC122"/>
    <mergeCell ref="SBD118:SBD122"/>
    <mergeCell ref="SBE118:SBE122"/>
    <mergeCell ref="SBN118:SBN122"/>
    <mergeCell ref="RYS118:RYS122"/>
    <mergeCell ref="RZB118:RZB122"/>
    <mergeCell ref="RZC118:RZC122"/>
    <mergeCell ref="RZD118:RZD122"/>
    <mergeCell ref="RZE118:RZE122"/>
    <mergeCell ref="RZF118:RZF122"/>
    <mergeCell ref="RZG118:RZG122"/>
    <mergeCell ref="RZH118:RZH122"/>
    <mergeCell ref="RZI118:RZI122"/>
    <mergeCell ref="RZR118:RZR122"/>
    <mergeCell ref="RZS118:RZS122"/>
    <mergeCell ref="RZT118:RZT122"/>
    <mergeCell ref="RZU118:RZU122"/>
    <mergeCell ref="RZV118:RZV122"/>
    <mergeCell ref="RZW118:RZW122"/>
    <mergeCell ref="RZX118:RZX122"/>
    <mergeCell ref="RZY118:RZY122"/>
    <mergeCell ref="RXL118:RXL122"/>
    <mergeCell ref="RXM118:RXM122"/>
    <mergeCell ref="RXV118:RXV122"/>
    <mergeCell ref="RXW118:RXW122"/>
    <mergeCell ref="RXX118:RXX122"/>
    <mergeCell ref="RXY118:RXY122"/>
    <mergeCell ref="RXZ118:RXZ122"/>
    <mergeCell ref="RYA118:RYA122"/>
    <mergeCell ref="RYB118:RYB122"/>
    <mergeCell ref="RYC118:RYC122"/>
    <mergeCell ref="RYL118:RYL122"/>
    <mergeCell ref="RYM118:RYM122"/>
    <mergeCell ref="RYN118:RYN122"/>
    <mergeCell ref="RYO118:RYO122"/>
    <mergeCell ref="RYP118:RYP122"/>
    <mergeCell ref="RYQ118:RYQ122"/>
    <mergeCell ref="RYR118:RYR122"/>
    <mergeCell ref="RWE118:RWE122"/>
    <mergeCell ref="RWF118:RWF122"/>
    <mergeCell ref="RWG118:RWG122"/>
    <mergeCell ref="RWP118:RWP122"/>
    <mergeCell ref="RWQ118:RWQ122"/>
    <mergeCell ref="RWR118:RWR122"/>
    <mergeCell ref="RWS118:RWS122"/>
    <mergeCell ref="RWT118:RWT122"/>
    <mergeCell ref="RWU118:RWU122"/>
    <mergeCell ref="RWV118:RWV122"/>
    <mergeCell ref="RWW118:RWW122"/>
    <mergeCell ref="RXF118:RXF122"/>
    <mergeCell ref="RXG118:RXG122"/>
    <mergeCell ref="RXH118:RXH122"/>
    <mergeCell ref="RXI118:RXI122"/>
    <mergeCell ref="RXJ118:RXJ122"/>
    <mergeCell ref="RXK118:RXK122"/>
    <mergeCell ref="RUX118:RUX122"/>
    <mergeCell ref="RUY118:RUY122"/>
    <mergeCell ref="RUZ118:RUZ122"/>
    <mergeCell ref="RVA118:RVA122"/>
    <mergeCell ref="RVJ118:RVJ122"/>
    <mergeCell ref="RVK118:RVK122"/>
    <mergeCell ref="RVL118:RVL122"/>
    <mergeCell ref="RVM118:RVM122"/>
    <mergeCell ref="RVN118:RVN122"/>
    <mergeCell ref="RVO118:RVO122"/>
    <mergeCell ref="RVP118:RVP122"/>
    <mergeCell ref="RVQ118:RVQ122"/>
    <mergeCell ref="RVZ118:RVZ122"/>
    <mergeCell ref="RWA118:RWA122"/>
    <mergeCell ref="RWB118:RWB122"/>
    <mergeCell ref="RWC118:RWC122"/>
    <mergeCell ref="RWD118:RWD122"/>
    <mergeCell ref="RTQ118:RTQ122"/>
    <mergeCell ref="RTR118:RTR122"/>
    <mergeCell ref="RTS118:RTS122"/>
    <mergeCell ref="RTT118:RTT122"/>
    <mergeCell ref="RTU118:RTU122"/>
    <mergeCell ref="RUD118:RUD122"/>
    <mergeCell ref="RUE118:RUE122"/>
    <mergeCell ref="RUF118:RUF122"/>
    <mergeCell ref="RUG118:RUG122"/>
    <mergeCell ref="RUH118:RUH122"/>
    <mergeCell ref="RUI118:RUI122"/>
    <mergeCell ref="RUJ118:RUJ122"/>
    <mergeCell ref="RUK118:RUK122"/>
    <mergeCell ref="RUT118:RUT122"/>
    <mergeCell ref="RUU118:RUU122"/>
    <mergeCell ref="RUV118:RUV122"/>
    <mergeCell ref="RUW118:RUW122"/>
    <mergeCell ref="RSJ118:RSJ122"/>
    <mergeCell ref="RSK118:RSK122"/>
    <mergeCell ref="RSL118:RSL122"/>
    <mergeCell ref="RSM118:RSM122"/>
    <mergeCell ref="RSN118:RSN122"/>
    <mergeCell ref="RSO118:RSO122"/>
    <mergeCell ref="RSX118:RSX122"/>
    <mergeCell ref="RSY118:RSY122"/>
    <mergeCell ref="RSZ118:RSZ122"/>
    <mergeCell ref="RTA118:RTA122"/>
    <mergeCell ref="RTB118:RTB122"/>
    <mergeCell ref="RTC118:RTC122"/>
    <mergeCell ref="RTD118:RTD122"/>
    <mergeCell ref="RTE118:RTE122"/>
    <mergeCell ref="RTN118:RTN122"/>
    <mergeCell ref="RTO118:RTO122"/>
    <mergeCell ref="RTP118:RTP122"/>
    <mergeCell ref="RRC118:RRC122"/>
    <mergeCell ref="RRD118:RRD122"/>
    <mergeCell ref="RRE118:RRE122"/>
    <mergeCell ref="RRF118:RRF122"/>
    <mergeCell ref="RRG118:RRG122"/>
    <mergeCell ref="RRH118:RRH122"/>
    <mergeCell ref="RRI118:RRI122"/>
    <mergeCell ref="RRR118:RRR122"/>
    <mergeCell ref="RRS118:RRS122"/>
    <mergeCell ref="RRT118:RRT122"/>
    <mergeCell ref="RRU118:RRU122"/>
    <mergeCell ref="RRV118:RRV122"/>
    <mergeCell ref="RRW118:RRW122"/>
    <mergeCell ref="RRX118:RRX122"/>
    <mergeCell ref="RRY118:RRY122"/>
    <mergeCell ref="RSH118:RSH122"/>
    <mergeCell ref="RSI118:RSI122"/>
    <mergeCell ref="RPV118:RPV122"/>
    <mergeCell ref="RPW118:RPW122"/>
    <mergeCell ref="RPX118:RPX122"/>
    <mergeCell ref="RPY118:RPY122"/>
    <mergeCell ref="RPZ118:RPZ122"/>
    <mergeCell ref="RQA118:RQA122"/>
    <mergeCell ref="RQB118:RQB122"/>
    <mergeCell ref="RQC118:RQC122"/>
    <mergeCell ref="RQL118:RQL122"/>
    <mergeCell ref="RQM118:RQM122"/>
    <mergeCell ref="RQN118:RQN122"/>
    <mergeCell ref="RQO118:RQO122"/>
    <mergeCell ref="RQP118:RQP122"/>
    <mergeCell ref="RQQ118:RQQ122"/>
    <mergeCell ref="RQR118:RQR122"/>
    <mergeCell ref="RQS118:RQS122"/>
    <mergeCell ref="RRB118:RRB122"/>
    <mergeCell ref="ROG118:ROG122"/>
    <mergeCell ref="ROP118:ROP122"/>
    <mergeCell ref="ROQ118:ROQ122"/>
    <mergeCell ref="ROR118:ROR122"/>
    <mergeCell ref="ROS118:ROS122"/>
    <mergeCell ref="ROT118:ROT122"/>
    <mergeCell ref="ROU118:ROU122"/>
    <mergeCell ref="ROV118:ROV122"/>
    <mergeCell ref="ROW118:ROW122"/>
    <mergeCell ref="RPF118:RPF122"/>
    <mergeCell ref="RPG118:RPG122"/>
    <mergeCell ref="RPH118:RPH122"/>
    <mergeCell ref="RPI118:RPI122"/>
    <mergeCell ref="RPJ118:RPJ122"/>
    <mergeCell ref="RPK118:RPK122"/>
    <mergeCell ref="RPL118:RPL122"/>
    <mergeCell ref="RPM118:RPM122"/>
    <mergeCell ref="RMZ118:RMZ122"/>
    <mergeCell ref="RNA118:RNA122"/>
    <mergeCell ref="RNJ118:RNJ122"/>
    <mergeCell ref="RNK118:RNK122"/>
    <mergeCell ref="RNL118:RNL122"/>
    <mergeCell ref="RNM118:RNM122"/>
    <mergeCell ref="RNN118:RNN122"/>
    <mergeCell ref="RNO118:RNO122"/>
    <mergeCell ref="RNP118:RNP122"/>
    <mergeCell ref="RNQ118:RNQ122"/>
    <mergeCell ref="RNZ118:RNZ122"/>
    <mergeCell ref="ROA118:ROA122"/>
    <mergeCell ref="ROB118:ROB122"/>
    <mergeCell ref="ROC118:ROC122"/>
    <mergeCell ref="ROD118:ROD122"/>
    <mergeCell ref="ROE118:ROE122"/>
    <mergeCell ref="ROF118:ROF122"/>
    <mergeCell ref="RLS118:RLS122"/>
    <mergeCell ref="RLT118:RLT122"/>
    <mergeCell ref="RLU118:RLU122"/>
    <mergeCell ref="RMD118:RMD122"/>
    <mergeCell ref="RME118:RME122"/>
    <mergeCell ref="RMF118:RMF122"/>
    <mergeCell ref="RMG118:RMG122"/>
    <mergeCell ref="RMH118:RMH122"/>
    <mergeCell ref="RMI118:RMI122"/>
    <mergeCell ref="RMJ118:RMJ122"/>
    <mergeCell ref="RMK118:RMK122"/>
    <mergeCell ref="RMT118:RMT122"/>
    <mergeCell ref="RMU118:RMU122"/>
    <mergeCell ref="RMV118:RMV122"/>
    <mergeCell ref="RMW118:RMW122"/>
    <mergeCell ref="RMX118:RMX122"/>
    <mergeCell ref="RMY118:RMY122"/>
    <mergeCell ref="RKL118:RKL122"/>
    <mergeCell ref="RKM118:RKM122"/>
    <mergeCell ref="RKN118:RKN122"/>
    <mergeCell ref="RKO118:RKO122"/>
    <mergeCell ref="RKX118:RKX122"/>
    <mergeCell ref="RKY118:RKY122"/>
    <mergeCell ref="RKZ118:RKZ122"/>
    <mergeCell ref="RLA118:RLA122"/>
    <mergeCell ref="RLB118:RLB122"/>
    <mergeCell ref="RLC118:RLC122"/>
    <mergeCell ref="RLD118:RLD122"/>
    <mergeCell ref="RLE118:RLE122"/>
    <mergeCell ref="RLN118:RLN122"/>
    <mergeCell ref="RLO118:RLO122"/>
    <mergeCell ref="RLP118:RLP122"/>
    <mergeCell ref="RLQ118:RLQ122"/>
    <mergeCell ref="RLR118:RLR122"/>
    <mergeCell ref="RJE118:RJE122"/>
    <mergeCell ref="RJF118:RJF122"/>
    <mergeCell ref="RJG118:RJG122"/>
    <mergeCell ref="RJH118:RJH122"/>
    <mergeCell ref="RJI118:RJI122"/>
    <mergeCell ref="RJR118:RJR122"/>
    <mergeCell ref="RJS118:RJS122"/>
    <mergeCell ref="RJT118:RJT122"/>
    <mergeCell ref="RJU118:RJU122"/>
    <mergeCell ref="RJV118:RJV122"/>
    <mergeCell ref="RJW118:RJW122"/>
    <mergeCell ref="RJX118:RJX122"/>
    <mergeCell ref="RJY118:RJY122"/>
    <mergeCell ref="RKH118:RKH122"/>
    <mergeCell ref="RKI118:RKI122"/>
    <mergeCell ref="RKJ118:RKJ122"/>
    <mergeCell ref="RKK118:RKK122"/>
    <mergeCell ref="RHX118:RHX122"/>
    <mergeCell ref="RHY118:RHY122"/>
    <mergeCell ref="RHZ118:RHZ122"/>
    <mergeCell ref="RIA118:RIA122"/>
    <mergeCell ref="RIB118:RIB122"/>
    <mergeCell ref="RIC118:RIC122"/>
    <mergeCell ref="RIL118:RIL122"/>
    <mergeCell ref="RIM118:RIM122"/>
    <mergeCell ref="RIN118:RIN122"/>
    <mergeCell ref="RIO118:RIO122"/>
    <mergeCell ref="RIP118:RIP122"/>
    <mergeCell ref="RIQ118:RIQ122"/>
    <mergeCell ref="RIR118:RIR122"/>
    <mergeCell ref="RIS118:RIS122"/>
    <mergeCell ref="RJB118:RJB122"/>
    <mergeCell ref="RJC118:RJC122"/>
    <mergeCell ref="RJD118:RJD122"/>
    <mergeCell ref="RGQ118:RGQ122"/>
    <mergeCell ref="RGR118:RGR122"/>
    <mergeCell ref="RGS118:RGS122"/>
    <mergeCell ref="RGT118:RGT122"/>
    <mergeCell ref="RGU118:RGU122"/>
    <mergeCell ref="RGV118:RGV122"/>
    <mergeCell ref="RGW118:RGW122"/>
    <mergeCell ref="RHF118:RHF122"/>
    <mergeCell ref="RHG118:RHG122"/>
    <mergeCell ref="RHH118:RHH122"/>
    <mergeCell ref="RHI118:RHI122"/>
    <mergeCell ref="RHJ118:RHJ122"/>
    <mergeCell ref="RHK118:RHK122"/>
    <mergeCell ref="RHL118:RHL122"/>
    <mergeCell ref="RHM118:RHM122"/>
    <mergeCell ref="RHV118:RHV122"/>
    <mergeCell ref="RHW118:RHW122"/>
    <mergeCell ref="RFJ118:RFJ122"/>
    <mergeCell ref="RFK118:RFK122"/>
    <mergeCell ref="RFL118:RFL122"/>
    <mergeCell ref="RFM118:RFM122"/>
    <mergeCell ref="RFN118:RFN122"/>
    <mergeCell ref="RFO118:RFO122"/>
    <mergeCell ref="RFP118:RFP122"/>
    <mergeCell ref="RFQ118:RFQ122"/>
    <mergeCell ref="RFZ118:RFZ122"/>
    <mergeCell ref="RGA118:RGA122"/>
    <mergeCell ref="RGB118:RGB122"/>
    <mergeCell ref="RGC118:RGC122"/>
    <mergeCell ref="RGD118:RGD122"/>
    <mergeCell ref="RGE118:RGE122"/>
    <mergeCell ref="RGF118:RGF122"/>
    <mergeCell ref="RGG118:RGG122"/>
    <mergeCell ref="RGP118:RGP122"/>
    <mergeCell ref="RDU118:RDU122"/>
    <mergeCell ref="RED118:RED122"/>
    <mergeCell ref="REE118:REE122"/>
    <mergeCell ref="REF118:REF122"/>
    <mergeCell ref="REG118:REG122"/>
    <mergeCell ref="REH118:REH122"/>
    <mergeCell ref="REI118:REI122"/>
    <mergeCell ref="REJ118:REJ122"/>
    <mergeCell ref="REK118:REK122"/>
    <mergeCell ref="RET118:RET122"/>
    <mergeCell ref="REU118:REU122"/>
    <mergeCell ref="REV118:REV122"/>
    <mergeCell ref="REW118:REW122"/>
    <mergeCell ref="REX118:REX122"/>
    <mergeCell ref="REY118:REY122"/>
    <mergeCell ref="REZ118:REZ122"/>
    <mergeCell ref="RFA118:RFA122"/>
    <mergeCell ref="RCN118:RCN122"/>
    <mergeCell ref="RCO118:RCO122"/>
    <mergeCell ref="RCX118:RCX122"/>
    <mergeCell ref="RCY118:RCY122"/>
    <mergeCell ref="RCZ118:RCZ122"/>
    <mergeCell ref="RDA118:RDA122"/>
    <mergeCell ref="RDB118:RDB122"/>
    <mergeCell ref="RDC118:RDC122"/>
    <mergeCell ref="RDD118:RDD122"/>
    <mergeCell ref="RDE118:RDE122"/>
    <mergeCell ref="RDN118:RDN122"/>
    <mergeCell ref="RDO118:RDO122"/>
    <mergeCell ref="RDP118:RDP122"/>
    <mergeCell ref="RDQ118:RDQ122"/>
    <mergeCell ref="RDR118:RDR122"/>
    <mergeCell ref="RDS118:RDS122"/>
    <mergeCell ref="RDT118:RDT122"/>
    <mergeCell ref="RBG118:RBG122"/>
    <mergeCell ref="RBH118:RBH122"/>
    <mergeCell ref="RBI118:RBI122"/>
    <mergeCell ref="RBR118:RBR122"/>
    <mergeCell ref="RBS118:RBS122"/>
    <mergeCell ref="RBT118:RBT122"/>
    <mergeCell ref="RBU118:RBU122"/>
    <mergeCell ref="RBV118:RBV122"/>
    <mergeCell ref="RBW118:RBW122"/>
    <mergeCell ref="RBX118:RBX122"/>
    <mergeCell ref="RBY118:RBY122"/>
    <mergeCell ref="RCH118:RCH122"/>
    <mergeCell ref="RCI118:RCI122"/>
    <mergeCell ref="RCJ118:RCJ122"/>
    <mergeCell ref="RCK118:RCK122"/>
    <mergeCell ref="RCL118:RCL122"/>
    <mergeCell ref="RCM118:RCM122"/>
    <mergeCell ref="QZZ118:QZZ122"/>
    <mergeCell ref="RAA118:RAA122"/>
    <mergeCell ref="RAB118:RAB122"/>
    <mergeCell ref="RAC118:RAC122"/>
    <mergeCell ref="RAL118:RAL122"/>
    <mergeCell ref="RAM118:RAM122"/>
    <mergeCell ref="RAN118:RAN122"/>
    <mergeCell ref="RAO118:RAO122"/>
    <mergeCell ref="RAP118:RAP122"/>
    <mergeCell ref="RAQ118:RAQ122"/>
    <mergeCell ref="RAR118:RAR122"/>
    <mergeCell ref="RAS118:RAS122"/>
    <mergeCell ref="RBB118:RBB122"/>
    <mergeCell ref="RBC118:RBC122"/>
    <mergeCell ref="RBD118:RBD122"/>
    <mergeCell ref="RBE118:RBE122"/>
    <mergeCell ref="RBF118:RBF122"/>
    <mergeCell ref="QYS118:QYS122"/>
    <mergeCell ref="QYT118:QYT122"/>
    <mergeCell ref="QYU118:QYU122"/>
    <mergeCell ref="QYV118:QYV122"/>
    <mergeCell ref="QYW118:QYW122"/>
    <mergeCell ref="QZF118:QZF122"/>
    <mergeCell ref="QZG118:QZG122"/>
    <mergeCell ref="QZH118:QZH122"/>
    <mergeCell ref="QZI118:QZI122"/>
    <mergeCell ref="QZJ118:QZJ122"/>
    <mergeCell ref="QZK118:QZK122"/>
    <mergeCell ref="QZL118:QZL122"/>
    <mergeCell ref="QZM118:QZM122"/>
    <mergeCell ref="QZV118:QZV122"/>
    <mergeCell ref="QZW118:QZW122"/>
    <mergeCell ref="QZX118:QZX122"/>
    <mergeCell ref="QZY118:QZY122"/>
    <mergeCell ref="QXL118:QXL122"/>
    <mergeCell ref="QXM118:QXM122"/>
    <mergeCell ref="QXN118:QXN122"/>
    <mergeCell ref="QXO118:QXO122"/>
    <mergeCell ref="QXP118:QXP122"/>
    <mergeCell ref="QXQ118:QXQ122"/>
    <mergeCell ref="QXZ118:QXZ122"/>
    <mergeCell ref="QYA118:QYA122"/>
    <mergeCell ref="QYB118:QYB122"/>
    <mergeCell ref="QYC118:QYC122"/>
    <mergeCell ref="QYD118:QYD122"/>
    <mergeCell ref="QYE118:QYE122"/>
    <mergeCell ref="QYF118:QYF122"/>
    <mergeCell ref="QYG118:QYG122"/>
    <mergeCell ref="QYP118:QYP122"/>
    <mergeCell ref="QYQ118:QYQ122"/>
    <mergeCell ref="QYR118:QYR122"/>
    <mergeCell ref="QWE118:QWE122"/>
    <mergeCell ref="QWF118:QWF122"/>
    <mergeCell ref="QWG118:QWG122"/>
    <mergeCell ref="QWH118:QWH122"/>
    <mergeCell ref="QWI118:QWI122"/>
    <mergeCell ref="QWJ118:QWJ122"/>
    <mergeCell ref="QWK118:QWK122"/>
    <mergeCell ref="QWT118:QWT122"/>
    <mergeCell ref="QWU118:QWU122"/>
    <mergeCell ref="QWV118:QWV122"/>
    <mergeCell ref="QWW118:QWW122"/>
    <mergeCell ref="QWX118:QWX122"/>
    <mergeCell ref="QWY118:QWY122"/>
    <mergeCell ref="QWZ118:QWZ122"/>
    <mergeCell ref="QXA118:QXA122"/>
    <mergeCell ref="QXJ118:QXJ122"/>
    <mergeCell ref="QXK118:QXK122"/>
    <mergeCell ref="QUX118:QUX122"/>
    <mergeCell ref="QUY118:QUY122"/>
    <mergeCell ref="QUZ118:QUZ122"/>
    <mergeCell ref="QVA118:QVA122"/>
    <mergeCell ref="QVB118:QVB122"/>
    <mergeCell ref="QVC118:QVC122"/>
    <mergeCell ref="QVD118:QVD122"/>
    <mergeCell ref="QVE118:QVE122"/>
    <mergeCell ref="QVN118:QVN122"/>
    <mergeCell ref="QVO118:QVO122"/>
    <mergeCell ref="QVP118:QVP122"/>
    <mergeCell ref="QVQ118:QVQ122"/>
    <mergeCell ref="QVR118:QVR122"/>
    <mergeCell ref="QVS118:QVS122"/>
    <mergeCell ref="QVT118:QVT122"/>
    <mergeCell ref="QVU118:QVU122"/>
    <mergeCell ref="QWD118:QWD122"/>
    <mergeCell ref="QTI118:QTI122"/>
    <mergeCell ref="QTR118:QTR122"/>
    <mergeCell ref="QTS118:QTS122"/>
    <mergeCell ref="QTT118:QTT122"/>
    <mergeCell ref="QTU118:QTU122"/>
    <mergeCell ref="QTV118:QTV122"/>
    <mergeCell ref="QTW118:QTW122"/>
    <mergeCell ref="QTX118:QTX122"/>
    <mergeCell ref="QTY118:QTY122"/>
    <mergeCell ref="QUH118:QUH122"/>
    <mergeCell ref="QUI118:QUI122"/>
    <mergeCell ref="QUJ118:QUJ122"/>
    <mergeCell ref="QUK118:QUK122"/>
    <mergeCell ref="QUL118:QUL122"/>
    <mergeCell ref="QUM118:QUM122"/>
    <mergeCell ref="QUN118:QUN122"/>
    <mergeCell ref="QUO118:QUO122"/>
    <mergeCell ref="QSB118:QSB122"/>
    <mergeCell ref="QSC118:QSC122"/>
    <mergeCell ref="QSL118:QSL122"/>
    <mergeCell ref="QSM118:QSM122"/>
    <mergeCell ref="QSN118:QSN122"/>
    <mergeCell ref="QSO118:QSO122"/>
    <mergeCell ref="QSP118:QSP122"/>
    <mergeCell ref="QSQ118:QSQ122"/>
    <mergeCell ref="QSR118:QSR122"/>
    <mergeCell ref="QSS118:QSS122"/>
    <mergeCell ref="QTB118:QTB122"/>
    <mergeCell ref="QTC118:QTC122"/>
    <mergeCell ref="QTD118:QTD122"/>
    <mergeCell ref="QTE118:QTE122"/>
    <mergeCell ref="QTF118:QTF122"/>
    <mergeCell ref="QTG118:QTG122"/>
    <mergeCell ref="QTH118:QTH122"/>
    <mergeCell ref="QQU118:QQU122"/>
    <mergeCell ref="QQV118:QQV122"/>
    <mergeCell ref="QQW118:QQW122"/>
    <mergeCell ref="QRF118:QRF122"/>
    <mergeCell ref="QRG118:QRG122"/>
    <mergeCell ref="QRH118:QRH122"/>
    <mergeCell ref="QRI118:QRI122"/>
    <mergeCell ref="QRJ118:QRJ122"/>
    <mergeCell ref="QRK118:QRK122"/>
    <mergeCell ref="QRL118:QRL122"/>
    <mergeCell ref="QRM118:QRM122"/>
    <mergeCell ref="QRV118:QRV122"/>
    <mergeCell ref="QRW118:QRW122"/>
    <mergeCell ref="QRX118:QRX122"/>
    <mergeCell ref="QRY118:QRY122"/>
    <mergeCell ref="QRZ118:QRZ122"/>
    <mergeCell ref="QSA118:QSA122"/>
    <mergeCell ref="QPN118:QPN122"/>
    <mergeCell ref="QPO118:QPO122"/>
    <mergeCell ref="QPP118:QPP122"/>
    <mergeCell ref="QPQ118:QPQ122"/>
    <mergeCell ref="QPZ118:QPZ122"/>
    <mergeCell ref="QQA118:QQA122"/>
    <mergeCell ref="QQB118:QQB122"/>
    <mergeCell ref="QQC118:QQC122"/>
    <mergeCell ref="QQD118:QQD122"/>
    <mergeCell ref="QQE118:QQE122"/>
    <mergeCell ref="QQF118:QQF122"/>
    <mergeCell ref="QQG118:QQG122"/>
    <mergeCell ref="QQP118:QQP122"/>
    <mergeCell ref="QQQ118:QQQ122"/>
    <mergeCell ref="QQR118:QQR122"/>
    <mergeCell ref="QQS118:QQS122"/>
    <mergeCell ref="QQT118:QQT122"/>
    <mergeCell ref="QOG118:QOG122"/>
    <mergeCell ref="QOH118:QOH122"/>
    <mergeCell ref="QOI118:QOI122"/>
    <mergeCell ref="QOJ118:QOJ122"/>
    <mergeCell ref="QOK118:QOK122"/>
    <mergeCell ref="QOT118:QOT122"/>
    <mergeCell ref="QOU118:QOU122"/>
    <mergeCell ref="QOV118:QOV122"/>
    <mergeCell ref="QOW118:QOW122"/>
    <mergeCell ref="QOX118:QOX122"/>
    <mergeCell ref="QOY118:QOY122"/>
    <mergeCell ref="QOZ118:QOZ122"/>
    <mergeCell ref="QPA118:QPA122"/>
    <mergeCell ref="QPJ118:QPJ122"/>
    <mergeCell ref="QPK118:QPK122"/>
    <mergeCell ref="QPL118:QPL122"/>
    <mergeCell ref="QPM118:QPM122"/>
    <mergeCell ref="QMZ118:QMZ122"/>
    <mergeCell ref="QNA118:QNA122"/>
    <mergeCell ref="QNB118:QNB122"/>
    <mergeCell ref="QNC118:QNC122"/>
    <mergeCell ref="QND118:QND122"/>
    <mergeCell ref="QNE118:QNE122"/>
    <mergeCell ref="QNN118:QNN122"/>
    <mergeCell ref="QNO118:QNO122"/>
    <mergeCell ref="QNP118:QNP122"/>
    <mergeCell ref="QNQ118:QNQ122"/>
    <mergeCell ref="QNR118:QNR122"/>
    <mergeCell ref="QNS118:QNS122"/>
    <mergeCell ref="QNT118:QNT122"/>
    <mergeCell ref="QNU118:QNU122"/>
    <mergeCell ref="QOD118:QOD122"/>
    <mergeCell ref="QOE118:QOE122"/>
    <mergeCell ref="QOF118:QOF122"/>
    <mergeCell ref="QLS118:QLS122"/>
    <mergeCell ref="QLT118:QLT122"/>
    <mergeCell ref="QLU118:QLU122"/>
    <mergeCell ref="QLV118:QLV122"/>
    <mergeCell ref="QLW118:QLW122"/>
    <mergeCell ref="QLX118:QLX122"/>
    <mergeCell ref="QLY118:QLY122"/>
    <mergeCell ref="QMH118:QMH122"/>
    <mergeCell ref="QMI118:QMI122"/>
    <mergeCell ref="QMJ118:QMJ122"/>
    <mergeCell ref="QMK118:QMK122"/>
    <mergeCell ref="QML118:QML122"/>
    <mergeCell ref="QMM118:QMM122"/>
    <mergeCell ref="QMN118:QMN122"/>
    <mergeCell ref="QMO118:QMO122"/>
    <mergeCell ref="QMX118:QMX122"/>
    <mergeCell ref="QMY118:QMY122"/>
    <mergeCell ref="QKL118:QKL122"/>
    <mergeCell ref="QKM118:QKM122"/>
    <mergeCell ref="QKN118:QKN122"/>
    <mergeCell ref="QKO118:QKO122"/>
    <mergeCell ref="QKP118:QKP122"/>
    <mergeCell ref="QKQ118:QKQ122"/>
    <mergeCell ref="QKR118:QKR122"/>
    <mergeCell ref="QKS118:QKS122"/>
    <mergeCell ref="QLB118:QLB122"/>
    <mergeCell ref="QLC118:QLC122"/>
    <mergeCell ref="QLD118:QLD122"/>
    <mergeCell ref="QLE118:QLE122"/>
    <mergeCell ref="QLF118:QLF122"/>
    <mergeCell ref="QLG118:QLG122"/>
    <mergeCell ref="QLH118:QLH122"/>
    <mergeCell ref="QLI118:QLI122"/>
    <mergeCell ref="QLR118:QLR122"/>
    <mergeCell ref="QIW118:QIW122"/>
    <mergeCell ref="QJF118:QJF122"/>
    <mergeCell ref="QJG118:QJG122"/>
    <mergeCell ref="QJH118:QJH122"/>
    <mergeCell ref="QJI118:QJI122"/>
    <mergeCell ref="QJJ118:QJJ122"/>
    <mergeCell ref="QJK118:QJK122"/>
    <mergeCell ref="QJL118:QJL122"/>
    <mergeCell ref="QJM118:QJM122"/>
    <mergeCell ref="QJV118:QJV122"/>
    <mergeCell ref="QJW118:QJW122"/>
    <mergeCell ref="QJX118:QJX122"/>
    <mergeCell ref="QJY118:QJY122"/>
    <mergeCell ref="QJZ118:QJZ122"/>
    <mergeCell ref="QKA118:QKA122"/>
    <mergeCell ref="QKB118:QKB122"/>
    <mergeCell ref="QKC118:QKC122"/>
    <mergeCell ref="QHP118:QHP122"/>
    <mergeCell ref="QHQ118:QHQ122"/>
    <mergeCell ref="QHZ118:QHZ122"/>
    <mergeCell ref="QIA118:QIA122"/>
    <mergeCell ref="QIB118:QIB122"/>
    <mergeCell ref="QIC118:QIC122"/>
    <mergeCell ref="QID118:QID122"/>
    <mergeCell ref="QIE118:QIE122"/>
    <mergeCell ref="QIF118:QIF122"/>
    <mergeCell ref="QIG118:QIG122"/>
    <mergeCell ref="QIP118:QIP122"/>
    <mergeCell ref="QIQ118:QIQ122"/>
    <mergeCell ref="QIR118:QIR122"/>
    <mergeCell ref="QIS118:QIS122"/>
    <mergeCell ref="QIT118:QIT122"/>
    <mergeCell ref="QIU118:QIU122"/>
    <mergeCell ref="QIV118:QIV122"/>
    <mergeCell ref="QGI118:QGI122"/>
    <mergeCell ref="QGJ118:QGJ122"/>
    <mergeCell ref="QGK118:QGK122"/>
    <mergeCell ref="QGT118:QGT122"/>
    <mergeCell ref="QGU118:QGU122"/>
    <mergeCell ref="QGV118:QGV122"/>
    <mergeCell ref="QGW118:QGW122"/>
    <mergeCell ref="QGX118:QGX122"/>
    <mergeCell ref="QGY118:QGY122"/>
    <mergeCell ref="QGZ118:QGZ122"/>
    <mergeCell ref="QHA118:QHA122"/>
    <mergeCell ref="QHJ118:QHJ122"/>
    <mergeCell ref="QHK118:QHK122"/>
    <mergeCell ref="QHL118:QHL122"/>
    <mergeCell ref="QHM118:QHM122"/>
    <mergeCell ref="QHN118:QHN122"/>
    <mergeCell ref="QHO118:QHO122"/>
    <mergeCell ref="QFB118:QFB122"/>
    <mergeCell ref="QFC118:QFC122"/>
    <mergeCell ref="QFD118:QFD122"/>
    <mergeCell ref="QFE118:QFE122"/>
    <mergeCell ref="QFN118:QFN122"/>
    <mergeCell ref="QFO118:QFO122"/>
    <mergeCell ref="QFP118:QFP122"/>
    <mergeCell ref="QFQ118:QFQ122"/>
    <mergeCell ref="QFR118:QFR122"/>
    <mergeCell ref="QFS118:QFS122"/>
    <mergeCell ref="QFT118:QFT122"/>
    <mergeCell ref="QFU118:QFU122"/>
    <mergeCell ref="QGD118:QGD122"/>
    <mergeCell ref="QGE118:QGE122"/>
    <mergeCell ref="QGF118:QGF122"/>
    <mergeCell ref="QGG118:QGG122"/>
    <mergeCell ref="QGH118:QGH122"/>
    <mergeCell ref="QDU118:QDU122"/>
    <mergeCell ref="QDV118:QDV122"/>
    <mergeCell ref="QDW118:QDW122"/>
    <mergeCell ref="QDX118:QDX122"/>
    <mergeCell ref="QDY118:QDY122"/>
    <mergeCell ref="QEH118:QEH122"/>
    <mergeCell ref="QEI118:QEI122"/>
    <mergeCell ref="QEJ118:QEJ122"/>
    <mergeCell ref="QEK118:QEK122"/>
    <mergeCell ref="QEL118:QEL122"/>
    <mergeCell ref="QEM118:QEM122"/>
    <mergeCell ref="QEN118:QEN122"/>
    <mergeCell ref="QEO118:QEO122"/>
    <mergeCell ref="QEX118:QEX122"/>
    <mergeCell ref="QEY118:QEY122"/>
    <mergeCell ref="QEZ118:QEZ122"/>
    <mergeCell ref="QFA118:QFA122"/>
    <mergeCell ref="QCN118:QCN122"/>
    <mergeCell ref="QCO118:QCO122"/>
    <mergeCell ref="QCP118:QCP122"/>
    <mergeCell ref="QCQ118:QCQ122"/>
    <mergeCell ref="QCR118:QCR122"/>
    <mergeCell ref="QCS118:QCS122"/>
    <mergeCell ref="QDB118:QDB122"/>
    <mergeCell ref="QDC118:QDC122"/>
    <mergeCell ref="QDD118:QDD122"/>
    <mergeCell ref="QDE118:QDE122"/>
    <mergeCell ref="QDF118:QDF122"/>
    <mergeCell ref="QDG118:QDG122"/>
    <mergeCell ref="QDH118:QDH122"/>
    <mergeCell ref="QDI118:QDI122"/>
    <mergeCell ref="QDR118:QDR122"/>
    <mergeCell ref="QDS118:QDS122"/>
    <mergeCell ref="QDT118:QDT122"/>
    <mergeCell ref="QBG118:QBG122"/>
    <mergeCell ref="QBH118:QBH122"/>
    <mergeCell ref="QBI118:QBI122"/>
    <mergeCell ref="QBJ118:QBJ122"/>
    <mergeCell ref="QBK118:QBK122"/>
    <mergeCell ref="QBL118:QBL122"/>
    <mergeCell ref="QBM118:QBM122"/>
    <mergeCell ref="QBV118:QBV122"/>
    <mergeCell ref="QBW118:QBW122"/>
    <mergeCell ref="QBX118:QBX122"/>
    <mergeCell ref="QBY118:QBY122"/>
    <mergeCell ref="QBZ118:QBZ122"/>
    <mergeCell ref="QCA118:QCA122"/>
    <mergeCell ref="QCB118:QCB122"/>
    <mergeCell ref="QCC118:QCC122"/>
    <mergeCell ref="QCL118:QCL122"/>
    <mergeCell ref="QCM118:QCM122"/>
    <mergeCell ref="PZZ118:PZZ122"/>
    <mergeCell ref="QAA118:QAA122"/>
    <mergeCell ref="QAB118:QAB122"/>
    <mergeCell ref="QAC118:QAC122"/>
    <mergeCell ref="QAD118:QAD122"/>
    <mergeCell ref="QAE118:QAE122"/>
    <mergeCell ref="QAF118:QAF122"/>
    <mergeCell ref="QAG118:QAG122"/>
    <mergeCell ref="QAP118:QAP122"/>
    <mergeCell ref="QAQ118:QAQ122"/>
    <mergeCell ref="QAR118:QAR122"/>
    <mergeCell ref="QAS118:QAS122"/>
    <mergeCell ref="QAT118:QAT122"/>
    <mergeCell ref="QAU118:QAU122"/>
    <mergeCell ref="QAV118:QAV122"/>
    <mergeCell ref="QAW118:QAW122"/>
    <mergeCell ref="QBF118:QBF122"/>
    <mergeCell ref="PYK118:PYK122"/>
    <mergeCell ref="PYT118:PYT122"/>
    <mergeCell ref="PYU118:PYU122"/>
    <mergeCell ref="PYV118:PYV122"/>
    <mergeCell ref="PYW118:PYW122"/>
    <mergeCell ref="PYX118:PYX122"/>
    <mergeCell ref="PYY118:PYY122"/>
    <mergeCell ref="PYZ118:PYZ122"/>
    <mergeCell ref="PZA118:PZA122"/>
    <mergeCell ref="PZJ118:PZJ122"/>
    <mergeCell ref="PZK118:PZK122"/>
    <mergeCell ref="PZL118:PZL122"/>
    <mergeCell ref="PZM118:PZM122"/>
    <mergeCell ref="PZN118:PZN122"/>
    <mergeCell ref="PZO118:PZO122"/>
    <mergeCell ref="PZP118:PZP122"/>
    <mergeCell ref="PZQ118:PZQ122"/>
    <mergeCell ref="PXD118:PXD122"/>
    <mergeCell ref="PXE118:PXE122"/>
    <mergeCell ref="PXN118:PXN122"/>
    <mergeCell ref="PXO118:PXO122"/>
    <mergeCell ref="PXP118:PXP122"/>
    <mergeCell ref="PXQ118:PXQ122"/>
    <mergeCell ref="PXR118:PXR122"/>
    <mergeCell ref="PXS118:PXS122"/>
    <mergeCell ref="PXT118:PXT122"/>
    <mergeCell ref="PXU118:PXU122"/>
    <mergeCell ref="PYD118:PYD122"/>
    <mergeCell ref="PYE118:PYE122"/>
    <mergeCell ref="PYF118:PYF122"/>
    <mergeCell ref="PYG118:PYG122"/>
    <mergeCell ref="PYH118:PYH122"/>
    <mergeCell ref="PYI118:PYI122"/>
    <mergeCell ref="PYJ118:PYJ122"/>
    <mergeCell ref="PVW118:PVW122"/>
    <mergeCell ref="PVX118:PVX122"/>
    <mergeCell ref="PVY118:PVY122"/>
    <mergeCell ref="PWH118:PWH122"/>
    <mergeCell ref="PWI118:PWI122"/>
    <mergeCell ref="PWJ118:PWJ122"/>
    <mergeCell ref="PWK118:PWK122"/>
    <mergeCell ref="PWL118:PWL122"/>
    <mergeCell ref="PWM118:PWM122"/>
    <mergeCell ref="PWN118:PWN122"/>
    <mergeCell ref="PWO118:PWO122"/>
    <mergeCell ref="PWX118:PWX122"/>
    <mergeCell ref="PWY118:PWY122"/>
    <mergeCell ref="PWZ118:PWZ122"/>
    <mergeCell ref="PXA118:PXA122"/>
    <mergeCell ref="PXB118:PXB122"/>
    <mergeCell ref="PXC118:PXC122"/>
    <mergeCell ref="PUP118:PUP122"/>
    <mergeCell ref="PUQ118:PUQ122"/>
    <mergeCell ref="PUR118:PUR122"/>
    <mergeCell ref="PUS118:PUS122"/>
    <mergeCell ref="PVB118:PVB122"/>
    <mergeCell ref="PVC118:PVC122"/>
    <mergeCell ref="PVD118:PVD122"/>
    <mergeCell ref="PVE118:PVE122"/>
    <mergeCell ref="PVF118:PVF122"/>
    <mergeCell ref="PVG118:PVG122"/>
    <mergeCell ref="PVH118:PVH122"/>
    <mergeCell ref="PVI118:PVI122"/>
    <mergeCell ref="PVR118:PVR122"/>
    <mergeCell ref="PVS118:PVS122"/>
    <mergeCell ref="PVT118:PVT122"/>
    <mergeCell ref="PVU118:PVU122"/>
    <mergeCell ref="PVV118:PVV122"/>
    <mergeCell ref="PTI118:PTI122"/>
    <mergeCell ref="PTJ118:PTJ122"/>
    <mergeCell ref="PTK118:PTK122"/>
    <mergeCell ref="PTL118:PTL122"/>
    <mergeCell ref="PTM118:PTM122"/>
    <mergeCell ref="PTV118:PTV122"/>
    <mergeCell ref="PTW118:PTW122"/>
    <mergeCell ref="PTX118:PTX122"/>
    <mergeCell ref="PTY118:PTY122"/>
    <mergeCell ref="PTZ118:PTZ122"/>
    <mergeCell ref="PUA118:PUA122"/>
    <mergeCell ref="PUB118:PUB122"/>
    <mergeCell ref="PUC118:PUC122"/>
    <mergeCell ref="PUL118:PUL122"/>
    <mergeCell ref="PUM118:PUM122"/>
    <mergeCell ref="PUN118:PUN122"/>
    <mergeCell ref="PUO118:PUO122"/>
    <mergeCell ref="PSB118:PSB122"/>
    <mergeCell ref="PSC118:PSC122"/>
    <mergeCell ref="PSD118:PSD122"/>
    <mergeCell ref="PSE118:PSE122"/>
    <mergeCell ref="PSF118:PSF122"/>
    <mergeCell ref="PSG118:PSG122"/>
    <mergeCell ref="PSP118:PSP122"/>
    <mergeCell ref="PSQ118:PSQ122"/>
    <mergeCell ref="PSR118:PSR122"/>
    <mergeCell ref="PSS118:PSS122"/>
    <mergeCell ref="PST118:PST122"/>
    <mergeCell ref="PSU118:PSU122"/>
    <mergeCell ref="PSV118:PSV122"/>
    <mergeCell ref="PSW118:PSW122"/>
    <mergeCell ref="PTF118:PTF122"/>
    <mergeCell ref="PTG118:PTG122"/>
    <mergeCell ref="PTH118:PTH122"/>
    <mergeCell ref="PQU118:PQU122"/>
    <mergeCell ref="PQV118:PQV122"/>
    <mergeCell ref="PQW118:PQW122"/>
    <mergeCell ref="PQX118:PQX122"/>
    <mergeCell ref="PQY118:PQY122"/>
    <mergeCell ref="PQZ118:PQZ122"/>
    <mergeCell ref="PRA118:PRA122"/>
    <mergeCell ref="PRJ118:PRJ122"/>
    <mergeCell ref="PRK118:PRK122"/>
    <mergeCell ref="PRL118:PRL122"/>
    <mergeCell ref="PRM118:PRM122"/>
    <mergeCell ref="PRN118:PRN122"/>
    <mergeCell ref="PRO118:PRO122"/>
    <mergeCell ref="PRP118:PRP122"/>
    <mergeCell ref="PRQ118:PRQ122"/>
    <mergeCell ref="PRZ118:PRZ122"/>
    <mergeCell ref="PSA118:PSA122"/>
    <mergeCell ref="PPN118:PPN122"/>
    <mergeCell ref="PPO118:PPO122"/>
    <mergeCell ref="PPP118:PPP122"/>
    <mergeCell ref="PPQ118:PPQ122"/>
    <mergeCell ref="PPR118:PPR122"/>
    <mergeCell ref="PPS118:PPS122"/>
    <mergeCell ref="PPT118:PPT122"/>
    <mergeCell ref="PPU118:PPU122"/>
    <mergeCell ref="PQD118:PQD122"/>
    <mergeCell ref="PQE118:PQE122"/>
    <mergeCell ref="PQF118:PQF122"/>
    <mergeCell ref="PQG118:PQG122"/>
    <mergeCell ref="PQH118:PQH122"/>
    <mergeCell ref="PQI118:PQI122"/>
    <mergeCell ref="PQJ118:PQJ122"/>
    <mergeCell ref="PQK118:PQK122"/>
    <mergeCell ref="PQT118:PQT122"/>
    <mergeCell ref="PNY118:PNY122"/>
    <mergeCell ref="POH118:POH122"/>
    <mergeCell ref="POI118:POI122"/>
    <mergeCell ref="POJ118:POJ122"/>
    <mergeCell ref="POK118:POK122"/>
    <mergeCell ref="POL118:POL122"/>
    <mergeCell ref="POM118:POM122"/>
    <mergeCell ref="PON118:PON122"/>
    <mergeCell ref="POO118:POO122"/>
    <mergeCell ref="POX118:POX122"/>
    <mergeCell ref="POY118:POY122"/>
    <mergeCell ref="POZ118:POZ122"/>
    <mergeCell ref="PPA118:PPA122"/>
    <mergeCell ref="PPB118:PPB122"/>
    <mergeCell ref="PPC118:PPC122"/>
    <mergeCell ref="PPD118:PPD122"/>
    <mergeCell ref="PPE118:PPE122"/>
    <mergeCell ref="PMR118:PMR122"/>
    <mergeCell ref="PMS118:PMS122"/>
    <mergeCell ref="PNB118:PNB122"/>
    <mergeCell ref="PNC118:PNC122"/>
    <mergeCell ref="PND118:PND122"/>
    <mergeCell ref="PNE118:PNE122"/>
    <mergeCell ref="PNF118:PNF122"/>
    <mergeCell ref="PNG118:PNG122"/>
    <mergeCell ref="PNH118:PNH122"/>
    <mergeCell ref="PNI118:PNI122"/>
    <mergeCell ref="PNR118:PNR122"/>
    <mergeCell ref="PNS118:PNS122"/>
    <mergeCell ref="PNT118:PNT122"/>
    <mergeCell ref="PNU118:PNU122"/>
    <mergeCell ref="PNV118:PNV122"/>
    <mergeCell ref="PNW118:PNW122"/>
    <mergeCell ref="PNX118:PNX122"/>
    <mergeCell ref="PLK118:PLK122"/>
    <mergeCell ref="PLL118:PLL122"/>
    <mergeCell ref="PLM118:PLM122"/>
    <mergeCell ref="PLV118:PLV122"/>
    <mergeCell ref="PLW118:PLW122"/>
    <mergeCell ref="PLX118:PLX122"/>
    <mergeCell ref="PLY118:PLY122"/>
    <mergeCell ref="PLZ118:PLZ122"/>
    <mergeCell ref="PMA118:PMA122"/>
    <mergeCell ref="PMB118:PMB122"/>
    <mergeCell ref="PMC118:PMC122"/>
    <mergeCell ref="PML118:PML122"/>
    <mergeCell ref="PMM118:PMM122"/>
    <mergeCell ref="PMN118:PMN122"/>
    <mergeCell ref="PMO118:PMO122"/>
    <mergeCell ref="PMP118:PMP122"/>
    <mergeCell ref="PMQ118:PMQ122"/>
    <mergeCell ref="PKD118:PKD122"/>
    <mergeCell ref="PKE118:PKE122"/>
    <mergeCell ref="PKF118:PKF122"/>
    <mergeCell ref="PKG118:PKG122"/>
    <mergeCell ref="PKP118:PKP122"/>
    <mergeCell ref="PKQ118:PKQ122"/>
    <mergeCell ref="PKR118:PKR122"/>
    <mergeCell ref="PKS118:PKS122"/>
    <mergeCell ref="PKT118:PKT122"/>
    <mergeCell ref="PKU118:PKU122"/>
    <mergeCell ref="PKV118:PKV122"/>
    <mergeCell ref="PKW118:PKW122"/>
    <mergeCell ref="PLF118:PLF122"/>
    <mergeCell ref="PLG118:PLG122"/>
    <mergeCell ref="PLH118:PLH122"/>
    <mergeCell ref="PLI118:PLI122"/>
    <mergeCell ref="PLJ118:PLJ122"/>
    <mergeCell ref="PIW118:PIW122"/>
    <mergeCell ref="PIX118:PIX122"/>
    <mergeCell ref="PIY118:PIY122"/>
    <mergeCell ref="PIZ118:PIZ122"/>
    <mergeCell ref="PJA118:PJA122"/>
    <mergeCell ref="PJJ118:PJJ122"/>
    <mergeCell ref="PJK118:PJK122"/>
    <mergeCell ref="PJL118:PJL122"/>
    <mergeCell ref="PJM118:PJM122"/>
    <mergeCell ref="PJN118:PJN122"/>
    <mergeCell ref="PJO118:PJO122"/>
    <mergeCell ref="PJP118:PJP122"/>
    <mergeCell ref="PJQ118:PJQ122"/>
    <mergeCell ref="PJZ118:PJZ122"/>
    <mergeCell ref="PKA118:PKA122"/>
    <mergeCell ref="PKB118:PKB122"/>
    <mergeCell ref="PKC118:PKC122"/>
    <mergeCell ref="PHP118:PHP122"/>
    <mergeCell ref="PHQ118:PHQ122"/>
    <mergeCell ref="PHR118:PHR122"/>
    <mergeCell ref="PHS118:PHS122"/>
    <mergeCell ref="PHT118:PHT122"/>
    <mergeCell ref="PHU118:PHU122"/>
    <mergeCell ref="PID118:PID122"/>
    <mergeCell ref="PIE118:PIE122"/>
    <mergeCell ref="PIF118:PIF122"/>
    <mergeCell ref="PIG118:PIG122"/>
    <mergeCell ref="PIH118:PIH122"/>
    <mergeCell ref="PII118:PII122"/>
    <mergeCell ref="PIJ118:PIJ122"/>
    <mergeCell ref="PIK118:PIK122"/>
    <mergeCell ref="PIT118:PIT122"/>
    <mergeCell ref="PIU118:PIU122"/>
    <mergeCell ref="PIV118:PIV122"/>
    <mergeCell ref="PGI118:PGI122"/>
    <mergeCell ref="PGJ118:PGJ122"/>
    <mergeCell ref="PGK118:PGK122"/>
    <mergeCell ref="PGL118:PGL122"/>
    <mergeCell ref="PGM118:PGM122"/>
    <mergeCell ref="PGN118:PGN122"/>
    <mergeCell ref="PGO118:PGO122"/>
    <mergeCell ref="PGX118:PGX122"/>
    <mergeCell ref="PGY118:PGY122"/>
    <mergeCell ref="PGZ118:PGZ122"/>
    <mergeCell ref="PHA118:PHA122"/>
    <mergeCell ref="PHB118:PHB122"/>
    <mergeCell ref="PHC118:PHC122"/>
    <mergeCell ref="PHD118:PHD122"/>
    <mergeCell ref="PHE118:PHE122"/>
    <mergeCell ref="PHN118:PHN122"/>
    <mergeCell ref="PHO118:PHO122"/>
    <mergeCell ref="PFB118:PFB122"/>
    <mergeCell ref="PFC118:PFC122"/>
    <mergeCell ref="PFD118:PFD122"/>
    <mergeCell ref="PFE118:PFE122"/>
    <mergeCell ref="PFF118:PFF122"/>
    <mergeCell ref="PFG118:PFG122"/>
    <mergeCell ref="PFH118:PFH122"/>
    <mergeCell ref="PFI118:PFI122"/>
    <mergeCell ref="PFR118:PFR122"/>
    <mergeCell ref="PFS118:PFS122"/>
    <mergeCell ref="PFT118:PFT122"/>
    <mergeCell ref="PFU118:PFU122"/>
    <mergeCell ref="PFV118:PFV122"/>
    <mergeCell ref="PFW118:PFW122"/>
    <mergeCell ref="PFX118:PFX122"/>
    <mergeCell ref="PFY118:PFY122"/>
    <mergeCell ref="PGH118:PGH122"/>
    <mergeCell ref="PDM118:PDM122"/>
    <mergeCell ref="PDV118:PDV122"/>
    <mergeCell ref="PDW118:PDW122"/>
    <mergeCell ref="PDX118:PDX122"/>
    <mergeCell ref="PDY118:PDY122"/>
    <mergeCell ref="PDZ118:PDZ122"/>
    <mergeCell ref="PEA118:PEA122"/>
    <mergeCell ref="PEB118:PEB122"/>
    <mergeCell ref="PEC118:PEC122"/>
    <mergeCell ref="PEL118:PEL122"/>
    <mergeCell ref="PEM118:PEM122"/>
    <mergeCell ref="PEN118:PEN122"/>
    <mergeCell ref="PEO118:PEO122"/>
    <mergeCell ref="PEP118:PEP122"/>
    <mergeCell ref="PEQ118:PEQ122"/>
    <mergeCell ref="PER118:PER122"/>
    <mergeCell ref="PES118:PES122"/>
    <mergeCell ref="PCF118:PCF122"/>
    <mergeCell ref="PCG118:PCG122"/>
    <mergeCell ref="PCP118:PCP122"/>
    <mergeCell ref="PCQ118:PCQ122"/>
    <mergeCell ref="PCR118:PCR122"/>
    <mergeCell ref="PCS118:PCS122"/>
    <mergeCell ref="PCT118:PCT122"/>
    <mergeCell ref="PCU118:PCU122"/>
    <mergeCell ref="PCV118:PCV122"/>
    <mergeCell ref="PCW118:PCW122"/>
    <mergeCell ref="PDF118:PDF122"/>
    <mergeCell ref="PDG118:PDG122"/>
    <mergeCell ref="PDH118:PDH122"/>
    <mergeCell ref="PDI118:PDI122"/>
    <mergeCell ref="PDJ118:PDJ122"/>
    <mergeCell ref="PDK118:PDK122"/>
    <mergeCell ref="PDL118:PDL122"/>
    <mergeCell ref="PAY118:PAY122"/>
    <mergeCell ref="PAZ118:PAZ122"/>
    <mergeCell ref="PBA118:PBA122"/>
    <mergeCell ref="PBJ118:PBJ122"/>
    <mergeCell ref="PBK118:PBK122"/>
    <mergeCell ref="PBL118:PBL122"/>
    <mergeCell ref="PBM118:PBM122"/>
    <mergeCell ref="PBN118:PBN122"/>
    <mergeCell ref="PBO118:PBO122"/>
    <mergeCell ref="PBP118:PBP122"/>
    <mergeCell ref="PBQ118:PBQ122"/>
    <mergeCell ref="PBZ118:PBZ122"/>
    <mergeCell ref="PCA118:PCA122"/>
    <mergeCell ref="PCB118:PCB122"/>
    <mergeCell ref="PCC118:PCC122"/>
    <mergeCell ref="PCD118:PCD122"/>
    <mergeCell ref="PCE118:PCE122"/>
    <mergeCell ref="OZR118:OZR122"/>
    <mergeCell ref="OZS118:OZS122"/>
    <mergeCell ref="OZT118:OZT122"/>
    <mergeCell ref="OZU118:OZU122"/>
    <mergeCell ref="PAD118:PAD122"/>
    <mergeCell ref="PAE118:PAE122"/>
    <mergeCell ref="PAF118:PAF122"/>
    <mergeCell ref="PAG118:PAG122"/>
    <mergeCell ref="PAH118:PAH122"/>
    <mergeCell ref="PAI118:PAI122"/>
    <mergeCell ref="PAJ118:PAJ122"/>
    <mergeCell ref="PAK118:PAK122"/>
    <mergeCell ref="PAT118:PAT122"/>
    <mergeCell ref="PAU118:PAU122"/>
    <mergeCell ref="PAV118:PAV122"/>
    <mergeCell ref="PAW118:PAW122"/>
    <mergeCell ref="PAX118:PAX122"/>
    <mergeCell ref="OYK118:OYK122"/>
    <mergeCell ref="OYL118:OYL122"/>
    <mergeCell ref="OYM118:OYM122"/>
    <mergeCell ref="OYN118:OYN122"/>
    <mergeCell ref="OYO118:OYO122"/>
    <mergeCell ref="OYX118:OYX122"/>
    <mergeCell ref="OYY118:OYY122"/>
    <mergeCell ref="OYZ118:OYZ122"/>
    <mergeCell ref="OZA118:OZA122"/>
    <mergeCell ref="OZB118:OZB122"/>
    <mergeCell ref="OZC118:OZC122"/>
    <mergeCell ref="OZD118:OZD122"/>
    <mergeCell ref="OZE118:OZE122"/>
    <mergeCell ref="OZN118:OZN122"/>
    <mergeCell ref="OZO118:OZO122"/>
    <mergeCell ref="OZP118:OZP122"/>
    <mergeCell ref="OZQ118:OZQ122"/>
    <mergeCell ref="OXD118:OXD122"/>
    <mergeCell ref="OXE118:OXE122"/>
    <mergeCell ref="OXF118:OXF122"/>
    <mergeCell ref="OXG118:OXG122"/>
    <mergeCell ref="OXH118:OXH122"/>
    <mergeCell ref="OXI118:OXI122"/>
    <mergeCell ref="OXR118:OXR122"/>
    <mergeCell ref="OXS118:OXS122"/>
    <mergeCell ref="OXT118:OXT122"/>
    <mergeCell ref="OXU118:OXU122"/>
    <mergeCell ref="OXV118:OXV122"/>
    <mergeCell ref="OXW118:OXW122"/>
    <mergeCell ref="OXX118:OXX122"/>
    <mergeCell ref="OXY118:OXY122"/>
    <mergeCell ref="OYH118:OYH122"/>
    <mergeCell ref="OYI118:OYI122"/>
    <mergeCell ref="OYJ118:OYJ122"/>
    <mergeCell ref="OVW118:OVW122"/>
    <mergeCell ref="OVX118:OVX122"/>
    <mergeCell ref="OVY118:OVY122"/>
    <mergeCell ref="OVZ118:OVZ122"/>
    <mergeCell ref="OWA118:OWA122"/>
    <mergeCell ref="OWB118:OWB122"/>
    <mergeCell ref="OWC118:OWC122"/>
    <mergeCell ref="OWL118:OWL122"/>
    <mergeCell ref="OWM118:OWM122"/>
    <mergeCell ref="OWN118:OWN122"/>
    <mergeCell ref="OWO118:OWO122"/>
    <mergeCell ref="OWP118:OWP122"/>
    <mergeCell ref="OWQ118:OWQ122"/>
    <mergeCell ref="OWR118:OWR122"/>
    <mergeCell ref="OWS118:OWS122"/>
    <mergeCell ref="OXB118:OXB122"/>
    <mergeCell ref="OXC118:OXC122"/>
    <mergeCell ref="OUP118:OUP122"/>
    <mergeCell ref="OUQ118:OUQ122"/>
    <mergeCell ref="OUR118:OUR122"/>
    <mergeCell ref="OUS118:OUS122"/>
    <mergeCell ref="OUT118:OUT122"/>
    <mergeCell ref="OUU118:OUU122"/>
    <mergeCell ref="OUV118:OUV122"/>
    <mergeCell ref="OUW118:OUW122"/>
    <mergeCell ref="OVF118:OVF122"/>
    <mergeCell ref="OVG118:OVG122"/>
    <mergeCell ref="OVH118:OVH122"/>
    <mergeCell ref="OVI118:OVI122"/>
    <mergeCell ref="OVJ118:OVJ122"/>
    <mergeCell ref="OVK118:OVK122"/>
    <mergeCell ref="OVL118:OVL122"/>
    <mergeCell ref="OVM118:OVM122"/>
    <mergeCell ref="OVV118:OVV122"/>
    <mergeCell ref="OTA118:OTA122"/>
    <mergeCell ref="OTJ118:OTJ122"/>
    <mergeCell ref="OTK118:OTK122"/>
    <mergeCell ref="OTL118:OTL122"/>
    <mergeCell ref="OTM118:OTM122"/>
    <mergeCell ref="OTN118:OTN122"/>
    <mergeCell ref="OTO118:OTO122"/>
    <mergeCell ref="OTP118:OTP122"/>
    <mergeCell ref="OTQ118:OTQ122"/>
    <mergeCell ref="OTZ118:OTZ122"/>
    <mergeCell ref="OUA118:OUA122"/>
    <mergeCell ref="OUB118:OUB122"/>
    <mergeCell ref="OUC118:OUC122"/>
    <mergeCell ref="OUD118:OUD122"/>
    <mergeCell ref="OUE118:OUE122"/>
    <mergeCell ref="OUF118:OUF122"/>
    <mergeCell ref="OUG118:OUG122"/>
    <mergeCell ref="ORT118:ORT122"/>
    <mergeCell ref="ORU118:ORU122"/>
    <mergeCell ref="OSD118:OSD122"/>
    <mergeCell ref="OSE118:OSE122"/>
    <mergeCell ref="OSF118:OSF122"/>
    <mergeCell ref="OSG118:OSG122"/>
    <mergeCell ref="OSH118:OSH122"/>
    <mergeCell ref="OSI118:OSI122"/>
    <mergeCell ref="OSJ118:OSJ122"/>
    <mergeCell ref="OSK118:OSK122"/>
    <mergeCell ref="OST118:OST122"/>
    <mergeCell ref="OSU118:OSU122"/>
    <mergeCell ref="OSV118:OSV122"/>
    <mergeCell ref="OSW118:OSW122"/>
    <mergeCell ref="OSX118:OSX122"/>
    <mergeCell ref="OSY118:OSY122"/>
    <mergeCell ref="OSZ118:OSZ122"/>
    <mergeCell ref="OQM118:OQM122"/>
    <mergeCell ref="OQN118:OQN122"/>
    <mergeCell ref="OQO118:OQO122"/>
    <mergeCell ref="OQX118:OQX122"/>
    <mergeCell ref="OQY118:OQY122"/>
    <mergeCell ref="OQZ118:OQZ122"/>
    <mergeCell ref="ORA118:ORA122"/>
    <mergeCell ref="ORB118:ORB122"/>
    <mergeCell ref="ORC118:ORC122"/>
    <mergeCell ref="ORD118:ORD122"/>
    <mergeCell ref="ORE118:ORE122"/>
    <mergeCell ref="ORN118:ORN122"/>
    <mergeCell ref="ORO118:ORO122"/>
    <mergeCell ref="ORP118:ORP122"/>
    <mergeCell ref="ORQ118:ORQ122"/>
    <mergeCell ref="ORR118:ORR122"/>
    <mergeCell ref="ORS118:ORS122"/>
    <mergeCell ref="OPF118:OPF122"/>
    <mergeCell ref="OPG118:OPG122"/>
    <mergeCell ref="OPH118:OPH122"/>
    <mergeCell ref="OPI118:OPI122"/>
    <mergeCell ref="OPR118:OPR122"/>
    <mergeCell ref="OPS118:OPS122"/>
    <mergeCell ref="OPT118:OPT122"/>
    <mergeCell ref="OPU118:OPU122"/>
    <mergeCell ref="OPV118:OPV122"/>
    <mergeCell ref="OPW118:OPW122"/>
    <mergeCell ref="OPX118:OPX122"/>
    <mergeCell ref="OPY118:OPY122"/>
    <mergeCell ref="OQH118:OQH122"/>
    <mergeCell ref="OQI118:OQI122"/>
    <mergeCell ref="OQJ118:OQJ122"/>
    <mergeCell ref="OQK118:OQK122"/>
    <mergeCell ref="OQL118:OQL122"/>
    <mergeCell ref="ONY118:ONY122"/>
    <mergeCell ref="ONZ118:ONZ122"/>
    <mergeCell ref="OOA118:OOA122"/>
    <mergeCell ref="OOB118:OOB122"/>
    <mergeCell ref="OOC118:OOC122"/>
    <mergeCell ref="OOL118:OOL122"/>
    <mergeCell ref="OOM118:OOM122"/>
    <mergeCell ref="OON118:OON122"/>
    <mergeCell ref="OOO118:OOO122"/>
    <mergeCell ref="OOP118:OOP122"/>
    <mergeCell ref="OOQ118:OOQ122"/>
    <mergeCell ref="OOR118:OOR122"/>
    <mergeCell ref="OOS118:OOS122"/>
    <mergeCell ref="OPB118:OPB122"/>
    <mergeCell ref="OPC118:OPC122"/>
    <mergeCell ref="OPD118:OPD122"/>
    <mergeCell ref="OPE118:OPE122"/>
    <mergeCell ref="OMR118:OMR122"/>
    <mergeCell ref="OMS118:OMS122"/>
    <mergeCell ref="OMT118:OMT122"/>
    <mergeCell ref="OMU118:OMU122"/>
    <mergeCell ref="OMV118:OMV122"/>
    <mergeCell ref="OMW118:OMW122"/>
    <mergeCell ref="ONF118:ONF122"/>
    <mergeCell ref="ONG118:ONG122"/>
    <mergeCell ref="ONH118:ONH122"/>
    <mergeCell ref="ONI118:ONI122"/>
    <mergeCell ref="ONJ118:ONJ122"/>
    <mergeCell ref="ONK118:ONK122"/>
    <mergeCell ref="ONL118:ONL122"/>
    <mergeCell ref="ONM118:ONM122"/>
    <mergeCell ref="ONV118:ONV122"/>
    <mergeCell ref="ONW118:ONW122"/>
    <mergeCell ref="ONX118:ONX122"/>
    <mergeCell ref="OLK118:OLK122"/>
    <mergeCell ref="OLL118:OLL122"/>
    <mergeCell ref="OLM118:OLM122"/>
    <mergeCell ref="OLN118:OLN122"/>
    <mergeCell ref="OLO118:OLO122"/>
    <mergeCell ref="OLP118:OLP122"/>
    <mergeCell ref="OLQ118:OLQ122"/>
    <mergeCell ref="OLZ118:OLZ122"/>
    <mergeCell ref="OMA118:OMA122"/>
    <mergeCell ref="OMB118:OMB122"/>
    <mergeCell ref="OMC118:OMC122"/>
    <mergeCell ref="OMD118:OMD122"/>
    <mergeCell ref="OME118:OME122"/>
    <mergeCell ref="OMF118:OMF122"/>
    <mergeCell ref="OMG118:OMG122"/>
    <mergeCell ref="OMP118:OMP122"/>
    <mergeCell ref="OMQ118:OMQ122"/>
    <mergeCell ref="OKD118:OKD122"/>
    <mergeCell ref="OKE118:OKE122"/>
    <mergeCell ref="OKF118:OKF122"/>
    <mergeCell ref="OKG118:OKG122"/>
    <mergeCell ref="OKH118:OKH122"/>
    <mergeCell ref="OKI118:OKI122"/>
    <mergeCell ref="OKJ118:OKJ122"/>
    <mergeCell ref="OKK118:OKK122"/>
    <mergeCell ref="OKT118:OKT122"/>
    <mergeCell ref="OKU118:OKU122"/>
    <mergeCell ref="OKV118:OKV122"/>
    <mergeCell ref="OKW118:OKW122"/>
    <mergeCell ref="OKX118:OKX122"/>
    <mergeCell ref="OKY118:OKY122"/>
    <mergeCell ref="OKZ118:OKZ122"/>
    <mergeCell ref="OLA118:OLA122"/>
    <mergeCell ref="OLJ118:OLJ122"/>
    <mergeCell ref="OIO118:OIO122"/>
    <mergeCell ref="OIX118:OIX122"/>
    <mergeCell ref="OIY118:OIY122"/>
    <mergeCell ref="OIZ118:OIZ122"/>
    <mergeCell ref="OJA118:OJA122"/>
    <mergeCell ref="OJB118:OJB122"/>
    <mergeCell ref="OJC118:OJC122"/>
    <mergeCell ref="OJD118:OJD122"/>
    <mergeCell ref="OJE118:OJE122"/>
    <mergeCell ref="OJN118:OJN122"/>
    <mergeCell ref="OJO118:OJO122"/>
    <mergeCell ref="OJP118:OJP122"/>
    <mergeCell ref="OJQ118:OJQ122"/>
    <mergeCell ref="OJR118:OJR122"/>
    <mergeCell ref="OJS118:OJS122"/>
    <mergeCell ref="OJT118:OJT122"/>
    <mergeCell ref="OJU118:OJU122"/>
    <mergeCell ref="OHH118:OHH122"/>
    <mergeCell ref="OHI118:OHI122"/>
    <mergeCell ref="OHR118:OHR122"/>
    <mergeCell ref="OHS118:OHS122"/>
    <mergeCell ref="OHT118:OHT122"/>
    <mergeCell ref="OHU118:OHU122"/>
    <mergeCell ref="OHV118:OHV122"/>
    <mergeCell ref="OHW118:OHW122"/>
    <mergeCell ref="OHX118:OHX122"/>
    <mergeCell ref="OHY118:OHY122"/>
    <mergeCell ref="OIH118:OIH122"/>
    <mergeCell ref="OII118:OII122"/>
    <mergeCell ref="OIJ118:OIJ122"/>
    <mergeCell ref="OIK118:OIK122"/>
    <mergeCell ref="OIL118:OIL122"/>
    <mergeCell ref="OIM118:OIM122"/>
    <mergeCell ref="OIN118:OIN122"/>
    <mergeCell ref="OGA118:OGA122"/>
    <mergeCell ref="OGB118:OGB122"/>
    <mergeCell ref="OGC118:OGC122"/>
    <mergeCell ref="OGL118:OGL122"/>
    <mergeCell ref="OGM118:OGM122"/>
    <mergeCell ref="OGN118:OGN122"/>
    <mergeCell ref="OGO118:OGO122"/>
    <mergeCell ref="OGP118:OGP122"/>
    <mergeCell ref="OGQ118:OGQ122"/>
    <mergeCell ref="OGR118:OGR122"/>
    <mergeCell ref="OGS118:OGS122"/>
    <mergeCell ref="OHB118:OHB122"/>
    <mergeCell ref="OHC118:OHC122"/>
    <mergeCell ref="OHD118:OHD122"/>
    <mergeCell ref="OHE118:OHE122"/>
    <mergeCell ref="OHF118:OHF122"/>
    <mergeCell ref="OHG118:OHG122"/>
    <mergeCell ref="OET118:OET122"/>
    <mergeCell ref="OEU118:OEU122"/>
    <mergeCell ref="OEV118:OEV122"/>
    <mergeCell ref="OEW118:OEW122"/>
    <mergeCell ref="OFF118:OFF122"/>
    <mergeCell ref="OFG118:OFG122"/>
    <mergeCell ref="OFH118:OFH122"/>
    <mergeCell ref="OFI118:OFI122"/>
    <mergeCell ref="OFJ118:OFJ122"/>
    <mergeCell ref="OFK118:OFK122"/>
    <mergeCell ref="OFL118:OFL122"/>
    <mergeCell ref="OFM118:OFM122"/>
    <mergeCell ref="OFV118:OFV122"/>
    <mergeCell ref="OFW118:OFW122"/>
    <mergeCell ref="OFX118:OFX122"/>
    <mergeCell ref="OFY118:OFY122"/>
    <mergeCell ref="OFZ118:OFZ122"/>
    <mergeCell ref="ODM118:ODM122"/>
    <mergeCell ref="ODN118:ODN122"/>
    <mergeCell ref="ODO118:ODO122"/>
    <mergeCell ref="ODP118:ODP122"/>
    <mergeCell ref="ODQ118:ODQ122"/>
    <mergeCell ref="ODZ118:ODZ122"/>
    <mergeCell ref="OEA118:OEA122"/>
    <mergeCell ref="OEB118:OEB122"/>
    <mergeCell ref="OEC118:OEC122"/>
    <mergeCell ref="OED118:OED122"/>
    <mergeCell ref="OEE118:OEE122"/>
    <mergeCell ref="OEF118:OEF122"/>
    <mergeCell ref="OEG118:OEG122"/>
    <mergeCell ref="OEP118:OEP122"/>
    <mergeCell ref="OEQ118:OEQ122"/>
    <mergeCell ref="OER118:OER122"/>
    <mergeCell ref="OES118:OES122"/>
    <mergeCell ref="OCF118:OCF122"/>
    <mergeCell ref="OCG118:OCG122"/>
    <mergeCell ref="OCH118:OCH122"/>
    <mergeCell ref="OCI118:OCI122"/>
    <mergeCell ref="OCJ118:OCJ122"/>
    <mergeCell ref="OCK118:OCK122"/>
    <mergeCell ref="OCT118:OCT122"/>
    <mergeCell ref="OCU118:OCU122"/>
    <mergeCell ref="OCV118:OCV122"/>
    <mergeCell ref="OCW118:OCW122"/>
    <mergeCell ref="OCX118:OCX122"/>
    <mergeCell ref="OCY118:OCY122"/>
    <mergeCell ref="OCZ118:OCZ122"/>
    <mergeCell ref="ODA118:ODA122"/>
    <mergeCell ref="ODJ118:ODJ122"/>
    <mergeCell ref="ODK118:ODK122"/>
    <mergeCell ref="ODL118:ODL122"/>
    <mergeCell ref="OAY118:OAY122"/>
    <mergeCell ref="OAZ118:OAZ122"/>
    <mergeCell ref="OBA118:OBA122"/>
    <mergeCell ref="OBB118:OBB122"/>
    <mergeCell ref="OBC118:OBC122"/>
    <mergeCell ref="OBD118:OBD122"/>
    <mergeCell ref="OBE118:OBE122"/>
    <mergeCell ref="OBN118:OBN122"/>
    <mergeCell ref="OBO118:OBO122"/>
    <mergeCell ref="OBP118:OBP122"/>
    <mergeCell ref="OBQ118:OBQ122"/>
    <mergeCell ref="OBR118:OBR122"/>
    <mergeCell ref="OBS118:OBS122"/>
    <mergeCell ref="OBT118:OBT122"/>
    <mergeCell ref="OBU118:OBU122"/>
    <mergeCell ref="OCD118:OCD122"/>
    <mergeCell ref="OCE118:OCE122"/>
    <mergeCell ref="NZR118:NZR122"/>
    <mergeCell ref="NZS118:NZS122"/>
    <mergeCell ref="NZT118:NZT122"/>
    <mergeCell ref="NZU118:NZU122"/>
    <mergeCell ref="NZV118:NZV122"/>
    <mergeCell ref="NZW118:NZW122"/>
    <mergeCell ref="NZX118:NZX122"/>
    <mergeCell ref="NZY118:NZY122"/>
    <mergeCell ref="OAH118:OAH122"/>
    <mergeCell ref="OAI118:OAI122"/>
    <mergeCell ref="OAJ118:OAJ122"/>
    <mergeCell ref="OAK118:OAK122"/>
    <mergeCell ref="OAL118:OAL122"/>
    <mergeCell ref="OAM118:OAM122"/>
    <mergeCell ref="OAN118:OAN122"/>
    <mergeCell ref="OAO118:OAO122"/>
    <mergeCell ref="OAX118:OAX122"/>
    <mergeCell ref="NYC118:NYC122"/>
    <mergeCell ref="NYL118:NYL122"/>
    <mergeCell ref="NYM118:NYM122"/>
    <mergeCell ref="NYN118:NYN122"/>
    <mergeCell ref="NYO118:NYO122"/>
    <mergeCell ref="NYP118:NYP122"/>
    <mergeCell ref="NYQ118:NYQ122"/>
    <mergeCell ref="NYR118:NYR122"/>
    <mergeCell ref="NYS118:NYS122"/>
    <mergeCell ref="NZB118:NZB122"/>
    <mergeCell ref="NZC118:NZC122"/>
    <mergeCell ref="NZD118:NZD122"/>
    <mergeCell ref="NZE118:NZE122"/>
    <mergeCell ref="NZF118:NZF122"/>
    <mergeCell ref="NZG118:NZG122"/>
    <mergeCell ref="NZH118:NZH122"/>
    <mergeCell ref="NZI118:NZI122"/>
    <mergeCell ref="NWV118:NWV122"/>
    <mergeCell ref="NWW118:NWW122"/>
    <mergeCell ref="NXF118:NXF122"/>
    <mergeCell ref="NXG118:NXG122"/>
    <mergeCell ref="NXH118:NXH122"/>
    <mergeCell ref="NXI118:NXI122"/>
    <mergeCell ref="NXJ118:NXJ122"/>
    <mergeCell ref="NXK118:NXK122"/>
    <mergeCell ref="NXL118:NXL122"/>
    <mergeCell ref="NXM118:NXM122"/>
    <mergeCell ref="NXV118:NXV122"/>
    <mergeCell ref="NXW118:NXW122"/>
    <mergeCell ref="NXX118:NXX122"/>
    <mergeCell ref="NXY118:NXY122"/>
    <mergeCell ref="NXZ118:NXZ122"/>
    <mergeCell ref="NYA118:NYA122"/>
    <mergeCell ref="NYB118:NYB122"/>
    <mergeCell ref="NVO118:NVO122"/>
    <mergeCell ref="NVP118:NVP122"/>
    <mergeCell ref="NVQ118:NVQ122"/>
    <mergeCell ref="NVZ118:NVZ122"/>
    <mergeCell ref="NWA118:NWA122"/>
    <mergeCell ref="NWB118:NWB122"/>
    <mergeCell ref="NWC118:NWC122"/>
    <mergeCell ref="NWD118:NWD122"/>
    <mergeCell ref="NWE118:NWE122"/>
    <mergeCell ref="NWF118:NWF122"/>
    <mergeCell ref="NWG118:NWG122"/>
    <mergeCell ref="NWP118:NWP122"/>
    <mergeCell ref="NWQ118:NWQ122"/>
    <mergeCell ref="NWR118:NWR122"/>
    <mergeCell ref="NWS118:NWS122"/>
    <mergeCell ref="NWT118:NWT122"/>
    <mergeCell ref="NWU118:NWU122"/>
    <mergeCell ref="NUH118:NUH122"/>
    <mergeCell ref="NUI118:NUI122"/>
    <mergeCell ref="NUJ118:NUJ122"/>
    <mergeCell ref="NUK118:NUK122"/>
    <mergeCell ref="NUT118:NUT122"/>
    <mergeCell ref="NUU118:NUU122"/>
    <mergeCell ref="NUV118:NUV122"/>
    <mergeCell ref="NUW118:NUW122"/>
    <mergeCell ref="NUX118:NUX122"/>
    <mergeCell ref="NUY118:NUY122"/>
    <mergeCell ref="NUZ118:NUZ122"/>
    <mergeCell ref="NVA118:NVA122"/>
    <mergeCell ref="NVJ118:NVJ122"/>
    <mergeCell ref="NVK118:NVK122"/>
    <mergeCell ref="NVL118:NVL122"/>
    <mergeCell ref="NVM118:NVM122"/>
    <mergeCell ref="NVN118:NVN122"/>
    <mergeCell ref="NTA118:NTA122"/>
    <mergeCell ref="NTB118:NTB122"/>
    <mergeCell ref="NTC118:NTC122"/>
    <mergeCell ref="NTD118:NTD122"/>
    <mergeCell ref="NTE118:NTE122"/>
    <mergeCell ref="NTN118:NTN122"/>
    <mergeCell ref="NTO118:NTO122"/>
    <mergeCell ref="NTP118:NTP122"/>
    <mergeCell ref="NTQ118:NTQ122"/>
    <mergeCell ref="NTR118:NTR122"/>
    <mergeCell ref="NTS118:NTS122"/>
    <mergeCell ref="NTT118:NTT122"/>
    <mergeCell ref="NTU118:NTU122"/>
    <mergeCell ref="NUD118:NUD122"/>
    <mergeCell ref="NUE118:NUE122"/>
    <mergeCell ref="NUF118:NUF122"/>
    <mergeCell ref="NUG118:NUG122"/>
    <mergeCell ref="NRT118:NRT122"/>
    <mergeCell ref="NRU118:NRU122"/>
    <mergeCell ref="NRV118:NRV122"/>
    <mergeCell ref="NRW118:NRW122"/>
    <mergeCell ref="NRX118:NRX122"/>
    <mergeCell ref="NRY118:NRY122"/>
    <mergeCell ref="NSH118:NSH122"/>
    <mergeCell ref="NSI118:NSI122"/>
    <mergeCell ref="NSJ118:NSJ122"/>
    <mergeCell ref="NSK118:NSK122"/>
    <mergeCell ref="NSL118:NSL122"/>
    <mergeCell ref="NSM118:NSM122"/>
    <mergeCell ref="NSN118:NSN122"/>
    <mergeCell ref="NSO118:NSO122"/>
    <mergeCell ref="NSX118:NSX122"/>
    <mergeCell ref="NSY118:NSY122"/>
    <mergeCell ref="NSZ118:NSZ122"/>
    <mergeCell ref="NQM118:NQM122"/>
    <mergeCell ref="NQN118:NQN122"/>
    <mergeCell ref="NQO118:NQO122"/>
    <mergeCell ref="NQP118:NQP122"/>
    <mergeCell ref="NQQ118:NQQ122"/>
    <mergeCell ref="NQR118:NQR122"/>
    <mergeCell ref="NQS118:NQS122"/>
    <mergeCell ref="NRB118:NRB122"/>
    <mergeCell ref="NRC118:NRC122"/>
    <mergeCell ref="NRD118:NRD122"/>
    <mergeCell ref="NRE118:NRE122"/>
    <mergeCell ref="NRF118:NRF122"/>
    <mergeCell ref="NRG118:NRG122"/>
    <mergeCell ref="NRH118:NRH122"/>
    <mergeCell ref="NRI118:NRI122"/>
    <mergeCell ref="NRR118:NRR122"/>
    <mergeCell ref="NRS118:NRS122"/>
    <mergeCell ref="NPF118:NPF122"/>
    <mergeCell ref="NPG118:NPG122"/>
    <mergeCell ref="NPH118:NPH122"/>
    <mergeCell ref="NPI118:NPI122"/>
    <mergeCell ref="NPJ118:NPJ122"/>
    <mergeCell ref="NPK118:NPK122"/>
    <mergeCell ref="NPL118:NPL122"/>
    <mergeCell ref="NPM118:NPM122"/>
    <mergeCell ref="NPV118:NPV122"/>
    <mergeCell ref="NPW118:NPW122"/>
    <mergeCell ref="NPX118:NPX122"/>
    <mergeCell ref="NPY118:NPY122"/>
    <mergeCell ref="NPZ118:NPZ122"/>
    <mergeCell ref="NQA118:NQA122"/>
    <mergeCell ref="NQB118:NQB122"/>
    <mergeCell ref="NQC118:NQC122"/>
    <mergeCell ref="NQL118:NQL122"/>
    <mergeCell ref="NNQ118:NNQ122"/>
    <mergeCell ref="NNZ118:NNZ122"/>
    <mergeCell ref="NOA118:NOA122"/>
    <mergeCell ref="NOB118:NOB122"/>
    <mergeCell ref="NOC118:NOC122"/>
    <mergeCell ref="NOD118:NOD122"/>
    <mergeCell ref="NOE118:NOE122"/>
    <mergeCell ref="NOF118:NOF122"/>
    <mergeCell ref="NOG118:NOG122"/>
    <mergeCell ref="NOP118:NOP122"/>
    <mergeCell ref="NOQ118:NOQ122"/>
    <mergeCell ref="NOR118:NOR122"/>
    <mergeCell ref="NOS118:NOS122"/>
    <mergeCell ref="NOT118:NOT122"/>
    <mergeCell ref="NOU118:NOU122"/>
    <mergeCell ref="NOV118:NOV122"/>
    <mergeCell ref="NOW118:NOW122"/>
    <mergeCell ref="NMJ118:NMJ122"/>
    <mergeCell ref="NMK118:NMK122"/>
    <mergeCell ref="NMT118:NMT122"/>
    <mergeCell ref="NMU118:NMU122"/>
    <mergeCell ref="NMV118:NMV122"/>
    <mergeCell ref="NMW118:NMW122"/>
    <mergeCell ref="NMX118:NMX122"/>
    <mergeCell ref="NMY118:NMY122"/>
    <mergeCell ref="NMZ118:NMZ122"/>
    <mergeCell ref="NNA118:NNA122"/>
    <mergeCell ref="NNJ118:NNJ122"/>
    <mergeCell ref="NNK118:NNK122"/>
    <mergeCell ref="NNL118:NNL122"/>
    <mergeCell ref="NNM118:NNM122"/>
    <mergeCell ref="NNN118:NNN122"/>
    <mergeCell ref="NNO118:NNO122"/>
    <mergeCell ref="NNP118:NNP122"/>
    <mergeCell ref="NLC118:NLC122"/>
    <mergeCell ref="NLD118:NLD122"/>
    <mergeCell ref="NLE118:NLE122"/>
    <mergeCell ref="NLN118:NLN122"/>
    <mergeCell ref="NLO118:NLO122"/>
    <mergeCell ref="NLP118:NLP122"/>
    <mergeCell ref="NLQ118:NLQ122"/>
    <mergeCell ref="NLR118:NLR122"/>
    <mergeCell ref="NLS118:NLS122"/>
    <mergeCell ref="NLT118:NLT122"/>
    <mergeCell ref="NLU118:NLU122"/>
    <mergeCell ref="NMD118:NMD122"/>
    <mergeCell ref="NME118:NME122"/>
    <mergeCell ref="NMF118:NMF122"/>
    <mergeCell ref="NMG118:NMG122"/>
    <mergeCell ref="NMH118:NMH122"/>
    <mergeCell ref="NMI118:NMI122"/>
    <mergeCell ref="NJV118:NJV122"/>
    <mergeCell ref="NJW118:NJW122"/>
    <mergeCell ref="NJX118:NJX122"/>
    <mergeCell ref="NJY118:NJY122"/>
    <mergeCell ref="NKH118:NKH122"/>
    <mergeCell ref="NKI118:NKI122"/>
    <mergeCell ref="NKJ118:NKJ122"/>
    <mergeCell ref="NKK118:NKK122"/>
    <mergeCell ref="NKL118:NKL122"/>
    <mergeCell ref="NKM118:NKM122"/>
    <mergeCell ref="NKN118:NKN122"/>
    <mergeCell ref="NKO118:NKO122"/>
    <mergeCell ref="NKX118:NKX122"/>
    <mergeCell ref="NKY118:NKY122"/>
    <mergeCell ref="NKZ118:NKZ122"/>
    <mergeCell ref="NLA118:NLA122"/>
    <mergeCell ref="NLB118:NLB122"/>
    <mergeCell ref="NIO118:NIO122"/>
    <mergeCell ref="NIP118:NIP122"/>
    <mergeCell ref="NIQ118:NIQ122"/>
    <mergeCell ref="NIR118:NIR122"/>
    <mergeCell ref="NIS118:NIS122"/>
    <mergeCell ref="NJB118:NJB122"/>
    <mergeCell ref="NJC118:NJC122"/>
    <mergeCell ref="NJD118:NJD122"/>
    <mergeCell ref="NJE118:NJE122"/>
    <mergeCell ref="NJF118:NJF122"/>
    <mergeCell ref="NJG118:NJG122"/>
    <mergeCell ref="NJH118:NJH122"/>
    <mergeCell ref="NJI118:NJI122"/>
    <mergeCell ref="NJR118:NJR122"/>
    <mergeCell ref="NJS118:NJS122"/>
    <mergeCell ref="NJT118:NJT122"/>
    <mergeCell ref="NJU118:NJU122"/>
    <mergeCell ref="NHH118:NHH122"/>
    <mergeCell ref="NHI118:NHI122"/>
    <mergeCell ref="NHJ118:NHJ122"/>
    <mergeCell ref="NHK118:NHK122"/>
    <mergeCell ref="NHL118:NHL122"/>
    <mergeCell ref="NHM118:NHM122"/>
    <mergeCell ref="NHV118:NHV122"/>
    <mergeCell ref="NHW118:NHW122"/>
    <mergeCell ref="NHX118:NHX122"/>
    <mergeCell ref="NHY118:NHY122"/>
    <mergeCell ref="NHZ118:NHZ122"/>
    <mergeCell ref="NIA118:NIA122"/>
    <mergeCell ref="NIB118:NIB122"/>
    <mergeCell ref="NIC118:NIC122"/>
    <mergeCell ref="NIL118:NIL122"/>
    <mergeCell ref="NIM118:NIM122"/>
    <mergeCell ref="NIN118:NIN122"/>
    <mergeCell ref="NGA118:NGA122"/>
    <mergeCell ref="NGB118:NGB122"/>
    <mergeCell ref="NGC118:NGC122"/>
    <mergeCell ref="NGD118:NGD122"/>
    <mergeCell ref="NGE118:NGE122"/>
    <mergeCell ref="NGF118:NGF122"/>
    <mergeCell ref="NGG118:NGG122"/>
    <mergeCell ref="NGP118:NGP122"/>
    <mergeCell ref="NGQ118:NGQ122"/>
    <mergeCell ref="NGR118:NGR122"/>
    <mergeCell ref="NGS118:NGS122"/>
    <mergeCell ref="NGT118:NGT122"/>
    <mergeCell ref="NGU118:NGU122"/>
    <mergeCell ref="NGV118:NGV122"/>
    <mergeCell ref="NGW118:NGW122"/>
    <mergeCell ref="NHF118:NHF122"/>
    <mergeCell ref="NHG118:NHG122"/>
    <mergeCell ref="NET118:NET122"/>
    <mergeCell ref="NEU118:NEU122"/>
    <mergeCell ref="NEV118:NEV122"/>
    <mergeCell ref="NEW118:NEW122"/>
    <mergeCell ref="NEX118:NEX122"/>
    <mergeCell ref="NEY118:NEY122"/>
    <mergeCell ref="NEZ118:NEZ122"/>
    <mergeCell ref="NFA118:NFA122"/>
    <mergeCell ref="NFJ118:NFJ122"/>
    <mergeCell ref="NFK118:NFK122"/>
    <mergeCell ref="NFL118:NFL122"/>
    <mergeCell ref="NFM118:NFM122"/>
    <mergeCell ref="NFN118:NFN122"/>
    <mergeCell ref="NFO118:NFO122"/>
    <mergeCell ref="NFP118:NFP122"/>
    <mergeCell ref="NFQ118:NFQ122"/>
    <mergeCell ref="NFZ118:NFZ122"/>
    <mergeCell ref="NDE118:NDE122"/>
    <mergeCell ref="NDN118:NDN122"/>
    <mergeCell ref="NDO118:NDO122"/>
    <mergeCell ref="NDP118:NDP122"/>
    <mergeCell ref="NDQ118:NDQ122"/>
    <mergeCell ref="NDR118:NDR122"/>
    <mergeCell ref="NDS118:NDS122"/>
    <mergeCell ref="NDT118:NDT122"/>
    <mergeCell ref="NDU118:NDU122"/>
    <mergeCell ref="NED118:NED122"/>
    <mergeCell ref="NEE118:NEE122"/>
    <mergeCell ref="NEF118:NEF122"/>
    <mergeCell ref="NEG118:NEG122"/>
    <mergeCell ref="NEH118:NEH122"/>
    <mergeCell ref="NEI118:NEI122"/>
    <mergeCell ref="NEJ118:NEJ122"/>
    <mergeCell ref="NEK118:NEK122"/>
    <mergeCell ref="NBX118:NBX122"/>
    <mergeCell ref="NBY118:NBY122"/>
    <mergeCell ref="NCH118:NCH122"/>
    <mergeCell ref="NCI118:NCI122"/>
    <mergeCell ref="NCJ118:NCJ122"/>
    <mergeCell ref="NCK118:NCK122"/>
    <mergeCell ref="NCL118:NCL122"/>
    <mergeCell ref="NCM118:NCM122"/>
    <mergeCell ref="NCN118:NCN122"/>
    <mergeCell ref="NCO118:NCO122"/>
    <mergeCell ref="NCX118:NCX122"/>
    <mergeCell ref="NCY118:NCY122"/>
    <mergeCell ref="NCZ118:NCZ122"/>
    <mergeCell ref="NDA118:NDA122"/>
    <mergeCell ref="NDB118:NDB122"/>
    <mergeCell ref="NDC118:NDC122"/>
    <mergeCell ref="NDD118:NDD122"/>
    <mergeCell ref="NAQ118:NAQ122"/>
    <mergeCell ref="NAR118:NAR122"/>
    <mergeCell ref="NAS118:NAS122"/>
    <mergeCell ref="NBB118:NBB122"/>
    <mergeCell ref="NBC118:NBC122"/>
    <mergeCell ref="NBD118:NBD122"/>
    <mergeCell ref="NBE118:NBE122"/>
    <mergeCell ref="NBF118:NBF122"/>
    <mergeCell ref="NBG118:NBG122"/>
    <mergeCell ref="NBH118:NBH122"/>
    <mergeCell ref="NBI118:NBI122"/>
    <mergeCell ref="NBR118:NBR122"/>
    <mergeCell ref="NBS118:NBS122"/>
    <mergeCell ref="NBT118:NBT122"/>
    <mergeCell ref="NBU118:NBU122"/>
    <mergeCell ref="NBV118:NBV122"/>
    <mergeCell ref="NBW118:NBW122"/>
    <mergeCell ref="MZJ118:MZJ122"/>
    <mergeCell ref="MZK118:MZK122"/>
    <mergeCell ref="MZL118:MZL122"/>
    <mergeCell ref="MZM118:MZM122"/>
    <mergeCell ref="MZV118:MZV122"/>
    <mergeCell ref="MZW118:MZW122"/>
    <mergeCell ref="MZX118:MZX122"/>
    <mergeCell ref="MZY118:MZY122"/>
    <mergeCell ref="MZZ118:MZZ122"/>
    <mergeCell ref="NAA118:NAA122"/>
    <mergeCell ref="NAB118:NAB122"/>
    <mergeCell ref="NAC118:NAC122"/>
    <mergeCell ref="NAL118:NAL122"/>
    <mergeCell ref="NAM118:NAM122"/>
    <mergeCell ref="NAN118:NAN122"/>
    <mergeCell ref="NAO118:NAO122"/>
    <mergeCell ref="NAP118:NAP122"/>
    <mergeCell ref="MYC118:MYC122"/>
    <mergeCell ref="MYD118:MYD122"/>
    <mergeCell ref="MYE118:MYE122"/>
    <mergeCell ref="MYF118:MYF122"/>
    <mergeCell ref="MYG118:MYG122"/>
    <mergeCell ref="MYP118:MYP122"/>
    <mergeCell ref="MYQ118:MYQ122"/>
    <mergeCell ref="MYR118:MYR122"/>
    <mergeCell ref="MYS118:MYS122"/>
    <mergeCell ref="MYT118:MYT122"/>
    <mergeCell ref="MYU118:MYU122"/>
    <mergeCell ref="MYV118:MYV122"/>
    <mergeCell ref="MYW118:MYW122"/>
    <mergeCell ref="MZF118:MZF122"/>
    <mergeCell ref="MZG118:MZG122"/>
    <mergeCell ref="MZH118:MZH122"/>
    <mergeCell ref="MZI118:MZI122"/>
    <mergeCell ref="MWV118:MWV122"/>
    <mergeCell ref="MWW118:MWW122"/>
    <mergeCell ref="MWX118:MWX122"/>
    <mergeCell ref="MWY118:MWY122"/>
    <mergeCell ref="MWZ118:MWZ122"/>
    <mergeCell ref="MXA118:MXA122"/>
    <mergeCell ref="MXJ118:MXJ122"/>
    <mergeCell ref="MXK118:MXK122"/>
    <mergeCell ref="MXL118:MXL122"/>
    <mergeCell ref="MXM118:MXM122"/>
    <mergeCell ref="MXN118:MXN122"/>
    <mergeCell ref="MXO118:MXO122"/>
    <mergeCell ref="MXP118:MXP122"/>
    <mergeCell ref="MXQ118:MXQ122"/>
    <mergeCell ref="MXZ118:MXZ122"/>
    <mergeCell ref="MYA118:MYA122"/>
    <mergeCell ref="MYB118:MYB122"/>
    <mergeCell ref="MVO118:MVO122"/>
    <mergeCell ref="MVP118:MVP122"/>
    <mergeCell ref="MVQ118:MVQ122"/>
    <mergeCell ref="MVR118:MVR122"/>
    <mergeCell ref="MVS118:MVS122"/>
    <mergeCell ref="MVT118:MVT122"/>
    <mergeCell ref="MVU118:MVU122"/>
    <mergeCell ref="MWD118:MWD122"/>
    <mergeCell ref="MWE118:MWE122"/>
    <mergeCell ref="MWF118:MWF122"/>
    <mergeCell ref="MWG118:MWG122"/>
    <mergeCell ref="MWH118:MWH122"/>
    <mergeCell ref="MWI118:MWI122"/>
    <mergeCell ref="MWJ118:MWJ122"/>
    <mergeCell ref="MWK118:MWK122"/>
    <mergeCell ref="MWT118:MWT122"/>
    <mergeCell ref="MWU118:MWU122"/>
    <mergeCell ref="MUH118:MUH122"/>
    <mergeCell ref="MUI118:MUI122"/>
    <mergeCell ref="MUJ118:MUJ122"/>
    <mergeCell ref="MUK118:MUK122"/>
    <mergeCell ref="MUL118:MUL122"/>
    <mergeCell ref="MUM118:MUM122"/>
    <mergeCell ref="MUN118:MUN122"/>
    <mergeCell ref="MUO118:MUO122"/>
    <mergeCell ref="MUX118:MUX122"/>
    <mergeCell ref="MUY118:MUY122"/>
    <mergeCell ref="MUZ118:MUZ122"/>
    <mergeCell ref="MVA118:MVA122"/>
    <mergeCell ref="MVB118:MVB122"/>
    <mergeCell ref="MVC118:MVC122"/>
    <mergeCell ref="MVD118:MVD122"/>
    <mergeCell ref="MVE118:MVE122"/>
    <mergeCell ref="MVN118:MVN122"/>
    <mergeCell ref="MSS118:MSS122"/>
    <mergeCell ref="MTB118:MTB122"/>
    <mergeCell ref="MTC118:MTC122"/>
    <mergeCell ref="MTD118:MTD122"/>
    <mergeCell ref="MTE118:MTE122"/>
    <mergeCell ref="MTF118:MTF122"/>
    <mergeCell ref="MTG118:MTG122"/>
    <mergeCell ref="MTH118:MTH122"/>
    <mergeCell ref="MTI118:MTI122"/>
    <mergeCell ref="MTR118:MTR122"/>
    <mergeCell ref="MTS118:MTS122"/>
    <mergeCell ref="MTT118:MTT122"/>
    <mergeCell ref="MTU118:MTU122"/>
    <mergeCell ref="MTV118:MTV122"/>
    <mergeCell ref="MTW118:MTW122"/>
    <mergeCell ref="MTX118:MTX122"/>
    <mergeCell ref="MTY118:MTY122"/>
    <mergeCell ref="MRL118:MRL122"/>
    <mergeCell ref="MRM118:MRM122"/>
    <mergeCell ref="MRV118:MRV122"/>
    <mergeCell ref="MRW118:MRW122"/>
    <mergeCell ref="MRX118:MRX122"/>
    <mergeCell ref="MRY118:MRY122"/>
    <mergeCell ref="MRZ118:MRZ122"/>
    <mergeCell ref="MSA118:MSA122"/>
    <mergeCell ref="MSB118:MSB122"/>
    <mergeCell ref="MSC118:MSC122"/>
    <mergeCell ref="MSL118:MSL122"/>
    <mergeCell ref="MSM118:MSM122"/>
    <mergeCell ref="MSN118:MSN122"/>
    <mergeCell ref="MSO118:MSO122"/>
    <mergeCell ref="MSP118:MSP122"/>
    <mergeCell ref="MSQ118:MSQ122"/>
    <mergeCell ref="MSR118:MSR122"/>
    <mergeCell ref="MQE118:MQE122"/>
    <mergeCell ref="MQF118:MQF122"/>
    <mergeCell ref="MQG118:MQG122"/>
    <mergeCell ref="MQP118:MQP122"/>
    <mergeCell ref="MQQ118:MQQ122"/>
    <mergeCell ref="MQR118:MQR122"/>
    <mergeCell ref="MQS118:MQS122"/>
    <mergeCell ref="MQT118:MQT122"/>
    <mergeCell ref="MQU118:MQU122"/>
    <mergeCell ref="MQV118:MQV122"/>
    <mergeCell ref="MQW118:MQW122"/>
    <mergeCell ref="MRF118:MRF122"/>
    <mergeCell ref="MRG118:MRG122"/>
    <mergeCell ref="MRH118:MRH122"/>
    <mergeCell ref="MRI118:MRI122"/>
    <mergeCell ref="MRJ118:MRJ122"/>
    <mergeCell ref="MRK118:MRK122"/>
    <mergeCell ref="MOX118:MOX122"/>
    <mergeCell ref="MOY118:MOY122"/>
    <mergeCell ref="MOZ118:MOZ122"/>
    <mergeCell ref="MPA118:MPA122"/>
    <mergeCell ref="MPJ118:MPJ122"/>
    <mergeCell ref="MPK118:MPK122"/>
    <mergeCell ref="MPL118:MPL122"/>
    <mergeCell ref="MPM118:MPM122"/>
    <mergeCell ref="MPN118:MPN122"/>
    <mergeCell ref="MPO118:MPO122"/>
    <mergeCell ref="MPP118:MPP122"/>
    <mergeCell ref="MPQ118:MPQ122"/>
    <mergeCell ref="MPZ118:MPZ122"/>
    <mergeCell ref="MQA118:MQA122"/>
    <mergeCell ref="MQB118:MQB122"/>
    <mergeCell ref="MQC118:MQC122"/>
    <mergeCell ref="MQD118:MQD122"/>
    <mergeCell ref="MNQ118:MNQ122"/>
    <mergeCell ref="MNR118:MNR122"/>
    <mergeCell ref="MNS118:MNS122"/>
    <mergeCell ref="MNT118:MNT122"/>
    <mergeCell ref="MNU118:MNU122"/>
    <mergeCell ref="MOD118:MOD122"/>
    <mergeCell ref="MOE118:MOE122"/>
    <mergeCell ref="MOF118:MOF122"/>
    <mergeCell ref="MOG118:MOG122"/>
    <mergeCell ref="MOH118:MOH122"/>
    <mergeCell ref="MOI118:MOI122"/>
    <mergeCell ref="MOJ118:MOJ122"/>
    <mergeCell ref="MOK118:MOK122"/>
    <mergeCell ref="MOT118:MOT122"/>
    <mergeCell ref="MOU118:MOU122"/>
    <mergeCell ref="MOV118:MOV122"/>
    <mergeCell ref="MOW118:MOW122"/>
    <mergeCell ref="MMJ118:MMJ122"/>
    <mergeCell ref="MMK118:MMK122"/>
    <mergeCell ref="MML118:MML122"/>
    <mergeCell ref="MMM118:MMM122"/>
    <mergeCell ref="MMN118:MMN122"/>
    <mergeCell ref="MMO118:MMO122"/>
    <mergeCell ref="MMX118:MMX122"/>
    <mergeCell ref="MMY118:MMY122"/>
    <mergeCell ref="MMZ118:MMZ122"/>
    <mergeCell ref="MNA118:MNA122"/>
    <mergeCell ref="MNB118:MNB122"/>
    <mergeCell ref="MNC118:MNC122"/>
    <mergeCell ref="MND118:MND122"/>
    <mergeCell ref="MNE118:MNE122"/>
    <mergeCell ref="MNN118:MNN122"/>
    <mergeCell ref="MNO118:MNO122"/>
    <mergeCell ref="MNP118:MNP122"/>
    <mergeCell ref="MLC118:MLC122"/>
    <mergeCell ref="MLD118:MLD122"/>
    <mergeCell ref="MLE118:MLE122"/>
    <mergeCell ref="MLF118:MLF122"/>
    <mergeCell ref="MLG118:MLG122"/>
    <mergeCell ref="MLH118:MLH122"/>
    <mergeCell ref="MLI118:MLI122"/>
    <mergeCell ref="MLR118:MLR122"/>
    <mergeCell ref="MLS118:MLS122"/>
    <mergeCell ref="MLT118:MLT122"/>
    <mergeCell ref="MLU118:MLU122"/>
    <mergeCell ref="MLV118:MLV122"/>
    <mergeCell ref="MLW118:MLW122"/>
    <mergeCell ref="MLX118:MLX122"/>
    <mergeCell ref="MLY118:MLY122"/>
    <mergeCell ref="MMH118:MMH122"/>
    <mergeCell ref="MMI118:MMI122"/>
    <mergeCell ref="MJV118:MJV122"/>
    <mergeCell ref="MJW118:MJW122"/>
    <mergeCell ref="MJX118:MJX122"/>
    <mergeCell ref="MJY118:MJY122"/>
    <mergeCell ref="MJZ118:MJZ122"/>
    <mergeCell ref="MKA118:MKA122"/>
    <mergeCell ref="MKB118:MKB122"/>
    <mergeCell ref="MKC118:MKC122"/>
    <mergeCell ref="MKL118:MKL122"/>
    <mergeCell ref="MKM118:MKM122"/>
    <mergeCell ref="MKN118:MKN122"/>
    <mergeCell ref="MKO118:MKO122"/>
    <mergeCell ref="MKP118:MKP122"/>
    <mergeCell ref="MKQ118:MKQ122"/>
    <mergeCell ref="MKR118:MKR122"/>
    <mergeCell ref="MKS118:MKS122"/>
    <mergeCell ref="MLB118:MLB122"/>
    <mergeCell ref="MIG118:MIG122"/>
    <mergeCell ref="MIP118:MIP122"/>
    <mergeCell ref="MIQ118:MIQ122"/>
    <mergeCell ref="MIR118:MIR122"/>
    <mergeCell ref="MIS118:MIS122"/>
    <mergeCell ref="MIT118:MIT122"/>
    <mergeCell ref="MIU118:MIU122"/>
    <mergeCell ref="MIV118:MIV122"/>
    <mergeCell ref="MIW118:MIW122"/>
    <mergeCell ref="MJF118:MJF122"/>
    <mergeCell ref="MJG118:MJG122"/>
    <mergeCell ref="MJH118:MJH122"/>
    <mergeCell ref="MJI118:MJI122"/>
    <mergeCell ref="MJJ118:MJJ122"/>
    <mergeCell ref="MJK118:MJK122"/>
    <mergeCell ref="MJL118:MJL122"/>
    <mergeCell ref="MJM118:MJM122"/>
    <mergeCell ref="MGZ118:MGZ122"/>
    <mergeCell ref="MHA118:MHA122"/>
    <mergeCell ref="MHJ118:MHJ122"/>
    <mergeCell ref="MHK118:MHK122"/>
    <mergeCell ref="MHL118:MHL122"/>
    <mergeCell ref="MHM118:MHM122"/>
    <mergeCell ref="MHN118:MHN122"/>
    <mergeCell ref="MHO118:MHO122"/>
    <mergeCell ref="MHP118:MHP122"/>
    <mergeCell ref="MHQ118:MHQ122"/>
    <mergeCell ref="MHZ118:MHZ122"/>
    <mergeCell ref="MIA118:MIA122"/>
    <mergeCell ref="MIB118:MIB122"/>
    <mergeCell ref="MIC118:MIC122"/>
    <mergeCell ref="MID118:MID122"/>
    <mergeCell ref="MIE118:MIE122"/>
    <mergeCell ref="MIF118:MIF122"/>
    <mergeCell ref="MFS118:MFS122"/>
    <mergeCell ref="MFT118:MFT122"/>
    <mergeCell ref="MFU118:MFU122"/>
    <mergeCell ref="MGD118:MGD122"/>
    <mergeCell ref="MGE118:MGE122"/>
    <mergeCell ref="MGF118:MGF122"/>
    <mergeCell ref="MGG118:MGG122"/>
    <mergeCell ref="MGH118:MGH122"/>
    <mergeCell ref="MGI118:MGI122"/>
    <mergeCell ref="MGJ118:MGJ122"/>
    <mergeCell ref="MGK118:MGK122"/>
    <mergeCell ref="MGT118:MGT122"/>
    <mergeCell ref="MGU118:MGU122"/>
    <mergeCell ref="MGV118:MGV122"/>
    <mergeCell ref="MGW118:MGW122"/>
    <mergeCell ref="MGX118:MGX122"/>
    <mergeCell ref="MGY118:MGY122"/>
    <mergeCell ref="MEL118:MEL122"/>
    <mergeCell ref="MEM118:MEM122"/>
    <mergeCell ref="MEN118:MEN122"/>
    <mergeCell ref="MEO118:MEO122"/>
    <mergeCell ref="MEX118:MEX122"/>
    <mergeCell ref="MEY118:MEY122"/>
    <mergeCell ref="MEZ118:MEZ122"/>
    <mergeCell ref="MFA118:MFA122"/>
    <mergeCell ref="MFB118:MFB122"/>
    <mergeCell ref="MFC118:MFC122"/>
    <mergeCell ref="MFD118:MFD122"/>
    <mergeCell ref="MFE118:MFE122"/>
    <mergeCell ref="MFN118:MFN122"/>
    <mergeCell ref="MFO118:MFO122"/>
    <mergeCell ref="MFP118:MFP122"/>
    <mergeCell ref="MFQ118:MFQ122"/>
    <mergeCell ref="MFR118:MFR122"/>
    <mergeCell ref="MDE118:MDE122"/>
    <mergeCell ref="MDF118:MDF122"/>
    <mergeCell ref="MDG118:MDG122"/>
    <mergeCell ref="MDH118:MDH122"/>
    <mergeCell ref="MDI118:MDI122"/>
    <mergeCell ref="MDR118:MDR122"/>
    <mergeCell ref="MDS118:MDS122"/>
    <mergeCell ref="MDT118:MDT122"/>
    <mergeCell ref="MDU118:MDU122"/>
    <mergeCell ref="MDV118:MDV122"/>
    <mergeCell ref="MDW118:MDW122"/>
    <mergeCell ref="MDX118:MDX122"/>
    <mergeCell ref="MDY118:MDY122"/>
    <mergeCell ref="MEH118:MEH122"/>
    <mergeCell ref="MEI118:MEI122"/>
    <mergeCell ref="MEJ118:MEJ122"/>
    <mergeCell ref="MEK118:MEK122"/>
    <mergeCell ref="MBX118:MBX122"/>
    <mergeCell ref="MBY118:MBY122"/>
    <mergeCell ref="MBZ118:MBZ122"/>
    <mergeCell ref="MCA118:MCA122"/>
    <mergeCell ref="MCB118:MCB122"/>
    <mergeCell ref="MCC118:MCC122"/>
    <mergeCell ref="MCL118:MCL122"/>
    <mergeCell ref="MCM118:MCM122"/>
    <mergeCell ref="MCN118:MCN122"/>
    <mergeCell ref="MCO118:MCO122"/>
    <mergeCell ref="MCP118:MCP122"/>
    <mergeCell ref="MCQ118:MCQ122"/>
    <mergeCell ref="MCR118:MCR122"/>
    <mergeCell ref="MCS118:MCS122"/>
    <mergeCell ref="MDB118:MDB122"/>
    <mergeCell ref="MDC118:MDC122"/>
    <mergeCell ref="MDD118:MDD122"/>
    <mergeCell ref="MAQ118:MAQ122"/>
    <mergeCell ref="MAR118:MAR122"/>
    <mergeCell ref="MAS118:MAS122"/>
    <mergeCell ref="MAT118:MAT122"/>
    <mergeCell ref="MAU118:MAU122"/>
    <mergeCell ref="MAV118:MAV122"/>
    <mergeCell ref="MAW118:MAW122"/>
    <mergeCell ref="MBF118:MBF122"/>
    <mergeCell ref="MBG118:MBG122"/>
    <mergeCell ref="MBH118:MBH122"/>
    <mergeCell ref="MBI118:MBI122"/>
    <mergeCell ref="MBJ118:MBJ122"/>
    <mergeCell ref="MBK118:MBK122"/>
    <mergeCell ref="MBL118:MBL122"/>
    <mergeCell ref="MBM118:MBM122"/>
    <mergeCell ref="MBV118:MBV122"/>
    <mergeCell ref="MBW118:MBW122"/>
    <mergeCell ref="LZJ118:LZJ122"/>
    <mergeCell ref="LZK118:LZK122"/>
    <mergeCell ref="LZL118:LZL122"/>
    <mergeCell ref="LZM118:LZM122"/>
    <mergeCell ref="LZN118:LZN122"/>
    <mergeCell ref="LZO118:LZO122"/>
    <mergeCell ref="LZP118:LZP122"/>
    <mergeCell ref="LZQ118:LZQ122"/>
    <mergeCell ref="LZZ118:LZZ122"/>
    <mergeCell ref="MAA118:MAA122"/>
    <mergeCell ref="MAB118:MAB122"/>
    <mergeCell ref="MAC118:MAC122"/>
    <mergeCell ref="MAD118:MAD122"/>
    <mergeCell ref="MAE118:MAE122"/>
    <mergeCell ref="MAF118:MAF122"/>
    <mergeCell ref="MAG118:MAG122"/>
    <mergeCell ref="MAP118:MAP122"/>
    <mergeCell ref="LXU118:LXU122"/>
    <mergeCell ref="LYD118:LYD122"/>
    <mergeCell ref="LYE118:LYE122"/>
    <mergeCell ref="LYF118:LYF122"/>
    <mergeCell ref="LYG118:LYG122"/>
    <mergeCell ref="LYH118:LYH122"/>
    <mergeCell ref="LYI118:LYI122"/>
    <mergeCell ref="LYJ118:LYJ122"/>
    <mergeCell ref="LYK118:LYK122"/>
    <mergeCell ref="LYT118:LYT122"/>
    <mergeCell ref="LYU118:LYU122"/>
    <mergeCell ref="LYV118:LYV122"/>
    <mergeCell ref="LYW118:LYW122"/>
    <mergeCell ref="LYX118:LYX122"/>
    <mergeCell ref="LYY118:LYY122"/>
    <mergeCell ref="LYZ118:LYZ122"/>
    <mergeCell ref="LZA118:LZA122"/>
    <mergeCell ref="LWN118:LWN122"/>
    <mergeCell ref="LWO118:LWO122"/>
    <mergeCell ref="LWX118:LWX122"/>
    <mergeCell ref="LWY118:LWY122"/>
    <mergeCell ref="LWZ118:LWZ122"/>
    <mergeCell ref="LXA118:LXA122"/>
    <mergeCell ref="LXB118:LXB122"/>
    <mergeCell ref="LXC118:LXC122"/>
    <mergeCell ref="LXD118:LXD122"/>
    <mergeCell ref="LXE118:LXE122"/>
    <mergeCell ref="LXN118:LXN122"/>
    <mergeCell ref="LXO118:LXO122"/>
    <mergeCell ref="LXP118:LXP122"/>
    <mergeCell ref="LXQ118:LXQ122"/>
    <mergeCell ref="LXR118:LXR122"/>
    <mergeCell ref="LXS118:LXS122"/>
    <mergeCell ref="LXT118:LXT122"/>
    <mergeCell ref="LVG118:LVG122"/>
    <mergeCell ref="LVH118:LVH122"/>
    <mergeCell ref="LVI118:LVI122"/>
    <mergeCell ref="LVR118:LVR122"/>
    <mergeCell ref="LVS118:LVS122"/>
    <mergeCell ref="LVT118:LVT122"/>
    <mergeCell ref="LVU118:LVU122"/>
    <mergeCell ref="LVV118:LVV122"/>
    <mergeCell ref="LVW118:LVW122"/>
    <mergeCell ref="LVX118:LVX122"/>
    <mergeCell ref="LVY118:LVY122"/>
    <mergeCell ref="LWH118:LWH122"/>
    <mergeCell ref="LWI118:LWI122"/>
    <mergeCell ref="LWJ118:LWJ122"/>
    <mergeCell ref="LWK118:LWK122"/>
    <mergeCell ref="LWL118:LWL122"/>
    <mergeCell ref="LWM118:LWM122"/>
    <mergeCell ref="LTZ118:LTZ122"/>
    <mergeCell ref="LUA118:LUA122"/>
    <mergeCell ref="LUB118:LUB122"/>
    <mergeCell ref="LUC118:LUC122"/>
    <mergeCell ref="LUL118:LUL122"/>
    <mergeCell ref="LUM118:LUM122"/>
    <mergeCell ref="LUN118:LUN122"/>
    <mergeCell ref="LUO118:LUO122"/>
    <mergeCell ref="LUP118:LUP122"/>
    <mergeCell ref="LUQ118:LUQ122"/>
    <mergeCell ref="LUR118:LUR122"/>
    <mergeCell ref="LUS118:LUS122"/>
    <mergeCell ref="LVB118:LVB122"/>
    <mergeCell ref="LVC118:LVC122"/>
    <mergeCell ref="LVD118:LVD122"/>
    <mergeCell ref="LVE118:LVE122"/>
    <mergeCell ref="LVF118:LVF122"/>
    <mergeCell ref="LSS118:LSS122"/>
    <mergeCell ref="LST118:LST122"/>
    <mergeCell ref="LSU118:LSU122"/>
    <mergeCell ref="LSV118:LSV122"/>
    <mergeCell ref="LSW118:LSW122"/>
    <mergeCell ref="LTF118:LTF122"/>
    <mergeCell ref="LTG118:LTG122"/>
    <mergeCell ref="LTH118:LTH122"/>
    <mergeCell ref="LTI118:LTI122"/>
    <mergeCell ref="LTJ118:LTJ122"/>
    <mergeCell ref="LTK118:LTK122"/>
    <mergeCell ref="LTL118:LTL122"/>
    <mergeCell ref="LTM118:LTM122"/>
    <mergeCell ref="LTV118:LTV122"/>
    <mergeCell ref="LTW118:LTW122"/>
    <mergeCell ref="LTX118:LTX122"/>
    <mergeCell ref="LTY118:LTY122"/>
    <mergeCell ref="LRL118:LRL122"/>
    <mergeCell ref="LRM118:LRM122"/>
    <mergeCell ref="LRN118:LRN122"/>
    <mergeCell ref="LRO118:LRO122"/>
    <mergeCell ref="LRP118:LRP122"/>
    <mergeCell ref="LRQ118:LRQ122"/>
    <mergeCell ref="LRZ118:LRZ122"/>
    <mergeCell ref="LSA118:LSA122"/>
    <mergeCell ref="LSB118:LSB122"/>
    <mergeCell ref="LSC118:LSC122"/>
    <mergeCell ref="LSD118:LSD122"/>
    <mergeCell ref="LSE118:LSE122"/>
    <mergeCell ref="LSF118:LSF122"/>
    <mergeCell ref="LSG118:LSG122"/>
    <mergeCell ref="LSP118:LSP122"/>
    <mergeCell ref="LSQ118:LSQ122"/>
    <mergeCell ref="LSR118:LSR122"/>
    <mergeCell ref="LQE118:LQE122"/>
    <mergeCell ref="LQF118:LQF122"/>
    <mergeCell ref="LQG118:LQG122"/>
    <mergeCell ref="LQH118:LQH122"/>
    <mergeCell ref="LQI118:LQI122"/>
    <mergeCell ref="LQJ118:LQJ122"/>
    <mergeCell ref="LQK118:LQK122"/>
    <mergeCell ref="LQT118:LQT122"/>
    <mergeCell ref="LQU118:LQU122"/>
    <mergeCell ref="LQV118:LQV122"/>
    <mergeCell ref="LQW118:LQW122"/>
    <mergeCell ref="LQX118:LQX122"/>
    <mergeCell ref="LQY118:LQY122"/>
    <mergeCell ref="LQZ118:LQZ122"/>
    <mergeCell ref="LRA118:LRA122"/>
    <mergeCell ref="LRJ118:LRJ122"/>
    <mergeCell ref="LRK118:LRK122"/>
    <mergeCell ref="LOX118:LOX122"/>
    <mergeCell ref="LOY118:LOY122"/>
    <mergeCell ref="LOZ118:LOZ122"/>
    <mergeCell ref="LPA118:LPA122"/>
    <mergeCell ref="LPB118:LPB122"/>
    <mergeCell ref="LPC118:LPC122"/>
    <mergeCell ref="LPD118:LPD122"/>
    <mergeCell ref="LPE118:LPE122"/>
    <mergeCell ref="LPN118:LPN122"/>
    <mergeCell ref="LPO118:LPO122"/>
    <mergeCell ref="LPP118:LPP122"/>
    <mergeCell ref="LPQ118:LPQ122"/>
    <mergeCell ref="LPR118:LPR122"/>
    <mergeCell ref="LPS118:LPS122"/>
    <mergeCell ref="LPT118:LPT122"/>
    <mergeCell ref="LPU118:LPU122"/>
    <mergeCell ref="LQD118:LQD122"/>
    <mergeCell ref="LNI118:LNI122"/>
    <mergeCell ref="LNR118:LNR122"/>
    <mergeCell ref="LNS118:LNS122"/>
    <mergeCell ref="LNT118:LNT122"/>
    <mergeCell ref="LNU118:LNU122"/>
    <mergeCell ref="LNV118:LNV122"/>
    <mergeCell ref="LNW118:LNW122"/>
    <mergeCell ref="LNX118:LNX122"/>
    <mergeCell ref="LNY118:LNY122"/>
    <mergeCell ref="LOH118:LOH122"/>
    <mergeCell ref="LOI118:LOI122"/>
    <mergeCell ref="LOJ118:LOJ122"/>
    <mergeCell ref="LOK118:LOK122"/>
    <mergeCell ref="LOL118:LOL122"/>
    <mergeCell ref="LOM118:LOM122"/>
    <mergeCell ref="LON118:LON122"/>
    <mergeCell ref="LOO118:LOO122"/>
    <mergeCell ref="LMB118:LMB122"/>
    <mergeCell ref="LMC118:LMC122"/>
    <mergeCell ref="LML118:LML122"/>
    <mergeCell ref="LMM118:LMM122"/>
    <mergeCell ref="LMN118:LMN122"/>
    <mergeCell ref="LMO118:LMO122"/>
    <mergeCell ref="LMP118:LMP122"/>
    <mergeCell ref="LMQ118:LMQ122"/>
    <mergeCell ref="LMR118:LMR122"/>
    <mergeCell ref="LMS118:LMS122"/>
    <mergeCell ref="LNB118:LNB122"/>
    <mergeCell ref="LNC118:LNC122"/>
    <mergeCell ref="LND118:LND122"/>
    <mergeCell ref="LNE118:LNE122"/>
    <mergeCell ref="LNF118:LNF122"/>
    <mergeCell ref="LNG118:LNG122"/>
    <mergeCell ref="LNH118:LNH122"/>
    <mergeCell ref="LKU118:LKU122"/>
    <mergeCell ref="LKV118:LKV122"/>
    <mergeCell ref="LKW118:LKW122"/>
    <mergeCell ref="LLF118:LLF122"/>
    <mergeCell ref="LLG118:LLG122"/>
    <mergeCell ref="LLH118:LLH122"/>
    <mergeCell ref="LLI118:LLI122"/>
    <mergeCell ref="LLJ118:LLJ122"/>
    <mergeCell ref="LLK118:LLK122"/>
    <mergeCell ref="LLL118:LLL122"/>
    <mergeCell ref="LLM118:LLM122"/>
    <mergeCell ref="LLV118:LLV122"/>
    <mergeCell ref="LLW118:LLW122"/>
    <mergeCell ref="LLX118:LLX122"/>
    <mergeCell ref="LLY118:LLY122"/>
    <mergeCell ref="LLZ118:LLZ122"/>
    <mergeCell ref="LMA118:LMA122"/>
    <mergeCell ref="LJN118:LJN122"/>
    <mergeCell ref="LJO118:LJO122"/>
    <mergeCell ref="LJP118:LJP122"/>
    <mergeCell ref="LJQ118:LJQ122"/>
    <mergeCell ref="LJZ118:LJZ122"/>
    <mergeCell ref="LKA118:LKA122"/>
    <mergeCell ref="LKB118:LKB122"/>
    <mergeCell ref="LKC118:LKC122"/>
    <mergeCell ref="LKD118:LKD122"/>
    <mergeCell ref="LKE118:LKE122"/>
    <mergeCell ref="LKF118:LKF122"/>
    <mergeCell ref="LKG118:LKG122"/>
    <mergeCell ref="LKP118:LKP122"/>
    <mergeCell ref="LKQ118:LKQ122"/>
    <mergeCell ref="LKR118:LKR122"/>
    <mergeCell ref="LKS118:LKS122"/>
    <mergeCell ref="LKT118:LKT122"/>
    <mergeCell ref="LIG118:LIG122"/>
    <mergeCell ref="LIH118:LIH122"/>
    <mergeCell ref="LII118:LII122"/>
    <mergeCell ref="LIJ118:LIJ122"/>
    <mergeCell ref="LIK118:LIK122"/>
    <mergeCell ref="LIT118:LIT122"/>
    <mergeCell ref="LIU118:LIU122"/>
    <mergeCell ref="LIV118:LIV122"/>
    <mergeCell ref="LIW118:LIW122"/>
    <mergeCell ref="LIX118:LIX122"/>
    <mergeCell ref="LIY118:LIY122"/>
    <mergeCell ref="LIZ118:LIZ122"/>
    <mergeCell ref="LJA118:LJA122"/>
    <mergeCell ref="LJJ118:LJJ122"/>
    <mergeCell ref="LJK118:LJK122"/>
    <mergeCell ref="LJL118:LJL122"/>
    <mergeCell ref="LJM118:LJM122"/>
    <mergeCell ref="LGZ118:LGZ122"/>
    <mergeCell ref="LHA118:LHA122"/>
    <mergeCell ref="LHB118:LHB122"/>
    <mergeCell ref="LHC118:LHC122"/>
    <mergeCell ref="LHD118:LHD122"/>
    <mergeCell ref="LHE118:LHE122"/>
    <mergeCell ref="LHN118:LHN122"/>
    <mergeCell ref="LHO118:LHO122"/>
    <mergeCell ref="LHP118:LHP122"/>
    <mergeCell ref="LHQ118:LHQ122"/>
    <mergeCell ref="LHR118:LHR122"/>
    <mergeCell ref="LHS118:LHS122"/>
    <mergeCell ref="LHT118:LHT122"/>
    <mergeCell ref="LHU118:LHU122"/>
    <mergeCell ref="LID118:LID122"/>
    <mergeCell ref="LIE118:LIE122"/>
    <mergeCell ref="LIF118:LIF122"/>
    <mergeCell ref="LFS118:LFS122"/>
    <mergeCell ref="LFT118:LFT122"/>
    <mergeCell ref="LFU118:LFU122"/>
    <mergeCell ref="LFV118:LFV122"/>
    <mergeCell ref="LFW118:LFW122"/>
    <mergeCell ref="LFX118:LFX122"/>
    <mergeCell ref="LFY118:LFY122"/>
    <mergeCell ref="LGH118:LGH122"/>
    <mergeCell ref="LGI118:LGI122"/>
    <mergeCell ref="LGJ118:LGJ122"/>
    <mergeCell ref="LGK118:LGK122"/>
    <mergeCell ref="LGL118:LGL122"/>
    <mergeCell ref="LGM118:LGM122"/>
    <mergeCell ref="LGN118:LGN122"/>
    <mergeCell ref="LGO118:LGO122"/>
    <mergeCell ref="LGX118:LGX122"/>
    <mergeCell ref="LGY118:LGY122"/>
    <mergeCell ref="LEL118:LEL122"/>
    <mergeCell ref="LEM118:LEM122"/>
    <mergeCell ref="LEN118:LEN122"/>
    <mergeCell ref="LEO118:LEO122"/>
    <mergeCell ref="LEP118:LEP122"/>
    <mergeCell ref="LEQ118:LEQ122"/>
    <mergeCell ref="LER118:LER122"/>
    <mergeCell ref="LES118:LES122"/>
    <mergeCell ref="LFB118:LFB122"/>
    <mergeCell ref="LFC118:LFC122"/>
    <mergeCell ref="LFD118:LFD122"/>
    <mergeCell ref="LFE118:LFE122"/>
    <mergeCell ref="LFF118:LFF122"/>
    <mergeCell ref="LFG118:LFG122"/>
    <mergeCell ref="LFH118:LFH122"/>
    <mergeCell ref="LFI118:LFI122"/>
    <mergeCell ref="LFR118:LFR122"/>
    <mergeCell ref="LCW118:LCW122"/>
    <mergeCell ref="LDF118:LDF122"/>
    <mergeCell ref="LDG118:LDG122"/>
    <mergeCell ref="LDH118:LDH122"/>
    <mergeCell ref="LDI118:LDI122"/>
    <mergeCell ref="LDJ118:LDJ122"/>
    <mergeCell ref="LDK118:LDK122"/>
    <mergeCell ref="LDL118:LDL122"/>
    <mergeCell ref="LDM118:LDM122"/>
    <mergeCell ref="LDV118:LDV122"/>
    <mergeCell ref="LDW118:LDW122"/>
    <mergeCell ref="LDX118:LDX122"/>
    <mergeCell ref="LDY118:LDY122"/>
    <mergeCell ref="LDZ118:LDZ122"/>
    <mergeCell ref="LEA118:LEA122"/>
    <mergeCell ref="LEB118:LEB122"/>
    <mergeCell ref="LEC118:LEC122"/>
    <mergeCell ref="LBP118:LBP122"/>
    <mergeCell ref="LBQ118:LBQ122"/>
    <mergeCell ref="LBZ118:LBZ122"/>
    <mergeCell ref="LCA118:LCA122"/>
    <mergeCell ref="LCB118:LCB122"/>
    <mergeCell ref="LCC118:LCC122"/>
    <mergeCell ref="LCD118:LCD122"/>
    <mergeCell ref="LCE118:LCE122"/>
    <mergeCell ref="LCF118:LCF122"/>
    <mergeCell ref="LCG118:LCG122"/>
    <mergeCell ref="LCP118:LCP122"/>
    <mergeCell ref="LCQ118:LCQ122"/>
    <mergeCell ref="LCR118:LCR122"/>
    <mergeCell ref="LCS118:LCS122"/>
    <mergeCell ref="LCT118:LCT122"/>
    <mergeCell ref="LCU118:LCU122"/>
    <mergeCell ref="LCV118:LCV122"/>
    <mergeCell ref="LAI118:LAI122"/>
    <mergeCell ref="LAJ118:LAJ122"/>
    <mergeCell ref="LAK118:LAK122"/>
    <mergeCell ref="LAT118:LAT122"/>
    <mergeCell ref="LAU118:LAU122"/>
    <mergeCell ref="LAV118:LAV122"/>
    <mergeCell ref="LAW118:LAW122"/>
    <mergeCell ref="LAX118:LAX122"/>
    <mergeCell ref="LAY118:LAY122"/>
    <mergeCell ref="LAZ118:LAZ122"/>
    <mergeCell ref="LBA118:LBA122"/>
    <mergeCell ref="LBJ118:LBJ122"/>
    <mergeCell ref="LBK118:LBK122"/>
    <mergeCell ref="LBL118:LBL122"/>
    <mergeCell ref="LBM118:LBM122"/>
    <mergeCell ref="LBN118:LBN122"/>
    <mergeCell ref="LBO118:LBO122"/>
    <mergeCell ref="KZB118:KZB122"/>
    <mergeCell ref="KZC118:KZC122"/>
    <mergeCell ref="KZD118:KZD122"/>
    <mergeCell ref="KZE118:KZE122"/>
    <mergeCell ref="KZN118:KZN122"/>
    <mergeCell ref="KZO118:KZO122"/>
    <mergeCell ref="KZP118:KZP122"/>
    <mergeCell ref="KZQ118:KZQ122"/>
    <mergeCell ref="KZR118:KZR122"/>
    <mergeCell ref="KZS118:KZS122"/>
    <mergeCell ref="KZT118:KZT122"/>
    <mergeCell ref="KZU118:KZU122"/>
    <mergeCell ref="LAD118:LAD122"/>
    <mergeCell ref="LAE118:LAE122"/>
    <mergeCell ref="LAF118:LAF122"/>
    <mergeCell ref="LAG118:LAG122"/>
    <mergeCell ref="LAH118:LAH122"/>
    <mergeCell ref="KXU118:KXU122"/>
    <mergeCell ref="KXV118:KXV122"/>
    <mergeCell ref="KXW118:KXW122"/>
    <mergeCell ref="KXX118:KXX122"/>
    <mergeCell ref="KXY118:KXY122"/>
    <mergeCell ref="KYH118:KYH122"/>
    <mergeCell ref="KYI118:KYI122"/>
    <mergeCell ref="KYJ118:KYJ122"/>
    <mergeCell ref="KYK118:KYK122"/>
    <mergeCell ref="KYL118:KYL122"/>
    <mergeCell ref="KYM118:KYM122"/>
    <mergeCell ref="KYN118:KYN122"/>
    <mergeCell ref="KYO118:KYO122"/>
    <mergeCell ref="KYX118:KYX122"/>
    <mergeCell ref="KYY118:KYY122"/>
    <mergeCell ref="KYZ118:KYZ122"/>
    <mergeCell ref="KZA118:KZA122"/>
    <mergeCell ref="KWN118:KWN122"/>
    <mergeCell ref="KWO118:KWO122"/>
    <mergeCell ref="KWP118:KWP122"/>
    <mergeCell ref="KWQ118:KWQ122"/>
    <mergeCell ref="KWR118:KWR122"/>
    <mergeCell ref="KWS118:KWS122"/>
    <mergeCell ref="KXB118:KXB122"/>
    <mergeCell ref="KXC118:KXC122"/>
    <mergeCell ref="KXD118:KXD122"/>
    <mergeCell ref="KXE118:KXE122"/>
    <mergeCell ref="KXF118:KXF122"/>
    <mergeCell ref="KXG118:KXG122"/>
    <mergeCell ref="KXH118:KXH122"/>
    <mergeCell ref="KXI118:KXI122"/>
    <mergeCell ref="KXR118:KXR122"/>
    <mergeCell ref="KXS118:KXS122"/>
    <mergeCell ref="KXT118:KXT122"/>
    <mergeCell ref="KVG118:KVG122"/>
    <mergeCell ref="KVH118:KVH122"/>
    <mergeCell ref="KVI118:KVI122"/>
    <mergeCell ref="KVJ118:KVJ122"/>
    <mergeCell ref="KVK118:KVK122"/>
    <mergeCell ref="KVL118:KVL122"/>
    <mergeCell ref="KVM118:KVM122"/>
    <mergeCell ref="KVV118:KVV122"/>
    <mergeCell ref="KVW118:KVW122"/>
    <mergeCell ref="KVX118:KVX122"/>
    <mergeCell ref="KVY118:KVY122"/>
    <mergeCell ref="KVZ118:KVZ122"/>
    <mergeCell ref="KWA118:KWA122"/>
    <mergeCell ref="KWB118:KWB122"/>
    <mergeCell ref="KWC118:KWC122"/>
    <mergeCell ref="KWL118:KWL122"/>
    <mergeCell ref="KWM118:KWM122"/>
    <mergeCell ref="KTZ118:KTZ122"/>
    <mergeCell ref="KUA118:KUA122"/>
    <mergeCell ref="KUB118:KUB122"/>
    <mergeCell ref="KUC118:KUC122"/>
    <mergeCell ref="KUD118:KUD122"/>
    <mergeCell ref="KUE118:KUE122"/>
    <mergeCell ref="KUF118:KUF122"/>
    <mergeCell ref="KUG118:KUG122"/>
    <mergeCell ref="KUP118:KUP122"/>
    <mergeCell ref="KUQ118:KUQ122"/>
    <mergeCell ref="KUR118:KUR122"/>
    <mergeCell ref="KUS118:KUS122"/>
    <mergeCell ref="KUT118:KUT122"/>
    <mergeCell ref="KUU118:KUU122"/>
    <mergeCell ref="KUV118:KUV122"/>
    <mergeCell ref="KUW118:KUW122"/>
    <mergeCell ref="KVF118:KVF122"/>
    <mergeCell ref="KSK118:KSK122"/>
    <mergeCell ref="KST118:KST122"/>
    <mergeCell ref="KSU118:KSU122"/>
    <mergeCell ref="KSV118:KSV122"/>
    <mergeCell ref="KSW118:KSW122"/>
    <mergeCell ref="KSX118:KSX122"/>
    <mergeCell ref="KSY118:KSY122"/>
    <mergeCell ref="KSZ118:KSZ122"/>
    <mergeCell ref="KTA118:KTA122"/>
    <mergeCell ref="KTJ118:KTJ122"/>
    <mergeCell ref="KTK118:KTK122"/>
    <mergeCell ref="KTL118:KTL122"/>
    <mergeCell ref="KTM118:KTM122"/>
    <mergeCell ref="KTN118:KTN122"/>
    <mergeCell ref="KTO118:KTO122"/>
    <mergeCell ref="KTP118:KTP122"/>
    <mergeCell ref="KTQ118:KTQ122"/>
    <mergeCell ref="KRD118:KRD122"/>
    <mergeCell ref="KRE118:KRE122"/>
    <mergeCell ref="KRN118:KRN122"/>
    <mergeCell ref="KRO118:KRO122"/>
    <mergeCell ref="KRP118:KRP122"/>
    <mergeCell ref="KRQ118:KRQ122"/>
    <mergeCell ref="KRR118:KRR122"/>
    <mergeCell ref="KRS118:KRS122"/>
    <mergeCell ref="KRT118:KRT122"/>
    <mergeCell ref="KRU118:KRU122"/>
    <mergeCell ref="KSD118:KSD122"/>
    <mergeCell ref="KSE118:KSE122"/>
    <mergeCell ref="KSF118:KSF122"/>
    <mergeCell ref="KSG118:KSG122"/>
    <mergeCell ref="KSH118:KSH122"/>
    <mergeCell ref="KSI118:KSI122"/>
    <mergeCell ref="KSJ118:KSJ122"/>
    <mergeCell ref="KPW118:KPW122"/>
    <mergeCell ref="KPX118:KPX122"/>
    <mergeCell ref="KPY118:KPY122"/>
    <mergeCell ref="KQH118:KQH122"/>
    <mergeCell ref="KQI118:KQI122"/>
    <mergeCell ref="KQJ118:KQJ122"/>
    <mergeCell ref="KQK118:KQK122"/>
    <mergeCell ref="KQL118:KQL122"/>
    <mergeCell ref="KQM118:KQM122"/>
    <mergeCell ref="KQN118:KQN122"/>
    <mergeCell ref="KQO118:KQO122"/>
    <mergeCell ref="KQX118:KQX122"/>
    <mergeCell ref="KQY118:KQY122"/>
    <mergeCell ref="KQZ118:KQZ122"/>
    <mergeCell ref="KRA118:KRA122"/>
    <mergeCell ref="KRB118:KRB122"/>
    <mergeCell ref="KRC118:KRC122"/>
    <mergeCell ref="KOP118:KOP122"/>
    <mergeCell ref="KOQ118:KOQ122"/>
    <mergeCell ref="KOR118:KOR122"/>
    <mergeCell ref="KOS118:KOS122"/>
    <mergeCell ref="KPB118:KPB122"/>
    <mergeCell ref="KPC118:KPC122"/>
    <mergeCell ref="KPD118:KPD122"/>
    <mergeCell ref="KPE118:KPE122"/>
    <mergeCell ref="KPF118:KPF122"/>
    <mergeCell ref="KPG118:KPG122"/>
    <mergeCell ref="KPH118:KPH122"/>
    <mergeCell ref="KPI118:KPI122"/>
    <mergeCell ref="KPR118:KPR122"/>
    <mergeCell ref="KPS118:KPS122"/>
    <mergeCell ref="KPT118:KPT122"/>
    <mergeCell ref="KPU118:KPU122"/>
    <mergeCell ref="KPV118:KPV122"/>
    <mergeCell ref="KNI118:KNI122"/>
    <mergeCell ref="KNJ118:KNJ122"/>
    <mergeCell ref="KNK118:KNK122"/>
    <mergeCell ref="KNL118:KNL122"/>
    <mergeCell ref="KNM118:KNM122"/>
    <mergeCell ref="KNV118:KNV122"/>
    <mergeCell ref="KNW118:KNW122"/>
    <mergeCell ref="KNX118:KNX122"/>
    <mergeCell ref="KNY118:KNY122"/>
    <mergeCell ref="KNZ118:KNZ122"/>
    <mergeCell ref="KOA118:KOA122"/>
    <mergeCell ref="KOB118:KOB122"/>
    <mergeCell ref="KOC118:KOC122"/>
    <mergeCell ref="KOL118:KOL122"/>
    <mergeCell ref="KOM118:KOM122"/>
    <mergeCell ref="KON118:KON122"/>
    <mergeCell ref="KOO118:KOO122"/>
    <mergeCell ref="KMB118:KMB122"/>
    <mergeCell ref="KMC118:KMC122"/>
    <mergeCell ref="KMD118:KMD122"/>
    <mergeCell ref="KME118:KME122"/>
    <mergeCell ref="KMF118:KMF122"/>
    <mergeCell ref="KMG118:KMG122"/>
    <mergeCell ref="KMP118:KMP122"/>
    <mergeCell ref="KMQ118:KMQ122"/>
    <mergeCell ref="KMR118:KMR122"/>
    <mergeCell ref="KMS118:KMS122"/>
    <mergeCell ref="KMT118:KMT122"/>
    <mergeCell ref="KMU118:KMU122"/>
    <mergeCell ref="KMV118:KMV122"/>
    <mergeCell ref="KMW118:KMW122"/>
    <mergeCell ref="KNF118:KNF122"/>
    <mergeCell ref="KNG118:KNG122"/>
    <mergeCell ref="KNH118:KNH122"/>
    <mergeCell ref="KKU118:KKU122"/>
    <mergeCell ref="KKV118:KKV122"/>
    <mergeCell ref="KKW118:KKW122"/>
    <mergeCell ref="KKX118:KKX122"/>
    <mergeCell ref="KKY118:KKY122"/>
    <mergeCell ref="KKZ118:KKZ122"/>
    <mergeCell ref="KLA118:KLA122"/>
    <mergeCell ref="KLJ118:KLJ122"/>
    <mergeCell ref="KLK118:KLK122"/>
    <mergeCell ref="KLL118:KLL122"/>
    <mergeCell ref="KLM118:KLM122"/>
    <mergeCell ref="KLN118:KLN122"/>
    <mergeCell ref="KLO118:KLO122"/>
    <mergeCell ref="KLP118:KLP122"/>
    <mergeCell ref="KLQ118:KLQ122"/>
    <mergeCell ref="KLZ118:KLZ122"/>
    <mergeCell ref="KMA118:KMA122"/>
    <mergeCell ref="KJN118:KJN122"/>
    <mergeCell ref="KJO118:KJO122"/>
    <mergeCell ref="KJP118:KJP122"/>
    <mergeCell ref="KJQ118:KJQ122"/>
    <mergeCell ref="KJR118:KJR122"/>
    <mergeCell ref="KJS118:KJS122"/>
    <mergeCell ref="KJT118:KJT122"/>
    <mergeCell ref="KJU118:KJU122"/>
    <mergeCell ref="KKD118:KKD122"/>
    <mergeCell ref="KKE118:KKE122"/>
    <mergeCell ref="KKF118:KKF122"/>
    <mergeCell ref="KKG118:KKG122"/>
    <mergeCell ref="KKH118:KKH122"/>
    <mergeCell ref="KKI118:KKI122"/>
    <mergeCell ref="KKJ118:KKJ122"/>
    <mergeCell ref="KKK118:KKK122"/>
    <mergeCell ref="KKT118:KKT122"/>
    <mergeCell ref="KHY118:KHY122"/>
    <mergeCell ref="KIH118:KIH122"/>
    <mergeCell ref="KII118:KII122"/>
    <mergeCell ref="KIJ118:KIJ122"/>
    <mergeCell ref="KIK118:KIK122"/>
    <mergeCell ref="KIL118:KIL122"/>
    <mergeCell ref="KIM118:KIM122"/>
    <mergeCell ref="KIN118:KIN122"/>
    <mergeCell ref="KIO118:KIO122"/>
    <mergeCell ref="KIX118:KIX122"/>
    <mergeCell ref="KIY118:KIY122"/>
    <mergeCell ref="KIZ118:KIZ122"/>
    <mergeCell ref="KJA118:KJA122"/>
    <mergeCell ref="KJB118:KJB122"/>
    <mergeCell ref="KJC118:KJC122"/>
    <mergeCell ref="KJD118:KJD122"/>
    <mergeCell ref="KJE118:KJE122"/>
    <mergeCell ref="KGR118:KGR122"/>
    <mergeCell ref="KGS118:KGS122"/>
    <mergeCell ref="KHB118:KHB122"/>
    <mergeCell ref="KHC118:KHC122"/>
    <mergeCell ref="KHD118:KHD122"/>
    <mergeCell ref="KHE118:KHE122"/>
    <mergeCell ref="KHF118:KHF122"/>
    <mergeCell ref="KHG118:KHG122"/>
    <mergeCell ref="KHH118:KHH122"/>
    <mergeCell ref="KHI118:KHI122"/>
    <mergeCell ref="KHR118:KHR122"/>
    <mergeCell ref="KHS118:KHS122"/>
    <mergeCell ref="KHT118:KHT122"/>
    <mergeCell ref="KHU118:KHU122"/>
    <mergeCell ref="KHV118:KHV122"/>
    <mergeCell ref="KHW118:KHW122"/>
    <mergeCell ref="KHX118:KHX122"/>
    <mergeCell ref="KFK118:KFK122"/>
    <mergeCell ref="KFL118:KFL122"/>
    <mergeCell ref="KFM118:KFM122"/>
    <mergeCell ref="KFV118:KFV122"/>
    <mergeCell ref="KFW118:KFW122"/>
    <mergeCell ref="KFX118:KFX122"/>
    <mergeCell ref="KFY118:KFY122"/>
    <mergeCell ref="KFZ118:KFZ122"/>
    <mergeCell ref="KGA118:KGA122"/>
    <mergeCell ref="KGB118:KGB122"/>
    <mergeCell ref="KGC118:KGC122"/>
    <mergeCell ref="KGL118:KGL122"/>
    <mergeCell ref="KGM118:KGM122"/>
    <mergeCell ref="KGN118:KGN122"/>
    <mergeCell ref="KGO118:KGO122"/>
    <mergeCell ref="KGP118:KGP122"/>
    <mergeCell ref="KGQ118:KGQ122"/>
    <mergeCell ref="KED118:KED122"/>
    <mergeCell ref="KEE118:KEE122"/>
    <mergeCell ref="KEF118:KEF122"/>
    <mergeCell ref="KEG118:KEG122"/>
    <mergeCell ref="KEP118:KEP122"/>
    <mergeCell ref="KEQ118:KEQ122"/>
    <mergeCell ref="KER118:KER122"/>
    <mergeCell ref="KES118:KES122"/>
    <mergeCell ref="KET118:KET122"/>
    <mergeCell ref="KEU118:KEU122"/>
    <mergeCell ref="KEV118:KEV122"/>
    <mergeCell ref="KEW118:KEW122"/>
    <mergeCell ref="KFF118:KFF122"/>
    <mergeCell ref="KFG118:KFG122"/>
    <mergeCell ref="KFH118:KFH122"/>
    <mergeCell ref="KFI118:KFI122"/>
    <mergeCell ref="KFJ118:KFJ122"/>
    <mergeCell ref="KCW118:KCW122"/>
    <mergeCell ref="KCX118:KCX122"/>
    <mergeCell ref="KCY118:KCY122"/>
    <mergeCell ref="KCZ118:KCZ122"/>
    <mergeCell ref="KDA118:KDA122"/>
    <mergeCell ref="KDJ118:KDJ122"/>
    <mergeCell ref="KDK118:KDK122"/>
    <mergeCell ref="KDL118:KDL122"/>
    <mergeCell ref="KDM118:KDM122"/>
    <mergeCell ref="KDN118:KDN122"/>
    <mergeCell ref="KDO118:KDO122"/>
    <mergeCell ref="KDP118:KDP122"/>
    <mergeCell ref="KDQ118:KDQ122"/>
    <mergeCell ref="KDZ118:KDZ122"/>
    <mergeCell ref="KEA118:KEA122"/>
    <mergeCell ref="KEB118:KEB122"/>
    <mergeCell ref="KEC118:KEC122"/>
    <mergeCell ref="KBP118:KBP122"/>
    <mergeCell ref="KBQ118:KBQ122"/>
    <mergeCell ref="KBR118:KBR122"/>
    <mergeCell ref="KBS118:KBS122"/>
    <mergeCell ref="KBT118:KBT122"/>
    <mergeCell ref="KBU118:KBU122"/>
    <mergeCell ref="KCD118:KCD122"/>
    <mergeCell ref="KCE118:KCE122"/>
    <mergeCell ref="KCF118:KCF122"/>
    <mergeCell ref="KCG118:KCG122"/>
    <mergeCell ref="KCH118:KCH122"/>
    <mergeCell ref="KCI118:KCI122"/>
    <mergeCell ref="KCJ118:KCJ122"/>
    <mergeCell ref="KCK118:KCK122"/>
    <mergeCell ref="KCT118:KCT122"/>
    <mergeCell ref="KCU118:KCU122"/>
    <mergeCell ref="KCV118:KCV122"/>
    <mergeCell ref="KAI118:KAI122"/>
    <mergeCell ref="KAJ118:KAJ122"/>
    <mergeCell ref="KAK118:KAK122"/>
    <mergeCell ref="KAL118:KAL122"/>
    <mergeCell ref="KAM118:KAM122"/>
    <mergeCell ref="KAN118:KAN122"/>
    <mergeCell ref="KAO118:KAO122"/>
    <mergeCell ref="KAX118:KAX122"/>
    <mergeCell ref="KAY118:KAY122"/>
    <mergeCell ref="KAZ118:KAZ122"/>
    <mergeCell ref="KBA118:KBA122"/>
    <mergeCell ref="KBB118:KBB122"/>
    <mergeCell ref="KBC118:KBC122"/>
    <mergeCell ref="KBD118:KBD122"/>
    <mergeCell ref="KBE118:KBE122"/>
    <mergeCell ref="KBN118:KBN122"/>
    <mergeCell ref="KBO118:KBO122"/>
    <mergeCell ref="JZB118:JZB122"/>
    <mergeCell ref="JZC118:JZC122"/>
    <mergeCell ref="JZD118:JZD122"/>
    <mergeCell ref="JZE118:JZE122"/>
    <mergeCell ref="JZF118:JZF122"/>
    <mergeCell ref="JZG118:JZG122"/>
    <mergeCell ref="JZH118:JZH122"/>
    <mergeCell ref="JZI118:JZI122"/>
    <mergeCell ref="JZR118:JZR122"/>
    <mergeCell ref="JZS118:JZS122"/>
    <mergeCell ref="JZT118:JZT122"/>
    <mergeCell ref="JZU118:JZU122"/>
    <mergeCell ref="JZV118:JZV122"/>
    <mergeCell ref="JZW118:JZW122"/>
    <mergeCell ref="JZX118:JZX122"/>
    <mergeCell ref="JZY118:JZY122"/>
    <mergeCell ref="KAH118:KAH122"/>
    <mergeCell ref="JXM118:JXM122"/>
    <mergeCell ref="JXV118:JXV122"/>
    <mergeCell ref="JXW118:JXW122"/>
    <mergeCell ref="JXX118:JXX122"/>
    <mergeCell ref="JXY118:JXY122"/>
    <mergeCell ref="JXZ118:JXZ122"/>
    <mergeCell ref="JYA118:JYA122"/>
    <mergeCell ref="JYB118:JYB122"/>
    <mergeCell ref="JYC118:JYC122"/>
    <mergeCell ref="JYL118:JYL122"/>
    <mergeCell ref="JYM118:JYM122"/>
    <mergeCell ref="JYN118:JYN122"/>
    <mergeCell ref="JYO118:JYO122"/>
    <mergeCell ref="JYP118:JYP122"/>
    <mergeCell ref="JYQ118:JYQ122"/>
    <mergeCell ref="JYR118:JYR122"/>
    <mergeCell ref="JYS118:JYS122"/>
    <mergeCell ref="JWF118:JWF122"/>
    <mergeCell ref="JWG118:JWG122"/>
    <mergeCell ref="JWP118:JWP122"/>
    <mergeCell ref="JWQ118:JWQ122"/>
    <mergeCell ref="JWR118:JWR122"/>
    <mergeCell ref="JWS118:JWS122"/>
    <mergeCell ref="JWT118:JWT122"/>
    <mergeCell ref="JWU118:JWU122"/>
    <mergeCell ref="JWV118:JWV122"/>
    <mergeCell ref="JWW118:JWW122"/>
    <mergeCell ref="JXF118:JXF122"/>
    <mergeCell ref="JXG118:JXG122"/>
    <mergeCell ref="JXH118:JXH122"/>
    <mergeCell ref="JXI118:JXI122"/>
    <mergeCell ref="JXJ118:JXJ122"/>
    <mergeCell ref="JXK118:JXK122"/>
    <mergeCell ref="JXL118:JXL122"/>
    <mergeCell ref="JUY118:JUY122"/>
    <mergeCell ref="JUZ118:JUZ122"/>
    <mergeCell ref="JVA118:JVA122"/>
    <mergeCell ref="JVJ118:JVJ122"/>
    <mergeCell ref="JVK118:JVK122"/>
    <mergeCell ref="JVL118:JVL122"/>
    <mergeCell ref="JVM118:JVM122"/>
    <mergeCell ref="JVN118:JVN122"/>
    <mergeCell ref="JVO118:JVO122"/>
    <mergeCell ref="JVP118:JVP122"/>
    <mergeCell ref="JVQ118:JVQ122"/>
    <mergeCell ref="JVZ118:JVZ122"/>
    <mergeCell ref="JWA118:JWA122"/>
    <mergeCell ref="JWB118:JWB122"/>
    <mergeCell ref="JWC118:JWC122"/>
    <mergeCell ref="JWD118:JWD122"/>
    <mergeCell ref="JWE118:JWE122"/>
    <mergeCell ref="JTR118:JTR122"/>
    <mergeCell ref="JTS118:JTS122"/>
    <mergeCell ref="JTT118:JTT122"/>
    <mergeCell ref="JTU118:JTU122"/>
    <mergeCell ref="JUD118:JUD122"/>
    <mergeCell ref="JUE118:JUE122"/>
    <mergeCell ref="JUF118:JUF122"/>
    <mergeCell ref="JUG118:JUG122"/>
    <mergeCell ref="JUH118:JUH122"/>
    <mergeCell ref="JUI118:JUI122"/>
    <mergeCell ref="JUJ118:JUJ122"/>
    <mergeCell ref="JUK118:JUK122"/>
    <mergeCell ref="JUT118:JUT122"/>
    <mergeCell ref="JUU118:JUU122"/>
    <mergeCell ref="JUV118:JUV122"/>
    <mergeCell ref="JUW118:JUW122"/>
    <mergeCell ref="JUX118:JUX122"/>
    <mergeCell ref="JSK118:JSK122"/>
    <mergeCell ref="JSL118:JSL122"/>
    <mergeCell ref="JSM118:JSM122"/>
    <mergeCell ref="JSN118:JSN122"/>
    <mergeCell ref="JSO118:JSO122"/>
    <mergeCell ref="JSX118:JSX122"/>
    <mergeCell ref="JSY118:JSY122"/>
    <mergeCell ref="JSZ118:JSZ122"/>
    <mergeCell ref="JTA118:JTA122"/>
    <mergeCell ref="JTB118:JTB122"/>
    <mergeCell ref="JTC118:JTC122"/>
    <mergeCell ref="JTD118:JTD122"/>
    <mergeCell ref="JTE118:JTE122"/>
    <mergeCell ref="JTN118:JTN122"/>
    <mergeCell ref="JTO118:JTO122"/>
    <mergeCell ref="JTP118:JTP122"/>
    <mergeCell ref="JTQ118:JTQ122"/>
    <mergeCell ref="JRD118:JRD122"/>
    <mergeCell ref="JRE118:JRE122"/>
    <mergeCell ref="JRF118:JRF122"/>
    <mergeCell ref="JRG118:JRG122"/>
    <mergeCell ref="JRH118:JRH122"/>
    <mergeCell ref="JRI118:JRI122"/>
    <mergeCell ref="JRR118:JRR122"/>
    <mergeCell ref="JRS118:JRS122"/>
    <mergeCell ref="JRT118:JRT122"/>
    <mergeCell ref="JRU118:JRU122"/>
    <mergeCell ref="JRV118:JRV122"/>
    <mergeCell ref="JRW118:JRW122"/>
    <mergeCell ref="JRX118:JRX122"/>
    <mergeCell ref="JRY118:JRY122"/>
    <mergeCell ref="JSH118:JSH122"/>
    <mergeCell ref="JSI118:JSI122"/>
    <mergeCell ref="JSJ118:JSJ122"/>
    <mergeCell ref="JPW118:JPW122"/>
    <mergeCell ref="JPX118:JPX122"/>
    <mergeCell ref="JPY118:JPY122"/>
    <mergeCell ref="JPZ118:JPZ122"/>
    <mergeCell ref="JQA118:JQA122"/>
    <mergeCell ref="JQB118:JQB122"/>
    <mergeCell ref="JQC118:JQC122"/>
    <mergeCell ref="JQL118:JQL122"/>
    <mergeCell ref="JQM118:JQM122"/>
    <mergeCell ref="JQN118:JQN122"/>
    <mergeCell ref="JQO118:JQO122"/>
    <mergeCell ref="JQP118:JQP122"/>
    <mergeCell ref="JQQ118:JQQ122"/>
    <mergeCell ref="JQR118:JQR122"/>
    <mergeCell ref="JQS118:JQS122"/>
    <mergeCell ref="JRB118:JRB122"/>
    <mergeCell ref="JRC118:JRC122"/>
    <mergeCell ref="JOP118:JOP122"/>
    <mergeCell ref="JOQ118:JOQ122"/>
    <mergeCell ref="JOR118:JOR122"/>
    <mergeCell ref="JOS118:JOS122"/>
    <mergeCell ref="JOT118:JOT122"/>
    <mergeCell ref="JOU118:JOU122"/>
    <mergeCell ref="JOV118:JOV122"/>
    <mergeCell ref="JOW118:JOW122"/>
    <mergeCell ref="JPF118:JPF122"/>
    <mergeCell ref="JPG118:JPG122"/>
    <mergeCell ref="JPH118:JPH122"/>
    <mergeCell ref="JPI118:JPI122"/>
    <mergeCell ref="JPJ118:JPJ122"/>
    <mergeCell ref="JPK118:JPK122"/>
    <mergeCell ref="JPL118:JPL122"/>
    <mergeCell ref="JPM118:JPM122"/>
    <mergeCell ref="JPV118:JPV122"/>
    <mergeCell ref="JNA118:JNA122"/>
    <mergeCell ref="JNJ118:JNJ122"/>
    <mergeCell ref="JNK118:JNK122"/>
    <mergeCell ref="JNL118:JNL122"/>
    <mergeCell ref="JNM118:JNM122"/>
    <mergeCell ref="JNN118:JNN122"/>
    <mergeCell ref="JNO118:JNO122"/>
    <mergeCell ref="JNP118:JNP122"/>
    <mergeCell ref="JNQ118:JNQ122"/>
    <mergeCell ref="JNZ118:JNZ122"/>
    <mergeCell ref="JOA118:JOA122"/>
    <mergeCell ref="JOB118:JOB122"/>
    <mergeCell ref="JOC118:JOC122"/>
    <mergeCell ref="JOD118:JOD122"/>
    <mergeCell ref="JOE118:JOE122"/>
    <mergeCell ref="JOF118:JOF122"/>
    <mergeCell ref="JOG118:JOG122"/>
    <mergeCell ref="JLT118:JLT122"/>
    <mergeCell ref="JLU118:JLU122"/>
    <mergeCell ref="JMD118:JMD122"/>
    <mergeCell ref="JME118:JME122"/>
    <mergeCell ref="JMF118:JMF122"/>
    <mergeCell ref="JMG118:JMG122"/>
    <mergeCell ref="JMH118:JMH122"/>
    <mergeCell ref="JMI118:JMI122"/>
    <mergeCell ref="JMJ118:JMJ122"/>
    <mergeCell ref="JMK118:JMK122"/>
    <mergeCell ref="JMT118:JMT122"/>
    <mergeCell ref="JMU118:JMU122"/>
    <mergeCell ref="JMV118:JMV122"/>
    <mergeCell ref="JMW118:JMW122"/>
    <mergeCell ref="JMX118:JMX122"/>
    <mergeCell ref="JMY118:JMY122"/>
    <mergeCell ref="JMZ118:JMZ122"/>
    <mergeCell ref="JKM118:JKM122"/>
    <mergeCell ref="JKN118:JKN122"/>
    <mergeCell ref="JKO118:JKO122"/>
    <mergeCell ref="JKX118:JKX122"/>
    <mergeCell ref="JKY118:JKY122"/>
    <mergeCell ref="JKZ118:JKZ122"/>
    <mergeCell ref="JLA118:JLA122"/>
    <mergeCell ref="JLB118:JLB122"/>
    <mergeCell ref="JLC118:JLC122"/>
    <mergeCell ref="JLD118:JLD122"/>
    <mergeCell ref="JLE118:JLE122"/>
    <mergeCell ref="JLN118:JLN122"/>
    <mergeCell ref="JLO118:JLO122"/>
    <mergeCell ref="JLP118:JLP122"/>
    <mergeCell ref="JLQ118:JLQ122"/>
    <mergeCell ref="JLR118:JLR122"/>
    <mergeCell ref="JLS118:JLS122"/>
    <mergeCell ref="JJF118:JJF122"/>
    <mergeCell ref="JJG118:JJG122"/>
    <mergeCell ref="JJH118:JJH122"/>
    <mergeCell ref="JJI118:JJI122"/>
    <mergeCell ref="JJR118:JJR122"/>
    <mergeCell ref="JJS118:JJS122"/>
    <mergeCell ref="JJT118:JJT122"/>
    <mergeCell ref="JJU118:JJU122"/>
    <mergeCell ref="JJV118:JJV122"/>
    <mergeCell ref="JJW118:JJW122"/>
    <mergeCell ref="JJX118:JJX122"/>
    <mergeCell ref="JJY118:JJY122"/>
    <mergeCell ref="JKH118:JKH122"/>
    <mergeCell ref="JKI118:JKI122"/>
    <mergeCell ref="JKJ118:JKJ122"/>
    <mergeCell ref="JKK118:JKK122"/>
    <mergeCell ref="JKL118:JKL122"/>
    <mergeCell ref="JHY118:JHY122"/>
    <mergeCell ref="JHZ118:JHZ122"/>
    <mergeCell ref="JIA118:JIA122"/>
    <mergeCell ref="JIB118:JIB122"/>
    <mergeCell ref="JIC118:JIC122"/>
    <mergeCell ref="JIL118:JIL122"/>
    <mergeCell ref="JIM118:JIM122"/>
    <mergeCell ref="JIN118:JIN122"/>
    <mergeCell ref="JIO118:JIO122"/>
    <mergeCell ref="JIP118:JIP122"/>
    <mergeCell ref="JIQ118:JIQ122"/>
    <mergeCell ref="JIR118:JIR122"/>
    <mergeCell ref="JIS118:JIS122"/>
    <mergeCell ref="JJB118:JJB122"/>
    <mergeCell ref="JJC118:JJC122"/>
    <mergeCell ref="JJD118:JJD122"/>
    <mergeCell ref="JJE118:JJE122"/>
    <mergeCell ref="JGR118:JGR122"/>
    <mergeCell ref="JGS118:JGS122"/>
    <mergeCell ref="JGT118:JGT122"/>
    <mergeCell ref="JGU118:JGU122"/>
    <mergeCell ref="JGV118:JGV122"/>
    <mergeCell ref="JGW118:JGW122"/>
    <mergeCell ref="JHF118:JHF122"/>
    <mergeCell ref="JHG118:JHG122"/>
    <mergeCell ref="JHH118:JHH122"/>
    <mergeCell ref="JHI118:JHI122"/>
    <mergeCell ref="JHJ118:JHJ122"/>
    <mergeCell ref="JHK118:JHK122"/>
    <mergeCell ref="JHL118:JHL122"/>
    <mergeCell ref="JHM118:JHM122"/>
    <mergeCell ref="JHV118:JHV122"/>
    <mergeCell ref="JHW118:JHW122"/>
    <mergeCell ref="JHX118:JHX122"/>
    <mergeCell ref="JFK118:JFK122"/>
    <mergeCell ref="JFL118:JFL122"/>
    <mergeCell ref="JFM118:JFM122"/>
    <mergeCell ref="JFN118:JFN122"/>
    <mergeCell ref="JFO118:JFO122"/>
    <mergeCell ref="JFP118:JFP122"/>
    <mergeCell ref="JFQ118:JFQ122"/>
    <mergeCell ref="JFZ118:JFZ122"/>
    <mergeCell ref="JGA118:JGA122"/>
    <mergeCell ref="JGB118:JGB122"/>
    <mergeCell ref="JGC118:JGC122"/>
    <mergeCell ref="JGD118:JGD122"/>
    <mergeCell ref="JGE118:JGE122"/>
    <mergeCell ref="JGF118:JGF122"/>
    <mergeCell ref="JGG118:JGG122"/>
    <mergeCell ref="JGP118:JGP122"/>
    <mergeCell ref="JGQ118:JGQ122"/>
    <mergeCell ref="JED118:JED122"/>
    <mergeCell ref="JEE118:JEE122"/>
    <mergeCell ref="JEF118:JEF122"/>
    <mergeCell ref="JEG118:JEG122"/>
    <mergeCell ref="JEH118:JEH122"/>
    <mergeCell ref="JEI118:JEI122"/>
    <mergeCell ref="JEJ118:JEJ122"/>
    <mergeCell ref="JEK118:JEK122"/>
    <mergeCell ref="JET118:JET122"/>
    <mergeCell ref="JEU118:JEU122"/>
    <mergeCell ref="JEV118:JEV122"/>
    <mergeCell ref="JEW118:JEW122"/>
    <mergeCell ref="JEX118:JEX122"/>
    <mergeCell ref="JEY118:JEY122"/>
    <mergeCell ref="JEZ118:JEZ122"/>
    <mergeCell ref="JFA118:JFA122"/>
    <mergeCell ref="JFJ118:JFJ122"/>
    <mergeCell ref="JCO118:JCO122"/>
    <mergeCell ref="JCX118:JCX122"/>
    <mergeCell ref="JCY118:JCY122"/>
    <mergeCell ref="JCZ118:JCZ122"/>
    <mergeCell ref="JDA118:JDA122"/>
    <mergeCell ref="JDB118:JDB122"/>
    <mergeCell ref="JDC118:JDC122"/>
    <mergeCell ref="JDD118:JDD122"/>
    <mergeCell ref="JDE118:JDE122"/>
    <mergeCell ref="JDN118:JDN122"/>
    <mergeCell ref="JDO118:JDO122"/>
    <mergeCell ref="JDP118:JDP122"/>
    <mergeCell ref="JDQ118:JDQ122"/>
    <mergeCell ref="JDR118:JDR122"/>
    <mergeCell ref="JDS118:JDS122"/>
    <mergeCell ref="JDT118:JDT122"/>
    <mergeCell ref="JDU118:JDU122"/>
    <mergeCell ref="JBH118:JBH122"/>
    <mergeCell ref="JBI118:JBI122"/>
    <mergeCell ref="JBR118:JBR122"/>
    <mergeCell ref="JBS118:JBS122"/>
    <mergeCell ref="JBT118:JBT122"/>
    <mergeCell ref="JBU118:JBU122"/>
    <mergeCell ref="JBV118:JBV122"/>
    <mergeCell ref="JBW118:JBW122"/>
    <mergeCell ref="JBX118:JBX122"/>
    <mergeCell ref="JBY118:JBY122"/>
    <mergeCell ref="JCH118:JCH122"/>
    <mergeCell ref="JCI118:JCI122"/>
    <mergeCell ref="JCJ118:JCJ122"/>
    <mergeCell ref="JCK118:JCK122"/>
    <mergeCell ref="JCL118:JCL122"/>
    <mergeCell ref="JCM118:JCM122"/>
    <mergeCell ref="JCN118:JCN122"/>
    <mergeCell ref="JAA118:JAA122"/>
    <mergeCell ref="JAB118:JAB122"/>
    <mergeCell ref="JAC118:JAC122"/>
    <mergeCell ref="JAL118:JAL122"/>
    <mergeCell ref="JAM118:JAM122"/>
    <mergeCell ref="JAN118:JAN122"/>
    <mergeCell ref="JAO118:JAO122"/>
    <mergeCell ref="JAP118:JAP122"/>
    <mergeCell ref="JAQ118:JAQ122"/>
    <mergeCell ref="JAR118:JAR122"/>
    <mergeCell ref="JAS118:JAS122"/>
    <mergeCell ref="JBB118:JBB122"/>
    <mergeCell ref="JBC118:JBC122"/>
    <mergeCell ref="JBD118:JBD122"/>
    <mergeCell ref="JBE118:JBE122"/>
    <mergeCell ref="JBF118:JBF122"/>
    <mergeCell ref="JBG118:JBG122"/>
    <mergeCell ref="IYT118:IYT122"/>
    <mergeCell ref="IYU118:IYU122"/>
    <mergeCell ref="IYV118:IYV122"/>
    <mergeCell ref="IYW118:IYW122"/>
    <mergeCell ref="IZF118:IZF122"/>
    <mergeCell ref="IZG118:IZG122"/>
    <mergeCell ref="IZH118:IZH122"/>
    <mergeCell ref="IZI118:IZI122"/>
    <mergeCell ref="IZJ118:IZJ122"/>
    <mergeCell ref="IZK118:IZK122"/>
    <mergeCell ref="IZL118:IZL122"/>
    <mergeCell ref="IZM118:IZM122"/>
    <mergeCell ref="IZV118:IZV122"/>
    <mergeCell ref="IZW118:IZW122"/>
    <mergeCell ref="IZX118:IZX122"/>
    <mergeCell ref="IZY118:IZY122"/>
    <mergeCell ref="IZZ118:IZZ122"/>
    <mergeCell ref="IXM118:IXM122"/>
    <mergeCell ref="IXN118:IXN122"/>
    <mergeCell ref="IXO118:IXO122"/>
    <mergeCell ref="IXP118:IXP122"/>
    <mergeCell ref="IXQ118:IXQ122"/>
    <mergeCell ref="IXZ118:IXZ122"/>
    <mergeCell ref="IYA118:IYA122"/>
    <mergeCell ref="IYB118:IYB122"/>
    <mergeCell ref="IYC118:IYC122"/>
    <mergeCell ref="IYD118:IYD122"/>
    <mergeCell ref="IYE118:IYE122"/>
    <mergeCell ref="IYF118:IYF122"/>
    <mergeCell ref="IYG118:IYG122"/>
    <mergeCell ref="IYP118:IYP122"/>
    <mergeCell ref="IYQ118:IYQ122"/>
    <mergeCell ref="IYR118:IYR122"/>
    <mergeCell ref="IYS118:IYS122"/>
    <mergeCell ref="IWF118:IWF122"/>
    <mergeCell ref="IWG118:IWG122"/>
    <mergeCell ref="IWH118:IWH122"/>
    <mergeCell ref="IWI118:IWI122"/>
    <mergeCell ref="IWJ118:IWJ122"/>
    <mergeCell ref="IWK118:IWK122"/>
    <mergeCell ref="IWT118:IWT122"/>
    <mergeCell ref="IWU118:IWU122"/>
    <mergeCell ref="IWV118:IWV122"/>
    <mergeCell ref="IWW118:IWW122"/>
    <mergeCell ref="IWX118:IWX122"/>
    <mergeCell ref="IWY118:IWY122"/>
    <mergeCell ref="IWZ118:IWZ122"/>
    <mergeCell ref="IXA118:IXA122"/>
    <mergeCell ref="IXJ118:IXJ122"/>
    <mergeCell ref="IXK118:IXK122"/>
    <mergeCell ref="IXL118:IXL122"/>
    <mergeCell ref="IUY118:IUY122"/>
    <mergeCell ref="IUZ118:IUZ122"/>
    <mergeCell ref="IVA118:IVA122"/>
    <mergeCell ref="IVB118:IVB122"/>
    <mergeCell ref="IVC118:IVC122"/>
    <mergeCell ref="IVD118:IVD122"/>
    <mergeCell ref="IVE118:IVE122"/>
    <mergeCell ref="IVN118:IVN122"/>
    <mergeCell ref="IVO118:IVO122"/>
    <mergeCell ref="IVP118:IVP122"/>
    <mergeCell ref="IVQ118:IVQ122"/>
    <mergeCell ref="IVR118:IVR122"/>
    <mergeCell ref="IVS118:IVS122"/>
    <mergeCell ref="IVT118:IVT122"/>
    <mergeCell ref="IVU118:IVU122"/>
    <mergeCell ref="IWD118:IWD122"/>
    <mergeCell ref="IWE118:IWE122"/>
    <mergeCell ref="ITR118:ITR122"/>
    <mergeCell ref="ITS118:ITS122"/>
    <mergeCell ref="ITT118:ITT122"/>
    <mergeCell ref="ITU118:ITU122"/>
    <mergeCell ref="ITV118:ITV122"/>
    <mergeCell ref="ITW118:ITW122"/>
    <mergeCell ref="ITX118:ITX122"/>
    <mergeCell ref="ITY118:ITY122"/>
    <mergeCell ref="IUH118:IUH122"/>
    <mergeCell ref="IUI118:IUI122"/>
    <mergeCell ref="IUJ118:IUJ122"/>
    <mergeCell ref="IUK118:IUK122"/>
    <mergeCell ref="IUL118:IUL122"/>
    <mergeCell ref="IUM118:IUM122"/>
    <mergeCell ref="IUN118:IUN122"/>
    <mergeCell ref="IUO118:IUO122"/>
    <mergeCell ref="IUX118:IUX122"/>
    <mergeCell ref="ISC118:ISC122"/>
    <mergeCell ref="ISL118:ISL122"/>
    <mergeCell ref="ISM118:ISM122"/>
    <mergeCell ref="ISN118:ISN122"/>
    <mergeCell ref="ISO118:ISO122"/>
    <mergeCell ref="ISP118:ISP122"/>
    <mergeCell ref="ISQ118:ISQ122"/>
    <mergeCell ref="ISR118:ISR122"/>
    <mergeCell ref="ISS118:ISS122"/>
    <mergeCell ref="ITB118:ITB122"/>
    <mergeCell ref="ITC118:ITC122"/>
    <mergeCell ref="ITD118:ITD122"/>
    <mergeCell ref="ITE118:ITE122"/>
    <mergeCell ref="ITF118:ITF122"/>
    <mergeCell ref="ITG118:ITG122"/>
    <mergeCell ref="ITH118:ITH122"/>
    <mergeCell ref="ITI118:ITI122"/>
    <mergeCell ref="IQV118:IQV122"/>
    <mergeCell ref="IQW118:IQW122"/>
    <mergeCell ref="IRF118:IRF122"/>
    <mergeCell ref="IRG118:IRG122"/>
    <mergeCell ref="IRH118:IRH122"/>
    <mergeCell ref="IRI118:IRI122"/>
    <mergeCell ref="IRJ118:IRJ122"/>
    <mergeCell ref="IRK118:IRK122"/>
    <mergeCell ref="IRL118:IRL122"/>
    <mergeCell ref="IRM118:IRM122"/>
    <mergeCell ref="IRV118:IRV122"/>
    <mergeCell ref="IRW118:IRW122"/>
    <mergeCell ref="IRX118:IRX122"/>
    <mergeCell ref="IRY118:IRY122"/>
    <mergeCell ref="IRZ118:IRZ122"/>
    <mergeCell ref="ISA118:ISA122"/>
    <mergeCell ref="ISB118:ISB122"/>
    <mergeCell ref="IPO118:IPO122"/>
    <mergeCell ref="IPP118:IPP122"/>
    <mergeCell ref="IPQ118:IPQ122"/>
    <mergeCell ref="IPZ118:IPZ122"/>
    <mergeCell ref="IQA118:IQA122"/>
    <mergeCell ref="IQB118:IQB122"/>
    <mergeCell ref="IQC118:IQC122"/>
    <mergeCell ref="IQD118:IQD122"/>
    <mergeCell ref="IQE118:IQE122"/>
    <mergeCell ref="IQF118:IQF122"/>
    <mergeCell ref="IQG118:IQG122"/>
    <mergeCell ref="IQP118:IQP122"/>
    <mergeCell ref="IQQ118:IQQ122"/>
    <mergeCell ref="IQR118:IQR122"/>
    <mergeCell ref="IQS118:IQS122"/>
    <mergeCell ref="IQT118:IQT122"/>
    <mergeCell ref="IQU118:IQU122"/>
    <mergeCell ref="IOH118:IOH122"/>
    <mergeCell ref="IOI118:IOI122"/>
    <mergeCell ref="IOJ118:IOJ122"/>
    <mergeCell ref="IOK118:IOK122"/>
    <mergeCell ref="IOT118:IOT122"/>
    <mergeCell ref="IOU118:IOU122"/>
    <mergeCell ref="IOV118:IOV122"/>
    <mergeCell ref="IOW118:IOW122"/>
    <mergeCell ref="IOX118:IOX122"/>
    <mergeCell ref="IOY118:IOY122"/>
    <mergeCell ref="IOZ118:IOZ122"/>
    <mergeCell ref="IPA118:IPA122"/>
    <mergeCell ref="IPJ118:IPJ122"/>
    <mergeCell ref="IPK118:IPK122"/>
    <mergeCell ref="IPL118:IPL122"/>
    <mergeCell ref="IPM118:IPM122"/>
    <mergeCell ref="IPN118:IPN122"/>
    <mergeCell ref="INA118:INA122"/>
    <mergeCell ref="INB118:INB122"/>
    <mergeCell ref="INC118:INC122"/>
    <mergeCell ref="IND118:IND122"/>
    <mergeCell ref="INE118:INE122"/>
    <mergeCell ref="INN118:INN122"/>
    <mergeCell ref="INO118:INO122"/>
    <mergeCell ref="INP118:INP122"/>
    <mergeCell ref="INQ118:INQ122"/>
    <mergeCell ref="INR118:INR122"/>
    <mergeCell ref="INS118:INS122"/>
    <mergeCell ref="INT118:INT122"/>
    <mergeCell ref="INU118:INU122"/>
    <mergeCell ref="IOD118:IOD122"/>
    <mergeCell ref="IOE118:IOE122"/>
    <mergeCell ref="IOF118:IOF122"/>
    <mergeCell ref="IOG118:IOG122"/>
    <mergeCell ref="ILT118:ILT122"/>
    <mergeCell ref="ILU118:ILU122"/>
    <mergeCell ref="ILV118:ILV122"/>
    <mergeCell ref="ILW118:ILW122"/>
    <mergeCell ref="ILX118:ILX122"/>
    <mergeCell ref="ILY118:ILY122"/>
    <mergeCell ref="IMH118:IMH122"/>
    <mergeCell ref="IMI118:IMI122"/>
    <mergeCell ref="IMJ118:IMJ122"/>
    <mergeCell ref="IMK118:IMK122"/>
    <mergeCell ref="IML118:IML122"/>
    <mergeCell ref="IMM118:IMM122"/>
    <mergeCell ref="IMN118:IMN122"/>
    <mergeCell ref="IMO118:IMO122"/>
    <mergeCell ref="IMX118:IMX122"/>
    <mergeCell ref="IMY118:IMY122"/>
    <mergeCell ref="IMZ118:IMZ122"/>
    <mergeCell ref="IKM118:IKM122"/>
    <mergeCell ref="IKN118:IKN122"/>
    <mergeCell ref="IKO118:IKO122"/>
    <mergeCell ref="IKP118:IKP122"/>
    <mergeCell ref="IKQ118:IKQ122"/>
    <mergeCell ref="IKR118:IKR122"/>
    <mergeCell ref="IKS118:IKS122"/>
    <mergeCell ref="ILB118:ILB122"/>
    <mergeCell ref="ILC118:ILC122"/>
    <mergeCell ref="ILD118:ILD122"/>
    <mergeCell ref="ILE118:ILE122"/>
    <mergeCell ref="ILF118:ILF122"/>
    <mergeCell ref="ILG118:ILG122"/>
    <mergeCell ref="ILH118:ILH122"/>
    <mergeCell ref="ILI118:ILI122"/>
    <mergeCell ref="ILR118:ILR122"/>
    <mergeCell ref="ILS118:ILS122"/>
    <mergeCell ref="IJF118:IJF122"/>
    <mergeCell ref="IJG118:IJG122"/>
    <mergeCell ref="IJH118:IJH122"/>
    <mergeCell ref="IJI118:IJI122"/>
    <mergeCell ref="IJJ118:IJJ122"/>
    <mergeCell ref="IJK118:IJK122"/>
    <mergeCell ref="IJL118:IJL122"/>
    <mergeCell ref="IJM118:IJM122"/>
    <mergeCell ref="IJV118:IJV122"/>
    <mergeCell ref="IJW118:IJW122"/>
    <mergeCell ref="IJX118:IJX122"/>
    <mergeCell ref="IJY118:IJY122"/>
    <mergeCell ref="IJZ118:IJZ122"/>
    <mergeCell ref="IKA118:IKA122"/>
    <mergeCell ref="IKB118:IKB122"/>
    <mergeCell ref="IKC118:IKC122"/>
    <mergeCell ref="IKL118:IKL122"/>
    <mergeCell ref="IHQ118:IHQ122"/>
    <mergeCell ref="IHZ118:IHZ122"/>
    <mergeCell ref="IIA118:IIA122"/>
    <mergeCell ref="IIB118:IIB122"/>
    <mergeCell ref="IIC118:IIC122"/>
    <mergeCell ref="IID118:IID122"/>
    <mergeCell ref="IIE118:IIE122"/>
    <mergeCell ref="IIF118:IIF122"/>
    <mergeCell ref="IIG118:IIG122"/>
    <mergeCell ref="IIP118:IIP122"/>
    <mergeCell ref="IIQ118:IIQ122"/>
    <mergeCell ref="IIR118:IIR122"/>
    <mergeCell ref="IIS118:IIS122"/>
    <mergeCell ref="IIT118:IIT122"/>
    <mergeCell ref="IIU118:IIU122"/>
    <mergeCell ref="IIV118:IIV122"/>
    <mergeCell ref="IIW118:IIW122"/>
    <mergeCell ref="IGJ118:IGJ122"/>
    <mergeCell ref="IGK118:IGK122"/>
    <mergeCell ref="IGT118:IGT122"/>
    <mergeCell ref="IGU118:IGU122"/>
    <mergeCell ref="IGV118:IGV122"/>
    <mergeCell ref="IGW118:IGW122"/>
    <mergeCell ref="IGX118:IGX122"/>
    <mergeCell ref="IGY118:IGY122"/>
    <mergeCell ref="IGZ118:IGZ122"/>
    <mergeCell ref="IHA118:IHA122"/>
    <mergeCell ref="IHJ118:IHJ122"/>
    <mergeCell ref="IHK118:IHK122"/>
    <mergeCell ref="IHL118:IHL122"/>
    <mergeCell ref="IHM118:IHM122"/>
    <mergeCell ref="IHN118:IHN122"/>
    <mergeCell ref="IHO118:IHO122"/>
    <mergeCell ref="IHP118:IHP122"/>
    <mergeCell ref="IFC118:IFC122"/>
    <mergeCell ref="IFD118:IFD122"/>
    <mergeCell ref="IFE118:IFE122"/>
    <mergeCell ref="IFN118:IFN122"/>
    <mergeCell ref="IFO118:IFO122"/>
    <mergeCell ref="IFP118:IFP122"/>
    <mergeCell ref="IFQ118:IFQ122"/>
    <mergeCell ref="IFR118:IFR122"/>
    <mergeCell ref="IFS118:IFS122"/>
    <mergeCell ref="IFT118:IFT122"/>
    <mergeCell ref="IFU118:IFU122"/>
    <mergeCell ref="IGD118:IGD122"/>
    <mergeCell ref="IGE118:IGE122"/>
    <mergeCell ref="IGF118:IGF122"/>
    <mergeCell ref="IGG118:IGG122"/>
    <mergeCell ref="IGH118:IGH122"/>
    <mergeCell ref="IGI118:IGI122"/>
    <mergeCell ref="IDV118:IDV122"/>
    <mergeCell ref="IDW118:IDW122"/>
    <mergeCell ref="IDX118:IDX122"/>
    <mergeCell ref="IDY118:IDY122"/>
    <mergeCell ref="IEH118:IEH122"/>
    <mergeCell ref="IEI118:IEI122"/>
    <mergeCell ref="IEJ118:IEJ122"/>
    <mergeCell ref="IEK118:IEK122"/>
    <mergeCell ref="IEL118:IEL122"/>
    <mergeCell ref="IEM118:IEM122"/>
    <mergeCell ref="IEN118:IEN122"/>
    <mergeCell ref="IEO118:IEO122"/>
    <mergeCell ref="IEX118:IEX122"/>
    <mergeCell ref="IEY118:IEY122"/>
    <mergeCell ref="IEZ118:IEZ122"/>
    <mergeCell ref="IFA118:IFA122"/>
    <mergeCell ref="IFB118:IFB122"/>
    <mergeCell ref="ICO118:ICO122"/>
    <mergeCell ref="ICP118:ICP122"/>
    <mergeCell ref="ICQ118:ICQ122"/>
    <mergeCell ref="ICR118:ICR122"/>
    <mergeCell ref="ICS118:ICS122"/>
    <mergeCell ref="IDB118:IDB122"/>
    <mergeCell ref="IDC118:IDC122"/>
    <mergeCell ref="IDD118:IDD122"/>
    <mergeCell ref="IDE118:IDE122"/>
    <mergeCell ref="IDF118:IDF122"/>
    <mergeCell ref="IDG118:IDG122"/>
    <mergeCell ref="IDH118:IDH122"/>
    <mergeCell ref="IDI118:IDI122"/>
    <mergeCell ref="IDR118:IDR122"/>
    <mergeCell ref="IDS118:IDS122"/>
    <mergeCell ref="IDT118:IDT122"/>
    <mergeCell ref="IDU118:IDU122"/>
    <mergeCell ref="IBH118:IBH122"/>
    <mergeCell ref="IBI118:IBI122"/>
    <mergeCell ref="IBJ118:IBJ122"/>
    <mergeCell ref="IBK118:IBK122"/>
    <mergeCell ref="IBL118:IBL122"/>
    <mergeCell ref="IBM118:IBM122"/>
    <mergeCell ref="IBV118:IBV122"/>
    <mergeCell ref="IBW118:IBW122"/>
    <mergeCell ref="IBX118:IBX122"/>
    <mergeCell ref="IBY118:IBY122"/>
    <mergeCell ref="IBZ118:IBZ122"/>
    <mergeCell ref="ICA118:ICA122"/>
    <mergeCell ref="ICB118:ICB122"/>
    <mergeCell ref="ICC118:ICC122"/>
    <mergeCell ref="ICL118:ICL122"/>
    <mergeCell ref="ICM118:ICM122"/>
    <mergeCell ref="ICN118:ICN122"/>
    <mergeCell ref="IAA118:IAA122"/>
    <mergeCell ref="IAB118:IAB122"/>
    <mergeCell ref="IAC118:IAC122"/>
    <mergeCell ref="IAD118:IAD122"/>
    <mergeCell ref="IAE118:IAE122"/>
    <mergeCell ref="IAF118:IAF122"/>
    <mergeCell ref="IAG118:IAG122"/>
    <mergeCell ref="IAP118:IAP122"/>
    <mergeCell ref="IAQ118:IAQ122"/>
    <mergeCell ref="IAR118:IAR122"/>
    <mergeCell ref="IAS118:IAS122"/>
    <mergeCell ref="IAT118:IAT122"/>
    <mergeCell ref="IAU118:IAU122"/>
    <mergeCell ref="IAV118:IAV122"/>
    <mergeCell ref="IAW118:IAW122"/>
    <mergeCell ref="IBF118:IBF122"/>
    <mergeCell ref="IBG118:IBG122"/>
    <mergeCell ref="HYT118:HYT122"/>
    <mergeCell ref="HYU118:HYU122"/>
    <mergeCell ref="HYV118:HYV122"/>
    <mergeCell ref="HYW118:HYW122"/>
    <mergeCell ref="HYX118:HYX122"/>
    <mergeCell ref="HYY118:HYY122"/>
    <mergeCell ref="HYZ118:HYZ122"/>
    <mergeCell ref="HZA118:HZA122"/>
    <mergeCell ref="HZJ118:HZJ122"/>
    <mergeCell ref="HZK118:HZK122"/>
    <mergeCell ref="HZL118:HZL122"/>
    <mergeCell ref="HZM118:HZM122"/>
    <mergeCell ref="HZN118:HZN122"/>
    <mergeCell ref="HZO118:HZO122"/>
    <mergeCell ref="HZP118:HZP122"/>
    <mergeCell ref="HZQ118:HZQ122"/>
    <mergeCell ref="HZZ118:HZZ122"/>
    <mergeCell ref="HXE118:HXE122"/>
    <mergeCell ref="HXN118:HXN122"/>
    <mergeCell ref="HXO118:HXO122"/>
    <mergeCell ref="HXP118:HXP122"/>
    <mergeCell ref="HXQ118:HXQ122"/>
    <mergeCell ref="HXR118:HXR122"/>
    <mergeCell ref="HXS118:HXS122"/>
    <mergeCell ref="HXT118:HXT122"/>
    <mergeCell ref="HXU118:HXU122"/>
    <mergeCell ref="HYD118:HYD122"/>
    <mergeCell ref="HYE118:HYE122"/>
    <mergeCell ref="HYF118:HYF122"/>
    <mergeCell ref="HYG118:HYG122"/>
    <mergeCell ref="HYH118:HYH122"/>
    <mergeCell ref="HYI118:HYI122"/>
    <mergeCell ref="HYJ118:HYJ122"/>
    <mergeCell ref="HYK118:HYK122"/>
    <mergeCell ref="HVX118:HVX122"/>
    <mergeCell ref="HVY118:HVY122"/>
    <mergeCell ref="HWH118:HWH122"/>
    <mergeCell ref="HWI118:HWI122"/>
    <mergeCell ref="HWJ118:HWJ122"/>
    <mergeCell ref="HWK118:HWK122"/>
    <mergeCell ref="HWL118:HWL122"/>
    <mergeCell ref="HWM118:HWM122"/>
    <mergeCell ref="HWN118:HWN122"/>
    <mergeCell ref="HWO118:HWO122"/>
    <mergeCell ref="HWX118:HWX122"/>
    <mergeCell ref="HWY118:HWY122"/>
    <mergeCell ref="HWZ118:HWZ122"/>
    <mergeCell ref="HXA118:HXA122"/>
    <mergeCell ref="HXB118:HXB122"/>
    <mergeCell ref="HXC118:HXC122"/>
    <mergeCell ref="HXD118:HXD122"/>
    <mergeCell ref="HUQ118:HUQ122"/>
    <mergeCell ref="HUR118:HUR122"/>
    <mergeCell ref="HUS118:HUS122"/>
    <mergeCell ref="HVB118:HVB122"/>
    <mergeCell ref="HVC118:HVC122"/>
    <mergeCell ref="HVD118:HVD122"/>
    <mergeCell ref="HVE118:HVE122"/>
    <mergeCell ref="HVF118:HVF122"/>
    <mergeCell ref="HVG118:HVG122"/>
    <mergeCell ref="HVH118:HVH122"/>
    <mergeCell ref="HVI118:HVI122"/>
    <mergeCell ref="HVR118:HVR122"/>
    <mergeCell ref="HVS118:HVS122"/>
    <mergeCell ref="HVT118:HVT122"/>
    <mergeCell ref="HVU118:HVU122"/>
    <mergeCell ref="HVV118:HVV122"/>
    <mergeCell ref="HVW118:HVW122"/>
    <mergeCell ref="HTJ118:HTJ122"/>
    <mergeCell ref="HTK118:HTK122"/>
    <mergeCell ref="HTL118:HTL122"/>
    <mergeCell ref="HTM118:HTM122"/>
    <mergeCell ref="HTV118:HTV122"/>
    <mergeCell ref="HTW118:HTW122"/>
    <mergeCell ref="HTX118:HTX122"/>
    <mergeCell ref="HTY118:HTY122"/>
    <mergeCell ref="HTZ118:HTZ122"/>
    <mergeCell ref="HUA118:HUA122"/>
    <mergeCell ref="HUB118:HUB122"/>
    <mergeCell ref="HUC118:HUC122"/>
    <mergeCell ref="HUL118:HUL122"/>
    <mergeCell ref="HUM118:HUM122"/>
    <mergeCell ref="HUN118:HUN122"/>
    <mergeCell ref="HUO118:HUO122"/>
    <mergeCell ref="HUP118:HUP122"/>
    <mergeCell ref="HSC118:HSC122"/>
    <mergeCell ref="HSD118:HSD122"/>
    <mergeCell ref="HSE118:HSE122"/>
    <mergeCell ref="HSF118:HSF122"/>
    <mergeCell ref="HSG118:HSG122"/>
    <mergeCell ref="HSP118:HSP122"/>
    <mergeCell ref="HSQ118:HSQ122"/>
    <mergeCell ref="HSR118:HSR122"/>
    <mergeCell ref="HSS118:HSS122"/>
    <mergeCell ref="HST118:HST122"/>
    <mergeCell ref="HSU118:HSU122"/>
    <mergeCell ref="HSV118:HSV122"/>
    <mergeCell ref="HSW118:HSW122"/>
    <mergeCell ref="HTF118:HTF122"/>
    <mergeCell ref="HTG118:HTG122"/>
    <mergeCell ref="HTH118:HTH122"/>
    <mergeCell ref="HTI118:HTI122"/>
    <mergeCell ref="HQV118:HQV122"/>
    <mergeCell ref="HQW118:HQW122"/>
    <mergeCell ref="HQX118:HQX122"/>
    <mergeCell ref="HQY118:HQY122"/>
    <mergeCell ref="HQZ118:HQZ122"/>
    <mergeCell ref="HRA118:HRA122"/>
    <mergeCell ref="HRJ118:HRJ122"/>
    <mergeCell ref="HRK118:HRK122"/>
    <mergeCell ref="HRL118:HRL122"/>
    <mergeCell ref="HRM118:HRM122"/>
    <mergeCell ref="HRN118:HRN122"/>
    <mergeCell ref="HRO118:HRO122"/>
    <mergeCell ref="HRP118:HRP122"/>
    <mergeCell ref="HRQ118:HRQ122"/>
    <mergeCell ref="HRZ118:HRZ122"/>
    <mergeCell ref="HSA118:HSA122"/>
    <mergeCell ref="HSB118:HSB122"/>
    <mergeCell ref="HPO118:HPO122"/>
    <mergeCell ref="HPP118:HPP122"/>
    <mergeCell ref="HPQ118:HPQ122"/>
    <mergeCell ref="HPR118:HPR122"/>
    <mergeCell ref="HPS118:HPS122"/>
    <mergeCell ref="HPT118:HPT122"/>
    <mergeCell ref="HPU118:HPU122"/>
    <mergeCell ref="HQD118:HQD122"/>
    <mergeCell ref="HQE118:HQE122"/>
    <mergeCell ref="HQF118:HQF122"/>
    <mergeCell ref="HQG118:HQG122"/>
    <mergeCell ref="HQH118:HQH122"/>
    <mergeCell ref="HQI118:HQI122"/>
    <mergeCell ref="HQJ118:HQJ122"/>
    <mergeCell ref="HQK118:HQK122"/>
    <mergeCell ref="HQT118:HQT122"/>
    <mergeCell ref="HQU118:HQU122"/>
    <mergeCell ref="HOH118:HOH122"/>
    <mergeCell ref="HOI118:HOI122"/>
    <mergeCell ref="HOJ118:HOJ122"/>
    <mergeCell ref="HOK118:HOK122"/>
    <mergeCell ref="HOL118:HOL122"/>
    <mergeCell ref="HOM118:HOM122"/>
    <mergeCell ref="HON118:HON122"/>
    <mergeCell ref="HOO118:HOO122"/>
    <mergeCell ref="HOX118:HOX122"/>
    <mergeCell ref="HOY118:HOY122"/>
    <mergeCell ref="HOZ118:HOZ122"/>
    <mergeCell ref="HPA118:HPA122"/>
    <mergeCell ref="HPB118:HPB122"/>
    <mergeCell ref="HPC118:HPC122"/>
    <mergeCell ref="HPD118:HPD122"/>
    <mergeCell ref="HPE118:HPE122"/>
    <mergeCell ref="HPN118:HPN122"/>
    <mergeCell ref="HMS118:HMS122"/>
    <mergeCell ref="HNB118:HNB122"/>
    <mergeCell ref="HNC118:HNC122"/>
    <mergeCell ref="HND118:HND122"/>
    <mergeCell ref="HNE118:HNE122"/>
    <mergeCell ref="HNF118:HNF122"/>
    <mergeCell ref="HNG118:HNG122"/>
    <mergeCell ref="HNH118:HNH122"/>
    <mergeCell ref="HNI118:HNI122"/>
    <mergeCell ref="HNR118:HNR122"/>
    <mergeCell ref="HNS118:HNS122"/>
    <mergeCell ref="HNT118:HNT122"/>
    <mergeCell ref="HNU118:HNU122"/>
    <mergeCell ref="HNV118:HNV122"/>
    <mergeCell ref="HNW118:HNW122"/>
    <mergeCell ref="HNX118:HNX122"/>
    <mergeCell ref="HNY118:HNY122"/>
    <mergeCell ref="HLL118:HLL122"/>
    <mergeCell ref="HLM118:HLM122"/>
    <mergeCell ref="HLV118:HLV122"/>
    <mergeCell ref="HLW118:HLW122"/>
    <mergeCell ref="HLX118:HLX122"/>
    <mergeCell ref="HLY118:HLY122"/>
    <mergeCell ref="HLZ118:HLZ122"/>
    <mergeCell ref="HMA118:HMA122"/>
    <mergeCell ref="HMB118:HMB122"/>
    <mergeCell ref="HMC118:HMC122"/>
    <mergeCell ref="HML118:HML122"/>
    <mergeCell ref="HMM118:HMM122"/>
    <mergeCell ref="HMN118:HMN122"/>
    <mergeCell ref="HMO118:HMO122"/>
    <mergeCell ref="HMP118:HMP122"/>
    <mergeCell ref="HMQ118:HMQ122"/>
    <mergeCell ref="HMR118:HMR122"/>
    <mergeCell ref="HKE118:HKE122"/>
    <mergeCell ref="HKF118:HKF122"/>
    <mergeCell ref="HKG118:HKG122"/>
    <mergeCell ref="HKP118:HKP122"/>
    <mergeCell ref="HKQ118:HKQ122"/>
    <mergeCell ref="HKR118:HKR122"/>
    <mergeCell ref="HKS118:HKS122"/>
    <mergeCell ref="HKT118:HKT122"/>
    <mergeCell ref="HKU118:HKU122"/>
    <mergeCell ref="HKV118:HKV122"/>
    <mergeCell ref="HKW118:HKW122"/>
    <mergeCell ref="HLF118:HLF122"/>
    <mergeCell ref="HLG118:HLG122"/>
    <mergeCell ref="HLH118:HLH122"/>
    <mergeCell ref="HLI118:HLI122"/>
    <mergeCell ref="HLJ118:HLJ122"/>
    <mergeCell ref="HLK118:HLK122"/>
    <mergeCell ref="HIX118:HIX122"/>
    <mergeCell ref="HIY118:HIY122"/>
    <mergeCell ref="HIZ118:HIZ122"/>
    <mergeCell ref="HJA118:HJA122"/>
    <mergeCell ref="HJJ118:HJJ122"/>
    <mergeCell ref="HJK118:HJK122"/>
    <mergeCell ref="HJL118:HJL122"/>
    <mergeCell ref="HJM118:HJM122"/>
    <mergeCell ref="HJN118:HJN122"/>
    <mergeCell ref="HJO118:HJO122"/>
    <mergeCell ref="HJP118:HJP122"/>
    <mergeCell ref="HJQ118:HJQ122"/>
    <mergeCell ref="HJZ118:HJZ122"/>
    <mergeCell ref="HKA118:HKA122"/>
    <mergeCell ref="HKB118:HKB122"/>
    <mergeCell ref="HKC118:HKC122"/>
    <mergeCell ref="HKD118:HKD122"/>
    <mergeCell ref="HHQ118:HHQ122"/>
    <mergeCell ref="HHR118:HHR122"/>
    <mergeCell ref="HHS118:HHS122"/>
    <mergeCell ref="HHT118:HHT122"/>
    <mergeCell ref="HHU118:HHU122"/>
    <mergeCell ref="HID118:HID122"/>
    <mergeCell ref="HIE118:HIE122"/>
    <mergeCell ref="HIF118:HIF122"/>
    <mergeCell ref="HIG118:HIG122"/>
    <mergeCell ref="HIH118:HIH122"/>
    <mergeCell ref="HII118:HII122"/>
    <mergeCell ref="HIJ118:HIJ122"/>
    <mergeCell ref="HIK118:HIK122"/>
    <mergeCell ref="HIT118:HIT122"/>
    <mergeCell ref="HIU118:HIU122"/>
    <mergeCell ref="HIV118:HIV122"/>
    <mergeCell ref="HIW118:HIW122"/>
    <mergeCell ref="HGJ118:HGJ122"/>
    <mergeCell ref="HGK118:HGK122"/>
    <mergeCell ref="HGL118:HGL122"/>
    <mergeCell ref="HGM118:HGM122"/>
    <mergeCell ref="HGN118:HGN122"/>
    <mergeCell ref="HGO118:HGO122"/>
    <mergeCell ref="HGX118:HGX122"/>
    <mergeCell ref="HGY118:HGY122"/>
    <mergeCell ref="HGZ118:HGZ122"/>
    <mergeCell ref="HHA118:HHA122"/>
    <mergeCell ref="HHB118:HHB122"/>
    <mergeCell ref="HHC118:HHC122"/>
    <mergeCell ref="HHD118:HHD122"/>
    <mergeCell ref="HHE118:HHE122"/>
    <mergeCell ref="HHN118:HHN122"/>
    <mergeCell ref="HHO118:HHO122"/>
    <mergeCell ref="HHP118:HHP122"/>
    <mergeCell ref="HFC118:HFC122"/>
    <mergeCell ref="HFD118:HFD122"/>
    <mergeCell ref="HFE118:HFE122"/>
    <mergeCell ref="HFF118:HFF122"/>
    <mergeCell ref="HFG118:HFG122"/>
    <mergeCell ref="HFH118:HFH122"/>
    <mergeCell ref="HFI118:HFI122"/>
    <mergeCell ref="HFR118:HFR122"/>
    <mergeCell ref="HFS118:HFS122"/>
    <mergeCell ref="HFT118:HFT122"/>
    <mergeCell ref="HFU118:HFU122"/>
    <mergeCell ref="HFV118:HFV122"/>
    <mergeCell ref="HFW118:HFW122"/>
    <mergeCell ref="HFX118:HFX122"/>
    <mergeCell ref="HFY118:HFY122"/>
    <mergeCell ref="HGH118:HGH122"/>
    <mergeCell ref="HGI118:HGI122"/>
    <mergeCell ref="HDV118:HDV122"/>
    <mergeCell ref="HDW118:HDW122"/>
    <mergeCell ref="HDX118:HDX122"/>
    <mergeCell ref="HDY118:HDY122"/>
    <mergeCell ref="HDZ118:HDZ122"/>
    <mergeCell ref="HEA118:HEA122"/>
    <mergeCell ref="HEB118:HEB122"/>
    <mergeCell ref="HEC118:HEC122"/>
    <mergeCell ref="HEL118:HEL122"/>
    <mergeCell ref="HEM118:HEM122"/>
    <mergeCell ref="HEN118:HEN122"/>
    <mergeCell ref="HEO118:HEO122"/>
    <mergeCell ref="HEP118:HEP122"/>
    <mergeCell ref="HEQ118:HEQ122"/>
    <mergeCell ref="HER118:HER122"/>
    <mergeCell ref="HES118:HES122"/>
    <mergeCell ref="HFB118:HFB122"/>
    <mergeCell ref="HCG118:HCG122"/>
    <mergeCell ref="HCP118:HCP122"/>
    <mergeCell ref="HCQ118:HCQ122"/>
    <mergeCell ref="HCR118:HCR122"/>
    <mergeCell ref="HCS118:HCS122"/>
    <mergeCell ref="HCT118:HCT122"/>
    <mergeCell ref="HCU118:HCU122"/>
    <mergeCell ref="HCV118:HCV122"/>
    <mergeCell ref="HCW118:HCW122"/>
    <mergeCell ref="HDF118:HDF122"/>
    <mergeCell ref="HDG118:HDG122"/>
    <mergeCell ref="HDH118:HDH122"/>
    <mergeCell ref="HDI118:HDI122"/>
    <mergeCell ref="HDJ118:HDJ122"/>
    <mergeCell ref="HDK118:HDK122"/>
    <mergeCell ref="HDL118:HDL122"/>
    <mergeCell ref="HDM118:HDM122"/>
    <mergeCell ref="HAZ118:HAZ122"/>
    <mergeCell ref="HBA118:HBA122"/>
    <mergeCell ref="HBJ118:HBJ122"/>
    <mergeCell ref="HBK118:HBK122"/>
    <mergeCell ref="HBL118:HBL122"/>
    <mergeCell ref="HBM118:HBM122"/>
    <mergeCell ref="HBN118:HBN122"/>
    <mergeCell ref="HBO118:HBO122"/>
    <mergeCell ref="HBP118:HBP122"/>
    <mergeCell ref="HBQ118:HBQ122"/>
    <mergeCell ref="HBZ118:HBZ122"/>
    <mergeCell ref="HCA118:HCA122"/>
    <mergeCell ref="HCB118:HCB122"/>
    <mergeCell ref="HCC118:HCC122"/>
    <mergeCell ref="HCD118:HCD122"/>
    <mergeCell ref="HCE118:HCE122"/>
    <mergeCell ref="HCF118:HCF122"/>
    <mergeCell ref="GZS118:GZS122"/>
    <mergeCell ref="GZT118:GZT122"/>
    <mergeCell ref="GZU118:GZU122"/>
    <mergeCell ref="HAD118:HAD122"/>
    <mergeCell ref="HAE118:HAE122"/>
    <mergeCell ref="HAF118:HAF122"/>
    <mergeCell ref="HAG118:HAG122"/>
    <mergeCell ref="HAH118:HAH122"/>
    <mergeCell ref="HAI118:HAI122"/>
    <mergeCell ref="HAJ118:HAJ122"/>
    <mergeCell ref="HAK118:HAK122"/>
    <mergeCell ref="HAT118:HAT122"/>
    <mergeCell ref="HAU118:HAU122"/>
    <mergeCell ref="HAV118:HAV122"/>
    <mergeCell ref="HAW118:HAW122"/>
    <mergeCell ref="HAX118:HAX122"/>
    <mergeCell ref="HAY118:HAY122"/>
    <mergeCell ref="GYL118:GYL122"/>
    <mergeCell ref="GYM118:GYM122"/>
    <mergeCell ref="GYN118:GYN122"/>
    <mergeCell ref="GYO118:GYO122"/>
    <mergeCell ref="GYX118:GYX122"/>
    <mergeCell ref="GYY118:GYY122"/>
    <mergeCell ref="GYZ118:GYZ122"/>
    <mergeCell ref="GZA118:GZA122"/>
    <mergeCell ref="GZB118:GZB122"/>
    <mergeCell ref="GZC118:GZC122"/>
    <mergeCell ref="GZD118:GZD122"/>
    <mergeCell ref="GZE118:GZE122"/>
    <mergeCell ref="GZN118:GZN122"/>
    <mergeCell ref="GZO118:GZO122"/>
    <mergeCell ref="GZP118:GZP122"/>
    <mergeCell ref="GZQ118:GZQ122"/>
    <mergeCell ref="GZR118:GZR122"/>
    <mergeCell ref="GXE118:GXE122"/>
    <mergeCell ref="GXF118:GXF122"/>
    <mergeCell ref="GXG118:GXG122"/>
    <mergeCell ref="GXH118:GXH122"/>
    <mergeCell ref="GXI118:GXI122"/>
    <mergeCell ref="GXR118:GXR122"/>
    <mergeCell ref="GXS118:GXS122"/>
    <mergeCell ref="GXT118:GXT122"/>
    <mergeCell ref="GXU118:GXU122"/>
    <mergeCell ref="GXV118:GXV122"/>
    <mergeCell ref="GXW118:GXW122"/>
    <mergeCell ref="GXX118:GXX122"/>
    <mergeCell ref="GXY118:GXY122"/>
    <mergeCell ref="GYH118:GYH122"/>
    <mergeCell ref="GYI118:GYI122"/>
    <mergeCell ref="GYJ118:GYJ122"/>
    <mergeCell ref="GYK118:GYK122"/>
    <mergeCell ref="GVX118:GVX122"/>
    <mergeCell ref="GVY118:GVY122"/>
    <mergeCell ref="GVZ118:GVZ122"/>
    <mergeCell ref="GWA118:GWA122"/>
    <mergeCell ref="GWB118:GWB122"/>
    <mergeCell ref="GWC118:GWC122"/>
    <mergeCell ref="GWL118:GWL122"/>
    <mergeCell ref="GWM118:GWM122"/>
    <mergeCell ref="GWN118:GWN122"/>
    <mergeCell ref="GWO118:GWO122"/>
    <mergeCell ref="GWP118:GWP122"/>
    <mergeCell ref="GWQ118:GWQ122"/>
    <mergeCell ref="GWR118:GWR122"/>
    <mergeCell ref="GWS118:GWS122"/>
    <mergeCell ref="GXB118:GXB122"/>
    <mergeCell ref="GXC118:GXC122"/>
    <mergeCell ref="GXD118:GXD122"/>
    <mergeCell ref="GUQ118:GUQ122"/>
    <mergeCell ref="GUR118:GUR122"/>
    <mergeCell ref="GUS118:GUS122"/>
    <mergeCell ref="GUT118:GUT122"/>
    <mergeCell ref="GUU118:GUU122"/>
    <mergeCell ref="GUV118:GUV122"/>
    <mergeCell ref="GUW118:GUW122"/>
    <mergeCell ref="GVF118:GVF122"/>
    <mergeCell ref="GVG118:GVG122"/>
    <mergeCell ref="GVH118:GVH122"/>
    <mergeCell ref="GVI118:GVI122"/>
    <mergeCell ref="GVJ118:GVJ122"/>
    <mergeCell ref="GVK118:GVK122"/>
    <mergeCell ref="GVL118:GVL122"/>
    <mergeCell ref="GVM118:GVM122"/>
    <mergeCell ref="GVV118:GVV122"/>
    <mergeCell ref="GVW118:GVW122"/>
    <mergeCell ref="GTJ118:GTJ122"/>
    <mergeCell ref="GTK118:GTK122"/>
    <mergeCell ref="GTL118:GTL122"/>
    <mergeCell ref="GTM118:GTM122"/>
    <mergeCell ref="GTN118:GTN122"/>
    <mergeCell ref="GTO118:GTO122"/>
    <mergeCell ref="GTP118:GTP122"/>
    <mergeCell ref="GTQ118:GTQ122"/>
    <mergeCell ref="GTZ118:GTZ122"/>
    <mergeCell ref="GUA118:GUA122"/>
    <mergeCell ref="GUB118:GUB122"/>
    <mergeCell ref="GUC118:GUC122"/>
    <mergeCell ref="GUD118:GUD122"/>
    <mergeCell ref="GUE118:GUE122"/>
    <mergeCell ref="GUF118:GUF122"/>
    <mergeCell ref="GUG118:GUG122"/>
    <mergeCell ref="GUP118:GUP122"/>
    <mergeCell ref="GRU118:GRU122"/>
    <mergeCell ref="GSD118:GSD122"/>
    <mergeCell ref="GSE118:GSE122"/>
    <mergeCell ref="GSF118:GSF122"/>
    <mergeCell ref="GSG118:GSG122"/>
    <mergeCell ref="GSH118:GSH122"/>
    <mergeCell ref="GSI118:GSI122"/>
    <mergeCell ref="GSJ118:GSJ122"/>
    <mergeCell ref="GSK118:GSK122"/>
    <mergeCell ref="GST118:GST122"/>
    <mergeCell ref="GSU118:GSU122"/>
    <mergeCell ref="GSV118:GSV122"/>
    <mergeCell ref="GSW118:GSW122"/>
    <mergeCell ref="GSX118:GSX122"/>
    <mergeCell ref="GSY118:GSY122"/>
    <mergeCell ref="GSZ118:GSZ122"/>
    <mergeCell ref="GTA118:GTA122"/>
    <mergeCell ref="GQN118:GQN122"/>
    <mergeCell ref="GQO118:GQO122"/>
    <mergeCell ref="GQX118:GQX122"/>
    <mergeCell ref="GQY118:GQY122"/>
    <mergeCell ref="GQZ118:GQZ122"/>
    <mergeCell ref="GRA118:GRA122"/>
    <mergeCell ref="GRB118:GRB122"/>
    <mergeCell ref="GRC118:GRC122"/>
    <mergeCell ref="GRD118:GRD122"/>
    <mergeCell ref="GRE118:GRE122"/>
    <mergeCell ref="GRN118:GRN122"/>
    <mergeCell ref="GRO118:GRO122"/>
    <mergeCell ref="GRP118:GRP122"/>
    <mergeCell ref="GRQ118:GRQ122"/>
    <mergeCell ref="GRR118:GRR122"/>
    <mergeCell ref="GRS118:GRS122"/>
    <mergeCell ref="GRT118:GRT122"/>
    <mergeCell ref="GPG118:GPG122"/>
    <mergeCell ref="GPH118:GPH122"/>
    <mergeCell ref="GPI118:GPI122"/>
    <mergeCell ref="GPR118:GPR122"/>
    <mergeCell ref="GPS118:GPS122"/>
    <mergeCell ref="GPT118:GPT122"/>
    <mergeCell ref="GPU118:GPU122"/>
    <mergeCell ref="GPV118:GPV122"/>
    <mergeCell ref="GPW118:GPW122"/>
    <mergeCell ref="GPX118:GPX122"/>
    <mergeCell ref="GPY118:GPY122"/>
    <mergeCell ref="GQH118:GQH122"/>
    <mergeCell ref="GQI118:GQI122"/>
    <mergeCell ref="GQJ118:GQJ122"/>
    <mergeCell ref="GQK118:GQK122"/>
    <mergeCell ref="GQL118:GQL122"/>
    <mergeCell ref="GQM118:GQM122"/>
    <mergeCell ref="GNZ118:GNZ122"/>
    <mergeCell ref="GOA118:GOA122"/>
    <mergeCell ref="GOB118:GOB122"/>
    <mergeCell ref="GOC118:GOC122"/>
    <mergeCell ref="GOL118:GOL122"/>
    <mergeCell ref="GOM118:GOM122"/>
    <mergeCell ref="GON118:GON122"/>
    <mergeCell ref="GOO118:GOO122"/>
    <mergeCell ref="GOP118:GOP122"/>
    <mergeCell ref="GOQ118:GOQ122"/>
    <mergeCell ref="GOR118:GOR122"/>
    <mergeCell ref="GOS118:GOS122"/>
    <mergeCell ref="GPB118:GPB122"/>
    <mergeCell ref="GPC118:GPC122"/>
    <mergeCell ref="GPD118:GPD122"/>
    <mergeCell ref="GPE118:GPE122"/>
    <mergeCell ref="GPF118:GPF122"/>
    <mergeCell ref="GMS118:GMS122"/>
    <mergeCell ref="GMT118:GMT122"/>
    <mergeCell ref="GMU118:GMU122"/>
    <mergeCell ref="GMV118:GMV122"/>
    <mergeCell ref="GMW118:GMW122"/>
    <mergeCell ref="GNF118:GNF122"/>
    <mergeCell ref="GNG118:GNG122"/>
    <mergeCell ref="GNH118:GNH122"/>
    <mergeCell ref="GNI118:GNI122"/>
    <mergeCell ref="GNJ118:GNJ122"/>
    <mergeCell ref="GNK118:GNK122"/>
    <mergeCell ref="GNL118:GNL122"/>
    <mergeCell ref="GNM118:GNM122"/>
    <mergeCell ref="GNV118:GNV122"/>
    <mergeCell ref="GNW118:GNW122"/>
    <mergeCell ref="GNX118:GNX122"/>
    <mergeCell ref="GNY118:GNY122"/>
    <mergeCell ref="GLL118:GLL122"/>
    <mergeCell ref="GLM118:GLM122"/>
    <mergeCell ref="GLN118:GLN122"/>
    <mergeCell ref="GLO118:GLO122"/>
    <mergeCell ref="GLP118:GLP122"/>
    <mergeCell ref="GLQ118:GLQ122"/>
    <mergeCell ref="GLZ118:GLZ122"/>
    <mergeCell ref="GMA118:GMA122"/>
    <mergeCell ref="GMB118:GMB122"/>
    <mergeCell ref="GMC118:GMC122"/>
    <mergeCell ref="GMD118:GMD122"/>
    <mergeCell ref="GME118:GME122"/>
    <mergeCell ref="GMF118:GMF122"/>
    <mergeCell ref="GMG118:GMG122"/>
    <mergeCell ref="GMP118:GMP122"/>
    <mergeCell ref="GMQ118:GMQ122"/>
    <mergeCell ref="GMR118:GMR122"/>
    <mergeCell ref="GKE118:GKE122"/>
    <mergeCell ref="GKF118:GKF122"/>
    <mergeCell ref="GKG118:GKG122"/>
    <mergeCell ref="GKH118:GKH122"/>
    <mergeCell ref="GKI118:GKI122"/>
    <mergeCell ref="GKJ118:GKJ122"/>
    <mergeCell ref="GKK118:GKK122"/>
    <mergeCell ref="GKT118:GKT122"/>
    <mergeCell ref="GKU118:GKU122"/>
    <mergeCell ref="GKV118:GKV122"/>
    <mergeCell ref="GKW118:GKW122"/>
    <mergeCell ref="GKX118:GKX122"/>
    <mergeCell ref="GKY118:GKY122"/>
    <mergeCell ref="GKZ118:GKZ122"/>
    <mergeCell ref="GLA118:GLA122"/>
    <mergeCell ref="GLJ118:GLJ122"/>
    <mergeCell ref="GLK118:GLK122"/>
    <mergeCell ref="GIX118:GIX122"/>
    <mergeCell ref="GIY118:GIY122"/>
    <mergeCell ref="GIZ118:GIZ122"/>
    <mergeCell ref="GJA118:GJA122"/>
    <mergeCell ref="GJB118:GJB122"/>
    <mergeCell ref="GJC118:GJC122"/>
    <mergeCell ref="GJD118:GJD122"/>
    <mergeCell ref="GJE118:GJE122"/>
    <mergeCell ref="GJN118:GJN122"/>
    <mergeCell ref="GJO118:GJO122"/>
    <mergeCell ref="GJP118:GJP122"/>
    <mergeCell ref="GJQ118:GJQ122"/>
    <mergeCell ref="GJR118:GJR122"/>
    <mergeCell ref="GJS118:GJS122"/>
    <mergeCell ref="GJT118:GJT122"/>
    <mergeCell ref="GJU118:GJU122"/>
    <mergeCell ref="GKD118:GKD122"/>
    <mergeCell ref="GHI118:GHI122"/>
    <mergeCell ref="GHR118:GHR122"/>
    <mergeCell ref="GHS118:GHS122"/>
    <mergeCell ref="GHT118:GHT122"/>
    <mergeCell ref="GHU118:GHU122"/>
    <mergeCell ref="GHV118:GHV122"/>
    <mergeCell ref="GHW118:GHW122"/>
    <mergeCell ref="GHX118:GHX122"/>
    <mergeCell ref="GHY118:GHY122"/>
    <mergeCell ref="GIH118:GIH122"/>
    <mergeCell ref="GII118:GII122"/>
    <mergeCell ref="GIJ118:GIJ122"/>
    <mergeCell ref="GIK118:GIK122"/>
    <mergeCell ref="GIL118:GIL122"/>
    <mergeCell ref="GIM118:GIM122"/>
    <mergeCell ref="GIN118:GIN122"/>
    <mergeCell ref="GIO118:GIO122"/>
    <mergeCell ref="GGB118:GGB122"/>
    <mergeCell ref="GGC118:GGC122"/>
    <mergeCell ref="GGL118:GGL122"/>
    <mergeCell ref="GGM118:GGM122"/>
    <mergeCell ref="GGN118:GGN122"/>
    <mergeCell ref="GGO118:GGO122"/>
    <mergeCell ref="GGP118:GGP122"/>
    <mergeCell ref="GGQ118:GGQ122"/>
    <mergeCell ref="GGR118:GGR122"/>
    <mergeCell ref="GGS118:GGS122"/>
    <mergeCell ref="GHB118:GHB122"/>
    <mergeCell ref="GHC118:GHC122"/>
    <mergeCell ref="GHD118:GHD122"/>
    <mergeCell ref="GHE118:GHE122"/>
    <mergeCell ref="GHF118:GHF122"/>
    <mergeCell ref="GHG118:GHG122"/>
    <mergeCell ref="GHH118:GHH122"/>
    <mergeCell ref="GEU118:GEU122"/>
    <mergeCell ref="GEV118:GEV122"/>
    <mergeCell ref="GEW118:GEW122"/>
    <mergeCell ref="GFF118:GFF122"/>
    <mergeCell ref="GFG118:GFG122"/>
    <mergeCell ref="GFH118:GFH122"/>
    <mergeCell ref="GFI118:GFI122"/>
    <mergeCell ref="GFJ118:GFJ122"/>
    <mergeCell ref="GFK118:GFK122"/>
    <mergeCell ref="GFL118:GFL122"/>
    <mergeCell ref="GFM118:GFM122"/>
    <mergeCell ref="GFV118:GFV122"/>
    <mergeCell ref="GFW118:GFW122"/>
    <mergeCell ref="GFX118:GFX122"/>
    <mergeCell ref="GFY118:GFY122"/>
    <mergeCell ref="GFZ118:GFZ122"/>
    <mergeCell ref="GGA118:GGA122"/>
    <mergeCell ref="GDN118:GDN122"/>
    <mergeCell ref="GDO118:GDO122"/>
    <mergeCell ref="GDP118:GDP122"/>
    <mergeCell ref="GDQ118:GDQ122"/>
    <mergeCell ref="GDZ118:GDZ122"/>
    <mergeCell ref="GEA118:GEA122"/>
    <mergeCell ref="GEB118:GEB122"/>
    <mergeCell ref="GEC118:GEC122"/>
    <mergeCell ref="GED118:GED122"/>
    <mergeCell ref="GEE118:GEE122"/>
    <mergeCell ref="GEF118:GEF122"/>
    <mergeCell ref="GEG118:GEG122"/>
    <mergeCell ref="GEP118:GEP122"/>
    <mergeCell ref="GEQ118:GEQ122"/>
    <mergeCell ref="GER118:GER122"/>
    <mergeCell ref="GES118:GES122"/>
    <mergeCell ref="GET118:GET122"/>
    <mergeCell ref="GCG118:GCG122"/>
    <mergeCell ref="GCH118:GCH122"/>
    <mergeCell ref="GCI118:GCI122"/>
    <mergeCell ref="GCJ118:GCJ122"/>
    <mergeCell ref="GCK118:GCK122"/>
    <mergeCell ref="GCT118:GCT122"/>
    <mergeCell ref="GCU118:GCU122"/>
    <mergeCell ref="GCV118:GCV122"/>
    <mergeCell ref="GCW118:GCW122"/>
    <mergeCell ref="GCX118:GCX122"/>
    <mergeCell ref="GCY118:GCY122"/>
    <mergeCell ref="GCZ118:GCZ122"/>
    <mergeCell ref="GDA118:GDA122"/>
    <mergeCell ref="GDJ118:GDJ122"/>
    <mergeCell ref="GDK118:GDK122"/>
    <mergeCell ref="GDL118:GDL122"/>
    <mergeCell ref="GDM118:GDM122"/>
    <mergeCell ref="GAZ118:GAZ122"/>
    <mergeCell ref="GBA118:GBA122"/>
    <mergeCell ref="GBB118:GBB122"/>
    <mergeCell ref="GBC118:GBC122"/>
    <mergeCell ref="GBD118:GBD122"/>
    <mergeCell ref="GBE118:GBE122"/>
    <mergeCell ref="GBN118:GBN122"/>
    <mergeCell ref="GBO118:GBO122"/>
    <mergeCell ref="GBP118:GBP122"/>
    <mergeCell ref="GBQ118:GBQ122"/>
    <mergeCell ref="GBR118:GBR122"/>
    <mergeCell ref="GBS118:GBS122"/>
    <mergeCell ref="GBT118:GBT122"/>
    <mergeCell ref="GBU118:GBU122"/>
    <mergeCell ref="GCD118:GCD122"/>
    <mergeCell ref="GCE118:GCE122"/>
    <mergeCell ref="GCF118:GCF122"/>
    <mergeCell ref="FZS118:FZS122"/>
    <mergeCell ref="FZT118:FZT122"/>
    <mergeCell ref="FZU118:FZU122"/>
    <mergeCell ref="FZV118:FZV122"/>
    <mergeCell ref="FZW118:FZW122"/>
    <mergeCell ref="FZX118:FZX122"/>
    <mergeCell ref="FZY118:FZY122"/>
    <mergeCell ref="GAH118:GAH122"/>
    <mergeCell ref="GAI118:GAI122"/>
    <mergeCell ref="GAJ118:GAJ122"/>
    <mergeCell ref="GAK118:GAK122"/>
    <mergeCell ref="GAL118:GAL122"/>
    <mergeCell ref="GAM118:GAM122"/>
    <mergeCell ref="GAN118:GAN122"/>
    <mergeCell ref="GAO118:GAO122"/>
    <mergeCell ref="GAX118:GAX122"/>
    <mergeCell ref="GAY118:GAY122"/>
    <mergeCell ref="FYL118:FYL122"/>
    <mergeCell ref="FYM118:FYM122"/>
    <mergeCell ref="FYN118:FYN122"/>
    <mergeCell ref="FYO118:FYO122"/>
    <mergeCell ref="FYP118:FYP122"/>
    <mergeCell ref="FYQ118:FYQ122"/>
    <mergeCell ref="FYR118:FYR122"/>
    <mergeCell ref="FYS118:FYS122"/>
    <mergeCell ref="FZB118:FZB122"/>
    <mergeCell ref="FZC118:FZC122"/>
    <mergeCell ref="FZD118:FZD122"/>
    <mergeCell ref="FZE118:FZE122"/>
    <mergeCell ref="FZF118:FZF122"/>
    <mergeCell ref="FZG118:FZG122"/>
    <mergeCell ref="FZH118:FZH122"/>
    <mergeCell ref="FZI118:FZI122"/>
    <mergeCell ref="FZR118:FZR122"/>
    <mergeCell ref="FWW118:FWW122"/>
    <mergeCell ref="FXF118:FXF122"/>
    <mergeCell ref="FXG118:FXG122"/>
    <mergeCell ref="FXH118:FXH122"/>
    <mergeCell ref="FXI118:FXI122"/>
    <mergeCell ref="FXJ118:FXJ122"/>
    <mergeCell ref="FXK118:FXK122"/>
    <mergeCell ref="FXL118:FXL122"/>
    <mergeCell ref="FXM118:FXM122"/>
    <mergeCell ref="FXV118:FXV122"/>
    <mergeCell ref="FXW118:FXW122"/>
    <mergeCell ref="FXX118:FXX122"/>
    <mergeCell ref="FXY118:FXY122"/>
    <mergeCell ref="FXZ118:FXZ122"/>
    <mergeCell ref="FYA118:FYA122"/>
    <mergeCell ref="FYB118:FYB122"/>
    <mergeCell ref="FYC118:FYC122"/>
    <mergeCell ref="FVP118:FVP122"/>
    <mergeCell ref="FVQ118:FVQ122"/>
    <mergeCell ref="FVZ118:FVZ122"/>
    <mergeCell ref="FWA118:FWA122"/>
    <mergeCell ref="FWB118:FWB122"/>
    <mergeCell ref="FWC118:FWC122"/>
    <mergeCell ref="FWD118:FWD122"/>
    <mergeCell ref="FWE118:FWE122"/>
    <mergeCell ref="FWF118:FWF122"/>
    <mergeCell ref="FWG118:FWG122"/>
    <mergeCell ref="FWP118:FWP122"/>
    <mergeCell ref="FWQ118:FWQ122"/>
    <mergeCell ref="FWR118:FWR122"/>
    <mergeCell ref="FWS118:FWS122"/>
    <mergeCell ref="FWT118:FWT122"/>
    <mergeCell ref="FWU118:FWU122"/>
    <mergeCell ref="FWV118:FWV122"/>
    <mergeCell ref="FUI118:FUI122"/>
    <mergeCell ref="FUJ118:FUJ122"/>
    <mergeCell ref="FUK118:FUK122"/>
    <mergeCell ref="FUT118:FUT122"/>
    <mergeCell ref="FUU118:FUU122"/>
    <mergeCell ref="FUV118:FUV122"/>
    <mergeCell ref="FUW118:FUW122"/>
    <mergeCell ref="FUX118:FUX122"/>
    <mergeCell ref="FUY118:FUY122"/>
    <mergeCell ref="FUZ118:FUZ122"/>
    <mergeCell ref="FVA118:FVA122"/>
    <mergeCell ref="FVJ118:FVJ122"/>
    <mergeCell ref="FVK118:FVK122"/>
    <mergeCell ref="FVL118:FVL122"/>
    <mergeCell ref="FVM118:FVM122"/>
    <mergeCell ref="FVN118:FVN122"/>
    <mergeCell ref="FVO118:FVO122"/>
    <mergeCell ref="FTB118:FTB122"/>
    <mergeCell ref="FTC118:FTC122"/>
    <mergeCell ref="FTD118:FTD122"/>
    <mergeCell ref="FTE118:FTE122"/>
    <mergeCell ref="FTN118:FTN122"/>
    <mergeCell ref="FTO118:FTO122"/>
    <mergeCell ref="FTP118:FTP122"/>
    <mergeCell ref="FTQ118:FTQ122"/>
    <mergeCell ref="FTR118:FTR122"/>
    <mergeCell ref="FTS118:FTS122"/>
    <mergeCell ref="FTT118:FTT122"/>
    <mergeCell ref="FTU118:FTU122"/>
    <mergeCell ref="FUD118:FUD122"/>
    <mergeCell ref="FUE118:FUE122"/>
    <mergeCell ref="FUF118:FUF122"/>
    <mergeCell ref="FUG118:FUG122"/>
    <mergeCell ref="FUH118:FUH122"/>
    <mergeCell ref="FRU118:FRU122"/>
    <mergeCell ref="FRV118:FRV122"/>
    <mergeCell ref="FRW118:FRW122"/>
    <mergeCell ref="FRX118:FRX122"/>
    <mergeCell ref="FRY118:FRY122"/>
    <mergeCell ref="FSH118:FSH122"/>
    <mergeCell ref="FSI118:FSI122"/>
    <mergeCell ref="FSJ118:FSJ122"/>
    <mergeCell ref="FSK118:FSK122"/>
    <mergeCell ref="FSL118:FSL122"/>
    <mergeCell ref="FSM118:FSM122"/>
    <mergeCell ref="FSN118:FSN122"/>
    <mergeCell ref="FSO118:FSO122"/>
    <mergeCell ref="FSX118:FSX122"/>
    <mergeCell ref="FSY118:FSY122"/>
    <mergeCell ref="FSZ118:FSZ122"/>
    <mergeCell ref="FTA118:FTA122"/>
    <mergeCell ref="FQN118:FQN122"/>
    <mergeCell ref="FQO118:FQO122"/>
    <mergeCell ref="FQP118:FQP122"/>
    <mergeCell ref="FQQ118:FQQ122"/>
    <mergeCell ref="FQR118:FQR122"/>
    <mergeCell ref="FQS118:FQS122"/>
    <mergeCell ref="FRB118:FRB122"/>
    <mergeCell ref="FRC118:FRC122"/>
    <mergeCell ref="FRD118:FRD122"/>
    <mergeCell ref="FRE118:FRE122"/>
    <mergeCell ref="FRF118:FRF122"/>
    <mergeCell ref="FRG118:FRG122"/>
    <mergeCell ref="FRH118:FRH122"/>
    <mergeCell ref="FRI118:FRI122"/>
    <mergeCell ref="FRR118:FRR122"/>
    <mergeCell ref="FRS118:FRS122"/>
    <mergeCell ref="FRT118:FRT122"/>
    <mergeCell ref="FPG118:FPG122"/>
    <mergeCell ref="FPH118:FPH122"/>
    <mergeCell ref="FPI118:FPI122"/>
    <mergeCell ref="FPJ118:FPJ122"/>
    <mergeCell ref="FPK118:FPK122"/>
    <mergeCell ref="FPL118:FPL122"/>
    <mergeCell ref="FPM118:FPM122"/>
    <mergeCell ref="FPV118:FPV122"/>
    <mergeCell ref="FPW118:FPW122"/>
    <mergeCell ref="FPX118:FPX122"/>
    <mergeCell ref="FPY118:FPY122"/>
    <mergeCell ref="FPZ118:FPZ122"/>
    <mergeCell ref="FQA118:FQA122"/>
    <mergeCell ref="FQB118:FQB122"/>
    <mergeCell ref="FQC118:FQC122"/>
    <mergeCell ref="FQL118:FQL122"/>
    <mergeCell ref="FQM118:FQM122"/>
    <mergeCell ref="FNZ118:FNZ122"/>
    <mergeCell ref="FOA118:FOA122"/>
    <mergeCell ref="FOB118:FOB122"/>
    <mergeCell ref="FOC118:FOC122"/>
    <mergeCell ref="FOD118:FOD122"/>
    <mergeCell ref="FOE118:FOE122"/>
    <mergeCell ref="FOF118:FOF122"/>
    <mergeCell ref="FOG118:FOG122"/>
    <mergeCell ref="FOP118:FOP122"/>
    <mergeCell ref="FOQ118:FOQ122"/>
    <mergeCell ref="FOR118:FOR122"/>
    <mergeCell ref="FOS118:FOS122"/>
    <mergeCell ref="FOT118:FOT122"/>
    <mergeCell ref="FOU118:FOU122"/>
    <mergeCell ref="FOV118:FOV122"/>
    <mergeCell ref="FOW118:FOW122"/>
    <mergeCell ref="FPF118:FPF122"/>
    <mergeCell ref="FMK118:FMK122"/>
    <mergeCell ref="FMT118:FMT122"/>
    <mergeCell ref="FMU118:FMU122"/>
    <mergeCell ref="FMV118:FMV122"/>
    <mergeCell ref="FMW118:FMW122"/>
    <mergeCell ref="FMX118:FMX122"/>
    <mergeCell ref="FMY118:FMY122"/>
    <mergeCell ref="FMZ118:FMZ122"/>
    <mergeCell ref="FNA118:FNA122"/>
    <mergeCell ref="FNJ118:FNJ122"/>
    <mergeCell ref="FNK118:FNK122"/>
    <mergeCell ref="FNL118:FNL122"/>
    <mergeCell ref="FNM118:FNM122"/>
    <mergeCell ref="FNN118:FNN122"/>
    <mergeCell ref="FNO118:FNO122"/>
    <mergeCell ref="FNP118:FNP122"/>
    <mergeCell ref="FNQ118:FNQ122"/>
    <mergeCell ref="FLD118:FLD122"/>
    <mergeCell ref="FLE118:FLE122"/>
    <mergeCell ref="FLN118:FLN122"/>
    <mergeCell ref="FLO118:FLO122"/>
    <mergeCell ref="FLP118:FLP122"/>
    <mergeCell ref="FLQ118:FLQ122"/>
    <mergeCell ref="FLR118:FLR122"/>
    <mergeCell ref="FLS118:FLS122"/>
    <mergeCell ref="FLT118:FLT122"/>
    <mergeCell ref="FLU118:FLU122"/>
    <mergeCell ref="FMD118:FMD122"/>
    <mergeCell ref="FME118:FME122"/>
    <mergeCell ref="FMF118:FMF122"/>
    <mergeCell ref="FMG118:FMG122"/>
    <mergeCell ref="FMH118:FMH122"/>
    <mergeCell ref="FMI118:FMI122"/>
    <mergeCell ref="FMJ118:FMJ122"/>
    <mergeCell ref="FJW118:FJW122"/>
    <mergeCell ref="FJX118:FJX122"/>
    <mergeCell ref="FJY118:FJY122"/>
    <mergeCell ref="FKH118:FKH122"/>
    <mergeCell ref="FKI118:FKI122"/>
    <mergeCell ref="FKJ118:FKJ122"/>
    <mergeCell ref="FKK118:FKK122"/>
    <mergeCell ref="FKL118:FKL122"/>
    <mergeCell ref="FKM118:FKM122"/>
    <mergeCell ref="FKN118:FKN122"/>
    <mergeCell ref="FKO118:FKO122"/>
    <mergeCell ref="FKX118:FKX122"/>
    <mergeCell ref="FKY118:FKY122"/>
    <mergeCell ref="FKZ118:FKZ122"/>
    <mergeCell ref="FLA118:FLA122"/>
    <mergeCell ref="FLB118:FLB122"/>
    <mergeCell ref="FLC118:FLC122"/>
    <mergeCell ref="FIP118:FIP122"/>
    <mergeCell ref="FIQ118:FIQ122"/>
    <mergeCell ref="FIR118:FIR122"/>
    <mergeCell ref="FIS118:FIS122"/>
    <mergeCell ref="FJB118:FJB122"/>
    <mergeCell ref="FJC118:FJC122"/>
    <mergeCell ref="FJD118:FJD122"/>
    <mergeCell ref="FJE118:FJE122"/>
    <mergeCell ref="FJF118:FJF122"/>
    <mergeCell ref="FJG118:FJG122"/>
    <mergeCell ref="FJH118:FJH122"/>
    <mergeCell ref="FJI118:FJI122"/>
    <mergeCell ref="FJR118:FJR122"/>
    <mergeCell ref="FJS118:FJS122"/>
    <mergeCell ref="FJT118:FJT122"/>
    <mergeCell ref="FJU118:FJU122"/>
    <mergeCell ref="FJV118:FJV122"/>
    <mergeCell ref="FHI118:FHI122"/>
    <mergeCell ref="FHJ118:FHJ122"/>
    <mergeCell ref="FHK118:FHK122"/>
    <mergeCell ref="FHL118:FHL122"/>
    <mergeCell ref="FHM118:FHM122"/>
    <mergeCell ref="FHV118:FHV122"/>
    <mergeCell ref="FHW118:FHW122"/>
    <mergeCell ref="FHX118:FHX122"/>
    <mergeCell ref="FHY118:FHY122"/>
    <mergeCell ref="FHZ118:FHZ122"/>
    <mergeCell ref="FIA118:FIA122"/>
    <mergeCell ref="FIB118:FIB122"/>
    <mergeCell ref="FIC118:FIC122"/>
    <mergeCell ref="FIL118:FIL122"/>
    <mergeCell ref="FIM118:FIM122"/>
    <mergeCell ref="FIN118:FIN122"/>
    <mergeCell ref="FIO118:FIO122"/>
    <mergeCell ref="FGB118:FGB122"/>
    <mergeCell ref="FGC118:FGC122"/>
    <mergeCell ref="FGD118:FGD122"/>
    <mergeCell ref="FGE118:FGE122"/>
    <mergeCell ref="FGF118:FGF122"/>
    <mergeCell ref="FGG118:FGG122"/>
    <mergeCell ref="FGP118:FGP122"/>
    <mergeCell ref="FGQ118:FGQ122"/>
    <mergeCell ref="FGR118:FGR122"/>
    <mergeCell ref="FGS118:FGS122"/>
    <mergeCell ref="FGT118:FGT122"/>
    <mergeCell ref="FGU118:FGU122"/>
    <mergeCell ref="FGV118:FGV122"/>
    <mergeCell ref="FGW118:FGW122"/>
    <mergeCell ref="FHF118:FHF122"/>
    <mergeCell ref="FHG118:FHG122"/>
    <mergeCell ref="FHH118:FHH122"/>
    <mergeCell ref="FEU118:FEU122"/>
    <mergeCell ref="FEV118:FEV122"/>
    <mergeCell ref="FEW118:FEW122"/>
    <mergeCell ref="FEX118:FEX122"/>
    <mergeCell ref="FEY118:FEY122"/>
    <mergeCell ref="FEZ118:FEZ122"/>
    <mergeCell ref="FFA118:FFA122"/>
    <mergeCell ref="FFJ118:FFJ122"/>
    <mergeCell ref="FFK118:FFK122"/>
    <mergeCell ref="FFL118:FFL122"/>
    <mergeCell ref="FFM118:FFM122"/>
    <mergeCell ref="FFN118:FFN122"/>
    <mergeCell ref="FFO118:FFO122"/>
    <mergeCell ref="FFP118:FFP122"/>
    <mergeCell ref="FFQ118:FFQ122"/>
    <mergeCell ref="FFZ118:FFZ122"/>
    <mergeCell ref="FGA118:FGA122"/>
    <mergeCell ref="FDN118:FDN122"/>
    <mergeCell ref="FDO118:FDO122"/>
    <mergeCell ref="FDP118:FDP122"/>
    <mergeCell ref="FDQ118:FDQ122"/>
    <mergeCell ref="FDR118:FDR122"/>
    <mergeCell ref="FDS118:FDS122"/>
    <mergeCell ref="FDT118:FDT122"/>
    <mergeCell ref="FDU118:FDU122"/>
    <mergeCell ref="FED118:FED122"/>
    <mergeCell ref="FEE118:FEE122"/>
    <mergeCell ref="FEF118:FEF122"/>
    <mergeCell ref="FEG118:FEG122"/>
    <mergeCell ref="FEH118:FEH122"/>
    <mergeCell ref="FEI118:FEI122"/>
    <mergeCell ref="FEJ118:FEJ122"/>
    <mergeCell ref="FEK118:FEK122"/>
    <mergeCell ref="FET118:FET122"/>
    <mergeCell ref="FBY118:FBY122"/>
    <mergeCell ref="FCH118:FCH122"/>
    <mergeCell ref="FCI118:FCI122"/>
    <mergeCell ref="FCJ118:FCJ122"/>
    <mergeCell ref="FCK118:FCK122"/>
    <mergeCell ref="FCL118:FCL122"/>
    <mergeCell ref="FCM118:FCM122"/>
    <mergeCell ref="FCN118:FCN122"/>
    <mergeCell ref="FCO118:FCO122"/>
    <mergeCell ref="FCX118:FCX122"/>
    <mergeCell ref="FCY118:FCY122"/>
    <mergeCell ref="FCZ118:FCZ122"/>
    <mergeCell ref="FDA118:FDA122"/>
    <mergeCell ref="FDB118:FDB122"/>
    <mergeCell ref="FDC118:FDC122"/>
    <mergeCell ref="FDD118:FDD122"/>
    <mergeCell ref="FDE118:FDE122"/>
    <mergeCell ref="FAR118:FAR122"/>
    <mergeCell ref="FAS118:FAS122"/>
    <mergeCell ref="FBB118:FBB122"/>
    <mergeCell ref="FBC118:FBC122"/>
    <mergeCell ref="FBD118:FBD122"/>
    <mergeCell ref="FBE118:FBE122"/>
    <mergeCell ref="FBF118:FBF122"/>
    <mergeCell ref="FBG118:FBG122"/>
    <mergeCell ref="FBH118:FBH122"/>
    <mergeCell ref="FBI118:FBI122"/>
    <mergeCell ref="FBR118:FBR122"/>
    <mergeCell ref="FBS118:FBS122"/>
    <mergeCell ref="FBT118:FBT122"/>
    <mergeCell ref="FBU118:FBU122"/>
    <mergeCell ref="FBV118:FBV122"/>
    <mergeCell ref="FBW118:FBW122"/>
    <mergeCell ref="FBX118:FBX122"/>
    <mergeCell ref="EZK118:EZK122"/>
    <mergeCell ref="EZL118:EZL122"/>
    <mergeCell ref="EZM118:EZM122"/>
    <mergeCell ref="EZV118:EZV122"/>
    <mergeCell ref="EZW118:EZW122"/>
    <mergeCell ref="EZX118:EZX122"/>
    <mergeCell ref="EZY118:EZY122"/>
    <mergeCell ref="EZZ118:EZZ122"/>
    <mergeCell ref="FAA118:FAA122"/>
    <mergeCell ref="FAB118:FAB122"/>
    <mergeCell ref="FAC118:FAC122"/>
    <mergeCell ref="FAL118:FAL122"/>
    <mergeCell ref="FAM118:FAM122"/>
    <mergeCell ref="FAN118:FAN122"/>
    <mergeCell ref="FAO118:FAO122"/>
    <mergeCell ref="FAP118:FAP122"/>
    <mergeCell ref="FAQ118:FAQ122"/>
    <mergeCell ref="EYD118:EYD122"/>
    <mergeCell ref="EYE118:EYE122"/>
    <mergeCell ref="EYF118:EYF122"/>
    <mergeCell ref="EYG118:EYG122"/>
    <mergeCell ref="EYP118:EYP122"/>
    <mergeCell ref="EYQ118:EYQ122"/>
    <mergeCell ref="EYR118:EYR122"/>
    <mergeCell ref="EYS118:EYS122"/>
    <mergeCell ref="EYT118:EYT122"/>
    <mergeCell ref="EYU118:EYU122"/>
    <mergeCell ref="EYV118:EYV122"/>
    <mergeCell ref="EYW118:EYW122"/>
    <mergeCell ref="EZF118:EZF122"/>
    <mergeCell ref="EZG118:EZG122"/>
    <mergeCell ref="EZH118:EZH122"/>
    <mergeCell ref="EZI118:EZI122"/>
    <mergeCell ref="EZJ118:EZJ122"/>
    <mergeCell ref="EWW118:EWW122"/>
    <mergeCell ref="EWX118:EWX122"/>
    <mergeCell ref="EWY118:EWY122"/>
    <mergeCell ref="EWZ118:EWZ122"/>
    <mergeCell ref="EXA118:EXA122"/>
    <mergeCell ref="EXJ118:EXJ122"/>
    <mergeCell ref="EXK118:EXK122"/>
    <mergeCell ref="EXL118:EXL122"/>
    <mergeCell ref="EXM118:EXM122"/>
    <mergeCell ref="EXN118:EXN122"/>
    <mergeCell ref="EXO118:EXO122"/>
    <mergeCell ref="EXP118:EXP122"/>
    <mergeCell ref="EXQ118:EXQ122"/>
    <mergeCell ref="EXZ118:EXZ122"/>
    <mergeCell ref="EYA118:EYA122"/>
    <mergeCell ref="EYB118:EYB122"/>
    <mergeCell ref="EYC118:EYC122"/>
    <mergeCell ref="EVP118:EVP122"/>
    <mergeCell ref="EVQ118:EVQ122"/>
    <mergeCell ref="EVR118:EVR122"/>
    <mergeCell ref="EVS118:EVS122"/>
    <mergeCell ref="EVT118:EVT122"/>
    <mergeCell ref="EVU118:EVU122"/>
    <mergeCell ref="EWD118:EWD122"/>
    <mergeCell ref="EWE118:EWE122"/>
    <mergeCell ref="EWF118:EWF122"/>
    <mergeCell ref="EWG118:EWG122"/>
    <mergeCell ref="EWH118:EWH122"/>
    <mergeCell ref="EWI118:EWI122"/>
    <mergeCell ref="EWJ118:EWJ122"/>
    <mergeCell ref="EWK118:EWK122"/>
    <mergeCell ref="EWT118:EWT122"/>
    <mergeCell ref="EWU118:EWU122"/>
    <mergeCell ref="EWV118:EWV122"/>
    <mergeCell ref="EUI118:EUI122"/>
    <mergeCell ref="EUJ118:EUJ122"/>
    <mergeCell ref="EUK118:EUK122"/>
    <mergeCell ref="EUL118:EUL122"/>
    <mergeCell ref="EUM118:EUM122"/>
    <mergeCell ref="EUN118:EUN122"/>
    <mergeCell ref="EUO118:EUO122"/>
    <mergeCell ref="EUX118:EUX122"/>
    <mergeCell ref="EUY118:EUY122"/>
    <mergeCell ref="EUZ118:EUZ122"/>
    <mergeCell ref="EVA118:EVA122"/>
    <mergeCell ref="EVB118:EVB122"/>
    <mergeCell ref="EVC118:EVC122"/>
    <mergeCell ref="EVD118:EVD122"/>
    <mergeCell ref="EVE118:EVE122"/>
    <mergeCell ref="EVN118:EVN122"/>
    <mergeCell ref="EVO118:EVO122"/>
    <mergeCell ref="ETB118:ETB122"/>
    <mergeCell ref="ETC118:ETC122"/>
    <mergeCell ref="ETD118:ETD122"/>
    <mergeCell ref="ETE118:ETE122"/>
    <mergeCell ref="ETF118:ETF122"/>
    <mergeCell ref="ETG118:ETG122"/>
    <mergeCell ref="ETH118:ETH122"/>
    <mergeCell ref="ETI118:ETI122"/>
    <mergeCell ref="ETR118:ETR122"/>
    <mergeCell ref="ETS118:ETS122"/>
    <mergeCell ref="ETT118:ETT122"/>
    <mergeCell ref="ETU118:ETU122"/>
    <mergeCell ref="ETV118:ETV122"/>
    <mergeCell ref="ETW118:ETW122"/>
    <mergeCell ref="ETX118:ETX122"/>
    <mergeCell ref="ETY118:ETY122"/>
    <mergeCell ref="EUH118:EUH122"/>
    <mergeCell ref="ERM118:ERM122"/>
    <mergeCell ref="ERV118:ERV122"/>
    <mergeCell ref="ERW118:ERW122"/>
    <mergeCell ref="ERX118:ERX122"/>
    <mergeCell ref="ERY118:ERY122"/>
    <mergeCell ref="ERZ118:ERZ122"/>
    <mergeCell ref="ESA118:ESA122"/>
    <mergeCell ref="ESB118:ESB122"/>
    <mergeCell ref="ESC118:ESC122"/>
    <mergeCell ref="ESL118:ESL122"/>
    <mergeCell ref="ESM118:ESM122"/>
    <mergeCell ref="ESN118:ESN122"/>
    <mergeCell ref="ESO118:ESO122"/>
    <mergeCell ref="ESP118:ESP122"/>
    <mergeCell ref="ESQ118:ESQ122"/>
    <mergeCell ref="ESR118:ESR122"/>
    <mergeCell ref="ESS118:ESS122"/>
    <mergeCell ref="EQF118:EQF122"/>
    <mergeCell ref="EQG118:EQG122"/>
    <mergeCell ref="EQP118:EQP122"/>
    <mergeCell ref="EQQ118:EQQ122"/>
    <mergeCell ref="EQR118:EQR122"/>
    <mergeCell ref="EQS118:EQS122"/>
    <mergeCell ref="EQT118:EQT122"/>
    <mergeCell ref="EQU118:EQU122"/>
    <mergeCell ref="EQV118:EQV122"/>
    <mergeCell ref="EQW118:EQW122"/>
    <mergeCell ref="ERF118:ERF122"/>
    <mergeCell ref="ERG118:ERG122"/>
    <mergeCell ref="ERH118:ERH122"/>
    <mergeCell ref="ERI118:ERI122"/>
    <mergeCell ref="ERJ118:ERJ122"/>
    <mergeCell ref="ERK118:ERK122"/>
    <mergeCell ref="ERL118:ERL122"/>
    <mergeCell ref="EOY118:EOY122"/>
    <mergeCell ref="EOZ118:EOZ122"/>
    <mergeCell ref="EPA118:EPA122"/>
    <mergeCell ref="EPJ118:EPJ122"/>
    <mergeCell ref="EPK118:EPK122"/>
    <mergeCell ref="EPL118:EPL122"/>
    <mergeCell ref="EPM118:EPM122"/>
    <mergeCell ref="EPN118:EPN122"/>
    <mergeCell ref="EPO118:EPO122"/>
    <mergeCell ref="EPP118:EPP122"/>
    <mergeCell ref="EPQ118:EPQ122"/>
    <mergeCell ref="EPZ118:EPZ122"/>
    <mergeCell ref="EQA118:EQA122"/>
    <mergeCell ref="EQB118:EQB122"/>
    <mergeCell ref="EQC118:EQC122"/>
    <mergeCell ref="EQD118:EQD122"/>
    <mergeCell ref="EQE118:EQE122"/>
    <mergeCell ref="ENR118:ENR122"/>
    <mergeCell ref="ENS118:ENS122"/>
    <mergeCell ref="ENT118:ENT122"/>
    <mergeCell ref="ENU118:ENU122"/>
    <mergeCell ref="EOD118:EOD122"/>
    <mergeCell ref="EOE118:EOE122"/>
    <mergeCell ref="EOF118:EOF122"/>
    <mergeCell ref="EOG118:EOG122"/>
    <mergeCell ref="EOH118:EOH122"/>
    <mergeCell ref="EOI118:EOI122"/>
    <mergeCell ref="EOJ118:EOJ122"/>
    <mergeCell ref="EOK118:EOK122"/>
    <mergeCell ref="EOT118:EOT122"/>
    <mergeCell ref="EOU118:EOU122"/>
    <mergeCell ref="EOV118:EOV122"/>
    <mergeCell ref="EOW118:EOW122"/>
    <mergeCell ref="EOX118:EOX122"/>
    <mergeCell ref="EMK118:EMK122"/>
    <mergeCell ref="EML118:EML122"/>
    <mergeCell ref="EMM118:EMM122"/>
    <mergeCell ref="EMN118:EMN122"/>
    <mergeCell ref="EMO118:EMO122"/>
    <mergeCell ref="EMX118:EMX122"/>
    <mergeCell ref="EMY118:EMY122"/>
    <mergeCell ref="EMZ118:EMZ122"/>
    <mergeCell ref="ENA118:ENA122"/>
    <mergeCell ref="ENB118:ENB122"/>
    <mergeCell ref="ENC118:ENC122"/>
    <mergeCell ref="END118:END122"/>
    <mergeCell ref="ENE118:ENE122"/>
    <mergeCell ref="ENN118:ENN122"/>
    <mergeCell ref="ENO118:ENO122"/>
    <mergeCell ref="ENP118:ENP122"/>
    <mergeCell ref="ENQ118:ENQ122"/>
    <mergeCell ref="ELD118:ELD122"/>
    <mergeCell ref="ELE118:ELE122"/>
    <mergeCell ref="ELF118:ELF122"/>
    <mergeCell ref="ELG118:ELG122"/>
    <mergeCell ref="ELH118:ELH122"/>
    <mergeCell ref="ELI118:ELI122"/>
    <mergeCell ref="ELR118:ELR122"/>
    <mergeCell ref="ELS118:ELS122"/>
    <mergeCell ref="ELT118:ELT122"/>
    <mergeCell ref="ELU118:ELU122"/>
    <mergeCell ref="ELV118:ELV122"/>
    <mergeCell ref="ELW118:ELW122"/>
    <mergeCell ref="ELX118:ELX122"/>
    <mergeCell ref="ELY118:ELY122"/>
    <mergeCell ref="EMH118:EMH122"/>
    <mergeCell ref="EMI118:EMI122"/>
    <mergeCell ref="EMJ118:EMJ122"/>
    <mergeCell ref="EJW118:EJW122"/>
    <mergeCell ref="EJX118:EJX122"/>
    <mergeCell ref="EJY118:EJY122"/>
    <mergeCell ref="EJZ118:EJZ122"/>
    <mergeCell ref="EKA118:EKA122"/>
    <mergeCell ref="EKB118:EKB122"/>
    <mergeCell ref="EKC118:EKC122"/>
    <mergeCell ref="EKL118:EKL122"/>
    <mergeCell ref="EKM118:EKM122"/>
    <mergeCell ref="EKN118:EKN122"/>
    <mergeCell ref="EKO118:EKO122"/>
    <mergeCell ref="EKP118:EKP122"/>
    <mergeCell ref="EKQ118:EKQ122"/>
    <mergeCell ref="EKR118:EKR122"/>
    <mergeCell ref="EKS118:EKS122"/>
    <mergeCell ref="ELB118:ELB122"/>
    <mergeCell ref="ELC118:ELC122"/>
    <mergeCell ref="EIP118:EIP122"/>
    <mergeCell ref="EIQ118:EIQ122"/>
    <mergeCell ref="EIR118:EIR122"/>
    <mergeCell ref="EIS118:EIS122"/>
    <mergeCell ref="EIT118:EIT122"/>
    <mergeCell ref="EIU118:EIU122"/>
    <mergeCell ref="EIV118:EIV122"/>
    <mergeCell ref="EIW118:EIW122"/>
    <mergeCell ref="EJF118:EJF122"/>
    <mergeCell ref="EJG118:EJG122"/>
    <mergeCell ref="EJH118:EJH122"/>
    <mergeCell ref="EJI118:EJI122"/>
    <mergeCell ref="EJJ118:EJJ122"/>
    <mergeCell ref="EJK118:EJK122"/>
    <mergeCell ref="EJL118:EJL122"/>
    <mergeCell ref="EJM118:EJM122"/>
    <mergeCell ref="EJV118:EJV122"/>
    <mergeCell ref="EHA118:EHA122"/>
    <mergeCell ref="EHJ118:EHJ122"/>
    <mergeCell ref="EHK118:EHK122"/>
    <mergeCell ref="EHL118:EHL122"/>
    <mergeCell ref="EHM118:EHM122"/>
    <mergeCell ref="EHN118:EHN122"/>
    <mergeCell ref="EHO118:EHO122"/>
    <mergeCell ref="EHP118:EHP122"/>
    <mergeCell ref="EHQ118:EHQ122"/>
    <mergeCell ref="EHZ118:EHZ122"/>
    <mergeCell ref="EIA118:EIA122"/>
    <mergeCell ref="EIB118:EIB122"/>
    <mergeCell ref="EIC118:EIC122"/>
    <mergeCell ref="EID118:EID122"/>
    <mergeCell ref="EIE118:EIE122"/>
    <mergeCell ref="EIF118:EIF122"/>
    <mergeCell ref="EIG118:EIG122"/>
    <mergeCell ref="EFT118:EFT122"/>
    <mergeCell ref="EFU118:EFU122"/>
    <mergeCell ref="EGD118:EGD122"/>
    <mergeCell ref="EGE118:EGE122"/>
    <mergeCell ref="EGF118:EGF122"/>
    <mergeCell ref="EGG118:EGG122"/>
    <mergeCell ref="EGH118:EGH122"/>
    <mergeCell ref="EGI118:EGI122"/>
    <mergeCell ref="EGJ118:EGJ122"/>
    <mergeCell ref="EGK118:EGK122"/>
    <mergeCell ref="EGT118:EGT122"/>
    <mergeCell ref="EGU118:EGU122"/>
    <mergeCell ref="EGV118:EGV122"/>
    <mergeCell ref="EGW118:EGW122"/>
    <mergeCell ref="EGX118:EGX122"/>
    <mergeCell ref="EGY118:EGY122"/>
    <mergeCell ref="EGZ118:EGZ122"/>
    <mergeCell ref="EEM118:EEM122"/>
    <mergeCell ref="EEN118:EEN122"/>
    <mergeCell ref="EEO118:EEO122"/>
    <mergeCell ref="EEX118:EEX122"/>
    <mergeCell ref="EEY118:EEY122"/>
    <mergeCell ref="EEZ118:EEZ122"/>
    <mergeCell ref="EFA118:EFA122"/>
    <mergeCell ref="EFB118:EFB122"/>
    <mergeCell ref="EFC118:EFC122"/>
    <mergeCell ref="EFD118:EFD122"/>
    <mergeCell ref="EFE118:EFE122"/>
    <mergeCell ref="EFN118:EFN122"/>
    <mergeCell ref="EFO118:EFO122"/>
    <mergeCell ref="EFP118:EFP122"/>
    <mergeCell ref="EFQ118:EFQ122"/>
    <mergeCell ref="EFR118:EFR122"/>
    <mergeCell ref="EFS118:EFS122"/>
    <mergeCell ref="EDF118:EDF122"/>
    <mergeCell ref="EDG118:EDG122"/>
    <mergeCell ref="EDH118:EDH122"/>
    <mergeCell ref="EDI118:EDI122"/>
    <mergeCell ref="EDR118:EDR122"/>
    <mergeCell ref="EDS118:EDS122"/>
    <mergeCell ref="EDT118:EDT122"/>
    <mergeCell ref="EDU118:EDU122"/>
    <mergeCell ref="EDV118:EDV122"/>
    <mergeCell ref="EDW118:EDW122"/>
    <mergeCell ref="EDX118:EDX122"/>
    <mergeCell ref="EDY118:EDY122"/>
    <mergeCell ref="EEH118:EEH122"/>
    <mergeCell ref="EEI118:EEI122"/>
    <mergeCell ref="EEJ118:EEJ122"/>
    <mergeCell ref="EEK118:EEK122"/>
    <mergeCell ref="EEL118:EEL122"/>
    <mergeCell ref="EBY118:EBY122"/>
    <mergeCell ref="EBZ118:EBZ122"/>
    <mergeCell ref="ECA118:ECA122"/>
    <mergeCell ref="ECB118:ECB122"/>
    <mergeCell ref="ECC118:ECC122"/>
    <mergeCell ref="ECL118:ECL122"/>
    <mergeCell ref="ECM118:ECM122"/>
    <mergeCell ref="ECN118:ECN122"/>
    <mergeCell ref="ECO118:ECO122"/>
    <mergeCell ref="ECP118:ECP122"/>
    <mergeCell ref="ECQ118:ECQ122"/>
    <mergeCell ref="ECR118:ECR122"/>
    <mergeCell ref="ECS118:ECS122"/>
    <mergeCell ref="EDB118:EDB122"/>
    <mergeCell ref="EDC118:EDC122"/>
    <mergeCell ref="EDD118:EDD122"/>
    <mergeCell ref="EDE118:EDE122"/>
    <mergeCell ref="EAR118:EAR122"/>
    <mergeCell ref="EAS118:EAS122"/>
    <mergeCell ref="EAT118:EAT122"/>
    <mergeCell ref="EAU118:EAU122"/>
    <mergeCell ref="EAV118:EAV122"/>
    <mergeCell ref="EAW118:EAW122"/>
    <mergeCell ref="EBF118:EBF122"/>
    <mergeCell ref="EBG118:EBG122"/>
    <mergeCell ref="EBH118:EBH122"/>
    <mergeCell ref="EBI118:EBI122"/>
    <mergeCell ref="EBJ118:EBJ122"/>
    <mergeCell ref="EBK118:EBK122"/>
    <mergeCell ref="EBL118:EBL122"/>
    <mergeCell ref="EBM118:EBM122"/>
    <mergeCell ref="EBV118:EBV122"/>
    <mergeCell ref="EBW118:EBW122"/>
    <mergeCell ref="EBX118:EBX122"/>
    <mergeCell ref="DZK118:DZK122"/>
    <mergeCell ref="DZL118:DZL122"/>
    <mergeCell ref="DZM118:DZM122"/>
    <mergeCell ref="DZN118:DZN122"/>
    <mergeCell ref="DZO118:DZO122"/>
    <mergeCell ref="DZP118:DZP122"/>
    <mergeCell ref="DZQ118:DZQ122"/>
    <mergeCell ref="DZZ118:DZZ122"/>
    <mergeCell ref="EAA118:EAA122"/>
    <mergeCell ref="EAB118:EAB122"/>
    <mergeCell ref="EAC118:EAC122"/>
    <mergeCell ref="EAD118:EAD122"/>
    <mergeCell ref="EAE118:EAE122"/>
    <mergeCell ref="EAF118:EAF122"/>
    <mergeCell ref="EAG118:EAG122"/>
    <mergeCell ref="EAP118:EAP122"/>
    <mergeCell ref="EAQ118:EAQ122"/>
    <mergeCell ref="DYD118:DYD122"/>
    <mergeCell ref="DYE118:DYE122"/>
    <mergeCell ref="DYF118:DYF122"/>
    <mergeCell ref="DYG118:DYG122"/>
    <mergeCell ref="DYH118:DYH122"/>
    <mergeCell ref="DYI118:DYI122"/>
    <mergeCell ref="DYJ118:DYJ122"/>
    <mergeCell ref="DYK118:DYK122"/>
    <mergeCell ref="DYT118:DYT122"/>
    <mergeCell ref="DYU118:DYU122"/>
    <mergeCell ref="DYV118:DYV122"/>
    <mergeCell ref="DYW118:DYW122"/>
    <mergeCell ref="DYX118:DYX122"/>
    <mergeCell ref="DYY118:DYY122"/>
    <mergeCell ref="DYZ118:DYZ122"/>
    <mergeCell ref="DZA118:DZA122"/>
    <mergeCell ref="DZJ118:DZJ122"/>
    <mergeCell ref="DWO118:DWO122"/>
    <mergeCell ref="DWX118:DWX122"/>
    <mergeCell ref="DWY118:DWY122"/>
    <mergeCell ref="DWZ118:DWZ122"/>
    <mergeCell ref="DXA118:DXA122"/>
    <mergeCell ref="DXB118:DXB122"/>
    <mergeCell ref="DXC118:DXC122"/>
    <mergeCell ref="DXD118:DXD122"/>
    <mergeCell ref="DXE118:DXE122"/>
    <mergeCell ref="DXN118:DXN122"/>
    <mergeCell ref="DXO118:DXO122"/>
    <mergeCell ref="DXP118:DXP122"/>
    <mergeCell ref="DXQ118:DXQ122"/>
    <mergeCell ref="DXR118:DXR122"/>
    <mergeCell ref="DXS118:DXS122"/>
    <mergeCell ref="DXT118:DXT122"/>
    <mergeCell ref="DXU118:DXU122"/>
    <mergeCell ref="DVH118:DVH122"/>
    <mergeCell ref="DVI118:DVI122"/>
    <mergeCell ref="DVR118:DVR122"/>
    <mergeCell ref="DVS118:DVS122"/>
    <mergeCell ref="DVT118:DVT122"/>
    <mergeCell ref="DVU118:DVU122"/>
    <mergeCell ref="DVV118:DVV122"/>
    <mergeCell ref="DVW118:DVW122"/>
    <mergeCell ref="DVX118:DVX122"/>
    <mergeCell ref="DVY118:DVY122"/>
    <mergeCell ref="DWH118:DWH122"/>
    <mergeCell ref="DWI118:DWI122"/>
    <mergeCell ref="DWJ118:DWJ122"/>
    <mergeCell ref="DWK118:DWK122"/>
    <mergeCell ref="DWL118:DWL122"/>
    <mergeCell ref="DWM118:DWM122"/>
    <mergeCell ref="DWN118:DWN122"/>
    <mergeCell ref="DUA118:DUA122"/>
    <mergeCell ref="DUB118:DUB122"/>
    <mergeCell ref="DUC118:DUC122"/>
    <mergeCell ref="DUL118:DUL122"/>
    <mergeCell ref="DUM118:DUM122"/>
    <mergeCell ref="DUN118:DUN122"/>
    <mergeCell ref="DUO118:DUO122"/>
    <mergeCell ref="DUP118:DUP122"/>
    <mergeCell ref="DUQ118:DUQ122"/>
    <mergeCell ref="DUR118:DUR122"/>
    <mergeCell ref="DUS118:DUS122"/>
    <mergeCell ref="DVB118:DVB122"/>
    <mergeCell ref="DVC118:DVC122"/>
    <mergeCell ref="DVD118:DVD122"/>
    <mergeCell ref="DVE118:DVE122"/>
    <mergeCell ref="DVF118:DVF122"/>
    <mergeCell ref="DVG118:DVG122"/>
    <mergeCell ref="DST118:DST122"/>
    <mergeCell ref="DSU118:DSU122"/>
    <mergeCell ref="DSV118:DSV122"/>
    <mergeCell ref="DSW118:DSW122"/>
    <mergeCell ref="DTF118:DTF122"/>
    <mergeCell ref="DTG118:DTG122"/>
    <mergeCell ref="DTH118:DTH122"/>
    <mergeCell ref="DTI118:DTI122"/>
    <mergeCell ref="DTJ118:DTJ122"/>
    <mergeCell ref="DTK118:DTK122"/>
    <mergeCell ref="DTL118:DTL122"/>
    <mergeCell ref="DTM118:DTM122"/>
    <mergeCell ref="DTV118:DTV122"/>
    <mergeCell ref="DTW118:DTW122"/>
    <mergeCell ref="DTX118:DTX122"/>
    <mergeCell ref="DTY118:DTY122"/>
    <mergeCell ref="DTZ118:DTZ122"/>
    <mergeCell ref="DRM118:DRM122"/>
    <mergeCell ref="DRN118:DRN122"/>
    <mergeCell ref="DRO118:DRO122"/>
    <mergeCell ref="DRP118:DRP122"/>
    <mergeCell ref="DRQ118:DRQ122"/>
    <mergeCell ref="DRZ118:DRZ122"/>
    <mergeCell ref="DSA118:DSA122"/>
    <mergeCell ref="DSB118:DSB122"/>
    <mergeCell ref="DSC118:DSC122"/>
    <mergeCell ref="DSD118:DSD122"/>
    <mergeCell ref="DSE118:DSE122"/>
    <mergeCell ref="DSF118:DSF122"/>
    <mergeCell ref="DSG118:DSG122"/>
    <mergeCell ref="DSP118:DSP122"/>
    <mergeCell ref="DSQ118:DSQ122"/>
    <mergeCell ref="DSR118:DSR122"/>
    <mergeCell ref="DSS118:DSS122"/>
    <mergeCell ref="DQF118:DQF122"/>
    <mergeCell ref="DQG118:DQG122"/>
    <mergeCell ref="DQH118:DQH122"/>
    <mergeCell ref="DQI118:DQI122"/>
    <mergeCell ref="DQJ118:DQJ122"/>
    <mergeCell ref="DQK118:DQK122"/>
    <mergeCell ref="DQT118:DQT122"/>
    <mergeCell ref="DQU118:DQU122"/>
    <mergeCell ref="DQV118:DQV122"/>
    <mergeCell ref="DQW118:DQW122"/>
    <mergeCell ref="DQX118:DQX122"/>
    <mergeCell ref="DQY118:DQY122"/>
    <mergeCell ref="DQZ118:DQZ122"/>
    <mergeCell ref="DRA118:DRA122"/>
    <mergeCell ref="DRJ118:DRJ122"/>
    <mergeCell ref="DRK118:DRK122"/>
    <mergeCell ref="DRL118:DRL122"/>
    <mergeCell ref="DOY118:DOY122"/>
    <mergeCell ref="DOZ118:DOZ122"/>
    <mergeCell ref="DPA118:DPA122"/>
    <mergeCell ref="DPB118:DPB122"/>
    <mergeCell ref="DPC118:DPC122"/>
    <mergeCell ref="DPD118:DPD122"/>
    <mergeCell ref="DPE118:DPE122"/>
    <mergeCell ref="DPN118:DPN122"/>
    <mergeCell ref="DPO118:DPO122"/>
    <mergeCell ref="DPP118:DPP122"/>
    <mergeCell ref="DPQ118:DPQ122"/>
    <mergeCell ref="DPR118:DPR122"/>
    <mergeCell ref="DPS118:DPS122"/>
    <mergeCell ref="DPT118:DPT122"/>
    <mergeCell ref="DPU118:DPU122"/>
    <mergeCell ref="DQD118:DQD122"/>
    <mergeCell ref="DQE118:DQE122"/>
    <mergeCell ref="DNR118:DNR122"/>
    <mergeCell ref="DNS118:DNS122"/>
    <mergeCell ref="DNT118:DNT122"/>
    <mergeCell ref="DNU118:DNU122"/>
    <mergeCell ref="DNV118:DNV122"/>
    <mergeCell ref="DNW118:DNW122"/>
    <mergeCell ref="DNX118:DNX122"/>
    <mergeCell ref="DNY118:DNY122"/>
    <mergeCell ref="DOH118:DOH122"/>
    <mergeCell ref="DOI118:DOI122"/>
    <mergeCell ref="DOJ118:DOJ122"/>
    <mergeCell ref="DOK118:DOK122"/>
    <mergeCell ref="DOL118:DOL122"/>
    <mergeCell ref="DOM118:DOM122"/>
    <mergeCell ref="DON118:DON122"/>
    <mergeCell ref="DOO118:DOO122"/>
    <mergeCell ref="DOX118:DOX122"/>
    <mergeCell ref="DMC118:DMC122"/>
    <mergeCell ref="DML118:DML122"/>
    <mergeCell ref="DMM118:DMM122"/>
    <mergeCell ref="DMN118:DMN122"/>
    <mergeCell ref="DMO118:DMO122"/>
    <mergeCell ref="DMP118:DMP122"/>
    <mergeCell ref="DMQ118:DMQ122"/>
    <mergeCell ref="DMR118:DMR122"/>
    <mergeCell ref="DMS118:DMS122"/>
    <mergeCell ref="DNB118:DNB122"/>
    <mergeCell ref="DNC118:DNC122"/>
    <mergeCell ref="DND118:DND122"/>
    <mergeCell ref="DNE118:DNE122"/>
    <mergeCell ref="DNF118:DNF122"/>
    <mergeCell ref="DNG118:DNG122"/>
    <mergeCell ref="DNH118:DNH122"/>
    <mergeCell ref="DNI118:DNI122"/>
    <mergeCell ref="DKV118:DKV122"/>
    <mergeCell ref="DKW118:DKW122"/>
    <mergeCell ref="DLF118:DLF122"/>
    <mergeCell ref="DLG118:DLG122"/>
    <mergeCell ref="DLH118:DLH122"/>
    <mergeCell ref="DLI118:DLI122"/>
    <mergeCell ref="DLJ118:DLJ122"/>
    <mergeCell ref="DLK118:DLK122"/>
    <mergeCell ref="DLL118:DLL122"/>
    <mergeCell ref="DLM118:DLM122"/>
    <mergeCell ref="DLV118:DLV122"/>
    <mergeCell ref="DLW118:DLW122"/>
    <mergeCell ref="DLX118:DLX122"/>
    <mergeCell ref="DLY118:DLY122"/>
    <mergeCell ref="DLZ118:DLZ122"/>
    <mergeCell ref="DMA118:DMA122"/>
    <mergeCell ref="DMB118:DMB122"/>
    <mergeCell ref="DJO118:DJO122"/>
    <mergeCell ref="DJP118:DJP122"/>
    <mergeCell ref="DJQ118:DJQ122"/>
    <mergeCell ref="DJZ118:DJZ122"/>
    <mergeCell ref="DKA118:DKA122"/>
    <mergeCell ref="DKB118:DKB122"/>
    <mergeCell ref="DKC118:DKC122"/>
    <mergeCell ref="DKD118:DKD122"/>
    <mergeCell ref="DKE118:DKE122"/>
    <mergeCell ref="DKF118:DKF122"/>
    <mergeCell ref="DKG118:DKG122"/>
    <mergeCell ref="DKP118:DKP122"/>
    <mergeCell ref="DKQ118:DKQ122"/>
    <mergeCell ref="DKR118:DKR122"/>
    <mergeCell ref="DKS118:DKS122"/>
    <mergeCell ref="DKT118:DKT122"/>
    <mergeCell ref="DKU118:DKU122"/>
    <mergeCell ref="DIH118:DIH122"/>
    <mergeCell ref="DII118:DII122"/>
    <mergeCell ref="DIJ118:DIJ122"/>
    <mergeCell ref="DIK118:DIK122"/>
    <mergeCell ref="DIT118:DIT122"/>
    <mergeCell ref="DIU118:DIU122"/>
    <mergeCell ref="DIV118:DIV122"/>
    <mergeCell ref="DIW118:DIW122"/>
    <mergeCell ref="DIX118:DIX122"/>
    <mergeCell ref="DIY118:DIY122"/>
    <mergeCell ref="DIZ118:DIZ122"/>
    <mergeCell ref="DJA118:DJA122"/>
    <mergeCell ref="DJJ118:DJJ122"/>
    <mergeCell ref="DJK118:DJK122"/>
    <mergeCell ref="DJL118:DJL122"/>
    <mergeCell ref="DJM118:DJM122"/>
    <mergeCell ref="DJN118:DJN122"/>
    <mergeCell ref="DHA118:DHA122"/>
    <mergeCell ref="DHB118:DHB122"/>
    <mergeCell ref="DHC118:DHC122"/>
    <mergeCell ref="DHD118:DHD122"/>
    <mergeCell ref="DHE118:DHE122"/>
    <mergeCell ref="DHN118:DHN122"/>
    <mergeCell ref="DHO118:DHO122"/>
    <mergeCell ref="DHP118:DHP122"/>
    <mergeCell ref="DHQ118:DHQ122"/>
    <mergeCell ref="DHR118:DHR122"/>
    <mergeCell ref="DHS118:DHS122"/>
    <mergeCell ref="DHT118:DHT122"/>
    <mergeCell ref="DHU118:DHU122"/>
    <mergeCell ref="DID118:DID122"/>
    <mergeCell ref="DIE118:DIE122"/>
    <mergeCell ref="DIF118:DIF122"/>
    <mergeCell ref="DIG118:DIG122"/>
    <mergeCell ref="DFT118:DFT122"/>
    <mergeCell ref="DFU118:DFU122"/>
    <mergeCell ref="DFV118:DFV122"/>
    <mergeCell ref="DFW118:DFW122"/>
    <mergeCell ref="DFX118:DFX122"/>
    <mergeCell ref="DFY118:DFY122"/>
    <mergeCell ref="DGH118:DGH122"/>
    <mergeCell ref="DGI118:DGI122"/>
    <mergeCell ref="DGJ118:DGJ122"/>
    <mergeCell ref="DGK118:DGK122"/>
    <mergeCell ref="DGL118:DGL122"/>
    <mergeCell ref="DGM118:DGM122"/>
    <mergeCell ref="DGN118:DGN122"/>
    <mergeCell ref="DGO118:DGO122"/>
    <mergeCell ref="DGX118:DGX122"/>
    <mergeCell ref="DGY118:DGY122"/>
    <mergeCell ref="DGZ118:DGZ122"/>
    <mergeCell ref="DEM118:DEM122"/>
    <mergeCell ref="DEN118:DEN122"/>
    <mergeCell ref="DEO118:DEO122"/>
    <mergeCell ref="DEP118:DEP122"/>
    <mergeCell ref="DEQ118:DEQ122"/>
    <mergeCell ref="DER118:DER122"/>
    <mergeCell ref="DES118:DES122"/>
    <mergeCell ref="DFB118:DFB122"/>
    <mergeCell ref="DFC118:DFC122"/>
    <mergeCell ref="DFD118:DFD122"/>
    <mergeCell ref="DFE118:DFE122"/>
    <mergeCell ref="DFF118:DFF122"/>
    <mergeCell ref="DFG118:DFG122"/>
    <mergeCell ref="DFH118:DFH122"/>
    <mergeCell ref="DFI118:DFI122"/>
    <mergeCell ref="DFR118:DFR122"/>
    <mergeCell ref="DFS118:DFS122"/>
    <mergeCell ref="DDF118:DDF122"/>
    <mergeCell ref="DDG118:DDG122"/>
    <mergeCell ref="DDH118:DDH122"/>
    <mergeCell ref="DDI118:DDI122"/>
    <mergeCell ref="DDJ118:DDJ122"/>
    <mergeCell ref="DDK118:DDK122"/>
    <mergeCell ref="DDL118:DDL122"/>
    <mergeCell ref="DDM118:DDM122"/>
    <mergeCell ref="DDV118:DDV122"/>
    <mergeCell ref="DDW118:DDW122"/>
    <mergeCell ref="DDX118:DDX122"/>
    <mergeCell ref="DDY118:DDY122"/>
    <mergeCell ref="DDZ118:DDZ122"/>
    <mergeCell ref="DEA118:DEA122"/>
    <mergeCell ref="DEB118:DEB122"/>
    <mergeCell ref="DEC118:DEC122"/>
    <mergeCell ref="DEL118:DEL122"/>
    <mergeCell ref="DBQ118:DBQ122"/>
    <mergeCell ref="DBZ118:DBZ122"/>
    <mergeCell ref="DCA118:DCA122"/>
    <mergeCell ref="DCB118:DCB122"/>
    <mergeCell ref="DCC118:DCC122"/>
    <mergeCell ref="DCD118:DCD122"/>
    <mergeCell ref="DCE118:DCE122"/>
    <mergeCell ref="DCF118:DCF122"/>
    <mergeCell ref="DCG118:DCG122"/>
    <mergeCell ref="DCP118:DCP122"/>
    <mergeCell ref="DCQ118:DCQ122"/>
    <mergeCell ref="DCR118:DCR122"/>
    <mergeCell ref="DCS118:DCS122"/>
    <mergeCell ref="DCT118:DCT122"/>
    <mergeCell ref="DCU118:DCU122"/>
    <mergeCell ref="DCV118:DCV122"/>
    <mergeCell ref="DCW118:DCW122"/>
    <mergeCell ref="DAJ118:DAJ122"/>
    <mergeCell ref="DAK118:DAK122"/>
    <mergeCell ref="DAT118:DAT122"/>
    <mergeCell ref="DAU118:DAU122"/>
    <mergeCell ref="DAV118:DAV122"/>
    <mergeCell ref="DAW118:DAW122"/>
    <mergeCell ref="DAX118:DAX122"/>
    <mergeCell ref="DAY118:DAY122"/>
    <mergeCell ref="DAZ118:DAZ122"/>
    <mergeCell ref="DBA118:DBA122"/>
    <mergeCell ref="DBJ118:DBJ122"/>
    <mergeCell ref="DBK118:DBK122"/>
    <mergeCell ref="DBL118:DBL122"/>
    <mergeCell ref="DBM118:DBM122"/>
    <mergeCell ref="DBN118:DBN122"/>
    <mergeCell ref="DBO118:DBO122"/>
    <mergeCell ref="DBP118:DBP122"/>
    <mergeCell ref="CZC118:CZC122"/>
    <mergeCell ref="CZD118:CZD122"/>
    <mergeCell ref="CZE118:CZE122"/>
    <mergeCell ref="CZN118:CZN122"/>
    <mergeCell ref="CZO118:CZO122"/>
    <mergeCell ref="CZP118:CZP122"/>
    <mergeCell ref="CZQ118:CZQ122"/>
    <mergeCell ref="CZR118:CZR122"/>
    <mergeCell ref="CZS118:CZS122"/>
    <mergeCell ref="CZT118:CZT122"/>
    <mergeCell ref="CZU118:CZU122"/>
    <mergeCell ref="DAD118:DAD122"/>
    <mergeCell ref="DAE118:DAE122"/>
    <mergeCell ref="DAF118:DAF122"/>
    <mergeCell ref="DAG118:DAG122"/>
    <mergeCell ref="DAH118:DAH122"/>
    <mergeCell ref="DAI118:DAI122"/>
    <mergeCell ref="CXV118:CXV122"/>
    <mergeCell ref="CXW118:CXW122"/>
    <mergeCell ref="CXX118:CXX122"/>
    <mergeCell ref="CXY118:CXY122"/>
    <mergeCell ref="CYH118:CYH122"/>
    <mergeCell ref="CYI118:CYI122"/>
    <mergeCell ref="CYJ118:CYJ122"/>
    <mergeCell ref="CYK118:CYK122"/>
    <mergeCell ref="CYL118:CYL122"/>
    <mergeCell ref="CYM118:CYM122"/>
    <mergeCell ref="CYN118:CYN122"/>
    <mergeCell ref="CYO118:CYO122"/>
    <mergeCell ref="CYX118:CYX122"/>
    <mergeCell ref="CYY118:CYY122"/>
    <mergeCell ref="CYZ118:CYZ122"/>
    <mergeCell ref="CZA118:CZA122"/>
    <mergeCell ref="CZB118:CZB122"/>
    <mergeCell ref="CWO118:CWO122"/>
    <mergeCell ref="CWP118:CWP122"/>
    <mergeCell ref="CWQ118:CWQ122"/>
    <mergeCell ref="CWR118:CWR122"/>
    <mergeCell ref="CWS118:CWS122"/>
    <mergeCell ref="CXB118:CXB122"/>
    <mergeCell ref="CXC118:CXC122"/>
    <mergeCell ref="CXD118:CXD122"/>
    <mergeCell ref="CXE118:CXE122"/>
    <mergeCell ref="CXF118:CXF122"/>
    <mergeCell ref="CXG118:CXG122"/>
    <mergeCell ref="CXH118:CXH122"/>
    <mergeCell ref="CXI118:CXI122"/>
    <mergeCell ref="CXR118:CXR122"/>
    <mergeCell ref="CXS118:CXS122"/>
    <mergeCell ref="CXT118:CXT122"/>
    <mergeCell ref="CXU118:CXU122"/>
    <mergeCell ref="CVH118:CVH122"/>
    <mergeCell ref="CVI118:CVI122"/>
    <mergeCell ref="CVJ118:CVJ122"/>
    <mergeCell ref="CVK118:CVK122"/>
    <mergeCell ref="CVL118:CVL122"/>
    <mergeCell ref="CVM118:CVM122"/>
    <mergeCell ref="CVV118:CVV122"/>
    <mergeCell ref="CVW118:CVW122"/>
    <mergeCell ref="CVX118:CVX122"/>
    <mergeCell ref="CVY118:CVY122"/>
    <mergeCell ref="CVZ118:CVZ122"/>
    <mergeCell ref="CWA118:CWA122"/>
    <mergeCell ref="CWB118:CWB122"/>
    <mergeCell ref="CWC118:CWC122"/>
    <mergeCell ref="CWL118:CWL122"/>
    <mergeCell ref="CWM118:CWM122"/>
    <mergeCell ref="CWN118:CWN122"/>
    <mergeCell ref="CUA118:CUA122"/>
    <mergeCell ref="CUB118:CUB122"/>
    <mergeCell ref="CUC118:CUC122"/>
    <mergeCell ref="CUD118:CUD122"/>
    <mergeCell ref="CUE118:CUE122"/>
    <mergeCell ref="CUF118:CUF122"/>
    <mergeCell ref="CUG118:CUG122"/>
    <mergeCell ref="CUP118:CUP122"/>
    <mergeCell ref="CUQ118:CUQ122"/>
    <mergeCell ref="CUR118:CUR122"/>
    <mergeCell ref="CUS118:CUS122"/>
    <mergeCell ref="CUT118:CUT122"/>
    <mergeCell ref="CUU118:CUU122"/>
    <mergeCell ref="CUV118:CUV122"/>
    <mergeCell ref="CUW118:CUW122"/>
    <mergeCell ref="CVF118:CVF122"/>
    <mergeCell ref="CVG118:CVG122"/>
    <mergeCell ref="CST118:CST122"/>
    <mergeCell ref="CSU118:CSU122"/>
    <mergeCell ref="CSV118:CSV122"/>
    <mergeCell ref="CSW118:CSW122"/>
    <mergeCell ref="CSX118:CSX122"/>
    <mergeCell ref="CSY118:CSY122"/>
    <mergeCell ref="CSZ118:CSZ122"/>
    <mergeCell ref="CTA118:CTA122"/>
    <mergeCell ref="CTJ118:CTJ122"/>
    <mergeCell ref="CTK118:CTK122"/>
    <mergeCell ref="CTL118:CTL122"/>
    <mergeCell ref="CTM118:CTM122"/>
    <mergeCell ref="CTN118:CTN122"/>
    <mergeCell ref="CTO118:CTO122"/>
    <mergeCell ref="CTP118:CTP122"/>
    <mergeCell ref="CTQ118:CTQ122"/>
    <mergeCell ref="CTZ118:CTZ122"/>
    <mergeCell ref="CRE118:CRE122"/>
    <mergeCell ref="CRN118:CRN122"/>
    <mergeCell ref="CRO118:CRO122"/>
    <mergeCell ref="CRP118:CRP122"/>
    <mergeCell ref="CRQ118:CRQ122"/>
    <mergeCell ref="CRR118:CRR122"/>
    <mergeCell ref="CRS118:CRS122"/>
    <mergeCell ref="CRT118:CRT122"/>
    <mergeCell ref="CRU118:CRU122"/>
    <mergeCell ref="CSD118:CSD122"/>
    <mergeCell ref="CSE118:CSE122"/>
    <mergeCell ref="CSF118:CSF122"/>
    <mergeCell ref="CSG118:CSG122"/>
    <mergeCell ref="CSH118:CSH122"/>
    <mergeCell ref="CSI118:CSI122"/>
    <mergeCell ref="CSJ118:CSJ122"/>
    <mergeCell ref="CSK118:CSK122"/>
    <mergeCell ref="CPX118:CPX122"/>
    <mergeCell ref="CPY118:CPY122"/>
    <mergeCell ref="CQH118:CQH122"/>
    <mergeCell ref="CQI118:CQI122"/>
    <mergeCell ref="CQJ118:CQJ122"/>
    <mergeCell ref="CQK118:CQK122"/>
    <mergeCell ref="CQL118:CQL122"/>
    <mergeCell ref="CQM118:CQM122"/>
    <mergeCell ref="CQN118:CQN122"/>
    <mergeCell ref="CQO118:CQO122"/>
    <mergeCell ref="CQX118:CQX122"/>
    <mergeCell ref="CQY118:CQY122"/>
    <mergeCell ref="CQZ118:CQZ122"/>
    <mergeCell ref="CRA118:CRA122"/>
    <mergeCell ref="CRB118:CRB122"/>
    <mergeCell ref="CRC118:CRC122"/>
    <mergeCell ref="CRD118:CRD122"/>
    <mergeCell ref="COQ118:COQ122"/>
    <mergeCell ref="COR118:COR122"/>
    <mergeCell ref="COS118:COS122"/>
    <mergeCell ref="CPB118:CPB122"/>
    <mergeCell ref="CPC118:CPC122"/>
    <mergeCell ref="CPD118:CPD122"/>
    <mergeCell ref="CPE118:CPE122"/>
    <mergeCell ref="CPF118:CPF122"/>
    <mergeCell ref="CPG118:CPG122"/>
    <mergeCell ref="CPH118:CPH122"/>
    <mergeCell ref="CPI118:CPI122"/>
    <mergeCell ref="CPR118:CPR122"/>
    <mergeCell ref="CPS118:CPS122"/>
    <mergeCell ref="CPT118:CPT122"/>
    <mergeCell ref="CPU118:CPU122"/>
    <mergeCell ref="CPV118:CPV122"/>
    <mergeCell ref="CPW118:CPW122"/>
    <mergeCell ref="CNJ118:CNJ122"/>
    <mergeCell ref="CNK118:CNK122"/>
    <mergeCell ref="CNL118:CNL122"/>
    <mergeCell ref="CNM118:CNM122"/>
    <mergeCell ref="CNV118:CNV122"/>
    <mergeCell ref="CNW118:CNW122"/>
    <mergeCell ref="CNX118:CNX122"/>
    <mergeCell ref="CNY118:CNY122"/>
    <mergeCell ref="CNZ118:CNZ122"/>
    <mergeCell ref="COA118:COA122"/>
    <mergeCell ref="COB118:COB122"/>
    <mergeCell ref="COC118:COC122"/>
    <mergeCell ref="COL118:COL122"/>
    <mergeCell ref="COM118:COM122"/>
    <mergeCell ref="CON118:CON122"/>
    <mergeCell ref="COO118:COO122"/>
    <mergeCell ref="COP118:COP122"/>
    <mergeCell ref="CMC118:CMC122"/>
    <mergeCell ref="CMD118:CMD122"/>
    <mergeCell ref="CME118:CME122"/>
    <mergeCell ref="CMF118:CMF122"/>
    <mergeCell ref="CMG118:CMG122"/>
    <mergeCell ref="CMP118:CMP122"/>
    <mergeCell ref="CMQ118:CMQ122"/>
    <mergeCell ref="CMR118:CMR122"/>
    <mergeCell ref="CMS118:CMS122"/>
    <mergeCell ref="CMT118:CMT122"/>
    <mergeCell ref="CMU118:CMU122"/>
    <mergeCell ref="CMV118:CMV122"/>
    <mergeCell ref="CMW118:CMW122"/>
    <mergeCell ref="CNF118:CNF122"/>
    <mergeCell ref="CNG118:CNG122"/>
    <mergeCell ref="CNH118:CNH122"/>
    <mergeCell ref="CNI118:CNI122"/>
    <mergeCell ref="CKV118:CKV122"/>
    <mergeCell ref="CKW118:CKW122"/>
    <mergeCell ref="CKX118:CKX122"/>
    <mergeCell ref="CKY118:CKY122"/>
    <mergeCell ref="CKZ118:CKZ122"/>
    <mergeCell ref="CLA118:CLA122"/>
    <mergeCell ref="CLJ118:CLJ122"/>
    <mergeCell ref="CLK118:CLK122"/>
    <mergeCell ref="CLL118:CLL122"/>
    <mergeCell ref="CLM118:CLM122"/>
    <mergeCell ref="CLN118:CLN122"/>
    <mergeCell ref="CLO118:CLO122"/>
    <mergeCell ref="CLP118:CLP122"/>
    <mergeCell ref="CLQ118:CLQ122"/>
    <mergeCell ref="CLZ118:CLZ122"/>
    <mergeCell ref="CMA118:CMA122"/>
    <mergeCell ref="CMB118:CMB122"/>
    <mergeCell ref="CJO118:CJO122"/>
    <mergeCell ref="CJP118:CJP122"/>
    <mergeCell ref="CJQ118:CJQ122"/>
    <mergeCell ref="CJR118:CJR122"/>
    <mergeCell ref="CJS118:CJS122"/>
    <mergeCell ref="CJT118:CJT122"/>
    <mergeCell ref="CJU118:CJU122"/>
    <mergeCell ref="CKD118:CKD122"/>
    <mergeCell ref="CKE118:CKE122"/>
    <mergeCell ref="CKF118:CKF122"/>
    <mergeCell ref="CKG118:CKG122"/>
    <mergeCell ref="CKH118:CKH122"/>
    <mergeCell ref="CKI118:CKI122"/>
    <mergeCell ref="CKJ118:CKJ122"/>
    <mergeCell ref="CKK118:CKK122"/>
    <mergeCell ref="CKT118:CKT122"/>
    <mergeCell ref="CKU118:CKU122"/>
    <mergeCell ref="CIH118:CIH122"/>
    <mergeCell ref="CII118:CII122"/>
    <mergeCell ref="CIJ118:CIJ122"/>
    <mergeCell ref="CIK118:CIK122"/>
    <mergeCell ref="CIL118:CIL122"/>
    <mergeCell ref="CIM118:CIM122"/>
    <mergeCell ref="CIN118:CIN122"/>
    <mergeCell ref="CIO118:CIO122"/>
    <mergeCell ref="CIX118:CIX122"/>
    <mergeCell ref="CIY118:CIY122"/>
    <mergeCell ref="CIZ118:CIZ122"/>
    <mergeCell ref="CJA118:CJA122"/>
    <mergeCell ref="CJB118:CJB122"/>
    <mergeCell ref="CJC118:CJC122"/>
    <mergeCell ref="CJD118:CJD122"/>
    <mergeCell ref="CJE118:CJE122"/>
    <mergeCell ref="CJN118:CJN122"/>
    <mergeCell ref="CGS118:CGS122"/>
    <mergeCell ref="CHB118:CHB122"/>
    <mergeCell ref="CHC118:CHC122"/>
    <mergeCell ref="CHD118:CHD122"/>
    <mergeCell ref="CHE118:CHE122"/>
    <mergeCell ref="CHF118:CHF122"/>
    <mergeCell ref="CHG118:CHG122"/>
    <mergeCell ref="CHH118:CHH122"/>
    <mergeCell ref="CHI118:CHI122"/>
    <mergeCell ref="CHR118:CHR122"/>
    <mergeCell ref="CHS118:CHS122"/>
    <mergeCell ref="CHT118:CHT122"/>
    <mergeCell ref="CHU118:CHU122"/>
    <mergeCell ref="CHV118:CHV122"/>
    <mergeCell ref="CHW118:CHW122"/>
    <mergeCell ref="CHX118:CHX122"/>
    <mergeCell ref="CHY118:CHY122"/>
    <mergeCell ref="CFL118:CFL122"/>
    <mergeCell ref="CFM118:CFM122"/>
    <mergeCell ref="CFV118:CFV122"/>
    <mergeCell ref="CFW118:CFW122"/>
    <mergeCell ref="CFX118:CFX122"/>
    <mergeCell ref="CFY118:CFY122"/>
    <mergeCell ref="CFZ118:CFZ122"/>
    <mergeCell ref="CGA118:CGA122"/>
    <mergeCell ref="CGB118:CGB122"/>
    <mergeCell ref="CGC118:CGC122"/>
    <mergeCell ref="CGL118:CGL122"/>
    <mergeCell ref="CGM118:CGM122"/>
    <mergeCell ref="CGN118:CGN122"/>
    <mergeCell ref="CGO118:CGO122"/>
    <mergeCell ref="CGP118:CGP122"/>
    <mergeCell ref="CGQ118:CGQ122"/>
    <mergeCell ref="CGR118:CGR122"/>
    <mergeCell ref="CEE118:CEE122"/>
    <mergeCell ref="CEF118:CEF122"/>
    <mergeCell ref="CEG118:CEG122"/>
    <mergeCell ref="CEP118:CEP122"/>
    <mergeCell ref="CEQ118:CEQ122"/>
    <mergeCell ref="CER118:CER122"/>
    <mergeCell ref="CES118:CES122"/>
    <mergeCell ref="CET118:CET122"/>
    <mergeCell ref="CEU118:CEU122"/>
    <mergeCell ref="CEV118:CEV122"/>
    <mergeCell ref="CEW118:CEW122"/>
    <mergeCell ref="CFF118:CFF122"/>
    <mergeCell ref="CFG118:CFG122"/>
    <mergeCell ref="CFH118:CFH122"/>
    <mergeCell ref="CFI118:CFI122"/>
    <mergeCell ref="CFJ118:CFJ122"/>
    <mergeCell ref="CFK118:CFK122"/>
    <mergeCell ref="CCX118:CCX122"/>
    <mergeCell ref="CCY118:CCY122"/>
    <mergeCell ref="CCZ118:CCZ122"/>
    <mergeCell ref="CDA118:CDA122"/>
    <mergeCell ref="CDJ118:CDJ122"/>
    <mergeCell ref="CDK118:CDK122"/>
    <mergeCell ref="CDL118:CDL122"/>
    <mergeCell ref="CDM118:CDM122"/>
    <mergeCell ref="CDN118:CDN122"/>
    <mergeCell ref="CDO118:CDO122"/>
    <mergeCell ref="CDP118:CDP122"/>
    <mergeCell ref="CDQ118:CDQ122"/>
    <mergeCell ref="CDZ118:CDZ122"/>
    <mergeCell ref="CEA118:CEA122"/>
    <mergeCell ref="CEB118:CEB122"/>
    <mergeCell ref="CEC118:CEC122"/>
    <mergeCell ref="CED118:CED122"/>
    <mergeCell ref="CBQ118:CBQ122"/>
    <mergeCell ref="CBR118:CBR122"/>
    <mergeCell ref="CBS118:CBS122"/>
    <mergeCell ref="CBT118:CBT122"/>
    <mergeCell ref="CBU118:CBU122"/>
    <mergeCell ref="CCD118:CCD122"/>
    <mergeCell ref="CCE118:CCE122"/>
    <mergeCell ref="CCF118:CCF122"/>
    <mergeCell ref="CCG118:CCG122"/>
    <mergeCell ref="CCH118:CCH122"/>
    <mergeCell ref="CCI118:CCI122"/>
    <mergeCell ref="CCJ118:CCJ122"/>
    <mergeCell ref="CCK118:CCK122"/>
    <mergeCell ref="CCT118:CCT122"/>
    <mergeCell ref="CCU118:CCU122"/>
    <mergeCell ref="CCV118:CCV122"/>
    <mergeCell ref="CCW118:CCW122"/>
    <mergeCell ref="CAJ118:CAJ122"/>
    <mergeCell ref="CAK118:CAK122"/>
    <mergeCell ref="CAL118:CAL122"/>
    <mergeCell ref="CAM118:CAM122"/>
    <mergeCell ref="CAN118:CAN122"/>
    <mergeCell ref="CAO118:CAO122"/>
    <mergeCell ref="CAX118:CAX122"/>
    <mergeCell ref="CAY118:CAY122"/>
    <mergeCell ref="CAZ118:CAZ122"/>
    <mergeCell ref="CBA118:CBA122"/>
    <mergeCell ref="CBB118:CBB122"/>
    <mergeCell ref="CBC118:CBC122"/>
    <mergeCell ref="CBD118:CBD122"/>
    <mergeCell ref="CBE118:CBE122"/>
    <mergeCell ref="CBN118:CBN122"/>
    <mergeCell ref="CBO118:CBO122"/>
    <mergeCell ref="CBP118:CBP122"/>
    <mergeCell ref="BZC118:BZC122"/>
    <mergeCell ref="BZD118:BZD122"/>
    <mergeCell ref="BZE118:BZE122"/>
    <mergeCell ref="BZF118:BZF122"/>
    <mergeCell ref="BZG118:BZG122"/>
    <mergeCell ref="BZH118:BZH122"/>
    <mergeCell ref="BZI118:BZI122"/>
    <mergeCell ref="BZR118:BZR122"/>
    <mergeCell ref="BZS118:BZS122"/>
    <mergeCell ref="BZT118:BZT122"/>
    <mergeCell ref="BZU118:BZU122"/>
    <mergeCell ref="BZV118:BZV122"/>
    <mergeCell ref="BZW118:BZW122"/>
    <mergeCell ref="BZX118:BZX122"/>
    <mergeCell ref="BZY118:BZY122"/>
    <mergeCell ref="CAH118:CAH122"/>
    <mergeCell ref="CAI118:CAI122"/>
    <mergeCell ref="BXV118:BXV122"/>
    <mergeCell ref="BXW118:BXW122"/>
    <mergeCell ref="BXX118:BXX122"/>
    <mergeCell ref="BXY118:BXY122"/>
    <mergeCell ref="BXZ118:BXZ122"/>
    <mergeCell ref="BYA118:BYA122"/>
    <mergeCell ref="BYB118:BYB122"/>
    <mergeCell ref="BYC118:BYC122"/>
    <mergeCell ref="BYL118:BYL122"/>
    <mergeCell ref="BYM118:BYM122"/>
    <mergeCell ref="BYN118:BYN122"/>
    <mergeCell ref="BYO118:BYO122"/>
    <mergeCell ref="BYP118:BYP122"/>
    <mergeCell ref="BYQ118:BYQ122"/>
    <mergeCell ref="BYR118:BYR122"/>
    <mergeCell ref="BYS118:BYS122"/>
    <mergeCell ref="BZB118:BZB122"/>
    <mergeCell ref="BWG118:BWG122"/>
    <mergeCell ref="BWP118:BWP122"/>
    <mergeCell ref="BWQ118:BWQ122"/>
    <mergeCell ref="BWR118:BWR122"/>
    <mergeCell ref="BWS118:BWS122"/>
    <mergeCell ref="BWT118:BWT122"/>
    <mergeCell ref="BWU118:BWU122"/>
    <mergeCell ref="BWV118:BWV122"/>
    <mergeCell ref="BWW118:BWW122"/>
    <mergeCell ref="BXF118:BXF122"/>
    <mergeCell ref="BXG118:BXG122"/>
    <mergeCell ref="BXH118:BXH122"/>
    <mergeCell ref="BXI118:BXI122"/>
    <mergeCell ref="BXJ118:BXJ122"/>
    <mergeCell ref="BXK118:BXK122"/>
    <mergeCell ref="BXL118:BXL122"/>
    <mergeCell ref="BXM118:BXM122"/>
    <mergeCell ref="BUZ118:BUZ122"/>
    <mergeCell ref="BVA118:BVA122"/>
    <mergeCell ref="BVJ118:BVJ122"/>
    <mergeCell ref="BVK118:BVK122"/>
    <mergeCell ref="BVL118:BVL122"/>
    <mergeCell ref="BVM118:BVM122"/>
    <mergeCell ref="BVN118:BVN122"/>
    <mergeCell ref="BVO118:BVO122"/>
    <mergeCell ref="BVP118:BVP122"/>
    <mergeCell ref="BVQ118:BVQ122"/>
    <mergeCell ref="BVZ118:BVZ122"/>
    <mergeCell ref="BWA118:BWA122"/>
    <mergeCell ref="BWB118:BWB122"/>
    <mergeCell ref="BWC118:BWC122"/>
    <mergeCell ref="BWD118:BWD122"/>
    <mergeCell ref="BWE118:BWE122"/>
    <mergeCell ref="BWF118:BWF122"/>
    <mergeCell ref="BTS118:BTS122"/>
    <mergeCell ref="BTT118:BTT122"/>
    <mergeCell ref="BTU118:BTU122"/>
    <mergeCell ref="BUD118:BUD122"/>
    <mergeCell ref="BUE118:BUE122"/>
    <mergeCell ref="BUF118:BUF122"/>
    <mergeCell ref="BUG118:BUG122"/>
    <mergeCell ref="BUH118:BUH122"/>
    <mergeCell ref="BUI118:BUI122"/>
    <mergeCell ref="BUJ118:BUJ122"/>
    <mergeCell ref="BUK118:BUK122"/>
    <mergeCell ref="BUT118:BUT122"/>
    <mergeCell ref="BUU118:BUU122"/>
    <mergeCell ref="BUV118:BUV122"/>
    <mergeCell ref="BUW118:BUW122"/>
    <mergeCell ref="BUX118:BUX122"/>
    <mergeCell ref="BUY118:BUY122"/>
    <mergeCell ref="BSL118:BSL122"/>
    <mergeCell ref="BSM118:BSM122"/>
    <mergeCell ref="BSN118:BSN122"/>
    <mergeCell ref="BSO118:BSO122"/>
    <mergeCell ref="BSX118:BSX122"/>
    <mergeCell ref="BSY118:BSY122"/>
    <mergeCell ref="BSZ118:BSZ122"/>
    <mergeCell ref="BTA118:BTA122"/>
    <mergeCell ref="BTB118:BTB122"/>
    <mergeCell ref="BTC118:BTC122"/>
    <mergeCell ref="BTD118:BTD122"/>
    <mergeCell ref="BTE118:BTE122"/>
    <mergeCell ref="BTN118:BTN122"/>
    <mergeCell ref="BTO118:BTO122"/>
    <mergeCell ref="BTP118:BTP122"/>
    <mergeCell ref="BTQ118:BTQ122"/>
    <mergeCell ref="BTR118:BTR122"/>
    <mergeCell ref="BRE118:BRE122"/>
    <mergeCell ref="BRF118:BRF122"/>
    <mergeCell ref="BRG118:BRG122"/>
    <mergeCell ref="BRH118:BRH122"/>
    <mergeCell ref="BRI118:BRI122"/>
    <mergeCell ref="BRR118:BRR122"/>
    <mergeCell ref="BRS118:BRS122"/>
    <mergeCell ref="BRT118:BRT122"/>
    <mergeCell ref="BRU118:BRU122"/>
    <mergeCell ref="BRV118:BRV122"/>
    <mergeCell ref="BRW118:BRW122"/>
    <mergeCell ref="BRX118:BRX122"/>
    <mergeCell ref="BRY118:BRY122"/>
    <mergeCell ref="BSH118:BSH122"/>
    <mergeCell ref="BSI118:BSI122"/>
    <mergeCell ref="BSJ118:BSJ122"/>
    <mergeCell ref="BSK118:BSK122"/>
    <mergeCell ref="BPX118:BPX122"/>
    <mergeCell ref="BPY118:BPY122"/>
    <mergeCell ref="BPZ118:BPZ122"/>
    <mergeCell ref="BQA118:BQA122"/>
    <mergeCell ref="BQB118:BQB122"/>
    <mergeCell ref="BQC118:BQC122"/>
    <mergeCell ref="BQL118:BQL122"/>
    <mergeCell ref="BQM118:BQM122"/>
    <mergeCell ref="BQN118:BQN122"/>
    <mergeCell ref="BQO118:BQO122"/>
    <mergeCell ref="BQP118:BQP122"/>
    <mergeCell ref="BQQ118:BQQ122"/>
    <mergeCell ref="BQR118:BQR122"/>
    <mergeCell ref="BQS118:BQS122"/>
    <mergeCell ref="BRB118:BRB122"/>
    <mergeCell ref="BRC118:BRC122"/>
    <mergeCell ref="BRD118:BRD122"/>
    <mergeCell ref="BOQ118:BOQ122"/>
    <mergeCell ref="BOR118:BOR122"/>
    <mergeCell ref="BOS118:BOS122"/>
    <mergeCell ref="BOT118:BOT122"/>
    <mergeCell ref="BOU118:BOU122"/>
    <mergeCell ref="BOV118:BOV122"/>
    <mergeCell ref="BOW118:BOW122"/>
    <mergeCell ref="BPF118:BPF122"/>
    <mergeCell ref="BPG118:BPG122"/>
    <mergeCell ref="BPH118:BPH122"/>
    <mergeCell ref="BPI118:BPI122"/>
    <mergeCell ref="BPJ118:BPJ122"/>
    <mergeCell ref="BPK118:BPK122"/>
    <mergeCell ref="BPL118:BPL122"/>
    <mergeCell ref="BPM118:BPM122"/>
    <mergeCell ref="BPV118:BPV122"/>
    <mergeCell ref="BPW118:BPW122"/>
    <mergeCell ref="BNJ118:BNJ122"/>
    <mergeCell ref="BNK118:BNK122"/>
    <mergeCell ref="BNL118:BNL122"/>
    <mergeCell ref="BNM118:BNM122"/>
    <mergeCell ref="BNN118:BNN122"/>
    <mergeCell ref="BNO118:BNO122"/>
    <mergeCell ref="BNP118:BNP122"/>
    <mergeCell ref="BNQ118:BNQ122"/>
    <mergeCell ref="BNZ118:BNZ122"/>
    <mergeCell ref="BOA118:BOA122"/>
    <mergeCell ref="BOB118:BOB122"/>
    <mergeCell ref="BOC118:BOC122"/>
    <mergeCell ref="BOD118:BOD122"/>
    <mergeCell ref="BOE118:BOE122"/>
    <mergeCell ref="BOF118:BOF122"/>
    <mergeCell ref="BOG118:BOG122"/>
    <mergeCell ref="BOP118:BOP122"/>
    <mergeCell ref="BLU118:BLU122"/>
    <mergeCell ref="BMD118:BMD122"/>
    <mergeCell ref="BME118:BME122"/>
    <mergeCell ref="BMF118:BMF122"/>
    <mergeCell ref="BMG118:BMG122"/>
    <mergeCell ref="BMH118:BMH122"/>
    <mergeCell ref="BMI118:BMI122"/>
    <mergeCell ref="BMJ118:BMJ122"/>
    <mergeCell ref="BMK118:BMK122"/>
    <mergeCell ref="BMT118:BMT122"/>
    <mergeCell ref="BMU118:BMU122"/>
    <mergeCell ref="BMV118:BMV122"/>
    <mergeCell ref="BMW118:BMW122"/>
    <mergeCell ref="BMX118:BMX122"/>
    <mergeCell ref="BMY118:BMY122"/>
    <mergeCell ref="BMZ118:BMZ122"/>
    <mergeCell ref="BNA118:BNA122"/>
    <mergeCell ref="BKN118:BKN122"/>
    <mergeCell ref="BKO118:BKO122"/>
    <mergeCell ref="BKX118:BKX122"/>
    <mergeCell ref="BKY118:BKY122"/>
    <mergeCell ref="BKZ118:BKZ122"/>
    <mergeCell ref="BLA118:BLA122"/>
    <mergeCell ref="BLB118:BLB122"/>
    <mergeCell ref="BLC118:BLC122"/>
    <mergeCell ref="BLD118:BLD122"/>
    <mergeCell ref="BLE118:BLE122"/>
    <mergeCell ref="BLN118:BLN122"/>
    <mergeCell ref="BLO118:BLO122"/>
    <mergeCell ref="BLP118:BLP122"/>
    <mergeCell ref="BLQ118:BLQ122"/>
    <mergeCell ref="BLR118:BLR122"/>
    <mergeCell ref="BLS118:BLS122"/>
    <mergeCell ref="BLT118:BLT122"/>
    <mergeCell ref="BJG118:BJG122"/>
    <mergeCell ref="BJH118:BJH122"/>
    <mergeCell ref="BJI118:BJI122"/>
    <mergeCell ref="BJR118:BJR122"/>
    <mergeCell ref="BJS118:BJS122"/>
    <mergeCell ref="BJT118:BJT122"/>
    <mergeCell ref="BJU118:BJU122"/>
    <mergeCell ref="BJV118:BJV122"/>
    <mergeCell ref="BJW118:BJW122"/>
    <mergeCell ref="BJX118:BJX122"/>
    <mergeCell ref="BJY118:BJY122"/>
    <mergeCell ref="BKH118:BKH122"/>
    <mergeCell ref="BKI118:BKI122"/>
    <mergeCell ref="BKJ118:BKJ122"/>
    <mergeCell ref="BKK118:BKK122"/>
    <mergeCell ref="BKL118:BKL122"/>
    <mergeCell ref="BKM118:BKM122"/>
    <mergeCell ref="BHZ118:BHZ122"/>
    <mergeCell ref="BIA118:BIA122"/>
    <mergeCell ref="BIB118:BIB122"/>
    <mergeCell ref="BIC118:BIC122"/>
    <mergeCell ref="BIL118:BIL122"/>
    <mergeCell ref="BIM118:BIM122"/>
    <mergeCell ref="BIN118:BIN122"/>
    <mergeCell ref="BIO118:BIO122"/>
    <mergeCell ref="BIP118:BIP122"/>
    <mergeCell ref="BIQ118:BIQ122"/>
    <mergeCell ref="BIR118:BIR122"/>
    <mergeCell ref="BIS118:BIS122"/>
    <mergeCell ref="BJB118:BJB122"/>
    <mergeCell ref="BJC118:BJC122"/>
    <mergeCell ref="BJD118:BJD122"/>
    <mergeCell ref="BJE118:BJE122"/>
    <mergeCell ref="BJF118:BJF122"/>
    <mergeCell ref="BGS118:BGS122"/>
    <mergeCell ref="BGT118:BGT122"/>
    <mergeCell ref="BGU118:BGU122"/>
    <mergeCell ref="BGV118:BGV122"/>
    <mergeCell ref="BGW118:BGW122"/>
    <mergeCell ref="BHF118:BHF122"/>
    <mergeCell ref="BHG118:BHG122"/>
    <mergeCell ref="BHH118:BHH122"/>
    <mergeCell ref="BHI118:BHI122"/>
    <mergeCell ref="BHJ118:BHJ122"/>
    <mergeCell ref="BHK118:BHK122"/>
    <mergeCell ref="BHL118:BHL122"/>
    <mergeCell ref="BHM118:BHM122"/>
    <mergeCell ref="BHV118:BHV122"/>
    <mergeCell ref="BHW118:BHW122"/>
    <mergeCell ref="BHX118:BHX122"/>
    <mergeCell ref="BHY118:BHY122"/>
    <mergeCell ref="BFL118:BFL122"/>
    <mergeCell ref="BFM118:BFM122"/>
    <mergeCell ref="BFN118:BFN122"/>
    <mergeCell ref="BFO118:BFO122"/>
    <mergeCell ref="BFP118:BFP122"/>
    <mergeCell ref="BFQ118:BFQ122"/>
    <mergeCell ref="BFZ118:BFZ122"/>
    <mergeCell ref="BGA118:BGA122"/>
    <mergeCell ref="BGB118:BGB122"/>
    <mergeCell ref="BGC118:BGC122"/>
    <mergeCell ref="BGD118:BGD122"/>
    <mergeCell ref="BGE118:BGE122"/>
    <mergeCell ref="BGF118:BGF122"/>
    <mergeCell ref="BGG118:BGG122"/>
    <mergeCell ref="BGP118:BGP122"/>
    <mergeCell ref="BGQ118:BGQ122"/>
    <mergeCell ref="BGR118:BGR122"/>
    <mergeCell ref="BEE118:BEE122"/>
    <mergeCell ref="BEF118:BEF122"/>
    <mergeCell ref="BEG118:BEG122"/>
    <mergeCell ref="BEH118:BEH122"/>
    <mergeCell ref="BEI118:BEI122"/>
    <mergeCell ref="BEJ118:BEJ122"/>
    <mergeCell ref="BEK118:BEK122"/>
    <mergeCell ref="BET118:BET122"/>
    <mergeCell ref="BEU118:BEU122"/>
    <mergeCell ref="BEV118:BEV122"/>
    <mergeCell ref="BEW118:BEW122"/>
    <mergeCell ref="BEX118:BEX122"/>
    <mergeCell ref="BEY118:BEY122"/>
    <mergeCell ref="BEZ118:BEZ122"/>
    <mergeCell ref="BFA118:BFA122"/>
    <mergeCell ref="BFJ118:BFJ122"/>
    <mergeCell ref="BFK118:BFK122"/>
    <mergeCell ref="BCX118:BCX122"/>
    <mergeCell ref="BCY118:BCY122"/>
    <mergeCell ref="BCZ118:BCZ122"/>
    <mergeCell ref="BDA118:BDA122"/>
    <mergeCell ref="BDB118:BDB122"/>
    <mergeCell ref="BDC118:BDC122"/>
    <mergeCell ref="BDD118:BDD122"/>
    <mergeCell ref="BDE118:BDE122"/>
    <mergeCell ref="BDN118:BDN122"/>
    <mergeCell ref="BDO118:BDO122"/>
    <mergeCell ref="BDP118:BDP122"/>
    <mergeCell ref="BDQ118:BDQ122"/>
    <mergeCell ref="BDR118:BDR122"/>
    <mergeCell ref="BDS118:BDS122"/>
    <mergeCell ref="BDT118:BDT122"/>
    <mergeCell ref="BDU118:BDU122"/>
    <mergeCell ref="BED118:BED122"/>
    <mergeCell ref="BBI118:BBI122"/>
    <mergeCell ref="BBR118:BBR122"/>
    <mergeCell ref="BBS118:BBS122"/>
    <mergeCell ref="BBT118:BBT122"/>
    <mergeCell ref="BBU118:BBU122"/>
    <mergeCell ref="BBV118:BBV122"/>
    <mergeCell ref="BBW118:BBW122"/>
    <mergeCell ref="BBX118:BBX122"/>
    <mergeCell ref="BBY118:BBY122"/>
    <mergeCell ref="BCH118:BCH122"/>
    <mergeCell ref="BCI118:BCI122"/>
    <mergeCell ref="BCJ118:BCJ122"/>
    <mergeCell ref="BCK118:BCK122"/>
    <mergeCell ref="BCL118:BCL122"/>
    <mergeCell ref="BCM118:BCM122"/>
    <mergeCell ref="BCN118:BCN122"/>
    <mergeCell ref="BCO118:BCO122"/>
    <mergeCell ref="BAB118:BAB122"/>
    <mergeCell ref="BAC118:BAC122"/>
    <mergeCell ref="BAL118:BAL122"/>
    <mergeCell ref="BAM118:BAM122"/>
    <mergeCell ref="BAN118:BAN122"/>
    <mergeCell ref="BAO118:BAO122"/>
    <mergeCell ref="BAP118:BAP122"/>
    <mergeCell ref="BAQ118:BAQ122"/>
    <mergeCell ref="BAR118:BAR122"/>
    <mergeCell ref="BAS118:BAS122"/>
    <mergeCell ref="BBB118:BBB122"/>
    <mergeCell ref="BBC118:BBC122"/>
    <mergeCell ref="BBD118:BBD122"/>
    <mergeCell ref="BBE118:BBE122"/>
    <mergeCell ref="BBF118:BBF122"/>
    <mergeCell ref="BBG118:BBG122"/>
    <mergeCell ref="BBH118:BBH122"/>
    <mergeCell ref="AYU118:AYU122"/>
    <mergeCell ref="AYV118:AYV122"/>
    <mergeCell ref="AYW118:AYW122"/>
    <mergeCell ref="AZF118:AZF122"/>
    <mergeCell ref="AZG118:AZG122"/>
    <mergeCell ref="AZH118:AZH122"/>
    <mergeCell ref="AZI118:AZI122"/>
    <mergeCell ref="AZJ118:AZJ122"/>
    <mergeCell ref="AZK118:AZK122"/>
    <mergeCell ref="AZL118:AZL122"/>
    <mergeCell ref="AZM118:AZM122"/>
    <mergeCell ref="AZV118:AZV122"/>
    <mergeCell ref="AZW118:AZW122"/>
    <mergeCell ref="AZX118:AZX122"/>
    <mergeCell ref="AZY118:AZY122"/>
    <mergeCell ref="AZZ118:AZZ122"/>
    <mergeCell ref="BAA118:BAA122"/>
    <mergeCell ref="AXN118:AXN122"/>
    <mergeCell ref="AXO118:AXO122"/>
    <mergeCell ref="AXP118:AXP122"/>
    <mergeCell ref="AXQ118:AXQ122"/>
    <mergeCell ref="AXZ118:AXZ122"/>
    <mergeCell ref="AYA118:AYA122"/>
    <mergeCell ref="AYB118:AYB122"/>
    <mergeCell ref="AYC118:AYC122"/>
    <mergeCell ref="AYD118:AYD122"/>
    <mergeCell ref="AYE118:AYE122"/>
    <mergeCell ref="AYF118:AYF122"/>
    <mergeCell ref="AYG118:AYG122"/>
    <mergeCell ref="AYP118:AYP122"/>
    <mergeCell ref="AYQ118:AYQ122"/>
    <mergeCell ref="AYR118:AYR122"/>
    <mergeCell ref="AYS118:AYS122"/>
    <mergeCell ref="AYT118:AYT122"/>
    <mergeCell ref="AWG118:AWG122"/>
    <mergeCell ref="AWH118:AWH122"/>
    <mergeCell ref="AWI118:AWI122"/>
    <mergeCell ref="AWJ118:AWJ122"/>
    <mergeCell ref="AWK118:AWK122"/>
    <mergeCell ref="AWT118:AWT122"/>
    <mergeCell ref="AWU118:AWU122"/>
    <mergeCell ref="AWV118:AWV122"/>
    <mergeCell ref="AWW118:AWW122"/>
    <mergeCell ref="AWX118:AWX122"/>
    <mergeCell ref="AWY118:AWY122"/>
    <mergeCell ref="AWZ118:AWZ122"/>
    <mergeCell ref="AXA118:AXA122"/>
    <mergeCell ref="AXJ118:AXJ122"/>
    <mergeCell ref="AXK118:AXK122"/>
    <mergeCell ref="AXL118:AXL122"/>
    <mergeCell ref="AXM118:AXM122"/>
    <mergeCell ref="AUZ118:AUZ122"/>
    <mergeCell ref="AVA118:AVA122"/>
    <mergeCell ref="AVB118:AVB122"/>
    <mergeCell ref="AVC118:AVC122"/>
    <mergeCell ref="AVD118:AVD122"/>
    <mergeCell ref="AVE118:AVE122"/>
    <mergeCell ref="AVN118:AVN122"/>
    <mergeCell ref="AVO118:AVO122"/>
    <mergeCell ref="AVP118:AVP122"/>
    <mergeCell ref="AVQ118:AVQ122"/>
    <mergeCell ref="AVR118:AVR122"/>
    <mergeCell ref="AVS118:AVS122"/>
    <mergeCell ref="AVT118:AVT122"/>
    <mergeCell ref="AVU118:AVU122"/>
    <mergeCell ref="AWD118:AWD122"/>
    <mergeCell ref="AWE118:AWE122"/>
    <mergeCell ref="AWF118:AWF122"/>
    <mergeCell ref="ATS118:ATS122"/>
    <mergeCell ref="ATT118:ATT122"/>
    <mergeCell ref="ATU118:ATU122"/>
    <mergeCell ref="ATV118:ATV122"/>
    <mergeCell ref="ATW118:ATW122"/>
    <mergeCell ref="ATX118:ATX122"/>
    <mergeCell ref="ATY118:ATY122"/>
    <mergeCell ref="AUH118:AUH122"/>
    <mergeCell ref="AUI118:AUI122"/>
    <mergeCell ref="AUJ118:AUJ122"/>
    <mergeCell ref="AUK118:AUK122"/>
    <mergeCell ref="AUL118:AUL122"/>
    <mergeCell ref="AUM118:AUM122"/>
    <mergeCell ref="AUN118:AUN122"/>
    <mergeCell ref="AUO118:AUO122"/>
    <mergeCell ref="AUX118:AUX122"/>
    <mergeCell ref="AUY118:AUY122"/>
    <mergeCell ref="ASL118:ASL122"/>
    <mergeCell ref="ASM118:ASM122"/>
    <mergeCell ref="ASN118:ASN122"/>
    <mergeCell ref="ASO118:ASO122"/>
    <mergeCell ref="ASP118:ASP122"/>
    <mergeCell ref="ASQ118:ASQ122"/>
    <mergeCell ref="ASR118:ASR122"/>
    <mergeCell ref="ASS118:ASS122"/>
    <mergeCell ref="ATB118:ATB122"/>
    <mergeCell ref="ATC118:ATC122"/>
    <mergeCell ref="ATD118:ATD122"/>
    <mergeCell ref="ATE118:ATE122"/>
    <mergeCell ref="ATF118:ATF122"/>
    <mergeCell ref="ATG118:ATG122"/>
    <mergeCell ref="ATH118:ATH122"/>
    <mergeCell ref="ATI118:ATI122"/>
    <mergeCell ref="ATR118:ATR122"/>
    <mergeCell ref="AQW118:AQW122"/>
    <mergeCell ref="ARF118:ARF122"/>
    <mergeCell ref="ARG118:ARG122"/>
    <mergeCell ref="ARH118:ARH122"/>
    <mergeCell ref="ARI118:ARI122"/>
    <mergeCell ref="ARJ118:ARJ122"/>
    <mergeCell ref="ARK118:ARK122"/>
    <mergeCell ref="ARL118:ARL122"/>
    <mergeCell ref="ARM118:ARM122"/>
    <mergeCell ref="ARV118:ARV122"/>
    <mergeCell ref="ARW118:ARW122"/>
    <mergeCell ref="ARX118:ARX122"/>
    <mergeCell ref="ARY118:ARY122"/>
    <mergeCell ref="ARZ118:ARZ122"/>
    <mergeCell ref="ASA118:ASA122"/>
    <mergeCell ref="ASB118:ASB122"/>
    <mergeCell ref="ASC118:ASC122"/>
    <mergeCell ref="APP118:APP122"/>
    <mergeCell ref="APQ118:APQ122"/>
    <mergeCell ref="APZ118:APZ122"/>
    <mergeCell ref="AQA118:AQA122"/>
    <mergeCell ref="AQB118:AQB122"/>
    <mergeCell ref="AQC118:AQC122"/>
    <mergeCell ref="AQD118:AQD122"/>
    <mergeCell ref="AQE118:AQE122"/>
    <mergeCell ref="AQF118:AQF122"/>
    <mergeCell ref="AQG118:AQG122"/>
    <mergeCell ref="AQP118:AQP122"/>
    <mergeCell ref="AQQ118:AQQ122"/>
    <mergeCell ref="AQR118:AQR122"/>
    <mergeCell ref="AQS118:AQS122"/>
    <mergeCell ref="AQT118:AQT122"/>
    <mergeCell ref="AQU118:AQU122"/>
    <mergeCell ref="AQV118:AQV122"/>
    <mergeCell ref="AOI118:AOI122"/>
    <mergeCell ref="AOJ118:AOJ122"/>
    <mergeCell ref="AOK118:AOK122"/>
    <mergeCell ref="AOT118:AOT122"/>
    <mergeCell ref="AOU118:AOU122"/>
    <mergeCell ref="AOV118:AOV122"/>
    <mergeCell ref="AOW118:AOW122"/>
    <mergeCell ref="AOX118:AOX122"/>
    <mergeCell ref="AOY118:AOY122"/>
    <mergeCell ref="AOZ118:AOZ122"/>
    <mergeCell ref="APA118:APA122"/>
    <mergeCell ref="APJ118:APJ122"/>
    <mergeCell ref="APK118:APK122"/>
    <mergeCell ref="APL118:APL122"/>
    <mergeCell ref="APM118:APM122"/>
    <mergeCell ref="APN118:APN122"/>
    <mergeCell ref="APO118:APO122"/>
    <mergeCell ref="ANB118:ANB122"/>
    <mergeCell ref="ANC118:ANC122"/>
    <mergeCell ref="AND118:AND122"/>
    <mergeCell ref="ANE118:ANE122"/>
    <mergeCell ref="ANN118:ANN122"/>
    <mergeCell ref="ANO118:ANO122"/>
    <mergeCell ref="ANP118:ANP122"/>
    <mergeCell ref="ANQ118:ANQ122"/>
    <mergeCell ref="ANR118:ANR122"/>
    <mergeCell ref="ANS118:ANS122"/>
    <mergeCell ref="ANT118:ANT122"/>
    <mergeCell ref="ANU118:ANU122"/>
    <mergeCell ref="AOD118:AOD122"/>
    <mergeCell ref="AOE118:AOE122"/>
    <mergeCell ref="AOF118:AOF122"/>
    <mergeCell ref="AOG118:AOG122"/>
    <mergeCell ref="AOH118:AOH122"/>
    <mergeCell ref="ALU118:ALU122"/>
    <mergeCell ref="ALV118:ALV122"/>
    <mergeCell ref="ALW118:ALW122"/>
    <mergeCell ref="ALX118:ALX122"/>
    <mergeCell ref="ALY118:ALY122"/>
    <mergeCell ref="AMH118:AMH122"/>
    <mergeCell ref="AMI118:AMI122"/>
    <mergeCell ref="AMJ118:AMJ122"/>
    <mergeCell ref="AMK118:AMK122"/>
    <mergeCell ref="AML118:AML122"/>
    <mergeCell ref="AMM118:AMM122"/>
    <mergeCell ref="AMN118:AMN122"/>
    <mergeCell ref="AMO118:AMO122"/>
    <mergeCell ref="AMX118:AMX122"/>
    <mergeCell ref="AMY118:AMY122"/>
    <mergeCell ref="AMZ118:AMZ122"/>
    <mergeCell ref="ANA118:ANA122"/>
    <mergeCell ref="AKN118:AKN122"/>
    <mergeCell ref="AKO118:AKO122"/>
    <mergeCell ref="AKP118:AKP122"/>
    <mergeCell ref="AKQ118:AKQ122"/>
    <mergeCell ref="AKR118:AKR122"/>
    <mergeCell ref="AKS118:AKS122"/>
    <mergeCell ref="ALB118:ALB122"/>
    <mergeCell ref="ALC118:ALC122"/>
    <mergeCell ref="ALD118:ALD122"/>
    <mergeCell ref="ALE118:ALE122"/>
    <mergeCell ref="ALF118:ALF122"/>
    <mergeCell ref="ALG118:ALG122"/>
    <mergeCell ref="ALH118:ALH122"/>
    <mergeCell ref="ALI118:ALI122"/>
    <mergeCell ref="ALR118:ALR122"/>
    <mergeCell ref="ALS118:ALS122"/>
    <mergeCell ref="ALT118:ALT122"/>
    <mergeCell ref="AJG118:AJG122"/>
    <mergeCell ref="AJH118:AJH122"/>
    <mergeCell ref="AJI118:AJI122"/>
    <mergeCell ref="AJJ118:AJJ122"/>
    <mergeCell ref="AJK118:AJK122"/>
    <mergeCell ref="AJL118:AJL122"/>
    <mergeCell ref="AJM118:AJM122"/>
    <mergeCell ref="AJV118:AJV122"/>
    <mergeCell ref="AJW118:AJW122"/>
    <mergeCell ref="AJX118:AJX122"/>
    <mergeCell ref="AJY118:AJY122"/>
    <mergeCell ref="AJZ118:AJZ122"/>
    <mergeCell ref="AKA118:AKA122"/>
    <mergeCell ref="AKB118:AKB122"/>
    <mergeCell ref="AKC118:AKC122"/>
    <mergeCell ref="AKL118:AKL122"/>
    <mergeCell ref="AKM118:AKM122"/>
    <mergeCell ref="AHZ118:AHZ122"/>
    <mergeCell ref="AIA118:AIA122"/>
    <mergeCell ref="AIB118:AIB122"/>
    <mergeCell ref="AIC118:AIC122"/>
    <mergeCell ref="AID118:AID122"/>
    <mergeCell ref="AIE118:AIE122"/>
    <mergeCell ref="AIF118:AIF122"/>
    <mergeCell ref="AIG118:AIG122"/>
    <mergeCell ref="AIP118:AIP122"/>
    <mergeCell ref="AIQ118:AIQ122"/>
    <mergeCell ref="AIR118:AIR122"/>
    <mergeCell ref="AIS118:AIS122"/>
    <mergeCell ref="AIT118:AIT122"/>
    <mergeCell ref="AIU118:AIU122"/>
    <mergeCell ref="AIV118:AIV122"/>
    <mergeCell ref="AIW118:AIW122"/>
    <mergeCell ref="AJF118:AJF122"/>
    <mergeCell ref="AGK118:AGK122"/>
    <mergeCell ref="AGT118:AGT122"/>
    <mergeCell ref="AGU118:AGU122"/>
    <mergeCell ref="AGV118:AGV122"/>
    <mergeCell ref="AGW118:AGW122"/>
    <mergeCell ref="AGX118:AGX122"/>
    <mergeCell ref="AGY118:AGY122"/>
    <mergeCell ref="AGZ118:AGZ122"/>
    <mergeCell ref="AHA118:AHA122"/>
    <mergeCell ref="AHJ118:AHJ122"/>
    <mergeCell ref="AHK118:AHK122"/>
    <mergeCell ref="AHL118:AHL122"/>
    <mergeCell ref="AHM118:AHM122"/>
    <mergeCell ref="AHN118:AHN122"/>
    <mergeCell ref="AHO118:AHO122"/>
    <mergeCell ref="AHP118:AHP122"/>
    <mergeCell ref="AHQ118:AHQ122"/>
    <mergeCell ref="AFD118:AFD122"/>
    <mergeCell ref="AFE118:AFE122"/>
    <mergeCell ref="AFN118:AFN122"/>
    <mergeCell ref="AFO118:AFO122"/>
    <mergeCell ref="AFP118:AFP122"/>
    <mergeCell ref="AFQ118:AFQ122"/>
    <mergeCell ref="AFR118:AFR122"/>
    <mergeCell ref="AFS118:AFS122"/>
    <mergeCell ref="AFT118:AFT122"/>
    <mergeCell ref="AFU118:AFU122"/>
    <mergeCell ref="AGD118:AGD122"/>
    <mergeCell ref="AGE118:AGE122"/>
    <mergeCell ref="AGF118:AGF122"/>
    <mergeCell ref="AGG118:AGG122"/>
    <mergeCell ref="AGH118:AGH122"/>
    <mergeCell ref="AGI118:AGI122"/>
    <mergeCell ref="AGJ118:AGJ122"/>
    <mergeCell ref="ADW118:ADW122"/>
    <mergeCell ref="ADX118:ADX122"/>
    <mergeCell ref="ADY118:ADY122"/>
    <mergeCell ref="AEH118:AEH122"/>
    <mergeCell ref="AEI118:AEI122"/>
    <mergeCell ref="AEJ118:AEJ122"/>
    <mergeCell ref="AEK118:AEK122"/>
    <mergeCell ref="AEL118:AEL122"/>
    <mergeCell ref="AEM118:AEM122"/>
    <mergeCell ref="AEN118:AEN122"/>
    <mergeCell ref="AEO118:AEO122"/>
    <mergeCell ref="AEX118:AEX122"/>
    <mergeCell ref="AEY118:AEY122"/>
    <mergeCell ref="AEZ118:AEZ122"/>
    <mergeCell ref="AFA118:AFA122"/>
    <mergeCell ref="AFB118:AFB122"/>
    <mergeCell ref="AFC118:AFC122"/>
    <mergeCell ref="ACP118:ACP122"/>
    <mergeCell ref="ACQ118:ACQ122"/>
    <mergeCell ref="ACR118:ACR122"/>
    <mergeCell ref="ACS118:ACS122"/>
    <mergeCell ref="ADB118:ADB122"/>
    <mergeCell ref="ADC118:ADC122"/>
    <mergeCell ref="ADD118:ADD122"/>
    <mergeCell ref="ADE118:ADE122"/>
    <mergeCell ref="ADF118:ADF122"/>
    <mergeCell ref="ADG118:ADG122"/>
    <mergeCell ref="ADH118:ADH122"/>
    <mergeCell ref="ADI118:ADI122"/>
    <mergeCell ref="ADR118:ADR122"/>
    <mergeCell ref="ADS118:ADS122"/>
    <mergeCell ref="ADT118:ADT122"/>
    <mergeCell ref="ADU118:ADU122"/>
    <mergeCell ref="ADV118:ADV122"/>
    <mergeCell ref="ABI118:ABI122"/>
    <mergeCell ref="ABJ118:ABJ122"/>
    <mergeCell ref="ABK118:ABK122"/>
    <mergeCell ref="ABL118:ABL122"/>
    <mergeCell ref="ABM118:ABM122"/>
    <mergeCell ref="ABV118:ABV122"/>
    <mergeCell ref="ABW118:ABW122"/>
    <mergeCell ref="ABX118:ABX122"/>
    <mergeCell ref="ABY118:ABY122"/>
    <mergeCell ref="ABZ118:ABZ122"/>
    <mergeCell ref="ACA118:ACA122"/>
    <mergeCell ref="ACB118:ACB122"/>
    <mergeCell ref="ACC118:ACC122"/>
    <mergeCell ref="ACL118:ACL122"/>
    <mergeCell ref="ACM118:ACM122"/>
    <mergeCell ref="ACN118:ACN122"/>
    <mergeCell ref="ACO118:ACO122"/>
    <mergeCell ref="AAB118:AAB122"/>
    <mergeCell ref="AAC118:AAC122"/>
    <mergeCell ref="AAD118:AAD122"/>
    <mergeCell ref="AAE118:AAE122"/>
    <mergeCell ref="AAF118:AAF122"/>
    <mergeCell ref="AAG118:AAG122"/>
    <mergeCell ref="AAP118:AAP122"/>
    <mergeCell ref="AAQ118:AAQ122"/>
    <mergeCell ref="AAR118:AAR122"/>
    <mergeCell ref="AAS118:AAS122"/>
    <mergeCell ref="AAT118:AAT122"/>
    <mergeCell ref="AAU118:AAU122"/>
    <mergeCell ref="AAV118:AAV122"/>
    <mergeCell ref="AAW118:AAW122"/>
    <mergeCell ref="ABF118:ABF122"/>
    <mergeCell ref="ABG118:ABG122"/>
    <mergeCell ref="ABH118:ABH122"/>
    <mergeCell ref="YU118:YU122"/>
    <mergeCell ref="YV118:YV122"/>
    <mergeCell ref="YW118:YW122"/>
    <mergeCell ref="YX118:YX122"/>
    <mergeCell ref="YY118:YY122"/>
    <mergeCell ref="YZ118:YZ122"/>
    <mergeCell ref="ZA118:ZA122"/>
    <mergeCell ref="ZJ118:ZJ122"/>
    <mergeCell ref="ZK118:ZK122"/>
    <mergeCell ref="ZL118:ZL122"/>
    <mergeCell ref="ZM118:ZM122"/>
    <mergeCell ref="ZN118:ZN122"/>
    <mergeCell ref="ZO118:ZO122"/>
    <mergeCell ref="ZP118:ZP122"/>
    <mergeCell ref="ZQ118:ZQ122"/>
    <mergeCell ref="ZZ118:ZZ122"/>
    <mergeCell ref="AAA118:AAA122"/>
    <mergeCell ref="XN118:XN122"/>
    <mergeCell ref="XO118:XO122"/>
    <mergeCell ref="XP118:XP122"/>
    <mergeCell ref="XQ118:XQ122"/>
    <mergeCell ref="XR118:XR122"/>
    <mergeCell ref="XS118:XS122"/>
    <mergeCell ref="XT118:XT122"/>
    <mergeCell ref="XU118:XU122"/>
    <mergeCell ref="YD118:YD122"/>
    <mergeCell ref="YE118:YE122"/>
    <mergeCell ref="YF118:YF122"/>
    <mergeCell ref="YG118:YG122"/>
    <mergeCell ref="YH118:YH122"/>
    <mergeCell ref="YI118:YI122"/>
    <mergeCell ref="YJ118:YJ122"/>
    <mergeCell ref="YK118:YK122"/>
    <mergeCell ref="YT118:YT122"/>
    <mergeCell ref="VY118:VY122"/>
    <mergeCell ref="WH118:WH122"/>
    <mergeCell ref="WI118:WI122"/>
    <mergeCell ref="WJ118:WJ122"/>
    <mergeCell ref="WK118:WK122"/>
    <mergeCell ref="WL118:WL122"/>
    <mergeCell ref="WM118:WM122"/>
    <mergeCell ref="WN118:WN122"/>
    <mergeCell ref="WO118:WO122"/>
    <mergeCell ref="WX118:WX122"/>
    <mergeCell ref="WY118:WY122"/>
    <mergeCell ref="WZ118:WZ122"/>
    <mergeCell ref="XA118:XA122"/>
    <mergeCell ref="XB118:XB122"/>
    <mergeCell ref="XC118:XC122"/>
    <mergeCell ref="XD118:XD122"/>
    <mergeCell ref="XE118:XE122"/>
    <mergeCell ref="UR118:UR122"/>
    <mergeCell ref="US118:US122"/>
    <mergeCell ref="VB118:VB122"/>
    <mergeCell ref="VC118:VC122"/>
    <mergeCell ref="VD118:VD122"/>
    <mergeCell ref="VE118:VE122"/>
    <mergeCell ref="VF118:VF122"/>
    <mergeCell ref="VG118:VG122"/>
    <mergeCell ref="VH118:VH122"/>
    <mergeCell ref="VI118:VI122"/>
    <mergeCell ref="VR118:VR122"/>
    <mergeCell ref="VS118:VS122"/>
    <mergeCell ref="VT118:VT122"/>
    <mergeCell ref="VU118:VU122"/>
    <mergeCell ref="VV118:VV122"/>
    <mergeCell ref="VW118:VW122"/>
    <mergeCell ref="VX118:VX122"/>
    <mergeCell ref="TK118:TK122"/>
    <mergeCell ref="TL118:TL122"/>
    <mergeCell ref="TM118:TM122"/>
    <mergeCell ref="TV118:TV122"/>
    <mergeCell ref="TW118:TW122"/>
    <mergeCell ref="TX118:TX122"/>
    <mergeCell ref="TY118:TY122"/>
    <mergeCell ref="TZ118:TZ122"/>
    <mergeCell ref="UA118:UA122"/>
    <mergeCell ref="UB118:UB122"/>
    <mergeCell ref="UC118:UC122"/>
    <mergeCell ref="UL118:UL122"/>
    <mergeCell ref="UM118:UM122"/>
    <mergeCell ref="UN118:UN122"/>
    <mergeCell ref="UO118:UO122"/>
    <mergeCell ref="UP118:UP122"/>
    <mergeCell ref="UQ118:UQ122"/>
    <mergeCell ref="SD118:SD122"/>
    <mergeCell ref="SE118:SE122"/>
    <mergeCell ref="SF118:SF122"/>
    <mergeCell ref="SG118:SG122"/>
    <mergeCell ref="SP118:SP122"/>
    <mergeCell ref="SQ118:SQ122"/>
    <mergeCell ref="SR118:SR122"/>
    <mergeCell ref="SS118:SS122"/>
    <mergeCell ref="ST118:ST122"/>
    <mergeCell ref="SU118:SU122"/>
    <mergeCell ref="SV118:SV122"/>
    <mergeCell ref="SW118:SW122"/>
    <mergeCell ref="TF118:TF122"/>
    <mergeCell ref="TG118:TG122"/>
    <mergeCell ref="TH118:TH122"/>
    <mergeCell ref="TI118:TI122"/>
    <mergeCell ref="TJ118:TJ122"/>
    <mergeCell ref="QW118:QW122"/>
    <mergeCell ref="QX118:QX122"/>
    <mergeCell ref="QY118:QY122"/>
    <mergeCell ref="QZ118:QZ122"/>
    <mergeCell ref="RA118:RA122"/>
    <mergeCell ref="RJ118:RJ122"/>
    <mergeCell ref="RK118:RK122"/>
    <mergeCell ref="RL118:RL122"/>
    <mergeCell ref="RM118:RM122"/>
    <mergeCell ref="RN118:RN122"/>
    <mergeCell ref="RO118:RO122"/>
    <mergeCell ref="RP118:RP122"/>
    <mergeCell ref="RQ118:RQ122"/>
    <mergeCell ref="RZ118:RZ122"/>
    <mergeCell ref="SA118:SA122"/>
    <mergeCell ref="SB118:SB122"/>
    <mergeCell ref="SC118:SC122"/>
    <mergeCell ref="PP118:PP122"/>
    <mergeCell ref="PQ118:PQ122"/>
    <mergeCell ref="PR118:PR122"/>
    <mergeCell ref="PS118:PS122"/>
    <mergeCell ref="PT118:PT122"/>
    <mergeCell ref="PU118:PU122"/>
    <mergeCell ref="QD118:QD122"/>
    <mergeCell ref="QE118:QE122"/>
    <mergeCell ref="QF118:QF122"/>
    <mergeCell ref="QG118:QG122"/>
    <mergeCell ref="QH118:QH122"/>
    <mergeCell ref="QI118:QI122"/>
    <mergeCell ref="QJ118:QJ122"/>
    <mergeCell ref="QK118:QK122"/>
    <mergeCell ref="QT118:QT122"/>
    <mergeCell ref="QU118:QU122"/>
    <mergeCell ref="QV118:QV122"/>
    <mergeCell ref="OI118:OI122"/>
    <mergeCell ref="OJ118:OJ122"/>
    <mergeCell ref="OK118:OK122"/>
    <mergeCell ref="OL118:OL122"/>
    <mergeCell ref="OM118:OM122"/>
    <mergeCell ref="ON118:ON122"/>
    <mergeCell ref="OO118:OO122"/>
    <mergeCell ref="OX118:OX122"/>
    <mergeCell ref="OY118:OY122"/>
    <mergeCell ref="OZ118:OZ122"/>
    <mergeCell ref="PA118:PA122"/>
    <mergeCell ref="PB118:PB122"/>
    <mergeCell ref="PC118:PC122"/>
    <mergeCell ref="PD118:PD122"/>
    <mergeCell ref="PE118:PE122"/>
    <mergeCell ref="PN118:PN122"/>
    <mergeCell ref="PO118:PO122"/>
    <mergeCell ref="NB118:NB122"/>
    <mergeCell ref="NC118:NC122"/>
    <mergeCell ref="ND118:ND122"/>
    <mergeCell ref="NE118:NE122"/>
    <mergeCell ref="NF118:NF122"/>
    <mergeCell ref="NG118:NG122"/>
    <mergeCell ref="NH118:NH122"/>
    <mergeCell ref="NI118:NI122"/>
    <mergeCell ref="NR118:NR122"/>
    <mergeCell ref="NS118:NS122"/>
    <mergeCell ref="NT118:NT122"/>
    <mergeCell ref="NU118:NU122"/>
    <mergeCell ref="NV118:NV122"/>
    <mergeCell ref="NW118:NW122"/>
    <mergeCell ref="NX118:NX122"/>
    <mergeCell ref="NY118:NY122"/>
    <mergeCell ref="OH118:OH122"/>
    <mergeCell ref="LM118:LM122"/>
    <mergeCell ref="LV118:LV122"/>
    <mergeCell ref="LW118:LW122"/>
    <mergeCell ref="LX118:LX122"/>
    <mergeCell ref="LY118:LY122"/>
    <mergeCell ref="LZ118:LZ122"/>
    <mergeCell ref="MA118:MA122"/>
    <mergeCell ref="MB118:MB122"/>
    <mergeCell ref="MC118:MC122"/>
    <mergeCell ref="ML118:ML122"/>
    <mergeCell ref="MM118:MM122"/>
    <mergeCell ref="MN118:MN122"/>
    <mergeCell ref="MO118:MO122"/>
    <mergeCell ref="MP118:MP122"/>
    <mergeCell ref="MQ118:MQ122"/>
    <mergeCell ref="MR118:MR122"/>
    <mergeCell ref="MS118:MS122"/>
    <mergeCell ref="KF118:KF122"/>
    <mergeCell ref="KG118:KG122"/>
    <mergeCell ref="KP118:KP122"/>
    <mergeCell ref="KQ118:KQ122"/>
    <mergeCell ref="KR118:KR122"/>
    <mergeCell ref="KS118:KS122"/>
    <mergeCell ref="KT118:KT122"/>
    <mergeCell ref="KU118:KU122"/>
    <mergeCell ref="KV118:KV122"/>
    <mergeCell ref="KW118:KW122"/>
    <mergeCell ref="LF118:LF122"/>
    <mergeCell ref="LG118:LG122"/>
    <mergeCell ref="LH118:LH122"/>
    <mergeCell ref="LI118:LI122"/>
    <mergeCell ref="LJ118:LJ122"/>
    <mergeCell ref="LK118:LK122"/>
    <mergeCell ref="LL118:LL122"/>
    <mergeCell ref="IY118:IY122"/>
    <mergeCell ref="IZ118:IZ122"/>
    <mergeCell ref="JA118:JA122"/>
    <mergeCell ref="JJ118:JJ122"/>
    <mergeCell ref="JK118:JK122"/>
    <mergeCell ref="JL118:JL122"/>
    <mergeCell ref="JM118:JM122"/>
    <mergeCell ref="JN118:JN122"/>
    <mergeCell ref="JO118:JO122"/>
    <mergeCell ref="JP118:JP122"/>
    <mergeCell ref="JQ118:JQ122"/>
    <mergeCell ref="JZ118:JZ122"/>
    <mergeCell ref="KA118:KA122"/>
    <mergeCell ref="KB118:KB122"/>
    <mergeCell ref="KC118:KC122"/>
    <mergeCell ref="KD118:KD122"/>
    <mergeCell ref="KE118:KE122"/>
    <mergeCell ref="HR118:HR122"/>
    <mergeCell ref="HS118:HS122"/>
    <mergeCell ref="HT118:HT122"/>
    <mergeCell ref="HU118:HU122"/>
    <mergeCell ref="ID118:ID122"/>
    <mergeCell ref="IE118:IE122"/>
    <mergeCell ref="IF118:IF122"/>
    <mergeCell ref="IG118:IG122"/>
    <mergeCell ref="IH118:IH122"/>
    <mergeCell ref="II118:II122"/>
    <mergeCell ref="IJ118:IJ122"/>
    <mergeCell ref="IK118:IK122"/>
    <mergeCell ref="IT118:IT122"/>
    <mergeCell ref="IU118:IU122"/>
    <mergeCell ref="IV118:IV122"/>
    <mergeCell ref="IW118:IW122"/>
    <mergeCell ref="IX118:IX122"/>
    <mergeCell ref="GK118:GK122"/>
    <mergeCell ref="GL118:GL122"/>
    <mergeCell ref="GM118:GM122"/>
    <mergeCell ref="GN118:GN122"/>
    <mergeCell ref="GO118:GO122"/>
    <mergeCell ref="GX118:GX122"/>
    <mergeCell ref="GY118:GY122"/>
    <mergeCell ref="GZ118:GZ122"/>
    <mergeCell ref="HA118:HA122"/>
    <mergeCell ref="HB118:HB122"/>
    <mergeCell ref="HC118:HC122"/>
    <mergeCell ref="HD118:HD122"/>
    <mergeCell ref="HE118:HE122"/>
    <mergeCell ref="HN118:HN122"/>
    <mergeCell ref="HO118:HO122"/>
    <mergeCell ref="HP118:HP122"/>
    <mergeCell ref="HQ118:HQ122"/>
    <mergeCell ref="FD118:FD122"/>
    <mergeCell ref="FE118:FE122"/>
    <mergeCell ref="FF118:FF122"/>
    <mergeCell ref="FG118:FG122"/>
    <mergeCell ref="FH118:FH122"/>
    <mergeCell ref="FI118:FI122"/>
    <mergeCell ref="FR118:FR122"/>
    <mergeCell ref="FS118:FS122"/>
    <mergeCell ref="FT118:FT122"/>
    <mergeCell ref="FU118:FU122"/>
    <mergeCell ref="FV118:FV122"/>
    <mergeCell ref="FW118:FW122"/>
    <mergeCell ref="FX118:FX122"/>
    <mergeCell ref="FY118:FY122"/>
    <mergeCell ref="GH118:GH122"/>
    <mergeCell ref="GI118:GI122"/>
    <mergeCell ref="GJ118:GJ122"/>
    <mergeCell ref="D60:D64"/>
    <mergeCell ref="E60:E64"/>
    <mergeCell ref="DF118:DF122"/>
    <mergeCell ref="DG118:DG122"/>
    <mergeCell ref="DH118:DH122"/>
    <mergeCell ref="EB118:EB122"/>
    <mergeCell ref="EC118:EC122"/>
    <mergeCell ref="EL118:EL122"/>
    <mergeCell ref="EM118:EM122"/>
    <mergeCell ref="EN118:EN122"/>
    <mergeCell ref="EO118:EO122"/>
    <mergeCell ref="EP118:EP122"/>
    <mergeCell ref="EQ118:EQ122"/>
    <mergeCell ref="ER118:ER122"/>
    <mergeCell ref="ES118:ES122"/>
    <mergeCell ref="FB118:FB122"/>
    <mergeCell ref="FC118:FC122"/>
    <mergeCell ref="O65:O69"/>
    <mergeCell ref="P65:P69"/>
    <mergeCell ref="A70:A74"/>
    <mergeCell ref="B70:B74"/>
    <mergeCell ref="C70:C74"/>
    <mergeCell ref="O23:O27"/>
    <mergeCell ref="DX118:DX122"/>
    <mergeCell ref="DY118:DY122"/>
    <mergeCell ref="DZ118:DZ122"/>
    <mergeCell ref="EA118:EA122"/>
    <mergeCell ref="O81:O85"/>
    <mergeCell ref="P81:P85"/>
    <mergeCell ref="A86:F90"/>
    <mergeCell ref="O86:O90"/>
    <mergeCell ref="P86:P90"/>
    <mergeCell ref="A102:A106"/>
    <mergeCell ref="B102:B106"/>
    <mergeCell ref="C102:C106"/>
    <mergeCell ref="D102:D106"/>
    <mergeCell ref="E102:E106"/>
    <mergeCell ref="F102:F106"/>
    <mergeCell ref="O102:O106"/>
    <mergeCell ref="P102:P106"/>
    <mergeCell ref="A107:A111"/>
    <mergeCell ref="B107:B111"/>
    <mergeCell ref="C107:C111"/>
    <mergeCell ref="D107:D111"/>
    <mergeCell ref="E107:E111"/>
    <mergeCell ref="A91:P91"/>
    <mergeCell ref="A60:A64"/>
    <mergeCell ref="B60:B64"/>
    <mergeCell ref="C60:C64"/>
    <mergeCell ref="E7:E11"/>
    <mergeCell ref="F7:F11"/>
    <mergeCell ref="O7:O11"/>
    <mergeCell ref="P7:P11"/>
    <mergeCell ref="A12:F16"/>
    <mergeCell ref="DI118:DI122"/>
    <mergeCell ref="DJ118:DJ122"/>
    <mergeCell ref="DK118:DK122"/>
    <mergeCell ref="DL118:DL122"/>
    <mergeCell ref="DM118:DM122"/>
    <mergeCell ref="DV118:DV122"/>
    <mergeCell ref="DW118:DW122"/>
    <mergeCell ref="A28:A32"/>
    <mergeCell ref="B28:B32"/>
    <mergeCell ref="C28:C32"/>
    <mergeCell ref="D28:D32"/>
    <mergeCell ref="E28:E32"/>
    <mergeCell ref="F28:F32"/>
    <mergeCell ref="O28:O32"/>
    <mergeCell ref="P28:P32"/>
    <mergeCell ref="A81:A85"/>
    <mergeCell ref="B81:B85"/>
    <mergeCell ref="C81:C85"/>
    <mergeCell ref="D81:D85"/>
    <mergeCell ref="E81:E85"/>
    <mergeCell ref="F81:F85"/>
    <mergeCell ref="A65:A69"/>
    <mergeCell ref="B65:B69"/>
    <mergeCell ref="C65:C69"/>
    <mergeCell ref="D65:D69"/>
    <mergeCell ref="E65:E69"/>
    <mergeCell ref="F65:F69"/>
    <mergeCell ref="JL1:KA1"/>
    <mergeCell ref="KB1:KQ1"/>
    <mergeCell ref="KR1:LG1"/>
    <mergeCell ref="B18:B22"/>
    <mergeCell ref="C18:C22"/>
    <mergeCell ref="P23:P27"/>
    <mergeCell ref="A33:F37"/>
    <mergeCell ref="O33:O37"/>
    <mergeCell ref="P33:P37"/>
    <mergeCell ref="A80:P80"/>
    <mergeCell ref="A23:A27"/>
    <mergeCell ref="B23:B27"/>
    <mergeCell ref="C23:C27"/>
    <mergeCell ref="D23:D27"/>
    <mergeCell ref="E23:E27"/>
    <mergeCell ref="F23:F27"/>
    <mergeCell ref="GJ1:GY1"/>
    <mergeCell ref="GZ1:HO1"/>
    <mergeCell ref="F3:F4"/>
    <mergeCell ref="G3:N3"/>
    <mergeCell ref="O3:O4"/>
    <mergeCell ref="P3:P4"/>
    <mergeCell ref="A1:P1"/>
    <mergeCell ref="D18:D22"/>
    <mergeCell ref="E18:E22"/>
    <mergeCell ref="F18:F22"/>
    <mergeCell ref="O18:O22"/>
    <mergeCell ref="P18:P22"/>
    <mergeCell ref="A7:A11"/>
    <mergeCell ref="B7:B11"/>
    <mergeCell ref="C7:C11"/>
    <mergeCell ref="D7:D11"/>
    <mergeCell ref="SR1:TG1"/>
    <mergeCell ref="TH1:TW1"/>
    <mergeCell ref="TX1:UM1"/>
    <mergeCell ref="UN1:VC1"/>
    <mergeCell ref="VD1:VS1"/>
    <mergeCell ref="VT1:WI1"/>
    <mergeCell ref="O12:O16"/>
    <mergeCell ref="P12:P16"/>
    <mergeCell ref="A6:P6"/>
    <mergeCell ref="A2:P2"/>
    <mergeCell ref="A3:A4"/>
    <mergeCell ref="B3:B4"/>
    <mergeCell ref="C3:C4"/>
    <mergeCell ref="D3:D4"/>
    <mergeCell ref="E3:E4"/>
    <mergeCell ref="A17:P17"/>
    <mergeCell ref="A18:A22"/>
    <mergeCell ref="OZ1:PO1"/>
    <mergeCell ref="PP1:QE1"/>
    <mergeCell ref="QF1:QU1"/>
    <mergeCell ref="QV1:RK1"/>
    <mergeCell ref="RL1:SA1"/>
    <mergeCell ref="SB1:SQ1"/>
    <mergeCell ref="LH1:LW1"/>
    <mergeCell ref="LX1:MM1"/>
    <mergeCell ref="MN1:NC1"/>
    <mergeCell ref="ND1:NS1"/>
    <mergeCell ref="NT1:OI1"/>
    <mergeCell ref="OJ1:OY1"/>
    <mergeCell ref="HP1:IE1"/>
    <mergeCell ref="IF1:IU1"/>
    <mergeCell ref="IV1:JK1"/>
    <mergeCell ref="ADT1:AEI1"/>
    <mergeCell ref="AEJ1:AEY1"/>
    <mergeCell ref="AEZ1:AFO1"/>
    <mergeCell ref="AFP1:AGE1"/>
    <mergeCell ref="AGF1:AGU1"/>
    <mergeCell ref="AGV1:AHK1"/>
    <mergeCell ref="AAB1:AAQ1"/>
    <mergeCell ref="AAR1:ABG1"/>
    <mergeCell ref="ABH1:ABW1"/>
    <mergeCell ref="ABX1:ACM1"/>
    <mergeCell ref="ACN1:ADC1"/>
    <mergeCell ref="ADD1:ADS1"/>
    <mergeCell ref="WJ1:WY1"/>
    <mergeCell ref="WZ1:XO1"/>
    <mergeCell ref="XP1:YE1"/>
    <mergeCell ref="YF1:YU1"/>
    <mergeCell ref="YV1:ZK1"/>
    <mergeCell ref="ZL1:AAA1"/>
    <mergeCell ref="AOV1:APK1"/>
    <mergeCell ref="APL1:AQA1"/>
    <mergeCell ref="AQB1:AQQ1"/>
    <mergeCell ref="AQR1:ARG1"/>
    <mergeCell ref="ARH1:ARW1"/>
    <mergeCell ref="ARX1:ASM1"/>
    <mergeCell ref="ALD1:ALS1"/>
    <mergeCell ref="ALT1:AMI1"/>
    <mergeCell ref="AMJ1:AMY1"/>
    <mergeCell ref="AMZ1:ANO1"/>
    <mergeCell ref="ANP1:AOE1"/>
    <mergeCell ref="AOF1:AOU1"/>
    <mergeCell ref="AHL1:AIA1"/>
    <mergeCell ref="AIB1:AIQ1"/>
    <mergeCell ref="AIR1:AJG1"/>
    <mergeCell ref="AJH1:AJW1"/>
    <mergeCell ref="AJX1:AKM1"/>
    <mergeCell ref="AKN1:ALC1"/>
    <mergeCell ref="AZX1:BAM1"/>
    <mergeCell ref="BAN1:BBC1"/>
    <mergeCell ref="BBD1:BBS1"/>
    <mergeCell ref="BBT1:BCI1"/>
    <mergeCell ref="BCJ1:BCY1"/>
    <mergeCell ref="BCZ1:BDO1"/>
    <mergeCell ref="AWF1:AWU1"/>
    <mergeCell ref="AWV1:AXK1"/>
    <mergeCell ref="AXL1:AYA1"/>
    <mergeCell ref="AYB1:AYQ1"/>
    <mergeCell ref="AYR1:AZG1"/>
    <mergeCell ref="AZH1:AZW1"/>
    <mergeCell ref="ASN1:ATC1"/>
    <mergeCell ref="ATD1:ATS1"/>
    <mergeCell ref="ATT1:AUI1"/>
    <mergeCell ref="AUJ1:AUY1"/>
    <mergeCell ref="AUZ1:AVO1"/>
    <mergeCell ref="AVP1:AWE1"/>
    <mergeCell ref="BKZ1:BLO1"/>
    <mergeCell ref="BLP1:BME1"/>
    <mergeCell ref="BMF1:BMU1"/>
    <mergeCell ref="BMV1:BNK1"/>
    <mergeCell ref="BNL1:BOA1"/>
    <mergeCell ref="BOB1:BOQ1"/>
    <mergeCell ref="BHH1:BHW1"/>
    <mergeCell ref="BHX1:BIM1"/>
    <mergeCell ref="BIN1:BJC1"/>
    <mergeCell ref="BJD1:BJS1"/>
    <mergeCell ref="BJT1:BKI1"/>
    <mergeCell ref="BKJ1:BKY1"/>
    <mergeCell ref="BDP1:BEE1"/>
    <mergeCell ref="BEF1:BEU1"/>
    <mergeCell ref="BEV1:BFK1"/>
    <mergeCell ref="BFL1:BGA1"/>
    <mergeCell ref="BGB1:BGQ1"/>
    <mergeCell ref="BGR1:BHG1"/>
    <mergeCell ref="BWB1:BWQ1"/>
    <mergeCell ref="BWR1:BXG1"/>
    <mergeCell ref="BXH1:BXW1"/>
    <mergeCell ref="BXX1:BYM1"/>
    <mergeCell ref="BYN1:BZC1"/>
    <mergeCell ref="BZD1:BZS1"/>
    <mergeCell ref="BSJ1:BSY1"/>
    <mergeCell ref="BSZ1:BTO1"/>
    <mergeCell ref="BTP1:BUE1"/>
    <mergeCell ref="BUF1:BUU1"/>
    <mergeCell ref="BUV1:BVK1"/>
    <mergeCell ref="BVL1:BWA1"/>
    <mergeCell ref="BOR1:BPG1"/>
    <mergeCell ref="BPH1:BPW1"/>
    <mergeCell ref="BPX1:BQM1"/>
    <mergeCell ref="BQN1:BRC1"/>
    <mergeCell ref="BRD1:BRS1"/>
    <mergeCell ref="BRT1:BSI1"/>
    <mergeCell ref="CHD1:CHS1"/>
    <mergeCell ref="CHT1:CII1"/>
    <mergeCell ref="CIJ1:CIY1"/>
    <mergeCell ref="CIZ1:CJO1"/>
    <mergeCell ref="CJP1:CKE1"/>
    <mergeCell ref="CKF1:CKU1"/>
    <mergeCell ref="CDL1:CEA1"/>
    <mergeCell ref="CEB1:CEQ1"/>
    <mergeCell ref="CER1:CFG1"/>
    <mergeCell ref="CFH1:CFW1"/>
    <mergeCell ref="CFX1:CGM1"/>
    <mergeCell ref="CGN1:CHC1"/>
    <mergeCell ref="BZT1:CAI1"/>
    <mergeCell ref="CAJ1:CAY1"/>
    <mergeCell ref="CAZ1:CBO1"/>
    <mergeCell ref="CBP1:CCE1"/>
    <mergeCell ref="CCF1:CCU1"/>
    <mergeCell ref="CCV1:CDK1"/>
    <mergeCell ref="CSF1:CSU1"/>
    <mergeCell ref="CSV1:CTK1"/>
    <mergeCell ref="CTL1:CUA1"/>
    <mergeCell ref="CUB1:CUQ1"/>
    <mergeCell ref="CUR1:CVG1"/>
    <mergeCell ref="CVH1:CVW1"/>
    <mergeCell ref="CON1:CPC1"/>
    <mergeCell ref="CPD1:CPS1"/>
    <mergeCell ref="CPT1:CQI1"/>
    <mergeCell ref="CQJ1:CQY1"/>
    <mergeCell ref="CQZ1:CRO1"/>
    <mergeCell ref="CRP1:CSE1"/>
    <mergeCell ref="CKV1:CLK1"/>
    <mergeCell ref="CLL1:CMA1"/>
    <mergeCell ref="CMB1:CMQ1"/>
    <mergeCell ref="CMR1:CNG1"/>
    <mergeCell ref="CNH1:CNW1"/>
    <mergeCell ref="CNX1:COM1"/>
    <mergeCell ref="DDH1:DDW1"/>
    <mergeCell ref="DDX1:DEM1"/>
    <mergeCell ref="DEN1:DFC1"/>
    <mergeCell ref="DFD1:DFS1"/>
    <mergeCell ref="DFT1:DGI1"/>
    <mergeCell ref="DGJ1:DGY1"/>
    <mergeCell ref="CZP1:DAE1"/>
    <mergeCell ref="DAF1:DAU1"/>
    <mergeCell ref="DAV1:DBK1"/>
    <mergeCell ref="DBL1:DCA1"/>
    <mergeCell ref="DCB1:DCQ1"/>
    <mergeCell ref="DCR1:DDG1"/>
    <mergeCell ref="CVX1:CWM1"/>
    <mergeCell ref="CWN1:CXC1"/>
    <mergeCell ref="CXD1:CXS1"/>
    <mergeCell ref="CXT1:CYI1"/>
    <mergeCell ref="CYJ1:CYY1"/>
    <mergeCell ref="CYZ1:CZO1"/>
    <mergeCell ref="DOJ1:DOY1"/>
    <mergeCell ref="DOZ1:DPO1"/>
    <mergeCell ref="DPP1:DQE1"/>
    <mergeCell ref="DQF1:DQU1"/>
    <mergeCell ref="DQV1:DRK1"/>
    <mergeCell ref="DRL1:DSA1"/>
    <mergeCell ref="DKR1:DLG1"/>
    <mergeCell ref="DLH1:DLW1"/>
    <mergeCell ref="DLX1:DMM1"/>
    <mergeCell ref="DMN1:DNC1"/>
    <mergeCell ref="DND1:DNS1"/>
    <mergeCell ref="DNT1:DOI1"/>
    <mergeCell ref="DGZ1:DHO1"/>
    <mergeCell ref="DHP1:DIE1"/>
    <mergeCell ref="DIF1:DIU1"/>
    <mergeCell ref="DIV1:DJK1"/>
    <mergeCell ref="DJL1:DKA1"/>
    <mergeCell ref="DKB1:DKQ1"/>
    <mergeCell ref="DZL1:EAA1"/>
    <mergeCell ref="EAB1:EAQ1"/>
    <mergeCell ref="EAR1:EBG1"/>
    <mergeCell ref="EBH1:EBW1"/>
    <mergeCell ref="EBX1:ECM1"/>
    <mergeCell ref="ECN1:EDC1"/>
    <mergeCell ref="DVT1:DWI1"/>
    <mergeCell ref="DWJ1:DWY1"/>
    <mergeCell ref="DWZ1:DXO1"/>
    <mergeCell ref="DXP1:DYE1"/>
    <mergeCell ref="DYF1:DYU1"/>
    <mergeCell ref="DYV1:DZK1"/>
    <mergeCell ref="DSB1:DSQ1"/>
    <mergeCell ref="DSR1:DTG1"/>
    <mergeCell ref="DTH1:DTW1"/>
    <mergeCell ref="DTX1:DUM1"/>
    <mergeCell ref="DUN1:DVC1"/>
    <mergeCell ref="DVD1:DVS1"/>
    <mergeCell ref="EKN1:ELC1"/>
    <mergeCell ref="ELD1:ELS1"/>
    <mergeCell ref="ELT1:EMI1"/>
    <mergeCell ref="EMJ1:EMY1"/>
    <mergeCell ref="EMZ1:ENO1"/>
    <mergeCell ref="ENP1:EOE1"/>
    <mergeCell ref="EGV1:EHK1"/>
    <mergeCell ref="EHL1:EIA1"/>
    <mergeCell ref="EIB1:EIQ1"/>
    <mergeCell ref="EIR1:EJG1"/>
    <mergeCell ref="EJH1:EJW1"/>
    <mergeCell ref="EJX1:EKM1"/>
    <mergeCell ref="EDD1:EDS1"/>
    <mergeCell ref="EDT1:EEI1"/>
    <mergeCell ref="EEJ1:EEY1"/>
    <mergeCell ref="EEZ1:EFO1"/>
    <mergeCell ref="EFP1:EGE1"/>
    <mergeCell ref="EGF1:EGU1"/>
    <mergeCell ref="EVP1:EWE1"/>
    <mergeCell ref="EWF1:EWU1"/>
    <mergeCell ref="EWV1:EXK1"/>
    <mergeCell ref="EXL1:EYA1"/>
    <mergeCell ref="EYB1:EYQ1"/>
    <mergeCell ref="EYR1:EZG1"/>
    <mergeCell ref="ERX1:ESM1"/>
    <mergeCell ref="ESN1:ETC1"/>
    <mergeCell ref="ETD1:ETS1"/>
    <mergeCell ref="ETT1:EUI1"/>
    <mergeCell ref="EUJ1:EUY1"/>
    <mergeCell ref="EUZ1:EVO1"/>
    <mergeCell ref="EOF1:EOU1"/>
    <mergeCell ref="EOV1:EPK1"/>
    <mergeCell ref="EPL1:EQA1"/>
    <mergeCell ref="EQB1:EQQ1"/>
    <mergeCell ref="EQR1:ERG1"/>
    <mergeCell ref="ERH1:ERW1"/>
    <mergeCell ref="FGR1:FHG1"/>
    <mergeCell ref="FHH1:FHW1"/>
    <mergeCell ref="FHX1:FIM1"/>
    <mergeCell ref="FIN1:FJC1"/>
    <mergeCell ref="FJD1:FJS1"/>
    <mergeCell ref="FJT1:FKI1"/>
    <mergeCell ref="FCZ1:FDO1"/>
    <mergeCell ref="FDP1:FEE1"/>
    <mergeCell ref="FEF1:FEU1"/>
    <mergeCell ref="FEV1:FFK1"/>
    <mergeCell ref="FFL1:FGA1"/>
    <mergeCell ref="FGB1:FGQ1"/>
    <mergeCell ref="EZH1:EZW1"/>
    <mergeCell ref="EZX1:FAM1"/>
    <mergeCell ref="FAN1:FBC1"/>
    <mergeCell ref="FBD1:FBS1"/>
    <mergeCell ref="FBT1:FCI1"/>
    <mergeCell ref="FCJ1:FCY1"/>
    <mergeCell ref="FRT1:FSI1"/>
    <mergeCell ref="FSJ1:FSY1"/>
    <mergeCell ref="FSZ1:FTO1"/>
    <mergeCell ref="FTP1:FUE1"/>
    <mergeCell ref="FUF1:FUU1"/>
    <mergeCell ref="FUV1:FVK1"/>
    <mergeCell ref="FOB1:FOQ1"/>
    <mergeCell ref="FOR1:FPG1"/>
    <mergeCell ref="FPH1:FPW1"/>
    <mergeCell ref="FPX1:FQM1"/>
    <mergeCell ref="FQN1:FRC1"/>
    <mergeCell ref="FRD1:FRS1"/>
    <mergeCell ref="FKJ1:FKY1"/>
    <mergeCell ref="FKZ1:FLO1"/>
    <mergeCell ref="FLP1:FME1"/>
    <mergeCell ref="FMF1:FMU1"/>
    <mergeCell ref="FMV1:FNK1"/>
    <mergeCell ref="FNL1:FOA1"/>
    <mergeCell ref="GCV1:GDK1"/>
    <mergeCell ref="GDL1:GEA1"/>
    <mergeCell ref="GEB1:GEQ1"/>
    <mergeCell ref="GER1:GFG1"/>
    <mergeCell ref="GFH1:GFW1"/>
    <mergeCell ref="GFX1:GGM1"/>
    <mergeCell ref="FZD1:FZS1"/>
    <mergeCell ref="FZT1:GAI1"/>
    <mergeCell ref="GAJ1:GAY1"/>
    <mergeCell ref="GAZ1:GBO1"/>
    <mergeCell ref="GBP1:GCE1"/>
    <mergeCell ref="GCF1:GCU1"/>
    <mergeCell ref="FVL1:FWA1"/>
    <mergeCell ref="FWB1:FWQ1"/>
    <mergeCell ref="FWR1:FXG1"/>
    <mergeCell ref="FXH1:FXW1"/>
    <mergeCell ref="FXX1:FYM1"/>
    <mergeCell ref="FYN1:FZC1"/>
    <mergeCell ref="GNX1:GOM1"/>
    <mergeCell ref="GON1:GPC1"/>
    <mergeCell ref="GPD1:GPS1"/>
    <mergeCell ref="GPT1:GQI1"/>
    <mergeCell ref="GQJ1:GQY1"/>
    <mergeCell ref="GQZ1:GRO1"/>
    <mergeCell ref="GKF1:GKU1"/>
    <mergeCell ref="GKV1:GLK1"/>
    <mergeCell ref="GLL1:GMA1"/>
    <mergeCell ref="GMB1:GMQ1"/>
    <mergeCell ref="GMR1:GNG1"/>
    <mergeCell ref="GNH1:GNW1"/>
    <mergeCell ref="GGN1:GHC1"/>
    <mergeCell ref="GHD1:GHS1"/>
    <mergeCell ref="GHT1:GII1"/>
    <mergeCell ref="GIJ1:GIY1"/>
    <mergeCell ref="GIZ1:GJO1"/>
    <mergeCell ref="GJP1:GKE1"/>
    <mergeCell ref="GYZ1:GZO1"/>
    <mergeCell ref="GZP1:HAE1"/>
    <mergeCell ref="HAF1:HAU1"/>
    <mergeCell ref="HAV1:HBK1"/>
    <mergeCell ref="HBL1:HCA1"/>
    <mergeCell ref="HCB1:HCQ1"/>
    <mergeCell ref="GVH1:GVW1"/>
    <mergeCell ref="GVX1:GWM1"/>
    <mergeCell ref="GWN1:GXC1"/>
    <mergeCell ref="GXD1:GXS1"/>
    <mergeCell ref="GXT1:GYI1"/>
    <mergeCell ref="GYJ1:GYY1"/>
    <mergeCell ref="GRP1:GSE1"/>
    <mergeCell ref="GSF1:GSU1"/>
    <mergeCell ref="GSV1:GTK1"/>
    <mergeCell ref="GTL1:GUA1"/>
    <mergeCell ref="GUB1:GUQ1"/>
    <mergeCell ref="GUR1:GVG1"/>
    <mergeCell ref="HKB1:HKQ1"/>
    <mergeCell ref="HKR1:HLG1"/>
    <mergeCell ref="HLH1:HLW1"/>
    <mergeCell ref="HLX1:HMM1"/>
    <mergeCell ref="HMN1:HNC1"/>
    <mergeCell ref="HND1:HNS1"/>
    <mergeCell ref="HGJ1:HGY1"/>
    <mergeCell ref="HGZ1:HHO1"/>
    <mergeCell ref="HHP1:HIE1"/>
    <mergeCell ref="HIF1:HIU1"/>
    <mergeCell ref="HIV1:HJK1"/>
    <mergeCell ref="HJL1:HKA1"/>
    <mergeCell ref="HCR1:HDG1"/>
    <mergeCell ref="HDH1:HDW1"/>
    <mergeCell ref="HDX1:HEM1"/>
    <mergeCell ref="HEN1:HFC1"/>
    <mergeCell ref="HFD1:HFS1"/>
    <mergeCell ref="HFT1:HGI1"/>
    <mergeCell ref="HVD1:HVS1"/>
    <mergeCell ref="HVT1:HWI1"/>
    <mergeCell ref="HWJ1:HWY1"/>
    <mergeCell ref="HWZ1:HXO1"/>
    <mergeCell ref="HXP1:HYE1"/>
    <mergeCell ref="HYF1:HYU1"/>
    <mergeCell ref="HRL1:HSA1"/>
    <mergeCell ref="HSB1:HSQ1"/>
    <mergeCell ref="HSR1:HTG1"/>
    <mergeCell ref="HTH1:HTW1"/>
    <mergeCell ref="HTX1:HUM1"/>
    <mergeCell ref="HUN1:HVC1"/>
    <mergeCell ref="HNT1:HOI1"/>
    <mergeCell ref="HOJ1:HOY1"/>
    <mergeCell ref="HOZ1:HPO1"/>
    <mergeCell ref="HPP1:HQE1"/>
    <mergeCell ref="HQF1:HQU1"/>
    <mergeCell ref="HQV1:HRK1"/>
    <mergeCell ref="IGF1:IGU1"/>
    <mergeCell ref="IGV1:IHK1"/>
    <mergeCell ref="IHL1:IIA1"/>
    <mergeCell ref="IIB1:IIQ1"/>
    <mergeCell ref="IIR1:IJG1"/>
    <mergeCell ref="IJH1:IJW1"/>
    <mergeCell ref="ICN1:IDC1"/>
    <mergeCell ref="IDD1:IDS1"/>
    <mergeCell ref="IDT1:IEI1"/>
    <mergeCell ref="IEJ1:IEY1"/>
    <mergeCell ref="IEZ1:IFO1"/>
    <mergeCell ref="IFP1:IGE1"/>
    <mergeCell ref="HYV1:HZK1"/>
    <mergeCell ref="HZL1:IAA1"/>
    <mergeCell ref="IAB1:IAQ1"/>
    <mergeCell ref="IAR1:IBG1"/>
    <mergeCell ref="IBH1:IBW1"/>
    <mergeCell ref="IBX1:ICM1"/>
    <mergeCell ref="IRH1:IRW1"/>
    <mergeCell ref="IRX1:ISM1"/>
    <mergeCell ref="ISN1:ITC1"/>
    <mergeCell ref="ITD1:ITS1"/>
    <mergeCell ref="ITT1:IUI1"/>
    <mergeCell ref="IUJ1:IUY1"/>
    <mergeCell ref="INP1:IOE1"/>
    <mergeCell ref="IOF1:IOU1"/>
    <mergeCell ref="IOV1:IPK1"/>
    <mergeCell ref="IPL1:IQA1"/>
    <mergeCell ref="IQB1:IQQ1"/>
    <mergeCell ref="IQR1:IRG1"/>
    <mergeCell ref="IJX1:IKM1"/>
    <mergeCell ref="IKN1:ILC1"/>
    <mergeCell ref="ILD1:ILS1"/>
    <mergeCell ref="ILT1:IMI1"/>
    <mergeCell ref="IMJ1:IMY1"/>
    <mergeCell ref="IMZ1:INO1"/>
    <mergeCell ref="JCJ1:JCY1"/>
    <mergeCell ref="JCZ1:JDO1"/>
    <mergeCell ref="JDP1:JEE1"/>
    <mergeCell ref="JEF1:JEU1"/>
    <mergeCell ref="JEV1:JFK1"/>
    <mergeCell ref="JFL1:JGA1"/>
    <mergeCell ref="IYR1:IZG1"/>
    <mergeCell ref="IZH1:IZW1"/>
    <mergeCell ref="IZX1:JAM1"/>
    <mergeCell ref="JAN1:JBC1"/>
    <mergeCell ref="JBD1:JBS1"/>
    <mergeCell ref="JBT1:JCI1"/>
    <mergeCell ref="IUZ1:IVO1"/>
    <mergeCell ref="IVP1:IWE1"/>
    <mergeCell ref="IWF1:IWU1"/>
    <mergeCell ref="IWV1:IXK1"/>
    <mergeCell ref="IXL1:IYA1"/>
    <mergeCell ref="IYB1:IYQ1"/>
    <mergeCell ref="JNL1:JOA1"/>
    <mergeCell ref="JOB1:JOQ1"/>
    <mergeCell ref="JOR1:JPG1"/>
    <mergeCell ref="JPH1:JPW1"/>
    <mergeCell ref="JPX1:JQM1"/>
    <mergeCell ref="JQN1:JRC1"/>
    <mergeCell ref="JJT1:JKI1"/>
    <mergeCell ref="JKJ1:JKY1"/>
    <mergeCell ref="JKZ1:JLO1"/>
    <mergeCell ref="JLP1:JME1"/>
    <mergeCell ref="JMF1:JMU1"/>
    <mergeCell ref="JMV1:JNK1"/>
    <mergeCell ref="JGB1:JGQ1"/>
    <mergeCell ref="JGR1:JHG1"/>
    <mergeCell ref="JHH1:JHW1"/>
    <mergeCell ref="JHX1:JIM1"/>
    <mergeCell ref="JIN1:JJC1"/>
    <mergeCell ref="JJD1:JJS1"/>
    <mergeCell ref="JYN1:JZC1"/>
    <mergeCell ref="JZD1:JZS1"/>
    <mergeCell ref="JZT1:KAI1"/>
    <mergeCell ref="KAJ1:KAY1"/>
    <mergeCell ref="KAZ1:KBO1"/>
    <mergeCell ref="KBP1:KCE1"/>
    <mergeCell ref="JUV1:JVK1"/>
    <mergeCell ref="JVL1:JWA1"/>
    <mergeCell ref="JWB1:JWQ1"/>
    <mergeCell ref="JWR1:JXG1"/>
    <mergeCell ref="JXH1:JXW1"/>
    <mergeCell ref="JXX1:JYM1"/>
    <mergeCell ref="JRD1:JRS1"/>
    <mergeCell ref="JRT1:JSI1"/>
    <mergeCell ref="JSJ1:JSY1"/>
    <mergeCell ref="JSZ1:JTO1"/>
    <mergeCell ref="JTP1:JUE1"/>
    <mergeCell ref="JUF1:JUU1"/>
    <mergeCell ref="KJP1:KKE1"/>
    <mergeCell ref="KKF1:KKU1"/>
    <mergeCell ref="KKV1:KLK1"/>
    <mergeCell ref="KLL1:KMA1"/>
    <mergeCell ref="KMB1:KMQ1"/>
    <mergeCell ref="KMR1:KNG1"/>
    <mergeCell ref="KFX1:KGM1"/>
    <mergeCell ref="KGN1:KHC1"/>
    <mergeCell ref="KHD1:KHS1"/>
    <mergeCell ref="KHT1:KII1"/>
    <mergeCell ref="KIJ1:KIY1"/>
    <mergeCell ref="KIZ1:KJO1"/>
    <mergeCell ref="KCF1:KCU1"/>
    <mergeCell ref="KCV1:KDK1"/>
    <mergeCell ref="KDL1:KEA1"/>
    <mergeCell ref="KEB1:KEQ1"/>
    <mergeCell ref="KER1:KFG1"/>
    <mergeCell ref="KFH1:KFW1"/>
    <mergeCell ref="KUR1:KVG1"/>
    <mergeCell ref="KVH1:KVW1"/>
    <mergeCell ref="KVX1:KWM1"/>
    <mergeCell ref="KWN1:KXC1"/>
    <mergeCell ref="KXD1:KXS1"/>
    <mergeCell ref="KXT1:KYI1"/>
    <mergeCell ref="KQZ1:KRO1"/>
    <mergeCell ref="KRP1:KSE1"/>
    <mergeCell ref="KSF1:KSU1"/>
    <mergeCell ref="KSV1:KTK1"/>
    <mergeCell ref="KTL1:KUA1"/>
    <mergeCell ref="KUB1:KUQ1"/>
    <mergeCell ref="KNH1:KNW1"/>
    <mergeCell ref="KNX1:KOM1"/>
    <mergeCell ref="KON1:KPC1"/>
    <mergeCell ref="KPD1:KPS1"/>
    <mergeCell ref="KPT1:KQI1"/>
    <mergeCell ref="KQJ1:KQY1"/>
    <mergeCell ref="LFT1:LGI1"/>
    <mergeCell ref="LGJ1:LGY1"/>
    <mergeCell ref="LGZ1:LHO1"/>
    <mergeCell ref="LHP1:LIE1"/>
    <mergeCell ref="LIF1:LIU1"/>
    <mergeCell ref="LIV1:LJK1"/>
    <mergeCell ref="LCB1:LCQ1"/>
    <mergeCell ref="LCR1:LDG1"/>
    <mergeCell ref="LDH1:LDW1"/>
    <mergeCell ref="LDX1:LEM1"/>
    <mergeCell ref="LEN1:LFC1"/>
    <mergeCell ref="LFD1:LFS1"/>
    <mergeCell ref="KYJ1:KYY1"/>
    <mergeCell ref="KYZ1:KZO1"/>
    <mergeCell ref="KZP1:LAE1"/>
    <mergeCell ref="LAF1:LAU1"/>
    <mergeCell ref="LAV1:LBK1"/>
    <mergeCell ref="LBL1:LCA1"/>
    <mergeCell ref="LQV1:LRK1"/>
    <mergeCell ref="LRL1:LSA1"/>
    <mergeCell ref="LSB1:LSQ1"/>
    <mergeCell ref="LSR1:LTG1"/>
    <mergeCell ref="LTH1:LTW1"/>
    <mergeCell ref="LTX1:LUM1"/>
    <mergeCell ref="LND1:LNS1"/>
    <mergeCell ref="LNT1:LOI1"/>
    <mergeCell ref="LOJ1:LOY1"/>
    <mergeCell ref="LOZ1:LPO1"/>
    <mergeCell ref="LPP1:LQE1"/>
    <mergeCell ref="LQF1:LQU1"/>
    <mergeCell ref="LJL1:LKA1"/>
    <mergeCell ref="LKB1:LKQ1"/>
    <mergeCell ref="LKR1:LLG1"/>
    <mergeCell ref="LLH1:LLW1"/>
    <mergeCell ref="LLX1:LMM1"/>
    <mergeCell ref="LMN1:LNC1"/>
    <mergeCell ref="MBX1:MCM1"/>
    <mergeCell ref="MCN1:MDC1"/>
    <mergeCell ref="MDD1:MDS1"/>
    <mergeCell ref="MDT1:MEI1"/>
    <mergeCell ref="MEJ1:MEY1"/>
    <mergeCell ref="MEZ1:MFO1"/>
    <mergeCell ref="LYF1:LYU1"/>
    <mergeCell ref="LYV1:LZK1"/>
    <mergeCell ref="LZL1:MAA1"/>
    <mergeCell ref="MAB1:MAQ1"/>
    <mergeCell ref="MAR1:MBG1"/>
    <mergeCell ref="MBH1:MBW1"/>
    <mergeCell ref="LUN1:LVC1"/>
    <mergeCell ref="LVD1:LVS1"/>
    <mergeCell ref="LVT1:LWI1"/>
    <mergeCell ref="LWJ1:LWY1"/>
    <mergeCell ref="LWZ1:LXO1"/>
    <mergeCell ref="LXP1:LYE1"/>
    <mergeCell ref="MMZ1:MNO1"/>
    <mergeCell ref="MNP1:MOE1"/>
    <mergeCell ref="MOF1:MOU1"/>
    <mergeCell ref="MOV1:MPK1"/>
    <mergeCell ref="MPL1:MQA1"/>
    <mergeCell ref="MQB1:MQQ1"/>
    <mergeCell ref="MJH1:MJW1"/>
    <mergeCell ref="MJX1:MKM1"/>
    <mergeCell ref="MKN1:MLC1"/>
    <mergeCell ref="MLD1:MLS1"/>
    <mergeCell ref="MLT1:MMI1"/>
    <mergeCell ref="MMJ1:MMY1"/>
    <mergeCell ref="MFP1:MGE1"/>
    <mergeCell ref="MGF1:MGU1"/>
    <mergeCell ref="MGV1:MHK1"/>
    <mergeCell ref="MHL1:MIA1"/>
    <mergeCell ref="MIB1:MIQ1"/>
    <mergeCell ref="MIR1:MJG1"/>
    <mergeCell ref="MYB1:MYQ1"/>
    <mergeCell ref="MYR1:MZG1"/>
    <mergeCell ref="MZH1:MZW1"/>
    <mergeCell ref="MZX1:NAM1"/>
    <mergeCell ref="NAN1:NBC1"/>
    <mergeCell ref="NBD1:NBS1"/>
    <mergeCell ref="MUJ1:MUY1"/>
    <mergeCell ref="MUZ1:MVO1"/>
    <mergeCell ref="MVP1:MWE1"/>
    <mergeCell ref="MWF1:MWU1"/>
    <mergeCell ref="MWV1:MXK1"/>
    <mergeCell ref="MXL1:MYA1"/>
    <mergeCell ref="MQR1:MRG1"/>
    <mergeCell ref="MRH1:MRW1"/>
    <mergeCell ref="MRX1:MSM1"/>
    <mergeCell ref="MSN1:MTC1"/>
    <mergeCell ref="MTD1:MTS1"/>
    <mergeCell ref="MTT1:MUI1"/>
    <mergeCell ref="NJD1:NJS1"/>
    <mergeCell ref="NJT1:NKI1"/>
    <mergeCell ref="NKJ1:NKY1"/>
    <mergeCell ref="NKZ1:NLO1"/>
    <mergeCell ref="NLP1:NME1"/>
    <mergeCell ref="NMF1:NMU1"/>
    <mergeCell ref="NFL1:NGA1"/>
    <mergeCell ref="NGB1:NGQ1"/>
    <mergeCell ref="NGR1:NHG1"/>
    <mergeCell ref="NHH1:NHW1"/>
    <mergeCell ref="NHX1:NIM1"/>
    <mergeCell ref="NIN1:NJC1"/>
    <mergeCell ref="NBT1:NCI1"/>
    <mergeCell ref="NCJ1:NCY1"/>
    <mergeCell ref="NCZ1:NDO1"/>
    <mergeCell ref="NDP1:NEE1"/>
    <mergeCell ref="NEF1:NEU1"/>
    <mergeCell ref="NEV1:NFK1"/>
    <mergeCell ref="NUF1:NUU1"/>
    <mergeCell ref="NUV1:NVK1"/>
    <mergeCell ref="NVL1:NWA1"/>
    <mergeCell ref="NWB1:NWQ1"/>
    <mergeCell ref="NWR1:NXG1"/>
    <mergeCell ref="NXH1:NXW1"/>
    <mergeCell ref="NQN1:NRC1"/>
    <mergeCell ref="NRD1:NRS1"/>
    <mergeCell ref="NRT1:NSI1"/>
    <mergeCell ref="NSJ1:NSY1"/>
    <mergeCell ref="NSZ1:NTO1"/>
    <mergeCell ref="NTP1:NUE1"/>
    <mergeCell ref="NMV1:NNK1"/>
    <mergeCell ref="NNL1:NOA1"/>
    <mergeCell ref="NOB1:NOQ1"/>
    <mergeCell ref="NOR1:NPG1"/>
    <mergeCell ref="NPH1:NPW1"/>
    <mergeCell ref="NPX1:NQM1"/>
    <mergeCell ref="OFH1:OFW1"/>
    <mergeCell ref="OFX1:OGM1"/>
    <mergeCell ref="OGN1:OHC1"/>
    <mergeCell ref="OHD1:OHS1"/>
    <mergeCell ref="OHT1:OII1"/>
    <mergeCell ref="OIJ1:OIY1"/>
    <mergeCell ref="OBP1:OCE1"/>
    <mergeCell ref="OCF1:OCU1"/>
    <mergeCell ref="OCV1:ODK1"/>
    <mergeCell ref="ODL1:OEA1"/>
    <mergeCell ref="OEB1:OEQ1"/>
    <mergeCell ref="OER1:OFG1"/>
    <mergeCell ref="NXX1:NYM1"/>
    <mergeCell ref="NYN1:NZC1"/>
    <mergeCell ref="NZD1:NZS1"/>
    <mergeCell ref="NZT1:OAI1"/>
    <mergeCell ref="OAJ1:OAY1"/>
    <mergeCell ref="OAZ1:OBO1"/>
    <mergeCell ref="OQJ1:OQY1"/>
    <mergeCell ref="OQZ1:ORO1"/>
    <mergeCell ref="ORP1:OSE1"/>
    <mergeCell ref="OSF1:OSU1"/>
    <mergeCell ref="OSV1:OTK1"/>
    <mergeCell ref="OTL1:OUA1"/>
    <mergeCell ref="OMR1:ONG1"/>
    <mergeCell ref="ONH1:ONW1"/>
    <mergeCell ref="ONX1:OOM1"/>
    <mergeCell ref="OON1:OPC1"/>
    <mergeCell ref="OPD1:OPS1"/>
    <mergeCell ref="OPT1:OQI1"/>
    <mergeCell ref="OIZ1:OJO1"/>
    <mergeCell ref="OJP1:OKE1"/>
    <mergeCell ref="OKF1:OKU1"/>
    <mergeCell ref="OKV1:OLK1"/>
    <mergeCell ref="OLL1:OMA1"/>
    <mergeCell ref="OMB1:OMQ1"/>
    <mergeCell ref="PBL1:PCA1"/>
    <mergeCell ref="PCB1:PCQ1"/>
    <mergeCell ref="PCR1:PDG1"/>
    <mergeCell ref="PDH1:PDW1"/>
    <mergeCell ref="PDX1:PEM1"/>
    <mergeCell ref="PEN1:PFC1"/>
    <mergeCell ref="OXT1:OYI1"/>
    <mergeCell ref="OYJ1:OYY1"/>
    <mergeCell ref="OYZ1:OZO1"/>
    <mergeCell ref="OZP1:PAE1"/>
    <mergeCell ref="PAF1:PAU1"/>
    <mergeCell ref="PAV1:PBK1"/>
    <mergeCell ref="OUB1:OUQ1"/>
    <mergeCell ref="OUR1:OVG1"/>
    <mergeCell ref="OVH1:OVW1"/>
    <mergeCell ref="OVX1:OWM1"/>
    <mergeCell ref="OWN1:OXC1"/>
    <mergeCell ref="OXD1:OXS1"/>
    <mergeCell ref="PMN1:PNC1"/>
    <mergeCell ref="PND1:PNS1"/>
    <mergeCell ref="PNT1:POI1"/>
    <mergeCell ref="POJ1:POY1"/>
    <mergeCell ref="POZ1:PPO1"/>
    <mergeCell ref="PPP1:PQE1"/>
    <mergeCell ref="PIV1:PJK1"/>
    <mergeCell ref="PJL1:PKA1"/>
    <mergeCell ref="PKB1:PKQ1"/>
    <mergeCell ref="PKR1:PLG1"/>
    <mergeCell ref="PLH1:PLW1"/>
    <mergeCell ref="PLX1:PMM1"/>
    <mergeCell ref="PFD1:PFS1"/>
    <mergeCell ref="PFT1:PGI1"/>
    <mergeCell ref="PGJ1:PGY1"/>
    <mergeCell ref="PGZ1:PHO1"/>
    <mergeCell ref="PHP1:PIE1"/>
    <mergeCell ref="PIF1:PIU1"/>
    <mergeCell ref="PXP1:PYE1"/>
    <mergeCell ref="PYF1:PYU1"/>
    <mergeCell ref="PYV1:PZK1"/>
    <mergeCell ref="PZL1:QAA1"/>
    <mergeCell ref="QAB1:QAQ1"/>
    <mergeCell ref="QAR1:QBG1"/>
    <mergeCell ref="PTX1:PUM1"/>
    <mergeCell ref="PUN1:PVC1"/>
    <mergeCell ref="PVD1:PVS1"/>
    <mergeCell ref="PVT1:PWI1"/>
    <mergeCell ref="PWJ1:PWY1"/>
    <mergeCell ref="PWZ1:PXO1"/>
    <mergeCell ref="PQF1:PQU1"/>
    <mergeCell ref="PQV1:PRK1"/>
    <mergeCell ref="PRL1:PSA1"/>
    <mergeCell ref="PSB1:PSQ1"/>
    <mergeCell ref="PSR1:PTG1"/>
    <mergeCell ref="PTH1:PTW1"/>
    <mergeCell ref="QIR1:QJG1"/>
    <mergeCell ref="QJH1:QJW1"/>
    <mergeCell ref="QJX1:QKM1"/>
    <mergeCell ref="QKN1:QLC1"/>
    <mergeCell ref="QLD1:QLS1"/>
    <mergeCell ref="QLT1:QMI1"/>
    <mergeCell ref="QEZ1:QFO1"/>
    <mergeCell ref="QFP1:QGE1"/>
    <mergeCell ref="QGF1:QGU1"/>
    <mergeCell ref="QGV1:QHK1"/>
    <mergeCell ref="QHL1:QIA1"/>
    <mergeCell ref="QIB1:QIQ1"/>
    <mergeCell ref="QBH1:QBW1"/>
    <mergeCell ref="QBX1:QCM1"/>
    <mergeCell ref="QCN1:QDC1"/>
    <mergeCell ref="QDD1:QDS1"/>
    <mergeCell ref="QDT1:QEI1"/>
    <mergeCell ref="QEJ1:QEY1"/>
    <mergeCell ref="QTT1:QUI1"/>
    <mergeCell ref="QUJ1:QUY1"/>
    <mergeCell ref="QUZ1:QVO1"/>
    <mergeCell ref="QVP1:QWE1"/>
    <mergeCell ref="QWF1:QWU1"/>
    <mergeCell ref="QWV1:QXK1"/>
    <mergeCell ref="QQB1:QQQ1"/>
    <mergeCell ref="QQR1:QRG1"/>
    <mergeCell ref="QRH1:QRW1"/>
    <mergeCell ref="QRX1:QSM1"/>
    <mergeCell ref="QSN1:QTC1"/>
    <mergeCell ref="QTD1:QTS1"/>
    <mergeCell ref="QMJ1:QMY1"/>
    <mergeCell ref="QMZ1:QNO1"/>
    <mergeCell ref="QNP1:QOE1"/>
    <mergeCell ref="QOF1:QOU1"/>
    <mergeCell ref="QOV1:QPK1"/>
    <mergeCell ref="QPL1:QQA1"/>
    <mergeCell ref="REV1:RFK1"/>
    <mergeCell ref="RFL1:RGA1"/>
    <mergeCell ref="RGB1:RGQ1"/>
    <mergeCell ref="RGR1:RHG1"/>
    <mergeCell ref="RHH1:RHW1"/>
    <mergeCell ref="RHX1:RIM1"/>
    <mergeCell ref="RBD1:RBS1"/>
    <mergeCell ref="RBT1:RCI1"/>
    <mergeCell ref="RCJ1:RCY1"/>
    <mergeCell ref="RCZ1:RDO1"/>
    <mergeCell ref="RDP1:REE1"/>
    <mergeCell ref="REF1:REU1"/>
    <mergeCell ref="QXL1:QYA1"/>
    <mergeCell ref="QYB1:QYQ1"/>
    <mergeCell ref="QYR1:QZG1"/>
    <mergeCell ref="QZH1:QZW1"/>
    <mergeCell ref="QZX1:RAM1"/>
    <mergeCell ref="RAN1:RBC1"/>
    <mergeCell ref="RPX1:RQM1"/>
    <mergeCell ref="RQN1:RRC1"/>
    <mergeCell ref="RRD1:RRS1"/>
    <mergeCell ref="RRT1:RSI1"/>
    <mergeCell ref="RSJ1:RSY1"/>
    <mergeCell ref="RSZ1:RTO1"/>
    <mergeCell ref="RMF1:RMU1"/>
    <mergeCell ref="RMV1:RNK1"/>
    <mergeCell ref="RNL1:ROA1"/>
    <mergeCell ref="ROB1:ROQ1"/>
    <mergeCell ref="ROR1:RPG1"/>
    <mergeCell ref="RPH1:RPW1"/>
    <mergeCell ref="RIN1:RJC1"/>
    <mergeCell ref="RJD1:RJS1"/>
    <mergeCell ref="RJT1:RKI1"/>
    <mergeCell ref="RKJ1:RKY1"/>
    <mergeCell ref="RKZ1:RLO1"/>
    <mergeCell ref="RLP1:RME1"/>
    <mergeCell ref="SAZ1:SBO1"/>
    <mergeCell ref="SBP1:SCE1"/>
    <mergeCell ref="SCF1:SCU1"/>
    <mergeCell ref="SCV1:SDK1"/>
    <mergeCell ref="SDL1:SEA1"/>
    <mergeCell ref="SEB1:SEQ1"/>
    <mergeCell ref="RXH1:RXW1"/>
    <mergeCell ref="RXX1:RYM1"/>
    <mergeCell ref="RYN1:RZC1"/>
    <mergeCell ref="RZD1:RZS1"/>
    <mergeCell ref="RZT1:SAI1"/>
    <mergeCell ref="SAJ1:SAY1"/>
    <mergeCell ref="RTP1:RUE1"/>
    <mergeCell ref="RUF1:RUU1"/>
    <mergeCell ref="RUV1:RVK1"/>
    <mergeCell ref="RVL1:RWA1"/>
    <mergeCell ref="RWB1:RWQ1"/>
    <mergeCell ref="RWR1:RXG1"/>
    <mergeCell ref="SMB1:SMQ1"/>
    <mergeCell ref="SMR1:SNG1"/>
    <mergeCell ref="SNH1:SNW1"/>
    <mergeCell ref="SNX1:SOM1"/>
    <mergeCell ref="SON1:SPC1"/>
    <mergeCell ref="SPD1:SPS1"/>
    <mergeCell ref="SIJ1:SIY1"/>
    <mergeCell ref="SIZ1:SJO1"/>
    <mergeCell ref="SJP1:SKE1"/>
    <mergeCell ref="SKF1:SKU1"/>
    <mergeCell ref="SKV1:SLK1"/>
    <mergeCell ref="SLL1:SMA1"/>
    <mergeCell ref="SER1:SFG1"/>
    <mergeCell ref="SFH1:SFW1"/>
    <mergeCell ref="SFX1:SGM1"/>
    <mergeCell ref="SGN1:SHC1"/>
    <mergeCell ref="SHD1:SHS1"/>
    <mergeCell ref="SHT1:SII1"/>
    <mergeCell ref="SXD1:SXS1"/>
    <mergeCell ref="SXT1:SYI1"/>
    <mergeCell ref="SYJ1:SYY1"/>
    <mergeCell ref="SYZ1:SZO1"/>
    <mergeCell ref="SZP1:TAE1"/>
    <mergeCell ref="TAF1:TAU1"/>
    <mergeCell ref="STL1:SUA1"/>
    <mergeCell ref="SUB1:SUQ1"/>
    <mergeCell ref="SUR1:SVG1"/>
    <mergeCell ref="SVH1:SVW1"/>
    <mergeCell ref="SVX1:SWM1"/>
    <mergeCell ref="SWN1:SXC1"/>
    <mergeCell ref="SPT1:SQI1"/>
    <mergeCell ref="SQJ1:SQY1"/>
    <mergeCell ref="SQZ1:SRO1"/>
    <mergeCell ref="SRP1:SSE1"/>
    <mergeCell ref="SSF1:SSU1"/>
    <mergeCell ref="SSV1:STK1"/>
    <mergeCell ref="TIF1:TIU1"/>
    <mergeCell ref="TIV1:TJK1"/>
    <mergeCell ref="TJL1:TKA1"/>
    <mergeCell ref="TKB1:TKQ1"/>
    <mergeCell ref="TKR1:TLG1"/>
    <mergeCell ref="TLH1:TLW1"/>
    <mergeCell ref="TEN1:TFC1"/>
    <mergeCell ref="TFD1:TFS1"/>
    <mergeCell ref="TFT1:TGI1"/>
    <mergeCell ref="TGJ1:TGY1"/>
    <mergeCell ref="TGZ1:THO1"/>
    <mergeCell ref="THP1:TIE1"/>
    <mergeCell ref="TAV1:TBK1"/>
    <mergeCell ref="TBL1:TCA1"/>
    <mergeCell ref="TCB1:TCQ1"/>
    <mergeCell ref="TCR1:TDG1"/>
    <mergeCell ref="TDH1:TDW1"/>
    <mergeCell ref="TDX1:TEM1"/>
    <mergeCell ref="TTH1:TTW1"/>
    <mergeCell ref="TTX1:TUM1"/>
    <mergeCell ref="TUN1:TVC1"/>
    <mergeCell ref="TVD1:TVS1"/>
    <mergeCell ref="TVT1:TWI1"/>
    <mergeCell ref="TWJ1:TWY1"/>
    <mergeCell ref="TPP1:TQE1"/>
    <mergeCell ref="TQF1:TQU1"/>
    <mergeCell ref="TQV1:TRK1"/>
    <mergeCell ref="TRL1:TSA1"/>
    <mergeCell ref="TSB1:TSQ1"/>
    <mergeCell ref="TSR1:TTG1"/>
    <mergeCell ref="TLX1:TMM1"/>
    <mergeCell ref="TMN1:TNC1"/>
    <mergeCell ref="TND1:TNS1"/>
    <mergeCell ref="TNT1:TOI1"/>
    <mergeCell ref="TOJ1:TOY1"/>
    <mergeCell ref="TOZ1:TPO1"/>
    <mergeCell ref="UEJ1:UEY1"/>
    <mergeCell ref="UEZ1:UFO1"/>
    <mergeCell ref="UFP1:UGE1"/>
    <mergeCell ref="UGF1:UGU1"/>
    <mergeCell ref="UGV1:UHK1"/>
    <mergeCell ref="UHL1:UIA1"/>
    <mergeCell ref="UAR1:UBG1"/>
    <mergeCell ref="UBH1:UBW1"/>
    <mergeCell ref="UBX1:UCM1"/>
    <mergeCell ref="UCN1:UDC1"/>
    <mergeCell ref="UDD1:UDS1"/>
    <mergeCell ref="UDT1:UEI1"/>
    <mergeCell ref="TWZ1:TXO1"/>
    <mergeCell ref="TXP1:TYE1"/>
    <mergeCell ref="TYF1:TYU1"/>
    <mergeCell ref="TYV1:TZK1"/>
    <mergeCell ref="TZL1:UAA1"/>
    <mergeCell ref="UAB1:UAQ1"/>
    <mergeCell ref="UPL1:UQA1"/>
    <mergeCell ref="UQB1:UQQ1"/>
    <mergeCell ref="UQR1:URG1"/>
    <mergeCell ref="URH1:URW1"/>
    <mergeCell ref="URX1:USM1"/>
    <mergeCell ref="USN1:UTC1"/>
    <mergeCell ref="ULT1:UMI1"/>
    <mergeCell ref="UMJ1:UMY1"/>
    <mergeCell ref="UMZ1:UNO1"/>
    <mergeCell ref="UNP1:UOE1"/>
    <mergeCell ref="UOF1:UOU1"/>
    <mergeCell ref="UOV1:UPK1"/>
    <mergeCell ref="UIB1:UIQ1"/>
    <mergeCell ref="UIR1:UJG1"/>
    <mergeCell ref="UJH1:UJW1"/>
    <mergeCell ref="UJX1:UKM1"/>
    <mergeCell ref="UKN1:ULC1"/>
    <mergeCell ref="ULD1:ULS1"/>
    <mergeCell ref="VAN1:VBC1"/>
    <mergeCell ref="VBD1:VBS1"/>
    <mergeCell ref="VBT1:VCI1"/>
    <mergeCell ref="VCJ1:VCY1"/>
    <mergeCell ref="VCZ1:VDO1"/>
    <mergeCell ref="VDP1:VEE1"/>
    <mergeCell ref="UWV1:UXK1"/>
    <mergeCell ref="UXL1:UYA1"/>
    <mergeCell ref="UYB1:UYQ1"/>
    <mergeCell ref="UYR1:UZG1"/>
    <mergeCell ref="UZH1:UZW1"/>
    <mergeCell ref="UZX1:VAM1"/>
    <mergeCell ref="UTD1:UTS1"/>
    <mergeCell ref="UTT1:UUI1"/>
    <mergeCell ref="UUJ1:UUY1"/>
    <mergeCell ref="UUZ1:UVO1"/>
    <mergeCell ref="UVP1:UWE1"/>
    <mergeCell ref="UWF1:UWU1"/>
    <mergeCell ref="VLP1:VME1"/>
    <mergeCell ref="VMF1:VMU1"/>
    <mergeCell ref="VMV1:VNK1"/>
    <mergeCell ref="VNL1:VOA1"/>
    <mergeCell ref="VOB1:VOQ1"/>
    <mergeCell ref="VOR1:VPG1"/>
    <mergeCell ref="VHX1:VIM1"/>
    <mergeCell ref="VIN1:VJC1"/>
    <mergeCell ref="VJD1:VJS1"/>
    <mergeCell ref="VJT1:VKI1"/>
    <mergeCell ref="VKJ1:VKY1"/>
    <mergeCell ref="VKZ1:VLO1"/>
    <mergeCell ref="VEF1:VEU1"/>
    <mergeCell ref="VEV1:VFK1"/>
    <mergeCell ref="VFL1:VGA1"/>
    <mergeCell ref="VGB1:VGQ1"/>
    <mergeCell ref="VGR1:VHG1"/>
    <mergeCell ref="VHH1:VHW1"/>
    <mergeCell ref="WBP1:WCE1"/>
    <mergeCell ref="WCF1:WCU1"/>
    <mergeCell ref="WCV1:WDK1"/>
    <mergeCell ref="WDL1:WEA1"/>
    <mergeCell ref="VWR1:VXG1"/>
    <mergeCell ref="VXH1:VXW1"/>
    <mergeCell ref="VXX1:VYM1"/>
    <mergeCell ref="VYN1:VZC1"/>
    <mergeCell ref="VZD1:VZS1"/>
    <mergeCell ref="VZT1:WAI1"/>
    <mergeCell ref="VSZ1:VTO1"/>
    <mergeCell ref="VTP1:VUE1"/>
    <mergeCell ref="VUF1:VUU1"/>
    <mergeCell ref="VUV1:VVK1"/>
    <mergeCell ref="VVL1:VWA1"/>
    <mergeCell ref="VWB1:VWQ1"/>
    <mergeCell ref="VPH1:VPW1"/>
    <mergeCell ref="VPX1:VQM1"/>
    <mergeCell ref="VQN1:VRC1"/>
    <mergeCell ref="VRD1:VRS1"/>
    <mergeCell ref="VRT1:VSI1"/>
    <mergeCell ref="VSJ1:VSY1"/>
    <mergeCell ref="XEN1:XFC1"/>
    <mergeCell ref="XAF1:XAU1"/>
    <mergeCell ref="XAV1:XBK1"/>
    <mergeCell ref="XBL1:XCA1"/>
    <mergeCell ref="XCB1:XCQ1"/>
    <mergeCell ref="XCR1:XDG1"/>
    <mergeCell ref="XDH1:XDW1"/>
    <mergeCell ref="WWN1:WXC1"/>
    <mergeCell ref="WXD1:WXS1"/>
    <mergeCell ref="WXT1:WYI1"/>
    <mergeCell ref="WYJ1:WYY1"/>
    <mergeCell ref="WYZ1:WZO1"/>
    <mergeCell ref="WZP1:XAE1"/>
    <mergeCell ref="WSV1:WTK1"/>
    <mergeCell ref="WTL1:WUA1"/>
    <mergeCell ref="WUB1:WUQ1"/>
    <mergeCell ref="WUR1:WVG1"/>
    <mergeCell ref="WVH1:WVW1"/>
    <mergeCell ref="WVX1:WWM1"/>
    <mergeCell ref="D70:D74"/>
    <mergeCell ref="E70:E74"/>
    <mergeCell ref="F70:F74"/>
    <mergeCell ref="O70:O74"/>
    <mergeCell ref="P70:P74"/>
    <mergeCell ref="XDX1:XEM1"/>
    <mergeCell ref="WPD1:WPS1"/>
    <mergeCell ref="WPT1:WQI1"/>
    <mergeCell ref="WQJ1:WQY1"/>
    <mergeCell ref="WQZ1:WRO1"/>
    <mergeCell ref="WRP1:WSE1"/>
    <mergeCell ref="WSF1:WSU1"/>
    <mergeCell ref="WLL1:WMA1"/>
    <mergeCell ref="WMB1:WMQ1"/>
    <mergeCell ref="WMR1:WNG1"/>
    <mergeCell ref="WNH1:WNW1"/>
    <mergeCell ref="WNX1:WOM1"/>
    <mergeCell ref="WON1:WPC1"/>
    <mergeCell ref="WHT1:WII1"/>
    <mergeCell ref="WIJ1:WIY1"/>
    <mergeCell ref="WIZ1:WJO1"/>
    <mergeCell ref="WJP1:WKE1"/>
    <mergeCell ref="WKF1:WKU1"/>
    <mergeCell ref="WKV1:WLK1"/>
    <mergeCell ref="WEB1:WEQ1"/>
    <mergeCell ref="WER1:WFG1"/>
    <mergeCell ref="WFH1:WFW1"/>
    <mergeCell ref="WFX1:WGM1"/>
    <mergeCell ref="WGN1:WHC1"/>
    <mergeCell ref="WHD1:WHS1"/>
    <mergeCell ref="WAJ1:WAY1"/>
    <mergeCell ref="WAZ1:WBO1"/>
    <mergeCell ref="P75:P79"/>
    <mergeCell ref="A59:P59"/>
    <mergeCell ref="A39:A43"/>
    <mergeCell ref="B39:B43"/>
    <mergeCell ref="C39:C43"/>
    <mergeCell ref="D39:D43"/>
    <mergeCell ref="E39:E43"/>
    <mergeCell ref="F39:F43"/>
    <mergeCell ref="O39:O43"/>
    <mergeCell ref="P39:P43"/>
    <mergeCell ref="A44:A48"/>
    <mergeCell ref="B44:B48"/>
    <mergeCell ref="C44:C48"/>
    <mergeCell ref="D44:D48"/>
    <mergeCell ref="E44:E48"/>
    <mergeCell ref="F44:F48"/>
    <mergeCell ref="O44:O48"/>
    <mergeCell ref="P44:P48"/>
    <mergeCell ref="A49:A53"/>
    <mergeCell ref="B49:B53"/>
    <mergeCell ref="C49:C53"/>
    <mergeCell ref="D49:D53"/>
    <mergeCell ref="E49:E53"/>
    <mergeCell ref="F49:F53"/>
    <mergeCell ref="O49:O53"/>
    <mergeCell ref="P49:P53"/>
    <mergeCell ref="A54:F58"/>
    <mergeCell ref="O54:O58"/>
    <mergeCell ref="P54:P58"/>
    <mergeCell ref="F60:F64"/>
    <mergeCell ref="O60:O64"/>
    <mergeCell ref="P60:P64"/>
    <mergeCell ref="F107:F111"/>
    <mergeCell ref="O107:O111"/>
    <mergeCell ref="P107:P111"/>
    <mergeCell ref="A112:F116"/>
    <mergeCell ref="O112:O116"/>
    <mergeCell ref="P112:P116"/>
    <mergeCell ref="A92:A96"/>
    <mergeCell ref="B92:B96"/>
    <mergeCell ref="C92:C96"/>
    <mergeCell ref="D92:D96"/>
    <mergeCell ref="E92:E96"/>
    <mergeCell ref="F92:F96"/>
    <mergeCell ref="O92:O96"/>
    <mergeCell ref="P92:P96"/>
    <mergeCell ref="A97:A101"/>
    <mergeCell ref="B97:B101"/>
    <mergeCell ref="C97:C101"/>
    <mergeCell ref="D97:D101"/>
    <mergeCell ref="E97:E101"/>
    <mergeCell ref="F97:F101"/>
    <mergeCell ref="O97:O101"/>
    <mergeCell ref="P97:P101"/>
    <mergeCell ref="A38:P38"/>
    <mergeCell ref="A75:F79"/>
    <mergeCell ref="O75:O7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zoomScale="90" zoomScaleNormal="90" workbookViewId="0">
      <selection activeCell="C5" sqref="C5:C9"/>
    </sheetView>
  </sheetViews>
  <sheetFormatPr defaultRowHeight="15" x14ac:dyDescent="0.25"/>
  <cols>
    <col min="1" max="1" width="23.42578125" style="46" customWidth="1"/>
    <col min="2" max="2" width="14" style="46" customWidth="1"/>
    <col min="3" max="3" width="16.85546875" style="46" customWidth="1"/>
    <col min="4" max="4" width="9.85546875" style="46" customWidth="1"/>
    <col min="5" max="5" width="15.85546875" style="46" customWidth="1"/>
    <col min="6" max="6" width="20.42578125" style="46" customWidth="1"/>
    <col min="7" max="7" width="17.85546875" style="46" customWidth="1"/>
    <col min="8" max="14" width="12.140625" style="46" customWidth="1"/>
    <col min="15" max="15" width="13.42578125" style="46" customWidth="1"/>
    <col min="16" max="16" width="20.7109375" style="46" customWidth="1"/>
    <col min="18" max="18" width="5.42578125" customWidth="1"/>
  </cols>
  <sheetData>
    <row r="1" spans="1:16" ht="69.75" customHeight="1" x14ac:dyDescent="0.25">
      <c r="A1" s="189" t="s">
        <v>15</v>
      </c>
      <c r="B1" s="189" t="s">
        <v>16</v>
      </c>
      <c r="C1" s="189" t="s">
        <v>17</v>
      </c>
      <c r="D1" s="189" t="s">
        <v>18</v>
      </c>
      <c r="E1" s="189" t="s">
        <v>19</v>
      </c>
      <c r="F1" s="189" t="s">
        <v>20</v>
      </c>
      <c r="G1" s="189" t="s">
        <v>21</v>
      </c>
      <c r="H1" s="189"/>
      <c r="I1" s="189"/>
      <c r="J1" s="189"/>
      <c r="K1" s="189"/>
      <c r="L1" s="189"/>
      <c r="M1" s="189"/>
      <c r="N1" s="189"/>
      <c r="O1" s="189" t="s">
        <v>22</v>
      </c>
      <c r="P1" s="189" t="s">
        <v>23</v>
      </c>
    </row>
    <row r="2" spans="1:16" ht="24" x14ac:dyDescent="0.25">
      <c r="A2" s="205"/>
      <c r="B2" s="205"/>
      <c r="C2" s="205"/>
      <c r="D2" s="205"/>
      <c r="E2" s="205"/>
      <c r="F2" s="205"/>
      <c r="G2" s="47" t="s">
        <v>24</v>
      </c>
      <c r="H2" s="47" t="s">
        <v>25</v>
      </c>
      <c r="I2" s="47">
        <v>2025</v>
      </c>
      <c r="J2" s="47">
        <v>2026</v>
      </c>
      <c r="K2" s="47">
        <v>2027</v>
      </c>
      <c r="L2" s="47">
        <v>2028</v>
      </c>
      <c r="M2" s="47">
        <v>2029</v>
      </c>
      <c r="N2" s="47">
        <v>2030</v>
      </c>
      <c r="O2" s="205"/>
      <c r="P2" s="205"/>
    </row>
    <row r="3" spans="1:16" x14ac:dyDescent="0.25">
      <c r="A3" s="27">
        <v>1</v>
      </c>
      <c r="B3" s="27">
        <v>2</v>
      </c>
      <c r="C3" s="27">
        <v>3</v>
      </c>
      <c r="D3" s="27">
        <v>4</v>
      </c>
      <c r="E3" s="27">
        <v>5</v>
      </c>
      <c r="F3" s="27">
        <v>6</v>
      </c>
      <c r="G3" s="27">
        <v>7</v>
      </c>
      <c r="H3" s="27">
        <v>8</v>
      </c>
      <c r="I3" s="27">
        <v>9</v>
      </c>
      <c r="J3" s="27">
        <v>10</v>
      </c>
      <c r="K3" s="27">
        <v>11</v>
      </c>
      <c r="L3" s="27">
        <v>12</v>
      </c>
      <c r="M3" s="27">
        <v>13</v>
      </c>
      <c r="N3" s="27">
        <v>14</v>
      </c>
      <c r="O3" s="27">
        <v>15</v>
      </c>
      <c r="P3" s="27">
        <v>16</v>
      </c>
    </row>
    <row r="4" spans="1:16" x14ac:dyDescent="0.25">
      <c r="A4" s="187" t="s">
        <v>26</v>
      </c>
      <c r="B4" s="187"/>
      <c r="C4" s="187"/>
      <c r="D4" s="187"/>
      <c r="E4" s="187"/>
      <c r="F4" s="187"/>
      <c r="G4" s="187"/>
      <c r="H4" s="187"/>
      <c r="I4" s="187"/>
      <c r="J4" s="187"/>
      <c r="K4" s="187"/>
      <c r="L4" s="187"/>
      <c r="M4" s="187"/>
      <c r="N4" s="187"/>
      <c r="O4" s="187"/>
      <c r="P4" s="187"/>
    </row>
    <row r="5" spans="1:16" ht="36" x14ac:dyDescent="0.25">
      <c r="A5" s="190" t="s">
        <v>27</v>
      </c>
      <c r="B5" s="190" t="s">
        <v>28</v>
      </c>
      <c r="C5" s="190" t="s">
        <v>29</v>
      </c>
      <c r="D5" s="189" t="s">
        <v>30</v>
      </c>
      <c r="E5" s="189" t="s">
        <v>31</v>
      </c>
      <c r="F5" s="190" t="s">
        <v>32</v>
      </c>
      <c r="G5" s="31" t="s">
        <v>4</v>
      </c>
      <c r="H5" s="32">
        <f>SUM(H6:H9)</f>
        <v>126</v>
      </c>
      <c r="I5" s="32">
        <f t="shared" ref="I5:N5" si="0">SUM(I6:I9)</f>
        <v>0</v>
      </c>
      <c r="J5" s="32">
        <f t="shared" si="0"/>
        <v>0</v>
      </c>
      <c r="K5" s="32">
        <f t="shared" si="0"/>
        <v>0</v>
      </c>
      <c r="L5" s="32">
        <f>SUM(L6:L9)</f>
        <v>100</v>
      </c>
      <c r="M5" s="32">
        <f t="shared" si="0"/>
        <v>26</v>
      </c>
      <c r="N5" s="32">
        <f t="shared" si="0"/>
        <v>0</v>
      </c>
      <c r="O5" s="190" t="s">
        <v>33</v>
      </c>
      <c r="P5" s="190" t="s">
        <v>34</v>
      </c>
    </row>
    <row r="6" spans="1:16" x14ac:dyDescent="0.25">
      <c r="A6" s="190"/>
      <c r="B6" s="190"/>
      <c r="C6" s="190"/>
      <c r="D6" s="189"/>
      <c r="E6" s="189"/>
      <c r="F6" s="190"/>
      <c r="G6" s="31" t="s">
        <v>35</v>
      </c>
      <c r="H6" s="32">
        <f>SUM(I6:N6)</f>
        <v>0</v>
      </c>
      <c r="I6" s="32">
        <v>0</v>
      </c>
      <c r="J6" s="32">
        <v>0</v>
      </c>
      <c r="K6" s="32">
        <v>0</v>
      </c>
      <c r="L6" s="32">
        <v>0</v>
      </c>
      <c r="M6" s="32">
        <v>0</v>
      </c>
      <c r="N6" s="32">
        <v>0</v>
      </c>
      <c r="O6" s="190"/>
      <c r="P6" s="190"/>
    </row>
    <row r="7" spans="1:16" ht="36" x14ac:dyDescent="0.25">
      <c r="A7" s="190"/>
      <c r="B7" s="190"/>
      <c r="C7" s="190"/>
      <c r="D7" s="189"/>
      <c r="E7" s="189"/>
      <c r="F7" s="190"/>
      <c r="G7" s="31" t="s">
        <v>7</v>
      </c>
      <c r="H7" s="32">
        <f>SUM(I7:N7)</f>
        <v>126</v>
      </c>
      <c r="I7" s="32">
        <v>0</v>
      </c>
      <c r="J7" s="32">
        <v>0</v>
      </c>
      <c r="K7" s="32">
        <v>0</v>
      </c>
      <c r="L7" s="32">
        <v>100</v>
      </c>
      <c r="M7" s="32">
        <v>26</v>
      </c>
      <c r="N7" s="32">
        <v>0</v>
      </c>
      <c r="O7" s="190"/>
      <c r="P7" s="190"/>
    </row>
    <row r="8" spans="1:16" x14ac:dyDescent="0.25">
      <c r="A8" s="190"/>
      <c r="B8" s="190"/>
      <c r="C8" s="190"/>
      <c r="D8" s="189"/>
      <c r="E8" s="189"/>
      <c r="F8" s="190"/>
      <c r="G8" s="31" t="s">
        <v>8</v>
      </c>
      <c r="H8" s="32">
        <f>SUM(I8:N8)</f>
        <v>0</v>
      </c>
      <c r="I8" s="32">
        <v>0</v>
      </c>
      <c r="J8" s="32">
        <v>0</v>
      </c>
      <c r="K8" s="32">
        <v>0</v>
      </c>
      <c r="L8" s="32">
        <v>0</v>
      </c>
      <c r="M8" s="32">
        <v>0</v>
      </c>
      <c r="N8" s="32">
        <v>0</v>
      </c>
      <c r="O8" s="190"/>
      <c r="P8" s="190"/>
    </row>
    <row r="9" spans="1:16" ht="24" x14ac:dyDescent="0.25">
      <c r="A9" s="190"/>
      <c r="B9" s="190"/>
      <c r="C9" s="190"/>
      <c r="D9" s="189"/>
      <c r="E9" s="189"/>
      <c r="F9" s="190"/>
      <c r="G9" s="31" t="s">
        <v>9</v>
      </c>
      <c r="H9" s="32">
        <f>SUM(I9:N9)</f>
        <v>0</v>
      </c>
      <c r="I9" s="32">
        <v>0</v>
      </c>
      <c r="J9" s="32">
        <v>0</v>
      </c>
      <c r="K9" s="32">
        <v>0</v>
      </c>
      <c r="L9" s="32">
        <v>0</v>
      </c>
      <c r="M9" s="32">
        <v>0</v>
      </c>
      <c r="N9" s="32">
        <v>0</v>
      </c>
      <c r="O9" s="190"/>
      <c r="P9" s="190"/>
    </row>
    <row r="10" spans="1:16" ht="36" x14ac:dyDescent="0.25">
      <c r="A10" s="190" t="s">
        <v>36</v>
      </c>
      <c r="B10" s="190" t="s">
        <v>28</v>
      </c>
      <c r="C10" s="190" t="s">
        <v>29</v>
      </c>
      <c r="D10" s="189" t="s">
        <v>37</v>
      </c>
      <c r="E10" s="189" t="s">
        <v>31</v>
      </c>
      <c r="F10" s="190" t="s">
        <v>38</v>
      </c>
      <c r="G10" s="31" t="s">
        <v>4</v>
      </c>
      <c r="H10" s="32">
        <f>SUM(H11:H14)</f>
        <v>1773.9999999999998</v>
      </c>
      <c r="I10" s="32">
        <f t="shared" ref="I10:N10" si="1">SUM(I11:I14)</f>
        <v>0</v>
      </c>
      <c r="J10" s="32">
        <f t="shared" si="1"/>
        <v>0</v>
      </c>
      <c r="K10" s="32">
        <f t="shared" si="1"/>
        <v>0</v>
      </c>
      <c r="L10" s="32">
        <f t="shared" si="1"/>
        <v>500</v>
      </c>
      <c r="M10" s="32">
        <f t="shared" si="1"/>
        <v>500</v>
      </c>
      <c r="N10" s="32">
        <f t="shared" si="1"/>
        <v>774</v>
      </c>
      <c r="O10" s="190" t="s">
        <v>33</v>
      </c>
      <c r="P10" s="190" t="s">
        <v>39</v>
      </c>
    </row>
    <row r="11" spans="1:16" x14ac:dyDescent="0.25">
      <c r="A11" s="190"/>
      <c r="B11" s="190"/>
      <c r="C11" s="190"/>
      <c r="D11" s="189"/>
      <c r="E11" s="189"/>
      <c r="F11" s="190"/>
      <c r="G11" s="31" t="s">
        <v>35</v>
      </c>
      <c r="H11" s="32">
        <f>SUM(I11:N11)</f>
        <v>1720.8</v>
      </c>
      <c r="I11" s="32">
        <v>0</v>
      </c>
      <c r="J11" s="32">
        <v>0</v>
      </c>
      <c r="K11" s="32">
        <v>0</v>
      </c>
      <c r="L11" s="32">
        <v>485</v>
      </c>
      <c r="M11" s="32">
        <v>485</v>
      </c>
      <c r="N11" s="32">
        <v>750.8</v>
      </c>
      <c r="O11" s="190"/>
      <c r="P11" s="190"/>
    </row>
    <row r="12" spans="1:16" ht="36" x14ac:dyDescent="0.25">
      <c r="A12" s="190"/>
      <c r="B12" s="190"/>
      <c r="C12" s="190"/>
      <c r="D12" s="189"/>
      <c r="E12" s="189"/>
      <c r="F12" s="190"/>
      <c r="G12" s="31" t="s">
        <v>7</v>
      </c>
      <c r="H12" s="32">
        <f>SUM(I12:N12)</f>
        <v>42.6</v>
      </c>
      <c r="I12" s="32">
        <v>0</v>
      </c>
      <c r="J12" s="32">
        <v>0</v>
      </c>
      <c r="K12" s="32">
        <v>0</v>
      </c>
      <c r="L12" s="32">
        <v>12</v>
      </c>
      <c r="M12" s="32">
        <v>12</v>
      </c>
      <c r="N12" s="32">
        <v>18.600000000000001</v>
      </c>
      <c r="O12" s="190"/>
      <c r="P12" s="190"/>
    </row>
    <row r="13" spans="1:16" x14ac:dyDescent="0.25">
      <c r="A13" s="190"/>
      <c r="B13" s="190"/>
      <c r="C13" s="190"/>
      <c r="D13" s="189"/>
      <c r="E13" s="189"/>
      <c r="F13" s="190"/>
      <c r="G13" s="31" t="s">
        <v>8</v>
      </c>
      <c r="H13" s="32">
        <f>SUM(I13:N13)</f>
        <v>10.6</v>
      </c>
      <c r="I13" s="32">
        <v>0</v>
      </c>
      <c r="J13" s="32">
        <v>0</v>
      </c>
      <c r="K13" s="32">
        <v>0</v>
      </c>
      <c r="L13" s="32">
        <v>3</v>
      </c>
      <c r="M13" s="32">
        <v>3</v>
      </c>
      <c r="N13" s="32">
        <v>4.5999999999999996</v>
      </c>
      <c r="O13" s="190"/>
      <c r="P13" s="190"/>
    </row>
    <row r="14" spans="1:16" ht="24" x14ac:dyDescent="0.25">
      <c r="A14" s="190"/>
      <c r="B14" s="190"/>
      <c r="C14" s="190"/>
      <c r="D14" s="189"/>
      <c r="E14" s="189"/>
      <c r="F14" s="190"/>
      <c r="G14" s="31" t="s">
        <v>9</v>
      </c>
      <c r="H14" s="32">
        <f>SUM(I14:N14)</f>
        <v>0</v>
      </c>
      <c r="I14" s="32">
        <v>0</v>
      </c>
      <c r="J14" s="32">
        <v>0</v>
      </c>
      <c r="K14" s="32">
        <v>0</v>
      </c>
      <c r="L14" s="32">
        <v>0</v>
      </c>
      <c r="M14" s="32">
        <v>0</v>
      </c>
      <c r="N14" s="32">
        <v>0</v>
      </c>
      <c r="O14" s="190"/>
      <c r="P14" s="190"/>
    </row>
    <row r="15" spans="1:16" ht="36" customHeight="1" x14ac:dyDescent="0.25">
      <c r="A15" s="190" t="s">
        <v>40</v>
      </c>
      <c r="B15" s="190" t="s">
        <v>28</v>
      </c>
      <c r="C15" s="190" t="s">
        <v>29</v>
      </c>
      <c r="D15" s="189">
        <v>2028</v>
      </c>
      <c r="E15" s="189" t="s">
        <v>41</v>
      </c>
      <c r="F15" s="190" t="s">
        <v>32</v>
      </c>
      <c r="G15" s="31" t="s">
        <v>4</v>
      </c>
      <c r="H15" s="32">
        <f>SUM(H16:H19)</f>
        <v>9</v>
      </c>
      <c r="I15" s="32">
        <f t="shared" ref="I15:N15" si="2">SUM(I16:I19)</f>
        <v>0</v>
      </c>
      <c r="J15" s="32">
        <f t="shared" si="2"/>
        <v>0</v>
      </c>
      <c r="K15" s="32">
        <f t="shared" si="2"/>
        <v>0</v>
      </c>
      <c r="L15" s="32">
        <f t="shared" si="2"/>
        <v>9</v>
      </c>
      <c r="M15" s="32">
        <f t="shared" si="2"/>
        <v>0</v>
      </c>
      <c r="N15" s="32">
        <f t="shared" si="2"/>
        <v>0</v>
      </c>
      <c r="O15" s="190" t="s">
        <v>33</v>
      </c>
      <c r="P15" s="190" t="s">
        <v>42</v>
      </c>
    </row>
    <row r="16" spans="1:16" x14ac:dyDescent="0.25">
      <c r="A16" s="190"/>
      <c r="B16" s="190"/>
      <c r="C16" s="190"/>
      <c r="D16" s="189"/>
      <c r="E16" s="189"/>
      <c r="F16" s="190"/>
      <c r="G16" s="31" t="s">
        <v>35</v>
      </c>
      <c r="H16" s="32">
        <f>SUM(I16:N16)</f>
        <v>0</v>
      </c>
      <c r="I16" s="32">
        <v>0</v>
      </c>
      <c r="J16" s="32">
        <v>0</v>
      </c>
      <c r="K16" s="32">
        <v>0</v>
      </c>
      <c r="L16" s="32">
        <v>0</v>
      </c>
      <c r="M16" s="32">
        <v>0</v>
      </c>
      <c r="N16" s="32">
        <v>0</v>
      </c>
      <c r="O16" s="190"/>
      <c r="P16" s="190"/>
    </row>
    <row r="17" spans="1:16" ht="36" x14ac:dyDescent="0.25">
      <c r="A17" s="190"/>
      <c r="B17" s="190"/>
      <c r="C17" s="190"/>
      <c r="D17" s="189"/>
      <c r="E17" s="189"/>
      <c r="F17" s="190"/>
      <c r="G17" s="31" t="s">
        <v>7</v>
      </c>
      <c r="H17" s="32">
        <f>SUM(I17:N17)</f>
        <v>9</v>
      </c>
      <c r="I17" s="32">
        <v>0</v>
      </c>
      <c r="J17" s="32">
        <v>0</v>
      </c>
      <c r="K17" s="32">
        <v>0</v>
      </c>
      <c r="L17" s="32">
        <v>9</v>
      </c>
      <c r="M17" s="32">
        <v>0</v>
      </c>
      <c r="N17" s="32">
        <v>0</v>
      </c>
      <c r="O17" s="190"/>
      <c r="P17" s="190"/>
    </row>
    <row r="18" spans="1:16" x14ac:dyDescent="0.25">
      <c r="A18" s="190"/>
      <c r="B18" s="190"/>
      <c r="C18" s="190"/>
      <c r="D18" s="189"/>
      <c r="E18" s="189"/>
      <c r="F18" s="190"/>
      <c r="G18" s="31" t="s">
        <v>8</v>
      </c>
      <c r="H18" s="32">
        <f>SUM(I18:N18)</f>
        <v>0</v>
      </c>
      <c r="I18" s="32">
        <v>0</v>
      </c>
      <c r="J18" s="32">
        <v>0</v>
      </c>
      <c r="K18" s="32">
        <v>0</v>
      </c>
      <c r="L18" s="32">
        <v>0</v>
      </c>
      <c r="M18" s="32">
        <v>0</v>
      </c>
      <c r="N18" s="32">
        <v>0</v>
      </c>
      <c r="O18" s="190"/>
      <c r="P18" s="190"/>
    </row>
    <row r="19" spans="1:16" ht="24" x14ac:dyDescent="0.25">
      <c r="A19" s="190"/>
      <c r="B19" s="190"/>
      <c r="C19" s="190"/>
      <c r="D19" s="189"/>
      <c r="E19" s="189"/>
      <c r="F19" s="190"/>
      <c r="G19" s="31" t="s">
        <v>9</v>
      </c>
      <c r="H19" s="32">
        <f>SUM(I19:N19)</f>
        <v>0</v>
      </c>
      <c r="I19" s="32">
        <v>0</v>
      </c>
      <c r="J19" s="32">
        <v>0</v>
      </c>
      <c r="K19" s="32">
        <v>0</v>
      </c>
      <c r="L19" s="32">
        <v>0</v>
      </c>
      <c r="M19" s="32">
        <v>0</v>
      </c>
      <c r="N19" s="32">
        <v>0</v>
      </c>
      <c r="O19" s="190"/>
      <c r="P19" s="190"/>
    </row>
    <row r="20" spans="1:16" ht="36" x14ac:dyDescent="0.25">
      <c r="A20" s="190" t="s">
        <v>43</v>
      </c>
      <c r="B20" s="190" t="s">
        <v>28</v>
      </c>
      <c r="C20" s="190" t="s">
        <v>29</v>
      </c>
      <c r="D20" s="189" t="s">
        <v>44</v>
      </c>
      <c r="E20" s="189" t="s">
        <v>41</v>
      </c>
      <c r="F20" s="190" t="s">
        <v>38</v>
      </c>
      <c r="G20" s="31" t="s">
        <v>4</v>
      </c>
      <c r="H20" s="32">
        <f>SUM(H21:H24)</f>
        <v>390</v>
      </c>
      <c r="I20" s="32">
        <f t="shared" ref="I20:N20" si="3">SUM(I21:I24)</f>
        <v>0</v>
      </c>
      <c r="J20" s="32">
        <f t="shared" si="3"/>
        <v>0</v>
      </c>
      <c r="K20" s="32">
        <f t="shared" si="3"/>
        <v>0</v>
      </c>
      <c r="L20" s="32">
        <f t="shared" si="3"/>
        <v>150</v>
      </c>
      <c r="M20" s="32">
        <f t="shared" si="3"/>
        <v>150</v>
      </c>
      <c r="N20" s="32">
        <f t="shared" si="3"/>
        <v>90</v>
      </c>
      <c r="O20" s="190" t="s">
        <v>33</v>
      </c>
      <c r="P20" s="190" t="s">
        <v>45</v>
      </c>
    </row>
    <row r="21" spans="1:16" x14ac:dyDescent="0.25">
      <c r="A21" s="190"/>
      <c r="B21" s="190"/>
      <c r="C21" s="190"/>
      <c r="D21" s="189"/>
      <c r="E21" s="189"/>
      <c r="F21" s="190"/>
      <c r="G21" s="31" t="s">
        <v>35</v>
      </c>
      <c r="H21" s="32">
        <f>SUM(I21:N21)</f>
        <v>378.3</v>
      </c>
      <c r="I21" s="32">
        <v>0</v>
      </c>
      <c r="J21" s="32">
        <v>0</v>
      </c>
      <c r="K21" s="32">
        <v>0</v>
      </c>
      <c r="L21" s="32">
        <v>145.5</v>
      </c>
      <c r="M21" s="32">
        <v>145.5</v>
      </c>
      <c r="N21" s="32">
        <v>87.3</v>
      </c>
      <c r="O21" s="190"/>
      <c r="P21" s="190"/>
    </row>
    <row r="22" spans="1:16" ht="36" x14ac:dyDescent="0.25">
      <c r="A22" s="190"/>
      <c r="B22" s="190"/>
      <c r="C22" s="190"/>
      <c r="D22" s="189"/>
      <c r="E22" s="189"/>
      <c r="F22" s="190"/>
      <c r="G22" s="31" t="s">
        <v>7</v>
      </c>
      <c r="H22" s="32">
        <f>SUM(I22:N22)</f>
        <v>9.4</v>
      </c>
      <c r="I22" s="32">
        <v>0</v>
      </c>
      <c r="J22" s="32">
        <v>0</v>
      </c>
      <c r="K22" s="32">
        <v>0</v>
      </c>
      <c r="L22" s="32">
        <v>3.6</v>
      </c>
      <c r="M22" s="32">
        <v>3.6</v>
      </c>
      <c r="N22" s="32">
        <v>2.2000000000000002</v>
      </c>
      <c r="O22" s="190"/>
      <c r="P22" s="190"/>
    </row>
    <row r="23" spans="1:16" x14ac:dyDescent="0.25">
      <c r="A23" s="190"/>
      <c r="B23" s="190"/>
      <c r="C23" s="190"/>
      <c r="D23" s="189"/>
      <c r="E23" s="189"/>
      <c r="F23" s="190"/>
      <c r="G23" s="31" t="s">
        <v>8</v>
      </c>
      <c r="H23" s="32">
        <f>SUM(I23:N23)</f>
        <v>2.2999999999999998</v>
      </c>
      <c r="I23" s="32">
        <v>0</v>
      </c>
      <c r="J23" s="32">
        <v>0</v>
      </c>
      <c r="K23" s="32">
        <v>0</v>
      </c>
      <c r="L23" s="32">
        <v>0.9</v>
      </c>
      <c r="M23" s="32">
        <v>0.9</v>
      </c>
      <c r="N23" s="32">
        <v>0.5</v>
      </c>
      <c r="O23" s="190"/>
      <c r="P23" s="190"/>
    </row>
    <row r="24" spans="1:16" ht="24" x14ac:dyDescent="0.25">
      <c r="A24" s="190"/>
      <c r="B24" s="190"/>
      <c r="C24" s="190"/>
      <c r="D24" s="189"/>
      <c r="E24" s="189"/>
      <c r="F24" s="190"/>
      <c r="G24" s="31" t="s">
        <v>9</v>
      </c>
      <c r="H24" s="32">
        <f>SUM(I24:N24)</f>
        <v>0</v>
      </c>
      <c r="I24" s="32">
        <v>0</v>
      </c>
      <c r="J24" s="32">
        <v>0</v>
      </c>
      <c r="K24" s="32">
        <v>0</v>
      </c>
      <c r="L24" s="32">
        <v>0</v>
      </c>
      <c r="M24" s="32">
        <v>0</v>
      </c>
      <c r="N24" s="32">
        <v>0</v>
      </c>
      <c r="O24" s="190"/>
      <c r="P24" s="190"/>
    </row>
    <row r="25" spans="1:16" ht="36" x14ac:dyDescent="0.25">
      <c r="A25" s="190" t="s">
        <v>46</v>
      </c>
      <c r="B25" s="190" t="s">
        <v>28</v>
      </c>
      <c r="C25" s="190" t="s">
        <v>29</v>
      </c>
      <c r="D25" s="189">
        <v>2028</v>
      </c>
      <c r="E25" s="189" t="s">
        <v>41</v>
      </c>
      <c r="F25" s="190" t="s">
        <v>32</v>
      </c>
      <c r="G25" s="31" t="s">
        <v>4</v>
      </c>
      <c r="H25" s="32">
        <f>SUM(H26:H29)</f>
        <v>50</v>
      </c>
      <c r="I25" s="32">
        <f t="shared" ref="I25:N25" si="4">SUM(I26:I29)</f>
        <v>0</v>
      </c>
      <c r="J25" s="32">
        <f t="shared" si="4"/>
        <v>0</v>
      </c>
      <c r="K25" s="32">
        <f t="shared" si="4"/>
        <v>0</v>
      </c>
      <c r="L25" s="32">
        <f t="shared" si="4"/>
        <v>50</v>
      </c>
      <c r="M25" s="32">
        <f t="shared" si="4"/>
        <v>0</v>
      </c>
      <c r="N25" s="32">
        <f t="shared" si="4"/>
        <v>0</v>
      </c>
      <c r="O25" s="190" t="s">
        <v>33</v>
      </c>
      <c r="P25" s="190" t="s">
        <v>47</v>
      </c>
    </row>
    <row r="26" spans="1:16" x14ac:dyDescent="0.25">
      <c r="A26" s="190"/>
      <c r="B26" s="190"/>
      <c r="C26" s="190"/>
      <c r="D26" s="189"/>
      <c r="E26" s="189"/>
      <c r="F26" s="190"/>
      <c r="G26" s="31" t="s">
        <v>35</v>
      </c>
      <c r="H26" s="32">
        <f>SUM(I26:N26)</f>
        <v>0</v>
      </c>
      <c r="I26" s="32">
        <v>0</v>
      </c>
      <c r="J26" s="32">
        <v>0</v>
      </c>
      <c r="K26" s="32">
        <v>0</v>
      </c>
      <c r="L26" s="32">
        <v>0</v>
      </c>
      <c r="M26" s="32">
        <v>0</v>
      </c>
      <c r="N26" s="32">
        <v>0</v>
      </c>
      <c r="O26" s="190"/>
      <c r="P26" s="190"/>
    </row>
    <row r="27" spans="1:16" ht="36" x14ac:dyDescent="0.25">
      <c r="A27" s="190"/>
      <c r="B27" s="190"/>
      <c r="C27" s="190"/>
      <c r="D27" s="189"/>
      <c r="E27" s="189"/>
      <c r="F27" s="190"/>
      <c r="G27" s="31" t="s">
        <v>7</v>
      </c>
      <c r="H27" s="32">
        <f>SUM(I27:N27)</f>
        <v>50</v>
      </c>
      <c r="I27" s="32">
        <v>0</v>
      </c>
      <c r="J27" s="32">
        <v>0</v>
      </c>
      <c r="K27" s="32">
        <v>0</v>
      </c>
      <c r="L27" s="32">
        <v>50</v>
      </c>
      <c r="M27" s="32">
        <v>0</v>
      </c>
      <c r="N27" s="32">
        <v>0</v>
      </c>
      <c r="O27" s="190"/>
      <c r="P27" s="190"/>
    </row>
    <row r="28" spans="1:16" x14ac:dyDescent="0.25">
      <c r="A28" s="190"/>
      <c r="B28" s="190"/>
      <c r="C28" s="190"/>
      <c r="D28" s="189"/>
      <c r="E28" s="189"/>
      <c r="F28" s="190"/>
      <c r="G28" s="31" t="s">
        <v>8</v>
      </c>
      <c r="H28" s="32">
        <f>SUM(I28:N28)</f>
        <v>0</v>
      </c>
      <c r="I28" s="32">
        <v>0</v>
      </c>
      <c r="J28" s="32">
        <v>0</v>
      </c>
      <c r="K28" s="32">
        <v>0</v>
      </c>
      <c r="L28" s="32">
        <v>0</v>
      </c>
      <c r="M28" s="32">
        <v>0</v>
      </c>
      <c r="N28" s="32">
        <v>0</v>
      </c>
      <c r="O28" s="190"/>
      <c r="P28" s="190"/>
    </row>
    <row r="29" spans="1:16" ht="24" x14ac:dyDescent="0.25">
      <c r="A29" s="190"/>
      <c r="B29" s="190"/>
      <c r="C29" s="190"/>
      <c r="D29" s="189"/>
      <c r="E29" s="189"/>
      <c r="F29" s="190"/>
      <c r="G29" s="31" t="s">
        <v>9</v>
      </c>
      <c r="H29" s="32">
        <f>SUM(I29:N29)</f>
        <v>0</v>
      </c>
      <c r="I29" s="32">
        <v>0</v>
      </c>
      <c r="J29" s="32">
        <v>0</v>
      </c>
      <c r="K29" s="32">
        <v>0</v>
      </c>
      <c r="L29" s="32">
        <v>0</v>
      </c>
      <c r="M29" s="32">
        <v>0</v>
      </c>
      <c r="N29" s="32">
        <v>0</v>
      </c>
      <c r="O29" s="190"/>
      <c r="P29" s="190"/>
    </row>
    <row r="30" spans="1:16" ht="36" x14ac:dyDescent="0.25">
      <c r="A30" s="190" t="s">
        <v>48</v>
      </c>
      <c r="B30" s="190" t="s">
        <v>28</v>
      </c>
      <c r="C30" s="190" t="s">
        <v>29</v>
      </c>
      <c r="D30" s="189" t="s">
        <v>49</v>
      </c>
      <c r="E30" s="189" t="s">
        <v>41</v>
      </c>
      <c r="F30" s="190" t="s">
        <v>38</v>
      </c>
      <c r="G30" s="31" t="s">
        <v>4</v>
      </c>
      <c r="H30" s="32">
        <f>SUM(H31:H34)</f>
        <v>500</v>
      </c>
      <c r="I30" s="32">
        <f t="shared" ref="I30:N30" si="5">SUM(I31:I34)</f>
        <v>0</v>
      </c>
      <c r="J30" s="32">
        <f t="shared" si="5"/>
        <v>0</v>
      </c>
      <c r="K30" s="32">
        <f t="shared" si="5"/>
        <v>0</v>
      </c>
      <c r="L30" s="32">
        <f t="shared" si="5"/>
        <v>0</v>
      </c>
      <c r="M30" s="32">
        <f t="shared" si="5"/>
        <v>250</v>
      </c>
      <c r="N30" s="32">
        <f t="shared" si="5"/>
        <v>250</v>
      </c>
      <c r="O30" s="190" t="s">
        <v>33</v>
      </c>
      <c r="P30" s="190" t="s">
        <v>50</v>
      </c>
    </row>
    <row r="31" spans="1:16" x14ac:dyDescent="0.25">
      <c r="A31" s="190"/>
      <c r="B31" s="190"/>
      <c r="C31" s="190"/>
      <c r="D31" s="189"/>
      <c r="E31" s="189"/>
      <c r="F31" s="190"/>
      <c r="G31" s="31" t="s">
        <v>35</v>
      </c>
      <c r="H31" s="32">
        <f>SUM(I31:N31)</f>
        <v>495</v>
      </c>
      <c r="I31" s="32">
        <v>0</v>
      </c>
      <c r="J31" s="32">
        <v>0</v>
      </c>
      <c r="K31" s="32">
        <v>0</v>
      </c>
      <c r="L31" s="32">
        <v>0</v>
      </c>
      <c r="M31" s="32">
        <v>247.5</v>
      </c>
      <c r="N31" s="32">
        <v>247.5</v>
      </c>
      <c r="O31" s="190"/>
      <c r="P31" s="190"/>
    </row>
    <row r="32" spans="1:16" ht="36" x14ac:dyDescent="0.25">
      <c r="A32" s="190"/>
      <c r="B32" s="190"/>
      <c r="C32" s="190"/>
      <c r="D32" s="189"/>
      <c r="E32" s="189"/>
      <c r="F32" s="190"/>
      <c r="G32" s="31" t="s">
        <v>7</v>
      </c>
      <c r="H32" s="32">
        <f>SUM(I32:N32)</f>
        <v>4</v>
      </c>
      <c r="I32" s="32">
        <v>0</v>
      </c>
      <c r="J32" s="32">
        <v>0</v>
      </c>
      <c r="K32" s="32">
        <v>0</v>
      </c>
      <c r="L32" s="32">
        <v>0</v>
      </c>
      <c r="M32" s="32">
        <v>2</v>
      </c>
      <c r="N32" s="32">
        <v>2</v>
      </c>
      <c r="O32" s="190"/>
      <c r="P32" s="190"/>
    </row>
    <row r="33" spans="1:16" x14ac:dyDescent="0.25">
      <c r="A33" s="190"/>
      <c r="B33" s="190"/>
      <c r="C33" s="190"/>
      <c r="D33" s="189"/>
      <c r="E33" s="189"/>
      <c r="F33" s="190"/>
      <c r="G33" s="31" t="s">
        <v>8</v>
      </c>
      <c r="H33" s="32">
        <f>SUM(I33:N33)</f>
        <v>1</v>
      </c>
      <c r="I33" s="32">
        <v>0</v>
      </c>
      <c r="J33" s="32">
        <v>0</v>
      </c>
      <c r="K33" s="32">
        <v>0</v>
      </c>
      <c r="L33" s="32">
        <v>0</v>
      </c>
      <c r="M33" s="32">
        <v>0.5</v>
      </c>
      <c r="N33" s="32">
        <v>0.5</v>
      </c>
      <c r="O33" s="190"/>
      <c r="P33" s="190"/>
    </row>
    <row r="34" spans="1:16" ht="24" x14ac:dyDescent="0.25">
      <c r="A34" s="190"/>
      <c r="B34" s="190"/>
      <c r="C34" s="190"/>
      <c r="D34" s="189"/>
      <c r="E34" s="189"/>
      <c r="F34" s="190"/>
      <c r="G34" s="31" t="s">
        <v>9</v>
      </c>
      <c r="H34" s="32">
        <f>SUM(I34:N34)</f>
        <v>0</v>
      </c>
      <c r="I34" s="32">
        <v>0</v>
      </c>
      <c r="J34" s="32">
        <v>0</v>
      </c>
      <c r="K34" s="32">
        <v>0</v>
      </c>
      <c r="L34" s="32">
        <v>0</v>
      </c>
      <c r="M34" s="32">
        <v>0</v>
      </c>
      <c r="N34" s="32">
        <v>0</v>
      </c>
      <c r="O34" s="190"/>
      <c r="P34" s="190"/>
    </row>
    <row r="35" spans="1:16" ht="36" x14ac:dyDescent="0.25">
      <c r="A35" s="190" t="s">
        <v>51</v>
      </c>
      <c r="B35" s="190" t="s">
        <v>28</v>
      </c>
      <c r="C35" s="190" t="s">
        <v>29</v>
      </c>
      <c r="D35" s="189" t="s">
        <v>52</v>
      </c>
      <c r="E35" s="189" t="s">
        <v>41</v>
      </c>
      <c r="F35" s="190" t="s">
        <v>53</v>
      </c>
      <c r="G35" s="31" t="s">
        <v>4</v>
      </c>
      <c r="H35" s="48">
        <f>SUM(H36:H39)</f>
        <v>280</v>
      </c>
      <c r="I35" s="48">
        <f t="shared" ref="I35:N35" si="6">SUM(I36:I39)</f>
        <v>0</v>
      </c>
      <c r="J35" s="48">
        <f t="shared" si="6"/>
        <v>100</v>
      </c>
      <c r="K35" s="48">
        <f t="shared" si="6"/>
        <v>100</v>
      </c>
      <c r="L35" s="48">
        <f t="shared" si="6"/>
        <v>80</v>
      </c>
      <c r="M35" s="48">
        <f t="shared" si="6"/>
        <v>0</v>
      </c>
      <c r="N35" s="48">
        <f t="shared" si="6"/>
        <v>0</v>
      </c>
      <c r="O35" s="190" t="s">
        <v>33</v>
      </c>
      <c r="P35" s="190" t="s">
        <v>54</v>
      </c>
    </row>
    <row r="36" spans="1:16" x14ac:dyDescent="0.25">
      <c r="A36" s="190"/>
      <c r="B36" s="190"/>
      <c r="C36" s="190"/>
      <c r="D36" s="189"/>
      <c r="E36" s="189"/>
      <c r="F36" s="190"/>
      <c r="G36" s="31" t="s">
        <v>35</v>
      </c>
      <c r="H36" s="48">
        <f>SUM(I36:N36)</f>
        <v>0</v>
      </c>
      <c r="I36" s="48">
        <v>0</v>
      </c>
      <c r="J36" s="48">
        <v>0</v>
      </c>
      <c r="K36" s="48">
        <v>0</v>
      </c>
      <c r="L36" s="48">
        <v>0</v>
      </c>
      <c r="M36" s="48">
        <v>0</v>
      </c>
      <c r="N36" s="48">
        <v>0</v>
      </c>
      <c r="O36" s="190"/>
      <c r="P36" s="190"/>
    </row>
    <row r="37" spans="1:16" ht="36" x14ac:dyDescent="0.25">
      <c r="A37" s="190"/>
      <c r="B37" s="190"/>
      <c r="C37" s="190"/>
      <c r="D37" s="189"/>
      <c r="E37" s="189"/>
      <c r="F37" s="190"/>
      <c r="G37" s="31" t="s">
        <v>7</v>
      </c>
      <c r="H37" s="48">
        <f>SUM(I37:N37)</f>
        <v>0</v>
      </c>
      <c r="I37" s="48">
        <v>0</v>
      </c>
      <c r="J37" s="48">
        <v>0</v>
      </c>
      <c r="K37" s="48">
        <v>0</v>
      </c>
      <c r="L37" s="48">
        <v>0</v>
      </c>
      <c r="M37" s="48">
        <v>0</v>
      </c>
      <c r="N37" s="48">
        <v>0</v>
      </c>
      <c r="O37" s="190"/>
      <c r="P37" s="190"/>
    </row>
    <row r="38" spans="1:16" x14ac:dyDescent="0.25">
      <c r="A38" s="190"/>
      <c r="B38" s="190"/>
      <c r="C38" s="190"/>
      <c r="D38" s="189"/>
      <c r="E38" s="189"/>
      <c r="F38" s="190"/>
      <c r="G38" s="31" t="s">
        <v>8</v>
      </c>
      <c r="H38" s="48">
        <f>SUM(I38:N38)</f>
        <v>280</v>
      </c>
      <c r="I38" s="48">
        <v>0</v>
      </c>
      <c r="J38" s="48">
        <v>100</v>
      </c>
      <c r="K38" s="48">
        <v>100</v>
      </c>
      <c r="L38" s="48">
        <v>80</v>
      </c>
      <c r="M38" s="48">
        <v>0</v>
      </c>
      <c r="N38" s="48">
        <v>0</v>
      </c>
      <c r="O38" s="190"/>
      <c r="P38" s="190"/>
    </row>
    <row r="39" spans="1:16" ht="24" x14ac:dyDescent="0.25">
      <c r="A39" s="190"/>
      <c r="B39" s="190"/>
      <c r="C39" s="190"/>
      <c r="D39" s="189"/>
      <c r="E39" s="189"/>
      <c r="F39" s="190"/>
      <c r="G39" s="31" t="s">
        <v>9</v>
      </c>
      <c r="H39" s="48">
        <f>SUM(I39:N39)</f>
        <v>0</v>
      </c>
      <c r="I39" s="48">
        <v>0</v>
      </c>
      <c r="J39" s="48">
        <v>0</v>
      </c>
      <c r="K39" s="48">
        <v>0</v>
      </c>
      <c r="L39" s="48">
        <v>0</v>
      </c>
      <c r="M39" s="48">
        <v>0</v>
      </c>
      <c r="N39" s="48">
        <v>0</v>
      </c>
      <c r="O39" s="190"/>
      <c r="P39" s="190"/>
    </row>
    <row r="40" spans="1:16" ht="36" x14ac:dyDescent="0.25">
      <c r="A40" s="190" t="s">
        <v>55</v>
      </c>
      <c r="B40" s="190" t="s">
        <v>28</v>
      </c>
      <c r="C40" s="190" t="s">
        <v>29</v>
      </c>
      <c r="D40" s="189" t="s">
        <v>37</v>
      </c>
      <c r="E40" s="189" t="s">
        <v>41</v>
      </c>
      <c r="F40" s="190" t="s">
        <v>53</v>
      </c>
      <c r="G40" s="31" t="s">
        <v>4</v>
      </c>
      <c r="H40" s="32">
        <f>SUM(H41:H44)</f>
        <v>88</v>
      </c>
      <c r="I40" s="32">
        <f t="shared" ref="I40:N40" si="7">SUM(I41:I44)</f>
        <v>0</v>
      </c>
      <c r="J40" s="32">
        <f t="shared" si="7"/>
        <v>0</v>
      </c>
      <c r="K40" s="32">
        <f t="shared" si="7"/>
        <v>0</v>
      </c>
      <c r="L40" s="32">
        <f t="shared" si="7"/>
        <v>8</v>
      </c>
      <c r="M40" s="32">
        <f t="shared" si="7"/>
        <v>40</v>
      </c>
      <c r="N40" s="32">
        <f t="shared" si="7"/>
        <v>40</v>
      </c>
      <c r="O40" s="190" t="s">
        <v>33</v>
      </c>
      <c r="P40" s="190" t="s">
        <v>56</v>
      </c>
    </row>
    <row r="41" spans="1:16" x14ac:dyDescent="0.25">
      <c r="A41" s="190"/>
      <c r="B41" s="190"/>
      <c r="C41" s="190"/>
      <c r="D41" s="189"/>
      <c r="E41" s="189"/>
      <c r="F41" s="190"/>
      <c r="G41" s="31" t="s">
        <v>35</v>
      </c>
      <c r="H41" s="32">
        <f>SUM(I41:N41)</f>
        <v>77.599999999999994</v>
      </c>
      <c r="I41" s="32">
        <v>0</v>
      </c>
      <c r="J41" s="32">
        <v>0</v>
      </c>
      <c r="K41" s="32">
        <v>0</v>
      </c>
      <c r="L41" s="32">
        <v>0</v>
      </c>
      <c r="M41" s="32">
        <v>38.799999999999997</v>
      </c>
      <c r="N41" s="32">
        <v>38.799999999999997</v>
      </c>
      <c r="O41" s="190"/>
      <c r="P41" s="190"/>
    </row>
    <row r="42" spans="1:16" ht="36" x14ac:dyDescent="0.25">
      <c r="A42" s="190"/>
      <c r="B42" s="190"/>
      <c r="C42" s="190"/>
      <c r="D42" s="189"/>
      <c r="E42" s="189"/>
      <c r="F42" s="190"/>
      <c r="G42" s="31" t="s">
        <v>7</v>
      </c>
      <c r="H42" s="32">
        <f>SUM(I42:N42)</f>
        <v>10</v>
      </c>
      <c r="I42" s="32">
        <v>0</v>
      </c>
      <c r="J42" s="32">
        <v>0</v>
      </c>
      <c r="K42" s="32">
        <v>0</v>
      </c>
      <c r="L42" s="32">
        <v>8</v>
      </c>
      <c r="M42" s="32">
        <v>1</v>
      </c>
      <c r="N42" s="32">
        <v>1</v>
      </c>
      <c r="O42" s="190"/>
      <c r="P42" s="190"/>
    </row>
    <row r="43" spans="1:16" x14ac:dyDescent="0.25">
      <c r="A43" s="190"/>
      <c r="B43" s="190"/>
      <c r="C43" s="190"/>
      <c r="D43" s="189"/>
      <c r="E43" s="189"/>
      <c r="F43" s="190"/>
      <c r="G43" s="31" t="s">
        <v>8</v>
      </c>
      <c r="H43" s="32">
        <f>SUM(I43:N43)</f>
        <v>0.4</v>
      </c>
      <c r="I43" s="32">
        <v>0</v>
      </c>
      <c r="J43" s="32">
        <v>0</v>
      </c>
      <c r="K43" s="32">
        <v>0</v>
      </c>
      <c r="L43" s="32">
        <v>0</v>
      </c>
      <c r="M43" s="32">
        <v>0.2</v>
      </c>
      <c r="N43" s="32">
        <v>0.2</v>
      </c>
      <c r="O43" s="190"/>
      <c r="P43" s="190"/>
    </row>
    <row r="44" spans="1:16" ht="24" x14ac:dyDescent="0.25">
      <c r="A44" s="190"/>
      <c r="B44" s="190"/>
      <c r="C44" s="190"/>
      <c r="D44" s="189"/>
      <c r="E44" s="189"/>
      <c r="F44" s="190"/>
      <c r="G44" s="31" t="s">
        <v>9</v>
      </c>
      <c r="H44" s="32">
        <f>SUM(I44:N44)</f>
        <v>0</v>
      </c>
      <c r="I44" s="32">
        <v>0</v>
      </c>
      <c r="J44" s="32">
        <v>0</v>
      </c>
      <c r="K44" s="32">
        <v>0</v>
      </c>
      <c r="L44" s="32">
        <v>0</v>
      </c>
      <c r="M44" s="32">
        <v>0</v>
      </c>
      <c r="N44" s="32">
        <v>0</v>
      </c>
      <c r="O44" s="190"/>
      <c r="P44" s="190"/>
    </row>
    <row r="45" spans="1:16" ht="36" x14ac:dyDescent="0.25">
      <c r="A45" s="190" t="s">
        <v>57</v>
      </c>
      <c r="B45" s="190" t="s">
        <v>28</v>
      </c>
      <c r="C45" s="190" t="s">
        <v>29</v>
      </c>
      <c r="D45" s="189" t="s">
        <v>30</v>
      </c>
      <c r="E45" s="189" t="s">
        <v>41</v>
      </c>
      <c r="F45" s="190" t="s">
        <v>38</v>
      </c>
      <c r="G45" s="31" t="s">
        <v>4</v>
      </c>
      <c r="H45" s="32">
        <f>SUM(H46:H49)</f>
        <v>79.900000000000006</v>
      </c>
      <c r="I45" s="32">
        <f t="shared" ref="I45:N45" si="8">SUM(I46:I49)</f>
        <v>0</v>
      </c>
      <c r="J45" s="32">
        <f t="shared" si="8"/>
        <v>0</v>
      </c>
      <c r="K45" s="32">
        <f t="shared" si="8"/>
        <v>0</v>
      </c>
      <c r="L45" s="32">
        <f t="shared" si="8"/>
        <v>8</v>
      </c>
      <c r="M45" s="32">
        <f t="shared" si="8"/>
        <v>71.900000000000006</v>
      </c>
      <c r="N45" s="32">
        <f t="shared" si="8"/>
        <v>0</v>
      </c>
      <c r="O45" s="190" t="s">
        <v>33</v>
      </c>
      <c r="P45" s="190" t="s">
        <v>58</v>
      </c>
    </row>
    <row r="46" spans="1:16" x14ac:dyDescent="0.25">
      <c r="A46" s="190"/>
      <c r="B46" s="190"/>
      <c r="C46" s="190"/>
      <c r="D46" s="189"/>
      <c r="E46" s="189"/>
      <c r="F46" s="190"/>
      <c r="G46" s="31" t="s">
        <v>35</v>
      </c>
      <c r="H46" s="32">
        <f>SUM(I46:N46)</f>
        <v>69.8</v>
      </c>
      <c r="I46" s="32">
        <v>0</v>
      </c>
      <c r="J46" s="32">
        <v>0</v>
      </c>
      <c r="K46" s="32">
        <v>0</v>
      </c>
      <c r="L46" s="32">
        <v>0</v>
      </c>
      <c r="M46" s="32">
        <v>69.8</v>
      </c>
      <c r="N46" s="32">
        <v>0</v>
      </c>
      <c r="O46" s="190"/>
      <c r="P46" s="190"/>
    </row>
    <row r="47" spans="1:16" ht="36" x14ac:dyDescent="0.25">
      <c r="A47" s="190"/>
      <c r="B47" s="190"/>
      <c r="C47" s="190"/>
      <c r="D47" s="189"/>
      <c r="E47" s="189"/>
      <c r="F47" s="190"/>
      <c r="G47" s="31" t="s">
        <v>7</v>
      </c>
      <c r="H47" s="32">
        <f>SUM(I47:N47)</f>
        <v>9.6999999999999993</v>
      </c>
      <c r="I47" s="32">
        <v>0</v>
      </c>
      <c r="J47" s="32">
        <v>0</v>
      </c>
      <c r="K47" s="32">
        <v>0</v>
      </c>
      <c r="L47" s="32">
        <v>8</v>
      </c>
      <c r="M47" s="32">
        <v>1.7</v>
      </c>
      <c r="N47" s="32">
        <v>0</v>
      </c>
      <c r="O47" s="190"/>
      <c r="P47" s="190"/>
    </row>
    <row r="48" spans="1:16" x14ac:dyDescent="0.25">
      <c r="A48" s="190"/>
      <c r="B48" s="190"/>
      <c r="C48" s="190"/>
      <c r="D48" s="189"/>
      <c r="E48" s="189"/>
      <c r="F48" s="190"/>
      <c r="G48" s="31" t="s">
        <v>8</v>
      </c>
      <c r="H48" s="32">
        <f>SUM(I48:N48)</f>
        <v>0.4</v>
      </c>
      <c r="I48" s="32">
        <v>0</v>
      </c>
      <c r="J48" s="32">
        <v>0</v>
      </c>
      <c r="K48" s="32">
        <v>0</v>
      </c>
      <c r="L48" s="32">
        <v>0</v>
      </c>
      <c r="M48" s="32">
        <v>0.4</v>
      </c>
      <c r="N48" s="32">
        <v>0</v>
      </c>
      <c r="O48" s="190"/>
      <c r="P48" s="190"/>
    </row>
    <row r="49" spans="1:16" ht="24" x14ac:dyDescent="0.25">
      <c r="A49" s="190"/>
      <c r="B49" s="190"/>
      <c r="C49" s="190"/>
      <c r="D49" s="189"/>
      <c r="E49" s="189"/>
      <c r="F49" s="190"/>
      <c r="G49" s="31" t="s">
        <v>9</v>
      </c>
      <c r="H49" s="32">
        <f>SUM(I49:N49)</f>
        <v>0</v>
      </c>
      <c r="I49" s="32">
        <v>0</v>
      </c>
      <c r="J49" s="32">
        <v>0</v>
      </c>
      <c r="K49" s="32">
        <v>0</v>
      </c>
      <c r="L49" s="32">
        <v>0</v>
      </c>
      <c r="M49" s="32">
        <v>0</v>
      </c>
      <c r="N49" s="32">
        <v>0</v>
      </c>
      <c r="O49" s="190"/>
      <c r="P49" s="190"/>
    </row>
    <row r="50" spans="1:16" ht="36" x14ac:dyDescent="0.25">
      <c r="A50" s="190" t="s">
        <v>59</v>
      </c>
      <c r="B50" s="190" t="s">
        <v>28</v>
      </c>
      <c r="C50" s="190" t="s">
        <v>29</v>
      </c>
      <c r="D50" s="189" t="s">
        <v>37</v>
      </c>
      <c r="E50" s="189" t="s">
        <v>41</v>
      </c>
      <c r="F50" s="190" t="s">
        <v>38</v>
      </c>
      <c r="G50" s="31" t="s">
        <v>4</v>
      </c>
      <c r="H50" s="32">
        <f>SUM(H51:H54)</f>
        <v>150.00000000000003</v>
      </c>
      <c r="I50" s="32">
        <f t="shared" ref="I50:N50" si="9">SUM(I51:I54)</f>
        <v>0</v>
      </c>
      <c r="J50" s="32">
        <f t="shared" si="9"/>
        <v>0</v>
      </c>
      <c r="K50" s="32">
        <f t="shared" si="9"/>
        <v>0</v>
      </c>
      <c r="L50" s="32">
        <f t="shared" si="9"/>
        <v>10</v>
      </c>
      <c r="M50" s="32">
        <f t="shared" si="9"/>
        <v>70.000000000000014</v>
      </c>
      <c r="N50" s="32">
        <f t="shared" si="9"/>
        <v>70.000000000000014</v>
      </c>
      <c r="O50" s="190" t="s">
        <v>60</v>
      </c>
      <c r="P50" s="190" t="s">
        <v>61</v>
      </c>
    </row>
    <row r="51" spans="1:16" x14ac:dyDescent="0.25">
      <c r="A51" s="190"/>
      <c r="B51" s="190"/>
      <c r="C51" s="190"/>
      <c r="D51" s="189"/>
      <c r="E51" s="189"/>
      <c r="F51" s="190"/>
      <c r="G51" s="31" t="s">
        <v>35</v>
      </c>
      <c r="H51" s="32">
        <f>SUM(I51:N51)</f>
        <v>135.80000000000001</v>
      </c>
      <c r="I51" s="32">
        <v>0</v>
      </c>
      <c r="J51" s="32">
        <v>0</v>
      </c>
      <c r="K51" s="32">
        <v>0</v>
      </c>
      <c r="L51" s="32">
        <v>0</v>
      </c>
      <c r="M51" s="32">
        <v>67.900000000000006</v>
      </c>
      <c r="N51" s="32">
        <v>67.900000000000006</v>
      </c>
      <c r="O51" s="190"/>
      <c r="P51" s="190"/>
    </row>
    <row r="52" spans="1:16" ht="36" x14ac:dyDescent="0.25">
      <c r="A52" s="190"/>
      <c r="B52" s="190"/>
      <c r="C52" s="190"/>
      <c r="D52" s="189"/>
      <c r="E52" s="189"/>
      <c r="F52" s="190"/>
      <c r="G52" s="31" t="s">
        <v>7</v>
      </c>
      <c r="H52" s="32">
        <f>SUM(I52:N52)</f>
        <v>13.399999999999999</v>
      </c>
      <c r="I52" s="32">
        <v>0</v>
      </c>
      <c r="J52" s="32">
        <v>0</v>
      </c>
      <c r="K52" s="32">
        <v>0</v>
      </c>
      <c r="L52" s="32">
        <v>10</v>
      </c>
      <c r="M52" s="32">
        <v>1.7</v>
      </c>
      <c r="N52" s="32">
        <v>1.7</v>
      </c>
      <c r="O52" s="190"/>
      <c r="P52" s="190"/>
    </row>
    <row r="53" spans="1:16" x14ac:dyDescent="0.25">
      <c r="A53" s="190"/>
      <c r="B53" s="190"/>
      <c r="C53" s="190"/>
      <c r="D53" s="189"/>
      <c r="E53" s="189"/>
      <c r="F53" s="190"/>
      <c r="G53" s="31" t="s">
        <v>8</v>
      </c>
      <c r="H53" s="32">
        <f>SUM(I53:N53)</f>
        <v>0.8</v>
      </c>
      <c r="I53" s="32">
        <v>0</v>
      </c>
      <c r="J53" s="32">
        <v>0</v>
      </c>
      <c r="K53" s="32">
        <v>0</v>
      </c>
      <c r="L53" s="32">
        <v>0</v>
      </c>
      <c r="M53" s="32">
        <v>0.4</v>
      </c>
      <c r="N53" s="32">
        <v>0.4</v>
      </c>
      <c r="O53" s="190"/>
      <c r="P53" s="190"/>
    </row>
    <row r="54" spans="1:16" ht="24" x14ac:dyDescent="0.25">
      <c r="A54" s="190"/>
      <c r="B54" s="190"/>
      <c r="C54" s="190"/>
      <c r="D54" s="189"/>
      <c r="E54" s="189"/>
      <c r="F54" s="190"/>
      <c r="G54" s="31" t="s">
        <v>9</v>
      </c>
      <c r="H54" s="32">
        <f>SUM(I54:N54)</f>
        <v>0</v>
      </c>
      <c r="I54" s="32">
        <v>0</v>
      </c>
      <c r="J54" s="32">
        <v>0</v>
      </c>
      <c r="K54" s="32">
        <v>0</v>
      </c>
      <c r="L54" s="32">
        <v>0</v>
      </c>
      <c r="M54" s="32">
        <v>0</v>
      </c>
      <c r="N54" s="32">
        <v>0</v>
      </c>
      <c r="O54" s="190"/>
      <c r="P54" s="190"/>
    </row>
    <row r="55" spans="1:16" ht="36" x14ac:dyDescent="0.25">
      <c r="A55" s="190" t="s">
        <v>62</v>
      </c>
      <c r="B55" s="190" t="s">
        <v>28</v>
      </c>
      <c r="C55" s="190" t="s">
        <v>29</v>
      </c>
      <c r="D55" s="189" t="s">
        <v>37</v>
      </c>
      <c r="E55" s="189" t="s">
        <v>41</v>
      </c>
      <c r="F55" s="190" t="s">
        <v>38</v>
      </c>
      <c r="G55" s="31" t="s">
        <v>4</v>
      </c>
      <c r="H55" s="32">
        <f>SUM(H56:H59)</f>
        <v>319.99999999999994</v>
      </c>
      <c r="I55" s="32">
        <f t="shared" ref="I55:N55" si="10">SUM(I56:I59)</f>
        <v>0</v>
      </c>
      <c r="J55" s="32">
        <f t="shared" si="10"/>
        <v>0</v>
      </c>
      <c r="K55" s="32">
        <f t="shared" si="10"/>
        <v>0</v>
      </c>
      <c r="L55" s="32">
        <f t="shared" si="10"/>
        <v>10</v>
      </c>
      <c r="M55" s="32">
        <f t="shared" si="10"/>
        <v>150</v>
      </c>
      <c r="N55" s="32">
        <f t="shared" si="10"/>
        <v>160</v>
      </c>
      <c r="O55" s="190" t="s">
        <v>60</v>
      </c>
      <c r="P55" s="190" t="s">
        <v>63</v>
      </c>
    </row>
    <row r="56" spans="1:16" x14ac:dyDescent="0.25">
      <c r="A56" s="190"/>
      <c r="B56" s="190"/>
      <c r="C56" s="190"/>
      <c r="D56" s="189"/>
      <c r="E56" s="189"/>
      <c r="F56" s="190"/>
      <c r="G56" s="31" t="s">
        <v>35</v>
      </c>
      <c r="H56" s="32">
        <f>SUM(I56:N56)</f>
        <v>300.7</v>
      </c>
      <c r="I56" s="32">
        <v>0</v>
      </c>
      <c r="J56" s="32">
        <v>0</v>
      </c>
      <c r="K56" s="32">
        <v>0</v>
      </c>
      <c r="L56" s="32">
        <v>0</v>
      </c>
      <c r="M56" s="32">
        <v>145.5</v>
      </c>
      <c r="N56" s="32">
        <v>155.19999999999999</v>
      </c>
      <c r="O56" s="190"/>
      <c r="P56" s="190"/>
    </row>
    <row r="57" spans="1:16" ht="36" x14ac:dyDescent="0.25">
      <c r="A57" s="190"/>
      <c r="B57" s="190"/>
      <c r="C57" s="190"/>
      <c r="D57" s="189"/>
      <c r="E57" s="189"/>
      <c r="F57" s="190"/>
      <c r="G57" s="31" t="s">
        <v>7</v>
      </c>
      <c r="H57" s="32">
        <f>SUM(I57:N57)</f>
        <v>17.399999999999999</v>
      </c>
      <c r="I57" s="32">
        <v>0</v>
      </c>
      <c r="J57" s="32">
        <v>0</v>
      </c>
      <c r="K57" s="32">
        <v>0</v>
      </c>
      <c r="L57" s="32">
        <v>10</v>
      </c>
      <c r="M57" s="32">
        <v>3.6</v>
      </c>
      <c r="N57" s="32">
        <v>3.8</v>
      </c>
      <c r="O57" s="190"/>
      <c r="P57" s="190"/>
    </row>
    <row r="58" spans="1:16" x14ac:dyDescent="0.25">
      <c r="A58" s="190"/>
      <c r="B58" s="190"/>
      <c r="C58" s="190"/>
      <c r="D58" s="189"/>
      <c r="E58" s="189"/>
      <c r="F58" s="190"/>
      <c r="G58" s="31" t="s">
        <v>8</v>
      </c>
      <c r="H58" s="32">
        <f>SUM(I58:N58)</f>
        <v>1.9</v>
      </c>
      <c r="I58" s="32">
        <v>0</v>
      </c>
      <c r="J58" s="32">
        <v>0</v>
      </c>
      <c r="K58" s="32">
        <v>0</v>
      </c>
      <c r="L58" s="32">
        <v>0</v>
      </c>
      <c r="M58" s="32">
        <v>0.9</v>
      </c>
      <c r="N58" s="32">
        <v>1</v>
      </c>
      <c r="O58" s="190"/>
      <c r="P58" s="190"/>
    </row>
    <row r="59" spans="1:16" ht="24" x14ac:dyDescent="0.25">
      <c r="A59" s="190"/>
      <c r="B59" s="190"/>
      <c r="C59" s="190"/>
      <c r="D59" s="189"/>
      <c r="E59" s="189"/>
      <c r="F59" s="190"/>
      <c r="G59" s="31" t="s">
        <v>9</v>
      </c>
      <c r="H59" s="32">
        <f>SUM(I59:N59)</f>
        <v>0</v>
      </c>
      <c r="I59" s="32">
        <v>0</v>
      </c>
      <c r="J59" s="32">
        <v>0</v>
      </c>
      <c r="K59" s="32">
        <v>0</v>
      </c>
      <c r="L59" s="32">
        <v>0</v>
      </c>
      <c r="M59" s="32">
        <v>0</v>
      </c>
      <c r="N59" s="32">
        <v>0</v>
      </c>
      <c r="O59" s="190"/>
      <c r="P59" s="190"/>
    </row>
    <row r="60" spans="1:16" ht="36" x14ac:dyDescent="0.25">
      <c r="A60" s="190" t="s">
        <v>64</v>
      </c>
      <c r="B60" s="190" t="s">
        <v>28</v>
      </c>
      <c r="C60" s="190" t="s">
        <v>29</v>
      </c>
      <c r="D60" s="189" t="s">
        <v>30</v>
      </c>
      <c r="E60" s="189" t="s">
        <v>41</v>
      </c>
      <c r="F60" s="190" t="s">
        <v>38</v>
      </c>
      <c r="G60" s="31" t="s">
        <v>4</v>
      </c>
      <c r="H60" s="32">
        <f>SUM(H61:H64)</f>
        <v>150</v>
      </c>
      <c r="I60" s="32">
        <f t="shared" ref="I60:N60" si="11">SUM(I61:I64)</f>
        <v>0</v>
      </c>
      <c r="J60" s="32">
        <f t="shared" si="11"/>
        <v>0</v>
      </c>
      <c r="K60" s="32">
        <f t="shared" si="11"/>
        <v>0</v>
      </c>
      <c r="L60" s="32">
        <f t="shared" si="11"/>
        <v>15</v>
      </c>
      <c r="M60" s="32">
        <f t="shared" si="11"/>
        <v>135</v>
      </c>
      <c r="N60" s="32">
        <f t="shared" si="11"/>
        <v>0</v>
      </c>
      <c r="O60" s="190" t="s">
        <v>60</v>
      </c>
      <c r="P60" s="190" t="s">
        <v>65</v>
      </c>
    </row>
    <row r="61" spans="1:16" x14ac:dyDescent="0.25">
      <c r="A61" s="190"/>
      <c r="B61" s="190"/>
      <c r="C61" s="190"/>
      <c r="D61" s="189"/>
      <c r="E61" s="189"/>
      <c r="F61" s="190"/>
      <c r="G61" s="31" t="s">
        <v>35</v>
      </c>
      <c r="H61" s="32">
        <f>SUM(I61:N61)</f>
        <v>131</v>
      </c>
      <c r="I61" s="32">
        <v>0</v>
      </c>
      <c r="J61" s="32">
        <v>0</v>
      </c>
      <c r="K61" s="32">
        <v>0</v>
      </c>
      <c r="L61" s="32">
        <v>0</v>
      </c>
      <c r="M61" s="32">
        <v>131</v>
      </c>
      <c r="N61" s="32">
        <v>0</v>
      </c>
      <c r="O61" s="190"/>
      <c r="P61" s="190"/>
    </row>
    <row r="62" spans="1:16" ht="36" x14ac:dyDescent="0.25">
      <c r="A62" s="190"/>
      <c r="B62" s="190"/>
      <c r="C62" s="190"/>
      <c r="D62" s="189"/>
      <c r="E62" s="189"/>
      <c r="F62" s="190"/>
      <c r="G62" s="31" t="s">
        <v>7</v>
      </c>
      <c r="H62" s="32">
        <f>SUM(I62:N62)</f>
        <v>18.2</v>
      </c>
      <c r="I62" s="32">
        <v>0</v>
      </c>
      <c r="J62" s="32">
        <v>0</v>
      </c>
      <c r="K62" s="32">
        <v>0</v>
      </c>
      <c r="L62" s="32">
        <v>15</v>
      </c>
      <c r="M62" s="32">
        <v>3.2</v>
      </c>
      <c r="N62" s="32">
        <v>0</v>
      </c>
      <c r="O62" s="190"/>
      <c r="P62" s="190"/>
    </row>
    <row r="63" spans="1:16" x14ac:dyDescent="0.25">
      <c r="A63" s="190"/>
      <c r="B63" s="190"/>
      <c r="C63" s="190"/>
      <c r="D63" s="189"/>
      <c r="E63" s="189"/>
      <c r="F63" s="190"/>
      <c r="G63" s="31" t="s">
        <v>8</v>
      </c>
      <c r="H63" s="32">
        <f>SUM(I63:N63)</f>
        <v>0.8</v>
      </c>
      <c r="I63" s="32">
        <v>0</v>
      </c>
      <c r="J63" s="32">
        <v>0</v>
      </c>
      <c r="K63" s="32">
        <v>0</v>
      </c>
      <c r="L63" s="32">
        <v>0</v>
      </c>
      <c r="M63" s="32">
        <v>0.8</v>
      </c>
      <c r="N63" s="32">
        <v>0</v>
      </c>
      <c r="O63" s="190"/>
      <c r="P63" s="190"/>
    </row>
    <row r="64" spans="1:16" ht="24" x14ac:dyDescent="0.25">
      <c r="A64" s="190"/>
      <c r="B64" s="190"/>
      <c r="C64" s="190"/>
      <c r="D64" s="189"/>
      <c r="E64" s="189"/>
      <c r="F64" s="190"/>
      <c r="G64" s="31" t="s">
        <v>9</v>
      </c>
      <c r="H64" s="32">
        <f>SUM(I64:N64)</f>
        <v>0</v>
      </c>
      <c r="I64" s="32">
        <v>0</v>
      </c>
      <c r="J64" s="32">
        <v>0</v>
      </c>
      <c r="K64" s="32">
        <v>0</v>
      </c>
      <c r="L64" s="32">
        <v>0</v>
      </c>
      <c r="M64" s="32">
        <v>0</v>
      </c>
      <c r="N64" s="32">
        <v>0</v>
      </c>
      <c r="O64" s="190"/>
      <c r="P64" s="190"/>
    </row>
    <row r="65" spans="1:16" ht="36" x14ac:dyDescent="0.25">
      <c r="A65" s="190" t="s">
        <v>66</v>
      </c>
      <c r="B65" s="190" t="s">
        <v>28</v>
      </c>
      <c r="C65" s="190" t="s">
        <v>29</v>
      </c>
      <c r="D65" s="189" t="s">
        <v>67</v>
      </c>
      <c r="E65" s="189" t="s">
        <v>41</v>
      </c>
      <c r="F65" s="190" t="s">
        <v>38</v>
      </c>
      <c r="G65" s="31" t="s">
        <v>4</v>
      </c>
      <c r="H65" s="32">
        <f>SUM(H66:H69)</f>
        <v>250</v>
      </c>
      <c r="I65" s="32">
        <f t="shared" ref="I65:N65" si="12">SUM(I66:I69)</f>
        <v>0</v>
      </c>
      <c r="J65" s="32">
        <f t="shared" si="12"/>
        <v>0</v>
      </c>
      <c r="K65" s="32">
        <f t="shared" si="12"/>
        <v>0</v>
      </c>
      <c r="L65" s="32">
        <f t="shared" si="12"/>
        <v>20</v>
      </c>
      <c r="M65" s="32">
        <f t="shared" si="12"/>
        <v>230</v>
      </c>
      <c r="N65" s="32">
        <f t="shared" si="12"/>
        <v>0</v>
      </c>
      <c r="O65" s="189" t="s">
        <v>68</v>
      </c>
      <c r="P65" s="190" t="s">
        <v>69</v>
      </c>
    </row>
    <row r="66" spans="1:16" x14ac:dyDescent="0.25">
      <c r="A66" s="190"/>
      <c r="B66" s="190"/>
      <c r="C66" s="190"/>
      <c r="D66" s="189"/>
      <c r="E66" s="189"/>
      <c r="F66" s="190"/>
      <c r="G66" s="31" t="s">
        <v>35</v>
      </c>
      <c r="H66" s="32">
        <f>SUM(I66:N66)</f>
        <v>223.1</v>
      </c>
      <c r="I66" s="32">
        <v>0</v>
      </c>
      <c r="J66" s="32">
        <v>0</v>
      </c>
      <c r="K66" s="32">
        <v>0</v>
      </c>
      <c r="L66" s="32">
        <v>0</v>
      </c>
      <c r="M66" s="32">
        <v>223.1</v>
      </c>
      <c r="N66" s="32">
        <v>0</v>
      </c>
      <c r="O66" s="189"/>
      <c r="P66" s="190"/>
    </row>
    <row r="67" spans="1:16" ht="36" x14ac:dyDescent="0.25">
      <c r="A67" s="190"/>
      <c r="B67" s="190"/>
      <c r="C67" s="190"/>
      <c r="D67" s="189"/>
      <c r="E67" s="189"/>
      <c r="F67" s="190"/>
      <c r="G67" s="31" t="s">
        <v>7</v>
      </c>
      <c r="H67" s="32">
        <f>SUM(I67:N67)</f>
        <v>25.5</v>
      </c>
      <c r="I67" s="32">
        <v>0</v>
      </c>
      <c r="J67" s="32">
        <v>0</v>
      </c>
      <c r="K67" s="32">
        <v>0</v>
      </c>
      <c r="L67" s="32">
        <v>20</v>
      </c>
      <c r="M67" s="32">
        <v>5.5</v>
      </c>
      <c r="N67" s="32">
        <v>0</v>
      </c>
      <c r="O67" s="189"/>
      <c r="P67" s="190"/>
    </row>
    <row r="68" spans="1:16" x14ac:dyDescent="0.25">
      <c r="A68" s="190"/>
      <c r="B68" s="190"/>
      <c r="C68" s="190"/>
      <c r="D68" s="189"/>
      <c r="E68" s="189"/>
      <c r="F68" s="190"/>
      <c r="G68" s="31" t="s">
        <v>8</v>
      </c>
      <c r="H68" s="32">
        <f>SUM(I68:N68)</f>
        <v>1.4</v>
      </c>
      <c r="I68" s="32">
        <v>0</v>
      </c>
      <c r="J68" s="32">
        <v>0</v>
      </c>
      <c r="K68" s="32">
        <v>0</v>
      </c>
      <c r="L68" s="32">
        <v>0</v>
      </c>
      <c r="M68" s="32">
        <v>1.4</v>
      </c>
      <c r="N68" s="32">
        <v>0</v>
      </c>
      <c r="O68" s="189"/>
      <c r="P68" s="190"/>
    </row>
    <row r="69" spans="1:16" ht="24" x14ac:dyDescent="0.25">
      <c r="A69" s="190"/>
      <c r="B69" s="190"/>
      <c r="C69" s="190"/>
      <c r="D69" s="189"/>
      <c r="E69" s="189"/>
      <c r="F69" s="190"/>
      <c r="G69" s="31" t="s">
        <v>9</v>
      </c>
      <c r="H69" s="32">
        <f>SUM(I69:N69)</f>
        <v>0</v>
      </c>
      <c r="I69" s="32">
        <v>0</v>
      </c>
      <c r="J69" s="32">
        <v>0</v>
      </c>
      <c r="K69" s="32">
        <v>0</v>
      </c>
      <c r="L69" s="32">
        <v>0</v>
      </c>
      <c r="M69" s="32">
        <v>0</v>
      </c>
      <c r="N69" s="32">
        <v>0</v>
      </c>
      <c r="O69" s="189"/>
      <c r="P69" s="190"/>
    </row>
    <row r="70" spans="1:16" ht="36" x14ac:dyDescent="0.25">
      <c r="A70" s="190" t="s">
        <v>70</v>
      </c>
      <c r="B70" s="190" t="s">
        <v>28</v>
      </c>
      <c r="C70" s="190" t="s">
        <v>29</v>
      </c>
      <c r="D70" s="189" t="s">
        <v>30</v>
      </c>
      <c r="E70" s="189" t="s">
        <v>71</v>
      </c>
      <c r="F70" s="190" t="s">
        <v>72</v>
      </c>
      <c r="G70" s="31" t="s">
        <v>4</v>
      </c>
      <c r="H70" s="32">
        <f>SUM(H71:H74)</f>
        <v>52.6</v>
      </c>
      <c r="I70" s="32">
        <f t="shared" ref="I70:N70" si="13">SUM(I71:I74)</f>
        <v>0</v>
      </c>
      <c r="J70" s="32">
        <f t="shared" si="13"/>
        <v>0</v>
      </c>
      <c r="K70" s="32">
        <f t="shared" si="13"/>
        <v>0</v>
      </c>
      <c r="L70" s="32">
        <f t="shared" si="13"/>
        <v>4.5</v>
      </c>
      <c r="M70" s="32">
        <f t="shared" si="13"/>
        <v>48.1</v>
      </c>
      <c r="N70" s="32">
        <f t="shared" si="13"/>
        <v>0</v>
      </c>
      <c r="O70" s="189" t="s">
        <v>68</v>
      </c>
      <c r="P70" s="190" t="s">
        <v>73</v>
      </c>
    </row>
    <row r="71" spans="1:16" x14ac:dyDescent="0.25">
      <c r="A71" s="190"/>
      <c r="B71" s="190"/>
      <c r="C71" s="190"/>
      <c r="D71" s="189"/>
      <c r="E71" s="189"/>
      <c r="F71" s="190"/>
      <c r="G71" s="31" t="s">
        <v>35</v>
      </c>
      <c r="H71" s="32">
        <f>SUM(I71:N71)</f>
        <v>46.6</v>
      </c>
      <c r="I71" s="32">
        <v>0</v>
      </c>
      <c r="J71" s="32">
        <v>0</v>
      </c>
      <c r="K71" s="32">
        <v>0</v>
      </c>
      <c r="L71" s="32">
        <v>0</v>
      </c>
      <c r="M71" s="32">
        <v>46.6</v>
      </c>
      <c r="N71" s="32">
        <v>0</v>
      </c>
      <c r="O71" s="189"/>
      <c r="P71" s="190"/>
    </row>
    <row r="72" spans="1:16" ht="36" x14ac:dyDescent="0.25">
      <c r="A72" s="190"/>
      <c r="B72" s="190"/>
      <c r="C72" s="190"/>
      <c r="D72" s="189"/>
      <c r="E72" s="189"/>
      <c r="F72" s="190"/>
      <c r="G72" s="31" t="s">
        <v>7</v>
      </c>
      <c r="H72" s="32">
        <f>SUM(I72:N72)</f>
        <v>5.7</v>
      </c>
      <c r="I72" s="32">
        <v>0</v>
      </c>
      <c r="J72" s="32">
        <v>0</v>
      </c>
      <c r="K72" s="32">
        <v>0</v>
      </c>
      <c r="L72" s="32">
        <v>4.5</v>
      </c>
      <c r="M72" s="32">
        <v>1.2</v>
      </c>
      <c r="N72" s="32">
        <v>0</v>
      </c>
      <c r="O72" s="189"/>
      <c r="P72" s="190"/>
    </row>
    <row r="73" spans="1:16" x14ac:dyDescent="0.25">
      <c r="A73" s="190"/>
      <c r="B73" s="190"/>
      <c r="C73" s="190"/>
      <c r="D73" s="189"/>
      <c r="E73" s="189"/>
      <c r="F73" s="190"/>
      <c r="G73" s="31" t="s">
        <v>8</v>
      </c>
      <c r="H73" s="32">
        <f>SUM(I73:N73)</f>
        <v>0.3</v>
      </c>
      <c r="I73" s="32">
        <v>0</v>
      </c>
      <c r="J73" s="32">
        <v>0</v>
      </c>
      <c r="K73" s="32">
        <v>0</v>
      </c>
      <c r="L73" s="32">
        <v>0</v>
      </c>
      <c r="M73" s="32">
        <v>0.3</v>
      </c>
      <c r="N73" s="32">
        <v>0</v>
      </c>
      <c r="O73" s="189"/>
      <c r="P73" s="190"/>
    </row>
    <row r="74" spans="1:16" ht="24" x14ac:dyDescent="0.25">
      <c r="A74" s="190"/>
      <c r="B74" s="190"/>
      <c r="C74" s="190"/>
      <c r="D74" s="189"/>
      <c r="E74" s="189"/>
      <c r="F74" s="190"/>
      <c r="G74" s="31" t="s">
        <v>9</v>
      </c>
      <c r="H74" s="32">
        <f>SUM(I74:N74)</f>
        <v>0</v>
      </c>
      <c r="I74" s="32">
        <v>0</v>
      </c>
      <c r="J74" s="32">
        <v>0</v>
      </c>
      <c r="K74" s="32">
        <v>0</v>
      </c>
      <c r="L74" s="32">
        <v>0</v>
      </c>
      <c r="M74" s="32">
        <v>0</v>
      </c>
      <c r="N74" s="32">
        <v>0</v>
      </c>
      <c r="O74" s="189"/>
      <c r="P74" s="190"/>
    </row>
    <row r="75" spans="1:16" ht="36" x14ac:dyDescent="0.25">
      <c r="A75" s="190" t="s">
        <v>74</v>
      </c>
      <c r="B75" s="190" t="s">
        <v>28</v>
      </c>
      <c r="C75" s="190" t="s">
        <v>29</v>
      </c>
      <c r="D75" s="189" t="s">
        <v>30</v>
      </c>
      <c r="E75" s="189" t="s">
        <v>75</v>
      </c>
      <c r="F75" s="190" t="s">
        <v>38</v>
      </c>
      <c r="G75" s="31" t="s">
        <v>4</v>
      </c>
      <c r="H75" s="32">
        <f>SUM(H76:H79)</f>
        <v>44</v>
      </c>
      <c r="I75" s="32">
        <f t="shared" ref="I75:N75" si="14">SUM(I76:I79)</f>
        <v>0</v>
      </c>
      <c r="J75" s="32">
        <f>SUM(J76:J79)</f>
        <v>0</v>
      </c>
      <c r="K75" s="32">
        <f t="shared" si="14"/>
        <v>0</v>
      </c>
      <c r="L75" s="32">
        <f t="shared" si="14"/>
        <v>4</v>
      </c>
      <c r="M75" s="32">
        <f t="shared" si="14"/>
        <v>40</v>
      </c>
      <c r="N75" s="32">
        <f t="shared" si="14"/>
        <v>0</v>
      </c>
      <c r="O75" s="189" t="s">
        <v>68</v>
      </c>
      <c r="P75" s="190" t="s">
        <v>73</v>
      </c>
    </row>
    <row r="76" spans="1:16" x14ac:dyDescent="0.25">
      <c r="A76" s="190"/>
      <c r="B76" s="190"/>
      <c r="C76" s="190"/>
      <c r="D76" s="189"/>
      <c r="E76" s="189"/>
      <c r="F76" s="190"/>
      <c r="G76" s="31" t="s">
        <v>35</v>
      </c>
      <c r="H76" s="32">
        <f>SUM(I76:N76)</f>
        <v>38.799999999999997</v>
      </c>
      <c r="I76" s="32">
        <v>0</v>
      </c>
      <c r="J76" s="32">
        <v>0</v>
      </c>
      <c r="K76" s="32">
        <v>0</v>
      </c>
      <c r="L76" s="32">
        <v>0</v>
      </c>
      <c r="M76" s="32">
        <v>38.799999999999997</v>
      </c>
      <c r="N76" s="32">
        <v>0</v>
      </c>
      <c r="O76" s="189"/>
      <c r="P76" s="190"/>
    </row>
    <row r="77" spans="1:16" ht="36" x14ac:dyDescent="0.25">
      <c r="A77" s="190"/>
      <c r="B77" s="190"/>
      <c r="C77" s="190"/>
      <c r="D77" s="189"/>
      <c r="E77" s="189"/>
      <c r="F77" s="190"/>
      <c r="G77" s="31" t="s">
        <v>7</v>
      </c>
      <c r="H77" s="32">
        <f>SUM(I77:N77)</f>
        <v>5</v>
      </c>
      <c r="I77" s="32">
        <v>0</v>
      </c>
      <c r="J77" s="32">
        <v>0</v>
      </c>
      <c r="K77" s="32">
        <v>0</v>
      </c>
      <c r="L77" s="32">
        <v>4</v>
      </c>
      <c r="M77" s="32">
        <v>1</v>
      </c>
      <c r="N77" s="32">
        <v>0</v>
      </c>
      <c r="O77" s="189"/>
      <c r="P77" s="190"/>
    </row>
    <row r="78" spans="1:16" x14ac:dyDescent="0.25">
      <c r="A78" s="190"/>
      <c r="B78" s="190"/>
      <c r="C78" s="190"/>
      <c r="D78" s="189"/>
      <c r="E78" s="189"/>
      <c r="F78" s="190"/>
      <c r="G78" s="31" t="s">
        <v>8</v>
      </c>
      <c r="H78" s="32">
        <f>SUM(I78:N78)</f>
        <v>0.2</v>
      </c>
      <c r="I78" s="32">
        <v>0</v>
      </c>
      <c r="J78" s="32">
        <v>0</v>
      </c>
      <c r="K78" s="32">
        <v>0</v>
      </c>
      <c r="L78" s="32">
        <v>0</v>
      </c>
      <c r="M78" s="32">
        <v>0.2</v>
      </c>
      <c r="N78" s="32">
        <v>0</v>
      </c>
      <c r="O78" s="189"/>
      <c r="P78" s="190"/>
    </row>
    <row r="79" spans="1:16" ht="24" x14ac:dyDescent="0.25">
      <c r="A79" s="190"/>
      <c r="B79" s="190"/>
      <c r="C79" s="190"/>
      <c r="D79" s="189"/>
      <c r="E79" s="189"/>
      <c r="F79" s="190"/>
      <c r="G79" s="31" t="s">
        <v>9</v>
      </c>
      <c r="H79" s="32">
        <f>SUM(I79:N79)</f>
        <v>0</v>
      </c>
      <c r="I79" s="32">
        <v>0</v>
      </c>
      <c r="J79" s="32">
        <v>0</v>
      </c>
      <c r="K79" s="32">
        <v>0</v>
      </c>
      <c r="L79" s="32">
        <v>0</v>
      </c>
      <c r="M79" s="32">
        <v>0</v>
      </c>
      <c r="N79" s="32">
        <v>0</v>
      </c>
      <c r="O79" s="189"/>
      <c r="P79" s="190"/>
    </row>
    <row r="80" spans="1:16" ht="36" x14ac:dyDescent="0.25">
      <c r="A80" s="190" t="s">
        <v>76</v>
      </c>
      <c r="B80" s="190" t="s">
        <v>28</v>
      </c>
      <c r="C80" s="190" t="s">
        <v>29</v>
      </c>
      <c r="D80" s="189" t="s">
        <v>30</v>
      </c>
      <c r="E80" s="189" t="s">
        <v>77</v>
      </c>
      <c r="F80" s="190" t="s">
        <v>38</v>
      </c>
      <c r="G80" s="31" t="s">
        <v>4</v>
      </c>
      <c r="H80" s="32">
        <f>SUM(H81:H84)</f>
        <v>62</v>
      </c>
      <c r="I80" s="32">
        <f t="shared" ref="I80:N80" si="15">SUM(I81:I84)</f>
        <v>0</v>
      </c>
      <c r="J80" s="32">
        <f t="shared" si="15"/>
        <v>0</v>
      </c>
      <c r="K80" s="32">
        <f t="shared" si="15"/>
        <v>0</v>
      </c>
      <c r="L80" s="32">
        <f t="shared" si="15"/>
        <v>24.000000000000004</v>
      </c>
      <c r="M80" s="32">
        <f t="shared" si="15"/>
        <v>38</v>
      </c>
      <c r="N80" s="32">
        <f t="shared" si="15"/>
        <v>0</v>
      </c>
      <c r="O80" s="189" t="s">
        <v>68</v>
      </c>
      <c r="P80" s="190" t="s">
        <v>56</v>
      </c>
    </row>
    <row r="81" spans="1:16" x14ac:dyDescent="0.25">
      <c r="A81" s="190"/>
      <c r="B81" s="190"/>
      <c r="C81" s="190"/>
      <c r="D81" s="189"/>
      <c r="E81" s="189"/>
      <c r="F81" s="190"/>
      <c r="G81" s="31" t="s">
        <v>35</v>
      </c>
      <c r="H81" s="32">
        <f>SUM(I81:N81)</f>
        <v>60.2</v>
      </c>
      <c r="I81" s="32">
        <v>0</v>
      </c>
      <c r="J81" s="32">
        <v>0</v>
      </c>
      <c r="K81" s="32">
        <v>0</v>
      </c>
      <c r="L81" s="32">
        <v>23.3</v>
      </c>
      <c r="M81" s="32">
        <v>36.9</v>
      </c>
      <c r="N81" s="32">
        <v>0</v>
      </c>
      <c r="O81" s="189"/>
      <c r="P81" s="190"/>
    </row>
    <row r="82" spans="1:16" ht="36" x14ac:dyDescent="0.25">
      <c r="A82" s="190"/>
      <c r="B82" s="190"/>
      <c r="C82" s="190"/>
      <c r="D82" s="189"/>
      <c r="E82" s="189"/>
      <c r="F82" s="190"/>
      <c r="G82" s="31" t="s">
        <v>7</v>
      </c>
      <c r="H82" s="32">
        <f>SUM(I82:N82)</f>
        <v>1.5</v>
      </c>
      <c r="I82" s="32">
        <v>0</v>
      </c>
      <c r="J82" s="32">
        <v>0</v>
      </c>
      <c r="K82" s="32">
        <v>0</v>
      </c>
      <c r="L82" s="32">
        <v>0.6</v>
      </c>
      <c r="M82" s="32">
        <v>0.9</v>
      </c>
      <c r="N82" s="32">
        <v>0</v>
      </c>
      <c r="O82" s="189"/>
      <c r="P82" s="190"/>
    </row>
    <row r="83" spans="1:16" x14ac:dyDescent="0.25">
      <c r="A83" s="190"/>
      <c r="B83" s="190"/>
      <c r="C83" s="190"/>
      <c r="D83" s="189"/>
      <c r="E83" s="189"/>
      <c r="F83" s="190"/>
      <c r="G83" s="31" t="s">
        <v>8</v>
      </c>
      <c r="H83" s="32">
        <f>SUM(I83:N83)</f>
        <v>0.30000000000000004</v>
      </c>
      <c r="I83" s="32">
        <v>0</v>
      </c>
      <c r="J83" s="32">
        <v>0</v>
      </c>
      <c r="K83" s="32">
        <v>0</v>
      </c>
      <c r="L83" s="32">
        <v>0.1</v>
      </c>
      <c r="M83" s="32">
        <v>0.2</v>
      </c>
      <c r="N83" s="32">
        <v>0</v>
      </c>
      <c r="O83" s="189"/>
      <c r="P83" s="190"/>
    </row>
    <row r="84" spans="1:16" ht="24" x14ac:dyDescent="0.25">
      <c r="A84" s="190"/>
      <c r="B84" s="190"/>
      <c r="C84" s="190"/>
      <c r="D84" s="189"/>
      <c r="E84" s="189"/>
      <c r="F84" s="190"/>
      <c r="G84" s="31" t="s">
        <v>9</v>
      </c>
      <c r="H84" s="32">
        <f>SUM(I84:N84)</f>
        <v>0</v>
      </c>
      <c r="I84" s="32">
        <v>0</v>
      </c>
      <c r="J84" s="32">
        <v>0</v>
      </c>
      <c r="K84" s="32">
        <v>0</v>
      </c>
      <c r="L84" s="32">
        <v>0</v>
      </c>
      <c r="M84" s="32">
        <v>0</v>
      </c>
      <c r="N84" s="32">
        <v>0</v>
      </c>
      <c r="O84" s="189"/>
      <c r="P84" s="190"/>
    </row>
    <row r="85" spans="1:16" ht="36" x14ac:dyDescent="0.25">
      <c r="A85" s="190" t="s">
        <v>78</v>
      </c>
      <c r="B85" s="190" t="s">
        <v>28</v>
      </c>
      <c r="C85" s="190" t="s">
        <v>29</v>
      </c>
      <c r="D85" s="189" t="s">
        <v>37</v>
      </c>
      <c r="E85" s="189" t="s">
        <v>79</v>
      </c>
      <c r="F85" s="190" t="s">
        <v>38</v>
      </c>
      <c r="G85" s="31" t="s">
        <v>4</v>
      </c>
      <c r="H85" s="32">
        <f>SUM(H86:H89)</f>
        <v>120</v>
      </c>
      <c r="I85" s="32">
        <f t="shared" ref="I85:N85" si="16">SUM(I86:I89)</f>
        <v>0</v>
      </c>
      <c r="J85" s="32">
        <f t="shared" si="16"/>
        <v>0</v>
      </c>
      <c r="K85" s="32">
        <f t="shared" si="16"/>
        <v>0</v>
      </c>
      <c r="L85" s="32">
        <f t="shared" si="16"/>
        <v>10</v>
      </c>
      <c r="M85" s="32">
        <f t="shared" si="16"/>
        <v>60</v>
      </c>
      <c r="N85" s="32">
        <f t="shared" si="16"/>
        <v>50</v>
      </c>
      <c r="O85" s="189" t="s">
        <v>68</v>
      </c>
      <c r="P85" s="190" t="s">
        <v>56</v>
      </c>
    </row>
    <row r="86" spans="1:16" x14ac:dyDescent="0.25">
      <c r="A86" s="190"/>
      <c r="B86" s="190"/>
      <c r="C86" s="190"/>
      <c r="D86" s="189"/>
      <c r="E86" s="189"/>
      <c r="F86" s="190"/>
      <c r="G86" s="31" t="s">
        <v>35</v>
      </c>
      <c r="H86" s="32">
        <f>SUM(I86:N86)</f>
        <v>106.7</v>
      </c>
      <c r="I86" s="32">
        <v>0</v>
      </c>
      <c r="J86" s="32">
        <v>0</v>
      </c>
      <c r="K86" s="32">
        <v>0</v>
      </c>
      <c r="L86" s="32">
        <v>0</v>
      </c>
      <c r="M86" s="32">
        <v>58.2</v>
      </c>
      <c r="N86" s="32">
        <v>48.5</v>
      </c>
      <c r="O86" s="189"/>
      <c r="P86" s="190"/>
    </row>
    <row r="87" spans="1:16" ht="36" x14ac:dyDescent="0.25">
      <c r="A87" s="190"/>
      <c r="B87" s="190"/>
      <c r="C87" s="190"/>
      <c r="D87" s="189"/>
      <c r="E87" s="189"/>
      <c r="F87" s="190"/>
      <c r="G87" s="31" t="s">
        <v>7</v>
      </c>
      <c r="H87" s="32">
        <f>SUM(I87:N87)</f>
        <v>12.6</v>
      </c>
      <c r="I87" s="32">
        <v>0</v>
      </c>
      <c r="J87" s="32">
        <v>0</v>
      </c>
      <c r="K87" s="32">
        <v>0</v>
      </c>
      <c r="L87" s="32">
        <v>10</v>
      </c>
      <c r="M87" s="32">
        <v>1.4</v>
      </c>
      <c r="N87" s="32">
        <v>1.2</v>
      </c>
      <c r="O87" s="189"/>
      <c r="P87" s="190"/>
    </row>
    <row r="88" spans="1:16" x14ac:dyDescent="0.25">
      <c r="A88" s="190"/>
      <c r="B88" s="190"/>
      <c r="C88" s="190"/>
      <c r="D88" s="189"/>
      <c r="E88" s="189"/>
      <c r="F88" s="190"/>
      <c r="G88" s="31" t="s">
        <v>8</v>
      </c>
      <c r="H88" s="32">
        <f>SUM(I88:N88)</f>
        <v>0.7</v>
      </c>
      <c r="I88" s="32">
        <v>0</v>
      </c>
      <c r="J88" s="32">
        <v>0</v>
      </c>
      <c r="K88" s="32">
        <v>0</v>
      </c>
      <c r="L88" s="32">
        <v>0</v>
      </c>
      <c r="M88" s="32">
        <v>0.4</v>
      </c>
      <c r="N88" s="32">
        <v>0.3</v>
      </c>
      <c r="O88" s="189"/>
      <c r="P88" s="190"/>
    </row>
    <row r="89" spans="1:16" ht="24" x14ac:dyDescent="0.25">
      <c r="A89" s="190"/>
      <c r="B89" s="190"/>
      <c r="C89" s="190"/>
      <c r="D89" s="189"/>
      <c r="E89" s="189"/>
      <c r="F89" s="190"/>
      <c r="G89" s="31" t="s">
        <v>9</v>
      </c>
      <c r="H89" s="32">
        <f>SUM(I89:N89)</f>
        <v>0</v>
      </c>
      <c r="I89" s="32">
        <v>0</v>
      </c>
      <c r="J89" s="32">
        <v>0</v>
      </c>
      <c r="K89" s="32">
        <v>0</v>
      </c>
      <c r="L89" s="32">
        <v>0</v>
      </c>
      <c r="M89" s="32">
        <v>0</v>
      </c>
      <c r="N89" s="32">
        <v>0</v>
      </c>
      <c r="O89" s="189"/>
      <c r="P89" s="190"/>
    </row>
    <row r="90" spans="1:16" ht="36" x14ac:dyDescent="0.25">
      <c r="A90" s="190" t="s">
        <v>80</v>
      </c>
      <c r="B90" s="190" t="s">
        <v>28</v>
      </c>
      <c r="C90" s="190" t="s">
        <v>29</v>
      </c>
      <c r="D90" s="189" t="s">
        <v>30</v>
      </c>
      <c r="E90" s="189" t="s">
        <v>41</v>
      </c>
      <c r="F90" s="190" t="s">
        <v>38</v>
      </c>
      <c r="G90" s="31" t="s">
        <v>4</v>
      </c>
      <c r="H90" s="32">
        <f>SUM(H91:H94)</f>
        <v>36</v>
      </c>
      <c r="I90" s="32">
        <f t="shared" ref="I90:N90" si="17">SUM(I91:I94)</f>
        <v>0</v>
      </c>
      <c r="J90" s="32">
        <f t="shared" si="17"/>
        <v>0</v>
      </c>
      <c r="K90" s="32">
        <f t="shared" si="17"/>
        <v>0</v>
      </c>
      <c r="L90" s="32">
        <f t="shared" si="17"/>
        <v>4</v>
      </c>
      <c r="M90" s="32">
        <f t="shared" si="17"/>
        <v>31.999999999999996</v>
      </c>
      <c r="N90" s="32">
        <f t="shared" si="17"/>
        <v>0</v>
      </c>
      <c r="O90" s="189" t="s">
        <v>68</v>
      </c>
      <c r="P90" s="190" t="s">
        <v>56</v>
      </c>
    </row>
    <row r="91" spans="1:16" x14ac:dyDescent="0.25">
      <c r="A91" s="190"/>
      <c r="B91" s="190"/>
      <c r="C91" s="190"/>
      <c r="D91" s="189"/>
      <c r="E91" s="189"/>
      <c r="F91" s="190"/>
      <c r="G91" s="31" t="s">
        <v>35</v>
      </c>
      <c r="H91" s="32">
        <f>SUM(I91:N91)</f>
        <v>30.9</v>
      </c>
      <c r="I91" s="32">
        <v>0</v>
      </c>
      <c r="J91" s="32">
        <v>0</v>
      </c>
      <c r="K91" s="32">
        <v>0</v>
      </c>
      <c r="L91" s="32">
        <v>0</v>
      </c>
      <c r="M91" s="32">
        <v>30.9</v>
      </c>
      <c r="N91" s="32">
        <v>0</v>
      </c>
      <c r="O91" s="189"/>
      <c r="P91" s="190"/>
    </row>
    <row r="92" spans="1:16" ht="36" x14ac:dyDescent="0.25">
      <c r="A92" s="190"/>
      <c r="B92" s="190"/>
      <c r="C92" s="190"/>
      <c r="D92" s="189"/>
      <c r="E92" s="189"/>
      <c r="F92" s="190"/>
      <c r="G92" s="31" t="s">
        <v>7</v>
      </c>
      <c r="H92" s="32">
        <f>SUM(I92:N92)</f>
        <v>4.9000000000000004</v>
      </c>
      <c r="I92" s="32">
        <v>0</v>
      </c>
      <c r="J92" s="32">
        <v>0</v>
      </c>
      <c r="K92" s="32">
        <v>0</v>
      </c>
      <c r="L92" s="32">
        <v>4</v>
      </c>
      <c r="M92" s="32">
        <v>0.9</v>
      </c>
      <c r="N92" s="32">
        <v>0</v>
      </c>
      <c r="O92" s="189"/>
      <c r="P92" s="190"/>
    </row>
    <row r="93" spans="1:16" x14ac:dyDescent="0.25">
      <c r="A93" s="190"/>
      <c r="B93" s="190"/>
      <c r="C93" s="190"/>
      <c r="D93" s="189"/>
      <c r="E93" s="189"/>
      <c r="F93" s="190"/>
      <c r="G93" s="31" t="s">
        <v>8</v>
      </c>
      <c r="H93" s="32">
        <f>SUM(I93:N93)</f>
        <v>0.2</v>
      </c>
      <c r="I93" s="32">
        <v>0</v>
      </c>
      <c r="J93" s="32">
        <v>0</v>
      </c>
      <c r="K93" s="32">
        <v>0</v>
      </c>
      <c r="L93" s="32">
        <v>0</v>
      </c>
      <c r="M93" s="32">
        <v>0.2</v>
      </c>
      <c r="N93" s="32">
        <v>0</v>
      </c>
      <c r="O93" s="189"/>
      <c r="P93" s="190"/>
    </row>
    <row r="94" spans="1:16" ht="24" x14ac:dyDescent="0.25">
      <c r="A94" s="190"/>
      <c r="B94" s="190"/>
      <c r="C94" s="190"/>
      <c r="D94" s="189"/>
      <c r="E94" s="189"/>
      <c r="F94" s="190"/>
      <c r="G94" s="31" t="s">
        <v>9</v>
      </c>
      <c r="H94" s="32">
        <f>SUM(I94:N94)</f>
        <v>0</v>
      </c>
      <c r="I94" s="32">
        <v>0</v>
      </c>
      <c r="J94" s="32">
        <v>0</v>
      </c>
      <c r="K94" s="32">
        <v>0</v>
      </c>
      <c r="L94" s="32">
        <v>0</v>
      </c>
      <c r="M94" s="32">
        <v>0</v>
      </c>
      <c r="N94" s="32">
        <v>0</v>
      </c>
      <c r="O94" s="189"/>
      <c r="P94" s="190"/>
    </row>
    <row r="95" spans="1:16" ht="36" x14ac:dyDescent="0.25">
      <c r="A95" s="190" t="s">
        <v>81</v>
      </c>
      <c r="B95" s="190" t="s">
        <v>28</v>
      </c>
      <c r="C95" s="190" t="s">
        <v>29</v>
      </c>
      <c r="D95" s="189" t="s">
        <v>30</v>
      </c>
      <c r="E95" s="189" t="s">
        <v>41</v>
      </c>
      <c r="F95" s="190" t="s">
        <v>82</v>
      </c>
      <c r="G95" s="31" t="s">
        <v>4</v>
      </c>
      <c r="H95" s="32">
        <f>SUM(H96:H99)</f>
        <v>40</v>
      </c>
      <c r="I95" s="32">
        <f t="shared" ref="I95:N95" si="18">SUM(I96:I99)</f>
        <v>0</v>
      </c>
      <c r="J95" s="32">
        <f t="shared" si="18"/>
        <v>0</v>
      </c>
      <c r="K95" s="32">
        <f t="shared" si="18"/>
        <v>0</v>
      </c>
      <c r="L95" s="32">
        <f t="shared" si="18"/>
        <v>4</v>
      </c>
      <c r="M95" s="32">
        <f t="shared" si="18"/>
        <v>36</v>
      </c>
      <c r="N95" s="32">
        <f t="shared" si="18"/>
        <v>0</v>
      </c>
      <c r="O95" s="189" t="s">
        <v>68</v>
      </c>
      <c r="P95" s="190" t="s">
        <v>56</v>
      </c>
    </row>
    <row r="96" spans="1:16" x14ac:dyDescent="0.25">
      <c r="A96" s="190"/>
      <c r="B96" s="190"/>
      <c r="C96" s="190"/>
      <c r="D96" s="189"/>
      <c r="E96" s="189"/>
      <c r="F96" s="190"/>
      <c r="G96" s="31" t="s">
        <v>35</v>
      </c>
      <c r="H96" s="32">
        <f>SUM(I96:N96)</f>
        <v>34.9</v>
      </c>
      <c r="I96" s="32">
        <v>0</v>
      </c>
      <c r="J96" s="32">
        <v>0</v>
      </c>
      <c r="K96" s="32">
        <v>0</v>
      </c>
      <c r="L96" s="32">
        <v>0</v>
      </c>
      <c r="M96" s="32">
        <v>34.9</v>
      </c>
      <c r="N96" s="32">
        <v>0</v>
      </c>
      <c r="O96" s="189"/>
      <c r="P96" s="190"/>
    </row>
    <row r="97" spans="1:16" ht="36" x14ac:dyDescent="0.25">
      <c r="A97" s="190"/>
      <c r="B97" s="190"/>
      <c r="C97" s="190"/>
      <c r="D97" s="189"/>
      <c r="E97" s="189"/>
      <c r="F97" s="190"/>
      <c r="G97" s="31" t="s">
        <v>7</v>
      </c>
      <c r="H97" s="32">
        <f>SUM(I97:N97)</f>
        <v>4.9000000000000004</v>
      </c>
      <c r="I97" s="32">
        <v>0</v>
      </c>
      <c r="J97" s="32">
        <v>0</v>
      </c>
      <c r="K97" s="32">
        <v>0</v>
      </c>
      <c r="L97" s="32">
        <v>4</v>
      </c>
      <c r="M97" s="32">
        <v>0.9</v>
      </c>
      <c r="N97" s="32">
        <v>0</v>
      </c>
      <c r="O97" s="189"/>
      <c r="P97" s="190"/>
    </row>
    <row r="98" spans="1:16" x14ac:dyDescent="0.25">
      <c r="A98" s="190"/>
      <c r="B98" s="190"/>
      <c r="C98" s="190"/>
      <c r="D98" s="189"/>
      <c r="E98" s="189"/>
      <c r="F98" s="190"/>
      <c r="G98" s="31" t="s">
        <v>8</v>
      </c>
      <c r="H98" s="32">
        <f>SUM(I98:N98)</f>
        <v>0.2</v>
      </c>
      <c r="I98" s="32">
        <v>0</v>
      </c>
      <c r="J98" s="32">
        <v>0</v>
      </c>
      <c r="K98" s="32">
        <v>0</v>
      </c>
      <c r="L98" s="32">
        <v>0</v>
      </c>
      <c r="M98" s="32">
        <v>0.2</v>
      </c>
      <c r="N98" s="32">
        <v>0</v>
      </c>
      <c r="O98" s="189"/>
      <c r="P98" s="190"/>
    </row>
    <row r="99" spans="1:16" ht="24" x14ac:dyDescent="0.25">
      <c r="A99" s="190"/>
      <c r="B99" s="190"/>
      <c r="C99" s="190"/>
      <c r="D99" s="189"/>
      <c r="E99" s="189"/>
      <c r="F99" s="190"/>
      <c r="G99" s="31" t="s">
        <v>9</v>
      </c>
      <c r="H99" s="32">
        <f>SUM(I99:N99)</f>
        <v>0</v>
      </c>
      <c r="I99" s="32">
        <v>0</v>
      </c>
      <c r="J99" s="32">
        <v>0</v>
      </c>
      <c r="K99" s="32">
        <v>0</v>
      </c>
      <c r="L99" s="32">
        <v>0</v>
      </c>
      <c r="M99" s="32">
        <v>0</v>
      </c>
      <c r="N99" s="32">
        <v>0</v>
      </c>
      <c r="O99" s="189"/>
      <c r="P99" s="190"/>
    </row>
    <row r="100" spans="1:16" ht="36" x14ac:dyDescent="0.25">
      <c r="A100" s="190" t="s">
        <v>83</v>
      </c>
      <c r="B100" s="190" t="s">
        <v>28</v>
      </c>
      <c r="C100" s="190" t="s">
        <v>29</v>
      </c>
      <c r="D100" s="189" t="s">
        <v>37</v>
      </c>
      <c r="E100" s="189" t="s">
        <v>41</v>
      </c>
      <c r="F100" s="190" t="s">
        <v>38</v>
      </c>
      <c r="G100" s="31" t="s">
        <v>4</v>
      </c>
      <c r="H100" s="32">
        <f>SUM(H101:H104)</f>
        <v>3900</v>
      </c>
      <c r="I100" s="32">
        <f t="shared" ref="I100:N100" si="19">SUM(I101:I104)</f>
        <v>0</v>
      </c>
      <c r="J100" s="32">
        <f t="shared" si="19"/>
        <v>0</v>
      </c>
      <c r="K100" s="32">
        <f t="shared" si="19"/>
        <v>0</v>
      </c>
      <c r="L100" s="32">
        <f t="shared" si="19"/>
        <v>400</v>
      </c>
      <c r="M100" s="32">
        <f t="shared" si="19"/>
        <v>2000</v>
      </c>
      <c r="N100" s="32">
        <f t="shared" si="19"/>
        <v>1500</v>
      </c>
      <c r="O100" s="189" t="s">
        <v>68</v>
      </c>
      <c r="P100" s="190" t="s">
        <v>84</v>
      </c>
    </row>
    <row r="101" spans="1:16" x14ac:dyDescent="0.25">
      <c r="A101" s="190"/>
      <c r="B101" s="190"/>
      <c r="C101" s="190"/>
      <c r="D101" s="189"/>
      <c r="E101" s="189"/>
      <c r="F101" s="190"/>
      <c r="G101" s="31" t="s">
        <v>35</v>
      </c>
      <c r="H101" s="32">
        <f>SUM(I101:N101)</f>
        <v>3395</v>
      </c>
      <c r="I101" s="32">
        <v>0</v>
      </c>
      <c r="J101" s="32">
        <v>0</v>
      </c>
      <c r="K101" s="32">
        <v>0</v>
      </c>
      <c r="L101" s="32">
        <v>0</v>
      </c>
      <c r="M101" s="32">
        <v>1940</v>
      </c>
      <c r="N101" s="32">
        <v>1455</v>
      </c>
      <c r="O101" s="189"/>
      <c r="P101" s="190"/>
    </row>
    <row r="102" spans="1:16" ht="36" x14ac:dyDescent="0.25">
      <c r="A102" s="190"/>
      <c r="B102" s="190"/>
      <c r="C102" s="190"/>
      <c r="D102" s="189"/>
      <c r="E102" s="189"/>
      <c r="F102" s="190"/>
      <c r="G102" s="31" t="s">
        <v>7</v>
      </c>
      <c r="H102" s="32">
        <f>SUM(I102:N102)</f>
        <v>484</v>
      </c>
      <c r="I102" s="32">
        <v>0</v>
      </c>
      <c r="J102" s="32">
        <v>0</v>
      </c>
      <c r="K102" s="32">
        <v>0</v>
      </c>
      <c r="L102" s="32">
        <v>400</v>
      </c>
      <c r="M102" s="32">
        <v>48</v>
      </c>
      <c r="N102" s="32">
        <v>36</v>
      </c>
      <c r="O102" s="189"/>
      <c r="P102" s="190"/>
    </row>
    <row r="103" spans="1:16" x14ac:dyDescent="0.25">
      <c r="A103" s="190"/>
      <c r="B103" s="190"/>
      <c r="C103" s="190"/>
      <c r="D103" s="189"/>
      <c r="E103" s="189"/>
      <c r="F103" s="190"/>
      <c r="G103" s="31" t="s">
        <v>8</v>
      </c>
      <c r="H103" s="32">
        <f>SUM(I103:N103)</f>
        <v>21</v>
      </c>
      <c r="I103" s="32">
        <v>0</v>
      </c>
      <c r="J103" s="32">
        <v>0</v>
      </c>
      <c r="K103" s="32">
        <v>0</v>
      </c>
      <c r="L103" s="32">
        <v>0</v>
      </c>
      <c r="M103" s="32">
        <v>12</v>
      </c>
      <c r="N103" s="32">
        <v>9</v>
      </c>
      <c r="O103" s="189"/>
      <c r="P103" s="190"/>
    </row>
    <row r="104" spans="1:16" ht="24" x14ac:dyDescent="0.25">
      <c r="A104" s="190"/>
      <c r="B104" s="190"/>
      <c r="C104" s="190"/>
      <c r="D104" s="189"/>
      <c r="E104" s="189"/>
      <c r="F104" s="190"/>
      <c r="G104" s="31" t="s">
        <v>9</v>
      </c>
      <c r="H104" s="32">
        <f>SUM(I104:N104)</f>
        <v>0</v>
      </c>
      <c r="I104" s="32">
        <v>0</v>
      </c>
      <c r="J104" s="32">
        <v>0</v>
      </c>
      <c r="K104" s="32">
        <v>0</v>
      </c>
      <c r="L104" s="32">
        <v>0</v>
      </c>
      <c r="M104" s="32">
        <v>0</v>
      </c>
      <c r="N104" s="32">
        <v>0</v>
      </c>
      <c r="O104" s="189"/>
      <c r="P104" s="190"/>
    </row>
    <row r="105" spans="1:16" ht="36" x14ac:dyDescent="0.25">
      <c r="A105" s="190" t="s">
        <v>85</v>
      </c>
      <c r="B105" s="190" t="s">
        <v>28</v>
      </c>
      <c r="C105" s="190" t="s">
        <v>29</v>
      </c>
      <c r="D105" s="189" t="s">
        <v>30</v>
      </c>
      <c r="E105" s="189" t="s">
        <v>41</v>
      </c>
      <c r="F105" s="190" t="s">
        <v>38</v>
      </c>
      <c r="G105" s="31" t="s">
        <v>4</v>
      </c>
      <c r="H105" s="32">
        <f>SUM(H106:H109)</f>
        <v>100</v>
      </c>
      <c r="I105" s="32">
        <f t="shared" ref="I105:N105" si="20">SUM(I106:I109)</f>
        <v>0</v>
      </c>
      <c r="J105" s="32">
        <f t="shared" si="20"/>
        <v>0</v>
      </c>
      <c r="K105" s="32">
        <f t="shared" si="20"/>
        <v>0</v>
      </c>
      <c r="L105" s="32">
        <f t="shared" si="20"/>
        <v>10</v>
      </c>
      <c r="M105" s="32">
        <f t="shared" si="20"/>
        <v>90</v>
      </c>
      <c r="N105" s="32">
        <f t="shared" si="20"/>
        <v>0</v>
      </c>
      <c r="O105" s="189" t="s">
        <v>68</v>
      </c>
      <c r="P105" s="190" t="s">
        <v>73</v>
      </c>
    </row>
    <row r="106" spans="1:16" x14ac:dyDescent="0.25">
      <c r="A106" s="190"/>
      <c r="B106" s="190"/>
      <c r="C106" s="190"/>
      <c r="D106" s="189"/>
      <c r="E106" s="189"/>
      <c r="F106" s="190"/>
      <c r="G106" s="31" t="s">
        <v>35</v>
      </c>
      <c r="H106" s="32">
        <f>SUM(I106:N106)</f>
        <v>87.3</v>
      </c>
      <c r="I106" s="32">
        <v>0</v>
      </c>
      <c r="J106" s="32">
        <v>0</v>
      </c>
      <c r="K106" s="32">
        <v>0</v>
      </c>
      <c r="L106" s="32">
        <v>0</v>
      </c>
      <c r="M106" s="32">
        <v>87.3</v>
      </c>
      <c r="N106" s="32">
        <v>0</v>
      </c>
      <c r="O106" s="189"/>
      <c r="P106" s="190"/>
    </row>
    <row r="107" spans="1:16" ht="36" x14ac:dyDescent="0.25">
      <c r="A107" s="190"/>
      <c r="B107" s="190"/>
      <c r="C107" s="190"/>
      <c r="D107" s="189"/>
      <c r="E107" s="189"/>
      <c r="F107" s="190"/>
      <c r="G107" s="31" t="s">
        <v>7</v>
      </c>
      <c r="H107" s="32">
        <f>SUM(I107:N107)</f>
        <v>12.2</v>
      </c>
      <c r="I107" s="32">
        <v>0</v>
      </c>
      <c r="J107" s="32">
        <v>0</v>
      </c>
      <c r="K107" s="32">
        <v>0</v>
      </c>
      <c r="L107" s="32">
        <v>10</v>
      </c>
      <c r="M107" s="32">
        <v>2.2000000000000002</v>
      </c>
      <c r="N107" s="32">
        <v>0</v>
      </c>
      <c r="O107" s="189"/>
      <c r="P107" s="190"/>
    </row>
    <row r="108" spans="1:16" x14ac:dyDescent="0.25">
      <c r="A108" s="190"/>
      <c r="B108" s="190"/>
      <c r="C108" s="190"/>
      <c r="D108" s="189"/>
      <c r="E108" s="189"/>
      <c r="F108" s="190"/>
      <c r="G108" s="31" t="s">
        <v>8</v>
      </c>
      <c r="H108" s="32">
        <f>SUM(I108:N108)</f>
        <v>0.5</v>
      </c>
      <c r="I108" s="32">
        <v>0</v>
      </c>
      <c r="J108" s="32">
        <v>0</v>
      </c>
      <c r="K108" s="32">
        <v>0</v>
      </c>
      <c r="L108" s="32">
        <v>0</v>
      </c>
      <c r="M108" s="32">
        <v>0.5</v>
      </c>
      <c r="N108" s="32">
        <v>0</v>
      </c>
      <c r="O108" s="189"/>
      <c r="P108" s="190"/>
    </row>
    <row r="109" spans="1:16" ht="24" x14ac:dyDescent="0.25">
      <c r="A109" s="190"/>
      <c r="B109" s="190"/>
      <c r="C109" s="190"/>
      <c r="D109" s="189"/>
      <c r="E109" s="189"/>
      <c r="F109" s="190"/>
      <c r="G109" s="31" t="s">
        <v>9</v>
      </c>
      <c r="H109" s="32">
        <f>SUM(I109:N109)</f>
        <v>0</v>
      </c>
      <c r="I109" s="32">
        <v>0</v>
      </c>
      <c r="J109" s="32">
        <v>0</v>
      </c>
      <c r="K109" s="32">
        <v>0</v>
      </c>
      <c r="L109" s="32">
        <v>0</v>
      </c>
      <c r="M109" s="32">
        <v>0</v>
      </c>
      <c r="N109" s="32">
        <v>0</v>
      </c>
      <c r="O109" s="189"/>
      <c r="P109" s="190"/>
    </row>
    <row r="110" spans="1:16" ht="72" customHeight="1" x14ac:dyDescent="0.25">
      <c r="A110" s="190" t="s">
        <v>86</v>
      </c>
      <c r="B110" s="190" t="s">
        <v>28</v>
      </c>
      <c r="C110" s="190" t="s">
        <v>87</v>
      </c>
      <c r="D110" s="189" t="s">
        <v>37</v>
      </c>
      <c r="E110" s="190" t="s">
        <v>88</v>
      </c>
      <c r="F110" s="190" t="s">
        <v>38</v>
      </c>
      <c r="G110" s="31" t="s">
        <v>4</v>
      </c>
      <c r="H110" s="32">
        <f>SUM(H111:H114)</f>
        <v>165.1</v>
      </c>
      <c r="I110" s="32">
        <f t="shared" ref="I110:N110" si="21">SUM(I111:I114)</f>
        <v>0</v>
      </c>
      <c r="J110" s="32">
        <f t="shared" si="21"/>
        <v>0</v>
      </c>
      <c r="K110" s="32">
        <f t="shared" si="21"/>
        <v>0</v>
      </c>
      <c r="L110" s="32">
        <f t="shared" si="21"/>
        <v>10</v>
      </c>
      <c r="M110" s="32">
        <f t="shared" si="21"/>
        <v>11</v>
      </c>
      <c r="N110" s="32">
        <f t="shared" si="21"/>
        <v>144.1</v>
      </c>
      <c r="O110" s="189" t="s">
        <v>68</v>
      </c>
      <c r="P110" s="190" t="s">
        <v>73</v>
      </c>
    </row>
    <row r="111" spans="1:16" x14ac:dyDescent="0.25">
      <c r="A111" s="190"/>
      <c r="B111" s="190"/>
      <c r="C111" s="190"/>
      <c r="D111" s="189"/>
      <c r="E111" s="190"/>
      <c r="F111" s="190"/>
      <c r="G111" s="31" t="s">
        <v>35</v>
      </c>
      <c r="H111" s="32">
        <f>SUM(I111:N111)</f>
        <v>139.69999999999999</v>
      </c>
      <c r="I111" s="32">
        <v>0</v>
      </c>
      <c r="J111" s="32">
        <v>0</v>
      </c>
      <c r="K111" s="32">
        <v>0</v>
      </c>
      <c r="L111" s="32">
        <v>0</v>
      </c>
      <c r="M111" s="32">
        <v>0</v>
      </c>
      <c r="N111" s="32">
        <v>139.69999999999999</v>
      </c>
      <c r="O111" s="189"/>
      <c r="P111" s="190"/>
    </row>
    <row r="112" spans="1:16" ht="36" x14ac:dyDescent="0.25">
      <c r="A112" s="190"/>
      <c r="B112" s="190"/>
      <c r="C112" s="190"/>
      <c r="D112" s="189"/>
      <c r="E112" s="190"/>
      <c r="F112" s="190"/>
      <c r="G112" s="31" t="s">
        <v>7</v>
      </c>
      <c r="H112" s="32">
        <f>SUM(I112:N112)</f>
        <v>24.5</v>
      </c>
      <c r="I112" s="32">
        <v>0</v>
      </c>
      <c r="J112" s="32">
        <v>0</v>
      </c>
      <c r="K112" s="32">
        <v>0</v>
      </c>
      <c r="L112" s="32">
        <v>10</v>
      </c>
      <c r="M112" s="32">
        <v>11</v>
      </c>
      <c r="N112" s="32">
        <v>3.5</v>
      </c>
      <c r="O112" s="189"/>
      <c r="P112" s="190"/>
    </row>
    <row r="113" spans="1:16" x14ac:dyDescent="0.25">
      <c r="A113" s="190"/>
      <c r="B113" s="190"/>
      <c r="C113" s="190"/>
      <c r="D113" s="189"/>
      <c r="E113" s="190"/>
      <c r="F113" s="190"/>
      <c r="G113" s="31" t="s">
        <v>8</v>
      </c>
      <c r="H113" s="32">
        <f>SUM(I113:N113)</f>
        <v>0.9</v>
      </c>
      <c r="I113" s="32">
        <v>0</v>
      </c>
      <c r="J113" s="32">
        <v>0</v>
      </c>
      <c r="K113" s="32">
        <v>0</v>
      </c>
      <c r="L113" s="32">
        <v>0</v>
      </c>
      <c r="M113" s="32">
        <v>0</v>
      </c>
      <c r="N113" s="32">
        <v>0.9</v>
      </c>
      <c r="O113" s="189"/>
      <c r="P113" s="190"/>
    </row>
    <row r="114" spans="1:16" ht="24" x14ac:dyDescent="0.25">
      <c r="A114" s="190"/>
      <c r="B114" s="190"/>
      <c r="C114" s="190"/>
      <c r="D114" s="189"/>
      <c r="E114" s="190"/>
      <c r="F114" s="190"/>
      <c r="G114" s="31" t="s">
        <v>9</v>
      </c>
      <c r="H114" s="32">
        <f>SUM(I114:N114)</f>
        <v>0</v>
      </c>
      <c r="I114" s="32">
        <v>0</v>
      </c>
      <c r="J114" s="32">
        <v>0</v>
      </c>
      <c r="K114" s="32">
        <v>0</v>
      </c>
      <c r="L114" s="32">
        <v>0</v>
      </c>
      <c r="M114" s="32">
        <v>0</v>
      </c>
      <c r="N114" s="32">
        <v>0</v>
      </c>
      <c r="O114" s="189"/>
      <c r="P114" s="190"/>
    </row>
    <row r="115" spans="1:16" ht="36" x14ac:dyDescent="0.25">
      <c r="A115" s="190" t="s">
        <v>89</v>
      </c>
      <c r="B115" s="190" t="s">
        <v>28</v>
      </c>
      <c r="C115" s="190" t="s">
        <v>87</v>
      </c>
      <c r="D115" s="189" t="s">
        <v>30</v>
      </c>
      <c r="E115" s="190"/>
      <c r="F115" s="190" t="s">
        <v>38</v>
      </c>
      <c r="G115" s="31" t="s">
        <v>4</v>
      </c>
      <c r="H115" s="32">
        <f>SUM(H116:H119)</f>
        <v>707.8</v>
      </c>
      <c r="I115" s="32">
        <f t="shared" ref="I115:N115" si="22">SUM(I116:I119)</f>
        <v>0</v>
      </c>
      <c r="J115" s="32">
        <f t="shared" si="22"/>
        <v>0</v>
      </c>
      <c r="K115" s="32">
        <f t="shared" si="22"/>
        <v>0</v>
      </c>
      <c r="L115" s="32">
        <f t="shared" si="22"/>
        <v>353.9</v>
      </c>
      <c r="M115" s="32">
        <f t="shared" si="22"/>
        <v>353.9</v>
      </c>
      <c r="N115" s="32">
        <f t="shared" si="22"/>
        <v>0</v>
      </c>
      <c r="O115" s="189" t="s">
        <v>68</v>
      </c>
      <c r="P115" s="190" t="s">
        <v>73</v>
      </c>
    </row>
    <row r="116" spans="1:16" x14ac:dyDescent="0.25">
      <c r="A116" s="190"/>
      <c r="B116" s="190"/>
      <c r="C116" s="190"/>
      <c r="D116" s="189"/>
      <c r="E116" s="190"/>
      <c r="F116" s="190"/>
      <c r="G116" s="31" t="s">
        <v>35</v>
      </c>
      <c r="H116" s="32">
        <f>SUM(I116:N116)</f>
        <v>618</v>
      </c>
      <c r="I116" s="32">
        <v>0</v>
      </c>
      <c r="J116" s="32">
        <v>0</v>
      </c>
      <c r="K116" s="32">
        <v>0</v>
      </c>
      <c r="L116" s="32">
        <v>309</v>
      </c>
      <c r="M116" s="32">
        <v>309</v>
      </c>
      <c r="N116" s="32">
        <v>0</v>
      </c>
      <c r="O116" s="189"/>
      <c r="P116" s="190"/>
    </row>
    <row r="117" spans="1:16" ht="36" x14ac:dyDescent="0.25">
      <c r="A117" s="190"/>
      <c r="B117" s="190"/>
      <c r="C117" s="190"/>
      <c r="D117" s="189"/>
      <c r="E117" s="190"/>
      <c r="F117" s="190"/>
      <c r="G117" s="31" t="s">
        <v>7</v>
      </c>
      <c r="H117" s="32">
        <f>SUM(I117:N117)</f>
        <v>86</v>
      </c>
      <c r="I117" s="32">
        <v>0</v>
      </c>
      <c r="J117" s="32">
        <v>0</v>
      </c>
      <c r="K117" s="32">
        <v>0</v>
      </c>
      <c r="L117" s="32">
        <v>43</v>
      </c>
      <c r="M117" s="32">
        <v>43</v>
      </c>
      <c r="N117" s="32">
        <v>0</v>
      </c>
      <c r="O117" s="189"/>
      <c r="P117" s="190"/>
    </row>
    <row r="118" spans="1:16" x14ac:dyDescent="0.25">
      <c r="A118" s="190"/>
      <c r="B118" s="190"/>
      <c r="C118" s="190"/>
      <c r="D118" s="189"/>
      <c r="E118" s="190"/>
      <c r="F118" s="190"/>
      <c r="G118" s="31" t="s">
        <v>8</v>
      </c>
      <c r="H118" s="32">
        <f>SUM(I118:N118)</f>
        <v>3.8</v>
      </c>
      <c r="I118" s="32">
        <v>0</v>
      </c>
      <c r="J118" s="32">
        <v>0</v>
      </c>
      <c r="K118" s="32">
        <v>0</v>
      </c>
      <c r="L118" s="32">
        <v>1.9</v>
      </c>
      <c r="M118" s="32">
        <v>1.9</v>
      </c>
      <c r="N118" s="32">
        <v>0</v>
      </c>
      <c r="O118" s="189"/>
      <c r="P118" s="190"/>
    </row>
    <row r="119" spans="1:16" ht="24" x14ac:dyDescent="0.25">
      <c r="A119" s="190"/>
      <c r="B119" s="190"/>
      <c r="C119" s="190"/>
      <c r="D119" s="189"/>
      <c r="E119" s="190"/>
      <c r="F119" s="190"/>
      <c r="G119" s="31" t="s">
        <v>9</v>
      </c>
      <c r="H119" s="32">
        <f>SUM(I119:N119)</f>
        <v>0</v>
      </c>
      <c r="I119" s="32">
        <v>0</v>
      </c>
      <c r="J119" s="32">
        <v>0</v>
      </c>
      <c r="K119" s="32">
        <v>0</v>
      </c>
      <c r="L119" s="32">
        <v>0</v>
      </c>
      <c r="M119" s="32">
        <v>0</v>
      </c>
      <c r="N119" s="32">
        <v>0</v>
      </c>
      <c r="O119" s="189"/>
      <c r="P119" s="190"/>
    </row>
    <row r="120" spans="1:16" ht="36" x14ac:dyDescent="0.25">
      <c r="A120" s="209" t="s">
        <v>90</v>
      </c>
      <c r="B120" s="209"/>
      <c r="C120" s="209"/>
      <c r="D120" s="209"/>
      <c r="E120" s="209"/>
      <c r="F120" s="209"/>
      <c r="G120" s="35" t="s">
        <v>4</v>
      </c>
      <c r="H120" s="37">
        <f>SUM(H121:H124)</f>
        <v>9394.4000000000015</v>
      </c>
      <c r="I120" s="37">
        <f t="shared" ref="I120:N120" si="23">SUM(I121:I124)</f>
        <v>0</v>
      </c>
      <c r="J120" s="37">
        <f t="shared" si="23"/>
        <v>100</v>
      </c>
      <c r="K120" s="37">
        <f t="shared" si="23"/>
        <v>100</v>
      </c>
      <c r="L120" s="37">
        <f t="shared" si="23"/>
        <v>1784.4</v>
      </c>
      <c r="M120" s="37">
        <f t="shared" si="23"/>
        <v>4331.9000000000005</v>
      </c>
      <c r="N120" s="37">
        <f t="shared" si="23"/>
        <v>3078.1</v>
      </c>
      <c r="O120" s="208"/>
      <c r="P120" s="209"/>
    </row>
    <row r="121" spans="1:16" ht="24" x14ac:dyDescent="0.25">
      <c r="A121" s="209"/>
      <c r="B121" s="209"/>
      <c r="C121" s="209"/>
      <c r="D121" s="209"/>
      <c r="E121" s="209"/>
      <c r="F121" s="209"/>
      <c r="G121" s="35" t="s">
        <v>35</v>
      </c>
      <c r="H121" s="37">
        <f>SUM(I121:N121)</f>
        <v>8090.2000000000007</v>
      </c>
      <c r="I121" s="37">
        <f t="shared" ref="I121:N121" si="24">I6+I11+I16+I21+I26+I31+I36+I41+I46+I51+I56+I61+I66+I71+I76+I81+I86+I91+I96+I101+I106+I111+I116</f>
        <v>0</v>
      </c>
      <c r="J121" s="37">
        <f t="shared" si="24"/>
        <v>0</v>
      </c>
      <c r="K121" s="37">
        <f t="shared" si="24"/>
        <v>0</v>
      </c>
      <c r="L121" s="37">
        <f t="shared" si="24"/>
        <v>962.8</v>
      </c>
      <c r="M121" s="37">
        <f t="shared" si="24"/>
        <v>4136.7000000000007</v>
      </c>
      <c r="N121" s="37">
        <f t="shared" si="24"/>
        <v>2990.7</v>
      </c>
      <c r="O121" s="208"/>
      <c r="P121" s="209"/>
    </row>
    <row r="122" spans="1:16" ht="36" x14ac:dyDescent="0.25">
      <c r="A122" s="209"/>
      <c r="B122" s="209"/>
      <c r="C122" s="209"/>
      <c r="D122" s="209"/>
      <c r="E122" s="209"/>
      <c r="F122" s="209"/>
      <c r="G122" s="35" t="s">
        <v>7</v>
      </c>
      <c r="H122" s="37">
        <f>SUM(I122:N122)</f>
        <v>976.5</v>
      </c>
      <c r="I122" s="37">
        <f t="shared" ref="I122:N124" si="25">I7+I12+I17+I22+I27+I32+I37+I42+I47+I52+I57+I62+I67+I72+I77+I82+I87+I92+I97+I102+I107+I112+I117</f>
        <v>0</v>
      </c>
      <c r="J122" s="37">
        <f t="shared" si="25"/>
        <v>0</v>
      </c>
      <c r="K122" s="37">
        <f t="shared" si="25"/>
        <v>0</v>
      </c>
      <c r="L122" s="37">
        <f t="shared" si="25"/>
        <v>735.7</v>
      </c>
      <c r="M122" s="37">
        <f t="shared" si="25"/>
        <v>170.8</v>
      </c>
      <c r="N122" s="37">
        <f t="shared" si="25"/>
        <v>70</v>
      </c>
      <c r="O122" s="208"/>
      <c r="P122" s="209"/>
    </row>
    <row r="123" spans="1:16" x14ac:dyDescent="0.25">
      <c r="A123" s="209"/>
      <c r="B123" s="209"/>
      <c r="C123" s="209"/>
      <c r="D123" s="209"/>
      <c r="E123" s="209"/>
      <c r="F123" s="209"/>
      <c r="G123" s="35" t="s">
        <v>8</v>
      </c>
      <c r="H123" s="37">
        <f>SUM(I123:N123)</f>
        <v>327.69999999999993</v>
      </c>
      <c r="I123" s="37">
        <f t="shared" si="25"/>
        <v>0</v>
      </c>
      <c r="J123" s="37">
        <f t="shared" si="25"/>
        <v>100</v>
      </c>
      <c r="K123" s="37">
        <f t="shared" si="25"/>
        <v>100</v>
      </c>
      <c r="L123" s="37">
        <f t="shared" si="25"/>
        <v>85.9</v>
      </c>
      <c r="M123" s="37">
        <f t="shared" si="25"/>
        <v>24.4</v>
      </c>
      <c r="N123" s="37">
        <f t="shared" si="25"/>
        <v>17.399999999999999</v>
      </c>
      <c r="O123" s="208"/>
      <c r="P123" s="209"/>
    </row>
    <row r="124" spans="1:16" ht="24" x14ac:dyDescent="0.25">
      <c r="A124" s="209"/>
      <c r="B124" s="209"/>
      <c r="C124" s="209"/>
      <c r="D124" s="209"/>
      <c r="E124" s="209"/>
      <c r="F124" s="209"/>
      <c r="G124" s="35" t="s">
        <v>9</v>
      </c>
      <c r="H124" s="37">
        <f>SUM(I124:N124)</f>
        <v>0</v>
      </c>
      <c r="I124" s="37">
        <f t="shared" si="25"/>
        <v>0</v>
      </c>
      <c r="J124" s="37">
        <f t="shared" si="25"/>
        <v>0</v>
      </c>
      <c r="K124" s="37">
        <f t="shared" si="25"/>
        <v>0</v>
      </c>
      <c r="L124" s="37">
        <f t="shared" si="25"/>
        <v>0</v>
      </c>
      <c r="M124" s="37">
        <f t="shared" si="25"/>
        <v>0</v>
      </c>
      <c r="N124" s="37">
        <f t="shared" si="25"/>
        <v>0</v>
      </c>
      <c r="O124" s="208"/>
      <c r="P124" s="209"/>
    </row>
    <row r="125" spans="1:16" x14ac:dyDescent="0.25">
      <c r="A125" s="187" t="s">
        <v>91</v>
      </c>
      <c r="B125" s="187"/>
      <c r="C125" s="187"/>
      <c r="D125" s="187"/>
      <c r="E125" s="187"/>
      <c r="F125" s="187"/>
      <c r="G125" s="187"/>
      <c r="H125" s="187"/>
      <c r="I125" s="187"/>
      <c r="J125" s="187"/>
      <c r="K125" s="187"/>
      <c r="L125" s="187"/>
      <c r="M125" s="187"/>
      <c r="N125" s="187"/>
      <c r="O125" s="187"/>
      <c r="P125" s="187"/>
    </row>
    <row r="126" spans="1:16" ht="54" customHeight="1" x14ac:dyDescent="0.25">
      <c r="A126" s="190" t="s">
        <v>92</v>
      </c>
      <c r="B126" s="205" t="s">
        <v>3924</v>
      </c>
      <c r="C126" s="190" t="s">
        <v>91</v>
      </c>
      <c r="D126" s="189">
        <v>2028</v>
      </c>
      <c r="E126" s="190" t="s">
        <v>93</v>
      </c>
      <c r="F126" s="189" t="s">
        <v>94</v>
      </c>
      <c r="G126" s="31" t="s">
        <v>4</v>
      </c>
      <c r="H126" s="32">
        <f>SUM(H127:H130)</f>
        <v>150</v>
      </c>
      <c r="I126" s="32">
        <f t="shared" ref="I126:N126" si="26">SUM(I127:I130)</f>
        <v>0</v>
      </c>
      <c r="J126" s="32">
        <f t="shared" si="26"/>
        <v>0</v>
      </c>
      <c r="K126" s="32">
        <f t="shared" si="26"/>
        <v>0</v>
      </c>
      <c r="L126" s="32">
        <f t="shared" si="26"/>
        <v>150</v>
      </c>
      <c r="M126" s="32">
        <f t="shared" si="26"/>
        <v>0</v>
      </c>
      <c r="N126" s="32">
        <f t="shared" si="26"/>
        <v>0</v>
      </c>
      <c r="O126" s="189">
        <v>120767</v>
      </c>
      <c r="P126" s="190" t="s">
        <v>95</v>
      </c>
    </row>
    <row r="127" spans="1:16" x14ac:dyDescent="0.25">
      <c r="A127" s="190"/>
      <c r="B127" s="206"/>
      <c r="C127" s="190"/>
      <c r="D127" s="189"/>
      <c r="E127" s="190"/>
      <c r="F127" s="189"/>
      <c r="G127" s="31" t="s">
        <v>35</v>
      </c>
      <c r="H127" s="32">
        <f>SUM(I127:N127)</f>
        <v>0</v>
      </c>
      <c r="I127" s="32">
        <v>0</v>
      </c>
      <c r="J127" s="32">
        <v>0</v>
      </c>
      <c r="K127" s="32">
        <v>0</v>
      </c>
      <c r="L127" s="32">
        <v>0</v>
      </c>
      <c r="M127" s="32">
        <v>0</v>
      </c>
      <c r="N127" s="32">
        <v>0</v>
      </c>
      <c r="O127" s="189"/>
      <c r="P127" s="190"/>
    </row>
    <row r="128" spans="1:16" ht="36" x14ac:dyDescent="0.25">
      <c r="A128" s="190"/>
      <c r="B128" s="206"/>
      <c r="C128" s="190"/>
      <c r="D128" s="189"/>
      <c r="E128" s="190"/>
      <c r="F128" s="189"/>
      <c r="G128" s="31" t="s">
        <v>7</v>
      </c>
      <c r="H128" s="32">
        <f>SUM(I128:N128)</f>
        <v>150</v>
      </c>
      <c r="I128" s="32">
        <v>0</v>
      </c>
      <c r="J128" s="32">
        <v>0</v>
      </c>
      <c r="K128" s="32">
        <v>0</v>
      </c>
      <c r="L128" s="32">
        <v>150</v>
      </c>
      <c r="M128" s="32">
        <v>0</v>
      </c>
      <c r="N128" s="32">
        <v>0</v>
      </c>
      <c r="O128" s="189"/>
      <c r="P128" s="190"/>
    </row>
    <row r="129" spans="1:16" x14ac:dyDescent="0.25">
      <c r="A129" s="190"/>
      <c r="B129" s="206"/>
      <c r="C129" s="190"/>
      <c r="D129" s="189"/>
      <c r="E129" s="190"/>
      <c r="F129" s="189"/>
      <c r="G129" s="31" t="s">
        <v>8</v>
      </c>
      <c r="H129" s="32">
        <f>SUM(I129:N129)</f>
        <v>0</v>
      </c>
      <c r="I129" s="32">
        <v>0</v>
      </c>
      <c r="J129" s="32">
        <v>0</v>
      </c>
      <c r="K129" s="32">
        <v>0</v>
      </c>
      <c r="L129" s="32">
        <v>0</v>
      </c>
      <c r="M129" s="32">
        <v>0</v>
      </c>
      <c r="N129" s="32">
        <v>0</v>
      </c>
      <c r="O129" s="189"/>
      <c r="P129" s="190"/>
    </row>
    <row r="130" spans="1:16" ht="24" x14ac:dyDescent="0.25">
      <c r="A130" s="190"/>
      <c r="B130" s="207"/>
      <c r="C130" s="190"/>
      <c r="D130" s="189"/>
      <c r="E130" s="190"/>
      <c r="F130" s="189"/>
      <c r="G130" s="31" t="s">
        <v>9</v>
      </c>
      <c r="H130" s="32">
        <f>SUM(I130:N130)</f>
        <v>0</v>
      </c>
      <c r="I130" s="32">
        <v>0</v>
      </c>
      <c r="J130" s="32">
        <v>0</v>
      </c>
      <c r="K130" s="32">
        <v>0</v>
      </c>
      <c r="L130" s="32">
        <v>0</v>
      </c>
      <c r="M130" s="32">
        <v>0</v>
      </c>
      <c r="N130" s="32">
        <v>0</v>
      </c>
      <c r="O130" s="189"/>
      <c r="P130" s="190"/>
    </row>
    <row r="131" spans="1:16" ht="102" customHeight="1" x14ac:dyDescent="0.25">
      <c r="A131" s="190" t="s">
        <v>96</v>
      </c>
      <c r="B131" s="205" t="s">
        <v>3925</v>
      </c>
      <c r="C131" s="190" t="s">
        <v>91</v>
      </c>
      <c r="D131" s="189" t="s">
        <v>97</v>
      </c>
      <c r="E131" s="190" t="s">
        <v>98</v>
      </c>
      <c r="F131" s="205" t="s">
        <v>3926</v>
      </c>
      <c r="G131" s="31" t="s">
        <v>4</v>
      </c>
      <c r="H131" s="32">
        <f>SUM(H132:H135)</f>
        <v>1800</v>
      </c>
      <c r="I131" s="32">
        <f t="shared" ref="I131:N131" si="27">SUM(I132:I135)</f>
        <v>0</v>
      </c>
      <c r="J131" s="32">
        <f t="shared" si="27"/>
        <v>0</v>
      </c>
      <c r="K131" s="32">
        <f t="shared" si="27"/>
        <v>0</v>
      </c>
      <c r="L131" s="32">
        <f t="shared" si="27"/>
        <v>650</v>
      </c>
      <c r="M131" s="32">
        <f t="shared" si="27"/>
        <v>650</v>
      </c>
      <c r="N131" s="32">
        <f t="shared" si="27"/>
        <v>500</v>
      </c>
      <c r="O131" s="189">
        <v>120767</v>
      </c>
      <c r="P131" s="190" t="s">
        <v>101</v>
      </c>
    </row>
    <row r="132" spans="1:16" x14ac:dyDescent="0.25">
      <c r="A132" s="190"/>
      <c r="B132" s="206"/>
      <c r="C132" s="190"/>
      <c r="D132" s="189"/>
      <c r="E132" s="190"/>
      <c r="F132" s="206"/>
      <c r="G132" s="31" t="s">
        <v>35</v>
      </c>
      <c r="H132" s="32">
        <f>SUM(I132:N132)</f>
        <v>1746</v>
      </c>
      <c r="I132" s="32">
        <v>0</v>
      </c>
      <c r="J132" s="32">
        <v>0</v>
      </c>
      <c r="K132" s="32">
        <v>0</v>
      </c>
      <c r="L132" s="32">
        <v>630.5</v>
      </c>
      <c r="M132" s="32">
        <v>630.5</v>
      </c>
      <c r="N132" s="32">
        <v>485</v>
      </c>
      <c r="O132" s="189"/>
      <c r="P132" s="190"/>
    </row>
    <row r="133" spans="1:16" ht="36" x14ac:dyDescent="0.25">
      <c r="A133" s="190"/>
      <c r="B133" s="206"/>
      <c r="C133" s="190"/>
      <c r="D133" s="189"/>
      <c r="E133" s="190"/>
      <c r="F133" s="206"/>
      <c r="G133" s="31" t="s">
        <v>7</v>
      </c>
      <c r="H133" s="32">
        <f>SUM(I133:N133)</f>
        <v>43.2</v>
      </c>
      <c r="I133" s="32">
        <v>0</v>
      </c>
      <c r="J133" s="32">
        <v>0</v>
      </c>
      <c r="K133" s="32">
        <v>0</v>
      </c>
      <c r="L133" s="32">
        <v>15.6</v>
      </c>
      <c r="M133" s="32">
        <v>15.6</v>
      </c>
      <c r="N133" s="32">
        <v>12</v>
      </c>
      <c r="O133" s="189"/>
      <c r="P133" s="190"/>
    </row>
    <row r="134" spans="1:16" x14ac:dyDescent="0.25">
      <c r="A134" s="190"/>
      <c r="B134" s="206"/>
      <c r="C134" s="190"/>
      <c r="D134" s="189"/>
      <c r="E134" s="190"/>
      <c r="F134" s="206"/>
      <c r="G134" s="31" t="s">
        <v>8</v>
      </c>
      <c r="H134" s="32">
        <f>SUM(I134:N134)</f>
        <v>10.8</v>
      </c>
      <c r="I134" s="32">
        <v>0</v>
      </c>
      <c r="J134" s="32">
        <v>0</v>
      </c>
      <c r="K134" s="32">
        <v>0</v>
      </c>
      <c r="L134" s="32">
        <v>3.9</v>
      </c>
      <c r="M134" s="32">
        <v>3.9</v>
      </c>
      <c r="N134" s="32">
        <v>3</v>
      </c>
      <c r="O134" s="189"/>
      <c r="P134" s="190"/>
    </row>
    <row r="135" spans="1:16" ht="24" x14ac:dyDescent="0.25">
      <c r="A135" s="190"/>
      <c r="B135" s="207"/>
      <c r="C135" s="190"/>
      <c r="D135" s="189"/>
      <c r="E135" s="190"/>
      <c r="F135" s="207"/>
      <c r="G135" s="27" t="s">
        <v>9</v>
      </c>
      <c r="H135" s="32">
        <f>SUM(I135:N135)</f>
        <v>0</v>
      </c>
      <c r="I135" s="32">
        <v>0</v>
      </c>
      <c r="J135" s="32">
        <v>0</v>
      </c>
      <c r="K135" s="32">
        <v>0</v>
      </c>
      <c r="L135" s="32">
        <v>0</v>
      </c>
      <c r="M135" s="32">
        <v>0</v>
      </c>
      <c r="N135" s="32">
        <v>0</v>
      </c>
      <c r="O135" s="189"/>
      <c r="P135" s="190"/>
    </row>
    <row r="136" spans="1:16" ht="72" customHeight="1" x14ac:dyDescent="0.25">
      <c r="A136" s="190" t="s">
        <v>102</v>
      </c>
      <c r="B136" s="205" t="s">
        <v>3927</v>
      </c>
      <c r="C136" s="190" t="s">
        <v>91</v>
      </c>
      <c r="D136" s="189">
        <v>2028</v>
      </c>
      <c r="E136" s="190" t="s">
        <v>103</v>
      </c>
      <c r="F136" s="189" t="s">
        <v>94</v>
      </c>
      <c r="G136" s="31" t="s">
        <v>4</v>
      </c>
      <c r="H136" s="32">
        <f>SUM(H137:H140)</f>
        <v>95</v>
      </c>
      <c r="I136" s="32">
        <f t="shared" ref="I136:N136" si="28">SUM(I137:I140)</f>
        <v>0</v>
      </c>
      <c r="J136" s="32">
        <f t="shared" si="28"/>
        <v>0</v>
      </c>
      <c r="K136" s="32">
        <f t="shared" si="28"/>
        <v>0</v>
      </c>
      <c r="L136" s="32">
        <f t="shared" si="28"/>
        <v>95</v>
      </c>
      <c r="M136" s="32">
        <f t="shared" si="28"/>
        <v>0</v>
      </c>
      <c r="N136" s="32">
        <f t="shared" si="28"/>
        <v>0</v>
      </c>
      <c r="O136" s="189">
        <v>120767</v>
      </c>
      <c r="P136" s="190" t="s">
        <v>104</v>
      </c>
    </row>
    <row r="137" spans="1:16" x14ac:dyDescent="0.25">
      <c r="A137" s="190"/>
      <c r="B137" s="206"/>
      <c r="C137" s="190"/>
      <c r="D137" s="189"/>
      <c r="E137" s="190"/>
      <c r="F137" s="189"/>
      <c r="G137" s="31" t="s">
        <v>35</v>
      </c>
      <c r="H137" s="32">
        <f>SUM(I137:N137)</f>
        <v>0</v>
      </c>
      <c r="I137" s="32">
        <v>0</v>
      </c>
      <c r="J137" s="32">
        <v>0</v>
      </c>
      <c r="K137" s="32">
        <v>0</v>
      </c>
      <c r="L137" s="32">
        <v>0</v>
      </c>
      <c r="M137" s="32">
        <v>0</v>
      </c>
      <c r="N137" s="32">
        <v>0</v>
      </c>
      <c r="O137" s="189"/>
      <c r="P137" s="190"/>
    </row>
    <row r="138" spans="1:16" ht="36" x14ac:dyDescent="0.25">
      <c r="A138" s="190"/>
      <c r="B138" s="206"/>
      <c r="C138" s="190"/>
      <c r="D138" s="189"/>
      <c r="E138" s="190"/>
      <c r="F138" s="189"/>
      <c r="G138" s="31" t="s">
        <v>7</v>
      </c>
      <c r="H138" s="32">
        <f>SUM(I138:N138)</f>
        <v>95</v>
      </c>
      <c r="I138" s="32">
        <v>0</v>
      </c>
      <c r="J138" s="32">
        <v>0</v>
      </c>
      <c r="K138" s="32">
        <v>0</v>
      </c>
      <c r="L138" s="32">
        <v>95</v>
      </c>
      <c r="M138" s="32">
        <v>0</v>
      </c>
      <c r="N138" s="32">
        <v>0</v>
      </c>
      <c r="O138" s="189"/>
      <c r="P138" s="190"/>
    </row>
    <row r="139" spans="1:16" x14ac:dyDescent="0.25">
      <c r="A139" s="190"/>
      <c r="B139" s="206"/>
      <c r="C139" s="190"/>
      <c r="D139" s="189"/>
      <c r="E139" s="190"/>
      <c r="F139" s="189"/>
      <c r="G139" s="31" t="s">
        <v>8</v>
      </c>
      <c r="H139" s="32">
        <f>SUM(I139:N139)</f>
        <v>0</v>
      </c>
      <c r="I139" s="32">
        <v>0</v>
      </c>
      <c r="J139" s="32">
        <v>0</v>
      </c>
      <c r="K139" s="32">
        <v>0</v>
      </c>
      <c r="L139" s="32">
        <v>0</v>
      </c>
      <c r="M139" s="32">
        <v>0</v>
      </c>
      <c r="N139" s="32">
        <v>0</v>
      </c>
      <c r="O139" s="189"/>
      <c r="P139" s="190"/>
    </row>
    <row r="140" spans="1:16" ht="24" x14ac:dyDescent="0.25">
      <c r="A140" s="190"/>
      <c r="B140" s="207"/>
      <c r="C140" s="190"/>
      <c r="D140" s="189"/>
      <c r="E140" s="190"/>
      <c r="F140" s="189"/>
      <c r="G140" s="31" t="s">
        <v>9</v>
      </c>
      <c r="H140" s="32">
        <f>SUM(I140:N140)</f>
        <v>0</v>
      </c>
      <c r="I140" s="32">
        <v>0</v>
      </c>
      <c r="J140" s="32">
        <v>0</v>
      </c>
      <c r="K140" s="32">
        <v>0</v>
      </c>
      <c r="L140" s="32">
        <v>0</v>
      </c>
      <c r="M140" s="32">
        <v>0</v>
      </c>
      <c r="N140" s="32">
        <v>0</v>
      </c>
      <c r="O140" s="189"/>
      <c r="P140" s="190"/>
    </row>
    <row r="141" spans="1:16" ht="69" customHeight="1" x14ac:dyDescent="0.25">
      <c r="A141" s="190" t="s">
        <v>105</v>
      </c>
      <c r="B141" s="205" t="s">
        <v>3925</v>
      </c>
      <c r="C141" s="190" t="s">
        <v>91</v>
      </c>
      <c r="D141" s="189">
        <v>2030</v>
      </c>
      <c r="E141" s="190" t="s">
        <v>106</v>
      </c>
      <c r="F141" s="205" t="s">
        <v>3926</v>
      </c>
      <c r="G141" s="31" t="s">
        <v>4</v>
      </c>
      <c r="H141" s="32">
        <f>SUM(H142:H145)</f>
        <v>855</v>
      </c>
      <c r="I141" s="32">
        <f t="shared" ref="I141:N141" si="29">SUM(I142:I145)</f>
        <v>0</v>
      </c>
      <c r="J141" s="32">
        <f t="shared" si="29"/>
        <v>0</v>
      </c>
      <c r="K141" s="32">
        <f t="shared" si="29"/>
        <v>0</v>
      </c>
      <c r="L141" s="32">
        <f t="shared" si="29"/>
        <v>0</v>
      </c>
      <c r="M141" s="32">
        <f t="shared" si="29"/>
        <v>0</v>
      </c>
      <c r="N141" s="32">
        <f t="shared" si="29"/>
        <v>855</v>
      </c>
      <c r="O141" s="189">
        <v>120767</v>
      </c>
      <c r="P141" s="190" t="s">
        <v>50</v>
      </c>
    </row>
    <row r="142" spans="1:16" x14ac:dyDescent="0.25">
      <c r="A142" s="190"/>
      <c r="B142" s="206"/>
      <c r="C142" s="190"/>
      <c r="D142" s="189"/>
      <c r="E142" s="190"/>
      <c r="F142" s="206"/>
      <c r="G142" s="31" t="s">
        <v>35</v>
      </c>
      <c r="H142" s="32">
        <f>SUM(I142:N142)</f>
        <v>829.4</v>
      </c>
      <c r="I142" s="32">
        <v>0</v>
      </c>
      <c r="J142" s="32">
        <v>0</v>
      </c>
      <c r="K142" s="32">
        <v>0</v>
      </c>
      <c r="L142" s="32">
        <v>0</v>
      </c>
      <c r="M142" s="32">
        <v>0</v>
      </c>
      <c r="N142" s="32">
        <v>829.4</v>
      </c>
      <c r="O142" s="189"/>
      <c r="P142" s="190"/>
    </row>
    <row r="143" spans="1:16" ht="36" x14ac:dyDescent="0.25">
      <c r="A143" s="190"/>
      <c r="B143" s="206"/>
      <c r="C143" s="190"/>
      <c r="D143" s="189"/>
      <c r="E143" s="190"/>
      <c r="F143" s="206"/>
      <c r="G143" s="31" t="s">
        <v>7</v>
      </c>
      <c r="H143" s="32">
        <f>SUM(I143:N143)</f>
        <v>20.5</v>
      </c>
      <c r="I143" s="32">
        <v>0</v>
      </c>
      <c r="J143" s="32">
        <v>0</v>
      </c>
      <c r="K143" s="32">
        <v>0</v>
      </c>
      <c r="L143" s="32">
        <v>0</v>
      </c>
      <c r="M143" s="32">
        <v>0</v>
      </c>
      <c r="N143" s="32">
        <v>20.5</v>
      </c>
      <c r="O143" s="189"/>
      <c r="P143" s="190"/>
    </row>
    <row r="144" spans="1:16" x14ac:dyDescent="0.25">
      <c r="A144" s="190"/>
      <c r="B144" s="206"/>
      <c r="C144" s="190"/>
      <c r="D144" s="189"/>
      <c r="E144" s="190"/>
      <c r="F144" s="206"/>
      <c r="G144" s="31" t="s">
        <v>8</v>
      </c>
      <c r="H144" s="32">
        <f>SUM(I144:N144)</f>
        <v>5.0999999999999996</v>
      </c>
      <c r="I144" s="32">
        <v>0</v>
      </c>
      <c r="J144" s="32">
        <v>0</v>
      </c>
      <c r="K144" s="32">
        <v>0</v>
      </c>
      <c r="L144" s="32">
        <v>0</v>
      </c>
      <c r="M144" s="32">
        <v>0</v>
      </c>
      <c r="N144" s="32">
        <v>5.0999999999999996</v>
      </c>
      <c r="O144" s="189"/>
      <c r="P144" s="190"/>
    </row>
    <row r="145" spans="1:16" ht="24" x14ac:dyDescent="0.25">
      <c r="A145" s="190"/>
      <c r="B145" s="207"/>
      <c r="C145" s="190"/>
      <c r="D145" s="189"/>
      <c r="E145" s="190"/>
      <c r="F145" s="207"/>
      <c r="G145" s="31" t="s">
        <v>9</v>
      </c>
      <c r="H145" s="32">
        <f>SUM(I145:N145)</f>
        <v>0</v>
      </c>
      <c r="I145" s="32">
        <v>0</v>
      </c>
      <c r="J145" s="32">
        <v>0</v>
      </c>
      <c r="K145" s="32">
        <v>0</v>
      </c>
      <c r="L145" s="32">
        <v>0</v>
      </c>
      <c r="M145" s="32">
        <v>0</v>
      </c>
      <c r="N145" s="32">
        <v>0</v>
      </c>
      <c r="O145" s="189"/>
      <c r="P145" s="190"/>
    </row>
    <row r="146" spans="1:16" ht="36" x14ac:dyDescent="0.25">
      <c r="A146" s="209" t="s">
        <v>90</v>
      </c>
      <c r="B146" s="209"/>
      <c r="C146" s="209"/>
      <c r="D146" s="209"/>
      <c r="E146" s="209"/>
      <c r="F146" s="209"/>
      <c r="G146" s="35" t="s">
        <v>4</v>
      </c>
      <c r="H146" s="37">
        <f>SUM(H147:H150)</f>
        <v>2900.0000000000005</v>
      </c>
      <c r="I146" s="37">
        <f t="shared" ref="I146:N146" si="30">SUM(I147:I150)</f>
        <v>0</v>
      </c>
      <c r="J146" s="37">
        <f t="shared" si="30"/>
        <v>0</v>
      </c>
      <c r="K146" s="37">
        <f t="shared" si="30"/>
        <v>0</v>
      </c>
      <c r="L146" s="37">
        <f t="shared" si="30"/>
        <v>895</v>
      </c>
      <c r="M146" s="37">
        <f t="shared" si="30"/>
        <v>650</v>
      </c>
      <c r="N146" s="37">
        <f t="shared" si="30"/>
        <v>1355</v>
      </c>
      <c r="O146" s="208" t="s">
        <v>107</v>
      </c>
      <c r="P146" s="209"/>
    </row>
    <row r="147" spans="1:16" ht="24" x14ac:dyDescent="0.25">
      <c r="A147" s="209"/>
      <c r="B147" s="209"/>
      <c r="C147" s="209"/>
      <c r="D147" s="209"/>
      <c r="E147" s="209"/>
      <c r="F147" s="209"/>
      <c r="G147" s="35" t="s">
        <v>35</v>
      </c>
      <c r="H147" s="37">
        <f>SUM(I147:N147)</f>
        <v>2575.4</v>
      </c>
      <c r="I147" s="37">
        <f t="shared" ref="I147:N147" si="31">I127+I132+I137+I142</f>
        <v>0</v>
      </c>
      <c r="J147" s="37">
        <f t="shared" si="31"/>
        <v>0</v>
      </c>
      <c r="K147" s="37">
        <f t="shared" si="31"/>
        <v>0</v>
      </c>
      <c r="L147" s="37">
        <f t="shared" si="31"/>
        <v>630.5</v>
      </c>
      <c r="M147" s="37">
        <f t="shared" si="31"/>
        <v>630.5</v>
      </c>
      <c r="N147" s="37">
        <f t="shared" si="31"/>
        <v>1314.4</v>
      </c>
      <c r="O147" s="208"/>
      <c r="P147" s="209"/>
    </row>
    <row r="148" spans="1:16" ht="36" x14ac:dyDescent="0.25">
      <c r="A148" s="209"/>
      <c r="B148" s="209"/>
      <c r="C148" s="209"/>
      <c r="D148" s="209"/>
      <c r="E148" s="209"/>
      <c r="F148" s="209"/>
      <c r="G148" s="35" t="s">
        <v>7</v>
      </c>
      <c r="H148" s="37">
        <f>SUM(I148:N148)</f>
        <v>308.70000000000005</v>
      </c>
      <c r="I148" s="37">
        <f t="shared" ref="I148:N150" si="32">I128+I133+I138+I143</f>
        <v>0</v>
      </c>
      <c r="J148" s="37">
        <f t="shared" si="32"/>
        <v>0</v>
      </c>
      <c r="K148" s="37">
        <f t="shared" si="32"/>
        <v>0</v>
      </c>
      <c r="L148" s="37">
        <f t="shared" si="32"/>
        <v>260.60000000000002</v>
      </c>
      <c r="M148" s="37">
        <f t="shared" si="32"/>
        <v>15.6</v>
      </c>
      <c r="N148" s="37">
        <f t="shared" si="32"/>
        <v>32.5</v>
      </c>
      <c r="O148" s="208"/>
      <c r="P148" s="209"/>
    </row>
    <row r="149" spans="1:16" x14ac:dyDescent="0.25">
      <c r="A149" s="209"/>
      <c r="B149" s="209"/>
      <c r="C149" s="209"/>
      <c r="D149" s="209"/>
      <c r="E149" s="209"/>
      <c r="F149" s="209"/>
      <c r="G149" s="35" t="s">
        <v>8</v>
      </c>
      <c r="H149" s="37">
        <f>SUM(I149:N149)</f>
        <v>15.899999999999999</v>
      </c>
      <c r="I149" s="37">
        <f t="shared" si="32"/>
        <v>0</v>
      </c>
      <c r="J149" s="37">
        <f t="shared" si="32"/>
        <v>0</v>
      </c>
      <c r="K149" s="37">
        <f t="shared" si="32"/>
        <v>0</v>
      </c>
      <c r="L149" s="37">
        <f t="shared" si="32"/>
        <v>3.9</v>
      </c>
      <c r="M149" s="37">
        <f t="shared" si="32"/>
        <v>3.9</v>
      </c>
      <c r="N149" s="37">
        <f t="shared" si="32"/>
        <v>8.1</v>
      </c>
      <c r="O149" s="208"/>
      <c r="P149" s="209"/>
    </row>
    <row r="150" spans="1:16" ht="24" x14ac:dyDescent="0.25">
      <c r="A150" s="209"/>
      <c r="B150" s="209"/>
      <c r="C150" s="209"/>
      <c r="D150" s="209"/>
      <c r="E150" s="209"/>
      <c r="F150" s="209"/>
      <c r="G150" s="35" t="s">
        <v>9</v>
      </c>
      <c r="H150" s="37">
        <f>SUM(I150:N150)</f>
        <v>0</v>
      </c>
      <c r="I150" s="37">
        <f t="shared" si="32"/>
        <v>0</v>
      </c>
      <c r="J150" s="37">
        <f t="shared" si="32"/>
        <v>0</v>
      </c>
      <c r="K150" s="37">
        <f t="shared" si="32"/>
        <v>0</v>
      </c>
      <c r="L150" s="37">
        <f t="shared" si="32"/>
        <v>0</v>
      </c>
      <c r="M150" s="37">
        <f t="shared" si="32"/>
        <v>0</v>
      </c>
      <c r="N150" s="37">
        <f t="shared" si="32"/>
        <v>0</v>
      </c>
      <c r="O150" s="208"/>
      <c r="P150" s="209"/>
    </row>
    <row r="151" spans="1:16" x14ac:dyDescent="0.25">
      <c r="A151" s="187" t="s">
        <v>108</v>
      </c>
      <c r="B151" s="187"/>
      <c r="C151" s="187"/>
      <c r="D151" s="187"/>
      <c r="E151" s="187"/>
      <c r="F151" s="187"/>
      <c r="G151" s="187"/>
      <c r="H151" s="187"/>
      <c r="I151" s="187"/>
      <c r="J151" s="187"/>
      <c r="K151" s="187"/>
      <c r="L151" s="187"/>
      <c r="M151" s="187"/>
      <c r="N151" s="187"/>
      <c r="O151" s="187"/>
      <c r="P151" s="187"/>
    </row>
    <row r="152" spans="1:16" ht="36" x14ac:dyDescent="0.25">
      <c r="A152" s="190" t="s">
        <v>109</v>
      </c>
      <c r="B152" s="190"/>
      <c r="C152" s="190" t="s">
        <v>108</v>
      </c>
      <c r="D152" s="189" t="s">
        <v>67</v>
      </c>
      <c r="E152" s="190" t="s">
        <v>110</v>
      </c>
      <c r="F152" s="190" t="s">
        <v>111</v>
      </c>
      <c r="G152" s="31" t="s">
        <v>4</v>
      </c>
      <c r="H152" s="32">
        <f>SUM(H153:H156)</f>
        <v>30</v>
      </c>
      <c r="I152" s="32">
        <f t="shared" ref="I152:N152" si="33">SUM(I153:I156)</f>
        <v>0</v>
      </c>
      <c r="J152" s="32">
        <f t="shared" si="33"/>
        <v>0</v>
      </c>
      <c r="K152" s="32">
        <f t="shared" si="33"/>
        <v>0</v>
      </c>
      <c r="L152" s="32">
        <f t="shared" si="33"/>
        <v>3</v>
      </c>
      <c r="M152" s="32">
        <f t="shared" si="33"/>
        <v>27</v>
      </c>
      <c r="N152" s="32">
        <f t="shared" si="33"/>
        <v>0</v>
      </c>
      <c r="O152" s="189"/>
      <c r="P152" s="190" t="s">
        <v>112</v>
      </c>
    </row>
    <row r="153" spans="1:16" x14ac:dyDescent="0.25">
      <c r="A153" s="190"/>
      <c r="B153" s="190"/>
      <c r="C153" s="190"/>
      <c r="D153" s="189"/>
      <c r="E153" s="190"/>
      <c r="F153" s="190"/>
      <c r="G153" s="31" t="s">
        <v>35</v>
      </c>
      <c r="H153" s="32">
        <f>SUM(I153:N153)</f>
        <v>26.2</v>
      </c>
      <c r="I153" s="32">
        <v>0</v>
      </c>
      <c r="J153" s="32">
        <v>0</v>
      </c>
      <c r="K153" s="32">
        <v>0</v>
      </c>
      <c r="L153" s="32">
        <v>0</v>
      </c>
      <c r="M153" s="32">
        <v>26.2</v>
      </c>
      <c r="N153" s="32">
        <v>0</v>
      </c>
      <c r="O153" s="189"/>
      <c r="P153" s="190"/>
    </row>
    <row r="154" spans="1:16" ht="36" x14ac:dyDescent="0.25">
      <c r="A154" s="190"/>
      <c r="B154" s="190"/>
      <c r="C154" s="190"/>
      <c r="D154" s="189"/>
      <c r="E154" s="190"/>
      <c r="F154" s="190"/>
      <c r="G154" s="31" t="s">
        <v>7</v>
      </c>
      <c r="H154" s="32">
        <f>SUM(I154:N154)</f>
        <v>3.6</v>
      </c>
      <c r="I154" s="32">
        <v>0</v>
      </c>
      <c r="J154" s="32">
        <v>0</v>
      </c>
      <c r="K154" s="32">
        <v>0</v>
      </c>
      <c r="L154" s="32">
        <v>3</v>
      </c>
      <c r="M154" s="32">
        <v>0.6</v>
      </c>
      <c r="N154" s="32">
        <v>0</v>
      </c>
      <c r="O154" s="189"/>
      <c r="P154" s="190"/>
    </row>
    <row r="155" spans="1:16" x14ac:dyDescent="0.25">
      <c r="A155" s="190"/>
      <c r="B155" s="190"/>
      <c r="C155" s="190"/>
      <c r="D155" s="189"/>
      <c r="E155" s="190"/>
      <c r="F155" s="190"/>
      <c r="G155" s="31" t="s">
        <v>8</v>
      </c>
      <c r="H155" s="32">
        <f>SUM(I155:N155)</f>
        <v>0.2</v>
      </c>
      <c r="I155" s="32">
        <v>0</v>
      </c>
      <c r="J155" s="32">
        <v>0</v>
      </c>
      <c r="K155" s="32">
        <v>0</v>
      </c>
      <c r="L155" s="32">
        <v>0</v>
      </c>
      <c r="M155" s="32">
        <v>0.2</v>
      </c>
      <c r="N155" s="32">
        <v>0</v>
      </c>
      <c r="O155" s="189"/>
      <c r="P155" s="190"/>
    </row>
    <row r="156" spans="1:16" ht="24" x14ac:dyDescent="0.25">
      <c r="A156" s="190"/>
      <c r="B156" s="190"/>
      <c r="C156" s="190"/>
      <c r="D156" s="189"/>
      <c r="E156" s="190"/>
      <c r="F156" s="190"/>
      <c r="G156" s="31" t="s">
        <v>9</v>
      </c>
      <c r="H156" s="32">
        <f>SUM(I156:N156)</f>
        <v>0</v>
      </c>
      <c r="I156" s="32">
        <v>0</v>
      </c>
      <c r="J156" s="32">
        <v>0</v>
      </c>
      <c r="K156" s="32">
        <v>0</v>
      </c>
      <c r="L156" s="32">
        <v>0</v>
      </c>
      <c r="M156" s="32">
        <v>0</v>
      </c>
      <c r="N156" s="32">
        <v>0</v>
      </c>
      <c r="O156" s="189"/>
      <c r="P156" s="190"/>
    </row>
    <row r="157" spans="1:16" ht="63" customHeight="1" x14ac:dyDescent="0.25">
      <c r="A157" s="190" t="s">
        <v>113</v>
      </c>
      <c r="B157" s="190"/>
      <c r="C157" s="190" t="s">
        <v>108</v>
      </c>
      <c r="D157" s="189" t="s">
        <v>67</v>
      </c>
      <c r="E157" s="190" t="s">
        <v>114</v>
      </c>
      <c r="F157" s="190" t="s">
        <v>115</v>
      </c>
      <c r="G157" s="31" t="s">
        <v>4</v>
      </c>
      <c r="H157" s="32">
        <f>SUM(H158:H161)</f>
        <v>20</v>
      </c>
      <c r="I157" s="32">
        <f t="shared" ref="I157:N157" si="34">SUM(I158:I161)</f>
        <v>0</v>
      </c>
      <c r="J157" s="32">
        <f t="shared" si="34"/>
        <v>0</v>
      </c>
      <c r="K157" s="32">
        <f t="shared" si="34"/>
        <v>0</v>
      </c>
      <c r="L157" s="32">
        <f t="shared" si="34"/>
        <v>2</v>
      </c>
      <c r="M157" s="32">
        <f t="shared" si="34"/>
        <v>18</v>
      </c>
      <c r="N157" s="32">
        <f t="shared" si="34"/>
        <v>0</v>
      </c>
      <c r="O157" s="189"/>
      <c r="P157" s="190" t="s">
        <v>116</v>
      </c>
    </row>
    <row r="158" spans="1:16" x14ac:dyDescent="0.25">
      <c r="A158" s="190"/>
      <c r="B158" s="190"/>
      <c r="C158" s="190"/>
      <c r="D158" s="189"/>
      <c r="E158" s="190"/>
      <c r="F158" s="190"/>
      <c r="G158" s="31" t="s">
        <v>35</v>
      </c>
      <c r="H158" s="32">
        <f>SUM(I158:N158)</f>
        <v>17.5</v>
      </c>
      <c r="I158" s="32">
        <v>0</v>
      </c>
      <c r="J158" s="32">
        <v>0</v>
      </c>
      <c r="K158" s="32">
        <v>0</v>
      </c>
      <c r="L158" s="32">
        <v>0</v>
      </c>
      <c r="M158" s="32">
        <v>17.5</v>
      </c>
      <c r="N158" s="32">
        <v>0</v>
      </c>
      <c r="O158" s="189"/>
      <c r="P158" s="190"/>
    </row>
    <row r="159" spans="1:16" ht="36" x14ac:dyDescent="0.25">
      <c r="A159" s="190"/>
      <c r="B159" s="190"/>
      <c r="C159" s="190"/>
      <c r="D159" s="189"/>
      <c r="E159" s="190"/>
      <c r="F159" s="190"/>
      <c r="G159" s="31" t="s">
        <v>7</v>
      </c>
      <c r="H159" s="32">
        <f>SUM(I159:N159)</f>
        <v>2.4</v>
      </c>
      <c r="I159" s="32">
        <v>0</v>
      </c>
      <c r="J159" s="32">
        <v>0</v>
      </c>
      <c r="K159" s="32">
        <v>0</v>
      </c>
      <c r="L159" s="32">
        <v>2</v>
      </c>
      <c r="M159" s="32">
        <v>0.4</v>
      </c>
      <c r="N159" s="32">
        <v>0</v>
      </c>
      <c r="O159" s="189"/>
      <c r="P159" s="190"/>
    </row>
    <row r="160" spans="1:16" x14ac:dyDescent="0.25">
      <c r="A160" s="190"/>
      <c r="B160" s="190"/>
      <c r="C160" s="190"/>
      <c r="D160" s="189"/>
      <c r="E160" s="190"/>
      <c r="F160" s="190"/>
      <c r="G160" s="31" t="s">
        <v>8</v>
      </c>
      <c r="H160" s="32">
        <f>SUM(I160:N160)</f>
        <v>0.1</v>
      </c>
      <c r="I160" s="32">
        <v>0</v>
      </c>
      <c r="J160" s="32">
        <v>0</v>
      </c>
      <c r="K160" s="32">
        <v>0</v>
      </c>
      <c r="L160" s="32">
        <v>0</v>
      </c>
      <c r="M160" s="32">
        <v>0.1</v>
      </c>
      <c r="N160" s="32">
        <v>0</v>
      </c>
      <c r="O160" s="189"/>
      <c r="P160" s="190"/>
    </row>
    <row r="161" spans="1:16" ht="24" x14ac:dyDescent="0.25">
      <c r="A161" s="190"/>
      <c r="B161" s="190"/>
      <c r="C161" s="190"/>
      <c r="D161" s="189"/>
      <c r="E161" s="190"/>
      <c r="F161" s="190"/>
      <c r="G161" s="31" t="s">
        <v>9</v>
      </c>
      <c r="H161" s="32">
        <f>SUM(I161:N161)</f>
        <v>0</v>
      </c>
      <c r="I161" s="32">
        <v>0</v>
      </c>
      <c r="J161" s="32">
        <v>0</v>
      </c>
      <c r="K161" s="32">
        <v>0</v>
      </c>
      <c r="L161" s="32">
        <v>0</v>
      </c>
      <c r="M161" s="32">
        <v>0</v>
      </c>
      <c r="N161" s="32">
        <v>0</v>
      </c>
      <c r="O161" s="189"/>
      <c r="P161" s="190"/>
    </row>
    <row r="162" spans="1:16" ht="36" x14ac:dyDescent="0.25">
      <c r="A162" s="209" t="s">
        <v>117</v>
      </c>
      <c r="B162" s="209"/>
      <c r="C162" s="209"/>
      <c r="D162" s="209"/>
      <c r="E162" s="209"/>
      <c r="F162" s="209"/>
      <c r="G162" s="35" t="s">
        <v>4</v>
      </c>
      <c r="H162" s="37">
        <f>SUM(H163:H166)</f>
        <v>50</v>
      </c>
      <c r="I162" s="37">
        <f t="shared" ref="I162:N162" si="35">SUM(I163:I166)</f>
        <v>0</v>
      </c>
      <c r="J162" s="37">
        <f t="shared" si="35"/>
        <v>0</v>
      </c>
      <c r="K162" s="37">
        <f t="shared" si="35"/>
        <v>0</v>
      </c>
      <c r="L162" s="37">
        <f t="shared" si="35"/>
        <v>5</v>
      </c>
      <c r="M162" s="37">
        <f t="shared" si="35"/>
        <v>45</v>
      </c>
      <c r="N162" s="37">
        <f t="shared" si="35"/>
        <v>0</v>
      </c>
      <c r="O162" s="210">
        <v>6926</v>
      </c>
      <c r="P162" s="209"/>
    </row>
    <row r="163" spans="1:16" ht="24" x14ac:dyDescent="0.25">
      <c r="A163" s="209"/>
      <c r="B163" s="209"/>
      <c r="C163" s="209"/>
      <c r="D163" s="209"/>
      <c r="E163" s="209"/>
      <c r="F163" s="209"/>
      <c r="G163" s="35" t="s">
        <v>35</v>
      </c>
      <c r="H163" s="37">
        <f>SUM(I163:N163)</f>
        <v>43.7</v>
      </c>
      <c r="I163" s="37">
        <f t="shared" ref="I163:N163" si="36">I153+I158</f>
        <v>0</v>
      </c>
      <c r="J163" s="37">
        <f t="shared" si="36"/>
        <v>0</v>
      </c>
      <c r="K163" s="37">
        <f t="shared" si="36"/>
        <v>0</v>
      </c>
      <c r="L163" s="37">
        <f t="shared" si="36"/>
        <v>0</v>
      </c>
      <c r="M163" s="37">
        <f t="shared" si="36"/>
        <v>43.7</v>
      </c>
      <c r="N163" s="37">
        <f t="shared" si="36"/>
        <v>0</v>
      </c>
      <c r="O163" s="210"/>
      <c r="P163" s="209"/>
    </row>
    <row r="164" spans="1:16" ht="36" x14ac:dyDescent="0.25">
      <c r="A164" s="209"/>
      <c r="B164" s="209"/>
      <c r="C164" s="209"/>
      <c r="D164" s="209"/>
      <c r="E164" s="209"/>
      <c r="F164" s="209"/>
      <c r="G164" s="35" t="s">
        <v>7</v>
      </c>
      <c r="H164" s="37">
        <f>SUM(I164:N164)</f>
        <v>6</v>
      </c>
      <c r="I164" s="37">
        <f t="shared" ref="I164:N166" si="37">I154+I159</f>
        <v>0</v>
      </c>
      <c r="J164" s="37">
        <f t="shared" si="37"/>
        <v>0</v>
      </c>
      <c r="K164" s="37">
        <f t="shared" si="37"/>
        <v>0</v>
      </c>
      <c r="L164" s="37">
        <f t="shared" si="37"/>
        <v>5</v>
      </c>
      <c r="M164" s="37">
        <f t="shared" si="37"/>
        <v>1</v>
      </c>
      <c r="N164" s="37">
        <f t="shared" si="37"/>
        <v>0</v>
      </c>
      <c r="O164" s="210"/>
      <c r="P164" s="209"/>
    </row>
    <row r="165" spans="1:16" x14ac:dyDescent="0.25">
      <c r="A165" s="209"/>
      <c r="B165" s="209"/>
      <c r="C165" s="209"/>
      <c r="D165" s="209"/>
      <c r="E165" s="209"/>
      <c r="F165" s="209"/>
      <c r="G165" s="35" t="s">
        <v>8</v>
      </c>
      <c r="H165" s="37">
        <f>SUM(I165:N165)</f>
        <v>0.30000000000000004</v>
      </c>
      <c r="I165" s="37">
        <f t="shared" si="37"/>
        <v>0</v>
      </c>
      <c r="J165" s="37">
        <f t="shared" si="37"/>
        <v>0</v>
      </c>
      <c r="K165" s="37">
        <f t="shared" si="37"/>
        <v>0</v>
      </c>
      <c r="L165" s="37">
        <f t="shared" si="37"/>
        <v>0</v>
      </c>
      <c r="M165" s="37">
        <f t="shared" si="37"/>
        <v>0.30000000000000004</v>
      </c>
      <c r="N165" s="37">
        <f t="shared" si="37"/>
        <v>0</v>
      </c>
      <c r="O165" s="210"/>
      <c r="P165" s="209"/>
    </row>
    <row r="166" spans="1:16" ht="24" x14ac:dyDescent="0.25">
      <c r="A166" s="209"/>
      <c r="B166" s="209"/>
      <c r="C166" s="209"/>
      <c r="D166" s="209"/>
      <c r="E166" s="209"/>
      <c r="F166" s="209"/>
      <c r="G166" s="35" t="s">
        <v>9</v>
      </c>
      <c r="H166" s="37">
        <f>SUM(I166:N166)</f>
        <v>0</v>
      </c>
      <c r="I166" s="37">
        <f t="shared" si="37"/>
        <v>0</v>
      </c>
      <c r="J166" s="37">
        <f t="shared" si="37"/>
        <v>0</v>
      </c>
      <c r="K166" s="37">
        <f t="shared" si="37"/>
        <v>0</v>
      </c>
      <c r="L166" s="37">
        <f t="shared" si="37"/>
        <v>0</v>
      </c>
      <c r="M166" s="37">
        <f t="shared" si="37"/>
        <v>0</v>
      </c>
      <c r="N166" s="37">
        <f t="shared" si="37"/>
        <v>0</v>
      </c>
      <c r="O166" s="210"/>
      <c r="P166" s="209"/>
    </row>
    <row r="167" spans="1:16" x14ac:dyDescent="0.25">
      <c r="A167" s="187" t="s">
        <v>118</v>
      </c>
      <c r="B167" s="187"/>
      <c r="C167" s="187"/>
      <c r="D167" s="187"/>
      <c r="E167" s="187"/>
      <c r="F167" s="187"/>
      <c r="G167" s="187"/>
      <c r="H167" s="187"/>
      <c r="I167" s="187"/>
      <c r="J167" s="187"/>
      <c r="K167" s="187"/>
      <c r="L167" s="187"/>
      <c r="M167" s="187"/>
      <c r="N167" s="187"/>
      <c r="O167" s="187"/>
      <c r="P167" s="187"/>
    </row>
    <row r="168" spans="1:16" ht="36" x14ac:dyDescent="0.25">
      <c r="A168" s="190" t="s">
        <v>119</v>
      </c>
      <c r="B168" s="190"/>
      <c r="C168" s="190" t="s">
        <v>118</v>
      </c>
      <c r="D168" s="189">
        <v>2028</v>
      </c>
      <c r="E168" s="190" t="s">
        <v>120</v>
      </c>
      <c r="F168" s="190" t="s">
        <v>121</v>
      </c>
      <c r="G168" s="31" t="s">
        <v>4</v>
      </c>
      <c r="H168" s="32">
        <f>SUM(H169:H172)</f>
        <v>15.700000000000001</v>
      </c>
      <c r="I168" s="32">
        <f t="shared" ref="I168:N168" si="38">SUM(I169:I172)</f>
        <v>0</v>
      </c>
      <c r="J168" s="32">
        <f>SUM(J169:J172)</f>
        <v>0</v>
      </c>
      <c r="K168" s="32">
        <f t="shared" si="38"/>
        <v>0</v>
      </c>
      <c r="L168" s="32">
        <f t="shared" si="38"/>
        <v>15.700000000000001</v>
      </c>
      <c r="M168" s="32">
        <f t="shared" si="38"/>
        <v>0</v>
      </c>
      <c r="N168" s="32">
        <f t="shared" si="38"/>
        <v>0</v>
      </c>
      <c r="O168" s="189">
        <v>22000</v>
      </c>
      <c r="P168" s="190" t="s">
        <v>122</v>
      </c>
    </row>
    <row r="169" spans="1:16" x14ac:dyDescent="0.25">
      <c r="A169" s="190"/>
      <c r="B169" s="190"/>
      <c r="C169" s="190"/>
      <c r="D169" s="189"/>
      <c r="E169" s="190"/>
      <c r="F169" s="190"/>
      <c r="G169" s="31" t="s">
        <v>35</v>
      </c>
      <c r="H169" s="32">
        <f>SUM(I169:N169)</f>
        <v>13.6</v>
      </c>
      <c r="I169" s="32">
        <v>0</v>
      </c>
      <c r="J169" s="32">
        <v>0</v>
      </c>
      <c r="K169" s="32">
        <v>0</v>
      </c>
      <c r="L169" s="32">
        <v>13.6</v>
      </c>
      <c r="M169" s="32">
        <v>0</v>
      </c>
      <c r="N169" s="32">
        <v>0</v>
      </c>
      <c r="O169" s="189"/>
      <c r="P169" s="190"/>
    </row>
    <row r="170" spans="1:16" ht="36" x14ac:dyDescent="0.25">
      <c r="A170" s="190"/>
      <c r="B170" s="190"/>
      <c r="C170" s="190"/>
      <c r="D170" s="189"/>
      <c r="E170" s="190"/>
      <c r="F170" s="190"/>
      <c r="G170" s="31" t="s">
        <v>7</v>
      </c>
      <c r="H170" s="32">
        <f>SUM(I170:N170)</f>
        <v>1.3</v>
      </c>
      <c r="I170" s="32">
        <v>0</v>
      </c>
      <c r="J170" s="32">
        <v>0</v>
      </c>
      <c r="K170" s="32">
        <v>0</v>
      </c>
      <c r="L170" s="32">
        <v>1.3</v>
      </c>
      <c r="M170" s="32">
        <v>0</v>
      </c>
      <c r="N170" s="32">
        <v>0</v>
      </c>
      <c r="O170" s="189"/>
      <c r="P170" s="190"/>
    </row>
    <row r="171" spans="1:16" x14ac:dyDescent="0.25">
      <c r="A171" s="190"/>
      <c r="B171" s="190"/>
      <c r="C171" s="190"/>
      <c r="D171" s="189"/>
      <c r="E171" s="190"/>
      <c r="F171" s="190"/>
      <c r="G171" s="31" t="s">
        <v>8</v>
      </c>
      <c r="H171" s="32">
        <f>SUM(I171:N171)</f>
        <v>0.8</v>
      </c>
      <c r="I171" s="32">
        <v>0</v>
      </c>
      <c r="J171" s="32">
        <v>0</v>
      </c>
      <c r="K171" s="32">
        <v>0</v>
      </c>
      <c r="L171" s="32">
        <v>0.8</v>
      </c>
      <c r="M171" s="32">
        <v>0</v>
      </c>
      <c r="N171" s="32">
        <v>0</v>
      </c>
      <c r="O171" s="189"/>
      <c r="P171" s="190"/>
    </row>
    <row r="172" spans="1:16" ht="24" x14ac:dyDescent="0.25">
      <c r="A172" s="190"/>
      <c r="B172" s="190"/>
      <c r="C172" s="190"/>
      <c r="D172" s="189"/>
      <c r="E172" s="190"/>
      <c r="F172" s="190"/>
      <c r="G172" s="31" t="s">
        <v>9</v>
      </c>
      <c r="H172" s="32">
        <f>SUM(I172:N172)</f>
        <v>0</v>
      </c>
      <c r="I172" s="32">
        <v>0</v>
      </c>
      <c r="J172" s="32">
        <v>0</v>
      </c>
      <c r="K172" s="32">
        <v>0</v>
      </c>
      <c r="L172" s="32">
        <v>0</v>
      </c>
      <c r="M172" s="32">
        <v>0</v>
      </c>
      <c r="N172" s="32">
        <v>0</v>
      </c>
      <c r="O172" s="189"/>
      <c r="P172" s="190"/>
    </row>
    <row r="173" spans="1:16" ht="54" customHeight="1" x14ac:dyDescent="0.25">
      <c r="A173" s="190" t="s">
        <v>124</v>
      </c>
      <c r="B173" s="190"/>
      <c r="C173" s="190" t="s">
        <v>118</v>
      </c>
      <c r="D173" s="189" t="s">
        <v>67</v>
      </c>
      <c r="E173" s="190" t="s">
        <v>114</v>
      </c>
      <c r="F173" s="190" t="s">
        <v>121</v>
      </c>
      <c r="G173" s="31" t="s">
        <v>4</v>
      </c>
      <c r="H173" s="32">
        <f>SUM(H174:H177)</f>
        <v>22.1</v>
      </c>
      <c r="I173" s="32">
        <f t="shared" ref="I173:N173" si="39">SUM(I174:I177)</f>
        <v>0</v>
      </c>
      <c r="J173" s="32">
        <f t="shared" si="39"/>
        <v>0</v>
      </c>
      <c r="K173" s="32">
        <f t="shared" si="39"/>
        <v>0</v>
      </c>
      <c r="L173" s="32">
        <f t="shared" si="39"/>
        <v>2</v>
      </c>
      <c r="M173" s="32">
        <f t="shared" si="39"/>
        <v>20.100000000000001</v>
      </c>
      <c r="N173" s="32">
        <f t="shared" si="39"/>
        <v>0</v>
      </c>
      <c r="O173" s="189">
        <v>23000</v>
      </c>
      <c r="P173" s="190" t="s">
        <v>122</v>
      </c>
    </row>
    <row r="174" spans="1:16" x14ac:dyDescent="0.25">
      <c r="A174" s="190"/>
      <c r="B174" s="190"/>
      <c r="C174" s="190"/>
      <c r="D174" s="189"/>
      <c r="E174" s="190"/>
      <c r="F174" s="190"/>
      <c r="G174" s="31" t="s">
        <v>35</v>
      </c>
      <c r="H174" s="32">
        <f>SUM(I174:N174)</f>
        <v>17.5</v>
      </c>
      <c r="I174" s="32">
        <v>0</v>
      </c>
      <c r="J174" s="32">
        <v>0</v>
      </c>
      <c r="K174" s="32">
        <v>0</v>
      </c>
      <c r="L174" s="32">
        <v>0</v>
      </c>
      <c r="M174" s="32">
        <v>17.5</v>
      </c>
      <c r="N174" s="32">
        <v>0</v>
      </c>
      <c r="O174" s="189"/>
      <c r="P174" s="190"/>
    </row>
    <row r="175" spans="1:16" ht="36" x14ac:dyDescent="0.25">
      <c r="A175" s="190"/>
      <c r="B175" s="190"/>
      <c r="C175" s="190"/>
      <c r="D175" s="189"/>
      <c r="E175" s="190"/>
      <c r="F175" s="190"/>
      <c r="G175" s="31" t="s">
        <v>7</v>
      </c>
      <c r="H175" s="32">
        <f>SUM(I175:N175)</f>
        <v>4.5</v>
      </c>
      <c r="I175" s="32">
        <v>0</v>
      </c>
      <c r="J175" s="32">
        <v>0</v>
      </c>
      <c r="K175" s="32">
        <v>0</v>
      </c>
      <c r="L175" s="32">
        <v>2</v>
      </c>
      <c r="M175" s="32">
        <v>2.5</v>
      </c>
      <c r="N175" s="32">
        <v>0</v>
      </c>
      <c r="O175" s="189"/>
      <c r="P175" s="190"/>
    </row>
    <row r="176" spans="1:16" x14ac:dyDescent="0.25">
      <c r="A176" s="190"/>
      <c r="B176" s="190"/>
      <c r="C176" s="190"/>
      <c r="D176" s="189"/>
      <c r="E176" s="190"/>
      <c r="F176" s="190"/>
      <c r="G176" s="31" t="s">
        <v>8</v>
      </c>
      <c r="H176" s="32">
        <f>SUM(I176:N176)</f>
        <v>0.1</v>
      </c>
      <c r="I176" s="32">
        <v>0</v>
      </c>
      <c r="J176" s="32">
        <v>0</v>
      </c>
      <c r="K176" s="32">
        <v>0</v>
      </c>
      <c r="L176" s="32">
        <v>0</v>
      </c>
      <c r="M176" s="32">
        <v>0.1</v>
      </c>
      <c r="N176" s="32">
        <v>0</v>
      </c>
      <c r="O176" s="189"/>
      <c r="P176" s="190"/>
    </row>
    <row r="177" spans="1:16" ht="24" x14ac:dyDescent="0.25">
      <c r="A177" s="190"/>
      <c r="B177" s="190"/>
      <c r="C177" s="190"/>
      <c r="D177" s="189"/>
      <c r="E177" s="190"/>
      <c r="F177" s="190"/>
      <c r="G177" s="31" t="s">
        <v>9</v>
      </c>
      <c r="H177" s="32">
        <f>SUM(I177:N177)</f>
        <v>0</v>
      </c>
      <c r="I177" s="32">
        <v>0</v>
      </c>
      <c r="J177" s="32">
        <v>0</v>
      </c>
      <c r="K177" s="32">
        <v>0</v>
      </c>
      <c r="L177" s="32">
        <v>0</v>
      </c>
      <c r="M177" s="32">
        <v>0</v>
      </c>
      <c r="N177" s="32">
        <v>0</v>
      </c>
      <c r="O177" s="189"/>
      <c r="P177" s="190"/>
    </row>
    <row r="178" spans="1:16" ht="36" x14ac:dyDescent="0.25">
      <c r="A178" s="209" t="s">
        <v>125</v>
      </c>
      <c r="B178" s="209"/>
      <c r="C178" s="209"/>
      <c r="D178" s="209"/>
      <c r="E178" s="209"/>
      <c r="F178" s="209"/>
      <c r="G178" s="35" t="s">
        <v>4</v>
      </c>
      <c r="H178" s="37">
        <f>SUM(H179:H182)</f>
        <v>37.799999999999997</v>
      </c>
      <c r="I178" s="37">
        <f t="shared" ref="I178:N178" si="40">SUM(I179:I182)</f>
        <v>0</v>
      </c>
      <c r="J178" s="37">
        <f t="shared" si="40"/>
        <v>0</v>
      </c>
      <c r="K178" s="37">
        <f t="shared" si="40"/>
        <v>0</v>
      </c>
      <c r="L178" s="37">
        <f t="shared" si="40"/>
        <v>17.7</v>
      </c>
      <c r="M178" s="37">
        <f t="shared" si="40"/>
        <v>20.100000000000001</v>
      </c>
      <c r="N178" s="37">
        <f t="shared" si="40"/>
        <v>0</v>
      </c>
      <c r="O178" s="189"/>
      <c r="P178" s="190"/>
    </row>
    <row r="179" spans="1:16" ht="24" x14ac:dyDescent="0.25">
      <c r="A179" s="209"/>
      <c r="B179" s="209"/>
      <c r="C179" s="209"/>
      <c r="D179" s="209"/>
      <c r="E179" s="209"/>
      <c r="F179" s="209"/>
      <c r="G179" s="35" t="s">
        <v>35</v>
      </c>
      <c r="H179" s="37">
        <f>SUM(I179:N179)</f>
        <v>31.1</v>
      </c>
      <c r="I179" s="37">
        <f t="shared" ref="I179:N179" si="41">I169+I174</f>
        <v>0</v>
      </c>
      <c r="J179" s="37">
        <f t="shared" si="41"/>
        <v>0</v>
      </c>
      <c r="K179" s="37">
        <f t="shared" si="41"/>
        <v>0</v>
      </c>
      <c r="L179" s="37">
        <f t="shared" si="41"/>
        <v>13.6</v>
      </c>
      <c r="M179" s="37">
        <f t="shared" si="41"/>
        <v>17.5</v>
      </c>
      <c r="N179" s="37">
        <f t="shared" si="41"/>
        <v>0</v>
      </c>
      <c r="O179" s="189"/>
      <c r="P179" s="190"/>
    </row>
    <row r="180" spans="1:16" ht="36" x14ac:dyDescent="0.25">
      <c r="A180" s="209"/>
      <c r="B180" s="209"/>
      <c r="C180" s="209"/>
      <c r="D180" s="209"/>
      <c r="E180" s="209"/>
      <c r="F180" s="209"/>
      <c r="G180" s="35" t="s">
        <v>7</v>
      </c>
      <c r="H180" s="37">
        <f>SUM(I180:N180)</f>
        <v>5.8</v>
      </c>
      <c r="I180" s="37">
        <f t="shared" ref="I180:N180" si="42">I170+I175</f>
        <v>0</v>
      </c>
      <c r="J180" s="37">
        <f t="shared" si="42"/>
        <v>0</v>
      </c>
      <c r="K180" s="37">
        <f t="shared" si="42"/>
        <v>0</v>
      </c>
      <c r="L180" s="37">
        <f t="shared" si="42"/>
        <v>3.3</v>
      </c>
      <c r="M180" s="37">
        <f>M170+M175</f>
        <v>2.5</v>
      </c>
      <c r="N180" s="37">
        <f t="shared" si="42"/>
        <v>0</v>
      </c>
      <c r="O180" s="189"/>
      <c r="P180" s="190"/>
    </row>
    <row r="181" spans="1:16" x14ac:dyDescent="0.25">
      <c r="A181" s="209"/>
      <c r="B181" s="209"/>
      <c r="C181" s="209"/>
      <c r="D181" s="209"/>
      <c r="E181" s="209"/>
      <c r="F181" s="209"/>
      <c r="G181" s="35" t="s">
        <v>8</v>
      </c>
      <c r="H181" s="37">
        <f>SUM(I181:N181)</f>
        <v>0.9</v>
      </c>
      <c r="I181" s="37">
        <f t="shared" ref="I181:N181" si="43">I171+I176</f>
        <v>0</v>
      </c>
      <c r="J181" s="37">
        <f t="shared" si="43"/>
        <v>0</v>
      </c>
      <c r="K181" s="37">
        <f t="shared" si="43"/>
        <v>0</v>
      </c>
      <c r="L181" s="37">
        <f t="shared" si="43"/>
        <v>0.8</v>
      </c>
      <c r="M181" s="37">
        <f t="shared" si="43"/>
        <v>0.1</v>
      </c>
      <c r="N181" s="37">
        <f t="shared" si="43"/>
        <v>0</v>
      </c>
      <c r="O181" s="189"/>
      <c r="P181" s="190"/>
    </row>
    <row r="182" spans="1:16" ht="24" x14ac:dyDescent="0.25">
      <c r="A182" s="209"/>
      <c r="B182" s="209"/>
      <c r="C182" s="209"/>
      <c r="D182" s="209"/>
      <c r="E182" s="209"/>
      <c r="F182" s="209"/>
      <c r="G182" s="35" t="s">
        <v>9</v>
      </c>
      <c r="H182" s="37">
        <f>SUM(I182:N182)</f>
        <v>0</v>
      </c>
      <c r="I182" s="37">
        <f t="shared" ref="I182:N182" si="44">I172+I177</f>
        <v>0</v>
      </c>
      <c r="J182" s="37">
        <f t="shared" si="44"/>
        <v>0</v>
      </c>
      <c r="K182" s="37">
        <f t="shared" si="44"/>
        <v>0</v>
      </c>
      <c r="L182" s="37">
        <f t="shared" si="44"/>
        <v>0</v>
      </c>
      <c r="M182" s="37">
        <f t="shared" si="44"/>
        <v>0</v>
      </c>
      <c r="N182" s="37">
        <f t="shared" si="44"/>
        <v>0</v>
      </c>
      <c r="O182" s="189"/>
      <c r="P182" s="190"/>
    </row>
    <row r="183" spans="1:16" x14ac:dyDescent="0.25">
      <c r="A183" s="187" t="s">
        <v>126</v>
      </c>
      <c r="B183" s="187"/>
      <c r="C183" s="187"/>
      <c r="D183" s="187"/>
      <c r="E183" s="187"/>
      <c r="F183" s="187"/>
      <c r="G183" s="187"/>
      <c r="H183" s="187"/>
      <c r="I183" s="187"/>
      <c r="J183" s="187"/>
      <c r="K183" s="187"/>
      <c r="L183" s="187"/>
      <c r="M183" s="187"/>
      <c r="N183" s="187"/>
      <c r="O183" s="187"/>
      <c r="P183" s="187"/>
    </row>
    <row r="184" spans="1:16" ht="27.75" customHeight="1" x14ac:dyDescent="0.25">
      <c r="A184" s="190" t="s">
        <v>127</v>
      </c>
      <c r="B184" s="192" t="s">
        <v>41</v>
      </c>
      <c r="C184" s="190" t="s">
        <v>126</v>
      </c>
      <c r="D184" s="192">
        <v>2028</v>
      </c>
      <c r="E184" s="190" t="s">
        <v>128</v>
      </c>
      <c r="F184" s="190" t="s">
        <v>129</v>
      </c>
      <c r="G184" s="31" t="s">
        <v>4</v>
      </c>
      <c r="H184" s="32">
        <f>SUM(H185:H188)</f>
        <v>487.5</v>
      </c>
      <c r="I184" s="32">
        <f t="shared" ref="I184:N184" si="45">SUM(I185:I188)</f>
        <v>0</v>
      </c>
      <c r="J184" s="32">
        <f t="shared" si="45"/>
        <v>0</v>
      </c>
      <c r="K184" s="32">
        <f t="shared" si="45"/>
        <v>0</v>
      </c>
      <c r="L184" s="32">
        <f>SUM(L185:L188)</f>
        <v>487.5</v>
      </c>
      <c r="M184" s="32">
        <f t="shared" si="45"/>
        <v>0</v>
      </c>
      <c r="N184" s="32">
        <f t="shared" si="45"/>
        <v>0</v>
      </c>
      <c r="O184" s="189">
        <v>31495</v>
      </c>
      <c r="P184" s="190" t="s">
        <v>50</v>
      </c>
    </row>
    <row r="185" spans="1:16" x14ac:dyDescent="0.25">
      <c r="A185" s="190"/>
      <c r="B185" s="192"/>
      <c r="C185" s="190"/>
      <c r="D185" s="192"/>
      <c r="E185" s="190"/>
      <c r="F185" s="190"/>
      <c r="G185" s="31" t="s">
        <v>35</v>
      </c>
      <c r="H185" s="32">
        <f>SUM(I185:N185)</f>
        <v>472.9</v>
      </c>
      <c r="I185" s="32">
        <v>0</v>
      </c>
      <c r="J185" s="32">
        <v>0</v>
      </c>
      <c r="K185" s="32">
        <v>0</v>
      </c>
      <c r="L185" s="32">
        <v>472.9</v>
      </c>
      <c r="M185" s="32">
        <v>0</v>
      </c>
      <c r="N185" s="32">
        <v>0</v>
      </c>
      <c r="O185" s="189"/>
      <c r="P185" s="190"/>
    </row>
    <row r="186" spans="1:16" ht="36" x14ac:dyDescent="0.25">
      <c r="A186" s="190"/>
      <c r="B186" s="192"/>
      <c r="C186" s="190"/>
      <c r="D186" s="192"/>
      <c r="E186" s="190"/>
      <c r="F186" s="190"/>
      <c r="G186" s="31" t="s">
        <v>7</v>
      </c>
      <c r="H186" s="32">
        <f>SUM(I186:N186)</f>
        <v>14.6</v>
      </c>
      <c r="I186" s="32">
        <v>0</v>
      </c>
      <c r="J186" s="32">
        <v>0</v>
      </c>
      <c r="K186" s="32">
        <v>0</v>
      </c>
      <c r="L186" s="32">
        <v>14.6</v>
      </c>
      <c r="M186" s="32">
        <v>0</v>
      </c>
      <c r="N186" s="32">
        <v>0</v>
      </c>
      <c r="O186" s="189"/>
      <c r="P186" s="190"/>
    </row>
    <row r="187" spans="1:16" x14ac:dyDescent="0.25">
      <c r="A187" s="190"/>
      <c r="B187" s="192"/>
      <c r="C187" s="190"/>
      <c r="D187" s="192"/>
      <c r="E187" s="190"/>
      <c r="F187" s="190"/>
      <c r="G187" s="31" t="s">
        <v>8</v>
      </c>
      <c r="H187" s="32">
        <f>SUM(I187:N187)</f>
        <v>0</v>
      </c>
      <c r="I187" s="32">
        <v>0</v>
      </c>
      <c r="J187" s="32">
        <v>0</v>
      </c>
      <c r="K187" s="32">
        <v>0</v>
      </c>
      <c r="L187" s="32">
        <v>0</v>
      </c>
      <c r="M187" s="32">
        <v>0</v>
      </c>
      <c r="N187" s="32">
        <v>0</v>
      </c>
      <c r="O187" s="189"/>
      <c r="P187" s="190"/>
    </row>
    <row r="188" spans="1:16" ht="24" x14ac:dyDescent="0.25">
      <c r="A188" s="190"/>
      <c r="B188" s="192"/>
      <c r="C188" s="190"/>
      <c r="D188" s="192"/>
      <c r="E188" s="190"/>
      <c r="F188" s="190"/>
      <c r="G188" s="31" t="s">
        <v>9</v>
      </c>
      <c r="H188" s="32">
        <f>SUM(I188:N188)</f>
        <v>0</v>
      </c>
      <c r="I188" s="32">
        <v>0</v>
      </c>
      <c r="J188" s="32">
        <v>0</v>
      </c>
      <c r="K188" s="32">
        <v>0</v>
      </c>
      <c r="L188" s="32">
        <v>0</v>
      </c>
      <c r="M188" s="32">
        <v>0</v>
      </c>
      <c r="N188" s="32">
        <v>0</v>
      </c>
      <c r="O188" s="189"/>
      <c r="P188" s="190"/>
    </row>
    <row r="189" spans="1:16" ht="27" customHeight="1" x14ac:dyDescent="0.25">
      <c r="A189" s="190" t="s">
        <v>130</v>
      </c>
      <c r="B189" s="189" t="s">
        <v>41</v>
      </c>
      <c r="C189" s="190" t="s">
        <v>126</v>
      </c>
      <c r="D189" s="189" t="s">
        <v>67</v>
      </c>
      <c r="E189" s="190" t="s">
        <v>131</v>
      </c>
      <c r="F189" s="190" t="s">
        <v>132</v>
      </c>
      <c r="G189" s="31" t="s">
        <v>4</v>
      </c>
      <c r="H189" s="32">
        <f>SUM(H190:H193)</f>
        <v>22</v>
      </c>
      <c r="I189" s="32">
        <f t="shared" ref="I189:N189" si="46">SUM(I190:I193)</f>
        <v>0</v>
      </c>
      <c r="J189" s="32">
        <f t="shared" si="46"/>
        <v>0</v>
      </c>
      <c r="K189" s="32">
        <f t="shared" si="46"/>
        <v>0</v>
      </c>
      <c r="L189" s="32">
        <f t="shared" si="46"/>
        <v>2</v>
      </c>
      <c r="M189" s="32">
        <f t="shared" si="46"/>
        <v>20</v>
      </c>
      <c r="N189" s="32">
        <f t="shared" si="46"/>
        <v>0</v>
      </c>
      <c r="O189" s="189">
        <v>31495</v>
      </c>
      <c r="P189" s="190" t="s">
        <v>122</v>
      </c>
    </row>
    <row r="190" spans="1:16" x14ac:dyDescent="0.25">
      <c r="A190" s="190"/>
      <c r="B190" s="189"/>
      <c r="C190" s="190"/>
      <c r="D190" s="189"/>
      <c r="E190" s="190"/>
      <c r="F190" s="190"/>
      <c r="G190" s="31" t="s">
        <v>35</v>
      </c>
      <c r="H190" s="32">
        <f>SUM(I190:N190)</f>
        <v>17.5</v>
      </c>
      <c r="I190" s="32">
        <v>0</v>
      </c>
      <c r="J190" s="32">
        <v>0</v>
      </c>
      <c r="K190" s="32">
        <v>0</v>
      </c>
      <c r="L190" s="32">
        <v>0</v>
      </c>
      <c r="M190" s="32">
        <v>17.5</v>
      </c>
      <c r="N190" s="32">
        <v>0</v>
      </c>
      <c r="O190" s="189"/>
      <c r="P190" s="190"/>
    </row>
    <row r="191" spans="1:16" ht="36" x14ac:dyDescent="0.25">
      <c r="A191" s="190"/>
      <c r="B191" s="189"/>
      <c r="C191" s="190"/>
      <c r="D191" s="189"/>
      <c r="E191" s="190"/>
      <c r="F191" s="190"/>
      <c r="G191" s="31" t="s">
        <v>7</v>
      </c>
      <c r="H191" s="32">
        <f>SUM(I191:N191)</f>
        <v>4.4000000000000004</v>
      </c>
      <c r="I191" s="32">
        <v>0</v>
      </c>
      <c r="J191" s="32">
        <v>0</v>
      </c>
      <c r="K191" s="32">
        <v>0</v>
      </c>
      <c r="L191" s="32">
        <v>2</v>
      </c>
      <c r="M191" s="32">
        <v>2.4</v>
      </c>
      <c r="N191" s="32">
        <v>0</v>
      </c>
      <c r="O191" s="189"/>
      <c r="P191" s="190"/>
    </row>
    <row r="192" spans="1:16" x14ac:dyDescent="0.25">
      <c r="A192" s="190"/>
      <c r="B192" s="189"/>
      <c r="C192" s="190"/>
      <c r="D192" s="189"/>
      <c r="E192" s="190"/>
      <c r="F192" s="190"/>
      <c r="G192" s="31" t="s">
        <v>8</v>
      </c>
      <c r="H192" s="32">
        <f>SUM(I192:N192)</f>
        <v>0.1</v>
      </c>
      <c r="I192" s="32">
        <v>0</v>
      </c>
      <c r="J192" s="32">
        <v>0</v>
      </c>
      <c r="K192" s="32">
        <v>0</v>
      </c>
      <c r="L192" s="32">
        <v>0</v>
      </c>
      <c r="M192" s="32">
        <v>0.1</v>
      </c>
      <c r="N192" s="32">
        <v>0</v>
      </c>
      <c r="O192" s="189"/>
      <c r="P192" s="190"/>
    </row>
    <row r="193" spans="1:16" ht="24" x14ac:dyDescent="0.25">
      <c r="A193" s="190"/>
      <c r="B193" s="189"/>
      <c r="C193" s="190"/>
      <c r="D193" s="189"/>
      <c r="E193" s="190"/>
      <c r="F193" s="190"/>
      <c r="G193" s="31" t="s">
        <v>9</v>
      </c>
      <c r="H193" s="32">
        <f>SUM(I193:N193)</f>
        <v>0</v>
      </c>
      <c r="I193" s="32">
        <v>0</v>
      </c>
      <c r="J193" s="32">
        <v>0</v>
      </c>
      <c r="K193" s="32">
        <v>0</v>
      </c>
      <c r="L193" s="32">
        <v>0</v>
      </c>
      <c r="M193" s="32">
        <v>0</v>
      </c>
      <c r="N193" s="32">
        <v>0</v>
      </c>
      <c r="O193" s="189"/>
      <c r="P193" s="190"/>
    </row>
    <row r="194" spans="1:16" ht="36" x14ac:dyDescent="0.25">
      <c r="A194" s="209" t="s">
        <v>125</v>
      </c>
      <c r="B194" s="209"/>
      <c r="C194" s="209"/>
      <c r="D194" s="209"/>
      <c r="E194" s="209"/>
      <c r="F194" s="209"/>
      <c r="G194" s="35" t="s">
        <v>4</v>
      </c>
      <c r="H194" s="37">
        <f>SUM(H195:H198)</f>
        <v>509.5</v>
      </c>
      <c r="I194" s="37">
        <f t="shared" ref="I194:N194" si="47">SUM(I195:I198)</f>
        <v>0</v>
      </c>
      <c r="J194" s="37">
        <f t="shared" si="47"/>
        <v>0</v>
      </c>
      <c r="K194" s="37">
        <f t="shared" si="47"/>
        <v>0</v>
      </c>
      <c r="L194" s="37">
        <f t="shared" si="47"/>
        <v>489.5</v>
      </c>
      <c r="M194" s="37">
        <f t="shared" si="47"/>
        <v>20</v>
      </c>
      <c r="N194" s="37">
        <f t="shared" si="47"/>
        <v>0</v>
      </c>
      <c r="O194" s="189"/>
      <c r="P194" s="190"/>
    </row>
    <row r="195" spans="1:16" ht="24" x14ac:dyDescent="0.25">
      <c r="A195" s="209"/>
      <c r="B195" s="209"/>
      <c r="C195" s="209"/>
      <c r="D195" s="209"/>
      <c r="E195" s="209"/>
      <c r="F195" s="209"/>
      <c r="G195" s="35" t="s">
        <v>35</v>
      </c>
      <c r="H195" s="37">
        <f>SUM(I195:N195)</f>
        <v>490.4</v>
      </c>
      <c r="I195" s="37">
        <f t="shared" ref="I195:N195" si="48">I185+I190</f>
        <v>0</v>
      </c>
      <c r="J195" s="37">
        <f t="shared" si="48"/>
        <v>0</v>
      </c>
      <c r="K195" s="37">
        <f t="shared" si="48"/>
        <v>0</v>
      </c>
      <c r="L195" s="37">
        <f t="shared" si="48"/>
        <v>472.9</v>
      </c>
      <c r="M195" s="37">
        <f t="shared" si="48"/>
        <v>17.5</v>
      </c>
      <c r="N195" s="37">
        <f t="shared" si="48"/>
        <v>0</v>
      </c>
      <c r="O195" s="189"/>
      <c r="P195" s="190"/>
    </row>
    <row r="196" spans="1:16" ht="36" x14ac:dyDescent="0.25">
      <c r="A196" s="209"/>
      <c r="B196" s="209"/>
      <c r="C196" s="209"/>
      <c r="D196" s="209"/>
      <c r="E196" s="209"/>
      <c r="F196" s="209"/>
      <c r="G196" s="35" t="s">
        <v>7</v>
      </c>
      <c r="H196" s="37">
        <f>SUM(I196:N196)</f>
        <v>19</v>
      </c>
      <c r="I196" s="37">
        <f t="shared" ref="I196:N196" si="49">I186+I191</f>
        <v>0</v>
      </c>
      <c r="J196" s="37">
        <f t="shared" si="49"/>
        <v>0</v>
      </c>
      <c r="K196" s="37">
        <f t="shared" si="49"/>
        <v>0</v>
      </c>
      <c r="L196" s="37">
        <f t="shared" si="49"/>
        <v>16.600000000000001</v>
      </c>
      <c r="M196" s="37">
        <f t="shared" si="49"/>
        <v>2.4</v>
      </c>
      <c r="N196" s="37">
        <f t="shared" si="49"/>
        <v>0</v>
      </c>
      <c r="O196" s="189"/>
      <c r="P196" s="190"/>
    </row>
    <row r="197" spans="1:16" x14ac:dyDescent="0.25">
      <c r="A197" s="209"/>
      <c r="B197" s="209"/>
      <c r="C197" s="209"/>
      <c r="D197" s="209"/>
      <c r="E197" s="209"/>
      <c r="F197" s="209"/>
      <c r="G197" s="35" t="s">
        <v>8</v>
      </c>
      <c r="H197" s="37">
        <f>SUM(I197:N197)</f>
        <v>0.1</v>
      </c>
      <c r="I197" s="37">
        <f t="shared" ref="I197:N197" si="50">I187+I192</f>
        <v>0</v>
      </c>
      <c r="J197" s="37">
        <f t="shared" si="50"/>
        <v>0</v>
      </c>
      <c r="K197" s="37">
        <f t="shared" si="50"/>
        <v>0</v>
      </c>
      <c r="L197" s="37">
        <f t="shared" si="50"/>
        <v>0</v>
      </c>
      <c r="M197" s="37">
        <f t="shared" si="50"/>
        <v>0.1</v>
      </c>
      <c r="N197" s="37">
        <f t="shared" si="50"/>
        <v>0</v>
      </c>
      <c r="O197" s="189"/>
      <c r="P197" s="190"/>
    </row>
    <row r="198" spans="1:16" ht="24" x14ac:dyDescent="0.25">
      <c r="A198" s="209"/>
      <c r="B198" s="209"/>
      <c r="C198" s="209"/>
      <c r="D198" s="209"/>
      <c r="E198" s="209"/>
      <c r="F198" s="209"/>
      <c r="G198" s="35" t="s">
        <v>9</v>
      </c>
      <c r="H198" s="37">
        <f>SUM(I198:N198)</f>
        <v>0</v>
      </c>
      <c r="I198" s="37">
        <f t="shared" ref="I198:N198" si="51">I188+I193</f>
        <v>0</v>
      </c>
      <c r="J198" s="37">
        <f t="shared" si="51"/>
        <v>0</v>
      </c>
      <c r="K198" s="37">
        <f t="shared" si="51"/>
        <v>0</v>
      </c>
      <c r="L198" s="37">
        <f t="shared" si="51"/>
        <v>0</v>
      </c>
      <c r="M198" s="37">
        <f t="shared" si="51"/>
        <v>0</v>
      </c>
      <c r="N198" s="37">
        <f t="shared" si="51"/>
        <v>0</v>
      </c>
      <c r="O198" s="189"/>
      <c r="P198" s="190"/>
    </row>
    <row r="199" spans="1:16" x14ac:dyDescent="0.25">
      <c r="A199" s="187" t="s">
        <v>133</v>
      </c>
      <c r="B199" s="187"/>
      <c r="C199" s="187"/>
      <c r="D199" s="187"/>
      <c r="E199" s="187"/>
      <c r="F199" s="187"/>
      <c r="G199" s="187"/>
      <c r="H199" s="187"/>
      <c r="I199" s="187"/>
      <c r="J199" s="187"/>
      <c r="K199" s="187"/>
      <c r="L199" s="187"/>
      <c r="M199" s="187"/>
      <c r="N199" s="187"/>
      <c r="O199" s="187"/>
      <c r="P199" s="187"/>
    </row>
    <row r="200" spans="1:16" ht="87" customHeight="1" x14ac:dyDescent="0.25">
      <c r="A200" s="190" t="s">
        <v>141</v>
      </c>
      <c r="B200" s="190" t="s">
        <v>135</v>
      </c>
      <c r="C200" s="190" t="s">
        <v>133</v>
      </c>
      <c r="D200" s="189">
        <v>2029</v>
      </c>
      <c r="E200" s="190" t="s">
        <v>142</v>
      </c>
      <c r="F200" s="190" t="s">
        <v>143</v>
      </c>
      <c r="G200" s="31" t="s">
        <v>4</v>
      </c>
      <c r="H200" s="32">
        <f>SUM(H201:H204)</f>
        <v>40</v>
      </c>
      <c r="I200" s="32">
        <f t="shared" ref="I200:N200" si="52">SUM(I201:I204)</f>
        <v>0</v>
      </c>
      <c r="J200" s="32">
        <f t="shared" si="52"/>
        <v>0</v>
      </c>
      <c r="K200" s="32">
        <f t="shared" si="52"/>
        <v>0</v>
      </c>
      <c r="L200" s="32">
        <f t="shared" si="52"/>
        <v>0</v>
      </c>
      <c r="M200" s="32">
        <f t="shared" si="52"/>
        <v>40</v>
      </c>
      <c r="N200" s="32">
        <f t="shared" si="52"/>
        <v>0</v>
      </c>
      <c r="O200" s="192">
        <v>14831</v>
      </c>
      <c r="P200" s="190" t="s">
        <v>144</v>
      </c>
    </row>
    <row r="201" spans="1:16" x14ac:dyDescent="0.25">
      <c r="A201" s="190"/>
      <c r="B201" s="190"/>
      <c r="C201" s="190"/>
      <c r="D201" s="189"/>
      <c r="E201" s="190"/>
      <c r="F201" s="190"/>
      <c r="G201" s="31" t="s">
        <v>35</v>
      </c>
      <c r="H201" s="32">
        <f>SUM(I201:N201)</f>
        <v>34.9</v>
      </c>
      <c r="I201" s="32">
        <v>0</v>
      </c>
      <c r="J201" s="32">
        <v>0</v>
      </c>
      <c r="K201" s="32">
        <v>0</v>
      </c>
      <c r="L201" s="32">
        <v>0</v>
      </c>
      <c r="M201" s="32">
        <v>34.9</v>
      </c>
      <c r="N201" s="32">
        <v>0</v>
      </c>
      <c r="O201" s="192"/>
      <c r="P201" s="190"/>
    </row>
    <row r="202" spans="1:16" ht="36" x14ac:dyDescent="0.25">
      <c r="A202" s="190"/>
      <c r="B202" s="190"/>
      <c r="C202" s="190"/>
      <c r="D202" s="189"/>
      <c r="E202" s="190"/>
      <c r="F202" s="190"/>
      <c r="G202" s="31" t="s">
        <v>7</v>
      </c>
      <c r="H202" s="32">
        <f>SUM(I202:N202)</f>
        <v>5.0999999999999996</v>
      </c>
      <c r="I202" s="32">
        <v>0</v>
      </c>
      <c r="J202" s="32">
        <v>0</v>
      </c>
      <c r="K202" s="32">
        <v>0</v>
      </c>
      <c r="L202" s="32">
        <v>0</v>
      </c>
      <c r="M202" s="32">
        <v>5.0999999999999996</v>
      </c>
      <c r="N202" s="32">
        <v>0</v>
      </c>
      <c r="O202" s="192"/>
      <c r="P202" s="190"/>
    </row>
    <row r="203" spans="1:16" x14ac:dyDescent="0.25">
      <c r="A203" s="190"/>
      <c r="B203" s="190"/>
      <c r="C203" s="190"/>
      <c r="D203" s="189"/>
      <c r="E203" s="190"/>
      <c r="F203" s="190"/>
      <c r="G203" s="31" t="s">
        <v>8</v>
      </c>
      <c r="H203" s="32">
        <f>SUM(I203:N203)</f>
        <v>0</v>
      </c>
      <c r="I203" s="32">
        <v>0</v>
      </c>
      <c r="J203" s="32">
        <v>0</v>
      </c>
      <c r="K203" s="32">
        <v>0</v>
      </c>
      <c r="L203" s="32">
        <v>0</v>
      </c>
      <c r="M203" s="32">
        <v>0</v>
      </c>
      <c r="N203" s="32">
        <v>0</v>
      </c>
      <c r="O203" s="192"/>
      <c r="P203" s="190"/>
    </row>
    <row r="204" spans="1:16" ht="24" x14ac:dyDescent="0.25">
      <c r="A204" s="190"/>
      <c r="B204" s="190"/>
      <c r="C204" s="190"/>
      <c r="D204" s="189"/>
      <c r="E204" s="190"/>
      <c r="F204" s="190"/>
      <c r="G204" s="31" t="s">
        <v>9</v>
      </c>
      <c r="H204" s="32">
        <f>SUM(I204:N204)</f>
        <v>0</v>
      </c>
      <c r="I204" s="32">
        <v>0</v>
      </c>
      <c r="J204" s="32">
        <v>0</v>
      </c>
      <c r="K204" s="32">
        <v>0</v>
      </c>
      <c r="L204" s="32">
        <v>0</v>
      </c>
      <c r="M204" s="32">
        <v>0</v>
      </c>
      <c r="N204" s="32">
        <v>0</v>
      </c>
      <c r="O204" s="192"/>
      <c r="P204" s="190"/>
    </row>
    <row r="205" spans="1:16" ht="87" customHeight="1" x14ac:dyDescent="0.25">
      <c r="A205" s="190" t="s">
        <v>145</v>
      </c>
      <c r="B205" s="190" t="s">
        <v>135</v>
      </c>
      <c r="C205" s="190" t="s">
        <v>133</v>
      </c>
      <c r="D205" s="189">
        <v>2029</v>
      </c>
      <c r="E205" s="190" t="s">
        <v>146</v>
      </c>
      <c r="F205" s="190" t="s">
        <v>147</v>
      </c>
      <c r="G205" s="31" t="s">
        <v>4</v>
      </c>
      <c r="H205" s="32">
        <f>SUM(H206:H209)</f>
        <v>50.1</v>
      </c>
      <c r="I205" s="32">
        <f t="shared" ref="I205:N205" si="53">SUM(I206:I209)</f>
        <v>0</v>
      </c>
      <c r="J205" s="32">
        <f t="shared" si="53"/>
        <v>0</v>
      </c>
      <c r="K205" s="32">
        <f t="shared" si="53"/>
        <v>0</v>
      </c>
      <c r="L205" s="32">
        <f t="shared" si="53"/>
        <v>0</v>
      </c>
      <c r="M205" s="32">
        <f t="shared" si="53"/>
        <v>50.1</v>
      </c>
      <c r="N205" s="32">
        <f t="shared" si="53"/>
        <v>0</v>
      </c>
      <c r="O205" s="192">
        <v>14831</v>
      </c>
      <c r="P205" s="190" t="s">
        <v>148</v>
      </c>
    </row>
    <row r="206" spans="1:16" x14ac:dyDescent="0.25">
      <c r="A206" s="190"/>
      <c r="B206" s="190"/>
      <c r="C206" s="190"/>
      <c r="D206" s="189"/>
      <c r="E206" s="190"/>
      <c r="F206" s="190"/>
      <c r="G206" s="31" t="s">
        <v>35</v>
      </c>
      <c r="H206" s="32">
        <f>SUM(I206:N206)</f>
        <v>43.7</v>
      </c>
      <c r="I206" s="32">
        <v>0</v>
      </c>
      <c r="J206" s="32">
        <v>0</v>
      </c>
      <c r="K206" s="32">
        <v>0</v>
      </c>
      <c r="L206" s="32">
        <v>0</v>
      </c>
      <c r="M206" s="32">
        <v>43.7</v>
      </c>
      <c r="N206" s="32">
        <v>0</v>
      </c>
      <c r="O206" s="192"/>
      <c r="P206" s="190"/>
    </row>
    <row r="207" spans="1:16" ht="36" x14ac:dyDescent="0.25">
      <c r="A207" s="190"/>
      <c r="B207" s="190"/>
      <c r="C207" s="190"/>
      <c r="D207" s="189"/>
      <c r="E207" s="190"/>
      <c r="F207" s="190"/>
      <c r="G207" s="31" t="s">
        <v>7</v>
      </c>
      <c r="H207" s="32">
        <f>SUM(I207:N207)</f>
        <v>6.1</v>
      </c>
      <c r="I207" s="32">
        <v>0</v>
      </c>
      <c r="J207" s="32">
        <v>0</v>
      </c>
      <c r="K207" s="32">
        <v>0</v>
      </c>
      <c r="L207" s="32">
        <v>0</v>
      </c>
      <c r="M207" s="32">
        <v>6.1</v>
      </c>
      <c r="N207" s="32">
        <v>0</v>
      </c>
      <c r="O207" s="192"/>
      <c r="P207" s="190"/>
    </row>
    <row r="208" spans="1:16" x14ac:dyDescent="0.25">
      <c r="A208" s="190"/>
      <c r="B208" s="190"/>
      <c r="C208" s="190"/>
      <c r="D208" s="189"/>
      <c r="E208" s="190"/>
      <c r="F208" s="190"/>
      <c r="G208" s="31" t="s">
        <v>8</v>
      </c>
      <c r="H208" s="32">
        <f>SUM(I208:N208)</f>
        <v>0.3</v>
      </c>
      <c r="I208" s="32">
        <v>0</v>
      </c>
      <c r="J208" s="32">
        <v>0</v>
      </c>
      <c r="K208" s="32">
        <v>0</v>
      </c>
      <c r="L208" s="32">
        <v>0</v>
      </c>
      <c r="M208" s="32">
        <v>0.3</v>
      </c>
      <c r="N208" s="32">
        <v>0</v>
      </c>
      <c r="O208" s="192"/>
      <c r="P208" s="190"/>
    </row>
    <row r="209" spans="1:16" ht="24" x14ac:dyDescent="0.25">
      <c r="A209" s="190"/>
      <c r="B209" s="190"/>
      <c r="C209" s="190"/>
      <c r="D209" s="189"/>
      <c r="E209" s="190"/>
      <c r="F209" s="190"/>
      <c r="G209" s="31" t="s">
        <v>9</v>
      </c>
      <c r="H209" s="32">
        <f>SUM(I209:N209)</f>
        <v>0</v>
      </c>
      <c r="I209" s="32">
        <v>0</v>
      </c>
      <c r="J209" s="32">
        <v>0</v>
      </c>
      <c r="K209" s="32">
        <v>0</v>
      </c>
      <c r="L209" s="32">
        <v>0</v>
      </c>
      <c r="M209" s="32">
        <v>0</v>
      </c>
      <c r="N209" s="32">
        <v>0</v>
      </c>
      <c r="O209" s="192"/>
      <c r="P209" s="190"/>
    </row>
    <row r="210" spans="1:16" ht="84" x14ac:dyDescent="0.25">
      <c r="A210" s="190" t="s">
        <v>149</v>
      </c>
      <c r="B210" s="190" t="s">
        <v>135</v>
      </c>
      <c r="C210" s="190" t="s">
        <v>133</v>
      </c>
      <c r="D210" s="189" t="s">
        <v>150</v>
      </c>
      <c r="E210" s="31" t="s">
        <v>151</v>
      </c>
      <c r="F210" s="190" t="s">
        <v>135</v>
      </c>
      <c r="G210" s="31" t="s">
        <v>4</v>
      </c>
      <c r="H210" s="32">
        <f>SUM(H211:H214)</f>
        <v>420.09999999999997</v>
      </c>
      <c r="I210" s="32">
        <f t="shared" ref="I210:N210" si="54">SUM(I211:I214)</f>
        <v>228.3</v>
      </c>
      <c r="J210" s="32">
        <f t="shared" si="54"/>
        <v>191.8</v>
      </c>
      <c r="K210" s="32">
        <f t="shared" si="54"/>
        <v>0</v>
      </c>
      <c r="L210" s="32">
        <f t="shared" si="54"/>
        <v>0</v>
      </c>
      <c r="M210" s="32">
        <f t="shared" si="54"/>
        <v>0</v>
      </c>
      <c r="N210" s="32">
        <f t="shared" si="54"/>
        <v>0</v>
      </c>
      <c r="O210" s="189">
        <v>14831</v>
      </c>
      <c r="P210" s="190" t="s">
        <v>153</v>
      </c>
    </row>
    <row r="211" spans="1:16" x14ac:dyDescent="0.25">
      <c r="A211" s="190"/>
      <c r="B211" s="190"/>
      <c r="C211" s="190"/>
      <c r="D211" s="189"/>
      <c r="E211" s="31" t="s">
        <v>152</v>
      </c>
      <c r="F211" s="190"/>
      <c r="G211" s="31" t="s">
        <v>35</v>
      </c>
      <c r="H211" s="32">
        <f>SUM(I211:N211)</f>
        <v>415.9</v>
      </c>
      <c r="I211" s="32">
        <v>226</v>
      </c>
      <c r="J211" s="32">
        <v>189.9</v>
      </c>
      <c r="K211" s="32">
        <v>0</v>
      </c>
      <c r="L211" s="32">
        <v>0</v>
      </c>
      <c r="M211" s="32">
        <v>0</v>
      </c>
      <c r="N211" s="32">
        <v>0</v>
      </c>
      <c r="O211" s="189"/>
      <c r="P211" s="190"/>
    </row>
    <row r="212" spans="1:16" ht="36" x14ac:dyDescent="0.25">
      <c r="A212" s="190"/>
      <c r="B212" s="190"/>
      <c r="C212" s="190"/>
      <c r="D212" s="189"/>
      <c r="E212" s="49"/>
      <c r="F212" s="190"/>
      <c r="G212" s="31" t="s">
        <v>7</v>
      </c>
      <c r="H212" s="32">
        <f>SUM(I212:N212)</f>
        <v>4.1999999999999993</v>
      </c>
      <c r="I212" s="32">
        <v>2.2999999999999998</v>
      </c>
      <c r="J212" s="32">
        <v>1.9</v>
      </c>
      <c r="K212" s="32">
        <v>0</v>
      </c>
      <c r="L212" s="32">
        <v>0</v>
      </c>
      <c r="M212" s="32">
        <v>0</v>
      </c>
      <c r="N212" s="32">
        <v>0</v>
      </c>
      <c r="O212" s="189"/>
      <c r="P212" s="190"/>
    </row>
    <row r="213" spans="1:16" x14ac:dyDescent="0.25">
      <c r="A213" s="190"/>
      <c r="B213" s="190"/>
      <c r="C213" s="190"/>
      <c r="D213" s="189"/>
      <c r="E213" s="49"/>
      <c r="F213" s="190"/>
      <c r="G213" s="31" t="s">
        <v>8</v>
      </c>
      <c r="H213" s="32">
        <f>SUM(I213:N213)</f>
        <v>0</v>
      </c>
      <c r="I213" s="32">
        <v>0</v>
      </c>
      <c r="J213" s="32">
        <v>0</v>
      </c>
      <c r="K213" s="32">
        <v>0</v>
      </c>
      <c r="L213" s="32">
        <v>0</v>
      </c>
      <c r="M213" s="32">
        <v>0</v>
      </c>
      <c r="N213" s="32">
        <v>0</v>
      </c>
      <c r="O213" s="189"/>
      <c r="P213" s="190"/>
    </row>
    <row r="214" spans="1:16" ht="24" x14ac:dyDescent="0.25">
      <c r="A214" s="190"/>
      <c r="B214" s="190"/>
      <c r="C214" s="190"/>
      <c r="D214" s="189"/>
      <c r="E214" s="49"/>
      <c r="F214" s="190"/>
      <c r="G214" s="31" t="s">
        <v>9</v>
      </c>
      <c r="H214" s="32">
        <f>SUM(I214:N214)</f>
        <v>0</v>
      </c>
      <c r="I214" s="32">
        <v>0</v>
      </c>
      <c r="J214" s="32">
        <v>0</v>
      </c>
      <c r="K214" s="32">
        <v>0</v>
      </c>
      <c r="L214" s="32">
        <v>0</v>
      </c>
      <c r="M214" s="32">
        <v>0</v>
      </c>
      <c r="N214" s="32">
        <v>0</v>
      </c>
      <c r="O214" s="189"/>
      <c r="P214" s="190"/>
    </row>
    <row r="215" spans="1:16" ht="36" x14ac:dyDescent="0.25">
      <c r="A215" s="209" t="s">
        <v>125</v>
      </c>
      <c r="B215" s="209"/>
      <c r="C215" s="209"/>
      <c r="D215" s="209"/>
      <c r="E215" s="209"/>
      <c r="F215" s="209"/>
      <c r="G215" s="35" t="s">
        <v>4</v>
      </c>
      <c r="H215" s="50">
        <f>SUM(H216:H219)</f>
        <v>510.2</v>
      </c>
      <c r="I215" s="50">
        <f t="shared" ref="I215:N215" si="55">SUM(I216:I219)</f>
        <v>228.3</v>
      </c>
      <c r="J215" s="50">
        <f t="shared" si="55"/>
        <v>191.8</v>
      </c>
      <c r="K215" s="50">
        <f t="shared" si="55"/>
        <v>0</v>
      </c>
      <c r="L215" s="50">
        <f t="shared" si="55"/>
        <v>0</v>
      </c>
      <c r="M215" s="50">
        <f t="shared" si="55"/>
        <v>90.1</v>
      </c>
      <c r="N215" s="50">
        <f t="shared" si="55"/>
        <v>0</v>
      </c>
      <c r="O215" s="208"/>
      <c r="P215" s="209"/>
    </row>
    <row r="216" spans="1:16" ht="24" x14ac:dyDescent="0.25">
      <c r="A216" s="209"/>
      <c r="B216" s="209"/>
      <c r="C216" s="209"/>
      <c r="D216" s="209"/>
      <c r="E216" s="209"/>
      <c r="F216" s="209"/>
      <c r="G216" s="35" t="s">
        <v>35</v>
      </c>
      <c r="H216" s="50">
        <f>SUM(I216:N216)</f>
        <v>494.5</v>
      </c>
      <c r="I216" s="37">
        <f>I201+I206+I211</f>
        <v>226</v>
      </c>
      <c r="J216" s="37">
        <f t="shared" ref="J216:N216" si="56">J201+J206+J211</f>
        <v>189.9</v>
      </c>
      <c r="K216" s="37">
        <f t="shared" si="56"/>
        <v>0</v>
      </c>
      <c r="L216" s="37">
        <f t="shared" si="56"/>
        <v>0</v>
      </c>
      <c r="M216" s="37">
        <f t="shared" si="56"/>
        <v>78.599999999999994</v>
      </c>
      <c r="N216" s="37">
        <f t="shared" si="56"/>
        <v>0</v>
      </c>
      <c r="O216" s="208"/>
      <c r="P216" s="209"/>
    </row>
    <row r="217" spans="1:16" ht="36" x14ac:dyDescent="0.25">
      <c r="A217" s="209"/>
      <c r="B217" s="209"/>
      <c r="C217" s="209"/>
      <c r="D217" s="209"/>
      <c r="E217" s="209"/>
      <c r="F217" s="209"/>
      <c r="G217" s="35" t="s">
        <v>7</v>
      </c>
      <c r="H217" s="50">
        <f>SUM(I217:N217)</f>
        <v>15.399999999999999</v>
      </c>
      <c r="I217" s="37">
        <f t="shared" ref="I217:N217" si="57">I202+I207+I212</f>
        <v>2.2999999999999998</v>
      </c>
      <c r="J217" s="37">
        <f t="shared" si="57"/>
        <v>1.9</v>
      </c>
      <c r="K217" s="37">
        <f t="shared" si="57"/>
        <v>0</v>
      </c>
      <c r="L217" s="37">
        <f t="shared" si="57"/>
        <v>0</v>
      </c>
      <c r="M217" s="37">
        <f t="shared" si="57"/>
        <v>11.2</v>
      </c>
      <c r="N217" s="37">
        <f t="shared" si="57"/>
        <v>0</v>
      </c>
      <c r="O217" s="208"/>
      <c r="P217" s="209"/>
    </row>
    <row r="218" spans="1:16" x14ac:dyDescent="0.25">
      <c r="A218" s="209"/>
      <c r="B218" s="209"/>
      <c r="C218" s="209"/>
      <c r="D218" s="209"/>
      <c r="E218" s="209"/>
      <c r="F218" s="209"/>
      <c r="G218" s="35" t="s">
        <v>8</v>
      </c>
      <c r="H218" s="50">
        <f>SUM(I218:N218)</f>
        <v>0.3</v>
      </c>
      <c r="I218" s="37">
        <f t="shared" ref="I218:N218" si="58">I203+I208+I213</f>
        <v>0</v>
      </c>
      <c r="J218" s="37">
        <f t="shared" si="58"/>
        <v>0</v>
      </c>
      <c r="K218" s="37">
        <f t="shared" si="58"/>
        <v>0</v>
      </c>
      <c r="L218" s="37">
        <f t="shared" si="58"/>
        <v>0</v>
      </c>
      <c r="M218" s="37">
        <f t="shared" si="58"/>
        <v>0.3</v>
      </c>
      <c r="N218" s="37">
        <f t="shared" si="58"/>
        <v>0</v>
      </c>
      <c r="O218" s="208"/>
      <c r="P218" s="209"/>
    </row>
    <row r="219" spans="1:16" ht="24" x14ac:dyDescent="0.25">
      <c r="A219" s="209"/>
      <c r="B219" s="209"/>
      <c r="C219" s="209"/>
      <c r="D219" s="209"/>
      <c r="E219" s="209"/>
      <c r="F219" s="209"/>
      <c r="G219" s="35" t="s">
        <v>9</v>
      </c>
      <c r="H219" s="50">
        <f>SUM(I219:N219)</f>
        <v>0</v>
      </c>
      <c r="I219" s="37">
        <f t="shared" ref="I219:N219" si="59">I204+I209+I214</f>
        <v>0</v>
      </c>
      <c r="J219" s="37">
        <f t="shared" si="59"/>
        <v>0</v>
      </c>
      <c r="K219" s="37">
        <f t="shared" si="59"/>
        <v>0</v>
      </c>
      <c r="L219" s="37">
        <f t="shared" si="59"/>
        <v>0</v>
      </c>
      <c r="M219" s="37">
        <f t="shared" si="59"/>
        <v>0</v>
      </c>
      <c r="N219" s="37">
        <f t="shared" si="59"/>
        <v>0</v>
      </c>
      <c r="O219" s="208"/>
      <c r="P219" s="209"/>
    </row>
    <row r="220" spans="1:16" x14ac:dyDescent="0.25">
      <c r="A220" s="187" t="s">
        <v>0</v>
      </c>
      <c r="B220" s="187"/>
      <c r="C220" s="187"/>
      <c r="D220" s="187"/>
      <c r="E220" s="187"/>
      <c r="F220" s="187"/>
      <c r="G220" s="187"/>
      <c r="H220" s="187"/>
      <c r="I220" s="187"/>
      <c r="J220" s="187"/>
      <c r="K220" s="187"/>
      <c r="L220" s="187"/>
      <c r="M220" s="187"/>
      <c r="N220" s="187"/>
      <c r="O220" s="187"/>
      <c r="P220" s="187"/>
    </row>
    <row r="221" spans="1:16" ht="75" customHeight="1" x14ac:dyDescent="0.25">
      <c r="A221" s="190" t="s">
        <v>154</v>
      </c>
      <c r="B221" s="190"/>
      <c r="C221" s="190" t="s">
        <v>0</v>
      </c>
      <c r="D221" s="189" t="s">
        <v>67</v>
      </c>
      <c r="E221" s="190" t="s">
        <v>155</v>
      </c>
      <c r="F221" s="190" t="s">
        <v>156</v>
      </c>
      <c r="G221" s="31" t="s">
        <v>4</v>
      </c>
      <c r="H221" s="32">
        <f>SUM(H222:H225)</f>
        <v>20</v>
      </c>
      <c r="I221" s="32">
        <f t="shared" ref="I221:N221" si="60">SUM(I222:I225)</f>
        <v>0</v>
      </c>
      <c r="J221" s="32">
        <f t="shared" si="60"/>
        <v>0</v>
      </c>
      <c r="K221" s="32">
        <f t="shared" si="60"/>
        <v>0</v>
      </c>
      <c r="L221" s="32">
        <f t="shared" si="60"/>
        <v>2</v>
      </c>
      <c r="M221" s="32">
        <f t="shared" si="60"/>
        <v>18</v>
      </c>
      <c r="N221" s="32">
        <f t="shared" si="60"/>
        <v>0</v>
      </c>
      <c r="O221" s="192">
        <v>12470</v>
      </c>
      <c r="P221" s="190" t="s">
        <v>122</v>
      </c>
    </row>
    <row r="222" spans="1:16" x14ac:dyDescent="0.25">
      <c r="A222" s="190"/>
      <c r="B222" s="190"/>
      <c r="C222" s="190"/>
      <c r="D222" s="189"/>
      <c r="E222" s="190"/>
      <c r="F222" s="190"/>
      <c r="G222" s="31" t="s">
        <v>35</v>
      </c>
      <c r="H222" s="32">
        <f>SUM(I222:N222)</f>
        <v>15.5</v>
      </c>
      <c r="I222" s="32">
        <v>0</v>
      </c>
      <c r="J222" s="32">
        <v>0</v>
      </c>
      <c r="K222" s="32">
        <v>0</v>
      </c>
      <c r="L222" s="32">
        <v>0</v>
      </c>
      <c r="M222" s="32">
        <v>15.5</v>
      </c>
      <c r="N222" s="32">
        <v>0</v>
      </c>
      <c r="O222" s="192"/>
      <c r="P222" s="190"/>
    </row>
    <row r="223" spans="1:16" ht="36" x14ac:dyDescent="0.25">
      <c r="A223" s="190"/>
      <c r="B223" s="190"/>
      <c r="C223" s="190"/>
      <c r="D223" s="189"/>
      <c r="E223" s="190"/>
      <c r="F223" s="190"/>
      <c r="G223" s="31" t="s">
        <v>7</v>
      </c>
      <c r="H223" s="32">
        <f>SUM(I223:N223)</f>
        <v>4.4000000000000004</v>
      </c>
      <c r="I223" s="32">
        <v>0</v>
      </c>
      <c r="J223" s="32">
        <v>0</v>
      </c>
      <c r="K223" s="32">
        <v>0</v>
      </c>
      <c r="L223" s="32">
        <v>2</v>
      </c>
      <c r="M223" s="32">
        <v>2.4</v>
      </c>
      <c r="N223" s="32">
        <v>0</v>
      </c>
      <c r="O223" s="192"/>
      <c r="P223" s="190"/>
    </row>
    <row r="224" spans="1:16" x14ac:dyDescent="0.25">
      <c r="A224" s="190"/>
      <c r="B224" s="190"/>
      <c r="C224" s="190"/>
      <c r="D224" s="189"/>
      <c r="E224" s="190"/>
      <c r="F224" s="190"/>
      <c r="G224" s="31" t="s">
        <v>8</v>
      </c>
      <c r="H224" s="32">
        <f>SUM(I224:N224)</f>
        <v>0.1</v>
      </c>
      <c r="I224" s="32">
        <v>0</v>
      </c>
      <c r="J224" s="32">
        <v>0</v>
      </c>
      <c r="K224" s="32">
        <v>0</v>
      </c>
      <c r="L224" s="32">
        <v>0</v>
      </c>
      <c r="M224" s="32">
        <v>0.1</v>
      </c>
      <c r="N224" s="32">
        <v>0</v>
      </c>
      <c r="O224" s="192"/>
      <c r="P224" s="190"/>
    </row>
    <row r="225" spans="1:16" ht="24" x14ac:dyDescent="0.25">
      <c r="A225" s="190"/>
      <c r="B225" s="190"/>
      <c r="C225" s="190"/>
      <c r="D225" s="189"/>
      <c r="E225" s="190"/>
      <c r="F225" s="190"/>
      <c r="G225" s="31" t="s">
        <v>9</v>
      </c>
      <c r="H225" s="32">
        <f>SUM(I225:N225)</f>
        <v>0</v>
      </c>
      <c r="I225" s="32">
        <v>0</v>
      </c>
      <c r="J225" s="32">
        <v>0</v>
      </c>
      <c r="K225" s="32">
        <v>0</v>
      </c>
      <c r="L225" s="32">
        <v>0</v>
      </c>
      <c r="M225" s="32">
        <v>0</v>
      </c>
      <c r="N225" s="32">
        <v>0</v>
      </c>
      <c r="O225" s="192"/>
      <c r="P225" s="190"/>
    </row>
    <row r="226" spans="1:16" ht="36" x14ac:dyDescent="0.25">
      <c r="A226" s="190" t="s">
        <v>157</v>
      </c>
      <c r="B226" s="190"/>
      <c r="C226" s="190" t="s">
        <v>0</v>
      </c>
      <c r="D226" s="189">
        <v>2028</v>
      </c>
      <c r="E226" s="190" t="s">
        <v>158</v>
      </c>
      <c r="F226" s="190" t="s">
        <v>159</v>
      </c>
      <c r="G226" s="31" t="s">
        <v>4</v>
      </c>
      <c r="H226" s="32">
        <f>SUM(H227:H230)</f>
        <v>30</v>
      </c>
      <c r="I226" s="32">
        <f t="shared" ref="I226:N226" si="61">SUM(I227:I230)</f>
        <v>0</v>
      </c>
      <c r="J226" s="32">
        <f t="shared" si="61"/>
        <v>0</v>
      </c>
      <c r="K226" s="32">
        <f t="shared" si="61"/>
        <v>0</v>
      </c>
      <c r="L226" s="32">
        <f t="shared" si="61"/>
        <v>30</v>
      </c>
      <c r="M226" s="32">
        <f t="shared" si="61"/>
        <v>0</v>
      </c>
      <c r="N226" s="32">
        <f t="shared" si="61"/>
        <v>0</v>
      </c>
      <c r="O226" s="192">
        <v>12470</v>
      </c>
      <c r="P226" s="190" t="s">
        <v>159</v>
      </c>
    </row>
    <row r="227" spans="1:16" x14ac:dyDescent="0.25">
      <c r="A227" s="190"/>
      <c r="B227" s="190"/>
      <c r="C227" s="190"/>
      <c r="D227" s="189"/>
      <c r="E227" s="190"/>
      <c r="F227" s="190"/>
      <c r="G227" s="31" t="s">
        <v>35</v>
      </c>
      <c r="H227" s="32">
        <f>SUM(I227:N227)</f>
        <v>0</v>
      </c>
      <c r="I227" s="32">
        <v>0</v>
      </c>
      <c r="J227" s="32">
        <v>0</v>
      </c>
      <c r="K227" s="32">
        <v>0</v>
      </c>
      <c r="L227" s="32">
        <v>0</v>
      </c>
      <c r="M227" s="32">
        <v>0</v>
      </c>
      <c r="N227" s="32">
        <v>0</v>
      </c>
      <c r="O227" s="192"/>
      <c r="P227" s="190"/>
    </row>
    <row r="228" spans="1:16" ht="36" x14ac:dyDescent="0.25">
      <c r="A228" s="190"/>
      <c r="B228" s="190"/>
      <c r="C228" s="190"/>
      <c r="D228" s="189"/>
      <c r="E228" s="190"/>
      <c r="F228" s="190"/>
      <c r="G228" s="31" t="s">
        <v>7</v>
      </c>
      <c r="H228" s="32">
        <f>SUM(I228:N228)</f>
        <v>24</v>
      </c>
      <c r="I228" s="32">
        <v>0</v>
      </c>
      <c r="J228" s="32">
        <v>0</v>
      </c>
      <c r="K228" s="32">
        <v>0</v>
      </c>
      <c r="L228" s="32">
        <v>24</v>
      </c>
      <c r="M228" s="32">
        <v>0</v>
      </c>
      <c r="N228" s="32">
        <v>0</v>
      </c>
      <c r="O228" s="192"/>
      <c r="P228" s="190"/>
    </row>
    <row r="229" spans="1:16" x14ac:dyDescent="0.25">
      <c r="A229" s="190"/>
      <c r="B229" s="190"/>
      <c r="C229" s="190"/>
      <c r="D229" s="189"/>
      <c r="E229" s="190"/>
      <c r="F229" s="190"/>
      <c r="G229" s="31" t="s">
        <v>8</v>
      </c>
      <c r="H229" s="32">
        <f>SUM(I229:N229)</f>
        <v>4.5</v>
      </c>
      <c r="I229" s="32">
        <v>0</v>
      </c>
      <c r="J229" s="32">
        <v>0</v>
      </c>
      <c r="K229" s="32">
        <v>0</v>
      </c>
      <c r="L229" s="32">
        <v>4.5</v>
      </c>
      <c r="M229" s="32">
        <v>0</v>
      </c>
      <c r="N229" s="32">
        <v>0</v>
      </c>
      <c r="O229" s="192"/>
      <c r="P229" s="190"/>
    </row>
    <row r="230" spans="1:16" ht="24" x14ac:dyDescent="0.25">
      <c r="A230" s="190"/>
      <c r="B230" s="190"/>
      <c r="C230" s="190"/>
      <c r="D230" s="189"/>
      <c r="E230" s="190"/>
      <c r="F230" s="190"/>
      <c r="G230" s="31" t="s">
        <v>9</v>
      </c>
      <c r="H230" s="32">
        <f>SUM(I230:N230)</f>
        <v>1.5</v>
      </c>
      <c r="I230" s="32">
        <v>0</v>
      </c>
      <c r="J230" s="32">
        <v>0</v>
      </c>
      <c r="K230" s="32">
        <v>0</v>
      </c>
      <c r="L230" s="32">
        <v>1.5</v>
      </c>
      <c r="M230" s="32">
        <v>0</v>
      </c>
      <c r="N230" s="32">
        <v>0</v>
      </c>
      <c r="O230" s="192"/>
      <c r="P230" s="190"/>
    </row>
    <row r="231" spans="1:16" ht="87" customHeight="1" x14ac:dyDescent="0.25">
      <c r="A231" s="190" t="s">
        <v>3928</v>
      </c>
      <c r="B231" s="190"/>
      <c r="C231" s="190" t="s">
        <v>0</v>
      </c>
      <c r="D231" s="189" t="s">
        <v>67</v>
      </c>
      <c r="E231" s="190" t="s">
        <v>160</v>
      </c>
      <c r="F231" s="190" t="s">
        <v>161</v>
      </c>
      <c r="G231" s="31" t="s">
        <v>4</v>
      </c>
      <c r="H231" s="32">
        <f>SUM(H232:H235)</f>
        <v>133</v>
      </c>
      <c r="I231" s="32">
        <f t="shared" ref="I231:N231" si="62">SUM(I232:I235)</f>
        <v>0</v>
      </c>
      <c r="J231" s="32">
        <f t="shared" si="62"/>
        <v>0</v>
      </c>
      <c r="K231" s="32">
        <f t="shared" si="62"/>
        <v>0</v>
      </c>
      <c r="L231" s="32">
        <f t="shared" si="62"/>
        <v>10</v>
      </c>
      <c r="M231" s="32">
        <f t="shared" si="62"/>
        <v>123</v>
      </c>
      <c r="N231" s="32">
        <f t="shared" si="62"/>
        <v>0</v>
      </c>
      <c r="O231" s="192">
        <v>12470</v>
      </c>
      <c r="P231" s="190" t="s">
        <v>161</v>
      </c>
    </row>
    <row r="232" spans="1:16" x14ac:dyDescent="0.25">
      <c r="A232" s="190"/>
      <c r="B232" s="190"/>
      <c r="C232" s="190"/>
      <c r="D232" s="189"/>
      <c r="E232" s="190"/>
      <c r="F232" s="190"/>
      <c r="G232" s="31" t="s">
        <v>35</v>
      </c>
      <c r="H232" s="32">
        <f>SUM(I232:N232)</f>
        <v>119.3</v>
      </c>
      <c r="I232" s="32">
        <v>0</v>
      </c>
      <c r="J232" s="32">
        <v>0</v>
      </c>
      <c r="K232" s="32">
        <v>0</v>
      </c>
      <c r="L232" s="32">
        <v>0</v>
      </c>
      <c r="M232" s="32">
        <v>119.3</v>
      </c>
      <c r="N232" s="32">
        <v>0</v>
      </c>
      <c r="O232" s="192"/>
      <c r="P232" s="190"/>
    </row>
    <row r="233" spans="1:16" ht="36" x14ac:dyDescent="0.25">
      <c r="A233" s="190"/>
      <c r="B233" s="190"/>
      <c r="C233" s="190"/>
      <c r="D233" s="189"/>
      <c r="E233" s="190"/>
      <c r="F233" s="190"/>
      <c r="G233" s="31" t="s">
        <v>7</v>
      </c>
      <c r="H233" s="32">
        <f>SUM(I233:N233)</f>
        <v>13</v>
      </c>
      <c r="I233" s="32">
        <v>0</v>
      </c>
      <c r="J233" s="32">
        <v>0</v>
      </c>
      <c r="K233" s="32">
        <v>0</v>
      </c>
      <c r="L233" s="32">
        <v>10</v>
      </c>
      <c r="M233" s="32">
        <v>3</v>
      </c>
      <c r="N233" s="32">
        <v>0</v>
      </c>
      <c r="O233" s="192"/>
      <c r="P233" s="190"/>
    </row>
    <row r="234" spans="1:16" x14ac:dyDescent="0.25">
      <c r="A234" s="190"/>
      <c r="B234" s="190"/>
      <c r="C234" s="190"/>
      <c r="D234" s="189"/>
      <c r="E234" s="190"/>
      <c r="F234" s="190"/>
      <c r="G234" s="31" t="s">
        <v>8</v>
      </c>
      <c r="H234" s="32">
        <f>SUM(I234:N234)</f>
        <v>0.7</v>
      </c>
      <c r="I234" s="32">
        <v>0</v>
      </c>
      <c r="J234" s="32">
        <v>0</v>
      </c>
      <c r="K234" s="32">
        <v>0</v>
      </c>
      <c r="L234" s="32">
        <v>0</v>
      </c>
      <c r="M234" s="32">
        <v>0.7</v>
      </c>
      <c r="N234" s="32">
        <v>0</v>
      </c>
      <c r="O234" s="192"/>
      <c r="P234" s="190"/>
    </row>
    <row r="235" spans="1:16" ht="24" x14ac:dyDescent="0.25">
      <c r="A235" s="190"/>
      <c r="B235" s="190"/>
      <c r="C235" s="190"/>
      <c r="D235" s="189"/>
      <c r="E235" s="190"/>
      <c r="F235" s="190"/>
      <c r="G235" s="31" t="s">
        <v>9</v>
      </c>
      <c r="H235" s="32">
        <f>SUM(I235:N235)</f>
        <v>0</v>
      </c>
      <c r="I235" s="32">
        <v>0</v>
      </c>
      <c r="J235" s="32">
        <v>0</v>
      </c>
      <c r="K235" s="32">
        <v>0</v>
      </c>
      <c r="L235" s="32">
        <v>0</v>
      </c>
      <c r="M235" s="32">
        <v>0</v>
      </c>
      <c r="N235" s="32">
        <v>0</v>
      </c>
      <c r="O235" s="192"/>
      <c r="P235" s="190"/>
    </row>
    <row r="236" spans="1:16" ht="36" x14ac:dyDescent="0.25">
      <c r="A236" s="190" t="s">
        <v>4361</v>
      </c>
      <c r="B236" s="190"/>
      <c r="C236" s="190" t="s">
        <v>0</v>
      </c>
      <c r="D236" s="189">
        <v>2025</v>
      </c>
      <c r="E236" s="190"/>
      <c r="F236" s="190" t="s">
        <v>159</v>
      </c>
      <c r="G236" s="31" t="s">
        <v>4</v>
      </c>
      <c r="H236" s="32">
        <f>SUM(H237:H240)</f>
        <v>20</v>
      </c>
      <c r="I236" s="32">
        <f t="shared" ref="I236:N236" si="63">SUM(I237:I240)</f>
        <v>20</v>
      </c>
      <c r="J236" s="32">
        <f t="shared" si="63"/>
        <v>0</v>
      </c>
      <c r="K236" s="32">
        <f t="shared" si="63"/>
        <v>0</v>
      </c>
      <c r="L236" s="32">
        <f t="shared" si="63"/>
        <v>0</v>
      </c>
      <c r="M236" s="32">
        <f t="shared" si="63"/>
        <v>0</v>
      </c>
      <c r="N236" s="32">
        <f t="shared" si="63"/>
        <v>0</v>
      </c>
      <c r="O236" s="192">
        <v>12470</v>
      </c>
      <c r="P236" s="190" t="s">
        <v>159</v>
      </c>
    </row>
    <row r="237" spans="1:16" x14ac:dyDescent="0.25">
      <c r="A237" s="190"/>
      <c r="B237" s="190"/>
      <c r="C237" s="190"/>
      <c r="D237" s="189"/>
      <c r="E237" s="190"/>
      <c r="F237" s="190"/>
      <c r="G237" s="31" t="s">
        <v>35</v>
      </c>
      <c r="H237" s="32">
        <f>SUM(I237:N237)</f>
        <v>0</v>
      </c>
      <c r="I237" s="32">
        <v>0</v>
      </c>
      <c r="J237" s="32">
        <v>0</v>
      </c>
      <c r="K237" s="32">
        <v>0</v>
      </c>
      <c r="L237" s="32">
        <v>0</v>
      </c>
      <c r="M237" s="32">
        <v>0</v>
      </c>
      <c r="N237" s="32">
        <v>0</v>
      </c>
      <c r="O237" s="192"/>
      <c r="P237" s="190"/>
    </row>
    <row r="238" spans="1:16" ht="36" x14ac:dyDescent="0.25">
      <c r="A238" s="190"/>
      <c r="B238" s="190"/>
      <c r="C238" s="190"/>
      <c r="D238" s="189"/>
      <c r="E238" s="190"/>
      <c r="F238" s="190"/>
      <c r="G238" s="31" t="s">
        <v>7</v>
      </c>
      <c r="H238" s="32">
        <f>SUM(I238:N238)</f>
        <v>16</v>
      </c>
      <c r="I238" s="32">
        <v>16</v>
      </c>
      <c r="J238" s="32">
        <v>0</v>
      </c>
      <c r="K238" s="32">
        <v>0</v>
      </c>
      <c r="L238" s="32">
        <v>0</v>
      </c>
      <c r="M238" s="32">
        <v>0</v>
      </c>
      <c r="N238" s="32">
        <v>0</v>
      </c>
      <c r="O238" s="192"/>
      <c r="P238" s="190"/>
    </row>
    <row r="239" spans="1:16" x14ac:dyDescent="0.25">
      <c r="A239" s="190"/>
      <c r="B239" s="190"/>
      <c r="C239" s="190"/>
      <c r="D239" s="189"/>
      <c r="E239" s="190"/>
      <c r="F239" s="190"/>
      <c r="G239" s="31" t="s">
        <v>8</v>
      </c>
      <c r="H239" s="32">
        <f>SUM(I239:N239)</f>
        <v>3</v>
      </c>
      <c r="I239" s="32">
        <v>3</v>
      </c>
      <c r="J239" s="32">
        <v>0</v>
      </c>
      <c r="K239" s="32">
        <v>0</v>
      </c>
      <c r="L239" s="32">
        <v>0</v>
      </c>
      <c r="M239" s="32">
        <v>0</v>
      </c>
      <c r="N239" s="32">
        <v>0</v>
      </c>
      <c r="O239" s="192"/>
      <c r="P239" s="190"/>
    </row>
    <row r="240" spans="1:16" ht="24" x14ac:dyDescent="0.25">
      <c r="A240" s="190"/>
      <c r="B240" s="190"/>
      <c r="C240" s="190"/>
      <c r="D240" s="189"/>
      <c r="E240" s="190"/>
      <c r="F240" s="190"/>
      <c r="G240" s="31" t="s">
        <v>9</v>
      </c>
      <c r="H240" s="32">
        <f>SUM(I240:N240)</f>
        <v>1</v>
      </c>
      <c r="I240" s="32">
        <v>1</v>
      </c>
      <c r="J240" s="32">
        <v>0</v>
      </c>
      <c r="K240" s="32">
        <v>0</v>
      </c>
      <c r="L240" s="32">
        <v>0</v>
      </c>
      <c r="M240" s="32">
        <v>0</v>
      </c>
      <c r="N240" s="32">
        <v>0</v>
      </c>
      <c r="O240" s="192"/>
      <c r="P240" s="190"/>
    </row>
    <row r="241" spans="1:16" ht="36" x14ac:dyDescent="0.25">
      <c r="A241" s="190" t="s">
        <v>4362</v>
      </c>
      <c r="B241" s="190"/>
      <c r="C241" s="190" t="s">
        <v>0</v>
      </c>
      <c r="D241" s="189">
        <v>2026</v>
      </c>
      <c r="E241" s="190"/>
      <c r="F241" s="190" t="s">
        <v>159</v>
      </c>
      <c r="G241" s="31" t="s">
        <v>4</v>
      </c>
      <c r="H241" s="32">
        <f>SUM(H242:H245)</f>
        <v>20</v>
      </c>
      <c r="I241" s="32">
        <f t="shared" ref="I241:N241" si="64">SUM(I242:I245)</f>
        <v>0</v>
      </c>
      <c r="J241" s="32">
        <f t="shared" si="64"/>
        <v>20</v>
      </c>
      <c r="K241" s="32">
        <f t="shared" si="64"/>
        <v>0</v>
      </c>
      <c r="L241" s="32">
        <f t="shared" si="64"/>
        <v>0</v>
      </c>
      <c r="M241" s="32">
        <f t="shared" si="64"/>
        <v>0</v>
      </c>
      <c r="N241" s="32">
        <f t="shared" si="64"/>
        <v>0</v>
      </c>
      <c r="O241" s="192">
        <v>12470</v>
      </c>
      <c r="P241" s="190" t="s">
        <v>159</v>
      </c>
    </row>
    <row r="242" spans="1:16" x14ac:dyDescent="0.25">
      <c r="A242" s="190"/>
      <c r="B242" s="190"/>
      <c r="C242" s="190"/>
      <c r="D242" s="189"/>
      <c r="E242" s="190"/>
      <c r="F242" s="190"/>
      <c r="G242" s="31" t="s">
        <v>35</v>
      </c>
      <c r="H242" s="32">
        <f>SUM(I242:N242)</f>
        <v>0</v>
      </c>
      <c r="I242" s="32">
        <v>0</v>
      </c>
      <c r="J242" s="32">
        <v>0</v>
      </c>
      <c r="K242" s="32">
        <v>0</v>
      </c>
      <c r="L242" s="32">
        <v>0</v>
      </c>
      <c r="M242" s="32">
        <v>0</v>
      </c>
      <c r="N242" s="32">
        <v>0</v>
      </c>
      <c r="O242" s="192"/>
      <c r="P242" s="190"/>
    </row>
    <row r="243" spans="1:16" ht="36" x14ac:dyDescent="0.25">
      <c r="A243" s="190"/>
      <c r="B243" s="190"/>
      <c r="C243" s="190"/>
      <c r="D243" s="189"/>
      <c r="E243" s="190"/>
      <c r="F243" s="190"/>
      <c r="G243" s="31" t="s">
        <v>7</v>
      </c>
      <c r="H243" s="32">
        <f>SUM(I243:N243)</f>
        <v>16</v>
      </c>
      <c r="I243" s="32">
        <v>0</v>
      </c>
      <c r="J243" s="32">
        <v>16</v>
      </c>
      <c r="K243" s="32">
        <v>0</v>
      </c>
      <c r="L243" s="32">
        <v>0</v>
      </c>
      <c r="M243" s="32">
        <v>0</v>
      </c>
      <c r="N243" s="32">
        <v>0</v>
      </c>
      <c r="O243" s="192"/>
      <c r="P243" s="190"/>
    </row>
    <row r="244" spans="1:16" x14ac:dyDescent="0.25">
      <c r="A244" s="190"/>
      <c r="B244" s="190"/>
      <c r="C244" s="190"/>
      <c r="D244" s="189"/>
      <c r="E244" s="190"/>
      <c r="F244" s="190"/>
      <c r="G244" s="31" t="s">
        <v>8</v>
      </c>
      <c r="H244" s="32">
        <f>SUM(I244:N244)</f>
        <v>3</v>
      </c>
      <c r="I244" s="32">
        <v>0</v>
      </c>
      <c r="J244" s="32">
        <v>3</v>
      </c>
      <c r="K244" s="32">
        <v>0</v>
      </c>
      <c r="L244" s="32">
        <v>0</v>
      </c>
      <c r="M244" s="32">
        <v>0</v>
      </c>
      <c r="N244" s="32">
        <v>0</v>
      </c>
      <c r="O244" s="192"/>
      <c r="P244" s="190"/>
    </row>
    <row r="245" spans="1:16" ht="24" x14ac:dyDescent="0.25">
      <c r="A245" s="190"/>
      <c r="B245" s="190"/>
      <c r="C245" s="190"/>
      <c r="D245" s="189"/>
      <c r="E245" s="190"/>
      <c r="F245" s="190"/>
      <c r="G245" s="31" t="s">
        <v>9</v>
      </c>
      <c r="H245" s="32">
        <f>SUM(I245:N245)</f>
        <v>1</v>
      </c>
      <c r="I245" s="32">
        <v>0</v>
      </c>
      <c r="J245" s="32">
        <v>1</v>
      </c>
      <c r="K245" s="32">
        <v>0</v>
      </c>
      <c r="L245" s="32">
        <v>0</v>
      </c>
      <c r="M245" s="32">
        <v>0</v>
      </c>
      <c r="N245" s="32">
        <v>0</v>
      </c>
      <c r="O245" s="192"/>
      <c r="P245" s="190"/>
    </row>
    <row r="246" spans="1:16" ht="36" x14ac:dyDescent="0.25">
      <c r="A246" s="190" t="s">
        <v>162</v>
      </c>
      <c r="B246" s="190"/>
      <c r="C246" s="190" t="s">
        <v>0</v>
      </c>
      <c r="D246" s="189">
        <v>2028</v>
      </c>
      <c r="E246" s="190"/>
      <c r="F246" s="190" t="s">
        <v>159</v>
      </c>
      <c r="G246" s="31" t="s">
        <v>4</v>
      </c>
      <c r="H246" s="32">
        <f>SUM(H247:H250)</f>
        <v>50</v>
      </c>
      <c r="I246" s="32">
        <f t="shared" ref="I246:N246" si="65">SUM(I247:I250)</f>
        <v>0</v>
      </c>
      <c r="J246" s="32">
        <f t="shared" si="65"/>
        <v>0</v>
      </c>
      <c r="K246" s="32">
        <f t="shared" si="65"/>
        <v>0</v>
      </c>
      <c r="L246" s="32">
        <f t="shared" si="65"/>
        <v>50</v>
      </c>
      <c r="M246" s="32">
        <f t="shared" si="65"/>
        <v>0</v>
      </c>
      <c r="N246" s="32">
        <f t="shared" si="65"/>
        <v>0</v>
      </c>
      <c r="O246" s="192">
        <v>12470</v>
      </c>
      <c r="P246" s="190" t="s">
        <v>159</v>
      </c>
    </row>
    <row r="247" spans="1:16" x14ac:dyDescent="0.25">
      <c r="A247" s="190"/>
      <c r="B247" s="190"/>
      <c r="C247" s="190"/>
      <c r="D247" s="189"/>
      <c r="E247" s="190"/>
      <c r="F247" s="190"/>
      <c r="G247" s="31" t="s">
        <v>35</v>
      </c>
      <c r="H247" s="32">
        <f>SUM(I247:N247)</f>
        <v>0</v>
      </c>
      <c r="I247" s="32">
        <v>0</v>
      </c>
      <c r="J247" s="32">
        <v>0</v>
      </c>
      <c r="K247" s="32">
        <v>0</v>
      </c>
      <c r="L247" s="32">
        <v>0</v>
      </c>
      <c r="M247" s="32">
        <v>0</v>
      </c>
      <c r="N247" s="32">
        <v>0</v>
      </c>
      <c r="O247" s="192"/>
      <c r="P247" s="190"/>
    </row>
    <row r="248" spans="1:16" ht="36" x14ac:dyDescent="0.25">
      <c r="A248" s="190"/>
      <c r="B248" s="190"/>
      <c r="C248" s="190"/>
      <c r="D248" s="189"/>
      <c r="E248" s="190"/>
      <c r="F248" s="190"/>
      <c r="G248" s="31" t="s">
        <v>7</v>
      </c>
      <c r="H248" s="32">
        <f>SUM(I248:N248)</f>
        <v>40</v>
      </c>
      <c r="I248" s="32">
        <v>0</v>
      </c>
      <c r="J248" s="32">
        <v>0</v>
      </c>
      <c r="K248" s="32">
        <v>0</v>
      </c>
      <c r="L248" s="32">
        <v>40</v>
      </c>
      <c r="M248" s="32">
        <v>0</v>
      </c>
      <c r="N248" s="32">
        <v>0</v>
      </c>
      <c r="O248" s="192"/>
      <c r="P248" s="190"/>
    </row>
    <row r="249" spans="1:16" x14ac:dyDescent="0.25">
      <c r="A249" s="190"/>
      <c r="B249" s="190"/>
      <c r="C249" s="190"/>
      <c r="D249" s="189"/>
      <c r="E249" s="190"/>
      <c r="F249" s="190"/>
      <c r="G249" s="31" t="s">
        <v>8</v>
      </c>
      <c r="H249" s="32">
        <f>SUM(I249:N249)</f>
        <v>7.5</v>
      </c>
      <c r="I249" s="32">
        <v>0</v>
      </c>
      <c r="J249" s="32">
        <v>0</v>
      </c>
      <c r="K249" s="32">
        <v>0</v>
      </c>
      <c r="L249" s="32">
        <v>7.5</v>
      </c>
      <c r="M249" s="32">
        <v>0</v>
      </c>
      <c r="N249" s="32">
        <v>0</v>
      </c>
      <c r="O249" s="192"/>
      <c r="P249" s="190"/>
    </row>
    <row r="250" spans="1:16" ht="24" x14ac:dyDescent="0.25">
      <c r="A250" s="190"/>
      <c r="B250" s="190"/>
      <c r="C250" s="190"/>
      <c r="D250" s="189"/>
      <c r="E250" s="190"/>
      <c r="F250" s="190"/>
      <c r="G250" s="31" t="s">
        <v>9</v>
      </c>
      <c r="H250" s="32">
        <f>SUM(I250:N250)</f>
        <v>2.5</v>
      </c>
      <c r="I250" s="32">
        <v>0</v>
      </c>
      <c r="J250" s="32">
        <v>0</v>
      </c>
      <c r="K250" s="32">
        <v>0</v>
      </c>
      <c r="L250" s="32">
        <v>2.5</v>
      </c>
      <c r="M250" s="32">
        <v>0</v>
      </c>
      <c r="N250" s="32">
        <v>0</v>
      </c>
      <c r="O250" s="192"/>
      <c r="P250" s="190"/>
    </row>
    <row r="251" spans="1:16" ht="36" x14ac:dyDescent="0.25">
      <c r="A251" s="190" t="s">
        <v>4363</v>
      </c>
      <c r="B251" s="190"/>
      <c r="C251" s="190" t="s">
        <v>0</v>
      </c>
      <c r="D251" s="189">
        <v>2028</v>
      </c>
      <c r="E251" s="190"/>
      <c r="F251" s="190" t="s">
        <v>159</v>
      </c>
      <c r="G251" s="31" t="s">
        <v>4</v>
      </c>
      <c r="H251" s="32">
        <f>SUM(H252:H255)</f>
        <v>150</v>
      </c>
      <c r="I251" s="32">
        <f t="shared" ref="I251:N251" si="66">SUM(I252:I255)</f>
        <v>0</v>
      </c>
      <c r="J251" s="32">
        <f t="shared" si="66"/>
        <v>0</v>
      </c>
      <c r="K251" s="32">
        <f t="shared" si="66"/>
        <v>0</v>
      </c>
      <c r="L251" s="32">
        <f t="shared" si="66"/>
        <v>150</v>
      </c>
      <c r="M251" s="32">
        <f t="shared" si="66"/>
        <v>0</v>
      </c>
      <c r="N251" s="32">
        <f t="shared" si="66"/>
        <v>0</v>
      </c>
      <c r="O251" s="192">
        <v>12470</v>
      </c>
      <c r="P251" s="190" t="s">
        <v>159</v>
      </c>
    </row>
    <row r="252" spans="1:16" x14ac:dyDescent="0.25">
      <c r="A252" s="190"/>
      <c r="B252" s="190"/>
      <c r="C252" s="190"/>
      <c r="D252" s="189"/>
      <c r="E252" s="190"/>
      <c r="F252" s="190"/>
      <c r="G252" s="31" t="s">
        <v>35</v>
      </c>
      <c r="H252" s="32">
        <f>SUM(I252:N252)</f>
        <v>0</v>
      </c>
      <c r="I252" s="32">
        <v>0</v>
      </c>
      <c r="J252" s="32">
        <v>0</v>
      </c>
      <c r="K252" s="32">
        <v>0</v>
      </c>
      <c r="L252" s="51">
        <f>SUM(M252:Q252)</f>
        <v>0</v>
      </c>
      <c r="M252" s="32">
        <v>0</v>
      </c>
      <c r="N252" s="32">
        <v>0</v>
      </c>
      <c r="O252" s="192"/>
      <c r="P252" s="190"/>
    </row>
    <row r="253" spans="1:16" ht="36" x14ac:dyDescent="0.25">
      <c r="A253" s="190"/>
      <c r="B253" s="190"/>
      <c r="C253" s="190"/>
      <c r="D253" s="189"/>
      <c r="E253" s="190"/>
      <c r="F253" s="190"/>
      <c r="G253" s="31" t="s">
        <v>7</v>
      </c>
      <c r="H253" s="32">
        <f>SUM(I253:N253)</f>
        <v>120</v>
      </c>
      <c r="I253" s="32">
        <v>0</v>
      </c>
      <c r="J253" s="32">
        <v>0</v>
      </c>
      <c r="K253" s="32">
        <v>0</v>
      </c>
      <c r="L253" s="52">
        <v>120</v>
      </c>
      <c r="M253" s="32">
        <v>0</v>
      </c>
      <c r="N253" s="32">
        <v>0</v>
      </c>
      <c r="O253" s="192"/>
      <c r="P253" s="190"/>
    </row>
    <row r="254" spans="1:16" x14ac:dyDescent="0.25">
      <c r="A254" s="190"/>
      <c r="B254" s="190"/>
      <c r="C254" s="190"/>
      <c r="D254" s="189"/>
      <c r="E254" s="190"/>
      <c r="F254" s="190"/>
      <c r="G254" s="31" t="s">
        <v>8</v>
      </c>
      <c r="H254" s="32">
        <f>SUM(I254:N254)</f>
        <v>19.2</v>
      </c>
      <c r="I254" s="32">
        <v>0</v>
      </c>
      <c r="J254" s="32">
        <v>0</v>
      </c>
      <c r="K254" s="32">
        <v>0</v>
      </c>
      <c r="L254" s="52">
        <v>19.2</v>
      </c>
      <c r="M254" s="32">
        <v>0</v>
      </c>
      <c r="N254" s="32">
        <v>0</v>
      </c>
      <c r="O254" s="192"/>
      <c r="P254" s="190"/>
    </row>
    <row r="255" spans="1:16" ht="24" x14ac:dyDescent="0.25">
      <c r="A255" s="190"/>
      <c r="B255" s="190"/>
      <c r="C255" s="190"/>
      <c r="D255" s="189"/>
      <c r="E255" s="190"/>
      <c r="F255" s="190"/>
      <c r="G255" s="31" t="s">
        <v>9</v>
      </c>
      <c r="H255" s="32">
        <f>SUM(I255:N255)</f>
        <v>10.8</v>
      </c>
      <c r="I255" s="32">
        <v>0</v>
      </c>
      <c r="J255" s="32">
        <v>0</v>
      </c>
      <c r="K255" s="32">
        <v>0</v>
      </c>
      <c r="L255" s="52">
        <v>10.8</v>
      </c>
      <c r="M255" s="32">
        <v>0</v>
      </c>
      <c r="N255" s="32">
        <v>0</v>
      </c>
      <c r="O255" s="192"/>
      <c r="P255" s="190"/>
    </row>
    <row r="256" spans="1:16" ht="36" x14ac:dyDescent="0.25">
      <c r="A256" s="190" t="s">
        <v>163</v>
      </c>
      <c r="B256" s="190"/>
      <c r="C256" s="190" t="s">
        <v>0</v>
      </c>
      <c r="D256" s="189">
        <v>2028</v>
      </c>
      <c r="E256" s="190"/>
      <c r="F256" s="190" t="s">
        <v>159</v>
      </c>
      <c r="G256" s="31" t="s">
        <v>4</v>
      </c>
      <c r="H256" s="32">
        <f>SUM(H257:H260)</f>
        <v>20</v>
      </c>
      <c r="I256" s="32">
        <f t="shared" ref="I256:N256" si="67">SUM(I257:I260)</f>
        <v>0</v>
      </c>
      <c r="J256" s="32">
        <f t="shared" si="67"/>
        <v>0</v>
      </c>
      <c r="K256" s="32">
        <f t="shared" si="67"/>
        <v>0</v>
      </c>
      <c r="L256" s="32">
        <f t="shared" si="67"/>
        <v>20</v>
      </c>
      <c r="M256" s="32">
        <f t="shared" si="67"/>
        <v>0</v>
      </c>
      <c r="N256" s="32">
        <f t="shared" si="67"/>
        <v>0</v>
      </c>
      <c r="O256" s="192">
        <v>12470</v>
      </c>
      <c r="P256" s="190" t="s">
        <v>159</v>
      </c>
    </row>
    <row r="257" spans="1:16" x14ac:dyDescent="0.25">
      <c r="A257" s="190"/>
      <c r="B257" s="190"/>
      <c r="C257" s="190"/>
      <c r="D257" s="189"/>
      <c r="E257" s="190"/>
      <c r="F257" s="190"/>
      <c r="G257" s="31" t="s">
        <v>35</v>
      </c>
      <c r="H257" s="32">
        <f>SUM(I257:N257)</f>
        <v>0</v>
      </c>
      <c r="I257" s="32">
        <v>0</v>
      </c>
      <c r="J257" s="32">
        <v>0</v>
      </c>
      <c r="K257" s="32">
        <v>0</v>
      </c>
      <c r="L257" s="32">
        <v>0</v>
      </c>
      <c r="M257" s="32">
        <v>0</v>
      </c>
      <c r="N257" s="32">
        <v>0</v>
      </c>
      <c r="O257" s="192"/>
      <c r="P257" s="190"/>
    </row>
    <row r="258" spans="1:16" ht="36" x14ac:dyDescent="0.25">
      <c r="A258" s="190"/>
      <c r="B258" s="190"/>
      <c r="C258" s="190"/>
      <c r="D258" s="189"/>
      <c r="E258" s="190"/>
      <c r="F258" s="190"/>
      <c r="G258" s="31" t="s">
        <v>7</v>
      </c>
      <c r="H258" s="32">
        <f>SUM(I258:N258)</f>
        <v>16</v>
      </c>
      <c r="I258" s="32">
        <v>0</v>
      </c>
      <c r="J258" s="32">
        <v>0</v>
      </c>
      <c r="K258" s="32">
        <v>0</v>
      </c>
      <c r="L258" s="32">
        <v>16</v>
      </c>
      <c r="M258" s="32">
        <v>0</v>
      </c>
      <c r="N258" s="32">
        <v>0</v>
      </c>
      <c r="O258" s="192"/>
      <c r="P258" s="190"/>
    </row>
    <row r="259" spans="1:16" x14ac:dyDescent="0.25">
      <c r="A259" s="190"/>
      <c r="B259" s="190"/>
      <c r="C259" s="190"/>
      <c r="D259" s="189"/>
      <c r="E259" s="190"/>
      <c r="F259" s="190"/>
      <c r="G259" s="31" t="s">
        <v>8</v>
      </c>
      <c r="H259" s="32">
        <f>SUM(I259:N259)</f>
        <v>3</v>
      </c>
      <c r="I259" s="32">
        <v>0</v>
      </c>
      <c r="J259" s="32">
        <v>0</v>
      </c>
      <c r="K259" s="32">
        <v>0</v>
      </c>
      <c r="L259" s="32">
        <v>3</v>
      </c>
      <c r="M259" s="32">
        <v>0</v>
      </c>
      <c r="N259" s="32">
        <v>0</v>
      </c>
      <c r="O259" s="192"/>
      <c r="P259" s="190"/>
    </row>
    <row r="260" spans="1:16" ht="24" x14ac:dyDescent="0.25">
      <c r="A260" s="190"/>
      <c r="B260" s="190"/>
      <c r="C260" s="190"/>
      <c r="D260" s="189"/>
      <c r="E260" s="190"/>
      <c r="F260" s="190"/>
      <c r="G260" s="31" t="s">
        <v>9</v>
      </c>
      <c r="H260" s="32">
        <f>SUM(I260:N260)</f>
        <v>1</v>
      </c>
      <c r="I260" s="32">
        <v>0</v>
      </c>
      <c r="J260" s="32">
        <v>0</v>
      </c>
      <c r="K260" s="32">
        <v>0</v>
      </c>
      <c r="L260" s="32">
        <v>1</v>
      </c>
      <c r="M260" s="32">
        <v>0</v>
      </c>
      <c r="N260" s="32">
        <v>0</v>
      </c>
      <c r="O260" s="192"/>
      <c r="P260" s="190"/>
    </row>
    <row r="261" spans="1:16" ht="36" x14ac:dyDescent="0.25">
      <c r="A261" s="190" t="s">
        <v>4364</v>
      </c>
      <c r="B261" s="190"/>
      <c r="C261" s="190" t="s">
        <v>0</v>
      </c>
      <c r="D261" s="189" t="s">
        <v>4365</v>
      </c>
      <c r="E261" s="190"/>
      <c r="F261" s="190" t="s">
        <v>159</v>
      </c>
      <c r="G261" s="31" t="s">
        <v>4</v>
      </c>
      <c r="H261" s="32">
        <f>SUM(H262:H265)</f>
        <v>100</v>
      </c>
      <c r="I261" s="32">
        <f t="shared" ref="I261:N261" si="68">SUM(I262:I265)</f>
        <v>0</v>
      </c>
      <c r="J261" s="32">
        <f t="shared" si="68"/>
        <v>0</v>
      </c>
      <c r="K261" s="32">
        <f t="shared" si="68"/>
        <v>0</v>
      </c>
      <c r="L261" s="32">
        <f t="shared" si="68"/>
        <v>100</v>
      </c>
      <c r="M261" s="32">
        <f t="shared" si="68"/>
        <v>0</v>
      </c>
      <c r="N261" s="32">
        <f t="shared" si="68"/>
        <v>0</v>
      </c>
      <c r="O261" s="192">
        <v>12470</v>
      </c>
      <c r="P261" s="190" t="s">
        <v>159</v>
      </c>
    </row>
    <row r="262" spans="1:16" x14ac:dyDescent="0.25">
      <c r="A262" s="190"/>
      <c r="B262" s="190"/>
      <c r="C262" s="190"/>
      <c r="D262" s="189"/>
      <c r="E262" s="190"/>
      <c r="F262" s="190"/>
      <c r="G262" s="31" t="s">
        <v>35</v>
      </c>
      <c r="H262" s="32">
        <f>SUM(I262:N262)</f>
        <v>0</v>
      </c>
      <c r="I262" s="32">
        <v>0</v>
      </c>
      <c r="J262" s="32">
        <v>0</v>
      </c>
      <c r="K262" s="32">
        <v>0</v>
      </c>
      <c r="L262" s="52">
        <f>SUM(M262:Q262)</f>
        <v>0</v>
      </c>
      <c r="M262" s="32">
        <v>0</v>
      </c>
      <c r="N262" s="32">
        <v>0</v>
      </c>
      <c r="O262" s="192"/>
      <c r="P262" s="190"/>
    </row>
    <row r="263" spans="1:16" ht="36" x14ac:dyDescent="0.25">
      <c r="A263" s="190"/>
      <c r="B263" s="190"/>
      <c r="C263" s="190"/>
      <c r="D263" s="189"/>
      <c r="E263" s="190"/>
      <c r="F263" s="190"/>
      <c r="G263" s="31" t="s">
        <v>7</v>
      </c>
      <c r="H263" s="32">
        <f>SUM(I263:N263)</f>
        <v>80</v>
      </c>
      <c r="I263" s="32">
        <v>0</v>
      </c>
      <c r="J263" s="32">
        <v>0</v>
      </c>
      <c r="K263" s="32">
        <v>0</v>
      </c>
      <c r="L263" s="52">
        <v>80</v>
      </c>
      <c r="M263" s="32">
        <v>0</v>
      </c>
      <c r="N263" s="32">
        <v>0</v>
      </c>
      <c r="O263" s="192"/>
      <c r="P263" s="190"/>
    </row>
    <row r="264" spans="1:16" x14ac:dyDescent="0.25">
      <c r="A264" s="190"/>
      <c r="B264" s="190"/>
      <c r="C264" s="190"/>
      <c r="D264" s="189"/>
      <c r="E264" s="190"/>
      <c r="F264" s="190"/>
      <c r="G264" s="31" t="s">
        <v>8</v>
      </c>
      <c r="H264" s="32">
        <f>SUM(I264:N264)</f>
        <v>15</v>
      </c>
      <c r="I264" s="32">
        <v>0</v>
      </c>
      <c r="J264" s="32">
        <v>0</v>
      </c>
      <c r="K264" s="32">
        <v>0</v>
      </c>
      <c r="L264" s="52">
        <v>15</v>
      </c>
      <c r="M264" s="32">
        <v>0</v>
      </c>
      <c r="N264" s="32">
        <v>0</v>
      </c>
      <c r="O264" s="192"/>
      <c r="P264" s="190"/>
    </row>
    <row r="265" spans="1:16" ht="24" x14ac:dyDescent="0.25">
      <c r="A265" s="190"/>
      <c r="B265" s="190"/>
      <c r="C265" s="190"/>
      <c r="D265" s="189"/>
      <c r="E265" s="190"/>
      <c r="F265" s="190"/>
      <c r="G265" s="31" t="s">
        <v>9</v>
      </c>
      <c r="H265" s="32">
        <f>SUM(I265:N265)</f>
        <v>5</v>
      </c>
      <c r="I265" s="32">
        <v>0</v>
      </c>
      <c r="J265" s="32">
        <v>0</v>
      </c>
      <c r="K265" s="32">
        <v>0</v>
      </c>
      <c r="L265" s="52">
        <v>5</v>
      </c>
      <c r="M265" s="32">
        <v>0</v>
      </c>
      <c r="N265" s="32">
        <v>0</v>
      </c>
      <c r="O265" s="192"/>
      <c r="P265" s="190"/>
    </row>
    <row r="266" spans="1:16" ht="36" x14ac:dyDescent="0.25">
      <c r="A266" s="190" t="s">
        <v>164</v>
      </c>
      <c r="B266" s="190"/>
      <c r="C266" s="190" t="s">
        <v>0</v>
      </c>
      <c r="D266" s="189">
        <v>2025</v>
      </c>
      <c r="E266" s="190"/>
      <c r="F266" s="190" t="s">
        <v>159</v>
      </c>
      <c r="G266" s="31" t="s">
        <v>4</v>
      </c>
      <c r="H266" s="32">
        <f>SUM(H267:H270)</f>
        <v>12</v>
      </c>
      <c r="I266" s="32">
        <f t="shared" ref="I266:N266" si="69">SUM(I267:I270)</f>
        <v>12</v>
      </c>
      <c r="J266" s="32">
        <f t="shared" si="69"/>
        <v>0</v>
      </c>
      <c r="K266" s="32">
        <f t="shared" si="69"/>
        <v>0</v>
      </c>
      <c r="L266" s="32">
        <f t="shared" si="69"/>
        <v>0</v>
      </c>
      <c r="M266" s="32">
        <f t="shared" si="69"/>
        <v>0</v>
      </c>
      <c r="N266" s="32">
        <f t="shared" si="69"/>
        <v>0</v>
      </c>
      <c r="O266" s="192">
        <v>12470</v>
      </c>
      <c r="P266" s="190" t="s">
        <v>159</v>
      </c>
    </row>
    <row r="267" spans="1:16" x14ac:dyDescent="0.25">
      <c r="A267" s="190"/>
      <c r="B267" s="190"/>
      <c r="C267" s="190"/>
      <c r="D267" s="189"/>
      <c r="E267" s="190"/>
      <c r="F267" s="190"/>
      <c r="G267" s="31" t="s">
        <v>35</v>
      </c>
      <c r="H267" s="32">
        <f>SUM(I267:N267)</f>
        <v>0</v>
      </c>
      <c r="I267" s="52">
        <v>0</v>
      </c>
      <c r="J267" s="32">
        <v>0</v>
      </c>
      <c r="K267" s="32">
        <v>0</v>
      </c>
      <c r="L267" s="32">
        <v>0</v>
      </c>
      <c r="M267" s="32">
        <v>0</v>
      </c>
      <c r="N267" s="32">
        <v>0</v>
      </c>
      <c r="O267" s="192"/>
      <c r="P267" s="190"/>
    </row>
    <row r="268" spans="1:16" ht="36" x14ac:dyDescent="0.25">
      <c r="A268" s="190"/>
      <c r="B268" s="190"/>
      <c r="C268" s="190"/>
      <c r="D268" s="189"/>
      <c r="E268" s="190"/>
      <c r="F268" s="190"/>
      <c r="G268" s="31" t="s">
        <v>7</v>
      </c>
      <c r="H268" s="32">
        <f>SUM(I268:N268)</f>
        <v>9.6</v>
      </c>
      <c r="I268" s="52">
        <v>9.6</v>
      </c>
      <c r="J268" s="32">
        <v>0</v>
      </c>
      <c r="K268" s="32">
        <v>0</v>
      </c>
      <c r="L268" s="32">
        <v>0</v>
      </c>
      <c r="M268" s="32">
        <v>0</v>
      </c>
      <c r="N268" s="32">
        <v>0</v>
      </c>
      <c r="O268" s="192"/>
      <c r="P268" s="190"/>
    </row>
    <row r="269" spans="1:16" x14ac:dyDescent="0.25">
      <c r="A269" s="190"/>
      <c r="B269" s="190"/>
      <c r="C269" s="190"/>
      <c r="D269" s="189"/>
      <c r="E269" s="190"/>
      <c r="F269" s="190"/>
      <c r="G269" s="31" t="s">
        <v>8</v>
      </c>
      <c r="H269" s="32">
        <f>SUM(I269:N269)</f>
        <v>1.8</v>
      </c>
      <c r="I269" s="52">
        <v>1.8</v>
      </c>
      <c r="J269" s="32">
        <v>0</v>
      </c>
      <c r="K269" s="32">
        <v>0</v>
      </c>
      <c r="L269" s="32">
        <v>0</v>
      </c>
      <c r="M269" s="32">
        <v>0</v>
      </c>
      <c r="N269" s="32">
        <v>0</v>
      </c>
      <c r="O269" s="192"/>
      <c r="P269" s="190"/>
    </row>
    <row r="270" spans="1:16" ht="24" x14ac:dyDescent="0.25">
      <c r="A270" s="190"/>
      <c r="B270" s="190"/>
      <c r="C270" s="190"/>
      <c r="D270" s="189"/>
      <c r="E270" s="190"/>
      <c r="F270" s="190"/>
      <c r="G270" s="31" t="s">
        <v>9</v>
      </c>
      <c r="H270" s="32">
        <f>SUM(I270:N270)</f>
        <v>0.6</v>
      </c>
      <c r="I270" s="52">
        <v>0.6</v>
      </c>
      <c r="J270" s="32">
        <v>0</v>
      </c>
      <c r="K270" s="32">
        <v>0</v>
      </c>
      <c r="L270" s="32">
        <v>0</v>
      </c>
      <c r="M270" s="32">
        <v>0</v>
      </c>
      <c r="N270" s="32">
        <v>0</v>
      </c>
      <c r="O270" s="192"/>
      <c r="P270" s="190"/>
    </row>
    <row r="271" spans="1:16" ht="36" x14ac:dyDescent="0.25">
      <c r="A271" s="209" t="s">
        <v>125</v>
      </c>
      <c r="B271" s="209"/>
      <c r="C271" s="209"/>
      <c r="D271" s="209"/>
      <c r="E271" s="209"/>
      <c r="F271" s="209"/>
      <c r="G271" s="35" t="s">
        <v>4</v>
      </c>
      <c r="H271" s="36">
        <f>SUM(H272:H275)</f>
        <v>555</v>
      </c>
      <c r="I271" s="36">
        <f t="shared" ref="I271:N271" si="70">SUM(I272:I275)</f>
        <v>32</v>
      </c>
      <c r="J271" s="36">
        <f t="shared" si="70"/>
        <v>20</v>
      </c>
      <c r="K271" s="36">
        <f t="shared" si="70"/>
        <v>0</v>
      </c>
      <c r="L271" s="36">
        <f t="shared" si="70"/>
        <v>362</v>
      </c>
      <c r="M271" s="36">
        <f t="shared" si="70"/>
        <v>141.00000000000003</v>
      </c>
      <c r="N271" s="36">
        <f t="shared" si="70"/>
        <v>0</v>
      </c>
      <c r="O271" s="192"/>
      <c r="P271" s="193"/>
    </row>
    <row r="272" spans="1:16" ht="24" x14ac:dyDescent="0.25">
      <c r="A272" s="209"/>
      <c r="B272" s="209"/>
      <c r="C272" s="209"/>
      <c r="D272" s="209"/>
      <c r="E272" s="209"/>
      <c r="F272" s="209"/>
      <c r="G272" s="35" t="s">
        <v>35</v>
      </c>
      <c r="H272" s="36">
        <f>SUM(I272:N272)</f>
        <v>134.80000000000001</v>
      </c>
      <c r="I272" s="36">
        <f t="shared" ref="I272:N272" si="71">I222+I227+I232+I237+I242+I247+I252+I257+I262+I267</f>
        <v>0</v>
      </c>
      <c r="J272" s="36">
        <f t="shared" si="71"/>
        <v>0</v>
      </c>
      <c r="K272" s="36">
        <f t="shared" si="71"/>
        <v>0</v>
      </c>
      <c r="L272" s="36">
        <f t="shared" si="71"/>
        <v>0</v>
      </c>
      <c r="M272" s="36">
        <f t="shared" si="71"/>
        <v>134.80000000000001</v>
      </c>
      <c r="N272" s="36">
        <f t="shared" si="71"/>
        <v>0</v>
      </c>
      <c r="O272" s="192"/>
      <c r="P272" s="193"/>
    </row>
    <row r="273" spans="1:16" ht="36" x14ac:dyDescent="0.25">
      <c r="A273" s="209"/>
      <c r="B273" s="209"/>
      <c r="C273" s="209"/>
      <c r="D273" s="209"/>
      <c r="E273" s="209"/>
      <c r="F273" s="209"/>
      <c r="G273" s="35" t="s">
        <v>7</v>
      </c>
      <c r="H273" s="36">
        <f>SUM(I273:N273)</f>
        <v>339</v>
      </c>
      <c r="I273" s="36">
        <f t="shared" ref="I273:N273" si="72">I223+I228+I233+I238+I243+I248+I253+I258+I263+I268</f>
        <v>25.6</v>
      </c>
      <c r="J273" s="36">
        <f t="shared" si="72"/>
        <v>16</v>
      </c>
      <c r="K273" s="36">
        <f t="shared" si="72"/>
        <v>0</v>
      </c>
      <c r="L273" s="36">
        <f t="shared" si="72"/>
        <v>292</v>
      </c>
      <c r="M273" s="36">
        <f t="shared" si="72"/>
        <v>5.4</v>
      </c>
      <c r="N273" s="36">
        <f t="shared" si="72"/>
        <v>0</v>
      </c>
      <c r="O273" s="192"/>
      <c r="P273" s="193"/>
    </row>
    <row r="274" spans="1:16" x14ac:dyDescent="0.25">
      <c r="A274" s="209"/>
      <c r="B274" s="209"/>
      <c r="C274" s="209"/>
      <c r="D274" s="209"/>
      <c r="E274" s="209"/>
      <c r="F274" s="209"/>
      <c r="G274" s="35" t="s">
        <v>8</v>
      </c>
      <c r="H274" s="36">
        <f>SUM(I274:N274)</f>
        <v>57.8</v>
      </c>
      <c r="I274" s="36">
        <f t="shared" ref="I274:N274" si="73">I224+I229+I234+I239+I244+I249+I254+I259+I264+I269</f>
        <v>4.8</v>
      </c>
      <c r="J274" s="36">
        <f t="shared" si="73"/>
        <v>3</v>
      </c>
      <c r="K274" s="36">
        <f t="shared" si="73"/>
        <v>0</v>
      </c>
      <c r="L274" s="36">
        <f t="shared" si="73"/>
        <v>49.2</v>
      </c>
      <c r="M274" s="36">
        <f t="shared" si="73"/>
        <v>0.79999999999999993</v>
      </c>
      <c r="N274" s="36">
        <f t="shared" si="73"/>
        <v>0</v>
      </c>
      <c r="O274" s="192"/>
      <c r="P274" s="193"/>
    </row>
    <row r="275" spans="1:16" ht="24" x14ac:dyDescent="0.25">
      <c r="A275" s="209"/>
      <c r="B275" s="209"/>
      <c r="C275" s="209"/>
      <c r="D275" s="209"/>
      <c r="E275" s="209"/>
      <c r="F275" s="209"/>
      <c r="G275" s="35" t="s">
        <v>9</v>
      </c>
      <c r="H275" s="36">
        <f>SUM(I275:N275)</f>
        <v>23.400000000000002</v>
      </c>
      <c r="I275" s="36">
        <f t="shared" ref="I275:N275" si="74">I225+I230+I235+I240+I245+I250+I255+I260+I265+I270</f>
        <v>1.6</v>
      </c>
      <c r="J275" s="36">
        <f t="shared" si="74"/>
        <v>1</v>
      </c>
      <c r="K275" s="36">
        <f t="shared" si="74"/>
        <v>0</v>
      </c>
      <c r="L275" s="36">
        <f t="shared" si="74"/>
        <v>20.8</v>
      </c>
      <c r="M275" s="36">
        <f t="shared" si="74"/>
        <v>0</v>
      </c>
      <c r="N275" s="36">
        <f t="shared" si="74"/>
        <v>0</v>
      </c>
      <c r="O275" s="192"/>
      <c r="P275" s="193"/>
    </row>
    <row r="276" spans="1:16" x14ac:dyDescent="0.25">
      <c r="A276" s="187" t="s">
        <v>165</v>
      </c>
      <c r="B276" s="187"/>
      <c r="C276" s="187"/>
      <c r="D276" s="187"/>
      <c r="E276" s="187"/>
      <c r="F276" s="187"/>
      <c r="G276" s="187"/>
      <c r="H276" s="187"/>
      <c r="I276" s="187"/>
      <c r="J276" s="187"/>
      <c r="K276" s="187"/>
      <c r="L276" s="187"/>
      <c r="M276" s="187"/>
      <c r="N276" s="187"/>
      <c r="O276" s="187"/>
      <c r="P276" s="187"/>
    </row>
    <row r="277" spans="1:16" ht="36" x14ac:dyDescent="0.25">
      <c r="A277" s="190" t="s">
        <v>166</v>
      </c>
      <c r="B277" s="190" t="s">
        <v>167</v>
      </c>
      <c r="C277" s="190" t="s">
        <v>165</v>
      </c>
      <c r="D277" s="189" t="s">
        <v>67</v>
      </c>
      <c r="E277" s="190"/>
      <c r="F277" s="190" t="s">
        <v>168</v>
      </c>
      <c r="G277" s="31" t="s">
        <v>4</v>
      </c>
      <c r="H277" s="32">
        <f>SUM(H278:H281)</f>
        <v>22</v>
      </c>
      <c r="I277" s="32">
        <f t="shared" ref="I277:N277" si="75">SUM(I278:I281)</f>
        <v>0</v>
      </c>
      <c r="J277" s="32">
        <f t="shared" si="75"/>
        <v>0</v>
      </c>
      <c r="K277" s="32">
        <f t="shared" si="75"/>
        <v>0</v>
      </c>
      <c r="L277" s="32">
        <f t="shared" si="75"/>
        <v>2</v>
      </c>
      <c r="M277" s="32">
        <f t="shared" si="75"/>
        <v>20</v>
      </c>
      <c r="N277" s="32">
        <f t="shared" si="75"/>
        <v>0</v>
      </c>
      <c r="O277" s="189">
        <v>13500</v>
      </c>
      <c r="P277" s="205" t="s">
        <v>3933</v>
      </c>
    </row>
    <row r="278" spans="1:16" x14ac:dyDescent="0.25">
      <c r="A278" s="190"/>
      <c r="B278" s="190"/>
      <c r="C278" s="190"/>
      <c r="D278" s="189"/>
      <c r="E278" s="190"/>
      <c r="F278" s="190"/>
      <c r="G278" s="31" t="s">
        <v>35</v>
      </c>
      <c r="H278" s="32">
        <f>SUM(I278:N278)</f>
        <v>17.5</v>
      </c>
      <c r="I278" s="32">
        <v>0</v>
      </c>
      <c r="J278" s="32">
        <v>0</v>
      </c>
      <c r="K278" s="32">
        <v>0</v>
      </c>
      <c r="L278" s="32">
        <v>0</v>
      </c>
      <c r="M278" s="32">
        <v>17.5</v>
      </c>
      <c r="N278" s="32">
        <v>0</v>
      </c>
      <c r="O278" s="189"/>
      <c r="P278" s="206"/>
    </row>
    <row r="279" spans="1:16" ht="36" x14ac:dyDescent="0.25">
      <c r="A279" s="190"/>
      <c r="B279" s="190"/>
      <c r="C279" s="190"/>
      <c r="D279" s="189"/>
      <c r="E279" s="190"/>
      <c r="F279" s="190"/>
      <c r="G279" s="31" t="s">
        <v>7</v>
      </c>
      <c r="H279" s="32">
        <f>SUM(I279:N279)</f>
        <v>4.4000000000000004</v>
      </c>
      <c r="I279" s="32">
        <v>0</v>
      </c>
      <c r="J279" s="32">
        <v>0</v>
      </c>
      <c r="K279" s="32">
        <v>0</v>
      </c>
      <c r="L279" s="32">
        <v>2</v>
      </c>
      <c r="M279" s="32">
        <v>2.4</v>
      </c>
      <c r="N279" s="32">
        <v>0</v>
      </c>
      <c r="O279" s="189"/>
      <c r="P279" s="206"/>
    </row>
    <row r="280" spans="1:16" x14ac:dyDescent="0.25">
      <c r="A280" s="190"/>
      <c r="B280" s="190"/>
      <c r="C280" s="190"/>
      <c r="D280" s="189"/>
      <c r="E280" s="190"/>
      <c r="F280" s="190"/>
      <c r="G280" s="31" t="s">
        <v>8</v>
      </c>
      <c r="H280" s="32">
        <f>SUM(I280:N280)</f>
        <v>0.1</v>
      </c>
      <c r="I280" s="32">
        <v>0</v>
      </c>
      <c r="J280" s="32">
        <v>0</v>
      </c>
      <c r="K280" s="32">
        <v>0</v>
      </c>
      <c r="L280" s="32">
        <v>0</v>
      </c>
      <c r="M280" s="32">
        <v>0.1</v>
      </c>
      <c r="N280" s="32">
        <v>0</v>
      </c>
      <c r="O280" s="189"/>
      <c r="P280" s="206"/>
    </row>
    <row r="281" spans="1:16" ht="24" x14ac:dyDescent="0.25">
      <c r="A281" s="190"/>
      <c r="B281" s="190"/>
      <c r="C281" s="190"/>
      <c r="D281" s="189"/>
      <c r="E281" s="190"/>
      <c r="F281" s="190"/>
      <c r="G281" s="31" t="s">
        <v>9</v>
      </c>
      <c r="H281" s="32">
        <f>SUM(I281:N281)</f>
        <v>0</v>
      </c>
      <c r="I281" s="32">
        <v>0</v>
      </c>
      <c r="J281" s="32">
        <v>0</v>
      </c>
      <c r="K281" s="32">
        <v>0</v>
      </c>
      <c r="L281" s="32">
        <v>0</v>
      </c>
      <c r="M281" s="32">
        <v>0</v>
      </c>
      <c r="N281" s="32">
        <v>0</v>
      </c>
      <c r="O281" s="189"/>
      <c r="P281" s="207"/>
    </row>
    <row r="282" spans="1:16" ht="36" x14ac:dyDescent="0.25">
      <c r="A282" s="190" t="s">
        <v>169</v>
      </c>
      <c r="B282" s="190" t="s">
        <v>167</v>
      </c>
      <c r="C282" s="190" t="s">
        <v>165</v>
      </c>
      <c r="D282" s="189" t="s">
        <v>44</v>
      </c>
      <c r="E282" s="190"/>
      <c r="F282" s="190" t="s">
        <v>168</v>
      </c>
      <c r="G282" s="31" t="s">
        <v>4</v>
      </c>
      <c r="H282" s="32">
        <f t="shared" ref="H282:N282" si="76">SUM(H283:H286)</f>
        <v>669.5</v>
      </c>
      <c r="I282" s="32">
        <f t="shared" si="76"/>
        <v>0</v>
      </c>
      <c r="J282" s="32">
        <f t="shared" si="76"/>
        <v>0</v>
      </c>
      <c r="K282" s="32">
        <f t="shared" si="76"/>
        <v>0</v>
      </c>
      <c r="L282" s="32">
        <f t="shared" si="76"/>
        <v>10</v>
      </c>
      <c r="M282" s="32">
        <f t="shared" si="76"/>
        <v>629.5</v>
      </c>
      <c r="N282" s="32">
        <f t="shared" si="76"/>
        <v>30</v>
      </c>
      <c r="O282" s="189">
        <v>13500</v>
      </c>
      <c r="P282" s="190" t="s">
        <v>56</v>
      </c>
    </row>
    <row r="283" spans="1:16" x14ac:dyDescent="0.25">
      <c r="A283" s="190"/>
      <c r="B283" s="190"/>
      <c r="C283" s="190"/>
      <c r="D283" s="189"/>
      <c r="E283" s="190"/>
      <c r="F283" s="190"/>
      <c r="G283" s="31" t="s">
        <v>35</v>
      </c>
      <c r="H283" s="32">
        <f>SUM(I283:N283)</f>
        <v>89.8</v>
      </c>
      <c r="I283" s="32">
        <v>0</v>
      </c>
      <c r="J283" s="32">
        <v>0</v>
      </c>
      <c r="K283" s="32">
        <v>0</v>
      </c>
      <c r="L283" s="32">
        <v>0</v>
      </c>
      <c r="M283" s="32">
        <v>87.3</v>
      </c>
      <c r="N283" s="32">
        <v>2.5</v>
      </c>
      <c r="O283" s="189"/>
      <c r="P283" s="190"/>
    </row>
    <row r="284" spans="1:16" ht="36" x14ac:dyDescent="0.25">
      <c r="A284" s="190"/>
      <c r="B284" s="190"/>
      <c r="C284" s="190"/>
      <c r="D284" s="189"/>
      <c r="E284" s="190"/>
      <c r="F284" s="190"/>
      <c r="G284" s="31" t="s">
        <v>7</v>
      </c>
      <c r="H284" s="32">
        <f>SUM(I284:N284)</f>
        <v>14.2</v>
      </c>
      <c r="I284" s="32">
        <v>0</v>
      </c>
      <c r="J284" s="32">
        <v>0</v>
      </c>
      <c r="K284" s="32">
        <v>0</v>
      </c>
      <c r="L284" s="32">
        <v>10</v>
      </c>
      <c r="M284" s="32">
        <v>2.2000000000000002</v>
      </c>
      <c r="N284" s="32">
        <v>2</v>
      </c>
      <c r="O284" s="189"/>
      <c r="P284" s="190"/>
    </row>
    <row r="285" spans="1:16" x14ac:dyDescent="0.25">
      <c r="A285" s="190"/>
      <c r="B285" s="190"/>
      <c r="C285" s="190"/>
      <c r="D285" s="189"/>
      <c r="E285" s="190"/>
      <c r="F285" s="190"/>
      <c r="G285" s="31" t="s">
        <v>8</v>
      </c>
      <c r="H285" s="32">
        <f>SUM(I285:N285)</f>
        <v>0</v>
      </c>
      <c r="I285" s="32">
        <v>0</v>
      </c>
      <c r="J285" s="32">
        <v>0</v>
      </c>
      <c r="K285" s="32">
        <v>0</v>
      </c>
      <c r="L285" s="32">
        <v>0</v>
      </c>
      <c r="M285" s="32">
        <v>0</v>
      </c>
      <c r="N285" s="32">
        <v>0</v>
      </c>
      <c r="O285" s="189"/>
      <c r="P285" s="190"/>
    </row>
    <row r="286" spans="1:16" ht="24" x14ac:dyDescent="0.25">
      <c r="A286" s="190"/>
      <c r="B286" s="190"/>
      <c r="C286" s="190"/>
      <c r="D286" s="189"/>
      <c r="E286" s="190"/>
      <c r="F286" s="190"/>
      <c r="G286" s="31" t="s">
        <v>9</v>
      </c>
      <c r="H286" s="32">
        <f>SUM(I286:N286)</f>
        <v>565.5</v>
      </c>
      <c r="I286" s="32">
        <v>0</v>
      </c>
      <c r="J286" s="32">
        <v>0</v>
      </c>
      <c r="K286" s="32">
        <v>0</v>
      </c>
      <c r="L286" s="32">
        <v>0</v>
      </c>
      <c r="M286" s="32">
        <v>540</v>
      </c>
      <c r="N286" s="32">
        <v>25.5</v>
      </c>
      <c r="O286" s="189"/>
      <c r="P286" s="190"/>
    </row>
    <row r="287" spans="1:16" ht="36" x14ac:dyDescent="0.25">
      <c r="A287" s="209" t="s">
        <v>125</v>
      </c>
      <c r="B287" s="209"/>
      <c r="C287" s="209"/>
      <c r="D287" s="209"/>
      <c r="E287" s="209"/>
      <c r="F287" s="209"/>
      <c r="G287" s="35" t="s">
        <v>4</v>
      </c>
      <c r="H287" s="37">
        <f>SUM(H288:H291)</f>
        <v>691.5</v>
      </c>
      <c r="I287" s="37">
        <f t="shared" ref="I287:N287" si="77">SUM(I288:I291)</f>
        <v>0</v>
      </c>
      <c r="J287" s="37">
        <f t="shared" si="77"/>
        <v>0</v>
      </c>
      <c r="K287" s="37">
        <f t="shared" si="77"/>
        <v>0</v>
      </c>
      <c r="L287" s="37">
        <f t="shared" si="77"/>
        <v>12</v>
      </c>
      <c r="M287" s="37">
        <f t="shared" si="77"/>
        <v>649.5</v>
      </c>
      <c r="N287" s="37">
        <f t="shared" si="77"/>
        <v>30</v>
      </c>
      <c r="O287" s="208"/>
      <c r="P287" s="190"/>
    </row>
    <row r="288" spans="1:16" ht="24" x14ac:dyDescent="0.25">
      <c r="A288" s="209"/>
      <c r="B288" s="209"/>
      <c r="C288" s="209"/>
      <c r="D288" s="209"/>
      <c r="E288" s="209"/>
      <c r="F288" s="209"/>
      <c r="G288" s="35" t="s">
        <v>35</v>
      </c>
      <c r="H288" s="37">
        <f>SUM(I288:N288)</f>
        <v>107.3</v>
      </c>
      <c r="I288" s="37">
        <f t="shared" ref="I288:N288" si="78">I278+I283</f>
        <v>0</v>
      </c>
      <c r="J288" s="37">
        <f t="shared" si="78"/>
        <v>0</v>
      </c>
      <c r="K288" s="37">
        <f t="shared" si="78"/>
        <v>0</v>
      </c>
      <c r="L288" s="37">
        <f t="shared" si="78"/>
        <v>0</v>
      </c>
      <c r="M288" s="37">
        <f t="shared" si="78"/>
        <v>104.8</v>
      </c>
      <c r="N288" s="37">
        <f t="shared" si="78"/>
        <v>2.5</v>
      </c>
      <c r="O288" s="208"/>
      <c r="P288" s="190"/>
    </row>
    <row r="289" spans="1:16" ht="36" x14ac:dyDescent="0.25">
      <c r="A289" s="209"/>
      <c r="B289" s="209"/>
      <c r="C289" s="209"/>
      <c r="D289" s="209"/>
      <c r="E289" s="209"/>
      <c r="F289" s="209"/>
      <c r="G289" s="35" t="s">
        <v>7</v>
      </c>
      <c r="H289" s="37">
        <f>SUM(I289:N289)</f>
        <v>18.600000000000001</v>
      </c>
      <c r="I289" s="37">
        <f t="shared" ref="I289:N289" si="79">I279+I284</f>
        <v>0</v>
      </c>
      <c r="J289" s="37">
        <f t="shared" si="79"/>
        <v>0</v>
      </c>
      <c r="K289" s="37">
        <f t="shared" si="79"/>
        <v>0</v>
      </c>
      <c r="L289" s="37">
        <f t="shared" si="79"/>
        <v>12</v>
      </c>
      <c r="M289" s="37">
        <f t="shared" si="79"/>
        <v>4.5999999999999996</v>
      </c>
      <c r="N289" s="37">
        <f t="shared" si="79"/>
        <v>2</v>
      </c>
      <c r="O289" s="208"/>
      <c r="P289" s="190"/>
    </row>
    <row r="290" spans="1:16" x14ac:dyDescent="0.25">
      <c r="A290" s="209"/>
      <c r="B290" s="209"/>
      <c r="C290" s="209"/>
      <c r="D290" s="209"/>
      <c r="E290" s="209"/>
      <c r="F290" s="209"/>
      <c r="G290" s="35" t="s">
        <v>8</v>
      </c>
      <c r="H290" s="37">
        <f>SUM(I290:N290)</f>
        <v>0.1</v>
      </c>
      <c r="I290" s="37">
        <f t="shared" ref="I290:N290" si="80">I280+I285</f>
        <v>0</v>
      </c>
      <c r="J290" s="37">
        <f t="shared" si="80"/>
        <v>0</v>
      </c>
      <c r="K290" s="37">
        <f t="shared" si="80"/>
        <v>0</v>
      </c>
      <c r="L290" s="37">
        <f t="shared" si="80"/>
        <v>0</v>
      </c>
      <c r="M290" s="37">
        <f t="shared" si="80"/>
        <v>0.1</v>
      </c>
      <c r="N290" s="37">
        <f t="shared" si="80"/>
        <v>0</v>
      </c>
      <c r="O290" s="208"/>
      <c r="P290" s="190"/>
    </row>
    <row r="291" spans="1:16" ht="24" x14ac:dyDescent="0.25">
      <c r="A291" s="209"/>
      <c r="B291" s="209"/>
      <c r="C291" s="209"/>
      <c r="D291" s="209"/>
      <c r="E291" s="209"/>
      <c r="F291" s="209"/>
      <c r="G291" s="35" t="s">
        <v>9</v>
      </c>
      <c r="H291" s="37">
        <f>SUM(I291:N291)</f>
        <v>565.5</v>
      </c>
      <c r="I291" s="37">
        <f t="shared" ref="I291:N291" si="81">I281+I286</f>
        <v>0</v>
      </c>
      <c r="J291" s="37">
        <f t="shared" si="81"/>
        <v>0</v>
      </c>
      <c r="K291" s="37">
        <f t="shared" si="81"/>
        <v>0</v>
      </c>
      <c r="L291" s="37">
        <f t="shared" si="81"/>
        <v>0</v>
      </c>
      <c r="M291" s="37">
        <f t="shared" si="81"/>
        <v>540</v>
      </c>
      <c r="N291" s="37">
        <f t="shared" si="81"/>
        <v>25.5</v>
      </c>
      <c r="O291" s="208"/>
      <c r="P291" s="190"/>
    </row>
    <row r="292" spans="1:16" x14ac:dyDescent="0.25">
      <c r="A292" s="187" t="s">
        <v>170</v>
      </c>
      <c r="B292" s="187"/>
      <c r="C292" s="187"/>
      <c r="D292" s="187"/>
      <c r="E292" s="187"/>
      <c r="F292" s="187"/>
      <c r="G292" s="187"/>
      <c r="H292" s="187"/>
      <c r="I292" s="187"/>
      <c r="J292" s="187"/>
      <c r="K292" s="187"/>
      <c r="L292" s="187"/>
      <c r="M292" s="187"/>
      <c r="N292" s="187"/>
      <c r="O292" s="187"/>
      <c r="P292" s="187"/>
    </row>
    <row r="293" spans="1:16" ht="36" x14ac:dyDescent="0.25">
      <c r="A293" s="190" t="s">
        <v>171</v>
      </c>
      <c r="B293" s="193"/>
      <c r="C293" s="190" t="s">
        <v>170</v>
      </c>
      <c r="D293" s="192">
        <v>2027</v>
      </c>
      <c r="E293" s="193"/>
      <c r="F293" s="192" t="s">
        <v>172</v>
      </c>
      <c r="G293" s="31" t="s">
        <v>4</v>
      </c>
      <c r="H293" s="32">
        <f>SUM(H294:H297)</f>
        <v>154.30000000000001</v>
      </c>
      <c r="I293" s="32">
        <f t="shared" ref="I293:N293" si="82">SUM(I294:I297)</f>
        <v>0</v>
      </c>
      <c r="J293" s="32">
        <f t="shared" si="82"/>
        <v>0</v>
      </c>
      <c r="K293" s="32">
        <f t="shared" si="82"/>
        <v>154.30000000000001</v>
      </c>
      <c r="L293" s="32">
        <f t="shared" si="82"/>
        <v>0</v>
      </c>
      <c r="M293" s="32">
        <f t="shared" si="82"/>
        <v>0</v>
      </c>
      <c r="N293" s="32">
        <f t="shared" si="82"/>
        <v>0</v>
      </c>
      <c r="O293" s="189">
        <v>7570</v>
      </c>
      <c r="P293" s="190" t="s">
        <v>173</v>
      </c>
    </row>
    <row r="294" spans="1:16" x14ac:dyDescent="0.25">
      <c r="A294" s="190"/>
      <c r="B294" s="193"/>
      <c r="C294" s="190"/>
      <c r="D294" s="192"/>
      <c r="E294" s="193"/>
      <c r="F294" s="192"/>
      <c r="G294" s="31" t="s">
        <v>35</v>
      </c>
      <c r="H294" s="32">
        <f>SUM(I294:N294)</f>
        <v>152.80000000000001</v>
      </c>
      <c r="I294" s="32">
        <v>0</v>
      </c>
      <c r="J294" s="32">
        <v>0</v>
      </c>
      <c r="K294" s="32">
        <v>152.80000000000001</v>
      </c>
      <c r="L294" s="32">
        <v>0</v>
      </c>
      <c r="M294" s="32">
        <v>0</v>
      </c>
      <c r="N294" s="32">
        <v>0</v>
      </c>
      <c r="O294" s="189"/>
      <c r="P294" s="190"/>
    </row>
    <row r="295" spans="1:16" ht="36" x14ac:dyDescent="0.25">
      <c r="A295" s="190"/>
      <c r="B295" s="193"/>
      <c r="C295" s="190"/>
      <c r="D295" s="192"/>
      <c r="E295" s="193"/>
      <c r="F295" s="192"/>
      <c r="G295" s="31" t="s">
        <v>7</v>
      </c>
      <c r="H295" s="32">
        <f>SUM(I295:N295)</f>
        <v>1.5</v>
      </c>
      <c r="I295" s="32">
        <v>0</v>
      </c>
      <c r="J295" s="32">
        <v>0</v>
      </c>
      <c r="K295" s="32">
        <v>1.5</v>
      </c>
      <c r="L295" s="32">
        <v>0</v>
      </c>
      <c r="M295" s="32">
        <v>0</v>
      </c>
      <c r="N295" s="32">
        <v>0</v>
      </c>
      <c r="O295" s="189"/>
      <c r="P295" s="190"/>
    </row>
    <row r="296" spans="1:16" x14ac:dyDescent="0.25">
      <c r="A296" s="190"/>
      <c r="B296" s="193"/>
      <c r="C296" s="190"/>
      <c r="D296" s="192"/>
      <c r="E296" s="193"/>
      <c r="F296" s="192"/>
      <c r="G296" s="31" t="s">
        <v>8</v>
      </c>
      <c r="H296" s="32">
        <f>SUM(I296:N296)</f>
        <v>0</v>
      </c>
      <c r="I296" s="32">
        <v>0</v>
      </c>
      <c r="J296" s="32">
        <v>0</v>
      </c>
      <c r="K296" s="32">
        <v>0</v>
      </c>
      <c r="L296" s="32">
        <v>0</v>
      </c>
      <c r="M296" s="32">
        <v>0</v>
      </c>
      <c r="N296" s="32">
        <v>0</v>
      </c>
      <c r="O296" s="189"/>
      <c r="P296" s="190"/>
    </row>
    <row r="297" spans="1:16" ht="24" x14ac:dyDescent="0.25">
      <c r="A297" s="190"/>
      <c r="B297" s="193"/>
      <c r="C297" s="190"/>
      <c r="D297" s="192"/>
      <c r="E297" s="193"/>
      <c r="F297" s="192"/>
      <c r="G297" s="31" t="s">
        <v>9</v>
      </c>
      <c r="H297" s="32">
        <f>SUM(I297:N297)</f>
        <v>0</v>
      </c>
      <c r="I297" s="32">
        <v>0</v>
      </c>
      <c r="J297" s="32">
        <v>0</v>
      </c>
      <c r="K297" s="32">
        <v>0</v>
      </c>
      <c r="L297" s="32">
        <v>0</v>
      </c>
      <c r="M297" s="32">
        <v>0</v>
      </c>
      <c r="N297" s="32">
        <v>0</v>
      </c>
      <c r="O297" s="189"/>
      <c r="P297" s="190"/>
    </row>
    <row r="298" spans="1:16" ht="36" x14ac:dyDescent="0.25">
      <c r="A298" s="190" t="s">
        <v>174</v>
      </c>
      <c r="B298" s="193"/>
      <c r="C298" s="190" t="s">
        <v>170</v>
      </c>
      <c r="D298" s="192" t="s">
        <v>150</v>
      </c>
      <c r="E298" s="193"/>
      <c r="F298" s="192" t="s">
        <v>172</v>
      </c>
      <c r="G298" s="31" t="s">
        <v>4</v>
      </c>
      <c r="H298" s="32">
        <f>SUM(H299:H302)</f>
        <v>378.7</v>
      </c>
      <c r="I298" s="32">
        <f t="shared" ref="I298:N298" si="83">SUM(I299:I302)</f>
        <v>204.7</v>
      </c>
      <c r="J298" s="32">
        <f t="shared" si="83"/>
        <v>174</v>
      </c>
      <c r="K298" s="32">
        <f t="shared" si="83"/>
        <v>0</v>
      </c>
      <c r="L298" s="32">
        <f t="shared" si="83"/>
        <v>0</v>
      </c>
      <c r="M298" s="32">
        <f t="shared" si="83"/>
        <v>0</v>
      </c>
      <c r="N298" s="32">
        <f t="shared" si="83"/>
        <v>0</v>
      </c>
      <c r="O298" s="189">
        <v>7570</v>
      </c>
      <c r="P298" s="190" t="s">
        <v>173</v>
      </c>
    </row>
    <row r="299" spans="1:16" x14ac:dyDescent="0.25">
      <c r="A299" s="190"/>
      <c r="B299" s="193"/>
      <c r="C299" s="190"/>
      <c r="D299" s="192"/>
      <c r="E299" s="193"/>
      <c r="F299" s="192"/>
      <c r="G299" s="31" t="s">
        <v>35</v>
      </c>
      <c r="H299" s="32">
        <f>SUM(I299:N299)</f>
        <v>375</v>
      </c>
      <c r="I299" s="32">
        <v>202.7</v>
      </c>
      <c r="J299" s="32">
        <v>172.3</v>
      </c>
      <c r="K299" s="32">
        <v>0</v>
      </c>
      <c r="L299" s="32">
        <v>0</v>
      </c>
      <c r="M299" s="32">
        <v>0</v>
      </c>
      <c r="N299" s="32">
        <v>0</v>
      </c>
      <c r="O299" s="189"/>
      <c r="P299" s="190"/>
    </row>
    <row r="300" spans="1:16" ht="36" x14ac:dyDescent="0.25">
      <c r="A300" s="190"/>
      <c r="B300" s="193"/>
      <c r="C300" s="190"/>
      <c r="D300" s="192"/>
      <c r="E300" s="193"/>
      <c r="F300" s="192"/>
      <c r="G300" s="31" t="s">
        <v>7</v>
      </c>
      <c r="H300" s="32">
        <f>SUM(I300:N300)</f>
        <v>3.7</v>
      </c>
      <c r="I300" s="32">
        <v>2</v>
      </c>
      <c r="J300" s="32">
        <v>1.7</v>
      </c>
      <c r="K300" s="32">
        <v>0</v>
      </c>
      <c r="L300" s="32">
        <v>0</v>
      </c>
      <c r="M300" s="32">
        <v>0</v>
      </c>
      <c r="N300" s="32">
        <v>0</v>
      </c>
      <c r="O300" s="189"/>
      <c r="P300" s="190"/>
    </row>
    <row r="301" spans="1:16" x14ac:dyDescent="0.25">
      <c r="A301" s="190"/>
      <c r="B301" s="193"/>
      <c r="C301" s="190"/>
      <c r="D301" s="192"/>
      <c r="E301" s="193"/>
      <c r="F301" s="192"/>
      <c r="G301" s="31" t="s">
        <v>8</v>
      </c>
      <c r="H301" s="32">
        <f>SUM(I301:N301)</f>
        <v>0</v>
      </c>
      <c r="I301" s="32">
        <v>0</v>
      </c>
      <c r="J301" s="32">
        <v>0</v>
      </c>
      <c r="K301" s="32">
        <v>0</v>
      </c>
      <c r="L301" s="32">
        <v>0</v>
      </c>
      <c r="M301" s="32">
        <v>0</v>
      </c>
      <c r="N301" s="32">
        <v>0</v>
      </c>
      <c r="O301" s="189"/>
      <c r="P301" s="190"/>
    </row>
    <row r="302" spans="1:16" ht="24" x14ac:dyDescent="0.25">
      <c r="A302" s="190"/>
      <c r="B302" s="193"/>
      <c r="C302" s="190"/>
      <c r="D302" s="192"/>
      <c r="E302" s="193"/>
      <c r="F302" s="192"/>
      <c r="G302" s="31" t="s">
        <v>9</v>
      </c>
      <c r="H302" s="32">
        <f>SUM(I302:N302)</f>
        <v>0</v>
      </c>
      <c r="I302" s="32">
        <v>0</v>
      </c>
      <c r="J302" s="32">
        <v>0</v>
      </c>
      <c r="K302" s="32">
        <v>0</v>
      </c>
      <c r="L302" s="32">
        <v>0</v>
      </c>
      <c r="M302" s="32">
        <v>0</v>
      </c>
      <c r="N302" s="32">
        <v>0</v>
      </c>
      <c r="O302" s="189"/>
      <c r="P302" s="190"/>
    </row>
    <row r="303" spans="1:16" ht="36" x14ac:dyDescent="0.25">
      <c r="A303" s="190" t="s">
        <v>175</v>
      </c>
      <c r="B303" s="193"/>
      <c r="C303" s="190" t="s">
        <v>170</v>
      </c>
      <c r="D303" s="192" t="s">
        <v>150</v>
      </c>
      <c r="E303" s="193"/>
      <c r="F303" s="192" t="s">
        <v>94</v>
      </c>
      <c r="G303" s="31" t="s">
        <v>4</v>
      </c>
      <c r="H303" s="32">
        <f>SUM(H304:H307)</f>
        <v>40</v>
      </c>
      <c r="I303" s="32">
        <f t="shared" ref="I303:N303" si="84">SUM(I304:I307)</f>
        <v>4</v>
      </c>
      <c r="J303" s="32">
        <f t="shared" si="84"/>
        <v>36</v>
      </c>
      <c r="K303" s="32">
        <f t="shared" si="84"/>
        <v>0</v>
      </c>
      <c r="L303" s="32">
        <f t="shared" si="84"/>
        <v>0</v>
      </c>
      <c r="M303" s="32">
        <f t="shared" si="84"/>
        <v>0</v>
      </c>
      <c r="N303" s="32">
        <f t="shared" si="84"/>
        <v>0</v>
      </c>
      <c r="O303" s="189">
        <v>18507</v>
      </c>
      <c r="P303" s="190" t="s">
        <v>176</v>
      </c>
    </row>
    <row r="304" spans="1:16" x14ac:dyDescent="0.25">
      <c r="A304" s="190"/>
      <c r="B304" s="193"/>
      <c r="C304" s="190"/>
      <c r="D304" s="192"/>
      <c r="E304" s="193"/>
      <c r="F304" s="192"/>
      <c r="G304" s="31" t="s">
        <v>35</v>
      </c>
      <c r="H304" s="32">
        <f>SUM(I304:N304)</f>
        <v>34.9</v>
      </c>
      <c r="I304" s="32">
        <v>0</v>
      </c>
      <c r="J304" s="32">
        <v>34.9</v>
      </c>
      <c r="K304" s="32">
        <v>0</v>
      </c>
      <c r="L304" s="32">
        <v>0</v>
      </c>
      <c r="M304" s="32">
        <v>0</v>
      </c>
      <c r="N304" s="32">
        <v>0</v>
      </c>
      <c r="O304" s="189"/>
      <c r="P304" s="190"/>
    </row>
    <row r="305" spans="1:16" ht="36" x14ac:dyDescent="0.25">
      <c r="A305" s="190"/>
      <c r="B305" s="193"/>
      <c r="C305" s="190"/>
      <c r="D305" s="192"/>
      <c r="E305" s="193"/>
      <c r="F305" s="192"/>
      <c r="G305" s="31" t="s">
        <v>7</v>
      </c>
      <c r="H305" s="32">
        <f>SUM(I305:N305)</f>
        <v>4.9000000000000004</v>
      </c>
      <c r="I305" s="32">
        <v>4</v>
      </c>
      <c r="J305" s="32">
        <v>0.9</v>
      </c>
      <c r="K305" s="32">
        <v>0</v>
      </c>
      <c r="L305" s="32">
        <v>0</v>
      </c>
      <c r="M305" s="32">
        <v>0</v>
      </c>
      <c r="N305" s="32">
        <v>0</v>
      </c>
      <c r="O305" s="189"/>
      <c r="P305" s="190"/>
    </row>
    <row r="306" spans="1:16" x14ac:dyDescent="0.25">
      <c r="A306" s="190"/>
      <c r="B306" s="193"/>
      <c r="C306" s="190"/>
      <c r="D306" s="192"/>
      <c r="E306" s="193"/>
      <c r="F306" s="192"/>
      <c r="G306" s="31" t="s">
        <v>8</v>
      </c>
      <c r="H306" s="32">
        <f>SUM(I306:N306)</f>
        <v>0.2</v>
      </c>
      <c r="I306" s="32">
        <v>0</v>
      </c>
      <c r="J306" s="32">
        <v>0.2</v>
      </c>
      <c r="K306" s="32">
        <v>0</v>
      </c>
      <c r="L306" s="32">
        <v>0</v>
      </c>
      <c r="M306" s="32">
        <v>0</v>
      </c>
      <c r="N306" s="32">
        <v>0</v>
      </c>
      <c r="O306" s="189"/>
      <c r="P306" s="190"/>
    </row>
    <row r="307" spans="1:16" ht="24" x14ac:dyDescent="0.25">
      <c r="A307" s="190"/>
      <c r="B307" s="193"/>
      <c r="C307" s="190"/>
      <c r="D307" s="192"/>
      <c r="E307" s="193"/>
      <c r="F307" s="192"/>
      <c r="G307" s="31" t="s">
        <v>9</v>
      </c>
      <c r="H307" s="32">
        <f>SUM(I307:N307)</f>
        <v>0</v>
      </c>
      <c r="I307" s="32">
        <v>0</v>
      </c>
      <c r="J307" s="32">
        <v>0</v>
      </c>
      <c r="K307" s="32">
        <v>0</v>
      </c>
      <c r="L307" s="32">
        <v>0</v>
      </c>
      <c r="M307" s="32">
        <v>0</v>
      </c>
      <c r="N307" s="32">
        <v>0</v>
      </c>
      <c r="O307" s="189"/>
      <c r="P307" s="190"/>
    </row>
    <row r="308" spans="1:16" ht="36" x14ac:dyDescent="0.25">
      <c r="A308" s="190" t="s">
        <v>177</v>
      </c>
      <c r="B308" s="193"/>
      <c r="C308" s="190" t="s">
        <v>170</v>
      </c>
      <c r="D308" s="192">
        <v>2028</v>
      </c>
      <c r="E308" s="193"/>
      <c r="F308" s="192" t="s">
        <v>94</v>
      </c>
      <c r="G308" s="31" t="s">
        <v>4</v>
      </c>
      <c r="H308" s="32">
        <f>SUM(H309:H312)</f>
        <v>20</v>
      </c>
      <c r="I308" s="32">
        <f t="shared" ref="I308:N308" si="85">SUM(I309:I312)</f>
        <v>0</v>
      </c>
      <c r="J308" s="32">
        <f t="shared" si="85"/>
        <v>0</v>
      </c>
      <c r="K308" s="32">
        <f t="shared" si="85"/>
        <v>0</v>
      </c>
      <c r="L308" s="32">
        <f t="shared" si="85"/>
        <v>20</v>
      </c>
      <c r="M308" s="32">
        <f t="shared" si="85"/>
        <v>0</v>
      </c>
      <c r="N308" s="32">
        <f t="shared" si="85"/>
        <v>0</v>
      </c>
      <c r="O308" s="189">
        <v>18507</v>
      </c>
      <c r="P308" s="190" t="s">
        <v>178</v>
      </c>
    </row>
    <row r="309" spans="1:16" x14ac:dyDescent="0.25">
      <c r="A309" s="190"/>
      <c r="B309" s="193"/>
      <c r="C309" s="190"/>
      <c r="D309" s="192"/>
      <c r="E309" s="193"/>
      <c r="F309" s="192"/>
      <c r="G309" s="31" t="s">
        <v>35</v>
      </c>
      <c r="H309" s="32">
        <f>SUM(I309:N309)</f>
        <v>0</v>
      </c>
      <c r="I309" s="32">
        <v>0</v>
      </c>
      <c r="J309" s="32">
        <v>0</v>
      </c>
      <c r="K309" s="32">
        <v>0</v>
      </c>
      <c r="L309" s="32">
        <v>0</v>
      </c>
      <c r="M309" s="32">
        <v>0</v>
      </c>
      <c r="N309" s="32">
        <v>0</v>
      </c>
      <c r="O309" s="189"/>
      <c r="P309" s="190"/>
    </row>
    <row r="310" spans="1:16" ht="36" x14ac:dyDescent="0.25">
      <c r="A310" s="190"/>
      <c r="B310" s="193"/>
      <c r="C310" s="190"/>
      <c r="D310" s="192"/>
      <c r="E310" s="193"/>
      <c r="F310" s="192"/>
      <c r="G310" s="31" t="s">
        <v>7</v>
      </c>
      <c r="H310" s="32">
        <f>SUM(I310:N310)</f>
        <v>20</v>
      </c>
      <c r="I310" s="32">
        <v>0</v>
      </c>
      <c r="J310" s="32">
        <v>0</v>
      </c>
      <c r="K310" s="32">
        <v>0</v>
      </c>
      <c r="L310" s="32">
        <v>20</v>
      </c>
      <c r="M310" s="32">
        <v>0</v>
      </c>
      <c r="N310" s="32">
        <v>0</v>
      </c>
      <c r="O310" s="189"/>
      <c r="P310" s="190"/>
    </row>
    <row r="311" spans="1:16" x14ac:dyDescent="0.25">
      <c r="A311" s="190"/>
      <c r="B311" s="193"/>
      <c r="C311" s="190"/>
      <c r="D311" s="192"/>
      <c r="E311" s="193"/>
      <c r="F311" s="192"/>
      <c r="G311" s="31" t="s">
        <v>8</v>
      </c>
      <c r="H311" s="32">
        <f>SUM(I311:N311)</f>
        <v>0</v>
      </c>
      <c r="I311" s="32">
        <v>0</v>
      </c>
      <c r="J311" s="32">
        <v>0</v>
      </c>
      <c r="K311" s="32">
        <v>0</v>
      </c>
      <c r="L311" s="32">
        <v>0</v>
      </c>
      <c r="M311" s="32">
        <v>0</v>
      </c>
      <c r="N311" s="32">
        <v>0</v>
      </c>
      <c r="O311" s="189"/>
      <c r="P311" s="190"/>
    </row>
    <row r="312" spans="1:16" ht="24" x14ac:dyDescent="0.25">
      <c r="A312" s="190"/>
      <c r="B312" s="193"/>
      <c r="C312" s="190"/>
      <c r="D312" s="192"/>
      <c r="E312" s="193"/>
      <c r="F312" s="192"/>
      <c r="G312" s="31" t="s">
        <v>9</v>
      </c>
      <c r="H312" s="32">
        <f>SUM(I312:N312)</f>
        <v>0</v>
      </c>
      <c r="I312" s="32">
        <v>0</v>
      </c>
      <c r="J312" s="32">
        <v>0</v>
      </c>
      <c r="K312" s="32">
        <v>0</v>
      </c>
      <c r="L312" s="32">
        <v>0</v>
      </c>
      <c r="M312" s="32">
        <v>0</v>
      </c>
      <c r="N312" s="32">
        <v>0</v>
      </c>
      <c r="O312" s="189"/>
      <c r="P312" s="190"/>
    </row>
    <row r="313" spans="1:16" ht="36" x14ac:dyDescent="0.25">
      <c r="A313" s="190" t="s">
        <v>3929</v>
      </c>
      <c r="B313" s="193"/>
      <c r="C313" s="190" t="s">
        <v>170</v>
      </c>
      <c r="D313" s="192">
        <v>2029</v>
      </c>
      <c r="E313" s="193"/>
      <c r="F313" s="192" t="s">
        <v>94</v>
      </c>
      <c r="G313" s="31" t="s">
        <v>4</v>
      </c>
      <c r="H313" s="32">
        <f>SUM(H314:H317)</f>
        <v>231</v>
      </c>
      <c r="I313" s="32">
        <f t="shared" ref="I313:N313" si="86">SUM(I314:I317)</f>
        <v>0</v>
      </c>
      <c r="J313" s="32">
        <f t="shared" si="86"/>
        <v>0</v>
      </c>
      <c r="K313" s="32">
        <f t="shared" si="86"/>
        <v>0</v>
      </c>
      <c r="L313" s="32">
        <f t="shared" si="86"/>
        <v>0</v>
      </c>
      <c r="M313" s="32">
        <f t="shared" si="86"/>
        <v>231</v>
      </c>
      <c r="N313" s="32">
        <f t="shared" si="86"/>
        <v>0</v>
      </c>
      <c r="O313" s="189">
        <v>18507</v>
      </c>
      <c r="P313" s="190" t="s">
        <v>179</v>
      </c>
    </row>
    <row r="314" spans="1:16" x14ac:dyDescent="0.25">
      <c r="A314" s="190"/>
      <c r="B314" s="193"/>
      <c r="C314" s="190"/>
      <c r="D314" s="192"/>
      <c r="E314" s="193"/>
      <c r="F314" s="192"/>
      <c r="G314" s="31" t="s">
        <v>35</v>
      </c>
      <c r="H314" s="32">
        <f>SUM(I314:N314)</f>
        <v>224.1</v>
      </c>
      <c r="I314" s="32">
        <v>0</v>
      </c>
      <c r="J314" s="32">
        <v>0</v>
      </c>
      <c r="K314" s="32">
        <v>0</v>
      </c>
      <c r="L314" s="32">
        <v>0</v>
      </c>
      <c r="M314" s="32">
        <v>224.1</v>
      </c>
      <c r="N314" s="32">
        <v>0</v>
      </c>
      <c r="O314" s="189"/>
      <c r="P314" s="190"/>
    </row>
    <row r="315" spans="1:16" ht="36" x14ac:dyDescent="0.25">
      <c r="A315" s="190"/>
      <c r="B315" s="193"/>
      <c r="C315" s="190"/>
      <c r="D315" s="192"/>
      <c r="E315" s="193"/>
      <c r="F315" s="192"/>
      <c r="G315" s="31" t="s">
        <v>7</v>
      </c>
      <c r="H315" s="32">
        <f>SUM(I315:N315)</f>
        <v>5.5</v>
      </c>
      <c r="I315" s="32">
        <v>0</v>
      </c>
      <c r="J315" s="32">
        <v>0</v>
      </c>
      <c r="K315" s="32">
        <v>0</v>
      </c>
      <c r="L315" s="32">
        <v>0</v>
      </c>
      <c r="M315" s="32">
        <v>5.5</v>
      </c>
      <c r="N315" s="32">
        <v>0</v>
      </c>
      <c r="O315" s="189"/>
      <c r="P315" s="190"/>
    </row>
    <row r="316" spans="1:16" x14ac:dyDescent="0.25">
      <c r="A316" s="190"/>
      <c r="B316" s="193"/>
      <c r="C316" s="190"/>
      <c r="D316" s="192"/>
      <c r="E316" s="193"/>
      <c r="F316" s="192"/>
      <c r="G316" s="31" t="s">
        <v>8</v>
      </c>
      <c r="H316" s="32">
        <f>SUM(I316:N316)</f>
        <v>1.4</v>
      </c>
      <c r="I316" s="32">
        <v>0</v>
      </c>
      <c r="J316" s="32">
        <v>0</v>
      </c>
      <c r="K316" s="32">
        <v>0</v>
      </c>
      <c r="L316" s="32">
        <v>0</v>
      </c>
      <c r="M316" s="32">
        <v>1.4</v>
      </c>
      <c r="N316" s="32">
        <v>0</v>
      </c>
      <c r="O316" s="189"/>
      <c r="P316" s="190"/>
    </row>
    <row r="317" spans="1:16" ht="24" x14ac:dyDescent="0.25">
      <c r="A317" s="190"/>
      <c r="B317" s="193"/>
      <c r="C317" s="190"/>
      <c r="D317" s="192"/>
      <c r="E317" s="193"/>
      <c r="F317" s="192"/>
      <c r="G317" s="31" t="s">
        <v>9</v>
      </c>
      <c r="H317" s="32">
        <f>SUM(I317:N317)</f>
        <v>0</v>
      </c>
      <c r="I317" s="32">
        <v>0</v>
      </c>
      <c r="J317" s="32">
        <v>0</v>
      </c>
      <c r="K317" s="32">
        <v>0</v>
      </c>
      <c r="L317" s="32">
        <v>0</v>
      </c>
      <c r="M317" s="32">
        <v>0</v>
      </c>
      <c r="N317" s="32">
        <v>0</v>
      </c>
      <c r="O317" s="189"/>
      <c r="P317" s="190"/>
    </row>
    <row r="318" spans="1:16" ht="36" x14ac:dyDescent="0.25">
      <c r="A318" s="190" t="s">
        <v>180</v>
      </c>
      <c r="B318" s="193"/>
      <c r="C318" s="190" t="s">
        <v>170</v>
      </c>
      <c r="D318" s="192">
        <v>2028</v>
      </c>
      <c r="E318" s="193"/>
      <c r="F318" s="192" t="s">
        <v>181</v>
      </c>
      <c r="G318" s="31" t="s">
        <v>4</v>
      </c>
      <c r="H318" s="32">
        <f>SUM(H319:H322)</f>
        <v>24.2</v>
      </c>
      <c r="I318" s="32">
        <f t="shared" ref="I318:N318" si="87">SUM(I319:I322)</f>
        <v>0</v>
      </c>
      <c r="J318" s="32">
        <f t="shared" si="87"/>
        <v>0</v>
      </c>
      <c r="K318" s="32">
        <f t="shared" si="87"/>
        <v>0</v>
      </c>
      <c r="L318" s="32">
        <f t="shared" si="87"/>
        <v>24.2</v>
      </c>
      <c r="M318" s="32">
        <f t="shared" si="87"/>
        <v>0</v>
      </c>
      <c r="N318" s="32">
        <f t="shared" si="87"/>
        <v>0</v>
      </c>
      <c r="O318" s="189">
        <v>7570</v>
      </c>
      <c r="P318" s="190" t="s">
        <v>182</v>
      </c>
    </row>
    <row r="319" spans="1:16" x14ac:dyDescent="0.25">
      <c r="A319" s="190"/>
      <c r="B319" s="193"/>
      <c r="C319" s="190"/>
      <c r="D319" s="192"/>
      <c r="E319" s="193"/>
      <c r="F319" s="192"/>
      <c r="G319" s="31" t="s">
        <v>35</v>
      </c>
      <c r="H319" s="32">
        <f>SUM(I319:N319)</f>
        <v>24.2</v>
      </c>
      <c r="I319" s="32">
        <v>0</v>
      </c>
      <c r="J319" s="32">
        <v>0</v>
      </c>
      <c r="K319" s="32">
        <v>0</v>
      </c>
      <c r="L319" s="32">
        <v>24.2</v>
      </c>
      <c r="M319" s="32">
        <v>0</v>
      </c>
      <c r="N319" s="32">
        <v>0</v>
      </c>
      <c r="O319" s="189"/>
      <c r="P319" s="190"/>
    </row>
    <row r="320" spans="1:16" ht="36" x14ac:dyDescent="0.25">
      <c r="A320" s="190"/>
      <c r="B320" s="193"/>
      <c r="C320" s="190"/>
      <c r="D320" s="192"/>
      <c r="E320" s="193"/>
      <c r="F320" s="192"/>
      <c r="G320" s="31" t="s">
        <v>7</v>
      </c>
      <c r="H320" s="32">
        <f>SUM(I320:N320)</f>
        <v>0</v>
      </c>
      <c r="I320" s="32">
        <v>0</v>
      </c>
      <c r="J320" s="32">
        <v>0</v>
      </c>
      <c r="K320" s="32">
        <v>0</v>
      </c>
      <c r="L320" s="32">
        <v>0</v>
      </c>
      <c r="M320" s="32">
        <v>0</v>
      </c>
      <c r="N320" s="32">
        <v>0</v>
      </c>
      <c r="O320" s="189"/>
      <c r="P320" s="190"/>
    </row>
    <row r="321" spans="1:16" x14ac:dyDescent="0.25">
      <c r="A321" s="190"/>
      <c r="B321" s="193"/>
      <c r="C321" s="190"/>
      <c r="D321" s="192"/>
      <c r="E321" s="193"/>
      <c r="F321" s="192"/>
      <c r="G321" s="31" t="s">
        <v>8</v>
      </c>
      <c r="H321" s="32">
        <f>SUM(I321:N321)</f>
        <v>0</v>
      </c>
      <c r="I321" s="32">
        <v>0</v>
      </c>
      <c r="J321" s="32">
        <v>0</v>
      </c>
      <c r="K321" s="32">
        <v>0</v>
      </c>
      <c r="L321" s="32">
        <v>0</v>
      </c>
      <c r="M321" s="32">
        <v>0</v>
      </c>
      <c r="N321" s="32">
        <v>0</v>
      </c>
      <c r="O321" s="189"/>
      <c r="P321" s="190"/>
    </row>
    <row r="322" spans="1:16" ht="24" x14ac:dyDescent="0.25">
      <c r="A322" s="190"/>
      <c r="B322" s="193"/>
      <c r="C322" s="190"/>
      <c r="D322" s="192"/>
      <c r="E322" s="193"/>
      <c r="F322" s="192"/>
      <c r="G322" s="31" t="s">
        <v>9</v>
      </c>
      <c r="H322" s="32">
        <f>SUM(I322:N322)</f>
        <v>0</v>
      </c>
      <c r="I322" s="32">
        <v>0</v>
      </c>
      <c r="J322" s="32">
        <v>0</v>
      </c>
      <c r="K322" s="32">
        <v>0</v>
      </c>
      <c r="L322" s="32">
        <v>0</v>
      </c>
      <c r="M322" s="32">
        <v>0</v>
      </c>
      <c r="N322" s="32">
        <v>0</v>
      </c>
      <c r="O322" s="189"/>
      <c r="P322" s="190"/>
    </row>
    <row r="323" spans="1:16" ht="36" x14ac:dyDescent="0.25">
      <c r="A323" s="209" t="s">
        <v>125</v>
      </c>
      <c r="B323" s="209"/>
      <c r="C323" s="209"/>
      <c r="D323" s="209"/>
      <c r="E323" s="209"/>
      <c r="F323" s="209"/>
      <c r="G323" s="35" t="s">
        <v>4</v>
      </c>
      <c r="H323" s="37">
        <f>SUM(H324:H327)</f>
        <v>848.20000000000016</v>
      </c>
      <c r="I323" s="37">
        <f t="shared" ref="I323:N323" si="88">SUM(I324:I327)</f>
        <v>208.7</v>
      </c>
      <c r="J323" s="37">
        <f t="shared" si="88"/>
        <v>210</v>
      </c>
      <c r="K323" s="37">
        <f t="shared" si="88"/>
        <v>154.30000000000001</v>
      </c>
      <c r="L323" s="37">
        <f t="shared" si="88"/>
        <v>44.2</v>
      </c>
      <c r="M323" s="37">
        <f t="shared" si="88"/>
        <v>231</v>
      </c>
      <c r="N323" s="37">
        <f t="shared" si="88"/>
        <v>0</v>
      </c>
      <c r="O323" s="208">
        <v>18507</v>
      </c>
      <c r="P323" s="209"/>
    </row>
    <row r="324" spans="1:16" ht="24" x14ac:dyDescent="0.25">
      <c r="A324" s="209"/>
      <c r="B324" s="209"/>
      <c r="C324" s="209"/>
      <c r="D324" s="209"/>
      <c r="E324" s="209"/>
      <c r="F324" s="209"/>
      <c r="G324" s="35" t="s">
        <v>35</v>
      </c>
      <c r="H324" s="37">
        <f>SUM(I324:N324)</f>
        <v>811.00000000000011</v>
      </c>
      <c r="I324" s="37">
        <f t="shared" ref="I324:N327" si="89">I294+I299+I304+I309+I314+I319</f>
        <v>202.7</v>
      </c>
      <c r="J324" s="37">
        <f t="shared" si="89"/>
        <v>207.20000000000002</v>
      </c>
      <c r="K324" s="37">
        <f t="shared" si="89"/>
        <v>152.80000000000001</v>
      </c>
      <c r="L324" s="37">
        <f t="shared" si="89"/>
        <v>24.2</v>
      </c>
      <c r="M324" s="37">
        <f t="shared" si="89"/>
        <v>224.1</v>
      </c>
      <c r="N324" s="37">
        <f t="shared" si="89"/>
        <v>0</v>
      </c>
      <c r="O324" s="208"/>
      <c r="P324" s="209"/>
    </row>
    <row r="325" spans="1:16" ht="36" x14ac:dyDescent="0.25">
      <c r="A325" s="209"/>
      <c r="B325" s="209"/>
      <c r="C325" s="209"/>
      <c r="D325" s="209"/>
      <c r="E325" s="209"/>
      <c r="F325" s="209"/>
      <c r="G325" s="35" t="s">
        <v>7</v>
      </c>
      <c r="H325" s="37">
        <f>SUM(I325:N325)</f>
        <v>35.6</v>
      </c>
      <c r="I325" s="37">
        <f t="shared" si="89"/>
        <v>6</v>
      </c>
      <c r="J325" s="37">
        <f t="shared" si="89"/>
        <v>2.6</v>
      </c>
      <c r="K325" s="37">
        <f t="shared" si="89"/>
        <v>1.5</v>
      </c>
      <c r="L325" s="37">
        <f t="shared" si="89"/>
        <v>20</v>
      </c>
      <c r="M325" s="37">
        <f t="shared" si="89"/>
        <v>5.5</v>
      </c>
      <c r="N325" s="37">
        <f t="shared" si="89"/>
        <v>0</v>
      </c>
      <c r="O325" s="208"/>
      <c r="P325" s="209"/>
    </row>
    <row r="326" spans="1:16" x14ac:dyDescent="0.25">
      <c r="A326" s="209"/>
      <c r="B326" s="209"/>
      <c r="C326" s="209"/>
      <c r="D326" s="209"/>
      <c r="E326" s="209"/>
      <c r="F326" s="209"/>
      <c r="G326" s="35" t="s">
        <v>8</v>
      </c>
      <c r="H326" s="37">
        <f>SUM(I326:N326)</f>
        <v>1.5999999999999999</v>
      </c>
      <c r="I326" s="37">
        <f t="shared" si="89"/>
        <v>0</v>
      </c>
      <c r="J326" s="37">
        <f t="shared" si="89"/>
        <v>0.2</v>
      </c>
      <c r="K326" s="37">
        <f t="shared" si="89"/>
        <v>0</v>
      </c>
      <c r="L326" s="37">
        <f t="shared" si="89"/>
        <v>0</v>
      </c>
      <c r="M326" s="37">
        <f t="shared" si="89"/>
        <v>1.4</v>
      </c>
      <c r="N326" s="37">
        <f t="shared" si="89"/>
        <v>0</v>
      </c>
      <c r="O326" s="208"/>
      <c r="P326" s="209"/>
    </row>
    <row r="327" spans="1:16" ht="24" x14ac:dyDescent="0.25">
      <c r="A327" s="209"/>
      <c r="B327" s="209"/>
      <c r="C327" s="209"/>
      <c r="D327" s="209"/>
      <c r="E327" s="209"/>
      <c r="F327" s="209"/>
      <c r="G327" s="35" t="s">
        <v>9</v>
      </c>
      <c r="H327" s="37">
        <f>SUM(I327:N327)</f>
        <v>0</v>
      </c>
      <c r="I327" s="37">
        <f t="shared" si="89"/>
        <v>0</v>
      </c>
      <c r="J327" s="37">
        <f t="shared" si="89"/>
        <v>0</v>
      </c>
      <c r="K327" s="37">
        <f t="shared" si="89"/>
        <v>0</v>
      </c>
      <c r="L327" s="37">
        <f t="shared" si="89"/>
        <v>0</v>
      </c>
      <c r="M327" s="37">
        <f t="shared" si="89"/>
        <v>0</v>
      </c>
      <c r="N327" s="37">
        <f t="shared" si="89"/>
        <v>0</v>
      </c>
      <c r="O327" s="208"/>
      <c r="P327" s="209"/>
    </row>
    <row r="328" spans="1:16" x14ac:dyDescent="0.25">
      <c r="A328" s="187" t="s">
        <v>184</v>
      </c>
      <c r="B328" s="187"/>
      <c r="C328" s="187"/>
      <c r="D328" s="187"/>
      <c r="E328" s="187"/>
      <c r="F328" s="187"/>
      <c r="G328" s="187"/>
      <c r="H328" s="187"/>
      <c r="I328" s="187"/>
      <c r="J328" s="187"/>
      <c r="K328" s="187"/>
      <c r="L328" s="187"/>
      <c r="M328" s="187"/>
      <c r="N328" s="187"/>
      <c r="O328" s="187"/>
      <c r="P328" s="187"/>
    </row>
    <row r="329" spans="1:16" ht="63" customHeight="1" x14ac:dyDescent="0.25">
      <c r="A329" s="190" t="s">
        <v>185</v>
      </c>
      <c r="B329" s="190" t="s">
        <v>186</v>
      </c>
      <c r="C329" s="190" t="s">
        <v>184</v>
      </c>
      <c r="D329" s="189" t="s">
        <v>67</v>
      </c>
      <c r="E329" s="190" t="s">
        <v>187</v>
      </c>
      <c r="F329" s="190" t="s">
        <v>188</v>
      </c>
      <c r="G329" s="35" t="s">
        <v>189</v>
      </c>
      <c r="H329" s="32">
        <f>SUM(H330:H333)</f>
        <v>20</v>
      </c>
      <c r="I329" s="32">
        <f t="shared" ref="I329:N329" si="90">SUM(I330:I333)</f>
        <v>0</v>
      </c>
      <c r="J329" s="32">
        <f t="shared" si="90"/>
        <v>0</v>
      </c>
      <c r="K329" s="32">
        <f t="shared" si="90"/>
        <v>0</v>
      </c>
      <c r="L329" s="32">
        <f t="shared" si="90"/>
        <v>2</v>
      </c>
      <c r="M329" s="32">
        <f t="shared" si="90"/>
        <v>18</v>
      </c>
      <c r="N329" s="32">
        <f t="shared" si="90"/>
        <v>0</v>
      </c>
      <c r="O329" s="204">
        <v>10000</v>
      </c>
      <c r="P329" s="205" t="s">
        <v>3931</v>
      </c>
    </row>
    <row r="330" spans="1:16" x14ac:dyDescent="0.25">
      <c r="A330" s="190"/>
      <c r="B330" s="190"/>
      <c r="C330" s="190"/>
      <c r="D330" s="189"/>
      <c r="E330" s="190"/>
      <c r="F330" s="190"/>
      <c r="G330" s="31" t="s">
        <v>35</v>
      </c>
      <c r="H330" s="32">
        <f>SUM(I330:N330)</f>
        <v>17.5</v>
      </c>
      <c r="I330" s="32">
        <v>0</v>
      </c>
      <c r="J330" s="32">
        <v>0</v>
      </c>
      <c r="K330" s="32">
        <v>0</v>
      </c>
      <c r="L330" s="32">
        <v>0</v>
      </c>
      <c r="M330" s="32">
        <v>17.5</v>
      </c>
      <c r="N330" s="32">
        <v>0</v>
      </c>
      <c r="O330" s="204"/>
      <c r="P330" s="206"/>
    </row>
    <row r="331" spans="1:16" ht="36" x14ac:dyDescent="0.25">
      <c r="A331" s="190"/>
      <c r="B331" s="190"/>
      <c r="C331" s="190"/>
      <c r="D331" s="189"/>
      <c r="E331" s="190"/>
      <c r="F331" s="190"/>
      <c r="G331" s="31" t="s">
        <v>7</v>
      </c>
      <c r="H331" s="32">
        <f>SUM(I331:N331)</f>
        <v>2.4</v>
      </c>
      <c r="I331" s="32">
        <v>0</v>
      </c>
      <c r="J331" s="32">
        <v>0</v>
      </c>
      <c r="K331" s="32">
        <v>0</v>
      </c>
      <c r="L331" s="32">
        <v>2</v>
      </c>
      <c r="M331" s="32">
        <v>0.4</v>
      </c>
      <c r="N331" s="32">
        <v>0</v>
      </c>
      <c r="O331" s="204"/>
      <c r="P331" s="206"/>
    </row>
    <row r="332" spans="1:16" x14ac:dyDescent="0.25">
      <c r="A332" s="190"/>
      <c r="B332" s="190"/>
      <c r="C332" s="190"/>
      <c r="D332" s="189"/>
      <c r="E332" s="190"/>
      <c r="F332" s="190"/>
      <c r="G332" s="31" t="s">
        <v>8</v>
      </c>
      <c r="H332" s="32">
        <f>SUM(I332:N332)</f>
        <v>0.1</v>
      </c>
      <c r="I332" s="32">
        <v>0</v>
      </c>
      <c r="J332" s="32">
        <v>0</v>
      </c>
      <c r="K332" s="32">
        <v>0</v>
      </c>
      <c r="L332" s="32">
        <v>0</v>
      </c>
      <c r="M332" s="32">
        <v>0.1</v>
      </c>
      <c r="N332" s="32">
        <v>0</v>
      </c>
      <c r="O332" s="204"/>
      <c r="P332" s="206"/>
    </row>
    <row r="333" spans="1:16" ht="24" x14ac:dyDescent="0.25">
      <c r="A333" s="190"/>
      <c r="B333" s="190"/>
      <c r="C333" s="190"/>
      <c r="D333" s="189"/>
      <c r="E333" s="190"/>
      <c r="F333" s="190"/>
      <c r="G333" s="31" t="s">
        <v>9</v>
      </c>
      <c r="H333" s="32">
        <f>SUM(I333:N333)</f>
        <v>0</v>
      </c>
      <c r="I333" s="32">
        <v>0</v>
      </c>
      <c r="J333" s="32">
        <v>0</v>
      </c>
      <c r="K333" s="32">
        <v>0</v>
      </c>
      <c r="L333" s="32">
        <v>0</v>
      </c>
      <c r="M333" s="32">
        <v>0</v>
      </c>
      <c r="N333" s="32">
        <v>0</v>
      </c>
      <c r="O333" s="204"/>
      <c r="P333" s="207"/>
    </row>
    <row r="334" spans="1:16" ht="27" customHeight="1" x14ac:dyDescent="0.25">
      <c r="A334" s="190" t="s">
        <v>190</v>
      </c>
      <c r="B334" s="190" t="s">
        <v>186</v>
      </c>
      <c r="C334" s="190" t="s">
        <v>184</v>
      </c>
      <c r="D334" s="189">
        <v>2029</v>
      </c>
      <c r="E334" s="190" t="s">
        <v>191</v>
      </c>
      <c r="F334" s="190" t="s">
        <v>192</v>
      </c>
      <c r="G334" s="35" t="s">
        <v>189</v>
      </c>
      <c r="H334" s="32">
        <f>SUM(H335:H338)</f>
        <v>30</v>
      </c>
      <c r="I334" s="32">
        <f t="shared" ref="I334:N334" si="91">SUM(I335:I338)</f>
        <v>0</v>
      </c>
      <c r="J334" s="32">
        <f t="shared" si="91"/>
        <v>0</v>
      </c>
      <c r="K334" s="32">
        <f t="shared" si="91"/>
        <v>0</v>
      </c>
      <c r="L334" s="32">
        <f t="shared" si="91"/>
        <v>0</v>
      </c>
      <c r="M334" s="32">
        <f t="shared" si="91"/>
        <v>30</v>
      </c>
      <c r="N334" s="32">
        <f t="shared" si="91"/>
        <v>0</v>
      </c>
      <c r="O334" s="204">
        <v>10000</v>
      </c>
      <c r="P334" s="190" t="s">
        <v>50</v>
      </c>
    </row>
    <row r="335" spans="1:16" x14ac:dyDescent="0.25">
      <c r="A335" s="190"/>
      <c r="B335" s="190"/>
      <c r="C335" s="190"/>
      <c r="D335" s="189"/>
      <c r="E335" s="190"/>
      <c r="F335" s="190"/>
      <c r="G335" s="31" t="s">
        <v>35</v>
      </c>
      <c r="H335" s="32">
        <f>SUM(I335:N335)</f>
        <v>29.1</v>
      </c>
      <c r="I335" s="32">
        <v>0</v>
      </c>
      <c r="J335" s="32">
        <v>0</v>
      </c>
      <c r="K335" s="32">
        <v>0</v>
      </c>
      <c r="L335" s="32">
        <v>0</v>
      </c>
      <c r="M335" s="32">
        <v>29.1</v>
      </c>
      <c r="N335" s="32">
        <v>0</v>
      </c>
      <c r="O335" s="204"/>
      <c r="P335" s="190"/>
    </row>
    <row r="336" spans="1:16" ht="36" x14ac:dyDescent="0.25">
      <c r="A336" s="190"/>
      <c r="B336" s="190"/>
      <c r="C336" s="190"/>
      <c r="D336" s="189"/>
      <c r="E336" s="190"/>
      <c r="F336" s="190"/>
      <c r="G336" s="31" t="s">
        <v>7</v>
      </c>
      <c r="H336" s="32">
        <f>SUM(I336:N336)</f>
        <v>0.7</v>
      </c>
      <c r="I336" s="32">
        <v>0</v>
      </c>
      <c r="J336" s="32">
        <v>0</v>
      </c>
      <c r="K336" s="32">
        <v>0</v>
      </c>
      <c r="L336" s="32">
        <v>0</v>
      </c>
      <c r="M336" s="32">
        <v>0.7</v>
      </c>
      <c r="N336" s="32">
        <v>0</v>
      </c>
      <c r="O336" s="204"/>
      <c r="P336" s="190"/>
    </row>
    <row r="337" spans="1:16" x14ac:dyDescent="0.25">
      <c r="A337" s="190"/>
      <c r="B337" s="190"/>
      <c r="C337" s="190"/>
      <c r="D337" s="189"/>
      <c r="E337" s="190"/>
      <c r="F337" s="190"/>
      <c r="G337" s="31" t="s">
        <v>8</v>
      </c>
      <c r="H337" s="32">
        <f>SUM(I337:N337)</f>
        <v>0.2</v>
      </c>
      <c r="I337" s="32">
        <v>0</v>
      </c>
      <c r="J337" s="32">
        <v>0</v>
      </c>
      <c r="K337" s="32">
        <v>0</v>
      </c>
      <c r="L337" s="32">
        <v>0</v>
      </c>
      <c r="M337" s="32">
        <v>0.2</v>
      </c>
      <c r="N337" s="32">
        <v>0</v>
      </c>
      <c r="O337" s="204"/>
      <c r="P337" s="190"/>
    </row>
    <row r="338" spans="1:16" ht="24" x14ac:dyDescent="0.25">
      <c r="A338" s="190"/>
      <c r="B338" s="190"/>
      <c r="C338" s="190"/>
      <c r="D338" s="189"/>
      <c r="E338" s="190"/>
      <c r="F338" s="190"/>
      <c r="G338" s="31" t="s">
        <v>9</v>
      </c>
      <c r="H338" s="32">
        <f>SUM(I338:N338)</f>
        <v>0</v>
      </c>
      <c r="I338" s="32">
        <v>0</v>
      </c>
      <c r="J338" s="32">
        <v>0</v>
      </c>
      <c r="K338" s="32">
        <v>0</v>
      </c>
      <c r="L338" s="32">
        <v>0</v>
      </c>
      <c r="M338" s="32">
        <v>0</v>
      </c>
      <c r="N338" s="32">
        <v>0</v>
      </c>
      <c r="O338" s="204"/>
      <c r="P338" s="190"/>
    </row>
    <row r="339" spans="1:16" ht="24" x14ac:dyDescent="0.25">
      <c r="A339" s="190" t="s">
        <v>193</v>
      </c>
      <c r="B339" s="190" t="s">
        <v>186</v>
      </c>
      <c r="C339" s="190" t="s">
        <v>184</v>
      </c>
      <c r="D339" s="189" t="s">
        <v>44</v>
      </c>
      <c r="E339" s="190" t="s">
        <v>194</v>
      </c>
      <c r="F339" s="190" t="s">
        <v>195</v>
      </c>
      <c r="G339" s="35" t="s">
        <v>189</v>
      </c>
      <c r="H339" s="32">
        <f>SUM(H340:H343)</f>
        <v>32</v>
      </c>
      <c r="I339" s="32">
        <f t="shared" ref="I339:N339" si="92">SUM(I340:I343)</f>
        <v>0</v>
      </c>
      <c r="J339" s="32">
        <f t="shared" si="92"/>
        <v>0</v>
      </c>
      <c r="K339" s="32">
        <f t="shared" si="92"/>
        <v>0</v>
      </c>
      <c r="L339" s="32">
        <f t="shared" si="92"/>
        <v>2</v>
      </c>
      <c r="M339" s="32">
        <f t="shared" si="92"/>
        <v>0</v>
      </c>
      <c r="N339" s="32">
        <f t="shared" si="92"/>
        <v>30</v>
      </c>
      <c r="O339" s="204">
        <v>10000</v>
      </c>
      <c r="P339" s="205" t="s">
        <v>3932</v>
      </c>
    </row>
    <row r="340" spans="1:16" x14ac:dyDescent="0.25">
      <c r="A340" s="190"/>
      <c r="B340" s="190"/>
      <c r="C340" s="190"/>
      <c r="D340" s="189"/>
      <c r="E340" s="190"/>
      <c r="F340" s="190"/>
      <c r="G340" s="31" t="s">
        <v>35</v>
      </c>
      <c r="H340" s="32">
        <f>SUM(I340:N340)</f>
        <v>29.1</v>
      </c>
      <c r="I340" s="32">
        <v>0</v>
      </c>
      <c r="J340" s="32">
        <v>0</v>
      </c>
      <c r="K340" s="32">
        <v>0</v>
      </c>
      <c r="L340" s="32">
        <v>0</v>
      </c>
      <c r="M340" s="32">
        <v>0</v>
      </c>
      <c r="N340" s="32">
        <v>29.1</v>
      </c>
      <c r="O340" s="204"/>
      <c r="P340" s="206"/>
    </row>
    <row r="341" spans="1:16" ht="36" x14ac:dyDescent="0.25">
      <c r="A341" s="190"/>
      <c r="B341" s="190"/>
      <c r="C341" s="190"/>
      <c r="D341" s="189"/>
      <c r="E341" s="190"/>
      <c r="F341" s="190"/>
      <c r="G341" s="31" t="s">
        <v>7</v>
      </c>
      <c r="H341" s="32">
        <f>SUM(I341:N341)</f>
        <v>2.7</v>
      </c>
      <c r="I341" s="32">
        <v>0</v>
      </c>
      <c r="J341" s="32">
        <v>0</v>
      </c>
      <c r="K341" s="32">
        <v>0</v>
      </c>
      <c r="L341" s="32">
        <v>2</v>
      </c>
      <c r="M341" s="32">
        <v>0</v>
      </c>
      <c r="N341" s="32">
        <v>0.7</v>
      </c>
      <c r="O341" s="204"/>
      <c r="P341" s="206"/>
    </row>
    <row r="342" spans="1:16" x14ac:dyDescent="0.25">
      <c r="A342" s="190"/>
      <c r="B342" s="190"/>
      <c r="C342" s="190"/>
      <c r="D342" s="189"/>
      <c r="E342" s="190"/>
      <c r="F342" s="190"/>
      <c r="G342" s="31" t="s">
        <v>8</v>
      </c>
      <c r="H342" s="32">
        <f>SUM(I342:N342)</f>
        <v>0.2</v>
      </c>
      <c r="I342" s="32">
        <v>0</v>
      </c>
      <c r="J342" s="32">
        <v>0</v>
      </c>
      <c r="K342" s="32">
        <v>0</v>
      </c>
      <c r="L342" s="32">
        <v>0</v>
      </c>
      <c r="M342" s="32">
        <v>0</v>
      </c>
      <c r="N342" s="32">
        <v>0.2</v>
      </c>
      <c r="O342" s="204"/>
      <c r="P342" s="206"/>
    </row>
    <row r="343" spans="1:16" ht="24" x14ac:dyDescent="0.25">
      <c r="A343" s="190"/>
      <c r="B343" s="190"/>
      <c r="C343" s="190"/>
      <c r="D343" s="189"/>
      <c r="E343" s="190"/>
      <c r="F343" s="190"/>
      <c r="G343" s="31" t="s">
        <v>9</v>
      </c>
      <c r="H343" s="32">
        <f>SUM(I343:N343)</f>
        <v>0</v>
      </c>
      <c r="I343" s="32">
        <v>0</v>
      </c>
      <c r="J343" s="32">
        <v>0</v>
      </c>
      <c r="K343" s="32">
        <v>0</v>
      </c>
      <c r="L343" s="32">
        <v>0</v>
      </c>
      <c r="M343" s="32">
        <v>0</v>
      </c>
      <c r="N343" s="32">
        <v>0</v>
      </c>
      <c r="O343" s="204"/>
      <c r="P343" s="207"/>
    </row>
    <row r="344" spans="1:16" ht="24" x14ac:dyDescent="0.25">
      <c r="A344" s="190" t="s">
        <v>196</v>
      </c>
      <c r="B344" s="190" t="s">
        <v>186</v>
      </c>
      <c r="C344" s="190" t="s">
        <v>184</v>
      </c>
      <c r="D344" s="189" t="s">
        <v>67</v>
      </c>
      <c r="E344" s="190" t="s">
        <v>197</v>
      </c>
      <c r="F344" s="190" t="s">
        <v>198</v>
      </c>
      <c r="G344" s="35" t="s">
        <v>189</v>
      </c>
      <c r="H344" s="32">
        <f>SUM(H345:H348)</f>
        <v>30.099999999999998</v>
      </c>
      <c r="I344" s="32">
        <f t="shared" ref="I344:N344" si="93">SUM(I345:I348)</f>
        <v>0</v>
      </c>
      <c r="J344" s="32">
        <f t="shared" si="93"/>
        <v>0</v>
      </c>
      <c r="K344" s="32">
        <f t="shared" si="93"/>
        <v>0</v>
      </c>
      <c r="L344" s="32">
        <f t="shared" si="93"/>
        <v>2</v>
      </c>
      <c r="M344" s="32">
        <f t="shared" si="93"/>
        <v>28.099999999999998</v>
      </c>
      <c r="N344" s="32">
        <f t="shared" si="93"/>
        <v>0</v>
      </c>
      <c r="O344" s="204">
        <v>10000</v>
      </c>
      <c r="P344" s="190" t="s">
        <v>199</v>
      </c>
    </row>
    <row r="345" spans="1:16" x14ac:dyDescent="0.25">
      <c r="A345" s="190"/>
      <c r="B345" s="190"/>
      <c r="C345" s="190"/>
      <c r="D345" s="189"/>
      <c r="E345" s="190"/>
      <c r="F345" s="190"/>
      <c r="G345" s="31" t="s">
        <v>35</v>
      </c>
      <c r="H345" s="32">
        <f>SUM(I345:N345)</f>
        <v>27.2</v>
      </c>
      <c r="I345" s="32">
        <v>0</v>
      </c>
      <c r="J345" s="32">
        <v>0</v>
      </c>
      <c r="K345" s="32">
        <v>0</v>
      </c>
      <c r="L345" s="32">
        <v>0</v>
      </c>
      <c r="M345" s="32">
        <v>27.2</v>
      </c>
      <c r="N345" s="32">
        <v>0</v>
      </c>
      <c r="O345" s="204"/>
      <c r="P345" s="190"/>
    </row>
    <row r="346" spans="1:16" ht="36" x14ac:dyDescent="0.25">
      <c r="A346" s="190"/>
      <c r="B346" s="190"/>
      <c r="C346" s="190"/>
      <c r="D346" s="189"/>
      <c r="E346" s="190"/>
      <c r="F346" s="190"/>
      <c r="G346" s="31" t="s">
        <v>7</v>
      </c>
      <c r="H346" s="32">
        <f>SUM(I346:N346)</f>
        <v>2.7</v>
      </c>
      <c r="I346" s="32">
        <v>0</v>
      </c>
      <c r="J346" s="32">
        <v>0</v>
      </c>
      <c r="K346" s="32">
        <v>0</v>
      </c>
      <c r="L346" s="32">
        <v>2</v>
      </c>
      <c r="M346" s="32">
        <v>0.7</v>
      </c>
      <c r="N346" s="32">
        <v>0</v>
      </c>
      <c r="O346" s="204"/>
      <c r="P346" s="190"/>
    </row>
    <row r="347" spans="1:16" x14ac:dyDescent="0.25">
      <c r="A347" s="190"/>
      <c r="B347" s="190"/>
      <c r="C347" s="190"/>
      <c r="D347" s="189"/>
      <c r="E347" s="190"/>
      <c r="F347" s="190"/>
      <c r="G347" s="31" t="s">
        <v>8</v>
      </c>
      <c r="H347" s="32">
        <f>SUM(I347:N347)</f>
        <v>0.2</v>
      </c>
      <c r="I347" s="32">
        <v>0</v>
      </c>
      <c r="J347" s="32">
        <v>0</v>
      </c>
      <c r="K347" s="32">
        <v>0</v>
      </c>
      <c r="L347" s="32">
        <v>0</v>
      </c>
      <c r="M347" s="32">
        <v>0.2</v>
      </c>
      <c r="N347" s="32">
        <v>0</v>
      </c>
      <c r="O347" s="204"/>
      <c r="P347" s="190"/>
    </row>
    <row r="348" spans="1:16" ht="24" x14ac:dyDescent="0.25">
      <c r="A348" s="190"/>
      <c r="B348" s="190"/>
      <c r="C348" s="190"/>
      <c r="D348" s="189"/>
      <c r="E348" s="190"/>
      <c r="F348" s="190"/>
      <c r="G348" s="31" t="s">
        <v>9</v>
      </c>
      <c r="H348" s="32">
        <f>SUM(I348:N348)</f>
        <v>0</v>
      </c>
      <c r="I348" s="32">
        <v>0</v>
      </c>
      <c r="J348" s="32">
        <v>0</v>
      </c>
      <c r="K348" s="32">
        <v>0</v>
      </c>
      <c r="L348" s="32">
        <v>0</v>
      </c>
      <c r="M348" s="32">
        <v>0</v>
      </c>
      <c r="N348" s="32">
        <v>0</v>
      </c>
      <c r="O348" s="204"/>
      <c r="P348" s="190"/>
    </row>
    <row r="349" spans="1:16" ht="24" x14ac:dyDescent="0.25">
      <c r="A349" s="209" t="s">
        <v>125</v>
      </c>
      <c r="B349" s="209"/>
      <c r="C349" s="209"/>
      <c r="D349" s="209"/>
      <c r="E349" s="209"/>
      <c r="F349" s="209"/>
      <c r="G349" s="35" t="s">
        <v>189</v>
      </c>
      <c r="H349" s="37">
        <f>SUM(H350:H353)</f>
        <v>112.10000000000001</v>
      </c>
      <c r="I349" s="37">
        <f t="shared" ref="I349:N349" si="94">SUM(I350:I353)</f>
        <v>0</v>
      </c>
      <c r="J349" s="37">
        <f t="shared" si="94"/>
        <v>0</v>
      </c>
      <c r="K349" s="37">
        <f t="shared" si="94"/>
        <v>0</v>
      </c>
      <c r="L349" s="37">
        <f t="shared" si="94"/>
        <v>6</v>
      </c>
      <c r="M349" s="37">
        <f t="shared" si="94"/>
        <v>76.099999999999994</v>
      </c>
      <c r="N349" s="37">
        <f t="shared" si="94"/>
        <v>30</v>
      </c>
      <c r="O349" s="189" t="s">
        <v>107</v>
      </c>
      <c r="P349" s="189" t="s">
        <v>107</v>
      </c>
    </row>
    <row r="350" spans="1:16" ht="24" x14ac:dyDescent="0.25">
      <c r="A350" s="209"/>
      <c r="B350" s="209"/>
      <c r="C350" s="209"/>
      <c r="D350" s="209"/>
      <c r="E350" s="209"/>
      <c r="F350" s="209"/>
      <c r="G350" s="35" t="s">
        <v>35</v>
      </c>
      <c r="H350" s="37">
        <f>SUM(I350:N350)</f>
        <v>102.9</v>
      </c>
      <c r="I350" s="37">
        <f t="shared" ref="I350:N350" si="95">I330+I335+I340+I345</f>
        <v>0</v>
      </c>
      <c r="J350" s="37">
        <f t="shared" si="95"/>
        <v>0</v>
      </c>
      <c r="K350" s="37">
        <f t="shared" si="95"/>
        <v>0</v>
      </c>
      <c r="L350" s="37">
        <f t="shared" si="95"/>
        <v>0</v>
      </c>
      <c r="M350" s="37">
        <f t="shared" si="95"/>
        <v>73.8</v>
      </c>
      <c r="N350" s="37">
        <f t="shared" si="95"/>
        <v>29.1</v>
      </c>
      <c r="O350" s="189"/>
      <c r="P350" s="189"/>
    </row>
    <row r="351" spans="1:16" ht="36" x14ac:dyDescent="0.25">
      <c r="A351" s="209"/>
      <c r="B351" s="209"/>
      <c r="C351" s="209"/>
      <c r="D351" s="209"/>
      <c r="E351" s="209"/>
      <c r="F351" s="209"/>
      <c r="G351" s="35" t="s">
        <v>7</v>
      </c>
      <c r="H351" s="37">
        <f>SUM(I351:N351)</f>
        <v>8.5</v>
      </c>
      <c r="I351" s="37">
        <f t="shared" ref="I351:N353" si="96">I331+I336+I341+I346</f>
        <v>0</v>
      </c>
      <c r="J351" s="37">
        <f t="shared" si="96"/>
        <v>0</v>
      </c>
      <c r="K351" s="37">
        <f t="shared" si="96"/>
        <v>0</v>
      </c>
      <c r="L351" s="37">
        <f t="shared" si="96"/>
        <v>6</v>
      </c>
      <c r="M351" s="37">
        <f t="shared" si="96"/>
        <v>1.8</v>
      </c>
      <c r="N351" s="37">
        <f t="shared" si="96"/>
        <v>0.7</v>
      </c>
      <c r="O351" s="189"/>
      <c r="P351" s="189"/>
    </row>
    <row r="352" spans="1:16" x14ac:dyDescent="0.25">
      <c r="A352" s="209"/>
      <c r="B352" s="209"/>
      <c r="C352" s="209"/>
      <c r="D352" s="209"/>
      <c r="E352" s="209"/>
      <c r="F352" s="209"/>
      <c r="G352" s="35" t="s">
        <v>8</v>
      </c>
      <c r="H352" s="37">
        <f>SUM(I352:N352)</f>
        <v>0.7</v>
      </c>
      <c r="I352" s="37">
        <f t="shared" si="96"/>
        <v>0</v>
      </c>
      <c r="J352" s="37">
        <f t="shared" si="96"/>
        <v>0</v>
      </c>
      <c r="K352" s="37">
        <f t="shared" si="96"/>
        <v>0</v>
      </c>
      <c r="L352" s="37">
        <f t="shared" si="96"/>
        <v>0</v>
      </c>
      <c r="M352" s="37">
        <f t="shared" si="96"/>
        <v>0.5</v>
      </c>
      <c r="N352" s="37">
        <f t="shared" si="96"/>
        <v>0.2</v>
      </c>
      <c r="O352" s="189"/>
      <c r="P352" s="189"/>
    </row>
    <row r="353" spans="1:16" ht="24" x14ac:dyDescent="0.25">
      <c r="A353" s="209"/>
      <c r="B353" s="209"/>
      <c r="C353" s="209"/>
      <c r="D353" s="209"/>
      <c r="E353" s="209"/>
      <c r="F353" s="209"/>
      <c r="G353" s="35" t="s">
        <v>9</v>
      </c>
      <c r="H353" s="37">
        <f>SUM(I353:N353)</f>
        <v>0</v>
      </c>
      <c r="I353" s="37">
        <f t="shared" si="96"/>
        <v>0</v>
      </c>
      <c r="J353" s="37">
        <f t="shared" si="96"/>
        <v>0</v>
      </c>
      <c r="K353" s="37">
        <f t="shared" si="96"/>
        <v>0</v>
      </c>
      <c r="L353" s="37">
        <f t="shared" si="96"/>
        <v>0</v>
      </c>
      <c r="M353" s="37">
        <f t="shared" si="96"/>
        <v>0</v>
      </c>
      <c r="N353" s="37">
        <f t="shared" si="96"/>
        <v>0</v>
      </c>
      <c r="O353" s="189"/>
      <c r="P353" s="189"/>
    </row>
    <row r="354" spans="1:16" x14ac:dyDescent="0.25">
      <c r="A354" s="187" t="s">
        <v>200</v>
      </c>
      <c r="B354" s="187"/>
      <c r="C354" s="187"/>
      <c r="D354" s="187"/>
      <c r="E354" s="187"/>
      <c r="F354" s="187"/>
      <c r="G354" s="187"/>
      <c r="H354" s="187"/>
      <c r="I354" s="187"/>
      <c r="J354" s="187"/>
      <c r="K354" s="187"/>
      <c r="L354" s="187"/>
      <c r="M354" s="187"/>
      <c r="N354" s="187"/>
      <c r="O354" s="187"/>
      <c r="P354" s="187"/>
    </row>
    <row r="355" spans="1:16" ht="78" customHeight="1" x14ac:dyDescent="0.25">
      <c r="A355" s="190" t="s">
        <v>201</v>
      </c>
      <c r="B355" s="190" t="s">
        <v>202</v>
      </c>
      <c r="C355" s="190" t="s">
        <v>200</v>
      </c>
      <c r="D355" s="189" t="s">
        <v>44</v>
      </c>
      <c r="E355" s="190"/>
      <c r="F355" s="190" t="s">
        <v>203</v>
      </c>
      <c r="G355" s="31" t="s">
        <v>4</v>
      </c>
      <c r="H355" s="32">
        <f>SUM(H356:H359)</f>
        <v>200</v>
      </c>
      <c r="I355" s="32">
        <f t="shared" ref="I355:N355" si="97">SUM(I356:I359)</f>
        <v>0</v>
      </c>
      <c r="J355" s="32">
        <f t="shared" si="97"/>
        <v>0</v>
      </c>
      <c r="K355" s="32">
        <f t="shared" si="97"/>
        <v>0</v>
      </c>
      <c r="L355" s="32">
        <f t="shared" si="97"/>
        <v>125.5</v>
      </c>
      <c r="M355" s="32">
        <f t="shared" si="97"/>
        <v>38</v>
      </c>
      <c r="N355" s="32">
        <f t="shared" si="97"/>
        <v>36.5</v>
      </c>
      <c r="O355" s="192"/>
      <c r="P355" s="190" t="s">
        <v>50</v>
      </c>
    </row>
    <row r="356" spans="1:16" ht="21" customHeight="1" x14ac:dyDescent="0.25">
      <c r="A356" s="190"/>
      <c r="B356" s="190"/>
      <c r="C356" s="190"/>
      <c r="D356" s="189"/>
      <c r="E356" s="190"/>
      <c r="F356" s="190"/>
      <c r="G356" s="31" t="s">
        <v>35</v>
      </c>
      <c r="H356" s="32">
        <f>SUM(I356:N356)</f>
        <v>49</v>
      </c>
      <c r="I356" s="32">
        <v>0</v>
      </c>
      <c r="J356" s="32">
        <v>0</v>
      </c>
      <c r="K356" s="32">
        <v>0</v>
      </c>
      <c r="L356" s="32">
        <v>49</v>
      </c>
      <c r="M356" s="32">
        <v>0</v>
      </c>
      <c r="N356" s="32">
        <v>0</v>
      </c>
      <c r="O356" s="192"/>
      <c r="P356" s="190"/>
    </row>
    <row r="357" spans="1:16" ht="36" x14ac:dyDescent="0.25">
      <c r="A357" s="190"/>
      <c r="B357" s="190"/>
      <c r="C357" s="190"/>
      <c r="D357" s="189"/>
      <c r="E357" s="190"/>
      <c r="F357" s="190"/>
      <c r="G357" s="31" t="s">
        <v>7</v>
      </c>
      <c r="H357" s="32">
        <f>SUM(I357:N357)</f>
        <v>143.5</v>
      </c>
      <c r="I357" s="32">
        <v>0</v>
      </c>
      <c r="J357" s="32">
        <v>0</v>
      </c>
      <c r="K357" s="32">
        <v>0</v>
      </c>
      <c r="L357" s="32">
        <v>72.7</v>
      </c>
      <c r="M357" s="32">
        <v>36.1</v>
      </c>
      <c r="N357" s="32">
        <v>34.700000000000003</v>
      </c>
      <c r="O357" s="192"/>
      <c r="P357" s="190"/>
    </row>
    <row r="358" spans="1:16" x14ac:dyDescent="0.25">
      <c r="A358" s="190"/>
      <c r="B358" s="190"/>
      <c r="C358" s="190"/>
      <c r="D358" s="189"/>
      <c r="E358" s="190"/>
      <c r="F358" s="190"/>
      <c r="G358" s="31" t="s">
        <v>8</v>
      </c>
      <c r="H358" s="32">
        <f>SUM(I358:N358)</f>
        <v>0</v>
      </c>
      <c r="I358" s="32">
        <v>0</v>
      </c>
      <c r="J358" s="32">
        <v>0</v>
      </c>
      <c r="K358" s="32">
        <v>0</v>
      </c>
      <c r="L358" s="32">
        <v>0</v>
      </c>
      <c r="M358" s="32">
        <v>0</v>
      </c>
      <c r="N358" s="32">
        <v>0</v>
      </c>
      <c r="O358" s="192"/>
      <c r="P358" s="190"/>
    </row>
    <row r="359" spans="1:16" ht="26.25" customHeight="1" x14ac:dyDescent="0.25">
      <c r="A359" s="190"/>
      <c r="B359" s="190"/>
      <c r="C359" s="190"/>
      <c r="D359" s="189"/>
      <c r="E359" s="190"/>
      <c r="F359" s="190"/>
      <c r="G359" s="31" t="s">
        <v>9</v>
      </c>
      <c r="H359" s="32">
        <f>SUM(I359:N359)</f>
        <v>7.4999999999999991</v>
      </c>
      <c r="I359" s="32">
        <v>0</v>
      </c>
      <c r="J359" s="32">
        <v>0</v>
      </c>
      <c r="K359" s="32">
        <v>0</v>
      </c>
      <c r="L359" s="32">
        <v>3.8</v>
      </c>
      <c r="M359" s="32">
        <v>1.9</v>
      </c>
      <c r="N359" s="32">
        <v>1.8</v>
      </c>
      <c r="O359" s="192"/>
      <c r="P359" s="190"/>
    </row>
    <row r="360" spans="1:16" ht="36" x14ac:dyDescent="0.25">
      <c r="A360" s="190" t="s">
        <v>204</v>
      </c>
      <c r="B360" s="190" t="s">
        <v>202</v>
      </c>
      <c r="C360" s="190" t="s">
        <v>200</v>
      </c>
      <c r="D360" s="189" t="s">
        <v>67</v>
      </c>
      <c r="E360" s="190"/>
      <c r="F360" s="190" t="s">
        <v>188</v>
      </c>
      <c r="G360" s="31" t="s">
        <v>4</v>
      </c>
      <c r="H360" s="32">
        <f>SUM(H361:H364)</f>
        <v>24</v>
      </c>
      <c r="I360" s="32">
        <f t="shared" ref="I360:N360" si="98">SUM(I361:I364)</f>
        <v>0</v>
      </c>
      <c r="J360" s="32">
        <f t="shared" si="98"/>
        <v>0</v>
      </c>
      <c r="K360" s="32">
        <f t="shared" si="98"/>
        <v>0</v>
      </c>
      <c r="L360" s="32">
        <f t="shared" si="98"/>
        <v>2</v>
      </c>
      <c r="M360" s="32">
        <f t="shared" si="98"/>
        <v>22</v>
      </c>
      <c r="N360" s="32">
        <f t="shared" si="98"/>
        <v>0</v>
      </c>
      <c r="O360" s="192">
        <v>5072</v>
      </c>
      <c r="P360" s="205" t="s">
        <v>3931</v>
      </c>
    </row>
    <row r="361" spans="1:16" x14ac:dyDescent="0.25">
      <c r="A361" s="190"/>
      <c r="B361" s="190"/>
      <c r="C361" s="190"/>
      <c r="D361" s="189"/>
      <c r="E361" s="190"/>
      <c r="F361" s="190"/>
      <c r="G361" s="31" t="s">
        <v>35</v>
      </c>
      <c r="H361" s="32">
        <f>SUM(I361:N361)</f>
        <v>21.8</v>
      </c>
      <c r="I361" s="32">
        <v>0</v>
      </c>
      <c r="J361" s="32">
        <v>0</v>
      </c>
      <c r="K361" s="32">
        <v>0</v>
      </c>
      <c r="L361" s="32">
        <v>0</v>
      </c>
      <c r="M361" s="32">
        <v>21.8</v>
      </c>
      <c r="N361" s="32">
        <v>0</v>
      </c>
      <c r="O361" s="192"/>
      <c r="P361" s="206"/>
    </row>
    <row r="362" spans="1:16" ht="36" x14ac:dyDescent="0.25">
      <c r="A362" s="190"/>
      <c r="B362" s="190"/>
      <c r="C362" s="190"/>
      <c r="D362" s="189"/>
      <c r="E362" s="190"/>
      <c r="F362" s="190"/>
      <c r="G362" s="31" t="s">
        <v>7</v>
      </c>
      <c r="H362" s="32">
        <f>SUM(I362:N362)</f>
        <v>2.2000000000000002</v>
      </c>
      <c r="I362" s="32">
        <v>0</v>
      </c>
      <c r="J362" s="32">
        <v>0</v>
      </c>
      <c r="K362" s="32">
        <v>0</v>
      </c>
      <c r="L362" s="32">
        <v>2</v>
      </c>
      <c r="M362" s="32">
        <v>0.2</v>
      </c>
      <c r="N362" s="32">
        <v>0</v>
      </c>
      <c r="O362" s="192"/>
      <c r="P362" s="206"/>
    </row>
    <row r="363" spans="1:16" x14ac:dyDescent="0.25">
      <c r="A363" s="190"/>
      <c r="B363" s="190"/>
      <c r="C363" s="190"/>
      <c r="D363" s="189"/>
      <c r="E363" s="190"/>
      <c r="F363" s="190"/>
      <c r="G363" s="31" t="s">
        <v>8</v>
      </c>
      <c r="H363" s="32">
        <f>SUM(I363:N363)</f>
        <v>0</v>
      </c>
      <c r="I363" s="32">
        <v>0</v>
      </c>
      <c r="J363" s="32">
        <v>0</v>
      </c>
      <c r="K363" s="32">
        <v>0</v>
      </c>
      <c r="L363" s="32">
        <v>0</v>
      </c>
      <c r="M363" s="32">
        <v>0</v>
      </c>
      <c r="N363" s="32">
        <v>0</v>
      </c>
      <c r="O363" s="192"/>
      <c r="P363" s="206"/>
    </row>
    <row r="364" spans="1:16" ht="24" x14ac:dyDescent="0.25">
      <c r="A364" s="190"/>
      <c r="B364" s="190"/>
      <c r="C364" s="190"/>
      <c r="D364" s="189"/>
      <c r="E364" s="190"/>
      <c r="F364" s="190"/>
      <c r="G364" s="31" t="s">
        <v>9</v>
      </c>
      <c r="H364" s="32">
        <f>SUM(I364:N364)</f>
        <v>0</v>
      </c>
      <c r="I364" s="32">
        <v>0</v>
      </c>
      <c r="J364" s="32">
        <v>0</v>
      </c>
      <c r="K364" s="32">
        <v>0</v>
      </c>
      <c r="L364" s="32">
        <v>0</v>
      </c>
      <c r="M364" s="32">
        <v>0</v>
      </c>
      <c r="N364" s="32">
        <v>0</v>
      </c>
      <c r="O364" s="192"/>
      <c r="P364" s="207"/>
    </row>
    <row r="365" spans="1:16" ht="36" x14ac:dyDescent="0.25">
      <c r="A365" s="209" t="s">
        <v>125</v>
      </c>
      <c r="B365" s="209"/>
      <c r="C365" s="209"/>
      <c r="D365" s="209"/>
      <c r="E365" s="209"/>
      <c r="F365" s="209"/>
      <c r="G365" s="35" t="s">
        <v>4</v>
      </c>
      <c r="H365" s="37">
        <f>SUM(H366:H369)</f>
        <v>224</v>
      </c>
      <c r="I365" s="37">
        <f t="shared" ref="I365:N365" si="99">SUM(I366:I369)</f>
        <v>0</v>
      </c>
      <c r="J365" s="37">
        <f t="shared" si="99"/>
        <v>0</v>
      </c>
      <c r="K365" s="37">
        <f t="shared" si="99"/>
        <v>0</v>
      </c>
      <c r="L365" s="37">
        <f t="shared" si="99"/>
        <v>127.5</v>
      </c>
      <c r="M365" s="37">
        <f t="shared" si="99"/>
        <v>60.000000000000007</v>
      </c>
      <c r="N365" s="37">
        <f t="shared" si="99"/>
        <v>36.5</v>
      </c>
      <c r="O365" s="192"/>
      <c r="P365" s="190"/>
    </row>
    <row r="366" spans="1:16" ht="24" x14ac:dyDescent="0.25">
      <c r="A366" s="209"/>
      <c r="B366" s="209"/>
      <c r="C366" s="209"/>
      <c r="D366" s="209"/>
      <c r="E366" s="209"/>
      <c r="F366" s="209"/>
      <c r="G366" s="35" t="s">
        <v>35</v>
      </c>
      <c r="H366" s="37">
        <f>SUM(I366:N366)</f>
        <v>70.8</v>
      </c>
      <c r="I366" s="36">
        <f t="shared" ref="I366:N366" si="100">I356+I361</f>
        <v>0</v>
      </c>
      <c r="J366" s="36">
        <f t="shared" si="100"/>
        <v>0</v>
      </c>
      <c r="K366" s="36">
        <f t="shared" si="100"/>
        <v>0</v>
      </c>
      <c r="L366" s="36">
        <f t="shared" si="100"/>
        <v>49</v>
      </c>
      <c r="M366" s="36">
        <f t="shared" si="100"/>
        <v>21.8</v>
      </c>
      <c r="N366" s="36">
        <f t="shared" si="100"/>
        <v>0</v>
      </c>
      <c r="O366" s="192"/>
      <c r="P366" s="190"/>
    </row>
    <row r="367" spans="1:16" ht="36" x14ac:dyDescent="0.25">
      <c r="A367" s="209"/>
      <c r="B367" s="209"/>
      <c r="C367" s="209"/>
      <c r="D367" s="209"/>
      <c r="E367" s="209"/>
      <c r="F367" s="209"/>
      <c r="G367" s="35" t="s">
        <v>7</v>
      </c>
      <c r="H367" s="37">
        <f>SUM(I367:N367)</f>
        <v>145.69999999999999</v>
      </c>
      <c r="I367" s="36">
        <f t="shared" ref="I367:N367" si="101">I357+I362</f>
        <v>0</v>
      </c>
      <c r="J367" s="36">
        <f t="shared" si="101"/>
        <v>0</v>
      </c>
      <c r="K367" s="36">
        <f t="shared" si="101"/>
        <v>0</v>
      </c>
      <c r="L367" s="36">
        <f t="shared" si="101"/>
        <v>74.7</v>
      </c>
      <c r="M367" s="36">
        <f t="shared" si="101"/>
        <v>36.300000000000004</v>
      </c>
      <c r="N367" s="36">
        <f t="shared" si="101"/>
        <v>34.700000000000003</v>
      </c>
      <c r="O367" s="192"/>
      <c r="P367" s="190"/>
    </row>
    <row r="368" spans="1:16" x14ac:dyDescent="0.25">
      <c r="A368" s="209"/>
      <c r="B368" s="209"/>
      <c r="C368" s="209"/>
      <c r="D368" s="209"/>
      <c r="E368" s="209"/>
      <c r="F368" s="209"/>
      <c r="G368" s="35" t="s">
        <v>8</v>
      </c>
      <c r="H368" s="37">
        <f>SUM(I368:N368)</f>
        <v>0</v>
      </c>
      <c r="I368" s="36">
        <f t="shared" ref="I368:N368" si="102">I358+I363</f>
        <v>0</v>
      </c>
      <c r="J368" s="36">
        <f t="shared" si="102"/>
        <v>0</v>
      </c>
      <c r="K368" s="36">
        <f t="shared" si="102"/>
        <v>0</v>
      </c>
      <c r="L368" s="36">
        <f t="shared" si="102"/>
        <v>0</v>
      </c>
      <c r="M368" s="36">
        <f t="shared" si="102"/>
        <v>0</v>
      </c>
      <c r="N368" s="36">
        <f t="shared" si="102"/>
        <v>0</v>
      </c>
      <c r="O368" s="192"/>
      <c r="P368" s="190"/>
    </row>
    <row r="369" spans="1:16" ht="24" x14ac:dyDescent="0.25">
      <c r="A369" s="209"/>
      <c r="B369" s="209"/>
      <c r="C369" s="209"/>
      <c r="D369" s="209"/>
      <c r="E369" s="209"/>
      <c r="F369" s="209"/>
      <c r="G369" s="35" t="s">
        <v>9</v>
      </c>
      <c r="H369" s="37">
        <f>SUM(I369:N369)</f>
        <v>7.4999999999999991</v>
      </c>
      <c r="I369" s="36">
        <f t="shared" ref="I369:N369" si="103">I359+I364</f>
        <v>0</v>
      </c>
      <c r="J369" s="36">
        <f t="shared" si="103"/>
        <v>0</v>
      </c>
      <c r="K369" s="36">
        <f t="shared" si="103"/>
        <v>0</v>
      </c>
      <c r="L369" s="36">
        <f t="shared" si="103"/>
        <v>3.8</v>
      </c>
      <c r="M369" s="36">
        <f t="shared" si="103"/>
        <v>1.9</v>
      </c>
      <c r="N369" s="36">
        <f t="shared" si="103"/>
        <v>1.8</v>
      </c>
      <c r="O369" s="192"/>
      <c r="P369" s="190"/>
    </row>
    <row r="370" spans="1:16" x14ac:dyDescent="0.25">
      <c r="A370" s="187" t="s">
        <v>11</v>
      </c>
      <c r="B370" s="187"/>
      <c r="C370" s="187"/>
      <c r="D370" s="187"/>
      <c r="E370" s="187"/>
      <c r="F370" s="187"/>
      <c r="G370" s="187"/>
      <c r="H370" s="187"/>
      <c r="I370" s="187"/>
      <c r="J370" s="187"/>
      <c r="K370" s="187"/>
      <c r="L370" s="187"/>
      <c r="M370" s="187"/>
      <c r="N370" s="187"/>
      <c r="O370" s="187"/>
      <c r="P370" s="187"/>
    </row>
    <row r="371" spans="1:16" ht="63" customHeight="1" x14ac:dyDescent="0.25">
      <c r="A371" s="190" t="s">
        <v>205</v>
      </c>
      <c r="B371" s="190" t="s">
        <v>206</v>
      </c>
      <c r="C371" s="190" t="s">
        <v>11</v>
      </c>
      <c r="D371" s="189" t="s">
        <v>67</v>
      </c>
      <c r="E371" s="189" t="s">
        <v>207</v>
      </c>
      <c r="F371" s="190" t="s">
        <v>208</v>
      </c>
      <c r="G371" s="31" t="s">
        <v>4</v>
      </c>
      <c r="H371" s="32">
        <f t="shared" ref="H371:N371" si="104">SUM(H372:H375)</f>
        <v>46</v>
      </c>
      <c r="I371" s="32">
        <f t="shared" si="104"/>
        <v>0</v>
      </c>
      <c r="J371" s="32">
        <f t="shared" si="104"/>
        <v>0</v>
      </c>
      <c r="K371" s="32">
        <f t="shared" si="104"/>
        <v>0</v>
      </c>
      <c r="L371" s="32">
        <f t="shared" si="104"/>
        <v>4</v>
      </c>
      <c r="M371" s="32">
        <f t="shared" si="104"/>
        <v>42</v>
      </c>
      <c r="N371" s="32">
        <f t="shared" si="104"/>
        <v>0</v>
      </c>
      <c r="O371" s="189">
        <v>31134</v>
      </c>
      <c r="P371" s="190" t="s">
        <v>50</v>
      </c>
    </row>
    <row r="372" spans="1:16" x14ac:dyDescent="0.25">
      <c r="A372" s="190"/>
      <c r="B372" s="190"/>
      <c r="C372" s="190"/>
      <c r="D372" s="189"/>
      <c r="E372" s="189"/>
      <c r="F372" s="190"/>
      <c r="G372" s="31" t="s">
        <v>35</v>
      </c>
      <c r="H372" s="32">
        <f>SUM(I372:N372)</f>
        <v>40.700000000000003</v>
      </c>
      <c r="I372" s="32">
        <v>0</v>
      </c>
      <c r="J372" s="32">
        <v>0</v>
      </c>
      <c r="K372" s="32">
        <v>0</v>
      </c>
      <c r="L372" s="32">
        <v>0</v>
      </c>
      <c r="M372" s="32">
        <v>40.700000000000003</v>
      </c>
      <c r="N372" s="32">
        <v>0</v>
      </c>
      <c r="O372" s="189"/>
      <c r="P372" s="190"/>
    </row>
    <row r="373" spans="1:16" ht="36" x14ac:dyDescent="0.25">
      <c r="A373" s="190"/>
      <c r="B373" s="190"/>
      <c r="C373" s="190"/>
      <c r="D373" s="189"/>
      <c r="E373" s="189"/>
      <c r="F373" s="190"/>
      <c r="G373" s="31" t="s">
        <v>7</v>
      </c>
      <c r="H373" s="32">
        <f>SUM(I373:N373)</f>
        <v>5</v>
      </c>
      <c r="I373" s="32">
        <v>0</v>
      </c>
      <c r="J373" s="32">
        <v>0</v>
      </c>
      <c r="K373" s="32">
        <v>0</v>
      </c>
      <c r="L373" s="32">
        <v>4</v>
      </c>
      <c r="M373" s="32">
        <v>1</v>
      </c>
      <c r="N373" s="32">
        <v>0</v>
      </c>
      <c r="O373" s="189"/>
      <c r="P373" s="190"/>
    </row>
    <row r="374" spans="1:16" x14ac:dyDescent="0.25">
      <c r="A374" s="190"/>
      <c r="B374" s="190"/>
      <c r="C374" s="190"/>
      <c r="D374" s="189"/>
      <c r="E374" s="189"/>
      <c r="F374" s="190"/>
      <c r="G374" s="31" t="s">
        <v>8</v>
      </c>
      <c r="H374" s="32">
        <f>SUM(I374:N374)</f>
        <v>0.3</v>
      </c>
      <c r="I374" s="32">
        <v>0</v>
      </c>
      <c r="J374" s="32">
        <v>0</v>
      </c>
      <c r="K374" s="32">
        <v>0</v>
      </c>
      <c r="L374" s="32">
        <v>0</v>
      </c>
      <c r="M374" s="32">
        <v>0.3</v>
      </c>
      <c r="N374" s="32">
        <v>0</v>
      </c>
      <c r="O374" s="189"/>
      <c r="P374" s="190"/>
    </row>
    <row r="375" spans="1:16" ht="24" x14ac:dyDescent="0.25">
      <c r="A375" s="190"/>
      <c r="B375" s="190"/>
      <c r="C375" s="190"/>
      <c r="D375" s="189"/>
      <c r="E375" s="189"/>
      <c r="F375" s="190"/>
      <c r="G375" s="31" t="s">
        <v>9</v>
      </c>
      <c r="H375" s="32">
        <f>SUM(I375:N375)</f>
        <v>0</v>
      </c>
      <c r="I375" s="32">
        <v>0</v>
      </c>
      <c r="J375" s="32">
        <v>0</v>
      </c>
      <c r="K375" s="32">
        <v>0</v>
      </c>
      <c r="L375" s="32">
        <v>0</v>
      </c>
      <c r="M375" s="32">
        <v>0</v>
      </c>
      <c r="N375" s="32">
        <v>0</v>
      </c>
      <c r="O375" s="189"/>
      <c r="P375" s="190"/>
    </row>
    <row r="376" spans="1:16" ht="63" customHeight="1" x14ac:dyDescent="0.25">
      <c r="A376" s="190" t="s">
        <v>209</v>
      </c>
      <c r="B376" s="190" t="s">
        <v>206</v>
      </c>
      <c r="C376" s="190" t="s">
        <v>11</v>
      </c>
      <c r="D376" s="189" t="s">
        <v>67</v>
      </c>
      <c r="E376" s="189" t="s">
        <v>210</v>
      </c>
      <c r="F376" s="190" t="s">
        <v>208</v>
      </c>
      <c r="G376" s="31" t="s">
        <v>4</v>
      </c>
      <c r="H376" s="32">
        <f>SUM(H377:H380)</f>
        <v>20</v>
      </c>
      <c r="I376" s="32">
        <f t="shared" ref="I376:N376" si="105">SUM(I377:I380)</f>
        <v>0</v>
      </c>
      <c r="J376" s="32">
        <f t="shared" si="105"/>
        <v>0</v>
      </c>
      <c r="K376" s="32">
        <f t="shared" si="105"/>
        <v>0</v>
      </c>
      <c r="L376" s="32">
        <f t="shared" si="105"/>
        <v>2</v>
      </c>
      <c r="M376" s="32">
        <f t="shared" si="105"/>
        <v>18</v>
      </c>
      <c r="N376" s="32">
        <f t="shared" si="105"/>
        <v>0</v>
      </c>
      <c r="O376" s="189">
        <v>31134</v>
      </c>
      <c r="P376" s="190" t="s">
        <v>50</v>
      </c>
    </row>
    <row r="377" spans="1:16" x14ac:dyDescent="0.25">
      <c r="A377" s="190"/>
      <c r="B377" s="190"/>
      <c r="C377" s="190"/>
      <c r="D377" s="189"/>
      <c r="E377" s="189"/>
      <c r="F377" s="190"/>
      <c r="G377" s="31" t="s">
        <v>35</v>
      </c>
      <c r="H377" s="32">
        <f>SUM(I377:N377)</f>
        <v>17.5</v>
      </c>
      <c r="I377" s="32">
        <v>0</v>
      </c>
      <c r="J377" s="32">
        <v>0</v>
      </c>
      <c r="K377" s="32">
        <v>0</v>
      </c>
      <c r="L377" s="32">
        <v>0</v>
      </c>
      <c r="M377" s="32">
        <v>17.5</v>
      </c>
      <c r="N377" s="32">
        <v>0</v>
      </c>
      <c r="O377" s="189"/>
      <c r="P377" s="190"/>
    </row>
    <row r="378" spans="1:16" ht="36" x14ac:dyDescent="0.25">
      <c r="A378" s="190"/>
      <c r="B378" s="190"/>
      <c r="C378" s="190"/>
      <c r="D378" s="189"/>
      <c r="E378" s="189"/>
      <c r="F378" s="190"/>
      <c r="G378" s="31" t="s">
        <v>7</v>
      </c>
      <c r="H378" s="32">
        <f>SUM(I378:N378)</f>
        <v>2.4</v>
      </c>
      <c r="I378" s="32">
        <v>0</v>
      </c>
      <c r="J378" s="32">
        <v>0</v>
      </c>
      <c r="K378" s="32">
        <v>0</v>
      </c>
      <c r="L378" s="32">
        <v>2</v>
      </c>
      <c r="M378" s="32">
        <v>0.4</v>
      </c>
      <c r="N378" s="32">
        <v>0</v>
      </c>
      <c r="O378" s="189"/>
      <c r="P378" s="190"/>
    </row>
    <row r="379" spans="1:16" x14ac:dyDescent="0.25">
      <c r="A379" s="190"/>
      <c r="B379" s="190"/>
      <c r="C379" s="190"/>
      <c r="D379" s="189"/>
      <c r="E379" s="189"/>
      <c r="F379" s="190"/>
      <c r="G379" s="31" t="s">
        <v>8</v>
      </c>
      <c r="H379" s="32">
        <f>SUM(I379:N379)</f>
        <v>0.1</v>
      </c>
      <c r="I379" s="32">
        <v>0</v>
      </c>
      <c r="J379" s="32">
        <v>0</v>
      </c>
      <c r="K379" s="32">
        <v>0</v>
      </c>
      <c r="L379" s="32">
        <v>0</v>
      </c>
      <c r="M379" s="32">
        <v>0.1</v>
      </c>
      <c r="N379" s="32">
        <v>0</v>
      </c>
      <c r="O379" s="189"/>
      <c r="P379" s="190"/>
    </row>
    <row r="380" spans="1:16" ht="24" x14ac:dyDescent="0.25">
      <c r="A380" s="190"/>
      <c r="B380" s="190"/>
      <c r="C380" s="190"/>
      <c r="D380" s="189"/>
      <c r="E380" s="189"/>
      <c r="F380" s="190"/>
      <c r="G380" s="31" t="s">
        <v>9</v>
      </c>
      <c r="H380" s="32">
        <f>SUM(I380:N380)</f>
        <v>0</v>
      </c>
      <c r="I380" s="32">
        <v>0</v>
      </c>
      <c r="J380" s="32">
        <v>0</v>
      </c>
      <c r="K380" s="32">
        <v>0</v>
      </c>
      <c r="L380" s="32">
        <v>0</v>
      </c>
      <c r="M380" s="32">
        <v>0</v>
      </c>
      <c r="N380" s="32">
        <v>0</v>
      </c>
      <c r="O380" s="189"/>
      <c r="P380" s="190"/>
    </row>
    <row r="381" spans="1:16" ht="63" customHeight="1" x14ac:dyDescent="0.25">
      <c r="A381" s="190" t="s">
        <v>211</v>
      </c>
      <c r="B381" s="190" t="s">
        <v>206</v>
      </c>
      <c r="C381" s="190" t="s">
        <v>11</v>
      </c>
      <c r="D381" s="189" t="s">
        <v>67</v>
      </c>
      <c r="E381" s="189" t="s">
        <v>212</v>
      </c>
      <c r="F381" s="190" t="s">
        <v>208</v>
      </c>
      <c r="G381" s="31" t="s">
        <v>4</v>
      </c>
      <c r="H381" s="32">
        <f>SUM(H382:H385)</f>
        <v>50</v>
      </c>
      <c r="I381" s="32">
        <f t="shared" ref="I381:N381" si="106">SUM(I382:I385)</f>
        <v>0</v>
      </c>
      <c r="J381" s="32">
        <f t="shared" si="106"/>
        <v>0</v>
      </c>
      <c r="K381" s="32">
        <f t="shared" si="106"/>
        <v>0</v>
      </c>
      <c r="L381" s="32">
        <f t="shared" si="106"/>
        <v>4</v>
      </c>
      <c r="M381" s="32">
        <f t="shared" si="106"/>
        <v>46</v>
      </c>
      <c r="N381" s="32">
        <f t="shared" si="106"/>
        <v>0</v>
      </c>
      <c r="O381" s="189">
        <v>31134</v>
      </c>
      <c r="P381" s="205" t="s">
        <v>3930</v>
      </c>
    </row>
    <row r="382" spans="1:16" x14ac:dyDescent="0.25">
      <c r="A382" s="190"/>
      <c r="B382" s="190"/>
      <c r="C382" s="190"/>
      <c r="D382" s="189"/>
      <c r="E382" s="189"/>
      <c r="F382" s="190"/>
      <c r="G382" s="31" t="s">
        <v>35</v>
      </c>
      <c r="H382" s="32">
        <f>SUM(I382:N382)</f>
        <v>34.9</v>
      </c>
      <c r="I382" s="32">
        <v>0</v>
      </c>
      <c r="J382" s="32">
        <v>0</v>
      </c>
      <c r="K382" s="32">
        <v>0</v>
      </c>
      <c r="L382" s="32">
        <v>0</v>
      </c>
      <c r="M382" s="32">
        <v>34.9</v>
      </c>
      <c r="N382" s="32">
        <v>0</v>
      </c>
      <c r="O382" s="189"/>
      <c r="P382" s="206"/>
    </row>
    <row r="383" spans="1:16" ht="36" x14ac:dyDescent="0.25">
      <c r="A383" s="190"/>
      <c r="B383" s="190"/>
      <c r="C383" s="190"/>
      <c r="D383" s="189"/>
      <c r="E383" s="189"/>
      <c r="F383" s="190"/>
      <c r="G383" s="31" t="s">
        <v>7</v>
      </c>
      <c r="H383" s="32">
        <f>SUM(I383:N383)</f>
        <v>4.9000000000000004</v>
      </c>
      <c r="I383" s="32">
        <v>0</v>
      </c>
      <c r="J383" s="32">
        <v>0</v>
      </c>
      <c r="K383" s="32">
        <v>0</v>
      </c>
      <c r="L383" s="32">
        <v>4</v>
      </c>
      <c r="M383" s="32">
        <v>0.9</v>
      </c>
      <c r="N383" s="32">
        <v>0</v>
      </c>
      <c r="O383" s="189"/>
      <c r="P383" s="206"/>
    </row>
    <row r="384" spans="1:16" x14ac:dyDescent="0.25">
      <c r="A384" s="190"/>
      <c r="B384" s="190"/>
      <c r="C384" s="190"/>
      <c r="D384" s="189"/>
      <c r="E384" s="189"/>
      <c r="F384" s="190"/>
      <c r="G384" s="31" t="s">
        <v>8</v>
      </c>
      <c r="H384" s="32">
        <f>SUM(I384:N384)</f>
        <v>0.2</v>
      </c>
      <c r="I384" s="32">
        <v>0</v>
      </c>
      <c r="J384" s="32">
        <v>0</v>
      </c>
      <c r="K384" s="32">
        <v>0</v>
      </c>
      <c r="L384" s="32">
        <v>0</v>
      </c>
      <c r="M384" s="32">
        <v>0.2</v>
      </c>
      <c r="N384" s="32">
        <v>0</v>
      </c>
      <c r="O384" s="189"/>
      <c r="P384" s="206"/>
    </row>
    <row r="385" spans="1:16" ht="24" x14ac:dyDescent="0.25">
      <c r="A385" s="190"/>
      <c r="B385" s="190"/>
      <c r="C385" s="190"/>
      <c r="D385" s="189"/>
      <c r="E385" s="189"/>
      <c r="F385" s="190"/>
      <c r="G385" s="31" t="s">
        <v>9</v>
      </c>
      <c r="H385" s="32">
        <f>SUM(I385:N385)</f>
        <v>10</v>
      </c>
      <c r="I385" s="32">
        <v>0</v>
      </c>
      <c r="J385" s="32">
        <v>0</v>
      </c>
      <c r="K385" s="32">
        <v>0</v>
      </c>
      <c r="L385" s="32">
        <v>0</v>
      </c>
      <c r="M385" s="32">
        <v>10</v>
      </c>
      <c r="N385" s="32">
        <v>0</v>
      </c>
      <c r="O385" s="189"/>
      <c r="P385" s="207"/>
    </row>
    <row r="386" spans="1:16" ht="36" x14ac:dyDescent="0.25">
      <c r="A386" s="209" t="s">
        <v>125</v>
      </c>
      <c r="B386" s="209"/>
      <c r="C386" s="209"/>
      <c r="D386" s="209"/>
      <c r="E386" s="209"/>
      <c r="F386" s="209"/>
      <c r="G386" s="35" t="s">
        <v>4</v>
      </c>
      <c r="H386" s="37">
        <f>SUM(H387:H390)</f>
        <v>115.99999999999999</v>
      </c>
      <c r="I386" s="37">
        <f t="shared" ref="I386:N386" si="107">SUM(I387:I390)</f>
        <v>0</v>
      </c>
      <c r="J386" s="37">
        <f t="shared" si="107"/>
        <v>0</v>
      </c>
      <c r="K386" s="37">
        <f t="shared" si="107"/>
        <v>0</v>
      </c>
      <c r="L386" s="37">
        <f t="shared" si="107"/>
        <v>10</v>
      </c>
      <c r="M386" s="37">
        <f t="shared" si="107"/>
        <v>105.99999999999999</v>
      </c>
      <c r="N386" s="37">
        <f t="shared" si="107"/>
        <v>0</v>
      </c>
      <c r="O386" s="189">
        <v>31134</v>
      </c>
      <c r="P386" s="190"/>
    </row>
    <row r="387" spans="1:16" ht="24" x14ac:dyDescent="0.25">
      <c r="A387" s="209"/>
      <c r="B387" s="209"/>
      <c r="C387" s="209"/>
      <c r="D387" s="209"/>
      <c r="E387" s="209"/>
      <c r="F387" s="209"/>
      <c r="G387" s="35" t="s">
        <v>35</v>
      </c>
      <c r="H387" s="37">
        <f>SUM(I387:N387)</f>
        <v>93.1</v>
      </c>
      <c r="I387" s="37">
        <f t="shared" ref="I387:N387" si="108">I372+I377+I382</f>
        <v>0</v>
      </c>
      <c r="J387" s="37">
        <f t="shared" si="108"/>
        <v>0</v>
      </c>
      <c r="K387" s="37">
        <f t="shared" si="108"/>
        <v>0</v>
      </c>
      <c r="L387" s="37">
        <f t="shared" si="108"/>
        <v>0</v>
      </c>
      <c r="M387" s="37">
        <f t="shared" si="108"/>
        <v>93.1</v>
      </c>
      <c r="N387" s="37">
        <f t="shared" si="108"/>
        <v>0</v>
      </c>
      <c r="O387" s="189"/>
      <c r="P387" s="190"/>
    </row>
    <row r="388" spans="1:16" ht="36" x14ac:dyDescent="0.25">
      <c r="A388" s="209"/>
      <c r="B388" s="209"/>
      <c r="C388" s="209"/>
      <c r="D388" s="209"/>
      <c r="E388" s="209"/>
      <c r="F388" s="209"/>
      <c r="G388" s="35" t="s">
        <v>7</v>
      </c>
      <c r="H388" s="37">
        <f>SUM(I388:N388)</f>
        <v>12.3</v>
      </c>
      <c r="I388" s="37">
        <f t="shared" ref="I388:N388" si="109">I373+I378+I383</f>
        <v>0</v>
      </c>
      <c r="J388" s="37">
        <f t="shared" si="109"/>
        <v>0</v>
      </c>
      <c r="K388" s="37">
        <f t="shared" si="109"/>
        <v>0</v>
      </c>
      <c r="L388" s="37">
        <f t="shared" si="109"/>
        <v>10</v>
      </c>
      <c r="M388" s="37">
        <f t="shared" si="109"/>
        <v>2.2999999999999998</v>
      </c>
      <c r="N388" s="37">
        <f t="shared" si="109"/>
        <v>0</v>
      </c>
      <c r="O388" s="189"/>
      <c r="P388" s="190"/>
    </row>
    <row r="389" spans="1:16" x14ac:dyDescent="0.25">
      <c r="A389" s="209"/>
      <c r="B389" s="209"/>
      <c r="C389" s="209"/>
      <c r="D389" s="209"/>
      <c r="E389" s="209"/>
      <c r="F389" s="209"/>
      <c r="G389" s="35" t="s">
        <v>8</v>
      </c>
      <c r="H389" s="37">
        <f>SUM(I389:N389)</f>
        <v>0.60000000000000009</v>
      </c>
      <c r="I389" s="37">
        <f t="shared" ref="I389:N389" si="110">I374+I379+I384</f>
        <v>0</v>
      </c>
      <c r="J389" s="37">
        <f t="shared" si="110"/>
        <v>0</v>
      </c>
      <c r="K389" s="37">
        <f t="shared" si="110"/>
        <v>0</v>
      </c>
      <c r="L389" s="37">
        <f t="shared" si="110"/>
        <v>0</v>
      </c>
      <c r="M389" s="37">
        <f t="shared" si="110"/>
        <v>0.60000000000000009</v>
      </c>
      <c r="N389" s="37">
        <f t="shared" si="110"/>
        <v>0</v>
      </c>
      <c r="O389" s="189"/>
      <c r="P389" s="190"/>
    </row>
    <row r="390" spans="1:16" ht="24" x14ac:dyDescent="0.25">
      <c r="A390" s="209"/>
      <c r="B390" s="209"/>
      <c r="C390" s="209"/>
      <c r="D390" s="209"/>
      <c r="E390" s="209"/>
      <c r="F390" s="209"/>
      <c r="G390" s="35" t="s">
        <v>9</v>
      </c>
      <c r="H390" s="37">
        <f>SUM(I390:N390)</f>
        <v>10</v>
      </c>
      <c r="I390" s="37">
        <f t="shared" ref="I390:N390" si="111">I375+I380+I385</f>
        <v>0</v>
      </c>
      <c r="J390" s="37">
        <f t="shared" si="111"/>
        <v>0</v>
      </c>
      <c r="K390" s="37">
        <f t="shared" si="111"/>
        <v>0</v>
      </c>
      <c r="L390" s="37">
        <f t="shared" si="111"/>
        <v>0</v>
      </c>
      <c r="M390" s="37">
        <f t="shared" si="111"/>
        <v>10</v>
      </c>
      <c r="N390" s="37">
        <f t="shared" si="111"/>
        <v>0</v>
      </c>
      <c r="O390" s="189"/>
      <c r="P390" s="190"/>
    </row>
    <row r="391" spans="1:16" x14ac:dyDescent="0.25">
      <c r="A391" s="187" t="s">
        <v>215</v>
      </c>
      <c r="B391" s="187"/>
      <c r="C391" s="187"/>
      <c r="D391" s="187"/>
      <c r="E391" s="187"/>
      <c r="F391" s="187"/>
      <c r="G391" s="187"/>
      <c r="H391" s="187"/>
      <c r="I391" s="187"/>
      <c r="J391" s="187"/>
      <c r="K391" s="187"/>
      <c r="L391" s="187"/>
      <c r="M391" s="187"/>
      <c r="N391" s="187"/>
      <c r="O391" s="187"/>
      <c r="P391" s="187"/>
    </row>
    <row r="392" spans="1:16" ht="75" customHeight="1" x14ac:dyDescent="0.25">
      <c r="A392" s="190" t="s">
        <v>216</v>
      </c>
      <c r="B392" s="209"/>
      <c r="C392" s="190" t="s">
        <v>215</v>
      </c>
      <c r="D392" s="189" t="s">
        <v>67</v>
      </c>
      <c r="E392" s="190" t="s">
        <v>131</v>
      </c>
      <c r="F392" s="190" t="s">
        <v>217</v>
      </c>
      <c r="G392" s="31" t="s">
        <v>4</v>
      </c>
      <c r="H392" s="32">
        <f>SUM(H393:H396)</f>
        <v>40</v>
      </c>
      <c r="I392" s="32">
        <f t="shared" ref="I392:N392" si="112">SUM(I393:I396)</f>
        <v>0</v>
      </c>
      <c r="J392" s="32">
        <f t="shared" si="112"/>
        <v>0</v>
      </c>
      <c r="K392" s="32">
        <f t="shared" si="112"/>
        <v>0</v>
      </c>
      <c r="L392" s="32">
        <f t="shared" si="112"/>
        <v>4</v>
      </c>
      <c r="M392" s="32">
        <f t="shared" si="112"/>
        <v>36</v>
      </c>
      <c r="N392" s="32">
        <f t="shared" si="112"/>
        <v>0</v>
      </c>
      <c r="O392" s="189">
        <v>22282</v>
      </c>
      <c r="P392" s="205" t="s">
        <v>3931</v>
      </c>
    </row>
    <row r="393" spans="1:16" x14ac:dyDescent="0.25">
      <c r="A393" s="190"/>
      <c r="B393" s="209"/>
      <c r="C393" s="190"/>
      <c r="D393" s="189"/>
      <c r="E393" s="190"/>
      <c r="F393" s="190"/>
      <c r="G393" s="31" t="s">
        <v>35</v>
      </c>
      <c r="H393" s="32">
        <f>SUM(I393:N393)</f>
        <v>34.9</v>
      </c>
      <c r="I393" s="32">
        <v>0</v>
      </c>
      <c r="J393" s="32">
        <v>0</v>
      </c>
      <c r="K393" s="32">
        <v>0</v>
      </c>
      <c r="L393" s="32">
        <v>0</v>
      </c>
      <c r="M393" s="32">
        <v>34.9</v>
      </c>
      <c r="N393" s="32">
        <v>0</v>
      </c>
      <c r="O393" s="189"/>
      <c r="P393" s="206"/>
    </row>
    <row r="394" spans="1:16" ht="36" x14ac:dyDescent="0.25">
      <c r="A394" s="190"/>
      <c r="B394" s="209"/>
      <c r="C394" s="190"/>
      <c r="D394" s="189"/>
      <c r="E394" s="190"/>
      <c r="F394" s="190"/>
      <c r="G394" s="31" t="s">
        <v>7</v>
      </c>
      <c r="H394" s="32">
        <f>SUM(I394:N394)</f>
        <v>4.9000000000000004</v>
      </c>
      <c r="I394" s="32">
        <v>0</v>
      </c>
      <c r="J394" s="32">
        <v>0</v>
      </c>
      <c r="K394" s="32">
        <v>0</v>
      </c>
      <c r="L394" s="32">
        <v>4</v>
      </c>
      <c r="M394" s="32">
        <v>0.9</v>
      </c>
      <c r="N394" s="32">
        <v>0</v>
      </c>
      <c r="O394" s="189"/>
      <c r="P394" s="206"/>
    </row>
    <row r="395" spans="1:16" x14ac:dyDescent="0.25">
      <c r="A395" s="190"/>
      <c r="B395" s="209"/>
      <c r="C395" s="190"/>
      <c r="D395" s="189"/>
      <c r="E395" s="190"/>
      <c r="F395" s="190"/>
      <c r="G395" s="31" t="s">
        <v>8</v>
      </c>
      <c r="H395" s="32">
        <f>SUM(I395:N395)</f>
        <v>0.2</v>
      </c>
      <c r="I395" s="32">
        <v>0</v>
      </c>
      <c r="J395" s="32">
        <v>0</v>
      </c>
      <c r="K395" s="32">
        <v>0</v>
      </c>
      <c r="L395" s="32">
        <v>0</v>
      </c>
      <c r="M395" s="32">
        <v>0.2</v>
      </c>
      <c r="N395" s="32">
        <v>0</v>
      </c>
      <c r="O395" s="189"/>
      <c r="P395" s="206"/>
    </row>
    <row r="396" spans="1:16" ht="24" x14ac:dyDescent="0.25">
      <c r="A396" s="190"/>
      <c r="B396" s="209"/>
      <c r="C396" s="190"/>
      <c r="D396" s="189"/>
      <c r="E396" s="190"/>
      <c r="F396" s="190"/>
      <c r="G396" s="31" t="s">
        <v>9</v>
      </c>
      <c r="H396" s="32">
        <f>SUM(I396:N396)</f>
        <v>0</v>
      </c>
      <c r="I396" s="32">
        <v>0</v>
      </c>
      <c r="J396" s="32">
        <v>0</v>
      </c>
      <c r="K396" s="32">
        <v>0</v>
      </c>
      <c r="L396" s="32">
        <v>0</v>
      </c>
      <c r="M396" s="32">
        <v>0</v>
      </c>
      <c r="N396" s="32">
        <v>0</v>
      </c>
      <c r="O396" s="189"/>
      <c r="P396" s="207"/>
    </row>
    <row r="397" spans="1:16" ht="36" x14ac:dyDescent="0.25">
      <c r="A397" s="190" t="s">
        <v>218</v>
      </c>
      <c r="B397" s="190" t="s">
        <v>219</v>
      </c>
      <c r="C397" s="190" t="s">
        <v>215</v>
      </c>
      <c r="D397" s="189" t="s">
        <v>67</v>
      </c>
      <c r="E397" s="190" t="s">
        <v>220</v>
      </c>
      <c r="F397" s="190" t="s">
        <v>217</v>
      </c>
      <c r="G397" s="31" t="s">
        <v>4</v>
      </c>
      <c r="H397" s="32">
        <f>SUM(H398:H401)</f>
        <v>8</v>
      </c>
      <c r="I397" s="32">
        <f t="shared" ref="I397:N397" si="113">SUM(I398:I401)</f>
        <v>0</v>
      </c>
      <c r="J397" s="32">
        <f t="shared" si="113"/>
        <v>0</v>
      </c>
      <c r="K397" s="32">
        <f t="shared" si="113"/>
        <v>0</v>
      </c>
      <c r="L397" s="32">
        <f t="shared" si="113"/>
        <v>0.8</v>
      </c>
      <c r="M397" s="32">
        <f t="shared" si="113"/>
        <v>7.2</v>
      </c>
      <c r="N397" s="32">
        <f t="shared" si="113"/>
        <v>0</v>
      </c>
      <c r="O397" s="189">
        <v>22282</v>
      </c>
      <c r="P397" s="205" t="s">
        <v>3934</v>
      </c>
    </row>
    <row r="398" spans="1:16" x14ac:dyDescent="0.25">
      <c r="A398" s="190"/>
      <c r="B398" s="190"/>
      <c r="C398" s="190"/>
      <c r="D398" s="189"/>
      <c r="E398" s="190"/>
      <c r="F398" s="190"/>
      <c r="G398" s="31" t="s">
        <v>35</v>
      </c>
      <c r="H398" s="32">
        <f>SUM(I398:N398)</f>
        <v>0</v>
      </c>
      <c r="I398" s="32">
        <v>0</v>
      </c>
      <c r="J398" s="32">
        <v>0</v>
      </c>
      <c r="K398" s="32">
        <v>0</v>
      </c>
      <c r="L398" s="32">
        <v>0</v>
      </c>
      <c r="M398" s="32">
        <v>0</v>
      </c>
      <c r="N398" s="32">
        <v>0</v>
      </c>
      <c r="O398" s="189"/>
      <c r="P398" s="206"/>
    </row>
    <row r="399" spans="1:16" ht="36" x14ac:dyDescent="0.25">
      <c r="A399" s="190"/>
      <c r="B399" s="190"/>
      <c r="C399" s="190"/>
      <c r="D399" s="189"/>
      <c r="E399" s="190"/>
      <c r="F399" s="190"/>
      <c r="G399" s="31" t="s">
        <v>7</v>
      </c>
      <c r="H399" s="32">
        <f>SUM(I399:N399)</f>
        <v>7.5</v>
      </c>
      <c r="I399" s="32">
        <v>0</v>
      </c>
      <c r="J399" s="32">
        <v>0</v>
      </c>
      <c r="K399" s="32">
        <v>0</v>
      </c>
      <c r="L399" s="32">
        <v>0.8</v>
      </c>
      <c r="M399" s="32">
        <v>6.7</v>
      </c>
      <c r="N399" s="32">
        <v>0</v>
      </c>
      <c r="O399" s="189"/>
      <c r="P399" s="206"/>
    </row>
    <row r="400" spans="1:16" x14ac:dyDescent="0.25">
      <c r="A400" s="190"/>
      <c r="B400" s="190"/>
      <c r="C400" s="190"/>
      <c r="D400" s="189"/>
      <c r="E400" s="190"/>
      <c r="F400" s="190"/>
      <c r="G400" s="31" t="s">
        <v>8</v>
      </c>
      <c r="H400" s="32">
        <f>SUM(I400:N400)</f>
        <v>0.5</v>
      </c>
      <c r="I400" s="32">
        <v>0</v>
      </c>
      <c r="J400" s="32">
        <v>0</v>
      </c>
      <c r="K400" s="32">
        <v>0</v>
      </c>
      <c r="L400" s="32">
        <v>0</v>
      </c>
      <c r="M400" s="32">
        <v>0.5</v>
      </c>
      <c r="N400" s="32">
        <v>0</v>
      </c>
      <c r="O400" s="189"/>
      <c r="P400" s="206"/>
    </row>
    <row r="401" spans="1:16" ht="24" x14ac:dyDescent="0.25">
      <c r="A401" s="190"/>
      <c r="B401" s="190"/>
      <c r="C401" s="190"/>
      <c r="D401" s="189"/>
      <c r="E401" s="190"/>
      <c r="F401" s="190"/>
      <c r="G401" s="31" t="s">
        <v>9</v>
      </c>
      <c r="H401" s="32">
        <f>SUM(I401:N401)</f>
        <v>0</v>
      </c>
      <c r="I401" s="32">
        <v>0</v>
      </c>
      <c r="J401" s="32">
        <v>0</v>
      </c>
      <c r="K401" s="32">
        <v>0</v>
      </c>
      <c r="L401" s="32">
        <v>0</v>
      </c>
      <c r="M401" s="32">
        <v>0</v>
      </c>
      <c r="N401" s="32">
        <v>0</v>
      </c>
      <c r="O401" s="189"/>
      <c r="P401" s="207"/>
    </row>
    <row r="402" spans="1:16" ht="36" x14ac:dyDescent="0.25">
      <c r="A402" s="209" t="s">
        <v>125</v>
      </c>
      <c r="B402" s="209"/>
      <c r="C402" s="209"/>
      <c r="D402" s="209"/>
      <c r="E402" s="209"/>
      <c r="F402" s="209"/>
      <c r="G402" s="35" t="s">
        <v>4</v>
      </c>
      <c r="H402" s="37">
        <f>SUM(H403:H406)</f>
        <v>48</v>
      </c>
      <c r="I402" s="37">
        <f t="shared" ref="I402:N402" si="114">SUM(I403:I406)</f>
        <v>0</v>
      </c>
      <c r="J402" s="37">
        <f t="shared" si="114"/>
        <v>0</v>
      </c>
      <c r="K402" s="37">
        <f t="shared" si="114"/>
        <v>0</v>
      </c>
      <c r="L402" s="37">
        <f t="shared" si="114"/>
        <v>4.8</v>
      </c>
      <c r="M402" s="37">
        <f t="shared" si="114"/>
        <v>43.2</v>
      </c>
      <c r="N402" s="37">
        <f t="shared" si="114"/>
        <v>0</v>
      </c>
      <c r="O402" s="189"/>
      <c r="P402" s="190"/>
    </row>
    <row r="403" spans="1:16" ht="24" x14ac:dyDescent="0.25">
      <c r="A403" s="209"/>
      <c r="B403" s="209"/>
      <c r="C403" s="209"/>
      <c r="D403" s="209"/>
      <c r="E403" s="209"/>
      <c r="F403" s="209"/>
      <c r="G403" s="35" t="s">
        <v>35</v>
      </c>
      <c r="H403" s="37">
        <f>SUM(I403:N403)</f>
        <v>34.9</v>
      </c>
      <c r="I403" s="37">
        <f t="shared" ref="I403:N403" si="115">I393+I398</f>
        <v>0</v>
      </c>
      <c r="J403" s="37">
        <f t="shared" si="115"/>
        <v>0</v>
      </c>
      <c r="K403" s="37">
        <f t="shared" si="115"/>
        <v>0</v>
      </c>
      <c r="L403" s="37">
        <f t="shared" si="115"/>
        <v>0</v>
      </c>
      <c r="M403" s="37">
        <f t="shared" si="115"/>
        <v>34.9</v>
      </c>
      <c r="N403" s="37">
        <f t="shared" si="115"/>
        <v>0</v>
      </c>
      <c r="O403" s="189"/>
      <c r="P403" s="190"/>
    </row>
    <row r="404" spans="1:16" ht="36" x14ac:dyDescent="0.25">
      <c r="A404" s="209"/>
      <c r="B404" s="209"/>
      <c r="C404" s="209"/>
      <c r="D404" s="209"/>
      <c r="E404" s="209"/>
      <c r="F404" s="209"/>
      <c r="G404" s="35" t="s">
        <v>7</v>
      </c>
      <c r="H404" s="37">
        <f>SUM(I404:N404)</f>
        <v>12.4</v>
      </c>
      <c r="I404" s="37">
        <f t="shared" ref="I404:N404" si="116">I394+I399</f>
        <v>0</v>
      </c>
      <c r="J404" s="37">
        <f t="shared" si="116"/>
        <v>0</v>
      </c>
      <c r="K404" s="37">
        <f t="shared" si="116"/>
        <v>0</v>
      </c>
      <c r="L404" s="37">
        <f t="shared" si="116"/>
        <v>4.8</v>
      </c>
      <c r="M404" s="37">
        <f t="shared" si="116"/>
        <v>7.6000000000000005</v>
      </c>
      <c r="N404" s="37">
        <f t="shared" si="116"/>
        <v>0</v>
      </c>
      <c r="O404" s="189"/>
      <c r="P404" s="190"/>
    </row>
    <row r="405" spans="1:16" x14ac:dyDescent="0.25">
      <c r="A405" s="209"/>
      <c r="B405" s="209"/>
      <c r="C405" s="209"/>
      <c r="D405" s="209"/>
      <c r="E405" s="209"/>
      <c r="F405" s="209"/>
      <c r="G405" s="35" t="s">
        <v>8</v>
      </c>
      <c r="H405" s="37">
        <f>SUM(I405:N405)</f>
        <v>0.7</v>
      </c>
      <c r="I405" s="37">
        <f t="shared" ref="I405:N405" si="117">I395+I400</f>
        <v>0</v>
      </c>
      <c r="J405" s="37">
        <f t="shared" si="117"/>
        <v>0</v>
      </c>
      <c r="K405" s="37">
        <f t="shared" si="117"/>
        <v>0</v>
      </c>
      <c r="L405" s="37">
        <f t="shared" si="117"/>
        <v>0</v>
      </c>
      <c r="M405" s="37">
        <f t="shared" si="117"/>
        <v>0.7</v>
      </c>
      <c r="N405" s="37">
        <f t="shared" si="117"/>
        <v>0</v>
      </c>
      <c r="O405" s="189"/>
      <c r="P405" s="190"/>
    </row>
    <row r="406" spans="1:16" ht="24" x14ac:dyDescent="0.25">
      <c r="A406" s="209"/>
      <c r="B406" s="209"/>
      <c r="C406" s="209"/>
      <c r="D406" s="209"/>
      <c r="E406" s="209"/>
      <c r="F406" s="209"/>
      <c r="G406" s="35" t="s">
        <v>9</v>
      </c>
      <c r="H406" s="37">
        <f>SUM(I406:N406)</f>
        <v>0</v>
      </c>
      <c r="I406" s="37">
        <f t="shared" ref="I406:N406" si="118">I396+I401</f>
        <v>0</v>
      </c>
      <c r="J406" s="37">
        <f t="shared" si="118"/>
        <v>0</v>
      </c>
      <c r="K406" s="37">
        <f t="shared" si="118"/>
        <v>0</v>
      </c>
      <c r="L406" s="37">
        <f t="shared" si="118"/>
        <v>0</v>
      </c>
      <c r="M406" s="37">
        <f t="shared" si="118"/>
        <v>0</v>
      </c>
      <c r="N406" s="37">
        <f t="shared" si="118"/>
        <v>0</v>
      </c>
      <c r="O406" s="189"/>
      <c r="P406" s="190"/>
    </row>
  </sheetData>
  <mergeCells count="580">
    <mergeCell ref="D277:D281"/>
    <mergeCell ref="E277:E281"/>
    <mergeCell ref="A303:A307"/>
    <mergeCell ref="B303:B307"/>
    <mergeCell ref="C303:C307"/>
    <mergeCell ref="D303:D307"/>
    <mergeCell ref="E303:E307"/>
    <mergeCell ref="F303:F307"/>
    <mergeCell ref="A298:A302"/>
    <mergeCell ref="B298:B302"/>
    <mergeCell ref="C298:C302"/>
    <mergeCell ref="D298:D302"/>
    <mergeCell ref="E298:E302"/>
    <mergeCell ref="F298:F302"/>
    <mergeCell ref="A5:A9"/>
    <mergeCell ref="B5:B9"/>
    <mergeCell ref="C5:C9"/>
    <mergeCell ref="D5:D9"/>
    <mergeCell ref="E5:E9"/>
    <mergeCell ref="F5:F9"/>
    <mergeCell ref="G1:N1"/>
    <mergeCell ref="O1:O2"/>
    <mergeCell ref="P1:P2"/>
    <mergeCell ref="A1:A2"/>
    <mergeCell ref="B1:B2"/>
    <mergeCell ref="C1:C2"/>
    <mergeCell ref="D1:D2"/>
    <mergeCell ref="E1:E2"/>
    <mergeCell ref="F1:F2"/>
    <mergeCell ref="A4:P4"/>
    <mergeCell ref="O5:O9"/>
    <mergeCell ref="P5:P9"/>
    <mergeCell ref="A15:A19"/>
    <mergeCell ref="B15:B19"/>
    <mergeCell ref="C15:C19"/>
    <mergeCell ref="D15:D19"/>
    <mergeCell ref="E15:E19"/>
    <mergeCell ref="F15:F19"/>
    <mergeCell ref="A10:A14"/>
    <mergeCell ref="B10:B14"/>
    <mergeCell ref="C10:C14"/>
    <mergeCell ref="D10:D14"/>
    <mergeCell ref="E10:E14"/>
    <mergeCell ref="F10:F14"/>
    <mergeCell ref="A25:A29"/>
    <mergeCell ref="B25:B29"/>
    <mergeCell ref="C25:C29"/>
    <mergeCell ref="D25:D29"/>
    <mergeCell ref="E25:E29"/>
    <mergeCell ref="F25:F29"/>
    <mergeCell ref="A20:A24"/>
    <mergeCell ref="B20:B24"/>
    <mergeCell ref="C20:C24"/>
    <mergeCell ref="D20:D24"/>
    <mergeCell ref="E20:E24"/>
    <mergeCell ref="F20:F24"/>
    <mergeCell ref="A35:A39"/>
    <mergeCell ref="B35:B39"/>
    <mergeCell ref="C35:C39"/>
    <mergeCell ref="D35:D39"/>
    <mergeCell ref="E35:E39"/>
    <mergeCell ref="F35:F39"/>
    <mergeCell ref="A30:A34"/>
    <mergeCell ref="B30:B34"/>
    <mergeCell ref="C30:C34"/>
    <mergeCell ref="D30:D34"/>
    <mergeCell ref="E30:E34"/>
    <mergeCell ref="F30:F34"/>
    <mergeCell ref="A45:A49"/>
    <mergeCell ref="B45:B49"/>
    <mergeCell ref="C45:C49"/>
    <mergeCell ref="D45:D49"/>
    <mergeCell ref="E45:E49"/>
    <mergeCell ref="F45:F49"/>
    <mergeCell ref="A40:A44"/>
    <mergeCell ref="B40:B44"/>
    <mergeCell ref="C40:C44"/>
    <mergeCell ref="D40:D44"/>
    <mergeCell ref="E40:E44"/>
    <mergeCell ref="F40:F44"/>
    <mergeCell ref="A55:A59"/>
    <mergeCell ref="B55:B59"/>
    <mergeCell ref="C55:C59"/>
    <mergeCell ref="D55:D59"/>
    <mergeCell ref="E55:E59"/>
    <mergeCell ref="F55:F59"/>
    <mergeCell ref="A50:A54"/>
    <mergeCell ref="B50:B54"/>
    <mergeCell ref="C50:C54"/>
    <mergeCell ref="D50:D54"/>
    <mergeCell ref="E50:E54"/>
    <mergeCell ref="F50:F54"/>
    <mergeCell ref="A65:A69"/>
    <mergeCell ref="B65:B69"/>
    <mergeCell ref="C65:C69"/>
    <mergeCell ref="D65:D69"/>
    <mergeCell ref="E65:E69"/>
    <mergeCell ref="F65:F69"/>
    <mergeCell ref="A60:A64"/>
    <mergeCell ref="B60:B64"/>
    <mergeCell ref="C60:C64"/>
    <mergeCell ref="D60:D64"/>
    <mergeCell ref="E60:E64"/>
    <mergeCell ref="F60:F64"/>
    <mergeCell ref="A75:A79"/>
    <mergeCell ref="B75:B79"/>
    <mergeCell ref="C75:C79"/>
    <mergeCell ref="D75:D79"/>
    <mergeCell ref="E75:E79"/>
    <mergeCell ref="F75:F79"/>
    <mergeCell ref="A70:A74"/>
    <mergeCell ref="B70:B74"/>
    <mergeCell ref="C70:C74"/>
    <mergeCell ref="D70:D74"/>
    <mergeCell ref="E70:E74"/>
    <mergeCell ref="F70:F74"/>
    <mergeCell ref="A85:A89"/>
    <mergeCell ref="B85:B89"/>
    <mergeCell ref="C85:C89"/>
    <mergeCell ref="D85:D89"/>
    <mergeCell ref="E85:E89"/>
    <mergeCell ref="F85:F89"/>
    <mergeCell ref="A80:A84"/>
    <mergeCell ref="B80:B84"/>
    <mergeCell ref="C80:C84"/>
    <mergeCell ref="D80:D84"/>
    <mergeCell ref="E80:E84"/>
    <mergeCell ref="F80:F84"/>
    <mergeCell ref="A95:A99"/>
    <mergeCell ref="B95:B99"/>
    <mergeCell ref="C95:C99"/>
    <mergeCell ref="D95:D99"/>
    <mergeCell ref="E95:E99"/>
    <mergeCell ref="F95:F99"/>
    <mergeCell ref="A90:A94"/>
    <mergeCell ref="B90:B94"/>
    <mergeCell ref="C90:C94"/>
    <mergeCell ref="D90:D94"/>
    <mergeCell ref="E90:E94"/>
    <mergeCell ref="F90:F94"/>
    <mergeCell ref="A105:A109"/>
    <mergeCell ref="B105:B109"/>
    <mergeCell ref="C105:C109"/>
    <mergeCell ref="D105:D109"/>
    <mergeCell ref="E105:E109"/>
    <mergeCell ref="F105:F109"/>
    <mergeCell ref="A100:A104"/>
    <mergeCell ref="B100:B104"/>
    <mergeCell ref="C100:C104"/>
    <mergeCell ref="D100:D104"/>
    <mergeCell ref="E100:E104"/>
    <mergeCell ref="F100:F104"/>
    <mergeCell ref="A120:F124"/>
    <mergeCell ref="A115:A119"/>
    <mergeCell ref="B115:B119"/>
    <mergeCell ref="C115:C119"/>
    <mergeCell ref="D115:D119"/>
    <mergeCell ref="E115:E119"/>
    <mergeCell ref="F115:F119"/>
    <mergeCell ref="A110:A114"/>
    <mergeCell ref="B110:B114"/>
    <mergeCell ref="C110:C114"/>
    <mergeCell ref="D110:D114"/>
    <mergeCell ref="E110:E114"/>
    <mergeCell ref="F110:F114"/>
    <mergeCell ref="A131:A135"/>
    <mergeCell ref="C131:C135"/>
    <mergeCell ref="D131:D135"/>
    <mergeCell ref="E131:E135"/>
    <mergeCell ref="A126:A130"/>
    <mergeCell ref="C126:C130"/>
    <mergeCell ref="D126:D130"/>
    <mergeCell ref="E126:E130"/>
    <mergeCell ref="F126:F130"/>
    <mergeCell ref="B126:B130"/>
    <mergeCell ref="B131:B135"/>
    <mergeCell ref="F131:F135"/>
    <mergeCell ref="A146:F150"/>
    <mergeCell ref="A141:A145"/>
    <mergeCell ref="C141:C145"/>
    <mergeCell ref="D141:D145"/>
    <mergeCell ref="E141:E145"/>
    <mergeCell ref="A136:A140"/>
    <mergeCell ref="C136:C140"/>
    <mergeCell ref="D136:D140"/>
    <mergeCell ref="E136:E140"/>
    <mergeCell ref="F136:F140"/>
    <mergeCell ref="B136:B140"/>
    <mergeCell ref="B141:B145"/>
    <mergeCell ref="F141:F145"/>
    <mergeCell ref="A162:F166"/>
    <mergeCell ref="A157:A161"/>
    <mergeCell ref="B157:B161"/>
    <mergeCell ref="C157:C161"/>
    <mergeCell ref="D157:D161"/>
    <mergeCell ref="E157:E161"/>
    <mergeCell ref="F157:F161"/>
    <mergeCell ref="A152:A156"/>
    <mergeCell ref="B152:B156"/>
    <mergeCell ref="C152:C156"/>
    <mergeCell ref="D152:D156"/>
    <mergeCell ref="E152:E156"/>
    <mergeCell ref="F152:F156"/>
    <mergeCell ref="A178:F182"/>
    <mergeCell ref="A173:A177"/>
    <mergeCell ref="B173:B177"/>
    <mergeCell ref="C173:C177"/>
    <mergeCell ref="D173:D177"/>
    <mergeCell ref="E173:E177"/>
    <mergeCell ref="F173:F177"/>
    <mergeCell ref="A168:A172"/>
    <mergeCell ref="B168:B172"/>
    <mergeCell ref="C168:C172"/>
    <mergeCell ref="D168:D172"/>
    <mergeCell ref="E168:E172"/>
    <mergeCell ref="F168:F172"/>
    <mergeCell ref="A194:F198"/>
    <mergeCell ref="A189:A193"/>
    <mergeCell ref="B189:B193"/>
    <mergeCell ref="C189:C193"/>
    <mergeCell ref="D189:D193"/>
    <mergeCell ref="E189:E193"/>
    <mergeCell ref="F189:F193"/>
    <mergeCell ref="A184:A188"/>
    <mergeCell ref="B184:B188"/>
    <mergeCell ref="C184:C188"/>
    <mergeCell ref="D184:D188"/>
    <mergeCell ref="E184:E188"/>
    <mergeCell ref="F184:F188"/>
    <mergeCell ref="A205:A209"/>
    <mergeCell ref="B205:B209"/>
    <mergeCell ref="C205:C209"/>
    <mergeCell ref="D205:D209"/>
    <mergeCell ref="E205:E209"/>
    <mergeCell ref="F205:F209"/>
    <mergeCell ref="A200:A204"/>
    <mergeCell ref="B200:B204"/>
    <mergeCell ref="C200:C204"/>
    <mergeCell ref="D200:D204"/>
    <mergeCell ref="E200:E204"/>
    <mergeCell ref="F200:F204"/>
    <mergeCell ref="F221:F225"/>
    <mergeCell ref="A221:A225"/>
    <mergeCell ref="B221:B225"/>
    <mergeCell ref="C221:C225"/>
    <mergeCell ref="D221:D225"/>
    <mergeCell ref="E221:E225"/>
    <mergeCell ref="A215:F219"/>
    <mergeCell ref="A210:A214"/>
    <mergeCell ref="B210:B214"/>
    <mergeCell ref="C210:C214"/>
    <mergeCell ref="D210:D214"/>
    <mergeCell ref="F210:F214"/>
    <mergeCell ref="B231:B235"/>
    <mergeCell ref="C231:C235"/>
    <mergeCell ref="D231:D235"/>
    <mergeCell ref="E231:E235"/>
    <mergeCell ref="F231:F235"/>
    <mergeCell ref="A226:A230"/>
    <mergeCell ref="B226:B230"/>
    <mergeCell ref="C226:C230"/>
    <mergeCell ref="D226:D230"/>
    <mergeCell ref="E226:E230"/>
    <mergeCell ref="F226:F230"/>
    <mergeCell ref="A231:A235"/>
    <mergeCell ref="A241:A245"/>
    <mergeCell ref="B241:B245"/>
    <mergeCell ref="C241:C245"/>
    <mergeCell ref="D241:D245"/>
    <mergeCell ref="E241:E245"/>
    <mergeCell ref="F241:F245"/>
    <mergeCell ref="A236:A240"/>
    <mergeCell ref="B236:B240"/>
    <mergeCell ref="C236:C240"/>
    <mergeCell ref="D236:D240"/>
    <mergeCell ref="E236:E240"/>
    <mergeCell ref="F236:F240"/>
    <mergeCell ref="A251:A255"/>
    <mergeCell ref="B251:B255"/>
    <mergeCell ref="C251:C255"/>
    <mergeCell ref="D251:D255"/>
    <mergeCell ref="E251:E255"/>
    <mergeCell ref="F251:F255"/>
    <mergeCell ref="A246:A250"/>
    <mergeCell ref="B246:B250"/>
    <mergeCell ref="C246:C250"/>
    <mergeCell ref="D246:D250"/>
    <mergeCell ref="E246:E250"/>
    <mergeCell ref="F246:F250"/>
    <mergeCell ref="A261:A265"/>
    <mergeCell ref="B261:B265"/>
    <mergeCell ref="C261:C265"/>
    <mergeCell ref="D261:D265"/>
    <mergeCell ref="E261:E265"/>
    <mergeCell ref="F261:F265"/>
    <mergeCell ref="A256:A260"/>
    <mergeCell ref="B256:B260"/>
    <mergeCell ref="C256:C260"/>
    <mergeCell ref="D256:D260"/>
    <mergeCell ref="E256:E260"/>
    <mergeCell ref="F256:F260"/>
    <mergeCell ref="A271:F275"/>
    <mergeCell ref="A266:A270"/>
    <mergeCell ref="B266:B270"/>
    <mergeCell ref="C266:C270"/>
    <mergeCell ref="D266:D270"/>
    <mergeCell ref="E266:E270"/>
    <mergeCell ref="F266:F270"/>
    <mergeCell ref="A293:A297"/>
    <mergeCell ref="B293:B297"/>
    <mergeCell ref="C293:C297"/>
    <mergeCell ref="D293:D297"/>
    <mergeCell ref="E293:E297"/>
    <mergeCell ref="F293:F297"/>
    <mergeCell ref="A287:F291"/>
    <mergeCell ref="A282:A286"/>
    <mergeCell ref="B282:B286"/>
    <mergeCell ref="C282:C286"/>
    <mergeCell ref="D282:D286"/>
    <mergeCell ref="E282:E286"/>
    <mergeCell ref="F282:F286"/>
    <mergeCell ref="F277:F281"/>
    <mergeCell ref="A277:A281"/>
    <mergeCell ref="B277:B281"/>
    <mergeCell ref="C277:C281"/>
    <mergeCell ref="B313:B317"/>
    <mergeCell ref="C313:C317"/>
    <mergeCell ref="D313:D317"/>
    <mergeCell ref="E313:E317"/>
    <mergeCell ref="F313:F317"/>
    <mergeCell ref="A308:A312"/>
    <mergeCell ref="B308:B312"/>
    <mergeCell ref="C308:C312"/>
    <mergeCell ref="D308:D312"/>
    <mergeCell ref="E308:E312"/>
    <mergeCell ref="F308:F312"/>
    <mergeCell ref="A313:A317"/>
    <mergeCell ref="A323:F327"/>
    <mergeCell ref="A318:A322"/>
    <mergeCell ref="B318:B322"/>
    <mergeCell ref="C318:C322"/>
    <mergeCell ref="D318:D322"/>
    <mergeCell ref="E318:E322"/>
    <mergeCell ref="F318:F322"/>
    <mergeCell ref="A334:A338"/>
    <mergeCell ref="B334:B338"/>
    <mergeCell ref="C334:C338"/>
    <mergeCell ref="D334:D338"/>
    <mergeCell ref="E334:E338"/>
    <mergeCell ref="F334:F338"/>
    <mergeCell ref="A329:A333"/>
    <mergeCell ref="B329:B333"/>
    <mergeCell ref="C329:C333"/>
    <mergeCell ref="D329:D333"/>
    <mergeCell ref="E329:E333"/>
    <mergeCell ref="F329:F333"/>
    <mergeCell ref="A349:F353"/>
    <mergeCell ref="A344:A348"/>
    <mergeCell ref="B344:B348"/>
    <mergeCell ref="C344:C348"/>
    <mergeCell ref="D344:D348"/>
    <mergeCell ref="E344:E348"/>
    <mergeCell ref="F344:F348"/>
    <mergeCell ref="A339:A343"/>
    <mergeCell ref="B339:B343"/>
    <mergeCell ref="C339:C343"/>
    <mergeCell ref="D339:D343"/>
    <mergeCell ref="E339:E343"/>
    <mergeCell ref="F339:F343"/>
    <mergeCell ref="A365:F369"/>
    <mergeCell ref="A360:A364"/>
    <mergeCell ref="B360:B364"/>
    <mergeCell ref="C360:C364"/>
    <mergeCell ref="D360:D364"/>
    <mergeCell ref="E360:E364"/>
    <mergeCell ref="F360:F364"/>
    <mergeCell ref="A355:A359"/>
    <mergeCell ref="B355:B359"/>
    <mergeCell ref="C355:C359"/>
    <mergeCell ref="D355:D359"/>
    <mergeCell ref="E355:E359"/>
    <mergeCell ref="F355:F359"/>
    <mergeCell ref="A376:A380"/>
    <mergeCell ref="B376:B380"/>
    <mergeCell ref="C376:C380"/>
    <mergeCell ref="D376:D380"/>
    <mergeCell ref="E376:E380"/>
    <mergeCell ref="F376:F380"/>
    <mergeCell ref="A371:A375"/>
    <mergeCell ref="B371:B375"/>
    <mergeCell ref="C371:C375"/>
    <mergeCell ref="D371:D375"/>
    <mergeCell ref="E371:E375"/>
    <mergeCell ref="F371:F375"/>
    <mergeCell ref="A386:F390"/>
    <mergeCell ref="A381:A385"/>
    <mergeCell ref="B381:B385"/>
    <mergeCell ref="C381:C385"/>
    <mergeCell ref="D381:D385"/>
    <mergeCell ref="E381:E385"/>
    <mergeCell ref="F381:F385"/>
    <mergeCell ref="A125:P125"/>
    <mergeCell ref="A151:P151"/>
    <mergeCell ref="A167:P167"/>
    <mergeCell ref="A183:P183"/>
    <mergeCell ref="A199:P199"/>
    <mergeCell ref="A220:P220"/>
    <mergeCell ref="P210:P214"/>
    <mergeCell ref="O349:O353"/>
    <mergeCell ref="P349:P353"/>
    <mergeCell ref="O344:O348"/>
    <mergeCell ref="P344:P348"/>
    <mergeCell ref="O339:O343"/>
    <mergeCell ref="O376:O380"/>
    <mergeCell ref="P376:P380"/>
    <mergeCell ref="O381:O385"/>
    <mergeCell ref="O386:O390"/>
    <mergeCell ref="P386:P390"/>
    <mergeCell ref="A402:F406"/>
    <mergeCell ref="A397:A401"/>
    <mergeCell ref="B397:B401"/>
    <mergeCell ref="C397:C401"/>
    <mergeCell ref="D397:D401"/>
    <mergeCell ref="E397:E401"/>
    <mergeCell ref="F397:F401"/>
    <mergeCell ref="F392:F396"/>
    <mergeCell ref="A392:A396"/>
    <mergeCell ref="B392:B396"/>
    <mergeCell ref="C392:C396"/>
    <mergeCell ref="D392:D396"/>
    <mergeCell ref="E392:E396"/>
    <mergeCell ref="O30:O34"/>
    <mergeCell ref="P30:P34"/>
    <mergeCell ref="O25:O29"/>
    <mergeCell ref="P25:P29"/>
    <mergeCell ref="P20:P24"/>
    <mergeCell ref="A391:P391"/>
    <mergeCell ref="A276:P276"/>
    <mergeCell ref="A292:P292"/>
    <mergeCell ref="A328:P328"/>
    <mergeCell ref="A354:P354"/>
    <mergeCell ref="A370:P370"/>
    <mergeCell ref="O55:O59"/>
    <mergeCell ref="P55:P59"/>
    <mergeCell ref="O50:O54"/>
    <mergeCell ref="O45:O49"/>
    <mergeCell ref="P45:P49"/>
    <mergeCell ref="P50:P54"/>
    <mergeCell ref="O40:O44"/>
    <mergeCell ref="P40:P44"/>
    <mergeCell ref="O35:O39"/>
    <mergeCell ref="P35:P39"/>
    <mergeCell ref="O80:O84"/>
    <mergeCell ref="O75:O79"/>
    <mergeCell ref="P75:P79"/>
    <mergeCell ref="O287:O291"/>
    <mergeCell ref="P287:P291"/>
    <mergeCell ref="O261:O265"/>
    <mergeCell ref="P261:P265"/>
    <mergeCell ref="O256:O260"/>
    <mergeCell ref="P256:P260"/>
    <mergeCell ref="O251:O255"/>
    <mergeCell ref="P251:P255"/>
    <mergeCell ref="O246:O250"/>
    <mergeCell ref="P246:P250"/>
    <mergeCell ref="O266:O270"/>
    <mergeCell ref="P266:P270"/>
    <mergeCell ref="O271:O275"/>
    <mergeCell ref="P271:P275"/>
    <mergeCell ref="O277:O281"/>
    <mergeCell ref="O282:O286"/>
    <mergeCell ref="P282:P286"/>
    <mergeCell ref="P277:P281"/>
    <mergeCell ref="O115:O119"/>
    <mergeCell ref="P115:P119"/>
    <mergeCell ref="O120:O124"/>
    <mergeCell ref="P120:P124"/>
    <mergeCell ref="P126:P130"/>
    <mergeCell ref="O126:O130"/>
    <mergeCell ref="O131:O135"/>
    <mergeCell ref="O136:O140"/>
    <mergeCell ref="O141:O145"/>
    <mergeCell ref="O10:O14"/>
    <mergeCell ref="P10:P14"/>
    <mergeCell ref="O15:O19"/>
    <mergeCell ref="P15:P19"/>
    <mergeCell ref="O20:O24"/>
    <mergeCell ref="O110:O114"/>
    <mergeCell ref="O105:O109"/>
    <mergeCell ref="P105:P109"/>
    <mergeCell ref="P110:P114"/>
    <mergeCell ref="O100:O104"/>
    <mergeCell ref="P100:P104"/>
    <mergeCell ref="O95:O99"/>
    <mergeCell ref="P95:P99"/>
    <mergeCell ref="O90:O94"/>
    <mergeCell ref="P90:P94"/>
    <mergeCell ref="O85:O89"/>
    <mergeCell ref="P85:P89"/>
    <mergeCell ref="P80:P84"/>
    <mergeCell ref="O70:O74"/>
    <mergeCell ref="P70:P74"/>
    <mergeCell ref="O65:O69"/>
    <mergeCell ref="P65:P69"/>
    <mergeCell ref="O60:O64"/>
    <mergeCell ref="P60:P64"/>
    <mergeCell ref="P178:P182"/>
    <mergeCell ref="P141:P145"/>
    <mergeCell ref="P146:P150"/>
    <mergeCell ref="P152:P156"/>
    <mergeCell ref="P157:P161"/>
    <mergeCell ref="P162:P166"/>
    <mergeCell ref="P136:P140"/>
    <mergeCell ref="P131:P135"/>
    <mergeCell ref="O152:O156"/>
    <mergeCell ref="O157:O161"/>
    <mergeCell ref="O162:O166"/>
    <mergeCell ref="O146:O150"/>
    <mergeCell ref="O168:O172"/>
    <mergeCell ref="P168:P172"/>
    <mergeCell ref="O173:O177"/>
    <mergeCell ref="P173:P177"/>
    <mergeCell ref="O178:O182"/>
    <mergeCell ref="O241:O245"/>
    <mergeCell ref="P241:P245"/>
    <mergeCell ref="O236:O240"/>
    <mergeCell ref="P236:P240"/>
    <mergeCell ref="O231:O235"/>
    <mergeCell ref="P231:P235"/>
    <mergeCell ref="O226:O230"/>
    <mergeCell ref="O221:O225"/>
    <mergeCell ref="P221:P225"/>
    <mergeCell ref="P226:P230"/>
    <mergeCell ref="O210:O214"/>
    <mergeCell ref="O215:O219"/>
    <mergeCell ref="O205:O209"/>
    <mergeCell ref="P205:P209"/>
    <mergeCell ref="O200:O204"/>
    <mergeCell ref="P200:P204"/>
    <mergeCell ref="O189:O193"/>
    <mergeCell ref="O184:O188"/>
    <mergeCell ref="P184:P188"/>
    <mergeCell ref="P189:P193"/>
    <mergeCell ref="P215:P219"/>
    <mergeCell ref="O194:O198"/>
    <mergeCell ref="P194:P198"/>
    <mergeCell ref="O293:O297"/>
    <mergeCell ref="P293:P297"/>
    <mergeCell ref="O298:O302"/>
    <mergeCell ref="P298:P302"/>
    <mergeCell ref="O303:O307"/>
    <mergeCell ref="P303:P307"/>
    <mergeCell ref="O318:O322"/>
    <mergeCell ref="O313:O317"/>
    <mergeCell ref="P313:P317"/>
    <mergeCell ref="P318:P322"/>
    <mergeCell ref="O308:O312"/>
    <mergeCell ref="P308:P312"/>
    <mergeCell ref="O392:O396"/>
    <mergeCell ref="O397:O401"/>
    <mergeCell ref="O402:O406"/>
    <mergeCell ref="P402:P406"/>
    <mergeCell ref="P397:P401"/>
    <mergeCell ref="O323:O327"/>
    <mergeCell ref="P323:P327"/>
    <mergeCell ref="O329:O333"/>
    <mergeCell ref="O334:O338"/>
    <mergeCell ref="P334:P338"/>
    <mergeCell ref="O355:O359"/>
    <mergeCell ref="P355:P359"/>
    <mergeCell ref="O360:O364"/>
    <mergeCell ref="O365:O369"/>
    <mergeCell ref="P365:P369"/>
    <mergeCell ref="O371:O375"/>
    <mergeCell ref="P371:P375"/>
    <mergeCell ref="P381:P385"/>
    <mergeCell ref="P360:P364"/>
    <mergeCell ref="P339:P343"/>
    <mergeCell ref="P329:P333"/>
    <mergeCell ref="P392:P396"/>
  </mergeCells>
  <hyperlinks>
    <hyperlink ref="A15" r:id="rId1" display="https://internet.garant.ru/document/redirect/72585152/1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87"/>
  <sheetViews>
    <sheetView zoomScale="80" zoomScaleNormal="80" workbookViewId="0">
      <selection activeCell="E5" sqref="E5:E9"/>
    </sheetView>
  </sheetViews>
  <sheetFormatPr defaultRowHeight="15" x14ac:dyDescent="0.25"/>
  <cols>
    <col min="1" max="1" width="32.28515625" style="46" customWidth="1"/>
    <col min="2" max="2" width="26.7109375" style="46" customWidth="1"/>
    <col min="3" max="3" width="16.85546875" style="46" customWidth="1"/>
    <col min="4" max="4" width="9.85546875" style="46" customWidth="1"/>
    <col min="5" max="5" width="12.85546875" style="46" customWidth="1"/>
    <col min="6" max="6" width="20.42578125" style="46" customWidth="1"/>
    <col min="7" max="7" width="17.85546875" style="46" customWidth="1"/>
    <col min="8" max="14" width="12.140625" style="46" customWidth="1"/>
    <col min="15" max="15" width="13.42578125" style="46" customWidth="1"/>
    <col min="16" max="16" width="62.140625" style="46" customWidth="1"/>
    <col min="17" max="16384" width="9.140625" style="46"/>
  </cols>
  <sheetData>
    <row r="1" spans="1:16" ht="69.75" customHeight="1" x14ac:dyDescent="0.25">
      <c r="A1" s="189" t="s">
        <v>15</v>
      </c>
      <c r="B1" s="189" t="s">
        <v>16</v>
      </c>
      <c r="C1" s="189" t="s">
        <v>17</v>
      </c>
      <c r="D1" s="189" t="s">
        <v>18</v>
      </c>
      <c r="E1" s="189" t="s">
        <v>19</v>
      </c>
      <c r="F1" s="189" t="s">
        <v>20</v>
      </c>
      <c r="G1" s="189" t="s">
        <v>21</v>
      </c>
      <c r="H1" s="189"/>
      <c r="I1" s="189"/>
      <c r="J1" s="189"/>
      <c r="K1" s="189"/>
      <c r="L1" s="189"/>
      <c r="M1" s="189"/>
      <c r="N1" s="189"/>
      <c r="O1" s="189" t="s">
        <v>22</v>
      </c>
      <c r="P1" s="189" t="s">
        <v>23</v>
      </c>
    </row>
    <row r="2" spans="1:16" ht="24" x14ac:dyDescent="0.25">
      <c r="A2" s="205"/>
      <c r="B2" s="205"/>
      <c r="C2" s="205"/>
      <c r="D2" s="205"/>
      <c r="E2" s="205"/>
      <c r="F2" s="205"/>
      <c r="G2" s="154" t="s">
        <v>24</v>
      </c>
      <c r="H2" s="154" t="s">
        <v>25</v>
      </c>
      <c r="I2" s="154">
        <v>2025</v>
      </c>
      <c r="J2" s="154">
        <v>2026</v>
      </c>
      <c r="K2" s="154">
        <v>2027</v>
      </c>
      <c r="L2" s="154">
        <v>2028</v>
      </c>
      <c r="M2" s="154">
        <v>2029</v>
      </c>
      <c r="N2" s="154">
        <v>2030</v>
      </c>
      <c r="O2" s="205"/>
      <c r="P2" s="205"/>
    </row>
    <row r="3" spans="1:16" ht="15.75" thickBot="1" x14ac:dyDescent="0.3">
      <c r="A3" s="53">
        <v>1</v>
      </c>
      <c r="B3" s="53">
        <v>2</v>
      </c>
      <c r="C3" s="53">
        <v>3</v>
      </c>
      <c r="D3" s="53">
        <v>4</v>
      </c>
      <c r="E3" s="53">
        <v>5</v>
      </c>
      <c r="F3" s="53">
        <v>6</v>
      </c>
      <c r="G3" s="53">
        <v>7</v>
      </c>
      <c r="H3" s="53">
        <v>8</v>
      </c>
      <c r="I3" s="53">
        <v>9</v>
      </c>
      <c r="J3" s="53">
        <v>10</v>
      </c>
      <c r="K3" s="53">
        <v>11</v>
      </c>
      <c r="L3" s="53">
        <v>12</v>
      </c>
      <c r="M3" s="53">
        <v>13</v>
      </c>
      <c r="N3" s="53">
        <v>14</v>
      </c>
      <c r="O3" s="53">
        <v>15</v>
      </c>
      <c r="P3" s="54">
        <v>16</v>
      </c>
    </row>
    <row r="4" spans="1:16" ht="15.75" thickBot="1" x14ac:dyDescent="0.3">
      <c r="A4" s="211" t="s">
        <v>29</v>
      </c>
      <c r="B4" s="211"/>
      <c r="C4" s="211"/>
      <c r="D4" s="211"/>
      <c r="E4" s="211"/>
      <c r="F4" s="211"/>
      <c r="G4" s="211"/>
      <c r="H4" s="211"/>
      <c r="I4" s="211"/>
      <c r="J4" s="211"/>
      <c r="K4" s="211"/>
      <c r="L4" s="211"/>
      <c r="M4" s="211"/>
      <c r="N4" s="211"/>
      <c r="O4" s="211"/>
      <c r="P4" s="211"/>
    </row>
    <row r="5" spans="1:16" ht="36.75" customHeight="1" thickBot="1" x14ac:dyDescent="0.3">
      <c r="A5" s="212" t="s">
        <v>221</v>
      </c>
      <c r="B5" s="215"/>
      <c r="C5" s="215" t="s">
        <v>29</v>
      </c>
      <c r="D5" s="218">
        <v>2025</v>
      </c>
      <c r="E5" s="218"/>
      <c r="F5" s="215" t="s">
        <v>222</v>
      </c>
      <c r="G5" s="158" t="s">
        <v>4</v>
      </c>
      <c r="H5" s="26">
        <f t="shared" ref="H5:N5" si="0">SUM(H6:H9)</f>
        <v>24.4</v>
      </c>
      <c r="I5" s="26">
        <f t="shared" si="0"/>
        <v>24.4</v>
      </c>
      <c r="J5" s="26">
        <f t="shared" si="0"/>
        <v>0</v>
      </c>
      <c r="K5" s="26">
        <f t="shared" si="0"/>
        <v>0</v>
      </c>
      <c r="L5" s="26">
        <f t="shared" si="0"/>
        <v>0</v>
      </c>
      <c r="M5" s="26">
        <f t="shared" si="0"/>
        <v>0</v>
      </c>
      <c r="N5" s="26">
        <f t="shared" si="0"/>
        <v>0</v>
      </c>
      <c r="O5" s="221"/>
      <c r="P5" s="224"/>
    </row>
    <row r="6" spans="1:16" ht="15.75" thickBot="1" x14ac:dyDescent="0.3">
      <c r="A6" s="213"/>
      <c r="B6" s="216"/>
      <c r="C6" s="216"/>
      <c r="D6" s="219"/>
      <c r="E6" s="219"/>
      <c r="F6" s="216"/>
      <c r="G6" s="158" t="s">
        <v>35</v>
      </c>
      <c r="H6" s="26">
        <f>SUM(I6:N6)</f>
        <v>0</v>
      </c>
      <c r="I6" s="26">
        <v>0</v>
      </c>
      <c r="J6" s="26">
        <v>0</v>
      </c>
      <c r="K6" s="26">
        <v>0</v>
      </c>
      <c r="L6" s="26">
        <v>0</v>
      </c>
      <c r="M6" s="26">
        <v>0</v>
      </c>
      <c r="N6" s="26">
        <v>0</v>
      </c>
      <c r="O6" s="222"/>
      <c r="P6" s="225"/>
    </row>
    <row r="7" spans="1:16" ht="36.75" thickBot="1" x14ac:dyDescent="0.3">
      <c r="A7" s="213"/>
      <c r="B7" s="216"/>
      <c r="C7" s="216"/>
      <c r="D7" s="219"/>
      <c r="E7" s="219"/>
      <c r="F7" s="216"/>
      <c r="G7" s="158" t="s">
        <v>7</v>
      </c>
      <c r="H7" s="26">
        <f>SUM(I7:N7)</f>
        <v>24.4</v>
      </c>
      <c r="I7" s="26">
        <v>24.4</v>
      </c>
      <c r="J7" s="26">
        <v>0</v>
      </c>
      <c r="K7" s="26">
        <v>0</v>
      </c>
      <c r="L7" s="26">
        <v>0</v>
      </c>
      <c r="M7" s="26">
        <v>0</v>
      </c>
      <c r="N7" s="26">
        <v>0</v>
      </c>
      <c r="O7" s="222"/>
      <c r="P7" s="225"/>
    </row>
    <row r="8" spans="1:16" ht="15.75" thickBot="1" x14ac:dyDescent="0.3">
      <c r="A8" s="213"/>
      <c r="B8" s="216"/>
      <c r="C8" s="216"/>
      <c r="D8" s="219"/>
      <c r="E8" s="219"/>
      <c r="F8" s="216"/>
      <c r="G8" s="158" t="s">
        <v>8</v>
      </c>
      <c r="H8" s="26">
        <f>SUM(I8:N8)</f>
        <v>0</v>
      </c>
      <c r="I8" s="26">
        <v>0</v>
      </c>
      <c r="J8" s="26">
        <v>0</v>
      </c>
      <c r="K8" s="26">
        <v>0</v>
      </c>
      <c r="L8" s="26">
        <v>0</v>
      </c>
      <c r="M8" s="26">
        <v>0</v>
      </c>
      <c r="N8" s="26">
        <v>0</v>
      </c>
      <c r="O8" s="222"/>
      <c r="P8" s="225"/>
    </row>
    <row r="9" spans="1:16" ht="24.75" thickBot="1" x14ac:dyDescent="0.3">
      <c r="A9" s="214"/>
      <c r="B9" s="217"/>
      <c r="C9" s="217"/>
      <c r="D9" s="220"/>
      <c r="E9" s="220"/>
      <c r="F9" s="217"/>
      <c r="G9" s="158" t="s">
        <v>9</v>
      </c>
      <c r="H9" s="26">
        <f>SUM(I9:N9)</f>
        <v>0</v>
      </c>
      <c r="I9" s="26">
        <v>0</v>
      </c>
      <c r="J9" s="26">
        <v>0</v>
      </c>
      <c r="K9" s="26">
        <v>0</v>
      </c>
      <c r="L9" s="26">
        <v>0</v>
      </c>
      <c r="M9" s="26">
        <v>0</v>
      </c>
      <c r="N9" s="26">
        <v>0</v>
      </c>
      <c r="O9" s="223"/>
      <c r="P9" s="226"/>
    </row>
    <row r="10" spans="1:16" ht="60" customHeight="1" thickBot="1" x14ac:dyDescent="0.3">
      <c r="A10" s="212" t="s">
        <v>3935</v>
      </c>
      <c r="B10" s="215"/>
      <c r="C10" s="215" t="s">
        <v>29</v>
      </c>
      <c r="D10" s="218">
        <v>2025</v>
      </c>
      <c r="E10" s="218"/>
      <c r="F10" s="215" t="s">
        <v>222</v>
      </c>
      <c r="G10" s="158" t="s">
        <v>4</v>
      </c>
      <c r="H10" s="26">
        <f t="shared" ref="H10:N10" si="1">SUM(H11:H14)</f>
        <v>16.100000000000001</v>
      </c>
      <c r="I10" s="26">
        <f t="shared" si="1"/>
        <v>16.100000000000001</v>
      </c>
      <c r="J10" s="26">
        <f t="shared" si="1"/>
        <v>0</v>
      </c>
      <c r="K10" s="26">
        <f t="shared" si="1"/>
        <v>0</v>
      </c>
      <c r="L10" s="26">
        <f t="shared" si="1"/>
        <v>0</v>
      </c>
      <c r="M10" s="26">
        <f t="shared" si="1"/>
        <v>0</v>
      </c>
      <c r="N10" s="26">
        <f t="shared" si="1"/>
        <v>0</v>
      </c>
      <c r="O10" s="221"/>
      <c r="P10" s="224"/>
    </row>
    <row r="11" spans="1:16" ht="36" customHeight="1" thickBot="1" x14ac:dyDescent="0.3">
      <c r="A11" s="213"/>
      <c r="B11" s="216"/>
      <c r="C11" s="216"/>
      <c r="D11" s="219"/>
      <c r="E11" s="219"/>
      <c r="F11" s="216"/>
      <c r="G11" s="158" t="s">
        <v>6</v>
      </c>
      <c r="H11" s="26">
        <f>SUM(I11:N11)</f>
        <v>0</v>
      </c>
      <c r="I11" s="26">
        <v>0</v>
      </c>
      <c r="J11" s="26">
        <v>0</v>
      </c>
      <c r="K11" s="26">
        <v>0</v>
      </c>
      <c r="L11" s="26">
        <v>0</v>
      </c>
      <c r="M11" s="26">
        <v>0</v>
      </c>
      <c r="N11" s="26">
        <v>0</v>
      </c>
      <c r="O11" s="222"/>
      <c r="P11" s="225"/>
    </row>
    <row r="12" spans="1:16" ht="36.75" thickBot="1" x14ac:dyDescent="0.3">
      <c r="A12" s="213"/>
      <c r="B12" s="216"/>
      <c r="C12" s="216"/>
      <c r="D12" s="219"/>
      <c r="E12" s="219"/>
      <c r="F12" s="216"/>
      <c r="G12" s="158" t="s">
        <v>7</v>
      </c>
      <c r="H12" s="26">
        <f>SUM(I12:N12)</f>
        <v>16.100000000000001</v>
      </c>
      <c r="I12" s="26">
        <v>16.100000000000001</v>
      </c>
      <c r="J12" s="26">
        <v>0</v>
      </c>
      <c r="K12" s="26">
        <v>0</v>
      </c>
      <c r="L12" s="26">
        <v>0</v>
      </c>
      <c r="M12" s="26">
        <v>0</v>
      </c>
      <c r="N12" s="26">
        <v>0</v>
      </c>
      <c r="O12" s="222"/>
      <c r="P12" s="225"/>
    </row>
    <row r="13" spans="1:16" ht="15.75" thickBot="1" x14ac:dyDescent="0.3">
      <c r="A13" s="213"/>
      <c r="B13" s="216"/>
      <c r="C13" s="216"/>
      <c r="D13" s="219"/>
      <c r="E13" s="219"/>
      <c r="F13" s="216"/>
      <c r="G13" s="158" t="s">
        <v>8</v>
      </c>
      <c r="H13" s="26">
        <f>SUM(I13:N13)</f>
        <v>0</v>
      </c>
      <c r="I13" s="26">
        <v>0</v>
      </c>
      <c r="J13" s="26">
        <v>0</v>
      </c>
      <c r="K13" s="26">
        <v>0</v>
      </c>
      <c r="L13" s="26">
        <v>0</v>
      </c>
      <c r="M13" s="26">
        <v>0</v>
      </c>
      <c r="N13" s="26">
        <v>0</v>
      </c>
      <c r="O13" s="222"/>
      <c r="P13" s="225"/>
    </row>
    <row r="14" spans="1:16" ht="24.75" thickBot="1" x14ac:dyDescent="0.3">
      <c r="A14" s="214"/>
      <c r="B14" s="217"/>
      <c r="C14" s="217"/>
      <c r="D14" s="220"/>
      <c r="E14" s="220"/>
      <c r="F14" s="217"/>
      <c r="G14" s="158" t="s">
        <v>9</v>
      </c>
      <c r="H14" s="26">
        <f>SUM(I14:N14)</f>
        <v>0</v>
      </c>
      <c r="I14" s="26">
        <v>0</v>
      </c>
      <c r="J14" s="26">
        <v>0</v>
      </c>
      <c r="K14" s="26">
        <v>0</v>
      </c>
      <c r="L14" s="26">
        <v>0</v>
      </c>
      <c r="M14" s="26">
        <v>0</v>
      </c>
      <c r="N14" s="26">
        <v>0</v>
      </c>
      <c r="O14" s="223"/>
      <c r="P14" s="226"/>
    </row>
    <row r="15" spans="1:16" ht="48" customHeight="1" thickBot="1" x14ac:dyDescent="0.3">
      <c r="A15" s="212" t="s">
        <v>3936</v>
      </c>
      <c r="B15" s="215"/>
      <c r="C15" s="215" t="s">
        <v>29</v>
      </c>
      <c r="D15" s="218">
        <v>2025</v>
      </c>
      <c r="E15" s="218"/>
      <c r="F15" s="215" t="s">
        <v>222</v>
      </c>
      <c r="G15" s="158" t="s">
        <v>4</v>
      </c>
      <c r="H15" s="26">
        <f t="shared" ref="H15:N15" si="2">SUM(H16:H19)</f>
        <v>17.100000000000001</v>
      </c>
      <c r="I15" s="26">
        <f t="shared" si="2"/>
        <v>17.100000000000001</v>
      </c>
      <c r="J15" s="26">
        <f t="shared" si="2"/>
        <v>0</v>
      </c>
      <c r="K15" s="26">
        <f t="shared" si="2"/>
        <v>0</v>
      </c>
      <c r="L15" s="26">
        <f t="shared" si="2"/>
        <v>0</v>
      </c>
      <c r="M15" s="26">
        <f t="shared" si="2"/>
        <v>0</v>
      </c>
      <c r="N15" s="26">
        <f t="shared" si="2"/>
        <v>0</v>
      </c>
      <c r="O15" s="221"/>
      <c r="P15" s="224"/>
    </row>
    <row r="16" spans="1:16" ht="36" customHeight="1" thickBot="1" x14ac:dyDescent="0.3">
      <c r="A16" s="213"/>
      <c r="B16" s="216"/>
      <c r="C16" s="216"/>
      <c r="D16" s="219"/>
      <c r="E16" s="219"/>
      <c r="F16" s="216"/>
      <c r="G16" s="158" t="s">
        <v>6</v>
      </c>
      <c r="H16" s="26">
        <f>SUM(I16:N16)</f>
        <v>0</v>
      </c>
      <c r="I16" s="26">
        <v>0</v>
      </c>
      <c r="J16" s="26">
        <v>0</v>
      </c>
      <c r="K16" s="26">
        <v>0</v>
      </c>
      <c r="L16" s="26">
        <v>0</v>
      </c>
      <c r="M16" s="26">
        <v>0</v>
      </c>
      <c r="N16" s="26">
        <v>0</v>
      </c>
      <c r="O16" s="222"/>
      <c r="P16" s="225"/>
    </row>
    <row r="17" spans="1:16" ht="36.75" thickBot="1" x14ac:dyDescent="0.3">
      <c r="A17" s="213"/>
      <c r="B17" s="216"/>
      <c r="C17" s="216"/>
      <c r="D17" s="219"/>
      <c r="E17" s="219"/>
      <c r="F17" s="216"/>
      <c r="G17" s="158" t="s">
        <v>7</v>
      </c>
      <c r="H17" s="26">
        <f>SUM(I17:N17)</f>
        <v>17.100000000000001</v>
      </c>
      <c r="I17" s="26">
        <v>17.100000000000001</v>
      </c>
      <c r="J17" s="26">
        <v>0</v>
      </c>
      <c r="K17" s="26">
        <v>0</v>
      </c>
      <c r="L17" s="26">
        <v>0</v>
      </c>
      <c r="M17" s="26">
        <v>0</v>
      </c>
      <c r="N17" s="26">
        <v>0</v>
      </c>
      <c r="O17" s="222"/>
      <c r="P17" s="225"/>
    </row>
    <row r="18" spans="1:16" ht="15.75" thickBot="1" x14ac:dyDescent="0.3">
      <c r="A18" s="213"/>
      <c r="B18" s="216"/>
      <c r="C18" s="216"/>
      <c r="D18" s="219"/>
      <c r="E18" s="219"/>
      <c r="F18" s="216"/>
      <c r="G18" s="158" t="s">
        <v>8</v>
      </c>
      <c r="H18" s="26">
        <f>SUM(I18:N18)</f>
        <v>0</v>
      </c>
      <c r="I18" s="26">
        <v>0</v>
      </c>
      <c r="J18" s="26">
        <v>0</v>
      </c>
      <c r="K18" s="26">
        <v>0</v>
      </c>
      <c r="L18" s="26">
        <v>0</v>
      </c>
      <c r="M18" s="26">
        <v>0</v>
      </c>
      <c r="N18" s="26">
        <v>0</v>
      </c>
      <c r="O18" s="222"/>
      <c r="P18" s="225"/>
    </row>
    <row r="19" spans="1:16" ht="24.75" thickBot="1" x14ac:dyDescent="0.3">
      <c r="A19" s="214"/>
      <c r="B19" s="217"/>
      <c r="C19" s="217"/>
      <c r="D19" s="220"/>
      <c r="E19" s="220"/>
      <c r="F19" s="217"/>
      <c r="G19" s="158" t="s">
        <v>9</v>
      </c>
      <c r="H19" s="26">
        <f>SUM(I19:N19)</f>
        <v>0</v>
      </c>
      <c r="I19" s="26">
        <v>0</v>
      </c>
      <c r="J19" s="26">
        <v>0</v>
      </c>
      <c r="K19" s="26">
        <v>0</v>
      </c>
      <c r="L19" s="26">
        <v>0</v>
      </c>
      <c r="M19" s="26">
        <v>0</v>
      </c>
      <c r="N19" s="26">
        <v>0</v>
      </c>
      <c r="O19" s="223"/>
      <c r="P19" s="226"/>
    </row>
    <row r="20" spans="1:16" ht="36.75" customHeight="1" thickBot="1" x14ac:dyDescent="0.3">
      <c r="A20" s="212" t="s">
        <v>223</v>
      </c>
      <c r="B20" s="215"/>
      <c r="C20" s="215" t="s">
        <v>29</v>
      </c>
      <c r="D20" s="218">
        <v>2025</v>
      </c>
      <c r="E20" s="218"/>
      <c r="F20" s="215" t="s">
        <v>222</v>
      </c>
      <c r="G20" s="158" t="s">
        <v>4</v>
      </c>
      <c r="H20" s="26">
        <f t="shared" ref="H20:N20" si="3">SUM(H21:H24)</f>
        <v>10.199999999999999</v>
      </c>
      <c r="I20" s="26">
        <f t="shared" si="3"/>
        <v>10.199999999999999</v>
      </c>
      <c r="J20" s="26">
        <f t="shared" si="3"/>
        <v>0</v>
      </c>
      <c r="K20" s="26">
        <f t="shared" si="3"/>
        <v>0</v>
      </c>
      <c r="L20" s="26">
        <f t="shared" si="3"/>
        <v>0</v>
      </c>
      <c r="M20" s="26">
        <f t="shared" si="3"/>
        <v>0</v>
      </c>
      <c r="N20" s="26">
        <f t="shared" si="3"/>
        <v>0</v>
      </c>
      <c r="O20" s="221"/>
      <c r="P20" s="224"/>
    </row>
    <row r="21" spans="1:16" ht="15.75" thickBot="1" x14ac:dyDescent="0.3">
      <c r="A21" s="213"/>
      <c r="B21" s="216"/>
      <c r="C21" s="216"/>
      <c r="D21" s="219"/>
      <c r="E21" s="219"/>
      <c r="F21" s="216"/>
      <c r="G21" s="158" t="s">
        <v>6</v>
      </c>
      <c r="H21" s="26">
        <f>SUM(I21:N21)</f>
        <v>0</v>
      </c>
      <c r="I21" s="26">
        <v>0</v>
      </c>
      <c r="J21" s="26">
        <v>0</v>
      </c>
      <c r="K21" s="26">
        <v>0</v>
      </c>
      <c r="L21" s="26">
        <v>0</v>
      </c>
      <c r="M21" s="26">
        <v>0</v>
      </c>
      <c r="N21" s="26">
        <v>0</v>
      </c>
      <c r="O21" s="222"/>
      <c r="P21" s="225"/>
    </row>
    <row r="22" spans="1:16" ht="36.75" thickBot="1" x14ac:dyDescent="0.3">
      <c r="A22" s="213"/>
      <c r="B22" s="216"/>
      <c r="C22" s="216"/>
      <c r="D22" s="219"/>
      <c r="E22" s="219"/>
      <c r="F22" s="216"/>
      <c r="G22" s="158" t="s">
        <v>7</v>
      </c>
      <c r="H22" s="26">
        <f>SUM(I22:N22)</f>
        <v>10.199999999999999</v>
      </c>
      <c r="I22" s="26">
        <v>10.199999999999999</v>
      </c>
      <c r="J22" s="26">
        <v>0</v>
      </c>
      <c r="K22" s="26">
        <v>0</v>
      </c>
      <c r="L22" s="26">
        <v>0</v>
      </c>
      <c r="M22" s="26">
        <v>0</v>
      </c>
      <c r="N22" s="26">
        <v>0</v>
      </c>
      <c r="O22" s="222"/>
      <c r="P22" s="225"/>
    </row>
    <row r="23" spans="1:16" ht="15.75" thickBot="1" x14ac:dyDescent="0.3">
      <c r="A23" s="213"/>
      <c r="B23" s="216"/>
      <c r="C23" s="216"/>
      <c r="D23" s="219"/>
      <c r="E23" s="219"/>
      <c r="F23" s="216"/>
      <c r="G23" s="158" t="s">
        <v>8</v>
      </c>
      <c r="H23" s="26">
        <f>SUM(I23:N23)</f>
        <v>0</v>
      </c>
      <c r="I23" s="26">
        <v>0</v>
      </c>
      <c r="J23" s="26">
        <v>0</v>
      </c>
      <c r="K23" s="26">
        <v>0</v>
      </c>
      <c r="L23" s="26">
        <v>0</v>
      </c>
      <c r="M23" s="26">
        <v>0</v>
      </c>
      <c r="N23" s="26">
        <v>0</v>
      </c>
      <c r="O23" s="222"/>
      <c r="P23" s="225"/>
    </row>
    <row r="24" spans="1:16" ht="24.75" thickBot="1" x14ac:dyDescent="0.3">
      <c r="A24" s="214"/>
      <c r="B24" s="217"/>
      <c r="C24" s="217"/>
      <c r="D24" s="220"/>
      <c r="E24" s="220"/>
      <c r="F24" s="217"/>
      <c r="G24" s="158" t="s">
        <v>9</v>
      </c>
      <c r="H24" s="26">
        <f>SUM(I24:N24)</f>
        <v>0</v>
      </c>
      <c r="I24" s="26">
        <v>0</v>
      </c>
      <c r="J24" s="26">
        <v>0</v>
      </c>
      <c r="K24" s="26">
        <v>0</v>
      </c>
      <c r="L24" s="26">
        <v>0</v>
      </c>
      <c r="M24" s="26">
        <v>0</v>
      </c>
      <c r="N24" s="26">
        <v>0</v>
      </c>
      <c r="O24" s="223"/>
      <c r="P24" s="226"/>
    </row>
    <row r="25" spans="1:16" ht="36.75" customHeight="1" thickBot="1" x14ac:dyDescent="0.3">
      <c r="A25" s="212" t="s">
        <v>224</v>
      </c>
      <c r="B25" s="218" t="s">
        <v>225</v>
      </c>
      <c r="C25" s="215" t="s">
        <v>29</v>
      </c>
      <c r="D25" s="218">
        <v>2025</v>
      </c>
      <c r="E25" s="218"/>
      <c r="F25" s="215" t="s">
        <v>222</v>
      </c>
      <c r="G25" s="158" t="s">
        <v>4</v>
      </c>
      <c r="H25" s="26">
        <f t="shared" ref="H25:N25" si="4">SUM(H26:H29)</f>
        <v>12.1</v>
      </c>
      <c r="I25" s="26">
        <f t="shared" si="4"/>
        <v>12.1</v>
      </c>
      <c r="J25" s="26">
        <f t="shared" si="4"/>
        <v>0</v>
      </c>
      <c r="K25" s="26">
        <f t="shared" si="4"/>
        <v>0</v>
      </c>
      <c r="L25" s="26">
        <f t="shared" si="4"/>
        <v>0</v>
      </c>
      <c r="M25" s="26">
        <f t="shared" si="4"/>
        <v>0</v>
      </c>
      <c r="N25" s="26">
        <f t="shared" si="4"/>
        <v>0</v>
      </c>
      <c r="O25" s="221"/>
      <c r="P25" s="224"/>
    </row>
    <row r="26" spans="1:16" ht="15.75" thickBot="1" x14ac:dyDescent="0.3">
      <c r="A26" s="213"/>
      <c r="B26" s="219"/>
      <c r="C26" s="216"/>
      <c r="D26" s="219"/>
      <c r="E26" s="219"/>
      <c r="F26" s="216"/>
      <c r="G26" s="158" t="s">
        <v>6</v>
      </c>
      <c r="H26" s="26">
        <f>SUM(I26:N26)</f>
        <v>0</v>
      </c>
      <c r="I26" s="26">
        <v>0</v>
      </c>
      <c r="J26" s="26">
        <v>0</v>
      </c>
      <c r="K26" s="26">
        <v>0</v>
      </c>
      <c r="L26" s="26">
        <v>0</v>
      </c>
      <c r="M26" s="26">
        <v>0</v>
      </c>
      <c r="N26" s="26">
        <v>0</v>
      </c>
      <c r="O26" s="222"/>
      <c r="P26" s="225"/>
    </row>
    <row r="27" spans="1:16" ht="36.75" thickBot="1" x14ac:dyDescent="0.3">
      <c r="A27" s="213"/>
      <c r="B27" s="219"/>
      <c r="C27" s="216"/>
      <c r="D27" s="219"/>
      <c r="E27" s="219"/>
      <c r="F27" s="216"/>
      <c r="G27" s="158" t="s">
        <v>7</v>
      </c>
      <c r="H27" s="26">
        <f>SUM(I27:N27)</f>
        <v>12.1</v>
      </c>
      <c r="I27" s="26">
        <v>12.1</v>
      </c>
      <c r="J27" s="26">
        <v>0</v>
      </c>
      <c r="K27" s="26">
        <v>0</v>
      </c>
      <c r="L27" s="26">
        <v>0</v>
      </c>
      <c r="M27" s="26">
        <v>0</v>
      </c>
      <c r="N27" s="26">
        <v>0</v>
      </c>
      <c r="O27" s="222"/>
      <c r="P27" s="225"/>
    </row>
    <row r="28" spans="1:16" ht="15.75" thickBot="1" x14ac:dyDescent="0.3">
      <c r="A28" s="213"/>
      <c r="B28" s="219"/>
      <c r="C28" s="216"/>
      <c r="D28" s="219"/>
      <c r="E28" s="219"/>
      <c r="F28" s="216"/>
      <c r="G28" s="158" t="s">
        <v>8</v>
      </c>
      <c r="H28" s="26">
        <f>SUM(I28:N28)</f>
        <v>0</v>
      </c>
      <c r="I28" s="26">
        <v>0</v>
      </c>
      <c r="J28" s="26">
        <v>0</v>
      </c>
      <c r="K28" s="26">
        <v>0</v>
      </c>
      <c r="L28" s="26">
        <v>0</v>
      </c>
      <c r="M28" s="26">
        <v>0</v>
      </c>
      <c r="N28" s="26">
        <v>0</v>
      </c>
      <c r="O28" s="222"/>
      <c r="P28" s="225"/>
    </row>
    <row r="29" spans="1:16" ht="24.75" thickBot="1" x14ac:dyDescent="0.3">
      <c r="A29" s="214"/>
      <c r="B29" s="220"/>
      <c r="C29" s="217"/>
      <c r="D29" s="220"/>
      <c r="E29" s="220"/>
      <c r="F29" s="217"/>
      <c r="G29" s="158" t="s">
        <v>9</v>
      </c>
      <c r="H29" s="26">
        <f>SUM(I29:N29)</f>
        <v>0</v>
      </c>
      <c r="I29" s="26">
        <v>0</v>
      </c>
      <c r="J29" s="26">
        <v>0</v>
      </c>
      <c r="K29" s="26">
        <v>0</v>
      </c>
      <c r="L29" s="26">
        <v>0</v>
      </c>
      <c r="M29" s="26">
        <v>0</v>
      </c>
      <c r="N29" s="26">
        <v>0</v>
      </c>
      <c r="O29" s="223"/>
      <c r="P29" s="226"/>
    </row>
    <row r="30" spans="1:16" ht="36.75" customHeight="1" thickBot="1" x14ac:dyDescent="0.3">
      <c r="A30" s="212" t="s">
        <v>226</v>
      </c>
      <c r="B30" s="218" t="s">
        <v>225</v>
      </c>
      <c r="C30" s="215" t="s">
        <v>29</v>
      </c>
      <c r="D30" s="218">
        <v>2025</v>
      </c>
      <c r="E30" s="218"/>
      <c r="F30" s="215" t="s">
        <v>222</v>
      </c>
      <c r="G30" s="158" t="s">
        <v>4</v>
      </c>
      <c r="H30" s="26">
        <f t="shared" ref="H30:N30" si="5">SUM(H31:H34)</f>
        <v>21.6</v>
      </c>
      <c r="I30" s="26">
        <f t="shared" si="5"/>
        <v>21.6</v>
      </c>
      <c r="J30" s="26">
        <f t="shared" si="5"/>
        <v>0</v>
      </c>
      <c r="K30" s="26">
        <f t="shared" si="5"/>
        <v>0</v>
      </c>
      <c r="L30" s="26">
        <f t="shared" si="5"/>
        <v>0</v>
      </c>
      <c r="M30" s="26">
        <f t="shared" si="5"/>
        <v>0</v>
      </c>
      <c r="N30" s="26">
        <f t="shared" si="5"/>
        <v>0</v>
      </c>
      <c r="O30" s="221"/>
      <c r="P30" s="224"/>
    </row>
    <row r="31" spans="1:16" ht="15.75" thickBot="1" x14ac:dyDescent="0.3">
      <c r="A31" s="213"/>
      <c r="B31" s="219"/>
      <c r="C31" s="216"/>
      <c r="D31" s="219"/>
      <c r="E31" s="219"/>
      <c r="F31" s="216"/>
      <c r="G31" s="158" t="s">
        <v>6</v>
      </c>
      <c r="H31" s="26">
        <f>SUM(I31:N31)</f>
        <v>0</v>
      </c>
      <c r="I31" s="26">
        <v>0</v>
      </c>
      <c r="J31" s="26">
        <v>0</v>
      </c>
      <c r="K31" s="26">
        <v>0</v>
      </c>
      <c r="L31" s="26">
        <v>0</v>
      </c>
      <c r="M31" s="26">
        <v>0</v>
      </c>
      <c r="N31" s="26">
        <v>0</v>
      </c>
      <c r="O31" s="222"/>
      <c r="P31" s="225"/>
    </row>
    <row r="32" spans="1:16" ht="36.75" thickBot="1" x14ac:dyDescent="0.3">
      <c r="A32" s="213"/>
      <c r="B32" s="219"/>
      <c r="C32" s="216"/>
      <c r="D32" s="219"/>
      <c r="E32" s="219"/>
      <c r="F32" s="216"/>
      <c r="G32" s="158" t="s">
        <v>7</v>
      </c>
      <c r="H32" s="26">
        <f>SUM(I32:N32)</f>
        <v>21.6</v>
      </c>
      <c r="I32" s="26">
        <v>21.6</v>
      </c>
      <c r="J32" s="26">
        <v>0</v>
      </c>
      <c r="K32" s="26">
        <v>0</v>
      </c>
      <c r="L32" s="26">
        <v>0</v>
      </c>
      <c r="M32" s="26">
        <v>0</v>
      </c>
      <c r="N32" s="26">
        <v>0</v>
      </c>
      <c r="O32" s="222"/>
      <c r="P32" s="225"/>
    </row>
    <row r="33" spans="1:16" ht="15.75" thickBot="1" x14ac:dyDescent="0.3">
      <c r="A33" s="213"/>
      <c r="B33" s="219"/>
      <c r="C33" s="216"/>
      <c r="D33" s="219"/>
      <c r="E33" s="219"/>
      <c r="F33" s="216"/>
      <c r="G33" s="158" t="s">
        <v>8</v>
      </c>
      <c r="H33" s="26">
        <f>SUM(I33:N33)</f>
        <v>0</v>
      </c>
      <c r="I33" s="26">
        <v>0</v>
      </c>
      <c r="J33" s="26">
        <v>0</v>
      </c>
      <c r="K33" s="26">
        <v>0</v>
      </c>
      <c r="L33" s="26">
        <v>0</v>
      </c>
      <c r="M33" s="26">
        <v>0</v>
      </c>
      <c r="N33" s="26">
        <v>0</v>
      </c>
      <c r="O33" s="222"/>
      <c r="P33" s="225"/>
    </row>
    <row r="34" spans="1:16" ht="24.75" thickBot="1" x14ac:dyDescent="0.3">
      <c r="A34" s="214"/>
      <c r="B34" s="220"/>
      <c r="C34" s="217"/>
      <c r="D34" s="220"/>
      <c r="E34" s="220"/>
      <c r="F34" s="217"/>
      <c r="G34" s="158" t="s">
        <v>9</v>
      </c>
      <c r="H34" s="26">
        <f>SUM(I34:N34)</f>
        <v>0</v>
      </c>
      <c r="I34" s="26">
        <v>0</v>
      </c>
      <c r="J34" s="26">
        <v>0</v>
      </c>
      <c r="K34" s="26">
        <v>0</v>
      </c>
      <c r="L34" s="26">
        <v>0</v>
      </c>
      <c r="M34" s="26">
        <v>0</v>
      </c>
      <c r="N34" s="26">
        <v>0</v>
      </c>
      <c r="O34" s="223"/>
      <c r="P34" s="226"/>
    </row>
    <row r="35" spans="1:16" ht="36.75" customHeight="1" thickBot="1" x14ac:dyDescent="0.3">
      <c r="A35" s="212" t="s">
        <v>227</v>
      </c>
      <c r="B35" s="218" t="s">
        <v>225</v>
      </c>
      <c r="C35" s="215" t="s">
        <v>29</v>
      </c>
      <c r="D35" s="218">
        <v>2025</v>
      </c>
      <c r="E35" s="218"/>
      <c r="F35" s="215" t="s">
        <v>222</v>
      </c>
      <c r="G35" s="158" t="s">
        <v>4</v>
      </c>
      <c r="H35" s="26">
        <f t="shared" ref="H35:N35" si="6">SUM(H36:H39)</f>
        <v>21.2</v>
      </c>
      <c r="I35" s="26">
        <f t="shared" si="6"/>
        <v>21.2</v>
      </c>
      <c r="J35" s="26">
        <f t="shared" si="6"/>
        <v>0</v>
      </c>
      <c r="K35" s="26">
        <f t="shared" si="6"/>
        <v>0</v>
      </c>
      <c r="L35" s="26">
        <f t="shared" si="6"/>
        <v>0</v>
      </c>
      <c r="M35" s="26">
        <f t="shared" si="6"/>
        <v>0</v>
      </c>
      <c r="N35" s="26">
        <f t="shared" si="6"/>
        <v>0</v>
      </c>
      <c r="O35" s="221"/>
      <c r="P35" s="224"/>
    </row>
    <row r="36" spans="1:16" ht="15.75" thickBot="1" x14ac:dyDescent="0.3">
      <c r="A36" s="213"/>
      <c r="B36" s="219"/>
      <c r="C36" s="216"/>
      <c r="D36" s="219"/>
      <c r="E36" s="219"/>
      <c r="F36" s="216"/>
      <c r="G36" s="158" t="s">
        <v>6</v>
      </c>
      <c r="H36" s="26">
        <f>SUM(I36:N36)</f>
        <v>0</v>
      </c>
      <c r="I36" s="26">
        <v>0</v>
      </c>
      <c r="J36" s="26">
        <v>0</v>
      </c>
      <c r="K36" s="26">
        <v>0</v>
      </c>
      <c r="L36" s="26">
        <v>0</v>
      </c>
      <c r="M36" s="26">
        <v>0</v>
      </c>
      <c r="N36" s="26">
        <v>0</v>
      </c>
      <c r="O36" s="222"/>
      <c r="P36" s="225"/>
    </row>
    <row r="37" spans="1:16" ht="36.75" thickBot="1" x14ac:dyDescent="0.3">
      <c r="A37" s="213"/>
      <c r="B37" s="219"/>
      <c r="C37" s="216"/>
      <c r="D37" s="219"/>
      <c r="E37" s="219"/>
      <c r="F37" s="216"/>
      <c r="G37" s="158" t="s">
        <v>7</v>
      </c>
      <c r="H37" s="26">
        <f>SUM(I37:N37)</f>
        <v>21.2</v>
      </c>
      <c r="I37" s="26">
        <v>21.2</v>
      </c>
      <c r="J37" s="26">
        <v>0</v>
      </c>
      <c r="K37" s="26">
        <v>0</v>
      </c>
      <c r="L37" s="26">
        <v>0</v>
      </c>
      <c r="M37" s="26">
        <v>0</v>
      </c>
      <c r="N37" s="26">
        <v>0</v>
      </c>
      <c r="O37" s="222"/>
      <c r="P37" s="225"/>
    </row>
    <row r="38" spans="1:16" ht="15.75" thickBot="1" x14ac:dyDescent="0.3">
      <c r="A38" s="213"/>
      <c r="B38" s="219"/>
      <c r="C38" s="216"/>
      <c r="D38" s="219"/>
      <c r="E38" s="219"/>
      <c r="F38" s="216"/>
      <c r="G38" s="158" t="s">
        <v>8</v>
      </c>
      <c r="H38" s="26">
        <f>SUM(I38:N38)</f>
        <v>0</v>
      </c>
      <c r="I38" s="26">
        <v>0</v>
      </c>
      <c r="J38" s="26">
        <v>0</v>
      </c>
      <c r="K38" s="26">
        <v>0</v>
      </c>
      <c r="L38" s="26">
        <v>0</v>
      </c>
      <c r="M38" s="26">
        <v>0</v>
      </c>
      <c r="N38" s="26">
        <v>0</v>
      </c>
      <c r="O38" s="222"/>
      <c r="P38" s="225"/>
    </row>
    <row r="39" spans="1:16" ht="24.75" thickBot="1" x14ac:dyDescent="0.3">
      <c r="A39" s="214"/>
      <c r="B39" s="220"/>
      <c r="C39" s="217"/>
      <c r="D39" s="220"/>
      <c r="E39" s="220"/>
      <c r="F39" s="217"/>
      <c r="G39" s="158" t="s">
        <v>9</v>
      </c>
      <c r="H39" s="26">
        <f>SUM(I39:N39)</f>
        <v>0</v>
      </c>
      <c r="I39" s="26">
        <v>0</v>
      </c>
      <c r="J39" s="26">
        <v>0</v>
      </c>
      <c r="K39" s="26">
        <v>0</v>
      </c>
      <c r="L39" s="26">
        <v>0</v>
      </c>
      <c r="M39" s="26">
        <v>0</v>
      </c>
      <c r="N39" s="26">
        <v>0</v>
      </c>
      <c r="O39" s="223"/>
      <c r="P39" s="226"/>
    </row>
    <row r="40" spans="1:16" ht="36.75" customHeight="1" thickBot="1" x14ac:dyDescent="0.3">
      <c r="A40" s="212" t="s">
        <v>228</v>
      </c>
      <c r="B40" s="218" t="s">
        <v>225</v>
      </c>
      <c r="C40" s="215" t="s">
        <v>29</v>
      </c>
      <c r="D40" s="218">
        <v>2025</v>
      </c>
      <c r="E40" s="218"/>
      <c r="F40" s="215" t="s">
        <v>222</v>
      </c>
      <c r="G40" s="158" t="s">
        <v>4</v>
      </c>
      <c r="H40" s="26">
        <f t="shared" ref="H40:N40" si="7">SUM(H41:H44)</f>
        <v>13.8</v>
      </c>
      <c r="I40" s="26">
        <f t="shared" si="7"/>
        <v>13.8</v>
      </c>
      <c r="J40" s="26">
        <f t="shared" si="7"/>
        <v>0</v>
      </c>
      <c r="K40" s="26">
        <f t="shared" si="7"/>
        <v>0</v>
      </c>
      <c r="L40" s="26">
        <f t="shared" si="7"/>
        <v>0</v>
      </c>
      <c r="M40" s="26">
        <f t="shared" si="7"/>
        <v>0</v>
      </c>
      <c r="N40" s="26">
        <f t="shared" si="7"/>
        <v>0</v>
      </c>
      <c r="O40" s="221"/>
      <c r="P40" s="224"/>
    </row>
    <row r="41" spans="1:16" ht="15.75" thickBot="1" x14ac:dyDescent="0.3">
      <c r="A41" s="213"/>
      <c r="B41" s="219"/>
      <c r="C41" s="216"/>
      <c r="D41" s="219"/>
      <c r="E41" s="219"/>
      <c r="F41" s="216"/>
      <c r="G41" s="158" t="s">
        <v>6</v>
      </c>
      <c r="H41" s="26">
        <f>SUM(I41:N41)</f>
        <v>0</v>
      </c>
      <c r="I41" s="26">
        <v>0</v>
      </c>
      <c r="J41" s="26">
        <v>0</v>
      </c>
      <c r="K41" s="26">
        <v>0</v>
      </c>
      <c r="L41" s="26">
        <v>0</v>
      </c>
      <c r="M41" s="26">
        <v>0</v>
      </c>
      <c r="N41" s="26">
        <v>0</v>
      </c>
      <c r="O41" s="222"/>
      <c r="P41" s="225"/>
    </row>
    <row r="42" spans="1:16" ht="36.75" thickBot="1" x14ac:dyDescent="0.3">
      <c r="A42" s="213"/>
      <c r="B42" s="219"/>
      <c r="C42" s="216"/>
      <c r="D42" s="219"/>
      <c r="E42" s="219"/>
      <c r="F42" s="216"/>
      <c r="G42" s="158" t="s">
        <v>7</v>
      </c>
      <c r="H42" s="26">
        <f>SUM(I42:N42)</f>
        <v>13.8</v>
      </c>
      <c r="I42" s="26">
        <v>13.8</v>
      </c>
      <c r="J42" s="26">
        <v>0</v>
      </c>
      <c r="K42" s="26">
        <v>0</v>
      </c>
      <c r="L42" s="26">
        <v>0</v>
      </c>
      <c r="M42" s="26">
        <v>0</v>
      </c>
      <c r="N42" s="26">
        <v>0</v>
      </c>
      <c r="O42" s="222"/>
      <c r="P42" s="225"/>
    </row>
    <row r="43" spans="1:16" ht="15.75" thickBot="1" x14ac:dyDescent="0.3">
      <c r="A43" s="213"/>
      <c r="B43" s="219"/>
      <c r="C43" s="216"/>
      <c r="D43" s="219"/>
      <c r="E43" s="219"/>
      <c r="F43" s="216"/>
      <c r="G43" s="158" t="s">
        <v>8</v>
      </c>
      <c r="H43" s="26">
        <f>SUM(I43:N43)</f>
        <v>0</v>
      </c>
      <c r="I43" s="26">
        <v>0</v>
      </c>
      <c r="J43" s="26">
        <v>0</v>
      </c>
      <c r="K43" s="26">
        <v>0</v>
      </c>
      <c r="L43" s="26">
        <v>0</v>
      </c>
      <c r="M43" s="26">
        <v>0</v>
      </c>
      <c r="N43" s="26">
        <v>0</v>
      </c>
      <c r="O43" s="222"/>
      <c r="P43" s="225"/>
    </row>
    <row r="44" spans="1:16" ht="24.75" thickBot="1" x14ac:dyDescent="0.3">
      <c r="A44" s="214"/>
      <c r="B44" s="220"/>
      <c r="C44" s="217"/>
      <c r="D44" s="220"/>
      <c r="E44" s="220"/>
      <c r="F44" s="217"/>
      <c r="G44" s="158" t="s">
        <v>9</v>
      </c>
      <c r="H44" s="26">
        <f>SUM(I44:N44)</f>
        <v>0</v>
      </c>
      <c r="I44" s="26">
        <v>0</v>
      </c>
      <c r="J44" s="26">
        <v>0</v>
      </c>
      <c r="K44" s="26">
        <v>0</v>
      </c>
      <c r="L44" s="26">
        <v>0</v>
      </c>
      <c r="M44" s="26">
        <v>0</v>
      </c>
      <c r="N44" s="26">
        <v>0</v>
      </c>
      <c r="O44" s="223"/>
      <c r="P44" s="226"/>
    </row>
    <row r="45" spans="1:16" ht="36.75" customHeight="1" thickBot="1" x14ac:dyDescent="0.3">
      <c r="A45" s="212" t="s">
        <v>229</v>
      </c>
      <c r="B45" s="218" t="s">
        <v>225</v>
      </c>
      <c r="C45" s="215" t="s">
        <v>29</v>
      </c>
      <c r="D45" s="218">
        <v>2025</v>
      </c>
      <c r="E45" s="218"/>
      <c r="F45" s="215" t="s">
        <v>222</v>
      </c>
      <c r="G45" s="158" t="s">
        <v>4</v>
      </c>
      <c r="H45" s="26">
        <f t="shared" ref="H45:N45" si="8">SUM(H46:H49)</f>
        <v>105.5</v>
      </c>
      <c r="I45" s="26">
        <f t="shared" si="8"/>
        <v>105.5</v>
      </c>
      <c r="J45" s="26">
        <f t="shared" si="8"/>
        <v>0</v>
      </c>
      <c r="K45" s="26">
        <f t="shared" si="8"/>
        <v>0</v>
      </c>
      <c r="L45" s="26">
        <f t="shared" si="8"/>
        <v>0</v>
      </c>
      <c r="M45" s="26">
        <f t="shared" si="8"/>
        <v>0</v>
      </c>
      <c r="N45" s="26">
        <f t="shared" si="8"/>
        <v>0</v>
      </c>
      <c r="O45" s="221"/>
      <c r="P45" s="224"/>
    </row>
    <row r="46" spans="1:16" ht="15.75" thickBot="1" x14ac:dyDescent="0.3">
      <c r="A46" s="213"/>
      <c r="B46" s="219"/>
      <c r="C46" s="216"/>
      <c r="D46" s="219"/>
      <c r="E46" s="219"/>
      <c r="F46" s="216"/>
      <c r="G46" s="158" t="s">
        <v>6</v>
      </c>
      <c r="H46" s="26">
        <f>SUM(I46:N46)</f>
        <v>0</v>
      </c>
      <c r="I46" s="26">
        <v>0</v>
      </c>
      <c r="J46" s="26">
        <v>0</v>
      </c>
      <c r="K46" s="26">
        <v>0</v>
      </c>
      <c r="L46" s="26">
        <v>0</v>
      </c>
      <c r="M46" s="26">
        <v>0</v>
      </c>
      <c r="N46" s="26">
        <v>0</v>
      </c>
      <c r="O46" s="222"/>
      <c r="P46" s="225"/>
    </row>
    <row r="47" spans="1:16" ht="36.75" thickBot="1" x14ac:dyDescent="0.3">
      <c r="A47" s="213"/>
      <c r="B47" s="219"/>
      <c r="C47" s="216"/>
      <c r="D47" s="219"/>
      <c r="E47" s="219"/>
      <c r="F47" s="216"/>
      <c r="G47" s="158" t="s">
        <v>7</v>
      </c>
      <c r="H47" s="26">
        <f>SUM(I47:N47)</f>
        <v>105.5</v>
      </c>
      <c r="I47" s="26">
        <v>105.5</v>
      </c>
      <c r="J47" s="26">
        <v>0</v>
      </c>
      <c r="K47" s="26">
        <v>0</v>
      </c>
      <c r="L47" s="26">
        <v>0</v>
      </c>
      <c r="M47" s="26">
        <v>0</v>
      </c>
      <c r="N47" s="26">
        <v>0</v>
      </c>
      <c r="O47" s="222"/>
      <c r="P47" s="225"/>
    </row>
    <row r="48" spans="1:16" ht="15.75" thickBot="1" x14ac:dyDescent="0.3">
      <c r="A48" s="213"/>
      <c r="B48" s="219"/>
      <c r="C48" s="216"/>
      <c r="D48" s="219"/>
      <c r="E48" s="219"/>
      <c r="F48" s="216"/>
      <c r="G48" s="158" t="s">
        <v>8</v>
      </c>
      <c r="H48" s="26">
        <f>SUM(I48:N48)</f>
        <v>0</v>
      </c>
      <c r="I48" s="26">
        <v>0</v>
      </c>
      <c r="J48" s="26">
        <v>0</v>
      </c>
      <c r="K48" s="26">
        <v>0</v>
      </c>
      <c r="L48" s="26">
        <v>0</v>
      </c>
      <c r="M48" s="26">
        <v>0</v>
      </c>
      <c r="N48" s="26">
        <v>0</v>
      </c>
      <c r="O48" s="222"/>
      <c r="P48" s="225"/>
    </row>
    <row r="49" spans="1:16" ht="24.75" thickBot="1" x14ac:dyDescent="0.3">
      <c r="A49" s="214"/>
      <c r="B49" s="220"/>
      <c r="C49" s="217"/>
      <c r="D49" s="220"/>
      <c r="E49" s="220"/>
      <c r="F49" s="217"/>
      <c r="G49" s="158" t="s">
        <v>9</v>
      </c>
      <c r="H49" s="26">
        <f>SUM(I49:N49)</f>
        <v>0</v>
      </c>
      <c r="I49" s="26">
        <v>0</v>
      </c>
      <c r="J49" s="26">
        <v>0</v>
      </c>
      <c r="K49" s="26">
        <v>0</v>
      </c>
      <c r="L49" s="26">
        <v>0</v>
      </c>
      <c r="M49" s="26">
        <v>0</v>
      </c>
      <c r="N49" s="26">
        <v>0</v>
      </c>
      <c r="O49" s="223"/>
      <c r="P49" s="226"/>
    </row>
    <row r="50" spans="1:16" ht="36.75" customHeight="1" thickBot="1" x14ac:dyDescent="0.3">
      <c r="A50" s="212" t="s">
        <v>230</v>
      </c>
      <c r="B50" s="218" t="s">
        <v>225</v>
      </c>
      <c r="C50" s="215" t="s">
        <v>29</v>
      </c>
      <c r="D50" s="218">
        <v>2025</v>
      </c>
      <c r="E50" s="218"/>
      <c r="F50" s="215" t="s">
        <v>222</v>
      </c>
      <c r="G50" s="158" t="s">
        <v>4</v>
      </c>
      <c r="H50" s="26">
        <f t="shared" ref="H50:N50" si="9">SUM(H51:H54)</f>
        <v>70</v>
      </c>
      <c r="I50" s="26">
        <f t="shared" si="9"/>
        <v>70</v>
      </c>
      <c r="J50" s="26">
        <f t="shared" si="9"/>
        <v>0</v>
      </c>
      <c r="K50" s="26">
        <f t="shared" si="9"/>
        <v>0</v>
      </c>
      <c r="L50" s="26">
        <f t="shared" si="9"/>
        <v>0</v>
      </c>
      <c r="M50" s="26">
        <f t="shared" si="9"/>
        <v>0</v>
      </c>
      <c r="N50" s="26">
        <f t="shared" si="9"/>
        <v>0</v>
      </c>
      <c r="O50" s="221"/>
      <c r="P50" s="224"/>
    </row>
    <row r="51" spans="1:16" ht="15.75" thickBot="1" x14ac:dyDescent="0.3">
      <c r="A51" s="213"/>
      <c r="B51" s="219"/>
      <c r="C51" s="216"/>
      <c r="D51" s="219"/>
      <c r="E51" s="219"/>
      <c r="F51" s="216"/>
      <c r="G51" s="158" t="s">
        <v>6</v>
      </c>
      <c r="H51" s="26">
        <f>SUM(I51:N51)</f>
        <v>0</v>
      </c>
      <c r="I51" s="26">
        <v>0</v>
      </c>
      <c r="J51" s="26">
        <v>0</v>
      </c>
      <c r="K51" s="26">
        <v>0</v>
      </c>
      <c r="L51" s="26">
        <v>0</v>
      </c>
      <c r="M51" s="26">
        <v>0</v>
      </c>
      <c r="N51" s="26">
        <v>0</v>
      </c>
      <c r="O51" s="222"/>
      <c r="P51" s="225"/>
    </row>
    <row r="52" spans="1:16" ht="36.75" thickBot="1" x14ac:dyDescent="0.3">
      <c r="A52" s="213"/>
      <c r="B52" s="219"/>
      <c r="C52" s="216"/>
      <c r="D52" s="219"/>
      <c r="E52" s="219"/>
      <c r="F52" s="216"/>
      <c r="G52" s="158" t="s">
        <v>7</v>
      </c>
      <c r="H52" s="26">
        <f>SUM(I52:N52)</f>
        <v>70</v>
      </c>
      <c r="I52" s="26">
        <v>70</v>
      </c>
      <c r="J52" s="26">
        <v>0</v>
      </c>
      <c r="K52" s="26">
        <v>0</v>
      </c>
      <c r="L52" s="26">
        <v>0</v>
      </c>
      <c r="M52" s="26">
        <v>0</v>
      </c>
      <c r="N52" s="26">
        <v>0</v>
      </c>
      <c r="O52" s="222"/>
      <c r="P52" s="225"/>
    </row>
    <row r="53" spans="1:16" ht="15.75" thickBot="1" x14ac:dyDescent="0.3">
      <c r="A53" s="213"/>
      <c r="B53" s="219"/>
      <c r="C53" s="216"/>
      <c r="D53" s="219"/>
      <c r="E53" s="219"/>
      <c r="F53" s="216"/>
      <c r="G53" s="158" t="s">
        <v>8</v>
      </c>
      <c r="H53" s="26">
        <f>SUM(I53:N53)</f>
        <v>0</v>
      </c>
      <c r="I53" s="26">
        <v>0</v>
      </c>
      <c r="J53" s="26">
        <v>0</v>
      </c>
      <c r="K53" s="26">
        <v>0</v>
      </c>
      <c r="L53" s="26">
        <v>0</v>
      </c>
      <c r="M53" s="26">
        <v>0</v>
      </c>
      <c r="N53" s="26">
        <v>0</v>
      </c>
      <c r="O53" s="222"/>
      <c r="P53" s="225"/>
    </row>
    <row r="54" spans="1:16" ht="24.75" thickBot="1" x14ac:dyDescent="0.3">
      <c r="A54" s="214"/>
      <c r="B54" s="220"/>
      <c r="C54" s="217"/>
      <c r="D54" s="220"/>
      <c r="E54" s="220"/>
      <c r="F54" s="217"/>
      <c r="G54" s="158" t="s">
        <v>9</v>
      </c>
      <c r="H54" s="26">
        <f>SUM(I54:N54)</f>
        <v>0</v>
      </c>
      <c r="I54" s="26">
        <v>0</v>
      </c>
      <c r="J54" s="26">
        <v>0</v>
      </c>
      <c r="K54" s="26">
        <v>0</v>
      </c>
      <c r="L54" s="26">
        <v>0</v>
      </c>
      <c r="M54" s="26">
        <v>0</v>
      </c>
      <c r="N54" s="26">
        <v>0</v>
      </c>
      <c r="O54" s="223"/>
      <c r="P54" s="226"/>
    </row>
    <row r="55" spans="1:16" ht="36.75" customHeight="1" thickBot="1" x14ac:dyDescent="0.3">
      <c r="A55" s="212" t="s">
        <v>231</v>
      </c>
      <c r="B55" s="218" t="s">
        <v>225</v>
      </c>
      <c r="C55" s="215" t="s">
        <v>29</v>
      </c>
      <c r="D55" s="218">
        <v>2025</v>
      </c>
      <c r="E55" s="218"/>
      <c r="F55" s="215" t="s">
        <v>222</v>
      </c>
      <c r="G55" s="158" t="s">
        <v>4</v>
      </c>
      <c r="H55" s="26">
        <f t="shared" ref="H55:N55" si="10">SUM(H56:H59)</f>
        <v>11.5</v>
      </c>
      <c r="I55" s="26">
        <f t="shared" si="10"/>
        <v>11.5</v>
      </c>
      <c r="J55" s="26">
        <f t="shared" si="10"/>
        <v>0</v>
      </c>
      <c r="K55" s="26">
        <f t="shared" si="10"/>
        <v>0</v>
      </c>
      <c r="L55" s="26">
        <f t="shared" si="10"/>
        <v>0</v>
      </c>
      <c r="M55" s="26">
        <f t="shared" si="10"/>
        <v>0</v>
      </c>
      <c r="N55" s="26">
        <f t="shared" si="10"/>
        <v>0</v>
      </c>
      <c r="O55" s="221"/>
      <c r="P55" s="224"/>
    </row>
    <row r="56" spans="1:16" ht="15.75" thickBot="1" x14ac:dyDescent="0.3">
      <c r="A56" s="213"/>
      <c r="B56" s="219"/>
      <c r="C56" s="216"/>
      <c r="D56" s="219"/>
      <c r="E56" s="219"/>
      <c r="F56" s="216"/>
      <c r="G56" s="158" t="s">
        <v>6</v>
      </c>
      <c r="H56" s="26">
        <f>SUM(I56:N56)</f>
        <v>0</v>
      </c>
      <c r="I56" s="26">
        <v>0</v>
      </c>
      <c r="J56" s="26">
        <v>0</v>
      </c>
      <c r="K56" s="26">
        <v>0</v>
      </c>
      <c r="L56" s="26">
        <v>0</v>
      </c>
      <c r="M56" s="26">
        <v>0</v>
      </c>
      <c r="N56" s="26">
        <v>0</v>
      </c>
      <c r="O56" s="222"/>
      <c r="P56" s="225"/>
    </row>
    <row r="57" spans="1:16" ht="36.75" thickBot="1" x14ac:dyDescent="0.3">
      <c r="A57" s="213"/>
      <c r="B57" s="219"/>
      <c r="C57" s="216"/>
      <c r="D57" s="219"/>
      <c r="E57" s="219"/>
      <c r="F57" s="216"/>
      <c r="G57" s="158" t="s">
        <v>7</v>
      </c>
      <c r="H57" s="26">
        <f>SUM(I57:N57)</f>
        <v>11.5</v>
      </c>
      <c r="I57" s="26">
        <v>11.5</v>
      </c>
      <c r="J57" s="26">
        <v>0</v>
      </c>
      <c r="K57" s="26">
        <v>0</v>
      </c>
      <c r="L57" s="26">
        <v>0</v>
      </c>
      <c r="M57" s="26">
        <v>0</v>
      </c>
      <c r="N57" s="26">
        <v>0</v>
      </c>
      <c r="O57" s="222"/>
      <c r="P57" s="225"/>
    </row>
    <row r="58" spans="1:16" ht="15.75" thickBot="1" x14ac:dyDescent="0.3">
      <c r="A58" s="213"/>
      <c r="B58" s="219"/>
      <c r="C58" s="216"/>
      <c r="D58" s="219"/>
      <c r="E58" s="219"/>
      <c r="F58" s="216"/>
      <c r="G58" s="158" t="s">
        <v>8</v>
      </c>
      <c r="H58" s="26">
        <f>SUM(I58:N58)</f>
        <v>0</v>
      </c>
      <c r="I58" s="26">
        <v>0</v>
      </c>
      <c r="J58" s="26">
        <v>0</v>
      </c>
      <c r="K58" s="26">
        <v>0</v>
      </c>
      <c r="L58" s="26">
        <v>0</v>
      </c>
      <c r="M58" s="26">
        <v>0</v>
      </c>
      <c r="N58" s="26">
        <v>0</v>
      </c>
      <c r="O58" s="222"/>
      <c r="P58" s="225"/>
    </row>
    <row r="59" spans="1:16" ht="24.75" thickBot="1" x14ac:dyDescent="0.3">
      <c r="A59" s="214"/>
      <c r="B59" s="220"/>
      <c r="C59" s="217"/>
      <c r="D59" s="220"/>
      <c r="E59" s="220"/>
      <c r="F59" s="217"/>
      <c r="G59" s="158" t="s">
        <v>9</v>
      </c>
      <c r="H59" s="26">
        <f>SUM(I59:N59)</f>
        <v>0</v>
      </c>
      <c r="I59" s="26">
        <v>0</v>
      </c>
      <c r="J59" s="26">
        <v>0</v>
      </c>
      <c r="K59" s="26">
        <v>0</v>
      </c>
      <c r="L59" s="26">
        <v>0</v>
      </c>
      <c r="M59" s="26">
        <v>0</v>
      </c>
      <c r="N59" s="26">
        <v>0</v>
      </c>
      <c r="O59" s="223"/>
      <c r="P59" s="226"/>
    </row>
    <row r="60" spans="1:16" ht="36.75" customHeight="1" thickBot="1" x14ac:dyDescent="0.3">
      <c r="A60" s="212" t="s">
        <v>232</v>
      </c>
      <c r="B60" s="218" t="s">
        <v>225</v>
      </c>
      <c r="C60" s="215" t="s">
        <v>29</v>
      </c>
      <c r="D60" s="218">
        <v>2025</v>
      </c>
      <c r="E60" s="218"/>
      <c r="F60" s="215" t="s">
        <v>222</v>
      </c>
      <c r="G60" s="158" t="s">
        <v>4</v>
      </c>
      <c r="H60" s="26">
        <f t="shared" ref="H60:N60" si="11">SUM(H61:H64)</f>
        <v>15</v>
      </c>
      <c r="I60" s="26">
        <f t="shared" si="11"/>
        <v>15</v>
      </c>
      <c r="J60" s="26">
        <f t="shared" si="11"/>
        <v>0</v>
      </c>
      <c r="K60" s="26">
        <f t="shared" si="11"/>
        <v>0</v>
      </c>
      <c r="L60" s="26">
        <f t="shared" si="11"/>
        <v>0</v>
      </c>
      <c r="M60" s="26">
        <f t="shared" si="11"/>
        <v>0</v>
      </c>
      <c r="N60" s="26">
        <f t="shared" si="11"/>
        <v>0</v>
      </c>
      <c r="O60" s="221"/>
      <c r="P60" s="224"/>
    </row>
    <row r="61" spans="1:16" ht="15.75" thickBot="1" x14ac:dyDescent="0.3">
      <c r="A61" s="213"/>
      <c r="B61" s="219"/>
      <c r="C61" s="216"/>
      <c r="D61" s="219"/>
      <c r="E61" s="219"/>
      <c r="F61" s="216"/>
      <c r="G61" s="158" t="s">
        <v>6</v>
      </c>
      <c r="H61" s="26">
        <f>SUM(I61:N61)</f>
        <v>0</v>
      </c>
      <c r="I61" s="26">
        <v>0</v>
      </c>
      <c r="J61" s="26">
        <v>0</v>
      </c>
      <c r="K61" s="26">
        <v>0</v>
      </c>
      <c r="L61" s="26">
        <v>0</v>
      </c>
      <c r="M61" s="26">
        <v>0</v>
      </c>
      <c r="N61" s="26">
        <v>0</v>
      </c>
      <c r="O61" s="222"/>
      <c r="P61" s="225"/>
    </row>
    <row r="62" spans="1:16" ht="36.75" thickBot="1" x14ac:dyDescent="0.3">
      <c r="A62" s="213"/>
      <c r="B62" s="219"/>
      <c r="C62" s="216"/>
      <c r="D62" s="219"/>
      <c r="E62" s="219"/>
      <c r="F62" s="216"/>
      <c r="G62" s="158" t="s">
        <v>7</v>
      </c>
      <c r="H62" s="26">
        <f>SUM(I62:N62)</f>
        <v>15</v>
      </c>
      <c r="I62" s="26">
        <v>15</v>
      </c>
      <c r="J62" s="26">
        <v>0</v>
      </c>
      <c r="K62" s="26">
        <v>0</v>
      </c>
      <c r="L62" s="26">
        <v>0</v>
      </c>
      <c r="M62" s="26">
        <v>0</v>
      </c>
      <c r="N62" s="26">
        <v>0</v>
      </c>
      <c r="O62" s="222"/>
      <c r="P62" s="225"/>
    </row>
    <row r="63" spans="1:16" ht="15.75" thickBot="1" x14ac:dyDescent="0.3">
      <c r="A63" s="213"/>
      <c r="B63" s="219"/>
      <c r="C63" s="216"/>
      <c r="D63" s="219"/>
      <c r="E63" s="219"/>
      <c r="F63" s="216"/>
      <c r="G63" s="158" t="s">
        <v>8</v>
      </c>
      <c r="H63" s="26">
        <f>SUM(I63:N63)</f>
        <v>0</v>
      </c>
      <c r="I63" s="26">
        <v>0</v>
      </c>
      <c r="J63" s="26">
        <v>0</v>
      </c>
      <c r="K63" s="26">
        <v>0</v>
      </c>
      <c r="L63" s="26">
        <v>0</v>
      </c>
      <c r="M63" s="26">
        <v>0</v>
      </c>
      <c r="N63" s="26">
        <v>0</v>
      </c>
      <c r="O63" s="222"/>
      <c r="P63" s="225"/>
    </row>
    <row r="64" spans="1:16" ht="24.75" thickBot="1" x14ac:dyDescent="0.3">
      <c r="A64" s="214"/>
      <c r="B64" s="220"/>
      <c r="C64" s="217"/>
      <c r="D64" s="220"/>
      <c r="E64" s="220"/>
      <c r="F64" s="217"/>
      <c r="G64" s="158" t="s">
        <v>9</v>
      </c>
      <c r="H64" s="26">
        <f>SUM(I64:N64)</f>
        <v>0</v>
      </c>
      <c r="I64" s="26">
        <v>0</v>
      </c>
      <c r="J64" s="26">
        <v>0</v>
      </c>
      <c r="K64" s="26">
        <v>0</v>
      </c>
      <c r="L64" s="26">
        <v>0</v>
      </c>
      <c r="M64" s="26">
        <v>0</v>
      </c>
      <c r="N64" s="26">
        <v>0</v>
      </c>
      <c r="O64" s="223"/>
      <c r="P64" s="226"/>
    </row>
    <row r="65" spans="1:16" ht="36.75" customHeight="1" thickBot="1" x14ac:dyDescent="0.3">
      <c r="A65" s="212" t="s">
        <v>233</v>
      </c>
      <c r="B65" s="218" t="s">
        <v>225</v>
      </c>
      <c r="C65" s="215" t="s">
        <v>29</v>
      </c>
      <c r="D65" s="218">
        <v>2025</v>
      </c>
      <c r="E65" s="218"/>
      <c r="F65" s="215" t="s">
        <v>222</v>
      </c>
      <c r="G65" s="158" t="s">
        <v>4</v>
      </c>
      <c r="H65" s="26">
        <f t="shared" ref="H65:N65" si="12">SUM(H66:H69)</f>
        <v>14.4</v>
      </c>
      <c r="I65" s="26">
        <f t="shared" si="12"/>
        <v>14.4</v>
      </c>
      <c r="J65" s="26">
        <f t="shared" si="12"/>
        <v>0</v>
      </c>
      <c r="K65" s="26">
        <f t="shared" si="12"/>
        <v>0</v>
      </c>
      <c r="L65" s="26">
        <f t="shared" si="12"/>
        <v>0</v>
      </c>
      <c r="M65" s="26">
        <f t="shared" si="12"/>
        <v>0</v>
      </c>
      <c r="N65" s="26">
        <f t="shared" si="12"/>
        <v>0</v>
      </c>
      <c r="O65" s="221"/>
      <c r="P65" s="224"/>
    </row>
    <row r="66" spans="1:16" ht="15.75" thickBot="1" x14ac:dyDescent="0.3">
      <c r="A66" s="213"/>
      <c r="B66" s="219"/>
      <c r="C66" s="216"/>
      <c r="D66" s="219"/>
      <c r="E66" s="219"/>
      <c r="F66" s="216"/>
      <c r="G66" s="158" t="s">
        <v>6</v>
      </c>
      <c r="H66" s="26">
        <f>SUM(I66:N66)</f>
        <v>0</v>
      </c>
      <c r="I66" s="26">
        <v>0</v>
      </c>
      <c r="J66" s="26">
        <v>0</v>
      </c>
      <c r="K66" s="26">
        <v>0</v>
      </c>
      <c r="L66" s="26">
        <v>0</v>
      </c>
      <c r="M66" s="26">
        <v>0</v>
      </c>
      <c r="N66" s="26">
        <v>0</v>
      </c>
      <c r="O66" s="222"/>
      <c r="P66" s="225"/>
    </row>
    <row r="67" spans="1:16" ht="36.75" thickBot="1" x14ac:dyDescent="0.3">
      <c r="A67" s="213"/>
      <c r="B67" s="219"/>
      <c r="C67" s="216"/>
      <c r="D67" s="219"/>
      <c r="E67" s="219"/>
      <c r="F67" s="216"/>
      <c r="G67" s="158" t="s">
        <v>7</v>
      </c>
      <c r="H67" s="26">
        <f>SUM(I67:N67)</f>
        <v>14.4</v>
      </c>
      <c r="I67" s="26">
        <v>14.4</v>
      </c>
      <c r="J67" s="26">
        <v>0</v>
      </c>
      <c r="K67" s="26">
        <v>0</v>
      </c>
      <c r="L67" s="26">
        <v>0</v>
      </c>
      <c r="M67" s="26">
        <v>0</v>
      </c>
      <c r="N67" s="26">
        <v>0</v>
      </c>
      <c r="O67" s="222"/>
      <c r="P67" s="225"/>
    </row>
    <row r="68" spans="1:16" ht="15.75" thickBot="1" x14ac:dyDescent="0.3">
      <c r="A68" s="213"/>
      <c r="B68" s="219"/>
      <c r="C68" s="216"/>
      <c r="D68" s="219"/>
      <c r="E68" s="219"/>
      <c r="F68" s="216"/>
      <c r="G68" s="158" t="s">
        <v>8</v>
      </c>
      <c r="H68" s="26">
        <f>SUM(I68:N68)</f>
        <v>0</v>
      </c>
      <c r="I68" s="26">
        <v>0</v>
      </c>
      <c r="J68" s="26">
        <v>0</v>
      </c>
      <c r="K68" s="26">
        <v>0</v>
      </c>
      <c r="L68" s="26">
        <v>0</v>
      </c>
      <c r="M68" s="26">
        <v>0</v>
      </c>
      <c r="N68" s="26">
        <v>0</v>
      </c>
      <c r="O68" s="222"/>
      <c r="P68" s="225"/>
    </row>
    <row r="69" spans="1:16" ht="24.75" thickBot="1" x14ac:dyDescent="0.3">
      <c r="A69" s="214"/>
      <c r="B69" s="220"/>
      <c r="C69" s="217"/>
      <c r="D69" s="220"/>
      <c r="E69" s="220"/>
      <c r="F69" s="217"/>
      <c r="G69" s="158" t="s">
        <v>9</v>
      </c>
      <c r="H69" s="26">
        <f>SUM(I69:N69)</f>
        <v>0</v>
      </c>
      <c r="I69" s="26">
        <v>0</v>
      </c>
      <c r="J69" s="26">
        <v>0</v>
      </c>
      <c r="K69" s="26">
        <v>0</v>
      </c>
      <c r="L69" s="26">
        <v>0</v>
      </c>
      <c r="M69" s="26">
        <v>0</v>
      </c>
      <c r="N69" s="26">
        <v>0</v>
      </c>
      <c r="O69" s="223"/>
      <c r="P69" s="226"/>
    </row>
    <row r="70" spans="1:16" ht="36.75" customHeight="1" thickBot="1" x14ac:dyDescent="0.3">
      <c r="A70" s="212" t="s">
        <v>234</v>
      </c>
      <c r="B70" s="218" t="s">
        <v>225</v>
      </c>
      <c r="C70" s="215" t="s">
        <v>29</v>
      </c>
      <c r="D70" s="218">
        <v>2025</v>
      </c>
      <c r="E70" s="218"/>
      <c r="F70" s="215" t="s">
        <v>222</v>
      </c>
      <c r="G70" s="158" t="s">
        <v>4</v>
      </c>
      <c r="H70" s="26">
        <f t="shared" ref="H70:N70" si="13">SUM(H71:H74)</f>
        <v>81.3</v>
      </c>
      <c r="I70" s="26">
        <f t="shared" si="13"/>
        <v>81.3</v>
      </c>
      <c r="J70" s="26">
        <f t="shared" si="13"/>
        <v>0</v>
      </c>
      <c r="K70" s="26">
        <f t="shared" si="13"/>
        <v>0</v>
      </c>
      <c r="L70" s="26">
        <f t="shared" si="13"/>
        <v>0</v>
      </c>
      <c r="M70" s="26">
        <f t="shared" si="13"/>
        <v>0</v>
      </c>
      <c r="N70" s="26">
        <f t="shared" si="13"/>
        <v>0</v>
      </c>
      <c r="O70" s="221"/>
      <c r="P70" s="224"/>
    </row>
    <row r="71" spans="1:16" ht="15.75" thickBot="1" x14ac:dyDescent="0.3">
      <c r="A71" s="213"/>
      <c r="B71" s="219"/>
      <c r="C71" s="216"/>
      <c r="D71" s="219"/>
      <c r="E71" s="219"/>
      <c r="F71" s="216"/>
      <c r="G71" s="158" t="s">
        <v>6</v>
      </c>
      <c r="H71" s="26">
        <f>SUM(I71:N71)</f>
        <v>0</v>
      </c>
      <c r="I71" s="26">
        <v>0</v>
      </c>
      <c r="J71" s="26">
        <v>0</v>
      </c>
      <c r="K71" s="26">
        <v>0</v>
      </c>
      <c r="L71" s="26">
        <v>0</v>
      </c>
      <c r="M71" s="26">
        <v>0</v>
      </c>
      <c r="N71" s="26">
        <v>0</v>
      </c>
      <c r="O71" s="222"/>
      <c r="P71" s="225"/>
    </row>
    <row r="72" spans="1:16" ht="36.75" thickBot="1" x14ac:dyDescent="0.3">
      <c r="A72" s="213"/>
      <c r="B72" s="219"/>
      <c r="C72" s="216"/>
      <c r="D72" s="219"/>
      <c r="E72" s="219"/>
      <c r="F72" s="216"/>
      <c r="G72" s="158" t="s">
        <v>7</v>
      </c>
      <c r="H72" s="26">
        <f>SUM(I72:N72)</f>
        <v>81.3</v>
      </c>
      <c r="I72" s="26">
        <v>81.3</v>
      </c>
      <c r="J72" s="26">
        <v>0</v>
      </c>
      <c r="K72" s="26">
        <v>0</v>
      </c>
      <c r="L72" s="26">
        <v>0</v>
      </c>
      <c r="M72" s="26">
        <v>0</v>
      </c>
      <c r="N72" s="26">
        <v>0</v>
      </c>
      <c r="O72" s="222"/>
      <c r="P72" s="225"/>
    </row>
    <row r="73" spans="1:16" ht="15.75" thickBot="1" x14ac:dyDescent="0.3">
      <c r="A73" s="213"/>
      <c r="B73" s="219"/>
      <c r="C73" s="216"/>
      <c r="D73" s="219"/>
      <c r="E73" s="219"/>
      <c r="F73" s="216"/>
      <c r="G73" s="158" t="s">
        <v>8</v>
      </c>
      <c r="H73" s="26">
        <f>SUM(I73:N73)</f>
        <v>0</v>
      </c>
      <c r="I73" s="26">
        <v>0</v>
      </c>
      <c r="J73" s="26">
        <v>0</v>
      </c>
      <c r="K73" s="26">
        <v>0</v>
      </c>
      <c r="L73" s="26">
        <v>0</v>
      </c>
      <c r="M73" s="26">
        <v>0</v>
      </c>
      <c r="N73" s="26">
        <v>0</v>
      </c>
      <c r="O73" s="222"/>
      <c r="P73" s="225"/>
    </row>
    <row r="74" spans="1:16" ht="24.75" thickBot="1" x14ac:dyDescent="0.3">
      <c r="A74" s="214"/>
      <c r="B74" s="220"/>
      <c r="C74" s="217"/>
      <c r="D74" s="220"/>
      <c r="E74" s="220"/>
      <c r="F74" s="217"/>
      <c r="G74" s="158" t="s">
        <v>9</v>
      </c>
      <c r="H74" s="26">
        <f>SUM(I74:N74)</f>
        <v>0</v>
      </c>
      <c r="I74" s="26">
        <v>0</v>
      </c>
      <c r="J74" s="26">
        <v>0</v>
      </c>
      <c r="K74" s="26">
        <v>0</v>
      </c>
      <c r="L74" s="26">
        <v>0</v>
      </c>
      <c r="M74" s="26">
        <v>0</v>
      </c>
      <c r="N74" s="26">
        <v>0</v>
      </c>
      <c r="O74" s="223"/>
      <c r="P74" s="226"/>
    </row>
    <row r="75" spans="1:16" ht="84.75" customHeight="1" thickBot="1" x14ac:dyDescent="0.3">
      <c r="A75" s="212" t="s">
        <v>3937</v>
      </c>
      <c r="B75" s="215" t="s">
        <v>235</v>
      </c>
      <c r="C75" s="215" t="s">
        <v>29</v>
      </c>
      <c r="D75" s="218">
        <v>2028</v>
      </c>
      <c r="E75" s="218"/>
      <c r="F75" s="230" t="s">
        <v>3938</v>
      </c>
      <c r="G75" s="158" t="s">
        <v>4</v>
      </c>
      <c r="H75" s="26">
        <f t="shared" ref="H75:N75" si="14">SUM(H76:H79)</f>
        <v>73.3</v>
      </c>
      <c r="I75" s="26">
        <f t="shared" si="14"/>
        <v>0</v>
      </c>
      <c r="J75" s="26">
        <f t="shared" si="14"/>
        <v>0</v>
      </c>
      <c r="K75" s="26">
        <f t="shared" si="14"/>
        <v>0</v>
      </c>
      <c r="L75" s="26">
        <f t="shared" si="14"/>
        <v>73.3</v>
      </c>
      <c r="M75" s="26">
        <f t="shared" si="14"/>
        <v>0</v>
      </c>
      <c r="N75" s="26">
        <f t="shared" si="14"/>
        <v>0</v>
      </c>
      <c r="O75" s="218">
        <v>506297</v>
      </c>
      <c r="P75" s="227" t="s">
        <v>236</v>
      </c>
    </row>
    <row r="76" spans="1:16" ht="15.75" thickBot="1" x14ac:dyDescent="0.3">
      <c r="A76" s="213"/>
      <c r="B76" s="216"/>
      <c r="C76" s="216"/>
      <c r="D76" s="219"/>
      <c r="E76" s="219"/>
      <c r="F76" s="231"/>
      <c r="G76" s="158" t="s">
        <v>35</v>
      </c>
      <c r="H76" s="26">
        <f>SUM(I76:N76)</f>
        <v>62.3</v>
      </c>
      <c r="I76" s="26">
        <v>0</v>
      </c>
      <c r="J76" s="26">
        <v>0</v>
      </c>
      <c r="K76" s="26">
        <v>0</v>
      </c>
      <c r="L76" s="26">
        <v>62.3</v>
      </c>
      <c r="M76" s="26">
        <v>0</v>
      </c>
      <c r="N76" s="26">
        <v>0</v>
      </c>
      <c r="O76" s="219"/>
      <c r="P76" s="228"/>
    </row>
    <row r="77" spans="1:16" ht="36.75" thickBot="1" x14ac:dyDescent="0.3">
      <c r="A77" s="213"/>
      <c r="B77" s="216"/>
      <c r="C77" s="216"/>
      <c r="D77" s="219"/>
      <c r="E77" s="219"/>
      <c r="F77" s="231"/>
      <c r="G77" s="158" t="s">
        <v>7</v>
      </c>
      <c r="H77" s="26">
        <f>SUM(I77:N77)</f>
        <v>11</v>
      </c>
      <c r="I77" s="26">
        <v>0</v>
      </c>
      <c r="J77" s="26">
        <v>0</v>
      </c>
      <c r="K77" s="26">
        <v>0</v>
      </c>
      <c r="L77" s="26">
        <v>11</v>
      </c>
      <c r="M77" s="26">
        <v>0</v>
      </c>
      <c r="N77" s="26">
        <v>0</v>
      </c>
      <c r="O77" s="219"/>
      <c r="P77" s="228"/>
    </row>
    <row r="78" spans="1:16" ht="15.75" thickBot="1" x14ac:dyDescent="0.3">
      <c r="A78" s="213"/>
      <c r="B78" s="216"/>
      <c r="C78" s="216"/>
      <c r="D78" s="219"/>
      <c r="E78" s="219"/>
      <c r="F78" s="231"/>
      <c r="G78" s="158" t="s">
        <v>8</v>
      </c>
      <c r="H78" s="26">
        <f>SUM(I78:N78)</f>
        <v>0</v>
      </c>
      <c r="I78" s="26">
        <v>0</v>
      </c>
      <c r="J78" s="26">
        <v>0</v>
      </c>
      <c r="K78" s="26">
        <v>0</v>
      </c>
      <c r="L78" s="26">
        <v>0</v>
      </c>
      <c r="M78" s="26">
        <v>0</v>
      </c>
      <c r="N78" s="26">
        <v>0</v>
      </c>
      <c r="O78" s="219"/>
      <c r="P78" s="228"/>
    </row>
    <row r="79" spans="1:16" ht="24.75" thickBot="1" x14ac:dyDescent="0.3">
      <c r="A79" s="214"/>
      <c r="B79" s="217"/>
      <c r="C79" s="217"/>
      <c r="D79" s="220"/>
      <c r="E79" s="220"/>
      <c r="F79" s="232"/>
      <c r="G79" s="158" t="s">
        <v>9</v>
      </c>
      <c r="H79" s="26">
        <f>SUM(I79:N79)</f>
        <v>0</v>
      </c>
      <c r="I79" s="26">
        <v>0</v>
      </c>
      <c r="J79" s="26">
        <v>0</v>
      </c>
      <c r="K79" s="26">
        <v>0</v>
      </c>
      <c r="L79" s="26">
        <v>0</v>
      </c>
      <c r="M79" s="26">
        <v>0</v>
      </c>
      <c r="N79" s="26">
        <v>0</v>
      </c>
      <c r="O79" s="220"/>
      <c r="P79" s="229"/>
    </row>
    <row r="80" spans="1:16" ht="36.75" customHeight="1" thickBot="1" x14ac:dyDescent="0.3">
      <c r="A80" s="212" t="s">
        <v>237</v>
      </c>
      <c r="B80" s="215" t="s">
        <v>235</v>
      </c>
      <c r="C80" s="215" t="s">
        <v>29</v>
      </c>
      <c r="D80" s="218" t="s">
        <v>67</v>
      </c>
      <c r="E80" s="218">
        <v>240000</v>
      </c>
      <c r="F80" s="215" t="s">
        <v>238</v>
      </c>
      <c r="G80" s="158" t="s">
        <v>4</v>
      </c>
      <c r="H80" s="26">
        <f t="shared" ref="H80:N80" si="15">SUM(H81:H84)</f>
        <v>926.4</v>
      </c>
      <c r="I80" s="26">
        <f t="shared" si="15"/>
        <v>0</v>
      </c>
      <c r="J80" s="26">
        <f t="shared" si="15"/>
        <v>0</v>
      </c>
      <c r="K80" s="26">
        <f t="shared" si="15"/>
        <v>0</v>
      </c>
      <c r="L80" s="26">
        <f t="shared" si="15"/>
        <v>463.2</v>
      </c>
      <c r="M80" s="26">
        <f t="shared" si="15"/>
        <v>463.2</v>
      </c>
      <c r="N80" s="26">
        <f t="shared" si="15"/>
        <v>0</v>
      </c>
      <c r="O80" s="218">
        <v>506297</v>
      </c>
      <c r="P80" s="227" t="s">
        <v>239</v>
      </c>
    </row>
    <row r="81" spans="1:16" ht="15.75" thickBot="1" x14ac:dyDescent="0.3">
      <c r="A81" s="213"/>
      <c r="B81" s="216"/>
      <c r="C81" s="216"/>
      <c r="D81" s="219"/>
      <c r="E81" s="219"/>
      <c r="F81" s="216"/>
      <c r="G81" s="158" t="s">
        <v>35</v>
      </c>
      <c r="H81" s="26">
        <f>SUM(I81:N81)</f>
        <v>787.4</v>
      </c>
      <c r="I81" s="26">
        <v>0</v>
      </c>
      <c r="J81" s="26">
        <v>0</v>
      </c>
      <c r="K81" s="26">
        <v>0</v>
      </c>
      <c r="L81" s="26">
        <v>393.7</v>
      </c>
      <c r="M81" s="26">
        <v>393.7</v>
      </c>
      <c r="N81" s="26">
        <v>0</v>
      </c>
      <c r="O81" s="219"/>
      <c r="P81" s="228"/>
    </row>
    <row r="82" spans="1:16" ht="36.75" thickBot="1" x14ac:dyDescent="0.3">
      <c r="A82" s="213"/>
      <c r="B82" s="216"/>
      <c r="C82" s="216"/>
      <c r="D82" s="219"/>
      <c r="E82" s="219"/>
      <c r="F82" s="216"/>
      <c r="G82" s="158" t="s">
        <v>7</v>
      </c>
      <c r="H82" s="26">
        <f>SUM(I82:N82)</f>
        <v>139</v>
      </c>
      <c r="I82" s="26">
        <v>0</v>
      </c>
      <c r="J82" s="26">
        <v>0</v>
      </c>
      <c r="K82" s="26">
        <v>0</v>
      </c>
      <c r="L82" s="26">
        <v>69.5</v>
      </c>
      <c r="M82" s="26">
        <v>69.5</v>
      </c>
      <c r="N82" s="26">
        <v>0</v>
      </c>
      <c r="O82" s="219"/>
      <c r="P82" s="228"/>
    </row>
    <row r="83" spans="1:16" ht="15.75" thickBot="1" x14ac:dyDescent="0.3">
      <c r="A83" s="213"/>
      <c r="B83" s="216"/>
      <c r="C83" s="216"/>
      <c r="D83" s="219"/>
      <c r="E83" s="219"/>
      <c r="F83" s="216"/>
      <c r="G83" s="158" t="s">
        <v>8</v>
      </c>
      <c r="H83" s="26">
        <f>SUM(I83:N83)</f>
        <v>0</v>
      </c>
      <c r="I83" s="26">
        <v>0</v>
      </c>
      <c r="J83" s="26">
        <v>0</v>
      </c>
      <c r="K83" s="26">
        <v>0</v>
      </c>
      <c r="L83" s="26">
        <v>0</v>
      </c>
      <c r="M83" s="26">
        <v>0</v>
      </c>
      <c r="N83" s="26">
        <v>0</v>
      </c>
      <c r="O83" s="219"/>
      <c r="P83" s="228"/>
    </row>
    <row r="84" spans="1:16" ht="24.75" thickBot="1" x14ac:dyDescent="0.3">
      <c r="A84" s="214"/>
      <c r="B84" s="217"/>
      <c r="C84" s="217"/>
      <c r="D84" s="220"/>
      <c r="E84" s="220"/>
      <c r="F84" s="217"/>
      <c r="G84" s="158" t="s">
        <v>9</v>
      </c>
      <c r="H84" s="26">
        <f>SUM(I84:N84)</f>
        <v>0</v>
      </c>
      <c r="I84" s="26">
        <v>0</v>
      </c>
      <c r="J84" s="26">
        <v>0</v>
      </c>
      <c r="K84" s="26">
        <v>0</v>
      </c>
      <c r="L84" s="26">
        <v>0</v>
      </c>
      <c r="M84" s="26">
        <v>0</v>
      </c>
      <c r="N84" s="26">
        <v>0</v>
      </c>
      <c r="O84" s="220"/>
      <c r="P84" s="229"/>
    </row>
    <row r="85" spans="1:16" ht="36.75" customHeight="1" thickBot="1" x14ac:dyDescent="0.3">
      <c r="A85" s="212" t="s">
        <v>240</v>
      </c>
      <c r="B85" s="215" t="s">
        <v>235</v>
      </c>
      <c r="C85" s="215" t="s">
        <v>29</v>
      </c>
      <c r="D85" s="218" t="s">
        <v>67</v>
      </c>
      <c r="E85" s="218">
        <v>240000</v>
      </c>
      <c r="F85" s="215" t="s">
        <v>241</v>
      </c>
      <c r="G85" s="158" t="s">
        <v>4</v>
      </c>
      <c r="H85" s="26">
        <f t="shared" ref="H85:N85" si="16">SUM(H86:H89)</f>
        <v>618.19999999999993</v>
      </c>
      <c r="I85" s="26">
        <f t="shared" si="16"/>
        <v>0</v>
      </c>
      <c r="J85" s="26">
        <f t="shared" si="16"/>
        <v>0</v>
      </c>
      <c r="K85" s="26">
        <f t="shared" si="16"/>
        <v>0</v>
      </c>
      <c r="L85" s="26">
        <f t="shared" si="16"/>
        <v>309.09999999999997</v>
      </c>
      <c r="M85" s="26">
        <f t="shared" si="16"/>
        <v>309.09999999999997</v>
      </c>
      <c r="N85" s="26">
        <f t="shared" si="16"/>
        <v>0</v>
      </c>
      <c r="O85" s="218">
        <v>506297</v>
      </c>
      <c r="P85" s="227" t="s">
        <v>239</v>
      </c>
    </row>
    <row r="86" spans="1:16" ht="15.75" thickBot="1" x14ac:dyDescent="0.3">
      <c r="A86" s="213"/>
      <c r="B86" s="216"/>
      <c r="C86" s="216"/>
      <c r="D86" s="219"/>
      <c r="E86" s="219"/>
      <c r="F86" s="216"/>
      <c r="G86" s="158" t="s">
        <v>35</v>
      </c>
      <c r="H86" s="26">
        <f>SUM(I86:N86)</f>
        <v>525.4</v>
      </c>
      <c r="I86" s="26">
        <v>0</v>
      </c>
      <c r="J86" s="26">
        <v>0</v>
      </c>
      <c r="K86" s="26">
        <v>0</v>
      </c>
      <c r="L86" s="26">
        <v>262.7</v>
      </c>
      <c r="M86" s="26">
        <v>262.7</v>
      </c>
      <c r="N86" s="26">
        <v>0</v>
      </c>
      <c r="O86" s="219"/>
      <c r="P86" s="228"/>
    </row>
    <row r="87" spans="1:16" ht="36.75" thickBot="1" x14ac:dyDescent="0.3">
      <c r="A87" s="213"/>
      <c r="B87" s="216"/>
      <c r="C87" s="216"/>
      <c r="D87" s="219"/>
      <c r="E87" s="219"/>
      <c r="F87" s="216"/>
      <c r="G87" s="158" t="s">
        <v>7</v>
      </c>
      <c r="H87" s="26">
        <f>SUM(I87:N87)</f>
        <v>92.8</v>
      </c>
      <c r="I87" s="26">
        <v>0</v>
      </c>
      <c r="J87" s="26">
        <v>0</v>
      </c>
      <c r="K87" s="26">
        <v>0</v>
      </c>
      <c r="L87" s="26">
        <v>46.4</v>
      </c>
      <c r="M87" s="26">
        <v>46.4</v>
      </c>
      <c r="N87" s="26">
        <v>0</v>
      </c>
      <c r="O87" s="219"/>
      <c r="P87" s="228"/>
    </row>
    <row r="88" spans="1:16" ht="15.75" thickBot="1" x14ac:dyDescent="0.3">
      <c r="A88" s="213"/>
      <c r="B88" s="216"/>
      <c r="C88" s="216"/>
      <c r="D88" s="219"/>
      <c r="E88" s="219"/>
      <c r="F88" s="216"/>
      <c r="G88" s="158" t="s">
        <v>8</v>
      </c>
      <c r="H88" s="26">
        <f>SUM(I88:N88)</f>
        <v>0</v>
      </c>
      <c r="I88" s="26">
        <v>0</v>
      </c>
      <c r="J88" s="26">
        <v>0</v>
      </c>
      <c r="K88" s="26">
        <v>0</v>
      </c>
      <c r="L88" s="26">
        <v>0</v>
      </c>
      <c r="M88" s="26">
        <v>0</v>
      </c>
      <c r="N88" s="26">
        <v>0</v>
      </c>
      <c r="O88" s="219"/>
      <c r="P88" s="228"/>
    </row>
    <row r="89" spans="1:16" ht="24.75" thickBot="1" x14ac:dyDescent="0.3">
      <c r="A89" s="214"/>
      <c r="B89" s="217"/>
      <c r="C89" s="217"/>
      <c r="D89" s="220"/>
      <c r="E89" s="220"/>
      <c r="F89" s="217"/>
      <c r="G89" s="158" t="s">
        <v>9</v>
      </c>
      <c r="H89" s="26">
        <f>SUM(I89:N89)</f>
        <v>0</v>
      </c>
      <c r="I89" s="26">
        <v>0</v>
      </c>
      <c r="J89" s="26">
        <v>0</v>
      </c>
      <c r="K89" s="26">
        <v>0</v>
      </c>
      <c r="L89" s="26">
        <v>0</v>
      </c>
      <c r="M89" s="26">
        <v>0</v>
      </c>
      <c r="N89" s="26">
        <v>0</v>
      </c>
      <c r="O89" s="220"/>
      <c r="P89" s="229"/>
    </row>
    <row r="90" spans="1:16" ht="48.75" customHeight="1" thickBot="1" x14ac:dyDescent="0.3">
      <c r="A90" s="212" t="s">
        <v>242</v>
      </c>
      <c r="B90" s="215" t="s">
        <v>235</v>
      </c>
      <c r="C90" s="215" t="s">
        <v>29</v>
      </c>
      <c r="D90" s="218" t="s">
        <v>67</v>
      </c>
      <c r="E90" s="218">
        <v>240000</v>
      </c>
      <c r="F90" s="230" t="s">
        <v>3939</v>
      </c>
      <c r="G90" s="158" t="s">
        <v>4</v>
      </c>
      <c r="H90" s="26">
        <f t="shared" ref="H90:N90" si="17">SUM(H91:H94)</f>
        <v>1759.6</v>
      </c>
      <c r="I90" s="26">
        <f t="shared" si="17"/>
        <v>0</v>
      </c>
      <c r="J90" s="26">
        <f t="shared" si="17"/>
        <v>0</v>
      </c>
      <c r="K90" s="26">
        <f t="shared" si="17"/>
        <v>0</v>
      </c>
      <c r="L90" s="26">
        <f t="shared" si="17"/>
        <v>879.8</v>
      </c>
      <c r="M90" s="26">
        <f t="shared" si="17"/>
        <v>879.8</v>
      </c>
      <c r="N90" s="26">
        <f t="shared" si="17"/>
        <v>0</v>
      </c>
      <c r="O90" s="218">
        <v>506297</v>
      </c>
      <c r="P90" s="227" t="s">
        <v>239</v>
      </c>
    </row>
    <row r="91" spans="1:16" ht="15.75" thickBot="1" x14ac:dyDescent="0.3">
      <c r="A91" s="213"/>
      <c r="B91" s="216"/>
      <c r="C91" s="216"/>
      <c r="D91" s="219"/>
      <c r="E91" s="219"/>
      <c r="F91" s="231"/>
      <c r="G91" s="158" t="s">
        <v>35</v>
      </c>
      <c r="H91" s="26">
        <f>SUM(I91:N91)</f>
        <v>1495.6</v>
      </c>
      <c r="I91" s="26">
        <v>0</v>
      </c>
      <c r="J91" s="26">
        <v>0</v>
      </c>
      <c r="K91" s="26">
        <v>0</v>
      </c>
      <c r="L91" s="26">
        <v>747.8</v>
      </c>
      <c r="M91" s="26">
        <v>747.8</v>
      </c>
      <c r="N91" s="26">
        <v>0</v>
      </c>
      <c r="O91" s="219"/>
      <c r="P91" s="228"/>
    </row>
    <row r="92" spans="1:16" ht="36.75" thickBot="1" x14ac:dyDescent="0.3">
      <c r="A92" s="213"/>
      <c r="B92" s="216"/>
      <c r="C92" s="216"/>
      <c r="D92" s="219"/>
      <c r="E92" s="219"/>
      <c r="F92" s="231"/>
      <c r="G92" s="158" t="s">
        <v>7</v>
      </c>
      <c r="H92" s="26">
        <f>SUM(I92:N92)</f>
        <v>264</v>
      </c>
      <c r="I92" s="26">
        <v>0</v>
      </c>
      <c r="J92" s="26">
        <v>0</v>
      </c>
      <c r="K92" s="26">
        <v>0</v>
      </c>
      <c r="L92" s="26">
        <v>132</v>
      </c>
      <c r="M92" s="26">
        <v>132</v>
      </c>
      <c r="N92" s="26">
        <v>0</v>
      </c>
      <c r="O92" s="219"/>
      <c r="P92" s="228"/>
    </row>
    <row r="93" spans="1:16" ht="15.75" thickBot="1" x14ac:dyDescent="0.3">
      <c r="A93" s="213"/>
      <c r="B93" s="216"/>
      <c r="C93" s="216"/>
      <c r="D93" s="219"/>
      <c r="E93" s="219"/>
      <c r="F93" s="231"/>
      <c r="G93" s="158" t="s">
        <v>8</v>
      </c>
      <c r="H93" s="26">
        <f>SUM(I93:N93)</f>
        <v>0</v>
      </c>
      <c r="I93" s="26">
        <v>0</v>
      </c>
      <c r="J93" s="26">
        <v>0</v>
      </c>
      <c r="K93" s="26">
        <v>0</v>
      </c>
      <c r="L93" s="26">
        <v>0</v>
      </c>
      <c r="M93" s="26">
        <v>0</v>
      </c>
      <c r="N93" s="26">
        <v>0</v>
      </c>
      <c r="O93" s="219"/>
      <c r="P93" s="228"/>
    </row>
    <row r="94" spans="1:16" ht="24.75" thickBot="1" x14ac:dyDescent="0.3">
      <c r="A94" s="214"/>
      <c r="B94" s="217"/>
      <c r="C94" s="217"/>
      <c r="D94" s="220"/>
      <c r="E94" s="220"/>
      <c r="F94" s="232"/>
      <c r="G94" s="158" t="s">
        <v>9</v>
      </c>
      <c r="H94" s="26">
        <f>SUM(I94:N94)</f>
        <v>0</v>
      </c>
      <c r="I94" s="26">
        <v>0</v>
      </c>
      <c r="J94" s="26">
        <v>0</v>
      </c>
      <c r="K94" s="26">
        <v>0</v>
      </c>
      <c r="L94" s="26">
        <v>0</v>
      </c>
      <c r="M94" s="26">
        <v>0</v>
      </c>
      <c r="N94" s="26">
        <v>0</v>
      </c>
      <c r="O94" s="220"/>
      <c r="P94" s="229"/>
    </row>
    <row r="95" spans="1:16" ht="36.75" customHeight="1" thickBot="1" x14ac:dyDescent="0.3">
      <c r="A95" s="212" t="s">
        <v>243</v>
      </c>
      <c r="B95" s="215" t="s">
        <v>235</v>
      </c>
      <c r="C95" s="215" t="s">
        <v>29</v>
      </c>
      <c r="D95" s="218">
        <v>2028</v>
      </c>
      <c r="E95" s="218"/>
      <c r="F95" s="215" t="s">
        <v>244</v>
      </c>
      <c r="G95" s="158" t="s">
        <v>4</v>
      </c>
      <c r="H95" s="26">
        <f t="shared" ref="H95:N95" si="18">SUM(H96:H99)</f>
        <v>837</v>
      </c>
      <c r="I95" s="26">
        <f t="shared" si="18"/>
        <v>0</v>
      </c>
      <c r="J95" s="26">
        <f t="shared" si="18"/>
        <v>0</v>
      </c>
      <c r="K95" s="26">
        <f t="shared" si="18"/>
        <v>0</v>
      </c>
      <c r="L95" s="26">
        <f t="shared" si="18"/>
        <v>837</v>
      </c>
      <c r="M95" s="26">
        <f t="shared" si="18"/>
        <v>0</v>
      </c>
      <c r="N95" s="26">
        <f t="shared" si="18"/>
        <v>0</v>
      </c>
      <c r="O95" s="218">
        <v>506297</v>
      </c>
      <c r="P95" s="227" t="s">
        <v>236</v>
      </c>
    </row>
    <row r="96" spans="1:16" ht="15.75" thickBot="1" x14ac:dyDescent="0.3">
      <c r="A96" s="213"/>
      <c r="B96" s="216"/>
      <c r="C96" s="216"/>
      <c r="D96" s="219"/>
      <c r="E96" s="219"/>
      <c r="F96" s="216"/>
      <c r="G96" s="158" t="s">
        <v>35</v>
      </c>
      <c r="H96" s="26">
        <f>SUM(I96:N96)</f>
        <v>828.6</v>
      </c>
      <c r="I96" s="26">
        <v>0</v>
      </c>
      <c r="J96" s="26">
        <v>0</v>
      </c>
      <c r="K96" s="26">
        <v>0</v>
      </c>
      <c r="L96" s="26">
        <v>828.6</v>
      </c>
      <c r="M96" s="26">
        <v>0</v>
      </c>
      <c r="N96" s="26">
        <v>0</v>
      </c>
      <c r="O96" s="219"/>
      <c r="P96" s="228"/>
    </row>
    <row r="97" spans="1:16" ht="36.75" thickBot="1" x14ac:dyDescent="0.3">
      <c r="A97" s="213"/>
      <c r="B97" s="216"/>
      <c r="C97" s="216"/>
      <c r="D97" s="219"/>
      <c r="E97" s="219"/>
      <c r="F97" s="216"/>
      <c r="G97" s="158" t="s">
        <v>7</v>
      </c>
      <c r="H97" s="26">
        <f>SUM(I97:N97)</f>
        <v>8.4</v>
      </c>
      <c r="I97" s="26">
        <v>0</v>
      </c>
      <c r="J97" s="26">
        <v>0</v>
      </c>
      <c r="K97" s="26">
        <v>0</v>
      </c>
      <c r="L97" s="26">
        <v>8.4</v>
      </c>
      <c r="M97" s="26">
        <v>0</v>
      </c>
      <c r="N97" s="26">
        <v>0</v>
      </c>
      <c r="O97" s="219"/>
      <c r="P97" s="228"/>
    </row>
    <row r="98" spans="1:16" ht="15.75" thickBot="1" x14ac:dyDescent="0.3">
      <c r="A98" s="213"/>
      <c r="B98" s="216"/>
      <c r="C98" s="216"/>
      <c r="D98" s="219"/>
      <c r="E98" s="219"/>
      <c r="F98" s="216"/>
      <c r="G98" s="158" t="s">
        <v>8</v>
      </c>
      <c r="H98" s="26">
        <f>SUM(I98:N98)</f>
        <v>0</v>
      </c>
      <c r="I98" s="26">
        <v>0</v>
      </c>
      <c r="J98" s="26">
        <v>0</v>
      </c>
      <c r="K98" s="26">
        <v>0</v>
      </c>
      <c r="L98" s="26">
        <v>0</v>
      </c>
      <c r="M98" s="26">
        <v>0</v>
      </c>
      <c r="N98" s="26">
        <v>0</v>
      </c>
      <c r="O98" s="219"/>
      <c r="P98" s="228"/>
    </row>
    <row r="99" spans="1:16" ht="24.75" thickBot="1" x14ac:dyDescent="0.3">
      <c r="A99" s="214"/>
      <c r="B99" s="217"/>
      <c r="C99" s="217"/>
      <c r="D99" s="220"/>
      <c r="E99" s="220"/>
      <c r="F99" s="217"/>
      <c r="G99" s="158" t="s">
        <v>9</v>
      </c>
      <c r="H99" s="26">
        <f>SUM(I99:N99)</f>
        <v>0</v>
      </c>
      <c r="I99" s="26">
        <v>0</v>
      </c>
      <c r="J99" s="26">
        <v>0</v>
      </c>
      <c r="K99" s="26">
        <v>0</v>
      </c>
      <c r="L99" s="26">
        <v>0</v>
      </c>
      <c r="M99" s="26">
        <v>0</v>
      </c>
      <c r="N99" s="26">
        <v>0</v>
      </c>
      <c r="O99" s="220"/>
      <c r="P99" s="229"/>
    </row>
    <row r="100" spans="1:16" ht="36.75" customHeight="1" thickBot="1" x14ac:dyDescent="0.3">
      <c r="A100" s="212" t="s">
        <v>245</v>
      </c>
      <c r="B100" s="215" t="s">
        <v>235</v>
      </c>
      <c r="C100" s="215" t="s">
        <v>29</v>
      </c>
      <c r="D100" s="218">
        <v>2028</v>
      </c>
      <c r="E100" s="218"/>
      <c r="F100" s="215" t="s">
        <v>246</v>
      </c>
      <c r="G100" s="158" t="s">
        <v>4</v>
      </c>
      <c r="H100" s="26">
        <f t="shared" ref="H100:N100" si="19">SUM(H101:H104)</f>
        <v>350.5</v>
      </c>
      <c r="I100" s="26">
        <f t="shared" si="19"/>
        <v>0</v>
      </c>
      <c r="J100" s="26">
        <f t="shared" si="19"/>
        <v>0</v>
      </c>
      <c r="K100" s="26">
        <f t="shared" si="19"/>
        <v>0</v>
      </c>
      <c r="L100" s="26">
        <f t="shared" si="19"/>
        <v>350.5</v>
      </c>
      <c r="M100" s="26">
        <f t="shared" si="19"/>
        <v>0</v>
      </c>
      <c r="N100" s="26">
        <f t="shared" si="19"/>
        <v>0</v>
      </c>
      <c r="O100" s="218">
        <v>506297</v>
      </c>
      <c r="P100" s="227" t="s">
        <v>236</v>
      </c>
    </row>
    <row r="101" spans="1:16" ht="15.75" thickBot="1" x14ac:dyDescent="0.3">
      <c r="A101" s="213"/>
      <c r="B101" s="216"/>
      <c r="C101" s="216"/>
      <c r="D101" s="219"/>
      <c r="E101" s="219"/>
      <c r="F101" s="216"/>
      <c r="G101" s="158" t="s">
        <v>35</v>
      </c>
      <c r="H101" s="26">
        <f>SUM(I101:N101)</f>
        <v>297.89999999999998</v>
      </c>
      <c r="I101" s="26">
        <v>0</v>
      </c>
      <c r="J101" s="26">
        <v>0</v>
      </c>
      <c r="K101" s="26">
        <v>0</v>
      </c>
      <c r="L101" s="26">
        <v>297.89999999999998</v>
      </c>
      <c r="M101" s="26">
        <v>0</v>
      </c>
      <c r="N101" s="26">
        <v>0</v>
      </c>
      <c r="O101" s="219"/>
      <c r="P101" s="228"/>
    </row>
    <row r="102" spans="1:16" ht="36.75" thickBot="1" x14ac:dyDescent="0.3">
      <c r="A102" s="213"/>
      <c r="B102" s="216"/>
      <c r="C102" s="216"/>
      <c r="D102" s="219"/>
      <c r="E102" s="219"/>
      <c r="F102" s="216"/>
      <c r="G102" s="158" t="s">
        <v>7</v>
      </c>
      <c r="H102" s="26">
        <f>SUM(I102:N102)</f>
        <v>52.6</v>
      </c>
      <c r="I102" s="26">
        <v>0</v>
      </c>
      <c r="J102" s="26">
        <v>0</v>
      </c>
      <c r="K102" s="26">
        <v>0</v>
      </c>
      <c r="L102" s="26">
        <v>52.6</v>
      </c>
      <c r="M102" s="26">
        <v>0</v>
      </c>
      <c r="N102" s="26">
        <v>0</v>
      </c>
      <c r="O102" s="219"/>
      <c r="P102" s="228"/>
    </row>
    <row r="103" spans="1:16" ht="15.75" thickBot="1" x14ac:dyDescent="0.3">
      <c r="A103" s="213"/>
      <c r="B103" s="216"/>
      <c r="C103" s="216"/>
      <c r="D103" s="219"/>
      <c r="E103" s="219"/>
      <c r="F103" s="216"/>
      <c r="G103" s="158" t="s">
        <v>8</v>
      </c>
      <c r="H103" s="26">
        <f>SUM(I103:N103)</f>
        <v>0</v>
      </c>
      <c r="I103" s="26">
        <v>0</v>
      </c>
      <c r="J103" s="26">
        <v>0</v>
      </c>
      <c r="K103" s="26">
        <v>0</v>
      </c>
      <c r="L103" s="26">
        <v>0</v>
      </c>
      <c r="M103" s="26">
        <v>0</v>
      </c>
      <c r="N103" s="26">
        <v>0</v>
      </c>
      <c r="O103" s="219"/>
      <c r="P103" s="228"/>
    </row>
    <row r="104" spans="1:16" ht="24.75" thickBot="1" x14ac:dyDescent="0.3">
      <c r="A104" s="214"/>
      <c r="B104" s="217"/>
      <c r="C104" s="217"/>
      <c r="D104" s="220"/>
      <c r="E104" s="220"/>
      <c r="F104" s="217"/>
      <c r="G104" s="158" t="s">
        <v>9</v>
      </c>
      <c r="H104" s="26">
        <f>SUM(I104:N104)</f>
        <v>0</v>
      </c>
      <c r="I104" s="26">
        <v>0</v>
      </c>
      <c r="J104" s="26">
        <v>0</v>
      </c>
      <c r="K104" s="26">
        <v>0</v>
      </c>
      <c r="L104" s="26">
        <v>0</v>
      </c>
      <c r="M104" s="26">
        <v>0</v>
      </c>
      <c r="N104" s="26">
        <v>0</v>
      </c>
      <c r="O104" s="220"/>
      <c r="P104" s="229"/>
    </row>
    <row r="105" spans="1:16" ht="36.75" customHeight="1" thickBot="1" x14ac:dyDescent="0.3">
      <c r="A105" s="212" t="s">
        <v>247</v>
      </c>
      <c r="B105" s="215" t="s">
        <v>235</v>
      </c>
      <c r="C105" s="215" t="s">
        <v>29</v>
      </c>
      <c r="D105" s="218">
        <v>2028</v>
      </c>
      <c r="E105" s="218"/>
      <c r="F105" s="215" t="s">
        <v>246</v>
      </c>
      <c r="G105" s="158" t="s">
        <v>4</v>
      </c>
      <c r="H105" s="26">
        <f t="shared" ref="H105:N105" si="20">SUM(H106:H109)</f>
        <v>596.6</v>
      </c>
      <c r="I105" s="26">
        <f t="shared" si="20"/>
        <v>0</v>
      </c>
      <c r="J105" s="26">
        <f t="shared" si="20"/>
        <v>0</v>
      </c>
      <c r="K105" s="26">
        <f t="shared" si="20"/>
        <v>0</v>
      </c>
      <c r="L105" s="26">
        <f t="shared" si="20"/>
        <v>596.6</v>
      </c>
      <c r="M105" s="26">
        <f t="shared" si="20"/>
        <v>0</v>
      </c>
      <c r="N105" s="26">
        <f t="shared" si="20"/>
        <v>0</v>
      </c>
      <c r="O105" s="218">
        <v>506297</v>
      </c>
      <c r="P105" s="227" t="s">
        <v>236</v>
      </c>
    </row>
    <row r="106" spans="1:16" ht="15.75" thickBot="1" x14ac:dyDescent="0.3">
      <c r="A106" s="213"/>
      <c r="B106" s="216"/>
      <c r="C106" s="216"/>
      <c r="D106" s="219"/>
      <c r="E106" s="219"/>
      <c r="F106" s="216"/>
      <c r="G106" s="158" t="s">
        <v>35</v>
      </c>
      <c r="H106" s="26">
        <f>SUM(I106:N106)</f>
        <v>507.1</v>
      </c>
      <c r="I106" s="26">
        <v>0</v>
      </c>
      <c r="J106" s="26">
        <v>0</v>
      </c>
      <c r="K106" s="26">
        <v>0</v>
      </c>
      <c r="L106" s="26">
        <v>507.1</v>
      </c>
      <c r="M106" s="26">
        <v>0</v>
      </c>
      <c r="N106" s="26">
        <v>0</v>
      </c>
      <c r="O106" s="219"/>
      <c r="P106" s="228"/>
    </row>
    <row r="107" spans="1:16" ht="36.75" thickBot="1" x14ac:dyDescent="0.3">
      <c r="A107" s="213"/>
      <c r="B107" s="216"/>
      <c r="C107" s="216"/>
      <c r="D107" s="219"/>
      <c r="E107" s="219"/>
      <c r="F107" s="216"/>
      <c r="G107" s="158" t="s">
        <v>7</v>
      </c>
      <c r="H107" s="26">
        <f>SUM(I107:N107)</f>
        <v>89.5</v>
      </c>
      <c r="I107" s="26">
        <v>0</v>
      </c>
      <c r="J107" s="26">
        <v>0</v>
      </c>
      <c r="K107" s="26">
        <v>0</v>
      </c>
      <c r="L107" s="26">
        <v>89.5</v>
      </c>
      <c r="M107" s="26">
        <v>0</v>
      </c>
      <c r="N107" s="26">
        <v>0</v>
      </c>
      <c r="O107" s="219"/>
      <c r="P107" s="228"/>
    </row>
    <row r="108" spans="1:16" ht="15.75" thickBot="1" x14ac:dyDescent="0.3">
      <c r="A108" s="213"/>
      <c r="B108" s="216"/>
      <c r="C108" s="216"/>
      <c r="D108" s="219"/>
      <c r="E108" s="219"/>
      <c r="F108" s="216"/>
      <c r="G108" s="158" t="s">
        <v>8</v>
      </c>
      <c r="H108" s="26">
        <f>SUM(I108:N108)</f>
        <v>0</v>
      </c>
      <c r="I108" s="26">
        <v>0</v>
      </c>
      <c r="J108" s="26">
        <v>0</v>
      </c>
      <c r="K108" s="26">
        <v>0</v>
      </c>
      <c r="L108" s="26">
        <v>0</v>
      </c>
      <c r="M108" s="26">
        <v>0</v>
      </c>
      <c r="N108" s="26">
        <v>0</v>
      </c>
      <c r="O108" s="219"/>
      <c r="P108" s="228"/>
    </row>
    <row r="109" spans="1:16" ht="24.75" thickBot="1" x14ac:dyDescent="0.3">
      <c r="A109" s="214"/>
      <c r="B109" s="217"/>
      <c r="C109" s="217"/>
      <c r="D109" s="220"/>
      <c r="E109" s="220"/>
      <c r="F109" s="217"/>
      <c r="G109" s="158" t="s">
        <v>9</v>
      </c>
      <c r="H109" s="26">
        <f>SUM(I109:N109)</f>
        <v>0</v>
      </c>
      <c r="I109" s="26">
        <v>0</v>
      </c>
      <c r="J109" s="26">
        <v>0</v>
      </c>
      <c r="K109" s="26">
        <v>0</v>
      </c>
      <c r="L109" s="26">
        <v>0</v>
      </c>
      <c r="M109" s="26">
        <v>0</v>
      </c>
      <c r="N109" s="26">
        <v>0</v>
      </c>
      <c r="O109" s="220"/>
      <c r="P109" s="229"/>
    </row>
    <row r="110" spans="1:16" ht="36.75" customHeight="1" thickBot="1" x14ac:dyDescent="0.3">
      <c r="A110" s="212" t="s">
        <v>248</v>
      </c>
      <c r="B110" s="215" t="s">
        <v>235</v>
      </c>
      <c r="C110" s="215" t="s">
        <v>29</v>
      </c>
      <c r="D110" s="218" t="s">
        <v>67</v>
      </c>
      <c r="E110" s="218"/>
      <c r="F110" s="215" t="s">
        <v>244</v>
      </c>
      <c r="G110" s="158" t="s">
        <v>4</v>
      </c>
      <c r="H110" s="26">
        <f t="shared" ref="H110:N110" si="21">SUM(H111:H114)</f>
        <v>1575.2</v>
      </c>
      <c r="I110" s="26">
        <f t="shared" si="21"/>
        <v>0</v>
      </c>
      <c r="J110" s="26">
        <f t="shared" si="21"/>
        <v>0</v>
      </c>
      <c r="K110" s="26">
        <f t="shared" si="21"/>
        <v>0</v>
      </c>
      <c r="L110" s="26">
        <f t="shared" si="21"/>
        <v>787.6</v>
      </c>
      <c r="M110" s="26">
        <f t="shared" si="21"/>
        <v>787.6</v>
      </c>
      <c r="N110" s="26">
        <f t="shared" si="21"/>
        <v>0</v>
      </c>
      <c r="O110" s="218">
        <v>506297</v>
      </c>
      <c r="P110" s="227" t="s">
        <v>236</v>
      </c>
    </row>
    <row r="111" spans="1:16" ht="15.75" thickBot="1" x14ac:dyDescent="0.3">
      <c r="A111" s="213"/>
      <c r="B111" s="216"/>
      <c r="C111" s="216"/>
      <c r="D111" s="219"/>
      <c r="E111" s="219"/>
      <c r="F111" s="216"/>
      <c r="G111" s="158" t="s">
        <v>35</v>
      </c>
      <c r="H111" s="26">
        <f>SUM(I111:N111)</f>
        <v>1339</v>
      </c>
      <c r="I111" s="26">
        <v>0</v>
      </c>
      <c r="J111" s="26">
        <v>0</v>
      </c>
      <c r="K111" s="26">
        <v>0</v>
      </c>
      <c r="L111" s="26">
        <v>669.5</v>
      </c>
      <c r="M111" s="26">
        <v>669.5</v>
      </c>
      <c r="N111" s="26">
        <v>0</v>
      </c>
      <c r="O111" s="219"/>
      <c r="P111" s="228"/>
    </row>
    <row r="112" spans="1:16" ht="36.75" thickBot="1" x14ac:dyDescent="0.3">
      <c r="A112" s="213"/>
      <c r="B112" s="216"/>
      <c r="C112" s="216"/>
      <c r="D112" s="219"/>
      <c r="E112" s="219"/>
      <c r="F112" s="216"/>
      <c r="G112" s="158" t="s">
        <v>7</v>
      </c>
      <c r="H112" s="26">
        <f>SUM(I112:N112)</f>
        <v>236.2</v>
      </c>
      <c r="I112" s="26">
        <v>0</v>
      </c>
      <c r="J112" s="26">
        <v>0</v>
      </c>
      <c r="K112" s="26">
        <v>0</v>
      </c>
      <c r="L112" s="26">
        <v>118.1</v>
      </c>
      <c r="M112" s="26">
        <v>118.1</v>
      </c>
      <c r="N112" s="26">
        <v>0</v>
      </c>
      <c r="O112" s="219"/>
      <c r="P112" s="228"/>
    </row>
    <row r="113" spans="1:16" ht="15.75" thickBot="1" x14ac:dyDescent="0.3">
      <c r="A113" s="213"/>
      <c r="B113" s="216"/>
      <c r="C113" s="216"/>
      <c r="D113" s="219"/>
      <c r="E113" s="219"/>
      <c r="F113" s="216"/>
      <c r="G113" s="158" t="s">
        <v>8</v>
      </c>
      <c r="H113" s="26">
        <f>SUM(I113:N113)</f>
        <v>0</v>
      </c>
      <c r="I113" s="26">
        <v>0</v>
      </c>
      <c r="J113" s="26">
        <v>0</v>
      </c>
      <c r="K113" s="26">
        <v>0</v>
      </c>
      <c r="L113" s="26">
        <v>0</v>
      </c>
      <c r="M113" s="26">
        <v>0</v>
      </c>
      <c r="N113" s="26">
        <v>0</v>
      </c>
      <c r="O113" s="219"/>
      <c r="P113" s="228"/>
    </row>
    <row r="114" spans="1:16" ht="24.75" thickBot="1" x14ac:dyDescent="0.3">
      <c r="A114" s="214"/>
      <c r="B114" s="217"/>
      <c r="C114" s="217"/>
      <c r="D114" s="220"/>
      <c r="E114" s="220"/>
      <c r="F114" s="217"/>
      <c r="G114" s="158" t="s">
        <v>9</v>
      </c>
      <c r="H114" s="26">
        <f>SUM(I114:N114)</f>
        <v>0</v>
      </c>
      <c r="I114" s="26">
        <v>0</v>
      </c>
      <c r="J114" s="26">
        <v>0</v>
      </c>
      <c r="K114" s="26">
        <v>0</v>
      </c>
      <c r="L114" s="26">
        <v>0</v>
      </c>
      <c r="M114" s="26">
        <v>0</v>
      </c>
      <c r="N114" s="26">
        <v>0</v>
      </c>
      <c r="O114" s="220"/>
      <c r="P114" s="229"/>
    </row>
    <row r="115" spans="1:16" ht="87" customHeight="1" thickBot="1" x14ac:dyDescent="0.3">
      <c r="A115" s="212" t="s">
        <v>249</v>
      </c>
      <c r="B115" s="215" t="s">
        <v>235</v>
      </c>
      <c r="C115" s="215" t="s">
        <v>29</v>
      </c>
      <c r="D115" s="218">
        <v>2028</v>
      </c>
      <c r="E115" s="218">
        <v>631</v>
      </c>
      <c r="F115" s="215" t="s">
        <v>250</v>
      </c>
      <c r="G115" s="158" t="s">
        <v>4</v>
      </c>
      <c r="H115" s="26">
        <f t="shared" ref="H115:N115" si="22">SUM(H116:H119)</f>
        <v>90</v>
      </c>
      <c r="I115" s="26">
        <f t="shared" si="22"/>
        <v>0</v>
      </c>
      <c r="J115" s="26">
        <f t="shared" si="22"/>
        <v>0</v>
      </c>
      <c r="K115" s="26">
        <f t="shared" si="22"/>
        <v>0</v>
      </c>
      <c r="L115" s="26">
        <f t="shared" si="22"/>
        <v>90</v>
      </c>
      <c r="M115" s="26">
        <f t="shared" si="22"/>
        <v>0</v>
      </c>
      <c r="N115" s="26">
        <f t="shared" si="22"/>
        <v>0</v>
      </c>
      <c r="O115" s="218">
        <v>12000</v>
      </c>
      <c r="P115" s="227" t="s">
        <v>251</v>
      </c>
    </row>
    <row r="116" spans="1:16" ht="15.75" thickBot="1" x14ac:dyDescent="0.3">
      <c r="A116" s="213"/>
      <c r="B116" s="216"/>
      <c r="C116" s="216"/>
      <c r="D116" s="219"/>
      <c r="E116" s="219"/>
      <c r="F116" s="216"/>
      <c r="G116" s="158" t="s">
        <v>35</v>
      </c>
      <c r="H116" s="26">
        <f>SUM(I116:N116)</f>
        <v>76.5</v>
      </c>
      <c r="I116" s="26">
        <v>0</v>
      </c>
      <c r="J116" s="26">
        <v>0</v>
      </c>
      <c r="K116" s="26">
        <v>0</v>
      </c>
      <c r="L116" s="26">
        <v>76.5</v>
      </c>
      <c r="M116" s="26">
        <v>0</v>
      </c>
      <c r="N116" s="26">
        <v>0</v>
      </c>
      <c r="O116" s="219"/>
      <c r="P116" s="228"/>
    </row>
    <row r="117" spans="1:16" ht="36.75" thickBot="1" x14ac:dyDescent="0.3">
      <c r="A117" s="213"/>
      <c r="B117" s="216"/>
      <c r="C117" s="216"/>
      <c r="D117" s="219"/>
      <c r="E117" s="219"/>
      <c r="F117" s="216"/>
      <c r="G117" s="158" t="s">
        <v>7</v>
      </c>
      <c r="H117" s="26">
        <f>SUM(I117:N117)</f>
        <v>13.5</v>
      </c>
      <c r="I117" s="26">
        <v>0</v>
      </c>
      <c r="J117" s="26">
        <v>0</v>
      </c>
      <c r="K117" s="26">
        <v>0</v>
      </c>
      <c r="L117" s="26">
        <v>13.5</v>
      </c>
      <c r="M117" s="26">
        <v>0</v>
      </c>
      <c r="N117" s="26">
        <v>0</v>
      </c>
      <c r="O117" s="219"/>
      <c r="P117" s="228"/>
    </row>
    <row r="118" spans="1:16" ht="15.75" thickBot="1" x14ac:dyDescent="0.3">
      <c r="A118" s="213"/>
      <c r="B118" s="216"/>
      <c r="C118" s="216"/>
      <c r="D118" s="219"/>
      <c r="E118" s="219"/>
      <c r="F118" s="216"/>
      <c r="G118" s="158" t="s">
        <v>8</v>
      </c>
      <c r="H118" s="26">
        <f>SUM(I118:N118)</f>
        <v>0</v>
      </c>
      <c r="I118" s="26">
        <v>0</v>
      </c>
      <c r="J118" s="26">
        <v>0</v>
      </c>
      <c r="K118" s="26">
        <v>0</v>
      </c>
      <c r="L118" s="26">
        <v>0</v>
      </c>
      <c r="M118" s="26">
        <v>0</v>
      </c>
      <c r="N118" s="26">
        <v>0</v>
      </c>
      <c r="O118" s="219"/>
      <c r="P118" s="228"/>
    </row>
    <row r="119" spans="1:16" ht="24.75" thickBot="1" x14ac:dyDescent="0.3">
      <c r="A119" s="214"/>
      <c r="B119" s="217"/>
      <c r="C119" s="217"/>
      <c r="D119" s="220"/>
      <c r="E119" s="220"/>
      <c r="F119" s="217"/>
      <c r="G119" s="158" t="s">
        <v>9</v>
      </c>
      <c r="H119" s="26">
        <f>SUM(I119:N119)</f>
        <v>0</v>
      </c>
      <c r="I119" s="26">
        <v>0</v>
      </c>
      <c r="J119" s="26">
        <v>0</v>
      </c>
      <c r="K119" s="26">
        <v>0</v>
      </c>
      <c r="L119" s="26">
        <v>0</v>
      </c>
      <c r="M119" s="26">
        <v>0</v>
      </c>
      <c r="N119" s="26">
        <v>0</v>
      </c>
      <c r="O119" s="220"/>
      <c r="P119" s="229"/>
    </row>
    <row r="120" spans="1:16" ht="87" customHeight="1" thickBot="1" x14ac:dyDescent="0.3">
      <c r="A120" s="212" t="s">
        <v>252</v>
      </c>
      <c r="B120" s="215" t="s">
        <v>235</v>
      </c>
      <c r="C120" s="215" t="s">
        <v>29</v>
      </c>
      <c r="D120" s="218">
        <v>2028</v>
      </c>
      <c r="E120" s="218">
        <v>631</v>
      </c>
      <c r="F120" s="215" t="s">
        <v>250</v>
      </c>
      <c r="G120" s="158" t="s">
        <v>4</v>
      </c>
      <c r="H120" s="26">
        <f t="shared" ref="H120:N120" si="23">SUM(H121:H124)</f>
        <v>70</v>
      </c>
      <c r="I120" s="26">
        <f t="shared" si="23"/>
        <v>0</v>
      </c>
      <c r="J120" s="26">
        <f t="shared" si="23"/>
        <v>0</v>
      </c>
      <c r="K120" s="26">
        <f t="shared" si="23"/>
        <v>0</v>
      </c>
      <c r="L120" s="26">
        <f t="shared" si="23"/>
        <v>70</v>
      </c>
      <c r="M120" s="26">
        <f t="shared" si="23"/>
        <v>0</v>
      </c>
      <c r="N120" s="26">
        <f t="shared" si="23"/>
        <v>0</v>
      </c>
      <c r="O120" s="218">
        <v>12000</v>
      </c>
      <c r="P120" s="227" t="s">
        <v>253</v>
      </c>
    </row>
    <row r="121" spans="1:16" ht="15.75" thickBot="1" x14ac:dyDescent="0.3">
      <c r="A121" s="213"/>
      <c r="B121" s="216"/>
      <c r="C121" s="216"/>
      <c r="D121" s="219"/>
      <c r="E121" s="219"/>
      <c r="F121" s="216"/>
      <c r="G121" s="158" t="s">
        <v>35</v>
      </c>
      <c r="H121" s="26">
        <f>SUM(I121:N121)</f>
        <v>59.5</v>
      </c>
      <c r="I121" s="26">
        <v>0</v>
      </c>
      <c r="J121" s="26">
        <v>0</v>
      </c>
      <c r="K121" s="26">
        <v>0</v>
      </c>
      <c r="L121" s="26">
        <v>59.5</v>
      </c>
      <c r="M121" s="26">
        <v>0</v>
      </c>
      <c r="N121" s="26">
        <v>0</v>
      </c>
      <c r="O121" s="219"/>
      <c r="P121" s="228"/>
    </row>
    <row r="122" spans="1:16" ht="36.75" thickBot="1" x14ac:dyDescent="0.3">
      <c r="A122" s="213"/>
      <c r="B122" s="216"/>
      <c r="C122" s="216"/>
      <c r="D122" s="219"/>
      <c r="E122" s="219"/>
      <c r="F122" s="216"/>
      <c r="G122" s="158" t="s">
        <v>7</v>
      </c>
      <c r="H122" s="26">
        <f>SUM(I122:N122)</f>
        <v>10.5</v>
      </c>
      <c r="I122" s="26">
        <v>0</v>
      </c>
      <c r="J122" s="26">
        <v>0</v>
      </c>
      <c r="K122" s="26">
        <v>0</v>
      </c>
      <c r="L122" s="26">
        <v>10.5</v>
      </c>
      <c r="M122" s="26">
        <v>0</v>
      </c>
      <c r="N122" s="26">
        <v>0</v>
      </c>
      <c r="O122" s="219"/>
      <c r="P122" s="228"/>
    </row>
    <row r="123" spans="1:16" ht="15.75" thickBot="1" x14ac:dyDescent="0.3">
      <c r="A123" s="213"/>
      <c r="B123" s="216"/>
      <c r="C123" s="216"/>
      <c r="D123" s="219"/>
      <c r="E123" s="219"/>
      <c r="F123" s="216"/>
      <c r="G123" s="158" t="s">
        <v>8</v>
      </c>
      <c r="H123" s="26">
        <f>SUM(I123:N123)</f>
        <v>0</v>
      </c>
      <c r="I123" s="26">
        <v>0</v>
      </c>
      <c r="J123" s="26">
        <v>0</v>
      </c>
      <c r="K123" s="26">
        <v>0</v>
      </c>
      <c r="L123" s="26">
        <v>0</v>
      </c>
      <c r="M123" s="26">
        <v>0</v>
      </c>
      <c r="N123" s="26">
        <v>0</v>
      </c>
      <c r="O123" s="219"/>
      <c r="P123" s="228"/>
    </row>
    <row r="124" spans="1:16" ht="24.75" thickBot="1" x14ac:dyDescent="0.3">
      <c r="A124" s="214"/>
      <c r="B124" s="217"/>
      <c r="C124" s="217"/>
      <c r="D124" s="220"/>
      <c r="E124" s="220"/>
      <c r="F124" s="217"/>
      <c r="G124" s="158" t="s">
        <v>9</v>
      </c>
      <c r="H124" s="26">
        <f>SUM(I124:N124)</f>
        <v>0</v>
      </c>
      <c r="I124" s="26">
        <v>0</v>
      </c>
      <c r="J124" s="26">
        <v>0</v>
      </c>
      <c r="K124" s="26">
        <v>0</v>
      </c>
      <c r="L124" s="26">
        <v>0</v>
      </c>
      <c r="M124" s="26">
        <v>0</v>
      </c>
      <c r="N124" s="26">
        <v>0</v>
      </c>
      <c r="O124" s="220"/>
      <c r="P124" s="229"/>
    </row>
    <row r="125" spans="1:16" ht="36.75" customHeight="1" thickBot="1" x14ac:dyDescent="0.3">
      <c r="A125" s="212" t="s">
        <v>254</v>
      </c>
      <c r="B125" s="215" t="s">
        <v>255</v>
      </c>
      <c r="C125" s="215" t="s">
        <v>29</v>
      </c>
      <c r="D125" s="218">
        <v>2025</v>
      </c>
      <c r="E125" s="236"/>
      <c r="F125" s="239"/>
      <c r="G125" s="158" t="s">
        <v>4</v>
      </c>
      <c r="H125" s="26">
        <f t="shared" ref="H125:N125" si="24">SUM(H126:H129)</f>
        <v>141.80000000000001</v>
      </c>
      <c r="I125" s="26">
        <f t="shared" si="24"/>
        <v>141.80000000000001</v>
      </c>
      <c r="J125" s="26">
        <f t="shared" si="24"/>
        <v>0</v>
      </c>
      <c r="K125" s="26">
        <f t="shared" si="24"/>
        <v>0</v>
      </c>
      <c r="L125" s="26">
        <f t="shared" si="24"/>
        <v>0</v>
      </c>
      <c r="M125" s="26">
        <f t="shared" si="24"/>
        <v>0</v>
      </c>
      <c r="N125" s="26">
        <f t="shared" si="24"/>
        <v>0</v>
      </c>
      <c r="O125" s="218"/>
      <c r="P125" s="233"/>
    </row>
    <row r="126" spans="1:16" ht="15.75" thickBot="1" x14ac:dyDescent="0.3">
      <c r="A126" s="213"/>
      <c r="B126" s="216"/>
      <c r="C126" s="216"/>
      <c r="D126" s="219"/>
      <c r="E126" s="237"/>
      <c r="F126" s="240"/>
      <c r="G126" s="158" t="s">
        <v>35</v>
      </c>
      <c r="H126" s="26">
        <f>SUM(I126:N126)</f>
        <v>140.4</v>
      </c>
      <c r="I126" s="26">
        <v>140.4</v>
      </c>
      <c r="J126" s="26">
        <v>0</v>
      </c>
      <c r="K126" s="26">
        <v>0</v>
      </c>
      <c r="L126" s="26">
        <v>0</v>
      </c>
      <c r="M126" s="26">
        <v>0</v>
      </c>
      <c r="N126" s="26">
        <v>0</v>
      </c>
      <c r="O126" s="219"/>
      <c r="P126" s="234"/>
    </row>
    <row r="127" spans="1:16" ht="36.75" thickBot="1" x14ac:dyDescent="0.3">
      <c r="A127" s="213"/>
      <c r="B127" s="216"/>
      <c r="C127" s="216"/>
      <c r="D127" s="219"/>
      <c r="E127" s="237"/>
      <c r="F127" s="240"/>
      <c r="G127" s="158" t="s">
        <v>7</v>
      </c>
      <c r="H127" s="26">
        <f>SUM(I127:N127)</f>
        <v>1</v>
      </c>
      <c r="I127" s="26">
        <v>1</v>
      </c>
      <c r="J127" s="26">
        <v>0</v>
      </c>
      <c r="K127" s="26">
        <v>0</v>
      </c>
      <c r="L127" s="26">
        <v>0</v>
      </c>
      <c r="M127" s="26">
        <v>0</v>
      </c>
      <c r="N127" s="26">
        <v>0</v>
      </c>
      <c r="O127" s="219"/>
      <c r="P127" s="234"/>
    </row>
    <row r="128" spans="1:16" ht="15.75" thickBot="1" x14ac:dyDescent="0.3">
      <c r="A128" s="213"/>
      <c r="B128" s="216"/>
      <c r="C128" s="216"/>
      <c r="D128" s="219"/>
      <c r="E128" s="237"/>
      <c r="F128" s="240"/>
      <c r="G128" s="158" t="s">
        <v>8</v>
      </c>
      <c r="H128" s="26">
        <f>SUM(I128:N128)</f>
        <v>0.4</v>
      </c>
      <c r="I128" s="26">
        <v>0.4</v>
      </c>
      <c r="J128" s="26">
        <v>0</v>
      </c>
      <c r="K128" s="26">
        <v>0</v>
      </c>
      <c r="L128" s="26">
        <v>0</v>
      </c>
      <c r="M128" s="26">
        <v>0</v>
      </c>
      <c r="N128" s="26">
        <v>0</v>
      </c>
      <c r="O128" s="219"/>
      <c r="P128" s="234"/>
    </row>
    <row r="129" spans="1:16" ht="24.75" thickBot="1" x14ac:dyDescent="0.3">
      <c r="A129" s="214"/>
      <c r="B129" s="217"/>
      <c r="C129" s="217"/>
      <c r="D129" s="220"/>
      <c r="E129" s="238"/>
      <c r="F129" s="241"/>
      <c r="G129" s="158" t="s">
        <v>9</v>
      </c>
      <c r="H129" s="26">
        <f>SUM(I129:N129)</f>
        <v>0</v>
      </c>
      <c r="I129" s="26">
        <v>0</v>
      </c>
      <c r="J129" s="26">
        <v>0</v>
      </c>
      <c r="K129" s="26">
        <v>0</v>
      </c>
      <c r="L129" s="26">
        <v>0</v>
      </c>
      <c r="M129" s="26">
        <v>0</v>
      </c>
      <c r="N129" s="26">
        <v>0</v>
      </c>
      <c r="O129" s="220"/>
      <c r="P129" s="235"/>
    </row>
    <row r="130" spans="1:16" ht="39" customHeight="1" thickBot="1" x14ac:dyDescent="0.3">
      <c r="A130" s="212" t="s">
        <v>256</v>
      </c>
      <c r="B130" s="215" t="s">
        <v>257</v>
      </c>
      <c r="C130" s="215" t="s">
        <v>29</v>
      </c>
      <c r="D130" s="218" t="s">
        <v>150</v>
      </c>
      <c r="E130" s="218"/>
      <c r="F130" s="215" t="s">
        <v>258</v>
      </c>
      <c r="G130" s="158" t="s">
        <v>4</v>
      </c>
      <c r="H130" s="26">
        <f t="shared" ref="H130:N130" si="25">SUM(H131:H134)</f>
        <v>398.3</v>
      </c>
      <c r="I130" s="26">
        <f t="shared" si="25"/>
        <v>294.39999999999998</v>
      </c>
      <c r="J130" s="26">
        <f t="shared" si="25"/>
        <v>103.9</v>
      </c>
      <c r="K130" s="26">
        <f t="shared" si="25"/>
        <v>0</v>
      </c>
      <c r="L130" s="26">
        <f t="shared" si="25"/>
        <v>0</v>
      </c>
      <c r="M130" s="26">
        <f t="shared" si="25"/>
        <v>0</v>
      </c>
      <c r="N130" s="26">
        <f t="shared" si="25"/>
        <v>0</v>
      </c>
      <c r="O130" s="218">
        <v>506297</v>
      </c>
      <c r="P130" s="227"/>
    </row>
    <row r="131" spans="1:16" ht="15.75" customHeight="1" thickBot="1" x14ac:dyDescent="0.3">
      <c r="A131" s="213"/>
      <c r="B131" s="216"/>
      <c r="C131" s="216"/>
      <c r="D131" s="219"/>
      <c r="E131" s="219"/>
      <c r="F131" s="216"/>
      <c r="G131" s="158" t="s">
        <v>259</v>
      </c>
      <c r="H131" s="26">
        <f>SUM(I131:N131)</f>
        <v>377.2</v>
      </c>
      <c r="I131" s="26">
        <v>291.5</v>
      </c>
      <c r="J131" s="26">
        <v>85.7</v>
      </c>
      <c r="K131" s="26">
        <v>0</v>
      </c>
      <c r="L131" s="26">
        <v>0</v>
      </c>
      <c r="M131" s="26">
        <v>0</v>
      </c>
      <c r="N131" s="26">
        <v>0</v>
      </c>
      <c r="O131" s="219"/>
      <c r="P131" s="228"/>
    </row>
    <row r="132" spans="1:16" ht="36.75" thickBot="1" x14ac:dyDescent="0.3">
      <c r="A132" s="213"/>
      <c r="B132" s="216"/>
      <c r="C132" s="216"/>
      <c r="D132" s="219"/>
      <c r="E132" s="219"/>
      <c r="F132" s="216"/>
      <c r="G132" s="158" t="s">
        <v>7</v>
      </c>
      <c r="H132" s="26">
        <f>SUM(I132:N132)</f>
        <v>3.8</v>
      </c>
      <c r="I132" s="26">
        <v>2.9</v>
      </c>
      <c r="J132" s="26">
        <v>0.9</v>
      </c>
      <c r="K132" s="26">
        <v>0</v>
      </c>
      <c r="L132" s="26">
        <v>0</v>
      </c>
      <c r="M132" s="26">
        <v>0</v>
      </c>
      <c r="N132" s="26">
        <v>0</v>
      </c>
      <c r="O132" s="219"/>
      <c r="P132" s="228"/>
    </row>
    <row r="133" spans="1:16" ht="15.75" thickBot="1" x14ac:dyDescent="0.3">
      <c r="A133" s="213"/>
      <c r="B133" s="216"/>
      <c r="C133" s="216"/>
      <c r="D133" s="219"/>
      <c r="E133" s="219"/>
      <c r="F133" s="216"/>
      <c r="G133" s="158" t="s">
        <v>8</v>
      </c>
      <c r="H133" s="26">
        <f>SUM(I133:N133)</f>
        <v>0</v>
      </c>
      <c r="I133" s="26">
        <v>0</v>
      </c>
      <c r="J133" s="26">
        <v>0</v>
      </c>
      <c r="K133" s="26">
        <v>0</v>
      </c>
      <c r="L133" s="26">
        <v>0</v>
      </c>
      <c r="M133" s="26">
        <v>0</v>
      </c>
      <c r="N133" s="26">
        <v>0</v>
      </c>
      <c r="O133" s="219"/>
      <c r="P133" s="228"/>
    </row>
    <row r="134" spans="1:16" ht="59.25" customHeight="1" thickBot="1" x14ac:dyDescent="0.3">
      <c r="A134" s="214"/>
      <c r="B134" s="217"/>
      <c r="C134" s="217"/>
      <c r="D134" s="220"/>
      <c r="E134" s="220"/>
      <c r="F134" s="217"/>
      <c r="G134" s="158" t="s">
        <v>9</v>
      </c>
      <c r="H134" s="26">
        <f>SUM(I134:N134)</f>
        <v>17.3</v>
      </c>
      <c r="I134" s="26">
        <v>0</v>
      </c>
      <c r="J134" s="26">
        <v>17.3</v>
      </c>
      <c r="K134" s="26">
        <v>0</v>
      </c>
      <c r="L134" s="26">
        <v>0</v>
      </c>
      <c r="M134" s="26">
        <v>0</v>
      </c>
      <c r="N134" s="26">
        <v>0</v>
      </c>
      <c r="O134" s="220"/>
      <c r="P134" s="229"/>
    </row>
    <row r="135" spans="1:16" ht="36.75" customHeight="1" thickBot="1" x14ac:dyDescent="0.3">
      <c r="A135" s="190" t="s">
        <v>4560</v>
      </c>
      <c r="B135" s="218"/>
      <c r="C135" s="215" t="s">
        <v>29</v>
      </c>
      <c r="D135" s="189">
        <v>2026</v>
      </c>
      <c r="E135" s="189"/>
      <c r="F135" s="190" t="s">
        <v>7</v>
      </c>
      <c r="G135" s="149" t="s">
        <v>4</v>
      </c>
      <c r="H135" s="26">
        <f>SUM(H136:H139)</f>
        <v>30</v>
      </c>
      <c r="I135" s="26">
        <f t="shared" ref="I135:N135" si="26">SUM(I136:I139)</f>
        <v>0</v>
      </c>
      <c r="J135" s="26">
        <f t="shared" si="26"/>
        <v>30</v>
      </c>
      <c r="K135" s="26">
        <f t="shared" si="26"/>
        <v>0</v>
      </c>
      <c r="L135" s="26">
        <f t="shared" si="26"/>
        <v>0</v>
      </c>
      <c r="M135" s="26">
        <f t="shared" si="26"/>
        <v>0</v>
      </c>
      <c r="N135" s="26">
        <f t="shared" si="26"/>
        <v>0</v>
      </c>
      <c r="O135" s="192"/>
      <c r="P135" s="190"/>
    </row>
    <row r="136" spans="1:16" ht="15.75" thickBot="1" x14ac:dyDescent="0.3">
      <c r="A136" s="190"/>
      <c r="B136" s="219"/>
      <c r="C136" s="216"/>
      <c r="D136" s="189"/>
      <c r="E136" s="189"/>
      <c r="F136" s="190"/>
      <c r="G136" s="149" t="s">
        <v>6</v>
      </c>
      <c r="H136" s="26">
        <f>SUM(I136:N136)</f>
        <v>0</v>
      </c>
      <c r="I136" s="26">
        <v>0</v>
      </c>
      <c r="J136" s="26">
        <v>0</v>
      </c>
      <c r="K136" s="26">
        <v>0</v>
      </c>
      <c r="L136" s="26">
        <v>0</v>
      </c>
      <c r="M136" s="26">
        <v>0</v>
      </c>
      <c r="N136" s="26">
        <v>0</v>
      </c>
      <c r="O136" s="192"/>
      <c r="P136" s="190"/>
    </row>
    <row r="137" spans="1:16" ht="36.75" thickBot="1" x14ac:dyDescent="0.3">
      <c r="A137" s="190"/>
      <c r="B137" s="219"/>
      <c r="C137" s="216"/>
      <c r="D137" s="189"/>
      <c r="E137" s="189"/>
      <c r="F137" s="190"/>
      <c r="G137" s="149" t="s">
        <v>7</v>
      </c>
      <c r="H137" s="26">
        <f>SUM(I137:N137)</f>
        <v>30</v>
      </c>
      <c r="I137" s="26">
        <v>0</v>
      </c>
      <c r="J137" s="26">
        <v>30</v>
      </c>
      <c r="K137" s="26">
        <v>0</v>
      </c>
      <c r="L137" s="26">
        <v>0</v>
      </c>
      <c r="M137" s="26">
        <v>0</v>
      </c>
      <c r="N137" s="26">
        <v>0</v>
      </c>
      <c r="O137" s="192"/>
      <c r="P137" s="190"/>
    </row>
    <row r="138" spans="1:16" ht="15.75" thickBot="1" x14ac:dyDescent="0.3">
      <c r="A138" s="190"/>
      <c r="B138" s="219"/>
      <c r="C138" s="216"/>
      <c r="D138" s="189"/>
      <c r="E138" s="189"/>
      <c r="F138" s="190"/>
      <c r="G138" s="149" t="s">
        <v>8</v>
      </c>
      <c r="H138" s="26">
        <f>SUM(I138:N138)</f>
        <v>0</v>
      </c>
      <c r="I138" s="26">
        <v>0</v>
      </c>
      <c r="J138" s="26">
        <v>0</v>
      </c>
      <c r="K138" s="26">
        <v>0</v>
      </c>
      <c r="L138" s="26">
        <v>0</v>
      </c>
      <c r="M138" s="26">
        <v>0</v>
      </c>
      <c r="N138" s="26">
        <v>0</v>
      </c>
      <c r="O138" s="192"/>
      <c r="P138" s="190"/>
    </row>
    <row r="139" spans="1:16" ht="95.25" customHeight="1" thickBot="1" x14ac:dyDescent="0.3">
      <c r="A139" s="190"/>
      <c r="B139" s="220"/>
      <c r="C139" s="217"/>
      <c r="D139" s="189"/>
      <c r="E139" s="189"/>
      <c r="F139" s="190"/>
      <c r="G139" s="149" t="s">
        <v>9</v>
      </c>
      <c r="H139" s="26">
        <f>SUM(I139:N139)</f>
        <v>0</v>
      </c>
      <c r="I139" s="26">
        <v>0</v>
      </c>
      <c r="J139" s="26">
        <v>0</v>
      </c>
      <c r="K139" s="26">
        <v>0</v>
      </c>
      <c r="L139" s="26">
        <v>0</v>
      </c>
      <c r="M139" s="26">
        <v>0</v>
      </c>
      <c r="N139" s="26">
        <v>0</v>
      </c>
      <c r="O139" s="192"/>
      <c r="P139" s="190"/>
    </row>
    <row r="140" spans="1:16" ht="36.75" customHeight="1" thickBot="1" x14ac:dyDescent="0.3">
      <c r="A140" s="190" t="s">
        <v>4559</v>
      </c>
      <c r="B140" s="218"/>
      <c r="C140" s="215" t="s">
        <v>29</v>
      </c>
      <c r="D140" s="189">
        <v>2026</v>
      </c>
      <c r="E140" s="189"/>
      <c r="F140" s="190" t="s">
        <v>7</v>
      </c>
      <c r="G140" s="149" t="s">
        <v>4</v>
      </c>
      <c r="H140" s="26">
        <f>SUM(H141:H144)</f>
        <v>241</v>
      </c>
      <c r="I140" s="26">
        <f t="shared" ref="I140:N140" si="27">SUM(I141:I144)</f>
        <v>0</v>
      </c>
      <c r="J140" s="26">
        <f t="shared" si="27"/>
        <v>241</v>
      </c>
      <c r="K140" s="26">
        <f t="shared" si="27"/>
        <v>0</v>
      </c>
      <c r="L140" s="26">
        <f t="shared" si="27"/>
        <v>0</v>
      </c>
      <c r="M140" s="26">
        <f t="shared" si="27"/>
        <v>0</v>
      </c>
      <c r="N140" s="26">
        <f t="shared" si="27"/>
        <v>0</v>
      </c>
      <c r="O140" s="192"/>
      <c r="P140" s="190"/>
    </row>
    <row r="141" spans="1:16" ht="15.75" thickBot="1" x14ac:dyDescent="0.3">
      <c r="A141" s="190"/>
      <c r="B141" s="219"/>
      <c r="C141" s="216"/>
      <c r="D141" s="189"/>
      <c r="E141" s="189"/>
      <c r="F141" s="190"/>
      <c r="G141" s="149" t="s">
        <v>6</v>
      </c>
      <c r="H141" s="26">
        <f>SUM(I141:N141)</f>
        <v>0</v>
      </c>
      <c r="I141" s="26">
        <v>0</v>
      </c>
      <c r="J141" s="26">
        <v>0</v>
      </c>
      <c r="K141" s="26">
        <v>0</v>
      </c>
      <c r="L141" s="26">
        <v>0</v>
      </c>
      <c r="M141" s="26">
        <v>0</v>
      </c>
      <c r="N141" s="26">
        <v>0</v>
      </c>
      <c r="O141" s="192"/>
      <c r="P141" s="190"/>
    </row>
    <row r="142" spans="1:16" ht="36.75" thickBot="1" x14ac:dyDescent="0.3">
      <c r="A142" s="190"/>
      <c r="B142" s="219"/>
      <c r="C142" s="216"/>
      <c r="D142" s="189"/>
      <c r="E142" s="189"/>
      <c r="F142" s="190"/>
      <c r="G142" s="149" t="s">
        <v>7</v>
      </c>
      <c r="H142" s="26">
        <f>SUM(I142:N142)</f>
        <v>241</v>
      </c>
      <c r="I142" s="26">
        <v>0</v>
      </c>
      <c r="J142" s="26">
        <v>241</v>
      </c>
      <c r="K142" s="26">
        <v>0</v>
      </c>
      <c r="L142" s="26">
        <v>0</v>
      </c>
      <c r="M142" s="26">
        <v>0</v>
      </c>
      <c r="N142" s="26">
        <v>0</v>
      </c>
      <c r="O142" s="192"/>
      <c r="P142" s="190"/>
    </row>
    <row r="143" spans="1:16" ht="15.75" thickBot="1" x14ac:dyDescent="0.3">
      <c r="A143" s="190"/>
      <c r="B143" s="219"/>
      <c r="C143" s="216"/>
      <c r="D143" s="189"/>
      <c r="E143" s="189"/>
      <c r="F143" s="190"/>
      <c r="G143" s="149" t="s">
        <v>8</v>
      </c>
      <c r="H143" s="26">
        <f>SUM(I143:N143)</f>
        <v>0</v>
      </c>
      <c r="I143" s="26">
        <v>0</v>
      </c>
      <c r="J143" s="26">
        <v>0</v>
      </c>
      <c r="K143" s="26">
        <v>0</v>
      </c>
      <c r="L143" s="26">
        <v>0</v>
      </c>
      <c r="M143" s="26">
        <v>0</v>
      </c>
      <c r="N143" s="26">
        <v>0</v>
      </c>
      <c r="O143" s="192"/>
      <c r="P143" s="190"/>
    </row>
    <row r="144" spans="1:16" ht="24.75" thickBot="1" x14ac:dyDescent="0.3">
      <c r="A144" s="190"/>
      <c r="B144" s="220"/>
      <c r="C144" s="217"/>
      <c r="D144" s="189"/>
      <c r="E144" s="189"/>
      <c r="F144" s="190"/>
      <c r="G144" s="149" t="s">
        <v>9</v>
      </c>
      <c r="H144" s="26">
        <f>SUM(I144:N144)</f>
        <v>0</v>
      </c>
      <c r="I144" s="26">
        <v>0</v>
      </c>
      <c r="J144" s="26">
        <v>0</v>
      </c>
      <c r="K144" s="26">
        <v>0</v>
      </c>
      <c r="L144" s="26">
        <v>0</v>
      </c>
      <c r="M144" s="26">
        <v>0</v>
      </c>
      <c r="N144" s="26">
        <v>0</v>
      </c>
      <c r="O144" s="192"/>
      <c r="P144" s="190"/>
    </row>
    <row r="145" spans="1:16" ht="36.75" customHeight="1" thickBot="1" x14ac:dyDescent="0.3">
      <c r="A145" s="190" t="s">
        <v>4555</v>
      </c>
      <c r="B145" s="218"/>
      <c r="C145" s="215" t="s">
        <v>29</v>
      </c>
      <c r="D145" s="189">
        <v>2027</v>
      </c>
      <c r="E145" s="189"/>
      <c r="F145" s="190" t="s">
        <v>7</v>
      </c>
      <c r="G145" s="149" t="s">
        <v>4</v>
      </c>
      <c r="H145" s="26">
        <f>SUM(H146:H149)</f>
        <v>2528.8000000000002</v>
      </c>
      <c r="I145" s="26">
        <f t="shared" ref="I145:N145" si="28">SUM(I146:I149)</f>
        <v>0</v>
      </c>
      <c r="J145" s="26">
        <f t="shared" si="28"/>
        <v>0</v>
      </c>
      <c r="K145" s="26">
        <f t="shared" si="28"/>
        <v>2528.8000000000002</v>
      </c>
      <c r="L145" s="26">
        <f t="shared" si="28"/>
        <v>0</v>
      </c>
      <c r="M145" s="26">
        <f t="shared" si="28"/>
        <v>0</v>
      </c>
      <c r="N145" s="26">
        <f t="shared" si="28"/>
        <v>0</v>
      </c>
      <c r="O145" s="192"/>
      <c r="P145" s="190"/>
    </row>
    <row r="146" spans="1:16" ht="15.75" thickBot="1" x14ac:dyDescent="0.3">
      <c r="A146" s="190"/>
      <c r="B146" s="219"/>
      <c r="C146" s="216"/>
      <c r="D146" s="189"/>
      <c r="E146" s="189"/>
      <c r="F146" s="190"/>
      <c r="G146" s="149" t="s">
        <v>6</v>
      </c>
      <c r="H146" s="26">
        <f>SUM(I146:N146)</f>
        <v>0</v>
      </c>
      <c r="I146" s="26">
        <v>0</v>
      </c>
      <c r="J146" s="26">
        <v>0</v>
      </c>
      <c r="K146" s="26">
        <v>0</v>
      </c>
      <c r="L146" s="26">
        <v>0</v>
      </c>
      <c r="M146" s="26">
        <v>0</v>
      </c>
      <c r="N146" s="26">
        <v>0</v>
      </c>
      <c r="O146" s="192"/>
      <c r="P146" s="190"/>
    </row>
    <row r="147" spans="1:16" ht="36.75" thickBot="1" x14ac:dyDescent="0.3">
      <c r="A147" s="190"/>
      <c r="B147" s="219"/>
      <c r="C147" s="216"/>
      <c r="D147" s="189"/>
      <c r="E147" s="189"/>
      <c r="F147" s="190"/>
      <c r="G147" s="149" t="s">
        <v>7</v>
      </c>
      <c r="H147" s="26">
        <f>SUM(I147:N147)</f>
        <v>2528.8000000000002</v>
      </c>
      <c r="I147" s="26">
        <v>0</v>
      </c>
      <c r="J147" s="26">
        <v>0</v>
      </c>
      <c r="K147" s="26">
        <v>2528.8000000000002</v>
      </c>
      <c r="L147" s="26">
        <v>0</v>
      </c>
      <c r="M147" s="26">
        <v>0</v>
      </c>
      <c r="N147" s="26">
        <v>0</v>
      </c>
      <c r="O147" s="192"/>
      <c r="P147" s="190"/>
    </row>
    <row r="148" spans="1:16" ht="15.75" thickBot="1" x14ac:dyDescent="0.3">
      <c r="A148" s="190"/>
      <c r="B148" s="219"/>
      <c r="C148" s="216"/>
      <c r="D148" s="189"/>
      <c r="E148" s="189"/>
      <c r="F148" s="190"/>
      <c r="G148" s="149" t="s">
        <v>8</v>
      </c>
      <c r="H148" s="26">
        <f>SUM(I148:N148)</f>
        <v>0</v>
      </c>
      <c r="I148" s="26">
        <v>0</v>
      </c>
      <c r="J148" s="26">
        <v>0</v>
      </c>
      <c r="K148" s="26">
        <v>0</v>
      </c>
      <c r="L148" s="26">
        <v>0</v>
      </c>
      <c r="M148" s="26">
        <v>0</v>
      </c>
      <c r="N148" s="26">
        <v>0</v>
      </c>
      <c r="O148" s="192"/>
      <c r="P148" s="190"/>
    </row>
    <row r="149" spans="1:16" ht="48.75" customHeight="1" thickBot="1" x14ac:dyDescent="0.3">
      <c r="A149" s="190"/>
      <c r="B149" s="220"/>
      <c r="C149" s="217"/>
      <c r="D149" s="189"/>
      <c r="E149" s="189"/>
      <c r="F149" s="190"/>
      <c r="G149" s="149" t="s">
        <v>9</v>
      </c>
      <c r="H149" s="26">
        <f>SUM(I149:N149)</f>
        <v>0</v>
      </c>
      <c r="I149" s="26">
        <v>0</v>
      </c>
      <c r="J149" s="26">
        <v>0</v>
      </c>
      <c r="K149" s="26">
        <v>0</v>
      </c>
      <c r="L149" s="26">
        <v>0</v>
      </c>
      <c r="M149" s="26">
        <v>0</v>
      </c>
      <c r="N149" s="26">
        <v>0</v>
      </c>
      <c r="O149" s="192"/>
      <c r="P149" s="190"/>
    </row>
    <row r="150" spans="1:16" ht="36.75" customHeight="1" thickBot="1" x14ac:dyDescent="0.3">
      <c r="A150" s="190" t="s">
        <v>4556</v>
      </c>
      <c r="B150" s="218"/>
      <c r="C150" s="215" t="s">
        <v>29</v>
      </c>
      <c r="D150" s="189">
        <v>2027</v>
      </c>
      <c r="E150" s="189"/>
      <c r="F150" s="190" t="s">
        <v>7</v>
      </c>
      <c r="G150" s="149" t="s">
        <v>4</v>
      </c>
      <c r="H150" s="26">
        <f>SUM(H151:H154)</f>
        <v>7654.3</v>
      </c>
      <c r="I150" s="26">
        <f t="shared" ref="I150:N150" si="29">SUM(I151:I154)</f>
        <v>0</v>
      </c>
      <c r="J150" s="26">
        <f t="shared" si="29"/>
        <v>0</v>
      </c>
      <c r="K150" s="26">
        <f t="shared" si="29"/>
        <v>7654.3</v>
      </c>
      <c r="L150" s="26">
        <f t="shared" si="29"/>
        <v>0</v>
      </c>
      <c r="M150" s="26">
        <f t="shared" si="29"/>
        <v>0</v>
      </c>
      <c r="N150" s="26">
        <f t="shared" si="29"/>
        <v>0</v>
      </c>
      <c r="O150" s="192"/>
      <c r="P150" s="190"/>
    </row>
    <row r="151" spans="1:16" ht="15.75" thickBot="1" x14ac:dyDescent="0.3">
      <c r="A151" s="190"/>
      <c r="B151" s="219"/>
      <c r="C151" s="216"/>
      <c r="D151" s="189"/>
      <c r="E151" s="189"/>
      <c r="F151" s="190"/>
      <c r="G151" s="149" t="s">
        <v>6</v>
      </c>
      <c r="H151" s="26">
        <f>SUM(I151:N151)</f>
        <v>0</v>
      </c>
      <c r="I151" s="26">
        <v>0</v>
      </c>
      <c r="J151" s="26">
        <v>0</v>
      </c>
      <c r="K151" s="26">
        <v>0</v>
      </c>
      <c r="L151" s="26">
        <v>0</v>
      </c>
      <c r="M151" s="26">
        <v>0</v>
      </c>
      <c r="N151" s="26">
        <v>0</v>
      </c>
      <c r="O151" s="192"/>
      <c r="P151" s="190"/>
    </row>
    <row r="152" spans="1:16" ht="36.75" thickBot="1" x14ac:dyDescent="0.3">
      <c r="A152" s="190"/>
      <c r="B152" s="219"/>
      <c r="C152" s="216"/>
      <c r="D152" s="189"/>
      <c r="E152" s="189"/>
      <c r="F152" s="190"/>
      <c r="G152" s="149" t="s">
        <v>7</v>
      </c>
      <c r="H152" s="26">
        <f>SUM(I152:N152)</f>
        <v>7654.3</v>
      </c>
      <c r="I152" s="26">
        <v>0</v>
      </c>
      <c r="J152" s="26">
        <v>0</v>
      </c>
      <c r="K152" s="26">
        <v>7654.3</v>
      </c>
      <c r="L152" s="26">
        <v>0</v>
      </c>
      <c r="M152" s="26">
        <v>0</v>
      </c>
      <c r="N152" s="26">
        <v>0</v>
      </c>
      <c r="O152" s="192"/>
      <c r="P152" s="190"/>
    </row>
    <row r="153" spans="1:16" ht="15.75" thickBot="1" x14ac:dyDescent="0.3">
      <c r="A153" s="190"/>
      <c r="B153" s="219"/>
      <c r="C153" s="216"/>
      <c r="D153" s="189"/>
      <c r="E153" s="189"/>
      <c r="F153" s="190"/>
      <c r="G153" s="149" t="s">
        <v>8</v>
      </c>
      <c r="H153" s="26">
        <f>SUM(I153:N153)</f>
        <v>0</v>
      </c>
      <c r="I153" s="26">
        <v>0</v>
      </c>
      <c r="J153" s="26">
        <v>0</v>
      </c>
      <c r="K153" s="26">
        <v>0</v>
      </c>
      <c r="L153" s="26">
        <v>0</v>
      </c>
      <c r="M153" s="26">
        <v>0</v>
      </c>
      <c r="N153" s="26">
        <v>0</v>
      </c>
      <c r="O153" s="192"/>
      <c r="P153" s="190"/>
    </row>
    <row r="154" spans="1:16" ht="24.75" thickBot="1" x14ac:dyDescent="0.3">
      <c r="A154" s="190"/>
      <c r="B154" s="220"/>
      <c r="C154" s="217"/>
      <c r="D154" s="189"/>
      <c r="E154" s="189"/>
      <c r="F154" s="190"/>
      <c r="G154" s="149" t="s">
        <v>9</v>
      </c>
      <c r="H154" s="26">
        <f>SUM(I154:N154)</f>
        <v>0</v>
      </c>
      <c r="I154" s="26">
        <v>0</v>
      </c>
      <c r="J154" s="26">
        <v>0</v>
      </c>
      <c r="K154" s="26">
        <v>0</v>
      </c>
      <c r="L154" s="26">
        <v>0</v>
      </c>
      <c r="M154" s="26">
        <v>0</v>
      </c>
      <c r="N154" s="26">
        <v>0</v>
      </c>
      <c r="O154" s="192"/>
      <c r="P154" s="190"/>
    </row>
    <row r="155" spans="1:16" ht="36.75" customHeight="1" thickBot="1" x14ac:dyDescent="0.3">
      <c r="A155" s="190" t="s">
        <v>4557</v>
      </c>
      <c r="B155" s="218"/>
      <c r="C155" s="215" t="s">
        <v>29</v>
      </c>
      <c r="D155" s="189">
        <v>2027</v>
      </c>
      <c r="E155" s="189"/>
      <c r="F155" s="190" t="s">
        <v>7</v>
      </c>
      <c r="G155" s="149" t="s">
        <v>4</v>
      </c>
      <c r="H155" s="26">
        <f>SUM(H156:H159)</f>
        <v>1502</v>
      </c>
      <c r="I155" s="26">
        <f t="shared" ref="I155:N155" si="30">SUM(I156:I159)</f>
        <v>0</v>
      </c>
      <c r="J155" s="26">
        <f t="shared" si="30"/>
        <v>0</v>
      </c>
      <c r="K155" s="26">
        <f t="shared" si="30"/>
        <v>1502</v>
      </c>
      <c r="L155" s="26">
        <f t="shared" si="30"/>
        <v>0</v>
      </c>
      <c r="M155" s="26">
        <f t="shared" si="30"/>
        <v>0</v>
      </c>
      <c r="N155" s="26">
        <f t="shared" si="30"/>
        <v>0</v>
      </c>
      <c r="O155" s="192"/>
      <c r="P155" s="190"/>
    </row>
    <row r="156" spans="1:16" ht="15.75" thickBot="1" x14ac:dyDescent="0.3">
      <c r="A156" s="190"/>
      <c r="B156" s="219"/>
      <c r="C156" s="216"/>
      <c r="D156" s="189"/>
      <c r="E156" s="189"/>
      <c r="F156" s="190"/>
      <c r="G156" s="149" t="s">
        <v>6</v>
      </c>
      <c r="H156" s="26">
        <f>SUM(I156:N156)</f>
        <v>0</v>
      </c>
      <c r="I156" s="26">
        <v>0</v>
      </c>
      <c r="J156" s="26">
        <v>0</v>
      </c>
      <c r="K156" s="26">
        <v>0</v>
      </c>
      <c r="L156" s="26">
        <v>0</v>
      </c>
      <c r="M156" s="26">
        <v>0</v>
      </c>
      <c r="N156" s="26">
        <v>0</v>
      </c>
      <c r="O156" s="192"/>
      <c r="P156" s="190"/>
    </row>
    <row r="157" spans="1:16" ht="36.75" thickBot="1" x14ac:dyDescent="0.3">
      <c r="A157" s="190"/>
      <c r="B157" s="219"/>
      <c r="C157" s="216"/>
      <c r="D157" s="189"/>
      <c r="E157" s="189"/>
      <c r="F157" s="190"/>
      <c r="G157" s="149" t="s">
        <v>7</v>
      </c>
      <c r="H157" s="26">
        <f>SUM(I157:N157)</f>
        <v>1502</v>
      </c>
      <c r="I157" s="26">
        <v>0</v>
      </c>
      <c r="J157" s="26">
        <v>0</v>
      </c>
      <c r="K157" s="26">
        <v>1502</v>
      </c>
      <c r="L157" s="26">
        <v>0</v>
      </c>
      <c r="M157" s="26">
        <v>0</v>
      </c>
      <c r="N157" s="26">
        <v>0</v>
      </c>
      <c r="O157" s="192"/>
      <c r="P157" s="190"/>
    </row>
    <row r="158" spans="1:16" ht="15.75" thickBot="1" x14ac:dyDescent="0.3">
      <c r="A158" s="190"/>
      <c r="B158" s="219"/>
      <c r="C158" s="216"/>
      <c r="D158" s="189"/>
      <c r="E158" s="189"/>
      <c r="F158" s="190"/>
      <c r="G158" s="149" t="s">
        <v>8</v>
      </c>
      <c r="H158" s="26">
        <f>SUM(I158:N158)</f>
        <v>0</v>
      </c>
      <c r="I158" s="26">
        <v>0</v>
      </c>
      <c r="J158" s="26">
        <v>0</v>
      </c>
      <c r="K158" s="26">
        <v>0</v>
      </c>
      <c r="L158" s="26">
        <v>0</v>
      </c>
      <c r="M158" s="26">
        <v>0</v>
      </c>
      <c r="N158" s="26">
        <v>0</v>
      </c>
      <c r="O158" s="192"/>
      <c r="P158" s="190"/>
    </row>
    <row r="159" spans="1:16" ht="24.75" thickBot="1" x14ac:dyDescent="0.3">
      <c r="A159" s="190"/>
      <c r="B159" s="220"/>
      <c r="C159" s="217"/>
      <c r="D159" s="189"/>
      <c r="E159" s="189"/>
      <c r="F159" s="190"/>
      <c r="G159" s="149" t="s">
        <v>9</v>
      </c>
      <c r="H159" s="26">
        <f>SUM(I159:N159)</f>
        <v>0</v>
      </c>
      <c r="I159" s="26">
        <v>0</v>
      </c>
      <c r="J159" s="26">
        <v>0</v>
      </c>
      <c r="K159" s="26">
        <v>0</v>
      </c>
      <c r="L159" s="26">
        <v>0</v>
      </c>
      <c r="M159" s="26">
        <v>0</v>
      </c>
      <c r="N159" s="26">
        <v>0</v>
      </c>
      <c r="O159" s="192"/>
      <c r="P159" s="190"/>
    </row>
    <row r="160" spans="1:16" ht="36.75" customHeight="1" thickBot="1" x14ac:dyDescent="0.3">
      <c r="A160" s="190" t="s">
        <v>4558</v>
      </c>
      <c r="B160" s="218"/>
      <c r="C160" s="215" t="s">
        <v>29</v>
      </c>
      <c r="D160" s="189">
        <v>2027</v>
      </c>
      <c r="E160" s="189"/>
      <c r="F160" s="190" t="s">
        <v>7</v>
      </c>
      <c r="G160" s="149" t="s">
        <v>4</v>
      </c>
      <c r="H160" s="26">
        <f>SUM(H161:H164)</f>
        <v>30</v>
      </c>
      <c r="I160" s="26">
        <f t="shared" ref="I160:N160" si="31">SUM(I161:I164)</f>
        <v>0</v>
      </c>
      <c r="J160" s="26">
        <v>0</v>
      </c>
      <c r="K160" s="26">
        <v>1054.3</v>
      </c>
      <c r="L160" s="26">
        <f t="shared" si="31"/>
        <v>0</v>
      </c>
      <c r="M160" s="26">
        <f t="shared" si="31"/>
        <v>0</v>
      </c>
      <c r="N160" s="26">
        <f t="shared" si="31"/>
        <v>0</v>
      </c>
      <c r="O160" s="192"/>
      <c r="P160" s="190"/>
    </row>
    <row r="161" spans="1:16" ht="15.75" thickBot="1" x14ac:dyDescent="0.3">
      <c r="A161" s="190"/>
      <c r="B161" s="219"/>
      <c r="C161" s="216"/>
      <c r="D161" s="189"/>
      <c r="E161" s="189"/>
      <c r="F161" s="190"/>
      <c r="G161" s="149" t="s">
        <v>6</v>
      </c>
      <c r="H161" s="26">
        <f>SUM(I161:N161)</f>
        <v>0</v>
      </c>
      <c r="I161" s="26">
        <v>0</v>
      </c>
      <c r="J161" s="26">
        <v>0</v>
      </c>
      <c r="K161" s="26">
        <v>0</v>
      </c>
      <c r="L161" s="26">
        <v>0</v>
      </c>
      <c r="M161" s="26">
        <v>0</v>
      </c>
      <c r="N161" s="26">
        <v>0</v>
      </c>
      <c r="O161" s="192"/>
      <c r="P161" s="190"/>
    </row>
    <row r="162" spans="1:16" ht="36.75" thickBot="1" x14ac:dyDescent="0.3">
      <c r="A162" s="190"/>
      <c r="B162" s="219"/>
      <c r="C162" s="216"/>
      <c r="D162" s="189"/>
      <c r="E162" s="189"/>
      <c r="F162" s="190"/>
      <c r="G162" s="149" t="s">
        <v>7</v>
      </c>
      <c r="H162" s="26">
        <f>SUM(I162:N162)</f>
        <v>30</v>
      </c>
      <c r="I162" s="26">
        <v>0</v>
      </c>
      <c r="J162" s="26">
        <v>30</v>
      </c>
      <c r="K162" s="26">
        <v>0</v>
      </c>
      <c r="L162" s="26">
        <v>0</v>
      </c>
      <c r="M162" s="26">
        <v>0</v>
      </c>
      <c r="N162" s="26">
        <v>0</v>
      </c>
      <c r="O162" s="192"/>
      <c r="P162" s="190"/>
    </row>
    <row r="163" spans="1:16" ht="15.75" thickBot="1" x14ac:dyDescent="0.3">
      <c r="A163" s="190"/>
      <c r="B163" s="219"/>
      <c r="C163" s="216"/>
      <c r="D163" s="189"/>
      <c r="E163" s="189"/>
      <c r="F163" s="190"/>
      <c r="G163" s="149" t="s">
        <v>8</v>
      </c>
      <c r="H163" s="26">
        <f>SUM(I163:N163)</f>
        <v>0</v>
      </c>
      <c r="I163" s="26">
        <v>0</v>
      </c>
      <c r="J163" s="26">
        <v>0</v>
      </c>
      <c r="K163" s="26">
        <v>0</v>
      </c>
      <c r="L163" s="26">
        <v>0</v>
      </c>
      <c r="M163" s="26">
        <v>0</v>
      </c>
      <c r="N163" s="26">
        <v>0</v>
      </c>
      <c r="O163" s="192"/>
      <c r="P163" s="190"/>
    </row>
    <row r="164" spans="1:16" ht="24.75" thickBot="1" x14ac:dyDescent="0.3">
      <c r="A164" s="190"/>
      <c r="B164" s="220"/>
      <c r="C164" s="217"/>
      <c r="D164" s="189"/>
      <c r="E164" s="189"/>
      <c r="F164" s="190"/>
      <c r="G164" s="149" t="s">
        <v>9</v>
      </c>
      <c r="H164" s="26">
        <f>SUM(I164:N164)</f>
        <v>0</v>
      </c>
      <c r="I164" s="26">
        <v>0</v>
      </c>
      <c r="J164" s="26">
        <v>0</v>
      </c>
      <c r="K164" s="26">
        <v>0</v>
      </c>
      <c r="L164" s="26">
        <v>0</v>
      </c>
      <c r="M164" s="26">
        <v>0</v>
      </c>
      <c r="N164" s="26">
        <v>0</v>
      </c>
      <c r="O164" s="192"/>
      <c r="P164" s="190"/>
    </row>
    <row r="165" spans="1:16" ht="48.75" thickBot="1" x14ac:dyDescent="0.3">
      <c r="A165" s="245" t="s">
        <v>90</v>
      </c>
      <c r="B165" s="245"/>
      <c r="C165" s="245"/>
      <c r="D165" s="245"/>
      <c r="E165" s="245"/>
      <c r="F165" s="246"/>
      <c r="G165" s="161" t="s">
        <v>260</v>
      </c>
      <c r="H165" s="56">
        <f t="shared" ref="H165:N165" si="32">SUM(H166:H169)</f>
        <v>19857.2</v>
      </c>
      <c r="I165" s="56">
        <f t="shared" si="32"/>
        <v>870.4</v>
      </c>
      <c r="J165" s="56">
        <f t="shared" si="32"/>
        <v>404.9</v>
      </c>
      <c r="K165" s="56">
        <f t="shared" si="32"/>
        <v>11685.1</v>
      </c>
      <c r="L165" s="56">
        <f t="shared" si="32"/>
        <v>4457.1000000000004</v>
      </c>
      <c r="M165" s="56">
        <f t="shared" si="32"/>
        <v>2439.6999999999998</v>
      </c>
      <c r="N165" s="56">
        <f t="shared" si="32"/>
        <v>0</v>
      </c>
      <c r="O165" s="221"/>
      <c r="P165" s="227"/>
    </row>
    <row r="166" spans="1:16" ht="30" customHeight="1" thickBot="1" x14ac:dyDescent="0.3">
      <c r="A166" s="247"/>
      <c r="B166" s="247"/>
      <c r="C166" s="247"/>
      <c r="D166" s="247"/>
      <c r="E166" s="247"/>
      <c r="F166" s="248"/>
      <c r="G166" s="161" t="s">
        <v>6</v>
      </c>
      <c r="H166" s="56">
        <f>SUM(I166:N166)</f>
        <v>6496.9</v>
      </c>
      <c r="I166" s="56">
        <f>I6+I11+I16+I21+I26+I31+I36+I41+I46+I51+I56+I61+I66+I71+I76+I81+I86+I91+I96+I101+I106+I111+I116+I121+I126+I131+I136+I141+I146+I151+I156+I161</f>
        <v>431.9</v>
      </c>
      <c r="J166" s="56">
        <f t="shared" ref="J166:N166" si="33">J6+J11+J16+J21+J26+J31+J36+J41+J46+J51+J56+J61+J66+J71+J76+J81+J86+J91+J96+J101+J106+J111+J116+J121+J126+J131+J136+J141+J146+J151+J156+J161</f>
        <v>85.7</v>
      </c>
      <c r="K166" s="56">
        <f t="shared" si="33"/>
        <v>0</v>
      </c>
      <c r="L166" s="56">
        <f t="shared" si="33"/>
        <v>3905.6</v>
      </c>
      <c r="M166" s="56">
        <f t="shared" si="33"/>
        <v>2073.6999999999998</v>
      </c>
      <c r="N166" s="56">
        <f t="shared" si="33"/>
        <v>0</v>
      </c>
      <c r="O166" s="222"/>
      <c r="P166" s="228"/>
    </row>
    <row r="167" spans="1:16" ht="36" customHeight="1" thickBot="1" x14ac:dyDescent="0.3">
      <c r="A167" s="247"/>
      <c r="B167" s="247"/>
      <c r="C167" s="247"/>
      <c r="D167" s="247"/>
      <c r="E167" s="247"/>
      <c r="F167" s="248"/>
      <c r="G167" s="161" t="s">
        <v>7</v>
      </c>
      <c r="H167" s="56">
        <f>SUM(I167:N167)</f>
        <v>13342.6</v>
      </c>
      <c r="I167" s="56">
        <f t="shared" ref="I167:N169" si="34">I7+I12+I17+I22+I27+I32+I37+I42+I47+I52+I57+I62+I67+I72+I77+I82+I87+I92+I97+I102+I107+I112+I117+I122+I127+I132+I137+I142+I147+I152+I157+I162</f>
        <v>438.09999999999997</v>
      </c>
      <c r="J167" s="56">
        <f t="shared" si="34"/>
        <v>301.89999999999998</v>
      </c>
      <c r="K167" s="56">
        <f t="shared" si="34"/>
        <v>11685.1</v>
      </c>
      <c r="L167" s="56">
        <f t="shared" si="34"/>
        <v>551.5</v>
      </c>
      <c r="M167" s="56">
        <f t="shared" si="34"/>
        <v>366</v>
      </c>
      <c r="N167" s="56">
        <f t="shared" si="34"/>
        <v>0</v>
      </c>
      <c r="O167" s="222"/>
      <c r="P167" s="228"/>
    </row>
    <row r="168" spans="1:16" ht="15.75" thickBot="1" x14ac:dyDescent="0.3">
      <c r="A168" s="247"/>
      <c r="B168" s="247"/>
      <c r="C168" s="247"/>
      <c r="D168" s="247"/>
      <c r="E168" s="247"/>
      <c r="F168" s="248"/>
      <c r="G168" s="161" t="s">
        <v>8</v>
      </c>
      <c r="H168" s="56">
        <f>SUM(I168:N168)</f>
        <v>0.4</v>
      </c>
      <c r="I168" s="56">
        <f t="shared" si="34"/>
        <v>0.4</v>
      </c>
      <c r="J168" s="56">
        <f t="shared" si="34"/>
        <v>0</v>
      </c>
      <c r="K168" s="56">
        <f t="shared" si="34"/>
        <v>0</v>
      </c>
      <c r="L168" s="56">
        <f t="shared" si="34"/>
        <v>0</v>
      </c>
      <c r="M168" s="56">
        <f t="shared" si="34"/>
        <v>0</v>
      </c>
      <c r="N168" s="56">
        <f t="shared" si="34"/>
        <v>0</v>
      </c>
      <c r="O168" s="222"/>
      <c r="P168" s="228"/>
    </row>
    <row r="169" spans="1:16" ht="24.75" thickBot="1" x14ac:dyDescent="0.3">
      <c r="A169" s="249"/>
      <c r="B169" s="249"/>
      <c r="C169" s="249"/>
      <c r="D169" s="249"/>
      <c r="E169" s="249"/>
      <c r="F169" s="250"/>
      <c r="G169" s="161" t="s">
        <v>9</v>
      </c>
      <c r="H169" s="56">
        <f>SUM(I169:N169)</f>
        <v>17.3</v>
      </c>
      <c r="I169" s="56">
        <f t="shared" si="34"/>
        <v>0</v>
      </c>
      <c r="J169" s="56">
        <f t="shared" si="34"/>
        <v>17.3</v>
      </c>
      <c r="K169" s="56">
        <f t="shared" si="34"/>
        <v>0</v>
      </c>
      <c r="L169" s="56">
        <f t="shared" si="34"/>
        <v>0</v>
      </c>
      <c r="M169" s="56">
        <f t="shared" si="34"/>
        <v>0</v>
      </c>
      <c r="N169" s="56">
        <f t="shared" si="34"/>
        <v>0</v>
      </c>
      <c r="O169" s="223"/>
      <c r="P169" s="229"/>
    </row>
    <row r="170" spans="1:16" ht="15.75" customHeight="1" thickBot="1" x14ac:dyDescent="0.3">
      <c r="A170" s="251" t="s">
        <v>91</v>
      </c>
      <c r="B170" s="251"/>
      <c r="C170" s="251"/>
      <c r="D170" s="251"/>
      <c r="E170" s="251"/>
      <c r="F170" s="251"/>
      <c r="G170" s="251"/>
      <c r="H170" s="251"/>
      <c r="I170" s="251"/>
      <c r="J170" s="251"/>
      <c r="K170" s="251"/>
      <c r="L170" s="251"/>
      <c r="M170" s="251"/>
      <c r="N170" s="251"/>
      <c r="O170" s="251"/>
      <c r="P170" s="252"/>
    </row>
    <row r="171" spans="1:16" ht="43.5" customHeight="1" thickBot="1" x14ac:dyDescent="0.3">
      <c r="A171" s="253" t="s">
        <v>3940</v>
      </c>
      <c r="B171" s="215"/>
      <c r="C171" s="215" t="s">
        <v>91</v>
      </c>
      <c r="D171" s="218" t="s">
        <v>44</v>
      </c>
      <c r="E171" s="218"/>
      <c r="F171" s="230" t="s">
        <v>3941</v>
      </c>
      <c r="G171" s="158" t="s">
        <v>4</v>
      </c>
      <c r="H171" s="26">
        <f t="shared" ref="H171:N171" si="35">SUM(H172:H175)</f>
        <v>2570.6999999999998</v>
      </c>
      <c r="I171" s="26">
        <f t="shared" si="35"/>
        <v>0</v>
      </c>
      <c r="J171" s="26">
        <f t="shared" si="35"/>
        <v>0</v>
      </c>
      <c r="K171" s="26">
        <f t="shared" si="35"/>
        <v>0</v>
      </c>
      <c r="L171" s="26">
        <f t="shared" si="35"/>
        <v>856.9</v>
      </c>
      <c r="M171" s="26">
        <f t="shared" si="35"/>
        <v>856.9</v>
      </c>
      <c r="N171" s="26">
        <f t="shared" si="35"/>
        <v>856.9</v>
      </c>
      <c r="O171" s="218">
        <v>120767</v>
      </c>
      <c r="P171" s="224"/>
    </row>
    <row r="172" spans="1:16" ht="27.75" customHeight="1" thickBot="1" x14ac:dyDescent="0.3">
      <c r="A172" s="254"/>
      <c r="B172" s="216"/>
      <c r="C172" s="216"/>
      <c r="D172" s="219"/>
      <c r="E172" s="219"/>
      <c r="F172" s="231"/>
      <c r="G172" s="158" t="s">
        <v>262</v>
      </c>
      <c r="H172" s="26">
        <f>SUM(I172:N172)</f>
        <v>2570.6999999999998</v>
      </c>
      <c r="I172" s="26">
        <v>0</v>
      </c>
      <c r="J172" s="26">
        <v>0</v>
      </c>
      <c r="K172" s="26">
        <v>0</v>
      </c>
      <c r="L172" s="26">
        <v>856.9</v>
      </c>
      <c r="M172" s="26">
        <v>856.9</v>
      </c>
      <c r="N172" s="26">
        <v>856.9</v>
      </c>
      <c r="O172" s="219"/>
      <c r="P172" s="225"/>
    </row>
    <row r="173" spans="1:16" ht="36.75" thickBot="1" x14ac:dyDescent="0.3">
      <c r="A173" s="254"/>
      <c r="B173" s="216"/>
      <c r="C173" s="216"/>
      <c r="D173" s="219"/>
      <c r="E173" s="219"/>
      <c r="F173" s="231"/>
      <c r="G173" s="158" t="s">
        <v>7</v>
      </c>
      <c r="H173" s="26">
        <f>SUM(I173:N173)</f>
        <v>0</v>
      </c>
      <c r="I173" s="26">
        <v>0</v>
      </c>
      <c r="J173" s="26">
        <v>0</v>
      </c>
      <c r="K173" s="26">
        <v>0</v>
      </c>
      <c r="L173" s="26">
        <v>0</v>
      </c>
      <c r="M173" s="26">
        <v>0</v>
      </c>
      <c r="N173" s="26">
        <v>0</v>
      </c>
      <c r="O173" s="219"/>
      <c r="P173" s="225"/>
    </row>
    <row r="174" spans="1:16" ht="15.75" thickBot="1" x14ac:dyDescent="0.3">
      <c r="A174" s="254"/>
      <c r="B174" s="216"/>
      <c r="C174" s="216"/>
      <c r="D174" s="219"/>
      <c r="E174" s="219"/>
      <c r="F174" s="231"/>
      <c r="G174" s="158" t="s">
        <v>8</v>
      </c>
      <c r="H174" s="26">
        <f>SUM(I174:N174)</f>
        <v>0</v>
      </c>
      <c r="I174" s="26">
        <v>0</v>
      </c>
      <c r="J174" s="26">
        <v>0</v>
      </c>
      <c r="K174" s="26">
        <v>0</v>
      </c>
      <c r="L174" s="26">
        <v>0</v>
      </c>
      <c r="M174" s="26">
        <v>0</v>
      </c>
      <c r="N174" s="26">
        <v>0</v>
      </c>
      <c r="O174" s="219"/>
      <c r="P174" s="225"/>
    </row>
    <row r="175" spans="1:16" ht="42.75" customHeight="1" thickBot="1" x14ac:dyDescent="0.3">
      <c r="A175" s="255"/>
      <c r="B175" s="217"/>
      <c r="C175" s="217"/>
      <c r="D175" s="220"/>
      <c r="E175" s="220"/>
      <c r="F175" s="232"/>
      <c r="G175" s="158" t="s">
        <v>9</v>
      </c>
      <c r="H175" s="26">
        <f>SUM(I175:N175)</f>
        <v>0</v>
      </c>
      <c r="I175" s="26">
        <v>0</v>
      </c>
      <c r="J175" s="26">
        <v>0</v>
      </c>
      <c r="K175" s="26">
        <v>0</v>
      </c>
      <c r="L175" s="26">
        <v>0</v>
      </c>
      <c r="M175" s="26">
        <v>0</v>
      </c>
      <c r="N175" s="26">
        <v>0</v>
      </c>
      <c r="O175" s="220"/>
      <c r="P175" s="226"/>
    </row>
    <row r="176" spans="1:16" ht="69.75" customHeight="1" thickBot="1" x14ac:dyDescent="0.3">
      <c r="A176" s="212" t="s">
        <v>263</v>
      </c>
      <c r="B176" s="230" t="s">
        <v>3942</v>
      </c>
      <c r="C176" s="215" t="s">
        <v>91</v>
      </c>
      <c r="D176" s="218" t="s">
        <v>264</v>
      </c>
      <c r="E176" s="242"/>
      <c r="F176" s="230" t="s">
        <v>3943</v>
      </c>
      <c r="G176" s="158" t="s">
        <v>4</v>
      </c>
      <c r="H176" s="26">
        <f t="shared" ref="H176:N176" si="36">SUM(H177:H180)</f>
        <v>102.49999999999999</v>
      </c>
      <c r="I176" s="26">
        <f t="shared" si="36"/>
        <v>35.500000000000007</v>
      </c>
      <c r="J176" s="26">
        <f t="shared" si="36"/>
        <v>34.200000000000003</v>
      </c>
      <c r="K176" s="26">
        <f t="shared" si="36"/>
        <v>32.800000000000004</v>
      </c>
      <c r="L176" s="26">
        <f t="shared" si="36"/>
        <v>0</v>
      </c>
      <c r="M176" s="26">
        <f t="shared" si="36"/>
        <v>0</v>
      </c>
      <c r="N176" s="26">
        <f t="shared" si="36"/>
        <v>0</v>
      </c>
      <c r="O176" s="218">
        <v>120767</v>
      </c>
      <c r="P176" s="227"/>
    </row>
    <row r="177" spans="1:16" ht="15.75" thickBot="1" x14ac:dyDescent="0.3">
      <c r="A177" s="213"/>
      <c r="B177" s="231"/>
      <c r="C177" s="216"/>
      <c r="D177" s="219"/>
      <c r="E177" s="243"/>
      <c r="F177" s="231"/>
      <c r="G177" s="158" t="s">
        <v>6</v>
      </c>
      <c r="H177" s="26">
        <f>SUM(I177:N177)</f>
        <v>101.6</v>
      </c>
      <c r="I177" s="57">
        <v>35.200000000000003</v>
      </c>
      <c r="J177" s="57">
        <v>33.9</v>
      </c>
      <c r="K177" s="57">
        <v>32.5</v>
      </c>
      <c r="L177" s="57">
        <v>0</v>
      </c>
      <c r="M177" s="57">
        <v>0</v>
      </c>
      <c r="N177" s="57">
        <v>0</v>
      </c>
      <c r="O177" s="219"/>
      <c r="P177" s="228"/>
    </row>
    <row r="178" spans="1:16" ht="36.75" thickBot="1" x14ac:dyDescent="0.3">
      <c r="A178" s="213"/>
      <c r="B178" s="231"/>
      <c r="C178" s="216"/>
      <c r="D178" s="219"/>
      <c r="E178" s="243"/>
      <c r="F178" s="231"/>
      <c r="G178" s="158" t="s">
        <v>7</v>
      </c>
      <c r="H178" s="26">
        <f>SUM(I178:N178)</f>
        <v>0.60000000000000009</v>
      </c>
      <c r="I178" s="57">
        <v>0.2</v>
      </c>
      <c r="J178" s="57">
        <v>0.2</v>
      </c>
      <c r="K178" s="57">
        <v>0.2</v>
      </c>
      <c r="L178" s="57">
        <v>0</v>
      </c>
      <c r="M178" s="57">
        <v>0</v>
      </c>
      <c r="N178" s="57">
        <v>0</v>
      </c>
      <c r="O178" s="219"/>
      <c r="P178" s="228"/>
    </row>
    <row r="179" spans="1:16" ht="15.75" thickBot="1" x14ac:dyDescent="0.3">
      <c r="A179" s="213"/>
      <c r="B179" s="231"/>
      <c r="C179" s="216"/>
      <c r="D179" s="219"/>
      <c r="E179" s="243"/>
      <c r="F179" s="231"/>
      <c r="G179" s="158" t="s">
        <v>8</v>
      </c>
      <c r="H179" s="26">
        <f>SUM(I179:N179)</f>
        <v>0.30000000000000004</v>
      </c>
      <c r="I179" s="57">
        <v>0.1</v>
      </c>
      <c r="J179" s="57">
        <v>0.1</v>
      </c>
      <c r="K179" s="57">
        <v>0.1</v>
      </c>
      <c r="L179" s="57">
        <v>0</v>
      </c>
      <c r="M179" s="57">
        <v>0</v>
      </c>
      <c r="N179" s="57">
        <v>0</v>
      </c>
      <c r="O179" s="219"/>
      <c r="P179" s="228"/>
    </row>
    <row r="180" spans="1:16" ht="24.75" thickBot="1" x14ac:dyDescent="0.3">
      <c r="A180" s="214"/>
      <c r="B180" s="232"/>
      <c r="C180" s="217"/>
      <c r="D180" s="220"/>
      <c r="E180" s="244"/>
      <c r="F180" s="232"/>
      <c r="G180" s="158" t="s">
        <v>9</v>
      </c>
      <c r="H180" s="26">
        <f>SUM(I180:N180)</f>
        <v>0</v>
      </c>
      <c r="I180" s="57">
        <v>0</v>
      </c>
      <c r="J180" s="57">
        <v>0</v>
      </c>
      <c r="K180" s="57">
        <v>0</v>
      </c>
      <c r="L180" s="57">
        <v>0</v>
      </c>
      <c r="M180" s="57">
        <v>0</v>
      </c>
      <c r="N180" s="57">
        <v>0</v>
      </c>
      <c r="O180" s="220"/>
      <c r="P180" s="229"/>
    </row>
    <row r="181" spans="1:16" ht="48" customHeight="1" thickBot="1" x14ac:dyDescent="0.3">
      <c r="A181" s="212" t="s">
        <v>265</v>
      </c>
      <c r="B181" s="230" t="s">
        <v>3942</v>
      </c>
      <c r="C181" s="215" t="s">
        <v>91</v>
      </c>
      <c r="D181" s="218" t="s">
        <v>44</v>
      </c>
      <c r="E181" s="242"/>
      <c r="F181" s="215" t="s">
        <v>100</v>
      </c>
      <c r="G181" s="158" t="s">
        <v>4</v>
      </c>
      <c r="H181" s="26">
        <f t="shared" ref="H181:N181" si="37">SUM(H182:H185)</f>
        <v>150.6</v>
      </c>
      <c r="I181" s="26">
        <f t="shared" si="37"/>
        <v>0</v>
      </c>
      <c r="J181" s="26">
        <f t="shared" si="37"/>
        <v>0</v>
      </c>
      <c r="K181" s="26">
        <f t="shared" si="37"/>
        <v>0</v>
      </c>
      <c r="L181" s="26">
        <f t="shared" si="37"/>
        <v>50.2</v>
      </c>
      <c r="M181" s="26">
        <f t="shared" si="37"/>
        <v>50.2</v>
      </c>
      <c r="N181" s="26">
        <f t="shared" si="37"/>
        <v>50.2</v>
      </c>
      <c r="O181" s="218">
        <v>120767</v>
      </c>
      <c r="P181" s="227"/>
    </row>
    <row r="182" spans="1:16" ht="15.75" thickBot="1" x14ac:dyDescent="0.3">
      <c r="A182" s="213"/>
      <c r="B182" s="231"/>
      <c r="C182" s="216"/>
      <c r="D182" s="219"/>
      <c r="E182" s="243"/>
      <c r="F182" s="216"/>
      <c r="G182" s="158" t="s">
        <v>6</v>
      </c>
      <c r="H182" s="26">
        <f>SUM(I182:N182)</f>
        <v>148.80000000000001</v>
      </c>
      <c r="I182" s="57">
        <v>0</v>
      </c>
      <c r="J182" s="57">
        <v>0</v>
      </c>
      <c r="K182" s="57">
        <v>0</v>
      </c>
      <c r="L182" s="57">
        <v>49.6</v>
      </c>
      <c r="M182" s="57">
        <v>49.6</v>
      </c>
      <c r="N182" s="57">
        <v>49.6</v>
      </c>
      <c r="O182" s="219"/>
      <c r="P182" s="228"/>
    </row>
    <row r="183" spans="1:16" ht="36.75" thickBot="1" x14ac:dyDescent="0.3">
      <c r="A183" s="213"/>
      <c r="B183" s="231"/>
      <c r="C183" s="216"/>
      <c r="D183" s="219"/>
      <c r="E183" s="243"/>
      <c r="F183" s="216"/>
      <c r="G183" s="158" t="s">
        <v>7</v>
      </c>
      <c r="H183" s="26">
        <f>SUM(I183:N183)</f>
        <v>1.2000000000000002</v>
      </c>
      <c r="I183" s="57">
        <v>0</v>
      </c>
      <c r="J183" s="57">
        <v>0</v>
      </c>
      <c r="K183" s="57">
        <v>0</v>
      </c>
      <c r="L183" s="57">
        <v>0.4</v>
      </c>
      <c r="M183" s="57">
        <v>0.4</v>
      </c>
      <c r="N183" s="57">
        <v>0.4</v>
      </c>
      <c r="O183" s="219"/>
      <c r="P183" s="228"/>
    </row>
    <row r="184" spans="1:16" ht="15.75" thickBot="1" x14ac:dyDescent="0.3">
      <c r="A184" s="213"/>
      <c r="B184" s="231"/>
      <c r="C184" s="216"/>
      <c r="D184" s="219"/>
      <c r="E184" s="243"/>
      <c r="F184" s="216"/>
      <c r="G184" s="158" t="s">
        <v>8</v>
      </c>
      <c r="H184" s="26">
        <f>SUM(I184:N184)</f>
        <v>0.60000000000000009</v>
      </c>
      <c r="I184" s="57">
        <v>0</v>
      </c>
      <c r="J184" s="57">
        <v>0</v>
      </c>
      <c r="K184" s="57">
        <v>0</v>
      </c>
      <c r="L184" s="57">
        <v>0.2</v>
      </c>
      <c r="M184" s="57">
        <v>0.2</v>
      </c>
      <c r="N184" s="57">
        <v>0.2</v>
      </c>
      <c r="O184" s="219"/>
      <c r="P184" s="228"/>
    </row>
    <row r="185" spans="1:16" ht="24.75" thickBot="1" x14ac:dyDescent="0.3">
      <c r="A185" s="214"/>
      <c r="B185" s="232"/>
      <c r="C185" s="217"/>
      <c r="D185" s="220"/>
      <c r="E185" s="244"/>
      <c r="F185" s="217"/>
      <c r="G185" s="158" t="s">
        <v>9</v>
      </c>
      <c r="H185" s="26">
        <f>SUM(I185:N185)</f>
        <v>0</v>
      </c>
      <c r="I185" s="57">
        <v>0</v>
      </c>
      <c r="J185" s="57">
        <v>0</v>
      </c>
      <c r="K185" s="57">
        <v>0</v>
      </c>
      <c r="L185" s="57">
        <v>0</v>
      </c>
      <c r="M185" s="57">
        <v>0</v>
      </c>
      <c r="N185" s="57">
        <v>0</v>
      </c>
      <c r="O185" s="220"/>
      <c r="P185" s="229"/>
    </row>
    <row r="186" spans="1:16" ht="48" customHeight="1" thickBot="1" x14ac:dyDescent="0.3">
      <c r="A186" s="253" t="s">
        <v>3944</v>
      </c>
      <c r="B186" s="215"/>
      <c r="C186" s="215" t="s">
        <v>91</v>
      </c>
      <c r="D186" s="218" t="s">
        <v>67</v>
      </c>
      <c r="E186" s="218"/>
      <c r="F186" s="230" t="s">
        <v>3945</v>
      </c>
      <c r="G186" s="158" t="s">
        <v>4</v>
      </c>
      <c r="H186" s="26">
        <f t="shared" ref="H186:N186" si="38">SUM(H187:H190)</f>
        <v>535.4</v>
      </c>
      <c r="I186" s="26">
        <f t="shared" si="38"/>
        <v>0</v>
      </c>
      <c r="J186" s="26">
        <f t="shared" si="38"/>
        <v>0</v>
      </c>
      <c r="K186" s="26">
        <f t="shared" si="38"/>
        <v>0</v>
      </c>
      <c r="L186" s="26">
        <f t="shared" si="38"/>
        <v>267.7</v>
      </c>
      <c r="M186" s="26">
        <f t="shared" si="38"/>
        <v>267.7</v>
      </c>
      <c r="N186" s="26">
        <f t="shared" si="38"/>
        <v>0</v>
      </c>
      <c r="O186" s="218">
        <v>120767</v>
      </c>
      <c r="P186" s="224"/>
    </row>
    <row r="187" spans="1:16" ht="15.75" customHeight="1" thickBot="1" x14ac:dyDescent="0.3">
      <c r="A187" s="254"/>
      <c r="B187" s="216"/>
      <c r="C187" s="216"/>
      <c r="D187" s="219"/>
      <c r="E187" s="219"/>
      <c r="F187" s="231"/>
      <c r="G187" s="158" t="s">
        <v>262</v>
      </c>
      <c r="H187" s="26">
        <f>SUM(I187:N187)</f>
        <v>530</v>
      </c>
      <c r="I187" s="26">
        <v>0</v>
      </c>
      <c r="J187" s="26">
        <v>0</v>
      </c>
      <c r="K187" s="26">
        <v>0</v>
      </c>
      <c r="L187" s="26">
        <v>265</v>
      </c>
      <c r="M187" s="26">
        <v>265</v>
      </c>
      <c r="N187" s="26">
        <v>0</v>
      </c>
      <c r="O187" s="219"/>
      <c r="P187" s="225"/>
    </row>
    <row r="188" spans="1:16" ht="36.75" thickBot="1" x14ac:dyDescent="0.3">
      <c r="A188" s="254"/>
      <c r="B188" s="216"/>
      <c r="C188" s="216"/>
      <c r="D188" s="219"/>
      <c r="E188" s="219"/>
      <c r="F188" s="231"/>
      <c r="G188" s="158" t="s">
        <v>7</v>
      </c>
      <c r="H188" s="26">
        <f>SUM(I188:N188)</f>
        <v>5.4</v>
      </c>
      <c r="I188" s="26">
        <v>0</v>
      </c>
      <c r="J188" s="26">
        <v>0</v>
      </c>
      <c r="K188" s="26">
        <v>0</v>
      </c>
      <c r="L188" s="26">
        <v>2.7</v>
      </c>
      <c r="M188" s="26">
        <v>2.7</v>
      </c>
      <c r="N188" s="26">
        <v>0</v>
      </c>
      <c r="O188" s="219"/>
      <c r="P188" s="225"/>
    </row>
    <row r="189" spans="1:16" ht="15.75" thickBot="1" x14ac:dyDescent="0.3">
      <c r="A189" s="254"/>
      <c r="B189" s="216"/>
      <c r="C189" s="216"/>
      <c r="D189" s="219"/>
      <c r="E189" s="219"/>
      <c r="F189" s="231"/>
      <c r="G189" s="158" t="s">
        <v>8</v>
      </c>
      <c r="H189" s="26">
        <f>SUM(I189:N189)</f>
        <v>0</v>
      </c>
      <c r="I189" s="26">
        <v>0</v>
      </c>
      <c r="J189" s="26">
        <v>0</v>
      </c>
      <c r="K189" s="26">
        <v>0</v>
      </c>
      <c r="L189" s="26">
        <v>0</v>
      </c>
      <c r="M189" s="26">
        <v>0</v>
      </c>
      <c r="N189" s="26">
        <v>0</v>
      </c>
      <c r="O189" s="219"/>
      <c r="P189" s="225"/>
    </row>
    <row r="190" spans="1:16" ht="24.75" thickBot="1" x14ac:dyDescent="0.3">
      <c r="A190" s="255"/>
      <c r="B190" s="217"/>
      <c r="C190" s="217"/>
      <c r="D190" s="220"/>
      <c r="E190" s="220"/>
      <c r="F190" s="232"/>
      <c r="G190" s="158" t="s">
        <v>9</v>
      </c>
      <c r="H190" s="26">
        <f>SUM(I190:N190)</f>
        <v>0</v>
      </c>
      <c r="I190" s="26">
        <v>0</v>
      </c>
      <c r="J190" s="26">
        <v>0</v>
      </c>
      <c r="K190" s="26">
        <v>0</v>
      </c>
      <c r="L190" s="26">
        <v>0</v>
      </c>
      <c r="M190" s="26">
        <v>0</v>
      </c>
      <c r="N190" s="26">
        <v>0</v>
      </c>
      <c r="O190" s="220"/>
      <c r="P190" s="226"/>
    </row>
    <row r="191" spans="1:16" ht="108.75" customHeight="1" thickBot="1" x14ac:dyDescent="0.3">
      <c r="A191" s="253" t="s">
        <v>3946</v>
      </c>
      <c r="B191" s="215"/>
      <c r="C191" s="215" t="s">
        <v>91</v>
      </c>
      <c r="D191" s="218" t="s">
        <v>67</v>
      </c>
      <c r="E191" s="218"/>
      <c r="F191" s="230" t="s">
        <v>3947</v>
      </c>
      <c r="G191" s="158" t="s">
        <v>4</v>
      </c>
      <c r="H191" s="26">
        <f t="shared" ref="H191:N191" si="39">SUM(H192:H195)</f>
        <v>966.4</v>
      </c>
      <c r="I191" s="26">
        <f t="shared" si="39"/>
        <v>0</v>
      </c>
      <c r="J191" s="26">
        <f t="shared" si="39"/>
        <v>0</v>
      </c>
      <c r="K191" s="26">
        <f t="shared" si="39"/>
        <v>0</v>
      </c>
      <c r="L191" s="26">
        <f t="shared" si="39"/>
        <v>483.2</v>
      </c>
      <c r="M191" s="26">
        <f t="shared" si="39"/>
        <v>483.2</v>
      </c>
      <c r="N191" s="26">
        <f t="shared" si="39"/>
        <v>0</v>
      </c>
      <c r="O191" s="218">
        <v>120767</v>
      </c>
      <c r="P191" s="224"/>
    </row>
    <row r="192" spans="1:16" ht="15.75" customHeight="1" thickBot="1" x14ac:dyDescent="0.3">
      <c r="A192" s="254"/>
      <c r="B192" s="216"/>
      <c r="C192" s="216"/>
      <c r="D192" s="219"/>
      <c r="E192" s="219"/>
      <c r="F192" s="231"/>
      <c r="G192" s="158" t="s">
        <v>262</v>
      </c>
      <c r="H192" s="26">
        <f>SUM(I192:N192)</f>
        <v>956.8</v>
      </c>
      <c r="I192" s="26">
        <v>0</v>
      </c>
      <c r="J192" s="26">
        <v>0</v>
      </c>
      <c r="K192" s="26">
        <v>0</v>
      </c>
      <c r="L192" s="26">
        <v>478.4</v>
      </c>
      <c r="M192" s="26">
        <v>478.4</v>
      </c>
      <c r="N192" s="26">
        <v>0</v>
      </c>
      <c r="O192" s="219"/>
      <c r="P192" s="225"/>
    </row>
    <row r="193" spans="1:16" ht="36.75" thickBot="1" x14ac:dyDescent="0.3">
      <c r="A193" s="254"/>
      <c r="B193" s="216"/>
      <c r="C193" s="216"/>
      <c r="D193" s="219"/>
      <c r="E193" s="219"/>
      <c r="F193" s="231"/>
      <c r="G193" s="158" t="s">
        <v>7</v>
      </c>
      <c r="H193" s="26">
        <f>SUM(I193:N193)</f>
        <v>9.6</v>
      </c>
      <c r="I193" s="26">
        <v>0</v>
      </c>
      <c r="J193" s="26">
        <v>0</v>
      </c>
      <c r="K193" s="26">
        <v>0</v>
      </c>
      <c r="L193" s="26">
        <v>4.8</v>
      </c>
      <c r="M193" s="26">
        <v>4.8</v>
      </c>
      <c r="N193" s="26">
        <v>0</v>
      </c>
      <c r="O193" s="219"/>
      <c r="P193" s="225"/>
    </row>
    <row r="194" spans="1:16" ht="15.75" thickBot="1" x14ac:dyDescent="0.3">
      <c r="A194" s="254"/>
      <c r="B194" s="216"/>
      <c r="C194" s="216"/>
      <c r="D194" s="219"/>
      <c r="E194" s="219"/>
      <c r="F194" s="231"/>
      <c r="G194" s="158" t="s">
        <v>8</v>
      </c>
      <c r="H194" s="26">
        <f>SUM(I194:N194)</f>
        <v>0</v>
      </c>
      <c r="I194" s="26">
        <v>0</v>
      </c>
      <c r="J194" s="26">
        <v>0</v>
      </c>
      <c r="K194" s="26">
        <v>0</v>
      </c>
      <c r="L194" s="26">
        <v>0</v>
      </c>
      <c r="M194" s="26">
        <v>0</v>
      </c>
      <c r="N194" s="26">
        <v>0</v>
      </c>
      <c r="O194" s="219"/>
      <c r="P194" s="225"/>
    </row>
    <row r="195" spans="1:16" ht="24.75" thickBot="1" x14ac:dyDescent="0.3">
      <c r="A195" s="255"/>
      <c r="B195" s="217"/>
      <c r="C195" s="217"/>
      <c r="D195" s="220"/>
      <c r="E195" s="220"/>
      <c r="F195" s="232"/>
      <c r="G195" s="158" t="s">
        <v>9</v>
      </c>
      <c r="H195" s="26">
        <f>SUM(I195:N195)</f>
        <v>0</v>
      </c>
      <c r="I195" s="26">
        <v>0</v>
      </c>
      <c r="J195" s="26">
        <v>0</v>
      </c>
      <c r="K195" s="26">
        <v>0</v>
      </c>
      <c r="L195" s="26">
        <v>0</v>
      </c>
      <c r="M195" s="26">
        <v>0</v>
      </c>
      <c r="N195" s="26">
        <v>0</v>
      </c>
      <c r="O195" s="220"/>
      <c r="P195" s="226"/>
    </row>
    <row r="196" spans="1:16" ht="96.75" customHeight="1" thickBot="1" x14ac:dyDescent="0.3">
      <c r="A196" s="253" t="s">
        <v>3948</v>
      </c>
      <c r="B196" s="215"/>
      <c r="C196" s="215" t="s">
        <v>91</v>
      </c>
      <c r="D196" s="218">
        <v>2028</v>
      </c>
      <c r="E196" s="218"/>
      <c r="F196" s="230" t="s">
        <v>3947</v>
      </c>
      <c r="G196" s="158" t="s">
        <v>4</v>
      </c>
      <c r="H196" s="26">
        <f t="shared" ref="H196:N196" si="40">SUM(H197:H200)</f>
        <v>229.4</v>
      </c>
      <c r="I196" s="26">
        <f t="shared" si="40"/>
        <v>0</v>
      </c>
      <c r="J196" s="26">
        <f t="shared" si="40"/>
        <v>0</v>
      </c>
      <c r="K196" s="26">
        <f t="shared" si="40"/>
        <v>0</v>
      </c>
      <c r="L196" s="26">
        <f t="shared" si="40"/>
        <v>229.4</v>
      </c>
      <c r="M196" s="26">
        <f t="shared" si="40"/>
        <v>0</v>
      </c>
      <c r="N196" s="26">
        <f t="shared" si="40"/>
        <v>0</v>
      </c>
      <c r="O196" s="218">
        <v>120767</v>
      </c>
      <c r="P196" s="224"/>
    </row>
    <row r="197" spans="1:16" ht="15.75" customHeight="1" thickBot="1" x14ac:dyDescent="0.3">
      <c r="A197" s="254"/>
      <c r="B197" s="216"/>
      <c r="C197" s="216"/>
      <c r="D197" s="219"/>
      <c r="E197" s="219"/>
      <c r="F197" s="231"/>
      <c r="G197" s="158" t="s">
        <v>262</v>
      </c>
      <c r="H197" s="26">
        <f>SUM(I197:N197)</f>
        <v>227.1</v>
      </c>
      <c r="I197" s="26">
        <v>0</v>
      </c>
      <c r="J197" s="26">
        <v>0</v>
      </c>
      <c r="K197" s="26">
        <v>0</v>
      </c>
      <c r="L197" s="26">
        <v>227.1</v>
      </c>
      <c r="M197" s="26">
        <v>0</v>
      </c>
      <c r="N197" s="26">
        <v>0</v>
      </c>
      <c r="O197" s="219"/>
      <c r="P197" s="225"/>
    </row>
    <row r="198" spans="1:16" ht="36.75" thickBot="1" x14ac:dyDescent="0.3">
      <c r="A198" s="254"/>
      <c r="B198" s="216"/>
      <c r="C198" s="216"/>
      <c r="D198" s="219"/>
      <c r="E198" s="219"/>
      <c r="F198" s="231"/>
      <c r="G198" s="158" t="s">
        <v>7</v>
      </c>
      <c r="H198" s="26">
        <f>SUM(I198:N198)</f>
        <v>2.2999999999999998</v>
      </c>
      <c r="I198" s="26">
        <v>0</v>
      </c>
      <c r="J198" s="26">
        <v>0</v>
      </c>
      <c r="K198" s="26">
        <v>0</v>
      </c>
      <c r="L198" s="26">
        <v>2.2999999999999998</v>
      </c>
      <c r="M198" s="26">
        <v>0</v>
      </c>
      <c r="N198" s="26">
        <v>0</v>
      </c>
      <c r="O198" s="219"/>
      <c r="P198" s="225"/>
    </row>
    <row r="199" spans="1:16" ht="15.75" thickBot="1" x14ac:dyDescent="0.3">
      <c r="A199" s="254"/>
      <c r="B199" s="216"/>
      <c r="C199" s="216"/>
      <c r="D199" s="219"/>
      <c r="E199" s="219"/>
      <c r="F199" s="231"/>
      <c r="G199" s="158" t="s">
        <v>8</v>
      </c>
      <c r="H199" s="26">
        <f>SUM(I199:N199)</f>
        <v>0</v>
      </c>
      <c r="I199" s="26">
        <v>0</v>
      </c>
      <c r="J199" s="26">
        <v>0</v>
      </c>
      <c r="K199" s="26">
        <v>0</v>
      </c>
      <c r="L199" s="26">
        <v>0</v>
      </c>
      <c r="M199" s="26">
        <v>0</v>
      </c>
      <c r="N199" s="26">
        <v>0</v>
      </c>
      <c r="O199" s="219"/>
      <c r="P199" s="225"/>
    </row>
    <row r="200" spans="1:16" ht="24.75" thickBot="1" x14ac:dyDescent="0.3">
      <c r="A200" s="255"/>
      <c r="B200" s="217"/>
      <c r="C200" s="217"/>
      <c r="D200" s="220"/>
      <c r="E200" s="220"/>
      <c r="F200" s="232"/>
      <c r="G200" s="158" t="s">
        <v>9</v>
      </c>
      <c r="H200" s="26">
        <f>SUM(I200:N200)</f>
        <v>0</v>
      </c>
      <c r="I200" s="26">
        <v>0</v>
      </c>
      <c r="J200" s="26">
        <v>0</v>
      </c>
      <c r="K200" s="26">
        <v>0</v>
      </c>
      <c r="L200" s="26">
        <v>0</v>
      </c>
      <c r="M200" s="26">
        <v>0</v>
      </c>
      <c r="N200" s="26">
        <v>0</v>
      </c>
      <c r="O200" s="220"/>
      <c r="P200" s="226"/>
    </row>
    <row r="201" spans="1:16" ht="60.75" customHeight="1" thickBot="1" x14ac:dyDescent="0.3">
      <c r="A201" s="253" t="s">
        <v>3949</v>
      </c>
      <c r="B201" s="215"/>
      <c r="C201" s="215" t="s">
        <v>91</v>
      </c>
      <c r="D201" s="218" t="s">
        <v>266</v>
      </c>
      <c r="E201" s="218"/>
      <c r="F201" s="215" t="s">
        <v>267</v>
      </c>
      <c r="G201" s="158" t="s">
        <v>4</v>
      </c>
      <c r="H201" s="26">
        <f t="shared" ref="H201:N201" si="41">SUM(H202:H205)</f>
        <v>853.2</v>
      </c>
      <c r="I201" s="26">
        <f t="shared" si="41"/>
        <v>0</v>
      </c>
      <c r="J201" s="26">
        <f t="shared" si="41"/>
        <v>0</v>
      </c>
      <c r="K201" s="26">
        <f t="shared" si="41"/>
        <v>120.4</v>
      </c>
      <c r="L201" s="26">
        <f t="shared" si="41"/>
        <v>160</v>
      </c>
      <c r="M201" s="26">
        <f t="shared" si="41"/>
        <v>275.60000000000002</v>
      </c>
      <c r="N201" s="26">
        <f t="shared" si="41"/>
        <v>297.2</v>
      </c>
      <c r="O201" s="218">
        <v>120767</v>
      </c>
      <c r="P201" s="224"/>
    </row>
    <row r="202" spans="1:16" ht="15.75" customHeight="1" thickBot="1" x14ac:dyDescent="0.3">
      <c r="A202" s="254"/>
      <c r="B202" s="216"/>
      <c r="C202" s="216"/>
      <c r="D202" s="219"/>
      <c r="E202" s="219"/>
      <c r="F202" s="216"/>
      <c r="G202" s="158" t="s">
        <v>262</v>
      </c>
      <c r="H202" s="26">
        <f>SUM(I202:N202)</f>
        <v>0</v>
      </c>
      <c r="I202" s="26">
        <v>0</v>
      </c>
      <c r="J202" s="26">
        <v>0</v>
      </c>
      <c r="K202" s="26">
        <v>0</v>
      </c>
      <c r="L202" s="26">
        <v>0</v>
      </c>
      <c r="M202" s="26">
        <v>0</v>
      </c>
      <c r="N202" s="26">
        <v>0</v>
      </c>
      <c r="O202" s="219"/>
      <c r="P202" s="225"/>
    </row>
    <row r="203" spans="1:16" ht="36.75" thickBot="1" x14ac:dyDescent="0.3">
      <c r="A203" s="254"/>
      <c r="B203" s="216"/>
      <c r="C203" s="216"/>
      <c r="D203" s="219"/>
      <c r="E203" s="219"/>
      <c r="F203" s="216"/>
      <c r="G203" s="158" t="s">
        <v>7</v>
      </c>
      <c r="H203" s="26">
        <f>SUM(I203:N203)</f>
        <v>0</v>
      </c>
      <c r="I203" s="26">
        <v>0</v>
      </c>
      <c r="J203" s="26">
        <v>0</v>
      </c>
      <c r="K203" s="26">
        <v>0</v>
      </c>
      <c r="L203" s="26">
        <v>0</v>
      </c>
      <c r="M203" s="26">
        <v>0</v>
      </c>
      <c r="N203" s="26">
        <v>0</v>
      </c>
      <c r="O203" s="219"/>
      <c r="P203" s="225"/>
    </row>
    <row r="204" spans="1:16" ht="15.75" thickBot="1" x14ac:dyDescent="0.3">
      <c r="A204" s="254"/>
      <c r="B204" s="216"/>
      <c r="C204" s="216"/>
      <c r="D204" s="219"/>
      <c r="E204" s="219"/>
      <c r="F204" s="216"/>
      <c r="G204" s="158" t="s">
        <v>8</v>
      </c>
      <c r="H204" s="26">
        <f>SUM(I204:N204)</f>
        <v>0</v>
      </c>
      <c r="I204" s="26">
        <v>0</v>
      </c>
      <c r="J204" s="26">
        <v>0</v>
      </c>
      <c r="K204" s="26">
        <v>0</v>
      </c>
      <c r="L204" s="26">
        <v>0</v>
      </c>
      <c r="M204" s="26">
        <v>0</v>
      </c>
      <c r="N204" s="26">
        <v>0</v>
      </c>
      <c r="O204" s="219"/>
      <c r="P204" s="225"/>
    </row>
    <row r="205" spans="1:16" ht="24.75" thickBot="1" x14ac:dyDescent="0.3">
      <c r="A205" s="255"/>
      <c r="B205" s="217"/>
      <c r="C205" s="217"/>
      <c r="D205" s="220"/>
      <c r="E205" s="220"/>
      <c r="F205" s="217"/>
      <c r="G205" s="158" t="s">
        <v>9</v>
      </c>
      <c r="H205" s="26">
        <f>SUM(I205:N205)</f>
        <v>853.2</v>
      </c>
      <c r="I205" s="26">
        <v>0</v>
      </c>
      <c r="J205" s="26">
        <v>0</v>
      </c>
      <c r="K205" s="26">
        <v>120.4</v>
      </c>
      <c r="L205" s="26">
        <v>160</v>
      </c>
      <c r="M205" s="26">
        <v>275.60000000000002</v>
      </c>
      <c r="N205" s="26">
        <v>297.2</v>
      </c>
      <c r="O205" s="220"/>
      <c r="P205" s="226"/>
    </row>
    <row r="206" spans="1:16" ht="60.75" customHeight="1" thickBot="1" x14ac:dyDescent="0.3">
      <c r="A206" s="253" t="s">
        <v>3957</v>
      </c>
      <c r="B206" s="215"/>
      <c r="C206" s="215" t="s">
        <v>91</v>
      </c>
      <c r="D206" s="218" t="s">
        <v>268</v>
      </c>
      <c r="E206" s="218"/>
      <c r="F206" s="215" t="s">
        <v>269</v>
      </c>
      <c r="G206" s="158" t="s">
        <v>4</v>
      </c>
      <c r="H206" s="26">
        <f t="shared" ref="H206:N206" si="42">SUM(H207:H210)</f>
        <v>296.40000000000003</v>
      </c>
      <c r="I206" s="26">
        <f t="shared" si="42"/>
        <v>0</v>
      </c>
      <c r="J206" s="26">
        <f t="shared" si="42"/>
        <v>0</v>
      </c>
      <c r="K206" s="26">
        <f t="shared" si="42"/>
        <v>135.9</v>
      </c>
      <c r="L206" s="26">
        <f t="shared" si="42"/>
        <v>130.9</v>
      </c>
      <c r="M206" s="26">
        <f t="shared" si="42"/>
        <v>0</v>
      </c>
      <c r="N206" s="26">
        <f t="shared" si="42"/>
        <v>29.6</v>
      </c>
      <c r="O206" s="218">
        <v>120767</v>
      </c>
      <c r="P206" s="233"/>
    </row>
    <row r="207" spans="1:16" ht="15.75" customHeight="1" thickBot="1" x14ac:dyDescent="0.3">
      <c r="A207" s="254"/>
      <c r="B207" s="216"/>
      <c r="C207" s="216"/>
      <c r="D207" s="219"/>
      <c r="E207" s="219"/>
      <c r="F207" s="216"/>
      <c r="G207" s="158" t="s">
        <v>262</v>
      </c>
      <c r="H207" s="26">
        <f>SUM(I207:N207)</f>
        <v>0</v>
      </c>
      <c r="I207" s="26">
        <v>0</v>
      </c>
      <c r="J207" s="26">
        <v>0</v>
      </c>
      <c r="K207" s="26">
        <v>0</v>
      </c>
      <c r="L207" s="26">
        <v>0</v>
      </c>
      <c r="M207" s="26">
        <v>0</v>
      </c>
      <c r="N207" s="26">
        <v>0</v>
      </c>
      <c r="O207" s="219"/>
      <c r="P207" s="234"/>
    </row>
    <row r="208" spans="1:16" ht="36.75" thickBot="1" x14ac:dyDescent="0.3">
      <c r="A208" s="254"/>
      <c r="B208" s="216"/>
      <c r="C208" s="216"/>
      <c r="D208" s="219"/>
      <c r="E208" s="219"/>
      <c r="F208" s="216"/>
      <c r="G208" s="158" t="s">
        <v>7</v>
      </c>
      <c r="H208" s="26">
        <f>SUM(I208:N208)</f>
        <v>0</v>
      </c>
      <c r="I208" s="26">
        <v>0</v>
      </c>
      <c r="J208" s="26">
        <v>0</v>
      </c>
      <c r="K208" s="26">
        <v>0</v>
      </c>
      <c r="L208" s="26">
        <v>0</v>
      </c>
      <c r="M208" s="26">
        <v>0</v>
      </c>
      <c r="N208" s="26">
        <v>0</v>
      </c>
      <c r="O208" s="219"/>
      <c r="P208" s="234"/>
    </row>
    <row r="209" spans="1:16" ht="15.75" thickBot="1" x14ac:dyDescent="0.3">
      <c r="A209" s="254"/>
      <c r="B209" s="216"/>
      <c r="C209" s="216"/>
      <c r="D209" s="219"/>
      <c r="E209" s="219"/>
      <c r="F209" s="216"/>
      <c r="G209" s="158" t="s">
        <v>8</v>
      </c>
      <c r="H209" s="26">
        <f>SUM(I209:N209)</f>
        <v>0</v>
      </c>
      <c r="I209" s="26">
        <v>0</v>
      </c>
      <c r="J209" s="26">
        <v>0</v>
      </c>
      <c r="K209" s="26">
        <v>0</v>
      </c>
      <c r="L209" s="26">
        <v>0</v>
      </c>
      <c r="M209" s="26">
        <v>0</v>
      </c>
      <c r="N209" s="26">
        <v>0</v>
      </c>
      <c r="O209" s="219"/>
      <c r="P209" s="234"/>
    </row>
    <row r="210" spans="1:16" ht="24.75" thickBot="1" x14ac:dyDescent="0.3">
      <c r="A210" s="255"/>
      <c r="B210" s="217"/>
      <c r="C210" s="217"/>
      <c r="D210" s="220"/>
      <c r="E210" s="220"/>
      <c r="F210" s="217"/>
      <c r="G210" s="158" t="s">
        <v>9</v>
      </c>
      <c r="H210" s="26">
        <f>SUM(I210:N210)</f>
        <v>296.40000000000003</v>
      </c>
      <c r="I210" s="26">
        <v>0</v>
      </c>
      <c r="J210" s="26">
        <v>0</v>
      </c>
      <c r="K210" s="26">
        <v>135.9</v>
      </c>
      <c r="L210" s="26">
        <v>130.9</v>
      </c>
      <c r="M210" s="26">
        <v>0</v>
      </c>
      <c r="N210" s="26">
        <v>29.6</v>
      </c>
      <c r="O210" s="220"/>
      <c r="P210" s="235"/>
    </row>
    <row r="211" spans="1:16" ht="60.75" customHeight="1" thickBot="1" x14ac:dyDescent="0.3">
      <c r="A211" s="253" t="s">
        <v>3956</v>
      </c>
      <c r="B211" s="215"/>
      <c r="C211" s="215" t="s">
        <v>91</v>
      </c>
      <c r="D211" s="218" t="s">
        <v>270</v>
      </c>
      <c r="E211" s="218"/>
      <c r="F211" s="215" t="s">
        <v>271</v>
      </c>
      <c r="G211" s="158" t="s">
        <v>4</v>
      </c>
      <c r="H211" s="26">
        <f t="shared" ref="H211:N211" si="43">SUM(H212:H215)</f>
        <v>199.5</v>
      </c>
      <c r="I211" s="26">
        <f t="shared" si="43"/>
        <v>0</v>
      </c>
      <c r="J211" s="26">
        <f t="shared" si="43"/>
        <v>0</v>
      </c>
      <c r="K211" s="26">
        <f t="shared" si="43"/>
        <v>20</v>
      </c>
      <c r="L211" s="26">
        <f t="shared" si="43"/>
        <v>80.099999999999994</v>
      </c>
      <c r="M211" s="26">
        <f t="shared" si="43"/>
        <v>99.4</v>
      </c>
      <c r="N211" s="26">
        <f t="shared" si="43"/>
        <v>0</v>
      </c>
      <c r="O211" s="218">
        <v>120767</v>
      </c>
      <c r="P211" s="233"/>
    </row>
    <row r="212" spans="1:16" ht="15.75" customHeight="1" thickBot="1" x14ac:dyDescent="0.3">
      <c r="A212" s="254"/>
      <c r="B212" s="216"/>
      <c r="C212" s="216"/>
      <c r="D212" s="219"/>
      <c r="E212" s="219"/>
      <c r="F212" s="216"/>
      <c r="G212" s="158" t="s">
        <v>262</v>
      </c>
      <c r="H212" s="26">
        <f>SUM(I212:N212)</f>
        <v>0</v>
      </c>
      <c r="I212" s="26">
        <v>0</v>
      </c>
      <c r="J212" s="26">
        <v>0</v>
      </c>
      <c r="K212" s="26">
        <v>0</v>
      </c>
      <c r="L212" s="26">
        <v>0</v>
      </c>
      <c r="M212" s="26">
        <v>0</v>
      </c>
      <c r="N212" s="26">
        <v>0</v>
      </c>
      <c r="O212" s="219"/>
      <c r="P212" s="234"/>
    </row>
    <row r="213" spans="1:16" ht="36.75" thickBot="1" x14ac:dyDescent="0.3">
      <c r="A213" s="254"/>
      <c r="B213" s="216"/>
      <c r="C213" s="216"/>
      <c r="D213" s="219"/>
      <c r="E213" s="219"/>
      <c r="F213" s="216"/>
      <c r="G213" s="158" t="s">
        <v>7</v>
      </c>
      <c r="H213" s="26">
        <f>SUM(I213:N213)</f>
        <v>0</v>
      </c>
      <c r="I213" s="26">
        <v>0</v>
      </c>
      <c r="J213" s="26">
        <v>0</v>
      </c>
      <c r="K213" s="26">
        <v>0</v>
      </c>
      <c r="L213" s="26">
        <v>0</v>
      </c>
      <c r="M213" s="26">
        <v>0</v>
      </c>
      <c r="N213" s="26">
        <v>0</v>
      </c>
      <c r="O213" s="219"/>
      <c r="P213" s="234"/>
    </row>
    <row r="214" spans="1:16" ht="15.75" thickBot="1" x14ac:dyDescent="0.3">
      <c r="A214" s="254"/>
      <c r="B214" s="216"/>
      <c r="C214" s="216"/>
      <c r="D214" s="219"/>
      <c r="E214" s="219"/>
      <c r="F214" s="216"/>
      <c r="G214" s="158" t="s">
        <v>8</v>
      </c>
      <c r="H214" s="26">
        <f>SUM(I214:N214)</f>
        <v>0</v>
      </c>
      <c r="I214" s="26">
        <v>0</v>
      </c>
      <c r="J214" s="26">
        <v>0</v>
      </c>
      <c r="K214" s="26">
        <v>0</v>
      </c>
      <c r="L214" s="26">
        <v>0</v>
      </c>
      <c r="M214" s="26">
        <v>0</v>
      </c>
      <c r="N214" s="26">
        <v>0</v>
      </c>
      <c r="O214" s="219"/>
      <c r="P214" s="234"/>
    </row>
    <row r="215" spans="1:16" ht="24.75" thickBot="1" x14ac:dyDescent="0.3">
      <c r="A215" s="255"/>
      <c r="B215" s="217"/>
      <c r="C215" s="217"/>
      <c r="D215" s="220"/>
      <c r="E215" s="220"/>
      <c r="F215" s="217"/>
      <c r="G215" s="158" t="s">
        <v>9</v>
      </c>
      <c r="H215" s="26">
        <f>SUM(I215:N215)</f>
        <v>199.5</v>
      </c>
      <c r="I215" s="26">
        <v>0</v>
      </c>
      <c r="J215" s="26">
        <v>0</v>
      </c>
      <c r="K215" s="26">
        <v>20</v>
      </c>
      <c r="L215" s="26">
        <v>80.099999999999994</v>
      </c>
      <c r="M215" s="26">
        <v>99.4</v>
      </c>
      <c r="N215" s="26">
        <v>0</v>
      </c>
      <c r="O215" s="220"/>
      <c r="P215" s="235"/>
    </row>
    <row r="216" spans="1:16" ht="36.75" customHeight="1" thickBot="1" x14ac:dyDescent="0.3">
      <c r="A216" s="253" t="s">
        <v>3955</v>
      </c>
      <c r="B216" s="215"/>
      <c r="C216" s="215" t="s">
        <v>91</v>
      </c>
      <c r="D216" s="218" t="s">
        <v>44</v>
      </c>
      <c r="E216" s="218"/>
      <c r="F216" s="215" t="s">
        <v>271</v>
      </c>
      <c r="G216" s="158" t="s">
        <v>4</v>
      </c>
      <c r="H216" s="26">
        <f t="shared" ref="H216:N216" si="44">SUM(H217:H220)</f>
        <v>108.69999999999999</v>
      </c>
      <c r="I216" s="26">
        <f t="shared" si="44"/>
        <v>0</v>
      </c>
      <c r="J216" s="26">
        <f t="shared" si="44"/>
        <v>0</v>
      </c>
      <c r="K216" s="26">
        <f t="shared" si="44"/>
        <v>0</v>
      </c>
      <c r="L216" s="26">
        <f t="shared" si="44"/>
        <v>10.9</v>
      </c>
      <c r="M216" s="26">
        <f t="shared" si="44"/>
        <v>51.5</v>
      </c>
      <c r="N216" s="26">
        <f t="shared" si="44"/>
        <v>46.3</v>
      </c>
      <c r="O216" s="218">
        <v>120767</v>
      </c>
      <c r="P216" s="233"/>
    </row>
    <row r="217" spans="1:16" ht="15.75" customHeight="1" thickBot="1" x14ac:dyDescent="0.3">
      <c r="A217" s="254"/>
      <c r="B217" s="216"/>
      <c r="C217" s="216"/>
      <c r="D217" s="219"/>
      <c r="E217" s="219"/>
      <c r="F217" s="216"/>
      <c r="G217" s="158" t="s">
        <v>262</v>
      </c>
      <c r="H217" s="26">
        <f>SUM(I217:N217)</f>
        <v>0</v>
      </c>
      <c r="I217" s="26">
        <v>0</v>
      </c>
      <c r="J217" s="26">
        <v>0</v>
      </c>
      <c r="K217" s="26">
        <v>0</v>
      </c>
      <c r="L217" s="26">
        <v>0</v>
      </c>
      <c r="M217" s="26">
        <v>0</v>
      </c>
      <c r="N217" s="26">
        <v>0</v>
      </c>
      <c r="O217" s="219"/>
      <c r="P217" s="234"/>
    </row>
    <row r="218" spans="1:16" ht="36.75" thickBot="1" x14ac:dyDescent="0.3">
      <c r="A218" s="254"/>
      <c r="B218" s="216"/>
      <c r="C218" s="216"/>
      <c r="D218" s="219"/>
      <c r="E218" s="219"/>
      <c r="F218" s="216"/>
      <c r="G218" s="158" t="s">
        <v>7</v>
      </c>
      <c r="H218" s="26">
        <f>SUM(I218:N218)</f>
        <v>0</v>
      </c>
      <c r="I218" s="26">
        <v>0</v>
      </c>
      <c r="J218" s="26">
        <v>0</v>
      </c>
      <c r="K218" s="26">
        <v>0</v>
      </c>
      <c r="L218" s="26">
        <v>0</v>
      </c>
      <c r="M218" s="26">
        <v>0</v>
      </c>
      <c r="N218" s="26">
        <v>0</v>
      </c>
      <c r="O218" s="219"/>
      <c r="P218" s="234"/>
    </row>
    <row r="219" spans="1:16" ht="15.75" thickBot="1" x14ac:dyDescent="0.3">
      <c r="A219" s="254"/>
      <c r="B219" s="216"/>
      <c r="C219" s="216"/>
      <c r="D219" s="219"/>
      <c r="E219" s="219"/>
      <c r="F219" s="216"/>
      <c r="G219" s="158" t="s">
        <v>8</v>
      </c>
      <c r="H219" s="26">
        <f>SUM(I219:N219)</f>
        <v>0</v>
      </c>
      <c r="I219" s="26">
        <v>0</v>
      </c>
      <c r="J219" s="26">
        <v>0</v>
      </c>
      <c r="K219" s="26">
        <v>0</v>
      </c>
      <c r="L219" s="26">
        <v>0</v>
      </c>
      <c r="M219" s="26">
        <v>0</v>
      </c>
      <c r="N219" s="26">
        <v>0</v>
      </c>
      <c r="O219" s="219"/>
      <c r="P219" s="234"/>
    </row>
    <row r="220" spans="1:16" ht="24.75" thickBot="1" x14ac:dyDescent="0.3">
      <c r="A220" s="255"/>
      <c r="B220" s="217"/>
      <c r="C220" s="217"/>
      <c r="D220" s="220"/>
      <c r="E220" s="220"/>
      <c r="F220" s="217"/>
      <c r="G220" s="158" t="s">
        <v>9</v>
      </c>
      <c r="H220" s="26">
        <f>SUM(I220:N220)</f>
        <v>108.69999999999999</v>
      </c>
      <c r="I220" s="26">
        <v>0</v>
      </c>
      <c r="J220" s="26">
        <v>0</v>
      </c>
      <c r="K220" s="26">
        <v>0</v>
      </c>
      <c r="L220" s="26">
        <v>10.9</v>
      </c>
      <c r="M220" s="26">
        <v>51.5</v>
      </c>
      <c r="N220" s="26">
        <v>46.3</v>
      </c>
      <c r="O220" s="220"/>
      <c r="P220" s="235"/>
    </row>
    <row r="221" spans="1:16" ht="48.75" customHeight="1" thickBot="1" x14ac:dyDescent="0.3">
      <c r="A221" s="253" t="s">
        <v>3954</v>
      </c>
      <c r="B221" s="215"/>
      <c r="C221" s="215" t="s">
        <v>91</v>
      </c>
      <c r="D221" s="218" t="s">
        <v>268</v>
      </c>
      <c r="E221" s="218"/>
      <c r="F221" s="215" t="s">
        <v>271</v>
      </c>
      <c r="G221" s="158" t="s">
        <v>4</v>
      </c>
      <c r="H221" s="26">
        <f t="shared" ref="H221:M221" si="45">SUM(H222:H225)</f>
        <v>527.79999999999995</v>
      </c>
      <c r="I221" s="26">
        <f t="shared" si="45"/>
        <v>0</v>
      </c>
      <c r="J221" s="26">
        <f t="shared" si="45"/>
        <v>0</v>
      </c>
      <c r="K221" s="26">
        <f t="shared" si="45"/>
        <v>81.5</v>
      </c>
      <c r="L221" s="26">
        <f t="shared" si="45"/>
        <v>104</v>
      </c>
      <c r="M221" s="26">
        <f t="shared" si="45"/>
        <v>159.9</v>
      </c>
      <c r="N221" s="26">
        <v>182.4</v>
      </c>
      <c r="O221" s="218">
        <v>120767</v>
      </c>
      <c r="P221" s="233"/>
    </row>
    <row r="222" spans="1:16" ht="15.75" customHeight="1" thickBot="1" x14ac:dyDescent="0.3">
      <c r="A222" s="254"/>
      <c r="B222" s="216"/>
      <c r="C222" s="216"/>
      <c r="D222" s="219"/>
      <c r="E222" s="219"/>
      <c r="F222" s="216"/>
      <c r="G222" s="158" t="s">
        <v>262</v>
      </c>
      <c r="H222" s="26">
        <f>SUM(I222:N222)</f>
        <v>0</v>
      </c>
      <c r="I222" s="26">
        <v>0</v>
      </c>
      <c r="J222" s="26">
        <v>0</v>
      </c>
      <c r="K222" s="26">
        <v>0</v>
      </c>
      <c r="L222" s="26">
        <v>0</v>
      </c>
      <c r="M222" s="26">
        <v>0</v>
      </c>
      <c r="N222" s="26">
        <v>0</v>
      </c>
      <c r="O222" s="219"/>
      <c r="P222" s="234"/>
    </row>
    <row r="223" spans="1:16" ht="36.75" thickBot="1" x14ac:dyDescent="0.3">
      <c r="A223" s="254"/>
      <c r="B223" s="216"/>
      <c r="C223" s="216"/>
      <c r="D223" s="219"/>
      <c r="E223" s="219"/>
      <c r="F223" s="216"/>
      <c r="G223" s="158" t="s">
        <v>7</v>
      </c>
      <c r="H223" s="26">
        <f>SUM(I223:N223)</f>
        <v>0</v>
      </c>
      <c r="I223" s="26">
        <v>0</v>
      </c>
      <c r="J223" s="26">
        <v>0</v>
      </c>
      <c r="K223" s="26">
        <v>0</v>
      </c>
      <c r="L223" s="26">
        <v>0</v>
      </c>
      <c r="M223" s="26">
        <v>0</v>
      </c>
      <c r="N223" s="26">
        <v>0</v>
      </c>
      <c r="O223" s="219"/>
      <c r="P223" s="234"/>
    </row>
    <row r="224" spans="1:16" ht="15.75" thickBot="1" x14ac:dyDescent="0.3">
      <c r="A224" s="254"/>
      <c r="B224" s="216"/>
      <c r="C224" s="216"/>
      <c r="D224" s="219"/>
      <c r="E224" s="219"/>
      <c r="F224" s="216"/>
      <c r="G224" s="158" t="s">
        <v>8</v>
      </c>
      <c r="H224" s="26">
        <f>SUM(I224:N224)</f>
        <v>0</v>
      </c>
      <c r="I224" s="26">
        <v>0</v>
      </c>
      <c r="J224" s="26">
        <v>0</v>
      </c>
      <c r="K224" s="26">
        <v>0</v>
      </c>
      <c r="L224" s="26">
        <v>0</v>
      </c>
      <c r="M224" s="26">
        <v>0</v>
      </c>
      <c r="N224" s="26">
        <v>0</v>
      </c>
      <c r="O224" s="219"/>
      <c r="P224" s="234"/>
    </row>
    <row r="225" spans="1:16" ht="24.75" thickBot="1" x14ac:dyDescent="0.3">
      <c r="A225" s="255"/>
      <c r="B225" s="217"/>
      <c r="C225" s="217"/>
      <c r="D225" s="220"/>
      <c r="E225" s="220"/>
      <c r="F225" s="217"/>
      <c r="G225" s="158" t="s">
        <v>9</v>
      </c>
      <c r="H225" s="26">
        <f>SUM(I225:N225)</f>
        <v>527.79999999999995</v>
      </c>
      <c r="I225" s="26">
        <v>0</v>
      </c>
      <c r="J225" s="26">
        <v>0</v>
      </c>
      <c r="K225" s="26">
        <v>81.5</v>
      </c>
      <c r="L225" s="26">
        <v>104</v>
      </c>
      <c r="M225" s="26">
        <v>159.9</v>
      </c>
      <c r="N225" s="26">
        <v>182.4</v>
      </c>
      <c r="O225" s="220"/>
      <c r="P225" s="235"/>
    </row>
    <row r="226" spans="1:16" ht="84.75" customHeight="1" thickBot="1" x14ac:dyDescent="0.3">
      <c r="A226" s="253" t="s">
        <v>3953</v>
      </c>
      <c r="B226" s="215"/>
      <c r="C226" s="215" t="s">
        <v>91</v>
      </c>
      <c r="D226" s="218" t="s">
        <v>268</v>
      </c>
      <c r="E226" s="218"/>
      <c r="F226" s="215" t="s">
        <v>271</v>
      </c>
      <c r="G226" s="158" t="s">
        <v>4</v>
      </c>
      <c r="H226" s="26">
        <f t="shared" ref="H226:N226" si="46">SUM(H227:H230)</f>
        <v>327.5</v>
      </c>
      <c r="I226" s="26">
        <f t="shared" si="46"/>
        <v>0</v>
      </c>
      <c r="J226" s="26">
        <f t="shared" si="46"/>
        <v>0</v>
      </c>
      <c r="K226" s="26">
        <f t="shared" si="46"/>
        <v>92.3</v>
      </c>
      <c r="L226" s="26">
        <f t="shared" si="46"/>
        <v>73.599999999999994</v>
      </c>
      <c r="M226" s="26">
        <f t="shared" si="46"/>
        <v>88.9</v>
      </c>
      <c r="N226" s="26">
        <f t="shared" si="46"/>
        <v>72.7</v>
      </c>
      <c r="O226" s="218">
        <v>120767</v>
      </c>
      <c r="P226" s="233"/>
    </row>
    <row r="227" spans="1:16" ht="15.75" customHeight="1" thickBot="1" x14ac:dyDescent="0.3">
      <c r="A227" s="254"/>
      <c r="B227" s="216"/>
      <c r="C227" s="216"/>
      <c r="D227" s="219"/>
      <c r="E227" s="219"/>
      <c r="F227" s="216"/>
      <c r="G227" s="158" t="s">
        <v>262</v>
      </c>
      <c r="H227" s="26">
        <f>SUM(I227:N227)</f>
        <v>0</v>
      </c>
      <c r="I227" s="26">
        <v>0</v>
      </c>
      <c r="J227" s="26">
        <v>0</v>
      </c>
      <c r="K227" s="26">
        <v>0</v>
      </c>
      <c r="L227" s="26">
        <v>0</v>
      </c>
      <c r="M227" s="26">
        <v>0</v>
      </c>
      <c r="N227" s="26">
        <v>0</v>
      </c>
      <c r="O227" s="219"/>
      <c r="P227" s="234"/>
    </row>
    <row r="228" spans="1:16" ht="36.75" thickBot="1" x14ac:dyDescent="0.3">
      <c r="A228" s="254"/>
      <c r="B228" s="216"/>
      <c r="C228" s="216"/>
      <c r="D228" s="219"/>
      <c r="E228" s="219"/>
      <c r="F228" s="216"/>
      <c r="G228" s="158" t="s">
        <v>7</v>
      </c>
      <c r="H228" s="26">
        <f>SUM(I228:N228)</f>
        <v>0</v>
      </c>
      <c r="I228" s="26">
        <v>0</v>
      </c>
      <c r="J228" s="26">
        <v>0</v>
      </c>
      <c r="K228" s="26">
        <v>0</v>
      </c>
      <c r="L228" s="26">
        <v>0</v>
      </c>
      <c r="M228" s="26">
        <v>0</v>
      </c>
      <c r="N228" s="26">
        <v>0</v>
      </c>
      <c r="O228" s="219"/>
      <c r="P228" s="234"/>
    </row>
    <row r="229" spans="1:16" ht="15.75" thickBot="1" x14ac:dyDescent="0.3">
      <c r="A229" s="254"/>
      <c r="B229" s="216"/>
      <c r="C229" s="216"/>
      <c r="D229" s="219"/>
      <c r="E229" s="219"/>
      <c r="F229" s="216"/>
      <c r="G229" s="158" t="s">
        <v>8</v>
      </c>
      <c r="H229" s="26">
        <f>SUM(I229:N229)</f>
        <v>0</v>
      </c>
      <c r="I229" s="26">
        <v>0</v>
      </c>
      <c r="J229" s="26">
        <v>0</v>
      </c>
      <c r="K229" s="26">
        <v>0</v>
      </c>
      <c r="L229" s="26">
        <v>0</v>
      </c>
      <c r="M229" s="26">
        <v>0</v>
      </c>
      <c r="N229" s="26">
        <v>0</v>
      </c>
      <c r="O229" s="219"/>
      <c r="P229" s="234"/>
    </row>
    <row r="230" spans="1:16" ht="24.75" thickBot="1" x14ac:dyDescent="0.3">
      <c r="A230" s="255"/>
      <c r="B230" s="217"/>
      <c r="C230" s="217"/>
      <c r="D230" s="220"/>
      <c r="E230" s="220"/>
      <c r="F230" s="217"/>
      <c r="G230" s="158" t="s">
        <v>9</v>
      </c>
      <c r="H230" s="26">
        <f>SUM(I230:N230)</f>
        <v>327.5</v>
      </c>
      <c r="I230" s="26">
        <v>0</v>
      </c>
      <c r="J230" s="26">
        <v>0</v>
      </c>
      <c r="K230" s="26">
        <v>92.3</v>
      </c>
      <c r="L230" s="26">
        <v>73.599999999999994</v>
      </c>
      <c r="M230" s="26">
        <v>88.9</v>
      </c>
      <c r="N230" s="26">
        <v>72.7</v>
      </c>
      <c r="O230" s="220"/>
      <c r="P230" s="235"/>
    </row>
    <row r="231" spans="1:16" ht="36.75" customHeight="1" thickBot="1" x14ac:dyDescent="0.3">
      <c r="A231" s="253" t="s">
        <v>3952</v>
      </c>
      <c r="B231" s="215"/>
      <c r="C231" s="215" t="s">
        <v>91</v>
      </c>
      <c r="D231" s="218" t="s">
        <v>44</v>
      </c>
      <c r="E231" s="218"/>
      <c r="F231" s="215" t="s">
        <v>272</v>
      </c>
      <c r="G231" s="158" t="s">
        <v>4</v>
      </c>
      <c r="H231" s="26">
        <f t="shared" ref="H231:N231" si="47">SUM(H232:H235)</f>
        <v>1662.6</v>
      </c>
      <c r="I231" s="26">
        <f t="shared" si="47"/>
        <v>0</v>
      </c>
      <c r="J231" s="26">
        <f t="shared" si="47"/>
        <v>0</v>
      </c>
      <c r="K231" s="26">
        <f t="shared" si="47"/>
        <v>0</v>
      </c>
      <c r="L231" s="26">
        <f t="shared" si="47"/>
        <v>586</v>
      </c>
      <c r="M231" s="26">
        <f t="shared" si="47"/>
        <v>514.29999999999995</v>
      </c>
      <c r="N231" s="26">
        <f t="shared" si="47"/>
        <v>562.29999999999995</v>
      </c>
      <c r="O231" s="218">
        <v>120767</v>
      </c>
      <c r="P231" s="227"/>
    </row>
    <row r="232" spans="1:16" ht="15.75" customHeight="1" thickBot="1" x14ac:dyDescent="0.3">
      <c r="A232" s="254"/>
      <c r="B232" s="216"/>
      <c r="C232" s="216"/>
      <c r="D232" s="219"/>
      <c r="E232" s="219"/>
      <c r="F232" s="216"/>
      <c r="G232" s="158" t="s">
        <v>262</v>
      </c>
      <c r="H232" s="26">
        <f>SUM(I232:N232)</f>
        <v>1068.5999999999999</v>
      </c>
      <c r="I232" s="26">
        <v>0</v>
      </c>
      <c r="J232" s="26">
        <v>0</v>
      </c>
      <c r="K232" s="26">
        <v>0</v>
      </c>
      <c r="L232" s="26">
        <v>388</v>
      </c>
      <c r="M232" s="26">
        <v>316.3</v>
      </c>
      <c r="N232" s="26">
        <v>364.3</v>
      </c>
      <c r="O232" s="219"/>
      <c r="P232" s="228"/>
    </row>
    <row r="233" spans="1:16" ht="36.75" thickBot="1" x14ac:dyDescent="0.3">
      <c r="A233" s="254"/>
      <c r="B233" s="216"/>
      <c r="C233" s="216"/>
      <c r="D233" s="219"/>
      <c r="E233" s="219"/>
      <c r="F233" s="216"/>
      <c r="G233" s="158" t="s">
        <v>7</v>
      </c>
      <c r="H233" s="26">
        <f>SUM(I233:N233)</f>
        <v>0</v>
      </c>
      <c r="I233" s="26">
        <v>0</v>
      </c>
      <c r="J233" s="26">
        <v>0</v>
      </c>
      <c r="K233" s="26">
        <v>0</v>
      </c>
      <c r="L233" s="26">
        <v>0</v>
      </c>
      <c r="M233" s="26">
        <v>0</v>
      </c>
      <c r="N233" s="26">
        <v>0</v>
      </c>
      <c r="O233" s="219"/>
      <c r="P233" s="228"/>
    </row>
    <row r="234" spans="1:16" ht="15.75" thickBot="1" x14ac:dyDescent="0.3">
      <c r="A234" s="254"/>
      <c r="B234" s="216"/>
      <c r="C234" s="216"/>
      <c r="D234" s="219"/>
      <c r="E234" s="219"/>
      <c r="F234" s="216"/>
      <c r="G234" s="158" t="s">
        <v>8</v>
      </c>
      <c r="H234" s="26">
        <f>SUM(I234:N234)</f>
        <v>0</v>
      </c>
      <c r="I234" s="26">
        <v>0</v>
      </c>
      <c r="J234" s="26">
        <v>0</v>
      </c>
      <c r="K234" s="26">
        <v>0</v>
      </c>
      <c r="L234" s="26">
        <v>0</v>
      </c>
      <c r="M234" s="26">
        <v>0</v>
      </c>
      <c r="N234" s="26">
        <v>0</v>
      </c>
      <c r="O234" s="219"/>
      <c r="P234" s="228"/>
    </row>
    <row r="235" spans="1:16" ht="24.75" thickBot="1" x14ac:dyDescent="0.3">
      <c r="A235" s="255"/>
      <c r="B235" s="217"/>
      <c r="C235" s="217"/>
      <c r="D235" s="220"/>
      <c r="E235" s="220"/>
      <c r="F235" s="217"/>
      <c r="G235" s="158" t="s">
        <v>9</v>
      </c>
      <c r="H235" s="26">
        <f>SUM(I235:N235)</f>
        <v>594</v>
      </c>
      <c r="I235" s="26">
        <v>0</v>
      </c>
      <c r="J235" s="26">
        <v>0</v>
      </c>
      <c r="K235" s="26">
        <v>0</v>
      </c>
      <c r="L235" s="26">
        <v>198</v>
      </c>
      <c r="M235" s="26">
        <v>198</v>
      </c>
      <c r="N235" s="26">
        <v>198</v>
      </c>
      <c r="O235" s="220"/>
      <c r="P235" s="229"/>
    </row>
    <row r="236" spans="1:16" ht="36.75" customHeight="1" thickBot="1" x14ac:dyDescent="0.3">
      <c r="A236" s="253" t="s">
        <v>3951</v>
      </c>
      <c r="B236" s="215"/>
      <c r="C236" s="215" t="s">
        <v>91</v>
      </c>
      <c r="D236" s="218" t="s">
        <v>150</v>
      </c>
      <c r="E236" s="218"/>
      <c r="F236" s="215" t="s">
        <v>273</v>
      </c>
      <c r="G236" s="158" t="s">
        <v>4</v>
      </c>
      <c r="H236" s="26">
        <f t="shared" ref="H236:N236" si="48">SUM(H237:H240)</f>
        <v>345.1</v>
      </c>
      <c r="I236" s="26">
        <f t="shared" si="48"/>
        <v>198</v>
      </c>
      <c r="J236" s="26">
        <f t="shared" si="48"/>
        <v>147.1</v>
      </c>
      <c r="K236" s="26">
        <f t="shared" si="48"/>
        <v>0</v>
      </c>
      <c r="L236" s="26">
        <f t="shared" si="48"/>
        <v>0</v>
      </c>
      <c r="M236" s="26">
        <f t="shared" si="48"/>
        <v>0</v>
      </c>
      <c r="N236" s="26">
        <f t="shared" si="48"/>
        <v>0</v>
      </c>
      <c r="O236" s="218">
        <v>120767</v>
      </c>
      <c r="P236" s="227"/>
    </row>
    <row r="237" spans="1:16" ht="15.75" customHeight="1" thickBot="1" x14ac:dyDescent="0.3">
      <c r="A237" s="254"/>
      <c r="B237" s="216"/>
      <c r="C237" s="216"/>
      <c r="D237" s="219"/>
      <c r="E237" s="219"/>
      <c r="F237" s="216"/>
      <c r="G237" s="158" t="s">
        <v>262</v>
      </c>
      <c r="H237" s="26">
        <f>SUM(I237:N237)</f>
        <v>0</v>
      </c>
      <c r="I237" s="26">
        <v>0</v>
      </c>
      <c r="J237" s="26">
        <v>0</v>
      </c>
      <c r="K237" s="26">
        <v>0</v>
      </c>
      <c r="L237" s="26">
        <v>0</v>
      </c>
      <c r="M237" s="26">
        <v>0</v>
      </c>
      <c r="N237" s="26">
        <v>0</v>
      </c>
      <c r="O237" s="219"/>
      <c r="P237" s="228"/>
    </row>
    <row r="238" spans="1:16" ht="36.75" thickBot="1" x14ac:dyDescent="0.3">
      <c r="A238" s="254"/>
      <c r="B238" s="216"/>
      <c r="C238" s="216"/>
      <c r="D238" s="219"/>
      <c r="E238" s="219"/>
      <c r="F238" s="216"/>
      <c r="G238" s="158" t="s">
        <v>7</v>
      </c>
      <c r="H238" s="26">
        <f>SUM(I238:N238)</f>
        <v>0</v>
      </c>
      <c r="I238" s="26">
        <v>0</v>
      </c>
      <c r="J238" s="26">
        <v>0</v>
      </c>
      <c r="K238" s="26">
        <v>0</v>
      </c>
      <c r="L238" s="26">
        <v>0</v>
      </c>
      <c r="M238" s="26">
        <v>0</v>
      </c>
      <c r="N238" s="26">
        <v>0</v>
      </c>
      <c r="O238" s="219"/>
      <c r="P238" s="228"/>
    </row>
    <row r="239" spans="1:16" ht="15.75" thickBot="1" x14ac:dyDescent="0.3">
      <c r="A239" s="254"/>
      <c r="B239" s="216"/>
      <c r="C239" s="216"/>
      <c r="D239" s="219"/>
      <c r="E239" s="219"/>
      <c r="F239" s="216"/>
      <c r="G239" s="158" t="s">
        <v>8</v>
      </c>
      <c r="H239" s="26">
        <f>SUM(I239:N239)</f>
        <v>0</v>
      </c>
      <c r="I239" s="26">
        <v>0</v>
      </c>
      <c r="J239" s="26">
        <v>0</v>
      </c>
      <c r="K239" s="26">
        <v>0</v>
      </c>
      <c r="L239" s="26">
        <v>0</v>
      </c>
      <c r="M239" s="26">
        <v>0</v>
      </c>
      <c r="N239" s="26">
        <v>0</v>
      </c>
      <c r="O239" s="219"/>
      <c r="P239" s="228"/>
    </row>
    <row r="240" spans="1:16" ht="24.75" thickBot="1" x14ac:dyDescent="0.3">
      <c r="A240" s="255"/>
      <c r="B240" s="217"/>
      <c r="C240" s="217"/>
      <c r="D240" s="220"/>
      <c r="E240" s="220"/>
      <c r="F240" s="217"/>
      <c r="G240" s="158" t="s">
        <v>9</v>
      </c>
      <c r="H240" s="26">
        <f>SUM(I240:N240)</f>
        <v>345.1</v>
      </c>
      <c r="I240" s="26">
        <v>198</v>
      </c>
      <c r="J240" s="26">
        <v>147.1</v>
      </c>
      <c r="K240" s="26">
        <v>0</v>
      </c>
      <c r="L240" s="26">
        <v>0</v>
      </c>
      <c r="M240" s="26">
        <v>0</v>
      </c>
      <c r="N240" s="26">
        <v>0</v>
      </c>
      <c r="O240" s="220"/>
      <c r="P240" s="229"/>
    </row>
    <row r="241" spans="1:16" ht="36.75" customHeight="1" thickBot="1" x14ac:dyDescent="0.3">
      <c r="A241" s="212" t="s">
        <v>274</v>
      </c>
      <c r="B241" s="215"/>
      <c r="C241" s="215" t="s">
        <v>91</v>
      </c>
      <c r="D241" s="218" t="s">
        <v>67</v>
      </c>
      <c r="E241" s="218"/>
      <c r="F241" s="230" t="s">
        <v>3950</v>
      </c>
      <c r="G241" s="158" t="s">
        <v>4</v>
      </c>
      <c r="H241" s="26">
        <f t="shared" ref="H241:N241" si="49">SUM(H242:H245)</f>
        <v>300</v>
      </c>
      <c r="I241" s="26">
        <f t="shared" si="49"/>
        <v>0</v>
      </c>
      <c r="J241" s="26">
        <f t="shared" si="49"/>
        <v>0</v>
      </c>
      <c r="K241" s="26">
        <f t="shared" si="49"/>
        <v>0</v>
      </c>
      <c r="L241" s="26">
        <f t="shared" si="49"/>
        <v>150</v>
      </c>
      <c r="M241" s="26">
        <f t="shared" si="49"/>
        <v>150</v>
      </c>
      <c r="N241" s="26">
        <f t="shared" si="49"/>
        <v>0</v>
      </c>
      <c r="O241" s="218">
        <v>120767</v>
      </c>
      <c r="P241" s="227"/>
    </row>
    <row r="242" spans="1:16" ht="15.75" customHeight="1" thickBot="1" x14ac:dyDescent="0.3">
      <c r="A242" s="213"/>
      <c r="B242" s="216"/>
      <c r="C242" s="216"/>
      <c r="D242" s="219"/>
      <c r="E242" s="219"/>
      <c r="F242" s="231"/>
      <c r="G242" s="158" t="s">
        <v>262</v>
      </c>
      <c r="H242" s="26">
        <f>SUM(I242:N242)</f>
        <v>0</v>
      </c>
      <c r="I242" s="26">
        <v>0</v>
      </c>
      <c r="J242" s="26">
        <v>0</v>
      </c>
      <c r="K242" s="26">
        <v>0</v>
      </c>
      <c r="L242" s="26">
        <v>0</v>
      </c>
      <c r="M242" s="26">
        <v>0</v>
      </c>
      <c r="N242" s="26">
        <v>0</v>
      </c>
      <c r="O242" s="219"/>
      <c r="P242" s="228"/>
    </row>
    <row r="243" spans="1:16" ht="36.75" thickBot="1" x14ac:dyDescent="0.3">
      <c r="A243" s="213"/>
      <c r="B243" s="216"/>
      <c r="C243" s="216"/>
      <c r="D243" s="219"/>
      <c r="E243" s="219"/>
      <c r="F243" s="231"/>
      <c r="G243" s="158" t="s">
        <v>7</v>
      </c>
      <c r="H243" s="26">
        <f>SUM(I243:N243)</f>
        <v>300</v>
      </c>
      <c r="I243" s="26">
        <v>0</v>
      </c>
      <c r="J243" s="26">
        <v>0</v>
      </c>
      <c r="K243" s="26">
        <v>0</v>
      </c>
      <c r="L243" s="26">
        <v>150</v>
      </c>
      <c r="M243" s="26">
        <v>150</v>
      </c>
      <c r="N243" s="26">
        <v>0</v>
      </c>
      <c r="O243" s="219"/>
      <c r="P243" s="228"/>
    </row>
    <row r="244" spans="1:16" ht="15.75" thickBot="1" x14ac:dyDescent="0.3">
      <c r="A244" s="213"/>
      <c r="B244" s="216"/>
      <c r="C244" s="216"/>
      <c r="D244" s="219"/>
      <c r="E244" s="219"/>
      <c r="F244" s="231"/>
      <c r="G244" s="158" t="s">
        <v>8</v>
      </c>
      <c r="H244" s="26">
        <f>SUM(I244:N244)</f>
        <v>0</v>
      </c>
      <c r="I244" s="26">
        <v>0</v>
      </c>
      <c r="J244" s="26">
        <v>0</v>
      </c>
      <c r="K244" s="26">
        <v>0</v>
      </c>
      <c r="L244" s="26">
        <v>0</v>
      </c>
      <c r="M244" s="26">
        <v>0</v>
      </c>
      <c r="N244" s="26">
        <v>0</v>
      </c>
      <c r="O244" s="219"/>
      <c r="P244" s="228"/>
    </row>
    <row r="245" spans="1:16" ht="24.75" thickBot="1" x14ac:dyDescent="0.3">
      <c r="A245" s="214"/>
      <c r="B245" s="217"/>
      <c r="C245" s="217"/>
      <c r="D245" s="220"/>
      <c r="E245" s="220"/>
      <c r="F245" s="232"/>
      <c r="G245" s="158" t="s">
        <v>9</v>
      </c>
      <c r="H245" s="26">
        <f>SUM(I245:N245)</f>
        <v>0</v>
      </c>
      <c r="I245" s="26">
        <v>0</v>
      </c>
      <c r="J245" s="26">
        <v>0</v>
      </c>
      <c r="K245" s="26">
        <v>0</v>
      </c>
      <c r="L245" s="26">
        <v>0</v>
      </c>
      <c r="M245" s="26">
        <v>0</v>
      </c>
      <c r="N245" s="26">
        <v>0</v>
      </c>
      <c r="O245" s="220"/>
      <c r="P245" s="229"/>
    </row>
    <row r="246" spans="1:16" ht="36.75" customHeight="1" thickBot="1" x14ac:dyDescent="0.3">
      <c r="A246" s="212" t="s">
        <v>4281</v>
      </c>
      <c r="B246" s="218"/>
      <c r="C246" s="215" t="s">
        <v>91</v>
      </c>
      <c r="D246" s="218" t="s">
        <v>4212</v>
      </c>
      <c r="E246" s="218"/>
      <c r="F246" s="218" t="s">
        <v>4282</v>
      </c>
      <c r="G246" s="158" t="s">
        <v>4</v>
      </c>
      <c r="H246" s="26">
        <f t="shared" ref="H246:N246" si="50">SUM(H247:H250)</f>
        <v>200</v>
      </c>
      <c r="I246" s="26">
        <f t="shared" si="50"/>
        <v>0</v>
      </c>
      <c r="J246" s="26">
        <f t="shared" si="50"/>
        <v>0</v>
      </c>
      <c r="K246" s="26">
        <f t="shared" si="50"/>
        <v>0</v>
      </c>
      <c r="L246" s="26">
        <f t="shared" si="50"/>
        <v>100</v>
      </c>
      <c r="M246" s="26">
        <f t="shared" si="50"/>
        <v>100</v>
      </c>
      <c r="N246" s="26">
        <f t="shared" si="50"/>
        <v>0</v>
      </c>
      <c r="O246" s="218">
        <v>600</v>
      </c>
      <c r="P246" s="218" t="s">
        <v>4283</v>
      </c>
    </row>
    <row r="247" spans="1:16" ht="15.75" thickBot="1" x14ac:dyDescent="0.3">
      <c r="A247" s="213"/>
      <c r="B247" s="219"/>
      <c r="C247" s="216"/>
      <c r="D247" s="219"/>
      <c r="E247" s="219"/>
      <c r="F247" s="219"/>
      <c r="G247" s="158" t="s">
        <v>6</v>
      </c>
      <c r="H247" s="26">
        <f>SUM(I247:N247)</f>
        <v>0</v>
      </c>
      <c r="I247" s="26">
        <v>0</v>
      </c>
      <c r="J247" s="26">
        <v>0</v>
      </c>
      <c r="K247" s="26">
        <v>0</v>
      </c>
      <c r="L247" s="26">
        <v>0</v>
      </c>
      <c r="M247" s="26">
        <v>0</v>
      </c>
      <c r="N247" s="26">
        <v>0</v>
      </c>
      <c r="O247" s="219"/>
      <c r="P247" s="219"/>
    </row>
    <row r="248" spans="1:16" ht="36.75" thickBot="1" x14ac:dyDescent="0.3">
      <c r="A248" s="213"/>
      <c r="B248" s="219"/>
      <c r="C248" s="216"/>
      <c r="D248" s="219"/>
      <c r="E248" s="219"/>
      <c r="F248" s="219"/>
      <c r="G248" s="158" t="s">
        <v>7</v>
      </c>
      <c r="H248" s="26">
        <f>SUM(I248:N248)</f>
        <v>200</v>
      </c>
      <c r="I248" s="26">
        <v>0</v>
      </c>
      <c r="J248" s="26">
        <v>0</v>
      </c>
      <c r="K248" s="26">
        <v>0</v>
      </c>
      <c r="L248" s="26">
        <v>100</v>
      </c>
      <c r="M248" s="26">
        <v>100</v>
      </c>
      <c r="N248" s="26">
        <v>0</v>
      </c>
      <c r="O248" s="219"/>
      <c r="P248" s="219"/>
    </row>
    <row r="249" spans="1:16" ht="15.75" thickBot="1" x14ac:dyDescent="0.3">
      <c r="A249" s="213"/>
      <c r="B249" s="219"/>
      <c r="C249" s="216"/>
      <c r="D249" s="219"/>
      <c r="E249" s="219"/>
      <c r="F249" s="219"/>
      <c r="G249" s="158" t="s">
        <v>8</v>
      </c>
      <c r="H249" s="26">
        <v>0</v>
      </c>
      <c r="I249" s="26">
        <v>0</v>
      </c>
      <c r="J249" s="26">
        <v>0</v>
      </c>
      <c r="K249" s="26">
        <v>0</v>
      </c>
      <c r="L249" s="26">
        <v>0</v>
      </c>
      <c r="M249" s="26">
        <v>0</v>
      </c>
      <c r="N249" s="26">
        <v>0</v>
      </c>
      <c r="O249" s="219"/>
      <c r="P249" s="219"/>
    </row>
    <row r="250" spans="1:16" ht="24.75" thickBot="1" x14ac:dyDescent="0.3">
      <c r="A250" s="214"/>
      <c r="B250" s="220"/>
      <c r="C250" s="217"/>
      <c r="D250" s="220"/>
      <c r="E250" s="220"/>
      <c r="F250" s="220"/>
      <c r="G250" s="158" t="s">
        <v>9</v>
      </c>
      <c r="H250" s="26">
        <v>0</v>
      </c>
      <c r="I250" s="26">
        <v>0</v>
      </c>
      <c r="J250" s="26">
        <v>0</v>
      </c>
      <c r="K250" s="26">
        <v>0</v>
      </c>
      <c r="L250" s="26">
        <v>0</v>
      </c>
      <c r="M250" s="26">
        <v>0</v>
      </c>
      <c r="N250" s="26">
        <v>0</v>
      </c>
      <c r="O250" s="220"/>
      <c r="P250" s="220"/>
    </row>
    <row r="251" spans="1:16" ht="36.75" customHeight="1" thickBot="1" x14ac:dyDescent="0.3">
      <c r="A251" s="212" t="s">
        <v>4284</v>
      </c>
      <c r="B251" s="218"/>
      <c r="C251" s="215" t="s">
        <v>91</v>
      </c>
      <c r="D251" s="218" t="s">
        <v>4212</v>
      </c>
      <c r="E251" s="218"/>
      <c r="F251" s="218" t="s">
        <v>4282</v>
      </c>
      <c r="G251" s="158" t="s">
        <v>4</v>
      </c>
      <c r="H251" s="26">
        <f t="shared" ref="H251:N251" si="51">SUM(H252:H255)</f>
        <v>450</v>
      </c>
      <c r="I251" s="26">
        <f t="shared" si="51"/>
        <v>0</v>
      </c>
      <c r="J251" s="26">
        <f t="shared" si="51"/>
        <v>0</v>
      </c>
      <c r="K251" s="26">
        <f t="shared" si="51"/>
        <v>0</v>
      </c>
      <c r="L251" s="26">
        <f t="shared" si="51"/>
        <v>200</v>
      </c>
      <c r="M251" s="26">
        <f t="shared" si="51"/>
        <v>250</v>
      </c>
      <c r="N251" s="26">
        <f t="shared" si="51"/>
        <v>0</v>
      </c>
      <c r="O251" s="218">
        <v>600</v>
      </c>
      <c r="P251" s="218" t="s">
        <v>4283</v>
      </c>
    </row>
    <row r="252" spans="1:16" ht="15.75" thickBot="1" x14ac:dyDescent="0.3">
      <c r="A252" s="213"/>
      <c r="B252" s="219"/>
      <c r="C252" s="216"/>
      <c r="D252" s="219"/>
      <c r="E252" s="219"/>
      <c r="F252" s="219"/>
      <c r="G252" s="158" t="s">
        <v>6</v>
      </c>
      <c r="H252" s="26">
        <f>SUM(I252:N252)</f>
        <v>0</v>
      </c>
      <c r="I252" s="26">
        <v>0</v>
      </c>
      <c r="J252" s="26">
        <v>0</v>
      </c>
      <c r="K252" s="26">
        <v>0</v>
      </c>
      <c r="L252" s="26">
        <v>0</v>
      </c>
      <c r="M252" s="26">
        <v>0</v>
      </c>
      <c r="N252" s="26">
        <v>0</v>
      </c>
      <c r="O252" s="219"/>
      <c r="P252" s="219"/>
    </row>
    <row r="253" spans="1:16" ht="36.75" thickBot="1" x14ac:dyDescent="0.3">
      <c r="A253" s="213"/>
      <c r="B253" s="219"/>
      <c r="C253" s="216"/>
      <c r="D253" s="219"/>
      <c r="E253" s="219"/>
      <c r="F253" s="219"/>
      <c r="G253" s="158" t="s">
        <v>7</v>
      </c>
      <c r="H253" s="26">
        <f>SUM(I253:N253)</f>
        <v>450</v>
      </c>
      <c r="I253" s="26">
        <v>0</v>
      </c>
      <c r="J253" s="26">
        <v>0</v>
      </c>
      <c r="K253" s="26">
        <v>0</v>
      </c>
      <c r="L253" s="26">
        <v>200</v>
      </c>
      <c r="M253" s="26">
        <v>250</v>
      </c>
      <c r="N253" s="26">
        <v>0</v>
      </c>
      <c r="O253" s="219"/>
      <c r="P253" s="219"/>
    </row>
    <row r="254" spans="1:16" ht="15.75" thickBot="1" x14ac:dyDescent="0.3">
      <c r="A254" s="213"/>
      <c r="B254" s="219"/>
      <c r="C254" s="216"/>
      <c r="D254" s="219"/>
      <c r="E254" s="219"/>
      <c r="F254" s="219"/>
      <c r="G254" s="158" t="s">
        <v>8</v>
      </c>
      <c r="H254" s="26">
        <v>0</v>
      </c>
      <c r="I254" s="26">
        <v>0</v>
      </c>
      <c r="J254" s="26">
        <v>0</v>
      </c>
      <c r="K254" s="26">
        <v>0</v>
      </c>
      <c r="L254" s="26">
        <v>0</v>
      </c>
      <c r="M254" s="26">
        <v>0</v>
      </c>
      <c r="N254" s="26">
        <v>0</v>
      </c>
      <c r="O254" s="219"/>
      <c r="P254" s="219"/>
    </row>
    <row r="255" spans="1:16" ht="24.75" thickBot="1" x14ac:dyDescent="0.3">
      <c r="A255" s="214"/>
      <c r="B255" s="220"/>
      <c r="C255" s="217"/>
      <c r="D255" s="220"/>
      <c r="E255" s="220"/>
      <c r="F255" s="220"/>
      <c r="G255" s="158" t="s">
        <v>9</v>
      </c>
      <c r="H255" s="26">
        <v>0</v>
      </c>
      <c r="I255" s="26">
        <v>0</v>
      </c>
      <c r="J255" s="26">
        <v>0</v>
      </c>
      <c r="K255" s="26">
        <v>0</v>
      </c>
      <c r="L255" s="26">
        <v>0</v>
      </c>
      <c r="M255" s="26">
        <v>0</v>
      </c>
      <c r="N255" s="26">
        <v>0</v>
      </c>
      <c r="O255" s="220"/>
      <c r="P255" s="220"/>
    </row>
    <row r="256" spans="1:16" ht="36.75" customHeight="1" thickBot="1" x14ac:dyDescent="0.3">
      <c r="A256" s="212" t="s">
        <v>4285</v>
      </c>
      <c r="B256" s="218"/>
      <c r="C256" s="215" t="s">
        <v>91</v>
      </c>
      <c r="D256" s="218" t="s">
        <v>4212</v>
      </c>
      <c r="E256" s="218"/>
      <c r="F256" s="218" t="s">
        <v>4286</v>
      </c>
      <c r="G256" s="158" t="s">
        <v>4</v>
      </c>
      <c r="H256" s="26">
        <f t="shared" ref="H256:N256" si="52">SUM(H257:H260)</f>
        <v>750</v>
      </c>
      <c r="I256" s="26">
        <f t="shared" si="52"/>
        <v>0</v>
      </c>
      <c r="J256" s="26">
        <f t="shared" si="52"/>
        <v>0</v>
      </c>
      <c r="K256" s="26">
        <f t="shared" si="52"/>
        <v>0</v>
      </c>
      <c r="L256" s="26">
        <f t="shared" si="52"/>
        <v>350</v>
      </c>
      <c r="M256" s="26">
        <f t="shared" si="52"/>
        <v>400</v>
      </c>
      <c r="N256" s="26">
        <f t="shared" si="52"/>
        <v>0</v>
      </c>
      <c r="O256" s="218">
        <v>120600</v>
      </c>
      <c r="P256" s="218"/>
    </row>
    <row r="257" spans="1:16" ht="15.75" thickBot="1" x14ac:dyDescent="0.3">
      <c r="A257" s="213"/>
      <c r="B257" s="219"/>
      <c r="C257" s="216"/>
      <c r="D257" s="219"/>
      <c r="E257" s="219"/>
      <c r="F257" s="219"/>
      <c r="G257" s="158" t="s">
        <v>6</v>
      </c>
      <c r="H257" s="26">
        <f>SUM(I257:N257)</f>
        <v>0</v>
      </c>
      <c r="I257" s="26">
        <v>0</v>
      </c>
      <c r="J257" s="26">
        <v>0</v>
      </c>
      <c r="K257" s="26">
        <v>0</v>
      </c>
      <c r="L257" s="26">
        <v>0</v>
      </c>
      <c r="M257" s="26">
        <v>0</v>
      </c>
      <c r="N257" s="26">
        <v>0</v>
      </c>
      <c r="O257" s="219"/>
      <c r="P257" s="219"/>
    </row>
    <row r="258" spans="1:16" ht="36.75" thickBot="1" x14ac:dyDescent="0.3">
      <c r="A258" s="213"/>
      <c r="B258" s="219"/>
      <c r="C258" s="216"/>
      <c r="D258" s="219"/>
      <c r="E258" s="219"/>
      <c r="F258" s="219"/>
      <c r="G258" s="158" t="s">
        <v>7</v>
      </c>
      <c r="H258" s="26">
        <f>SUM(I258:N258)</f>
        <v>750</v>
      </c>
      <c r="I258" s="26">
        <v>0</v>
      </c>
      <c r="J258" s="26">
        <v>0</v>
      </c>
      <c r="K258" s="26">
        <v>0</v>
      </c>
      <c r="L258" s="26">
        <v>350</v>
      </c>
      <c r="M258" s="26">
        <v>400</v>
      </c>
      <c r="N258" s="26">
        <v>0</v>
      </c>
      <c r="O258" s="219"/>
      <c r="P258" s="219"/>
    </row>
    <row r="259" spans="1:16" ht="15.75" thickBot="1" x14ac:dyDescent="0.3">
      <c r="A259" s="213"/>
      <c r="B259" s="219"/>
      <c r="C259" s="216"/>
      <c r="D259" s="219"/>
      <c r="E259" s="219"/>
      <c r="F259" s="219"/>
      <c r="G259" s="158" t="s">
        <v>8</v>
      </c>
      <c r="H259" s="26">
        <v>0</v>
      </c>
      <c r="I259" s="26">
        <v>0</v>
      </c>
      <c r="J259" s="26">
        <v>0</v>
      </c>
      <c r="K259" s="26">
        <v>0</v>
      </c>
      <c r="L259" s="26">
        <v>0</v>
      </c>
      <c r="M259" s="26">
        <v>0</v>
      </c>
      <c r="N259" s="26">
        <v>0</v>
      </c>
      <c r="O259" s="219"/>
      <c r="P259" s="219"/>
    </row>
    <row r="260" spans="1:16" ht="24.75" thickBot="1" x14ac:dyDescent="0.3">
      <c r="A260" s="214"/>
      <c r="B260" s="220"/>
      <c r="C260" s="217"/>
      <c r="D260" s="220"/>
      <c r="E260" s="220"/>
      <c r="F260" s="220"/>
      <c r="G260" s="158" t="s">
        <v>9</v>
      </c>
      <c r="H260" s="26">
        <v>0</v>
      </c>
      <c r="I260" s="26">
        <v>0</v>
      </c>
      <c r="J260" s="26">
        <v>0</v>
      </c>
      <c r="K260" s="26">
        <v>0</v>
      </c>
      <c r="L260" s="26">
        <v>0</v>
      </c>
      <c r="M260" s="26">
        <v>0</v>
      </c>
      <c r="N260" s="26">
        <v>0</v>
      </c>
      <c r="O260" s="220"/>
      <c r="P260" s="220"/>
    </row>
    <row r="261" spans="1:16" ht="36.75" customHeight="1" thickBot="1" x14ac:dyDescent="0.3">
      <c r="A261" s="212" t="s">
        <v>4287</v>
      </c>
      <c r="B261" s="218"/>
      <c r="C261" s="215" t="s">
        <v>91</v>
      </c>
      <c r="D261" s="218" t="s">
        <v>4212</v>
      </c>
      <c r="E261" s="218"/>
      <c r="F261" s="218" t="s">
        <v>4288</v>
      </c>
      <c r="G261" s="158" t="s">
        <v>4</v>
      </c>
      <c r="H261" s="26">
        <f t="shared" ref="H261:N261" si="53">SUM(H262:H265)</f>
        <v>565.66697999999997</v>
      </c>
      <c r="I261" s="26">
        <f t="shared" si="53"/>
        <v>0</v>
      </c>
      <c r="J261" s="26">
        <f t="shared" si="53"/>
        <v>0</v>
      </c>
      <c r="K261" s="26">
        <f t="shared" si="53"/>
        <v>0</v>
      </c>
      <c r="L261" s="26">
        <f t="shared" si="53"/>
        <v>250</v>
      </c>
      <c r="M261" s="26">
        <f t="shared" si="53"/>
        <v>315.66698000000002</v>
      </c>
      <c r="N261" s="26">
        <f t="shared" si="53"/>
        <v>0</v>
      </c>
      <c r="O261" s="218">
        <v>120600</v>
      </c>
      <c r="P261" s="256"/>
    </row>
    <row r="262" spans="1:16" ht="15.75" thickBot="1" x14ac:dyDescent="0.3">
      <c r="A262" s="213"/>
      <c r="B262" s="219"/>
      <c r="C262" s="216"/>
      <c r="D262" s="219"/>
      <c r="E262" s="219"/>
      <c r="F262" s="219"/>
      <c r="G262" s="158" t="s">
        <v>6</v>
      </c>
      <c r="H262" s="26">
        <f>SUM(I262:N262)</f>
        <v>0</v>
      </c>
      <c r="I262" s="26">
        <v>0</v>
      </c>
      <c r="J262" s="26">
        <v>0</v>
      </c>
      <c r="K262" s="26">
        <v>0</v>
      </c>
      <c r="L262" s="26">
        <v>0</v>
      </c>
      <c r="M262" s="26">
        <v>0</v>
      </c>
      <c r="N262" s="26">
        <v>0</v>
      </c>
      <c r="O262" s="219"/>
      <c r="P262" s="257"/>
    </row>
    <row r="263" spans="1:16" ht="36.75" thickBot="1" x14ac:dyDescent="0.3">
      <c r="A263" s="213"/>
      <c r="B263" s="219"/>
      <c r="C263" s="216"/>
      <c r="D263" s="219"/>
      <c r="E263" s="219"/>
      <c r="F263" s="219"/>
      <c r="G263" s="158" t="s">
        <v>7</v>
      </c>
      <c r="H263" s="26">
        <f>SUM(I263:N263)</f>
        <v>565.66697999999997</v>
      </c>
      <c r="I263" s="26">
        <v>0</v>
      </c>
      <c r="J263" s="26">
        <v>0</v>
      </c>
      <c r="K263" s="26">
        <v>0</v>
      </c>
      <c r="L263" s="26">
        <v>250</v>
      </c>
      <c r="M263" s="26">
        <v>315.66698000000002</v>
      </c>
      <c r="N263" s="26">
        <v>0</v>
      </c>
      <c r="O263" s="219"/>
      <c r="P263" s="257"/>
    </row>
    <row r="264" spans="1:16" ht="15.75" thickBot="1" x14ac:dyDescent="0.3">
      <c r="A264" s="213"/>
      <c r="B264" s="219"/>
      <c r="C264" s="216"/>
      <c r="D264" s="219"/>
      <c r="E264" s="219"/>
      <c r="F264" s="219"/>
      <c r="G264" s="158" t="s">
        <v>8</v>
      </c>
      <c r="H264" s="26">
        <v>0</v>
      </c>
      <c r="I264" s="26">
        <v>0</v>
      </c>
      <c r="J264" s="26">
        <v>0</v>
      </c>
      <c r="K264" s="26">
        <v>0</v>
      </c>
      <c r="L264" s="26">
        <v>0</v>
      </c>
      <c r="M264" s="26">
        <v>0</v>
      </c>
      <c r="N264" s="26">
        <v>0</v>
      </c>
      <c r="O264" s="219"/>
      <c r="P264" s="257"/>
    </row>
    <row r="265" spans="1:16" ht="24.75" thickBot="1" x14ac:dyDescent="0.3">
      <c r="A265" s="214"/>
      <c r="B265" s="220"/>
      <c r="C265" s="217"/>
      <c r="D265" s="220"/>
      <c r="E265" s="220"/>
      <c r="F265" s="220"/>
      <c r="G265" s="158" t="s">
        <v>9</v>
      </c>
      <c r="H265" s="26">
        <v>0</v>
      </c>
      <c r="I265" s="26">
        <v>0</v>
      </c>
      <c r="J265" s="26">
        <v>0</v>
      </c>
      <c r="K265" s="26">
        <v>0</v>
      </c>
      <c r="L265" s="26">
        <v>0</v>
      </c>
      <c r="M265" s="26">
        <v>0</v>
      </c>
      <c r="N265" s="26">
        <v>0</v>
      </c>
      <c r="O265" s="220"/>
      <c r="P265" s="258"/>
    </row>
    <row r="266" spans="1:16" ht="36.75" customHeight="1" thickBot="1" x14ac:dyDescent="0.3">
      <c r="A266" s="212" t="s">
        <v>4289</v>
      </c>
      <c r="B266" s="218"/>
      <c r="C266" s="215" t="s">
        <v>91</v>
      </c>
      <c r="D266" s="218" t="s">
        <v>4212</v>
      </c>
      <c r="E266" s="218"/>
      <c r="F266" s="218" t="s">
        <v>4286</v>
      </c>
      <c r="G266" s="158" t="s">
        <v>4</v>
      </c>
      <c r="H266" s="26">
        <f t="shared" ref="H266:N266" si="54">SUM(H267:H270)</f>
        <v>500</v>
      </c>
      <c r="I266" s="26">
        <f t="shared" si="54"/>
        <v>0</v>
      </c>
      <c r="J266" s="26">
        <f t="shared" si="54"/>
        <v>0</v>
      </c>
      <c r="K266" s="26">
        <f t="shared" si="54"/>
        <v>0</v>
      </c>
      <c r="L266" s="26">
        <f t="shared" si="54"/>
        <v>250</v>
      </c>
      <c r="M266" s="26">
        <f t="shared" si="54"/>
        <v>250</v>
      </c>
      <c r="N266" s="26">
        <f t="shared" si="54"/>
        <v>0</v>
      </c>
      <c r="O266" s="218">
        <v>120600</v>
      </c>
      <c r="P266" s="256"/>
    </row>
    <row r="267" spans="1:16" ht="15.75" thickBot="1" x14ac:dyDescent="0.3">
      <c r="A267" s="213"/>
      <c r="B267" s="219"/>
      <c r="C267" s="216"/>
      <c r="D267" s="219"/>
      <c r="E267" s="219"/>
      <c r="F267" s="219"/>
      <c r="G267" s="158" t="s">
        <v>6</v>
      </c>
      <c r="H267" s="26">
        <f>SUM(I267:N267)</f>
        <v>0</v>
      </c>
      <c r="I267" s="26">
        <v>0</v>
      </c>
      <c r="J267" s="26">
        <v>0</v>
      </c>
      <c r="K267" s="26">
        <v>0</v>
      </c>
      <c r="L267" s="26">
        <v>0</v>
      </c>
      <c r="M267" s="26">
        <v>0</v>
      </c>
      <c r="N267" s="26">
        <v>0</v>
      </c>
      <c r="O267" s="219"/>
      <c r="P267" s="257"/>
    </row>
    <row r="268" spans="1:16" ht="36.75" thickBot="1" x14ac:dyDescent="0.3">
      <c r="A268" s="213"/>
      <c r="B268" s="219"/>
      <c r="C268" s="216"/>
      <c r="D268" s="219"/>
      <c r="E268" s="219"/>
      <c r="F268" s="219"/>
      <c r="G268" s="158" t="s">
        <v>7</v>
      </c>
      <c r="H268" s="26">
        <f>SUM(I268:N268)</f>
        <v>500</v>
      </c>
      <c r="I268" s="26">
        <v>0</v>
      </c>
      <c r="J268" s="26">
        <v>0</v>
      </c>
      <c r="K268" s="26">
        <v>0</v>
      </c>
      <c r="L268" s="26">
        <v>250</v>
      </c>
      <c r="M268" s="26">
        <v>250</v>
      </c>
      <c r="N268" s="26">
        <v>0</v>
      </c>
      <c r="O268" s="219"/>
      <c r="P268" s="257"/>
    </row>
    <row r="269" spans="1:16" ht="15.75" thickBot="1" x14ac:dyDescent="0.3">
      <c r="A269" s="213"/>
      <c r="B269" s="219"/>
      <c r="C269" s="216"/>
      <c r="D269" s="219"/>
      <c r="E269" s="219"/>
      <c r="F269" s="219"/>
      <c r="G269" s="158" t="s">
        <v>8</v>
      </c>
      <c r="H269" s="26">
        <v>0</v>
      </c>
      <c r="I269" s="26">
        <v>0</v>
      </c>
      <c r="J269" s="26">
        <v>0</v>
      </c>
      <c r="K269" s="26">
        <v>0</v>
      </c>
      <c r="L269" s="26">
        <v>0</v>
      </c>
      <c r="M269" s="26">
        <v>0</v>
      </c>
      <c r="N269" s="26">
        <v>0</v>
      </c>
      <c r="O269" s="219"/>
      <c r="P269" s="257"/>
    </row>
    <row r="270" spans="1:16" ht="24.75" thickBot="1" x14ac:dyDescent="0.3">
      <c r="A270" s="214"/>
      <c r="B270" s="220"/>
      <c r="C270" s="217"/>
      <c r="D270" s="220"/>
      <c r="E270" s="220"/>
      <c r="F270" s="220"/>
      <c r="G270" s="158" t="s">
        <v>9</v>
      </c>
      <c r="H270" s="26">
        <v>0</v>
      </c>
      <c r="I270" s="26">
        <v>0</v>
      </c>
      <c r="J270" s="26">
        <v>0</v>
      </c>
      <c r="K270" s="26">
        <v>0</v>
      </c>
      <c r="L270" s="26">
        <v>0</v>
      </c>
      <c r="M270" s="26">
        <v>0</v>
      </c>
      <c r="N270" s="26">
        <v>0</v>
      </c>
      <c r="O270" s="220"/>
      <c r="P270" s="258"/>
    </row>
    <row r="271" spans="1:16" ht="36.75" customHeight="1" thickBot="1" x14ac:dyDescent="0.3">
      <c r="A271" s="212" t="s">
        <v>4281</v>
      </c>
      <c r="B271" s="218"/>
      <c r="C271" s="215" t="s">
        <v>91</v>
      </c>
      <c r="D271" s="218" t="s">
        <v>4212</v>
      </c>
      <c r="E271" s="218"/>
      <c r="F271" s="218" t="s">
        <v>4565</v>
      </c>
      <c r="G271" s="158" t="s">
        <v>4</v>
      </c>
      <c r="H271" s="26">
        <f t="shared" ref="H271:N271" si="55">SUM(H272:H275)</f>
        <v>200</v>
      </c>
      <c r="I271" s="26">
        <f t="shared" si="55"/>
        <v>0</v>
      </c>
      <c r="J271" s="26">
        <f t="shared" si="55"/>
        <v>0</v>
      </c>
      <c r="K271" s="26">
        <f t="shared" si="55"/>
        <v>0</v>
      </c>
      <c r="L271" s="26">
        <f t="shared" si="55"/>
        <v>100</v>
      </c>
      <c r="M271" s="26">
        <f t="shared" si="55"/>
        <v>100</v>
      </c>
      <c r="N271" s="26">
        <f t="shared" si="55"/>
        <v>0</v>
      </c>
      <c r="O271" s="218">
        <v>120600</v>
      </c>
      <c r="P271" s="256"/>
    </row>
    <row r="272" spans="1:16" ht="15.75" thickBot="1" x14ac:dyDescent="0.3">
      <c r="A272" s="213"/>
      <c r="B272" s="219"/>
      <c r="C272" s="216"/>
      <c r="D272" s="219"/>
      <c r="E272" s="219"/>
      <c r="F272" s="219"/>
      <c r="G272" s="158" t="s">
        <v>6</v>
      </c>
      <c r="H272" s="26">
        <f>SUM(I272:N272)</f>
        <v>0</v>
      </c>
      <c r="I272" s="26">
        <v>0</v>
      </c>
      <c r="J272" s="26">
        <v>0</v>
      </c>
      <c r="K272" s="26">
        <v>0</v>
      </c>
      <c r="L272" s="26">
        <v>0</v>
      </c>
      <c r="M272" s="26">
        <v>0</v>
      </c>
      <c r="N272" s="26">
        <v>0</v>
      </c>
      <c r="O272" s="219"/>
      <c r="P272" s="257"/>
    </row>
    <row r="273" spans="1:16" ht="36.75" thickBot="1" x14ac:dyDescent="0.3">
      <c r="A273" s="213"/>
      <c r="B273" s="219"/>
      <c r="C273" s="216"/>
      <c r="D273" s="219"/>
      <c r="E273" s="219"/>
      <c r="F273" s="219"/>
      <c r="G273" s="158" t="s">
        <v>7</v>
      </c>
      <c r="H273" s="26">
        <f>SUM(I273:N273)</f>
        <v>200</v>
      </c>
      <c r="I273" s="26">
        <v>0</v>
      </c>
      <c r="J273" s="26">
        <v>0</v>
      </c>
      <c r="K273" s="26">
        <v>0</v>
      </c>
      <c r="L273" s="26">
        <v>100</v>
      </c>
      <c r="M273" s="26">
        <v>100</v>
      </c>
      <c r="N273" s="26">
        <v>0</v>
      </c>
      <c r="O273" s="219"/>
      <c r="P273" s="257"/>
    </row>
    <row r="274" spans="1:16" ht="15.75" thickBot="1" x14ac:dyDescent="0.3">
      <c r="A274" s="213"/>
      <c r="B274" s="219"/>
      <c r="C274" s="216"/>
      <c r="D274" s="219"/>
      <c r="E274" s="219"/>
      <c r="F274" s="219"/>
      <c r="G274" s="158" t="s">
        <v>8</v>
      </c>
      <c r="H274" s="26">
        <v>0</v>
      </c>
      <c r="I274" s="26">
        <v>0</v>
      </c>
      <c r="J274" s="26">
        <v>0</v>
      </c>
      <c r="K274" s="26">
        <v>0</v>
      </c>
      <c r="L274" s="26">
        <v>0</v>
      </c>
      <c r="M274" s="26">
        <v>0</v>
      </c>
      <c r="N274" s="26">
        <v>0</v>
      </c>
      <c r="O274" s="219"/>
      <c r="P274" s="257"/>
    </row>
    <row r="275" spans="1:16" ht="24.75" thickBot="1" x14ac:dyDescent="0.3">
      <c r="A275" s="214"/>
      <c r="B275" s="220"/>
      <c r="C275" s="217"/>
      <c r="D275" s="220"/>
      <c r="E275" s="220"/>
      <c r="F275" s="220"/>
      <c r="G275" s="158" t="s">
        <v>9</v>
      </c>
      <c r="H275" s="26">
        <v>0</v>
      </c>
      <c r="I275" s="26">
        <v>0</v>
      </c>
      <c r="J275" s="26">
        <v>0</v>
      </c>
      <c r="K275" s="26">
        <v>0</v>
      </c>
      <c r="L275" s="26">
        <v>0</v>
      </c>
      <c r="M275" s="26">
        <v>0</v>
      </c>
      <c r="N275" s="26">
        <v>0</v>
      </c>
      <c r="O275" s="220"/>
      <c r="P275" s="258"/>
    </row>
    <row r="276" spans="1:16" ht="36.75" customHeight="1" thickBot="1" x14ac:dyDescent="0.3">
      <c r="A276" s="212" t="s">
        <v>4284</v>
      </c>
      <c r="B276" s="218"/>
      <c r="C276" s="215" t="s">
        <v>91</v>
      </c>
      <c r="D276" s="218" t="s">
        <v>2312</v>
      </c>
      <c r="E276" s="218"/>
      <c r="F276" s="218" t="s">
        <v>4565</v>
      </c>
      <c r="G276" s="158" t="s">
        <v>4</v>
      </c>
      <c r="H276" s="26">
        <f t="shared" ref="H276:N276" si="56">SUM(H277:H280)</f>
        <v>450</v>
      </c>
      <c r="I276" s="26">
        <f t="shared" si="56"/>
        <v>0</v>
      </c>
      <c r="J276" s="26">
        <f t="shared" si="56"/>
        <v>0</v>
      </c>
      <c r="K276" s="26">
        <f t="shared" si="56"/>
        <v>0</v>
      </c>
      <c r="L276" s="26">
        <f t="shared" si="56"/>
        <v>200</v>
      </c>
      <c r="M276" s="26">
        <f t="shared" si="56"/>
        <v>250</v>
      </c>
      <c r="N276" s="26">
        <f t="shared" si="56"/>
        <v>0</v>
      </c>
      <c r="O276" s="218">
        <v>120600</v>
      </c>
      <c r="P276" s="256"/>
    </row>
    <row r="277" spans="1:16" ht="15.75" thickBot="1" x14ac:dyDescent="0.3">
      <c r="A277" s="213"/>
      <c r="B277" s="219"/>
      <c r="C277" s="216"/>
      <c r="D277" s="219"/>
      <c r="E277" s="219"/>
      <c r="F277" s="219"/>
      <c r="G277" s="158" t="s">
        <v>6</v>
      </c>
      <c r="H277" s="26">
        <f>SUM(I277:N277)</f>
        <v>0</v>
      </c>
      <c r="I277" s="26">
        <v>0</v>
      </c>
      <c r="J277" s="26">
        <v>0</v>
      </c>
      <c r="K277" s="26">
        <v>0</v>
      </c>
      <c r="L277" s="26">
        <v>0</v>
      </c>
      <c r="M277" s="26">
        <v>0</v>
      </c>
      <c r="N277" s="26">
        <v>0</v>
      </c>
      <c r="O277" s="219"/>
      <c r="P277" s="257"/>
    </row>
    <row r="278" spans="1:16" ht="36.75" thickBot="1" x14ac:dyDescent="0.3">
      <c r="A278" s="213"/>
      <c r="B278" s="219"/>
      <c r="C278" s="216"/>
      <c r="D278" s="219"/>
      <c r="E278" s="219"/>
      <c r="F278" s="219"/>
      <c r="G278" s="158" t="s">
        <v>7</v>
      </c>
      <c r="H278" s="26">
        <f>SUM(I278:N278)</f>
        <v>450</v>
      </c>
      <c r="I278" s="26">
        <v>0</v>
      </c>
      <c r="J278" s="26">
        <v>0</v>
      </c>
      <c r="K278" s="26">
        <v>0</v>
      </c>
      <c r="L278" s="26">
        <v>200</v>
      </c>
      <c r="M278" s="26">
        <v>250</v>
      </c>
      <c r="N278" s="26">
        <v>0</v>
      </c>
      <c r="O278" s="219"/>
      <c r="P278" s="257"/>
    </row>
    <row r="279" spans="1:16" ht="15.75" thickBot="1" x14ac:dyDescent="0.3">
      <c r="A279" s="213"/>
      <c r="B279" s="219"/>
      <c r="C279" s="216"/>
      <c r="D279" s="219"/>
      <c r="E279" s="219"/>
      <c r="F279" s="219"/>
      <c r="G279" s="158" t="s">
        <v>8</v>
      </c>
      <c r="H279" s="26">
        <v>0</v>
      </c>
      <c r="I279" s="26">
        <v>0</v>
      </c>
      <c r="J279" s="26">
        <v>0</v>
      </c>
      <c r="K279" s="26">
        <v>0</v>
      </c>
      <c r="L279" s="26">
        <v>0</v>
      </c>
      <c r="M279" s="26">
        <v>0</v>
      </c>
      <c r="N279" s="26">
        <v>0</v>
      </c>
      <c r="O279" s="219"/>
      <c r="P279" s="257"/>
    </row>
    <row r="280" spans="1:16" ht="24.75" thickBot="1" x14ac:dyDescent="0.3">
      <c r="A280" s="214"/>
      <c r="B280" s="220"/>
      <c r="C280" s="217"/>
      <c r="D280" s="220"/>
      <c r="E280" s="220"/>
      <c r="F280" s="220"/>
      <c r="G280" s="158" t="s">
        <v>9</v>
      </c>
      <c r="H280" s="26">
        <v>0</v>
      </c>
      <c r="I280" s="26">
        <v>0</v>
      </c>
      <c r="J280" s="26">
        <v>0</v>
      </c>
      <c r="K280" s="26">
        <v>0</v>
      </c>
      <c r="L280" s="26">
        <v>0</v>
      </c>
      <c r="M280" s="26">
        <v>0</v>
      </c>
      <c r="N280" s="26">
        <v>0</v>
      </c>
      <c r="O280" s="220"/>
      <c r="P280" s="258"/>
    </row>
    <row r="281" spans="1:16" ht="36.75" customHeight="1" thickBot="1" x14ac:dyDescent="0.3">
      <c r="A281" s="212" t="s">
        <v>4285</v>
      </c>
      <c r="B281" s="218"/>
      <c r="C281" s="215" t="s">
        <v>91</v>
      </c>
      <c r="D281" s="218" t="s">
        <v>4561</v>
      </c>
      <c r="E281" s="218"/>
      <c r="F281" s="218" t="s">
        <v>4566</v>
      </c>
      <c r="G281" s="158" t="s">
        <v>4</v>
      </c>
      <c r="H281" s="26">
        <f t="shared" ref="H281:N281" si="57">SUM(H282:H285)</f>
        <v>750</v>
      </c>
      <c r="I281" s="26">
        <f t="shared" si="57"/>
        <v>0</v>
      </c>
      <c r="J281" s="26">
        <f t="shared" si="57"/>
        <v>0</v>
      </c>
      <c r="K281" s="26">
        <f t="shared" si="57"/>
        <v>0</v>
      </c>
      <c r="L281" s="26">
        <f t="shared" si="57"/>
        <v>350</v>
      </c>
      <c r="M281" s="26">
        <f t="shared" si="57"/>
        <v>400</v>
      </c>
      <c r="N281" s="26">
        <f t="shared" si="57"/>
        <v>0</v>
      </c>
      <c r="O281" s="218">
        <v>120600</v>
      </c>
      <c r="P281" s="256"/>
    </row>
    <row r="282" spans="1:16" ht="15.75" thickBot="1" x14ac:dyDescent="0.3">
      <c r="A282" s="213"/>
      <c r="B282" s="219"/>
      <c r="C282" s="216"/>
      <c r="D282" s="219"/>
      <c r="E282" s="219"/>
      <c r="F282" s="219"/>
      <c r="G282" s="158" t="s">
        <v>6</v>
      </c>
      <c r="H282" s="26">
        <f>SUM(I282:N282)</f>
        <v>0</v>
      </c>
      <c r="I282" s="26">
        <v>0</v>
      </c>
      <c r="J282" s="26">
        <v>0</v>
      </c>
      <c r="K282" s="26">
        <v>0</v>
      </c>
      <c r="L282" s="26">
        <v>0</v>
      </c>
      <c r="M282" s="26">
        <v>0</v>
      </c>
      <c r="N282" s="26">
        <v>0</v>
      </c>
      <c r="O282" s="219"/>
      <c r="P282" s="257"/>
    </row>
    <row r="283" spans="1:16" ht="36.75" thickBot="1" x14ac:dyDescent="0.3">
      <c r="A283" s="213"/>
      <c r="B283" s="219"/>
      <c r="C283" s="216"/>
      <c r="D283" s="219"/>
      <c r="E283" s="219"/>
      <c r="F283" s="219"/>
      <c r="G283" s="158" t="s">
        <v>7</v>
      </c>
      <c r="H283" s="26">
        <f>SUM(I283:N283)</f>
        <v>750</v>
      </c>
      <c r="I283" s="26">
        <v>0</v>
      </c>
      <c r="J283" s="26">
        <v>0</v>
      </c>
      <c r="K283" s="26">
        <v>0</v>
      </c>
      <c r="L283" s="26">
        <v>350</v>
      </c>
      <c r="M283" s="26">
        <v>400</v>
      </c>
      <c r="N283" s="26">
        <v>0</v>
      </c>
      <c r="O283" s="219"/>
      <c r="P283" s="257"/>
    </row>
    <row r="284" spans="1:16" ht="15.75" thickBot="1" x14ac:dyDescent="0.3">
      <c r="A284" s="213"/>
      <c r="B284" s="219"/>
      <c r="C284" s="216"/>
      <c r="D284" s="219"/>
      <c r="E284" s="219"/>
      <c r="F284" s="219"/>
      <c r="G284" s="158" t="s">
        <v>8</v>
      </c>
      <c r="H284" s="26">
        <v>0</v>
      </c>
      <c r="I284" s="26">
        <v>0</v>
      </c>
      <c r="J284" s="26">
        <v>0</v>
      </c>
      <c r="K284" s="26">
        <v>0</v>
      </c>
      <c r="L284" s="26">
        <v>0</v>
      </c>
      <c r="M284" s="26">
        <v>0</v>
      </c>
      <c r="N284" s="26">
        <v>0</v>
      </c>
      <c r="O284" s="219"/>
      <c r="P284" s="257"/>
    </row>
    <row r="285" spans="1:16" ht="24.75" thickBot="1" x14ac:dyDescent="0.3">
      <c r="A285" s="214"/>
      <c r="B285" s="220"/>
      <c r="C285" s="217"/>
      <c r="D285" s="220"/>
      <c r="E285" s="220"/>
      <c r="F285" s="220"/>
      <c r="G285" s="158" t="s">
        <v>9</v>
      </c>
      <c r="H285" s="26">
        <v>0</v>
      </c>
      <c r="I285" s="26">
        <v>0</v>
      </c>
      <c r="J285" s="26">
        <v>0</v>
      </c>
      <c r="K285" s="26">
        <v>0</v>
      </c>
      <c r="L285" s="26">
        <v>0</v>
      </c>
      <c r="M285" s="26">
        <v>0</v>
      </c>
      <c r="N285" s="26">
        <v>0</v>
      </c>
      <c r="O285" s="220"/>
      <c r="P285" s="258"/>
    </row>
    <row r="286" spans="1:16" ht="36.75" customHeight="1" thickBot="1" x14ac:dyDescent="0.3">
      <c r="A286" s="212" t="s">
        <v>4287</v>
      </c>
      <c r="B286" s="218"/>
      <c r="C286" s="215" t="s">
        <v>91</v>
      </c>
      <c r="D286" s="218" t="s">
        <v>4562</v>
      </c>
      <c r="E286" s="218"/>
      <c r="F286" s="218" t="s">
        <v>4567</v>
      </c>
      <c r="G286" s="158" t="s">
        <v>4</v>
      </c>
      <c r="H286" s="26">
        <f t="shared" ref="H286:N286" si="58">SUM(H287:H290)</f>
        <v>565.70000000000005</v>
      </c>
      <c r="I286" s="26">
        <f t="shared" si="58"/>
        <v>0</v>
      </c>
      <c r="J286" s="26">
        <f t="shared" si="58"/>
        <v>0</v>
      </c>
      <c r="K286" s="26">
        <f t="shared" si="58"/>
        <v>0</v>
      </c>
      <c r="L286" s="26">
        <f t="shared" si="58"/>
        <v>250</v>
      </c>
      <c r="M286" s="26">
        <f t="shared" si="58"/>
        <v>315.7</v>
      </c>
      <c r="N286" s="26">
        <f t="shared" si="58"/>
        <v>0</v>
      </c>
      <c r="O286" s="218">
        <v>120600</v>
      </c>
      <c r="P286" s="256"/>
    </row>
    <row r="287" spans="1:16" ht="15.75" thickBot="1" x14ac:dyDescent="0.3">
      <c r="A287" s="213"/>
      <c r="B287" s="219"/>
      <c r="C287" s="216"/>
      <c r="D287" s="219"/>
      <c r="E287" s="219"/>
      <c r="F287" s="219"/>
      <c r="G287" s="158" t="s">
        <v>6</v>
      </c>
      <c r="H287" s="26">
        <f>SUM(I287:N287)</f>
        <v>0</v>
      </c>
      <c r="I287" s="26">
        <v>0</v>
      </c>
      <c r="J287" s="26">
        <v>0</v>
      </c>
      <c r="K287" s="26">
        <v>0</v>
      </c>
      <c r="L287" s="26">
        <v>0</v>
      </c>
      <c r="M287" s="26">
        <v>0</v>
      </c>
      <c r="N287" s="26">
        <v>0</v>
      </c>
      <c r="O287" s="219"/>
      <c r="P287" s="257"/>
    </row>
    <row r="288" spans="1:16" ht="36.75" thickBot="1" x14ac:dyDescent="0.3">
      <c r="A288" s="213"/>
      <c r="B288" s="219"/>
      <c r="C288" s="216"/>
      <c r="D288" s="219"/>
      <c r="E288" s="219"/>
      <c r="F288" s="219"/>
      <c r="G288" s="158" t="s">
        <v>7</v>
      </c>
      <c r="H288" s="26">
        <f>SUM(I288:N288)</f>
        <v>565.70000000000005</v>
      </c>
      <c r="I288" s="26">
        <v>0</v>
      </c>
      <c r="J288" s="26">
        <v>0</v>
      </c>
      <c r="K288" s="26">
        <v>0</v>
      </c>
      <c r="L288" s="26">
        <v>250</v>
      </c>
      <c r="M288" s="26">
        <v>315.7</v>
      </c>
      <c r="N288" s="26">
        <v>0</v>
      </c>
      <c r="O288" s="219"/>
      <c r="P288" s="257"/>
    </row>
    <row r="289" spans="1:16" ht="15.75" thickBot="1" x14ac:dyDescent="0.3">
      <c r="A289" s="213"/>
      <c r="B289" s="219"/>
      <c r="C289" s="216"/>
      <c r="D289" s="219"/>
      <c r="E289" s="219"/>
      <c r="F289" s="219"/>
      <c r="G289" s="158" t="s">
        <v>8</v>
      </c>
      <c r="H289" s="26">
        <v>0</v>
      </c>
      <c r="I289" s="26">
        <v>0</v>
      </c>
      <c r="J289" s="26">
        <v>0</v>
      </c>
      <c r="K289" s="26">
        <v>0</v>
      </c>
      <c r="L289" s="26">
        <v>0</v>
      </c>
      <c r="M289" s="26">
        <v>0</v>
      </c>
      <c r="N289" s="26">
        <v>0</v>
      </c>
      <c r="O289" s="219"/>
      <c r="P289" s="257"/>
    </row>
    <row r="290" spans="1:16" ht="24.75" thickBot="1" x14ac:dyDescent="0.3">
      <c r="A290" s="214"/>
      <c r="B290" s="220"/>
      <c r="C290" s="217"/>
      <c r="D290" s="220"/>
      <c r="E290" s="220"/>
      <c r="F290" s="220"/>
      <c r="G290" s="158" t="s">
        <v>9</v>
      </c>
      <c r="H290" s="26">
        <v>0</v>
      </c>
      <c r="I290" s="26">
        <v>0</v>
      </c>
      <c r="J290" s="26">
        <v>0</v>
      </c>
      <c r="K290" s="26">
        <v>0</v>
      </c>
      <c r="L290" s="26">
        <v>0</v>
      </c>
      <c r="M290" s="26">
        <v>0</v>
      </c>
      <c r="N290" s="26">
        <v>0</v>
      </c>
      <c r="O290" s="220"/>
      <c r="P290" s="258"/>
    </row>
    <row r="291" spans="1:16" ht="36.75" customHeight="1" thickBot="1" x14ac:dyDescent="0.3">
      <c r="A291" s="212" t="s">
        <v>4289</v>
      </c>
      <c r="B291" s="218"/>
      <c r="C291" s="215" t="s">
        <v>91</v>
      </c>
      <c r="D291" s="218" t="s">
        <v>4563</v>
      </c>
      <c r="E291" s="218"/>
      <c r="F291" s="218" t="s">
        <v>4566</v>
      </c>
      <c r="G291" s="158" t="s">
        <v>4</v>
      </c>
      <c r="H291" s="26">
        <f t="shared" ref="H291:N291" si="59">SUM(H292:H295)</f>
        <v>500</v>
      </c>
      <c r="I291" s="26">
        <f t="shared" si="59"/>
        <v>0</v>
      </c>
      <c r="J291" s="26">
        <f t="shared" si="59"/>
        <v>0</v>
      </c>
      <c r="K291" s="26">
        <f t="shared" si="59"/>
        <v>0</v>
      </c>
      <c r="L291" s="26">
        <f t="shared" si="59"/>
        <v>250</v>
      </c>
      <c r="M291" s="26">
        <f t="shared" si="59"/>
        <v>250</v>
      </c>
      <c r="N291" s="26">
        <f t="shared" si="59"/>
        <v>0</v>
      </c>
      <c r="O291" s="218">
        <v>120600</v>
      </c>
      <c r="P291" s="256"/>
    </row>
    <row r="292" spans="1:16" ht="15.75" thickBot="1" x14ac:dyDescent="0.3">
      <c r="A292" s="213"/>
      <c r="B292" s="219"/>
      <c r="C292" s="216"/>
      <c r="D292" s="219"/>
      <c r="E292" s="219"/>
      <c r="F292" s="219"/>
      <c r="G292" s="158" t="s">
        <v>6</v>
      </c>
      <c r="H292" s="26">
        <f>SUM(I292:N292)</f>
        <v>0</v>
      </c>
      <c r="I292" s="26">
        <v>0</v>
      </c>
      <c r="J292" s="26">
        <v>0</v>
      </c>
      <c r="K292" s="26">
        <v>0</v>
      </c>
      <c r="L292" s="26">
        <v>0</v>
      </c>
      <c r="M292" s="26">
        <v>0</v>
      </c>
      <c r="N292" s="26">
        <v>0</v>
      </c>
      <c r="O292" s="219"/>
      <c r="P292" s="257"/>
    </row>
    <row r="293" spans="1:16" ht="36.75" thickBot="1" x14ac:dyDescent="0.3">
      <c r="A293" s="213"/>
      <c r="B293" s="219"/>
      <c r="C293" s="216"/>
      <c r="D293" s="219"/>
      <c r="E293" s="219"/>
      <c r="F293" s="219"/>
      <c r="G293" s="158" t="s">
        <v>7</v>
      </c>
      <c r="H293" s="26">
        <f>SUM(I293:N293)</f>
        <v>500</v>
      </c>
      <c r="I293" s="26">
        <v>0</v>
      </c>
      <c r="J293" s="26">
        <v>0</v>
      </c>
      <c r="K293" s="26">
        <v>0</v>
      </c>
      <c r="L293" s="26">
        <v>250</v>
      </c>
      <c r="M293" s="26">
        <v>250</v>
      </c>
      <c r="N293" s="26">
        <v>0</v>
      </c>
      <c r="O293" s="219"/>
      <c r="P293" s="257"/>
    </row>
    <row r="294" spans="1:16" ht="15.75" thickBot="1" x14ac:dyDescent="0.3">
      <c r="A294" s="213"/>
      <c r="B294" s="219"/>
      <c r="C294" s="216"/>
      <c r="D294" s="219"/>
      <c r="E294" s="219"/>
      <c r="F294" s="219"/>
      <c r="G294" s="158" t="s">
        <v>8</v>
      </c>
      <c r="H294" s="26">
        <v>0</v>
      </c>
      <c r="I294" s="26">
        <v>0</v>
      </c>
      <c r="J294" s="26">
        <v>0</v>
      </c>
      <c r="K294" s="26">
        <v>0</v>
      </c>
      <c r="L294" s="26">
        <v>0</v>
      </c>
      <c r="M294" s="26">
        <v>0</v>
      </c>
      <c r="N294" s="26">
        <v>0</v>
      </c>
      <c r="O294" s="219"/>
      <c r="P294" s="257"/>
    </row>
    <row r="295" spans="1:16" ht="24.75" thickBot="1" x14ac:dyDescent="0.3">
      <c r="A295" s="214"/>
      <c r="B295" s="220"/>
      <c r="C295" s="217"/>
      <c r="D295" s="220"/>
      <c r="E295" s="220"/>
      <c r="F295" s="220"/>
      <c r="G295" s="158" t="s">
        <v>9</v>
      </c>
      <c r="H295" s="26">
        <v>0</v>
      </c>
      <c r="I295" s="26">
        <v>0</v>
      </c>
      <c r="J295" s="26">
        <v>0</v>
      </c>
      <c r="K295" s="26">
        <v>0</v>
      </c>
      <c r="L295" s="26">
        <v>0</v>
      </c>
      <c r="M295" s="26">
        <v>0</v>
      </c>
      <c r="N295" s="26">
        <v>0</v>
      </c>
      <c r="O295" s="220"/>
      <c r="P295" s="258"/>
    </row>
    <row r="296" spans="1:16" ht="36.75" customHeight="1" thickBot="1" x14ac:dyDescent="0.3">
      <c r="A296" s="212" t="s">
        <v>4368</v>
      </c>
      <c r="B296" s="218"/>
      <c r="C296" s="215" t="s">
        <v>91</v>
      </c>
      <c r="D296" s="218" t="s">
        <v>4564</v>
      </c>
      <c r="E296" s="218"/>
      <c r="F296" s="218" t="s">
        <v>4566</v>
      </c>
      <c r="G296" s="158" t="s">
        <v>4</v>
      </c>
      <c r="H296" s="26">
        <f t="shared" ref="H296:N296" si="60">SUM(H297:H300)</f>
        <v>210</v>
      </c>
      <c r="I296" s="26">
        <f t="shared" si="60"/>
        <v>0</v>
      </c>
      <c r="J296" s="26">
        <f t="shared" si="60"/>
        <v>0</v>
      </c>
      <c r="K296" s="26">
        <f t="shared" si="60"/>
        <v>0</v>
      </c>
      <c r="L296" s="26">
        <f t="shared" si="60"/>
        <v>105</v>
      </c>
      <c r="M296" s="26">
        <f t="shared" si="60"/>
        <v>105</v>
      </c>
      <c r="N296" s="26">
        <f t="shared" si="60"/>
        <v>0</v>
      </c>
      <c r="O296" s="218">
        <v>120600</v>
      </c>
      <c r="P296" s="256"/>
    </row>
    <row r="297" spans="1:16" ht="15.75" thickBot="1" x14ac:dyDescent="0.3">
      <c r="A297" s="213"/>
      <c r="B297" s="219"/>
      <c r="C297" s="216"/>
      <c r="D297" s="219"/>
      <c r="E297" s="219"/>
      <c r="F297" s="219"/>
      <c r="G297" s="158" t="s">
        <v>6</v>
      </c>
      <c r="H297" s="26">
        <f>SUM(I297:N297)</f>
        <v>0</v>
      </c>
      <c r="I297" s="26">
        <v>0</v>
      </c>
      <c r="J297" s="26">
        <v>0</v>
      </c>
      <c r="K297" s="26">
        <v>0</v>
      </c>
      <c r="L297" s="26">
        <v>0</v>
      </c>
      <c r="M297" s="26">
        <v>0</v>
      </c>
      <c r="N297" s="26">
        <v>0</v>
      </c>
      <c r="O297" s="219"/>
      <c r="P297" s="257"/>
    </row>
    <row r="298" spans="1:16" ht="36.75" thickBot="1" x14ac:dyDescent="0.3">
      <c r="A298" s="213"/>
      <c r="B298" s="219"/>
      <c r="C298" s="216"/>
      <c r="D298" s="219"/>
      <c r="E298" s="219"/>
      <c r="F298" s="219"/>
      <c r="G298" s="158" t="s">
        <v>7</v>
      </c>
      <c r="H298" s="26">
        <f>SUM(I298:N298)</f>
        <v>210</v>
      </c>
      <c r="I298" s="26">
        <v>0</v>
      </c>
      <c r="J298" s="26">
        <v>0</v>
      </c>
      <c r="K298" s="26">
        <v>0</v>
      </c>
      <c r="L298" s="26">
        <v>105</v>
      </c>
      <c r="M298" s="26">
        <v>105</v>
      </c>
      <c r="N298" s="26">
        <v>0</v>
      </c>
      <c r="O298" s="219"/>
      <c r="P298" s="257"/>
    </row>
    <row r="299" spans="1:16" ht="15.75" thickBot="1" x14ac:dyDescent="0.3">
      <c r="A299" s="213"/>
      <c r="B299" s="219"/>
      <c r="C299" s="216"/>
      <c r="D299" s="219"/>
      <c r="E299" s="219"/>
      <c r="F299" s="219"/>
      <c r="G299" s="158" t="s">
        <v>8</v>
      </c>
      <c r="H299" s="26">
        <v>0</v>
      </c>
      <c r="I299" s="26">
        <v>0</v>
      </c>
      <c r="J299" s="26">
        <v>0</v>
      </c>
      <c r="K299" s="26">
        <v>0</v>
      </c>
      <c r="L299" s="26">
        <v>0</v>
      </c>
      <c r="M299" s="26">
        <v>0</v>
      </c>
      <c r="N299" s="26">
        <v>0</v>
      </c>
      <c r="O299" s="219"/>
      <c r="P299" s="257"/>
    </row>
    <row r="300" spans="1:16" ht="24.75" thickBot="1" x14ac:dyDescent="0.3">
      <c r="A300" s="214"/>
      <c r="B300" s="220"/>
      <c r="C300" s="217"/>
      <c r="D300" s="220"/>
      <c r="E300" s="220"/>
      <c r="F300" s="220"/>
      <c r="G300" s="158" t="s">
        <v>9</v>
      </c>
      <c r="H300" s="26">
        <v>0</v>
      </c>
      <c r="I300" s="26">
        <v>0</v>
      </c>
      <c r="J300" s="26">
        <v>0</v>
      </c>
      <c r="K300" s="26">
        <v>0</v>
      </c>
      <c r="L300" s="26">
        <v>0</v>
      </c>
      <c r="M300" s="26">
        <v>0</v>
      </c>
      <c r="N300" s="26">
        <v>0</v>
      </c>
      <c r="O300" s="220"/>
      <c r="P300" s="258"/>
    </row>
    <row r="301" spans="1:16" ht="36.75" thickBot="1" x14ac:dyDescent="0.3">
      <c r="A301" s="245" t="s">
        <v>90</v>
      </c>
      <c r="B301" s="245"/>
      <c r="C301" s="245"/>
      <c r="D301" s="245"/>
      <c r="E301" s="245"/>
      <c r="F301" s="246"/>
      <c r="G301" s="161" t="s">
        <v>4</v>
      </c>
      <c r="H301" s="56">
        <f t="shared" ref="H301:N301" si="61">SUM(H302:H305)</f>
        <v>14317.166979999998</v>
      </c>
      <c r="I301" s="56">
        <f t="shared" si="61"/>
        <v>233.5</v>
      </c>
      <c r="J301" s="56">
        <f t="shared" si="61"/>
        <v>181.3</v>
      </c>
      <c r="K301" s="56">
        <f t="shared" si="61"/>
        <v>482.90000000000003</v>
      </c>
      <c r="L301" s="56">
        <f t="shared" si="61"/>
        <v>5587.9</v>
      </c>
      <c r="M301" s="56">
        <f t="shared" si="61"/>
        <v>5733.9669800000001</v>
      </c>
      <c r="N301" s="56">
        <f t="shared" si="61"/>
        <v>2097.6000000000004</v>
      </c>
      <c r="O301" s="218" t="s">
        <v>107</v>
      </c>
      <c r="P301" s="227"/>
    </row>
    <row r="302" spans="1:16" ht="34.5" customHeight="1" thickBot="1" x14ac:dyDescent="0.3">
      <c r="A302" s="247"/>
      <c r="B302" s="247"/>
      <c r="C302" s="247"/>
      <c r="D302" s="247"/>
      <c r="E302" s="247"/>
      <c r="F302" s="248"/>
      <c r="G302" s="161" t="s">
        <v>6</v>
      </c>
      <c r="H302" s="56">
        <f>SUM(I302:N302)</f>
        <v>5603.6</v>
      </c>
      <c r="I302" s="56">
        <f>I172+I177+I182+I187+I192+I197+I202+I207+I212+I217+I222+I227+I232+I237+I242+I247+I252+I257+I262+I267+I272+I277+I282+I287+I292+I297</f>
        <v>35.200000000000003</v>
      </c>
      <c r="J302" s="56">
        <f t="shared" ref="J302:N302" si="62">J172+J177+J182+J187+J192+J197+J202+J207+J212+J217+J222+J227+J232+J237+J242+J247+J252+J257+J262+J267+J272+J277+J282+J287+J292+J297</f>
        <v>33.9</v>
      </c>
      <c r="K302" s="56">
        <f t="shared" si="62"/>
        <v>32.5</v>
      </c>
      <c r="L302" s="56">
        <f t="shared" si="62"/>
        <v>2265</v>
      </c>
      <c r="M302" s="56">
        <f t="shared" si="62"/>
        <v>1966.2</v>
      </c>
      <c r="N302" s="56">
        <f t="shared" si="62"/>
        <v>1270.8</v>
      </c>
      <c r="O302" s="219"/>
      <c r="P302" s="228"/>
    </row>
    <row r="303" spans="1:16" ht="36.75" thickBot="1" x14ac:dyDescent="0.3">
      <c r="A303" s="247"/>
      <c r="B303" s="247"/>
      <c r="C303" s="247"/>
      <c r="D303" s="247"/>
      <c r="E303" s="247"/>
      <c r="F303" s="248"/>
      <c r="G303" s="161" t="s">
        <v>7</v>
      </c>
      <c r="H303" s="56">
        <f>SUM(I303:N303)</f>
        <v>5460.4669799999992</v>
      </c>
      <c r="I303" s="56">
        <f t="shared" ref="I303:N305" si="63">I173+I178+I183+I188+I193+I198+I203+I208+I213+I218+I223+I228+I233+I238+I243+I248+I253+I258+I263+I268+I273+I278+I283+I288+I293+I298</f>
        <v>0.2</v>
      </c>
      <c r="J303" s="56">
        <f t="shared" si="63"/>
        <v>0.2</v>
      </c>
      <c r="K303" s="56">
        <f t="shared" si="63"/>
        <v>0.2</v>
      </c>
      <c r="L303" s="56">
        <f t="shared" si="63"/>
        <v>2565.1999999999998</v>
      </c>
      <c r="M303" s="56">
        <f t="shared" si="63"/>
        <v>2894.2669799999999</v>
      </c>
      <c r="N303" s="56">
        <f t="shared" si="63"/>
        <v>0.4</v>
      </c>
      <c r="O303" s="219"/>
      <c r="P303" s="228"/>
    </row>
    <row r="304" spans="1:16" ht="15.75" thickBot="1" x14ac:dyDescent="0.3">
      <c r="A304" s="247"/>
      <c r="B304" s="247"/>
      <c r="C304" s="247"/>
      <c r="D304" s="247"/>
      <c r="E304" s="247"/>
      <c r="F304" s="248"/>
      <c r="G304" s="161" t="s">
        <v>8</v>
      </c>
      <c r="H304" s="56">
        <f>SUM(I304:N304)</f>
        <v>0.89999999999999991</v>
      </c>
      <c r="I304" s="56">
        <f t="shared" si="63"/>
        <v>0.1</v>
      </c>
      <c r="J304" s="56">
        <f t="shared" si="63"/>
        <v>0.1</v>
      </c>
      <c r="K304" s="56">
        <f t="shared" si="63"/>
        <v>0.1</v>
      </c>
      <c r="L304" s="56">
        <f t="shared" si="63"/>
        <v>0.2</v>
      </c>
      <c r="M304" s="56">
        <f t="shared" si="63"/>
        <v>0.2</v>
      </c>
      <c r="N304" s="56">
        <f t="shared" si="63"/>
        <v>0.2</v>
      </c>
      <c r="O304" s="219"/>
      <c r="P304" s="228"/>
    </row>
    <row r="305" spans="1:16" ht="24.75" thickBot="1" x14ac:dyDescent="0.3">
      <c r="A305" s="249"/>
      <c r="B305" s="249"/>
      <c r="C305" s="249"/>
      <c r="D305" s="249"/>
      <c r="E305" s="249"/>
      <c r="F305" s="250"/>
      <c r="G305" s="161" t="s">
        <v>9</v>
      </c>
      <c r="H305" s="56">
        <f>SUM(I305:N305)</f>
        <v>3252.2</v>
      </c>
      <c r="I305" s="56">
        <f t="shared" si="63"/>
        <v>198</v>
      </c>
      <c r="J305" s="56">
        <f t="shared" si="63"/>
        <v>147.1</v>
      </c>
      <c r="K305" s="56">
        <f t="shared" si="63"/>
        <v>450.1</v>
      </c>
      <c r="L305" s="56">
        <f t="shared" si="63"/>
        <v>757.5</v>
      </c>
      <c r="M305" s="56">
        <f t="shared" si="63"/>
        <v>873.3</v>
      </c>
      <c r="N305" s="56">
        <f t="shared" si="63"/>
        <v>826.2</v>
      </c>
      <c r="O305" s="220"/>
      <c r="P305" s="229"/>
    </row>
    <row r="306" spans="1:16" ht="15.75" customHeight="1" thickBot="1" x14ac:dyDescent="0.3">
      <c r="A306" s="251" t="s">
        <v>108</v>
      </c>
      <c r="B306" s="251"/>
      <c r="C306" s="251"/>
      <c r="D306" s="251"/>
      <c r="E306" s="251"/>
      <c r="F306" s="251"/>
      <c r="G306" s="251"/>
      <c r="H306" s="251"/>
      <c r="I306" s="251"/>
      <c r="J306" s="251"/>
      <c r="K306" s="251"/>
      <c r="L306" s="251"/>
      <c r="M306" s="251"/>
      <c r="N306" s="251"/>
      <c r="O306" s="251"/>
      <c r="P306" s="252"/>
    </row>
    <row r="307" spans="1:16" ht="139.5" customHeight="1" thickBot="1" x14ac:dyDescent="0.3">
      <c r="A307" s="212" t="s">
        <v>275</v>
      </c>
      <c r="B307" s="215" t="s">
        <v>276</v>
      </c>
      <c r="C307" s="215" t="s">
        <v>277</v>
      </c>
      <c r="D307" s="218">
        <v>2028</v>
      </c>
      <c r="E307" s="218" t="s">
        <v>278</v>
      </c>
      <c r="F307" s="215" t="s">
        <v>279</v>
      </c>
      <c r="G307" s="158" t="s">
        <v>4</v>
      </c>
      <c r="H307" s="26">
        <f t="shared" ref="H307:N307" si="64">SUM(H308:H311)</f>
        <v>600</v>
      </c>
      <c r="I307" s="26">
        <f t="shared" si="64"/>
        <v>0</v>
      </c>
      <c r="J307" s="26">
        <f t="shared" si="64"/>
        <v>0</v>
      </c>
      <c r="K307" s="26">
        <f t="shared" si="64"/>
        <v>0</v>
      </c>
      <c r="L307" s="26">
        <f t="shared" si="64"/>
        <v>600</v>
      </c>
      <c r="M307" s="26">
        <f t="shared" si="64"/>
        <v>0</v>
      </c>
      <c r="N307" s="26">
        <f t="shared" si="64"/>
        <v>0</v>
      </c>
      <c r="O307" s="259">
        <v>2306</v>
      </c>
      <c r="P307" s="262" t="s">
        <v>3958</v>
      </c>
    </row>
    <row r="308" spans="1:16" ht="15.75" customHeight="1" thickBot="1" x14ac:dyDescent="0.3">
      <c r="A308" s="213"/>
      <c r="B308" s="216"/>
      <c r="C308" s="216"/>
      <c r="D308" s="219"/>
      <c r="E308" s="219"/>
      <c r="F308" s="216"/>
      <c r="G308" s="158" t="s">
        <v>259</v>
      </c>
      <c r="H308" s="26">
        <f>SUM(I308:N308)</f>
        <v>558</v>
      </c>
      <c r="I308" s="26">
        <v>0</v>
      </c>
      <c r="J308" s="26">
        <v>0</v>
      </c>
      <c r="K308" s="26">
        <v>0</v>
      </c>
      <c r="L308" s="26">
        <v>558</v>
      </c>
      <c r="M308" s="26">
        <v>0</v>
      </c>
      <c r="N308" s="26">
        <v>0</v>
      </c>
      <c r="O308" s="260"/>
      <c r="P308" s="263"/>
    </row>
    <row r="309" spans="1:16" ht="36.75" thickBot="1" x14ac:dyDescent="0.3">
      <c r="A309" s="213"/>
      <c r="B309" s="216"/>
      <c r="C309" s="216"/>
      <c r="D309" s="219"/>
      <c r="E309" s="219"/>
      <c r="F309" s="216"/>
      <c r="G309" s="158" t="s">
        <v>7</v>
      </c>
      <c r="H309" s="26">
        <f>SUM(I309:N309)</f>
        <v>39.9</v>
      </c>
      <c r="I309" s="26">
        <v>0</v>
      </c>
      <c r="J309" s="26">
        <v>0</v>
      </c>
      <c r="K309" s="26">
        <v>0</v>
      </c>
      <c r="L309" s="26">
        <v>39.9</v>
      </c>
      <c r="M309" s="26">
        <v>0</v>
      </c>
      <c r="N309" s="26">
        <v>0</v>
      </c>
      <c r="O309" s="260"/>
      <c r="P309" s="263"/>
    </row>
    <row r="310" spans="1:16" ht="15.75" thickBot="1" x14ac:dyDescent="0.3">
      <c r="A310" s="213"/>
      <c r="B310" s="216"/>
      <c r="C310" s="216"/>
      <c r="D310" s="219"/>
      <c r="E310" s="219"/>
      <c r="F310" s="216"/>
      <c r="G310" s="158" t="s">
        <v>8</v>
      </c>
      <c r="H310" s="26">
        <f>SUM(I310:N310)</f>
        <v>2.1</v>
      </c>
      <c r="I310" s="26">
        <v>0</v>
      </c>
      <c r="J310" s="26">
        <v>0</v>
      </c>
      <c r="K310" s="26">
        <v>0</v>
      </c>
      <c r="L310" s="26">
        <v>2.1</v>
      </c>
      <c r="M310" s="26">
        <v>0</v>
      </c>
      <c r="N310" s="26">
        <v>0</v>
      </c>
      <c r="O310" s="260"/>
      <c r="P310" s="263"/>
    </row>
    <row r="311" spans="1:16" ht="24.75" thickBot="1" x14ac:dyDescent="0.3">
      <c r="A311" s="214"/>
      <c r="B311" s="217"/>
      <c r="C311" s="217"/>
      <c r="D311" s="220"/>
      <c r="E311" s="220"/>
      <c r="F311" s="217"/>
      <c r="G311" s="158" t="s">
        <v>9</v>
      </c>
      <c r="H311" s="26">
        <f>SUM(I311:N311)</f>
        <v>0</v>
      </c>
      <c r="I311" s="26">
        <v>0</v>
      </c>
      <c r="J311" s="26">
        <v>0</v>
      </c>
      <c r="K311" s="26">
        <v>0</v>
      </c>
      <c r="L311" s="26">
        <v>0</v>
      </c>
      <c r="M311" s="26">
        <v>0</v>
      </c>
      <c r="N311" s="26">
        <v>0</v>
      </c>
      <c r="O311" s="261"/>
      <c r="P311" s="264"/>
    </row>
    <row r="312" spans="1:16" ht="143.25" customHeight="1" thickBot="1" x14ac:dyDescent="0.3">
      <c r="A312" s="190" t="s">
        <v>4643</v>
      </c>
      <c r="B312" s="265"/>
      <c r="C312" s="265" t="s">
        <v>4644</v>
      </c>
      <c r="D312" s="265" t="s">
        <v>4365</v>
      </c>
      <c r="E312" s="265"/>
      <c r="F312" s="266" t="s">
        <v>4645</v>
      </c>
      <c r="G312" s="158" t="s">
        <v>4</v>
      </c>
      <c r="H312" s="26">
        <f t="shared" ref="H312:N312" si="65">SUM(H313:H316)</f>
        <v>43.699999999999996</v>
      </c>
      <c r="I312" s="26">
        <f t="shared" si="65"/>
        <v>15</v>
      </c>
      <c r="J312" s="26">
        <f t="shared" si="65"/>
        <v>0</v>
      </c>
      <c r="K312" s="26">
        <f t="shared" si="65"/>
        <v>0</v>
      </c>
      <c r="L312" s="26">
        <f t="shared" si="65"/>
        <v>28.7</v>
      </c>
      <c r="M312" s="26">
        <f t="shared" si="65"/>
        <v>0</v>
      </c>
      <c r="N312" s="26">
        <f t="shared" si="65"/>
        <v>0</v>
      </c>
      <c r="O312" s="265" t="s">
        <v>4646</v>
      </c>
      <c r="P312" s="265" t="s">
        <v>4647</v>
      </c>
    </row>
    <row r="313" spans="1:16" ht="15.75" customHeight="1" thickBot="1" x14ac:dyDescent="0.3">
      <c r="A313" s="190"/>
      <c r="B313" s="265"/>
      <c r="C313" s="265"/>
      <c r="D313" s="265"/>
      <c r="E313" s="265"/>
      <c r="F313" s="266"/>
      <c r="G313" s="158" t="s">
        <v>259</v>
      </c>
      <c r="H313" s="26">
        <f>SUM(I313:N313)</f>
        <v>26.7</v>
      </c>
      <c r="I313" s="26">
        <v>0</v>
      </c>
      <c r="J313" s="26">
        <v>0</v>
      </c>
      <c r="K313" s="26">
        <v>0</v>
      </c>
      <c r="L313" s="26">
        <v>26.7</v>
      </c>
      <c r="M313" s="26">
        <v>0</v>
      </c>
      <c r="N313" s="26">
        <v>0</v>
      </c>
      <c r="O313" s="265"/>
      <c r="P313" s="265"/>
    </row>
    <row r="314" spans="1:16" ht="36.75" thickBot="1" x14ac:dyDescent="0.3">
      <c r="A314" s="190"/>
      <c r="B314" s="265"/>
      <c r="C314" s="265"/>
      <c r="D314" s="265"/>
      <c r="E314" s="265"/>
      <c r="F314" s="266"/>
      <c r="G314" s="158" t="s">
        <v>7</v>
      </c>
      <c r="H314" s="26">
        <f>SUM(I314:N314)</f>
        <v>16.899999999999999</v>
      </c>
      <c r="I314" s="26">
        <v>15</v>
      </c>
      <c r="J314" s="26">
        <v>0</v>
      </c>
      <c r="K314" s="26">
        <v>0</v>
      </c>
      <c r="L314" s="26">
        <v>1.9</v>
      </c>
      <c r="M314" s="26">
        <v>0</v>
      </c>
      <c r="N314" s="26">
        <v>0</v>
      </c>
      <c r="O314" s="265"/>
      <c r="P314" s="265"/>
    </row>
    <row r="315" spans="1:16" ht="15.75" thickBot="1" x14ac:dyDescent="0.3">
      <c r="A315" s="190"/>
      <c r="B315" s="265"/>
      <c r="C315" s="265"/>
      <c r="D315" s="265"/>
      <c r="E315" s="265"/>
      <c r="F315" s="266"/>
      <c r="G315" s="158" t="s">
        <v>8</v>
      </c>
      <c r="H315" s="26">
        <f>SUM(I315:N315)</f>
        <v>0.1</v>
      </c>
      <c r="I315" s="26">
        <v>0</v>
      </c>
      <c r="J315" s="26">
        <v>0</v>
      </c>
      <c r="K315" s="26">
        <v>0</v>
      </c>
      <c r="L315" s="26">
        <v>0.1</v>
      </c>
      <c r="M315" s="26">
        <v>0</v>
      </c>
      <c r="N315" s="26">
        <v>0</v>
      </c>
      <c r="O315" s="265"/>
      <c r="P315" s="265"/>
    </row>
    <row r="316" spans="1:16" ht="24.75" thickBot="1" x14ac:dyDescent="0.3">
      <c r="A316" s="190"/>
      <c r="B316" s="265"/>
      <c r="C316" s="265"/>
      <c r="D316" s="265"/>
      <c r="E316" s="265"/>
      <c r="F316" s="266"/>
      <c r="G316" s="158" t="s">
        <v>9</v>
      </c>
      <c r="H316" s="26">
        <f>SUM(I316:N316)</f>
        <v>0</v>
      </c>
      <c r="I316" s="26">
        <v>0</v>
      </c>
      <c r="J316" s="26">
        <v>0</v>
      </c>
      <c r="K316" s="26">
        <v>0</v>
      </c>
      <c r="L316" s="26">
        <v>0</v>
      </c>
      <c r="M316" s="26">
        <v>0</v>
      </c>
      <c r="N316" s="26">
        <v>0</v>
      </c>
      <c r="O316" s="265"/>
      <c r="P316" s="265"/>
    </row>
    <row r="317" spans="1:16" ht="64.5" customHeight="1" thickBot="1" x14ac:dyDescent="0.3">
      <c r="A317" s="212" t="s">
        <v>281</v>
      </c>
      <c r="B317" s="230" t="s">
        <v>3960</v>
      </c>
      <c r="C317" s="215" t="s">
        <v>277</v>
      </c>
      <c r="D317" s="218">
        <v>2028</v>
      </c>
      <c r="E317" s="218" t="s">
        <v>282</v>
      </c>
      <c r="F317" s="215" t="s">
        <v>283</v>
      </c>
      <c r="G317" s="158" t="s">
        <v>4</v>
      </c>
      <c r="H317" s="26">
        <f t="shared" ref="H317:N317" si="66">SUM(H318:H321)</f>
        <v>25.5</v>
      </c>
      <c r="I317" s="26">
        <f t="shared" si="66"/>
        <v>0</v>
      </c>
      <c r="J317" s="26">
        <f t="shared" si="66"/>
        <v>0</v>
      </c>
      <c r="K317" s="26">
        <f t="shared" si="66"/>
        <v>0</v>
      </c>
      <c r="L317" s="26">
        <f t="shared" si="66"/>
        <v>25.5</v>
      </c>
      <c r="M317" s="26">
        <f t="shared" si="66"/>
        <v>0</v>
      </c>
      <c r="N317" s="26">
        <f t="shared" si="66"/>
        <v>0</v>
      </c>
      <c r="O317" s="218">
        <v>673</v>
      </c>
      <c r="P317" s="262" t="s">
        <v>3961</v>
      </c>
    </row>
    <row r="318" spans="1:16" ht="24.75" customHeight="1" thickBot="1" x14ac:dyDescent="0.3">
      <c r="A318" s="213"/>
      <c r="B318" s="231"/>
      <c r="C318" s="216"/>
      <c r="D318" s="219"/>
      <c r="E318" s="219"/>
      <c r="F318" s="216"/>
      <c r="G318" s="158" t="s">
        <v>259</v>
      </c>
      <c r="H318" s="26">
        <f>SUM(I318:N318)</f>
        <v>23.7</v>
      </c>
      <c r="I318" s="26">
        <v>0</v>
      </c>
      <c r="J318" s="26">
        <v>0</v>
      </c>
      <c r="K318" s="26">
        <v>0</v>
      </c>
      <c r="L318" s="26">
        <v>23.7</v>
      </c>
      <c r="M318" s="26">
        <v>0</v>
      </c>
      <c r="N318" s="26">
        <v>0</v>
      </c>
      <c r="O318" s="219"/>
      <c r="P318" s="263"/>
    </row>
    <row r="319" spans="1:16" ht="36.75" thickBot="1" x14ac:dyDescent="0.3">
      <c r="A319" s="213"/>
      <c r="B319" s="231"/>
      <c r="C319" s="216"/>
      <c r="D319" s="219"/>
      <c r="E319" s="219"/>
      <c r="F319" s="216"/>
      <c r="G319" s="158" t="s">
        <v>7</v>
      </c>
      <c r="H319" s="26">
        <f>SUM(I319:N319)</f>
        <v>1.7</v>
      </c>
      <c r="I319" s="26">
        <v>0</v>
      </c>
      <c r="J319" s="26">
        <v>0</v>
      </c>
      <c r="K319" s="26">
        <v>0</v>
      </c>
      <c r="L319" s="26">
        <v>1.7</v>
      </c>
      <c r="M319" s="26">
        <v>0</v>
      </c>
      <c r="N319" s="26">
        <v>0</v>
      </c>
      <c r="O319" s="219"/>
      <c r="P319" s="263"/>
    </row>
    <row r="320" spans="1:16" ht="15.75" thickBot="1" x14ac:dyDescent="0.3">
      <c r="A320" s="213"/>
      <c r="B320" s="231"/>
      <c r="C320" s="216"/>
      <c r="D320" s="219"/>
      <c r="E320" s="219"/>
      <c r="F320" s="216"/>
      <c r="G320" s="158" t="s">
        <v>8</v>
      </c>
      <c r="H320" s="26">
        <f>SUM(I320:N320)</f>
        <v>0.1</v>
      </c>
      <c r="I320" s="26">
        <v>0</v>
      </c>
      <c r="J320" s="26">
        <v>0</v>
      </c>
      <c r="K320" s="26">
        <v>0</v>
      </c>
      <c r="L320" s="26">
        <v>0.1</v>
      </c>
      <c r="M320" s="26">
        <v>0</v>
      </c>
      <c r="N320" s="26">
        <v>0</v>
      </c>
      <c r="O320" s="219"/>
      <c r="P320" s="263"/>
    </row>
    <row r="321" spans="1:16" ht="36" customHeight="1" thickBot="1" x14ac:dyDescent="0.3">
      <c r="A321" s="214"/>
      <c r="B321" s="232"/>
      <c r="C321" s="217"/>
      <c r="D321" s="220"/>
      <c r="E321" s="220"/>
      <c r="F321" s="217"/>
      <c r="G321" s="158" t="s">
        <v>9</v>
      </c>
      <c r="H321" s="26">
        <f>SUM(I321:N321)</f>
        <v>0</v>
      </c>
      <c r="I321" s="26">
        <v>0</v>
      </c>
      <c r="J321" s="26">
        <v>0</v>
      </c>
      <c r="K321" s="26">
        <v>0</v>
      </c>
      <c r="L321" s="26">
        <v>0</v>
      </c>
      <c r="M321" s="26">
        <v>0</v>
      </c>
      <c r="N321" s="26">
        <v>0</v>
      </c>
      <c r="O321" s="220"/>
      <c r="P321" s="264"/>
    </row>
    <row r="322" spans="1:16" ht="36.75" customHeight="1" thickBot="1" x14ac:dyDescent="0.3">
      <c r="A322" s="253" t="s">
        <v>3962</v>
      </c>
      <c r="B322" s="230" t="s">
        <v>3959</v>
      </c>
      <c r="C322" s="215" t="s">
        <v>277</v>
      </c>
      <c r="D322" s="218">
        <v>2028</v>
      </c>
      <c r="E322" s="218">
        <v>7</v>
      </c>
      <c r="F322" s="215" t="s">
        <v>280</v>
      </c>
      <c r="G322" s="158" t="s">
        <v>4</v>
      </c>
      <c r="H322" s="26">
        <f t="shared" ref="H322:N322" si="67">SUM(H323:H326)</f>
        <v>250</v>
      </c>
      <c r="I322" s="26">
        <f t="shared" si="67"/>
        <v>0</v>
      </c>
      <c r="J322" s="26">
        <f t="shared" si="67"/>
        <v>0</v>
      </c>
      <c r="K322" s="26">
        <f t="shared" si="67"/>
        <v>0</v>
      </c>
      <c r="L322" s="26">
        <f t="shared" si="67"/>
        <v>250</v>
      </c>
      <c r="M322" s="26">
        <f t="shared" si="67"/>
        <v>0</v>
      </c>
      <c r="N322" s="26">
        <f t="shared" si="67"/>
        <v>0</v>
      </c>
      <c r="O322" s="259">
        <v>2306</v>
      </c>
      <c r="P322" s="227" t="s">
        <v>284</v>
      </c>
    </row>
    <row r="323" spans="1:16" ht="15.75" customHeight="1" thickBot="1" x14ac:dyDescent="0.3">
      <c r="A323" s="254"/>
      <c r="B323" s="231"/>
      <c r="C323" s="216"/>
      <c r="D323" s="219"/>
      <c r="E323" s="219"/>
      <c r="F323" s="216"/>
      <c r="G323" s="158" t="s">
        <v>259</v>
      </c>
      <c r="H323" s="26">
        <f>SUM(I323:N323)</f>
        <v>232.5</v>
      </c>
      <c r="I323" s="26">
        <v>0</v>
      </c>
      <c r="J323" s="26">
        <v>0</v>
      </c>
      <c r="K323" s="26">
        <v>0</v>
      </c>
      <c r="L323" s="26">
        <v>232.5</v>
      </c>
      <c r="M323" s="26">
        <v>0</v>
      </c>
      <c r="N323" s="26">
        <v>0</v>
      </c>
      <c r="O323" s="260"/>
      <c r="P323" s="228"/>
    </row>
    <row r="324" spans="1:16" ht="36.75" thickBot="1" x14ac:dyDescent="0.3">
      <c r="A324" s="254"/>
      <c r="B324" s="231"/>
      <c r="C324" s="216"/>
      <c r="D324" s="219"/>
      <c r="E324" s="219"/>
      <c r="F324" s="216"/>
      <c r="G324" s="158" t="s">
        <v>7</v>
      </c>
      <c r="H324" s="26">
        <f>SUM(I324:N324)</f>
        <v>16.600000000000001</v>
      </c>
      <c r="I324" s="26">
        <v>0</v>
      </c>
      <c r="J324" s="26">
        <v>0</v>
      </c>
      <c r="K324" s="26">
        <v>0</v>
      </c>
      <c r="L324" s="26">
        <v>16.600000000000001</v>
      </c>
      <c r="M324" s="26">
        <v>0</v>
      </c>
      <c r="N324" s="26">
        <v>0</v>
      </c>
      <c r="O324" s="260"/>
      <c r="P324" s="228"/>
    </row>
    <row r="325" spans="1:16" ht="15.75" thickBot="1" x14ac:dyDescent="0.3">
      <c r="A325" s="254"/>
      <c r="B325" s="231"/>
      <c r="C325" s="216"/>
      <c r="D325" s="219"/>
      <c r="E325" s="219"/>
      <c r="F325" s="216"/>
      <c r="G325" s="158" t="s">
        <v>8</v>
      </c>
      <c r="H325" s="26">
        <f>SUM(I325:N325)</f>
        <v>0.9</v>
      </c>
      <c r="I325" s="26">
        <v>0</v>
      </c>
      <c r="J325" s="26">
        <v>0</v>
      </c>
      <c r="K325" s="26">
        <v>0</v>
      </c>
      <c r="L325" s="26">
        <v>0.9</v>
      </c>
      <c r="M325" s="26">
        <v>0</v>
      </c>
      <c r="N325" s="26">
        <v>0</v>
      </c>
      <c r="O325" s="260"/>
      <c r="P325" s="228"/>
    </row>
    <row r="326" spans="1:16" ht="24.75" thickBot="1" x14ac:dyDescent="0.3">
      <c r="A326" s="255"/>
      <c r="B326" s="232"/>
      <c r="C326" s="217"/>
      <c r="D326" s="220"/>
      <c r="E326" s="220"/>
      <c r="F326" s="217"/>
      <c r="G326" s="158" t="s">
        <v>9</v>
      </c>
      <c r="H326" s="26">
        <f>SUM(I326:N326)</f>
        <v>0</v>
      </c>
      <c r="I326" s="26">
        <v>0</v>
      </c>
      <c r="J326" s="26">
        <v>0</v>
      </c>
      <c r="K326" s="26">
        <v>0</v>
      </c>
      <c r="L326" s="26">
        <v>0</v>
      </c>
      <c r="M326" s="26">
        <v>0</v>
      </c>
      <c r="N326" s="26">
        <v>0</v>
      </c>
      <c r="O326" s="261"/>
      <c r="P326" s="229"/>
    </row>
    <row r="327" spans="1:16" ht="36.75" customHeight="1" thickBot="1" x14ac:dyDescent="0.3">
      <c r="A327" s="212" t="s">
        <v>285</v>
      </c>
      <c r="B327" s="215"/>
      <c r="C327" s="215" t="s">
        <v>277</v>
      </c>
      <c r="D327" s="218" t="s">
        <v>44</v>
      </c>
      <c r="E327" s="218"/>
      <c r="F327" s="215" t="s">
        <v>286</v>
      </c>
      <c r="G327" s="158" t="s">
        <v>4</v>
      </c>
      <c r="H327" s="26">
        <f t="shared" ref="H327:N327" si="68">SUM(H328:H331)</f>
        <v>472</v>
      </c>
      <c r="I327" s="26">
        <f t="shared" si="68"/>
        <v>0</v>
      </c>
      <c r="J327" s="26">
        <f t="shared" si="68"/>
        <v>0</v>
      </c>
      <c r="K327" s="26">
        <f t="shared" si="68"/>
        <v>0</v>
      </c>
      <c r="L327" s="26">
        <f t="shared" si="68"/>
        <v>120</v>
      </c>
      <c r="M327" s="26">
        <f t="shared" si="68"/>
        <v>130</v>
      </c>
      <c r="N327" s="26">
        <f t="shared" si="68"/>
        <v>222</v>
      </c>
      <c r="O327" s="218"/>
      <c r="P327" s="227"/>
    </row>
    <row r="328" spans="1:16" ht="15.75" customHeight="1" thickBot="1" x14ac:dyDescent="0.3">
      <c r="A328" s="213"/>
      <c r="B328" s="216"/>
      <c r="C328" s="216"/>
      <c r="D328" s="219"/>
      <c r="E328" s="219"/>
      <c r="F328" s="216"/>
      <c r="G328" s="158" t="s">
        <v>259</v>
      </c>
      <c r="H328" s="26">
        <f>SUM(I328:N328)</f>
        <v>0</v>
      </c>
      <c r="I328" s="26">
        <v>0</v>
      </c>
      <c r="J328" s="26">
        <v>0</v>
      </c>
      <c r="K328" s="26">
        <v>0</v>
      </c>
      <c r="L328" s="26">
        <v>0</v>
      </c>
      <c r="M328" s="26">
        <v>0</v>
      </c>
      <c r="N328" s="26">
        <v>0</v>
      </c>
      <c r="O328" s="219"/>
      <c r="P328" s="228"/>
    </row>
    <row r="329" spans="1:16" ht="36.75" thickBot="1" x14ac:dyDescent="0.3">
      <c r="A329" s="213"/>
      <c r="B329" s="216"/>
      <c r="C329" s="216"/>
      <c r="D329" s="219"/>
      <c r="E329" s="219"/>
      <c r="F329" s="216"/>
      <c r="G329" s="158" t="s">
        <v>7</v>
      </c>
      <c r="H329" s="26">
        <f>SUM(I329:N329)</f>
        <v>80</v>
      </c>
      <c r="I329" s="26">
        <v>0</v>
      </c>
      <c r="J329" s="26">
        <v>0</v>
      </c>
      <c r="K329" s="26">
        <v>0</v>
      </c>
      <c r="L329" s="26">
        <v>20</v>
      </c>
      <c r="M329" s="26">
        <v>30</v>
      </c>
      <c r="N329" s="26">
        <v>30</v>
      </c>
      <c r="O329" s="219"/>
      <c r="P329" s="228"/>
    </row>
    <row r="330" spans="1:16" ht="15.75" thickBot="1" x14ac:dyDescent="0.3">
      <c r="A330" s="213"/>
      <c r="B330" s="216"/>
      <c r="C330" s="216"/>
      <c r="D330" s="219"/>
      <c r="E330" s="219"/>
      <c r="F330" s="216"/>
      <c r="G330" s="158" t="s">
        <v>8</v>
      </c>
      <c r="H330" s="26">
        <f>SUM(I330:N330)</f>
        <v>0</v>
      </c>
      <c r="I330" s="26">
        <v>0</v>
      </c>
      <c r="J330" s="26">
        <v>0</v>
      </c>
      <c r="K330" s="26">
        <v>0</v>
      </c>
      <c r="L330" s="26">
        <v>0</v>
      </c>
      <c r="M330" s="26">
        <v>0</v>
      </c>
      <c r="N330" s="26">
        <v>0</v>
      </c>
      <c r="O330" s="219"/>
      <c r="P330" s="228"/>
    </row>
    <row r="331" spans="1:16" ht="24.75" thickBot="1" x14ac:dyDescent="0.3">
      <c r="A331" s="214"/>
      <c r="B331" s="217"/>
      <c r="C331" s="217"/>
      <c r="D331" s="220"/>
      <c r="E331" s="220"/>
      <c r="F331" s="217"/>
      <c r="G331" s="158" t="s">
        <v>9</v>
      </c>
      <c r="H331" s="26">
        <f>SUM(I331:N331)</f>
        <v>392</v>
      </c>
      <c r="I331" s="26">
        <v>0</v>
      </c>
      <c r="J331" s="26">
        <v>0</v>
      </c>
      <c r="K331" s="26">
        <v>0</v>
      </c>
      <c r="L331" s="26">
        <v>100</v>
      </c>
      <c r="M331" s="26">
        <v>100</v>
      </c>
      <c r="N331" s="26">
        <v>192</v>
      </c>
      <c r="O331" s="220"/>
      <c r="P331" s="229"/>
    </row>
    <row r="332" spans="1:16" ht="36.75" customHeight="1" thickBot="1" x14ac:dyDescent="0.3">
      <c r="A332" s="212" t="s">
        <v>287</v>
      </c>
      <c r="B332" s="215" t="s">
        <v>288</v>
      </c>
      <c r="C332" s="215" t="s">
        <v>277</v>
      </c>
      <c r="D332" s="218" t="s">
        <v>12</v>
      </c>
      <c r="E332" s="218"/>
      <c r="F332" s="215" t="s">
        <v>289</v>
      </c>
      <c r="G332" s="158" t="s">
        <v>4</v>
      </c>
      <c r="H332" s="26">
        <f t="shared" ref="H332:N332" si="69">SUM(H333:H336)</f>
        <v>148</v>
      </c>
      <c r="I332" s="26">
        <f t="shared" si="69"/>
        <v>0</v>
      </c>
      <c r="J332" s="26">
        <f t="shared" si="69"/>
        <v>81.7</v>
      </c>
      <c r="K332" s="26">
        <f t="shared" si="69"/>
        <v>66.3</v>
      </c>
      <c r="L332" s="26">
        <f t="shared" si="69"/>
        <v>0</v>
      </c>
      <c r="M332" s="26">
        <f t="shared" si="69"/>
        <v>0</v>
      </c>
      <c r="N332" s="26">
        <f t="shared" si="69"/>
        <v>0</v>
      </c>
      <c r="O332" s="218"/>
      <c r="P332" s="227" t="s">
        <v>290</v>
      </c>
    </row>
    <row r="333" spans="1:16" ht="15.75" customHeight="1" thickBot="1" x14ac:dyDescent="0.3">
      <c r="A333" s="213"/>
      <c r="B333" s="216"/>
      <c r="C333" s="216"/>
      <c r="D333" s="219"/>
      <c r="E333" s="219"/>
      <c r="F333" s="216"/>
      <c r="G333" s="158" t="s">
        <v>259</v>
      </c>
      <c r="H333" s="26">
        <f>SUM(I333:N333)</f>
        <v>0</v>
      </c>
      <c r="I333" s="26">
        <v>0</v>
      </c>
      <c r="J333" s="26">
        <v>0</v>
      </c>
      <c r="K333" s="26">
        <v>0</v>
      </c>
      <c r="L333" s="26">
        <v>0</v>
      </c>
      <c r="M333" s="26">
        <v>0</v>
      </c>
      <c r="N333" s="26">
        <v>0</v>
      </c>
      <c r="O333" s="219"/>
      <c r="P333" s="228"/>
    </row>
    <row r="334" spans="1:16" ht="36.75" thickBot="1" x14ac:dyDescent="0.3">
      <c r="A334" s="213"/>
      <c r="B334" s="216"/>
      <c r="C334" s="216"/>
      <c r="D334" s="219"/>
      <c r="E334" s="219"/>
      <c r="F334" s="216"/>
      <c r="G334" s="158" t="s">
        <v>7</v>
      </c>
      <c r="H334" s="26">
        <f>SUM(I334:N334)</f>
        <v>140.6</v>
      </c>
      <c r="I334" s="26">
        <v>0</v>
      </c>
      <c r="J334" s="26">
        <v>78</v>
      </c>
      <c r="K334" s="26">
        <v>62.6</v>
      </c>
      <c r="L334" s="26">
        <v>0</v>
      </c>
      <c r="M334" s="26">
        <v>0</v>
      </c>
      <c r="N334" s="26">
        <v>0</v>
      </c>
      <c r="O334" s="219"/>
      <c r="P334" s="228"/>
    </row>
    <row r="335" spans="1:16" ht="15.75" thickBot="1" x14ac:dyDescent="0.3">
      <c r="A335" s="213"/>
      <c r="B335" s="216"/>
      <c r="C335" s="216"/>
      <c r="D335" s="219"/>
      <c r="E335" s="219"/>
      <c r="F335" s="216"/>
      <c r="G335" s="158" t="s">
        <v>8</v>
      </c>
      <c r="H335" s="26">
        <f>SUM(I335:N335)</f>
        <v>7.4</v>
      </c>
      <c r="I335" s="26">
        <v>0</v>
      </c>
      <c r="J335" s="26">
        <v>3.7</v>
      </c>
      <c r="K335" s="26">
        <v>3.7</v>
      </c>
      <c r="L335" s="26">
        <v>0</v>
      </c>
      <c r="M335" s="26">
        <v>0</v>
      </c>
      <c r="N335" s="26">
        <v>0</v>
      </c>
      <c r="O335" s="219"/>
      <c r="P335" s="228"/>
    </row>
    <row r="336" spans="1:16" ht="24.75" thickBot="1" x14ac:dyDescent="0.3">
      <c r="A336" s="214"/>
      <c r="B336" s="217"/>
      <c r="C336" s="217"/>
      <c r="D336" s="220"/>
      <c r="E336" s="220"/>
      <c r="F336" s="217"/>
      <c r="G336" s="158" t="s">
        <v>9</v>
      </c>
      <c r="H336" s="26">
        <f>SUM(I336:N336)</f>
        <v>0</v>
      </c>
      <c r="I336" s="26">
        <v>0</v>
      </c>
      <c r="J336" s="26">
        <v>0</v>
      </c>
      <c r="K336" s="26">
        <v>0</v>
      </c>
      <c r="L336" s="26">
        <v>0</v>
      </c>
      <c r="M336" s="26">
        <v>0</v>
      </c>
      <c r="N336" s="26">
        <v>0</v>
      </c>
      <c r="O336" s="220"/>
      <c r="P336" s="229"/>
    </row>
    <row r="337" spans="1:16" ht="36.75" customHeight="1" thickBot="1" x14ac:dyDescent="0.3">
      <c r="A337" s="212" t="s">
        <v>291</v>
      </c>
      <c r="B337" s="215" t="s">
        <v>255</v>
      </c>
      <c r="C337" s="215" t="s">
        <v>277</v>
      </c>
      <c r="D337" s="218">
        <v>2025</v>
      </c>
      <c r="E337" s="218"/>
      <c r="F337" s="215" t="s">
        <v>292</v>
      </c>
      <c r="G337" s="158" t="s">
        <v>4</v>
      </c>
      <c r="H337" s="26">
        <f t="shared" ref="H337:N337" si="70">SUM(H338:H341)</f>
        <v>3</v>
      </c>
      <c r="I337" s="26">
        <f t="shared" si="70"/>
        <v>3</v>
      </c>
      <c r="J337" s="26">
        <f t="shared" si="70"/>
        <v>0</v>
      </c>
      <c r="K337" s="26">
        <f t="shared" si="70"/>
        <v>0</v>
      </c>
      <c r="L337" s="26">
        <f t="shared" si="70"/>
        <v>0</v>
      </c>
      <c r="M337" s="26">
        <f t="shared" si="70"/>
        <v>0</v>
      </c>
      <c r="N337" s="26">
        <f t="shared" si="70"/>
        <v>0</v>
      </c>
      <c r="O337" s="218"/>
      <c r="P337" s="227"/>
    </row>
    <row r="338" spans="1:16" ht="15.75" customHeight="1" thickBot="1" x14ac:dyDescent="0.3">
      <c r="A338" s="213"/>
      <c r="B338" s="216"/>
      <c r="C338" s="216"/>
      <c r="D338" s="219"/>
      <c r="E338" s="219"/>
      <c r="F338" s="216"/>
      <c r="G338" s="158" t="s">
        <v>259</v>
      </c>
      <c r="H338" s="26">
        <f>SUM(I338:N338)</f>
        <v>3</v>
      </c>
      <c r="I338" s="26">
        <v>3</v>
      </c>
      <c r="J338" s="26">
        <v>0</v>
      </c>
      <c r="K338" s="26">
        <v>0</v>
      </c>
      <c r="L338" s="26">
        <v>0</v>
      </c>
      <c r="M338" s="26">
        <v>0</v>
      </c>
      <c r="N338" s="26">
        <v>0</v>
      </c>
      <c r="O338" s="219"/>
      <c r="P338" s="228"/>
    </row>
    <row r="339" spans="1:16" ht="36.75" thickBot="1" x14ac:dyDescent="0.3">
      <c r="A339" s="213"/>
      <c r="B339" s="216"/>
      <c r="C339" s="216"/>
      <c r="D339" s="219"/>
      <c r="E339" s="219"/>
      <c r="F339" s="216"/>
      <c r="G339" s="158" t="s">
        <v>7</v>
      </c>
      <c r="H339" s="26">
        <f>SUM(I339:N339)</f>
        <v>0</v>
      </c>
      <c r="I339" s="26">
        <v>0</v>
      </c>
      <c r="J339" s="26">
        <v>0</v>
      </c>
      <c r="K339" s="26">
        <v>0</v>
      </c>
      <c r="L339" s="26">
        <v>0</v>
      </c>
      <c r="M339" s="26">
        <v>0</v>
      </c>
      <c r="N339" s="26">
        <v>0</v>
      </c>
      <c r="O339" s="219"/>
      <c r="P339" s="228"/>
    </row>
    <row r="340" spans="1:16" ht="15.75" thickBot="1" x14ac:dyDescent="0.3">
      <c r="A340" s="213"/>
      <c r="B340" s="216"/>
      <c r="C340" s="216"/>
      <c r="D340" s="219"/>
      <c r="E340" s="219"/>
      <c r="F340" s="216"/>
      <c r="G340" s="158" t="s">
        <v>8</v>
      </c>
      <c r="H340" s="26">
        <f>SUM(I340:N340)</f>
        <v>0</v>
      </c>
      <c r="I340" s="26">
        <v>0</v>
      </c>
      <c r="J340" s="26">
        <v>0</v>
      </c>
      <c r="K340" s="26">
        <v>0</v>
      </c>
      <c r="L340" s="26">
        <v>0</v>
      </c>
      <c r="M340" s="26">
        <v>0</v>
      </c>
      <c r="N340" s="26">
        <v>0</v>
      </c>
      <c r="O340" s="219"/>
      <c r="P340" s="228"/>
    </row>
    <row r="341" spans="1:16" ht="24.75" thickBot="1" x14ac:dyDescent="0.3">
      <c r="A341" s="214"/>
      <c r="B341" s="217"/>
      <c r="C341" s="217"/>
      <c r="D341" s="220"/>
      <c r="E341" s="220"/>
      <c r="F341" s="217"/>
      <c r="G341" s="158" t="s">
        <v>9</v>
      </c>
      <c r="H341" s="26">
        <f>SUM(I341:N341)</f>
        <v>0</v>
      </c>
      <c r="I341" s="26">
        <v>0</v>
      </c>
      <c r="J341" s="26">
        <v>0</v>
      </c>
      <c r="K341" s="26">
        <v>0</v>
      </c>
      <c r="L341" s="26">
        <v>0</v>
      </c>
      <c r="M341" s="26">
        <v>0</v>
      </c>
      <c r="N341" s="26">
        <v>0</v>
      </c>
      <c r="O341" s="220"/>
      <c r="P341" s="229"/>
    </row>
    <row r="342" spans="1:16" ht="15.75" customHeight="1" thickBot="1" x14ac:dyDescent="0.3">
      <c r="A342" s="245" t="s">
        <v>117</v>
      </c>
      <c r="B342" s="245"/>
      <c r="C342" s="245"/>
      <c r="D342" s="245"/>
      <c r="E342" s="245"/>
      <c r="F342" s="246"/>
      <c r="G342" s="161" t="s">
        <v>4</v>
      </c>
      <c r="H342" s="56">
        <f t="shared" ref="H342:N342" si="71">SUM(H343:H346)</f>
        <v>1542.2</v>
      </c>
      <c r="I342" s="56">
        <f t="shared" si="71"/>
        <v>18</v>
      </c>
      <c r="J342" s="56">
        <f t="shared" si="71"/>
        <v>81.7</v>
      </c>
      <c r="K342" s="56">
        <f t="shared" si="71"/>
        <v>66.3</v>
      </c>
      <c r="L342" s="56">
        <f t="shared" si="71"/>
        <v>1024.2000000000003</v>
      </c>
      <c r="M342" s="56">
        <f t="shared" si="71"/>
        <v>130</v>
      </c>
      <c r="N342" s="56">
        <f t="shared" si="71"/>
        <v>222</v>
      </c>
      <c r="O342" s="221"/>
      <c r="P342" s="224"/>
    </row>
    <row r="343" spans="1:16" ht="36.75" customHeight="1" thickBot="1" x14ac:dyDescent="0.3">
      <c r="A343" s="247"/>
      <c r="B343" s="247"/>
      <c r="C343" s="247"/>
      <c r="D343" s="247"/>
      <c r="E343" s="247"/>
      <c r="F343" s="248"/>
      <c r="G343" s="161" t="s">
        <v>6</v>
      </c>
      <c r="H343" s="56">
        <f>SUM(I343:N343)</f>
        <v>843.90000000000009</v>
      </c>
      <c r="I343" s="56">
        <f t="shared" ref="I343:N346" si="72">I308+I313+I318+I323+I328+I333+I338</f>
        <v>3</v>
      </c>
      <c r="J343" s="56">
        <f t="shared" si="72"/>
        <v>0</v>
      </c>
      <c r="K343" s="56">
        <f t="shared" si="72"/>
        <v>0</v>
      </c>
      <c r="L343" s="56">
        <f t="shared" si="72"/>
        <v>840.90000000000009</v>
      </c>
      <c r="M343" s="56">
        <f t="shared" si="72"/>
        <v>0</v>
      </c>
      <c r="N343" s="56">
        <f t="shared" si="72"/>
        <v>0</v>
      </c>
      <c r="O343" s="222"/>
      <c r="P343" s="225"/>
    </row>
    <row r="344" spans="1:16" ht="15.75" customHeight="1" thickBot="1" x14ac:dyDescent="0.3">
      <c r="A344" s="247"/>
      <c r="B344" s="247"/>
      <c r="C344" s="247"/>
      <c r="D344" s="247"/>
      <c r="E344" s="247"/>
      <c r="F344" s="248"/>
      <c r="G344" s="161" t="s">
        <v>7</v>
      </c>
      <c r="H344" s="56">
        <f>SUM(I344:N344)</f>
        <v>295.7</v>
      </c>
      <c r="I344" s="56">
        <f t="shared" si="72"/>
        <v>15</v>
      </c>
      <c r="J344" s="56">
        <f t="shared" si="72"/>
        <v>78</v>
      </c>
      <c r="K344" s="56">
        <f t="shared" si="72"/>
        <v>62.6</v>
      </c>
      <c r="L344" s="56">
        <f t="shared" si="72"/>
        <v>80.099999999999994</v>
      </c>
      <c r="M344" s="56">
        <f t="shared" si="72"/>
        <v>30</v>
      </c>
      <c r="N344" s="56">
        <f t="shared" si="72"/>
        <v>30</v>
      </c>
      <c r="O344" s="222"/>
      <c r="P344" s="225"/>
    </row>
    <row r="345" spans="1:16" ht="15.75" thickBot="1" x14ac:dyDescent="0.3">
      <c r="A345" s="247"/>
      <c r="B345" s="247"/>
      <c r="C345" s="247"/>
      <c r="D345" s="247"/>
      <c r="E345" s="247"/>
      <c r="F345" s="248"/>
      <c r="G345" s="161" t="s">
        <v>8</v>
      </c>
      <c r="H345" s="56">
        <f>SUM(I345:N345)</f>
        <v>10.600000000000001</v>
      </c>
      <c r="I345" s="56">
        <f t="shared" si="72"/>
        <v>0</v>
      </c>
      <c r="J345" s="56">
        <f t="shared" si="72"/>
        <v>3.7</v>
      </c>
      <c r="K345" s="56">
        <f t="shared" si="72"/>
        <v>3.7</v>
      </c>
      <c r="L345" s="56">
        <f t="shared" si="72"/>
        <v>3.2</v>
      </c>
      <c r="M345" s="56">
        <f t="shared" si="72"/>
        <v>0</v>
      </c>
      <c r="N345" s="56">
        <f t="shared" si="72"/>
        <v>0</v>
      </c>
      <c r="O345" s="222"/>
      <c r="P345" s="225"/>
    </row>
    <row r="346" spans="1:16" ht="24.75" thickBot="1" x14ac:dyDescent="0.3">
      <c r="A346" s="249"/>
      <c r="B346" s="249"/>
      <c r="C346" s="249"/>
      <c r="D346" s="249"/>
      <c r="E346" s="249"/>
      <c r="F346" s="250"/>
      <c r="G346" s="161" t="s">
        <v>9</v>
      </c>
      <c r="H346" s="56">
        <f>SUM(I346:N346)</f>
        <v>392</v>
      </c>
      <c r="I346" s="56">
        <f t="shared" si="72"/>
        <v>0</v>
      </c>
      <c r="J346" s="56">
        <f t="shared" si="72"/>
        <v>0</v>
      </c>
      <c r="K346" s="56">
        <f t="shared" si="72"/>
        <v>0</v>
      </c>
      <c r="L346" s="56">
        <f t="shared" si="72"/>
        <v>100</v>
      </c>
      <c r="M346" s="56">
        <f t="shared" si="72"/>
        <v>100</v>
      </c>
      <c r="N346" s="56">
        <f t="shared" si="72"/>
        <v>192</v>
      </c>
      <c r="O346" s="223"/>
      <c r="P346" s="226"/>
    </row>
    <row r="347" spans="1:16" ht="15.75" thickBot="1" x14ac:dyDescent="0.3">
      <c r="A347" s="251" t="s">
        <v>294</v>
      </c>
      <c r="B347" s="251"/>
      <c r="C347" s="251"/>
      <c r="D347" s="251"/>
      <c r="E347" s="251"/>
      <c r="F347" s="251"/>
      <c r="G347" s="251"/>
      <c r="H347" s="251"/>
      <c r="I347" s="251"/>
      <c r="J347" s="251"/>
      <c r="K347" s="251"/>
      <c r="L347" s="251"/>
      <c r="M347" s="251"/>
      <c r="N347" s="251"/>
      <c r="O347" s="251"/>
      <c r="P347" s="252"/>
    </row>
    <row r="348" spans="1:16" ht="36.75" customHeight="1" thickBot="1" x14ac:dyDescent="0.3">
      <c r="A348" s="212" t="s">
        <v>295</v>
      </c>
      <c r="B348" s="215" t="s">
        <v>296</v>
      </c>
      <c r="C348" s="215" t="s">
        <v>294</v>
      </c>
      <c r="D348" s="218" t="s">
        <v>297</v>
      </c>
      <c r="E348" s="218"/>
      <c r="F348" s="215" t="s">
        <v>222</v>
      </c>
      <c r="G348" s="158" t="s">
        <v>4</v>
      </c>
      <c r="H348" s="26">
        <f t="shared" ref="H348:N348" si="73">SUM(H349:H352)</f>
        <v>30.2</v>
      </c>
      <c r="I348" s="26">
        <f t="shared" si="73"/>
        <v>30.2</v>
      </c>
      <c r="J348" s="26">
        <f t="shared" si="73"/>
        <v>0</v>
      </c>
      <c r="K348" s="26">
        <f t="shared" si="73"/>
        <v>0</v>
      </c>
      <c r="L348" s="26">
        <f t="shared" si="73"/>
        <v>0</v>
      </c>
      <c r="M348" s="26">
        <f t="shared" si="73"/>
        <v>0</v>
      </c>
      <c r="N348" s="26">
        <f t="shared" si="73"/>
        <v>0</v>
      </c>
      <c r="O348" s="218"/>
      <c r="P348" s="227"/>
    </row>
    <row r="349" spans="1:16" ht="15.75" customHeight="1" thickBot="1" x14ac:dyDescent="0.3">
      <c r="A349" s="213"/>
      <c r="B349" s="216"/>
      <c r="C349" s="216"/>
      <c r="D349" s="219"/>
      <c r="E349" s="219"/>
      <c r="F349" s="216"/>
      <c r="G349" s="158" t="s">
        <v>259</v>
      </c>
      <c r="H349" s="26">
        <f>SUM(I349:N349)</f>
        <v>0</v>
      </c>
      <c r="I349" s="26">
        <v>0</v>
      </c>
      <c r="J349" s="26">
        <v>0</v>
      </c>
      <c r="K349" s="26">
        <v>0</v>
      </c>
      <c r="L349" s="26">
        <v>0</v>
      </c>
      <c r="M349" s="26">
        <v>0</v>
      </c>
      <c r="N349" s="26">
        <v>0</v>
      </c>
      <c r="O349" s="219"/>
      <c r="P349" s="228"/>
    </row>
    <row r="350" spans="1:16" ht="36.75" thickBot="1" x14ac:dyDescent="0.3">
      <c r="A350" s="213"/>
      <c r="B350" s="216"/>
      <c r="C350" s="216"/>
      <c r="D350" s="219"/>
      <c r="E350" s="219"/>
      <c r="F350" s="216"/>
      <c r="G350" s="158" t="s">
        <v>7</v>
      </c>
      <c r="H350" s="26">
        <f>SUM(I350:N350)</f>
        <v>30.2</v>
      </c>
      <c r="I350" s="26">
        <v>30.2</v>
      </c>
      <c r="J350" s="26">
        <v>0</v>
      </c>
      <c r="K350" s="26">
        <v>0</v>
      </c>
      <c r="L350" s="26">
        <v>0</v>
      </c>
      <c r="M350" s="26">
        <v>0</v>
      </c>
      <c r="N350" s="26">
        <v>0</v>
      </c>
      <c r="O350" s="219"/>
      <c r="P350" s="228"/>
    </row>
    <row r="351" spans="1:16" ht="15.75" thickBot="1" x14ac:dyDescent="0.3">
      <c r="A351" s="213"/>
      <c r="B351" s="216"/>
      <c r="C351" s="216"/>
      <c r="D351" s="219"/>
      <c r="E351" s="219"/>
      <c r="F351" s="216"/>
      <c r="G351" s="158" t="s">
        <v>8</v>
      </c>
      <c r="H351" s="26">
        <f>SUM(I351:N351)</f>
        <v>0</v>
      </c>
      <c r="I351" s="26">
        <v>0</v>
      </c>
      <c r="J351" s="26">
        <v>0</v>
      </c>
      <c r="K351" s="26">
        <v>0</v>
      </c>
      <c r="L351" s="26">
        <v>0</v>
      </c>
      <c r="M351" s="26">
        <v>0</v>
      </c>
      <c r="N351" s="26">
        <v>0</v>
      </c>
      <c r="O351" s="219"/>
      <c r="P351" s="228"/>
    </row>
    <row r="352" spans="1:16" ht="24.75" thickBot="1" x14ac:dyDescent="0.3">
      <c r="A352" s="214"/>
      <c r="B352" s="217"/>
      <c r="C352" s="217"/>
      <c r="D352" s="220"/>
      <c r="E352" s="220"/>
      <c r="F352" s="217"/>
      <c r="G352" s="158" t="s">
        <v>9</v>
      </c>
      <c r="H352" s="26">
        <f>SUM(I352:N352)</f>
        <v>0</v>
      </c>
      <c r="I352" s="26">
        <v>0</v>
      </c>
      <c r="J352" s="26">
        <v>0</v>
      </c>
      <c r="K352" s="26">
        <v>0</v>
      </c>
      <c r="L352" s="26">
        <v>0</v>
      </c>
      <c r="M352" s="26">
        <v>0</v>
      </c>
      <c r="N352" s="26">
        <v>0</v>
      </c>
      <c r="O352" s="220"/>
      <c r="P352" s="229"/>
    </row>
    <row r="353" spans="1:16" ht="36.75" customHeight="1" thickBot="1" x14ac:dyDescent="0.3">
      <c r="A353" s="212" t="s">
        <v>298</v>
      </c>
      <c r="B353" s="215" t="s">
        <v>296</v>
      </c>
      <c r="C353" s="215" t="s">
        <v>294</v>
      </c>
      <c r="D353" s="218" t="s">
        <v>297</v>
      </c>
      <c r="E353" s="218"/>
      <c r="F353" s="215" t="s">
        <v>222</v>
      </c>
      <c r="G353" s="158" t="s">
        <v>4</v>
      </c>
      <c r="H353" s="26">
        <f t="shared" ref="H353:N353" si="74">SUM(H354:H357)</f>
        <v>17.8</v>
      </c>
      <c r="I353" s="26">
        <f t="shared" si="74"/>
        <v>17.8</v>
      </c>
      <c r="J353" s="26">
        <f t="shared" si="74"/>
        <v>0</v>
      </c>
      <c r="K353" s="26">
        <f t="shared" si="74"/>
        <v>0</v>
      </c>
      <c r="L353" s="26">
        <f t="shared" si="74"/>
        <v>0</v>
      </c>
      <c r="M353" s="26">
        <f t="shared" si="74"/>
        <v>0</v>
      </c>
      <c r="N353" s="26">
        <f t="shared" si="74"/>
        <v>0</v>
      </c>
      <c r="O353" s="218"/>
      <c r="P353" s="227"/>
    </row>
    <row r="354" spans="1:16" ht="15.75" customHeight="1" thickBot="1" x14ac:dyDescent="0.3">
      <c r="A354" s="213"/>
      <c r="B354" s="216"/>
      <c r="C354" s="216"/>
      <c r="D354" s="219"/>
      <c r="E354" s="219"/>
      <c r="F354" s="216"/>
      <c r="G354" s="158" t="s">
        <v>259</v>
      </c>
      <c r="H354" s="26">
        <f>SUM(I354:N354)</f>
        <v>0</v>
      </c>
      <c r="I354" s="26">
        <v>0</v>
      </c>
      <c r="J354" s="26">
        <v>0</v>
      </c>
      <c r="K354" s="26">
        <v>0</v>
      </c>
      <c r="L354" s="26">
        <v>0</v>
      </c>
      <c r="M354" s="26">
        <v>0</v>
      </c>
      <c r="N354" s="26">
        <v>0</v>
      </c>
      <c r="O354" s="219"/>
      <c r="P354" s="228"/>
    </row>
    <row r="355" spans="1:16" ht="36.75" thickBot="1" x14ac:dyDescent="0.3">
      <c r="A355" s="213"/>
      <c r="B355" s="216"/>
      <c r="C355" s="216"/>
      <c r="D355" s="219"/>
      <c r="E355" s="219"/>
      <c r="F355" s="216"/>
      <c r="G355" s="158" t="s">
        <v>7</v>
      </c>
      <c r="H355" s="26">
        <f>SUM(I355:N355)</f>
        <v>17.8</v>
      </c>
      <c r="I355" s="26">
        <v>17.8</v>
      </c>
      <c r="J355" s="26">
        <v>0</v>
      </c>
      <c r="K355" s="26">
        <v>0</v>
      </c>
      <c r="L355" s="26">
        <v>0</v>
      </c>
      <c r="M355" s="26">
        <v>0</v>
      </c>
      <c r="N355" s="26">
        <v>0</v>
      </c>
      <c r="O355" s="219"/>
      <c r="P355" s="228"/>
    </row>
    <row r="356" spans="1:16" ht="15.75" thickBot="1" x14ac:dyDescent="0.3">
      <c r="A356" s="213"/>
      <c r="B356" s="216"/>
      <c r="C356" s="216"/>
      <c r="D356" s="219"/>
      <c r="E356" s="219"/>
      <c r="F356" s="216"/>
      <c r="G356" s="158" t="s">
        <v>8</v>
      </c>
      <c r="H356" s="26">
        <f>SUM(I356:N356)</f>
        <v>0</v>
      </c>
      <c r="I356" s="26">
        <v>0</v>
      </c>
      <c r="J356" s="26">
        <v>0</v>
      </c>
      <c r="K356" s="26">
        <v>0</v>
      </c>
      <c r="L356" s="26">
        <v>0</v>
      </c>
      <c r="M356" s="26">
        <v>0</v>
      </c>
      <c r="N356" s="26">
        <v>0</v>
      </c>
      <c r="O356" s="219"/>
      <c r="P356" s="228"/>
    </row>
    <row r="357" spans="1:16" ht="24.75" thickBot="1" x14ac:dyDescent="0.3">
      <c r="A357" s="214"/>
      <c r="B357" s="217"/>
      <c r="C357" s="217"/>
      <c r="D357" s="220"/>
      <c r="E357" s="220"/>
      <c r="F357" s="217"/>
      <c r="G357" s="158" t="s">
        <v>9</v>
      </c>
      <c r="H357" s="26">
        <f>SUM(I357:N357)</f>
        <v>0</v>
      </c>
      <c r="I357" s="26">
        <v>0</v>
      </c>
      <c r="J357" s="26">
        <v>0</v>
      </c>
      <c r="K357" s="26">
        <v>0</v>
      </c>
      <c r="L357" s="26">
        <v>0</v>
      </c>
      <c r="M357" s="26">
        <v>0</v>
      </c>
      <c r="N357" s="26">
        <v>0</v>
      </c>
      <c r="O357" s="220"/>
      <c r="P357" s="229"/>
    </row>
    <row r="358" spans="1:16" ht="36.75" customHeight="1" thickBot="1" x14ac:dyDescent="0.3">
      <c r="A358" s="212" t="s">
        <v>299</v>
      </c>
      <c r="B358" s="215" t="s">
        <v>296</v>
      </c>
      <c r="C358" s="215" t="s">
        <v>294</v>
      </c>
      <c r="D358" s="218" t="s">
        <v>297</v>
      </c>
      <c r="E358" s="218"/>
      <c r="F358" s="215" t="s">
        <v>222</v>
      </c>
      <c r="G358" s="158" t="s">
        <v>4</v>
      </c>
      <c r="H358" s="26">
        <f t="shared" ref="H358:N358" si="75">SUM(H359:H362)</f>
        <v>30.2</v>
      </c>
      <c r="I358" s="26">
        <f t="shared" si="75"/>
        <v>30.2</v>
      </c>
      <c r="J358" s="26">
        <f t="shared" si="75"/>
        <v>0</v>
      </c>
      <c r="K358" s="26">
        <f t="shared" si="75"/>
        <v>0</v>
      </c>
      <c r="L358" s="26">
        <f t="shared" si="75"/>
        <v>0</v>
      </c>
      <c r="M358" s="26">
        <f t="shared" si="75"/>
        <v>0</v>
      </c>
      <c r="N358" s="26">
        <f t="shared" si="75"/>
        <v>0</v>
      </c>
      <c r="O358" s="218"/>
      <c r="P358" s="227"/>
    </row>
    <row r="359" spans="1:16" ht="15.75" customHeight="1" thickBot="1" x14ac:dyDescent="0.3">
      <c r="A359" s="213"/>
      <c r="B359" s="216"/>
      <c r="C359" s="216"/>
      <c r="D359" s="219"/>
      <c r="E359" s="219"/>
      <c r="F359" s="216"/>
      <c r="G359" s="158" t="s">
        <v>259</v>
      </c>
      <c r="H359" s="26">
        <f>SUM(I359:N359)</f>
        <v>0</v>
      </c>
      <c r="I359" s="26">
        <v>0</v>
      </c>
      <c r="J359" s="26">
        <v>0</v>
      </c>
      <c r="K359" s="26">
        <v>0</v>
      </c>
      <c r="L359" s="26">
        <v>0</v>
      </c>
      <c r="M359" s="26">
        <v>0</v>
      </c>
      <c r="N359" s="26">
        <v>0</v>
      </c>
      <c r="O359" s="219"/>
      <c r="P359" s="228"/>
    </row>
    <row r="360" spans="1:16" ht="36.75" thickBot="1" x14ac:dyDescent="0.3">
      <c r="A360" s="213"/>
      <c r="B360" s="216"/>
      <c r="C360" s="216"/>
      <c r="D360" s="219"/>
      <c r="E360" s="219"/>
      <c r="F360" s="216"/>
      <c r="G360" s="158" t="s">
        <v>7</v>
      </c>
      <c r="H360" s="26">
        <f>SUM(I360:N360)</f>
        <v>30.2</v>
      </c>
      <c r="I360" s="26">
        <v>30.2</v>
      </c>
      <c r="J360" s="26">
        <v>0</v>
      </c>
      <c r="K360" s="26">
        <v>0</v>
      </c>
      <c r="L360" s="26">
        <v>0</v>
      </c>
      <c r="M360" s="26">
        <v>0</v>
      </c>
      <c r="N360" s="26">
        <v>0</v>
      </c>
      <c r="O360" s="219"/>
      <c r="P360" s="228"/>
    </row>
    <row r="361" spans="1:16" ht="15.75" thickBot="1" x14ac:dyDescent="0.3">
      <c r="A361" s="213"/>
      <c r="B361" s="216"/>
      <c r="C361" s="216"/>
      <c r="D361" s="219"/>
      <c r="E361" s="219"/>
      <c r="F361" s="216"/>
      <c r="G361" s="158" t="s">
        <v>8</v>
      </c>
      <c r="H361" s="26">
        <f>SUM(I361:N361)</f>
        <v>0</v>
      </c>
      <c r="I361" s="26">
        <v>0</v>
      </c>
      <c r="J361" s="26">
        <v>0</v>
      </c>
      <c r="K361" s="26">
        <v>0</v>
      </c>
      <c r="L361" s="26">
        <v>0</v>
      </c>
      <c r="M361" s="26">
        <v>0</v>
      </c>
      <c r="N361" s="26">
        <v>0</v>
      </c>
      <c r="O361" s="219"/>
      <c r="P361" s="228"/>
    </row>
    <row r="362" spans="1:16" ht="24.75" thickBot="1" x14ac:dyDescent="0.3">
      <c r="A362" s="214"/>
      <c r="B362" s="217"/>
      <c r="C362" s="217"/>
      <c r="D362" s="220"/>
      <c r="E362" s="220"/>
      <c r="F362" s="217"/>
      <c r="G362" s="158" t="s">
        <v>9</v>
      </c>
      <c r="H362" s="26">
        <f>SUM(I362:N362)</f>
        <v>0</v>
      </c>
      <c r="I362" s="26">
        <v>0</v>
      </c>
      <c r="J362" s="26">
        <v>0</v>
      </c>
      <c r="K362" s="26">
        <v>0</v>
      </c>
      <c r="L362" s="26">
        <v>0</v>
      </c>
      <c r="M362" s="26">
        <v>0</v>
      </c>
      <c r="N362" s="26">
        <v>0</v>
      </c>
      <c r="O362" s="220"/>
      <c r="P362" s="229"/>
    </row>
    <row r="363" spans="1:16" ht="36.75" customHeight="1" thickBot="1" x14ac:dyDescent="0.3">
      <c r="A363" s="212" t="s">
        <v>300</v>
      </c>
      <c r="B363" s="215" t="s">
        <v>296</v>
      </c>
      <c r="C363" s="215" t="s">
        <v>294</v>
      </c>
      <c r="D363" s="218" t="s">
        <v>297</v>
      </c>
      <c r="E363" s="218"/>
      <c r="F363" s="215" t="s">
        <v>222</v>
      </c>
      <c r="G363" s="158" t="s">
        <v>4</v>
      </c>
      <c r="H363" s="26">
        <f t="shared" ref="H363:N363" si="76">SUM(H364:H367)</f>
        <v>30.2</v>
      </c>
      <c r="I363" s="26">
        <f t="shared" si="76"/>
        <v>30.2</v>
      </c>
      <c r="J363" s="26">
        <f t="shared" si="76"/>
        <v>0</v>
      </c>
      <c r="K363" s="26">
        <f t="shared" si="76"/>
        <v>0</v>
      </c>
      <c r="L363" s="26">
        <f t="shared" si="76"/>
        <v>0</v>
      </c>
      <c r="M363" s="26">
        <f t="shared" si="76"/>
        <v>0</v>
      </c>
      <c r="N363" s="26">
        <f t="shared" si="76"/>
        <v>0</v>
      </c>
      <c r="O363" s="218"/>
      <c r="P363" s="227"/>
    </row>
    <row r="364" spans="1:16" ht="15.75" customHeight="1" thickBot="1" x14ac:dyDescent="0.3">
      <c r="A364" s="213"/>
      <c r="B364" s="216"/>
      <c r="C364" s="216"/>
      <c r="D364" s="219"/>
      <c r="E364" s="219"/>
      <c r="F364" s="216"/>
      <c r="G364" s="158" t="s">
        <v>259</v>
      </c>
      <c r="H364" s="26">
        <f>SUM(I364:N364)</f>
        <v>0</v>
      </c>
      <c r="I364" s="26">
        <v>0</v>
      </c>
      <c r="J364" s="26">
        <v>0</v>
      </c>
      <c r="K364" s="26">
        <v>0</v>
      </c>
      <c r="L364" s="26">
        <v>0</v>
      </c>
      <c r="M364" s="26">
        <v>0</v>
      </c>
      <c r="N364" s="26">
        <v>0</v>
      </c>
      <c r="O364" s="219"/>
      <c r="P364" s="228"/>
    </row>
    <row r="365" spans="1:16" ht="36.75" thickBot="1" x14ac:dyDescent="0.3">
      <c r="A365" s="213"/>
      <c r="B365" s="216"/>
      <c r="C365" s="216"/>
      <c r="D365" s="219"/>
      <c r="E365" s="219"/>
      <c r="F365" s="216"/>
      <c r="G365" s="158" t="s">
        <v>7</v>
      </c>
      <c r="H365" s="26">
        <f>SUM(I365:N365)</f>
        <v>30.2</v>
      </c>
      <c r="I365" s="26">
        <v>30.2</v>
      </c>
      <c r="J365" s="26">
        <v>0</v>
      </c>
      <c r="K365" s="26">
        <v>0</v>
      </c>
      <c r="L365" s="26">
        <v>0</v>
      </c>
      <c r="M365" s="26">
        <v>0</v>
      </c>
      <c r="N365" s="26">
        <v>0</v>
      </c>
      <c r="O365" s="219"/>
      <c r="P365" s="228"/>
    </row>
    <row r="366" spans="1:16" ht="15.75" thickBot="1" x14ac:dyDescent="0.3">
      <c r="A366" s="213"/>
      <c r="B366" s="216"/>
      <c r="C366" s="216"/>
      <c r="D366" s="219"/>
      <c r="E366" s="219"/>
      <c r="F366" s="216"/>
      <c r="G366" s="158" t="s">
        <v>8</v>
      </c>
      <c r="H366" s="26">
        <f>SUM(I366:N366)</f>
        <v>0</v>
      </c>
      <c r="I366" s="26">
        <v>0</v>
      </c>
      <c r="J366" s="26">
        <v>0</v>
      </c>
      <c r="K366" s="26">
        <v>0</v>
      </c>
      <c r="L366" s="26">
        <v>0</v>
      </c>
      <c r="M366" s="26">
        <v>0</v>
      </c>
      <c r="N366" s="26">
        <v>0</v>
      </c>
      <c r="O366" s="219"/>
      <c r="P366" s="228"/>
    </row>
    <row r="367" spans="1:16" ht="24.75" thickBot="1" x14ac:dyDescent="0.3">
      <c r="A367" s="214"/>
      <c r="B367" s="217"/>
      <c r="C367" s="217"/>
      <c r="D367" s="220"/>
      <c r="E367" s="220"/>
      <c r="F367" s="217"/>
      <c r="G367" s="158" t="s">
        <v>9</v>
      </c>
      <c r="H367" s="26">
        <f>SUM(I367:N367)</f>
        <v>0</v>
      </c>
      <c r="I367" s="26">
        <v>0</v>
      </c>
      <c r="J367" s="26">
        <v>0</v>
      </c>
      <c r="K367" s="26">
        <v>0</v>
      </c>
      <c r="L367" s="26">
        <v>0</v>
      </c>
      <c r="M367" s="26">
        <v>0</v>
      </c>
      <c r="N367" s="26">
        <v>0</v>
      </c>
      <c r="O367" s="220"/>
      <c r="P367" s="229"/>
    </row>
    <row r="368" spans="1:16" ht="36.75" customHeight="1" thickBot="1" x14ac:dyDescent="0.3">
      <c r="A368" s="212" t="s">
        <v>301</v>
      </c>
      <c r="B368" s="215" t="s">
        <v>296</v>
      </c>
      <c r="C368" s="215" t="s">
        <v>294</v>
      </c>
      <c r="D368" s="218" t="s">
        <v>297</v>
      </c>
      <c r="E368" s="218"/>
      <c r="F368" s="215" t="s">
        <v>222</v>
      </c>
      <c r="G368" s="158" t="s">
        <v>4</v>
      </c>
      <c r="H368" s="26">
        <f t="shared" ref="H368:N368" si="77">SUM(H369:H372)</f>
        <v>47.9</v>
      </c>
      <c r="I368" s="26">
        <f t="shared" si="77"/>
        <v>47.9</v>
      </c>
      <c r="J368" s="26">
        <f t="shared" si="77"/>
        <v>0</v>
      </c>
      <c r="K368" s="26">
        <f t="shared" si="77"/>
        <v>0</v>
      </c>
      <c r="L368" s="26">
        <f t="shared" si="77"/>
        <v>0</v>
      </c>
      <c r="M368" s="26">
        <f t="shared" si="77"/>
        <v>0</v>
      </c>
      <c r="N368" s="26">
        <f t="shared" si="77"/>
        <v>0</v>
      </c>
      <c r="O368" s="218"/>
      <c r="P368" s="227"/>
    </row>
    <row r="369" spans="1:16" ht="15.75" customHeight="1" thickBot="1" x14ac:dyDescent="0.3">
      <c r="A369" s="213"/>
      <c r="B369" s="216"/>
      <c r="C369" s="216"/>
      <c r="D369" s="219"/>
      <c r="E369" s="219"/>
      <c r="F369" s="216"/>
      <c r="G369" s="158" t="s">
        <v>259</v>
      </c>
      <c r="H369" s="26">
        <f>SUM(I369:N369)</f>
        <v>0</v>
      </c>
      <c r="I369" s="26">
        <v>0</v>
      </c>
      <c r="J369" s="26">
        <v>0</v>
      </c>
      <c r="K369" s="26">
        <v>0</v>
      </c>
      <c r="L369" s="26">
        <v>0</v>
      </c>
      <c r="M369" s="26">
        <v>0</v>
      </c>
      <c r="N369" s="26">
        <v>0</v>
      </c>
      <c r="O369" s="219"/>
      <c r="P369" s="228"/>
    </row>
    <row r="370" spans="1:16" ht="36.75" thickBot="1" x14ac:dyDescent="0.3">
      <c r="A370" s="213"/>
      <c r="B370" s="216"/>
      <c r="C370" s="216"/>
      <c r="D370" s="219"/>
      <c r="E370" s="219"/>
      <c r="F370" s="216"/>
      <c r="G370" s="158" t="s">
        <v>7</v>
      </c>
      <c r="H370" s="26">
        <f>SUM(I370:N370)</f>
        <v>47.9</v>
      </c>
      <c r="I370" s="26">
        <v>47.9</v>
      </c>
      <c r="J370" s="26">
        <v>0</v>
      </c>
      <c r="K370" s="26">
        <v>0</v>
      </c>
      <c r="L370" s="26">
        <v>0</v>
      </c>
      <c r="M370" s="26">
        <v>0</v>
      </c>
      <c r="N370" s="26">
        <v>0</v>
      </c>
      <c r="O370" s="219"/>
      <c r="P370" s="228"/>
    </row>
    <row r="371" spans="1:16" ht="15.75" thickBot="1" x14ac:dyDescent="0.3">
      <c r="A371" s="213"/>
      <c r="B371" s="216"/>
      <c r="C371" s="216"/>
      <c r="D371" s="219"/>
      <c r="E371" s="219"/>
      <c r="F371" s="216"/>
      <c r="G371" s="158" t="s">
        <v>8</v>
      </c>
      <c r="H371" s="26">
        <f>SUM(I371:N371)</f>
        <v>0</v>
      </c>
      <c r="I371" s="26">
        <v>0</v>
      </c>
      <c r="J371" s="26">
        <v>0</v>
      </c>
      <c r="K371" s="26">
        <v>0</v>
      </c>
      <c r="L371" s="26">
        <v>0</v>
      </c>
      <c r="M371" s="26">
        <v>0</v>
      </c>
      <c r="N371" s="26">
        <v>0</v>
      </c>
      <c r="O371" s="219"/>
      <c r="P371" s="228"/>
    </row>
    <row r="372" spans="1:16" ht="24.75" thickBot="1" x14ac:dyDescent="0.3">
      <c r="A372" s="214"/>
      <c r="B372" s="217"/>
      <c r="C372" s="217"/>
      <c r="D372" s="220"/>
      <c r="E372" s="220"/>
      <c r="F372" s="217"/>
      <c r="G372" s="158" t="s">
        <v>9</v>
      </c>
      <c r="H372" s="26">
        <f>SUM(I372:N372)</f>
        <v>0</v>
      </c>
      <c r="I372" s="26">
        <v>0</v>
      </c>
      <c r="J372" s="26">
        <v>0</v>
      </c>
      <c r="K372" s="26">
        <v>0</v>
      </c>
      <c r="L372" s="26">
        <v>0</v>
      </c>
      <c r="M372" s="26">
        <v>0</v>
      </c>
      <c r="N372" s="26">
        <v>0</v>
      </c>
      <c r="O372" s="220"/>
      <c r="P372" s="229"/>
    </row>
    <row r="373" spans="1:16" ht="36.75" customHeight="1" thickBot="1" x14ac:dyDescent="0.3">
      <c r="A373" s="212" t="s">
        <v>302</v>
      </c>
      <c r="B373" s="215" t="s">
        <v>296</v>
      </c>
      <c r="C373" s="215" t="s">
        <v>294</v>
      </c>
      <c r="D373" s="218" t="s">
        <v>297</v>
      </c>
      <c r="E373" s="218"/>
      <c r="F373" s="215" t="s">
        <v>222</v>
      </c>
      <c r="G373" s="158" t="s">
        <v>4</v>
      </c>
      <c r="H373" s="165">
        <f t="shared" ref="H373:N373" si="78">SUM(H374:H377)</f>
        <v>17.8</v>
      </c>
      <c r="I373" s="165">
        <f t="shared" si="78"/>
        <v>17.8</v>
      </c>
      <c r="J373" s="165">
        <f t="shared" si="78"/>
        <v>0</v>
      </c>
      <c r="K373" s="165">
        <f t="shared" si="78"/>
        <v>0</v>
      </c>
      <c r="L373" s="165">
        <f t="shared" si="78"/>
        <v>0</v>
      </c>
      <c r="M373" s="165">
        <f t="shared" si="78"/>
        <v>0</v>
      </c>
      <c r="N373" s="165">
        <f t="shared" si="78"/>
        <v>0</v>
      </c>
      <c r="O373" s="218"/>
      <c r="P373" s="227"/>
    </row>
    <row r="374" spans="1:16" ht="15.75" customHeight="1" thickBot="1" x14ac:dyDescent="0.3">
      <c r="A374" s="213"/>
      <c r="B374" s="216"/>
      <c r="C374" s="216"/>
      <c r="D374" s="219"/>
      <c r="E374" s="219"/>
      <c r="F374" s="216"/>
      <c r="G374" s="158" t="s">
        <v>259</v>
      </c>
      <c r="H374" s="165">
        <f>SUM(I374:N374)</f>
        <v>0</v>
      </c>
      <c r="I374" s="165">
        <v>0</v>
      </c>
      <c r="J374" s="165">
        <v>0</v>
      </c>
      <c r="K374" s="165">
        <v>0</v>
      </c>
      <c r="L374" s="165">
        <v>0</v>
      </c>
      <c r="M374" s="165">
        <v>0</v>
      </c>
      <c r="N374" s="165">
        <v>0</v>
      </c>
      <c r="O374" s="219"/>
      <c r="P374" s="228"/>
    </row>
    <row r="375" spans="1:16" ht="36.75" thickBot="1" x14ac:dyDescent="0.3">
      <c r="A375" s="213"/>
      <c r="B375" s="216"/>
      <c r="C375" s="216"/>
      <c r="D375" s="219"/>
      <c r="E375" s="219"/>
      <c r="F375" s="216"/>
      <c r="G375" s="158" t="s">
        <v>7</v>
      </c>
      <c r="H375" s="165">
        <f>SUM(I375:N375)</f>
        <v>17.8</v>
      </c>
      <c r="I375" s="165">
        <v>17.8</v>
      </c>
      <c r="J375" s="165">
        <v>0</v>
      </c>
      <c r="K375" s="165">
        <v>0</v>
      </c>
      <c r="L375" s="165">
        <v>0</v>
      </c>
      <c r="M375" s="165">
        <v>0</v>
      </c>
      <c r="N375" s="165">
        <v>0</v>
      </c>
      <c r="O375" s="219"/>
      <c r="P375" s="228"/>
    </row>
    <row r="376" spans="1:16" ht="15.75" thickBot="1" x14ac:dyDescent="0.3">
      <c r="A376" s="213"/>
      <c r="B376" s="216"/>
      <c r="C376" s="216"/>
      <c r="D376" s="219"/>
      <c r="E376" s="219"/>
      <c r="F376" s="216"/>
      <c r="G376" s="158" t="s">
        <v>8</v>
      </c>
      <c r="H376" s="165">
        <f>SUM(I376:N376)</f>
        <v>0</v>
      </c>
      <c r="I376" s="165">
        <v>0</v>
      </c>
      <c r="J376" s="165">
        <v>0</v>
      </c>
      <c r="K376" s="165">
        <v>0</v>
      </c>
      <c r="L376" s="165">
        <v>0</v>
      </c>
      <c r="M376" s="165">
        <v>0</v>
      </c>
      <c r="N376" s="165">
        <v>0</v>
      </c>
      <c r="O376" s="219"/>
      <c r="P376" s="228"/>
    </row>
    <row r="377" spans="1:16" ht="24.75" thickBot="1" x14ac:dyDescent="0.3">
      <c r="A377" s="214"/>
      <c r="B377" s="217"/>
      <c r="C377" s="217"/>
      <c r="D377" s="220"/>
      <c r="E377" s="220"/>
      <c r="F377" s="217"/>
      <c r="G377" s="158" t="s">
        <v>9</v>
      </c>
      <c r="H377" s="165">
        <f>SUM(I377:N377)</f>
        <v>0</v>
      </c>
      <c r="I377" s="165">
        <v>0</v>
      </c>
      <c r="J377" s="165">
        <v>0</v>
      </c>
      <c r="K377" s="165">
        <v>0</v>
      </c>
      <c r="L377" s="165">
        <v>0</v>
      </c>
      <c r="M377" s="165">
        <v>0</v>
      </c>
      <c r="N377" s="165">
        <v>0</v>
      </c>
      <c r="O377" s="220"/>
      <c r="P377" s="229"/>
    </row>
    <row r="378" spans="1:16" ht="36.75" customHeight="1" thickBot="1" x14ac:dyDescent="0.3">
      <c r="A378" s="212" t="s">
        <v>303</v>
      </c>
      <c r="B378" s="215" t="s">
        <v>288</v>
      </c>
      <c r="C378" s="215" t="s">
        <v>294</v>
      </c>
      <c r="D378" s="218" t="s">
        <v>304</v>
      </c>
      <c r="E378" s="218" t="s">
        <v>305</v>
      </c>
      <c r="F378" s="215" t="s">
        <v>306</v>
      </c>
      <c r="G378" s="158" t="s">
        <v>4</v>
      </c>
      <c r="H378" s="165">
        <f t="shared" ref="H378:N378" si="79">SUM(H379:H382)</f>
        <v>32.9</v>
      </c>
      <c r="I378" s="165">
        <f t="shared" si="79"/>
        <v>4.2</v>
      </c>
      <c r="J378" s="165">
        <f t="shared" si="79"/>
        <v>0</v>
      </c>
      <c r="K378" s="165">
        <f t="shared" si="79"/>
        <v>0</v>
      </c>
      <c r="L378" s="165">
        <f t="shared" si="79"/>
        <v>28.7</v>
      </c>
      <c r="M378" s="165">
        <f t="shared" si="79"/>
        <v>0</v>
      </c>
      <c r="N378" s="165">
        <f t="shared" si="79"/>
        <v>0</v>
      </c>
      <c r="O378" s="218">
        <v>2300</v>
      </c>
      <c r="P378" s="227"/>
    </row>
    <row r="379" spans="1:16" ht="15.75" thickBot="1" x14ac:dyDescent="0.3">
      <c r="A379" s="213"/>
      <c r="B379" s="216"/>
      <c r="C379" s="216"/>
      <c r="D379" s="219"/>
      <c r="E379" s="219"/>
      <c r="F379" s="216"/>
      <c r="G379" s="158" t="s">
        <v>259</v>
      </c>
      <c r="H379" s="165">
        <f>SUM(I379:N379)</f>
        <v>27.3</v>
      </c>
      <c r="I379" s="165">
        <v>0</v>
      </c>
      <c r="J379" s="165">
        <v>0</v>
      </c>
      <c r="K379" s="165">
        <v>0</v>
      </c>
      <c r="L379" s="165">
        <v>27.3</v>
      </c>
      <c r="M379" s="165">
        <v>0</v>
      </c>
      <c r="N379" s="165">
        <v>0</v>
      </c>
      <c r="O379" s="219"/>
      <c r="P379" s="228"/>
    </row>
    <row r="380" spans="1:16" ht="36.75" thickBot="1" x14ac:dyDescent="0.3">
      <c r="A380" s="213"/>
      <c r="B380" s="216"/>
      <c r="C380" s="216"/>
      <c r="D380" s="219"/>
      <c r="E380" s="219"/>
      <c r="F380" s="216"/>
      <c r="G380" s="158" t="s">
        <v>7</v>
      </c>
      <c r="H380" s="165">
        <f>SUM(I380:N380)</f>
        <v>1.4</v>
      </c>
      <c r="I380" s="165">
        <v>0</v>
      </c>
      <c r="J380" s="165">
        <v>0</v>
      </c>
      <c r="K380" s="165">
        <v>0</v>
      </c>
      <c r="L380" s="165">
        <v>1.4</v>
      </c>
      <c r="M380" s="165">
        <v>0</v>
      </c>
      <c r="N380" s="165">
        <v>0</v>
      </c>
      <c r="O380" s="219"/>
      <c r="P380" s="228"/>
    </row>
    <row r="381" spans="1:16" ht="15.75" thickBot="1" x14ac:dyDescent="0.3">
      <c r="A381" s="213"/>
      <c r="B381" s="216"/>
      <c r="C381" s="216"/>
      <c r="D381" s="219"/>
      <c r="E381" s="219"/>
      <c r="F381" s="216"/>
      <c r="G381" s="158" t="s">
        <v>8</v>
      </c>
      <c r="H381" s="165">
        <f>SUM(I381:N381)</f>
        <v>0</v>
      </c>
      <c r="I381" s="165">
        <v>0</v>
      </c>
      <c r="J381" s="165">
        <v>0</v>
      </c>
      <c r="K381" s="165">
        <v>0</v>
      </c>
      <c r="L381" s="165">
        <v>0</v>
      </c>
      <c r="M381" s="165">
        <v>0</v>
      </c>
      <c r="N381" s="165">
        <v>0</v>
      </c>
      <c r="O381" s="219"/>
      <c r="P381" s="228"/>
    </row>
    <row r="382" spans="1:16" ht="24.75" thickBot="1" x14ac:dyDescent="0.3">
      <c r="A382" s="214"/>
      <c r="B382" s="217"/>
      <c r="C382" s="217"/>
      <c r="D382" s="220"/>
      <c r="E382" s="220"/>
      <c r="F382" s="217"/>
      <c r="G382" s="158" t="s">
        <v>9</v>
      </c>
      <c r="H382" s="165">
        <f>SUM(I382:N382)</f>
        <v>4.2</v>
      </c>
      <c r="I382" s="165">
        <v>4.2</v>
      </c>
      <c r="J382" s="165">
        <v>0</v>
      </c>
      <c r="K382" s="165">
        <v>0</v>
      </c>
      <c r="L382" s="165">
        <v>0</v>
      </c>
      <c r="M382" s="165">
        <v>0</v>
      </c>
      <c r="N382" s="165">
        <v>0</v>
      </c>
      <c r="O382" s="220"/>
      <c r="P382" s="229"/>
    </row>
    <row r="383" spans="1:16" ht="36.75" customHeight="1" thickBot="1" x14ac:dyDescent="0.3">
      <c r="A383" s="212" t="s">
        <v>307</v>
      </c>
      <c r="B383" s="215" t="s">
        <v>308</v>
      </c>
      <c r="C383" s="215" t="s">
        <v>294</v>
      </c>
      <c r="D383" s="218" t="s">
        <v>12</v>
      </c>
      <c r="E383" s="218"/>
      <c r="F383" s="215" t="s">
        <v>309</v>
      </c>
      <c r="G383" s="158" t="s">
        <v>4</v>
      </c>
      <c r="H383" s="26">
        <f t="shared" ref="H383:N383" si="80">SUM(H384:H387)</f>
        <v>219.89999999999998</v>
      </c>
      <c r="I383" s="26">
        <f t="shared" si="80"/>
        <v>0</v>
      </c>
      <c r="J383" s="26">
        <f t="shared" si="80"/>
        <v>20.9</v>
      </c>
      <c r="K383" s="26">
        <f t="shared" si="80"/>
        <v>199</v>
      </c>
      <c r="L383" s="26">
        <f t="shared" si="80"/>
        <v>0</v>
      </c>
      <c r="M383" s="26">
        <f t="shared" si="80"/>
        <v>0</v>
      </c>
      <c r="N383" s="26">
        <f t="shared" si="80"/>
        <v>0</v>
      </c>
      <c r="O383" s="218">
        <v>31304</v>
      </c>
      <c r="P383" s="227" t="s">
        <v>310</v>
      </c>
    </row>
    <row r="384" spans="1:16" ht="15.75" thickBot="1" x14ac:dyDescent="0.3">
      <c r="A384" s="213"/>
      <c r="B384" s="216"/>
      <c r="C384" s="216"/>
      <c r="D384" s="219"/>
      <c r="E384" s="219"/>
      <c r="F384" s="216"/>
      <c r="G384" s="158" t="s">
        <v>6</v>
      </c>
      <c r="H384" s="26">
        <f>SUM(I384:N384)</f>
        <v>181.29999999999998</v>
      </c>
      <c r="I384" s="26">
        <v>0</v>
      </c>
      <c r="J384" s="26">
        <v>17.2</v>
      </c>
      <c r="K384" s="26">
        <v>164.1</v>
      </c>
      <c r="L384" s="26">
        <v>0</v>
      </c>
      <c r="M384" s="26">
        <v>0</v>
      </c>
      <c r="N384" s="26">
        <v>0</v>
      </c>
      <c r="O384" s="219"/>
      <c r="P384" s="228"/>
    </row>
    <row r="385" spans="1:16" ht="36.75" thickBot="1" x14ac:dyDescent="0.3">
      <c r="A385" s="213"/>
      <c r="B385" s="216"/>
      <c r="C385" s="216"/>
      <c r="D385" s="219"/>
      <c r="E385" s="219"/>
      <c r="F385" s="216"/>
      <c r="G385" s="158" t="s">
        <v>7</v>
      </c>
      <c r="H385" s="26">
        <f>SUM(I385:N385)</f>
        <v>1.9</v>
      </c>
      <c r="I385" s="26">
        <v>0</v>
      </c>
      <c r="J385" s="26">
        <v>0.2</v>
      </c>
      <c r="K385" s="26">
        <v>1.7</v>
      </c>
      <c r="L385" s="26">
        <v>0</v>
      </c>
      <c r="M385" s="26">
        <v>0</v>
      </c>
      <c r="N385" s="26">
        <v>0</v>
      </c>
      <c r="O385" s="219"/>
      <c r="P385" s="228"/>
    </row>
    <row r="386" spans="1:16" ht="15.75" thickBot="1" x14ac:dyDescent="0.3">
      <c r="A386" s="213"/>
      <c r="B386" s="216"/>
      <c r="C386" s="216"/>
      <c r="D386" s="219"/>
      <c r="E386" s="219"/>
      <c r="F386" s="216"/>
      <c r="G386" s="158" t="s">
        <v>8</v>
      </c>
      <c r="H386" s="26">
        <f>SUM(I386:N386)</f>
        <v>0</v>
      </c>
      <c r="I386" s="26">
        <v>0</v>
      </c>
      <c r="J386" s="26">
        <v>0</v>
      </c>
      <c r="K386" s="26">
        <v>0</v>
      </c>
      <c r="L386" s="26">
        <v>0</v>
      </c>
      <c r="M386" s="26">
        <v>0</v>
      </c>
      <c r="N386" s="26">
        <v>0</v>
      </c>
      <c r="O386" s="219"/>
      <c r="P386" s="228"/>
    </row>
    <row r="387" spans="1:16" ht="24.75" thickBot="1" x14ac:dyDescent="0.3">
      <c r="A387" s="214"/>
      <c r="B387" s="217"/>
      <c r="C387" s="217"/>
      <c r="D387" s="220"/>
      <c r="E387" s="220"/>
      <c r="F387" s="217"/>
      <c r="G387" s="158" t="s">
        <v>9</v>
      </c>
      <c r="H387" s="26">
        <f>SUM(I387:N387)</f>
        <v>36.700000000000003</v>
      </c>
      <c r="I387" s="26">
        <v>0</v>
      </c>
      <c r="J387" s="26">
        <v>3.5</v>
      </c>
      <c r="K387" s="26">
        <v>33.200000000000003</v>
      </c>
      <c r="L387" s="26">
        <v>0</v>
      </c>
      <c r="M387" s="26">
        <v>0</v>
      </c>
      <c r="N387" s="26">
        <v>0</v>
      </c>
      <c r="O387" s="220"/>
      <c r="P387" s="229"/>
    </row>
    <row r="388" spans="1:16" ht="32.25" customHeight="1" thickBot="1" x14ac:dyDescent="0.3">
      <c r="A388" s="212" t="s">
        <v>311</v>
      </c>
      <c r="B388" s="215"/>
      <c r="C388" s="215" t="s">
        <v>294</v>
      </c>
      <c r="D388" s="218">
        <v>2028</v>
      </c>
      <c r="E388" s="218" t="s">
        <v>312</v>
      </c>
      <c r="F388" s="215" t="s">
        <v>313</v>
      </c>
      <c r="G388" s="158" t="s">
        <v>4</v>
      </c>
      <c r="H388" s="26">
        <f t="shared" ref="H388:N388" si="81">SUM(H389:H392)</f>
        <v>28.1</v>
      </c>
      <c r="I388" s="26">
        <f t="shared" si="81"/>
        <v>0</v>
      </c>
      <c r="J388" s="26">
        <f t="shared" si="81"/>
        <v>0</v>
      </c>
      <c r="K388" s="26">
        <f t="shared" si="81"/>
        <v>0</v>
      </c>
      <c r="L388" s="26">
        <f t="shared" si="81"/>
        <v>28.1</v>
      </c>
      <c r="M388" s="26">
        <f t="shared" si="81"/>
        <v>0</v>
      </c>
      <c r="N388" s="26">
        <f t="shared" si="81"/>
        <v>0</v>
      </c>
      <c r="O388" s="218">
        <v>31304</v>
      </c>
      <c r="P388" s="227" t="s">
        <v>310</v>
      </c>
    </row>
    <row r="389" spans="1:16" ht="15.75" thickBot="1" x14ac:dyDescent="0.3">
      <c r="A389" s="213"/>
      <c r="B389" s="216"/>
      <c r="C389" s="216"/>
      <c r="D389" s="219"/>
      <c r="E389" s="219"/>
      <c r="F389" s="216"/>
      <c r="G389" s="158" t="s">
        <v>6</v>
      </c>
      <c r="H389" s="26">
        <f>SUM(I389:N389)</f>
        <v>0</v>
      </c>
      <c r="I389" s="26">
        <v>0</v>
      </c>
      <c r="J389" s="26">
        <v>0</v>
      </c>
      <c r="K389" s="26">
        <v>0</v>
      </c>
      <c r="L389" s="26">
        <v>0</v>
      </c>
      <c r="M389" s="26">
        <v>0</v>
      </c>
      <c r="N389" s="26">
        <v>0</v>
      </c>
      <c r="O389" s="219"/>
      <c r="P389" s="228"/>
    </row>
    <row r="390" spans="1:16" ht="36.75" thickBot="1" x14ac:dyDescent="0.3">
      <c r="A390" s="213"/>
      <c r="B390" s="216"/>
      <c r="C390" s="216"/>
      <c r="D390" s="219"/>
      <c r="E390" s="219"/>
      <c r="F390" s="216"/>
      <c r="G390" s="158" t="s">
        <v>7</v>
      </c>
      <c r="H390" s="26">
        <f>SUM(I390:N390)</f>
        <v>28.1</v>
      </c>
      <c r="I390" s="26">
        <v>0</v>
      </c>
      <c r="J390" s="26">
        <v>0</v>
      </c>
      <c r="K390" s="26">
        <v>0</v>
      </c>
      <c r="L390" s="26">
        <v>28.1</v>
      </c>
      <c r="M390" s="26">
        <v>0</v>
      </c>
      <c r="N390" s="26">
        <v>0</v>
      </c>
      <c r="O390" s="219"/>
      <c r="P390" s="228"/>
    </row>
    <row r="391" spans="1:16" ht="15.75" thickBot="1" x14ac:dyDescent="0.3">
      <c r="A391" s="213"/>
      <c r="B391" s="216"/>
      <c r="C391" s="216"/>
      <c r="D391" s="219"/>
      <c r="E391" s="219"/>
      <c r="F391" s="216"/>
      <c r="G391" s="158" t="s">
        <v>8</v>
      </c>
      <c r="H391" s="26">
        <f>SUM(I391:N391)</f>
        <v>0</v>
      </c>
      <c r="I391" s="26">
        <v>0</v>
      </c>
      <c r="J391" s="26">
        <v>0</v>
      </c>
      <c r="K391" s="26">
        <v>0</v>
      </c>
      <c r="L391" s="26">
        <v>0</v>
      </c>
      <c r="M391" s="26">
        <v>0</v>
      </c>
      <c r="N391" s="26">
        <v>0</v>
      </c>
      <c r="O391" s="219"/>
      <c r="P391" s="228"/>
    </row>
    <row r="392" spans="1:16" ht="24.75" thickBot="1" x14ac:dyDescent="0.3">
      <c r="A392" s="214"/>
      <c r="B392" s="217"/>
      <c r="C392" s="217"/>
      <c r="D392" s="220"/>
      <c r="E392" s="220"/>
      <c r="F392" s="217"/>
      <c r="G392" s="158" t="s">
        <v>9</v>
      </c>
      <c r="H392" s="26">
        <f>SUM(I392:N392)</f>
        <v>0</v>
      </c>
      <c r="I392" s="26">
        <v>0</v>
      </c>
      <c r="J392" s="26">
        <v>0</v>
      </c>
      <c r="K392" s="26">
        <v>0</v>
      </c>
      <c r="L392" s="26">
        <v>0</v>
      </c>
      <c r="M392" s="26">
        <v>0</v>
      </c>
      <c r="N392" s="26">
        <v>0</v>
      </c>
      <c r="O392" s="220"/>
      <c r="P392" s="229"/>
    </row>
    <row r="393" spans="1:16" ht="36.75" customHeight="1" thickBot="1" x14ac:dyDescent="0.3">
      <c r="A393" s="212" t="s">
        <v>314</v>
      </c>
      <c r="B393" s="215" t="s">
        <v>315</v>
      </c>
      <c r="C393" s="215" t="s">
        <v>294</v>
      </c>
      <c r="D393" s="218">
        <v>2029</v>
      </c>
      <c r="E393" s="218"/>
      <c r="F393" s="215" t="s">
        <v>316</v>
      </c>
      <c r="G393" s="158" t="s">
        <v>4</v>
      </c>
      <c r="H393" s="26">
        <f t="shared" ref="H393:N393" si="82">SUM(H394:H397)</f>
        <v>21</v>
      </c>
      <c r="I393" s="26">
        <f t="shared" si="82"/>
        <v>0</v>
      </c>
      <c r="J393" s="26">
        <f t="shared" si="82"/>
        <v>0</v>
      </c>
      <c r="K393" s="26">
        <f t="shared" si="82"/>
        <v>0</v>
      </c>
      <c r="L393" s="26">
        <f t="shared" si="82"/>
        <v>0</v>
      </c>
      <c r="M393" s="26">
        <f t="shared" si="82"/>
        <v>21</v>
      </c>
      <c r="N393" s="26">
        <f t="shared" si="82"/>
        <v>0</v>
      </c>
      <c r="O393" s="218">
        <v>31304</v>
      </c>
      <c r="P393" s="227" t="s">
        <v>310</v>
      </c>
    </row>
    <row r="394" spans="1:16" ht="15.75" thickBot="1" x14ac:dyDescent="0.3">
      <c r="A394" s="213"/>
      <c r="B394" s="216"/>
      <c r="C394" s="216"/>
      <c r="D394" s="219"/>
      <c r="E394" s="219"/>
      <c r="F394" s="216"/>
      <c r="G394" s="158" t="s">
        <v>6</v>
      </c>
      <c r="H394" s="26">
        <f>SUM(I394:N394)</f>
        <v>20.8</v>
      </c>
      <c r="I394" s="26">
        <v>0</v>
      </c>
      <c r="J394" s="26">
        <v>0</v>
      </c>
      <c r="K394" s="26">
        <v>0</v>
      </c>
      <c r="L394" s="26">
        <v>0</v>
      </c>
      <c r="M394" s="26">
        <v>20.8</v>
      </c>
      <c r="N394" s="26">
        <v>0</v>
      </c>
      <c r="O394" s="219"/>
      <c r="P394" s="228"/>
    </row>
    <row r="395" spans="1:16" ht="36.75" thickBot="1" x14ac:dyDescent="0.3">
      <c r="A395" s="213"/>
      <c r="B395" s="216"/>
      <c r="C395" s="216"/>
      <c r="D395" s="219"/>
      <c r="E395" s="219"/>
      <c r="F395" s="216"/>
      <c r="G395" s="158" t="s">
        <v>7</v>
      </c>
      <c r="H395" s="26">
        <f>SUM(I395:N395)</f>
        <v>0.2</v>
      </c>
      <c r="I395" s="26">
        <v>0</v>
      </c>
      <c r="J395" s="26">
        <v>0</v>
      </c>
      <c r="K395" s="26">
        <v>0</v>
      </c>
      <c r="L395" s="26">
        <v>0</v>
      </c>
      <c r="M395" s="26">
        <v>0.2</v>
      </c>
      <c r="N395" s="26">
        <v>0</v>
      </c>
      <c r="O395" s="219"/>
      <c r="P395" s="228"/>
    </row>
    <row r="396" spans="1:16" ht="15.75" thickBot="1" x14ac:dyDescent="0.3">
      <c r="A396" s="213"/>
      <c r="B396" s="216"/>
      <c r="C396" s="216"/>
      <c r="D396" s="219"/>
      <c r="E396" s="219"/>
      <c r="F396" s="216"/>
      <c r="G396" s="158" t="s">
        <v>8</v>
      </c>
      <c r="H396" s="26">
        <f>SUM(I396:N396)</f>
        <v>0</v>
      </c>
      <c r="I396" s="26">
        <v>0</v>
      </c>
      <c r="J396" s="26">
        <v>0</v>
      </c>
      <c r="K396" s="26">
        <v>0</v>
      </c>
      <c r="L396" s="26">
        <v>0</v>
      </c>
      <c r="M396" s="26">
        <v>0</v>
      </c>
      <c r="N396" s="26">
        <v>0</v>
      </c>
      <c r="O396" s="219"/>
      <c r="P396" s="228"/>
    </row>
    <row r="397" spans="1:16" ht="24.75" thickBot="1" x14ac:dyDescent="0.3">
      <c r="A397" s="214"/>
      <c r="B397" s="217"/>
      <c r="C397" s="217"/>
      <c r="D397" s="220"/>
      <c r="E397" s="220"/>
      <c r="F397" s="217"/>
      <c r="G397" s="158" t="s">
        <v>9</v>
      </c>
      <c r="H397" s="26">
        <f>SUM(I397:N397)</f>
        <v>0</v>
      </c>
      <c r="I397" s="26">
        <v>0</v>
      </c>
      <c r="J397" s="26">
        <v>0</v>
      </c>
      <c r="K397" s="26">
        <v>0</v>
      </c>
      <c r="L397" s="26">
        <v>0</v>
      </c>
      <c r="M397" s="26">
        <v>0</v>
      </c>
      <c r="N397" s="26">
        <v>0</v>
      </c>
      <c r="O397" s="220"/>
      <c r="P397" s="229"/>
    </row>
    <row r="398" spans="1:16" ht="36.75" customHeight="1" thickBot="1" x14ac:dyDescent="0.3">
      <c r="A398" s="253" t="s">
        <v>3971</v>
      </c>
      <c r="B398" s="215" t="s">
        <v>315</v>
      </c>
      <c r="C398" s="215" t="s">
        <v>294</v>
      </c>
      <c r="D398" s="218">
        <v>2025</v>
      </c>
      <c r="E398" s="218" t="s">
        <v>317</v>
      </c>
      <c r="F398" s="215" t="s">
        <v>318</v>
      </c>
      <c r="G398" s="158" t="s">
        <v>4</v>
      </c>
      <c r="H398" s="26">
        <f t="shared" ref="H398:N398" si="83">SUM(H399:H402)</f>
        <v>3.1</v>
      </c>
      <c r="I398" s="26">
        <f t="shared" si="83"/>
        <v>3.1</v>
      </c>
      <c r="J398" s="26">
        <f t="shared" si="83"/>
        <v>0</v>
      </c>
      <c r="K398" s="26">
        <f t="shared" si="83"/>
        <v>0</v>
      </c>
      <c r="L398" s="26">
        <f t="shared" si="83"/>
        <v>0</v>
      </c>
      <c r="M398" s="26">
        <f t="shared" si="83"/>
        <v>0</v>
      </c>
      <c r="N398" s="26">
        <f t="shared" si="83"/>
        <v>0</v>
      </c>
      <c r="O398" s="218">
        <v>31304</v>
      </c>
      <c r="P398" s="227" t="s">
        <v>310</v>
      </c>
    </row>
    <row r="399" spans="1:16" ht="15.75" thickBot="1" x14ac:dyDescent="0.3">
      <c r="A399" s="254"/>
      <c r="B399" s="216"/>
      <c r="C399" s="216"/>
      <c r="D399" s="219"/>
      <c r="E399" s="219"/>
      <c r="F399" s="216"/>
      <c r="G399" s="158" t="s">
        <v>6</v>
      </c>
      <c r="H399" s="26">
        <f>SUM(I399:N399)</f>
        <v>0</v>
      </c>
      <c r="I399" s="26">
        <v>0</v>
      </c>
      <c r="J399" s="26">
        <v>0</v>
      </c>
      <c r="K399" s="26">
        <v>0</v>
      </c>
      <c r="L399" s="26">
        <v>0</v>
      </c>
      <c r="M399" s="26">
        <v>0</v>
      </c>
      <c r="N399" s="26">
        <v>0</v>
      </c>
      <c r="O399" s="219"/>
      <c r="P399" s="228"/>
    </row>
    <row r="400" spans="1:16" ht="36.75" thickBot="1" x14ac:dyDescent="0.3">
      <c r="A400" s="254"/>
      <c r="B400" s="216"/>
      <c r="C400" s="216"/>
      <c r="D400" s="219"/>
      <c r="E400" s="219"/>
      <c r="F400" s="216"/>
      <c r="G400" s="158" t="s">
        <v>7</v>
      </c>
      <c r="H400" s="26">
        <f>SUM(I400:N400)</f>
        <v>3.1</v>
      </c>
      <c r="I400" s="26">
        <v>3.1</v>
      </c>
      <c r="J400" s="26">
        <v>0</v>
      </c>
      <c r="K400" s="26">
        <v>0</v>
      </c>
      <c r="L400" s="26">
        <v>0</v>
      </c>
      <c r="M400" s="26">
        <v>0</v>
      </c>
      <c r="N400" s="26">
        <v>0</v>
      </c>
      <c r="O400" s="219"/>
      <c r="P400" s="228"/>
    </row>
    <row r="401" spans="1:16" ht="15.75" thickBot="1" x14ac:dyDescent="0.3">
      <c r="A401" s="254"/>
      <c r="B401" s="216"/>
      <c r="C401" s="216"/>
      <c r="D401" s="219"/>
      <c r="E401" s="219"/>
      <c r="F401" s="216"/>
      <c r="G401" s="158" t="s">
        <v>8</v>
      </c>
      <c r="H401" s="26">
        <f>SUM(I401:N401)</f>
        <v>0</v>
      </c>
      <c r="I401" s="26">
        <v>0</v>
      </c>
      <c r="J401" s="26">
        <v>0</v>
      </c>
      <c r="K401" s="26">
        <v>0</v>
      </c>
      <c r="L401" s="26">
        <v>0</v>
      </c>
      <c r="M401" s="26">
        <v>0</v>
      </c>
      <c r="N401" s="26">
        <v>0</v>
      </c>
      <c r="O401" s="219"/>
      <c r="P401" s="228"/>
    </row>
    <row r="402" spans="1:16" ht="24.75" thickBot="1" x14ac:dyDescent="0.3">
      <c r="A402" s="255"/>
      <c r="B402" s="217"/>
      <c r="C402" s="217"/>
      <c r="D402" s="220"/>
      <c r="E402" s="220"/>
      <c r="F402" s="217"/>
      <c r="G402" s="158" t="s">
        <v>9</v>
      </c>
      <c r="H402" s="26">
        <f>SUM(I402:N402)</f>
        <v>0</v>
      </c>
      <c r="I402" s="26">
        <v>0</v>
      </c>
      <c r="J402" s="26">
        <v>0</v>
      </c>
      <c r="K402" s="26">
        <v>0</v>
      </c>
      <c r="L402" s="26">
        <v>0</v>
      </c>
      <c r="M402" s="26">
        <v>0</v>
      </c>
      <c r="N402" s="26">
        <v>0</v>
      </c>
      <c r="O402" s="220"/>
      <c r="P402" s="229"/>
    </row>
    <row r="403" spans="1:16" ht="36.75" customHeight="1" thickBot="1" x14ac:dyDescent="0.3">
      <c r="A403" s="212" t="s">
        <v>319</v>
      </c>
      <c r="B403" s="215" t="s">
        <v>308</v>
      </c>
      <c r="C403" s="215" t="s">
        <v>294</v>
      </c>
      <c r="D403" s="218">
        <v>2025</v>
      </c>
      <c r="E403" s="218"/>
      <c r="F403" s="215" t="s">
        <v>318</v>
      </c>
      <c r="G403" s="158" t="s">
        <v>4</v>
      </c>
      <c r="H403" s="26">
        <f t="shared" ref="H403:N403" si="84">SUM(H404:H407)</f>
        <v>30.4</v>
      </c>
      <c r="I403" s="26">
        <f t="shared" si="84"/>
        <v>30.4</v>
      </c>
      <c r="J403" s="26">
        <f t="shared" si="84"/>
        <v>0</v>
      </c>
      <c r="K403" s="26">
        <f t="shared" si="84"/>
        <v>0</v>
      </c>
      <c r="L403" s="26">
        <f t="shared" si="84"/>
        <v>0</v>
      </c>
      <c r="M403" s="26">
        <f t="shared" si="84"/>
        <v>0</v>
      </c>
      <c r="N403" s="26">
        <f t="shared" si="84"/>
        <v>0</v>
      </c>
      <c r="O403" s="218"/>
      <c r="P403" s="227" t="s">
        <v>310</v>
      </c>
    </row>
    <row r="404" spans="1:16" ht="15.75" thickBot="1" x14ac:dyDescent="0.3">
      <c r="A404" s="213"/>
      <c r="B404" s="216"/>
      <c r="C404" s="216"/>
      <c r="D404" s="219"/>
      <c r="E404" s="219"/>
      <c r="F404" s="216"/>
      <c r="G404" s="158" t="s">
        <v>6</v>
      </c>
      <c r="H404" s="26">
        <f>SUM(I404:N404)</f>
        <v>0</v>
      </c>
      <c r="I404" s="26">
        <v>0</v>
      </c>
      <c r="J404" s="26">
        <v>0</v>
      </c>
      <c r="K404" s="26">
        <v>0</v>
      </c>
      <c r="L404" s="26">
        <v>0</v>
      </c>
      <c r="M404" s="26">
        <v>0</v>
      </c>
      <c r="N404" s="26">
        <v>0</v>
      </c>
      <c r="O404" s="219"/>
      <c r="P404" s="228"/>
    </row>
    <row r="405" spans="1:16" ht="36.75" thickBot="1" x14ac:dyDescent="0.3">
      <c r="A405" s="213"/>
      <c r="B405" s="216"/>
      <c r="C405" s="216"/>
      <c r="D405" s="219"/>
      <c r="E405" s="219"/>
      <c r="F405" s="216"/>
      <c r="G405" s="158" t="s">
        <v>7</v>
      </c>
      <c r="H405" s="26">
        <f>SUM(I405:N405)</f>
        <v>30.4</v>
      </c>
      <c r="I405" s="26">
        <v>30.4</v>
      </c>
      <c r="J405" s="26">
        <v>0</v>
      </c>
      <c r="K405" s="26">
        <v>0</v>
      </c>
      <c r="L405" s="26">
        <v>0</v>
      </c>
      <c r="M405" s="26">
        <v>0</v>
      </c>
      <c r="N405" s="26">
        <v>0</v>
      </c>
      <c r="O405" s="219"/>
      <c r="P405" s="228"/>
    </row>
    <row r="406" spans="1:16" ht="15.75" thickBot="1" x14ac:dyDescent="0.3">
      <c r="A406" s="213"/>
      <c r="B406" s="216"/>
      <c r="C406" s="216"/>
      <c r="D406" s="219"/>
      <c r="E406" s="219"/>
      <c r="F406" s="216"/>
      <c r="G406" s="158" t="s">
        <v>8</v>
      </c>
      <c r="H406" s="26">
        <f>SUM(I406:N406)</f>
        <v>0</v>
      </c>
      <c r="I406" s="26">
        <v>0</v>
      </c>
      <c r="J406" s="26">
        <v>0</v>
      </c>
      <c r="K406" s="26">
        <v>0</v>
      </c>
      <c r="L406" s="26">
        <v>0</v>
      </c>
      <c r="M406" s="26">
        <v>0</v>
      </c>
      <c r="N406" s="26">
        <v>0</v>
      </c>
      <c r="O406" s="219"/>
      <c r="P406" s="228"/>
    </row>
    <row r="407" spans="1:16" ht="24.75" thickBot="1" x14ac:dyDescent="0.3">
      <c r="A407" s="214"/>
      <c r="B407" s="217"/>
      <c r="C407" s="217"/>
      <c r="D407" s="220"/>
      <c r="E407" s="220"/>
      <c r="F407" s="217"/>
      <c r="G407" s="158" t="s">
        <v>9</v>
      </c>
      <c r="H407" s="26">
        <f>SUM(I407:N407)</f>
        <v>0</v>
      </c>
      <c r="I407" s="26">
        <v>0</v>
      </c>
      <c r="J407" s="26">
        <v>0</v>
      </c>
      <c r="K407" s="26">
        <v>0</v>
      </c>
      <c r="L407" s="26">
        <v>0</v>
      </c>
      <c r="M407" s="26">
        <v>0</v>
      </c>
      <c r="N407" s="26">
        <v>0</v>
      </c>
      <c r="O407" s="220"/>
      <c r="P407" s="229"/>
    </row>
    <row r="408" spans="1:16" ht="36.75" customHeight="1" thickBot="1" x14ac:dyDescent="0.3">
      <c r="A408" s="212" t="s">
        <v>320</v>
      </c>
      <c r="B408" s="215" t="s">
        <v>308</v>
      </c>
      <c r="C408" s="215" t="s">
        <v>294</v>
      </c>
      <c r="D408" s="218">
        <v>2028</v>
      </c>
      <c r="E408" s="218"/>
      <c r="F408" s="215" t="s">
        <v>318</v>
      </c>
      <c r="G408" s="158" t="s">
        <v>4</v>
      </c>
      <c r="H408" s="26">
        <f t="shared" ref="H408:N408" si="85">SUM(H409:H412)</f>
        <v>45</v>
      </c>
      <c r="I408" s="26">
        <f t="shared" si="85"/>
        <v>0</v>
      </c>
      <c r="J408" s="26">
        <f t="shared" si="85"/>
        <v>0</v>
      </c>
      <c r="K408" s="26">
        <f t="shared" si="85"/>
        <v>0</v>
      </c>
      <c r="L408" s="26">
        <f t="shared" si="85"/>
        <v>45</v>
      </c>
      <c r="M408" s="26">
        <f t="shared" si="85"/>
        <v>0</v>
      </c>
      <c r="N408" s="26">
        <f t="shared" si="85"/>
        <v>0</v>
      </c>
      <c r="O408" s="218"/>
      <c r="P408" s="227" t="s">
        <v>310</v>
      </c>
    </row>
    <row r="409" spans="1:16" ht="15.75" thickBot="1" x14ac:dyDescent="0.3">
      <c r="A409" s="213"/>
      <c r="B409" s="216"/>
      <c r="C409" s="216"/>
      <c r="D409" s="219"/>
      <c r="E409" s="219"/>
      <c r="F409" s="216"/>
      <c r="G409" s="158" t="s">
        <v>6</v>
      </c>
      <c r="H409" s="26">
        <f>SUM(I409:N409)</f>
        <v>44.5</v>
      </c>
      <c r="I409" s="26">
        <v>0</v>
      </c>
      <c r="J409" s="26">
        <v>0</v>
      </c>
      <c r="K409" s="26">
        <v>0</v>
      </c>
      <c r="L409" s="26">
        <v>44.5</v>
      </c>
      <c r="M409" s="26">
        <v>0</v>
      </c>
      <c r="N409" s="26">
        <v>0</v>
      </c>
      <c r="O409" s="219"/>
      <c r="P409" s="228"/>
    </row>
    <row r="410" spans="1:16" ht="36.75" thickBot="1" x14ac:dyDescent="0.3">
      <c r="A410" s="213"/>
      <c r="B410" s="216"/>
      <c r="C410" s="216"/>
      <c r="D410" s="219"/>
      <c r="E410" s="219"/>
      <c r="F410" s="216"/>
      <c r="G410" s="158" t="s">
        <v>7</v>
      </c>
      <c r="H410" s="26">
        <f>SUM(I410:N410)</f>
        <v>0.5</v>
      </c>
      <c r="I410" s="26">
        <v>0</v>
      </c>
      <c r="J410" s="26">
        <v>0</v>
      </c>
      <c r="K410" s="26">
        <v>0</v>
      </c>
      <c r="L410" s="26">
        <v>0.5</v>
      </c>
      <c r="M410" s="26">
        <v>0</v>
      </c>
      <c r="N410" s="26">
        <v>0</v>
      </c>
      <c r="O410" s="219"/>
      <c r="P410" s="228"/>
    </row>
    <row r="411" spans="1:16" ht="15.75" thickBot="1" x14ac:dyDescent="0.3">
      <c r="A411" s="213"/>
      <c r="B411" s="216"/>
      <c r="C411" s="216"/>
      <c r="D411" s="219"/>
      <c r="E411" s="219"/>
      <c r="F411" s="216"/>
      <c r="G411" s="158" t="s">
        <v>8</v>
      </c>
      <c r="H411" s="26">
        <f>SUM(I411:N411)</f>
        <v>0</v>
      </c>
      <c r="I411" s="26">
        <v>0</v>
      </c>
      <c r="J411" s="26">
        <v>0</v>
      </c>
      <c r="K411" s="26">
        <v>0</v>
      </c>
      <c r="L411" s="26">
        <v>0</v>
      </c>
      <c r="M411" s="26">
        <v>0</v>
      </c>
      <c r="N411" s="26">
        <v>0</v>
      </c>
      <c r="O411" s="219"/>
      <c r="P411" s="228"/>
    </row>
    <row r="412" spans="1:16" ht="24.75" thickBot="1" x14ac:dyDescent="0.3">
      <c r="A412" s="214"/>
      <c r="B412" s="217"/>
      <c r="C412" s="217"/>
      <c r="D412" s="220"/>
      <c r="E412" s="220"/>
      <c r="F412" s="217"/>
      <c r="G412" s="158" t="s">
        <v>9</v>
      </c>
      <c r="H412" s="26">
        <f>SUM(I412:N412)</f>
        <v>0</v>
      </c>
      <c r="I412" s="26">
        <v>0</v>
      </c>
      <c r="J412" s="26">
        <v>0</v>
      </c>
      <c r="K412" s="26">
        <v>0</v>
      </c>
      <c r="L412" s="26">
        <v>0</v>
      </c>
      <c r="M412" s="26">
        <v>0</v>
      </c>
      <c r="N412" s="26">
        <v>0</v>
      </c>
      <c r="O412" s="220"/>
      <c r="P412" s="229"/>
    </row>
    <row r="413" spans="1:16" ht="36.75" customHeight="1" thickBot="1" x14ac:dyDescent="0.3">
      <c r="A413" s="212" t="s">
        <v>321</v>
      </c>
      <c r="B413" s="215" t="s">
        <v>308</v>
      </c>
      <c r="C413" s="215" t="s">
        <v>294</v>
      </c>
      <c r="D413" s="218">
        <v>2028</v>
      </c>
      <c r="E413" s="218"/>
      <c r="F413" s="215" t="s">
        <v>318</v>
      </c>
      <c r="G413" s="158" t="s">
        <v>4</v>
      </c>
      <c r="H413" s="26">
        <f t="shared" ref="H413:N413" si="86">SUM(H414:H417)</f>
        <v>60</v>
      </c>
      <c r="I413" s="26">
        <f t="shared" si="86"/>
        <v>0</v>
      </c>
      <c r="J413" s="26">
        <f t="shared" si="86"/>
        <v>0</v>
      </c>
      <c r="K413" s="26">
        <f t="shared" si="86"/>
        <v>0</v>
      </c>
      <c r="L413" s="26">
        <f t="shared" si="86"/>
        <v>60</v>
      </c>
      <c r="M413" s="26">
        <f t="shared" si="86"/>
        <v>0</v>
      </c>
      <c r="N413" s="26">
        <f t="shared" si="86"/>
        <v>0</v>
      </c>
      <c r="O413" s="218"/>
      <c r="P413" s="227" t="s">
        <v>310</v>
      </c>
    </row>
    <row r="414" spans="1:16" ht="15.75" thickBot="1" x14ac:dyDescent="0.3">
      <c r="A414" s="213"/>
      <c r="B414" s="216"/>
      <c r="C414" s="216"/>
      <c r="D414" s="219"/>
      <c r="E414" s="219"/>
      <c r="F414" s="216"/>
      <c r="G414" s="158" t="s">
        <v>6</v>
      </c>
      <c r="H414" s="26">
        <f>SUM(I414:N414)</f>
        <v>59.4</v>
      </c>
      <c r="I414" s="26">
        <v>0</v>
      </c>
      <c r="J414" s="26">
        <v>0</v>
      </c>
      <c r="K414" s="26">
        <v>0</v>
      </c>
      <c r="L414" s="26">
        <v>59.4</v>
      </c>
      <c r="M414" s="26">
        <v>0</v>
      </c>
      <c r="N414" s="26">
        <v>0</v>
      </c>
      <c r="O414" s="219"/>
      <c r="P414" s="228"/>
    </row>
    <row r="415" spans="1:16" ht="36.75" thickBot="1" x14ac:dyDescent="0.3">
      <c r="A415" s="213"/>
      <c r="B415" s="216"/>
      <c r="C415" s="216"/>
      <c r="D415" s="219"/>
      <c r="E415" s="219"/>
      <c r="F415" s="216"/>
      <c r="G415" s="158" t="s">
        <v>7</v>
      </c>
      <c r="H415" s="26">
        <f>SUM(I415:N415)</f>
        <v>0.6</v>
      </c>
      <c r="I415" s="26">
        <v>0</v>
      </c>
      <c r="J415" s="26">
        <v>0</v>
      </c>
      <c r="K415" s="26">
        <v>0</v>
      </c>
      <c r="L415" s="26">
        <v>0.6</v>
      </c>
      <c r="M415" s="26">
        <v>0</v>
      </c>
      <c r="N415" s="26">
        <v>0</v>
      </c>
      <c r="O415" s="219"/>
      <c r="P415" s="228"/>
    </row>
    <row r="416" spans="1:16" ht="15.75" thickBot="1" x14ac:dyDescent="0.3">
      <c r="A416" s="213"/>
      <c r="B416" s="216"/>
      <c r="C416" s="216"/>
      <c r="D416" s="219"/>
      <c r="E416" s="219"/>
      <c r="F416" s="216"/>
      <c r="G416" s="158" t="s">
        <v>8</v>
      </c>
      <c r="H416" s="26">
        <f>SUM(I416:N416)</f>
        <v>0</v>
      </c>
      <c r="I416" s="26">
        <v>0</v>
      </c>
      <c r="J416" s="26">
        <v>0</v>
      </c>
      <c r="K416" s="26">
        <v>0</v>
      </c>
      <c r="L416" s="26">
        <v>0</v>
      </c>
      <c r="M416" s="26">
        <v>0</v>
      </c>
      <c r="N416" s="26">
        <v>0</v>
      </c>
      <c r="O416" s="219"/>
      <c r="P416" s="228"/>
    </row>
    <row r="417" spans="1:16" ht="24.75" thickBot="1" x14ac:dyDescent="0.3">
      <c r="A417" s="214"/>
      <c r="B417" s="217"/>
      <c r="C417" s="217"/>
      <c r="D417" s="220"/>
      <c r="E417" s="220"/>
      <c r="F417" s="217"/>
      <c r="G417" s="158" t="s">
        <v>9</v>
      </c>
      <c r="H417" s="26">
        <f>SUM(I417:N417)</f>
        <v>0</v>
      </c>
      <c r="I417" s="26">
        <v>0</v>
      </c>
      <c r="J417" s="26">
        <v>0</v>
      </c>
      <c r="K417" s="26">
        <v>0</v>
      </c>
      <c r="L417" s="26">
        <v>0</v>
      </c>
      <c r="M417" s="26">
        <v>0</v>
      </c>
      <c r="N417" s="26">
        <v>0</v>
      </c>
      <c r="O417" s="220"/>
      <c r="P417" s="229"/>
    </row>
    <row r="418" spans="1:16" ht="36.75" customHeight="1" thickBot="1" x14ac:dyDescent="0.3">
      <c r="A418" s="212" t="s">
        <v>322</v>
      </c>
      <c r="B418" s="215" t="s">
        <v>308</v>
      </c>
      <c r="C418" s="215" t="s">
        <v>294</v>
      </c>
      <c r="D418" s="218">
        <v>2028</v>
      </c>
      <c r="E418" s="218"/>
      <c r="F418" s="215" t="s">
        <v>318</v>
      </c>
      <c r="G418" s="158" t="s">
        <v>4</v>
      </c>
      <c r="H418" s="26">
        <f t="shared" ref="H418:N418" si="87">SUM(H419:H422)</f>
        <v>43.9</v>
      </c>
      <c r="I418" s="26">
        <f t="shared" si="87"/>
        <v>0</v>
      </c>
      <c r="J418" s="26">
        <f t="shared" si="87"/>
        <v>0</v>
      </c>
      <c r="K418" s="26">
        <f t="shared" si="87"/>
        <v>0</v>
      </c>
      <c r="L418" s="26">
        <f t="shared" si="87"/>
        <v>43.9</v>
      </c>
      <c r="M418" s="26">
        <f t="shared" si="87"/>
        <v>0</v>
      </c>
      <c r="N418" s="26">
        <f t="shared" si="87"/>
        <v>0</v>
      </c>
      <c r="O418" s="218"/>
      <c r="P418" s="227" t="s">
        <v>310</v>
      </c>
    </row>
    <row r="419" spans="1:16" ht="15.75" thickBot="1" x14ac:dyDescent="0.3">
      <c r="A419" s="213"/>
      <c r="B419" s="216"/>
      <c r="C419" s="216"/>
      <c r="D419" s="219"/>
      <c r="E419" s="219"/>
      <c r="F419" s="216"/>
      <c r="G419" s="158" t="s">
        <v>6</v>
      </c>
      <c r="H419" s="26">
        <f>SUM(I419:N419)</f>
        <v>43.5</v>
      </c>
      <c r="I419" s="26">
        <v>0</v>
      </c>
      <c r="J419" s="26">
        <v>0</v>
      </c>
      <c r="K419" s="26">
        <v>0</v>
      </c>
      <c r="L419" s="26">
        <v>43.5</v>
      </c>
      <c r="M419" s="26">
        <v>0</v>
      </c>
      <c r="N419" s="26">
        <v>0</v>
      </c>
      <c r="O419" s="219"/>
      <c r="P419" s="228"/>
    </row>
    <row r="420" spans="1:16" ht="36.75" thickBot="1" x14ac:dyDescent="0.3">
      <c r="A420" s="213"/>
      <c r="B420" s="216"/>
      <c r="C420" s="216"/>
      <c r="D420" s="219"/>
      <c r="E420" s="219"/>
      <c r="F420" s="216"/>
      <c r="G420" s="158" t="s">
        <v>7</v>
      </c>
      <c r="H420" s="26">
        <f>SUM(I420:N420)</f>
        <v>0.4</v>
      </c>
      <c r="I420" s="26">
        <v>0</v>
      </c>
      <c r="J420" s="26">
        <v>0</v>
      </c>
      <c r="K420" s="26">
        <v>0</v>
      </c>
      <c r="L420" s="26">
        <v>0.4</v>
      </c>
      <c r="M420" s="26">
        <v>0</v>
      </c>
      <c r="N420" s="26">
        <v>0</v>
      </c>
      <c r="O420" s="219"/>
      <c r="P420" s="228"/>
    </row>
    <row r="421" spans="1:16" ht="15.75" thickBot="1" x14ac:dyDescent="0.3">
      <c r="A421" s="213"/>
      <c r="B421" s="216"/>
      <c r="C421" s="216"/>
      <c r="D421" s="219"/>
      <c r="E421" s="219"/>
      <c r="F421" s="216"/>
      <c r="G421" s="158" t="s">
        <v>8</v>
      </c>
      <c r="H421" s="26">
        <f>SUM(I421:N421)</f>
        <v>0</v>
      </c>
      <c r="I421" s="26">
        <v>0</v>
      </c>
      <c r="J421" s="26">
        <v>0</v>
      </c>
      <c r="K421" s="26">
        <v>0</v>
      </c>
      <c r="L421" s="26">
        <v>0</v>
      </c>
      <c r="M421" s="26">
        <v>0</v>
      </c>
      <c r="N421" s="26">
        <v>0</v>
      </c>
      <c r="O421" s="219"/>
      <c r="P421" s="228"/>
    </row>
    <row r="422" spans="1:16" ht="24.75" thickBot="1" x14ac:dyDescent="0.3">
      <c r="A422" s="214"/>
      <c r="B422" s="217"/>
      <c r="C422" s="217"/>
      <c r="D422" s="220"/>
      <c r="E422" s="220"/>
      <c r="F422" s="217"/>
      <c r="G422" s="158" t="s">
        <v>9</v>
      </c>
      <c r="H422" s="26">
        <f>SUM(I422:N422)</f>
        <v>0</v>
      </c>
      <c r="I422" s="26">
        <v>0</v>
      </c>
      <c r="J422" s="26">
        <v>0</v>
      </c>
      <c r="K422" s="26">
        <v>0</v>
      </c>
      <c r="L422" s="26">
        <v>0</v>
      </c>
      <c r="M422" s="26">
        <v>0</v>
      </c>
      <c r="N422" s="26">
        <v>0</v>
      </c>
      <c r="O422" s="220"/>
      <c r="P422" s="229"/>
    </row>
    <row r="423" spans="1:16" ht="39" customHeight="1" thickBot="1" x14ac:dyDescent="0.3">
      <c r="A423" s="212" t="s">
        <v>323</v>
      </c>
      <c r="B423" s="215" t="s">
        <v>308</v>
      </c>
      <c r="C423" s="215" t="s">
        <v>294</v>
      </c>
      <c r="D423" s="218" t="s">
        <v>12</v>
      </c>
      <c r="E423" s="218"/>
      <c r="F423" s="215" t="s">
        <v>324</v>
      </c>
      <c r="G423" s="158" t="s">
        <v>4</v>
      </c>
      <c r="H423" s="26">
        <f t="shared" ref="H423:N423" si="88">SUM(H424:H427)</f>
        <v>111.8</v>
      </c>
      <c r="I423" s="26">
        <f t="shared" si="88"/>
        <v>0</v>
      </c>
      <c r="J423" s="26">
        <f t="shared" si="88"/>
        <v>55.9</v>
      </c>
      <c r="K423" s="26">
        <f t="shared" si="88"/>
        <v>55.9</v>
      </c>
      <c r="L423" s="26">
        <f t="shared" si="88"/>
        <v>0</v>
      </c>
      <c r="M423" s="26">
        <f t="shared" si="88"/>
        <v>0</v>
      </c>
      <c r="N423" s="26">
        <f t="shared" si="88"/>
        <v>0</v>
      </c>
      <c r="O423" s="218">
        <v>31304</v>
      </c>
      <c r="P423" s="227" t="s">
        <v>310</v>
      </c>
    </row>
    <row r="424" spans="1:16" ht="15.75" thickBot="1" x14ac:dyDescent="0.3">
      <c r="A424" s="213"/>
      <c r="B424" s="216"/>
      <c r="C424" s="216"/>
      <c r="D424" s="219"/>
      <c r="E424" s="219"/>
      <c r="F424" s="216"/>
      <c r="G424" s="158" t="s">
        <v>6</v>
      </c>
      <c r="H424" s="26">
        <f>SUM(I424:N424)</f>
        <v>0</v>
      </c>
      <c r="I424" s="26">
        <v>0</v>
      </c>
      <c r="J424" s="26">
        <v>0</v>
      </c>
      <c r="K424" s="26">
        <v>0</v>
      </c>
      <c r="L424" s="26">
        <v>0</v>
      </c>
      <c r="M424" s="26">
        <v>0</v>
      </c>
      <c r="N424" s="26">
        <v>0</v>
      </c>
      <c r="O424" s="219"/>
      <c r="P424" s="228"/>
    </row>
    <row r="425" spans="1:16" ht="36.75" thickBot="1" x14ac:dyDescent="0.3">
      <c r="A425" s="213"/>
      <c r="B425" s="216"/>
      <c r="C425" s="216"/>
      <c r="D425" s="219"/>
      <c r="E425" s="219"/>
      <c r="F425" s="216"/>
      <c r="G425" s="158" t="s">
        <v>7</v>
      </c>
      <c r="H425" s="26">
        <f>SUM(I425:N425)</f>
        <v>0</v>
      </c>
      <c r="I425" s="26">
        <v>0</v>
      </c>
      <c r="J425" s="26">
        <v>0</v>
      </c>
      <c r="K425" s="26">
        <v>0</v>
      </c>
      <c r="L425" s="26">
        <v>0</v>
      </c>
      <c r="M425" s="26">
        <v>0</v>
      </c>
      <c r="N425" s="26">
        <v>0</v>
      </c>
      <c r="O425" s="219"/>
      <c r="P425" s="228"/>
    </row>
    <row r="426" spans="1:16" ht="15.75" thickBot="1" x14ac:dyDescent="0.3">
      <c r="A426" s="213"/>
      <c r="B426" s="216"/>
      <c r="C426" s="216"/>
      <c r="D426" s="219"/>
      <c r="E426" s="219"/>
      <c r="F426" s="216"/>
      <c r="G426" s="158" t="s">
        <v>8</v>
      </c>
      <c r="H426" s="26">
        <f>SUM(I426:N426)</f>
        <v>0</v>
      </c>
      <c r="I426" s="26">
        <v>0</v>
      </c>
      <c r="J426" s="26">
        <v>0</v>
      </c>
      <c r="K426" s="26">
        <v>0</v>
      </c>
      <c r="L426" s="26">
        <v>0</v>
      </c>
      <c r="M426" s="26">
        <v>0</v>
      </c>
      <c r="N426" s="26">
        <v>0</v>
      </c>
      <c r="O426" s="219"/>
      <c r="P426" s="228"/>
    </row>
    <row r="427" spans="1:16" ht="24.75" thickBot="1" x14ac:dyDescent="0.3">
      <c r="A427" s="214"/>
      <c r="B427" s="217"/>
      <c r="C427" s="217"/>
      <c r="D427" s="220"/>
      <c r="E427" s="220"/>
      <c r="F427" s="217"/>
      <c r="G427" s="158" t="s">
        <v>9</v>
      </c>
      <c r="H427" s="26">
        <f>SUM(I427:N427)</f>
        <v>111.8</v>
      </c>
      <c r="I427" s="26">
        <v>0</v>
      </c>
      <c r="J427" s="26">
        <v>55.9</v>
      </c>
      <c r="K427" s="26">
        <v>55.9</v>
      </c>
      <c r="L427" s="26">
        <v>0</v>
      </c>
      <c r="M427" s="26">
        <v>0</v>
      </c>
      <c r="N427" s="26">
        <v>0</v>
      </c>
      <c r="O427" s="220"/>
      <c r="P427" s="229"/>
    </row>
    <row r="428" spans="1:16" ht="36.75" customHeight="1" thickBot="1" x14ac:dyDescent="0.3">
      <c r="A428" s="212" t="s">
        <v>325</v>
      </c>
      <c r="B428" s="215" t="s">
        <v>308</v>
      </c>
      <c r="C428" s="215" t="s">
        <v>294</v>
      </c>
      <c r="D428" s="218" t="s">
        <v>44</v>
      </c>
      <c r="E428" s="218"/>
      <c r="F428" s="215" t="s">
        <v>309</v>
      </c>
      <c r="G428" s="158" t="s">
        <v>4</v>
      </c>
      <c r="H428" s="26">
        <f t="shared" ref="H428:N428" si="89">SUM(H429:H432)</f>
        <v>269</v>
      </c>
      <c r="I428" s="26">
        <f t="shared" si="89"/>
        <v>0</v>
      </c>
      <c r="J428" s="26">
        <f t="shared" si="89"/>
        <v>0</v>
      </c>
      <c r="K428" s="26">
        <f t="shared" si="89"/>
        <v>0</v>
      </c>
      <c r="L428" s="26">
        <f t="shared" si="89"/>
        <v>146.6</v>
      </c>
      <c r="M428" s="26">
        <f t="shared" si="89"/>
        <v>122.4</v>
      </c>
      <c r="N428" s="26">
        <f t="shared" si="89"/>
        <v>0</v>
      </c>
      <c r="O428" s="218">
        <v>31304</v>
      </c>
      <c r="P428" s="227" t="s">
        <v>310</v>
      </c>
    </row>
    <row r="429" spans="1:16" ht="15.75" thickBot="1" x14ac:dyDescent="0.3">
      <c r="A429" s="213"/>
      <c r="B429" s="216"/>
      <c r="C429" s="216"/>
      <c r="D429" s="219"/>
      <c r="E429" s="219"/>
      <c r="F429" s="216"/>
      <c r="G429" s="158" t="s">
        <v>6</v>
      </c>
      <c r="H429" s="26">
        <f>SUM(I429:N429)</f>
        <v>228.6</v>
      </c>
      <c r="I429" s="26">
        <v>0</v>
      </c>
      <c r="J429" s="26">
        <v>0</v>
      </c>
      <c r="K429" s="26">
        <v>0</v>
      </c>
      <c r="L429" s="26">
        <v>124.6</v>
      </c>
      <c r="M429" s="26">
        <v>104</v>
      </c>
      <c r="N429" s="26">
        <v>0</v>
      </c>
      <c r="O429" s="219"/>
      <c r="P429" s="228"/>
    </row>
    <row r="430" spans="1:16" ht="36.75" thickBot="1" x14ac:dyDescent="0.3">
      <c r="A430" s="213"/>
      <c r="B430" s="216"/>
      <c r="C430" s="216"/>
      <c r="D430" s="219"/>
      <c r="E430" s="219"/>
      <c r="F430" s="216"/>
      <c r="G430" s="158" t="s">
        <v>7</v>
      </c>
      <c r="H430" s="26">
        <f>SUM(I430:N430)</f>
        <v>40.4</v>
      </c>
      <c r="I430" s="26">
        <v>0</v>
      </c>
      <c r="J430" s="26">
        <v>0</v>
      </c>
      <c r="K430" s="26">
        <v>0</v>
      </c>
      <c r="L430" s="26">
        <v>22</v>
      </c>
      <c r="M430" s="26">
        <v>18.399999999999999</v>
      </c>
      <c r="N430" s="26">
        <v>0</v>
      </c>
      <c r="O430" s="219"/>
      <c r="P430" s="228"/>
    </row>
    <row r="431" spans="1:16" ht="15.75" thickBot="1" x14ac:dyDescent="0.3">
      <c r="A431" s="213"/>
      <c r="B431" s="216"/>
      <c r="C431" s="216"/>
      <c r="D431" s="219"/>
      <c r="E431" s="219"/>
      <c r="F431" s="216"/>
      <c r="G431" s="158" t="s">
        <v>8</v>
      </c>
      <c r="H431" s="26">
        <f>SUM(I431:N431)</f>
        <v>0</v>
      </c>
      <c r="I431" s="26">
        <v>0</v>
      </c>
      <c r="J431" s="26">
        <v>0</v>
      </c>
      <c r="K431" s="26">
        <v>0</v>
      </c>
      <c r="L431" s="26">
        <v>0</v>
      </c>
      <c r="M431" s="26">
        <v>0</v>
      </c>
      <c r="N431" s="26">
        <v>0</v>
      </c>
      <c r="O431" s="219"/>
      <c r="P431" s="228"/>
    </row>
    <row r="432" spans="1:16" ht="24.75" thickBot="1" x14ac:dyDescent="0.3">
      <c r="A432" s="214"/>
      <c r="B432" s="217"/>
      <c r="C432" s="217"/>
      <c r="D432" s="220"/>
      <c r="E432" s="220"/>
      <c r="F432" s="217"/>
      <c r="G432" s="158" t="s">
        <v>9</v>
      </c>
      <c r="H432" s="26">
        <f>SUM(I432:N432)</f>
        <v>0</v>
      </c>
      <c r="I432" s="26">
        <v>0</v>
      </c>
      <c r="J432" s="26">
        <v>0</v>
      </c>
      <c r="K432" s="26">
        <v>0</v>
      </c>
      <c r="L432" s="26">
        <v>0</v>
      </c>
      <c r="M432" s="26">
        <v>0</v>
      </c>
      <c r="N432" s="26">
        <v>0</v>
      </c>
      <c r="O432" s="220"/>
      <c r="P432" s="229"/>
    </row>
    <row r="433" spans="1:16" ht="36.75" customHeight="1" thickBot="1" x14ac:dyDescent="0.3">
      <c r="A433" s="212" t="s">
        <v>326</v>
      </c>
      <c r="B433" s="215" t="s">
        <v>327</v>
      </c>
      <c r="C433" s="215" t="s">
        <v>294</v>
      </c>
      <c r="D433" s="218">
        <v>2026</v>
      </c>
      <c r="E433" s="218"/>
      <c r="F433" s="215" t="s">
        <v>328</v>
      </c>
      <c r="G433" s="158" t="s">
        <v>4</v>
      </c>
      <c r="H433" s="26">
        <f t="shared" ref="H433:N433" si="90">SUM(H434:H437)</f>
        <v>10</v>
      </c>
      <c r="I433" s="26">
        <f t="shared" si="90"/>
        <v>0</v>
      </c>
      <c r="J433" s="26">
        <f t="shared" si="90"/>
        <v>10</v>
      </c>
      <c r="K433" s="26">
        <f t="shared" si="90"/>
        <v>0</v>
      </c>
      <c r="L433" s="26">
        <f t="shared" si="90"/>
        <v>0</v>
      </c>
      <c r="M433" s="26">
        <f t="shared" si="90"/>
        <v>0</v>
      </c>
      <c r="N433" s="26">
        <f t="shared" si="90"/>
        <v>0</v>
      </c>
      <c r="O433" s="218">
        <v>14500</v>
      </c>
      <c r="P433" s="227" t="s">
        <v>329</v>
      </c>
    </row>
    <row r="434" spans="1:16" ht="15.75" thickBot="1" x14ac:dyDescent="0.3">
      <c r="A434" s="213"/>
      <c r="B434" s="216"/>
      <c r="C434" s="216"/>
      <c r="D434" s="219"/>
      <c r="E434" s="219"/>
      <c r="F434" s="216"/>
      <c r="G434" s="158" t="s">
        <v>6</v>
      </c>
      <c r="H434" s="26">
        <f>SUM(I434:N434)</f>
        <v>9.9</v>
      </c>
      <c r="I434" s="26">
        <v>0</v>
      </c>
      <c r="J434" s="26">
        <v>9.9</v>
      </c>
      <c r="K434" s="26">
        <v>0</v>
      </c>
      <c r="L434" s="26">
        <v>0</v>
      </c>
      <c r="M434" s="26">
        <v>0</v>
      </c>
      <c r="N434" s="26">
        <v>0</v>
      </c>
      <c r="O434" s="219"/>
      <c r="P434" s="228"/>
    </row>
    <row r="435" spans="1:16" ht="36.75" thickBot="1" x14ac:dyDescent="0.3">
      <c r="A435" s="213"/>
      <c r="B435" s="216"/>
      <c r="C435" s="216"/>
      <c r="D435" s="219"/>
      <c r="E435" s="219"/>
      <c r="F435" s="216"/>
      <c r="G435" s="158" t="s">
        <v>7</v>
      </c>
      <c r="H435" s="26">
        <f>SUM(I435:N435)</f>
        <v>0.1</v>
      </c>
      <c r="I435" s="26">
        <v>0</v>
      </c>
      <c r="J435" s="26">
        <v>0.1</v>
      </c>
      <c r="K435" s="26">
        <v>0</v>
      </c>
      <c r="L435" s="26">
        <v>0</v>
      </c>
      <c r="M435" s="26">
        <v>0</v>
      </c>
      <c r="N435" s="26">
        <v>0</v>
      </c>
      <c r="O435" s="219"/>
      <c r="P435" s="228"/>
    </row>
    <row r="436" spans="1:16" ht="15.75" thickBot="1" x14ac:dyDescent="0.3">
      <c r="A436" s="213"/>
      <c r="B436" s="216"/>
      <c r="C436" s="216"/>
      <c r="D436" s="219"/>
      <c r="E436" s="219"/>
      <c r="F436" s="216"/>
      <c r="G436" s="158" t="s">
        <v>8</v>
      </c>
      <c r="H436" s="26">
        <f>SUM(I436:N436)</f>
        <v>0</v>
      </c>
      <c r="I436" s="26">
        <v>0</v>
      </c>
      <c r="J436" s="26">
        <v>0</v>
      </c>
      <c r="K436" s="26">
        <v>0</v>
      </c>
      <c r="L436" s="26">
        <v>0</v>
      </c>
      <c r="M436" s="26">
        <v>0</v>
      </c>
      <c r="N436" s="26">
        <v>0</v>
      </c>
      <c r="O436" s="219"/>
      <c r="P436" s="228"/>
    </row>
    <row r="437" spans="1:16" ht="24.75" thickBot="1" x14ac:dyDescent="0.3">
      <c r="A437" s="214"/>
      <c r="B437" s="217"/>
      <c r="C437" s="217"/>
      <c r="D437" s="220"/>
      <c r="E437" s="220"/>
      <c r="F437" s="217"/>
      <c r="G437" s="158" t="s">
        <v>9</v>
      </c>
      <c r="H437" s="26">
        <f>SUM(I437:N437)</f>
        <v>0</v>
      </c>
      <c r="I437" s="26">
        <v>0</v>
      </c>
      <c r="J437" s="26">
        <v>0</v>
      </c>
      <c r="K437" s="26">
        <v>0</v>
      </c>
      <c r="L437" s="26">
        <v>0</v>
      </c>
      <c r="M437" s="26">
        <v>0</v>
      </c>
      <c r="N437" s="26">
        <v>0</v>
      </c>
      <c r="O437" s="220"/>
      <c r="P437" s="229"/>
    </row>
    <row r="438" spans="1:16" ht="36.75" customHeight="1" thickBot="1" x14ac:dyDescent="0.3">
      <c r="A438" s="212" t="s">
        <v>330</v>
      </c>
      <c r="B438" s="215" t="s">
        <v>308</v>
      </c>
      <c r="C438" s="215" t="s">
        <v>294</v>
      </c>
      <c r="D438" s="218">
        <v>2026</v>
      </c>
      <c r="E438" s="218"/>
      <c r="F438" s="215" t="s">
        <v>318</v>
      </c>
      <c r="G438" s="158" t="s">
        <v>4</v>
      </c>
      <c r="H438" s="26">
        <f t="shared" ref="H438:N438" si="91">SUM(H439:H442)</f>
        <v>49</v>
      </c>
      <c r="I438" s="26">
        <f t="shared" si="91"/>
        <v>0</v>
      </c>
      <c r="J438" s="26">
        <f t="shared" si="91"/>
        <v>49</v>
      </c>
      <c r="K438" s="26">
        <f t="shared" si="91"/>
        <v>0</v>
      </c>
      <c r="L438" s="26">
        <f t="shared" si="91"/>
        <v>0</v>
      </c>
      <c r="M438" s="26">
        <f t="shared" si="91"/>
        <v>0</v>
      </c>
      <c r="N438" s="26">
        <f t="shared" si="91"/>
        <v>0</v>
      </c>
      <c r="O438" s="218"/>
      <c r="P438" s="227" t="s">
        <v>310</v>
      </c>
    </row>
    <row r="439" spans="1:16" ht="15.75" thickBot="1" x14ac:dyDescent="0.3">
      <c r="A439" s="213"/>
      <c r="B439" s="216"/>
      <c r="C439" s="216"/>
      <c r="D439" s="219"/>
      <c r="E439" s="219"/>
      <c r="F439" s="216"/>
      <c r="G439" s="158" t="s">
        <v>6</v>
      </c>
      <c r="H439" s="26">
        <f>SUM(I439:N439)</f>
        <v>48.5</v>
      </c>
      <c r="I439" s="26">
        <v>0</v>
      </c>
      <c r="J439" s="26">
        <v>48.5</v>
      </c>
      <c r="K439" s="26">
        <v>0</v>
      </c>
      <c r="L439" s="26">
        <v>0</v>
      </c>
      <c r="M439" s="26">
        <v>0</v>
      </c>
      <c r="N439" s="26">
        <v>0</v>
      </c>
      <c r="O439" s="219"/>
      <c r="P439" s="228"/>
    </row>
    <row r="440" spans="1:16" ht="36.75" thickBot="1" x14ac:dyDescent="0.3">
      <c r="A440" s="213"/>
      <c r="B440" s="216"/>
      <c r="C440" s="216"/>
      <c r="D440" s="219"/>
      <c r="E440" s="219"/>
      <c r="F440" s="216"/>
      <c r="G440" s="158" t="s">
        <v>7</v>
      </c>
      <c r="H440" s="26">
        <f>SUM(I440:N440)</f>
        <v>0.5</v>
      </c>
      <c r="I440" s="26">
        <v>0</v>
      </c>
      <c r="J440" s="26">
        <v>0.5</v>
      </c>
      <c r="K440" s="26">
        <v>0</v>
      </c>
      <c r="L440" s="26">
        <v>0</v>
      </c>
      <c r="M440" s="26">
        <v>0</v>
      </c>
      <c r="N440" s="26">
        <v>0</v>
      </c>
      <c r="O440" s="219"/>
      <c r="P440" s="228"/>
    </row>
    <row r="441" spans="1:16" ht="15.75" thickBot="1" x14ac:dyDescent="0.3">
      <c r="A441" s="213"/>
      <c r="B441" s="216"/>
      <c r="C441" s="216"/>
      <c r="D441" s="219"/>
      <c r="E441" s="219"/>
      <c r="F441" s="216"/>
      <c r="G441" s="158" t="s">
        <v>8</v>
      </c>
      <c r="H441" s="26">
        <f>SUM(I441:N441)</f>
        <v>0</v>
      </c>
      <c r="I441" s="26">
        <v>0</v>
      </c>
      <c r="J441" s="26">
        <v>0</v>
      </c>
      <c r="K441" s="26">
        <v>0</v>
      </c>
      <c r="L441" s="26">
        <v>0</v>
      </c>
      <c r="M441" s="26">
        <v>0</v>
      </c>
      <c r="N441" s="26">
        <v>0</v>
      </c>
      <c r="O441" s="219"/>
      <c r="P441" s="228"/>
    </row>
    <row r="442" spans="1:16" ht="24.75" thickBot="1" x14ac:dyDescent="0.3">
      <c r="A442" s="214"/>
      <c r="B442" s="217"/>
      <c r="C442" s="217"/>
      <c r="D442" s="220"/>
      <c r="E442" s="220"/>
      <c r="F442" s="217"/>
      <c r="G442" s="158" t="s">
        <v>9</v>
      </c>
      <c r="H442" s="26">
        <f>SUM(I442:N442)</f>
        <v>0</v>
      </c>
      <c r="I442" s="26">
        <v>0</v>
      </c>
      <c r="J442" s="26">
        <v>0</v>
      </c>
      <c r="K442" s="26">
        <v>0</v>
      </c>
      <c r="L442" s="26">
        <v>0</v>
      </c>
      <c r="M442" s="26">
        <v>0</v>
      </c>
      <c r="N442" s="26">
        <v>0</v>
      </c>
      <c r="O442" s="220"/>
      <c r="P442" s="229"/>
    </row>
    <row r="443" spans="1:16" ht="36.75" customHeight="1" thickBot="1" x14ac:dyDescent="0.3">
      <c r="A443" s="212" t="s">
        <v>331</v>
      </c>
      <c r="B443" s="215" t="s">
        <v>308</v>
      </c>
      <c r="C443" s="215" t="s">
        <v>294</v>
      </c>
      <c r="D443" s="218">
        <v>2029</v>
      </c>
      <c r="E443" s="218"/>
      <c r="F443" s="215" t="s">
        <v>318</v>
      </c>
      <c r="G443" s="158" t="s">
        <v>4</v>
      </c>
      <c r="H443" s="26">
        <f t="shared" ref="H443:N443" si="92">SUM(H444:H447)</f>
        <v>75</v>
      </c>
      <c r="I443" s="26">
        <f t="shared" si="92"/>
        <v>0</v>
      </c>
      <c r="J443" s="26">
        <f t="shared" si="92"/>
        <v>0</v>
      </c>
      <c r="K443" s="26">
        <f t="shared" si="92"/>
        <v>0</v>
      </c>
      <c r="L443" s="26">
        <f t="shared" si="92"/>
        <v>0</v>
      </c>
      <c r="M443" s="26">
        <f t="shared" si="92"/>
        <v>75</v>
      </c>
      <c r="N443" s="26">
        <f t="shared" si="92"/>
        <v>0</v>
      </c>
      <c r="O443" s="218"/>
      <c r="P443" s="227" t="s">
        <v>310</v>
      </c>
    </row>
    <row r="444" spans="1:16" ht="15.75" thickBot="1" x14ac:dyDescent="0.3">
      <c r="A444" s="213"/>
      <c r="B444" s="216"/>
      <c r="C444" s="216"/>
      <c r="D444" s="219"/>
      <c r="E444" s="219"/>
      <c r="F444" s="216"/>
      <c r="G444" s="158" t="s">
        <v>6</v>
      </c>
      <c r="H444" s="26">
        <f>SUM(I444:N444)</f>
        <v>74.2</v>
      </c>
      <c r="I444" s="26">
        <v>0</v>
      </c>
      <c r="J444" s="26">
        <v>0</v>
      </c>
      <c r="K444" s="26">
        <v>0</v>
      </c>
      <c r="L444" s="26">
        <v>0</v>
      </c>
      <c r="M444" s="26">
        <v>74.2</v>
      </c>
      <c r="N444" s="26">
        <v>0</v>
      </c>
      <c r="O444" s="219"/>
      <c r="P444" s="228"/>
    </row>
    <row r="445" spans="1:16" ht="36.75" thickBot="1" x14ac:dyDescent="0.3">
      <c r="A445" s="213"/>
      <c r="B445" s="216"/>
      <c r="C445" s="216"/>
      <c r="D445" s="219"/>
      <c r="E445" s="219"/>
      <c r="F445" s="216"/>
      <c r="G445" s="158" t="s">
        <v>7</v>
      </c>
      <c r="H445" s="26">
        <f>SUM(I445:N445)</f>
        <v>0.8</v>
      </c>
      <c r="I445" s="26">
        <v>0</v>
      </c>
      <c r="J445" s="26">
        <v>0</v>
      </c>
      <c r="K445" s="26">
        <v>0</v>
      </c>
      <c r="L445" s="26">
        <v>0</v>
      </c>
      <c r="M445" s="26">
        <v>0.8</v>
      </c>
      <c r="N445" s="26">
        <v>0</v>
      </c>
      <c r="O445" s="219"/>
      <c r="P445" s="228"/>
    </row>
    <row r="446" spans="1:16" ht="15.75" thickBot="1" x14ac:dyDescent="0.3">
      <c r="A446" s="213"/>
      <c r="B446" s="216"/>
      <c r="C446" s="216"/>
      <c r="D446" s="219"/>
      <c r="E446" s="219"/>
      <c r="F446" s="216"/>
      <c r="G446" s="158" t="s">
        <v>8</v>
      </c>
      <c r="H446" s="26">
        <f>SUM(I446:N446)</f>
        <v>0</v>
      </c>
      <c r="I446" s="26">
        <v>0</v>
      </c>
      <c r="J446" s="26">
        <v>0</v>
      </c>
      <c r="K446" s="26">
        <v>0</v>
      </c>
      <c r="L446" s="26">
        <v>0</v>
      </c>
      <c r="M446" s="26">
        <v>0</v>
      </c>
      <c r="N446" s="26">
        <v>0</v>
      </c>
      <c r="O446" s="219"/>
      <c r="P446" s="228"/>
    </row>
    <row r="447" spans="1:16" ht="24.75" thickBot="1" x14ac:dyDescent="0.3">
      <c r="A447" s="214"/>
      <c r="B447" s="217"/>
      <c r="C447" s="217"/>
      <c r="D447" s="220"/>
      <c r="E447" s="220"/>
      <c r="F447" s="217"/>
      <c r="G447" s="158" t="s">
        <v>9</v>
      </c>
      <c r="H447" s="26">
        <f>SUM(I447:N447)</f>
        <v>0</v>
      </c>
      <c r="I447" s="26">
        <v>0</v>
      </c>
      <c r="J447" s="26">
        <v>0</v>
      </c>
      <c r="K447" s="26">
        <v>0</v>
      </c>
      <c r="L447" s="26">
        <v>0</v>
      </c>
      <c r="M447" s="26">
        <v>0</v>
      </c>
      <c r="N447" s="26">
        <v>0</v>
      </c>
      <c r="O447" s="220"/>
      <c r="P447" s="229"/>
    </row>
    <row r="448" spans="1:16" ht="36.75" customHeight="1" thickBot="1" x14ac:dyDescent="0.3">
      <c r="A448" s="212" t="s">
        <v>332</v>
      </c>
      <c r="B448" s="215" t="s">
        <v>308</v>
      </c>
      <c r="C448" s="215" t="s">
        <v>294</v>
      </c>
      <c r="D448" s="218">
        <v>2029</v>
      </c>
      <c r="E448" s="218"/>
      <c r="F448" s="215" t="s">
        <v>318</v>
      </c>
      <c r="G448" s="158" t="s">
        <v>4</v>
      </c>
      <c r="H448" s="26">
        <f t="shared" ref="H448:N448" si="93">SUM(H449:H452)</f>
        <v>42.9</v>
      </c>
      <c r="I448" s="26">
        <f t="shared" si="93"/>
        <v>0</v>
      </c>
      <c r="J448" s="26">
        <f t="shared" si="93"/>
        <v>0</v>
      </c>
      <c r="K448" s="26">
        <f t="shared" si="93"/>
        <v>0</v>
      </c>
      <c r="L448" s="26">
        <f t="shared" si="93"/>
        <v>0</v>
      </c>
      <c r="M448" s="26">
        <f t="shared" si="93"/>
        <v>42.9</v>
      </c>
      <c r="N448" s="26">
        <f t="shared" si="93"/>
        <v>0</v>
      </c>
      <c r="O448" s="218"/>
      <c r="P448" s="227" t="s">
        <v>310</v>
      </c>
    </row>
    <row r="449" spans="1:16" ht="15.75" thickBot="1" x14ac:dyDescent="0.3">
      <c r="A449" s="213"/>
      <c r="B449" s="216"/>
      <c r="C449" s="216"/>
      <c r="D449" s="219"/>
      <c r="E449" s="219"/>
      <c r="F449" s="216"/>
      <c r="G449" s="158" t="s">
        <v>6</v>
      </c>
      <c r="H449" s="26">
        <f>SUM(I449:N449)</f>
        <v>42.5</v>
      </c>
      <c r="I449" s="26">
        <v>0</v>
      </c>
      <c r="J449" s="26">
        <v>0</v>
      </c>
      <c r="K449" s="26">
        <v>0</v>
      </c>
      <c r="L449" s="26">
        <v>0</v>
      </c>
      <c r="M449" s="26">
        <v>42.5</v>
      </c>
      <c r="N449" s="26">
        <v>0</v>
      </c>
      <c r="O449" s="219"/>
      <c r="P449" s="228"/>
    </row>
    <row r="450" spans="1:16" ht="36.75" thickBot="1" x14ac:dyDescent="0.3">
      <c r="A450" s="213"/>
      <c r="B450" s="216"/>
      <c r="C450" s="216"/>
      <c r="D450" s="219"/>
      <c r="E450" s="219"/>
      <c r="F450" s="216"/>
      <c r="G450" s="158" t="s">
        <v>7</v>
      </c>
      <c r="H450" s="26">
        <f>SUM(I450:N450)</f>
        <v>0.4</v>
      </c>
      <c r="I450" s="26">
        <v>0</v>
      </c>
      <c r="J450" s="26">
        <v>0</v>
      </c>
      <c r="K450" s="26">
        <v>0</v>
      </c>
      <c r="L450" s="26">
        <v>0</v>
      </c>
      <c r="M450" s="26">
        <v>0.4</v>
      </c>
      <c r="N450" s="26">
        <v>0</v>
      </c>
      <c r="O450" s="219"/>
      <c r="P450" s="228"/>
    </row>
    <row r="451" spans="1:16" ht="15.75" thickBot="1" x14ac:dyDescent="0.3">
      <c r="A451" s="213"/>
      <c r="B451" s="216"/>
      <c r="C451" s="216"/>
      <c r="D451" s="219"/>
      <c r="E451" s="219"/>
      <c r="F451" s="216"/>
      <c r="G451" s="158" t="s">
        <v>8</v>
      </c>
      <c r="H451" s="26">
        <f>SUM(I451:N451)</f>
        <v>0</v>
      </c>
      <c r="I451" s="26">
        <v>0</v>
      </c>
      <c r="J451" s="26">
        <v>0</v>
      </c>
      <c r="K451" s="26">
        <v>0</v>
      </c>
      <c r="L451" s="26">
        <v>0</v>
      </c>
      <c r="M451" s="26">
        <v>0</v>
      </c>
      <c r="N451" s="26">
        <v>0</v>
      </c>
      <c r="O451" s="219"/>
      <c r="P451" s="228"/>
    </row>
    <row r="452" spans="1:16" ht="24.75" thickBot="1" x14ac:dyDescent="0.3">
      <c r="A452" s="214"/>
      <c r="B452" s="217"/>
      <c r="C452" s="217"/>
      <c r="D452" s="220"/>
      <c r="E452" s="220"/>
      <c r="F452" s="217"/>
      <c r="G452" s="158" t="s">
        <v>9</v>
      </c>
      <c r="H452" s="26">
        <f>SUM(I452:N452)</f>
        <v>0</v>
      </c>
      <c r="I452" s="26">
        <v>0</v>
      </c>
      <c r="J452" s="26">
        <v>0</v>
      </c>
      <c r="K452" s="26">
        <v>0</v>
      </c>
      <c r="L452" s="26">
        <v>0</v>
      </c>
      <c r="M452" s="26">
        <v>0</v>
      </c>
      <c r="N452" s="26">
        <v>0</v>
      </c>
      <c r="O452" s="220"/>
      <c r="P452" s="229"/>
    </row>
    <row r="453" spans="1:16" ht="36.75" customHeight="1" thickBot="1" x14ac:dyDescent="0.3">
      <c r="A453" s="212" t="s">
        <v>333</v>
      </c>
      <c r="B453" s="215" t="s">
        <v>308</v>
      </c>
      <c r="C453" s="215" t="s">
        <v>294</v>
      </c>
      <c r="D453" s="218">
        <v>2029</v>
      </c>
      <c r="E453" s="218"/>
      <c r="F453" s="215" t="s">
        <v>318</v>
      </c>
      <c r="G453" s="158" t="s">
        <v>4</v>
      </c>
      <c r="H453" s="26">
        <f t="shared" ref="H453:N453" si="94">SUM(H454:H457)</f>
        <v>72.900000000000006</v>
      </c>
      <c r="I453" s="26">
        <f t="shared" si="94"/>
        <v>0</v>
      </c>
      <c r="J453" s="26">
        <f t="shared" si="94"/>
        <v>0</v>
      </c>
      <c r="K453" s="26">
        <f t="shared" si="94"/>
        <v>0</v>
      </c>
      <c r="L453" s="26">
        <f t="shared" si="94"/>
        <v>0</v>
      </c>
      <c r="M453" s="26">
        <f t="shared" si="94"/>
        <v>72.900000000000006</v>
      </c>
      <c r="N453" s="26">
        <f t="shared" si="94"/>
        <v>0</v>
      </c>
      <c r="O453" s="218"/>
      <c r="P453" s="227" t="s">
        <v>310</v>
      </c>
    </row>
    <row r="454" spans="1:16" ht="15.75" thickBot="1" x14ac:dyDescent="0.3">
      <c r="A454" s="213"/>
      <c r="B454" s="216"/>
      <c r="C454" s="216"/>
      <c r="D454" s="219"/>
      <c r="E454" s="219"/>
      <c r="F454" s="216"/>
      <c r="G454" s="158" t="s">
        <v>6</v>
      </c>
      <c r="H454" s="26">
        <f>SUM(I454:N454)</f>
        <v>72.2</v>
      </c>
      <c r="I454" s="26">
        <v>0</v>
      </c>
      <c r="J454" s="26">
        <v>0</v>
      </c>
      <c r="K454" s="26">
        <v>0</v>
      </c>
      <c r="L454" s="26">
        <v>0</v>
      </c>
      <c r="M454" s="26">
        <v>72.2</v>
      </c>
      <c r="N454" s="26">
        <v>0</v>
      </c>
      <c r="O454" s="219"/>
      <c r="P454" s="228"/>
    </row>
    <row r="455" spans="1:16" ht="36.75" thickBot="1" x14ac:dyDescent="0.3">
      <c r="A455" s="213"/>
      <c r="B455" s="216"/>
      <c r="C455" s="216"/>
      <c r="D455" s="219"/>
      <c r="E455" s="219"/>
      <c r="F455" s="216"/>
      <c r="G455" s="158" t="s">
        <v>7</v>
      </c>
      <c r="H455" s="26">
        <f>SUM(I455:N455)</f>
        <v>0.7</v>
      </c>
      <c r="I455" s="26">
        <v>0</v>
      </c>
      <c r="J455" s="26">
        <v>0</v>
      </c>
      <c r="K455" s="26">
        <v>0</v>
      </c>
      <c r="L455" s="26">
        <v>0</v>
      </c>
      <c r="M455" s="26">
        <v>0.7</v>
      </c>
      <c r="N455" s="26">
        <v>0</v>
      </c>
      <c r="O455" s="219"/>
      <c r="P455" s="228"/>
    </row>
    <row r="456" spans="1:16" ht="15.75" thickBot="1" x14ac:dyDescent="0.3">
      <c r="A456" s="213"/>
      <c r="B456" s="216"/>
      <c r="C456" s="216"/>
      <c r="D456" s="219"/>
      <c r="E456" s="219"/>
      <c r="F456" s="216"/>
      <c r="G456" s="158" t="s">
        <v>8</v>
      </c>
      <c r="H456" s="26">
        <f>SUM(I456:N456)</f>
        <v>0</v>
      </c>
      <c r="I456" s="26">
        <v>0</v>
      </c>
      <c r="J456" s="26">
        <v>0</v>
      </c>
      <c r="K456" s="26">
        <v>0</v>
      </c>
      <c r="L456" s="26">
        <v>0</v>
      </c>
      <c r="M456" s="26">
        <v>0</v>
      </c>
      <c r="N456" s="26">
        <v>0</v>
      </c>
      <c r="O456" s="219"/>
      <c r="P456" s="228"/>
    </row>
    <row r="457" spans="1:16" ht="24.75" thickBot="1" x14ac:dyDescent="0.3">
      <c r="A457" s="214"/>
      <c r="B457" s="217"/>
      <c r="C457" s="217"/>
      <c r="D457" s="220"/>
      <c r="E457" s="220"/>
      <c r="F457" s="217"/>
      <c r="G457" s="158" t="s">
        <v>9</v>
      </c>
      <c r="H457" s="26">
        <f>SUM(I457:N457)</f>
        <v>0</v>
      </c>
      <c r="I457" s="26">
        <v>0</v>
      </c>
      <c r="J457" s="26">
        <v>0</v>
      </c>
      <c r="K457" s="26">
        <v>0</v>
      </c>
      <c r="L457" s="26">
        <v>0</v>
      </c>
      <c r="M457" s="26">
        <v>0</v>
      </c>
      <c r="N457" s="26">
        <v>0</v>
      </c>
      <c r="O457" s="220"/>
      <c r="P457" s="229"/>
    </row>
    <row r="458" spans="1:16" ht="36.75" customHeight="1" thickBot="1" x14ac:dyDescent="0.3">
      <c r="A458" s="212" t="s">
        <v>334</v>
      </c>
      <c r="B458" s="215" t="s">
        <v>308</v>
      </c>
      <c r="C458" s="215" t="s">
        <v>294</v>
      </c>
      <c r="D458" s="218">
        <v>2029</v>
      </c>
      <c r="E458" s="218"/>
      <c r="F458" s="215" t="s">
        <v>318</v>
      </c>
      <c r="G458" s="158" t="s">
        <v>4</v>
      </c>
      <c r="H458" s="26">
        <f t="shared" ref="H458:N458" si="95">SUM(H459:H462)</f>
        <v>82.899999999999991</v>
      </c>
      <c r="I458" s="26">
        <f t="shared" si="95"/>
        <v>0</v>
      </c>
      <c r="J458" s="26">
        <f t="shared" si="95"/>
        <v>0</v>
      </c>
      <c r="K458" s="26">
        <f t="shared" si="95"/>
        <v>0</v>
      </c>
      <c r="L458" s="26">
        <f t="shared" si="95"/>
        <v>0</v>
      </c>
      <c r="M458" s="26">
        <f t="shared" si="95"/>
        <v>82.899999999999991</v>
      </c>
      <c r="N458" s="26">
        <f t="shared" si="95"/>
        <v>0</v>
      </c>
      <c r="O458" s="218"/>
      <c r="P458" s="227" t="s">
        <v>310</v>
      </c>
    </row>
    <row r="459" spans="1:16" ht="15.75" thickBot="1" x14ac:dyDescent="0.3">
      <c r="A459" s="213"/>
      <c r="B459" s="216"/>
      <c r="C459" s="216"/>
      <c r="D459" s="219"/>
      <c r="E459" s="219"/>
      <c r="F459" s="216"/>
      <c r="G459" s="158" t="s">
        <v>6</v>
      </c>
      <c r="H459" s="26">
        <f>SUM(I459:N459)</f>
        <v>82.1</v>
      </c>
      <c r="I459" s="26">
        <v>0</v>
      </c>
      <c r="J459" s="26">
        <v>0</v>
      </c>
      <c r="K459" s="26">
        <v>0</v>
      </c>
      <c r="L459" s="26">
        <v>0</v>
      </c>
      <c r="M459" s="26">
        <v>82.1</v>
      </c>
      <c r="N459" s="26">
        <v>0</v>
      </c>
      <c r="O459" s="219"/>
      <c r="P459" s="228"/>
    </row>
    <row r="460" spans="1:16" ht="36.75" thickBot="1" x14ac:dyDescent="0.3">
      <c r="A460" s="213"/>
      <c r="B460" s="216"/>
      <c r="C460" s="216"/>
      <c r="D460" s="219"/>
      <c r="E460" s="219"/>
      <c r="F460" s="216"/>
      <c r="G460" s="158" t="s">
        <v>7</v>
      </c>
      <c r="H460" s="26">
        <f>SUM(I460:N460)</f>
        <v>0.8</v>
      </c>
      <c r="I460" s="26">
        <v>0</v>
      </c>
      <c r="J460" s="26">
        <v>0</v>
      </c>
      <c r="K460" s="26">
        <v>0</v>
      </c>
      <c r="L460" s="26">
        <v>0</v>
      </c>
      <c r="M460" s="26">
        <v>0.8</v>
      </c>
      <c r="N460" s="26">
        <v>0</v>
      </c>
      <c r="O460" s="219"/>
      <c r="P460" s="228"/>
    </row>
    <row r="461" spans="1:16" ht="15.75" thickBot="1" x14ac:dyDescent="0.3">
      <c r="A461" s="213"/>
      <c r="B461" s="216"/>
      <c r="C461" s="216"/>
      <c r="D461" s="219"/>
      <c r="E461" s="219"/>
      <c r="F461" s="216"/>
      <c r="G461" s="158" t="s">
        <v>8</v>
      </c>
      <c r="H461" s="26">
        <f>SUM(I461:N461)</f>
        <v>0</v>
      </c>
      <c r="I461" s="26">
        <v>0</v>
      </c>
      <c r="J461" s="26">
        <v>0</v>
      </c>
      <c r="K461" s="26">
        <v>0</v>
      </c>
      <c r="L461" s="26">
        <v>0</v>
      </c>
      <c r="M461" s="26">
        <v>0</v>
      </c>
      <c r="N461" s="26">
        <v>0</v>
      </c>
      <c r="O461" s="219"/>
      <c r="P461" s="228"/>
    </row>
    <row r="462" spans="1:16" ht="24.75" thickBot="1" x14ac:dyDescent="0.3">
      <c r="A462" s="214"/>
      <c r="B462" s="217"/>
      <c r="C462" s="217"/>
      <c r="D462" s="220"/>
      <c r="E462" s="220"/>
      <c r="F462" s="217"/>
      <c r="G462" s="158" t="s">
        <v>9</v>
      </c>
      <c r="H462" s="26">
        <f>SUM(I462:N462)</f>
        <v>0</v>
      </c>
      <c r="I462" s="26">
        <v>0</v>
      </c>
      <c r="J462" s="26">
        <v>0</v>
      </c>
      <c r="K462" s="26">
        <v>0</v>
      </c>
      <c r="L462" s="26">
        <v>0</v>
      </c>
      <c r="M462" s="26">
        <v>0</v>
      </c>
      <c r="N462" s="26">
        <v>0</v>
      </c>
      <c r="O462" s="220"/>
      <c r="P462" s="229"/>
    </row>
    <row r="463" spans="1:16" ht="53.25" customHeight="1" thickBot="1" x14ac:dyDescent="0.3">
      <c r="A463" s="212" t="s">
        <v>335</v>
      </c>
      <c r="B463" s="215" t="s">
        <v>308</v>
      </c>
      <c r="C463" s="215" t="s">
        <v>294</v>
      </c>
      <c r="D463" s="218">
        <v>2029</v>
      </c>
      <c r="E463" s="218"/>
      <c r="F463" s="215" t="s">
        <v>318</v>
      </c>
      <c r="G463" s="158" t="s">
        <v>4</v>
      </c>
      <c r="H463" s="26">
        <f t="shared" ref="H463:N463" si="96">SUM(H464:H467)</f>
        <v>172.99999999999997</v>
      </c>
      <c r="I463" s="26">
        <f t="shared" si="96"/>
        <v>0</v>
      </c>
      <c r="J463" s="26">
        <f t="shared" si="96"/>
        <v>0</v>
      </c>
      <c r="K463" s="26">
        <f t="shared" si="96"/>
        <v>0</v>
      </c>
      <c r="L463" s="26">
        <f t="shared" si="96"/>
        <v>0</v>
      </c>
      <c r="M463" s="26">
        <f t="shared" si="96"/>
        <v>172.99999999999997</v>
      </c>
      <c r="N463" s="26">
        <f t="shared" si="96"/>
        <v>0</v>
      </c>
      <c r="O463" s="218"/>
      <c r="P463" s="227" t="s">
        <v>310</v>
      </c>
    </row>
    <row r="464" spans="1:16" ht="15.75" thickBot="1" x14ac:dyDescent="0.3">
      <c r="A464" s="213"/>
      <c r="B464" s="216"/>
      <c r="C464" s="216"/>
      <c r="D464" s="219"/>
      <c r="E464" s="219"/>
      <c r="F464" s="216"/>
      <c r="G464" s="158" t="s">
        <v>6</v>
      </c>
      <c r="H464" s="26">
        <f>SUM(I464:N464)</f>
        <v>171.2</v>
      </c>
      <c r="I464" s="26">
        <v>0</v>
      </c>
      <c r="J464" s="26">
        <v>0</v>
      </c>
      <c r="K464" s="26">
        <v>0</v>
      </c>
      <c r="L464" s="26">
        <v>0</v>
      </c>
      <c r="M464" s="26">
        <v>171.2</v>
      </c>
      <c r="N464" s="26">
        <v>0</v>
      </c>
      <c r="O464" s="219"/>
      <c r="P464" s="228"/>
    </row>
    <row r="465" spans="1:16" ht="36.75" thickBot="1" x14ac:dyDescent="0.3">
      <c r="A465" s="213"/>
      <c r="B465" s="216"/>
      <c r="C465" s="216"/>
      <c r="D465" s="219"/>
      <c r="E465" s="219"/>
      <c r="F465" s="216"/>
      <c r="G465" s="158" t="s">
        <v>7</v>
      </c>
      <c r="H465" s="26">
        <f>SUM(I465:N465)</f>
        <v>1.7</v>
      </c>
      <c r="I465" s="26">
        <v>0</v>
      </c>
      <c r="J465" s="26">
        <v>0</v>
      </c>
      <c r="K465" s="26">
        <v>0</v>
      </c>
      <c r="L465" s="26">
        <v>0</v>
      </c>
      <c r="M465" s="26">
        <v>1.7</v>
      </c>
      <c r="N465" s="26">
        <v>0</v>
      </c>
      <c r="O465" s="219"/>
      <c r="P465" s="228"/>
    </row>
    <row r="466" spans="1:16" ht="15.75" thickBot="1" x14ac:dyDescent="0.3">
      <c r="A466" s="213"/>
      <c r="B466" s="216"/>
      <c r="C466" s="216"/>
      <c r="D466" s="219"/>
      <c r="E466" s="219"/>
      <c r="F466" s="216"/>
      <c r="G466" s="158" t="s">
        <v>8</v>
      </c>
      <c r="H466" s="26">
        <f>SUM(I466:N466)</f>
        <v>0.1</v>
      </c>
      <c r="I466" s="26">
        <v>0</v>
      </c>
      <c r="J466" s="26">
        <v>0</v>
      </c>
      <c r="K466" s="26">
        <v>0</v>
      </c>
      <c r="L466" s="26">
        <v>0</v>
      </c>
      <c r="M466" s="26">
        <v>0.1</v>
      </c>
      <c r="N466" s="26">
        <v>0</v>
      </c>
      <c r="O466" s="219"/>
      <c r="P466" s="228"/>
    </row>
    <row r="467" spans="1:16" ht="24.75" thickBot="1" x14ac:dyDescent="0.3">
      <c r="A467" s="214"/>
      <c r="B467" s="217"/>
      <c r="C467" s="217"/>
      <c r="D467" s="220"/>
      <c r="E467" s="220"/>
      <c r="F467" s="217"/>
      <c r="G467" s="158" t="s">
        <v>9</v>
      </c>
      <c r="H467" s="26">
        <f>SUM(I467:N467)</f>
        <v>0</v>
      </c>
      <c r="I467" s="26">
        <v>0</v>
      </c>
      <c r="J467" s="26">
        <v>0</v>
      </c>
      <c r="K467" s="26">
        <v>0</v>
      </c>
      <c r="L467" s="26">
        <v>0</v>
      </c>
      <c r="M467" s="26">
        <v>0</v>
      </c>
      <c r="N467" s="26">
        <v>0</v>
      </c>
      <c r="O467" s="220"/>
      <c r="P467" s="229"/>
    </row>
    <row r="468" spans="1:16" ht="55.5" customHeight="1" thickBot="1" x14ac:dyDescent="0.3">
      <c r="A468" s="212" t="s">
        <v>336</v>
      </c>
      <c r="B468" s="215" t="s">
        <v>308</v>
      </c>
      <c r="C468" s="215" t="s">
        <v>294</v>
      </c>
      <c r="D468" s="218">
        <v>2029</v>
      </c>
      <c r="E468" s="218"/>
      <c r="F468" s="215" t="s">
        <v>318</v>
      </c>
      <c r="G468" s="158" t="s">
        <v>4</v>
      </c>
      <c r="H468" s="26">
        <f t="shared" ref="H468:N468" si="97">SUM(H469:H472)</f>
        <v>92.9</v>
      </c>
      <c r="I468" s="26">
        <f t="shared" si="97"/>
        <v>0</v>
      </c>
      <c r="J468" s="26">
        <f t="shared" si="97"/>
        <v>0</v>
      </c>
      <c r="K468" s="26">
        <f t="shared" si="97"/>
        <v>0</v>
      </c>
      <c r="L468" s="26">
        <f t="shared" si="97"/>
        <v>0</v>
      </c>
      <c r="M468" s="26">
        <f t="shared" si="97"/>
        <v>92.9</v>
      </c>
      <c r="N468" s="26">
        <f t="shared" si="97"/>
        <v>0</v>
      </c>
      <c r="O468" s="218"/>
      <c r="P468" s="227" t="s">
        <v>310</v>
      </c>
    </row>
    <row r="469" spans="1:16" ht="15.75" thickBot="1" x14ac:dyDescent="0.3">
      <c r="A469" s="213"/>
      <c r="B469" s="216"/>
      <c r="C469" s="216"/>
      <c r="D469" s="219"/>
      <c r="E469" s="219"/>
      <c r="F469" s="216"/>
      <c r="G469" s="158" t="s">
        <v>6</v>
      </c>
      <c r="H469" s="26">
        <f>SUM(I469:N469)</f>
        <v>92</v>
      </c>
      <c r="I469" s="26">
        <v>0</v>
      </c>
      <c r="J469" s="26">
        <v>0</v>
      </c>
      <c r="K469" s="26">
        <v>0</v>
      </c>
      <c r="L469" s="26">
        <v>0</v>
      </c>
      <c r="M469" s="26">
        <v>92</v>
      </c>
      <c r="N469" s="26">
        <v>0</v>
      </c>
      <c r="O469" s="219"/>
      <c r="P469" s="228"/>
    </row>
    <row r="470" spans="1:16" ht="36.75" thickBot="1" x14ac:dyDescent="0.3">
      <c r="A470" s="213"/>
      <c r="B470" s="216"/>
      <c r="C470" s="216"/>
      <c r="D470" s="219"/>
      <c r="E470" s="219"/>
      <c r="F470" s="216"/>
      <c r="G470" s="158" t="s">
        <v>7</v>
      </c>
      <c r="H470" s="26">
        <f>SUM(I470:N470)</f>
        <v>0.9</v>
      </c>
      <c r="I470" s="26">
        <v>0</v>
      </c>
      <c r="J470" s="26">
        <v>0</v>
      </c>
      <c r="K470" s="26">
        <v>0</v>
      </c>
      <c r="L470" s="26">
        <v>0</v>
      </c>
      <c r="M470" s="26">
        <v>0.9</v>
      </c>
      <c r="N470" s="26">
        <v>0</v>
      </c>
      <c r="O470" s="219"/>
      <c r="P470" s="228"/>
    </row>
    <row r="471" spans="1:16" ht="15.75" thickBot="1" x14ac:dyDescent="0.3">
      <c r="A471" s="213"/>
      <c r="B471" s="216"/>
      <c r="C471" s="216"/>
      <c r="D471" s="219"/>
      <c r="E471" s="219"/>
      <c r="F471" s="216"/>
      <c r="G471" s="158" t="s">
        <v>8</v>
      </c>
      <c r="H471" s="26">
        <f>SUM(I471:N471)</f>
        <v>0</v>
      </c>
      <c r="I471" s="26">
        <v>0</v>
      </c>
      <c r="J471" s="26">
        <v>0</v>
      </c>
      <c r="K471" s="26">
        <v>0</v>
      </c>
      <c r="L471" s="26">
        <v>0</v>
      </c>
      <c r="M471" s="26">
        <v>0</v>
      </c>
      <c r="N471" s="26">
        <v>0</v>
      </c>
      <c r="O471" s="219"/>
      <c r="P471" s="228"/>
    </row>
    <row r="472" spans="1:16" ht="24.75" thickBot="1" x14ac:dyDescent="0.3">
      <c r="A472" s="214"/>
      <c r="B472" s="217"/>
      <c r="C472" s="217"/>
      <c r="D472" s="220"/>
      <c r="E472" s="220"/>
      <c r="F472" s="217"/>
      <c r="G472" s="158" t="s">
        <v>9</v>
      </c>
      <c r="H472" s="26">
        <f>SUM(I472:N472)</f>
        <v>0</v>
      </c>
      <c r="I472" s="26">
        <v>0</v>
      </c>
      <c r="J472" s="26">
        <v>0</v>
      </c>
      <c r="K472" s="26">
        <v>0</v>
      </c>
      <c r="L472" s="26">
        <v>0</v>
      </c>
      <c r="M472" s="26">
        <v>0</v>
      </c>
      <c r="N472" s="26">
        <v>0</v>
      </c>
      <c r="O472" s="220"/>
      <c r="P472" s="229"/>
    </row>
    <row r="473" spans="1:16" ht="39.75" customHeight="1" thickBot="1" x14ac:dyDescent="0.3">
      <c r="A473" s="253" t="s">
        <v>3970</v>
      </c>
      <c r="B473" s="215" t="s">
        <v>308</v>
      </c>
      <c r="C473" s="215" t="s">
        <v>294</v>
      </c>
      <c r="D473" s="218">
        <v>2026</v>
      </c>
      <c r="E473" s="218">
        <v>9600</v>
      </c>
      <c r="F473" s="215" t="s">
        <v>309</v>
      </c>
      <c r="G473" s="158" t="s">
        <v>4</v>
      </c>
      <c r="H473" s="26">
        <f t="shared" ref="H473:N473" si="98">SUM(H474:H477)</f>
        <v>260.09999999999997</v>
      </c>
      <c r="I473" s="26">
        <f t="shared" si="98"/>
        <v>0</v>
      </c>
      <c r="J473" s="26">
        <f t="shared" si="98"/>
        <v>260.09999999999997</v>
      </c>
      <c r="K473" s="26">
        <f t="shared" si="98"/>
        <v>0</v>
      </c>
      <c r="L473" s="26">
        <f t="shared" si="98"/>
        <v>0</v>
      </c>
      <c r="M473" s="26">
        <f t="shared" si="98"/>
        <v>0</v>
      </c>
      <c r="N473" s="26">
        <f t="shared" si="98"/>
        <v>0</v>
      </c>
      <c r="O473" s="218">
        <v>31304</v>
      </c>
      <c r="P473" s="227" t="s">
        <v>310</v>
      </c>
    </row>
    <row r="474" spans="1:16" ht="15.75" thickBot="1" x14ac:dyDescent="0.3">
      <c r="A474" s="254"/>
      <c r="B474" s="216"/>
      <c r="C474" s="216"/>
      <c r="D474" s="219"/>
      <c r="E474" s="219"/>
      <c r="F474" s="216"/>
      <c r="G474" s="158" t="s">
        <v>6</v>
      </c>
      <c r="H474" s="26">
        <f>SUM(I474:N474)</f>
        <v>214.6</v>
      </c>
      <c r="I474" s="26">
        <v>0</v>
      </c>
      <c r="J474" s="26">
        <v>214.6</v>
      </c>
      <c r="K474" s="26">
        <v>0</v>
      </c>
      <c r="L474" s="26">
        <v>0</v>
      </c>
      <c r="M474" s="26">
        <v>0</v>
      </c>
      <c r="N474" s="26">
        <v>0</v>
      </c>
      <c r="O474" s="219"/>
      <c r="P474" s="228"/>
    </row>
    <row r="475" spans="1:16" ht="36.75" thickBot="1" x14ac:dyDescent="0.3">
      <c r="A475" s="254"/>
      <c r="B475" s="216"/>
      <c r="C475" s="216"/>
      <c r="D475" s="219"/>
      <c r="E475" s="219"/>
      <c r="F475" s="216"/>
      <c r="G475" s="158" t="s">
        <v>7</v>
      </c>
      <c r="H475" s="26">
        <f>SUM(I475:N475)</f>
        <v>2.2000000000000002</v>
      </c>
      <c r="I475" s="26">
        <v>0</v>
      </c>
      <c r="J475" s="26">
        <v>2.2000000000000002</v>
      </c>
      <c r="K475" s="26">
        <v>0</v>
      </c>
      <c r="L475" s="26">
        <v>0</v>
      </c>
      <c r="M475" s="26">
        <v>0</v>
      </c>
      <c r="N475" s="26">
        <v>0</v>
      </c>
      <c r="O475" s="219"/>
      <c r="P475" s="228"/>
    </row>
    <row r="476" spans="1:16" ht="15.75" thickBot="1" x14ac:dyDescent="0.3">
      <c r="A476" s="254"/>
      <c r="B476" s="216"/>
      <c r="C476" s="216"/>
      <c r="D476" s="219"/>
      <c r="E476" s="219"/>
      <c r="F476" s="216"/>
      <c r="G476" s="158" t="s">
        <v>8</v>
      </c>
      <c r="H476" s="26">
        <f>SUM(I476:N476)</f>
        <v>0</v>
      </c>
      <c r="I476" s="26">
        <v>0</v>
      </c>
      <c r="J476" s="26">
        <v>0</v>
      </c>
      <c r="K476" s="26">
        <v>0</v>
      </c>
      <c r="L476" s="26">
        <v>0</v>
      </c>
      <c r="M476" s="26">
        <v>0</v>
      </c>
      <c r="N476" s="26">
        <v>0</v>
      </c>
      <c r="O476" s="219"/>
      <c r="P476" s="228"/>
    </row>
    <row r="477" spans="1:16" ht="24.75" thickBot="1" x14ac:dyDescent="0.3">
      <c r="A477" s="255"/>
      <c r="B477" s="217"/>
      <c r="C477" s="217"/>
      <c r="D477" s="220"/>
      <c r="E477" s="220"/>
      <c r="F477" s="217"/>
      <c r="G477" s="158" t="s">
        <v>9</v>
      </c>
      <c r="H477" s="26">
        <f>SUM(I477:N477)</f>
        <v>43.3</v>
      </c>
      <c r="I477" s="26">
        <v>0</v>
      </c>
      <c r="J477" s="26">
        <v>43.3</v>
      </c>
      <c r="K477" s="26">
        <v>0</v>
      </c>
      <c r="L477" s="26">
        <v>0</v>
      </c>
      <c r="M477" s="26">
        <v>0</v>
      </c>
      <c r="N477" s="26">
        <v>0</v>
      </c>
      <c r="O477" s="220"/>
      <c r="P477" s="229"/>
    </row>
    <row r="478" spans="1:16" ht="36.75" customHeight="1" thickBot="1" x14ac:dyDescent="0.3">
      <c r="A478" s="253" t="s">
        <v>3968</v>
      </c>
      <c r="B478" s="215" t="s">
        <v>308</v>
      </c>
      <c r="C478" s="215" t="s">
        <v>294</v>
      </c>
      <c r="D478" s="218">
        <v>2028</v>
      </c>
      <c r="E478" s="218">
        <v>1920</v>
      </c>
      <c r="F478" s="215" t="s">
        <v>309</v>
      </c>
      <c r="G478" s="158" t="s">
        <v>4</v>
      </c>
      <c r="H478" s="26">
        <f t="shared" ref="H478:N478" si="99">SUM(H479:H482)</f>
        <v>64.8</v>
      </c>
      <c r="I478" s="26">
        <f t="shared" si="99"/>
        <v>0</v>
      </c>
      <c r="J478" s="26">
        <f t="shared" si="99"/>
        <v>0</v>
      </c>
      <c r="K478" s="26">
        <f t="shared" si="99"/>
        <v>0</v>
      </c>
      <c r="L478" s="26">
        <f t="shared" si="99"/>
        <v>64.8</v>
      </c>
      <c r="M478" s="26">
        <f t="shared" si="99"/>
        <v>0</v>
      </c>
      <c r="N478" s="26">
        <f t="shared" si="99"/>
        <v>0</v>
      </c>
      <c r="O478" s="218">
        <v>31304</v>
      </c>
      <c r="P478" s="227" t="s">
        <v>310</v>
      </c>
    </row>
    <row r="479" spans="1:16" ht="15.75" thickBot="1" x14ac:dyDescent="0.3">
      <c r="A479" s="254"/>
      <c r="B479" s="216"/>
      <c r="C479" s="216"/>
      <c r="D479" s="219"/>
      <c r="E479" s="219"/>
      <c r="F479" s="216"/>
      <c r="G479" s="158" t="s">
        <v>6</v>
      </c>
      <c r="H479" s="26">
        <f>SUM(I479:N479)</f>
        <v>55.1</v>
      </c>
      <c r="I479" s="26">
        <v>0</v>
      </c>
      <c r="J479" s="26">
        <v>0</v>
      </c>
      <c r="K479" s="26">
        <v>0</v>
      </c>
      <c r="L479" s="26">
        <v>55.1</v>
      </c>
      <c r="M479" s="26">
        <v>0</v>
      </c>
      <c r="N479" s="26">
        <v>0</v>
      </c>
      <c r="O479" s="219"/>
      <c r="P479" s="228"/>
    </row>
    <row r="480" spans="1:16" ht="36.75" thickBot="1" x14ac:dyDescent="0.3">
      <c r="A480" s="254"/>
      <c r="B480" s="216"/>
      <c r="C480" s="216"/>
      <c r="D480" s="219"/>
      <c r="E480" s="219"/>
      <c r="F480" s="216"/>
      <c r="G480" s="158" t="s">
        <v>7</v>
      </c>
      <c r="H480" s="26">
        <f>SUM(I480:N480)</f>
        <v>9.6999999999999993</v>
      </c>
      <c r="I480" s="26">
        <v>0</v>
      </c>
      <c r="J480" s="26">
        <v>0</v>
      </c>
      <c r="K480" s="26">
        <v>0</v>
      </c>
      <c r="L480" s="26">
        <v>9.6999999999999993</v>
      </c>
      <c r="M480" s="26">
        <v>0</v>
      </c>
      <c r="N480" s="26">
        <v>0</v>
      </c>
      <c r="O480" s="219"/>
      <c r="P480" s="228"/>
    </row>
    <row r="481" spans="1:16" ht="15.75" thickBot="1" x14ac:dyDescent="0.3">
      <c r="A481" s="254"/>
      <c r="B481" s="216"/>
      <c r="C481" s="216"/>
      <c r="D481" s="219"/>
      <c r="E481" s="219"/>
      <c r="F481" s="216"/>
      <c r="G481" s="158" t="s">
        <v>8</v>
      </c>
      <c r="H481" s="26">
        <f>SUM(I481:N481)</f>
        <v>0</v>
      </c>
      <c r="I481" s="26">
        <v>0</v>
      </c>
      <c r="J481" s="26">
        <v>0</v>
      </c>
      <c r="K481" s="26">
        <v>0</v>
      </c>
      <c r="L481" s="26">
        <v>0</v>
      </c>
      <c r="M481" s="26">
        <v>0</v>
      </c>
      <c r="N481" s="26">
        <v>0</v>
      </c>
      <c r="O481" s="219"/>
      <c r="P481" s="228"/>
    </row>
    <row r="482" spans="1:16" ht="24.75" thickBot="1" x14ac:dyDescent="0.3">
      <c r="A482" s="255"/>
      <c r="B482" s="217"/>
      <c r="C482" s="217"/>
      <c r="D482" s="220"/>
      <c r="E482" s="220"/>
      <c r="F482" s="217"/>
      <c r="G482" s="158" t="s">
        <v>9</v>
      </c>
      <c r="H482" s="26">
        <f>SUM(I482:N482)</f>
        <v>0</v>
      </c>
      <c r="I482" s="26">
        <v>0</v>
      </c>
      <c r="J482" s="26">
        <v>0</v>
      </c>
      <c r="K482" s="26">
        <v>0</v>
      </c>
      <c r="L482" s="26"/>
      <c r="M482" s="26">
        <v>0</v>
      </c>
      <c r="N482" s="26">
        <v>0</v>
      </c>
      <c r="O482" s="220"/>
      <c r="P482" s="229"/>
    </row>
    <row r="483" spans="1:16" ht="36.75" customHeight="1" thickBot="1" x14ac:dyDescent="0.3">
      <c r="A483" s="253" t="s">
        <v>3969</v>
      </c>
      <c r="B483" s="215" t="s">
        <v>308</v>
      </c>
      <c r="C483" s="215" t="s">
        <v>294</v>
      </c>
      <c r="D483" s="218" t="s">
        <v>337</v>
      </c>
      <c r="E483" s="218"/>
      <c r="F483" s="215" t="s">
        <v>309</v>
      </c>
      <c r="G483" s="158" t="s">
        <v>4</v>
      </c>
      <c r="H483" s="26">
        <f t="shared" ref="H483:N483" si="100">SUM(H484:H487)</f>
        <v>249.7</v>
      </c>
      <c r="I483" s="26">
        <f t="shared" si="100"/>
        <v>0</v>
      </c>
      <c r="J483" s="26">
        <f t="shared" si="100"/>
        <v>0</v>
      </c>
      <c r="K483" s="26">
        <f t="shared" si="100"/>
        <v>99.300000000000011</v>
      </c>
      <c r="L483" s="26">
        <f t="shared" si="100"/>
        <v>150.4</v>
      </c>
      <c r="M483" s="26">
        <f t="shared" si="100"/>
        <v>0</v>
      </c>
      <c r="N483" s="26">
        <f t="shared" si="100"/>
        <v>0</v>
      </c>
      <c r="O483" s="218">
        <v>31304</v>
      </c>
      <c r="P483" s="227" t="s">
        <v>310</v>
      </c>
    </row>
    <row r="484" spans="1:16" ht="15.75" thickBot="1" x14ac:dyDescent="0.3">
      <c r="A484" s="254"/>
      <c r="B484" s="216"/>
      <c r="C484" s="216"/>
      <c r="D484" s="219"/>
      <c r="E484" s="219"/>
      <c r="F484" s="216"/>
      <c r="G484" s="158" t="s">
        <v>6</v>
      </c>
      <c r="H484" s="26">
        <f>SUM(I484:N484)</f>
        <v>209.7</v>
      </c>
      <c r="I484" s="26">
        <v>0</v>
      </c>
      <c r="J484" s="26">
        <v>0</v>
      </c>
      <c r="K484" s="26">
        <v>81.900000000000006</v>
      </c>
      <c r="L484" s="26">
        <v>127.8</v>
      </c>
      <c r="M484" s="26">
        <v>0</v>
      </c>
      <c r="N484" s="26">
        <v>0</v>
      </c>
      <c r="O484" s="219"/>
      <c r="P484" s="228"/>
    </row>
    <row r="485" spans="1:16" ht="36.75" thickBot="1" x14ac:dyDescent="0.3">
      <c r="A485" s="254"/>
      <c r="B485" s="216"/>
      <c r="C485" s="216"/>
      <c r="D485" s="219"/>
      <c r="E485" s="219"/>
      <c r="F485" s="216"/>
      <c r="G485" s="158" t="s">
        <v>7</v>
      </c>
      <c r="H485" s="26">
        <f>SUM(I485:N485)</f>
        <v>23.400000000000002</v>
      </c>
      <c r="I485" s="26">
        <v>0</v>
      </c>
      <c r="J485" s="26">
        <v>0</v>
      </c>
      <c r="K485" s="26">
        <v>0.8</v>
      </c>
      <c r="L485" s="26">
        <v>22.6</v>
      </c>
      <c r="M485" s="26">
        <v>0</v>
      </c>
      <c r="N485" s="26">
        <v>0</v>
      </c>
      <c r="O485" s="219"/>
      <c r="P485" s="228"/>
    </row>
    <row r="486" spans="1:16" ht="15.75" thickBot="1" x14ac:dyDescent="0.3">
      <c r="A486" s="254"/>
      <c r="B486" s="216"/>
      <c r="C486" s="216"/>
      <c r="D486" s="219"/>
      <c r="E486" s="219"/>
      <c r="F486" s="216"/>
      <c r="G486" s="158" t="s">
        <v>8</v>
      </c>
      <c r="H486" s="26">
        <f>SUM(I486:N486)</f>
        <v>0</v>
      </c>
      <c r="I486" s="26">
        <v>0</v>
      </c>
      <c r="J486" s="26">
        <v>0</v>
      </c>
      <c r="K486" s="26">
        <v>0</v>
      </c>
      <c r="L486" s="26">
        <v>0</v>
      </c>
      <c r="M486" s="26">
        <v>0</v>
      </c>
      <c r="N486" s="26">
        <v>0</v>
      </c>
      <c r="O486" s="219"/>
      <c r="P486" s="228"/>
    </row>
    <row r="487" spans="1:16" ht="24.75" thickBot="1" x14ac:dyDescent="0.3">
      <c r="A487" s="255"/>
      <c r="B487" s="217"/>
      <c r="C487" s="217"/>
      <c r="D487" s="220"/>
      <c r="E487" s="220"/>
      <c r="F487" s="217"/>
      <c r="G487" s="158" t="s">
        <v>9</v>
      </c>
      <c r="H487" s="26">
        <f>SUM(I487:N487)</f>
        <v>16.600000000000001</v>
      </c>
      <c r="I487" s="26">
        <v>0</v>
      </c>
      <c r="J487" s="26">
        <v>0</v>
      </c>
      <c r="K487" s="26">
        <v>16.600000000000001</v>
      </c>
      <c r="L487" s="26">
        <v>0</v>
      </c>
      <c r="M487" s="26">
        <v>0</v>
      </c>
      <c r="N487" s="26">
        <v>0</v>
      </c>
      <c r="O487" s="220"/>
      <c r="P487" s="229"/>
    </row>
    <row r="488" spans="1:16" ht="36.75" customHeight="1" thickBot="1" x14ac:dyDescent="0.3">
      <c r="A488" s="212" t="s">
        <v>338</v>
      </c>
      <c r="B488" s="215" t="s">
        <v>308</v>
      </c>
      <c r="C488" s="215" t="s">
        <v>294</v>
      </c>
      <c r="D488" s="218">
        <v>2027</v>
      </c>
      <c r="E488" s="218">
        <v>45000</v>
      </c>
      <c r="F488" s="215" t="s">
        <v>309</v>
      </c>
      <c r="G488" s="158" t="s">
        <v>4</v>
      </c>
      <c r="H488" s="26">
        <f t="shared" ref="H488:N488" si="101">SUM(H489:H492)</f>
        <v>201.6</v>
      </c>
      <c r="I488" s="26">
        <f t="shared" si="101"/>
        <v>14.4</v>
      </c>
      <c r="J488" s="26">
        <f t="shared" si="101"/>
        <v>0</v>
      </c>
      <c r="K488" s="26">
        <f t="shared" si="101"/>
        <v>187.2</v>
      </c>
      <c r="L488" s="26">
        <f t="shared" si="101"/>
        <v>0</v>
      </c>
      <c r="M488" s="26">
        <f t="shared" si="101"/>
        <v>0</v>
      </c>
      <c r="N488" s="26">
        <f t="shared" si="101"/>
        <v>0</v>
      </c>
      <c r="O488" s="218">
        <v>31304</v>
      </c>
      <c r="P488" s="227" t="s">
        <v>310</v>
      </c>
    </row>
    <row r="489" spans="1:16" ht="15.75" thickBot="1" x14ac:dyDescent="0.3">
      <c r="A489" s="213"/>
      <c r="B489" s="216"/>
      <c r="C489" s="216"/>
      <c r="D489" s="219"/>
      <c r="E489" s="219"/>
      <c r="F489" s="216"/>
      <c r="G489" s="158" t="s">
        <v>6</v>
      </c>
      <c r="H489" s="26">
        <f>SUM(I489:N489)</f>
        <v>154.4</v>
      </c>
      <c r="I489" s="26">
        <v>0</v>
      </c>
      <c r="J489" s="26">
        <v>0</v>
      </c>
      <c r="K489" s="26">
        <v>154.4</v>
      </c>
      <c r="L489" s="26">
        <v>0</v>
      </c>
      <c r="M489" s="26">
        <v>0</v>
      </c>
      <c r="N489" s="26">
        <v>0</v>
      </c>
      <c r="O489" s="219"/>
      <c r="P489" s="228"/>
    </row>
    <row r="490" spans="1:16" ht="36.75" thickBot="1" x14ac:dyDescent="0.3">
      <c r="A490" s="213"/>
      <c r="B490" s="216"/>
      <c r="C490" s="216"/>
      <c r="D490" s="219"/>
      <c r="E490" s="219"/>
      <c r="F490" s="216"/>
      <c r="G490" s="158" t="s">
        <v>7</v>
      </c>
      <c r="H490" s="26">
        <f>SUM(I490:N490)</f>
        <v>16</v>
      </c>
      <c r="I490" s="26">
        <v>14.4</v>
      </c>
      <c r="J490" s="26">
        <v>0</v>
      </c>
      <c r="K490" s="26">
        <v>1.6</v>
      </c>
      <c r="L490" s="26">
        <v>0</v>
      </c>
      <c r="M490" s="26">
        <v>0</v>
      </c>
      <c r="N490" s="26">
        <v>0</v>
      </c>
      <c r="O490" s="219"/>
      <c r="P490" s="228"/>
    </row>
    <row r="491" spans="1:16" ht="15.75" thickBot="1" x14ac:dyDescent="0.3">
      <c r="A491" s="213"/>
      <c r="B491" s="216"/>
      <c r="C491" s="216"/>
      <c r="D491" s="219"/>
      <c r="E491" s="219"/>
      <c r="F491" s="216"/>
      <c r="G491" s="158" t="s">
        <v>8</v>
      </c>
      <c r="H491" s="26">
        <f>SUM(I491:N491)</f>
        <v>0</v>
      </c>
      <c r="I491" s="26">
        <v>0</v>
      </c>
      <c r="J491" s="26">
        <v>0</v>
      </c>
      <c r="K491" s="26">
        <v>0</v>
      </c>
      <c r="L491" s="26">
        <v>0</v>
      </c>
      <c r="M491" s="26">
        <v>0</v>
      </c>
      <c r="N491" s="26">
        <v>0</v>
      </c>
      <c r="O491" s="219"/>
      <c r="P491" s="228"/>
    </row>
    <row r="492" spans="1:16" ht="24.75" thickBot="1" x14ac:dyDescent="0.3">
      <c r="A492" s="214"/>
      <c r="B492" s="217"/>
      <c r="C492" s="217"/>
      <c r="D492" s="220"/>
      <c r="E492" s="220"/>
      <c r="F492" s="217"/>
      <c r="G492" s="158" t="s">
        <v>9</v>
      </c>
      <c r="H492" s="26">
        <f>SUM(I492:N492)</f>
        <v>31.2</v>
      </c>
      <c r="I492" s="26">
        <v>0</v>
      </c>
      <c r="J492" s="26">
        <v>0</v>
      </c>
      <c r="K492" s="26">
        <v>31.2</v>
      </c>
      <c r="L492" s="26">
        <v>0</v>
      </c>
      <c r="M492" s="26">
        <v>0</v>
      </c>
      <c r="N492" s="26">
        <v>0</v>
      </c>
      <c r="O492" s="220"/>
      <c r="P492" s="229"/>
    </row>
    <row r="493" spans="1:16" ht="36.75" customHeight="1" thickBot="1" x14ac:dyDescent="0.3">
      <c r="A493" s="212" t="s">
        <v>339</v>
      </c>
      <c r="B493" s="215"/>
      <c r="C493" s="215" t="s">
        <v>294</v>
      </c>
      <c r="D493" s="218" t="s">
        <v>30</v>
      </c>
      <c r="E493" s="218">
        <v>5.2</v>
      </c>
      <c r="F493" s="215" t="s">
        <v>309</v>
      </c>
      <c r="G493" s="158" t="s">
        <v>4</v>
      </c>
      <c r="H493" s="26">
        <f t="shared" ref="H493:N493" si="102">SUM(H494:H497)</f>
        <v>1200</v>
      </c>
      <c r="I493" s="26">
        <f t="shared" si="102"/>
        <v>0</v>
      </c>
      <c r="J493" s="26">
        <f t="shared" si="102"/>
        <v>0</v>
      </c>
      <c r="K493" s="26">
        <f t="shared" si="102"/>
        <v>0</v>
      </c>
      <c r="L493" s="26">
        <f t="shared" si="102"/>
        <v>600</v>
      </c>
      <c r="M493" s="26">
        <f t="shared" si="102"/>
        <v>600</v>
      </c>
      <c r="N493" s="26">
        <f t="shared" si="102"/>
        <v>0</v>
      </c>
      <c r="O493" s="218">
        <v>31304</v>
      </c>
      <c r="P493" s="227" t="s">
        <v>310</v>
      </c>
    </row>
    <row r="494" spans="1:16" ht="15.75" thickBot="1" x14ac:dyDescent="0.3">
      <c r="A494" s="213"/>
      <c r="B494" s="216"/>
      <c r="C494" s="216"/>
      <c r="D494" s="219"/>
      <c r="E494" s="219"/>
      <c r="F494" s="216"/>
      <c r="G494" s="158" t="s">
        <v>6</v>
      </c>
      <c r="H494" s="26">
        <f>SUM(I494:N494)</f>
        <v>1164</v>
      </c>
      <c r="I494" s="26">
        <v>0</v>
      </c>
      <c r="J494" s="26">
        <v>0</v>
      </c>
      <c r="K494" s="26">
        <v>0</v>
      </c>
      <c r="L494" s="26">
        <v>582</v>
      </c>
      <c r="M494" s="26">
        <v>582</v>
      </c>
      <c r="N494" s="26">
        <v>0</v>
      </c>
      <c r="O494" s="219"/>
      <c r="P494" s="228"/>
    </row>
    <row r="495" spans="1:16" ht="36.75" thickBot="1" x14ac:dyDescent="0.3">
      <c r="A495" s="213"/>
      <c r="B495" s="216"/>
      <c r="C495" s="216"/>
      <c r="D495" s="219"/>
      <c r="E495" s="219"/>
      <c r="F495" s="216"/>
      <c r="G495" s="158" t="s">
        <v>7</v>
      </c>
      <c r="H495" s="26">
        <f>SUM(I495:N495)</f>
        <v>36</v>
      </c>
      <c r="I495" s="26">
        <v>0</v>
      </c>
      <c r="J495" s="26">
        <v>0</v>
      </c>
      <c r="K495" s="26">
        <v>0</v>
      </c>
      <c r="L495" s="26">
        <v>18</v>
      </c>
      <c r="M495" s="26">
        <v>18</v>
      </c>
      <c r="N495" s="26">
        <v>0</v>
      </c>
      <c r="O495" s="219"/>
      <c r="P495" s="228"/>
    </row>
    <row r="496" spans="1:16" ht="15.75" thickBot="1" x14ac:dyDescent="0.3">
      <c r="A496" s="213"/>
      <c r="B496" s="216"/>
      <c r="C496" s="216"/>
      <c r="D496" s="219"/>
      <c r="E496" s="219"/>
      <c r="F496" s="216"/>
      <c r="G496" s="158" t="s">
        <v>8</v>
      </c>
      <c r="H496" s="26">
        <f>SUM(I496:N496)</f>
        <v>0</v>
      </c>
      <c r="I496" s="26">
        <v>0</v>
      </c>
      <c r="J496" s="26">
        <v>0</v>
      </c>
      <c r="K496" s="26">
        <v>0</v>
      </c>
      <c r="L496" s="26">
        <v>0</v>
      </c>
      <c r="M496" s="26">
        <v>0</v>
      </c>
      <c r="N496" s="26">
        <v>0</v>
      </c>
      <c r="O496" s="219"/>
      <c r="P496" s="228"/>
    </row>
    <row r="497" spans="1:16" ht="24.75" thickBot="1" x14ac:dyDescent="0.3">
      <c r="A497" s="214"/>
      <c r="B497" s="217"/>
      <c r="C497" s="217"/>
      <c r="D497" s="220"/>
      <c r="E497" s="220"/>
      <c r="F497" s="217"/>
      <c r="G497" s="158" t="s">
        <v>9</v>
      </c>
      <c r="H497" s="26">
        <f>SUM(I497:N497)</f>
        <v>0</v>
      </c>
      <c r="I497" s="26">
        <v>0</v>
      </c>
      <c r="J497" s="26">
        <v>0</v>
      </c>
      <c r="K497" s="26">
        <v>0</v>
      </c>
      <c r="L497" s="26">
        <v>0</v>
      </c>
      <c r="M497" s="26">
        <v>0</v>
      </c>
      <c r="N497" s="26">
        <v>0</v>
      </c>
      <c r="O497" s="220"/>
      <c r="P497" s="229"/>
    </row>
    <row r="498" spans="1:16" ht="99" customHeight="1" thickBot="1" x14ac:dyDescent="0.3">
      <c r="A498" s="212" t="s">
        <v>340</v>
      </c>
      <c r="B498" s="215" t="s">
        <v>308</v>
      </c>
      <c r="C498" s="215" t="s">
        <v>294</v>
      </c>
      <c r="D498" s="218" t="s">
        <v>37</v>
      </c>
      <c r="E498" s="218"/>
      <c r="F498" s="215" t="s">
        <v>309</v>
      </c>
      <c r="G498" s="158" t="s">
        <v>4</v>
      </c>
      <c r="H498" s="26">
        <f t="shared" ref="H498:N498" si="103">SUM(H499:H502)</f>
        <v>963.5</v>
      </c>
      <c r="I498" s="26">
        <f t="shared" si="103"/>
        <v>0</v>
      </c>
      <c r="J498" s="26">
        <f t="shared" si="103"/>
        <v>0</v>
      </c>
      <c r="K498" s="26">
        <f t="shared" si="103"/>
        <v>0</v>
      </c>
      <c r="L498" s="26">
        <f t="shared" si="103"/>
        <v>344.4</v>
      </c>
      <c r="M498" s="26">
        <f t="shared" si="103"/>
        <v>109.6</v>
      </c>
      <c r="N498" s="26">
        <f t="shared" si="103"/>
        <v>509.5</v>
      </c>
      <c r="O498" s="218">
        <v>31304</v>
      </c>
      <c r="P498" s="227" t="s">
        <v>310</v>
      </c>
    </row>
    <row r="499" spans="1:16" ht="15.75" thickBot="1" x14ac:dyDescent="0.3">
      <c r="A499" s="213"/>
      <c r="B499" s="216"/>
      <c r="C499" s="216"/>
      <c r="D499" s="219"/>
      <c r="E499" s="219"/>
      <c r="F499" s="216"/>
      <c r="G499" s="158" t="s">
        <v>6</v>
      </c>
      <c r="H499" s="26">
        <f>SUM(I499:N499)</f>
        <v>819</v>
      </c>
      <c r="I499" s="26">
        <v>0</v>
      </c>
      <c r="J499" s="26">
        <v>0</v>
      </c>
      <c r="K499" s="26">
        <v>0</v>
      </c>
      <c r="L499" s="26">
        <v>292.7</v>
      </c>
      <c r="M499" s="26">
        <v>93.2</v>
      </c>
      <c r="N499" s="26">
        <v>433.1</v>
      </c>
      <c r="O499" s="219"/>
      <c r="P499" s="228"/>
    </row>
    <row r="500" spans="1:16" ht="36.75" thickBot="1" x14ac:dyDescent="0.3">
      <c r="A500" s="213"/>
      <c r="B500" s="216"/>
      <c r="C500" s="216"/>
      <c r="D500" s="219"/>
      <c r="E500" s="219"/>
      <c r="F500" s="216"/>
      <c r="G500" s="158" t="s">
        <v>7</v>
      </c>
      <c r="H500" s="26">
        <f>SUM(I500:N500)</f>
        <v>144.5</v>
      </c>
      <c r="I500" s="26">
        <v>0</v>
      </c>
      <c r="J500" s="26">
        <v>0</v>
      </c>
      <c r="K500" s="26">
        <v>0</v>
      </c>
      <c r="L500" s="26">
        <v>51.7</v>
      </c>
      <c r="M500" s="26">
        <v>16.399999999999999</v>
      </c>
      <c r="N500" s="26">
        <v>76.400000000000006</v>
      </c>
      <c r="O500" s="219"/>
      <c r="P500" s="228"/>
    </row>
    <row r="501" spans="1:16" ht="15.75" thickBot="1" x14ac:dyDescent="0.3">
      <c r="A501" s="213"/>
      <c r="B501" s="216"/>
      <c r="C501" s="216"/>
      <c r="D501" s="219"/>
      <c r="E501" s="219"/>
      <c r="F501" s="216"/>
      <c r="G501" s="158" t="s">
        <v>8</v>
      </c>
      <c r="H501" s="26">
        <f>SUM(I501:N501)</f>
        <v>0</v>
      </c>
      <c r="I501" s="26">
        <v>0</v>
      </c>
      <c r="J501" s="26">
        <v>0</v>
      </c>
      <c r="K501" s="26">
        <v>0</v>
      </c>
      <c r="L501" s="26">
        <v>0</v>
      </c>
      <c r="M501" s="26">
        <v>0</v>
      </c>
      <c r="N501" s="26">
        <v>0</v>
      </c>
      <c r="O501" s="219"/>
      <c r="P501" s="228"/>
    </row>
    <row r="502" spans="1:16" ht="24.75" thickBot="1" x14ac:dyDescent="0.3">
      <c r="A502" s="214"/>
      <c r="B502" s="217"/>
      <c r="C502" s="217"/>
      <c r="D502" s="220"/>
      <c r="E502" s="220"/>
      <c r="F502" s="217"/>
      <c r="G502" s="158" t="s">
        <v>9</v>
      </c>
      <c r="H502" s="26">
        <f>SUM(I502:N502)</f>
        <v>0</v>
      </c>
      <c r="I502" s="26">
        <v>0</v>
      </c>
      <c r="J502" s="26">
        <v>0</v>
      </c>
      <c r="K502" s="26">
        <v>0</v>
      </c>
      <c r="L502" s="26">
        <v>0</v>
      </c>
      <c r="M502" s="26">
        <v>0</v>
      </c>
      <c r="N502" s="26">
        <v>0</v>
      </c>
      <c r="O502" s="220"/>
      <c r="P502" s="229"/>
    </row>
    <row r="503" spans="1:16" ht="36.75" customHeight="1" thickBot="1" x14ac:dyDescent="0.3">
      <c r="A503" s="212" t="s">
        <v>341</v>
      </c>
      <c r="B503" s="215" t="s">
        <v>308</v>
      </c>
      <c r="C503" s="215" t="s">
        <v>294</v>
      </c>
      <c r="D503" s="218">
        <v>2028</v>
      </c>
      <c r="E503" s="218"/>
      <c r="F503" s="215" t="s">
        <v>309</v>
      </c>
      <c r="G503" s="158" t="s">
        <v>4</v>
      </c>
      <c r="H503" s="26">
        <f t="shared" ref="H503:N503" si="104">SUM(H504:H507)</f>
        <v>55.099999999999994</v>
      </c>
      <c r="I503" s="26">
        <f t="shared" si="104"/>
        <v>0</v>
      </c>
      <c r="J503" s="26">
        <f t="shared" si="104"/>
        <v>0</v>
      </c>
      <c r="K503" s="26">
        <f t="shared" si="104"/>
        <v>0</v>
      </c>
      <c r="L503" s="26">
        <f t="shared" si="104"/>
        <v>55.099999999999994</v>
      </c>
      <c r="M503" s="26">
        <f t="shared" si="104"/>
        <v>0</v>
      </c>
      <c r="N503" s="26">
        <f t="shared" si="104"/>
        <v>0</v>
      </c>
      <c r="O503" s="218">
        <v>31304</v>
      </c>
      <c r="P503" s="227" t="s">
        <v>310</v>
      </c>
    </row>
    <row r="504" spans="1:16" ht="15.75" thickBot="1" x14ac:dyDescent="0.3">
      <c r="A504" s="213"/>
      <c r="B504" s="216"/>
      <c r="C504" s="216"/>
      <c r="D504" s="219"/>
      <c r="E504" s="219"/>
      <c r="F504" s="216"/>
      <c r="G504" s="158" t="s">
        <v>6</v>
      </c>
      <c r="H504" s="26">
        <f>SUM(I504:N504)</f>
        <v>46.8</v>
      </c>
      <c r="I504" s="26">
        <v>0</v>
      </c>
      <c r="J504" s="26">
        <v>0</v>
      </c>
      <c r="K504" s="26">
        <v>0</v>
      </c>
      <c r="L504" s="26">
        <v>46.8</v>
      </c>
      <c r="M504" s="26">
        <v>0</v>
      </c>
      <c r="N504" s="26">
        <v>0</v>
      </c>
      <c r="O504" s="219"/>
      <c r="P504" s="228"/>
    </row>
    <row r="505" spans="1:16" ht="36.75" thickBot="1" x14ac:dyDescent="0.3">
      <c r="A505" s="213"/>
      <c r="B505" s="216"/>
      <c r="C505" s="216"/>
      <c r="D505" s="219"/>
      <c r="E505" s="219"/>
      <c r="F505" s="216"/>
      <c r="G505" s="158" t="s">
        <v>7</v>
      </c>
      <c r="H505" s="26">
        <f>SUM(I505:N505)</f>
        <v>8.3000000000000007</v>
      </c>
      <c r="I505" s="26">
        <v>0</v>
      </c>
      <c r="J505" s="26">
        <v>0</v>
      </c>
      <c r="K505" s="26">
        <v>0</v>
      </c>
      <c r="L505" s="26">
        <v>8.3000000000000007</v>
      </c>
      <c r="M505" s="26">
        <v>0</v>
      </c>
      <c r="N505" s="26">
        <v>0</v>
      </c>
      <c r="O505" s="219"/>
      <c r="P505" s="228"/>
    </row>
    <row r="506" spans="1:16" ht="15.75" thickBot="1" x14ac:dyDescent="0.3">
      <c r="A506" s="213"/>
      <c r="B506" s="216"/>
      <c r="C506" s="216"/>
      <c r="D506" s="219"/>
      <c r="E506" s="219"/>
      <c r="F506" s="216"/>
      <c r="G506" s="158" t="s">
        <v>8</v>
      </c>
      <c r="H506" s="26">
        <f>SUM(I506:N506)</f>
        <v>0</v>
      </c>
      <c r="I506" s="26">
        <v>0</v>
      </c>
      <c r="J506" s="26">
        <v>0</v>
      </c>
      <c r="K506" s="26">
        <v>0</v>
      </c>
      <c r="L506" s="26">
        <v>0</v>
      </c>
      <c r="M506" s="26">
        <v>0</v>
      </c>
      <c r="N506" s="26">
        <v>0</v>
      </c>
      <c r="O506" s="219"/>
      <c r="P506" s="228"/>
    </row>
    <row r="507" spans="1:16" ht="24.75" thickBot="1" x14ac:dyDescent="0.3">
      <c r="A507" s="214"/>
      <c r="B507" s="217"/>
      <c r="C507" s="217"/>
      <c r="D507" s="220"/>
      <c r="E507" s="220"/>
      <c r="F507" s="217"/>
      <c r="G507" s="158" t="s">
        <v>9</v>
      </c>
      <c r="H507" s="26">
        <f>SUM(I507:N507)</f>
        <v>0</v>
      </c>
      <c r="I507" s="26">
        <v>0</v>
      </c>
      <c r="J507" s="26">
        <v>0</v>
      </c>
      <c r="K507" s="26">
        <v>0</v>
      </c>
      <c r="L507" s="26">
        <v>0</v>
      </c>
      <c r="M507" s="26">
        <v>0</v>
      </c>
      <c r="N507" s="26">
        <v>0</v>
      </c>
      <c r="O507" s="220"/>
      <c r="P507" s="229"/>
    </row>
    <row r="508" spans="1:16" ht="84.75" customHeight="1" thickBot="1" x14ac:dyDescent="0.3">
      <c r="A508" s="212" t="s">
        <v>342</v>
      </c>
      <c r="B508" s="215" t="s">
        <v>343</v>
      </c>
      <c r="C508" s="215" t="s">
        <v>294</v>
      </c>
      <c r="D508" s="218">
        <v>2027</v>
      </c>
      <c r="E508" s="218"/>
      <c r="F508" s="215" t="s">
        <v>318</v>
      </c>
      <c r="G508" s="158" t="s">
        <v>4</v>
      </c>
      <c r="H508" s="26">
        <f t="shared" ref="H508:N508" si="105">SUM(H509:H512)</f>
        <v>5</v>
      </c>
      <c r="I508" s="26">
        <f t="shared" si="105"/>
        <v>0</v>
      </c>
      <c r="J508" s="26">
        <f t="shared" si="105"/>
        <v>0</v>
      </c>
      <c r="K508" s="26">
        <f t="shared" si="105"/>
        <v>5</v>
      </c>
      <c r="L508" s="26">
        <f t="shared" si="105"/>
        <v>0</v>
      </c>
      <c r="M508" s="26">
        <f t="shared" si="105"/>
        <v>0</v>
      </c>
      <c r="N508" s="26">
        <f t="shared" si="105"/>
        <v>0</v>
      </c>
      <c r="O508" s="218"/>
      <c r="P508" s="227" t="s">
        <v>344</v>
      </c>
    </row>
    <row r="509" spans="1:16" ht="15.75" thickBot="1" x14ac:dyDescent="0.3">
      <c r="A509" s="213"/>
      <c r="B509" s="216"/>
      <c r="C509" s="216"/>
      <c r="D509" s="219"/>
      <c r="E509" s="219"/>
      <c r="F509" s="216"/>
      <c r="G509" s="158" t="s">
        <v>6</v>
      </c>
      <c r="H509" s="26">
        <f>SUM(I509:N509)</f>
        <v>4.9000000000000004</v>
      </c>
      <c r="I509" s="26">
        <v>0</v>
      </c>
      <c r="J509" s="26">
        <v>0</v>
      </c>
      <c r="K509" s="26">
        <v>4.9000000000000004</v>
      </c>
      <c r="L509" s="26">
        <v>0</v>
      </c>
      <c r="M509" s="26">
        <v>0</v>
      </c>
      <c r="N509" s="26">
        <v>0</v>
      </c>
      <c r="O509" s="219"/>
      <c r="P509" s="228"/>
    </row>
    <row r="510" spans="1:16" ht="36.75" thickBot="1" x14ac:dyDescent="0.3">
      <c r="A510" s="213"/>
      <c r="B510" s="216"/>
      <c r="C510" s="216"/>
      <c r="D510" s="219"/>
      <c r="E510" s="219"/>
      <c r="F510" s="216"/>
      <c r="G510" s="158" t="s">
        <v>7</v>
      </c>
      <c r="H510" s="26">
        <f>SUM(I510:N510)</f>
        <v>0.1</v>
      </c>
      <c r="I510" s="26">
        <v>0</v>
      </c>
      <c r="J510" s="26">
        <v>0</v>
      </c>
      <c r="K510" s="26">
        <v>0.1</v>
      </c>
      <c r="L510" s="26">
        <v>0</v>
      </c>
      <c r="M510" s="26">
        <v>0</v>
      </c>
      <c r="N510" s="26">
        <v>0</v>
      </c>
      <c r="O510" s="219"/>
      <c r="P510" s="228"/>
    </row>
    <row r="511" spans="1:16" ht="15.75" thickBot="1" x14ac:dyDescent="0.3">
      <c r="A511" s="213"/>
      <c r="B511" s="216"/>
      <c r="C511" s="216"/>
      <c r="D511" s="219"/>
      <c r="E511" s="219"/>
      <c r="F511" s="216"/>
      <c r="G511" s="158" t="s">
        <v>8</v>
      </c>
      <c r="H511" s="26">
        <f>SUM(I511:N511)</f>
        <v>0</v>
      </c>
      <c r="I511" s="26">
        <v>0</v>
      </c>
      <c r="J511" s="26">
        <v>0</v>
      </c>
      <c r="K511" s="26">
        <v>0</v>
      </c>
      <c r="L511" s="26">
        <v>0</v>
      </c>
      <c r="M511" s="26">
        <v>0</v>
      </c>
      <c r="N511" s="26">
        <v>0</v>
      </c>
      <c r="O511" s="219"/>
      <c r="P511" s="228"/>
    </row>
    <row r="512" spans="1:16" ht="24.75" thickBot="1" x14ac:dyDescent="0.3">
      <c r="A512" s="214"/>
      <c r="B512" s="217"/>
      <c r="C512" s="217"/>
      <c r="D512" s="220"/>
      <c r="E512" s="220"/>
      <c r="F512" s="217"/>
      <c r="G512" s="158" t="s">
        <v>9</v>
      </c>
      <c r="H512" s="26">
        <f>SUM(I512:N512)</f>
        <v>0</v>
      </c>
      <c r="I512" s="26">
        <v>0</v>
      </c>
      <c r="J512" s="26">
        <v>0</v>
      </c>
      <c r="K512" s="26">
        <v>0</v>
      </c>
      <c r="L512" s="26">
        <v>0</v>
      </c>
      <c r="M512" s="26">
        <v>0</v>
      </c>
      <c r="N512" s="26">
        <v>0</v>
      </c>
      <c r="O512" s="220"/>
      <c r="P512" s="229"/>
    </row>
    <row r="513" spans="1:16" ht="99" customHeight="1" thickBot="1" x14ac:dyDescent="0.3">
      <c r="A513" s="212" t="s">
        <v>345</v>
      </c>
      <c r="B513" s="215" t="s">
        <v>327</v>
      </c>
      <c r="C513" s="215" t="s">
        <v>294</v>
      </c>
      <c r="D513" s="218">
        <v>2027</v>
      </c>
      <c r="E513" s="218"/>
      <c r="F513" s="215" t="s">
        <v>328</v>
      </c>
      <c r="G513" s="158" t="s">
        <v>4</v>
      </c>
      <c r="H513" s="26">
        <f t="shared" ref="H513:N513" si="106">SUM(H514:H517)</f>
        <v>5</v>
      </c>
      <c r="I513" s="26">
        <f t="shared" si="106"/>
        <v>0</v>
      </c>
      <c r="J513" s="26">
        <f t="shared" si="106"/>
        <v>0</v>
      </c>
      <c r="K513" s="26">
        <f t="shared" si="106"/>
        <v>5</v>
      </c>
      <c r="L513" s="26">
        <f t="shared" si="106"/>
        <v>0</v>
      </c>
      <c r="M513" s="26">
        <f t="shared" si="106"/>
        <v>0</v>
      </c>
      <c r="N513" s="26">
        <f t="shared" si="106"/>
        <v>0</v>
      </c>
      <c r="O513" s="218"/>
      <c r="P513" s="227" t="s">
        <v>346</v>
      </c>
    </row>
    <row r="514" spans="1:16" ht="15.75" thickBot="1" x14ac:dyDescent="0.3">
      <c r="A514" s="213"/>
      <c r="B514" s="216"/>
      <c r="C514" s="216"/>
      <c r="D514" s="219"/>
      <c r="E514" s="219"/>
      <c r="F514" s="216"/>
      <c r="G514" s="158" t="s">
        <v>6</v>
      </c>
      <c r="H514" s="26">
        <f>SUM(I514:N514)</f>
        <v>4.9000000000000004</v>
      </c>
      <c r="I514" s="26">
        <v>0</v>
      </c>
      <c r="J514" s="26">
        <v>0</v>
      </c>
      <c r="K514" s="26">
        <v>4.9000000000000004</v>
      </c>
      <c r="L514" s="26">
        <v>0</v>
      </c>
      <c r="M514" s="26">
        <v>0</v>
      </c>
      <c r="N514" s="26">
        <v>0</v>
      </c>
      <c r="O514" s="219"/>
      <c r="P514" s="228"/>
    </row>
    <row r="515" spans="1:16" ht="36.75" thickBot="1" x14ac:dyDescent="0.3">
      <c r="A515" s="213"/>
      <c r="B515" s="216"/>
      <c r="C515" s="216"/>
      <c r="D515" s="219"/>
      <c r="E515" s="219"/>
      <c r="F515" s="216"/>
      <c r="G515" s="158" t="s">
        <v>7</v>
      </c>
      <c r="H515" s="26">
        <f>SUM(I515:N515)</f>
        <v>0.1</v>
      </c>
      <c r="I515" s="26"/>
      <c r="J515" s="26">
        <v>0</v>
      </c>
      <c r="K515" s="26">
        <v>0.1</v>
      </c>
      <c r="L515" s="26"/>
      <c r="M515" s="26"/>
      <c r="N515" s="26"/>
      <c r="O515" s="219"/>
      <c r="P515" s="228"/>
    </row>
    <row r="516" spans="1:16" ht="15.75" thickBot="1" x14ac:dyDescent="0.3">
      <c r="A516" s="213"/>
      <c r="B516" s="216"/>
      <c r="C516" s="216"/>
      <c r="D516" s="219"/>
      <c r="E516" s="219"/>
      <c r="F516" s="216"/>
      <c r="G516" s="158" t="s">
        <v>8</v>
      </c>
      <c r="H516" s="26">
        <f>SUM(I516:N516)</f>
        <v>0</v>
      </c>
      <c r="I516" s="26">
        <v>0</v>
      </c>
      <c r="J516" s="26">
        <v>0</v>
      </c>
      <c r="K516" s="26">
        <v>0</v>
      </c>
      <c r="L516" s="26">
        <v>0</v>
      </c>
      <c r="M516" s="26">
        <v>0</v>
      </c>
      <c r="N516" s="26">
        <v>0</v>
      </c>
      <c r="O516" s="219"/>
      <c r="P516" s="228"/>
    </row>
    <row r="517" spans="1:16" ht="24.75" thickBot="1" x14ac:dyDescent="0.3">
      <c r="A517" s="214"/>
      <c r="B517" s="217"/>
      <c r="C517" s="217"/>
      <c r="D517" s="220"/>
      <c r="E517" s="220"/>
      <c r="F517" s="217"/>
      <c r="G517" s="158" t="s">
        <v>9</v>
      </c>
      <c r="H517" s="26">
        <f>SUM(I517:N517)</f>
        <v>0</v>
      </c>
      <c r="I517" s="26">
        <v>0</v>
      </c>
      <c r="J517" s="26">
        <v>0</v>
      </c>
      <c r="K517" s="26">
        <v>0</v>
      </c>
      <c r="L517" s="26">
        <v>0</v>
      </c>
      <c r="M517" s="26">
        <v>0</v>
      </c>
      <c r="N517" s="26">
        <v>0</v>
      </c>
      <c r="O517" s="220"/>
      <c r="P517" s="229"/>
    </row>
    <row r="518" spans="1:16" ht="39" customHeight="1" thickBot="1" x14ac:dyDescent="0.3">
      <c r="A518" s="253" t="s">
        <v>3963</v>
      </c>
      <c r="B518" s="215" t="s">
        <v>308</v>
      </c>
      <c r="C518" s="215" t="s">
        <v>294</v>
      </c>
      <c r="D518" s="218" t="s">
        <v>44</v>
      </c>
      <c r="E518" s="218"/>
      <c r="F518" s="215" t="s">
        <v>309</v>
      </c>
      <c r="G518" s="158" t="s">
        <v>4</v>
      </c>
      <c r="H518" s="26">
        <f t="shared" ref="H518:N518" si="107">SUM(H519:H522)</f>
        <v>890</v>
      </c>
      <c r="I518" s="26">
        <f t="shared" si="107"/>
        <v>0</v>
      </c>
      <c r="J518" s="26">
        <f t="shared" si="107"/>
        <v>0</v>
      </c>
      <c r="K518" s="26">
        <f t="shared" si="107"/>
        <v>0</v>
      </c>
      <c r="L518" s="26">
        <f t="shared" si="107"/>
        <v>363.90000000000003</v>
      </c>
      <c r="M518" s="26">
        <f t="shared" si="107"/>
        <v>140.9</v>
      </c>
      <c r="N518" s="26">
        <f t="shared" si="107"/>
        <v>385.2</v>
      </c>
      <c r="O518" s="218">
        <v>31304</v>
      </c>
      <c r="P518" s="227" t="s">
        <v>310</v>
      </c>
    </row>
    <row r="519" spans="1:16" ht="15.75" thickBot="1" x14ac:dyDescent="0.3">
      <c r="A519" s="254"/>
      <c r="B519" s="216"/>
      <c r="C519" s="216"/>
      <c r="D519" s="219"/>
      <c r="E519" s="219"/>
      <c r="F519" s="216"/>
      <c r="G519" s="158" t="s">
        <v>6</v>
      </c>
      <c r="H519" s="26">
        <f>SUM(I519:N519)</f>
        <v>756.5</v>
      </c>
      <c r="I519" s="26">
        <v>0</v>
      </c>
      <c r="J519" s="26">
        <v>0</v>
      </c>
      <c r="K519" s="26">
        <v>0</v>
      </c>
      <c r="L519" s="26">
        <v>309.3</v>
      </c>
      <c r="M519" s="26">
        <v>119.8</v>
      </c>
      <c r="N519" s="26">
        <v>327.39999999999998</v>
      </c>
      <c r="O519" s="219"/>
      <c r="P519" s="228"/>
    </row>
    <row r="520" spans="1:16" ht="36.75" thickBot="1" x14ac:dyDescent="0.3">
      <c r="A520" s="254"/>
      <c r="B520" s="216"/>
      <c r="C520" s="216"/>
      <c r="D520" s="219"/>
      <c r="E520" s="219"/>
      <c r="F520" s="216"/>
      <c r="G520" s="158" t="s">
        <v>7</v>
      </c>
      <c r="H520" s="26">
        <f>SUM(I520:N520)</f>
        <v>133.5</v>
      </c>
      <c r="I520" s="26">
        <v>0</v>
      </c>
      <c r="J520" s="26">
        <v>0</v>
      </c>
      <c r="K520" s="26">
        <v>0</v>
      </c>
      <c r="L520" s="26">
        <v>54.6</v>
      </c>
      <c r="M520" s="26">
        <v>21.1</v>
      </c>
      <c r="N520" s="26">
        <v>57.8</v>
      </c>
      <c r="O520" s="219"/>
      <c r="P520" s="228"/>
    </row>
    <row r="521" spans="1:16" ht="15.75" thickBot="1" x14ac:dyDescent="0.3">
      <c r="A521" s="254"/>
      <c r="B521" s="216"/>
      <c r="C521" s="216"/>
      <c r="D521" s="219"/>
      <c r="E521" s="219"/>
      <c r="F521" s="216"/>
      <c r="G521" s="158" t="s">
        <v>8</v>
      </c>
      <c r="H521" s="26">
        <f>SUM(I521:N521)</f>
        <v>0</v>
      </c>
      <c r="I521" s="26">
        <v>0</v>
      </c>
      <c r="J521" s="26">
        <v>0</v>
      </c>
      <c r="K521" s="26">
        <v>0</v>
      </c>
      <c r="L521" s="26">
        <v>0</v>
      </c>
      <c r="M521" s="26">
        <v>0</v>
      </c>
      <c r="N521" s="26">
        <v>0</v>
      </c>
      <c r="O521" s="219"/>
      <c r="P521" s="228"/>
    </row>
    <row r="522" spans="1:16" ht="24.75" thickBot="1" x14ac:dyDescent="0.3">
      <c r="A522" s="255"/>
      <c r="B522" s="217"/>
      <c r="C522" s="217"/>
      <c r="D522" s="220"/>
      <c r="E522" s="220"/>
      <c r="F522" s="217"/>
      <c r="G522" s="158" t="s">
        <v>9</v>
      </c>
      <c r="H522" s="26">
        <f>SUM(I522:N522)</f>
        <v>0</v>
      </c>
      <c r="I522" s="26">
        <v>0</v>
      </c>
      <c r="J522" s="26">
        <v>0</v>
      </c>
      <c r="K522" s="26">
        <v>0</v>
      </c>
      <c r="L522" s="26">
        <v>0</v>
      </c>
      <c r="M522" s="26">
        <v>0</v>
      </c>
      <c r="N522" s="26">
        <v>0</v>
      </c>
      <c r="O522" s="220"/>
      <c r="P522" s="229"/>
    </row>
    <row r="523" spans="1:16" ht="72.75" customHeight="1" thickBot="1" x14ac:dyDescent="0.3">
      <c r="A523" s="253" t="s">
        <v>3964</v>
      </c>
      <c r="B523" s="215" t="s">
        <v>343</v>
      </c>
      <c r="C523" s="215" t="s">
        <v>294</v>
      </c>
      <c r="D523" s="218">
        <v>2028</v>
      </c>
      <c r="E523" s="218"/>
      <c r="F523" s="215" t="s">
        <v>318</v>
      </c>
      <c r="G523" s="158" t="s">
        <v>4</v>
      </c>
      <c r="H523" s="26">
        <f t="shared" ref="H523:N523" si="108">SUM(H524:H527)</f>
        <v>5</v>
      </c>
      <c r="I523" s="26">
        <f t="shared" si="108"/>
        <v>0</v>
      </c>
      <c r="J523" s="26">
        <f t="shared" si="108"/>
        <v>0</v>
      </c>
      <c r="K523" s="26">
        <f t="shared" si="108"/>
        <v>0</v>
      </c>
      <c r="L523" s="26">
        <f t="shared" si="108"/>
        <v>5</v>
      </c>
      <c r="M523" s="26">
        <f t="shared" si="108"/>
        <v>0</v>
      </c>
      <c r="N523" s="26">
        <f t="shared" si="108"/>
        <v>0</v>
      </c>
      <c r="O523" s="218"/>
      <c r="P523" s="227" t="s">
        <v>344</v>
      </c>
    </row>
    <row r="524" spans="1:16" ht="15.75" thickBot="1" x14ac:dyDescent="0.3">
      <c r="A524" s="254"/>
      <c r="B524" s="216"/>
      <c r="C524" s="216"/>
      <c r="D524" s="219"/>
      <c r="E524" s="219"/>
      <c r="F524" s="216"/>
      <c r="G524" s="158" t="s">
        <v>6</v>
      </c>
      <c r="H524" s="26">
        <f>SUM(I524:N524)</f>
        <v>4.9000000000000004</v>
      </c>
      <c r="I524" s="26">
        <v>0</v>
      </c>
      <c r="J524" s="26">
        <v>0</v>
      </c>
      <c r="K524" s="26">
        <v>0</v>
      </c>
      <c r="L524" s="26">
        <v>4.9000000000000004</v>
      </c>
      <c r="M524" s="26">
        <v>0</v>
      </c>
      <c r="N524" s="26">
        <v>0</v>
      </c>
      <c r="O524" s="219"/>
      <c r="P524" s="228"/>
    </row>
    <row r="525" spans="1:16" ht="36.75" thickBot="1" x14ac:dyDescent="0.3">
      <c r="A525" s="254"/>
      <c r="B525" s="216"/>
      <c r="C525" s="216"/>
      <c r="D525" s="219"/>
      <c r="E525" s="219"/>
      <c r="F525" s="216"/>
      <c r="G525" s="158" t="s">
        <v>7</v>
      </c>
      <c r="H525" s="26">
        <f>SUM(I525:N525)</f>
        <v>0.1</v>
      </c>
      <c r="I525" s="26">
        <v>0</v>
      </c>
      <c r="J525" s="26">
        <v>0</v>
      </c>
      <c r="K525" s="26">
        <v>0</v>
      </c>
      <c r="L525" s="26">
        <v>0.1</v>
      </c>
      <c r="M525" s="26">
        <v>0</v>
      </c>
      <c r="N525" s="26">
        <v>0</v>
      </c>
      <c r="O525" s="219"/>
      <c r="P525" s="228"/>
    </row>
    <row r="526" spans="1:16" ht="15.75" thickBot="1" x14ac:dyDescent="0.3">
      <c r="A526" s="254"/>
      <c r="B526" s="216"/>
      <c r="C526" s="216"/>
      <c r="D526" s="219"/>
      <c r="E526" s="219"/>
      <c r="F526" s="216"/>
      <c r="G526" s="158" t="s">
        <v>8</v>
      </c>
      <c r="H526" s="26">
        <f>SUM(I526:N526)</f>
        <v>0</v>
      </c>
      <c r="I526" s="26">
        <v>0</v>
      </c>
      <c r="J526" s="26">
        <v>0</v>
      </c>
      <c r="K526" s="26">
        <v>0</v>
      </c>
      <c r="L526" s="26">
        <v>0</v>
      </c>
      <c r="M526" s="26">
        <v>0</v>
      </c>
      <c r="N526" s="26">
        <v>0</v>
      </c>
      <c r="O526" s="219"/>
      <c r="P526" s="228"/>
    </row>
    <row r="527" spans="1:16" ht="24.75" thickBot="1" x14ac:dyDescent="0.3">
      <c r="A527" s="255"/>
      <c r="B527" s="217"/>
      <c r="C527" s="217"/>
      <c r="D527" s="220"/>
      <c r="E527" s="220"/>
      <c r="F527" s="217"/>
      <c r="G527" s="158" t="s">
        <v>9</v>
      </c>
      <c r="H527" s="26">
        <f>SUM(I527:N527)</f>
        <v>0</v>
      </c>
      <c r="I527" s="26">
        <v>0</v>
      </c>
      <c r="J527" s="26">
        <v>0</v>
      </c>
      <c r="K527" s="26">
        <v>0</v>
      </c>
      <c r="L527" s="26">
        <v>0</v>
      </c>
      <c r="M527" s="26">
        <v>0</v>
      </c>
      <c r="N527" s="26">
        <v>0</v>
      </c>
      <c r="O527" s="220"/>
      <c r="P527" s="229"/>
    </row>
    <row r="528" spans="1:16" ht="36.75" customHeight="1" thickBot="1" x14ac:dyDescent="0.3">
      <c r="A528" s="212" t="s">
        <v>347</v>
      </c>
      <c r="B528" s="215" t="s">
        <v>327</v>
      </c>
      <c r="C528" s="215" t="s">
        <v>294</v>
      </c>
      <c r="D528" s="218">
        <v>2028</v>
      </c>
      <c r="E528" s="218"/>
      <c r="F528" s="215" t="s">
        <v>328</v>
      </c>
      <c r="G528" s="158" t="s">
        <v>4</v>
      </c>
      <c r="H528" s="26">
        <f t="shared" ref="H528:N528" si="109">SUM(H529:H532)</f>
        <v>5</v>
      </c>
      <c r="I528" s="26">
        <f t="shared" si="109"/>
        <v>0</v>
      </c>
      <c r="J528" s="26">
        <f t="shared" si="109"/>
        <v>0</v>
      </c>
      <c r="K528" s="26">
        <f t="shared" si="109"/>
        <v>0</v>
      </c>
      <c r="L528" s="26">
        <f t="shared" si="109"/>
        <v>5</v>
      </c>
      <c r="M528" s="26">
        <f t="shared" si="109"/>
        <v>0</v>
      </c>
      <c r="N528" s="26">
        <f t="shared" si="109"/>
        <v>0</v>
      </c>
      <c r="O528" s="218">
        <v>8500</v>
      </c>
      <c r="P528" s="227" t="s">
        <v>329</v>
      </c>
    </row>
    <row r="529" spans="1:16" ht="15.75" thickBot="1" x14ac:dyDescent="0.3">
      <c r="A529" s="213"/>
      <c r="B529" s="216"/>
      <c r="C529" s="216"/>
      <c r="D529" s="219"/>
      <c r="E529" s="219"/>
      <c r="F529" s="216"/>
      <c r="G529" s="158" t="s">
        <v>6</v>
      </c>
      <c r="H529" s="26">
        <f>SUM(I529:N529)</f>
        <v>4.9000000000000004</v>
      </c>
      <c r="I529" s="26">
        <v>0</v>
      </c>
      <c r="J529" s="26">
        <v>0</v>
      </c>
      <c r="K529" s="26">
        <v>0</v>
      </c>
      <c r="L529" s="26">
        <v>4.9000000000000004</v>
      </c>
      <c r="M529" s="26">
        <v>0</v>
      </c>
      <c r="N529" s="26">
        <v>0</v>
      </c>
      <c r="O529" s="219"/>
      <c r="P529" s="228"/>
    </row>
    <row r="530" spans="1:16" ht="36.75" thickBot="1" x14ac:dyDescent="0.3">
      <c r="A530" s="213"/>
      <c r="B530" s="216"/>
      <c r="C530" s="216"/>
      <c r="D530" s="219"/>
      <c r="E530" s="219"/>
      <c r="F530" s="216"/>
      <c r="G530" s="158" t="s">
        <v>7</v>
      </c>
      <c r="H530" s="26">
        <f>SUM(I530:N530)</f>
        <v>0.1</v>
      </c>
      <c r="I530" s="26">
        <v>0</v>
      </c>
      <c r="J530" s="26">
        <v>0</v>
      </c>
      <c r="K530" s="26">
        <v>0</v>
      </c>
      <c r="L530" s="26">
        <v>0.1</v>
      </c>
      <c r="M530" s="26">
        <v>0</v>
      </c>
      <c r="N530" s="26">
        <v>0</v>
      </c>
      <c r="O530" s="219"/>
      <c r="P530" s="228"/>
    </row>
    <row r="531" spans="1:16" ht="15.75" thickBot="1" x14ac:dyDescent="0.3">
      <c r="A531" s="213"/>
      <c r="B531" s="216"/>
      <c r="C531" s="216"/>
      <c r="D531" s="219"/>
      <c r="E531" s="219"/>
      <c r="F531" s="216"/>
      <c r="G531" s="158" t="s">
        <v>8</v>
      </c>
      <c r="H531" s="26">
        <f>SUM(I531:N531)</f>
        <v>0</v>
      </c>
      <c r="I531" s="26">
        <v>0</v>
      </c>
      <c r="J531" s="26">
        <v>0</v>
      </c>
      <c r="K531" s="26">
        <v>0</v>
      </c>
      <c r="L531" s="26">
        <v>0</v>
      </c>
      <c r="M531" s="26">
        <v>0</v>
      </c>
      <c r="N531" s="26">
        <v>0</v>
      </c>
      <c r="O531" s="219"/>
      <c r="P531" s="228"/>
    </row>
    <row r="532" spans="1:16" ht="24.75" thickBot="1" x14ac:dyDescent="0.3">
      <c r="A532" s="214"/>
      <c r="B532" s="217"/>
      <c r="C532" s="217"/>
      <c r="D532" s="220"/>
      <c r="E532" s="220"/>
      <c r="F532" s="217"/>
      <c r="G532" s="158" t="s">
        <v>9</v>
      </c>
      <c r="H532" s="26">
        <f>SUM(I532:N532)</f>
        <v>0</v>
      </c>
      <c r="I532" s="26">
        <v>0</v>
      </c>
      <c r="J532" s="26">
        <v>0</v>
      </c>
      <c r="K532" s="26">
        <v>0</v>
      </c>
      <c r="L532" s="26">
        <v>0</v>
      </c>
      <c r="M532" s="26">
        <v>0</v>
      </c>
      <c r="N532" s="26">
        <v>0</v>
      </c>
      <c r="O532" s="220"/>
      <c r="P532" s="229"/>
    </row>
    <row r="533" spans="1:16" ht="36.75" customHeight="1" thickBot="1" x14ac:dyDescent="0.3">
      <c r="A533" s="253" t="s">
        <v>3967</v>
      </c>
      <c r="B533" s="215" t="s">
        <v>308</v>
      </c>
      <c r="C533" s="215" t="s">
        <v>294</v>
      </c>
      <c r="D533" s="218">
        <v>2025</v>
      </c>
      <c r="E533" s="218" t="s">
        <v>317</v>
      </c>
      <c r="F533" s="215" t="s">
        <v>348</v>
      </c>
      <c r="G533" s="158" t="s">
        <v>4</v>
      </c>
      <c r="H533" s="26">
        <f t="shared" ref="H533:N533" si="110">SUM(H534:H537)</f>
        <v>2.2000000000000002</v>
      </c>
      <c r="I533" s="26">
        <f t="shared" si="110"/>
        <v>2.2000000000000002</v>
      </c>
      <c r="J533" s="26">
        <f t="shared" si="110"/>
        <v>0</v>
      </c>
      <c r="K533" s="26">
        <f t="shared" si="110"/>
        <v>0</v>
      </c>
      <c r="L533" s="26">
        <f t="shared" si="110"/>
        <v>0</v>
      </c>
      <c r="M533" s="26">
        <f t="shared" si="110"/>
        <v>0</v>
      </c>
      <c r="N533" s="26">
        <f t="shared" si="110"/>
        <v>0</v>
      </c>
      <c r="O533" s="218">
        <v>31304</v>
      </c>
      <c r="P533" s="227" t="s">
        <v>310</v>
      </c>
    </row>
    <row r="534" spans="1:16" ht="15.75" thickBot="1" x14ac:dyDescent="0.3">
      <c r="A534" s="254"/>
      <c r="B534" s="216"/>
      <c r="C534" s="216"/>
      <c r="D534" s="219"/>
      <c r="E534" s="219"/>
      <c r="F534" s="216"/>
      <c r="G534" s="158" t="s">
        <v>6</v>
      </c>
      <c r="H534" s="26">
        <f>SUM(I534:N534)</f>
        <v>0</v>
      </c>
      <c r="I534" s="26">
        <v>0</v>
      </c>
      <c r="J534" s="26">
        <v>0</v>
      </c>
      <c r="K534" s="26">
        <v>0</v>
      </c>
      <c r="L534" s="26">
        <v>0</v>
      </c>
      <c r="M534" s="26">
        <v>0</v>
      </c>
      <c r="N534" s="26">
        <v>0</v>
      </c>
      <c r="O534" s="219"/>
      <c r="P534" s="228"/>
    </row>
    <row r="535" spans="1:16" ht="36.75" thickBot="1" x14ac:dyDescent="0.3">
      <c r="A535" s="254"/>
      <c r="B535" s="216"/>
      <c r="C535" s="216"/>
      <c r="D535" s="219"/>
      <c r="E535" s="219"/>
      <c r="F535" s="216"/>
      <c r="G535" s="158" t="s">
        <v>7</v>
      </c>
      <c r="H535" s="26">
        <f>SUM(I535:N535)</f>
        <v>2.2000000000000002</v>
      </c>
      <c r="I535" s="26">
        <v>2.2000000000000002</v>
      </c>
      <c r="J535" s="26">
        <v>0</v>
      </c>
      <c r="K535" s="26">
        <v>0</v>
      </c>
      <c r="L535" s="26">
        <v>0</v>
      </c>
      <c r="M535" s="26">
        <v>0</v>
      </c>
      <c r="N535" s="26">
        <v>0</v>
      </c>
      <c r="O535" s="219"/>
      <c r="P535" s="228"/>
    </row>
    <row r="536" spans="1:16" ht="15.75" thickBot="1" x14ac:dyDescent="0.3">
      <c r="A536" s="254"/>
      <c r="B536" s="216"/>
      <c r="C536" s="216"/>
      <c r="D536" s="219"/>
      <c r="E536" s="219"/>
      <c r="F536" s="216"/>
      <c r="G536" s="158" t="s">
        <v>8</v>
      </c>
      <c r="H536" s="26">
        <f>SUM(I536:N536)</f>
        <v>0</v>
      </c>
      <c r="I536" s="26">
        <v>0</v>
      </c>
      <c r="J536" s="26">
        <v>0</v>
      </c>
      <c r="K536" s="26">
        <v>0</v>
      </c>
      <c r="L536" s="26">
        <v>0</v>
      </c>
      <c r="M536" s="26">
        <v>0</v>
      </c>
      <c r="N536" s="26">
        <v>0</v>
      </c>
      <c r="O536" s="219"/>
      <c r="P536" s="228"/>
    </row>
    <row r="537" spans="1:16" ht="24.75" thickBot="1" x14ac:dyDescent="0.3">
      <c r="A537" s="255"/>
      <c r="B537" s="217"/>
      <c r="C537" s="217"/>
      <c r="D537" s="220"/>
      <c r="E537" s="220"/>
      <c r="F537" s="217"/>
      <c r="G537" s="158" t="s">
        <v>9</v>
      </c>
      <c r="H537" s="26">
        <f>SUM(I537:N537)</f>
        <v>0</v>
      </c>
      <c r="I537" s="26">
        <v>0</v>
      </c>
      <c r="J537" s="26">
        <v>0</v>
      </c>
      <c r="K537" s="26">
        <v>0</v>
      </c>
      <c r="L537" s="26">
        <v>0</v>
      </c>
      <c r="M537" s="26">
        <v>0</v>
      </c>
      <c r="N537" s="26">
        <v>0</v>
      </c>
      <c r="O537" s="220"/>
      <c r="P537" s="229"/>
    </row>
    <row r="538" spans="1:16" ht="99" customHeight="1" thickBot="1" x14ac:dyDescent="0.3">
      <c r="A538" s="212" t="s">
        <v>349</v>
      </c>
      <c r="B538" s="215" t="s">
        <v>308</v>
      </c>
      <c r="C538" s="215" t="s">
        <v>294</v>
      </c>
      <c r="D538" s="218">
        <v>2025</v>
      </c>
      <c r="E538" s="218" t="s">
        <v>317</v>
      </c>
      <c r="F538" s="215" t="s">
        <v>309</v>
      </c>
      <c r="G538" s="158" t="s">
        <v>4</v>
      </c>
      <c r="H538" s="26">
        <f t="shared" ref="H538:N538" si="111">SUM(H539:H542)</f>
        <v>24.5</v>
      </c>
      <c r="I538" s="26">
        <f t="shared" si="111"/>
        <v>24.5</v>
      </c>
      <c r="J538" s="26">
        <f t="shared" si="111"/>
        <v>0</v>
      </c>
      <c r="K538" s="26">
        <f t="shared" si="111"/>
        <v>0</v>
      </c>
      <c r="L538" s="26">
        <f t="shared" si="111"/>
        <v>0</v>
      </c>
      <c r="M538" s="26">
        <f t="shared" si="111"/>
        <v>0</v>
      </c>
      <c r="N538" s="26">
        <f t="shared" si="111"/>
        <v>0</v>
      </c>
      <c r="O538" s="218"/>
      <c r="P538" s="227" t="s">
        <v>310</v>
      </c>
    </row>
    <row r="539" spans="1:16" ht="15.75" thickBot="1" x14ac:dyDescent="0.3">
      <c r="A539" s="213"/>
      <c r="B539" s="216"/>
      <c r="C539" s="216"/>
      <c r="D539" s="219"/>
      <c r="E539" s="219"/>
      <c r="F539" s="216"/>
      <c r="G539" s="158" t="s">
        <v>6</v>
      </c>
      <c r="H539" s="26">
        <f>SUM(I539:N539)</f>
        <v>0</v>
      </c>
      <c r="I539" s="26">
        <v>0</v>
      </c>
      <c r="J539" s="26">
        <v>0</v>
      </c>
      <c r="K539" s="26">
        <v>0</v>
      </c>
      <c r="L539" s="26">
        <v>0</v>
      </c>
      <c r="M539" s="26">
        <v>0</v>
      </c>
      <c r="N539" s="26">
        <v>0</v>
      </c>
      <c r="O539" s="219"/>
      <c r="P539" s="228"/>
    </row>
    <row r="540" spans="1:16" ht="36.75" thickBot="1" x14ac:dyDescent="0.3">
      <c r="A540" s="213"/>
      <c r="B540" s="216"/>
      <c r="C540" s="216"/>
      <c r="D540" s="219"/>
      <c r="E540" s="219"/>
      <c r="F540" s="216"/>
      <c r="G540" s="158" t="s">
        <v>7</v>
      </c>
      <c r="H540" s="26">
        <f>SUM(I540:N540)</f>
        <v>24.5</v>
      </c>
      <c r="I540" s="26">
        <v>24.5</v>
      </c>
      <c r="J540" s="26">
        <v>0</v>
      </c>
      <c r="K540" s="26">
        <v>0</v>
      </c>
      <c r="L540" s="26">
        <v>0</v>
      </c>
      <c r="M540" s="26">
        <v>0</v>
      </c>
      <c r="N540" s="26">
        <v>0</v>
      </c>
      <c r="O540" s="219"/>
      <c r="P540" s="228"/>
    </row>
    <row r="541" spans="1:16" ht="15.75" thickBot="1" x14ac:dyDescent="0.3">
      <c r="A541" s="213"/>
      <c r="B541" s="216"/>
      <c r="C541" s="216"/>
      <c r="D541" s="219"/>
      <c r="E541" s="219"/>
      <c r="F541" s="216"/>
      <c r="G541" s="158" t="s">
        <v>8</v>
      </c>
      <c r="H541" s="26">
        <f>SUM(I541:N541)</f>
        <v>0</v>
      </c>
      <c r="I541" s="26">
        <v>0</v>
      </c>
      <c r="J541" s="26">
        <v>0</v>
      </c>
      <c r="K541" s="26">
        <v>0</v>
      </c>
      <c r="L541" s="26">
        <v>0</v>
      </c>
      <c r="M541" s="26">
        <v>0</v>
      </c>
      <c r="N541" s="26">
        <v>0</v>
      </c>
      <c r="O541" s="219"/>
      <c r="P541" s="228"/>
    </row>
    <row r="542" spans="1:16" ht="24.75" thickBot="1" x14ac:dyDescent="0.3">
      <c r="A542" s="214"/>
      <c r="B542" s="217"/>
      <c r="C542" s="217"/>
      <c r="D542" s="220"/>
      <c r="E542" s="220"/>
      <c r="F542" s="217"/>
      <c r="G542" s="158" t="s">
        <v>9</v>
      </c>
      <c r="H542" s="26">
        <f>SUM(I542:N542)</f>
        <v>0</v>
      </c>
      <c r="I542" s="26">
        <v>0</v>
      </c>
      <c r="J542" s="26">
        <v>0</v>
      </c>
      <c r="K542" s="26">
        <v>0</v>
      </c>
      <c r="L542" s="26">
        <v>0</v>
      </c>
      <c r="M542" s="26">
        <v>0</v>
      </c>
      <c r="N542" s="26">
        <v>0</v>
      </c>
      <c r="O542" s="220"/>
      <c r="P542" s="229"/>
    </row>
    <row r="543" spans="1:16" ht="36.75" customHeight="1" thickBot="1" x14ac:dyDescent="0.3">
      <c r="A543" s="212" t="s">
        <v>350</v>
      </c>
      <c r="B543" s="215" t="s">
        <v>327</v>
      </c>
      <c r="C543" s="215" t="s">
        <v>294</v>
      </c>
      <c r="D543" s="218">
        <v>2029</v>
      </c>
      <c r="E543" s="218"/>
      <c r="F543" s="215" t="s">
        <v>328</v>
      </c>
      <c r="G543" s="158" t="s">
        <v>4</v>
      </c>
      <c r="H543" s="26">
        <f t="shared" ref="H543:N543" si="112">SUM(H544:H547)</f>
        <v>5</v>
      </c>
      <c r="I543" s="26">
        <f t="shared" si="112"/>
        <v>0</v>
      </c>
      <c r="J543" s="26">
        <f t="shared" si="112"/>
        <v>0</v>
      </c>
      <c r="K543" s="26">
        <f t="shared" si="112"/>
        <v>0</v>
      </c>
      <c r="L543" s="26">
        <f t="shared" si="112"/>
        <v>0</v>
      </c>
      <c r="M543" s="26">
        <f t="shared" si="112"/>
        <v>5</v>
      </c>
      <c r="N543" s="26">
        <f t="shared" si="112"/>
        <v>0</v>
      </c>
      <c r="O543" s="218"/>
      <c r="P543" s="227" t="s">
        <v>346</v>
      </c>
    </row>
    <row r="544" spans="1:16" ht="15.75" thickBot="1" x14ac:dyDescent="0.3">
      <c r="A544" s="213"/>
      <c r="B544" s="216"/>
      <c r="C544" s="216"/>
      <c r="D544" s="219"/>
      <c r="E544" s="219"/>
      <c r="F544" s="216"/>
      <c r="G544" s="158" t="s">
        <v>6</v>
      </c>
      <c r="H544" s="26">
        <f>SUM(I544:N544)</f>
        <v>4.9000000000000004</v>
      </c>
      <c r="I544" s="26">
        <v>0</v>
      </c>
      <c r="J544" s="26">
        <v>0</v>
      </c>
      <c r="K544" s="26">
        <v>0</v>
      </c>
      <c r="L544" s="26">
        <v>0</v>
      </c>
      <c r="M544" s="26">
        <v>4.9000000000000004</v>
      </c>
      <c r="N544" s="26">
        <v>0</v>
      </c>
      <c r="O544" s="219"/>
      <c r="P544" s="228"/>
    </row>
    <row r="545" spans="1:16" ht="36.75" thickBot="1" x14ac:dyDescent="0.3">
      <c r="A545" s="213"/>
      <c r="B545" s="216"/>
      <c r="C545" s="216"/>
      <c r="D545" s="219"/>
      <c r="E545" s="219"/>
      <c r="F545" s="216"/>
      <c r="G545" s="158" t="s">
        <v>7</v>
      </c>
      <c r="H545" s="26">
        <f>SUM(I545:N545)</f>
        <v>0.1</v>
      </c>
      <c r="I545" s="26">
        <v>0</v>
      </c>
      <c r="J545" s="26">
        <v>0</v>
      </c>
      <c r="K545" s="26">
        <v>0</v>
      </c>
      <c r="L545" s="26">
        <v>0</v>
      </c>
      <c r="M545" s="26">
        <v>0.1</v>
      </c>
      <c r="N545" s="26">
        <v>0</v>
      </c>
      <c r="O545" s="219"/>
      <c r="P545" s="228"/>
    </row>
    <row r="546" spans="1:16" ht="15.75" thickBot="1" x14ac:dyDescent="0.3">
      <c r="A546" s="213"/>
      <c r="B546" s="216"/>
      <c r="C546" s="216"/>
      <c r="D546" s="219"/>
      <c r="E546" s="219"/>
      <c r="F546" s="216"/>
      <c r="G546" s="158" t="s">
        <v>8</v>
      </c>
      <c r="H546" s="26">
        <f>SUM(I546:N546)</f>
        <v>0</v>
      </c>
      <c r="I546" s="26">
        <v>0</v>
      </c>
      <c r="J546" s="26">
        <v>0</v>
      </c>
      <c r="K546" s="26">
        <v>0</v>
      </c>
      <c r="L546" s="26">
        <v>0</v>
      </c>
      <c r="M546" s="26">
        <v>0</v>
      </c>
      <c r="N546" s="26">
        <v>0</v>
      </c>
      <c r="O546" s="219"/>
      <c r="P546" s="228"/>
    </row>
    <row r="547" spans="1:16" ht="24.75" thickBot="1" x14ac:dyDescent="0.3">
      <c r="A547" s="214"/>
      <c r="B547" s="217"/>
      <c r="C547" s="217"/>
      <c r="D547" s="220"/>
      <c r="E547" s="220"/>
      <c r="F547" s="217"/>
      <c r="G547" s="158" t="s">
        <v>9</v>
      </c>
      <c r="H547" s="26">
        <f>SUM(I547:N547)</f>
        <v>0</v>
      </c>
      <c r="I547" s="26">
        <v>0</v>
      </c>
      <c r="J547" s="26">
        <v>0</v>
      </c>
      <c r="K547" s="26">
        <v>0</v>
      </c>
      <c r="L547" s="26">
        <v>0</v>
      </c>
      <c r="M547" s="26">
        <v>0</v>
      </c>
      <c r="N547" s="26">
        <v>0</v>
      </c>
      <c r="O547" s="220"/>
      <c r="P547" s="229"/>
    </row>
    <row r="548" spans="1:16" ht="99" customHeight="1" thickBot="1" x14ac:dyDescent="0.3">
      <c r="A548" s="212" t="s">
        <v>351</v>
      </c>
      <c r="B548" s="215" t="s">
        <v>352</v>
      </c>
      <c r="C548" s="215" t="s">
        <v>294</v>
      </c>
      <c r="D548" s="218">
        <v>2029</v>
      </c>
      <c r="E548" s="218"/>
      <c r="F548" s="215" t="s">
        <v>318</v>
      </c>
      <c r="G548" s="158" t="s">
        <v>4</v>
      </c>
      <c r="H548" s="26">
        <f t="shared" ref="H548:N548" si="113">SUM(H549:H552)</f>
        <v>5</v>
      </c>
      <c r="I548" s="26">
        <f t="shared" si="113"/>
        <v>0</v>
      </c>
      <c r="J548" s="26">
        <f t="shared" si="113"/>
        <v>0</v>
      </c>
      <c r="K548" s="26">
        <f t="shared" si="113"/>
        <v>0</v>
      </c>
      <c r="L548" s="26">
        <f t="shared" si="113"/>
        <v>0</v>
      </c>
      <c r="M548" s="26">
        <f t="shared" si="113"/>
        <v>5</v>
      </c>
      <c r="N548" s="26">
        <f t="shared" si="113"/>
        <v>0</v>
      </c>
      <c r="O548" s="218"/>
      <c r="P548" s="267"/>
    </row>
    <row r="549" spans="1:16" ht="15.75" thickBot="1" x14ac:dyDescent="0.3">
      <c r="A549" s="213"/>
      <c r="B549" s="216"/>
      <c r="C549" s="216"/>
      <c r="D549" s="219"/>
      <c r="E549" s="219"/>
      <c r="F549" s="216"/>
      <c r="G549" s="158" t="s">
        <v>6</v>
      </c>
      <c r="H549" s="26">
        <f>SUM(I549:N549)</f>
        <v>4.9000000000000004</v>
      </c>
      <c r="I549" s="26">
        <v>0</v>
      </c>
      <c r="J549" s="26">
        <v>0</v>
      </c>
      <c r="K549" s="26">
        <v>0</v>
      </c>
      <c r="L549" s="26">
        <v>0</v>
      </c>
      <c r="M549" s="26">
        <v>4.9000000000000004</v>
      </c>
      <c r="N549" s="26">
        <v>0</v>
      </c>
      <c r="O549" s="219"/>
      <c r="P549" s="268"/>
    </row>
    <row r="550" spans="1:16" ht="36.75" thickBot="1" x14ac:dyDescent="0.3">
      <c r="A550" s="213"/>
      <c r="B550" s="216"/>
      <c r="C550" s="216"/>
      <c r="D550" s="219"/>
      <c r="E550" s="219"/>
      <c r="F550" s="216"/>
      <c r="G550" s="158" t="s">
        <v>7</v>
      </c>
      <c r="H550" s="26">
        <f>SUM(I550:N550)</f>
        <v>0.1</v>
      </c>
      <c r="I550" s="26">
        <v>0</v>
      </c>
      <c r="J550" s="26">
        <v>0</v>
      </c>
      <c r="K550" s="26">
        <v>0</v>
      </c>
      <c r="L550" s="26">
        <v>0</v>
      </c>
      <c r="M550" s="26">
        <v>0.1</v>
      </c>
      <c r="N550" s="26">
        <v>0</v>
      </c>
      <c r="O550" s="219"/>
      <c r="P550" s="268"/>
    </row>
    <row r="551" spans="1:16" ht="15.75" thickBot="1" x14ac:dyDescent="0.3">
      <c r="A551" s="213"/>
      <c r="B551" s="216"/>
      <c r="C551" s="216"/>
      <c r="D551" s="219"/>
      <c r="E551" s="219"/>
      <c r="F551" s="216"/>
      <c r="G551" s="158" t="s">
        <v>8</v>
      </c>
      <c r="H551" s="26">
        <f>SUM(I551:N551)</f>
        <v>0</v>
      </c>
      <c r="I551" s="26">
        <v>0</v>
      </c>
      <c r="J551" s="26">
        <v>0</v>
      </c>
      <c r="K551" s="26">
        <v>0</v>
      </c>
      <c r="L551" s="26">
        <v>0</v>
      </c>
      <c r="M551" s="26">
        <v>0</v>
      </c>
      <c r="N551" s="26">
        <v>0</v>
      </c>
      <c r="O551" s="219"/>
      <c r="P551" s="268"/>
    </row>
    <row r="552" spans="1:16" ht="24.75" thickBot="1" x14ac:dyDescent="0.3">
      <c r="A552" s="214"/>
      <c r="B552" s="217"/>
      <c r="C552" s="217"/>
      <c r="D552" s="220"/>
      <c r="E552" s="220"/>
      <c r="F552" s="217"/>
      <c r="G552" s="158" t="s">
        <v>9</v>
      </c>
      <c r="H552" s="26">
        <f>SUM(I552:N552)</f>
        <v>0</v>
      </c>
      <c r="I552" s="26">
        <v>0</v>
      </c>
      <c r="J552" s="26">
        <v>0</v>
      </c>
      <c r="K552" s="26">
        <v>0</v>
      </c>
      <c r="L552" s="26">
        <v>0</v>
      </c>
      <c r="M552" s="26">
        <v>0</v>
      </c>
      <c r="N552" s="26">
        <v>0</v>
      </c>
      <c r="O552" s="220"/>
      <c r="P552" s="269"/>
    </row>
    <row r="553" spans="1:16" ht="36.75" customHeight="1" thickBot="1" x14ac:dyDescent="0.3">
      <c r="A553" s="212" t="s">
        <v>353</v>
      </c>
      <c r="B553" s="215" t="s">
        <v>315</v>
      </c>
      <c r="C553" s="215" t="s">
        <v>294</v>
      </c>
      <c r="D553" s="218">
        <v>2029</v>
      </c>
      <c r="E553" s="218"/>
      <c r="F553" s="215" t="s">
        <v>318</v>
      </c>
      <c r="G553" s="158" t="s">
        <v>4</v>
      </c>
      <c r="H553" s="26">
        <f t="shared" ref="H553:N553" si="114">SUM(H554:H557)</f>
        <v>128</v>
      </c>
      <c r="I553" s="26">
        <f t="shared" si="114"/>
        <v>0</v>
      </c>
      <c r="J553" s="26">
        <f t="shared" si="114"/>
        <v>0</v>
      </c>
      <c r="K553" s="26">
        <f t="shared" si="114"/>
        <v>0</v>
      </c>
      <c r="L553" s="26">
        <f t="shared" si="114"/>
        <v>0</v>
      </c>
      <c r="M553" s="26">
        <f t="shared" si="114"/>
        <v>128</v>
      </c>
      <c r="N553" s="26">
        <f t="shared" si="114"/>
        <v>0</v>
      </c>
      <c r="O553" s="218">
        <v>274</v>
      </c>
      <c r="P553" s="227" t="s">
        <v>310</v>
      </c>
    </row>
    <row r="554" spans="1:16" ht="15.75" thickBot="1" x14ac:dyDescent="0.3">
      <c r="A554" s="213"/>
      <c r="B554" s="216"/>
      <c r="C554" s="216"/>
      <c r="D554" s="219"/>
      <c r="E554" s="219"/>
      <c r="F554" s="216"/>
      <c r="G554" s="158" t="s">
        <v>6</v>
      </c>
      <c r="H554" s="26">
        <f>SUM(I554:N554)</f>
        <v>0</v>
      </c>
      <c r="I554" s="26">
        <v>0</v>
      </c>
      <c r="J554" s="26">
        <v>0</v>
      </c>
      <c r="K554" s="26">
        <v>0</v>
      </c>
      <c r="L554" s="26">
        <v>0</v>
      </c>
      <c r="M554" s="26">
        <v>0</v>
      </c>
      <c r="N554" s="26">
        <v>0</v>
      </c>
      <c r="O554" s="219"/>
      <c r="P554" s="228"/>
    </row>
    <row r="555" spans="1:16" ht="36.75" thickBot="1" x14ac:dyDescent="0.3">
      <c r="A555" s="213"/>
      <c r="B555" s="216"/>
      <c r="C555" s="216"/>
      <c r="D555" s="219"/>
      <c r="E555" s="219"/>
      <c r="F555" s="216"/>
      <c r="G555" s="158" t="s">
        <v>7</v>
      </c>
      <c r="H555" s="26">
        <f>SUM(I555:N555)</f>
        <v>0</v>
      </c>
      <c r="I555" s="26">
        <v>0</v>
      </c>
      <c r="J555" s="26">
        <v>0</v>
      </c>
      <c r="K555" s="26">
        <v>0</v>
      </c>
      <c r="L555" s="26">
        <v>0</v>
      </c>
      <c r="M555" s="26">
        <v>0</v>
      </c>
      <c r="N555" s="26">
        <v>0</v>
      </c>
      <c r="O555" s="219"/>
      <c r="P555" s="228"/>
    </row>
    <row r="556" spans="1:16" ht="15.75" thickBot="1" x14ac:dyDescent="0.3">
      <c r="A556" s="213"/>
      <c r="B556" s="216"/>
      <c r="C556" s="216"/>
      <c r="D556" s="219"/>
      <c r="E556" s="219"/>
      <c r="F556" s="216"/>
      <c r="G556" s="158" t="s">
        <v>8</v>
      </c>
      <c r="H556" s="26">
        <f>SUM(I556:N556)</f>
        <v>0</v>
      </c>
      <c r="I556" s="26">
        <v>0</v>
      </c>
      <c r="J556" s="26">
        <v>0</v>
      </c>
      <c r="K556" s="26">
        <v>0</v>
      </c>
      <c r="L556" s="26">
        <v>0</v>
      </c>
      <c r="M556" s="26">
        <v>0</v>
      </c>
      <c r="N556" s="26">
        <v>0</v>
      </c>
      <c r="O556" s="219"/>
      <c r="P556" s="228"/>
    </row>
    <row r="557" spans="1:16" ht="24.75" thickBot="1" x14ac:dyDescent="0.3">
      <c r="A557" s="214"/>
      <c r="B557" s="217"/>
      <c r="C557" s="217"/>
      <c r="D557" s="220"/>
      <c r="E557" s="220"/>
      <c r="F557" s="217"/>
      <c r="G557" s="158" t="s">
        <v>9</v>
      </c>
      <c r="H557" s="26">
        <f>SUM(I557:N557)</f>
        <v>128</v>
      </c>
      <c r="I557" s="26">
        <v>0</v>
      </c>
      <c r="J557" s="26">
        <v>0</v>
      </c>
      <c r="K557" s="26">
        <v>0</v>
      </c>
      <c r="L557" s="26">
        <v>0</v>
      </c>
      <c r="M557" s="26">
        <v>128</v>
      </c>
      <c r="N557" s="26">
        <v>0</v>
      </c>
      <c r="O557" s="220"/>
      <c r="P557" s="229"/>
    </row>
    <row r="558" spans="1:16" ht="36.75" customHeight="1" thickBot="1" x14ac:dyDescent="0.3">
      <c r="A558" s="212" t="s">
        <v>354</v>
      </c>
      <c r="B558" s="215" t="s">
        <v>343</v>
      </c>
      <c r="C558" s="215" t="s">
        <v>294</v>
      </c>
      <c r="D558" s="218">
        <v>2030</v>
      </c>
      <c r="E558" s="218"/>
      <c r="F558" s="215" t="s">
        <v>318</v>
      </c>
      <c r="G558" s="158" t="s">
        <v>4</v>
      </c>
      <c r="H558" s="26">
        <f t="shared" ref="H558:N558" si="115">SUM(H559:H562)</f>
        <v>5</v>
      </c>
      <c r="I558" s="26">
        <f t="shared" si="115"/>
        <v>0</v>
      </c>
      <c r="J558" s="26">
        <f t="shared" si="115"/>
        <v>0</v>
      </c>
      <c r="K558" s="26">
        <f t="shared" si="115"/>
        <v>0</v>
      </c>
      <c r="L558" s="26">
        <f t="shared" si="115"/>
        <v>0</v>
      </c>
      <c r="M558" s="26">
        <f t="shared" si="115"/>
        <v>0</v>
      </c>
      <c r="N558" s="26">
        <f t="shared" si="115"/>
        <v>5</v>
      </c>
      <c r="O558" s="218"/>
      <c r="P558" s="227" t="s">
        <v>329</v>
      </c>
    </row>
    <row r="559" spans="1:16" ht="15.75" thickBot="1" x14ac:dyDescent="0.3">
      <c r="A559" s="213"/>
      <c r="B559" s="216"/>
      <c r="C559" s="216"/>
      <c r="D559" s="219"/>
      <c r="E559" s="219"/>
      <c r="F559" s="216"/>
      <c r="G559" s="158" t="s">
        <v>6</v>
      </c>
      <c r="H559" s="26">
        <f>SUM(I559:N559)</f>
        <v>4.9000000000000004</v>
      </c>
      <c r="I559" s="26">
        <v>0</v>
      </c>
      <c r="J559" s="26">
        <v>0</v>
      </c>
      <c r="K559" s="26">
        <v>0</v>
      </c>
      <c r="L559" s="26">
        <v>0</v>
      </c>
      <c r="M559" s="26">
        <v>0</v>
      </c>
      <c r="N559" s="26">
        <v>4.9000000000000004</v>
      </c>
      <c r="O559" s="219"/>
      <c r="P559" s="228"/>
    </row>
    <row r="560" spans="1:16" ht="36.75" thickBot="1" x14ac:dyDescent="0.3">
      <c r="A560" s="213"/>
      <c r="B560" s="216"/>
      <c r="C560" s="216"/>
      <c r="D560" s="219"/>
      <c r="E560" s="219"/>
      <c r="F560" s="216"/>
      <c r="G560" s="158" t="s">
        <v>7</v>
      </c>
      <c r="H560" s="26">
        <f>SUM(I560:N560)</f>
        <v>0.1</v>
      </c>
      <c r="I560" s="26">
        <v>0</v>
      </c>
      <c r="J560" s="26">
        <v>0</v>
      </c>
      <c r="K560" s="26">
        <v>0</v>
      </c>
      <c r="L560" s="26">
        <v>0</v>
      </c>
      <c r="M560" s="26">
        <v>0</v>
      </c>
      <c r="N560" s="26">
        <v>0.1</v>
      </c>
      <c r="O560" s="219"/>
      <c r="P560" s="228"/>
    </row>
    <row r="561" spans="1:16" ht="15.75" thickBot="1" x14ac:dyDescent="0.3">
      <c r="A561" s="213"/>
      <c r="B561" s="216"/>
      <c r="C561" s="216"/>
      <c r="D561" s="219"/>
      <c r="E561" s="219"/>
      <c r="F561" s="216"/>
      <c r="G561" s="158" t="s">
        <v>8</v>
      </c>
      <c r="H561" s="26">
        <f>SUM(I561:N561)</f>
        <v>0</v>
      </c>
      <c r="I561" s="26">
        <v>0</v>
      </c>
      <c r="J561" s="26">
        <v>0</v>
      </c>
      <c r="K561" s="26">
        <v>0</v>
      </c>
      <c r="L561" s="26">
        <v>0</v>
      </c>
      <c r="M561" s="26">
        <v>0</v>
      </c>
      <c r="N561" s="26">
        <v>0</v>
      </c>
      <c r="O561" s="219"/>
      <c r="P561" s="228"/>
    </row>
    <row r="562" spans="1:16" ht="24.75" thickBot="1" x14ac:dyDescent="0.3">
      <c r="A562" s="214"/>
      <c r="B562" s="217"/>
      <c r="C562" s="217"/>
      <c r="D562" s="220"/>
      <c r="E562" s="220"/>
      <c r="F562" s="217"/>
      <c r="G562" s="158" t="s">
        <v>9</v>
      </c>
      <c r="H562" s="26">
        <f>SUM(I562:N562)</f>
        <v>0</v>
      </c>
      <c r="I562" s="26">
        <v>0</v>
      </c>
      <c r="J562" s="26">
        <v>0</v>
      </c>
      <c r="K562" s="26">
        <v>0</v>
      </c>
      <c r="L562" s="26">
        <v>0</v>
      </c>
      <c r="M562" s="26">
        <v>0</v>
      </c>
      <c r="N562" s="26">
        <v>0</v>
      </c>
      <c r="O562" s="220"/>
      <c r="P562" s="229"/>
    </row>
    <row r="563" spans="1:16" ht="36.75" customHeight="1" thickBot="1" x14ac:dyDescent="0.3">
      <c r="A563" s="212" t="s">
        <v>355</v>
      </c>
      <c r="B563" s="215" t="s">
        <v>327</v>
      </c>
      <c r="C563" s="215" t="s">
        <v>294</v>
      </c>
      <c r="D563" s="218">
        <v>2030</v>
      </c>
      <c r="E563" s="218"/>
      <c r="F563" s="215" t="s">
        <v>328</v>
      </c>
      <c r="G563" s="158" t="s">
        <v>4</v>
      </c>
      <c r="H563" s="26">
        <f t="shared" ref="H563:N563" si="116">SUM(H564:H567)</f>
        <v>5</v>
      </c>
      <c r="I563" s="26">
        <f t="shared" si="116"/>
        <v>0</v>
      </c>
      <c r="J563" s="26">
        <f t="shared" si="116"/>
        <v>0</v>
      </c>
      <c r="K563" s="26">
        <f t="shared" si="116"/>
        <v>0</v>
      </c>
      <c r="L563" s="26">
        <f t="shared" si="116"/>
        <v>0</v>
      </c>
      <c r="M563" s="26">
        <f t="shared" si="116"/>
        <v>0</v>
      </c>
      <c r="N563" s="26">
        <f t="shared" si="116"/>
        <v>5</v>
      </c>
      <c r="O563" s="218">
        <v>8500</v>
      </c>
      <c r="P563" s="227" t="s">
        <v>344</v>
      </c>
    </row>
    <row r="564" spans="1:16" ht="15.75" thickBot="1" x14ac:dyDescent="0.3">
      <c r="A564" s="213"/>
      <c r="B564" s="216"/>
      <c r="C564" s="216"/>
      <c r="D564" s="219"/>
      <c r="E564" s="219"/>
      <c r="F564" s="216"/>
      <c r="G564" s="158" t="s">
        <v>6</v>
      </c>
      <c r="H564" s="26">
        <f>SUM(I564:N564)</f>
        <v>4.9000000000000004</v>
      </c>
      <c r="I564" s="26">
        <v>0</v>
      </c>
      <c r="J564" s="26">
        <v>0</v>
      </c>
      <c r="K564" s="26">
        <v>0</v>
      </c>
      <c r="L564" s="26">
        <v>0</v>
      </c>
      <c r="M564" s="26">
        <v>0</v>
      </c>
      <c r="N564" s="26">
        <v>4.9000000000000004</v>
      </c>
      <c r="O564" s="219"/>
      <c r="P564" s="228"/>
    </row>
    <row r="565" spans="1:16" ht="36.75" thickBot="1" x14ac:dyDescent="0.3">
      <c r="A565" s="213"/>
      <c r="B565" s="216"/>
      <c r="C565" s="216"/>
      <c r="D565" s="219"/>
      <c r="E565" s="219"/>
      <c r="F565" s="216"/>
      <c r="G565" s="158" t="s">
        <v>7</v>
      </c>
      <c r="H565" s="26">
        <f>SUM(I565:N565)</f>
        <v>0.1</v>
      </c>
      <c r="I565" s="26">
        <v>0</v>
      </c>
      <c r="J565" s="26">
        <v>0</v>
      </c>
      <c r="K565" s="26">
        <v>0</v>
      </c>
      <c r="L565" s="26">
        <v>0</v>
      </c>
      <c r="M565" s="26">
        <v>0</v>
      </c>
      <c r="N565" s="26">
        <v>0.1</v>
      </c>
      <c r="O565" s="219"/>
      <c r="P565" s="228"/>
    </row>
    <row r="566" spans="1:16" ht="15.75" thickBot="1" x14ac:dyDescent="0.3">
      <c r="A566" s="213"/>
      <c r="B566" s="216"/>
      <c r="C566" s="216"/>
      <c r="D566" s="219"/>
      <c r="E566" s="219"/>
      <c r="F566" s="216"/>
      <c r="G566" s="158" t="s">
        <v>8</v>
      </c>
      <c r="H566" s="26">
        <f>SUM(I566:N566)</f>
        <v>0</v>
      </c>
      <c r="I566" s="26">
        <v>0</v>
      </c>
      <c r="J566" s="26">
        <v>0</v>
      </c>
      <c r="K566" s="26">
        <v>0</v>
      </c>
      <c r="L566" s="26">
        <v>0</v>
      </c>
      <c r="M566" s="26">
        <v>0</v>
      </c>
      <c r="N566" s="26">
        <v>0</v>
      </c>
      <c r="O566" s="219"/>
      <c r="P566" s="228"/>
    </row>
    <row r="567" spans="1:16" ht="24.75" thickBot="1" x14ac:dyDescent="0.3">
      <c r="A567" s="214"/>
      <c r="B567" s="217"/>
      <c r="C567" s="217"/>
      <c r="D567" s="220"/>
      <c r="E567" s="220"/>
      <c r="F567" s="217"/>
      <c r="G567" s="158" t="s">
        <v>9</v>
      </c>
      <c r="H567" s="26">
        <f>SUM(I567:N567)</f>
        <v>0</v>
      </c>
      <c r="I567" s="26">
        <v>0</v>
      </c>
      <c r="J567" s="26">
        <v>0</v>
      </c>
      <c r="K567" s="26">
        <v>0</v>
      </c>
      <c r="L567" s="26">
        <v>0</v>
      </c>
      <c r="M567" s="26">
        <v>0</v>
      </c>
      <c r="N567" s="26">
        <v>0</v>
      </c>
      <c r="O567" s="220"/>
      <c r="P567" s="229"/>
    </row>
    <row r="568" spans="1:16" ht="36.75" customHeight="1" thickBot="1" x14ac:dyDescent="0.3">
      <c r="A568" s="212" t="s">
        <v>4568</v>
      </c>
      <c r="B568" s="215"/>
      <c r="C568" s="215" t="s">
        <v>294</v>
      </c>
      <c r="D568" s="218">
        <v>2027</v>
      </c>
      <c r="E568" s="218"/>
      <c r="F568" s="218" t="s">
        <v>94</v>
      </c>
      <c r="G568" s="158" t="s">
        <v>4</v>
      </c>
      <c r="H568" s="26">
        <f t="shared" ref="H568:N568" si="117">SUM(H569:H572)</f>
        <v>100.1</v>
      </c>
      <c r="I568" s="26">
        <f t="shared" si="117"/>
        <v>0</v>
      </c>
      <c r="J568" s="26">
        <f t="shared" si="117"/>
        <v>0</v>
      </c>
      <c r="K568" s="26">
        <f t="shared" si="117"/>
        <v>100.1</v>
      </c>
      <c r="L568" s="26">
        <f t="shared" si="117"/>
        <v>0</v>
      </c>
      <c r="M568" s="26">
        <f t="shared" si="117"/>
        <v>0</v>
      </c>
      <c r="N568" s="26">
        <f t="shared" si="117"/>
        <v>0</v>
      </c>
      <c r="O568" s="218"/>
      <c r="P568" s="227"/>
    </row>
    <row r="569" spans="1:16" ht="15.75" thickBot="1" x14ac:dyDescent="0.3">
      <c r="A569" s="213"/>
      <c r="B569" s="216"/>
      <c r="C569" s="216"/>
      <c r="D569" s="219"/>
      <c r="E569" s="219"/>
      <c r="F569" s="219"/>
      <c r="G569" s="158" t="s">
        <v>6</v>
      </c>
      <c r="H569" s="26">
        <f>SUM(I569:N569)</f>
        <v>0</v>
      </c>
      <c r="I569" s="26">
        <v>0</v>
      </c>
      <c r="J569" s="26">
        <v>0</v>
      </c>
      <c r="K569" s="26">
        <v>0</v>
      </c>
      <c r="L569" s="26">
        <v>0</v>
      </c>
      <c r="M569" s="26">
        <v>0</v>
      </c>
      <c r="N569" s="26">
        <v>0</v>
      </c>
      <c r="O569" s="219"/>
      <c r="P569" s="228"/>
    </row>
    <row r="570" spans="1:16" ht="36.75" thickBot="1" x14ac:dyDescent="0.3">
      <c r="A570" s="213"/>
      <c r="B570" s="216"/>
      <c r="C570" s="216"/>
      <c r="D570" s="219"/>
      <c r="E570" s="219"/>
      <c r="F570" s="219"/>
      <c r="G570" s="158" t="s">
        <v>7</v>
      </c>
      <c r="H570" s="26">
        <f>SUM(I570:N570)</f>
        <v>100.1</v>
      </c>
      <c r="I570" s="26">
        <v>0</v>
      </c>
      <c r="J570" s="26">
        <v>0</v>
      </c>
      <c r="K570" s="26">
        <v>100.1</v>
      </c>
      <c r="L570" s="26">
        <v>0</v>
      </c>
      <c r="M570" s="26">
        <v>0</v>
      </c>
      <c r="N570" s="26">
        <v>0</v>
      </c>
      <c r="O570" s="219"/>
      <c r="P570" s="228"/>
    </row>
    <row r="571" spans="1:16" ht="15.75" thickBot="1" x14ac:dyDescent="0.3">
      <c r="A571" s="213"/>
      <c r="B571" s="216"/>
      <c r="C571" s="216"/>
      <c r="D571" s="219"/>
      <c r="E571" s="219"/>
      <c r="F571" s="219"/>
      <c r="G571" s="158" t="s">
        <v>8</v>
      </c>
      <c r="H571" s="26">
        <f>SUM(I571:N571)</f>
        <v>0</v>
      </c>
      <c r="I571" s="26">
        <v>0</v>
      </c>
      <c r="J571" s="26">
        <v>0</v>
      </c>
      <c r="K571" s="26">
        <v>0</v>
      </c>
      <c r="L571" s="26">
        <v>0</v>
      </c>
      <c r="M571" s="26">
        <v>0</v>
      </c>
      <c r="N571" s="26">
        <v>0</v>
      </c>
      <c r="O571" s="219"/>
      <c r="P571" s="228"/>
    </row>
    <row r="572" spans="1:16" ht="24.75" thickBot="1" x14ac:dyDescent="0.3">
      <c r="A572" s="214"/>
      <c r="B572" s="217"/>
      <c r="C572" s="217"/>
      <c r="D572" s="220"/>
      <c r="E572" s="220"/>
      <c r="F572" s="220"/>
      <c r="G572" s="158" t="s">
        <v>9</v>
      </c>
      <c r="H572" s="26">
        <f>SUM(I572:N572)</f>
        <v>0</v>
      </c>
      <c r="I572" s="26">
        <v>0</v>
      </c>
      <c r="J572" s="26">
        <v>0</v>
      </c>
      <c r="K572" s="26">
        <v>0</v>
      </c>
      <c r="L572" s="26">
        <v>0</v>
      </c>
      <c r="M572" s="26">
        <v>0</v>
      </c>
      <c r="N572" s="26">
        <v>0</v>
      </c>
      <c r="O572" s="220"/>
      <c r="P572" s="229"/>
    </row>
    <row r="573" spans="1:16" ht="36.75" customHeight="1" thickBot="1" x14ac:dyDescent="0.3">
      <c r="A573" s="212" t="s">
        <v>4569</v>
      </c>
      <c r="B573" s="215"/>
      <c r="C573" s="215" t="s">
        <v>294</v>
      </c>
      <c r="D573" s="218">
        <v>2027</v>
      </c>
      <c r="E573" s="218"/>
      <c r="F573" s="218" t="s">
        <v>94</v>
      </c>
      <c r="G573" s="158" t="s">
        <v>4</v>
      </c>
      <c r="H573" s="26">
        <f t="shared" ref="H573:N573" si="118">SUM(H574:H577)</f>
        <v>100.4</v>
      </c>
      <c r="I573" s="26">
        <f t="shared" si="118"/>
        <v>0</v>
      </c>
      <c r="J573" s="26">
        <f t="shared" si="118"/>
        <v>0</v>
      </c>
      <c r="K573" s="26">
        <f t="shared" si="118"/>
        <v>100.4</v>
      </c>
      <c r="L573" s="26">
        <f t="shared" si="118"/>
        <v>0</v>
      </c>
      <c r="M573" s="26">
        <f t="shared" si="118"/>
        <v>0</v>
      </c>
      <c r="N573" s="26">
        <f t="shared" si="118"/>
        <v>0</v>
      </c>
      <c r="O573" s="218"/>
      <c r="P573" s="227"/>
    </row>
    <row r="574" spans="1:16" ht="15.75" thickBot="1" x14ac:dyDescent="0.3">
      <c r="A574" s="213"/>
      <c r="B574" s="216"/>
      <c r="C574" s="216"/>
      <c r="D574" s="219"/>
      <c r="E574" s="219"/>
      <c r="F574" s="219"/>
      <c r="G574" s="158" t="s">
        <v>6</v>
      </c>
      <c r="H574" s="26">
        <f>SUM(I574:N574)</f>
        <v>0</v>
      </c>
      <c r="I574" s="26">
        <v>0</v>
      </c>
      <c r="J574" s="26">
        <v>0</v>
      </c>
      <c r="K574" s="26">
        <v>0</v>
      </c>
      <c r="L574" s="26">
        <v>0</v>
      </c>
      <c r="M574" s="26">
        <v>0</v>
      </c>
      <c r="N574" s="26">
        <v>0</v>
      </c>
      <c r="O574" s="219"/>
      <c r="P574" s="228"/>
    </row>
    <row r="575" spans="1:16" ht="36.75" thickBot="1" x14ac:dyDescent="0.3">
      <c r="A575" s="213"/>
      <c r="B575" s="216"/>
      <c r="C575" s="216"/>
      <c r="D575" s="219"/>
      <c r="E575" s="219"/>
      <c r="F575" s="219"/>
      <c r="G575" s="158" t="s">
        <v>7</v>
      </c>
      <c r="H575" s="26">
        <f>SUM(I575:N575)</f>
        <v>100.4</v>
      </c>
      <c r="I575" s="26">
        <v>0</v>
      </c>
      <c r="J575" s="26">
        <v>0</v>
      </c>
      <c r="K575" s="26">
        <v>100.4</v>
      </c>
      <c r="L575" s="26">
        <v>0</v>
      </c>
      <c r="M575" s="26">
        <v>0</v>
      </c>
      <c r="N575" s="26">
        <v>0</v>
      </c>
      <c r="O575" s="219"/>
      <c r="P575" s="228"/>
    </row>
    <row r="576" spans="1:16" ht="15.75" thickBot="1" x14ac:dyDescent="0.3">
      <c r="A576" s="213"/>
      <c r="B576" s="216"/>
      <c r="C576" s="216"/>
      <c r="D576" s="219"/>
      <c r="E576" s="219"/>
      <c r="F576" s="219"/>
      <c r="G576" s="158" t="s">
        <v>8</v>
      </c>
      <c r="H576" s="26">
        <f>SUM(I576:N576)</f>
        <v>0</v>
      </c>
      <c r="I576" s="26">
        <v>0</v>
      </c>
      <c r="J576" s="26">
        <v>0</v>
      </c>
      <c r="K576" s="26">
        <v>0</v>
      </c>
      <c r="L576" s="26">
        <v>0</v>
      </c>
      <c r="M576" s="26">
        <v>0</v>
      </c>
      <c r="N576" s="26">
        <v>0</v>
      </c>
      <c r="O576" s="219"/>
      <c r="P576" s="228"/>
    </row>
    <row r="577" spans="1:16" ht="24.75" thickBot="1" x14ac:dyDescent="0.3">
      <c r="A577" s="214"/>
      <c r="B577" s="217"/>
      <c r="C577" s="217"/>
      <c r="D577" s="220"/>
      <c r="E577" s="220"/>
      <c r="F577" s="220"/>
      <c r="G577" s="158" t="s">
        <v>9</v>
      </c>
      <c r="H577" s="26">
        <f>SUM(I577:N577)</f>
        <v>0</v>
      </c>
      <c r="I577" s="26">
        <v>0</v>
      </c>
      <c r="J577" s="26">
        <v>0</v>
      </c>
      <c r="K577" s="26">
        <v>0</v>
      </c>
      <c r="L577" s="26">
        <v>0</v>
      </c>
      <c r="M577" s="26">
        <v>0</v>
      </c>
      <c r="N577" s="26">
        <v>0</v>
      </c>
      <c r="O577" s="220"/>
      <c r="P577" s="229"/>
    </row>
    <row r="578" spans="1:16" ht="36.75" customHeight="1" thickBot="1" x14ac:dyDescent="0.3">
      <c r="A578" s="212" t="s">
        <v>4570</v>
      </c>
      <c r="B578" s="215"/>
      <c r="C578" s="215" t="s">
        <v>294</v>
      </c>
      <c r="D578" s="218">
        <v>2027</v>
      </c>
      <c r="E578" s="218"/>
      <c r="F578" s="218" t="s">
        <v>94</v>
      </c>
      <c r="G578" s="158" t="s">
        <v>4</v>
      </c>
      <c r="H578" s="26">
        <f t="shared" ref="H578:N578" si="119">SUM(H579:H582)</f>
        <v>37.5</v>
      </c>
      <c r="I578" s="26">
        <f t="shared" si="119"/>
        <v>0</v>
      </c>
      <c r="J578" s="26">
        <f t="shared" si="119"/>
        <v>0</v>
      </c>
      <c r="K578" s="26">
        <f t="shared" si="119"/>
        <v>37.5</v>
      </c>
      <c r="L578" s="26">
        <f t="shared" si="119"/>
        <v>0</v>
      </c>
      <c r="M578" s="26">
        <f t="shared" si="119"/>
        <v>0</v>
      </c>
      <c r="N578" s="26">
        <f t="shared" si="119"/>
        <v>0</v>
      </c>
      <c r="O578" s="218"/>
      <c r="P578" s="227"/>
    </row>
    <row r="579" spans="1:16" ht="15.75" thickBot="1" x14ac:dyDescent="0.3">
      <c r="A579" s="213"/>
      <c r="B579" s="216"/>
      <c r="C579" s="216"/>
      <c r="D579" s="219"/>
      <c r="E579" s="219"/>
      <c r="F579" s="219"/>
      <c r="G579" s="158" t="s">
        <v>6</v>
      </c>
      <c r="H579" s="26">
        <f>SUM(I579:N579)</f>
        <v>0</v>
      </c>
      <c r="I579" s="26">
        <v>0</v>
      </c>
      <c r="J579" s="26">
        <v>0</v>
      </c>
      <c r="K579" s="26">
        <v>0</v>
      </c>
      <c r="L579" s="26">
        <v>0</v>
      </c>
      <c r="M579" s="26">
        <v>0</v>
      </c>
      <c r="N579" s="26">
        <v>0</v>
      </c>
      <c r="O579" s="219"/>
      <c r="P579" s="228"/>
    </row>
    <row r="580" spans="1:16" ht="36.75" thickBot="1" x14ac:dyDescent="0.3">
      <c r="A580" s="213"/>
      <c r="B580" s="216"/>
      <c r="C580" s="216"/>
      <c r="D580" s="219"/>
      <c r="E580" s="219"/>
      <c r="F580" s="219"/>
      <c r="G580" s="158" t="s">
        <v>7</v>
      </c>
      <c r="H580" s="26">
        <f>SUM(I580:N580)</f>
        <v>37.5</v>
      </c>
      <c r="I580" s="26">
        <v>0</v>
      </c>
      <c r="J580" s="26">
        <v>0</v>
      </c>
      <c r="K580" s="26">
        <v>37.5</v>
      </c>
      <c r="L580" s="26">
        <v>0</v>
      </c>
      <c r="M580" s="26">
        <v>0</v>
      </c>
      <c r="N580" s="26">
        <v>0</v>
      </c>
      <c r="O580" s="219"/>
      <c r="P580" s="228"/>
    </row>
    <row r="581" spans="1:16" ht="15.75" thickBot="1" x14ac:dyDescent="0.3">
      <c r="A581" s="213"/>
      <c r="B581" s="216"/>
      <c r="C581" s="216"/>
      <c r="D581" s="219"/>
      <c r="E581" s="219"/>
      <c r="F581" s="219"/>
      <c r="G581" s="158" t="s">
        <v>8</v>
      </c>
      <c r="H581" s="26">
        <f>SUM(I581:N581)</f>
        <v>0</v>
      </c>
      <c r="I581" s="26">
        <v>0</v>
      </c>
      <c r="J581" s="26">
        <v>0</v>
      </c>
      <c r="K581" s="26">
        <v>0</v>
      </c>
      <c r="L581" s="26">
        <v>0</v>
      </c>
      <c r="M581" s="26">
        <v>0</v>
      </c>
      <c r="N581" s="26">
        <v>0</v>
      </c>
      <c r="O581" s="219"/>
      <c r="P581" s="228"/>
    </row>
    <row r="582" spans="1:16" ht="24.75" thickBot="1" x14ac:dyDescent="0.3">
      <c r="A582" s="214"/>
      <c r="B582" s="217"/>
      <c r="C582" s="217"/>
      <c r="D582" s="220"/>
      <c r="E582" s="220"/>
      <c r="F582" s="220"/>
      <c r="G582" s="158" t="s">
        <v>9</v>
      </c>
      <c r="H582" s="26">
        <f>SUM(I582:N582)</f>
        <v>0</v>
      </c>
      <c r="I582" s="26">
        <v>0</v>
      </c>
      <c r="J582" s="26">
        <v>0</v>
      </c>
      <c r="K582" s="26">
        <v>0</v>
      </c>
      <c r="L582" s="26">
        <v>0</v>
      </c>
      <c r="M582" s="26">
        <v>0</v>
      </c>
      <c r="N582" s="26">
        <v>0</v>
      </c>
      <c r="O582" s="220"/>
      <c r="P582" s="229"/>
    </row>
    <row r="583" spans="1:16" ht="36.75" customHeight="1" thickBot="1" x14ac:dyDescent="0.3">
      <c r="A583" s="212" t="s">
        <v>4571</v>
      </c>
      <c r="B583" s="215"/>
      <c r="C583" s="215" t="s">
        <v>294</v>
      </c>
      <c r="D583" s="218">
        <v>2027</v>
      </c>
      <c r="E583" s="218"/>
      <c r="F583" s="218" t="s">
        <v>94</v>
      </c>
      <c r="G583" s="158" t="s">
        <v>4</v>
      </c>
      <c r="H583" s="26">
        <f t="shared" ref="H583:N583" si="120">SUM(H584:H587)</f>
        <v>36.200000000000003</v>
      </c>
      <c r="I583" s="26">
        <f t="shared" si="120"/>
        <v>0</v>
      </c>
      <c r="J583" s="26">
        <f t="shared" si="120"/>
        <v>0</v>
      </c>
      <c r="K583" s="26">
        <f t="shared" si="120"/>
        <v>36.200000000000003</v>
      </c>
      <c r="L583" s="26">
        <f t="shared" si="120"/>
        <v>0</v>
      </c>
      <c r="M583" s="26">
        <f t="shared" si="120"/>
        <v>0</v>
      </c>
      <c r="N583" s="26">
        <f t="shared" si="120"/>
        <v>0</v>
      </c>
      <c r="O583" s="218"/>
      <c r="P583" s="227"/>
    </row>
    <row r="584" spans="1:16" ht="15.75" thickBot="1" x14ac:dyDescent="0.3">
      <c r="A584" s="213"/>
      <c r="B584" s="216"/>
      <c r="C584" s="216"/>
      <c r="D584" s="219"/>
      <c r="E584" s="219"/>
      <c r="F584" s="219"/>
      <c r="G584" s="158" t="s">
        <v>6</v>
      </c>
      <c r="H584" s="26">
        <f>SUM(I584:N584)</f>
        <v>0</v>
      </c>
      <c r="I584" s="26">
        <v>0</v>
      </c>
      <c r="J584" s="26">
        <v>0</v>
      </c>
      <c r="K584" s="26">
        <v>0</v>
      </c>
      <c r="L584" s="26">
        <v>0</v>
      </c>
      <c r="M584" s="26">
        <v>0</v>
      </c>
      <c r="N584" s="26">
        <v>0</v>
      </c>
      <c r="O584" s="219"/>
      <c r="P584" s="228"/>
    </row>
    <row r="585" spans="1:16" ht="36.75" thickBot="1" x14ac:dyDescent="0.3">
      <c r="A585" s="213"/>
      <c r="B585" s="216"/>
      <c r="C585" s="216"/>
      <c r="D585" s="219"/>
      <c r="E585" s="219"/>
      <c r="F585" s="219"/>
      <c r="G585" s="158" t="s">
        <v>7</v>
      </c>
      <c r="H585" s="26">
        <f>SUM(I585:N585)</f>
        <v>36.200000000000003</v>
      </c>
      <c r="I585" s="26">
        <v>0</v>
      </c>
      <c r="J585" s="26">
        <v>0</v>
      </c>
      <c r="K585" s="26">
        <v>36.200000000000003</v>
      </c>
      <c r="L585" s="26">
        <v>0</v>
      </c>
      <c r="M585" s="26">
        <v>0</v>
      </c>
      <c r="N585" s="26">
        <v>0</v>
      </c>
      <c r="O585" s="219"/>
      <c r="P585" s="228"/>
    </row>
    <row r="586" spans="1:16" ht="15.75" thickBot="1" x14ac:dyDescent="0.3">
      <c r="A586" s="213"/>
      <c r="B586" s="216"/>
      <c r="C586" s="216"/>
      <c r="D586" s="219"/>
      <c r="E586" s="219"/>
      <c r="F586" s="219"/>
      <c r="G586" s="158" t="s">
        <v>8</v>
      </c>
      <c r="H586" s="26">
        <f>SUM(I586:N586)</f>
        <v>0</v>
      </c>
      <c r="I586" s="26">
        <v>0</v>
      </c>
      <c r="J586" s="26">
        <v>0</v>
      </c>
      <c r="K586" s="26">
        <v>0</v>
      </c>
      <c r="L586" s="26">
        <v>0</v>
      </c>
      <c r="M586" s="26">
        <v>0</v>
      </c>
      <c r="N586" s="26">
        <v>0</v>
      </c>
      <c r="O586" s="219"/>
      <c r="P586" s="228"/>
    </row>
    <row r="587" spans="1:16" ht="24.75" thickBot="1" x14ac:dyDescent="0.3">
      <c r="A587" s="214"/>
      <c r="B587" s="217"/>
      <c r="C587" s="217"/>
      <c r="D587" s="220"/>
      <c r="E587" s="220"/>
      <c r="F587" s="220"/>
      <c r="G587" s="158" t="s">
        <v>9</v>
      </c>
      <c r="H587" s="26">
        <f>SUM(I587:N587)</f>
        <v>0</v>
      </c>
      <c r="I587" s="26">
        <v>0</v>
      </c>
      <c r="J587" s="26">
        <v>0</v>
      </c>
      <c r="K587" s="26">
        <v>0</v>
      </c>
      <c r="L587" s="26">
        <v>0</v>
      </c>
      <c r="M587" s="26">
        <v>0</v>
      </c>
      <c r="N587" s="26">
        <v>0</v>
      </c>
      <c r="O587" s="220"/>
      <c r="P587" s="229"/>
    </row>
    <row r="588" spans="1:16" ht="36.75" customHeight="1" thickBot="1" x14ac:dyDescent="0.3">
      <c r="A588" s="212" t="s">
        <v>4572</v>
      </c>
      <c r="B588" s="215"/>
      <c r="C588" s="215" t="s">
        <v>294</v>
      </c>
      <c r="D588" s="218">
        <v>2027</v>
      </c>
      <c r="E588" s="218"/>
      <c r="F588" s="218" t="s">
        <v>94</v>
      </c>
      <c r="G588" s="158" t="s">
        <v>4</v>
      </c>
      <c r="H588" s="26">
        <f t="shared" ref="H588:N588" si="121">SUM(H589:H592)</f>
        <v>100.1</v>
      </c>
      <c r="I588" s="26">
        <f t="shared" si="121"/>
        <v>0</v>
      </c>
      <c r="J588" s="26">
        <f t="shared" si="121"/>
        <v>0</v>
      </c>
      <c r="K588" s="26">
        <f t="shared" si="121"/>
        <v>100.1</v>
      </c>
      <c r="L588" s="26">
        <f t="shared" si="121"/>
        <v>0</v>
      </c>
      <c r="M588" s="26">
        <f t="shared" si="121"/>
        <v>0</v>
      </c>
      <c r="N588" s="26">
        <f t="shared" si="121"/>
        <v>0</v>
      </c>
      <c r="O588" s="218"/>
      <c r="P588" s="227"/>
    </row>
    <row r="589" spans="1:16" ht="15.75" thickBot="1" x14ac:dyDescent="0.3">
      <c r="A589" s="213"/>
      <c r="B589" s="216"/>
      <c r="C589" s="216"/>
      <c r="D589" s="219"/>
      <c r="E589" s="219"/>
      <c r="F589" s="219"/>
      <c r="G589" s="158" t="s">
        <v>6</v>
      </c>
      <c r="H589" s="26">
        <f>SUM(I589:N589)</f>
        <v>0</v>
      </c>
      <c r="I589" s="26">
        <v>0</v>
      </c>
      <c r="J589" s="26">
        <v>0</v>
      </c>
      <c r="K589" s="26">
        <v>0</v>
      </c>
      <c r="L589" s="26">
        <v>0</v>
      </c>
      <c r="M589" s="26">
        <v>0</v>
      </c>
      <c r="N589" s="26">
        <v>0</v>
      </c>
      <c r="O589" s="219"/>
      <c r="P589" s="228"/>
    </row>
    <row r="590" spans="1:16" ht="36.75" thickBot="1" x14ac:dyDescent="0.3">
      <c r="A590" s="213"/>
      <c r="B590" s="216"/>
      <c r="C590" s="216"/>
      <c r="D590" s="219"/>
      <c r="E590" s="219"/>
      <c r="F590" s="219"/>
      <c r="G590" s="158" t="s">
        <v>7</v>
      </c>
      <c r="H590" s="26">
        <f>SUM(I590:N590)</f>
        <v>100.1</v>
      </c>
      <c r="I590" s="26">
        <v>0</v>
      </c>
      <c r="J590" s="26">
        <v>0</v>
      </c>
      <c r="K590" s="26">
        <v>100.1</v>
      </c>
      <c r="L590" s="26">
        <v>0</v>
      </c>
      <c r="M590" s="26">
        <v>0</v>
      </c>
      <c r="N590" s="26">
        <v>0</v>
      </c>
      <c r="O590" s="219"/>
      <c r="P590" s="228"/>
    </row>
    <row r="591" spans="1:16" ht="15.75" thickBot="1" x14ac:dyDescent="0.3">
      <c r="A591" s="213"/>
      <c r="B591" s="216"/>
      <c r="C591" s="216"/>
      <c r="D591" s="219"/>
      <c r="E591" s="219"/>
      <c r="F591" s="219"/>
      <c r="G591" s="158" t="s">
        <v>8</v>
      </c>
      <c r="H591" s="26">
        <f>SUM(I591:N591)</f>
        <v>0</v>
      </c>
      <c r="I591" s="26">
        <v>0</v>
      </c>
      <c r="J591" s="26">
        <v>0</v>
      </c>
      <c r="K591" s="26">
        <v>0</v>
      </c>
      <c r="L591" s="26">
        <v>0</v>
      </c>
      <c r="M591" s="26">
        <v>0</v>
      </c>
      <c r="N591" s="26">
        <v>0</v>
      </c>
      <c r="O591" s="219"/>
      <c r="P591" s="228"/>
    </row>
    <row r="592" spans="1:16" ht="24.75" thickBot="1" x14ac:dyDescent="0.3">
      <c r="A592" s="214"/>
      <c r="B592" s="217"/>
      <c r="C592" s="217"/>
      <c r="D592" s="220"/>
      <c r="E592" s="220"/>
      <c r="F592" s="220"/>
      <c r="G592" s="158" t="s">
        <v>9</v>
      </c>
      <c r="H592" s="26">
        <f>SUM(I592:N592)</f>
        <v>0</v>
      </c>
      <c r="I592" s="26">
        <v>0</v>
      </c>
      <c r="J592" s="26">
        <v>0</v>
      </c>
      <c r="K592" s="26">
        <v>0</v>
      </c>
      <c r="L592" s="26">
        <v>0</v>
      </c>
      <c r="M592" s="26">
        <v>0</v>
      </c>
      <c r="N592" s="26">
        <v>0</v>
      </c>
      <c r="O592" s="220"/>
      <c r="P592" s="229"/>
    </row>
    <row r="593" spans="1:16" ht="36.75" customHeight="1" thickBot="1" x14ac:dyDescent="0.3">
      <c r="A593" s="212" t="s">
        <v>4573</v>
      </c>
      <c r="B593" s="215"/>
      <c r="C593" s="215" t="s">
        <v>294</v>
      </c>
      <c r="D593" s="218">
        <v>2027</v>
      </c>
      <c r="E593" s="218"/>
      <c r="F593" s="218" t="s">
        <v>94</v>
      </c>
      <c r="G593" s="158" t="s">
        <v>4</v>
      </c>
      <c r="H593" s="26">
        <f t="shared" ref="H593:N593" si="122">SUM(H594:H597)</f>
        <v>185.9</v>
      </c>
      <c r="I593" s="26">
        <f t="shared" si="122"/>
        <v>0</v>
      </c>
      <c r="J593" s="26">
        <f t="shared" si="122"/>
        <v>0</v>
      </c>
      <c r="K593" s="26">
        <f t="shared" si="122"/>
        <v>185.9</v>
      </c>
      <c r="L593" s="26">
        <f t="shared" si="122"/>
        <v>0</v>
      </c>
      <c r="M593" s="26">
        <f t="shared" si="122"/>
        <v>0</v>
      </c>
      <c r="N593" s="26">
        <f t="shared" si="122"/>
        <v>0</v>
      </c>
      <c r="O593" s="218"/>
      <c r="P593" s="227"/>
    </row>
    <row r="594" spans="1:16" ht="15.75" thickBot="1" x14ac:dyDescent="0.3">
      <c r="A594" s="213"/>
      <c r="B594" s="216"/>
      <c r="C594" s="216"/>
      <c r="D594" s="219"/>
      <c r="E594" s="219"/>
      <c r="F594" s="219"/>
      <c r="G594" s="158" t="s">
        <v>6</v>
      </c>
      <c r="H594" s="26">
        <f>SUM(I594:N594)</f>
        <v>0</v>
      </c>
      <c r="I594" s="26">
        <v>0</v>
      </c>
      <c r="J594" s="26">
        <v>0</v>
      </c>
      <c r="K594" s="26">
        <v>0</v>
      </c>
      <c r="L594" s="26">
        <v>0</v>
      </c>
      <c r="M594" s="26">
        <v>0</v>
      </c>
      <c r="N594" s="26">
        <v>0</v>
      </c>
      <c r="O594" s="219"/>
      <c r="P594" s="228"/>
    </row>
    <row r="595" spans="1:16" ht="36.75" thickBot="1" x14ac:dyDescent="0.3">
      <c r="A595" s="213"/>
      <c r="B595" s="216"/>
      <c r="C595" s="216"/>
      <c r="D595" s="219"/>
      <c r="E595" s="219"/>
      <c r="F595" s="219"/>
      <c r="G595" s="158" t="s">
        <v>7</v>
      </c>
      <c r="H595" s="26">
        <f>SUM(I595:N595)</f>
        <v>185.9</v>
      </c>
      <c r="I595" s="26">
        <v>0</v>
      </c>
      <c r="J595" s="26">
        <v>0</v>
      </c>
      <c r="K595" s="26">
        <v>185.9</v>
      </c>
      <c r="L595" s="26">
        <v>0</v>
      </c>
      <c r="M595" s="26">
        <v>0</v>
      </c>
      <c r="N595" s="26">
        <v>0</v>
      </c>
      <c r="O595" s="219"/>
      <c r="P595" s="228"/>
    </row>
    <row r="596" spans="1:16" ht="15.75" thickBot="1" x14ac:dyDescent="0.3">
      <c r="A596" s="213"/>
      <c r="B596" s="216"/>
      <c r="C596" s="216"/>
      <c r="D596" s="219"/>
      <c r="E596" s="219"/>
      <c r="F596" s="219"/>
      <c r="G596" s="158" t="s">
        <v>8</v>
      </c>
      <c r="H596" s="26">
        <f>SUM(I596:N596)</f>
        <v>0</v>
      </c>
      <c r="I596" s="26">
        <v>0</v>
      </c>
      <c r="J596" s="26">
        <v>0</v>
      </c>
      <c r="K596" s="26">
        <v>0</v>
      </c>
      <c r="L596" s="26">
        <v>0</v>
      </c>
      <c r="M596" s="26">
        <v>0</v>
      </c>
      <c r="N596" s="26">
        <v>0</v>
      </c>
      <c r="O596" s="219"/>
      <c r="P596" s="228"/>
    </row>
    <row r="597" spans="1:16" ht="24.75" thickBot="1" x14ac:dyDescent="0.3">
      <c r="A597" s="214"/>
      <c r="B597" s="217"/>
      <c r="C597" s="217"/>
      <c r="D597" s="220"/>
      <c r="E597" s="220"/>
      <c r="F597" s="220"/>
      <c r="G597" s="158" t="s">
        <v>9</v>
      </c>
      <c r="H597" s="26">
        <f>SUM(I597:N597)</f>
        <v>0</v>
      </c>
      <c r="I597" s="26">
        <v>0</v>
      </c>
      <c r="J597" s="26">
        <v>0</v>
      </c>
      <c r="K597" s="26">
        <v>0</v>
      </c>
      <c r="L597" s="26">
        <v>0</v>
      </c>
      <c r="M597" s="26">
        <v>0</v>
      </c>
      <c r="N597" s="26">
        <v>0</v>
      </c>
      <c r="O597" s="220"/>
      <c r="P597" s="229"/>
    </row>
    <row r="598" spans="1:16" ht="36.75" customHeight="1" thickBot="1" x14ac:dyDescent="0.3">
      <c r="A598" s="212" t="s">
        <v>4574</v>
      </c>
      <c r="B598" s="215"/>
      <c r="C598" s="215" t="s">
        <v>294</v>
      </c>
      <c r="D598" s="218">
        <v>2027</v>
      </c>
      <c r="E598" s="218"/>
      <c r="F598" s="218" t="s">
        <v>94</v>
      </c>
      <c r="G598" s="158" t="s">
        <v>4</v>
      </c>
      <c r="H598" s="26">
        <f t="shared" ref="H598:N598" si="123">SUM(H599:H602)</f>
        <v>160.69999999999999</v>
      </c>
      <c r="I598" s="26">
        <f t="shared" si="123"/>
        <v>0</v>
      </c>
      <c r="J598" s="26">
        <f t="shared" si="123"/>
        <v>0</v>
      </c>
      <c r="K598" s="26">
        <f t="shared" si="123"/>
        <v>160.69999999999999</v>
      </c>
      <c r="L598" s="26">
        <f t="shared" si="123"/>
        <v>0</v>
      </c>
      <c r="M598" s="26">
        <f t="shared" si="123"/>
        <v>0</v>
      </c>
      <c r="N598" s="26">
        <f t="shared" si="123"/>
        <v>0</v>
      </c>
      <c r="O598" s="218"/>
      <c r="P598" s="227"/>
    </row>
    <row r="599" spans="1:16" ht="15.75" thickBot="1" x14ac:dyDescent="0.3">
      <c r="A599" s="213"/>
      <c r="B599" s="216"/>
      <c r="C599" s="216"/>
      <c r="D599" s="219"/>
      <c r="E599" s="219"/>
      <c r="F599" s="219"/>
      <c r="G599" s="158" t="s">
        <v>6</v>
      </c>
      <c r="H599" s="26">
        <f>SUM(I599:N599)</f>
        <v>0</v>
      </c>
      <c r="I599" s="26">
        <v>0</v>
      </c>
      <c r="J599" s="26">
        <v>0</v>
      </c>
      <c r="K599" s="26">
        <v>0</v>
      </c>
      <c r="L599" s="26">
        <v>0</v>
      </c>
      <c r="M599" s="26">
        <v>0</v>
      </c>
      <c r="N599" s="26">
        <v>0</v>
      </c>
      <c r="O599" s="219"/>
      <c r="P599" s="228"/>
    </row>
    <row r="600" spans="1:16" ht="36.75" thickBot="1" x14ac:dyDescent="0.3">
      <c r="A600" s="213"/>
      <c r="B600" s="216"/>
      <c r="C600" s="216"/>
      <c r="D600" s="219"/>
      <c r="E600" s="219"/>
      <c r="F600" s="219"/>
      <c r="G600" s="158" t="s">
        <v>7</v>
      </c>
      <c r="H600" s="26">
        <f>SUM(I600:N600)</f>
        <v>160.69999999999999</v>
      </c>
      <c r="I600" s="26">
        <v>0</v>
      </c>
      <c r="J600" s="26">
        <v>0</v>
      </c>
      <c r="K600" s="26">
        <v>160.69999999999999</v>
      </c>
      <c r="L600" s="26">
        <v>0</v>
      </c>
      <c r="M600" s="26">
        <v>0</v>
      </c>
      <c r="N600" s="26">
        <v>0</v>
      </c>
      <c r="O600" s="219"/>
      <c r="P600" s="228"/>
    </row>
    <row r="601" spans="1:16" ht="15.75" thickBot="1" x14ac:dyDescent="0.3">
      <c r="A601" s="213"/>
      <c r="B601" s="216"/>
      <c r="C601" s="216"/>
      <c r="D601" s="219"/>
      <c r="E601" s="219"/>
      <c r="F601" s="219"/>
      <c r="G601" s="158" t="s">
        <v>8</v>
      </c>
      <c r="H601" s="26">
        <f>SUM(I601:N601)</f>
        <v>0</v>
      </c>
      <c r="I601" s="26">
        <v>0</v>
      </c>
      <c r="J601" s="26">
        <v>0</v>
      </c>
      <c r="K601" s="26">
        <v>0</v>
      </c>
      <c r="L601" s="26">
        <v>0</v>
      </c>
      <c r="M601" s="26">
        <v>0</v>
      </c>
      <c r="N601" s="26">
        <v>0</v>
      </c>
      <c r="O601" s="219"/>
      <c r="P601" s="228"/>
    </row>
    <row r="602" spans="1:16" ht="24.75" thickBot="1" x14ac:dyDescent="0.3">
      <c r="A602" s="214"/>
      <c r="B602" s="217"/>
      <c r="C602" s="217"/>
      <c r="D602" s="220"/>
      <c r="E602" s="220"/>
      <c r="F602" s="220"/>
      <c r="G602" s="158" t="s">
        <v>9</v>
      </c>
      <c r="H602" s="26">
        <f>SUM(I602:N602)</f>
        <v>0</v>
      </c>
      <c r="I602" s="26">
        <v>0</v>
      </c>
      <c r="J602" s="26">
        <v>0</v>
      </c>
      <c r="K602" s="26">
        <v>0</v>
      </c>
      <c r="L602" s="26">
        <v>0</v>
      </c>
      <c r="M602" s="26">
        <v>0</v>
      </c>
      <c r="N602" s="26">
        <v>0</v>
      </c>
      <c r="O602" s="220"/>
      <c r="P602" s="229"/>
    </row>
    <row r="603" spans="1:16" ht="36.75" customHeight="1" thickBot="1" x14ac:dyDescent="0.3">
      <c r="A603" s="212" t="s">
        <v>4575</v>
      </c>
      <c r="B603" s="215"/>
      <c r="C603" s="215" t="s">
        <v>294</v>
      </c>
      <c r="D603" s="218">
        <v>2027</v>
      </c>
      <c r="E603" s="218"/>
      <c r="F603" s="218" t="s">
        <v>94</v>
      </c>
      <c r="G603" s="158" t="s">
        <v>4</v>
      </c>
      <c r="H603" s="26">
        <f t="shared" ref="H603:N603" si="124">SUM(H604:H607)</f>
        <v>36.700000000000003</v>
      </c>
      <c r="I603" s="26">
        <f t="shared" si="124"/>
        <v>0</v>
      </c>
      <c r="J603" s="26">
        <f t="shared" si="124"/>
        <v>0</v>
      </c>
      <c r="K603" s="26">
        <f t="shared" si="124"/>
        <v>36.700000000000003</v>
      </c>
      <c r="L603" s="26">
        <f t="shared" si="124"/>
        <v>0</v>
      </c>
      <c r="M603" s="26">
        <f t="shared" si="124"/>
        <v>0</v>
      </c>
      <c r="N603" s="26">
        <f t="shared" si="124"/>
        <v>0</v>
      </c>
      <c r="O603" s="218"/>
      <c r="P603" s="227"/>
    </row>
    <row r="604" spans="1:16" ht="15.75" thickBot="1" x14ac:dyDescent="0.3">
      <c r="A604" s="213"/>
      <c r="B604" s="216"/>
      <c r="C604" s="216"/>
      <c r="D604" s="219"/>
      <c r="E604" s="219"/>
      <c r="F604" s="219"/>
      <c r="G604" s="158" t="s">
        <v>6</v>
      </c>
      <c r="H604" s="26">
        <f>SUM(I604:N604)</f>
        <v>0</v>
      </c>
      <c r="I604" s="26">
        <v>0</v>
      </c>
      <c r="J604" s="26">
        <v>0</v>
      </c>
      <c r="K604" s="26">
        <v>0</v>
      </c>
      <c r="L604" s="26">
        <v>0</v>
      </c>
      <c r="M604" s="26">
        <v>0</v>
      </c>
      <c r="N604" s="26">
        <v>0</v>
      </c>
      <c r="O604" s="219"/>
      <c r="P604" s="228"/>
    </row>
    <row r="605" spans="1:16" ht="36.75" thickBot="1" x14ac:dyDescent="0.3">
      <c r="A605" s="213"/>
      <c r="B605" s="216"/>
      <c r="C605" s="216"/>
      <c r="D605" s="219"/>
      <c r="E605" s="219"/>
      <c r="F605" s="219"/>
      <c r="G605" s="158" t="s">
        <v>7</v>
      </c>
      <c r="H605" s="26">
        <f>SUM(I605:N605)</f>
        <v>36.700000000000003</v>
      </c>
      <c r="I605" s="26">
        <v>0</v>
      </c>
      <c r="J605" s="26">
        <v>0</v>
      </c>
      <c r="K605" s="26">
        <v>36.700000000000003</v>
      </c>
      <c r="L605" s="26">
        <v>0</v>
      </c>
      <c r="M605" s="26">
        <v>0</v>
      </c>
      <c r="N605" s="26">
        <v>0</v>
      </c>
      <c r="O605" s="219"/>
      <c r="P605" s="228"/>
    </row>
    <row r="606" spans="1:16" ht="15.75" thickBot="1" x14ac:dyDescent="0.3">
      <c r="A606" s="213"/>
      <c r="B606" s="216"/>
      <c r="C606" s="216"/>
      <c r="D606" s="219"/>
      <c r="E606" s="219"/>
      <c r="F606" s="219"/>
      <c r="G606" s="158" t="s">
        <v>8</v>
      </c>
      <c r="H606" s="26">
        <f>SUM(I606:N606)</f>
        <v>0</v>
      </c>
      <c r="I606" s="26">
        <v>0</v>
      </c>
      <c r="J606" s="26">
        <v>0</v>
      </c>
      <c r="K606" s="26">
        <v>0</v>
      </c>
      <c r="L606" s="26">
        <v>0</v>
      </c>
      <c r="M606" s="26">
        <v>0</v>
      </c>
      <c r="N606" s="26">
        <v>0</v>
      </c>
      <c r="O606" s="219"/>
      <c r="P606" s="228"/>
    </row>
    <row r="607" spans="1:16" ht="24.75" thickBot="1" x14ac:dyDescent="0.3">
      <c r="A607" s="214"/>
      <c r="B607" s="217"/>
      <c r="C607" s="217"/>
      <c r="D607" s="220"/>
      <c r="E607" s="220"/>
      <c r="F607" s="220"/>
      <c r="G607" s="158" t="s">
        <v>9</v>
      </c>
      <c r="H607" s="26">
        <f>SUM(I607:N607)</f>
        <v>0</v>
      </c>
      <c r="I607" s="26">
        <v>0</v>
      </c>
      <c r="J607" s="26">
        <v>0</v>
      </c>
      <c r="K607" s="26">
        <v>0</v>
      </c>
      <c r="L607" s="26">
        <v>0</v>
      </c>
      <c r="M607" s="26">
        <v>0</v>
      </c>
      <c r="N607" s="26">
        <v>0</v>
      </c>
      <c r="O607" s="220"/>
      <c r="P607" s="229"/>
    </row>
    <row r="608" spans="1:16" ht="36.75" thickBot="1" x14ac:dyDescent="0.3">
      <c r="A608" s="212" t="s">
        <v>4576</v>
      </c>
      <c r="B608" s="215"/>
      <c r="C608" s="215" t="s">
        <v>294</v>
      </c>
      <c r="D608" s="218">
        <v>2027</v>
      </c>
      <c r="E608" s="218"/>
      <c r="F608" s="218" t="s">
        <v>94</v>
      </c>
      <c r="G608" s="158" t="s">
        <v>4</v>
      </c>
      <c r="H608" s="26">
        <f t="shared" ref="H608:N608" si="125">SUM(H609:H612)</f>
        <v>27.1</v>
      </c>
      <c r="I608" s="26">
        <f t="shared" si="125"/>
        <v>0</v>
      </c>
      <c r="J608" s="26">
        <f t="shared" si="125"/>
        <v>0</v>
      </c>
      <c r="K608" s="26">
        <f t="shared" si="125"/>
        <v>27.1</v>
      </c>
      <c r="L608" s="26">
        <f t="shared" si="125"/>
        <v>0</v>
      </c>
      <c r="M608" s="26">
        <f t="shared" si="125"/>
        <v>0</v>
      </c>
      <c r="N608" s="26">
        <f t="shared" si="125"/>
        <v>0</v>
      </c>
      <c r="O608" s="218"/>
      <c r="P608" s="227"/>
    </row>
    <row r="609" spans="1:16" ht="75.75" customHeight="1" thickBot="1" x14ac:dyDescent="0.3">
      <c r="A609" s="213"/>
      <c r="B609" s="216"/>
      <c r="C609" s="216"/>
      <c r="D609" s="219"/>
      <c r="E609" s="219"/>
      <c r="F609" s="219"/>
      <c r="G609" s="158" t="s">
        <v>6</v>
      </c>
      <c r="H609" s="26">
        <f>SUM(I609:N609)</f>
        <v>0</v>
      </c>
      <c r="I609" s="26">
        <v>0</v>
      </c>
      <c r="J609" s="26">
        <v>0</v>
      </c>
      <c r="K609" s="26">
        <v>0</v>
      </c>
      <c r="L609" s="26">
        <v>0</v>
      </c>
      <c r="M609" s="26">
        <v>0</v>
      </c>
      <c r="N609" s="26">
        <v>0</v>
      </c>
      <c r="O609" s="219"/>
      <c r="P609" s="228"/>
    </row>
    <row r="610" spans="1:16" ht="36.75" thickBot="1" x14ac:dyDescent="0.3">
      <c r="A610" s="213"/>
      <c r="B610" s="216"/>
      <c r="C610" s="216"/>
      <c r="D610" s="219"/>
      <c r="E610" s="219"/>
      <c r="F610" s="219"/>
      <c r="G610" s="158" t="s">
        <v>7</v>
      </c>
      <c r="H610" s="26">
        <f>SUM(I610:N610)</f>
        <v>27.1</v>
      </c>
      <c r="I610" s="26">
        <v>0</v>
      </c>
      <c r="J610" s="26">
        <v>0</v>
      </c>
      <c r="K610" s="26">
        <v>27.1</v>
      </c>
      <c r="L610" s="26">
        <v>0</v>
      </c>
      <c r="M610" s="26">
        <v>0</v>
      </c>
      <c r="N610" s="26">
        <v>0</v>
      </c>
      <c r="O610" s="219"/>
      <c r="P610" s="228"/>
    </row>
    <row r="611" spans="1:16" ht="15.75" thickBot="1" x14ac:dyDescent="0.3">
      <c r="A611" s="213"/>
      <c r="B611" s="216"/>
      <c r="C611" s="216"/>
      <c r="D611" s="219"/>
      <c r="E611" s="219"/>
      <c r="F611" s="219"/>
      <c r="G611" s="158" t="s">
        <v>8</v>
      </c>
      <c r="H611" s="26">
        <f>SUM(I611:N611)</f>
        <v>0</v>
      </c>
      <c r="I611" s="26">
        <v>0</v>
      </c>
      <c r="J611" s="26">
        <v>0</v>
      </c>
      <c r="K611" s="26">
        <v>0</v>
      </c>
      <c r="L611" s="26">
        <v>0</v>
      </c>
      <c r="M611" s="26">
        <v>0</v>
      </c>
      <c r="N611" s="26">
        <v>0</v>
      </c>
      <c r="O611" s="219"/>
      <c r="P611" s="228"/>
    </row>
    <row r="612" spans="1:16" ht="24.75" thickBot="1" x14ac:dyDescent="0.3">
      <c r="A612" s="214"/>
      <c r="B612" s="217"/>
      <c r="C612" s="217"/>
      <c r="D612" s="220"/>
      <c r="E612" s="220"/>
      <c r="F612" s="220"/>
      <c r="G612" s="158" t="s">
        <v>9</v>
      </c>
      <c r="H612" s="26">
        <f>SUM(I612:N612)</f>
        <v>0</v>
      </c>
      <c r="I612" s="26">
        <v>0</v>
      </c>
      <c r="J612" s="26">
        <v>0</v>
      </c>
      <c r="K612" s="26">
        <v>0</v>
      </c>
      <c r="L612" s="26">
        <v>0</v>
      </c>
      <c r="M612" s="26">
        <v>0</v>
      </c>
      <c r="N612" s="26">
        <v>0</v>
      </c>
      <c r="O612" s="220"/>
      <c r="P612" s="229"/>
    </row>
    <row r="613" spans="1:16" ht="15.75" customHeight="1" thickBot="1" x14ac:dyDescent="0.3">
      <c r="A613" s="245" t="s">
        <v>117</v>
      </c>
      <c r="B613" s="245"/>
      <c r="C613" s="245"/>
      <c r="D613" s="245"/>
      <c r="E613" s="245"/>
      <c r="F613" s="246"/>
      <c r="G613" s="161" t="s">
        <v>4</v>
      </c>
      <c r="H613" s="56">
        <f t="shared" ref="H613:N613" si="126">SUM(H614:H617)</f>
        <v>6502.0000000000009</v>
      </c>
      <c r="I613" s="56">
        <f t="shared" si="126"/>
        <v>252.9</v>
      </c>
      <c r="J613" s="56">
        <f t="shared" si="126"/>
        <v>395.9</v>
      </c>
      <c r="K613" s="56">
        <f t="shared" si="126"/>
        <v>1336.1</v>
      </c>
      <c r="L613" s="56">
        <f t="shared" si="126"/>
        <v>1940.9</v>
      </c>
      <c r="M613" s="56">
        <f t="shared" si="126"/>
        <v>1671.5</v>
      </c>
      <c r="N613" s="56">
        <f t="shared" si="126"/>
        <v>904.69999999999993</v>
      </c>
      <c r="O613" s="242"/>
      <c r="P613" s="267"/>
    </row>
    <row r="614" spans="1:16" ht="36.75" customHeight="1" thickBot="1" x14ac:dyDescent="0.3">
      <c r="A614" s="247"/>
      <c r="B614" s="247"/>
      <c r="C614" s="247"/>
      <c r="D614" s="247"/>
      <c r="E614" s="247"/>
      <c r="F614" s="248"/>
      <c r="G614" s="161" t="s">
        <v>6</v>
      </c>
      <c r="H614" s="56">
        <f>SUM(I614:N614)</f>
        <v>4657.3</v>
      </c>
      <c r="I614" s="56">
        <f>I349+I354+I359+I364+I369+I374+I379+I384+I389+I394+I399+I404+I409+I414+I419+I424+I429+I434+I439+I444+I449+I454+I459+I464+I469+I474+I479+I484+I489+I494+I499+I504+I509+I514+I519+I524+I529+I534+I539+I544+I549+I554+I559+I564+I569+I574+I579+I584+I589+I594+I599+I604+I609</f>
        <v>0</v>
      </c>
      <c r="J614" s="56">
        <f t="shared" ref="J614:N614" si="127">J349+J354+J359+J364+J369+J374+J379+J384+J389+J394+J399+J404+J409+J414+J419+J424+J429+J434+J439+J444+J449+J454+J459+J464+J469+J474+J479+J484+J489+J494+J499+J504+J509+J514+J519+J524+J529+J534+J539+J544+J549+J554+J559+J564+J569+J574+J579+J584+J589+J594+J599+J604+J609</f>
        <v>290.2</v>
      </c>
      <c r="K614" s="56">
        <f t="shared" si="127"/>
        <v>410.19999999999993</v>
      </c>
      <c r="L614" s="56">
        <f t="shared" si="127"/>
        <v>1722.8000000000002</v>
      </c>
      <c r="M614" s="56">
        <f t="shared" si="127"/>
        <v>1463.8000000000002</v>
      </c>
      <c r="N614" s="56">
        <f t="shared" si="127"/>
        <v>770.3</v>
      </c>
      <c r="O614" s="243"/>
      <c r="P614" s="268"/>
    </row>
    <row r="615" spans="1:16" ht="15.75" customHeight="1" thickBot="1" x14ac:dyDescent="0.3">
      <c r="A615" s="247"/>
      <c r="B615" s="247"/>
      <c r="C615" s="247"/>
      <c r="D615" s="247"/>
      <c r="E615" s="247"/>
      <c r="F615" s="248"/>
      <c r="G615" s="161" t="s">
        <v>7</v>
      </c>
      <c r="H615" s="56">
        <f>SUM(I615:N615)</f>
        <v>1472.7999999999997</v>
      </c>
      <c r="I615" s="56">
        <f t="shared" ref="I615:N617" si="128">I350+I355+I360+I365+I370+I375+I380+I385+I390+I395+I400+I405+I410+I415+I420+I425+I430+I435+I440+I445+I450+I455+I460+I465+I470+I475+I480+I485+I490+I495+I500+I505+I510+I515+I520+I525+I530+I535+I540+I545+I550+I555+I560+I565+I570+I575+I580+I585+I590+I595+I600+I605+I610</f>
        <v>248.70000000000002</v>
      </c>
      <c r="J615" s="56">
        <f t="shared" si="128"/>
        <v>3</v>
      </c>
      <c r="K615" s="56">
        <f t="shared" si="128"/>
        <v>789.00000000000011</v>
      </c>
      <c r="L615" s="56">
        <f t="shared" si="128"/>
        <v>218.1</v>
      </c>
      <c r="M615" s="56">
        <f t="shared" si="128"/>
        <v>79.59999999999998</v>
      </c>
      <c r="N615" s="56">
        <f t="shared" si="128"/>
        <v>134.39999999999998</v>
      </c>
      <c r="O615" s="243"/>
      <c r="P615" s="268"/>
    </row>
    <row r="616" spans="1:16" ht="15.75" thickBot="1" x14ac:dyDescent="0.3">
      <c r="A616" s="247"/>
      <c r="B616" s="247"/>
      <c r="C616" s="247"/>
      <c r="D616" s="247"/>
      <c r="E616" s="247"/>
      <c r="F616" s="248"/>
      <c r="G616" s="161" t="s">
        <v>8</v>
      </c>
      <c r="H616" s="56">
        <f>SUM(I616:N616)</f>
        <v>0.1</v>
      </c>
      <c r="I616" s="56">
        <f t="shared" si="128"/>
        <v>0</v>
      </c>
      <c r="J616" s="56">
        <f t="shared" si="128"/>
        <v>0</v>
      </c>
      <c r="K616" s="56">
        <f t="shared" si="128"/>
        <v>0</v>
      </c>
      <c r="L616" s="56">
        <f t="shared" si="128"/>
        <v>0</v>
      </c>
      <c r="M616" s="56">
        <f t="shared" si="128"/>
        <v>0.1</v>
      </c>
      <c r="N616" s="56">
        <f t="shared" si="128"/>
        <v>0</v>
      </c>
      <c r="O616" s="243"/>
      <c r="P616" s="268"/>
    </row>
    <row r="617" spans="1:16" ht="24.75" thickBot="1" x14ac:dyDescent="0.3">
      <c r="A617" s="249"/>
      <c r="B617" s="249"/>
      <c r="C617" s="249"/>
      <c r="D617" s="249"/>
      <c r="E617" s="249"/>
      <c r="F617" s="250"/>
      <c r="G617" s="161" t="s">
        <v>9</v>
      </c>
      <c r="H617" s="56">
        <f>SUM(I617:N617)</f>
        <v>371.79999999999995</v>
      </c>
      <c r="I617" s="56">
        <f t="shared" si="128"/>
        <v>4.2</v>
      </c>
      <c r="J617" s="56">
        <f t="shared" si="128"/>
        <v>102.69999999999999</v>
      </c>
      <c r="K617" s="56">
        <f t="shared" si="128"/>
        <v>136.89999999999998</v>
      </c>
      <c r="L617" s="56">
        <f t="shared" si="128"/>
        <v>0</v>
      </c>
      <c r="M617" s="56">
        <f t="shared" si="128"/>
        <v>128</v>
      </c>
      <c r="N617" s="56">
        <f t="shared" si="128"/>
        <v>0</v>
      </c>
      <c r="O617" s="244"/>
      <c r="P617" s="269"/>
    </row>
    <row r="618" spans="1:16" ht="15.75" thickBot="1" x14ac:dyDescent="0.3">
      <c r="A618" s="251" t="s">
        <v>356</v>
      </c>
      <c r="B618" s="251"/>
      <c r="C618" s="251"/>
      <c r="D618" s="251"/>
      <c r="E618" s="251"/>
      <c r="F618" s="251"/>
      <c r="G618" s="251"/>
      <c r="H618" s="251"/>
      <c r="I618" s="251"/>
      <c r="J618" s="251"/>
      <c r="K618" s="251"/>
      <c r="L618" s="251"/>
      <c r="M618" s="251"/>
      <c r="N618" s="251"/>
      <c r="O618" s="251"/>
      <c r="P618" s="252"/>
    </row>
    <row r="619" spans="1:16" ht="36.75" customHeight="1" thickBot="1" x14ac:dyDescent="0.3">
      <c r="A619" s="212" t="s">
        <v>357</v>
      </c>
      <c r="B619" s="230" t="s">
        <v>3965</v>
      </c>
      <c r="C619" s="215" t="s">
        <v>356</v>
      </c>
      <c r="D619" s="218">
        <v>2025</v>
      </c>
      <c r="E619" s="218" t="s">
        <v>358</v>
      </c>
      <c r="F619" s="215" t="s">
        <v>359</v>
      </c>
      <c r="G619" s="158" t="s">
        <v>4</v>
      </c>
      <c r="H619" s="26">
        <f t="shared" ref="H619:N619" si="129">SUM(H620:H623)</f>
        <v>469.09999999999997</v>
      </c>
      <c r="I619" s="26">
        <f t="shared" si="129"/>
        <v>469.09999999999997</v>
      </c>
      <c r="J619" s="26">
        <f t="shared" si="129"/>
        <v>0</v>
      </c>
      <c r="K619" s="26">
        <f t="shared" si="129"/>
        <v>0</v>
      </c>
      <c r="L619" s="26">
        <f t="shared" si="129"/>
        <v>0</v>
      </c>
      <c r="M619" s="26">
        <f t="shared" si="129"/>
        <v>0</v>
      </c>
      <c r="N619" s="26">
        <f t="shared" si="129"/>
        <v>0</v>
      </c>
      <c r="O619" s="218">
        <v>2000</v>
      </c>
      <c r="P619" s="227" t="s">
        <v>360</v>
      </c>
    </row>
    <row r="620" spans="1:16" ht="15.75" customHeight="1" thickBot="1" x14ac:dyDescent="0.3">
      <c r="A620" s="213"/>
      <c r="B620" s="231"/>
      <c r="C620" s="216"/>
      <c r="D620" s="219"/>
      <c r="E620" s="219"/>
      <c r="F620" s="216"/>
      <c r="G620" s="158" t="s">
        <v>262</v>
      </c>
      <c r="H620" s="26">
        <f>SUM(I620:N620)</f>
        <v>464.4</v>
      </c>
      <c r="I620" s="26">
        <v>464.4</v>
      </c>
      <c r="J620" s="26">
        <v>0</v>
      </c>
      <c r="K620" s="26">
        <v>0</v>
      </c>
      <c r="L620" s="26">
        <v>0</v>
      </c>
      <c r="M620" s="26">
        <v>0</v>
      </c>
      <c r="N620" s="26">
        <v>0</v>
      </c>
      <c r="O620" s="219"/>
      <c r="P620" s="228"/>
    </row>
    <row r="621" spans="1:16" ht="36.75" thickBot="1" x14ac:dyDescent="0.3">
      <c r="A621" s="213"/>
      <c r="B621" s="231"/>
      <c r="C621" s="216"/>
      <c r="D621" s="219"/>
      <c r="E621" s="219"/>
      <c r="F621" s="216"/>
      <c r="G621" s="158" t="s">
        <v>7</v>
      </c>
      <c r="H621" s="26">
        <f>SUM(I621:N621)</f>
        <v>4.7</v>
      </c>
      <c r="I621" s="26">
        <v>4.7</v>
      </c>
      <c r="J621" s="26">
        <v>0</v>
      </c>
      <c r="K621" s="26">
        <v>0</v>
      </c>
      <c r="L621" s="26">
        <v>0</v>
      </c>
      <c r="M621" s="26">
        <v>0</v>
      </c>
      <c r="N621" s="26">
        <v>0</v>
      </c>
      <c r="O621" s="219"/>
      <c r="P621" s="228"/>
    </row>
    <row r="622" spans="1:16" ht="15.75" thickBot="1" x14ac:dyDescent="0.3">
      <c r="A622" s="213"/>
      <c r="B622" s="231"/>
      <c r="C622" s="216"/>
      <c r="D622" s="219"/>
      <c r="E622" s="219"/>
      <c r="F622" s="216"/>
      <c r="G622" s="158" t="s">
        <v>8</v>
      </c>
      <c r="H622" s="26">
        <f>SUM(I622:N622)</f>
        <v>0</v>
      </c>
      <c r="I622" s="26">
        <v>0</v>
      </c>
      <c r="J622" s="26">
        <v>0</v>
      </c>
      <c r="K622" s="26">
        <v>0</v>
      </c>
      <c r="L622" s="26">
        <v>0</v>
      </c>
      <c r="M622" s="26">
        <v>0</v>
      </c>
      <c r="N622" s="26">
        <v>0</v>
      </c>
      <c r="O622" s="219"/>
      <c r="P622" s="228"/>
    </row>
    <row r="623" spans="1:16" ht="24.75" thickBot="1" x14ac:dyDescent="0.3">
      <c r="A623" s="214"/>
      <c r="B623" s="232"/>
      <c r="C623" s="217"/>
      <c r="D623" s="220"/>
      <c r="E623" s="220"/>
      <c r="F623" s="217"/>
      <c r="G623" s="158" t="s">
        <v>9</v>
      </c>
      <c r="H623" s="26">
        <f>SUM(I623:N623)</f>
        <v>0</v>
      </c>
      <c r="I623" s="26">
        <v>0</v>
      </c>
      <c r="J623" s="26">
        <v>0</v>
      </c>
      <c r="K623" s="26">
        <v>0</v>
      </c>
      <c r="L623" s="26">
        <v>0</v>
      </c>
      <c r="M623" s="26">
        <v>0</v>
      </c>
      <c r="N623" s="26">
        <v>0</v>
      </c>
      <c r="O623" s="220"/>
      <c r="P623" s="229"/>
    </row>
    <row r="624" spans="1:16" ht="36.75" customHeight="1" thickBot="1" x14ac:dyDescent="0.3">
      <c r="A624" s="212" t="s">
        <v>361</v>
      </c>
      <c r="B624" s="270" t="s">
        <v>362</v>
      </c>
      <c r="C624" s="215" t="s">
        <v>356</v>
      </c>
      <c r="D624" s="218">
        <v>2025</v>
      </c>
      <c r="E624" s="218" t="s">
        <v>3966</v>
      </c>
      <c r="F624" s="230" t="s">
        <v>363</v>
      </c>
      <c r="G624" s="158" t="s">
        <v>4</v>
      </c>
      <c r="H624" s="26">
        <f t="shared" ref="H624:N624" si="130">SUM(H625:H628)</f>
        <v>683.2</v>
      </c>
      <c r="I624" s="26">
        <f t="shared" si="130"/>
        <v>683.2</v>
      </c>
      <c r="J624" s="26">
        <f t="shared" si="130"/>
        <v>0</v>
      </c>
      <c r="K624" s="26">
        <f t="shared" si="130"/>
        <v>0</v>
      </c>
      <c r="L624" s="26">
        <f t="shared" si="130"/>
        <v>0</v>
      </c>
      <c r="M624" s="26">
        <f t="shared" si="130"/>
        <v>0</v>
      </c>
      <c r="N624" s="26">
        <f t="shared" si="130"/>
        <v>0</v>
      </c>
      <c r="O624" s="259">
        <v>4000</v>
      </c>
      <c r="P624" s="227" t="s">
        <v>364</v>
      </c>
    </row>
    <row r="625" spans="1:16" ht="15.75" thickBot="1" x14ac:dyDescent="0.3">
      <c r="A625" s="213"/>
      <c r="B625" s="271"/>
      <c r="C625" s="216"/>
      <c r="D625" s="219"/>
      <c r="E625" s="219"/>
      <c r="F625" s="231"/>
      <c r="G625" s="158" t="s">
        <v>262</v>
      </c>
      <c r="H625" s="26">
        <f>SUM(I625:N625)</f>
        <v>0</v>
      </c>
      <c r="I625" s="26">
        <v>0</v>
      </c>
      <c r="J625" s="26">
        <v>0</v>
      </c>
      <c r="K625" s="26">
        <v>0</v>
      </c>
      <c r="L625" s="26">
        <v>0</v>
      </c>
      <c r="M625" s="26">
        <v>0</v>
      </c>
      <c r="N625" s="26">
        <v>0</v>
      </c>
      <c r="O625" s="260"/>
      <c r="P625" s="228"/>
    </row>
    <row r="626" spans="1:16" ht="36.75" thickBot="1" x14ac:dyDescent="0.3">
      <c r="A626" s="213"/>
      <c r="B626" s="271"/>
      <c r="C626" s="216"/>
      <c r="D626" s="219"/>
      <c r="E626" s="219"/>
      <c r="F626" s="231"/>
      <c r="G626" s="158" t="s">
        <v>7</v>
      </c>
      <c r="H626" s="26">
        <f>SUM(I626:N626)</f>
        <v>683.2</v>
      </c>
      <c r="I626" s="26">
        <v>683.2</v>
      </c>
      <c r="J626" s="26">
        <v>0</v>
      </c>
      <c r="K626" s="26">
        <v>0</v>
      </c>
      <c r="L626" s="26">
        <v>0</v>
      </c>
      <c r="M626" s="26">
        <v>0</v>
      </c>
      <c r="N626" s="26">
        <v>0</v>
      </c>
      <c r="O626" s="260"/>
      <c r="P626" s="228"/>
    </row>
    <row r="627" spans="1:16" ht="15.75" thickBot="1" x14ac:dyDescent="0.3">
      <c r="A627" s="213"/>
      <c r="B627" s="271"/>
      <c r="C627" s="216"/>
      <c r="D627" s="219"/>
      <c r="E627" s="219"/>
      <c r="F627" s="231"/>
      <c r="G627" s="158" t="s">
        <v>8</v>
      </c>
      <c r="H627" s="26">
        <f>SUM(I627:N627)</f>
        <v>0</v>
      </c>
      <c r="I627" s="26">
        <v>0</v>
      </c>
      <c r="J627" s="26">
        <v>0</v>
      </c>
      <c r="K627" s="26">
        <v>0</v>
      </c>
      <c r="L627" s="26">
        <v>0</v>
      </c>
      <c r="M627" s="26">
        <v>0</v>
      </c>
      <c r="N627" s="26">
        <v>0</v>
      </c>
      <c r="O627" s="260"/>
      <c r="P627" s="228"/>
    </row>
    <row r="628" spans="1:16" ht="24.75" thickBot="1" x14ac:dyDescent="0.3">
      <c r="A628" s="214"/>
      <c r="B628" s="272"/>
      <c r="C628" s="217"/>
      <c r="D628" s="220"/>
      <c r="E628" s="220"/>
      <c r="F628" s="232"/>
      <c r="G628" s="158" t="s">
        <v>9</v>
      </c>
      <c r="H628" s="26">
        <f>SUM(I628:N628)</f>
        <v>0</v>
      </c>
      <c r="I628" s="26">
        <v>0</v>
      </c>
      <c r="J628" s="26">
        <v>0</v>
      </c>
      <c r="K628" s="26">
        <v>0</v>
      </c>
      <c r="L628" s="26">
        <v>0</v>
      </c>
      <c r="M628" s="26">
        <v>0</v>
      </c>
      <c r="N628" s="26">
        <v>0</v>
      </c>
      <c r="O628" s="261"/>
      <c r="P628" s="229"/>
    </row>
    <row r="629" spans="1:16" ht="36.75" customHeight="1" thickBot="1" x14ac:dyDescent="0.3">
      <c r="A629" s="212" t="s">
        <v>365</v>
      </c>
      <c r="B629" s="270" t="s">
        <v>362</v>
      </c>
      <c r="C629" s="215" t="s">
        <v>356</v>
      </c>
      <c r="D629" s="218" t="s">
        <v>44</v>
      </c>
      <c r="E629" s="218" t="s">
        <v>366</v>
      </c>
      <c r="F629" s="230" t="s">
        <v>367</v>
      </c>
      <c r="G629" s="158" t="s">
        <v>4</v>
      </c>
      <c r="H629" s="26">
        <f t="shared" ref="H629:N629" si="131">SUM(H630:H633)</f>
        <v>300</v>
      </c>
      <c r="I629" s="26">
        <f t="shared" si="131"/>
        <v>0</v>
      </c>
      <c r="J629" s="26">
        <f t="shared" si="131"/>
        <v>0</v>
      </c>
      <c r="K629" s="26">
        <f t="shared" si="131"/>
        <v>0</v>
      </c>
      <c r="L629" s="26">
        <f t="shared" si="131"/>
        <v>100</v>
      </c>
      <c r="M629" s="26">
        <f t="shared" si="131"/>
        <v>100</v>
      </c>
      <c r="N629" s="26">
        <f t="shared" si="131"/>
        <v>100</v>
      </c>
      <c r="O629" s="259">
        <v>2000</v>
      </c>
      <c r="P629" s="227" t="s">
        <v>364</v>
      </c>
    </row>
    <row r="630" spans="1:16" ht="15.75" thickBot="1" x14ac:dyDescent="0.3">
      <c r="A630" s="213"/>
      <c r="B630" s="271"/>
      <c r="C630" s="216"/>
      <c r="D630" s="219"/>
      <c r="E630" s="219"/>
      <c r="F630" s="231"/>
      <c r="G630" s="158" t="s">
        <v>6</v>
      </c>
      <c r="H630" s="26">
        <f>SUM(I630:N630)</f>
        <v>180</v>
      </c>
      <c r="I630" s="26">
        <v>0</v>
      </c>
      <c r="J630" s="26">
        <v>0</v>
      </c>
      <c r="K630" s="26">
        <v>0</v>
      </c>
      <c r="L630" s="26">
        <v>60</v>
      </c>
      <c r="M630" s="26">
        <v>60</v>
      </c>
      <c r="N630" s="26">
        <v>60</v>
      </c>
      <c r="O630" s="260"/>
      <c r="P630" s="228"/>
    </row>
    <row r="631" spans="1:16" ht="36.75" thickBot="1" x14ac:dyDescent="0.3">
      <c r="A631" s="213"/>
      <c r="B631" s="271"/>
      <c r="C631" s="216"/>
      <c r="D631" s="219"/>
      <c r="E631" s="219"/>
      <c r="F631" s="231"/>
      <c r="G631" s="158" t="s">
        <v>7</v>
      </c>
      <c r="H631" s="26">
        <f>SUM(I631:N631)</f>
        <v>120</v>
      </c>
      <c r="I631" s="26">
        <v>0</v>
      </c>
      <c r="J631" s="26">
        <v>0</v>
      </c>
      <c r="K631" s="26">
        <v>0</v>
      </c>
      <c r="L631" s="26">
        <v>40</v>
      </c>
      <c r="M631" s="26">
        <v>40</v>
      </c>
      <c r="N631" s="26">
        <v>40</v>
      </c>
      <c r="O631" s="260"/>
      <c r="P631" s="228"/>
    </row>
    <row r="632" spans="1:16" ht="15.75" thickBot="1" x14ac:dyDescent="0.3">
      <c r="A632" s="213"/>
      <c r="B632" s="271"/>
      <c r="C632" s="216"/>
      <c r="D632" s="219"/>
      <c r="E632" s="219"/>
      <c r="F632" s="231"/>
      <c r="G632" s="158" t="s">
        <v>8</v>
      </c>
      <c r="H632" s="26">
        <f>SUM(I632:N632)</f>
        <v>0</v>
      </c>
      <c r="I632" s="26">
        <v>0</v>
      </c>
      <c r="J632" s="26">
        <v>0</v>
      </c>
      <c r="K632" s="26">
        <v>0</v>
      </c>
      <c r="L632" s="26">
        <v>0</v>
      </c>
      <c r="M632" s="26">
        <v>0</v>
      </c>
      <c r="N632" s="26">
        <v>0</v>
      </c>
      <c r="O632" s="260"/>
      <c r="P632" s="228"/>
    </row>
    <row r="633" spans="1:16" ht="24.75" thickBot="1" x14ac:dyDescent="0.3">
      <c r="A633" s="214"/>
      <c r="B633" s="272"/>
      <c r="C633" s="217"/>
      <c r="D633" s="220"/>
      <c r="E633" s="220"/>
      <c r="F633" s="232"/>
      <c r="G633" s="158" t="s">
        <v>9</v>
      </c>
      <c r="H633" s="26">
        <f>SUM(I633:N633)</f>
        <v>0</v>
      </c>
      <c r="I633" s="26">
        <v>0</v>
      </c>
      <c r="J633" s="26">
        <v>0</v>
      </c>
      <c r="K633" s="26">
        <v>0</v>
      </c>
      <c r="L633" s="26">
        <v>0</v>
      </c>
      <c r="M633" s="26">
        <v>0</v>
      </c>
      <c r="N633" s="26">
        <v>0</v>
      </c>
      <c r="O633" s="261"/>
      <c r="P633" s="229"/>
    </row>
    <row r="634" spans="1:16" ht="36.75" customHeight="1" thickBot="1" x14ac:dyDescent="0.3">
      <c r="A634" s="212" t="s">
        <v>368</v>
      </c>
      <c r="B634" s="270" t="s">
        <v>362</v>
      </c>
      <c r="C634" s="215" t="s">
        <v>356</v>
      </c>
      <c r="D634" s="218" t="s">
        <v>150</v>
      </c>
      <c r="E634" s="218" t="s">
        <v>369</v>
      </c>
      <c r="F634" s="230" t="s">
        <v>367</v>
      </c>
      <c r="G634" s="158" t="s">
        <v>4</v>
      </c>
      <c r="H634" s="26">
        <f t="shared" ref="H634:N634" si="132">SUM(H635:H638)</f>
        <v>205.2</v>
      </c>
      <c r="I634" s="26">
        <f t="shared" si="132"/>
        <v>102.6</v>
      </c>
      <c r="J634" s="26">
        <f t="shared" si="132"/>
        <v>102.6</v>
      </c>
      <c r="K634" s="26">
        <f t="shared" si="132"/>
        <v>0</v>
      </c>
      <c r="L634" s="26">
        <f t="shared" si="132"/>
        <v>0</v>
      </c>
      <c r="M634" s="26">
        <f t="shared" si="132"/>
        <v>0</v>
      </c>
      <c r="N634" s="26">
        <f t="shared" si="132"/>
        <v>0</v>
      </c>
      <c r="O634" s="259">
        <v>2000</v>
      </c>
      <c r="P634" s="227" t="s">
        <v>364</v>
      </c>
    </row>
    <row r="635" spans="1:16" ht="15.75" thickBot="1" x14ac:dyDescent="0.3">
      <c r="A635" s="213"/>
      <c r="B635" s="271"/>
      <c r="C635" s="216"/>
      <c r="D635" s="219"/>
      <c r="E635" s="219"/>
      <c r="F635" s="231"/>
      <c r="G635" s="158" t="s">
        <v>6</v>
      </c>
      <c r="H635" s="26">
        <f>SUM(I635:N635)</f>
        <v>203</v>
      </c>
      <c r="I635" s="26">
        <v>101.5</v>
      </c>
      <c r="J635" s="26">
        <v>101.5</v>
      </c>
      <c r="K635" s="26">
        <v>0</v>
      </c>
      <c r="L635" s="26">
        <v>0</v>
      </c>
      <c r="M635" s="26">
        <v>0</v>
      </c>
      <c r="N635" s="26">
        <v>0</v>
      </c>
      <c r="O635" s="260"/>
      <c r="P635" s="228"/>
    </row>
    <row r="636" spans="1:16" ht="36.75" thickBot="1" x14ac:dyDescent="0.3">
      <c r="A636" s="213"/>
      <c r="B636" s="271"/>
      <c r="C636" s="216"/>
      <c r="D636" s="219"/>
      <c r="E636" s="219"/>
      <c r="F636" s="231"/>
      <c r="G636" s="158" t="s">
        <v>7</v>
      </c>
      <c r="H636" s="26">
        <f>SUM(I636:N636)</f>
        <v>2</v>
      </c>
      <c r="I636" s="26">
        <v>1</v>
      </c>
      <c r="J636" s="26">
        <v>1</v>
      </c>
      <c r="K636" s="26">
        <v>0</v>
      </c>
      <c r="L636" s="26">
        <v>0</v>
      </c>
      <c r="M636" s="26">
        <v>0</v>
      </c>
      <c r="N636" s="26">
        <v>0</v>
      </c>
      <c r="O636" s="260"/>
      <c r="P636" s="228"/>
    </row>
    <row r="637" spans="1:16" ht="15.75" thickBot="1" x14ac:dyDescent="0.3">
      <c r="A637" s="213"/>
      <c r="B637" s="271"/>
      <c r="C637" s="216"/>
      <c r="D637" s="219"/>
      <c r="E637" s="219"/>
      <c r="F637" s="231"/>
      <c r="G637" s="158" t="s">
        <v>8</v>
      </c>
      <c r="H637" s="26">
        <f>SUM(I637:N637)</f>
        <v>0.2</v>
      </c>
      <c r="I637" s="26">
        <v>0.1</v>
      </c>
      <c r="J637" s="26">
        <v>0.1</v>
      </c>
      <c r="K637" s="26">
        <v>0</v>
      </c>
      <c r="L637" s="26">
        <v>0</v>
      </c>
      <c r="M637" s="26">
        <v>0</v>
      </c>
      <c r="N637" s="26">
        <v>0</v>
      </c>
      <c r="O637" s="260"/>
      <c r="P637" s="228"/>
    </row>
    <row r="638" spans="1:16" ht="24.75" thickBot="1" x14ac:dyDescent="0.3">
      <c r="A638" s="214"/>
      <c r="B638" s="272"/>
      <c r="C638" s="217"/>
      <c r="D638" s="220"/>
      <c r="E638" s="220"/>
      <c r="F638" s="232"/>
      <c r="G638" s="158" t="s">
        <v>9</v>
      </c>
      <c r="H638" s="26">
        <f>SUM(I638:N638)</f>
        <v>0</v>
      </c>
      <c r="I638" s="26">
        <v>0</v>
      </c>
      <c r="J638" s="26">
        <v>0</v>
      </c>
      <c r="K638" s="26">
        <v>0</v>
      </c>
      <c r="L638" s="26">
        <v>0</v>
      </c>
      <c r="M638" s="26">
        <v>0</v>
      </c>
      <c r="N638" s="26">
        <v>0</v>
      </c>
      <c r="O638" s="261"/>
      <c r="P638" s="229"/>
    </row>
    <row r="639" spans="1:16" ht="36.75" customHeight="1" thickBot="1" x14ac:dyDescent="0.3">
      <c r="A639" s="212" t="s">
        <v>370</v>
      </c>
      <c r="B639" s="270" t="s">
        <v>362</v>
      </c>
      <c r="C639" s="215" t="s">
        <v>356</v>
      </c>
      <c r="D639" s="218" t="s">
        <v>150</v>
      </c>
      <c r="E639" s="218" t="s">
        <v>371</v>
      </c>
      <c r="F639" s="215" t="s">
        <v>372</v>
      </c>
      <c r="G639" s="158" t="s">
        <v>4</v>
      </c>
      <c r="H639" s="26">
        <f t="shared" ref="H639:N639" si="133">SUM(H640:H643)</f>
        <v>95</v>
      </c>
      <c r="I639" s="26">
        <f t="shared" si="133"/>
        <v>95</v>
      </c>
      <c r="J639" s="26">
        <f t="shared" si="133"/>
        <v>0</v>
      </c>
      <c r="K639" s="26">
        <f t="shared" si="133"/>
        <v>0</v>
      </c>
      <c r="L639" s="26">
        <f t="shared" si="133"/>
        <v>0</v>
      </c>
      <c r="M639" s="26">
        <f t="shared" si="133"/>
        <v>0</v>
      </c>
      <c r="N639" s="26">
        <f t="shared" si="133"/>
        <v>0</v>
      </c>
      <c r="O639" s="273">
        <v>5300</v>
      </c>
      <c r="P639" s="227" t="s">
        <v>364</v>
      </c>
    </row>
    <row r="640" spans="1:16" ht="15.75" thickBot="1" x14ac:dyDescent="0.3">
      <c r="A640" s="213"/>
      <c r="B640" s="271"/>
      <c r="C640" s="216"/>
      <c r="D640" s="219"/>
      <c r="E640" s="219"/>
      <c r="F640" s="216"/>
      <c r="G640" s="158" t="s">
        <v>35</v>
      </c>
      <c r="H640" s="26">
        <f>SUM(I640:N640)</f>
        <v>0</v>
      </c>
      <c r="I640" s="26">
        <v>0</v>
      </c>
      <c r="J640" s="26">
        <v>0</v>
      </c>
      <c r="K640" s="26">
        <v>0</v>
      </c>
      <c r="L640" s="26">
        <v>0</v>
      </c>
      <c r="M640" s="26">
        <v>0</v>
      </c>
      <c r="N640" s="26">
        <v>0</v>
      </c>
      <c r="O640" s="274"/>
      <c r="P640" s="228"/>
    </row>
    <row r="641" spans="1:16" ht="15.75" thickBot="1" x14ac:dyDescent="0.3">
      <c r="A641" s="213"/>
      <c r="B641" s="271"/>
      <c r="C641" s="216"/>
      <c r="D641" s="219"/>
      <c r="E641" s="219"/>
      <c r="F641" s="216"/>
      <c r="G641" s="158" t="s">
        <v>373</v>
      </c>
      <c r="H641" s="26">
        <f>SUM(I641:N641)</f>
        <v>95</v>
      </c>
      <c r="I641" s="26">
        <v>95</v>
      </c>
      <c r="J641" s="26">
        <v>0</v>
      </c>
      <c r="K641" s="26">
        <v>0</v>
      </c>
      <c r="L641" s="26">
        <v>0</v>
      </c>
      <c r="M641" s="26">
        <v>0</v>
      </c>
      <c r="N641" s="26">
        <v>0</v>
      </c>
      <c r="O641" s="274"/>
      <c r="P641" s="228"/>
    </row>
    <row r="642" spans="1:16" ht="24.75" thickBot="1" x14ac:dyDescent="0.3">
      <c r="A642" s="213"/>
      <c r="B642" s="271"/>
      <c r="C642" s="216"/>
      <c r="D642" s="219"/>
      <c r="E642" s="219"/>
      <c r="F642" s="216"/>
      <c r="G642" s="158" t="s">
        <v>123</v>
      </c>
      <c r="H642" s="26">
        <f>SUM(I642:N642)</f>
        <v>0</v>
      </c>
      <c r="I642" s="26">
        <v>0</v>
      </c>
      <c r="J642" s="26">
        <v>0</v>
      </c>
      <c r="K642" s="26">
        <v>0</v>
      </c>
      <c r="L642" s="26">
        <v>0</v>
      </c>
      <c r="M642" s="26">
        <v>0</v>
      </c>
      <c r="N642" s="26">
        <v>0</v>
      </c>
      <c r="O642" s="274"/>
      <c r="P642" s="228"/>
    </row>
    <row r="643" spans="1:16" ht="24.75" thickBot="1" x14ac:dyDescent="0.3">
      <c r="A643" s="214"/>
      <c r="B643" s="272"/>
      <c r="C643" s="217"/>
      <c r="D643" s="220"/>
      <c r="E643" s="220"/>
      <c r="F643" s="216"/>
      <c r="G643" s="158" t="s">
        <v>9</v>
      </c>
      <c r="H643" s="26">
        <f>SUM(I643:N643)</f>
        <v>0</v>
      </c>
      <c r="I643" s="26">
        <v>0</v>
      </c>
      <c r="J643" s="26">
        <v>0</v>
      </c>
      <c r="K643" s="26">
        <v>0</v>
      </c>
      <c r="L643" s="26">
        <v>0</v>
      </c>
      <c r="M643" s="26">
        <v>0</v>
      </c>
      <c r="N643" s="26">
        <v>0</v>
      </c>
      <c r="O643" s="275"/>
      <c r="P643" s="229"/>
    </row>
    <row r="644" spans="1:16" ht="36.75" customHeight="1" thickBot="1" x14ac:dyDescent="0.3">
      <c r="A644" s="212" t="s">
        <v>374</v>
      </c>
      <c r="B644" s="270" t="s">
        <v>362</v>
      </c>
      <c r="C644" s="215" t="s">
        <v>356</v>
      </c>
      <c r="D644" s="218" t="s">
        <v>150</v>
      </c>
      <c r="E644" s="218" t="s">
        <v>371</v>
      </c>
      <c r="F644" s="216"/>
      <c r="G644" s="158" t="s">
        <v>4</v>
      </c>
      <c r="H644" s="26">
        <f t="shared" ref="H644:N644" si="134">SUM(H645:H648)</f>
        <v>950.2</v>
      </c>
      <c r="I644" s="26">
        <f t="shared" si="134"/>
        <v>475.1</v>
      </c>
      <c r="J644" s="26">
        <f t="shared" si="134"/>
        <v>475.1</v>
      </c>
      <c r="K644" s="26">
        <f t="shared" si="134"/>
        <v>0</v>
      </c>
      <c r="L644" s="26">
        <f t="shared" si="134"/>
        <v>0</v>
      </c>
      <c r="M644" s="26">
        <f t="shared" si="134"/>
        <v>0</v>
      </c>
      <c r="N644" s="26">
        <f t="shared" si="134"/>
        <v>0</v>
      </c>
      <c r="O644" s="273">
        <v>5300</v>
      </c>
      <c r="P644" s="227" t="s">
        <v>364</v>
      </c>
    </row>
    <row r="645" spans="1:16" ht="15.75" thickBot="1" x14ac:dyDescent="0.3">
      <c r="A645" s="213"/>
      <c r="B645" s="271"/>
      <c r="C645" s="216"/>
      <c r="D645" s="219"/>
      <c r="E645" s="219"/>
      <c r="F645" s="216"/>
      <c r="G645" s="158" t="s">
        <v>35</v>
      </c>
      <c r="H645" s="26">
        <f>SUM(I645:N645)</f>
        <v>921.6</v>
      </c>
      <c r="I645" s="26">
        <v>460.8</v>
      </c>
      <c r="J645" s="26">
        <v>460.8</v>
      </c>
      <c r="K645" s="26">
        <v>0</v>
      </c>
      <c r="L645" s="26">
        <v>0</v>
      </c>
      <c r="M645" s="26">
        <v>0</v>
      </c>
      <c r="N645" s="26">
        <v>0</v>
      </c>
      <c r="O645" s="274"/>
      <c r="P645" s="228"/>
    </row>
    <row r="646" spans="1:16" ht="15.75" thickBot="1" x14ac:dyDescent="0.3">
      <c r="A646" s="213"/>
      <c r="B646" s="271"/>
      <c r="C646" s="216"/>
      <c r="D646" s="219"/>
      <c r="E646" s="219"/>
      <c r="F646" s="216"/>
      <c r="G646" s="158" t="s">
        <v>373</v>
      </c>
      <c r="H646" s="26">
        <f>SUM(I646:N646)</f>
        <v>28.6</v>
      </c>
      <c r="I646" s="26">
        <v>14.3</v>
      </c>
      <c r="J646" s="26">
        <v>14.3</v>
      </c>
      <c r="K646" s="26">
        <v>0</v>
      </c>
      <c r="L646" s="26">
        <v>0</v>
      </c>
      <c r="M646" s="26">
        <v>0</v>
      </c>
      <c r="N646" s="26">
        <v>0</v>
      </c>
      <c r="O646" s="274"/>
      <c r="P646" s="228"/>
    </row>
    <row r="647" spans="1:16" ht="24.75" thickBot="1" x14ac:dyDescent="0.3">
      <c r="A647" s="213"/>
      <c r="B647" s="271"/>
      <c r="C647" s="216"/>
      <c r="D647" s="219"/>
      <c r="E647" s="219"/>
      <c r="F647" s="216"/>
      <c r="G647" s="158" t="s">
        <v>123</v>
      </c>
      <c r="H647" s="26">
        <f>SUM(I647:N647)</f>
        <v>0</v>
      </c>
      <c r="I647" s="26">
        <v>0</v>
      </c>
      <c r="J647" s="26">
        <v>0</v>
      </c>
      <c r="K647" s="26">
        <v>0</v>
      </c>
      <c r="L647" s="26">
        <v>0</v>
      </c>
      <c r="M647" s="26">
        <v>0</v>
      </c>
      <c r="N647" s="26">
        <v>0</v>
      </c>
      <c r="O647" s="274"/>
      <c r="P647" s="228"/>
    </row>
    <row r="648" spans="1:16" ht="24.75" thickBot="1" x14ac:dyDescent="0.3">
      <c r="A648" s="214"/>
      <c r="B648" s="272"/>
      <c r="C648" s="217"/>
      <c r="D648" s="220"/>
      <c r="E648" s="220"/>
      <c r="F648" s="217"/>
      <c r="G648" s="158" t="s">
        <v>9</v>
      </c>
      <c r="H648" s="26">
        <f>SUM(I648:N648)</f>
        <v>0</v>
      </c>
      <c r="I648" s="26">
        <v>0</v>
      </c>
      <c r="J648" s="26">
        <v>0</v>
      </c>
      <c r="K648" s="26">
        <v>0</v>
      </c>
      <c r="L648" s="26">
        <v>0</v>
      </c>
      <c r="M648" s="26">
        <v>0</v>
      </c>
      <c r="N648" s="26">
        <v>0</v>
      </c>
      <c r="O648" s="275"/>
      <c r="P648" s="229"/>
    </row>
    <row r="649" spans="1:16" ht="36.75" customHeight="1" thickBot="1" x14ac:dyDescent="0.3">
      <c r="A649" s="212" t="s">
        <v>375</v>
      </c>
      <c r="B649" s="270" t="s">
        <v>362</v>
      </c>
      <c r="C649" s="215" t="s">
        <v>356</v>
      </c>
      <c r="D649" s="218" t="s">
        <v>150</v>
      </c>
      <c r="E649" s="218" t="s">
        <v>376</v>
      </c>
      <c r="F649" s="215" t="s">
        <v>372</v>
      </c>
      <c r="G649" s="158" t="s">
        <v>4</v>
      </c>
      <c r="H649" s="26">
        <f t="shared" ref="H649:N649" si="135">SUM(H650:H653)</f>
        <v>20</v>
      </c>
      <c r="I649" s="26">
        <f t="shared" si="135"/>
        <v>20</v>
      </c>
      <c r="J649" s="26">
        <f t="shared" si="135"/>
        <v>0</v>
      </c>
      <c r="K649" s="26">
        <f t="shared" si="135"/>
        <v>0</v>
      </c>
      <c r="L649" s="26">
        <f t="shared" si="135"/>
        <v>0</v>
      </c>
      <c r="M649" s="26">
        <f t="shared" si="135"/>
        <v>0</v>
      </c>
      <c r="N649" s="26">
        <f t="shared" si="135"/>
        <v>0</v>
      </c>
      <c r="O649" s="273">
        <v>1100</v>
      </c>
      <c r="P649" s="227" t="s">
        <v>364</v>
      </c>
    </row>
    <row r="650" spans="1:16" ht="15.75" thickBot="1" x14ac:dyDescent="0.3">
      <c r="A650" s="213"/>
      <c r="B650" s="271"/>
      <c r="C650" s="216"/>
      <c r="D650" s="219"/>
      <c r="E650" s="219"/>
      <c r="F650" s="216"/>
      <c r="G650" s="158" t="s">
        <v>35</v>
      </c>
      <c r="H650" s="26">
        <f>SUM(I650:N650)</f>
        <v>0</v>
      </c>
      <c r="I650" s="26">
        <v>0</v>
      </c>
      <c r="J650" s="26">
        <v>0</v>
      </c>
      <c r="K650" s="26">
        <v>0</v>
      </c>
      <c r="L650" s="26">
        <v>0</v>
      </c>
      <c r="M650" s="26">
        <v>0</v>
      </c>
      <c r="N650" s="26">
        <v>0</v>
      </c>
      <c r="O650" s="274"/>
      <c r="P650" s="228"/>
    </row>
    <row r="651" spans="1:16" ht="15.75" thickBot="1" x14ac:dyDescent="0.3">
      <c r="A651" s="213"/>
      <c r="B651" s="271"/>
      <c r="C651" s="216"/>
      <c r="D651" s="219"/>
      <c r="E651" s="219"/>
      <c r="F651" s="216"/>
      <c r="G651" s="158" t="s">
        <v>373</v>
      </c>
      <c r="H651" s="26">
        <f>SUM(I651:N651)</f>
        <v>20</v>
      </c>
      <c r="I651" s="26">
        <v>20</v>
      </c>
      <c r="J651" s="26">
        <v>0</v>
      </c>
      <c r="K651" s="26">
        <v>0</v>
      </c>
      <c r="L651" s="26">
        <v>0</v>
      </c>
      <c r="M651" s="26">
        <v>0</v>
      </c>
      <c r="N651" s="26">
        <v>0</v>
      </c>
      <c r="O651" s="274"/>
      <c r="P651" s="228"/>
    </row>
    <row r="652" spans="1:16" ht="24.75" thickBot="1" x14ac:dyDescent="0.3">
      <c r="A652" s="213"/>
      <c r="B652" s="271"/>
      <c r="C652" s="216"/>
      <c r="D652" s="219"/>
      <c r="E652" s="219"/>
      <c r="F652" s="216"/>
      <c r="G652" s="158" t="s">
        <v>123</v>
      </c>
      <c r="H652" s="26">
        <f>SUM(I652:N652)</f>
        <v>0</v>
      </c>
      <c r="I652" s="26">
        <v>0</v>
      </c>
      <c r="J652" s="26">
        <v>0</v>
      </c>
      <c r="K652" s="26">
        <v>0</v>
      </c>
      <c r="L652" s="26">
        <v>0</v>
      </c>
      <c r="M652" s="26">
        <v>0</v>
      </c>
      <c r="N652" s="26">
        <v>0</v>
      </c>
      <c r="O652" s="274"/>
      <c r="P652" s="228"/>
    </row>
    <row r="653" spans="1:16" ht="24.75" thickBot="1" x14ac:dyDescent="0.3">
      <c r="A653" s="214"/>
      <c r="B653" s="272"/>
      <c r="C653" s="217"/>
      <c r="D653" s="220"/>
      <c r="E653" s="220"/>
      <c r="F653" s="216"/>
      <c r="G653" s="158" t="s">
        <v>9</v>
      </c>
      <c r="H653" s="26">
        <f>SUM(I653:N653)</f>
        <v>0</v>
      </c>
      <c r="I653" s="26">
        <v>0</v>
      </c>
      <c r="J653" s="26">
        <v>0</v>
      </c>
      <c r="K653" s="26">
        <v>0</v>
      </c>
      <c r="L653" s="26">
        <v>0</v>
      </c>
      <c r="M653" s="26">
        <v>0</v>
      </c>
      <c r="N653" s="26">
        <v>0</v>
      </c>
      <c r="O653" s="275"/>
      <c r="P653" s="229"/>
    </row>
    <row r="654" spans="1:16" ht="108.75" customHeight="1" thickBot="1" x14ac:dyDescent="0.3">
      <c r="A654" s="212" t="s">
        <v>377</v>
      </c>
      <c r="B654" s="270" t="s">
        <v>362</v>
      </c>
      <c r="C654" s="215" t="s">
        <v>356</v>
      </c>
      <c r="D654" s="218">
        <v>2026</v>
      </c>
      <c r="E654" s="218" t="s">
        <v>376</v>
      </c>
      <c r="F654" s="216"/>
      <c r="G654" s="158" t="s">
        <v>4</v>
      </c>
      <c r="H654" s="26">
        <f t="shared" ref="H654:N654" si="136">SUM(H655:H658)</f>
        <v>200</v>
      </c>
      <c r="I654" s="26">
        <f t="shared" si="136"/>
        <v>0</v>
      </c>
      <c r="J654" s="26">
        <f t="shared" si="136"/>
        <v>200</v>
      </c>
      <c r="K654" s="26">
        <f t="shared" si="136"/>
        <v>0</v>
      </c>
      <c r="L654" s="26">
        <f t="shared" si="136"/>
        <v>0</v>
      </c>
      <c r="M654" s="26">
        <f t="shared" si="136"/>
        <v>0</v>
      </c>
      <c r="N654" s="26">
        <f t="shared" si="136"/>
        <v>0</v>
      </c>
      <c r="O654" s="273">
        <v>1100</v>
      </c>
      <c r="P654" s="227" t="s">
        <v>364</v>
      </c>
    </row>
    <row r="655" spans="1:16" ht="15.75" thickBot="1" x14ac:dyDescent="0.3">
      <c r="A655" s="213"/>
      <c r="B655" s="271"/>
      <c r="C655" s="216"/>
      <c r="D655" s="219"/>
      <c r="E655" s="219"/>
      <c r="F655" s="216"/>
      <c r="G655" s="158" t="s">
        <v>35</v>
      </c>
      <c r="H655" s="26">
        <f>SUM(I655:N655)</f>
        <v>194</v>
      </c>
      <c r="I655" s="26">
        <v>0</v>
      </c>
      <c r="J655" s="26">
        <v>194</v>
      </c>
      <c r="K655" s="26">
        <v>0</v>
      </c>
      <c r="L655" s="26">
        <v>0</v>
      </c>
      <c r="M655" s="26">
        <v>0</v>
      </c>
      <c r="N655" s="26">
        <v>0</v>
      </c>
      <c r="O655" s="274"/>
      <c r="P655" s="228"/>
    </row>
    <row r="656" spans="1:16" ht="15.75" thickBot="1" x14ac:dyDescent="0.3">
      <c r="A656" s="213"/>
      <c r="B656" s="271"/>
      <c r="C656" s="216"/>
      <c r="D656" s="219"/>
      <c r="E656" s="219"/>
      <c r="F656" s="216"/>
      <c r="G656" s="158" t="s">
        <v>373</v>
      </c>
      <c r="H656" s="26">
        <f>SUM(I656:N656)</f>
        <v>6</v>
      </c>
      <c r="I656" s="26">
        <v>0</v>
      </c>
      <c r="J656" s="26">
        <v>6</v>
      </c>
      <c r="K656" s="26">
        <v>0</v>
      </c>
      <c r="L656" s="26">
        <v>0</v>
      </c>
      <c r="M656" s="26">
        <v>0</v>
      </c>
      <c r="N656" s="26">
        <v>0</v>
      </c>
      <c r="O656" s="274"/>
      <c r="P656" s="228"/>
    </row>
    <row r="657" spans="1:16" ht="24.75" thickBot="1" x14ac:dyDescent="0.3">
      <c r="A657" s="213"/>
      <c r="B657" s="271"/>
      <c r="C657" s="216"/>
      <c r="D657" s="219"/>
      <c r="E657" s="219"/>
      <c r="F657" s="216"/>
      <c r="G657" s="158" t="s">
        <v>123</v>
      </c>
      <c r="H657" s="26">
        <f>SUM(I657:N657)</f>
        <v>0</v>
      </c>
      <c r="I657" s="26">
        <v>0</v>
      </c>
      <c r="J657" s="26">
        <v>0</v>
      </c>
      <c r="K657" s="26">
        <v>0</v>
      </c>
      <c r="L657" s="26">
        <v>0</v>
      </c>
      <c r="M657" s="26">
        <v>0</v>
      </c>
      <c r="N657" s="26">
        <v>0</v>
      </c>
      <c r="O657" s="274"/>
      <c r="P657" s="228"/>
    </row>
    <row r="658" spans="1:16" ht="24.75" thickBot="1" x14ac:dyDescent="0.3">
      <c r="A658" s="214"/>
      <c r="B658" s="272"/>
      <c r="C658" s="217"/>
      <c r="D658" s="220"/>
      <c r="E658" s="220"/>
      <c r="F658" s="217"/>
      <c r="G658" s="158" t="s">
        <v>9</v>
      </c>
      <c r="H658" s="26">
        <f>SUM(I658:N658)</f>
        <v>0</v>
      </c>
      <c r="I658" s="26">
        <v>0</v>
      </c>
      <c r="J658" s="26">
        <v>0</v>
      </c>
      <c r="K658" s="26">
        <v>0</v>
      </c>
      <c r="L658" s="26">
        <v>0</v>
      </c>
      <c r="M658" s="26">
        <v>0</v>
      </c>
      <c r="N658" s="26">
        <v>0</v>
      </c>
      <c r="O658" s="275"/>
      <c r="P658" s="229"/>
    </row>
    <row r="659" spans="1:16" ht="42" customHeight="1" thickBot="1" x14ac:dyDescent="0.3">
      <c r="A659" s="212" t="s">
        <v>378</v>
      </c>
      <c r="B659" s="270" t="s">
        <v>362</v>
      </c>
      <c r="C659" s="215" t="s">
        <v>356</v>
      </c>
      <c r="D659" s="218" t="s">
        <v>150</v>
      </c>
      <c r="E659" s="218" t="s">
        <v>376</v>
      </c>
      <c r="F659" s="215" t="s">
        <v>372</v>
      </c>
      <c r="G659" s="158" t="s">
        <v>4</v>
      </c>
      <c r="H659" s="26">
        <f t="shared" ref="H659:N659" si="137">SUM(H660:H663)</f>
        <v>16</v>
      </c>
      <c r="I659" s="26">
        <f t="shared" si="137"/>
        <v>16</v>
      </c>
      <c r="J659" s="26">
        <f t="shared" si="137"/>
        <v>0</v>
      </c>
      <c r="K659" s="26">
        <f t="shared" si="137"/>
        <v>0</v>
      </c>
      <c r="L659" s="26">
        <f t="shared" si="137"/>
        <v>0</v>
      </c>
      <c r="M659" s="26">
        <f t="shared" si="137"/>
        <v>0</v>
      </c>
      <c r="N659" s="26">
        <f t="shared" si="137"/>
        <v>0</v>
      </c>
      <c r="O659" s="242">
        <v>500</v>
      </c>
      <c r="P659" s="227" t="s">
        <v>364</v>
      </c>
    </row>
    <row r="660" spans="1:16" ht="15.75" thickBot="1" x14ac:dyDescent="0.3">
      <c r="A660" s="213"/>
      <c r="B660" s="271"/>
      <c r="C660" s="216"/>
      <c r="D660" s="219"/>
      <c r="E660" s="219"/>
      <c r="F660" s="216"/>
      <c r="G660" s="158" t="s">
        <v>35</v>
      </c>
      <c r="H660" s="26">
        <f>SUM(I660:N660)</f>
        <v>0</v>
      </c>
      <c r="I660" s="26">
        <v>0</v>
      </c>
      <c r="J660" s="26">
        <v>0</v>
      </c>
      <c r="K660" s="26">
        <v>0</v>
      </c>
      <c r="L660" s="26">
        <v>0</v>
      </c>
      <c r="M660" s="26">
        <v>0</v>
      </c>
      <c r="N660" s="26">
        <v>0</v>
      </c>
      <c r="O660" s="243"/>
      <c r="P660" s="228"/>
    </row>
    <row r="661" spans="1:16" ht="15.75" thickBot="1" x14ac:dyDescent="0.3">
      <c r="A661" s="213"/>
      <c r="B661" s="271"/>
      <c r="C661" s="216"/>
      <c r="D661" s="219"/>
      <c r="E661" s="219"/>
      <c r="F661" s="216"/>
      <c r="G661" s="158" t="s">
        <v>373</v>
      </c>
      <c r="H661" s="26">
        <f>SUM(I661:N661)</f>
        <v>16</v>
      </c>
      <c r="I661" s="26">
        <v>16</v>
      </c>
      <c r="J661" s="26">
        <v>0</v>
      </c>
      <c r="K661" s="26">
        <v>0</v>
      </c>
      <c r="L661" s="26">
        <v>0</v>
      </c>
      <c r="M661" s="26">
        <v>0</v>
      </c>
      <c r="N661" s="26">
        <v>0</v>
      </c>
      <c r="O661" s="243"/>
      <c r="P661" s="228"/>
    </row>
    <row r="662" spans="1:16" ht="24.75" thickBot="1" x14ac:dyDescent="0.3">
      <c r="A662" s="213"/>
      <c r="B662" s="271"/>
      <c r="C662" s="216"/>
      <c r="D662" s="219"/>
      <c r="E662" s="219"/>
      <c r="F662" s="216"/>
      <c r="G662" s="158" t="s">
        <v>123</v>
      </c>
      <c r="H662" s="26">
        <f>SUM(I662:N662)</f>
        <v>0</v>
      </c>
      <c r="I662" s="26">
        <v>0</v>
      </c>
      <c r="J662" s="26">
        <v>0</v>
      </c>
      <c r="K662" s="26">
        <v>0</v>
      </c>
      <c r="L662" s="26">
        <v>0</v>
      </c>
      <c r="M662" s="26">
        <v>0</v>
      </c>
      <c r="N662" s="26">
        <v>0</v>
      </c>
      <c r="O662" s="243"/>
      <c r="P662" s="228"/>
    </row>
    <row r="663" spans="1:16" ht="24.75" thickBot="1" x14ac:dyDescent="0.3">
      <c r="A663" s="214"/>
      <c r="B663" s="272"/>
      <c r="C663" s="217"/>
      <c r="D663" s="220"/>
      <c r="E663" s="220"/>
      <c r="F663" s="216"/>
      <c r="G663" s="158" t="s">
        <v>9</v>
      </c>
      <c r="H663" s="26">
        <f>SUM(I663:N663)</f>
        <v>0</v>
      </c>
      <c r="I663" s="26">
        <v>0</v>
      </c>
      <c r="J663" s="26">
        <v>0</v>
      </c>
      <c r="K663" s="26">
        <v>0</v>
      </c>
      <c r="L663" s="26">
        <v>0</v>
      </c>
      <c r="M663" s="26">
        <v>0</v>
      </c>
      <c r="N663" s="26">
        <v>0</v>
      </c>
      <c r="O663" s="244"/>
      <c r="P663" s="229"/>
    </row>
    <row r="664" spans="1:16" ht="36.75" customHeight="1" thickBot="1" x14ac:dyDescent="0.3">
      <c r="A664" s="212" t="s">
        <v>379</v>
      </c>
      <c r="B664" s="270" t="s">
        <v>362</v>
      </c>
      <c r="C664" s="215" t="s">
        <v>356</v>
      </c>
      <c r="D664" s="218">
        <v>2026</v>
      </c>
      <c r="E664" s="218" t="s">
        <v>4051</v>
      </c>
      <c r="F664" s="216"/>
      <c r="G664" s="158" t="s">
        <v>4</v>
      </c>
      <c r="H664" s="26">
        <f t="shared" ref="H664:N664" si="138">SUM(H665:H668)</f>
        <v>160</v>
      </c>
      <c r="I664" s="26">
        <f t="shared" si="138"/>
        <v>0</v>
      </c>
      <c r="J664" s="26">
        <f t="shared" si="138"/>
        <v>160</v>
      </c>
      <c r="K664" s="26">
        <f t="shared" si="138"/>
        <v>0</v>
      </c>
      <c r="L664" s="26">
        <f t="shared" si="138"/>
        <v>0</v>
      </c>
      <c r="M664" s="26">
        <f t="shared" si="138"/>
        <v>0</v>
      </c>
      <c r="N664" s="26">
        <f t="shared" si="138"/>
        <v>0</v>
      </c>
      <c r="O664" s="242">
        <v>500</v>
      </c>
      <c r="P664" s="227" t="s">
        <v>364</v>
      </c>
    </row>
    <row r="665" spans="1:16" ht="15.75" customHeight="1" thickBot="1" x14ac:dyDescent="0.3">
      <c r="A665" s="213"/>
      <c r="B665" s="271"/>
      <c r="C665" s="216"/>
      <c r="D665" s="219"/>
      <c r="E665" s="219"/>
      <c r="F665" s="216"/>
      <c r="G665" s="158" t="s">
        <v>35</v>
      </c>
      <c r="H665" s="26">
        <f>SUM(I665:N665)</f>
        <v>155.19999999999999</v>
      </c>
      <c r="I665" s="26">
        <v>0</v>
      </c>
      <c r="J665" s="26">
        <v>155.19999999999999</v>
      </c>
      <c r="K665" s="26">
        <v>0</v>
      </c>
      <c r="L665" s="26">
        <v>0</v>
      </c>
      <c r="M665" s="26">
        <v>0</v>
      </c>
      <c r="N665" s="26">
        <v>0</v>
      </c>
      <c r="O665" s="243"/>
      <c r="P665" s="228"/>
    </row>
    <row r="666" spans="1:16" ht="15.75" thickBot="1" x14ac:dyDescent="0.3">
      <c r="A666" s="213"/>
      <c r="B666" s="271"/>
      <c r="C666" s="216"/>
      <c r="D666" s="219"/>
      <c r="E666" s="219"/>
      <c r="F666" s="216"/>
      <c r="G666" s="158" t="s">
        <v>373</v>
      </c>
      <c r="H666" s="26">
        <f>SUM(I666:N666)</f>
        <v>4.8</v>
      </c>
      <c r="I666" s="26">
        <v>0</v>
      </c>
      <c r="J666" s="26">
        <v>4.8</v>
      </c>
      <c r="K666" s="26">
        <v>0</v>
      </c>
      <c r="L666" s="26">
        <v>0</v>
      </c>
      <c r="M666" s="26">
        <v>0</v>
      </c>
      <c r="N666" s="26">
        <v>0</v>
      </c>
      <c r="O666" s="243"/>
      <c r="P666" s="228"/>
    </row>
    <row r="667" spans="1:16" ht="24.75" thickBot="1" x14ac:dyDescent="0.3">
      <c r="A667" s="213"/>
      <c r="B667" s="271"/>
      <c r="C667" s="216"/>
      <c r="D667" s="219"/>
      <c r="E667" s="219"/>
      <c r="F667" s="216"/>
      <c r="G667" s="158" t="s">
        <v>123</v>
      </c>
      <c r="H667" s="26">
        <f>SUM(I667:N667)</f>
        <v>0</v>
      </c>
      <c r="I667" s="26">
        <v>0</v>
      </c>
      <c r="J667" s="26">
        <v>0</v>
      </c>
      <c r="K667" s="26">
        <v>0</v>
      </c>
      <c r="L667" s="26">
        <v>0</v>
      </c>
      <c r="M667" s="26">
        <v>0</v>
      </c>
      <c r="N667" s="26">
        <v>0</v>
      </c>
      <c r="O667" s="243"/>
      <c r="P667" s="228"/>
    </row>
    <row r="668" spans="1:16" ht="24.75" thickBot="1" x14ac:dyDescent="0.3">
      <c r="A668" s="214"/>
      <c r="B668" s="272"/>
      <c r="C668" s="217"/>
      <c r="D668" s="220"/>
      <c r="E668" s="220"/>
      <c r="F668" s="217"/>
      <c r="G668" s="158" t="s">
        <v>9</v>
      </c>
      <c r="H668" s="26">
        <f>SUM(I668:N668)</f>
        <v>0</v>
      </c>
      <c r="I668" s="26">
        <v>0</v>
      </c>
      <c r="J668" s="26">
        <v>0</v>
      </c>
      <c r="K668" s="26">
        <v>0</v>
      </c>
      <c r="L668" s="26">
        <v>0</v>
      </c>
      <c r="M668" s="26">
        <v>0</v>
      </c>
      <c r="N668" s="26">
        <v>0</v>
      </c>
      <c r="O668" s="244"/>
      <c r="P668" s="229"/>
    </row>
    <row r="669" spans="1:16" ht="36.75" customHeight="1" thickBot="1" x14ac:dyDescent="0.3">
      <c r="A669" s="212" t="s">
        <v>380</v>
      </c>
      <c r="B669" s="230" t="s">
        <v>3965</v>
      </c>
      <c r="C669" s="215" t="s">
        <v>356</v>
      </c>
      <c r="D669" s="218" t="s">
        <v>150</v>
      </c>
      <c r="E669" s="218" t="s">
        <v>358</v>
      </c>
      <c r="F669" s="215" t="s">
        <v>381</v>
      </c>
      <c r="G669" s="158" t="s">
        <v>4</v>
      </c>
      <c r="H669" s="26">
        <f t="shared" ref="H669:N669" si="139">SUM(H670:H673)</f>
        <v>552.1</v>
      </c>
      <c r="I669" s="26">
        <f t="shared" si="139"/>
        <v>41.5</v>
      </c>
      <c r="J669" s="26">
        <f t="shared" si="139"/>
        <v>510.6</v>
      </c>
      <c r="K669" s="26">
        <f t="shared" si="139"/>
        <v>0</v>
      </c>
      <c r="L669" s="26">
        <f t="shared" si="139"/>
        <v>0</v>
      </c>
      <c r="M669" s="26">
        <f t="shared" si="139"/>
        <v>0</v>
      </c>
      <c r="N669" s="26">
        <f t="shared" si="139"/>
        <v>0</v>
      </c>
      <c r="O669" s="218">
        <v>5300</v>
      </c>
      <c r="P669" s="227" t="s">
        <v>360</v>
      </c>
    </row>
    <row r="670" spans="1:16" ht="15.75" customHeight="1" thickBot="1" x14ac:dyDescent="0.3">
      <c r="A670" s="213"/>
      <c r="B670" s="231"/>
      <c r="C670" s="216"/>
      <c r="D670" s="219"/>
      <c r="E670" s="219"/>
      <c r="F670" s="216"/>
      <c r="G670" s="158" t="s">
        <v>262</v>
      </c>
      <c r="H670" s="26">
        <f>SUM(I670:N670)</f>
        <v>546.6</v>
      </c>
      <c r="I670" s="26">
        <v>41.1</v>
      </c>
      <c r="J670" s="26">
        <v>505.5</v>
      </c>
      <c r="K670" s="26">
        <v>0</v>
      </c>
      <c r="L670" s="26">
        <v>0</v>
      </c>
      <c r="M670" s="26">
        <v>0</v>
      </c>
      <c r="N670" s="26">
        <v>0</v>
      </c>
      <c r="O670" s="219"/>
      <c r="P670" s="228"/>
    </row>
    <row r="671" spans="1:16" ht="36.75" thickBot="1" x14ac:dyDescent="0.3">
      <c r="A671" s="213"/>
      <c r="B671" s="231"/>
      <c r="C671" s="216"/>
      <c r="D671" s="219"/>
      <c r="E671" s="219"/>
      <c r="F671" s="216"/>
      <c r="G671" s="158" t="s">
        <v>7</v>
      </c>
      <c r="H671" s="26">
        <f>SUM(I671:N671)</f>
        <v>5.5</v>
      </c>
      <c r="I671" s="26">
        <v>0.4</v>
      </c>
      <c r="J671" s="26">
        <v>5.0999999999999996</v>
      </c>
      <c r="K671" s="26">
        <v>0</v>
      </c>
      <c r="L671" s="26">
        <v>0</v>
      </c>
      <c r="M671" s="26">
        <v>0</v>
      </c>
      <c r="N671" s="26">
        <v>0</v>
      </c>
      <c r="O671" s="219"/>
      <c r="P671" s="228"/>
    </row>
    <row r="672" spans="1:16" ht="15.75" thickBot="1" x14ac:dyDescent="0.3">
      <c r="A672" s="213"/>
      <c r="B672" s="231"/>
      <c r="C672" s="216"/>
      <c r="D672" s="219"/>
      <c r="E672" s="219"/>
      <c r="F672" s="216"/>
      <c r="G672" s="158" t="s">
        <v>8</v>
      </c>
      <c r="H672" s="26">
        <f>SUM(I672:N672)</f>
        <v>0</v>
      </c>
      <c r="I672" s="26">
        <v>0</v>
      </c>
      <c r="J672" s="26">
        <v>0</v>
      </c>
      <c r="K672" s="26">
        <v>0</v>
      </c>
      <c r="L672" s="26">
        <v>0</v>
      </c>
      <c r="M672" s="26">
        <v>0</v>
      </c>
      <c r="N672" s="26">
        <v>0</v>
      </c>
      <c r="O672" s="219"/>
      <c r="P672" s="228"/>
    </row>
    <row r="673" spans="1:16" ht="24.75" thickBot="1" x14ac:dyDescent="0.3">
      <c r="A673" s="214"/>
      <c r="B673" s="232"/>
      <c r="C673" s="217"/>
      <c r="D673" s="220"/>
      <c r="E673" s="220"/>
      <c r="F673" s="217"/>
      <c r="G673" s="158" t="s">
        <v>9</v>
      </c>
      <c r="H673" s="26">
        <f>SUM(I673:N673)</f>
        <v>0</v>
      </c>
      <c r="I673" s="26">
        <v>0</v>
      </c>
      <c r="J673" s="26">
        <v>0</v>
      </c>
      <c r="K673" s="26">
        <v>0</v>
      </c>
      <c r="L673" s="26">
        <v>0</v>
      </c>
      <c r="M673" s="26">
        <v>0</v>
      </c>
      <c r="N673" s="26">
        <v>0</v>
      </c>
      <c r="O673" s="220"/>
      <c r="P673" s="229"/>
    </row>
    <row r="674" spans="1:16" ht="36.75" customHeight="1" thickBot="1" x14ac:dyDescent="0.3">
      <c r="A674" s="253" t="s">
        <v>4052</v>
      </c>
      <c r="B674" s="215"/>
      <c r="C674" s="215" t="s">
        <v>356</v>
      </c>
      <c r="D674" s="218" t="s">
        <v>12</v>
      </c>
      <c r="E674" s="218" t="s">
        <v>382</v>
      </c>
      <c r="F674" s="215" t="s">
        <v>383</v>
      </c>
      <c r="G674" s="158" t="s">
        <v>4</v>
      </c>
      <c r="H674" s="26">
        <f t="shared" ref="H674:N674" si="140">SUM(H675:H678)</f>
        <v>313.59999999999997</v>
      </c>
      <c r="I674" s="26">
        <f t="shared" si="140"/>
        <v>0</v>
      </c>
      <c r="J674" s="26">
        <f t="shared" si="140"/>
        <v>87.399999999999991</v>
      </c>
      <c r="K674" s="26">
        <f t="shared" si="140"/>
        <v>226.2</v>
      </c>
      <c r="L674" s="26">
        <f t="shared" si="140"/>
        <v>0</v>
      </c>
      <c r="M674" s="26">
        <f t="shared" si="140"/>
        <v>0</v>
      </c>
      <c r="N674" s="26">
        <f t="shared" si="140"/>
        <v>0</v>
      </c>
      <c r="O674" s="218">
        <v>700</v>
      </c>
      <c r="P674" s="227" t="s">
        <v>384</v>
      </c>
    </row>
    <row r="675" spans="1:16" ht="15.75" customHeight="1" thickBot="1" x14ac:dyDescent="0.3">
      <c r="A675" s="254"/>
      <c r="B675" s="216"/>
      <c r="C675" s="216"/>
      <c r="D675" s="219"/>
      <c r="E675" s="219"/>
      <c r="F675" s="216"/>
      <c r="G675" s="158" t="s">
        <v>262</v>
      </c>
      <c r="H675" s="26">
        <f>SUM(I675:N675)</f>
        <v>310.39999999999998</v>
      </c>
      <c r="I675" s="26">
        <v>0</v>
      </c>
      <c r="J675" s="26">
        <v>86.5</v>
      </c>
      <c r="K675" s="26">
        <v>223.9</v>
      </c>
      <c r="L675" s="26">
        <v>0</v>
      </c>
      <c r="M675" s="26">
        <v>0</v>
      </c>
      <c r="N675" s="26">
        <v>0</v>
      </c>
      <c r="O675" s="219"/>
      <c r="P675" s="228"/>
    </row>
    <row r="676" spans="1:16" ht="36.75" thickBot="1" x14ac:dyDescent="0.3">
      <c r="A676" s="254"/>
      <c r="B676" s="216"/>
      <c r="C676" s="216"/>
      <c r="D676" s="219"/>
      <c r="E676" s="219"/>
      <c r="F676" s="216"/>
      <c r="G676" s="158" t="s">
        <v>7</v>
      </c>
      <c r="H676" s="26">
        <f>SUM(I676:N676)</f>
        <v>2.9000000000000004</v>
      </c>
      <c r="I676" s="26">
        <v>0</v>
      </c>
      <c r="J676" s="26">
        <v>0.8</v>
      </c>
      <c r="K676" s="26">
        <v>2.1</v>
      </c>
      <c r="L676" s="26">
        <v>0</v>
      </c>
      <c r="M676" s="26">
        <v>0</v>
      </c>
      <c r="N676" s="26">
        <v>0</v>
      </c>
      <c r="O676" s="219"/>
      <c r="P676" s="228"/>
    </row>
    <row r="677" spans="1:16" ht="15.75" thickBot="1" x14ac:dyDescent="0.3">
      <c r="A677" s="254"/>
      <c r="B677" s="216"/>
      <c r="C677" s="216"/>
      <c r="D677" s="219"/>
      <c r="E677" s="219"/>
      <c r="F677" s="216"/>
      <c r="G677" s="158" t="s">
        <v>8</v>
      </c>
      <c r="H677" s="26">
        <f>SUM(I677:N677)</f>
        <v>0.30000000000000004</v>
      </c>
      <c r="I677" s="26">
        <v>0</v>
      </c>
      <c r="J677" s="26">
        <v>0.1</v>
      </c>
      <c r="K677" s="26">
        <v>0.2</v>
      </c>
      <c r="L677" s="26">
        <v>0</v>
      </c>
      <c r="M677" s="26">
        <v>0</v>
      </c>
      <c r="N677" s="26">
        <v>0</v>
      </c>
      <c r="O677" s="219"/>
      <c r="P677" s="228"/>
    </row>
    <row r="678" spans="1:16" ht="24.75" thickBot="1" x14ac:dyDescent="0.3">
      <c r="A678" s="255"/>
      <c r="B678" s="217"/>
      <c r="C678" s="217"/>
      <c r="D678" s="220"/>
      <c r="E678" s="220"/>
      <c r="F678" s="217"/>
      <c r="G678" s="158" t="s">
        <v>9</v>
      </c>
      <c r="H678" s="26">
        <f>SUM(I678:N678)</f>
        <v>0</v>
      </c>
      <c r="I678" s="26">
        <v>0</v>
      </c>
      <c r="J678" s="26">
        <v>0</v>
      </c>
      <c r="K678" s="26">
        <v>0</v>
      </c>
      <c r="L678" s="26">
        <v>0</v>
      </c>
      <c r="M678" s="26">
        <v>0</v>
      </c>
      <c r="N678" s="26">
        <v>0</v>
      </c>
      <c r="O678" s="220"/>
      <c r="P678" s="229"/>
    </row>
    <row r="679" spans="1:16" ht="36.75" customHeight="1" thickBot="1" x14ac:dyDescent="0.3">
      <c r="A679" s="212" t="s">
        <v>385</v>
      </c>
      <c r="B679" s="215" t="s">
        <v>386</v>
      </c>
      <c r="C679" s="215" t="s">
        <v>356</v>
      </c>
      <c r="D679" s="218" t="s">
        <v>337</v>
      </c>
      <c r="E679" s="218"/>
      <c r="F679" s="215" t="s">
        <v>367</v>
      </c>
      <c r="G679" s="158" t="s">
        <v>4</v>
      </c>
      <c r="H679" s="26">
        <f t="shared" ref="H679:N679" si="141">SUM(H680:H683)</f>
        <v>134.89999999999998</v>
      </c>
      <c r="I679" s="26">
        <f t="shared" si="141"/>
        <v>0</v>
      </c>
      <c r="J679" s="26">
        <f t="shared" si="141"/>
        <v>0</v>
      </c>
      <c r="K679" s="26">
        <f t="shared" si="141"/>
        <v>67.399999999999991</v>
      </c>
      <c r="L679" s="26">
        <f t="shared" si="141"/>
        <v>67.499999999999986</v>
      </c>
      <c r="M679" s="26">
        <f t="shared" si="141"/>
        <v>0</v>
      </c>
      <c r="N679" s="26">
        <f t="shared" si="141"/>
        <v>0</v>
      </c>
      <c r="O679" s="218">
        <v>4000</v>
      </c>
      <c r="P679" s="227" t="s">
        <v>364</v>
      </c>
    </row>
    <row r="680" spans="1:16" ht="15.75" customHeight="1" thickBot="1" x14ac:dyDescent="0.3">
      <c r="A680" s="213"/>
      <c r="B680" s="216"/>
      <c r="C680" s="216"/>
      <c r="D680" s="219"/>
      <c r="E680" s="219"/>
      <c r="F680" s="216"/>
      <c r="G680" s="158" t="s">
        <v>262</v>
      </c>
      <c r="H680" s="26">
        <f>SUM(I680:N680)</f>
        <v>133.6</v>
      </c>
      <c r="I680" s="26">
        <v>0</v>
      </c>
      <c r="J680" s="26">
        <v>0</v>
      </c>
      <c r="K680" s="26">
        <v>66.8</v>
      </c>
      <c r="L680" s="26">
        <v>66.8</v>
      </c>
      <c r="M680" s="26">
        <v>0</v>
      </c>
      <c r="N680" s="26">
        <v>0</v>
      </c>
      <c r="O680" s="219"/>
      <c r="P680" s="228"/>
    </row>
    <row r="681" spans="1:16" ht="36.75" thickBot="1" x14ac:dyDescent="0.3">
      <c r="A681" s="213"/>
      <c r="B681" s="216"/>
      <c r="C681" s="216"/>
      <c r="D681" s="219"/>
      <c r="E681" s="219"/>
      <c r="F681" s="216"/>
      <c r="G681" s="158" t="s">
        <v>7</v>
      </c>
      <c r="H681" s="26">
        <f>SUM(I681:N681)</f>
        <v>1.2</v>
      </c>
      <c r="I681" s="26">
        <v>0</v>
      </c>
      <c r="J681" s="26">
        <v>0</v>
      </c>
      <c r="K681" s="26">
        <v>0.6</v>
      </c>
      <c r="L681" s="26">
        <v>0.6</v>
      </c>
      <c r="M681" s="26">
        <v>0</v>
      </c>
      <c r="N681" s="26">
        <v>0</v>
      </c>
      <c r="O681" s="219"/>
      <c r="P681" s="228"/>
    </row>
    <row r="682" spans="1:16" ht="15.75" thickBot="1" x14ac:dyDescent="0.3">
      <c r="A682" s="213"/>
      <c r="B682" s="216"/>
      <c r="C682" s="216"/>
      <c r="D682" s="219"/>
      <c r="E682" s="219"/>
      <c r="F682" s="216"/>
      <c r="G682" s="158" t="s">
        <v>8</v>
      </c>
      <c r="H682" s="26">
        <f>SUM(I682:N682)</f>
        <v>0.1</v>
      </c>
      <c r="I682" s="26">
        <v>0</v>
      </c>
      <c r="J682" s="26">
        <v>0</v>
      </c>
      <c r="K682" s="26">
        <v>0</v>
      </c>
      <c r="L682" s="26">
        <v>0.1</v>
      </c>
      <c r="M682" s="26">
        <v>0</v>
      </c>
      <c r="N682" s="26">
        <v>0</v>
      </c>
      <c r="O682" s="219"/>
      <c r="P682" s="228"/>
    </row>
    <row r="683" spans="1:16" ht="24.75" thickBot="1" x14ac:dyDescent="0.3">
      <c r="A683" s="214"/>
      <c r="B683" s="217"/>
      <c r="C683" s="217"/>
      <c r="D683" s="220"/>
      <c r="E683" s="220"/>
      <c r="F683" s="217"/>
      <c r="G683" s="158" t="s">
        <v>9</v>
      </c>
      <c r="H683" s="26">
        <f>SUM(I683:N683)</f>
        <v>0</v>
      </c>
      <c r="I683" s="26">
        <v>0</v>
      </c>
      <c r="J683" s="26">
        <v>0</v>
      </c>
      <c r="K683" s="26">
        <v>0</v>
      </c>
      <c r="L683" s="26">
        <v>0</v>
      </c>
      <c r="M683" s="26">
        <v>0</v>
      </c>
      <c r="N683" s="26">
        <v>0</v>
      </c>
      <c r="O683" s="220"/>
      <c r="P683" s="229"/>
    </row>
    <row r="684" spans="1:16" ht="137.25" customHeight="1" thickBot="1" x14ac:dyDescent="0.3">
      <c r="A684" s="212" t="s">
        <v>387</v>
      </c>
      <c r="B684" s="215" t="s">
        <v>362</v>
      </c>
      <c r="C684" s="215" t="s">
        <v>356</v>
      </c>
      <c r="D684" s="218" t="s">
        <v>337</v>
      </c>
      <c r="E684" s="218"/>
      <c r="F684" s="215" t="s">
        <v>367</v>
      </c>
      <c r="G684" s="158" t="s">
        <v>4</v>
      </c>
      <c r="H684" s="26">
        <f t="shared" ref="H684:N684" si="142">SUM(H685:H688)</f>
        <v>50</v>
      </c>
      <c r="I684" s="26">
        <f t="shared" si="142"/>
        <v>0</v>
      </c>
      <c r="J684" s="26">
        <f t="shared" si="142"/>
        <v>0</v>
      </c>
      <c r="K684" s="26">
        <f t="shared" si="142"/>
        <v>25</v>
      </c>
      <c r="L684" s="26">
        <f t="shared" si="142"/>
        <v>25</v>
      </c>
      <c r="M684" s="26">
        <f t="shared" si="142"/>
        <v>0</v>
      </c>
      <c r="N684" s="26">
        <f t="shared" si="142"/>
        <v>0</v>
      </c>
      <c r="O684" s="218">
        <v>4000</v>
      </c>
      <c r="P684" s="227" t="s">
        <v>364</v>
      </c>
    </row>
    <row r="685" spans="1:16" ht="15.75" customHeight="1" thickBot="1" x14ac:dyDescent="0.3">
      <c r="A685" s="213"/>
      <c r="B685" s="216"/>
      <c r="C685" s="216"/>
      <c r="D685" s="219"/>
      <c r="E685" s="219"/>
      <c r="F685" s="216"/>
      <c r="G685" s="158" t="s">
        <v>262</v>
      </c>
      <c r="H685" s="26">
        <f>SUM(I685:N685)</f>
        <v>49.6</v>
      </c>
      <c r="I685" s="26">
        <v>0</v>
      </c>
      <c r="J685" s="26">
        <v>0</v>
      </c>
      <c r="K685" s="26">
        <v>24.8</v>
      </c>
      <c r="L685" s="26">
        <v>24.8</v>
      </c>
      <c r="M685" s="26">
        <v>0</v>
      </c>
      <c r="N685" s="26">
        <v>0</v>
      </c>
      <c r="O685" s="219"/>
      <c r="P685" s="228"/>
    </row>
    <row r="686" spans="1:16" ht="36.75" thickBot="1" x14ac:dyDescent="0.3">
      <c r="A686" s="213"/>
      <c r="B686" s="216"/>
      <c r="C686" s="216"/>
      <c r="D686" s="219"/>
      <c r="E686" s="219"/>
      <c r="F686" s="216"/>
      <c r="G686" s="158" t="s">
        <v>7</v>
      </c>
      <c r="H686" s="26">
        <f>SUM(I686:N686)</f>
        <v>0.4</v>
      </c>
      <c r="I686" s="26">
        <v>0</v>
      </c>
      <c r="J686" s="26">
        <v>0</v>
      </c>
      <c r="K686" s="26">
        <v>0.2</v>
      </c>
      <c r="L686" s="26">
        <v>0.2</v>
      </c>
      <c r="M686" s="26">
        <v>0</v>
      </c>
      <c r="N686" s="26">
        <v>0</v>
      </c>
      <c r="O686" s="219"/>
      <c r="P686" s="228"/>
    </row>
    <row r="687" spans="1:16" ht="15.75" thickBot="1" x14ac:dyDescent="0.3">
      <c r="A687" s="213"/>
      <c r="B687" s="216"/>
      <c r="C687" s="216"/>
      <c r="D687" s="219"/>
      <c r="E687" s="219"/>
      <c r="F687" s="216"/>
      <c r="G687" s="158" t="s">
        <v>8</v>
      </c>
      <c r="H687" s="26">
        <f>SUM(I687:N687)</f>
        <v>0</v>
      </c>
      <c r="I687" s="26">
        <v>0</v>
      </c>
      <c r="J687" s="26">
        <v>0</v>
      </c>
      <c r="K687" s="26">
        <v>0</v>
      </c>
      <c r="L687" s="26">
        <v>0</v>
      </c>
      <c r="M687" s="26">
        <v>0</v>
      </c>
      <c r="N687" s="26">
        <v>0</v>
      </c>
      <c r="O687" s="219"/>
      <c r="P687" s="228"/>
    </row>
    <row r="688" spans="1:16" ht="24.75" thickBot="1" x14ac:dyDescent="0.3">
      <c r="A688" s="214"/>
      <c r="B688" s="217"/>
      <c r="C688" s="217"/>
      <c r="D688" s="220"/>
      <c r="E688" s="220"/>
      <c r="F688" s="217"/>
      <c r="G688" s="158" t="s">
        <v>9</v>
      </c>
      <c r="H688" s="26">
        <f>SUM(I688:N688)</f>
        <v>0</v>
      </c>
      <c r="I688" s="26">
        <v>0</v>
      </c>
      <c r="J688" s="26">
        <v>0</v>
      </c>
      <c r="K688" s="26">
        <v>0</v>
      </c>
      <c r="L688" s="26">
        <v>0</v>
      </c>
      <c r="M688" s="26">
        <v>0</v>
      </c>
      <c r="N688" s="26">
        <v>0</v>
      </c>
      <c r="O688" s="220"/>
      <c r="P688" s="229"/>
    </row>
    <row r="689" spans="1:16" ht="36.75" customHeight="1" thickBot="1" x14ac:dyDescent="0.3">
      <c r="A689" s="212" t="s">
        <v>388</v>
      </c>
      <c r="B689" s="215" t="s">
        <v>255</v>
      </c>
      <c r="C689" s="215" t="s">
        <v>356</v>
      </c>
      <c r="D689" s="218">
        <v>2025</v>
      </c>
      <c r="E689" s="218"/>
      <c r="F689" s="215" t="s">
        <v>367</v>
      </c>
      <c r="G689" s="158" t="s">
        <v>4</v>
      </c>
      <c r="H689" s="26">
        <f t="shared" ref="H689:N689" si="143">SUM(H690:H693)</f>
        <v>6.8</v>
      </c>
      <c r="I689" s="26">
        <f t="shared" si="143"/>
        <v>6.8</v>
      </c>
      <c r="J689" s="26">
        <f t="shared" si="143"/>
        <v>0</v>
      </c>
      <c r="K689" s="26">
        <f t="shared" si="143"/>
        <v>0</v>
      </c>
      <c r="L689" s="26">
        <f t="shared" si="143"/>
        <v>0</v>
      </c>
      <c r="M689" s="26">
        <f t="shared" si="143"/>
        <v>0</v>
      </c>
      <c r="N689" s="26">
        <f t="shared" si="143"/>
        <v>0</v>
      </c>
      <c r="O689" s="242"/>
      <c r="P689" s="267"/>
    </row>
    <row r="690" spans="1:16" ht="15.75" customHeight="1" thickBot="1" x14ac:dyDescent="0.3">
      <c r="A690" s="213"/>
      <c r="B690" s="216"/>
      <c r="C690" s="216"/>
      <c r="D690" s="219"/>
      <c r="E690" s="219"/>
      <c r="F690" s="216"/>
      <c r="G690" s="158" t="s">
        <v>262</v>
      </c>
      <c r="H690" s="26">
        <f>SUM(I690:N690)</f>
        <v>6.8</v>
      </c>
      <c r="I690" s="26">
        <v>6.8</v>
      </c>
      <c r="J690" s="26">
        <v>0</v>
      </c>
      <c r="K690" s="26">
        <v>0</v>
      </c>
      <c r="L690" s="26">
        <v>0</v>
      </c>
      <c r="M690" s="26">
        <v>0</v>
      </c>
      <c r="N690" s="26">
        <v>0</v>
      </c>
      <c r="O690" s="243"/>
      <c r="P690" s="268"/>
    </row>
    <row r="691" spans="1:16" ht="36.75" thickBot="1" x14ac:dyDescent="0.3">
      <c r="A691" s="213"/>
      <c r="B691" s="216"/>
      <c r="C691" s="216"/>
      <c r="D691" s="219"/>
      <c r="E691" s="219"/>
      <c r="F691" s="216"/>
      <c r="G691" s="158" t="s">
        <v>7</v>
      </c>
      <c r="H691" s="26">
        <f>SUM(I691:N691)</f>
        <v>0</v>
      </c>
      <c r="I691" s="26">
        <v>0</v>
      </c>
      <c r="J691" s="26">
        <v>0</v>
      </c>
      <c r="K691" s="26">
        <v>0</v>
      </c>
      <c r="L691" s="26">
        <v>0</v>
      </c>
      <c r="M691" s="26">
        <v>0</v>
      </c>
      <c r="N691" s="26">
        <v>0</v>
      </c>
      <c r="O691" s="243"/>
      <c r="P691" s="268"/>
    </row>
    <row r="692" spans="1:16" ht="15.75" thickBot="1" x14ac:dyDescent="0.3">
      <c r="A692" s="213"/>
      <c r="B692" s="216"/>
      <c r="C692" s="216"/>
      <c r="D692" s="219"/>
      <c r="E692" s="219"/>
      <c r="F692" s="216"/>
      <c r="G692" s="158" t="s">
        <v>8</v>
      </c>
      <c r="H692" s="26">
        <f>SUM(I692:N692)</f>
        <v>0</v>
      </c>
      <c r="I692" s="26">
        <v>0</v>
      </c>
      <c r="J692" s="26">
        <v>0</v>
      </c>
      <c r="K692" s="26">
        <v>0</v>
      </c>
      <c r="L692" s="26">
        <v>0</v>
      </c>
      <c r="M692" s="26">
        <v>0</v>
      </c>
      <c r="N692" s="26">
        <v>0</v>
      </c>
      <c r="O692" s="243"/>
      <c r="P692" s="268"/>
    </row>
    <row r="693" spans="1:16" ht="24.75" thickBot="1" x14ac:dyDescent="0.3">
      <c r="A693" s="214"/>
      <c r="B693" s="217"/>
      <c r="C693" s="217"/>
      <c r="D693" s="220"/>
      <c r="E693" s="220"/>
      <c r="F693" s="217"/>
      <c r="G693" s="158" t="s">
        <v>9</v>
      </c>
      <c r="H693" s="26">
        <f>SUM(I693:N693)</f>
        <v>0</v>
      </c>
      <c r="I693" s="26">
        <v>0</v>
      </c>
      <c r="J693" s="26">
        <v>0</v>
      </c>
      <c r="K693" s="26">
        <v>0</v>
      </c>
      <c r="L693" s="26">
        <v>0</v>
      </c>
      <c r="M693" s="26">
        <v>0</v>
      </c>
      <c r="N693" s="26">
        <v>0</v>
      </c>
      <c r="O693" s="244"/>
      <c r="P693" s="269"/>
    </row>
    <row r="694" spans="1:16" ht="36.75" customHeight="1" thickBot="1" x14ac:dyDescent="0.3">
      <c r="A694" s="212" t="s">
        <v>389</v>
      </c>
      <c r="B694" s="215" t="s">
        <v>362</v>
      </c>
      <c r="C694" s="215" t="s">
        <v>356</v>
      </c>
      <c r="D694" s="218" t="s">
        <v>337</v>
      </c>
      <c r="E694" s="218"/>
      <c r="F694" s="215" t="s">
        <v>367</v>
      </c>
      <c r="G694" s="158" t="s">
        <v>4</v>
      </c>
      <c r="H694" s="26">
        <f t="shared" ref="H694:N694" si="144">SUM(H695:H698)</f>
        <v>130.1</v>
      </c>
      <c r="I694" s="26">
        <f t="shared" si="144"/>
        <v>0</v>
      </c>
      <c r="J694" s="26">
        <f t="shared" si="144"/>
        <v>0</v>
      </c>
      <c r="K694" s="26">
        <f t="shared" si="144"/>
        <v>65</v>
      </c>
      <c r="L694" s="26">
        <f t="shared" si="144"/>
        <v>65.099999999999994</v>
      </c>
      <c r="M694" s="26">
        <f t="shared" si="144"/>
        <v>0</v>
      </c>
      <c r="N694" s="26">
        <f t="shared" si="144"/>
        <v>0</v>
      </c>
      <c r="O694" s="218">
        <v>4000</v>
      </c>
      <c r="P694" s="227" t="s">
        <v>364</v>
      </c>
    </row>
    <row r="695" spans="1:16" ht="15.75" customHeight="1" thickBot="1" x14ac:dyDescent="0.3">
      <c r="A695" s="213"/>
      <c r="B695" s="216"/>
      <c r="C695" s="216"/>
      <c r="D695" s="219"/>
      <c r="E695" s="219"/>
      <c r="F695" s="216"/>
      <c r="G695" s="158" t="s">
        <v>262</v>
      </c>
      <c r="H695" s="26">
        <f>SUM(I695:N695)</f>
        <v>128.80000000000001</v>
      </c>
      <c r="I695" s="26">
        <v>0</v>
      </c>
      <c r="J695" s="26">
        <v>0</v>
      </c>
      <c r="K695" s="26">
        <v>64.400000000000006</v>
      </c>
      <c r="L695" s="26">
        <v>64.400000000000006</v>
      </c>
      <c r="M695" s="26">
        <v>0</v>
      </c>
      <c r="N695" s="26">
        <v>0</v>
      </c>
      <c r="O695" s="219"/>
      <c r="P695" s="228"/>
    </row>
    <row r="696" spans="1:16" ht="36.75" thickBot="1" x14ac:dyDescent="0.3">
      <c r="A696" s="213"/>
      <c r="B696" s="216"/>
      <c r="C696" s="216"/>
      <c r="D696" s="219"/>
      <c r="E696" s="219"/>
      <c r="F696" s="216"/>
      <c r="G696" s="158" t="s">
        <v>7</v>
      </c>
      <c r="H696" s="26">
        <f>SUM(I696:N696)</f>
        <v>1.2</v>
      </c>
      <c r="I696" s="26">
        <v>0</v>
      </c>
      <c r="J696" s="26">
        <v>0</v>
      </c>
      <c r="K696" s="26">
        <v>0.6</v>
      </c>
      <c r="L696" s="26">
        <v>0.6</v>
      </c>
      <c r="M696" s="26">
        <v>0</v>
      </c>
      <c r="N696" s="26">
        <v>0</v>
      </c>
      <c r="O696" s="219"/>
      <c r="P696" s="228"/>
    </row>
    <row r="697" spans="1:16" ht="15.75" thickBot="1" x14ac:dyDescent="0.3">
      <c r="A697" s="213"/>
      <c r="B697" s="216"/>
      <c r="C697" s="216"/>
      <c r="D697" s="219"/>
      <c r="E697" s="219"/>
      <c r="F697" s="216"/>
      <c r="G697" s="158" t="s">
        <v>8</v>
      </c>
      <c r="H697" s="26">
        <f>SUM(I697:N697)</f>
        <v>0.1</v>
      </c>
      <c r="I697" s="26">
        <v>0</v>
      </c>
      <c r="J697" s="26">
        <v>0</v>
      </c>
      <c r="K697" s="26">
        <v>0</v>
      </c>
      <c r="L697" s="26">
        <v>0.1</v>
      </c>
      <c r="M697" s="26">
        <v>0</v>
      </c>
      <c r="N697" s="26">
        <v>0</v>
      </c>
      <c r="O697" s="219"/>
      <c r="P697" s="228"/>
    </row>
    <row r="698" spans="1:16" ht="24.75" thickBot="1" x14ac:dyDescent="0.3">
      <c r="A698" s="214"/>
      <c r="B698" s="217"/>
      <c r="C698" s="217"/>
      <c r="D698" s="220"/>
      <c r="E698" s="220"/>
      <c r="F698" s="217"/>
      <c r="G698" s="158" t="s">
        <v>9</v>
      </c>
      <c r="H698" s="26">
        <f>SUM(I698:N698)</f>
        <v>0</v>
      </c>
      <c r="I698" s="26">
        <v>0</v>
      </c>
      <c r="J698" s="26">
        <v>0</v>
      </c>
      <c r="K698" s="26">
        <v>0</v>
      </c>
      <c r="L698" s="26">
        <v>0</v>
      </c>
      <c r="M698" s="26">
        <v>0</v>
      </c>
      <c r="N698" s="26">
        <v>0</v>
      </c>
      <c r="O698" s="220"/>
      <c r="P698" s="229"/>
    </row>
    <row r="699" spans="1:16" ht="36.75" customHeight="1" thickBot="1" x14ac:dyDescent="0.3">
      <c r="A699" s="212" t="s">
        <v>390</v>
      </c>
      <c r="B699" s="215" t="s">
        <v>391</v>
      </c>
      <c r="C699" s="215" t="s">
        <v>356</v>
      </c>
      <c r="D699" s="218">
        <v>2025</v>
      </c>
      <c r="E699" s="218">
        <v>0.3</v>
      </c>
      <c r="F699" s="215" t="s">
        <v>392</v>
      </c>
      <c r="G699" s="158" t="s">
        <v>4</v>
      </c>
      <c r="H699" s="26">
        <f t="shared" ref="H699:N699" si="145">SUM(H700:H703)</f>
        <v>0.9</v>
      </c>
      <c r="I699" s="26">
        <f t="shared" si="145"/>
        <v>0.9</v>
      </c>
      <c r="J699" s="26">
        <f t="shared" si="145"/>
        <v>0</v>
      </c>
      <c r="K699" s="26">
        <f t="shared" si="145"/>
        <v>0</v>
      </c>
      <c r="L699" s="26">
        <f t="shared" si="145"/>
        <v>0</v>
      </c>
      <c r="M699" s="26">
        <f t="shared" si="145"/>
        <v>0</v>
      </c>
      <c r="N699" s="26">
        <f t="shared" si="145"/>
        <v>0</v>
      </c>
      <c r="O699" s="218">
        <v>5062</v>
      </c>
      <c r="P699" s="227" t="s">
        <v>393</v>
      </c>
    </row>
    <row r="700" spans="1:16" ht="15.75" customHeight="1" thickBot="1" x14ac:dyDescent="0.3">
      <c r="A700" s="213"/>
      <c r="B700" s="216"/>
      <c r="C700" s="216"/>
      <c r="D700" s="219"/>
      <c r="E700" s="219"/>
      <c r="F700" s="216"/>
      <c r="G700" s="158" t="s">
        <v>259</v>
      </c>
      <c r="H700" s="26">
        <f>SUM(I700:N700)</f>
        <v>0.8</v>
      </c>
      <c r="I700" s="26">
        <v>0.8</v>
      </c>
      <c r="J700" s="26">
        <v>0</v>
      </c>
      <c r="K700" s="26">
        <v>0</v>
      </c>
      <c r="L700" s="26">
        <v>0</v>
      </c>
      <c r="M700" s="26">
        <v>0</v>
      </c>
      <c r="N700" s="26">
        <v>0</v>
      </c>
      <c r="O700" s="219"/>
      <c r="P700" s="228"/>
    </row>
    <row r="701" spans="1:16" ht="36.75" thickBot="1" x14ac:dyDescent="0.3">
      <c r="A701" s="213"/>
      <c r="B701" s="216"/>
      <c r="C701" s="216"/>
      <c r="D701" s="219"/>
      <c r="E701" s="219"/>
      <c r="F701" s="216"/>
      <c r="G701" s="158" t="s">
        <v>7</v>
      </c>
      <c r="H701" s="26">
        <f>SUM(I701:N701)</f>
        <v>0</v>
      </c>
      <c r="I701" s="26">
        <v>0</v>
      </c>
      <c r="J701" s="26">
        <v>0</v>
      </c>
      <c r="K701" s="26">
        <v>0</v>
      </c>
      <c r="L701" s="26">
        <v>0</v>
      </c>
      <c r="M701" s="26">
        <v>0</v>
      </c>
      <c r="N701" s="26">
        <v>0</v>
      </c>
      <c r="O701" s="219"/>
      <c r="P701" s="228"/>
    </row>
    <row r="702" spans="1:16" ht="15.75" thickBot="1" x14ac:dyDescent="0.3">
      <c r="A702" s="213"/>
      <c r="B702" s="216"/>
      <c r="C702" s="216"/>
      <c r="D702" s="219"/>
      <c r="E702" s="219"/>
      <c r="F702" s="216"/>
      <c r="G702" s="158" t="s">
        <v>8</v>
      </c>
      <c r="H702" s="26">
        <f>SUM(I702:N702)</f>
        <v>0</v>
      </c>
      <c r="I702" s="26">
        <v>0</v>
      </c>
      <c r="J702" s="26">
        <v>0</v>
      </c>
      <c r="K702" s="26">
        <v>0</v>
      </c>
      <c r="L702" s="26">
        <v>0</v>
      </c>
      <c r="M702" s="26">
        <v>0</v>
      </c>
      <c r="N702" s="26">
        <v>0</v>
      </c>
      <c r="O702" s="219"/>
      <c r="P702" s="228"/>
    </row>
    <row r="703" spans="1:16" ht="24.75" thickBot="1" x14ac:dyDescent="0.3">
      <c r="A703" s="214"/>
      <c r="B703" s="217"/>
      <c r="C703" s="217"/>
      <c r="D703" s="220"/>
      <c r="E703" s="220"/>
      <c r="F703" s="217"/>
      <c r="G703" s="158" t="s">
        <v>9</v>
      </c>
      <c r="H703" s="26">
        <f>SUM(I703:N703)</f>
        <v>0.1</v>
      </c>
      <c r="I703" s="26">
        <v>0.1</v>
      </c>
      <c r="J703" s="26">
        <v>0</v>
      </c>
      <c r="K703" s="26">
        <v>0</v>
      </c>
      <c r="L703" s="26">
        <v>0</v>
      </c>
      <c r="M703" s="26">
        <v>0</v>
      </c>
      <c r="N703" s="26">
        <v>0</v>
      </c>
      <c r="O703" s="220"/>
      <c r="P703" s="229"/>
    </row>
    <row r="704" spans="1:16" ht="36.75" thickBot="1" x14ac:dyDescent="0.3">
      <c r="A704" s="212" t="s">
        <v>394</v>
      </c>
      <c r="B704" s="215"/>
      <c r="C704" s="215" t="s">
        <v>356</v>
      </c>
      <c r="D704" s="218" t="s">
        <v>395</v>
      </c>
      <c r="E704" s="218"/>
      <c r="F704" s="215" t="s">
        <v>367</v>
      </c>
      <c r="G704" s="158" t="s">
        <v>4</v>
      </c>
      <c r="H704" s="26">
        <f t="shared" ref="H704:N704" si="146">SUM(H705:H708)</f>
        <v>100</v>
      </c>
      <c r="I704" s="26">
        <f t="shared" si="146"/>
        <v>0</v>
      </c>
      <c r="J704" s="26">
        <f t="shared" si="146"/>
        <v>0</v>
      </c>
      <c r="K704" s="26">
        <f t="shared" si="146"/>
        <v>0</v>
      </c>
      <c r="L704" s="26">
        <f t="shared" si="146"/>
        <v>0</v>
      </c>
      <c r="M704" s="26">
        <f t="shared" si="146"/>
        <v>50</v>
      </c>
      <c r="N704" s="26">
        <f t="shared" si="146"/>
        <v>50</v>
      </c>
      <c r="O704" s="218">
        <v>700</v>
      </c>
      <c r="P704" s="227" t="s">
        <v>396</v>
      </c>
    </row>
    <row r="705" spans="1:16" ht="15.75" thickBot="1" x14ac:dyDescent="0.3">
      <c r="A705" s="213"/>
      <c r="B705" s="216"/>
      <c r="C705" s="216"/>
      <c r="D705" s="219"/>
      <c r="E705" s="219"/>
      <c r="F705" s="216"/>
      <c r="G705" s="158" t="s">
        <v>262</v>
      </c>
      <c r="H705" s="26">
        <f>SUM(I705:N705)</f>
        <v>99</v>
      </c>
      <c r="I705" s="26">
        <v>0</v>
      </c>
      <c r="J705" s="26">
        <v>0</v>
      </c>
      <c r="K705" s="26">
        <v>0</v>
      </c>
      <c r="L705" s="26">
        <v>0</v>
      </c>
      <c r="M705" s="26">
        <v>49.5</v>
      </c>
      <c r="N705" s="26">
        <v>49.5</v>
      </c>
      <c r="O705" s="219"/>
      <c r="P705" s="228"/>
    </row>
    <row r="706" spans="1:16" ht="36.75" thickBot="1" x14ac:dyDescent="0.3">
      <c r="A706" s="213"/>
      <c r="B706" s="216"/>
      <c r="C706" s="216"/>
      <c r="D706" s="219"/>
      <c r="E706" s="219"/>
      <c r="F706" s="216"/>
      <c r="G706" s="158" t="s">
        <v>7</v>
      </c>
      <c r="H706" s="26">
        <f>SUM(I706:N706)</f>
        <v>1</v>
      </c>
      <c r="I706" s="26">
        <v>0</v>
      </c>
      <c r="J706" s="26">
        <v>0</v>
      </c>
      <c r="K706" s="26">
        <v>0</v>
      </c>
      <c r="L706" s="26">
        <v>0</v>
      </c>
      <c r="M706" s="26">
        <v>0.5</v>
      </c>
      <c r="N706" s="26">
        <v>0.5</v>
      </c>
      <c r="O706" s="219"/>
      <c r="P706" s="228"/>
    </row>
    <row r="707" spans="1:16" ht="15.75" thickBot="1" x14ac:dyDescent="0.3">
      <c r="A707" s="213"/>
      <c r="B707" s="216"/>
      <c r="C707" s="216"/>
      <c r="D707" s="219"/>
      <c r="E707" s="219"/>
      <c r="F707" s="216"/>
      <c r="G707" s="158" t="s">
        <v>8</v>
      </c>
      <c r="H707" s="26">
        <f>SUM(I707:N707)</f>
        <v>0</v>
      </c>
      <c r="I707" s="26">
        <v>0</v>
      </c>
      <c r="J707" s="26">
        <v>0</v>
      </c>
      <c r="K707" s="26">
        <v>0</v>
      </c>
      <c r="L707" s="26">
        <v>0</v>
      </c>
      <c r="M707" s="26">
        <v>0</v>
      </c>
      <c r="N707" s="26">
        <v>0</v>
      </c>
      <c r="O707" s="219"/>
      <c r="P707" s="228"/>
    </row>
    <row r="708" spans="1:16" ht="24.75" thickBot="1" x14ac:dyDescent="0.3">
      <c r="A708" s="214"/>
      <c r="B708" s="217"/>
      <c r="C708" s="217"/>
      <c r="D708" s="220"/>
      <c r="E708" s="220"/>
      <c r="F708" s="217"/>
      <c r="G708" s="158" t="s">
        <v>9</v>
      </c>
      <c r="H708" s="26">
        <f>SUM(I708:N708)</f>
        <v>0</v>
      </c>
      <c r="I708" s="26">
        <v>0</v>
      </c>
      <c r="J708" s="26">
        <v>0</v>
      </c>
      <c r="K708" s="26">
        <v>0</v>
      </c>
      <c r="L708" s="26">
        <v>0</v>
      </c>
      <c r="M708" s="26">
        <v>0</v>
      </c>
      <c r="N708" s="26">
        <v>0</v>
      </c>
      <c r="O708" s="220"/>
      <c r="P708" s="229"/>
    </row>
    <row r="709" spans="1:16" ht="15.75" customHeight="1" thickBot="1" x14ac:dyDescent="0.3">
      <c r="A709" s="245" t="s">
        <v>117</v>
      </c>
      <c r="B709" s="245"/>
      <c r="C709" s="245"/>
      <c r="D709" s="245"/>
      <c r="E709" s="245"/>
      <c r="F709" s="246"/>
      <c r="G709" s="161" t="s">
        <v>4</v>
      </c>
      <c r="H709" s="164">
        <f t="shared" ref="H709:N709" si="147">SUM(H710:H713)</f>
        <v>4387.0999999999995</v>
      </c>
      <c r="I709" s="164">
        <f t="shared" si="147"/>
        <v>1910.1999999999998</v>
      </c>
      <c r="J709" s="164">
        <f t="shared" si="147"/>
        <v>1535.7</v>
      </c>
      <c r="K709" s="164">
        <f t="shared" si="147"/>
        <v>383.59999999999997</v>
      </c>
      <c r="L709" s="164">
        <f t="shared" si="147"/>
        <v>257.59999999999997</v>
      </c>
      <c r="M709" s="164">
        <f t="shared" si="147"/>
        <v>150</v>
      </c>
      <c r="N709" s="164">
        <f t="shared" si="147"/>
        <v>150</v>
      </c>
      <c r="O709" s="221"/>
      <c r="P709" s="224"/>
    </row>
    <row r="710" spans="1:16" ht="36.75" customHeight="1" thickBot="1" x14ac:dyDescent="0.3">
      <c r="A710" s="247"/>
      <c r="B710" s="247"/>
      <c r="C710" s="247"/>
      <c r="D710" s="247"/>
      <c r="E710" s="247"/>
      <c r="F710" s="248"/>
      <c r="G710" s="161" t="s">
        <v>262</v>
      </c>
      <c r="H710" s="164">
        <f>SUM(I710:N710)</f>
        <v>3393.7999999999997</v>
      </c>
      <c r="I710" s="56">
        <f t="shared" ref="I710:N713" si="148">I620+I625+I630+I635+I640+I645+I650+I655+I660+I665+I670+I675+I680+I685+I690+I695+I700+I705</f>
        <v>1075.3999999999999</v>
      </c>
      <c r="J710" s="56">
        <f t="shared" si="148"/>
        <v>1503.5</v>
      </c>
      <c r="K710" s="56">
        <f t="shared" si="148"/>
        <v>379.9</v>
      </c>
      <c r="L710" s="56">
        <f t="shared" si="148"/>
        <v>216</v>
      </c>
      <c r="M710" s="56">
        <f t="shared" si="148"/>
        <v>109.5</v>
      </c>
      <c r="N710" s="56">
        <f t="shared" si="148"/>
        <v>109.5</v>
      </c>
      <c r="O710" s="222"/>
      <c r="P710" s="225"/>
    </row>
    <row r="711" spans="1:16" ht="15.75" customHeight="1" thickBot="1" x14ac:dyDescent="0.3">
      <c r="A711" s="247"/>
      <c r="B711" s="247"/>
      <c r="C711" s="247"/>
      <c r="D711" s="247"/>
      <c r="E711" s="247"/>
      <c r="F711" s="248"/>
      <c r="G711" s="161" t="s">
        <v>7</v>
      </c>
      <c r="H711" s="164">
        <f>SUM(I711:N711)</f>
        <v>992.5</v>
      </c>
      <c r="I711" s="56">
        <f t="shared" si="148"/>
        <v>834.6</v>
      </c>
      <c r="J711" s="56">
        <f t="shared" si="148"/>
        <v>32</v>
      </c>
      <c r="K711" s="56">
        <f t="shared" si="148"/>
        <v>3.5000000000000004</v>
      </c>
      <c r="L711" s="56">
        <f t="shared" si="148"/>
        <v>41.400000000000006</v>
      </c>
      <c r="M711" s="56">
        <f t="shared" si="148"/>
        <v>40.5</v>
      </c>
      <c r="N711" s="56">
        <f t="shared" si="148"/>
        <v>40.5</v>
      </c>
      <c r="O711" s="222"/>
      <c r="P711" s="225"/>
    </row>
    <row r="712" spans="1:16" ht="15.75" thickBot="1" x14ac:dyDescent="0.3">
      <c r="A712" s="247"/>
      <c r="B712" s="247"/>
      <c r="C712" s="247"/>
      <c r="D712" s="247"/>
      <c r="E712" s="247"/>
      <c r="F712" s="248"/>
      <c r="G712" s="161" t="s">
        <v>8</v>
      </c>
      <c r="H712" s="164">
        <f>SUM(I712:N712)</f>
        <v>0.7</v>
      </c>
      <c r="I712" s="56">
        <f t="shared" si="148"/>
        <v>0.1</v>
      </c>
      <c r="J712" s="56">
        <f t="shared" si="148"/>
        <v>0.2</v>
      </c>
      <c r="K712" s="56">
        <f t="shared" si="148"/>
        <v>0.2</v>
      </c>
      <c r="L712" s="56">
        <f t="shared" si="148"/>
        <v>0.2</v>
      </c>
      <c r="M712" s="56">
        <f t="shared" si="148"/>
        <v>0</v>
      </c>
      <c r="N712" s="56">
        <f t="shared" si="148"/>
        <v>0</v>
      </c>
      <c r="O712" s="222"/>
      <c r="P712" s="225"/>
    </row>
    <row r="713" spans="1:16" ht="24.75" thickBot="1" x14ac:dyDescent="0.3">
      <c r="A713" s="249"/>
      <c r="B713" s="249"/>
      <c r="C713" s="249"/>
      <c r="D713" s="249"/>
      <c r="E713" s="249"/>
      <c r="F713" s="250"/>
      <c r="G713" s="161" t="s">
        <v>9</v>
      </c>
      <c r="H713" s="164">
        <f>SUM(I713:N713)</f>
        <v>0.1</v>
      </c>
      <c r="I713" s="56">
        <f t="shared" si="148"/>
        <v>0.1</v>
      </c>
      <c r="J713" s="56">
        <f t="shared" si="148"/>
        <v>0</v>
      </c>
      <c r="K713" s="56">
        <f t="shared" si="148"/>
        <v>0</v>
      </c>
      <c r="L713" s="56">
        <f t="shared" si="148"/>
        <v>0</v>
      </c>
      <c r="M713" s="56">
        <f t="shared" si="148"/>
        <v>0</v>
      </c>
      <c r="N713" s="56">
        <f t="shared" si="148"/>
        <v>0</v>
      </c>
      <c r="O713" s="223"/>
      <c r="P713" s="226"/>
    </row>
    <row r="714" spans="1:16" ht="15.75" thickBot="1" x14ac:dyDescent="0.3">
      <c r="A714" s="251" t="s">
        <v>397</v>
      </c>
      <c r="B714" s="251"/>
      <c r="C714" s="251"/>
      <c r="D714" s="251"/>
      <c r="E714" s="251"/>
      <c r="F714" s="251"/>
      <c r="G714" s="251"/>
      <c r="H714" s="251"/>
      <c r="I714" s="251"/>
      <c r="J714" s="251"/>
      <c r="K714" s="251"/>
      <c r="L714" s="251"/>
      <c r="M714" s="251"/>
      <c r="N714" s="251"/>
      <c r="O714" s="251"/>
      <c r="P714" s="252"/>
    </row>
    <row r="715" spans="1:16" ht="36.75" customHeight="1" thickBot="1" x14ac:dyDescent="0.3">
      <c r="A715" s="212" t="s">
        <v>398</v>
      </c>
      <c r="B715" s="215" t="s">
        <v>399</v>
      </c>
      <c r="C715" s="215" t="s">
        <v>397</v>
      </c>
      <c r="D715" s="218">
        <v>2028</v>
      </c>
      <c r="E715" s="218" t="s">
        <v>400</v>
      </c>
      <c r="F715" s="215" t="s">
        <v>401</v>
      </c>
      <c r="G715" s="158" t="s">
        <v>4</v>
      </c>
      <c r="H715" s="26">
        <f t="shared" ref="H715:N715" si="149">SUM(H716:H719)</f>
        <v>12</v>
      </c>
      <c r="I715" s="26">
        <f t="shared" si="149"/>
        <v>0</v>
      </c>
      <c r="J715" s="26">
        <f t="shared" si="149"/>
        <v>0</v>
      </c>
      <c r="K715" s="26">
        <f t="shared" si="149"/>
        <v>0</v>
      </c>
      <c r="L715" s="26">
        <f t="shared" si="149"/>
        <v>12</v>
      </c>
      <c r="M715" s="26">
        <f t="shared" si="149"/>
        <v>0</v>
      </c>
      <c r="N715" s="26">
        <f t="shared" si="149"/>
        <v>0</v>
      </c>
      <c r="O715" s="218">
        <v>1121</v>
      </c>
      <c r="P715" s="227" t="s">
        <v>402</v>
      </c>
    </row>
    <row r="716" spans="1:16" ht="15.75" customHeight="1" thickBot="1" x14ac:dyDescent="0.3">
      <c r="A716" s="213"/>
      <c r="B716" s="216"/>
      <c r="C716" s="216"/>
      <c r="D716" s="219"/>
      <c r="E716" s="219"/>
      <c r="F716" s="216"/>
      <c r="G716" s="158" t="s">
        <v>259</v>
      </c>
      <c r="H716" s="26">
        <f>SUM(I716:N716)</f>
        <v>0</v>
      </c>
      <c r="I716" s="26">
        <v>0</v>
      </c>
      <c r="J716" s="26">
        <v>0</v>
      </c>
      <c r="K716" s="26">
        <v>0</v>
      </c>
      <c r="L716" s="26">
        <v>0</v>
      </c>
      <c r="M716" s="26">
        <v>0</v>
      </c>
      <c r="N716" s="26">
        <v>0</v>
      </c>
      <c r="O716" s="219"/>
      <c r="P716" s="228"/>
    </row>
    <row r="717" spans="1:16" ht="36.75" thickBot="1" x14ac:dyDescent="0.3">
      <c r="A717" s="213"/>
      <c r="B717" s="216"/>
      <c r="C717" s="216"/>
      <c r="D717" s="219"/>
      <c r="E717" s="219"/>
      <c r="F717" s="216"/>
      <c r="G717" s="158" t="s">
        <v>7</v>
      </c>
      <c r="H717" s="26">
        <f>SUM(I717:N717)</f>
        <v>11.2</v>
      </c>
      <c r="I717" s="26">
        <v>0</v>
      </c>
      <c r="J717" s="26">
        <v>0</v>
      </c>
      <c r="K717" s="26">
        <v>0</v>
      </c>
      <c r="L717" s="26">
        <v>11.2</v>
      </c>
      <c r="M717" s="26">
        <v>0</v>
      </c>
      <c r="N717" s="26">
        <v>0</v>
      </c>
      <c r="O717" s="219"/>
      <c r="P717" s="228"/>
    </row>
    <row r="718" spans="1:16" ht="15.75" thickBot="1" x14ac:dyDescent="0.3">
      <c r="A718" s="213"/>
      <c r="B718" s="216"/>
      <c r="C718" s="216"/>
      <c r="D718" s="219"/>
      <c r="E718" s="219"/>
      <c r="F718" s="216"/>
      <c r="G718" s="158" t="s">
        <v>403</v>
      </c>
      <c r="H718" s="26">
        <f>SUM(I718:N718)</f>
        <v>0.8</v>
      </c>
      <c r="I718" s="26">
        <v>0</v>
      </c>
      <c r="J718" s="26">
        <v>0</v>
      </c>
      <c r="K718" s="26">
        <v>0</v>
      </c>
      <c r="L718" s="26">
        <v>0.8</v>
      </c>
      <c r="M718" s="26">
        <v>0</v>
      </c>
      <c r="N718" s="26">
        <v>0</v>
      </c>
      <c r="O718" s="219"/>
      <c r="P718" s="228"/>
    </row>
    <row r="719" spans="1:16" ht="24.75" thickBot="1" x14ac:dyDescent="0.3">
      <c r="A719" s="214"/>
      <c r="B719" s="217"/>
      <c r="C719" s="217"/>
      <c r="D719" s="220"/>
      <c r="E719" s="220"/>
      <c r="F719" s="217"/>
      <c r="G719" s="158" t="s">
        <v>9</v>
      </c>
      <c r="H719" s="26">
        <f>SUM(I719:N719)</f>
        <v>0</v>
      </c>
      <c r="I719" s="26">
        <v>0</v>
      </c>
      <c r="J719" s="26">
        <v>0</v>
      </c>
      <c r="K719" s="26">
        <v>0</v>
      </c>
      <c r="L719" s="26">
        <v>0</v>
      </c>
      <c r="M719" s="26">
        <v>0</v>
      </c>
      <c r="N719" s="26">
        <v>0</v>
      </c>
      <c r="O719" s="220"/>
      <c r="P719" s="229"/>
    </row>
    <row r="720" spans="1:16" ht="36.75" customHeight="1" thickBot="1" x14ac:dyDescent="0.3">
      <c r="A720" s="212" t="s">
        <v>404</v>
      </c>
      <c r="B720" s="215" t="s">
        <v>399</v>
      </c>
      <c r="C720" s="215" t="s">
        <v>397</v>
      </c>
      <c r="D720" s="218" t="s">
        <v>67</v>
      </c>
      <c r="E720" s="218" t="s">
        <v>405</v>
      </c>
      <c r="F720" s="215" t="s">
        <v>406</v>
      </c>
      <c r="G720" s="158" t="s">
        <v>4</v>
      </c>
      <c r="H720" s="26">
        <f t="shared" ref="H720:N720" si="150">SUM(H721:H724)</f>
        <v>25</v>
      </c>
      <c r="I720" s="26">
        <f t="shared" si="150"/>
        <v>0</v>
      </c>
      <c r="J720" s="26">
        <f t="shared" si="150"/>
        <v>0</v>
      </c>
      <c r="K720" s="26">
        <f t="shared" si="150"/>
        <v>0</v>
      </c>
      <c r="L720" s="26">
        <f t="shared" si="150"/>
        <v>12.5</v>
      </c>
      <c r="M720" s="26">
        <f t="shared" si="150"/>
        <v>12.5</v>
      </c>
      <c r="N720" s="26">
        <f t="shared" si="150"/>
        <v>0</v>
      </c>
      <c r="O720" s="218">
        <v>1100</v>
      </c>
      <c r="P720" s="227" t="s">
        <v>402</v>
      </c>
    </row>
    <row r="721" spans="1:16" ht="15.75" customHeight="1" thickBot="1" x14ac:dyDescent="0.3">
      <c r="A721" s="213"/>
      <c r="B721" s="216"/>
      <c r="C721" s="216"/>
      <c r="D721" s="219"/>
      <c r="E721" s="219"/>
      <c r="F721" s="216"/>
      <c r="G721" s="158" t="s">
        <v>259</v>
      </c>
      <c r="H721" s="26">
        <f>SUM(I721:N721)</f>
        <v>0</v>
      </c>
      <c r="I721" s="26">
        <v>0</v>
      </c>
      <c r="J721" s="26">
        <v>0</v>
      </c>
      <c r="K721" s="26">
        <v>0</v>
      </c>
      <c r="L721" s="26">
        <v>0</v>
      </c>
      <c r="M721" s="26">
        <v>0</v>
      </c>
      <c r="N721" s="26">
        <v>0</v>
      </c>
      <c r="O721" s="219"/>
      <c r="P721" s="228"/>
    </row>
    <row r="722" spans="1:16" ht="36.75" thickBot="1" x14ac:dyDescent="0.3">
      <c r="A722" s="213"/>
      <c r="B722" s="216"/>
      <c r="C722" s="216"/>
      <c r="D722" s="219"/>
      <c r="E722" s="219"/>
      <c r="F722" s="216"/>
      <c r="G722" s="158" t="s">
        <v>7</v>
      </c>
      <c r="H722" s="26">
        <f>SUM(I722:N722)</f>
        <v>25</v>
      </c>
      <c r="I722" s="26">
        <v>0</v>
      </c>
      <c r="J722" s="26">
        <v>0</v>
      </c>
      <c r="K722" s="26">
        <v>0</v>
      </c>
      <c r="L722" s="26">
        <v>12.5</v>
      </c>
      <c r="M722" s="26">
        <v>12.5</v>
      </c>
      <c r="N722" s="26">
        <v>0</v>
      </c>
      <c r="O722" s="219"/>
      <c r="P722" s="228"/>
    </row>
    <row r="723" spans="1:16" ht="15.75" thickBot="1" x14ac:dyDescent="0.3">
      <c r="A723" s="213"/>
      <c r="B723" s="216"/>
      <c r="C723" s="216"/>
      <c r="D723" s="219"/>
      <c r="E723" s="219"/>
      <c r="F723" s="216"/>
      <c r="G723" s="158" t="s">
        <v>8</v>
      </c>
      <c r="H723" s="26">
        <f>SUM(I723:N723)</f>
        <v>0</v>
      </c>
      <c r="I723" s="26">
        <v>0</v>
      </c>
      <c r="J723" s="26">
        <v>0</v>
      </c>
      <c r="K723" s="26">
        <v>0</v>
      </c>
      <c r="L723" s="26">
        <v>0</v>
      </c>
      <c r="M723" s="26">
        <v>0</v>
      </c>
      <c r="N723" s="26">
        <v>0</v>
      </c>
      <c r="O723" s="219"/>
      <c r="P723" s="228"/>
    </row>
    <row r="724" spans="1:16" ht="24.75" thickBot="1" x14ac:dyDescent="0.3">
      <c r="A724" s="214"/>
      <c r="B724" s="217"/>
      <c r="C724" s="217"/>
      <c r="D724" s="220"/>
      <c r="E724" s="220"/>
      <c r="F724" s="217"/>
      <c r="G724" s="158" t="s">
        <v>9</v>
      </c>
      <c r="H724" s="26">
        <f>SUM(I724:N724)</f>
        <v>0</v>
      </c>
      <c r="I724" s="26">
        <v>0</v>
      </c>
      <c r="J724" s="26">
        <v>0</v>
      </c>
      <c r="K724" s="26">
        <v>0</v>
      </c>
      <c r="L724" s="26">
        <v>0</v>
      </c>
      <c r="M724" s="26">
        <v>0</v>
      </c>
      <c r="N724" s="26">
        <v>0</v>
      </c>
      <c r="O724" s="220"/>
      <c r="P724" s="229"/>
    </row>
    <row r="725" spans="1:16" ht="36.75" customHeight="1" thickBot="1" x14ac:dyDescent="0.3">
      <c r="A725" s="212" t="s">
        <v>407</v>
      </c>
      <c r="B725" s="215"/>
      <c r="C725" s="215" t="s">
        <v>397</v>
      </c>
      <c r="D725" s="218">
        <v>2028</v>
      </c>
      <c r="E725" s="218"/>
      <c r="F725" s="215"/>
      <c r="G725" s="158" t="s">
        <v>4</v>
      </c>
      <c r="H725" s="26">
        <f t="shared" ref="H725:N725" si="151">SUM(H726:H729)</f>
        <v>25</v>
      </c>
      <c r="I725" s="26">
        <f t="shared" si="151"/>
        <v>0</v>
      </c>
      <c r="J725" s="26">
        <f t="shared" si="151"/>
        <v>0</v>
      </c>
      <c r="K725" s="26">
        <f t="shared" si="151"/>
        <v>0</v>
      </c>
      <c r="L725" s="26">
        <f t="shared" si="151"/>
        <v>25</v>
      </c>
      <c r="M725" s="26">
        <f t="shared" si="151"/>
        <v>0</v>
      </c>
      <c r="N725" s="26">
        <f t="shared" si="151"/>
        <v>0</v>
      </c>
      <c r="O725" s="218"/>
      <c r="P725" s="227"/>
    </row>
    <row r="726" spans="1:16" ht="15.75" customHeight="1" thickBot="1" x14ac:dyDescent="0.3">
      <c r="A726" s="213"/>
      <c r="B726" s="216"/>
      <c r="C726" s="216"/>
      <c r="D726" s="219"/>
      <c r="E726" s="219"/>
      <c r="F726" s="216"/>
      <c r="G726" s="158" t="s">
        <v>259</v>
      </c>
      <c r="H726" s="26">
        <f>SUM(I726:N726)</f>
        <v>0</v>
      </c>
      <c r="I726" s="26">
        <v>0</v>
      </c>
      <c r="J726" s="26">
        <v>0</v>
      </c>
      <c r="K726" s="26">
        <v>0</v>
      </c>
      <c r="L726" s="26">
        <v>0</v>
      </c>
      <c r="M726" s="26">
        <v>0</v>
      </c>
      <c r="N726" s="26">
        <v>0</v>
      </c>
      <c r="O726" s="219"/>
      <c r="P726" s="228"/>
    </row>
    <row r="727" spans="1:16" ht="36.75" thickBot="1" x14ac:dyDescent="0.3">
      <c r="A727" s="213"/>
      <c r="B727" s="216"/>
      <c r="C727" s="216"/>
      <c r="D727" s="219"/>
      <c r="E727" s="219"/>
      <c r="F727" s="216"/>
      <c r="G727" s="158" t="s">
        <v>7</v>
      </c>
      <c r="H727" s="26">
        <f>SUM(I727:N727)</f>
        <v>25</v>
      </c>
      <c r="I727" s="26">
        <v>0</v>
      </c>
      <c r="J727" s="26">
        <v>0</v>
      </c>
      <c r="K727" s="26">
        <v>0</v>
      </c>
      <c r="L727" s="26">
        <v>25</v>
      </c>
      <c r="M727" s="26">
        <v>0</v>
      </c>
      <c r="N727" s="26">
        <v>0</v>
      </c>
      <c r="O727" s="219"/>
      <c r="P727" s="228"/>
    </row>
    <row r="728" spans="1:16" ht="15.75" thickBot="1" x14ac:dyDescent="0.3">
      <c r="A728" s="213"/>
      <c r="B728" s="216"/>
      <c r="C728" s="216"/>
      <c r="D728" s="219"/>
      <c r="E728" s="219"/>
      <c r="F728" s="216"/>
      <c r="G728" s="158" t="s">
        <v>8</v>
      </c>
      <c r="H728" s="26">
        <f>SUM(I728:N728)</f>
        <v>0</v>
      </c>
      <c r="I728" s="26">
        <v>0</v>
      </c>
      <c r="J728" s="26">
        <v>0</v>
      </c>
      <c r="K728" s="26">
        <v>0</v>
      </c>
      <c r="L728" s="26">
        <v>0</v>
      </c>
      <c r="M728" s="26">
        <v>0</v>
      </c>
      <c r="N728" s="26">
        <v>0</v>
      </c>
      <c r="O728" s="219"/>
      <c r="P728" s="228"/>
    </row>
    <row r="729" spans="1:16" ht="24.75" thickBot="1" x14ac:dyDescent="0.3">
      <c r="A729" s="214"/>
      <c r="B729" s="217"/>
      <c r="C729" s="217"/>
      <c r="D729" s="220"/>
      <c r="E729" s="220"/>
      <c r="F729" s="217"/>
      <c r="G729" s="158" t="s">
        <v>9</v>
      </c>
      <c r="H729" s="26">
        <f>SUM(I729:N729)</f>
        <v>0</v>
      </c>
      <c r="I729" s="26">
        <v>0</v>
      </c>
      <c r="J729" s="26">
        <v>0</v>
      </c>
      <c r="K729" s="26">
        <v>0</v>
      </c>
      <c r="L729" s="26">
        <v>0</v>
      </c>
      <c r="M729" s="26">
        <v>0</v>
      </c>
      <c r="N729" s="26">
        <v>0</v>
      </c>
      <c r="O729" s="220"/>
      <c r="P729" s="229"/>
    </row>
    <row r="730" spans="1:16" ht="36.75" customHeight="1" thickBot="1" x14ac:dyDescent="0.3">
      <c r="A730" s="212" t="s">
        <v>408</v>
      </c>
      <c r="B730" s="215"/>
      <c r="C730" s="215" t="s">
        <v>397</v>
      </c>
      <c r="D730" s="218">
        <v>2029</v>
      </c>
      <c r="E730" s="218"/>
      <c r="F730" s="215"/>
      <c r="G730" s="158" t="s">
        <v>4</v>
      </c>
      <c r="H730" s="26">
        <f t="shared" ref="H730:N730" si="152">SUM(H731:H734)</f>
        <v>3.5</v>
      </c>
      <c r="I730" s="26">
        <f t="shared" si="152"/>
        <v>0</v>
      </c>
      <c r="J730" s="26">
        <f t="shared" si="152"/>
        <v>0</v>
      </c>
      <c r="K730" s="26">
        <f t="shared" si="152"/>
        <v>0</v>
      </c>
      <c r="L730" s="26">
        <f t="shared" si="152"/>
        <v>0</v>
      </c>
      <c r="M730" s="26">
        <f t="shared" si="152"/>
        <v>3.5</v>
      </c>
      <c r="N730" s="26">
        <f t="shared" si="152"/>
        <v>0</v>
      </c>
      <c r="O730" s="218"/>
      <c r="P730" s="227"/>
    </row>
    <row r="731" spans="1:16" ht="15.75" customHeight="1" thickBot="1" x14ac:dyDescent="0.3">
      <c r="A731" s="213"/>
      <c r="B731" s="216"/>
      <c r="C731" s="216"/>
      <c r="D731" s="219"/>
      <c r="E731" s="219"/>
      <c r="F731" s="216"/>
      <c r="G731" s="158" t="s">
        <v>259</v>
      </c>
      <c r="H731" s="26">
        <f>SUM(I731:N731)</f>
        <v>0</v>
      </c>
      <c r="I731" s="26">
        <v>0</v>
      </c>
      <c r="J731" s="26">
        <v>0</v>
      </c>
      <c r="K731" s="26">
        <v>0</v>
      </c>
      <c r="L731" s="26">
        <v>0</v>
      </c>
      <c r="M731" s="26">
        <v>0</v>
      </c>
      <c r="N731" s="26">
        <v>0</v>
      </c>
      <c r="O731" s="219"/>
      <c r="P731" s="228"/>
    </row>
    <row r="732" spans="1:16" ht="36.75" thickBot="1" x14ac:dyDescent="0.3">
      <c r="A732" s="213"/>
      <c r="B732" s="216"/>
      <c r="C732" s="216"/>
      <c r="D732" s="219"/>
      <c r="E732" s="219"/>
      <c r="F732" s="216"/>
      <c r="G732" s="158" t="s">
        <v>7</v>
      </c>
      <c r="H732" s="26">
        <f>SUM(I732:N732)</f>
        <v>2.1</v>
      </c>
      <c r="I732" s="26">
        <v>0</v>
      </c>
      <c r="J732" s="26">
        <v>0</v>
      </c>
      <c r="K732" s="26">
        <v>0</v>
      </c>
      <c r="L732" s="26">
        <v>0</v>
      </c>
      <c r="M732" s="26">
        <v>2.1</v>
      </c>
      <c r="N732" s="26">
        <v>0</v>
      </c>
      <c r="O732" s="219"/>
      <c r="P732" s="228"/>
    </row>
    <row r="733" spans="1:16" ht="15.75" thickBot="1" x14ac:dyDescent="0.3">
      <c r="A733" s="213"/>
      <c r="B733" s="216"/>
      <c r="C733" s="216"/>
      <c r="D733" s="219"/>
      <c r="E733" s="219"/>
      <c r="F733" s="216"/>
      <c r="G733" s="158" t="s">
        <v>8</v>
      </c>
      <c r="H733" s="26">
        <f>SUM(I733:N733)</f>
        <v>0.7</v>
      </c>
      <c r="I733" s="26">
        <v>0</v>
      </c>
      <c r="J733" s="26">
        <v>0</v>
      </c>
      <c r="K733" s="26">
        <v>0</v>
      </c>
      <c r="L733" s="26">
        <v>0</v>
      </c>
      <c r="M733" s="26">
        <v>0.7</v>
      </c>
      <c r="N733" s="26">
        <v>0</v>
      </c>
      <c r="O733" s="219"/>
      <c r="P733" s="228"/>
    </row>
    <row r="734" spans="1:16" ht="24.75" thickBot="1" x14ac:dyDescent="0.3">
      <c r="A734" s="214"/>
      <c r="B734" s="217"/>
      <c r="C734" s="217"/>
      <c r="D734" s="220"/>
      <c r="E734" s="220"/>
      <c r="F734" s="217"/>
      <c r="G734" s="158" t="s">
        <v>9</v>
      </c>
      <c r="H734" s="26">
        <f>SUM(I734:N734)</f>
        <v>0.7</v>
      </c>
      <c r="I734" s="26">
        <v>0</v>
      </c>
      <c r="J734" s="26">
        <v>0</v>
      </c>
      <c r="K734" s="26">
        <v>0</v>
      </c>
      <c r="L734" s="26">
        <v>0</v>
      </c>
      <c r="M734" s="26">
        <v>0.7</v>
      </c>
      <c r="N734" s="26">
        <v>0</v>
      </c>
      <c r="O734" s="220"/>
      <c r="P734" s="229"/>
    </row>
    <row r="735" spans="1:16" ht="36.75" customHeight="1" thickBot="1" x14ac:dyDescent="0.3">
      <c r="A735" s="212" t="s">
        <v>409</v>
      </c>
      <c r="B735" s="215"/>
      <c r="C735" s="215" t="s">
        <v>397</v>
      </c>
      <c r="D735" s="218">
        <v>2025</v>
      </c>
      <c r="E735" s="218"/>
      <c r="F735" s="215"/>
      <c r="G735" s="158" t="s">
        <v>4</v>
      </c>
      <c r="H735" s="26">
        <f t="shared" ref="H735:N735" si="153">SUM(H736:H739)</f>
        <v>26.000000000000004</v>
      </c>
      <c r="I735" s="26">
        <f t="shared" si="153"/>
        <v>7.5</v>
      </c>
      <c r="J735" s="26">
        <f t="shared" si="153"/>
        <v>0</v>
      </c>
      <c r="K735" s="26">
        <f t="shared" si="153"/>
        <v>0</v>
      </c>
      <c r="L735" s="26">
        <f t="shared" si="153"/>
        <v>18.5</v>
      </c>
      <c r="M735" s="26">
        <f t="shared" si="153"/>
        <v>0</v>
      </c>
      <c r="N735" s="26">
        <f t="shared" si="153"/>
        <v>0</v>
      </c>
      <c r="O735" s="218"/>
      <c r="P735" s="227"/>
    </row>
    <row r="736" spans="1:16" ht="15.75" customHeight="1" thickBot="1" x14ac:dyDescent="0.3">
      <c r="A736" s="213"/>
      <c r="B736" s="216"/>
      <c r="C736" s="216"/>
      <c r="D736" s="219"/>
      <c r="E736" s="219"/>
      <c r="F736" s="216"/>
      <c r="G736" s="158" t="s">
        <v>259</v>
      </c>
      <c r="H736" s="26">
        <f>SUM(I736:N736)</f>
        <v>7.4</v>
      </c>
      <c r="I736" s="26">
        <v>7.4</v>
      </c>
      <c r="J736" s="26">
        <v>0</v>
      </c>
      <c r="K736" s="26">
        <v>0</v>
      </c>
      <c r="L736" s="26">
        <v>0</v>
      </c>
      <c r="M736" s="26">
        <v>0</v>
      </c>
      <c r="N736" s="26">
        <v>0</v>
      </c>
      <c r="O736" s="219"/>
      <c r="P736" s="228"/>
    </row>
    <row r="737" spans="1:16" ht="36.75" thickBot="1" x14ac:dyDescent="0.3">
      <c r="A737" s="213"/>
      <c r="B737" s="216"/>
      <c r="C737" s="216"/>
      <c r="D737" s="219"/>
      <c r="E737" s="219"/>
      <c r="F737" s="216"/>
      <c r="G737" s="158" t="s">
        <v>7</v>
      </c>
      <c r="H737" s="26">
        <f>SUM(I737:N737)</f>
        <v>17.3</v>
      </c>
      <c r="I737" s="26">
        <v>0.1</v>
      </c>
      <c r="J737" s="26">
        <v>0</v>
      </c>
      <c r="K737" s="26">
        <v>0</v>
      </c>
      <c r="L737" s="26">
        <v>17.2</v>
      </c>
      <c r="M737" s="26">
        <v>0</v>
      </c>
      <c r="N737" s="26">
        <v>0</v>
      </c>
      <c r="O737" s="219"/>
      <c r="P737" s="228"/>
    </row>
    <row r="738" spans="1:16" ht="15.75" thickBot="1" x14ac:dyDescent="0.3">
      <c r="A738" s="213"/>
      <c r="B738" s="216"/>
      <c r="C738" s="216"/>
      <c r="D738" s="219"/>
      <c r="E738" s="219"/>
      <c r="F738" s="216"/>
      <c r="G738" s="158" t="s">
        <v>8</v>
      </c>
      <c r="H738" s="26">
        <f>SUM(I738:N738)</f>
        <v>1.3</v>
      </c>
      <c r="I738" s="26">
        <v>0</v>
      </c>
      <c r="J738" s="26">
        <v>0</v>
      </c>
      <c r="K738" s="26">
        <v>0</v>
      </c>
      <c r="L738" s="26">
        <v>1.3</v>
      </c>
      <c r="M738" s="26">
        <v>0</v>
      </c>
      <c r="N738" s="26">
        <v>0</v>
      </c>
      <c r="O738" s="219"/>
      <c r="P738" s="228"/>
    </row>
    <row r="739" spans="1:16" ht="24.75" thickBot="1" x14ac:dyDescent="0.3">
      <c r="A739" s="214"/>
      <c r="B739" s="217"/>
      <c r="C739" s="217"/>
      <c r="D739" s="220"/>
      <c r="E739" s="220"/>
      <c r="F739" s="217"/>
      <c r="G739" s="158" t="s">
        <v>9</v>
      </c>
      <c r="H739" s="26">
        <f>SUM(I739:N739)</f>
        <v>0</v>
      </c>
      <c r="I739" s="26">
        <v>0</v>
      </c>
      <c r="J739" s="26">
        <v>0</v>
      </c>
      <c r="K739" s="26">
        <v>0</v>
      </c>
      <c r="L739" s="26">
        <v>0</v>
      </c>
      <c r="M739" s="26">
        <v>0</v>
      </c>
      <c r="N739" s="26">
        <v>0</v>
      </c>
      <c r="O739" s="220"/>
      <c r="P739" s="229"/>
    </row>
    <row r="740" spans="1:16" ht="36.75" customHeight="1" thickBot="1" x14ac:dyDescent="0.3">
      <c r="A740" s="212" t="s">
        <v>410</v>
      </c>
      <c r="B740" s="215"/>
      <c r="C740" s="215" t="s">
        <v>397</v>
      </c>
      <c r="D740" s="218">
        <v>2028</v>
      </c>
      <c r="E740" s="218"/>
      <c r="F740" s="215"/>
      <c r="G740" s="158" t="s">
        <v>4</v>
      </c>
      <c r="H740" s="26">
        <f t="shared" ref="H740:N740" si="154">SUM(H741:H744)</f>
        <v>12</v>
      </c>
      <c r="I740" s="26">
        <f t="shared" si="154"/>
        <v>0</v>
      </c>
      <c r="J740" s="26">
        <f t="shared" si="154"/>
        <v>0</v>
      </c>
      <c r="K740" s="26">
        <f t="shared" si="154"/>
        <v>0</v>
      </c>
      <c r="L740" s="26">
        <f t="shared" si="154"/>
        <v>12</v>
      </c>
      <c r="M740" s="26">
        <f t="shared" si="154"/>
        <v>0</v>
      </c>
      <c r="N740" s="26">
        <f t="shared" si="154"/>
        <v>0</v>
      </c>
      <c r="O740" s="218"/>
      <c r="P740" s="227"/>
    </row>
    <row r="741" spans="1:16" ht="15.75" customHeight="1" thickBot="1" x14ac:dyDescent="0.3">
      <c r="A741" s="213"/>
      <c r="B741" s="216"/>
      <c r="C741" s="216"/>
      <c r="D741" s="219"/>
      <c r="E741" s="219"/>
      <c r="F741" s="216"/>
      <c r="G741" s="158" t="s">
        <v>259</v>
      </c>
      <c r="H741" s="26">
        <f>SUM(I741:N741)</f>
        <v>0</v>
      </c>
      <c r="I741" s="26">
        <v>0</v>
      </c>
      <c r="J741" s="26">
        <v>0</v>
      </c>
      <c r="K741" s="26">
        <v>0</v>
      </c>
      <c r="L741" s="26">
        <v>0</v>
      </c>
      <c r="M741" s="26">
        <v>0</v>
      </c>
      <c r="N741" s="26">
        <v>0</v>
      </c>
      <c r="O741" s="219"/>
      <c r="P741" s="228"/>
    </row>
    <row r="742" spans="1:16" ht="36.75" thickBot="1" x14ac:dyDescent="0.3">
      <c r="A742" s="213"/>
      <c r="B742" s="216"/>
      <c r="C742" s="216"/>
      <c r="D742" s="219"/>
      <c r="E742" s="219"/>
      <c r="F742" s="216"/>
      <c r="G742" s="158" t="s">
        <v>7</v>
      </c>
      <c r="H742" s="26">
        <f>SUM(I742:N742)</f>
        <v>11.2</v>
      </c>
      <c r="I742" s="26">
        <v>0</v>
      </c>
      <c r="J742" s="26">
        <v>0</v>
      </c>
      <c r="K742" s="26">
        <v>0</v>
      </c>
      <c r="L742" s="26">
        <v>11.2</v>
      </c>
      <c r="M742" s="26">
        <v>0</v>
      </c>
      <c r="N742" s="26">
        <v>0</v>
      </c>
      <c r="O742" s="219"/>
      <c r="P742" s="228"/>
    </row>
    <row r="743" spans="1:16" ht="15.75" thickBot="1" x14ac:dyDescent="0.3">
      <c r="A743" s="213"/>
      <c r="B743" s="216"/>
      <c r="C743" s="216"/>
      <c r="D743" s="219"/>
      <c r="E743" s="219"/>
      <c r="F743" s="216"/>
      <c r="G743" s="158" t="s">
        <v>8</v>
      </c>
      <c r="H743" s="26">
        <f>SUM(I743:N743)</f>
        <v>0.8</v>
      </c>
      <c r="I743" s="26">
        <v>0</v>
      </c>
      <c r="J743" s="26">
        <v>0</v>
      </c>
      <c r="K743" s="26">
        <v>0</v>
      </c>
      <c r="L743" s="26">
        <v>0.8</v>
      </c>
      <c r="M743" s="26">
        <v>0</v>
      </c>
      <c r="N743" s="26">
        <v>0</v>
      </c>
      <c r="O743" s="219"/>
      <c r="P743" s="228"/>
    </row>
    <row r="744" spans="1:16" ht="24.75" thickBot="1" x14ac:dyDescent="0.3">
      <c r="A744" s="214"/>
      <c r="B744" s="217"/>
      <c r="C744" s="217"/>
      <c r="D744" s="220"/>
      <c r="E744" s="220"/>
      <c r="F744" s="217"/>
      <c r="G744" s="158" t="s">
        <v>9</v>
      </c>
      <c r="H744" s="26">
        <f>SUM(I744:N744)</f>
        <v>0</v>
      </c>
      <c r="I744" s="26">
        <v>0</v>
      </c>
      <c r="J744" s="26">
        <v>0</v>
      </c>
      <c r="K744" s="26">
        <v>0</v>
      </c>
      <c r="L744" s="26">
        <v>0</v>
      </c>
      <c r="M744" s="26">
        <v>0</v>
      </c>
      <c r="N744" s="26">
        <v>0</v>
      </c>
      <c r="O744" s="220"/>
      <c r="P744" s="229"/>
    </row>
    <row r="745" spans="1:16" ht="36.75" customHeight="1" thickBot="1" x14ac:dyDescent="0.3">
      <c r="A745" s="212" t="s">
        <v>411</v>
      </c>
      <c r="B745" s="215"/>
      <c r="C745" s="215" t="s">
        <v>397</v>
      </c>
      <c r="D745" s="218">
        <v>2030</v>
      </c>
      <c r="E745" s="218"/>
      <c r="F745" s="215"/>
      <c r="G745" s="158" t="s">
        <v>4</v>
      </c>
      <c r="H745" s="26">
        <f t="shared" ref="H745:N745" si="155">SUM(H746:H749)</f>
        <v>3.5</v>
      </c>
      <c r="I745" s="26">
        <f t="shared" si="155"/>
        <v>0</v>
      </c>
      <c r="J745" s="26">
        <f t="shared" si="155"/>
        <v>0</v>
      </c>
      <c r="K745" s="26">
        <f t="shared" si="155"/>
        <v>0</v>
      </c>
      <c r="L745" s="26">
        <f t="shared" si="155"/>
        <v>0</v>
      </c>
      <c r="M745" s="26">
        <f t="shared" si="155"/>
        <v>0</v>
      </c>
      <c r="N745" s="26">
        <f t="shared" si="155"/>
        <v>3.5</v>
      </c>
      <c r="O745" s="218"/>
      <c r="P745" s="227"/>
    </row>
    <row r="746" spans="1:16" ht="15.75" customHeight="1" thickBot="1" x14ac:dyDescent="0.3">
      <c r="A746" s="213"/>
      <c r="B746" s="216"/>
      <c r="C746" s="216"/>
      <c r="D746" s="219"/>
      <c r="E746" s="219"/>
      <c r="F746" s="216"/>
      <c r="G746" s="158" t="s">
        <v>259</v>
      </c>
      <c r="H746" s="26">
        <f>SUM(I746:N746)</f>
        <v>0</v>
      </c>
      <c r="I746" s="26">
        <v>0</v>
      </c>
      <c r="J746" s="26">
        <v>0</v>
      </c>
      <c r="K746" s="26">
        <v>0</v>
      </c>
      <c r="L746" s="26">
        <v>0</v>
      </c>
      <c r="M746" s="26">
        <v>0</v>
      </c>
      <c r="N746" s="26">
        <v>0</v>
      </c>
      <c r="O746" s="219"/>
      <c r="P746" s="228"/>
    </row>
    <row r="747" spans="1:16" ht="36.75" thickBot="1" x14ac:dyDescent="0.3">
      <c r="A747" s="213"/>
      <c r="B747" s="216"/>
      <c r="C747" s="216"/>
      <c r="D747" s="219"/>
      <c r="E747" s="219"/>
      <c r="F747" s="216"/>
      <c r="G747" s="158" t="s">
        <v>7</v>
      </c>
      <c r="H747" s="26">
        <f>SUM(I747:N747)</f>
        <v>2.1</v>
      </c>
      <c r="I747" s="26">
        <v>0</v>
      </c>
      <c r="J747" s="26">
        <v>0</v>
      </c>
      <c r="K747" s="26">
        <v>0</v>
      </c>
      <c r="L747" s="26">
        <v>0</v>
      </c>
      <c r="M747" s="26">
        <v>0</v>
      </c>
      <c r="N747" s="26">
        <v>2.1</v>
      </c>
      <c r="O747" s="219"/>
      <c r="P747" s="228"/>
    </row>
    <row r="748" spans="1:16" ht="15.75" thickBot="1" x14ac:dyDescent="0.3">
      <c r="A748" s="213"/>
      <c r="B748" s="216"/>
      <c r="C748" s="216"/>
      <c r="D748" s="219"/>
      <c r="E748" s="219"/>
      <c r="F748" s="216"/>
      <c r="G748" s="158" t="s">
        <v>8</v>
      </c>
      <c r="H748" s="26">
        <f>SUM(I748:N748)</f>
        <v>0.7</v>
      </c>
      <c r="I748" s="26">
        <v>0</v>
      </c>
      <c r="J748" s="26">
        <v>0</v>
      </c>
      <c r="K748" s="26">
        <v>0</v>
      </c>
      <c r="L748" s="26">
        <v>0</v>
      </c>
      <c r="M748" s="26">
        <v>0</v>
      </c>
      <c r="N748" s="26">
        <v>0.7</v>
      </c>
      <c r="O748" s="219"/>
      <c r="P748" s="228"/>
    </row>
    <row r="749" spans="1:16" ht="24.75" thickBot="1" x14ac:dyDescent="0.3">
      <c r="A749" s="214"/>
      <c r="B749" s="217"/>
      <c r="C749" s="217"/>
      <c r="D749" s="220"/>
      <c r="E749" s="220"/>
      <c r="F749" s="217"/>
      <c r="G749" s="158" t="s">
        <v>9</v>
      </c>
      <c r="H749" s="26">
        <f>SUM(I749:N749)</f>
        <v>0.7</v>
      </c>
      <c r="I749" s="26">
        <v>0</v>
      </c>
      <c r="J749" s="26">
        <v>0</v>
      </c>
      <c r="K749" s="26">
        <v>0</v>
      </c>
      <c r="L749" s="26">
        <v>0</v>
      </c>
      <c r="M749" s="26">
        <v>0</v>
      </c>
      <c r="N749" s="26">
        <v>0.7</v>
      </c>
      <c r="O749" s="220"/>
      <c r="P749" s="229"/>
    </row>
    <row r="750" spans="1:16" ht="36.75" customHeight="1" thickBot="1" x14ac:dyDescent="0.3">
      <c r="A750" s="212" t="s">
        <v>412</v>
      </c>
      <c r="B750" s="215"/>
      <c r="C750" s="215" t="s">
        <v>397</v>
      </c>
      <c r="D750" s="218">
        <v>2030</v>
      </c>
      <c r="E750" s="218"/>
      <c r="F750" s="215"/>
      <c r="G750" s="158" t="s">
        <v>4</v>
      </c>
      <c r="H750" s="26">
        <f t="shared" ref="H750:N750" si="156">SUM(H751:H754)</f>
        <v>30</v>
      </c>
      <c r="I750" s="26">
        <f t="shared" si="156"/>
        <v>0</v>
      </c>
      <c r="J750" s="26">
        <f t="shared" si="156"/>
        <v>0</v>
      </c>
      <c r="K750" s="26">
        <f t="shared" si="156"/>
        <v>0</v>
      </c>
      <c r="L750" s="26">
        <f t="shared" si="156"/>
        <v>0</v>
      </c>
      <c r="M750" s="26">
        <f t="shared" si="156"/>
        <v>0</v>
      </c>
      <c r="N750" s="26">
        <f t="shared" si="156"/>
        <v>30</v>
      </c>
      <c r="O750" s="218"/>
      <c r="P750" s="227"/>
    </row>
    <row r="751" spans="1:16" ht="15.75" customHeight="1" thickBot="1" x14ac:dyDescent="0.3">
      <c r="A751" s="213"/>
      <c r="B751" s="216"/>
      <c r="C751" s="216"/>
      <c r="D751" s="219"/>
      <c r="E751" s="219"/>
      <c r="F751" s="216"/>
      <c r="G751" s="158" t="s">
        <v>259</v>
      </c>
      <c r="H751" s="26">
        <f>SUM(I751:N751)</f>
        <v>0</v>
      </c>
      <c r="I751" s="26">
        <v>0</v>
      </c>
      <c r="J751" s="26">
        <v>0</v>
      </c>
      <c r="K751" s="26">
        <v>0</v>
      </c>
      <c r="L751" s="26">
        <v>0</v>
      </c>
      <c r="M751" s="26">
        <v>0</v>
      </c>
      <c r="N751" s="26">
        <v>0</v>
      </c>
      <c r="O751" s="219"/>
      <c r="P751" s="228"/>
    </row>
    <row r="752" spans="1:16" ht="36.75" thickBot="1" x14ac:dyDescent="0.3">
      <c r="A752" s="213"/>
      <c r="B752" s="216"/>
      <c r="C752" s="216"/>
      <c r="D752" s="219"/>
      <c r="E752" s="219"/>
      <c r="F752" s="216"/>
      <c r="G752" s="158" t="s">
        <v>7</v>
      </c>
      <c r="H752" s="26">
        <f>SUM(I752:N752)</f>
        <v>27.9</v>
      </c>
      <c r="I752" s="26">
        <v>0</v>
      </c>
      <c r="J752" s="26">
        <v>0</v>
      </c>
      <c r="K752" s="26">
        <v>0</v>
      </c>
      <c r="L752" s="26">
        <v>0</v>
      </c>
      <c r="M752" s="26">
        <v>0</v>
      </c>
      <c r="N752" s="26">
        <v>27.9</v>
      </c>
      <c r="O752" s="219"/>
      <c r="P752" s="228"/>
    </row>
    <row r="753" spans="1:16" ht="15.75" thickBot="1" x14ac:dyDescent="0.3">
      <c r="A753" s="213"/>
      <c r="B753" s="216"/>
      <c r="C753" s="216"/>
      <c r="D753" s="219"/>
      <c r="E753" s="219"/>
      <c r="F753" s="216"/>
      <c r="G753" s="158" t="s">
        <v>8</v>
      </c>
      <c r="H753" s="26">
        <f>SUM(I753:N753)</f>
        <v>2.1</v>
      </c>
      <c r="I753" s="26">
        <v>0</v>
      </c>
      <c r="J753" s="26">
        <v>0</v>
      </c>
      <c r="K753" s="26">
        <v>0</v>
      </c>
      <c r="L753" s="26">
        <v>0</v>
      </c>
      <c r="M753" s="26">
        <v>0</v>
      </c>
      <c r="N753" s="26">
        <v>2.1</v>
      </c>
      <c r="O753" s="219"/>
      <c r="P753" s="228"/>
    </row>
    <row r="754" spans="1:16" ht="24.75" thickBot="1" x14ac:dyDescent="0.3">
      <c r="A754" s="214"/>
      <c r="B754" s="217"/>
      <c r="C754" s="217"/>
      <c r="D754" s="220"/>
      <c r="E754" s="220"/>
      <c r="F754" s="217"/>
      <c r="G754" s="158" t="s">
        <v>9</v>
      </c>
      <c r="H754" s="26">
        <f>SUM(I754:N754)</f>
        <v>0</v>
      </c>
      <c r="I754" s="26">
        <v>0</v>
      </c>
      <c r="J754" s="26">
        <v>0</v>
      </c>
      <c r="K754" s="26">
        <v>0</v>
      </c>
      <c r="L754" s="26">
        <v>0</v>
      </c>
      <c r="M754" s="26">
        <v>0</v>
      </c>
      <c r="N754" s="26">
        <v>0</v>
      </c>
      <c r="O754" s="220"/>
      <c r="P754" s="229"/>
    </row>
    <row r="755" spans="1:16" ht="36.75" customHeight="1" thickBot="1" x14ac:dyDescent="0.3">
      <c r="A755" s="212" t="s">
        <v>413</v>
      </c>
      <c r="B755" s="215"/>
      <c r="C755" s="215" t="s">
        <v>397</v>
      </c>
      <c r="D755" s="218">
        <v>2030</v>
      </c>
      <c r="E755" s="218"/>
      <c r="F755" s="215"/>
      <c r="G755" s="158" t="s">
        <v>4</v>
      </c>
      <c r="H755" s="26">
        <f t="shared" ref="H755:N755" si="157">SUM(H756:H759)</f>
        <v>12</v>
      </c>
      <c r="I755" s="26">
        <f t="shared" si="157"/>
        <v>0</v>
      </c>
      <c r="J755" s="26">
        <f t="shared" si="157"/>
        <v>0</v>
      </c>
      <c r="K755" s="26">
        <f t="shared" si="157"/>
        <v>0</v>
      </c>
      <c r="L755" s="26">
        <f t="shared" si="157"/>
        <v>0</v>
      </c>
      <c r="M755" s="26">
        <f t="shared" si="157"/>
        <v>0</v>
      </c>
      <c r="N755" s="26">
        <f t="shared" si="157"/>
        <v>12</v>
      </c>
      <c r="O755" s="218"/>
      <c r="P755" s="227"/>
    </row>
    <row r="756" spans="1:16" ht="15.75" customHeight="1" thickBot="1" x14ac:dyDescent="0.3">
      <c r="A756" s="213"/>
      <c r="B756" s="216"/>
      <c r="C756" s="216"/>
      <c r="D756" s="219"/>
      <c r="E756" s="219"/>
      <c r="F756" s="216"/>
      <c r="G756" s="158" t="s">
        <v>259</v>
      </c>
      <c r="H756" s="26">
        <f>SUM(I756:N756)</f>
        <v>0</v>
      </c>
      <c r="I756" s="26">
        <v>0</v>
      </c>
      <c r="J756" s="26">
        <v>0</v>
      </c>
      <c r="K756" s="26">
        <v>0</v>
      </c>
      <c r="L756" s="26">
        <v>0</v>
      </c>
      <c r="M756" s="26">
        <v>0</v>
      </c>
      <c r="N756" s="26">
        <v>0</v>
      </c>
      <c r="O756" s="219"/>
      <c r="P756" s="228"/>
    </row>
    <row r="757" spans="1:16" ht="36.75" thickBot="1" x14ac:dyDescent="0.3">
      <c r="A757" s="213"/>
      <c r="B757" s="216"/>
      <c r="C757" s="216"/>
      <c r="D757" s="219"/>
      <c r="E757" s="219"/>
      <c r="F757" s="216"/>
      <c r="G757" s="158" t="s">
        <v>7</v>
      </c>
      <c r="H757" s="26">
        <f>SUM(I757:N757)</f>
        <v>11.2</v>
      </c>
      <c r="I757" s="26">
        <v>0</v>
      </c>
      <c r="J757" s="26">
        <v>0</v>
      </c>
      <c r="K757" s="26">
        <v>0</v>
      </c>
      <c r="L757" s="26">
        <v>0</v>
      </c>
      <c r="M757" s="26">
        <v>0</v>
      </c>
      <c r="N757" s="26">
        <v>11.2</v>
      </c>
      <c r="O757" s="219"/>
      <c r="P757" s="228"/>
    </row>
    <row r="758" spans="1:16" ht="15.75" thickBot="1" x14ac:dyDescent="0.3">
      <c r="A758" s="213"/>
      <c r="B758" s="216"/>
      <c r="C758" s="216"/>
      <c r="D758" s="219"/>
      <c r="E758" s="219"/>
      <c r="F758" s="216"/>
      <c r="G758" s="158" t="s">
        <v>8</v>
      </c>
      <c r="H758" s="26">
        <f>SUM(I758:N758)</f>
        <v>0.8</v>
      </c>
      <c r="I758" s="26">
        <v>0</v>
      </c>
      <c r="J758" s="26">
        <v>0</v>
      </c>
      <c r="K758" s="26">
        <v>0</v>
      </c>
      <c r="L758" s="26">
        <v>0</v>
      </c>
      <c r="M758" s="26">
        <v>0</v>
      </c>
      <c r="N758" s="26">
        <v>0.8</v>
      </c>
      <c r="O758" s="219"/>
      <c r="P758" s="228"/>
    </row>
    <row r="759" spans="1:16" ht="24.75" thickBot="1" x14ac:dyDescent="0.3">
      <c r="A759" s="214"/>
      <c r="B759" s="217"/>
      <c r="C759" s="217"/>
      <c r="D759" s="220"/>
      <c r="E759" s="220"/>
      <c r="F759" s="217"/>
      <c r="G759" s="158" t="s">
        <v>9</v>
      </c>
      <c r="H759" s="26">
        <f>SUM(I759:N759)</f>
        <v>0</v>
      </c>
      <c r="I759" s="26">
        <v>0</v>
      </c>
      <c r="J759" s="26">
        <v>0</v>
      </c>
      <c r="K759" s="26">
        <v>0</v>
      </c>
      <c r="L759" s="26">
        <v>0</v>
      </c>
      <c r="M759" s="26">
        <v>0</v>
      </c>
      <c r="N759" s="26">
        <v>0</v>
      </c>
      <c r="O759" s="220"/>
      <c r="P759" s="229"/>
    </row>
    <row r="760" spans="1:16" ht="36.75" customHeight="1" thickBot="1" x14ac:dyDescent="0.3">
      <c r="A760" s="212" t="s">
        <v>414</v>
      </c>
      <c r="B760" s="215"/>
      <c r="C760" s="215" t="s">
        <v>397</v>
      </c>
      <c r="D760" s="218">
        <v>2029</v>
      </c>
      <c r="E760" s="218"/>
      <c r="F760" s="215"/>
      <c r="G760" s="158" t="s">
        <v>4</v>
      </c>
      <c r="H760" s="26">
        <f t="shared" ref="H760:N760" si="158">SUM(H761:H764)</f>
        <v>40</v>
      </c>
      <c r="I760" s="26">
        <f t="shared" si="158"/>
        <v>0</v>
      </c>
      <c r="J760" s="26">
        <f t="shared" si="158"/>
        <v>0</v>
      </c>
      <c r="K760" s="26">
        <f t="shared" si="158"/>
        <v>0</v>
      </c>
      <c r="L760" s="26">
        <f t="shared" si="158"/>
        <v>0</v>
      </c>
      <c r="M760" s="26">
        <f t="shared" si="158"/>
        <v>40</v>
      </c>
      <c r="N760" s="26">
        <f t="shared" si="158"/>
        <v>0</v>
      </c>
      <c r="O760" s="218"/>
      <c r="P760" s="227"/>
    </row>
    <row r="761" spans="1:16" ht="15.75" customHeight="1" thickBot="1" x14ac:dyDescent="0.3">
      <c r="A761" s="213"/>
      <c r="B761" s="216"/>
      <c r="C761" s="216"/>
      <c r="D761" s="219"/>
      <c r="E761" s="219"/>
      <c r="F761" s="216"/>
      <c r="G761" s="158" t="s">
        <v>259</v>
      </c>
      <c r="H761" s="26">
        <f>SUM(I761:N761)</f>
        <v>0</v>
      </c>
      <c r="I761" s="26">
        <v>0</v>
      </c>
      <c r="J761" s="26">
        <v>0</v>
      </c>
      <c r="K761" s="26">
        <v>0</v>
      </c>
      <c r="L761" s="26">
        <v>0</v>
      </c>
      <c r="M761" s="26">
        <v>0</v>
      </c>
      <c r="N761" s="26">
        <v>0</v>
      </c>
      <c r="O761" s="219"/>
      <c r="P761" s="228"/>
    </row>
    <row r="762" spans="1:16" ht="36.75" thickBot="1" x14ac:dyDescent="0.3">
      <c r="A762" s="213"/>
      <c r="B762" s="216"/>
      <c r="C762" s="216"/>
      <c r="D762" s="219"/>
      <c r="E762" s="219"/>
      <c r="F762" s="216"/>
      <c r="G762" s="158" t="s">
        <v>7</v>
      </c>
      <c r="H762" s="26">
        <f>SUM(I762:N762)</f>
        <v>37.200000000000003</v>
      </c>
      <c r="I762" s="26">
        <v>0</v>
      </c>
      <c r="J762" s="26">
        <v>0</v>
      </c>
      <c r="K762" s="26">
        <v>0</v>
      </c>
      <c r="L762" s="26">
        <v>0</v>
      </c>
      <c r="M762" s="26">
        <v>37.200000000000003</v>
      </c>
      <c r="N762" s="26">
        <v>0</v>
      </c>
      <c r="O762" s="219"/>
      <c r="P762" s="228"/>
    </row>
    <row r="763" spans="1:16" ht="15.75" thickBot="1" x14ac:dyDescent="0.3">
      <c r="A763" s="213"/>
      <c r="B763" s="216"/>
      <c r="C763" s="216"/>
      <c r="D763" s="219"/>
      <c r="E763" s="219"/>
      <c r="F763" s="216"/>
      <c r="G763" s="158" t="s">
        <v>8</v>
      </c>
      <c r="H763" s="26">
        <f>SUM(I763:N763)</f>
        <v>2.8</v>
      </c>
      <c r="I763" s="26">
        <v>0</v>
      </c>
      <c r="J763" s="26">
        <v>0</v>
      </c>
      <c r="K763" s="26">
        <v>0</v>
      </c>
      <c r="L763" s="26">
        <v>0</v>
      </c>
      <c r="M763" s="26">
        <v>2.8</v>
      </c>
      <c r="N763" s="26">
        <v>0</v>
      </c>
      <c r="O763" s="219"/>
      <c r="P763" s="228"/>
    </row>
    <row r="764" spans="1:16" ht="24.75" thickBot="1" x14ac:dyDescent="0.3">
      <c r="A764" s="214"/>
      <c r="B764" s="217"/>
      <c r="C764" s="217"/>
      <c r="D764" s="220"/>
      <c r="E764" s="220"/>
      <c r="F764" s="217"/>
      <c r="G764" s="158" t="s">
        <v>9</v>
      </c>
      <c r="H764" s="26">
        <f>SUM(I764:N764)</f>
        <v>0</v>
      </c>
      <c r="I764" s="26">
        <v>0</v>
      </c>
      <c r="J764" s="26">
        <v>0</v>
      </c>
      <c r="K764" s="26">
        <v>0</v>
      </c>
      <c r="L764" s="26">
        <v>0</v>
      </c>
      <c r="M764" s="26">
        <v>0</v>
      </c>
      <c r="N764" s="26">
        <v>0</v>
      </c>
      <c r="O764" s="220"/>
      <c r="P764" s="229"/>
    </row>
    <row r="765" spans="1:16" ht="36.75" customHeight="1" thickBot="1" x14ac:dyDescent="0.3">
      <c r="A765" s="212" t="s">
        <v>415</v>
      </c>
      <c r="B765" s="215"/>
      <c r="C765" s="215" t="s">
        <v>397</v>
      </c>
      <c r="D765" s="218">
        <v>2028</v>
      </c>
      <c r="E765" s="218" t="s">
        <v>416</v>
      </c>
      <c r="F765" s="215" t="s">
        <v>417</v>
      </c>
      <c r="G765" s="158" t="s">
        <v>4</v>
      </c>
      <c r="H765" s="26">
        <f t="shared" ref="H765:N765" si="159">SUM(H766:H769)</f>
        <v>10</v>
      </c>
      <c r="I765" s="26">
        <f t="shared" si="159"/>
        <v>0</v>
      </c>
      <c r="J765" s="26">
        <f t="shared" si="159"/>
        <v>0</v>
      </c>
      <c r="K765" s="26">
        <f t="shared" si="159"/>
        <v>0</v>
      </c>
      <c r="L765" s="26">
        <f t="shared" si="159"/>
        <v>10</v>
      </c>
      <c r="M765" s="26">
        <f t="shared" si="159"/>
        <v>0</v>
      </c>
      <c r="N765" s="26">
        <f t="shared" si="159"/>
        <v>0</v>
      </c>
      <c r="O765" s="218"/>
      <c r="P765" s="227"/>
    </row>
    <row r="766" spans="1:16" ht="15.75" customHeight="1" thickBot="1" x14ac:dyDescent="0.3">
      <c r="A766" s="213"/>
      <c r="B766" s="216"/>
      <c r="C766" s="216"/>
      <c r="D766" s="219"/>
      <c r="E766" s="219"/>
      <c r="F766" s="216"/>
      <c r="G766" s="158" t="s">
        <v>259</v>
      </c>
      <c r="H766" s="26">
        <f>SUM(I766:N766)</f>
        <v>0</v>
      </c>
      <c r="I766" s="26">
        <v>0</v>
      </c>
      <c r="J766" s="26">
        <v>0</v>
      </c>
      <c r="K766" s="26">
        <v>0</v>
      </c>
      <c r="L766" s="26">
        <v>0</v>
      </c>
      <c r="M766" s="26">
        <v>0</v>
      </c>
      <c r="N766" s="26">
        <v>0</v>
      </c>
      <c r="O766" s="219"/>
      <c r="P766" s="228"/>
    </row>
    <row r="767" spans="1:16" ht="36.75" thickBot="1" x14ac:dyDescent="0.3">
      <c r="A767" s="213"/>
      <c r="B767" s="216"/>
      <c r="C767" s="216"/>
      <c r="D767" s="219"/>
      <c r="E767" s="219"/>
      <c r="F767" s="216"/>
      <c r="G767" s="158" t="s">
        <v>7</v>
      </c>
      <c r="H767" s="26">
        <f>SUM(I767:N767)</f>
        <v>9.3000000000000007</v>
      </c>
      <c r="I767" s="26">
        <v>0</v>
      </c>
      <c r="J767" s="26">
        <v>0</v>
      </c>
      <c r="K767" s="26">
        <v>0</v>
      </c>
      <c r="L767" s="26">
        <v>9.3000000000000007</v>
      </c>
      <c r="M767" s="26">
        <v>0</v>
      </c>
      <c r="N767" s="26">
        <v>0</v>
      </c>
      <c r="O767" s="219"/>
      <c r="P767" s="228"/>
    </row>
    <row r="768" spans="1:16" ht="15.75" thickBot="1" x14ac:dyDescent="0.3">
      <c r="A768" s="213"/>
      <c r="B768" s="216"/>
      <c r="C768" s="216"/>
      <c r="D768" s="219"/>
      <c r="E768" s="219"/>
      <c r="F768" s="216"/>
      <c r="G768" s="158" t="s">
        <v>8</v>
      </c>
      <c r="H768" s="26">
        <f>SUM(I768:N768)</f>
        <v>0.7</v>
      </c>
      <c r="I768" s="26">
        <v>0</v>
      </c>
      <c r="J768" s="26">
        <v>0</v>
      </c>
      <c r="K768" s="26">
        <v>0</v>
      </c>
      <c r="L768" s="26">
        <v>0.7</v>
      </c>
      <c r="M768" s="26">
        <v>0</v>
      </c>
      <c r="N768" s="26">
        <v>0</v>
      </c>
      <c r="O768" s="219"/>
      <c r="P768" s="228"/>
    </row>
    <row r="769" spans="1:16" ht="24.75" thickBot="1" x14ac:dyDescent="0.3">
      <c r="A769" s="214"/>
      <c r="B769" s="217"/>
      <c r="C769" s="217"/>
      <c r="D769" s="220"/>
      <c r="E769" s="220"/>
      <c r="F769" s="217"/>
      <c r="G769" s="158" t="s">
        <v>9</v>
      </c>
      <c r="H769" s="26">
        <f>SUM(I769:N769)</f>
        <v>0</v>
      </c>
      <c r="I769" s="26">
        <v>0</v>
      </c>
      <c r="J769" s="26">
        <v>0</v>
      </c>
      <c r="K769" s="26">
        <v>0</v>
      </c>
      <c r="L769" s="26">
        <v>0</v>
      </c>
      <c r="M769" s="26">
        <v>0</v>
      </c>
      <c r="N769" s="26">
        <v>0</v>
      </c>
      <c r="O769" s="220"/>
      <c r="P769" s="229"/>
    </row>
    <row r="770" spans="1:16" ht="36.75" customHeight="1" thickBot="1" x14ac:dyDescent="0.3">
      <c r="A770" s="212" t="s">
        <v>418</v>
      </c>
      <c r="B770" s="215"/>
      <c r="C770" s="215" t="s">
        <v>397</v>
      </c>
      <c r="D770" s="218">
        <v>2027</v>
      </c>
      <c r="E770" s="218" t="s">
        <v>419</v>
      </c>
      <c r="F770" s="215" t="s">
        <v>417</v>
      </c>
      <c r="G770" s="158" t="s">
        <v>4</v>
      </c>
      <c r="H770" s="26">
        <f t="shared" ref="H770:N770" si="160">SUM(H771:H774)</f>
        <v>13.200000000000001</v>
      </c>
      <c r="I770" s="26">
        <f t="shared" si="160"/>
        <v>0</v>
      </c>
      <c r="J770" s="26">
        <f t="shared" si="160"/>
        <v>0</v>
      </c>
      <c r="K770" s="26">
        <f t="shared" si="160"/>
        <v>13.200000000000001</v>
      </c>
      <c r="L770" s="26">
        <f t="shared" si="160"/>
        <v>0</v>
      </c>
      <c r="M770" s="26">
        <f t="shared" si="160"/>
        <v>0</v>
      </c>
      <c r="N770" s="26">
        <f t="shared" si="160"/>
        <v>0</v>
      </c>
      <c r="O770" s="218"/>
      <c r="P770" s="227"/>
    </row>
    <row r="771" spans="1:16" ht="15.75" customHeight="1" thickBot="1" x14ac:dyDescent="0.3">
      <c r="A771" s="213"/>
      <c r="B771" s="216"/>
      <c r="C771" s="216"/>
      <c r="D771" s="219"/>
      <c r="E771" s="219"/>
      <c r="F771" s="216"/>
      <c r="G771" s="158" t="s">
        <v>259</v>
      </c>
      <c r="H771" s="26">
        <f>SUM(I771:N771)</f>
        <v>0</v>
      </c>
      <c r="I771" s="26">
        <v>0</v>
      </c>
      <c r="J771" s="26">
        <v>0</v>
      </c>
      <c r="K771" s="26">
        <v>0</v>
      </c>
      <c r="L771" s="26">
        <v>0</v>
      </c>
      <c r="M771" s="26">
        <v>0</v>
      </c>
      <c r="N771" s="26">
        <v>0</v>
      </c>
      <c r="O771" s="219"/>
      <c r="P771" s="228"/>
    </row>
    <row r="772" spans="1:16" ht="36.75" thickBot="1" x14ac:dyDescent="0.3">
      <c r="A772" s="213"/>
      <c r="B772" s="216"/>
      <c r="C772" s="216"/>
      <c r="D772" s="219"/>
      <c r="E772" s="219"/>
      <c r="F772" s="216"/>
      <c r="G772" s="158" t="s">
        <v>7</v>
      </c>
      <c r="H772" s="26">
        <f>SUM(I772:N772)</f>
        <v>12.3</v>
      </c>
      <c r="I772" s="26">
        <v>0</v>
      </c>
      <c r="J772" s="26">
        <v>0</v>
      </c>
      <c r="K772" s="26">
        <v>12.3</v>
      </c>
      <c r="L772" s="26">
        <v>0</v>
      </c>
      <c r="M772" s="26">
        <v>0</v>
      </c>
      <c r="N772" s="26">
        <v>0</v>
      </c>
      <c r="O772" s="219"/>
      <c r="P772" s="228"/>
    </row>
    <row r="773" spans="1:16" ht="15.75" thickBot="1" x14ac:dyDescent="0.3">
      <c r="A773" s="213"/>
      <c r="B773" s="216"/>
      <c r="C773" s="216"/>
      <c r="D773" s="219"/>
      <c r="E773" s="219"/>
      <c r="F773" s="216"/>
      <c r="G773" s="158" t="s">
        <v>8</v>
      </c>
      <c r="H773" s="26">
        <f>SUM(I773:N773)</f>
        <v>0.9</v>
      </c>
      <c r="I773" s="26">
        <v>0</v>
      </c>
      <c r="J773" s="26">
        <v>0</v>
      </c>
      <c r="K773" s="26">
        <v>0.9</v>
      </c>
      <c r="L773" s="26">
        <v>0</v>
      </c>
      <c r="M773" s="26">
        <v>0</v>
      </c>
      <c r="N773" s="26">
        <v>0</v>
      </c>
      <c r="O773" s="219"/>
      <c r="P773" s="228"/>
    </row>
    <row r="774" spans="1:16" ht="24.75" thickBot="1" x14ac:dyDescent="0.3">
      <c r="A774" s="214"/>
      <c r="B774" s="217"/>
      <c r="C774" s="217"/>
      <c r="D774" s="220"/>
      <c r="E774" s="220"/>
      <c r="F774" s="217"/>
      <c r="G774" s="158" t="s">
        <v>9</v>
      </c>
      <c r="H774" s="26">
        <f>SUM(I774:N774)</f>
        <v>0</v>
      </c>
      <c r="I774" s="26">
        <v>0</v>
      </c>
      <c r="J774" s="26">
        <v>0</v>
      </c>
      <c r="K774" s="26">
        <v>0</v>
      </c>
      <c r="L774" s="26">
        <v>0</v>
      </c>
      <c r="M774" s="26">
        <v>0</v>
      </c>
      <c r="N774" s="26">
        <v>0</v>
      </c>
      <c r="O774" s="220"/>
      <c r="P774" s="229"/>
    </row>
    <row r="775" spans="1:16" ht="36.75" customHeight="1" thickBot="1" x14ac:dyDescent="0.3">
      <c r="A775" s="212" t="s">
        <v>420</v>
      </c>
      <c r="B775" s="215"/>
      <c r="C775" s="215" t="s">
        <v>397</v>
      </c>
      <c r="D775" s="218" t="s">
        <v>67</v>
      </c>
      <c r="E775" s="218">
        <v>24.7</v>
      </c>
      <c r="F775" s="215" t="s">
        <v>417</v>
      </c>
      <c r="G775" s="158" t="s">
        <v>4</v>
      </c>
      <c r="H775" s="26">
        <f t="shared" ref="H775:N775" si="161">SUM(H776:H779)</f>
        <v>54.8</v>
      </c>
      <c r="I775" s="26">
        <f t="shared" si="161"/>
        <v>0</v>
      </c>
      <c r="J775" s="26">
        <f t="shared" si="161"/>
        <v>0</v>
      </c>
      <c r="K775" s="26">
        <f t="shared" si="161"/>
        <v>0</v>
      </c>
      <c r="L775" s="26">
        <f t="shared" si="161"/>
        <v>27.4</v>
      </c>
      <c r="M775" s="26">
        <f t="shared" si="161"/>
        <v>27.4</v>
      </c>
      <c r="N775" s="26">
        <f t="shared" si="161"/>
        <v>0</v>
      </c>
      <c r="O775" s="218"/>
      <c r="P775" s="227"/>
    </row>
    <row r="776" spans="1:16" ht="15.75" customHeight="1" thickBot="1" x14ac:dyDescent="0.3">
      <c r="A776" s="213"/>
      <c r="B776" s="216"/>
      <c r="C776" s="216"/>
      <c r="D776" s="219"/>
      <c r="E776" s="219"/>
      <c r="F776" s="216"/>
      <c r="G776" s="158" t="s">
        <v>259</v>
      </c>
      <c r="H776" s="26">
        <f>SUM(I776:N776)</f>
        <v>0</v>
      </c>
      <c r="I776" s="26">
        <v>0</v>
      </c>
      <c r="J776" s="26">
        <v>0</v>
      </c>
      <c r="K776" s="26">
        <v>0</v>
      </c>
      <c r="L776" s="26">
        <v>0</v>
      </c>
      <c r="M776" s="26">
        <v>0</v>
      </c>
      <c r="N776" s="26">
        <v>0</v>
      </c>
      <c r="O776" s="219"/>
      <c r="P776" s="228"/>
    </row>
    <row r="777" spans="1:16" ht="36.75" thickBot="1" x14ac:dyDescent="0.3">
      <c r="A777" s="213"/>
      <c r="B777" s="216"/>
      <c r="C777" s="216"/>
      <c r="D777" s="219"/>
      <c r="E777" s="219"/>
      <c r="F777" s="216"/>
      <c r="G777" s="158" t="s">
        <v>7</v>
      </c>
      <c r="H777" s="26">
        <f>SUM(I777:N777)</f>
        <v>47.4</v>
      </c>
      <c r="I777" s="26">
        <v>0</v>
      </c>
      <c r="J777" s="26">
        <v>0</v>
      </c>
      <c r="K777" s="26">
        <v>0</v>
      </c>
      <c r="L777" s="26">
        <v>23.7</v>
      </c>
      <c r="M777" s="26">
        <v>23.7</v>
      </c>
      <c r="N777" s="26">
        <v>0</v>
      </c>
      <c r="O777" s="219"/>
      <c r="P777" s="228"/>
    </row>
    <row r="778" spans="1:16" ht="15.75" thickBot="1" x14ac:dyDescent="0.3">
      <c r="A778" s="213"/>
      <c r="B778" s="216"/>
      <c r="C778" s="216"/>
      <c r="D778" s="219"/>
      <c r="E778" s="219"/>
      <c r="F778" s="216"/>
      <c r="G778" s="158" t="s">
        <v>8</v>
      </c>
      <c r="H778" s="26">
        <f>SUM(I778:N778)</f>
        <v>7.4</v>
      </c>
      <c r="I778" s="26">
        <v>0</v>
      </c>
      <c r="J778" s="26">
        <v>0</v>
      </c>
      <c r="K778" s="26">
        <v>0</v>
      </c>
      <c r="L778" s="26">
        <v>3.7</v>
      </c>
      <c r="M778" s="26">
        <v>3.7</v>
      </c>
      <c r="N778" s="26">
        <v>0</v>
      </c>
      <c r="O778" s="219"/>
      <c r="P778" s="228"/>
    </row>
    <row r="779" spans="1:16" ht="24.75" thickBot="1" x14ac:dyDescent="0.3">
      <c r="A779" s="214"/>
      <c r="B779" s="217"/>
      <c r="C779" s="217"/>
      <c r="D779" s="220"/>
      <c r="E779" s="220"/>
      <c r="F779" s="217"/>
      <c r="G779" s="158" t="s">
        <v>9</v>
      </c>
      <c r="H779" s="26">
        <f>SUM(I779:N779)</f>
        <v>0</v>
      </c>
      <c r="I779" s="26">
        <v>0</v>
      </c>
      <c r="J779" s="26">
        <v>0</v>
      </c>
      <c r="K779" s="26">
        <v>0</v>
      </c>
      <c r="L779" s="26">
        <v>0</v>
      </c>
      <c r="M779" s="26">
        <v>0</v>
      </c>
      <c r="N779" s="26">
        <v>0</v>
      </c>
      <c r="O779" s="220"/>
      <c r="P779" s="229"/>
    </row>
    <row r="780" spans="1:16" ht="36.75" customHeight="1" thickBot="1" x14ac:dyDescent="0.3">
      <c r="A780" s="212" t="s">
        <v>421</v>
      </c>
      <c r="B780" s="215"/>
      <c r="C780" s="215" t="s">
        <v>397</v>
      </c>
      <c r="D780" s="218">
        <v>2028</v>
      </c>
      <c r="E780" s="218" t="s">
        <v>422</v>
      </c>
      <c r="F780" s="215" t="s">
        <v>417</v>
      </c>
      <c r="G780" s="158" t="s">
        <v>4</v>
      </c>
      <c r="H780" s="26">
        <f t="shared" ref="H780:N780" si="162">SUM(H781:H784)</f>
        <v>25.1</v>
      </c>
      <c r="I780" s="26">
        <f t="shared" si="162"/>
        <v>0</v>
      </c>
      <c r="J780" s="26">
        <f t="shared" si="162"/>
        <v>0</v>
      </c>
      <c r="K780" s="26">
        <f t="shared" si="162"/>
        <v>0</v>
      </c>
      <c r="L780" s="26">
        <f t="shared" si="162"/>
        <v>25.1</v>
      </c>
      <c r="M780" s="26">
        <f t="shared" si="162"/>
        <v>0</v>
      </c>
      <c r="N780" s="26">
        <f t="shared" si="162"/>
        <v>0</v>
      </c>
      <c r="O780" s="218"/>
      <c r="P780" s="227"/>
    </row>
    <row r="781" spans="1:16" ht="15.75" customHeight="1" thickBot="1" x14ac:dyDescent="0.3">
      <c r="A781" s="213"/>
      <c r="B781" s="216"/>
      <c r="C781" s="216"/>
      <c r="D781" s="219"/>
      <c r="E781" s="219"/>
      <c r="F781" s="216"/>
      <c r="G781" s="158" t="s">
        <v>259</v>
      </c>
      <c r="H781" s="26">
        <f>SUM(I781:N781)</f>
        <v>0</v>
      </c>
      <c r="I781" s="26">
        <v>0</v>
      </c>
      <c r="J781" s="26">
        <v>0</v>
      </c>
      <c r="K781" s="26">
        <v>0</v>
      </c>
      <c r="L781" s="26">
        <v>0</v>
      </c>
      <c r="M781" s="26">
        <v>0</v>
      </c>
      <c r="N781" s="26">
        <v>0</v>
      </c>
      <c r="O781" s="219"/>
      <c r="P781" s="228"/>
    </row>
    <row r="782" spans="1:16" ht="36.75" thickBot="1" x14ac:dyDescent="0.3">
      <c r="A782" s="213"/>
      <c r="B782" s="216"/>
      <c r="C782" s="216"/>
      <c r="D782" s="219"/>
      <c r="E782" s="219"/>
      <c r="F782" s="216"/>
      <c r="G782" s="158" t="s">
        <v>7</v>
      </c>
      <c r="H782" s="26">
        <f>SUM(I782:N782)</f>
        <v>23.3</v>
      </c>
      <c r="I782" s="26">
        <v>0</v>
      </c>
      <c r="J782" s="26">
        <v>0</v>
      </c>
      <c r="K782" s="26">
        <v>0</v>
      </c>
      <c r="L782" s="26">
        <v>23.3</v>
      </c>
      <c r="M782" s="26">
        <v>0</v>
      </c>
      <c r="N782" s="26">
        <v>0</v>
      </c>
      <c r="O782" s="219"/>
      <c r="P782" s="228"/>
    </row>
    <row r="783" spans="1:16" ht="15.75" thickBot="1" x14ac:dyDescent="0.3">
      <c r="A783" s="213"/>
      <c r="B783" s="216"/>
      <c r="C783" s="216"/>
      <c r="D783" s="219"/>
      <c r="E783" s="219"/>
      <c r="F783" s="216"/>
      <c r="G783" s="158" t="s">
        <v>8</v>
      </c>
      <c r="H783" s="26">
        <f>SUM(I783:N783)</f>
        <v>1.8</v>
      </c>
      <c r="I783" s="26">
        <v>0</v>
      </c>
      <c r="J783" s="26">
        <v>0</v>
      </c>
      <c r="K783" s="26">
        <v>0</v>
      </c>
      <c r="L783" s="26">
        <v>1.8</v>
      </c>
      <c r="M783" s="26">
        <v>0</v>
      </c>
      <c r="N783" s="26">
        <v>0</v>
      </c>
      <c r="O783" s="219"/>
      <c r="P783" s="228"/>
    </row>
    <row r="784" spans="1:16" ht="24.75" thickBot="1" x14ac:dyDescent="0.3">
      <c r="A784" s="214"/>
      <c r="B784" s="217"/>
      <c r="C784" s="217"/>
      <c r="D784" s="220"/>
      <c r="E784" s="220"/>
      <c r="F784" s="217"/>
      <c r="G784" s="158" t="s">
        <v>9</v>
      </c>
      <c r="H784" s="26">
        <f>SUM(I784:N784)</f>
        <v>0</v>
      </c>
      <c r="I784" s="26">
        <v>0</v>
      </c>
      <c r="J784" s="26">
        <v>0</v>
      </c>
      <c r="K784" s="26">
        <v>0</v>
      </c>
      <c r="L784" s="26">
        <v>0</v>
      </c>
      <c r="M784" s="26">
        <v>0</v>
      </c>
      <c r="N784" s="26">
        <v>0</v>
      </c>
      <c r="O784" s="220"/>
      <c r="P784" s="229"/>
    </row>
    <row r="785" spans="1:16" ht="36.75" customHeight="1" thickBot="1" x14ac:dyDescent="0.3">
      <c r="A785" s="212" t="s">
        <v>423</v>
      </c>
      <c r="B785" s="215" t="s">
        <v>362</v>
      </c>
      <c r="C785" s="215" t="s">
        <v>397</v>
      </c>
      <c r="D785" s="218">
        <v>2027</v>
      </c>
      <c r="E785" s="218" t="s">
        <v>424</v>
      </c>
      <c r="F785" s="215" t="s">
        <v>417</v>
      </c>
      <c r="G785" s="158" t="s">
        <v>4</v>
      </c>
      <c r="H785" s="26">
        <f t="shared" ref="H785:N785" si="163">SUM(H786:H789)</f>
        <v>8</v>
      </c>
      <c r="I785" s="26">
        <f t="shared" si="163"/>
        <v>0</v>
      </c>
      <c r="J785" s="26">
        <f t="shared" si="163"/>
        <v>0</v>
      </c>
      <c r="K785" s="26">
        <f t="shared" si="163"/>
        <v>8</v>
      </c>
      <c r="L785" s="26">
        <f t="shared" si="163"/>
        <v>0</v>
      </c>
      <c r="M785" s="26">
        <f t="shared" si="163"/>
        <v>0</v>
      </c>
      <c r="N785" s="26">
        <f t="shared" si="163"/>
        <v>0</v>
      </c>
      <c r="O785" s="218">
        <v>487</v>
      </c>
      <c r="P785" s="227" t="s">
        <v>425</v>
      </c>
    </row>
    <row r="786" spans="1:16" ht="15.75" customHeight="1" thickBot="1" x14ac:dyDescent="0.3">
      <c r="A786" s="213"/>
      <c r="B786" s="216"/>
      <c r="C786" s="216"/>
      <c r="D786" s="219"/>
      <c r="E786" s="219"/>
      <c r="F786" s="216"/>
      <c r="G786" s="158" t="s">
        <v>259</v>
      </c>
      <c r="H786" s="26">
        <f>SUM(I786:N786)</f>
        <v>0</v>
      </c>
      <c r="I786" s="26">
        <v>0</v>
      </c>
      <c r="J786" s="26">
        <v>0</v>
      </c>
      <c r="K786" s="26">
        <v>0</v>
      </c>
      <c r="L786" s="26">
        <v>0</v>
      </c>
      <c r="M786" s="26">
        <v>0</v>
      </c>
      <c r="N786" s="26">
        <v>0</v>
      </c>
      <c r="O786" s="219"/>
      <c r="P786" s="228"/>
    </row>
    <row r="787" spans="1:16" ht="36.75" thickBot="1" x14ac:dyDescent="0.3">
      <c r="A787" s="213"/>
      <c r="B787" s="216"/>
      <c r="C787" s="216"/>
      <c r="D787" s="219"/>
      <c r="E787" s="219"/>
      <c r="F787" s="216"/>
      <c r="G787" s="158" t="s">
        <v>7</v>
      </c>
      <c r="H787" s="26">
        <f>SUM(I787:N787)</f>
        <v>7.4</v>
      </c>
      <c r="I787" s="26">
        <v>0</v>
      </c>
      <c r="J787" s="26">
        <v>0</v>
      </c>
      <c r="K787" s="26">
        <v>7.4</v>
      </c>
      <c r="L787" s="26">
        <v>0</v>
      </c>
      <c r="M787" s="26">
        <v>0</v>
      </c>
      <c r="N787" s="26">
        <v>0</v>
      </c>
      <c r="O787" s="219"/>
      <c r="P787" s="228"/>
    </row>
    <row r="788" spans="1:16" ht="15.75" thickBot="1" x14ac:dyDescent="0.3">
      <c r="A788" s="213"/>
      <c r="B788" s="216"/>
      <c r="C788" s="216"/>
      <c r="D788" s="219"/>
      <c r="E788" s="219"/>
      <c r="F788" s="216"/>
      <c r="G788" s="158" t="s">
        <v>8</v>
      </c>
      <c r="H788" s="26">
        <f>SUM(I788:N788)</f>
        <v>0.6</v>
      </c>
      <c r="I788" s="26">
        <v>0</v>
      </c>
      <c r="J788" s="26">
        <v>0</v>
      </c>
      <c r="K788" s="26">
        <v>0.6</v>
      </c>
      <c r="L788" s="26">
        <v>0</v>
      </c>
      <c r="M788" s="26">
        <v>0</v>
      </c>
      <c r="N788" s="26">
        <v>0</v>
      </c>
      <c r="O788" s="219"/>
      <c r="P788" s="228"/>
    </row>
    <row r="789" spans="1:16" ht="24.75" thickBot="1" x14ac:dyDescent="0.3">
      <c r="A789" s="214"/>
      <c r="B789" s="217"/>
      <c r="C789" s="217"/>
      <c r="D789" s="220"/>
      <c r="E789" s="220"/>
      <c r="F789" s="217"/>
      <c r="G789" s="158" t="s">
        <v>9</v>
      </c>
      <c r="H789" s="26">
        <f>SUM(I789:N789)</f>
        <v>0</v>
      </c>
      <c r="I789" s="26">
        <v>0</v>
      </c>
      <c r="J789" s="26">
        <v>0</v>
      </c>
      <c r="K789" s="26">
        <v>0</v>
      </c>
      <c r="L789" s="26">
        <v>0</v>
      </c>
      <c r="M789" s="26">
        <v>0</v>
      </c>
      <c r="N789" s="26">
        <v>0</v>
      </c>
      <c r="O789" s="220"/>
      <c r="P789" s="229"/>
    </row>
    <row r="790" spans="1:16" ht="36.75" customHeight="1" thickBot="1" x14ac:dyDescent="0.3">
      <c r="A790" s="253" t="s">
        <v>3972</v>
      </c>
      <c r="B790" s="215" t="s">
        <v>426</v>
      </c>
      <c r="C790" s="215" t="s">
        <v>397</v>
      </c>
      <c r="D790" s="218">
        <v>2028</v>
      </c>
      <c r="E790" s="218" t="s">
        <v>427</v>
      </c>
      <c r="F790" s="215" t="s">
        <v>417</v>
      </c>
      <c r="G790" s="158" t="s">
        <v>4</v>
      </c>
      <c r="H790" s="26">
        <f t="shared" ref="H790:N790" si="164">SUM(H791:H794)</f>
        <v>10</v>
      </c>
      <c r="I790" s="26">
        <f t="shared" si="164"/>
        <v>0</v>
      </c>
      <c r="J790" s="26">
        <f t="shared" si="164"/>
        <v>0</v>
      </c>
      <c r="K790" s="26">
        <f t="shared" si="164"/>
        <v>0</v>
      </c>
      <c r="L790" s="26">
        <f t="shared" si="164"/>
        <v>10</v>
      </c>
      <c r="M790" s="26">
        <f t="shared" si="164"/>
        <v>0</v>
      </c>
      <c r="N790" s="26">
        <f t="shared" si="164"/>
        <v>0</v>
      </c>
      <c r="O790" s="218">
        <v>488</v>
      </c>
      <c r="P790" s="227" t="s">
        <v>425</v>
      </c>
    </row>
    <row r="791" spans="1:16" ht="15.75" customHeight="1" thickBot="1" x14ac:dyDescent="0.3">
      <c r="A791" s="254"/>
      <c r="B791" s="216"/>
      <c r="C791" s="216"/>
      <c r="D791" s="219"/>
      <c r="E791" s="219"/>
      <c r="F791" s="216"/>
      <c r="G791" s="158" t="s">
        <v>259</v>
      </c>
      <c r="H791" s="26">
        <f>SUM(I791:N791)</f>
        <v>0</v>
      </c>
      <c r="I791" s="26">
        <v>0</v>
      </c>
      <c r="J791" s="26">
        <v>0</v>
      </c>
      <c r="K791" s="26">
        <v>0</v>
      </c>
      <c r="L791" s="26">
        <v>0</v>
      </c>
      <c r="M791" s="26">
        <v>0</v>
      </c>
      <c r="N791" s="26">
        <v>0</v>
      </c>
      <c r="O791" s="219"/>
      <c r="P791" s="228"/>
    </row>
    <row r="792" spans="1:16" ht="36.75" thickBot="1" x14ac:dyDescent="0.3">
      <c r="A792" s="254"/>
      <c r="B792" s="216"/>
      <c r="C792" s="216"/>
      <c r="D792" s="219"/>
      <c r="E792" s="219"/>
      <c r="F792" s="216"/>
      <c r="G792" s="158" t="s">
        <v>7</v>
      </c>
      <c r="H792" s="26">
        <f>SUM(I792:N792)</f>
        <v>9.3000000000000007</v>
      </c>
      <c r="I792" s="26">
        <v>0</v>
      </c>
      <c r="J792" s="26">
        <v>0</v>
      </c>
      <c r="K792" s="26">
        <v>0</v>
      </c>
      <c r="L792" s="26">
        <v>9.3000000000000007</v>
      </c>
      <c r="M792" s="26">
        <v>0</v>
      </c>
      <c r="N792" s="26">
        <v>0</v>
      </c>
      <c r="O792" s="219"/>
      <c r="P792" s="228"/>
    </row>
    <row r="793" spans="1:16" ht="15.75" thickBot="1" x14ac:dyDescent="0.3">
      <c r="A793" s="254"/>
      <c r="B793" s="216"/>
      <c r="C793" s="216"/>
      <c r="D793" s="219"/>
      <c r="E793" s="219"/>
      <c r="F793" s="216"/>
      <c r="G793" s="158" t="s">
        <v>8</v>
      </c>
      <c r="H793" s="26">
        <f>SUM(I793:N793)</f>
        <v>0.7</v>
      </c>
      <c r="I793" s="26">
        <v>0</v>
      </c>
      <c r="J793" s="26">
        <v>0</v>
      </c>
      <c r="K793" s="26">
        <v>0</v>
      </c>
      <c r="L793" s="26">
        <v>0.7</v>
      </c>
      <c r="M793" s="26">
        <v>0</v>
      </c>
      <c r="N793" s="26">
        <v>0</v>
      </c>
      <c r="O793" s="219"/>
      <c r="P793" s="228"/>
    </row>
    <row r="794" spans="1:16" ht="24.75" thickBot="1" x14ac:dyDescent="0.3">
      <c r="A794" s="255"/>
      <c r="B794" s="217"/>
      <c r="C794" s="217"/>
      <c r="D794" s="220"/>
      <c r="E794" s="220"/>
      <c r="F794" s="217"/>
      <c r="G794" s="158" t="s">
        <v>9</v>
      </c>
      <c r="H794" s="26">
        <f>SUM(I794:N794)</f>
        <v>0</v>
      </c>
      <c r="I794" s="26">
        <v>0</v>
      </c>
      <c r="J794" s="26">
        <v>0</v>
      </c>
      <c r="K794" s="26">
        <v>0</v>
      </c>
      <c r="L794" s="26">
        <v>0</v>
      </c>
      <c r="M794" s="26">
        <v>0</v>
      </c>
      <c r="N794" s="26">
        <v>0</v>
      </c>
      <c r="O794" s="220"/>
      <c r="P794" s="229"/>
    </row>
    <row r="795" spans="1:16" ht="36.75" customHeight="1" thickBot="1" x14ac:dyDescent="0.3">
      <c r="A795" s="212" t="s">
        <v>428</v>
      </c>
      <c r="B795" s="215" t="s">
        <v>386</v>
      </c>
      <c r="C795" s="215" t="s">
        <v>397</v>
      </c>
      <c r="D795" s="218">
        <v>2030</v>
      </c>
      <c r="E795" s="218" t="s">
        <v>429</v>
      </c>
      <c r="F795" s="215" t="s">
        <v>417</v>
      </c>
      <c r="G795" s="158" t="s">
        <v>4</v>
      </c>
      <c r="H795" s="26">
        <f t="shared" ref="H795:N795" si="165">SUM(H796:H799)</f>
        <v>30</v>
      </c>
      <c r="I795" s="26">
        <f t="shared" si="165"/>
        <v>0</v>
      </c>
      <c r="J795" s="26">
        <f t="shared" si="165"/>
        <v>0</v>
      </c>
      <c r="K795" s="26">
        <f t="shared" si="165"/>
        <v>0</v>
      </c>
      <c r="L795" s="26">
        <f t="shared" si="165"/>
        <v>0</v>
      </c>
      <c r="M795" s="26">
        <f t="shared" si="165"/>
        <v>0</v>
      </c>
      <c r="N795" s="26">
        <f t="shared" si="165"/>
        <v>30</v>
      </c>
      <c r="O795" s="218">
        <v>992</v>
      </c>
      <c r="P795" s="227" t="s">
        <v>425</v>
      </c>
    </row>
    <row r="796" spans="1:16" ht="15.75" customHeight="1" thickBot="1" x14ac:dyDescent="0.3">
      <c r="A796" s="213"/>
      <c r="B796" s="216"/>
      <c r="C796" s="216"/>
      <c r="D796" s="219"/>
      <c r="E796" s="219"/>
      <c r="F796" s="216"/>
      <c r="G796" s="158" t="s">
        <v>259</v>
      </c>
      <c r="H796" s="26">
        <f>SUM(I796:N796)</f>
        <v>0</v>
      </c>
      <c r="I796" s="26">
        <v>0</v>
      </c>
      <c r="J796" s="26">
        <v>0</v>
      </c>
      <c r="K796" s="26">
        <v>0</v>
      </c>
      <c r="L796" s="26">
        <v>0</v>
      </c>
      <c r="M796" s="26">
        <v>0</v>
      </c>
      <c r="N796" s="26">
        <v>0</v>
      </c>
      <c r="O796" s="219"/>
      <c r="P796" s="228"/>
    </row>
    <row r="797" spans="1:16" ht="36.75" thickBot="1" x14ac:dyDescent="0.3">
      <c r="A797" s="213"/>
      <c r="B797" s="216"/>
      <c r="C797" s="216"/>
      <c r="D797" s="219"/>
      <c r="E797" s="219"/>
      <c r="F797" s="216"/>
      <c r="G797" s="158" t="s">
        <v>7</v>
      </c>
      <c r="H797" s="26">
        <f>SUM(I797:N797)</f>
        <v>30</v>
      </c>
      <c r="I797" s="26">
        <v>0</v>
      </c>
      <c r="J797" s="26">
        <v>0</v>
      </c>
      <c r="K797" s="26">
        <v>0</v>
      </c>
      <c r="L797" s="26">
        <v>0</v>
      </c>
      <c r="M797" s="26">
        <v>0</v>
      </c>
      <c r="N797" s="26">
        <v>30</v>
      </c>
      <c r="O797" s="219"/>
      <c r="P797" s="228"/>
    </row>
    <row r="798" spans="1:16" ht="15.75" thickBot="1" x14ac:dyDescent="0.3">
      <c r="A798" s="213"/>
      <c r="B798" s="216"/>
      <c r="C798" s="216"/>
      <c r="D798" s="219"/>
      <c r="E798" s="219"/>
      <c r="F798" s="216"/>
      <c r="G798" s="158" t="s">
        <v>8</v>
      </c>
      <c r="H798" s="26">
        <f>SUM(I798:N798)</f>
        <v>0</v>
      </c>
      <c r="I798" s="26">
        <v>0</v>
      </c>
      <c r="J798" s="26">
        <v>0</v>
      </c>
      <c r="K798" s="26">
        <v>0</v>
      </c>
      <c r="L798" s="26">
        <v>0</v>
      </c>
      <c r="M798" s="26">
        <v>0</v>
      </c>
      <c r="N798" s="26">
        <v>0</v>
      </c>
      <c r="O798" s="219"/>
      <c r="P798" s="228"/>
    </row>
    <row r="799" spans="1:16" ht="24.75" thickBot="1" x14ac:dyDescent="0.3">
      <c r="A799" s="214"/>
      <c r="B799" s="217"/>
      <c r="C799" s="217"/>
      <c r="D799" s="220"/>
      <c r="E799" s="220"/>
      <c r="F799" s="217"/>
      <c r="G799" s="158" t="s">
        <v>9</v>
      </c>
      <c r="H799" s="26">
        <f>SUM(I799:N799)</f>
        <v>0</v>
      </c>
      <c r="I799" s="26">
        <v>0</v>
      </c>
      <c r="J799" s="26">
        <v>0</v>
      </c>
      <c r="K799" s="26">
        <v>0</v>
      </c>
      <c r="L799" s="26">
        <v>0</v>
      </c>
      <c r="M799" s="26">
        <v>0</v>
      </c>
      <c r="N799" s="26">
        <v>0</v>
      </c>
      <c r="O799" s="220"/>
      <c r="P799" s="229"/>
    </row>
    <row r="800" spans="1:16" ht="36.75" customHeight="1" thickBot="1" x14ac:dyDescent="0.3">
      <c r="A800" s="212" t="s">
        <v>430</v>
      </c>
      <c r="B800" s="215" t="s">
        <v>386</v>
      </c>
      <c r="C800" s="215" t="s">
        <v>397</v>
      </c>
      <c r="D800" s="218">
        <v>2028</v>
      </c>
      <c r="E800" s="218" t="s">
        <v>431</v>
      </c>
      <c r="F800" s="215" t="s">
        <v>417</v>
      </c>
      <c r="G800" s="158" t="s">
        <v>4</v>
      </c>
      <c r="H800" s="26">
        <f t="shared" ref="H800:N800" si="166">SUM(H801:H804)</f>
        <v>2</v>
      </c>
      <c r="I800" s="26">
        <f t="shared" si="166"/>
        <v>0</v>
      </c>
      <c r="J800" s="26">
        <f t="shared" si="166"/>
        <v>0</v>
      </c>
      <c r="K800" s="26">
        <f t="shared" si="166"/>
        <v>0</v>
      </c>
      <c r="L800" s="26">
        <f t="shared" si="166"/>
        <v>2</v>
      </c>
      <c r="M800" s="26">
        <f t="shared" si="166"/>
        <v>0</v>
      </c>
      <c r="N800" s="26">
        <f t="shared" si="166"/>
        <v>0</v>
      </c>
      <c r="O800" s="218">
        <v>87</v>
      </c>
      <c r="P800" s="227" t="s">
        <v>425</v>
      </c>
    </row>
    <row r="801" spans="1:16" ht="15.75" customHeight="1" thickBot="1" x14ac:dyDescent="0.3">
      <c r="A801" s="213"/>
      <c r="B801" s="216"/>
      <c r="C801" s="216"/>
      <c r="D801" s="219"/>
      <c r="E801" s="219"/>
      <c r="F801" s="216"/>
      <c r="G801" s="158" t="s">
        <v>259</v>
      </c>
      <c r="H801" s="26">
        <f>SUM(I801:N801)</f>
        <v>0</v>
      </c>
      <c r="I801" s="26">
        <v>0</v>
      </c>
      <c r="J801" s="26">
        <v>0</v>
      </c>
      <c r="K801" s="26">
        <v>0</v>
      </c>
      <c r="L801" s="26">
        <v>0</v>
      </c>
      <c r="M801" s="26">
        <v>0</v>
      </c>
      <c r="N801" s="26">
        <v>0</v>
      </c>
      <c r="O801" s="219"/>
      <c r="P801" s="228"/>
    </row>
    <row r="802" spans="1:16" ht="36.75" thickBot="1" x14ac:dyDescent="0.3">
      <c r="A802" s="213"/>
      <c r="B802" s="216"/>
      <c r="C802" s="216"/>
      <c r="D802" s="219"/>
      <c r="E802" s="219"/>
      <c r="F802" s="216"/>
      <c r="G802" s="158" t="s">
        <v>7</v>
      </c>
      <c r="H802" s="26">
        <f>SUM(I802:N802)</f>
        <v>1.9</v>
      </c>
      <c r="I802" s="26">
        <v>0</v>
      </c>
      <c r="J802" s="26">
        <v>0</v>
      </c>
      <c r="K802" s="26">
        <v>0</v>
      </c>
      <c r="L802" s="26">
        <v>1.9</v>
      </c>
      <c r="M802" s="26">
        <v>0</v>
      </c>
      <c r="N802" s="26">
        <v>0</v>
      </c>
      <c r="O802" s="219"/>
      <c r="P802" s="228"/>
    </row>
    <row r="803" spans="1:16" ht="15.75" thickBot="1" x14ac:dyDescent="0.3">
      <c r="A803" s="213"/>
      <c r="B803" s="216"/>
      <c r="C803" s="216"/>
      <c r="D803" s="219"/>
      <c r="E803" s="219"/>
      <c r="F803" s="216"/>
      <c r="G803" s="158" t="s">
        <v>8</v>
      </c>
      <c r="H803" s="26">
        <f>SUM(I803:N803)</f>
        <v>0.1</v>
      </c>
      <c r="I803" s="26">
        <v>0</v>
      </c>
      <c r="J803" s="26">
        <v>0</v>
      </c>
      <c r="K803" s="26">
        <v>0</v>
      </c>
      <c r="L803" s="26">
        <v>0.1</v>
      </c>
      <c r="M803" s="26">
        <v>0</v>
      </c>
      <c r="N803" s="26">
        <v>0</v>
      </c>
      <c r="O803" s="219"/>
      <c r="P803" s="228"/>
    </row>
    <row r="804" spans="1:16" ht="24.75" thickBot="1" x14ac:dyDescent="0.3">
      <c r="A804" s="214"/>
      <c r="B804" s="217"/>
      <c r="C804" s="217"/>
      <c r="D804" s="220"/>
      <c r="E804" s="220"/>
      <c r="F804" s="217"/>
      <c r="G804" s="158" t="s">
        <v>9</v>
      </c>
      <c r="H804" s="26">
        <f>SUM(I804:N804)</f>
        <v>0</v>
      </c>
      <c r="I804" s="26">
        <v>0</v>
      </c>
      <c r="J804" s="26">
        <v>0</v>
      </c>
      <c r="K804" s="26">
        <v>0</v>
      </c>
      <c r="L804" s="26">
        <v>0</v>
      </c>
      <c r="M804" s="26">
        <v>0</v>
      </c>
      <c r="N804" s="26">
        <v>0</v>
      </c>
      <c r="O804" s="220"/>
      <c r="P804" s="229"/>
    </row>
    <row r="805" spans="1:16" ht="36.75" customHeight="1" thickBot="1" x14ac:dyDescent="0.3">
      <c r="A805" s="212" t="s">
        <v>432</v>
      </c>
      <c r="B805" s="215" t="s">
        <v>426</v>
      </c>
      <c r="C805" s="215" t="s">
        <v>397</v>
      </c>
      <c r="D805" s="218">
        <v>2029</v>
      </c>
      <c r="E805" s="218" t="s">
        <v>433</v>
      </c>
      <c r="F805" s="215" t="s">
        <v>434</v>
      </c>
      <c r="G805" s="158" t="s">
        <v>4</v>
      </c>
      <c r="H805" s="26">
        <f t="shared" ref="H805:N805" si="167">SUM(H806:H809)</f>
        <v>70</v>
      </c>
      <c r="I805" s="26">
        <f t="shared" si="167"/>
        <v>0</v>
      </c>
      <c r="J805" s="26">
        <f t="shared" si="167"/>
        <v>0</v>
      </c>
      <c r="K805" s="26">
        <f t="shared" si="167"/>
        <v>0</v>
      </c>
      <c r="L805" s="26">
        <f t="shared" si="167"/>
        <v>0</v>
      </c>
      <c r="M805" s="26">
        <f t="shared" si="167"/>
        <v>70</v>
      </c>
      <c r="N805" s="26">
        <f t="shared" si="167"/>
        <v>0</v>
      </c>
      <c r="O805" s="218">
        <v>9895</v>
      </c>
      <c r="P805" s="227" t="s">
        <v>425</v>
      </c>
    </row>
    <row r="806" spans="1:16" ht="15.75" customHeight="1" thickBot="1" x14ac:dyDescent="0.3">
      <c r="A806" s="213"/>
      <c r="B806" s="216"/>
      <c r="C806" s="216"/>
      <c r="D806" s="219"/>
      <c r="E806" s="219"/>
      <c r="F806" s="216"/>
      <c r="G806" s="158" t="s">
        <v>259</v>
      </c>
      <c r="H806" s="26">
        <f>SUM(I806:N806)</f>
        <v>0</v>
      </c>
      <c r="I806" s="26">
        <v>0</v>
      </c>
      <c r="J806" s="26">
        <v>0</v>
      </c>
      <c r="K806" s="26">
        <v>0</v>
      </c>
      <c r="L806" s="26">
        <v>0</v>
      </c>
      <c r="M806" s="26">
        <v>0</v>
      </c>
      <c r="N806" s="26">
        <v>0</v>
      </c>
      <c r="O806" s="219"/>
      <c r="P806" s="228"/>
    </row>
    <row r="807" spans="1:16" ht="36.75" thickBot="1" x14ac:dyDescent="0.3">
      <c r="A807" s="213"/>
      <c r="B807" s="216"/>
      <c r="C807" s="216"/>
      <c r="D807" s="219"/>
      <c r="E807" s="219"/>
      <c r="F807" s="216"/>
      <c r="G807" s="158" t="s">
        <v>7</v>
      </c>
      <c r="H807" s="26">
        <f>SUM(I807:N807)</f>
        <v>65.099999999999994</v>
      </c>
      <c r="I807" s="26">
        <v>0</v>
      </c>
      <c r="J807" s="26">
        <v>0</v>
      </c>
      <c r="K807" s="26">
        <v>0</v>
      </c>
      <c r="L807" s="26">
        <v>0</v>
      </c>
      <c r="M807" s="26">
        <v>65.099999999999994</v>
      </c>
      <c r="N807" s="26">
        <v>0</v>
      </c>
      <c r="O807" s="219"/>
      <c r="P807" s="228"/>
    </row>
    <row r="808" spans="1:16" ht="15.75" thickBot="1" x14ac:dyDescent="0.3">
      <c r="A808" s="213"/>
      <c r="B808" s="216"/>
      <c r="C808" s="216"/>
      <c r="D808" s="219"/>
      <c r="E808" s="219"/>
      <c r="F808" s="216"/>
      <c r="G808" s="158" t="s">
        <v>8</v>
      </c>
      <c r="H808" s="26">
        <f>SUM(I808:N808)</f>
        <v>4.9000000000000004</v>
      </c>
      <c r="I808" s="26">
        <v>0</v>
      </c>
      <c r="J808" s="26">
        <v>0</v>
      </c>
      <c r="K808" s="26">
        <v>0</v>
      </c>
      <c r="L808" s="26">
        <v>0</v>
      </c>
      <c r="M808" s="26">
        <v>4.9000000000000004</v>
      </c>
      <c r="N808" s="26">
        <v>0</v>
      </c>
      <c r="O808" s="219"/>
      <c r="P808" s="228"/>
    </row>
    <row r="809" spans="1:16" ht="24.75" thickBot="1" x14ac:dyDescent="0.3">
      <c r="A809" s="214"/>
      <c r="B809" s="217"/>
      <c r="C809" s="217"/>
      <c r="D809" s="220"/>
      <c r="E809" s="220"/>
      <c r="F809" s="217"/>
      <c r="G809" s="158" t="s">
        <v>9</v>
      </c>
      <c r="H809" s="26">
        <f>SUM(I809:N809)</f>
        <v>0</v>
      </c>
      <c r="I809" s="26">
        <v>0</v>
      </c>
      <c r="J809" s="26">
        <v>0</v>
      </c>
      <c r="K809" s="26">
        <v>0</v>
      </c>
      <c r="L809" s="26">
        <v>0</v>
      </c>
      <c r="M809" s="26">
        <v>0</v>
      </c>
      <c r="N809" s="26">
        <v>0</v>
      </c>
      <c r="O809" s="220"/>
      <c r="P809" s="229"/>
    </row>
    <row r="810" spans="1:16" ht="36.75" customHeight="1" thickBot="1" x14ac:dyDescent="0.3">
      <c r="A810" s="212" t="s">
        <v>435</v>
      </c>
      <c r="B810" s="215" t="s">
        <v>426</v>
      </c>
      <c r="C810" s="215" t="s">
        <v>397</v>
      </c>
      <c r="D810" s="218">
        <v>2030</v>
      </c>
      <c r="E810" s="218" t="s">
        <v>433</v>
      </c>
      <c r="F810" s="215" t="s">
        <v>434</v>
      </c>
      <c r="G810" s="158" t="s">
        <v>4</v>
      </c>
      <c r="H810" s="26">
        <f t="shared" ref="H810:N810" si="168">SUM(H811:H814)</f>
        <v>42</v>
      </c>
      <c r="I810" s="26">
        <f t="shared" si="168"/>
        <v>0</v>
      </c>
      <c r="J810" s="26">
        <f t="shared" si="168"/>
        <v>0</v>
      </c>
      <c r="K810" s="26">
        <f t="shared" si="168"/>
        <v>0</v>
      </c>
      <c r="L810" s="26">
        <f t="shared" si="168"/>
        <v>0</v>
      </c>
      <c r="M810" s="26">
        <f t="shared" si="168"/>
        <v>0</v>
      </c>
      <c r="N810" s="26">
        <f t="shared" si="168"/>
        <v>42</v>
      </c>
      <c r="O810" s="218">
        <v>9896</v>
      </c>
      <c r="P810" s="227" t="s">
        <v>425</v>
      </c>
    </row>
    <row r="811" spans="1:16" ht="15.75" customHeight="1" thickBot="1" x14ac:dyDescent="0.3">
      <c r="A811" s="213"/>
      <c r="B811" s="216"/>
      <c r="C811" s="216"/>
      <c r="D811" s="219"/>
      <c r="E811" s="219"/>
      <c r="F811" s="216"/>
      <c r="G811" s="158" t="s">
        <v>259</v>
      </c>
      <c r="H811" s="26">
        <f>SUM(I811:N811)</f>
        <v>0</v>
      </c>
      <c r="I811" s="26">
        <v>0</v>
      </c>
      <c r="J811" s="26">
        <v>0</v>
      </c>
      <c r="K811" s="26">
        <v>0</v>
      </c>
      <c r="L811" s="26">
        <v>0</v>
      </c>
      <c r="M811" s="26">
        <v>0</v>
      </c>
      <c r="N811" s="26">
        <v>0</v>
      </c>
      <c r="O811" s="219"/>
      <c r="P811" s="228"/>
    </row>
    <row r="812" spans="1:16" ht="36.75" thickBot="1" x14ac:dyDescent="0.3">
      <c r="A812" s="213"/>
      <c r="B812" s="216"/>
      <c r="C812" s="216"/>
      <c r="D812" s="219"/>
      <c r="E812" s="219"/>
      <c r="F812" s="216"/>
      <c r="G812" s="158" t="s">
        <v>7</v>
      </c>
      <c r="H812" s="26">
        <f>SUM(I812:N812)</f>
        <v>39.1</v>
      </c>
      <c r="I812" s="26">
        <v>0</v>
      </c>
      <c r="J812" s="26">
        <v>0</v>
      </c>
      <c r="K812" s="26">
        <v>0</v>
      </c>
      <c r="L812" s="26">
        <v>0</v>
      </c>
      <c r="M812" s="26">
        <v>0</v>
      </c>
      <c r="N812" s="26">
        <v>39.1</v>
      </c>
      <c r="O812" s="219"/>
      <c r="P812" s="228"/>
    </row>
    <row r="813" spans="1:16" ht="15.75" thickBot="1" x14ac:dyDescent="0.3">
      <c r="A813" s="213"/>
      <c r="B813" s="216"/>
      <c r="C813" s="216"/>
      <c r="D813" s="219"/>
      <c r="E813" s="219"/>
      <c r="F813" s="216"/>
      <c r="G813" s="158" t="s">
        <v>8</v>
      </c>
      <c r="H813" s="26">
        <f>SUM(I813:N813)</f>
        <v>2.9</v>
      </c>
      <c r="I813" s="26">
        <v>0</v>
      </c>
      <c r="J813" s="26">
        <v>0</v>
      </c>
      <c r="K813" s="26">
        <v>0</v>
      </c>
      <c r="L813" s="26">
        <v>0</v>
      </c>
      <c r="M813" s="26">
        <v>0</v>
      </c>
      <c r="N813" s="26">
        <v>2.9</v>
      </c>
      <c r="O813" s="219"/>
      <c r="P813" s="228"/>
    </row>
    <row r="814" spans="1:16" ht="24.75" thickBot="1" x14ac:dyDescent="0.3">
      <c r="A814" s="214"/>
      <c r="B814" s="217"/>
      <c r="C814" s="217"/>
      <c r="D814" s="220"/>
      <c r="E814" s="220"/>
      <c r="F814" s="217"/>
      <c r="G814" s="158" t="s">
        <v>9</v>
      </c>
      <c r="H814" s="26">
        <f>SUM(I814:N814)</f>
        <v>0</v>
      </c>
      <c r="I814" s="26">
        <v>0</v>
      </c>
      <c r="J814" s="26">
        <v>0</v>
      </c>
      <c r="K814" s="26">
        <v>0</v>
      </c>
      <c r="L814" s="26">
        <v>0</v>
      </c>
      <c r="M814" s="26">
        <v>0</v>
      </c>
      <c r="N814" s="26">
        <v>0</v>
      </c>
      <c r="O814" s="220"/>
      <c r="P814" s="229"/>
    </row>
    <row r="815" spans="1:16" ht="36.75" customHeight="1" thickBot="1" x14ac:dyDescent="0.3">
      <c r="A815" s="212" t="s">
        <v>436</v>
      </c>
      <c r="B815" s="215" t="s">
        <v>426</v>
      </c>
      <c r="C815" s="215" t="s">
        <v>397</v>
      </c>
      <c r="D815" s="218">
        <v>2027</v>
      </c>
      <c r="E815" s="218" t="s">
        <v>437</v>
      </c>
      <c r="F815" s="215" t="s">
        <v>434</v>
      </c>
      <c r="G815" s="158" t="s">
        <v>4</v>
      </c>
      <c r="H815" s="26">
        <f t="shared" ref="H815:N815" si="169">SUM(H816:H819)</f>
        <v>20</v>
      </c>
      <c r="I815" s="26">
        <f t="shared" si="169"/>
        <v>0</v>
      </c>
      <c r="J815" s="26">
        <f t="shared" si="169"/>
        <v>0</v>
      </c>
      <c r="K815" s="26">
        <f t="shared" si="169"/>
        <v>20</v>
      </c>
      <c r="L815" s="26">
        <f t="shared" si="169"/>
        <v>0</v>
      </c>
      <c r="M815" s="26">
        <f t="shared" si="169"/>
        <v>0</v>
      </c>
      <c r="N815" s="26">
        <f t="shared" si="169"/>
        <v>0</v>
      </c>
      <c r="O815" s="218">
        <v>9897</v>
      </c>
      <c r="P815" s="227" t="s">
        <v>425</v>
      </c>
    </row>
    <row r="816" spans="1:16" ht="15.75" customHeight="1" thickBot="1" x14ac:dyDescent="0.3">
      <c r="A816" s="213"/>
      <c r="B816" s="216"/>
      <c r="C816" s="216"/>
      <c r="D816" s="219"/>
      <c r="E816" s="219"/>
      <c r="F816" s="216"/>
      <c r="G816" s="158" t="s">
        <v>259</v>
      </c>
      <c r="H816" s="26">
        <f>SUM(I816:N816)</f>
        <v>0</v>
      </c>
      <c r="I816" s="26">
        <v>0</v>
      </c>
      <c r="J816" s="26">
        <v>0</v>
      </c>
      <c r="K816" s="26">
        <v>0</v>
      </c>
      <c r="L816" s="26">
        <v>0</v>
      </c>
      <c r="M816" s="26">
        <v>0</v>
      </c>
      <c r="N816" s="26">
        <v>0</v>
      </c>
      <c r="O816" s="219"/>
      <c r="P816" s="228"/>
    </row>
    <row r="817" spans="1:16" ht="36.75" thickBot="1" x14ac:dyDescent="0.3">
      <c r="A817" s="213"/>
      <c r="B817" s="216"/>
      <c r="C817" s="216"/>
      <c r="D817" s="219"/>
      <c r="E817" s="219"/>
      <c r="F817" s="216"/>
      <c r="G817" s="158" t="s">
        <v>7</v>
      </c>
      <c r="H817" s="26">
        <f>SUM(I817:N817)</f>
        <v>18.600000000000001</v>
      </c>
      <c r="I817" s="26">
        <v>0</v>
      </c>
      <c r="J817" s="26">
        <v>0</v>
      </c>
      <c r="K817" s="26">
        <v>18.600000000000001</v>
      </c>
      <c r="L817" s="26">
        <v>0</v>
      </c>
      <c r="M817" s="26">
        <v>0</v>
      </c>
      <c r="N817" s="26">
        <v>0</v>
      </c>
      <c r="O817" s="219"/>
      <c r="P817" s="228"/>
    </row>
    <row r="818" spans="1:16" ht="15.75" thickBot="1" x14ac:dyDescent="0.3">
      <c r="A818" s="213"/>
      <c r="B818" s="216"/>
      <c r="C818" s="216"/>
      <c r="D818" s="219"/>
      <c r="E818" s="219"/>
      <c r="F818" s="216"/>
      <c r="G818" s="158" t="s">
        <v>8</v>
      </c>
      <c r="H818" s="26">
        <f>SUM(I818:N818)</f>
        <v>1.4</v>
      </c>
      <c r="I818" s="26">
        <v>0</v>
      </c>
      <c r="J818" s="26">
        <v>0</v>
      </c>
      <c r="K818" s="26">
        <v>1.4</v>
      </c>
      <c r="L818" s="26">
        <v>0</v>
      </c>
      <c r="M818" s="26">
        <v>0</v>
      </c>
      <c r="N818" s="26">
        <v>0</v>
      </c>
      <c r="O818" s="219"/>
      <c r="P818" s="228"/>
    </row>
    <row r="819" spans="1:16" ht="24.75" thickBot="1" x14ac:dyDescent="0.3">
      <c r="A819" s="214"/>
      <c r="B819" s="217"/>
      <c r="C819" s="217"/>
      <c r="D819" s="220"/>
      <c r="E819" s="220"/>
      <c r="F819" s="217"/>
      <c r="G819" s="158" t="s">
        <v>9</v>
      </c>
      <c r="H819" s="26">
        <f>SUM(I819:N819)</f>
        <v>0</v>
      </c>
      <c r="I819" s="26">
        <v>0</v>
      </c>
      <c r="J819" s="26">
        <v>0</v>
      </c>
      <c r="K819" s="26">
        <v>0</v>
      </c>
      <c r="L819" s="26">
        <v>0</v>
      </c>
      <c r="M819" s="26">
        <v>0</v>
      </c>
      <c r="N819" s="26">
        <v>0</v>
      </c>
      <c r="O819" s="220"/>
      <c r="P819" s="229"/>
    </row>
    <row r="820" spans="1:16" ht="36.75" customHeight="1" thickBot="1" x14ac:dyDescent="0.3">
      <c r="A820" s="212" t="s">
        <v>438</v>
      </c>
      <c r="B820" s="215" t="s">
        <v>426</v>
      </c>
      <c r="C820" s="215" t="s">
        <v>397</v>
      </c>
      <c r="D820" s="218">
        <v>2028</v>
      </c>
      <c r="E820" s="218" t="s">
        <v>437</v>
      </c>
      <c r="F820" s="215" t="s">
        <v>439</v>
      </c>
      <c r="G820" s="158" t="s">
        <v>4</v>
      </c>
      <c r="H820" s="26">
        <f t="shared" ref="H820:N820" si="170">SUM(H821:H824)</f>
        <v>22</v>
      </c>
      <c r="I820" s="26">
        <f t="shared" si="170"/>
        <v>0</v>
      </c>
      <c r="J820" s="26">
        <f t="shared" si="170"/>
        <v>0</v>
      </c>
      <c r="K820" s="26">
        <f t="shared" si="170"/>
        <v>0</v>
      </c>
      <c r="L820" s="26">
        <f t="shared" si="170"/>
        <v>22</v>
      </c>
      <c r="M820" s="26">
        <f t="shared" si="170"/>
        <v>0</v>
      </c>
      <c r="N820" s="26">
        <f t="shared" si="170"/>
        <v>0</v>
      </c>
      <c r="O820" s="218">
        <v>9898</v>
      </c>
      <c r="P820" s="227" t="s">
        <v>425</v>
      </c>
    </row>
    <row r="821" spans="1:16" ht="15.75" customHeight="1" thickBot="1" x14ac:dyDescent="0.3">
      <c r="A821" s="213"/>
      <c r="B821" s="216"/>
      <c r="C821" s="216"/>
      <c r="D821" s="219"/>
      <c r="E821" s="219"/>
      <c r="F821" s="216"/>
      <c r="G821" s="158" t="s">
        <v>259</v>
      </c>
      <c r="H821" s="26">
        <f>SUM(I821:N821)</f>
        <v>0</v>
      </c>
      <c r="I821" s="26">
        <v>0</v>
      </c>
      <c r="J821" s="26">
        <v>0</v>
      </c>
      <c r="K821" s="26">
        <v>0</v>
      </c>
      <c r="L821" s="26">
        <v>0</v>
      </c>
      <c r="M821" s="26">
        <v>0</v>
      </c>
      <c r="N821" s="26">
        <v>0</v>
      </c>
      <c r="O821" s="219"/>
      <c r="P821" s="228"/>
    </row>
    <row r="822" spans="1:16" ht="36.75" thickBot="1" x14ac:dyDescent="0.3">
      <c r="A822" s="213"/>
      <c r="B822" s="216"/>
      <c r="C822" s="216"/>
      <c r="D822" s="219"/>
      <c r="E822" s="219"/>
      <c r="F822" s="216"/>
      <c r="G822" s="158" t="s">
        <v>7</v>
      </c>
      <c r="H822" s="26">
        <f>SUM(I822:N822)</f>
        <v>20.5</v>
      </c>
      <c r="I822" s="26">
        <v>0</v>
      </c>
      <c r="J822" s="26">
        <v>0</v>
      </c>
      <c r="K822" s="26">
        <v>0</v>
      </c>
      <c r="L822" s="26">
        <v>20.5</v>
      </c>
      <c r="M822" s="26">
        <v>0</v>
      </c>
      <c r="N822" s="26">
        <v>0</v>
      </c>
      <c r="O822" s="219"/>
      <c r="P822" s="228"/>
    </row>
    <row r="823" spans="1:16" ht="15.75" thickBot="1" x14ac:dyDescent="0.3">
      <c r="A823" s="213"/>
      <c r="B823" s="216"/>
      <c r="C823" s="216"/>
      <c r="D823" s="219"/>
      <c r="E823" s="219"/>
      <c r="F823" s="216"/>
      <c r="G823" s="158" t="s">
        <v>8</v>
      </c>
      <c r="H823" s="26">
        <f>SUM(I823:N823)</f>
        <v>1.5</v>
      </c>
      <c r="I823" s="26">
        <v>0</v>
      </c>
      <c r="J823" s="26">
        <v>0</v>
      </c>
      <c r="K823" s="26">
        <v>0</v>
      </c>
      <c r="L823" s="26">
        <v>1.5</v>
      </c>
      <c r="M823" s="26">
        <v>0</v>
      </c>
      <c r="N823" s="26">
        <v>0</v>
      </c>
      <c r="O823" s="219"/>
      <c r="P823" s="228"/>
    </row>
    <row r="824" spans="1:16" ht="24.75" thickBot="1" x14ac:dyDescent="0.3">
      <c r="A824" s="214"/>
      <c r="B824" s="217"/>
      <c r="C824" s="217"/>
      <c r="D824" s="220"/>
      <c r="E824" s="220"/>
      <c r="F824" s="217"/>
      <c r="G824" s="158" t="s">
        <v>9</v>
      </c>
      <c r="H824" s="26">
        <f>SUM(I824:N824)</f>
        <v>0</v>
      </c>
      <c r="I824" s="26">
        <v>0</v>
      </c>
      <c r="J824" s="26">
        <v>0</v>
      </c>
      <c r="K824" s="26">
        <v>0</v>
      </c>
      <c r="L824" s="26">
        <v>0</v>
      </c>
      <c r="M824" s="26">
        <v>0</v>
      </c>
      <c r="N824" s="26">
        <v>0</v>
      </c>
      <c r="O824" s="220"/>
      <c r="P824" s="229"/>
    </row>
    <row r="825" spans="1:16" ht="36.75" customHeight="1" thickBot="1" x14ac:dyDescent="0.3">
      <c r="A825" s="212" t="s">
        <v>440</v>
      </c>
      <c r="B825" s="215" t="s">
        <v>441</v>
      </c>
      <c r="C825" s="215" t="s">
        <v>397</v>
      </c>
      <c r="D825" s="218">
        <v>2030</v>
      </c>
      <c r="E825" s="218" t="s">
        <v>433</v>
      </c>
      <c r="F825" s="215" t="s">
        <v>439</v>
      </c>
      <c r="G825" s="158" t="s">
        <v>4</v>
      </c>
      <c r="H825" s="26">
        <f t="shared" ref="H825:N825" si="171">SUM(H826:H829)</f>
        <v>120</v>
      </c>
      <c r="I825" s="26">
        <f t="shared" si="171"/>
        <v>0</v>
      </c>
      <c r="J825" s="26">
        <f t="shared" si="171"/>
        <v>0</v>
      </c>
      <c r="K825" s="26">
        <f t="shared" si="171"/>
        <v>0</v>
      </c>
      <c r="L825" s="26">
        <f t="shared" si="171"/>
        <v>0</v>
      </c>
      <c r="M825" s="26">
        <f t="shared" si="171"/>
        <v>0</v>
      </c>
      <c r="N825" s="26">
        <f t="shared" si="171"/>
        <v>120</v>
      </c>
      <c r="O825" s="218">
        <v>9899</v>
      </c>
      <c r="P825" s="227" t="s">
        <v>425</v>
      </c>
    </row>
    <row r="826" spans="1:16" ht="15.75" customHeight="1" thickBot="1" x14ac:dyDescent="0.3">
      <c r="A826" s="213"/>
      <c r="B826" s="216"/>
      <c r="C826" s="216"/>
      <c r="D826" s="219"/>
      <c r="E826" s="219"/>
      <c r="F826" s="216"/>
      <c r="G826" s="158" t="s">
        <v>259</v>
      </c>
      <c r="H826" s="26">
        <f>SUM(I826:N826)</f>
        <v>0</v>
      </c>
      <c r="I826" s="26">
        <v>0</v>
      </c>
      <c r="J826" s="26">
        <v>0</v>
      </c>
      <c r="K826" s="26">
        <v>0</v>
      </c>
      <c r="L826" s="26">
        <v>0</v>
      </c>
      <c r="M826" s="26">
        <v>0</v>
      </c>
      <c r="N826" s="26">
        <v>0</v>
      </c>
      <c r="O826" s="219"/>
      <c r="P826" s="228"/>
    </row>
    <row r="827" spans="1:16" ht="36.75" thickBot="1" x14ac:dyDescent="0.3">
      <c r="A827" s="213"/>
      <c r="B827" s="216"/>
      <c r="C827" s="216"/>
      <c r="D827" s="219"/>
      <c r="E827" s="219"/>
      <c r="F827" s="216"/>
      <c r="G827" s="158" t="s">
        <v>7</v>
      </c>
      <c r="H827" s="26">
        <f>SUM(I827:N827)</f>
        <v>120</v>
      </c>
      <c r="I827" s="26">
        <v>0</v>
      </c>
      <c r="J827" s="26">
        <v>0</v>
      </c>
      <c r="K827" s="26">
        <v>0</v>
      </c>
      <c r="L827" s="26">
        <v>0</v>
      </c>
      <c r="M827" s="26">
        <v>0</v>
      </c>
      <c r="N827" s="26">
        <v>120</v>
      </c>
      <c r="O827" s="219"/>
      <c r="P827" s="228"/>
    </row>
    <row r="828" spans="1:16" ht="15.75" thickBot="1" x14ac:dyDescent="0.3">
      <c r="A828" s="213"/>
      <c r="B828" s="216"/>
      <c r="C828" s="216"/>
      <c r="D828" s="219"/>
      <c r="E828" s="219"/>
      <c r="F828" s="216"/>
      <c r="G828" s="158" t="s">
        <v>8</v>
      </c>
      <c r="H828" s="26">
        <f>SUM(I828:N828)</f>
        <v>0</v>
      </c>
      <c r="I828" s="26">
        <v>0</v>
      </c>
      <c r="J828" s="26">
        <v>0</v>
      </c>
      <c r="K828" s="26">
        <v>0</v>
      </c>
      <c r="L828" s="26">
        <v>0</v>
      </c>
      <c r="M828" s="26">
        <v>0</v>
      </c>
      <c r="N828" s="26">
        <v>0</v>
      </c>
      <c r="O828" s="219"/>
      <c r="P828" s="228"/>
    </row>
    <row r="829" spans="1:16" ht="24.75" thickBot="1" x14ac:dyDescent="0.3">
      <c r="A829" s="214"/>
      <c r="B829" s="217"/>
      <c r="C829" s="217"/>
      <c r="D829" s="220"/>
      <c r="E829" s="220"/>
      <c r="F829" s="217"/>
      <c r="G829" s="158" t="s">
        <v>9</v>
      </c>
      <c r="H829" s="26">
        <f>SUM(I829:N829)</f>
        <v>0</v>
      </c>
      <c r="I829" s="26">
        <v>0</v>
      </c>
      <c r="J829" s="26">
        <v>0</v>
      </c>
      <c r="K829" s="26">
        <v>0</v>
      </c>
      <c r="L829" s="26">
        <v>0</v>
      </c>
      <c r="M829" s="26">
        <v>0</v>
      </c>
      <c r="N829" s="26">
        <v>0</v>
      </c>
      <c r="O829" s="220"/>
      <c r="P829" s="229"/>
    </row>
    <row r="830" spans="1:16" ht="36.75" customHeight="1" thickBot="1" x14ac:dyDescent="0.3">
      <c r="A830" s="212" t="s">
        <v>442</v>
      </c>
      <c r="B830" s="215" t="s">
        <v>426</v>
      </c>
      <c r="C830" s="215" t="s">
        <v>397</v>
      </c>
      <c r="D830" s="218">
        <v>2030</v>
      </c>
      <c r="E830" s="218" t="s">
        <v>437</v>
      </c>
      <c r="F830" s="215" t="s">
        <v>439</v>
      </c>
      <c r="G830" s="158" t="s">
        <v>4</v>
      </c>
      <c r="H830" s="26">
        <f t="shared" ref="H830:N830" si="172">SUM(H831:H834)</f>
        <v>26.5</v>
      </c>
      <c r="I830" s="26">
        <f t="shared" si="172"/>
        <v>0</v>
      </c>
      <c r="J830" s="26">
        <f t="shared" si="172"/>
        <v>0</v>
      </c>
      <c r="K830" s="26">
        <f t="shared" si="172"/>
        <v>0</v>
      </c>
      <c r="L830" s="26">
        <f t="shared" si="172"/>
        <v>0</v>
      </c>
      <c r="M830" s="26">
        <f t="shared" si="172"/>
        <v>0</v>
      </c>
      <c r="N830" s="26">
        <f t="shared" si="172"/>
        <v>26.5</v>
      </c>
      <c r="O830" s="218">
        <v>9900</v>
      </c>
      <c r="P830" s="227" t="s">
        <v>425</v>
      </c>
    </row>
    <row r="831" spans="1:16" ht="15.75" customHeight="1" thickBot="1" x14ac:dyDescent="0.3">
      <c r="A831" s="213"/>
      <c r="B831" s="216"/>
      <c r="C831" s="216"/>
      <c r="D831" s="219"/>
      <c r="E831" s="219"/>
      <c r="F831" s="216"/>
      <c r="G831" s="158" t="s">
        <v>259</v>
      </c>
      <c r="H831" s="26">
        <f>SUM(I831:N831)</f>
        <v>0</v>
      </c>
      <c r="I831" s="26">
        <v>0</v>
      </c>
      <c r="J831" s="26">
        <v>0</v>
      </c>
      <c r="K831" s="26">
        <v>0</v>
      </c>
      <c r="L831" s="26">
        <v>0</v>
      </c>
      <c r="M831" s="26">
        <v>0</v>
      </c>
      <c r="N831" s="26">
        <v>0</v>
      </c>
      <c r="O831" s="219"/>
      <c r="P831" s="228"/>
    </row>
    <row r="832" spans="1:16" ht="36.75" thickBot="1" x14ac:dyDescent="0.3">
      <c r="A832" s="213"/>
      <c r="B832" s="216"/>
      <c r="C832" s="216"/>
      <c r="D832" s="219"/>
      <c r="E832" s="219"/>
      <c r="F832" s="216"/>
      <c r="G832" s="158" t="s">
        <v>7</v>
      </c>
      <c r="H832" s="26">
        <f>SUM(I832:N832)</f>
        <v>24.6</v>
      </c>
      <c r="I832" s="26">
        <v>0</v>
      </c>
      <c r="J832" s="26">
        <v>0</v>
      </c>
      <c r="K832" s="26">
        <v>0</v>
      </c>
      <c r="L832" s="26">
        <v>0</v>
      </c>
      <c r="M832" s="26">
        <v>0</v>
      </c>
      <c r="N832" s="26">
        <v>24.6</v>
      </c>
      <c r="O832" s="219"/>
      <c r="P832" s="228"/>
    </row>
    <row r="833" spans="1:16" ht="15.75" thickBot="1" x14ac:dyDescent="0.3">
      <c r="A833" s="213"/>
      <c r="B833" s="216"/>
      <c r="C833" s="216"/>
      <c r="D833" s="219"/>
      <c r="E833" s="219"/>
      <c r="F833" s="216"/>
      <c r="G833" s="158" t="s">
        <v>8</v>
      </c>
      <c r="H833" s="26">
        <f>SUM(I833:N833)</f>
        <v>1.9</v>
      </c>
      <c r="I833" s="26">
        <v>0</v>
      </c>
      <c r="J833" s="26">
        <v>0</v>
      </c>
      <c r="K833" s="26">
        <v>0</v>
      </c>
      <c r="L833" s="26">
        <v>0</v>
      </c>
      <c r="M833" s="26">
        <v>0</v>
      </c>
      <c r="N833" s="26">
        <v>1.9</v>
      </c>
      <c r="O833" s="219"/>
      <c r="P833" s="228"/>
    </row>
    <row r="834" spans="1:16" ht="24.75" thickBot="1" x14ac:dyDescent="0.3">
      <c r="A834" s="214"/>
      <c r="B834" s="217"/>
      <c r="C834" s="217"/>
      <c r="D834" s="220"/>
      <c r="E834" s="220"/>
      <c r="F834" s="217"/>
      <c r="G834" s="158" t="s">
        <v>9</v>
      </c>
      <c r="H834" s="26">
        <f>SUM(I834:N834)</f>
        <v>0</v>
      </c>
      <c r="I834" s="26">
        <v>0</v>
      </c>
      <c r="J834" s="26">
        <v>0</v>
      </c>
      <c r="K834" s="26">
        <v>0</v>
      </c>
      <c r="L834" s="26">
        <v>0</v>
      </c>
      <c r="M834" s="26">
        <v>0</v>
      </c>
      <c r="N834" s="26">
        <v>0</v>
      </c>
      <c r="O834" s="220"/>
      <c r="P834" s="229"/>
    </row>
    <row r="835" spans="1:16" ht="36.75" customHeight="1" thickBot="1" x14ac:dyDescent="0.3">
      <c r="A835" s="212" t="s">
        <v>443</v>
      </c>
      <c r="B835" s="215" t="s">
        <v>386</v>
      </c>
      <c r="C835" s="215" t="s">
        <v>397</v>
      </c>
      <c r="D835" s="218">
        <v>2029</v>
      </c>
      <c r="E835" s="218">
        <v>3.5</v>
      </c>
      <c r="F835" s="215" t="s">
        <v>444</v>
      </c>
      <c r="G835" s="158" t="s">
        <v>4</v>
      </c>
      <c r="H835" s="26">
        <f t="shared" ref="H835:N835" si="173">SUM(H836:H839)</f>
        <v>25.1</v>
      </c>
      <c r="I835" s="26">
        <f t="shared" si="173"/>
        <v>0</v>
      </c>
      <c r="J835" s="26">
        <f t="shared" si="173"/>
        <v>0</v>
      </c>
      <c r="K835" s="26">
        <f t="shared" si="173"/>
        <v>0</v>
      </c>
      <c r="L835" s="26">
        <f t="shared" si="173"/>
        <v>0</v>
      </c>
      <c r="M835" s="26">
        <f t="shared" si="173"/>
        <v>25.1</v>
      </c>
      <c r="N835" s="26">
        <f t="shared" si="173"/>
        <v>0</v>
      </c>
      <c r="O835" s="218">
        <v>1121</v>
      </c>
      <c r="P835" s="227" t="s">
        <v>425</v>
      </c>
    </row>
    <row r="836" spans="1:16" ht="15.75" customHeight="1" thickBot="1" x14ac:dyDescent="0.3">
      <c r="A836" s="213"/>
      <c r="B836" s="216"/>
      <c r="C836" s="216"/>
      <c r="D836" s="219"/>
      <c r="E836" s="219"/>
      <c r="F836" s="216"/>
      <c r="G836" s="158" t="s">
        <v>259</v>
      </c>
      <c r="H836" s="26">
        <f>SUM(I836:N836)</f>
        <v>0</v>
      </c>
      <c r="I836" s="26">
        <v>0</v>
      </c>
      <c r="J836" s="26">
        <v>0</v>
      </c>
      <c r="K836" s="26">
        <v>0</v>
      </c>
      <c r="L836" s="26">
        <v>0</v>
      </c>
      <c r="M836" s="26">
        <v>0</v>
      </c>
      <c r="N836" s="26">
        <v>0</v>
      </c>
      <c r="O836" s="219"/>
      <c r="P836" s="228"/>
    </row>
    <row r="837" spans="1:16" ht="36.75" thickBot="1" x14ac:dyDescent="0.3">
      <c r="A837" s="213"/>
      <c r="B837" s="216"/>
      <c r="C837" s="216"/>
      <c r="D837" s="219"/>
      <c r="E837" s="219"/>
      <c r="F837" s="216"/>
      <c r="G837" s="158" t="s">
        <v>7</v>
      </c>
      <c r="H837" s="26">
        <f>SUM(I837:N837)</f>
        <v>23.3</v>
      </c>
      <c r="I837" s="26">
        <v>0</v>
      </c>
      <c r="J837" s="26">
        <v>0</v>
      </c>
      <c r="K837" s="26">
        <v>0</v>
      </c>
      <c r="L837" s="26">
        <v>0</v>
      </c>
      <c r="M837" s="26">
        <v>23.3</v>
      </c>
      <c r="N837" s="26">
        <v>0</v>
      </c>
      <c r="O837" s="219"/>
      <c r="P837" s="228"/>
    </row>
    <row r="838" spans="1:16" ht="15.75" thickBot="1" x14ac:dyDescent="0.3">
      <c r="A838" s="213"/>
      <c r="B838" s="216"/>
      <c r="C838" s="216"/>
      <c r="D838" s="219"/>
      <c r="E838" s="219"/>
      <c r="F838" s="216"/>
      <c r="G838" s="158" t="s">
        <v>8</v>
      </c>
      <c r="H838" s="26">
        <f>SUM(I838:N838)</f>
        <v>1.8</v>
      </c>
      <c r="I838" s="26">
        <v>0</v>
      </c>
      <c r="J838" s="26">
        <v>0</v>
      </c>
      <c r="K838" s="26">
        <v>0</v>
      </c>
      <c r="L838" s="26">
        <v>0</v>
      </c>
      <c r="M838" s="26">
        <v>1.8</v>
      </c>
      <c r="N838" s="26">
        <v>0</v>
      </c>
      <c r="O838" s="219"/>
      <c r="P838" s="228"/>
    </row>
    <row r="839" spans="1:16" ht="24.75" thickBot="1" x14ac:dyDescent="0.3">
      <c r="A839" s="214"/>
      <c r="B839" s="217"/>
      <c r="C839" s="217"/>
      <c r="D839" s="220"/>
      <c r="E839" s="220"/>
      <c r="F839" s="217"/>
      <c r="G839" s="158" t="s">
        <v>9</v>
      </c>
      <c r="H839" s="26">
        <f>SUM(I839:N839)</f>
        <v>0</v>
      </c>
      <c r="I839" s="26">
        <v>0</v>
      </c>
      <c r="J839" s="26">
        <v>0</v>
      </c>
      <c r="K839" s="26">
        <v>0</v>
      </c>
      <c r="L839" s="26">
        <v>0</v>
      </c>
      <c r="M839" s="26">
        <v>0</v>
      </c>
      <c r="N839" s="26">
        <v>0</v>
      </c>
      <c r="O839" s="220"/>
      <c r="P839" s="229"/>
    </row>
    <row r="840" spans="1:16" ht="36.75" customHeight="1" thickBot="1" x14ac:dyDescent="0.3">
      <c r="A840" s="212" t="s">
        <v>445</v>
      </c>
      <c r="B840" s="215" t="s">
        <v>386</v>
      </c>
      <c r="C840" s="215" t="s">
        <v>397</v>
      </c>
      <c r="D840" s="218">
        <v>2030</v>
      </c>
      <c r="E840" s="218">
        <v>3.5</v>
      </c>
      <c r="F840" s="215" t="s">
        <v>444</v>
      </c>
      <c r="G840" s="158" t="s">
        <v>4</v>
      </c>
      <c r="H840" s="26">
        <f t="shared" ref="H840:N840" si="174">SUM(H841:H844)</f>
        <v>25.1</v>
      </c>
      <c r="I840" s="26">
        <f t="shared" si="174"/>
        <v>0</v>
      </c>
      <c r="J840" s="26">
        <f t="shared" si="174"/>
        <v>0</v>
      </c>
      <c r="K840" s="26">
        <f t="shared" si="174"/>
        <v>0</v>
      </c>
      <c r="L840" s="26">
        <f t="shared" si="174"/>
        <v>0</v>
      </c>
      <c r="M840" s="26">
        <f t="shared" si="174"/>
        <v>0</v>
      </c>
      <c r="N840" s="26">
        <f t="shared" si="174"/>
        <v>25.1</v>
      </c>
      <c r="O840" s="218">
        <v>546</v>
      </c>
      <c r="P840" s="227" t="s">
        <v>425</v>
      </c>
    </row>
    <row r="841" spans="1:16" ht="15.75" customHeight="1" thickBot="1" x14ac:dyDescent="0.3">
      <c r="A841" s="213"/>
      <c r="B841" s="216"/>
      <c r="C841" s="216"/>
      <c r="D841" s="219"/>
      <c r="E841" s="219"/>
      <c r="F841" s="216"/>
      <c r="G841" s="158" t="s">
        <v>259</v>
      </c>
      <c r="H841" s="26">
        <f>SUM(I841:N841)</f>
        <v>0</v>
      </c>
      <c r="I841" s="26">
        <v>0</v>
      </c>
      <c r="J841" s="26">
        <v>0</v>
      </c>
      <c r="K841" s="26">
        <v>0</v>
      </c>
      <c r="L841" s="26">
        <v>0</v>
      </c>
      <c r="M841" s="26">
        <v>0</v>
      </c>
      <c r="N841" s="26">
        <v>0</v>
      </c>
      <c r="O841" s="219"/>
      <c r="P841" s="228"/>
    </row>
    <row r="842" spans="1:16" ht="36.75" thickBot="1" x14ac:dyDescent="0.3">
      <c r="A842" s="213"/>
      <c r="B842" s="216"/>
      <c r="C842" s="216"/>
      <c r="D842" s="219"/>
      <c r="E842" s="219"/>
      <c r="F842" s="216"/>
      <c r="G842" s="158" t="s">
        <v>7</v>
      </c>
      <c r="H842" s="26">
        <f>SUM(I842:N842)</f>
        <v>23.3</v>
      </c>
      <c r="I842" s="26">
        <v>0</v>
      </c>
      <c r="J842" s="26">
        <v>0</v>
      </c>
      <c r="K842" s="26">
        <v>0</v>
      </c>
      <c r="L842" s="26">
        <v>0</v>
      </c>
      <c r="M842" s="26">
        <v>0</v>
      </c>
      <c r="N842" s="26">
        <v>23.3</v>
      </c>
      <c r="O842" s="219"/>
      <c r="P842" s="228"/>
    </row>
    <row r="843" spans="1:16" ht="15.75" thickBot="1" x14ac:dyDescent="0.3">
      <c r="A843" s="213"/>
      <c r="B843" s="216"/>
      <c r="C843" s="216"/>
      <c r="D843" s="219"/>
      <c r="E843" s="219"/>
      <c r="F843" s="216"/>
      <c r="G843" s="158" t="s">
        <v>8</v>
      </c>
      <c r="H843" s="26">
        <f>SUM(I843:N843)</f>
        <v>1.8</v>
      </c>
      <c r="I843" s="26">
        <v>0</v>
      </c>
      <c r="J843" s="26">
        <v>0</v>
      </c>
      <c r="K843" s="26">
        <v>0</v>
      </c>
      <c r="L843" s="26">
        <v>0</v>
      </c>
      <c r="M843" s="26">
        <v>0</v>
      </c>
      <c r="N843" s="26">
        <v>1.8</v>
      </c>
      <c r="O843" s="219"/>
      <c r="P843" s="228"/>
    </row>
    <row r="844" spans="1:16" ht="24.75" thickBot="1" x14ac:dyDescent="0.3">
      <c r="A844" s="214"/>
      <c r="B844" s="217"/>
      <c r="C844" s="217"/>
      <c r="D844" s="220"/>
      <c r="E844" s="220"/>
      <c r="F844" s="217"/>
      <c r="G844" s="158" t="s">
        <v>9</v>
      </c>
      <c r="H844" s="26">
        <f>SUM(I844:N844)</f>
        <v>0</v>
      </c>
      <c r="I844" s="26">
        <v>0</v>
      </c>
      <c r="J844" s="26">
        <v>0</v>
      </c>
      <c r="K844" s="26">
        <v>0</v>
      </c>
      <c r="L844" s="26">
        <v>0</v>
      </c>
      <c r="M844" s="26">
        <v>0</v>
      </c>
      <c r="N844" s="26">
        <v>0</v>
      </c>
      <c r="O844" s="220"/>
      <c r="P844" s="229"/>
    </row>
    <row r="845" spans="1:16" ht="36.75" customHeight="1" thickBot="1" x14ac:dyDescent="0.3">
      <c r="A845" s="212" t="s">
        <v>446</v>
      </c>
      <c r="B845" s="215" t="s">
        <v>386</v>
      </c>
      <c r="C845" s="215" t="s">
        <v>397</v>
      </c>
      <c r="D845" s="218">
        <v>2028</v>
      </c>
      <c r="E845" s="218">
        <v>3.5</v>
      </c>
      <c r="F845" s="215" t="s">
        <v>444</v>
      </c>
      <c r="G845" s="158" t="s">
        <v>4</v>
      </c>
      <c r="H845" s="26">
        <f t="shared" ref="H845:N845" si="175">SUM(H846:H849)</f>
        <v>25.1</v>
      </c>
      <c r="I845" s="26">
        <f t="shared" si="175"/>
        <v>0</v>
      </c>
      <c r="J845" s="26">
        <f t="shared" si="175"/>
        <v>0</v>
      </c>
      <c r="K845" s="26">
        <f t="shared" si="175"/>
        <v>0</v>
      </c>
      <c r="L845" s="26">
        <f t="shared" si="175"/>
        <v>25.1</v>
      </c>
      <c r="M845" s="26">
        <f t="shared" si="175"/>
        <v>0</v>
      </c>
      <c r="N845" s="26">
        <f t="shared" si="175"/>
        <v>0</v>
      </c>
      <c r="O845" s="218">
        <v>467</v>
      </c>
      <c r="P845" s="227" t="s">
        <v>425</v>
      </c>
    </row>
    <row r="846" spans="1:16" ht="15.75" customHeight="1" thickBot="1" x14ac:dyDescent="0.3">
      <c r="A846" s="213"/>
      <c r="B846" s="216"/>
      <c r="C846" s="216"/>
      <c r="D846" s="219"/>
      <c r="E846" s="219"/>
      <c r="F846" s="216"/>
      <c r="G846" s="158" t="s">
        <v>259</v>
      </c>
      <c r="H846" s="26">
        <f>SUM(I846:N846)</f>
        <v>0</v>
      </c>
      <c r="I846" s="26">
        <v>0</v>
      </c>
      <c r="J846" s="26">
        <v>0</v>
      </c>
      <c r="K846" s="26">
        <v>0</v>
      </c>
      <c r="L846" s="26">
        <v>0</v>
      </c>
      <c r="M846" s="26">
        <v>0</v>
      </c>
      <c r="N846" s="26">
        <v>0</v>
      </c>
      <c r="O846" s="219"/>
      <c r="P846" s="228"/>
    </row>
    <row r="847" spans="1:16" ht="36.75" thickBot="1" x14ac:dyDescent="0.3">
      <c r="A847" s="213"/>
      <c r="B847" s="216"/>
      <c r="C847" s="216"/>
      <c r="D847" s="219"/>
      <c r="E847" s="219"/>
      <c r="F847" s="216"/>
      <c r="G847" s="158" t="s">
        <v>7</v>
      </c>
      <c r="H847" s="26">
        <f>SUM(I847:N847)</f>
        <v>23.3</v>
      </c>
      <c r="I847" s="26">
        <v>0</v>
      </c>
      <c r="J847" s="26">
        <v>0</v>
      </c>
      <c r="K847" s="26">
        <v>0</v>
      </c>
      <c r="L847" s="26">
        <v>23.3</v>
      </c>
      <c r="M847" s="26">
        <v>0</v>
      </c>
      <c r="N847" s="26">
        <v>0</v>
      </c>
      <c r="O847" s="219"/>
      <c r="P847" s="228"/>
    </row>
    <row r="848" spans="1:16" ht="15.75" thickBot="1" x14ac:dyDescent="0.3">
      <c r="A848" s="213"/>
      <c r="B848" s="216"/>
      <c r="C848" s="216"/>
      <c r="D848" s="219"/>
      <c r="E848" s="219"/>
      <c r="F848" s="216"/>
      <c r="G848" s="158" t="s">
        <v>8</v>
      </c>
      <c r="H848" s="26">
        <f>SUM(I848:N848)</f>
        <v>1.8</v>
      </c>
      <c r="I848" s="26">
        <v>0</v>
      </c>
      <c r="J848" s="26">
        <v>0</v>
      </c>
      <c r="K848" s="26">
        <v>0</v>
      </c>
      <c r="L848" s="26">
        <v>1.8</v>
      </c>
      <c r="M848" s="26">
        <v>0</v>
      </c>
      <c r="N848" s="26">
        <v>0</v>
      </c>
      <c r="O848" s="219"/>
      <c r="P848" s="228"/>
    </row>
    <row r="849" spans="1:16" ht="24.75" thickBot="1" x14ac:dyDescent="0.3">
      <c r="A849" s="214"/>
      <c r="B849" s="217"/>
      <c r="C849" s="217"/>
      <c r="D849" s="220"/>
      <c r="E849" s="220"/>
      <c r="F849" s="217"/>
      <c r="G849" s="158" t="s">
        <v>9</v>
      </c>
      <c r="H849" s="26">
        <f>SUM(I849:N849)</f>
        <v>0</v>
      </c>
      <c r="I849" s="26">
        <v>0</v>
      </c>
      <c r="J849" s="26">
        <v>0</v>
      </c>
      <c r="K849" s="26">
        <v>0</v>
      </c>
      <c r="L849" s="26">
        <v>0</v>
      </c>
      <c r="M849" s="26">
        <v>0</v>
      </c>
      <c r="N849" s="26">
        <v>0</v>
      </c>
      <c r="O849" s="220"/>
      <c r="P849" s="229"/>
    </row>
    <row r="850" spans="1:16" ht="36.75" customHeight="1" thickBot="1" x14ac:dyDescent="0.3">
      <c r="A850" s="212" t="s">
        <v>447</v>
      </c>
      <c r="B850" s="215"/>
      <c r="C850" s="215" t="s">
        <v>397</v>
      </c>
      <c r="D850" s="218">
        <v>2028</v>
      </c>
      <c r="E850" s="218"/>
      <c r="F850" s="215" t="s">
        <v>448</v>
      </c>
      <c r="G850" s="158" t="s">
        <v>4</v>
      </c>
      <c r="H850" s="26">
        <f t="shared" ref="H850:N850" si="176">SUM(H851:H854)</f>
        <v>4</v>
      </c>
      <c r="I850" s="26">
        <f t="shared" si="176"/>
        <v>0</v>
      </c>
      <c r="J850" s="26">
        <f t="shared" si="176"/>
        <v>0</v>
      </c>
      <c r="K850" s="26">
        <f t="shared" si="176"/>
        <v>0</v>
      </c>
      <c r="L850" s="26">
        <f t="shared" si="176"/>
        <v>4</v>
      </c>
      <c r="M850" s="26">
        <f t="shared" si="176"/>
        <v>0</v>
      </c>
      <c r="N850" s="26">
        <f t="shared" si="176"/>
        <v>0</v>
      </c>
      <c r="O850" s="218"/>
      <c r="P850" s="227"/>
    </row>
    <row r="851" spans="1:16" ht="48.75" customHeight="1" thickBot="1" x14ac:dyDescent="0.3">
      <c r="A851" s="213"/>
      <c r="B851" s="216"/>
      <c r="C851" s="216"/>
      <c r="D851" s="219"/>
      <c r="E851" s="219"/>
      <c r="F851" s="216"/>
      <c r="G851" s="158" t="s">
        <v>262</v>
      </c>
      <c r="H851" s="26">
        <f>SUM(I851:N851)</f>
        <v>0</v>
      </c>
      <c r="I851" s="26">
        <v>0</v>
      </c>
      <c r="J851" s="26">
        <v>0</v>
      </c>
      <c r="K851" s="26">
        <v>0</v>
      </c>
      <c r="L851" s="26">
        <v>0</v>
      </c>
      <c r="M851" s="26">
        <v>0</v>
      </c>
      <c r="N851" s="26">
        <v>0</v>
      </c>
      <c r="O851" s="219"/>
      <c r="P851" s="228"/>
    </row>
    <row r="852" spans="1:16" ht="36.75" thickBot="1" x14ac:dyDescent="0.3">
      <c r="A852" s="213"/>
      <c r="B852" s="216"/>
      <c r="C852" s="216"/>
      <c r="D852" s="219"/>
      <c r="E852" s="219"/>
      <c r="F852" s="216"/>
      <c r="G852" s="158" t="s">
        <v>7</v>
      </c>
      <c r="H852" s="26">
        <f>SUM(I852:N852)</f>
        <v>4</v>
      </c>
      <c r="I852" s="26">
        <v>0</v>
      </c>
      <c r="J852" s="26">
        <v>0</v>
      </c>
      <c r="K852" s="26">
        <v>0</v>
      </c>
      <c r="L852" s="26">
        <v>4</v>
      </c>
      <c r="M852" s="26">
        <v>0</v>
      </c>
      <c r="N852" s="26">
        <v>0</v>
      </c>
      <c r="O852" s="219"/>
      <c r="P852" s="228"/>
    </row>
    <row r="853" spans="1:16" ht="15.75" thickBot="1" x14ac:dyDescent="0.3">
      <c r="A853" s="213"/>
      <c r="B853" s="216"/>
      <c r="C853" s="216"/>
      <c r="D853" s="219"/>
      <c r="E853" s="219"/>
      <c r="F853" s="216"/>
      <c r="G853" s="158" t="s">
        <v>8</v>
      </c>
      <c r="H853" s="26">
        <f>SUM(I853:N853)</f>
        <v>0</v>
      </c>
      <c r="I853" s="26">
        <v>0</v>
      </c>
      <c r="J853" s="26">
        <v>0</v>
      </c>
      <c r="K853" s="26">
        <v>0</v>
      </c>
      <c r="L853" s="26">
        <v>0</v>
      </c>
      <c r="M853" s="26">
        <v>0</v>
      </c>
      <c r="N853" s="26">
        <v>0</v>
      </c>
      <c r="O853" s="219"/>
      <c r="P853" s="228"/>
    </row>
    <row r="854" spans="1:16" ht="24.75" thickBot="1" x14ac:dyDescent="0.3">
      <c r="A854" s="214"/>
      <c r="B854" s="217"/>
      <c r="C854" s="217"/>
      <c r="D854" s="220"/>
      <c r="E854" s="220"/>
      <c r="F854" s="217"/>
      <c r="G854" s="158" t="s">
        <v>9</v>
      </c>
      <c r="H854" s="26">
        <f>SUM(I854:N854)</f>
        <v>0</v>
      </c>
      <c r="I854" s="26">
        <v>0</v>
      </c>
      <c r="J854" s="26">
        <v>0</v>
      </c>
      <c r="K854" s="26">
        <v>0</v>
      </c>
      <c r="L854" s="26">
        <v>0</v>
      </c>
      <c r="M854" s="26">
        <v>0</v>
      </c>
      <c r="N854" s="26">
        <v>0</v>
      </c>
      <c r="O854" s="220"/>
      <c r="P854" s="229"/>
    </row>
    <row r="855" spans="1:16" ht="36.75" customHeight="1" thickBot="1" x14ac:dyDescent="0.3">
      <c r="A855" s="212" t="s">
        <v>449</v>
      </c>
      <c r="B855" s="215"/>
      <c r="C855" s="215" t="s">
        <v>397</v>
      </c>
      <c r="D855" s="218">
        <v>2029</v>
      </c>
      <c r="E855" s="218"/>
      <c r="F855" s="215" t="s">
        <v>448</v>
      </c>
      <c r="G855" s="158" t="s">
        <v>4</v>
      </c>
      <c r="H855" s="26">
        <f t="shared" ref="H855:N855" si="177">SUM(H856:H859)</f>
        <v>41</v>
      </c>
      <c r="I855" s="26">
        <f t="shared" si="177"/>
        <v>0</v>
      </c>
      <c r="J855" s="26">
        <f t="shared" si="177"/>
        <v>0</v>
      </c>
      <c r="K855" s="26">
        <f t="shared" si="177"/>
        <v>0</v>
      </c>
      <c r="L855" s="26">
        <f t="shared" si="177"/>
        <v>0</v>
      </c>
      <c r="M855" s="26">
        <f t="shared" si="177"/>
        <v>41</v>
      </c>
      <c r="N855" s="26">
        <f t="shared" si="177"/>
        <v>0</v>
      </c>
      <c r="O855" s="218"/>
      <c r="P855" s="227"/>
    </row>
    <row r="856" spans="1:16" ht="48.75" customHeight="1" thickBot="1" x14ac:dyDescent="0.3">
      <c r="A856" s="213"/>
      <c r="B856" s="216"/>
      <c r="C856" s="216"/>
      <c r="D856" s="219"/>
      <c r="E856" s="219"/>
      <c r="F856" s="216"/>
      <c r="G856" s="158" t="s">
        <v>262</v>
      </c>
      <c r="H856" s="26">
        <f>SUM(I856:N856)</f>
        <v>0</v>
      </c>
      <c r="I856" s="26">
        <v>0</v>
      </c>
      <c r="J856" s="26">
        <v>0</v>
      </c>
      <c r="K856" s="26">
        <v>0</v>
      </c>
      <c r="L856" s="26">
        <v>0</v>
      </c>
      <c r="M856" s="26">
        <v>0</v>
      </c>
      <c r="N856" s="26">
        <v>0</v>
      </c>
      <c r="O856" s="219"/>
      <c r="P856" s="228"/>
    </row>
    <row r="857" spans="1:16" ht="36.75" thickBot="1" x14ac:dyDescent="0.3">
      <c r="A857" s="213"/>
      <c r="B857" s="216"/>
      <c r="C857" s="216"/>
      <c r="D857" s="219"/>
      <c r="E857" s="219"/>
      <c r="F857" s="216"/>
      <c r="G857" s="158" t="s">
        <v>7</v>
      </c>
      <c r="H857" s="26">
        <f>SUM(I857:N857)</f>
        <v>41</v>
      </c>
      <c r="I857" s="26">
        <v>0</v>
      </c>
      <c r="J857" s="26">
        <v>0</v>
      </c>
      <c r="K857" s="26">
        <v>0</v>
      </c>
      <c r="L857" s="26">
        <v>0</v>
      </c>
      <c r="M857" s="26">
        <v>41</v>
      </c>
      <c r="N857" s="26">
        <v>0</v>
      </c>
      <c r="O857" s="219"/>
      <c r="P857" s="228"/>
    </row>
    <row r="858" spans="1:16" ht="15.75" thickBot="1" x14ac:dyDescent="0.3">
      <c r="A858" s="213"/>
      <c r="B858" s="216"/>
      <c r="C858" s="216"/>
      <c r="D858" s="219"/>
      <c r="E858" s="219"/>
      <c r="F858" s="216"/>
      <c r="G858" s="158" t="s">
        <v>8</v>
      </c>
      <c r="H858" s="26">
        <f>SUM(I858:N858)</f>
        <v>0</v>
      </c>
      <c r="I858" s="26">
        <v>0</v>
      </c>
      <c r="J858" s="26">
        <v>0</v>
      </c>
      <c r="K858" s="26">
        <v>0</v>
      </c>
      <c r="L858" s="26">
        <v>0</v>
      </c>
      <c r="M858" s="26">
        <v>0</v>
      </c>
      <c r="N858" s="26">
        <v>0</v>
      </c>
      <c r="O858" s="219"/>
      <c r="P858" s="228"/>
    </row>
    <row r="859" spans="1:16" ht="24.75" thickBot="1" x14ac:dyDescent="0.3">
      <c r="A859" s="214"/>
      <c r="B859" s="217"/>
      <c r="C859" s="217"/>
      <c r="D859" s="220"/>
      <c r="E859" s="220"/>
      <c r="F859" s="217"/>
      <c r="G859" s="158" t="s">
        <v>9</v>
      </c>
      <c r="H859" s="26">
        <f>SUM(I859:N859)</f>
        <v>0</v>
      </c>
      <c r="I859" s="26">
        <v>0</v>
      </c>
      <c r="J859" s="26">
        <v>0</v>
      </c>
      <c r="K859" s="26">
        <v>0</v>
      </c>
      <c r="L859" s="26">
        <v>0</v>
      </c>
      <c r="M859" s="26">
        <v>0</v>
      </c>
      <c r="N859" s="26">
        <v>0</v>
      </c>
      <c r="O859" s="220"/>
      <c r="P859" s="229"/>
    </row>
    <row r="860" spans="1:16" ht="36.75" customHeight="1" thickBot="1" x14ac:dyDescent="0.3">
      <c r="A860" s="212" t="s">
        <v>4594</v>
      </c>
      <c r="B860" s="215"/>
      <c r="C860" s="215" t="s">
        <v>397</v>
      </c>
      <c r="D860" s="218" t="s">
        <v>4221</v>
      </c>
      <c r="E860" s="218"/>
      <c r="F860" s="215" t="s">
        <v>4593</v>
      </c>
      <c r="G860" s="158" t="s">
        <v>4</v>
      </c>
      <c r="H860" s="26">
        <f t="shared" ref="H860:N860" si="178">SUM(H861:H864)</f>
        <v>90</v>
      </c>
      <c r="I860" s="26">
        <f t="shared" si="178"/>
        <v>0</v>
      </c>
      <c r="J860" s="26">
        <f t="shared" si="178"/>
        <v>0</v>
      </c>
      <c r="K860" s="26">
        <f t="shared" si="178"/>
        <v>0</v>
      </c>
      <c r="L860" s="26">
        <f t="shared" si="178"/>
        <v>0</v>
      </c>
      <c r="M860" s="26">
        <f t="shared" si="178"/>
        <v>60</v>
      </c>
      <c r="N860" s="26">
        <f t="shared" si="178"/>
        <v>30</v>
      </c>
      <c r="O860" s="218"/>
      <c r="P860" s="227"/>
    </row>
    <row r="861" spans="1:16" ht="48.75" customHeight="1" thickBot="1" x14ac:dyDescent="0.3">
      <c r="A861" s="213"/>
      <c r="B861" s="216"/>
      <c r="C861" s="216"/>
      <c r="D861" s="219"/>
      <c r="E861" s="219"/>
      <c r="F861" s="216"/>
      <c r="G861" s="158" t="s">
        <v>262</v>
      </c>
      <c r="H861" s="26">
        <f>SUM(I861:N861)</f>
        <v>0</v>
      </c>
      <c r="I861" s="26">
        <v>0</v>
      </c>
      <c r="J861" s="26">
        <v>0</v>
      </c>
      <c r="K861" s="26">
        <v>0</v>
      </c>
      <c r="L861" s="26">
        <v>0</v>
      </c>
      <c r="M861" s="26">
        <v>0</v>
      </c>
      <c r="N861" s="26">
        <v>0</v>
      </c>
      <c r="O861" s="219"/>
      <c r="P861" s="228"/>
    </row>
    <row r="862" spans="1:16" ht="36.75" thickBot="1" x14ac:dyDescent="0.3">
      <c r="A862" s="213"/>
      <c r="B862" s="216"/>
      <c r="C862" s="216"/>
      <c r="D862" s="219"/>
      <c r="E862" s="219"/>
      <c r="F862" s="216"/>
      <c r="G862" s="158" t="s">
        <v>7</v>
      </c>
      <c r="H862" s="26">
        <f>SUM(I862:N862)</f>
        <v>84.4</v>
      </c>
      <c r="I862" s="26">
        <v>0</v>
      </c>
      <c r="J862" s="26">
        <v>0</v>
      </c>
      <c r="K862" s="26">
        <v>0</v>
      </c>
      <c r="L862" s="26">
        <v>0</v>
      </c>
      <c r="M862" s="26">
        <v>56.5</v>
      </c>
      <c r="N862" s="26">
        <v>27.9</v>
      </c>
      <c r="O862" s="219"/>
      <c r="P862" s="228"/>
    </row>
    <row r="863" spans="1:16" ht="15.75" thickBot="1" x14ac:dyDescent="0.3">
      <c r="A863" s="213"/>
      <c r="B863" s="216"/>
      <c r="C863" s="216"/>
      <c r="D863" s="219"/>
      <c r="E863" s="219"/>
      <c r="F863" s="216"/>
      <c r="G863" s="158" t="s">
        <v>8</v>
      </c>
      <c r="H863" s="26">
        <f>SUM(I863:N863)</f>
        <v>5.6</v>
      </c>
      <c r="I863" s="26">
        <v>0</v>
      </c>
      <c r="J863" s="26">
        <v>0</v>
      </c>
      <c r="K863" s="26">
        <v>0</v>
      </c>
      <c r="L863" s="26">
        <v>0</v>
      </c>
      <c r="M863" s="26">
        <v>3.5</v>
      </c>
      <c r="N863" s="26">
        <v>2.1</v>
      </c>
      <c r="O863" s="219"/>
      <c r="P863" s="228"/>
    </row>
    <row r="864" spans="1:16" ht="24.75" thickBot="1" x14ac:dyDescent="0.3">
      <c r="A864" s="214"/>
      <c r="B864" s="217"/>
      <c r="C864" s="217"/>
      <c r="D864" s="220"/>
      <c r="E864" s="220"/>
      <c r="F864" s="217"/>
      <c r="G864" s="158" t="s">
        <v>9</v>
      </c>
      <c r="H864" s="26">
        <f>SUM(I864:N864)</f>
        <v>0</v>
      </c>
      <c r="I864" s="26">
        <v>0</v>
      </c>
      <c r="J864" s="26">
        <v>0</v>
      </c>
      <c r="K864" s="26">
        <v>0</v>
      </c>
      <c r="L864" s="26">
        <v>0</v>
      </c>
      <c r="M864" s="26">
        <v>0</v>
      </c>
      <c r="N864" s="26">
        <v>0</v>
      </c>
      <c r="O864" s="220"/>
      <c r="P864" s="229"/>
    </row>
    <row r="865" spans="1:16" ht="36.75" thickBot="1" x14ac:dyDescent="0.3">
      <c r="A865" s="277" t="s">
        <v>4615</v>
      </c>
      <c r="B865" s="278"/>
      <c r="C865" s="277" t="s">
        <v>397</v>
      </c>
      <c r="D865" s="278">
        <v>2025</v>
      </c>
      <c r="E865" s="278"/>
      <c r="F865" s="277" t="s">
        <v>4598</v>
      </c>
      <c r="G865" s="162" t="s">
        <v>4</v>
      </c>
      <c r="H865" s="167">
        <f t="shared" ref="H865:N865" si="179">SUM(H866:H869)</f>
        <v>18.5</v>
      </c>
      <c r="I865" s="167">
        <f t="shared" si="179"/>
        <v>18.5</v>
      </c>
      <c r="J865" s="167">
        <f t="shared" si="179"/>
        <v>0</v>
      </c>
      <c r="K865" s="167">
        <f t="shared" si="179"/>
        <v>0</v>
      </c>
      <c r="L865" s="167">
        <f t="shared" si="179"/>
        <v>0</v>
      </c>
      <c r="M865" s="167">
        <f t="shared" si="179"/>
        <v>0</v>
      </c>
      <c r="N865" s="167">
        <f t="shared" si="179"/>
        <v>0</v>
      </c>
      <c r="O865" s="276">
        <v>1051</v>
      </c>
      <c r="P865" s="277" t="s">
        <v>4616</v>
      </c>
    </row>
    <row r="866" spans="1:16" ht="34.5" customHeight="1" thickBot="1" x14ac:dyDescent="0.3">
      <c r="A866" s="277"/>
      <c r="B866" s="278"/>
      <c r="C866" s="277"/>
      <c r="D866" s="278"/>
      <c r="E866" s="278"/>
      <c r="F866" s="277"/>
      <c r="G866" s="162" t="s">
        <v>262</v>
      </c>
      <c r="H866" s="167">
        <f>SUM(I866:N866)</f>
        <v>0</v>
      </c>
      <c r="I866" s="167">
        <v>0</v>
      </c>
      <c r="J866" s="167">
        <v>0</v>
      </c>
      <c r="K866" s="167">
        <v>0</v>
      </c>
      <c r="L866" s="167">
        <v>0</v>
      </c>
      <c r="M866" s="167">
        <v>0</v>
      </c>
      <c r="N866" s="167">
        <v>0</v>
      </c>
      <c r="O866" s="276"/>
      <c r="P866" s="277"/>
    </row>
    <row r="867" spans="1:16" ht="36.75" thickBot="1" x14ac:dyDescent="0.3">
      <c r="A867" s="277"/>
      <c r="B867" s="278"/>
      <c r="C867" s="277"/>
      <c r="D867" s="278"/>
      <c r="E867" s="278"/>
      <c r="F867" s="277"/>
      <c r="G867" s="162" t="s">
        <v>7</v>
      </c>
      <c r="H867" s="167">
        <f>SUM(I867:N867)</f>
        <v>17.2</v>
      </c>
      <c r="I867" s="167">
        <v>17.2</v>
      </c>
      <c r="J867" s="167">
        <v>0</v>
      </c>
      <c r="K867" s="167">
        <v>0</v>
      </c>
      <c r="L867" s="167">
        <v>0</v>
      </c>
      <c r="M867" s="167">
        <v>0</v>
      </c>
      <c r="N867" s="167">
        <v>0</v>
      </c>
      <c r="O867" s="276"/>
      <c r="P867" s="277"/>
    </row>
    <row r="868" spans="1:16" ht="15.75" thickBot="1" x14ac:dyDescent="0.3">
      <c r="A868" s="277"/>
      <c r="B868" s="278"/>
      <c r="C868" s="277"/>
      <c r="D868" s="278"/>
      <c r="E868" s="278"/>
      <c r="F868" s="277"/>
      <c r="G868" s="162" t="s">
        <v>8</v>
      </c>
      <c r="H868" s="167">
        <f>SUM(I868:N868)</f>
        <v>1.3</v>
      </c>
      <c r="I868" s="167">
        <v>1.3</v>
      </c>
      <c r="J868" s="167">
        <v>0</v>
      </c>
      <c r="K868" s="167">
        <v>0</v>
      </c>
      <c r="L868" s="167">
        <v>0</v>
      </c>
      <c r="M868" s="167">
        <v>0</v>
      </c>
      <c r="N868" s="167">
        <v>0</v>
      </c>
      <c r="O868" s="276"/>
      <c r="P868" s="277"/>
    </row>
    <row r="869" spans="1:16" ht="24.75" thickBot="1" x14ac:dyDescent="0.3">
      <c r="A869" s="277"/>
      <c r="B869" s="278"/>
      <c r="C869" s="277"/>
      <c r="D869" s="278"/>
      <c r="E869" s="278"/>
      <c r="F869" s="277"/>
      <c r="G869" s="162" t="s">
        <v>9</v>
      </c>
      <c r="H869" s="167">
        <f>SUM(I869:N869)</f>
        <v>0</v>
      </c>
      <c r="I869" s="167">
        <v>0</v>
      </c>
      <c r="J869" s="167">
        <v>0</v>
      </c>
      <c r="K869" s="167">
        <v>0</v>
      </c>
      <c r="L869" s="167">
        <v>0</v>
      </c>
      <c r="M869" s="167">
        <v>0</v>
      </c>
      <c r="N869" s="167">
        <v>0</v>
      </c>
      <c r="O869" s="276"/>
      <c r="P869" s="277"/>
    </row>
    <row r="870" spans="1:16" ht="15.75" customHeight="1" thickBot="1" x14ac:dyDescent="0.3">
      <c r="A870" s="245" t="s">
        <v>117</v>
      </c>
      <c r="B870" s="245"/>
      <c r="C870" s="245"/>
      <c r="D870" s="245"/>
      <c r="E870" s="245"/>
      <c r="F870" s="246"/>
      <c r="G870" s="161" t="s">
        <v>4</v>
      </c>
      <c r="H870" s="56">
        <f t="shared" ref="H870:N870" si="180">SUM(H871:H874)</f>
        <v>871.4</v>
      </c>
      <c r="I870" s="56">
        <f t="shared" si="180"/>
        <v>26.000000000000004</v>
      </c>
      <c r="J870" s="56">
        <f t="shared" si="180"/>
        <v>0</v>
      </c>
      <c r="K870" s="56">
        <f t="shared" si="180"/>
        <v>41.2</v>
      </c>
      <c r="L870" s="56">
        <f t="shared" si="180"/>
        <v>205.60000000000002</v>
      </c>
      <c r="M870" s="56">
        <f t="shared" si="180"/>
        <v>279.49999999999994</v>
      </c>
      <c r="N870" s="56">
        <f t="shared" si="180"/>
        <v>319.09999999999997</v>
      </c>
      <c r="O870" s="218"/>
      <c r="P870" s="227"/>
    </row>
    <row r="871" spans="1:16" ht="45" customHeight="1" thickBot="1" x14ac:dyDescent="0.3">
      <c r="A871" s="247"/>
      <c r="B871" s="247"/>
      <c r="C871" s="247"/>
      <c r="D871" s="247"/>
      <c r="E871" s="247"/>
      <c r="F871" s="248"/>
      <c r="G871" s="161" t="s">
        <v>6</v>
      </c>
      <c r="H871" s="56">
        <f>SUM(I871:N871)</f>
        <v>7.4</v>
      </c>
      <c r="I871" s="56">
        <f>I716+I721+I726+I731+I736+I741+I746+I751+I756+I761+I766+I771+I776+I781+I786+I791+I796+I801+I806+I811+I816+I821+I826+I831+I836+I841+I846+I851+I856+I861+I866</f>
        <v>7.4</v>
      </c>
      <c r="J871" s="56">
        <f t="shared" ref="J871:N871" si="181">J716+J721+J726+J731+J736+J741+J746+J751+J756+J761+J766+J771+J776+J781+J786+J791+J796+J801+J806+J811+J816+J821+J826+J831+J836+J841+J846+J851+J856+J861+J866</f>
        <v>0</v>
      </c>
      <c r="K871" s="56">
        <f t="shared" si="181"/>
        <v>0</v>
      </c>
      <c r="L871" s="56">
        <f t="shared" si="181"/>
        <v>0</v>
      </c>
      <c r="M871" s="56">
        <f t="shared" si="181"/>
        <v>0</v>
      </c>
      <c r="N871" s="56">
        <f t="shared" si="181"/>
        <v>0</v>
      </c>
      <c r="O871" s="219"/>
      <c r="P871" s="228"/>
    </row>
    <row r="872" spans="1:16" ht="36.75" thickBot="1" x14ac:dyDescent="0.3">
      <c r="A872" s="247"/>
      <c r="B872" s="247"/>
      <c r="C872" s="247"/>
      <c r="D872" s="247"/>
      <c r="E872" s="247"/>
      <c r="F872" s="248"/>
      <c r="G872" s="161" t="s">
        <v>7</v>
      </c>
      <c r="H872" s="56">
        <f>SUM(I872:N872)</f>
        <v>815.5</v>
      </c>
      <c r="I872" s="56">
        <f t="shared" ref="I872:N874" si="182">I717+I722+I727+I732+I737+I742+I747+I752+I757+I762+I767+I772+I777+I782+I787+I792+I797+I802+I807+I812+I817+I822+I827+I832+I837+I842+I847+I852+I857+I862+I867</f>
        <v>17.3</v>
      </c>
      <c r="J872" s="56">
        <f t="shared" si="182"/>
        <v>0</v>
      </c>
      <c r="K872" s="56">
        <f t="shared" si="182"/>
        <v>38.300000000000004</v>
      </c>
      <c r="L872" s="56">
        <f t="shared" si="182"/>
        <v>192.40000000000003</v>
      </c>
      <c r="M872" s="56">
        <f t="shared" si="182"/>
        <v>261.39999999999998</v>
      </c>
      <c r="N872" s="56">
        <f t="shared" si="182"/>
        <v>306.09999999999997</v>
      </c>
      <c r="O872" s="219"/>
      <c r="P872" s="228"/>
    </row>
    <row r="873" spans="1:16" ht="15.75" thickBot="1" x14ac:dyDescent="0.3">
      <c r="A873" s="247"/>
      <c r="B873" s="247"/>
      <c r="C873" s="247"/>
      <c r="D873" s="247"/>
      <c r="E873" s="247"/>
      <c r="F873" s="248"/>
      <c r="G873" s="161" t="s">
        <v>8</v>
      </c>
      <c r="H873" s="56">
        <f>SUM(I873:N873)</f>
        <v>47.100000000000009</v>
      </c>
      <c r="I873" s="56">
        <f t="shared" si="182"/>
        <v>1.3</v>
      </c>
      <c r="J873" s="56">
        <f t="shared" si="182"/>
        <v>0</v>
      </c>
      <c r="K873" s="56">
        <f t="shared" si="182"/>
        <v>2.9</v>
      </c>
      <c r="L873" s="56">
        <f t="shared" si="182"/>
        <v>13.200000000000001</v>
      </c>
      <c r="M873" s="56">
        <f t="shared" si="182"/>
        <v>17.400000000000002</v>
      </c>
      <c r="N873" s="56">
        <f t="shared" si="182"/>
        <v>12.3</v>
      </c>
      <c r="O873" s="219"/>
      <c r="P873" s="228"/>
    </row>
    <row r="874" spans="1:16" ht="24.75" thickBot="1" x14ac:dyDescent="0.3">
      <c r="A874" s="249"/>
      <c r="B874" s="249"/>
      <c r="C874" s="249"/>
      <c r="D874" s="249"/>
      <c r="E874" s="249"/>
      <c r="F874" s="250"/>
      <c r="G874" s="161" t="s">
        <v>9</v>
      </c>
      <c r="H874" s="56">
        <f>SUM(I874:N874)</f>
        <v>1.4</v>
      </c>
      <c r="I874" s="56">
        <f t="shared" si="182"/>
        <v>0</v>
      </c>
      <c r="J874" s="56">
        <f t="shared" si="182"/>
        <v>0</v>
      </c>
      <c r="K874" s="56">
        <f t="shared" si="182"/>
        <v>0</v>
      </c>
      <c r="L874" s="56">
        <f t="shared" si="182"/>
        <v>0</v>
      </c>
      <c r="M874" s="56">
        <f t="shared" si="182"/>
        <v>0.7</v>
      </c>
      <c r="N874" s="56">
        <f t="shared" si="182"/>
        <v>0.7</v>
      </c>
      <c r="O874" s="220"/>
      <c r="P874" s="229"/>
    </row>
    <row r="875" spans="1:16" ht="15.75" thickBot="1" x14ac:dyDescent="0.3">
      <c r="A875" s="251" t="s">
        <v>118</v>
      </c>
      <c r="B875" s="251"/>
      <c r="C875" s="251"/>
      <c r="D875" s="251"/>
      <c r="E875" s="251"/>
      <c r="F875" s="251"/>
      <c r="G875" s="251"/>
      <c r="H875" s="251"/>
      <c r="I875" s="251"/>
      <c r="J875" s="251"/>
      <c r="K875" s="251"/>
      <c r="L875" s="251"/>
      <c r="M875" s="251"/>
      <c r="N875" s="251"/>
      <c r="O875" s="251"/>
      <c r="P875" s="252"/>
    </row>
    <row r="876" spans="1:16" ht="36.75" customHeight="1" thickBot="1" x14ac:dyDescent="0.3">
      <c r="A876" s="212" t="s">
        <v>450</v>
      </c>
      <c r="B876" s="215"/>
      <c r="C876" s="215" t="s">
        <v>118</v>
      </c>
      <c r="D876" s="218" t="s">
        <v>395</v>
      </c>
      <c r="E876" s="218"/>
      <c r="F876" s="218" t="s">
        <v>3973</v>
      </c>
      <c r="G876" s="158" t="s">
        <v>4</v>
      </c>
      <c r="H876" s="26">
        <f t="shared" ref="H876:N876" si="183">SUM(H877:H880)</f>
        <v>123</v>
      </c>
      <c r="I876" s="26">
        <f t="shared" si="183"/>
        <v>0</v>
      </c>
      <c r="J876" s="26">
        <f t="shared" si="183"/>
        <v>0</v>
      </c>
      <c r="K876" s="26">
        <f t="shared" si="183"/>
        <v>0</v>
      </c>
      <c r="L876" s="26">
        <f t="shared" si="183"/>
        <v>0</v>
      </c>
      <c r="M876" s="26">
        <f t="shared" si="183"/>
        <v>2</v>
      </c>
      <c r="N876" s="26">
        <f t="shared" si="183"/>
        <v>121</v>
      </c>
      <c r="O876" s="259">
        <v>17200</v>
      </c>
      <c r="P876" s="227"/>
    </row>
    <row r="877" spans="1:16" ht="15.75" customHeight="1" thickBot="1" x14ac:dyDescent="0.3">
      <c r="A877" s="213"/>
      <c r="B877" s="216"/>
      <c r="C877" s="216"/>
      <c r="D877" s="219"/>
      <c r="E877" s="219"/>
      <c r="F877" s="219"/>
      <c r="G877" s="158" t="s">
        <v>6</v>
      </c>
      <c r="H877" s="26">
        <f>SUM(I877:N877)</f>
        <v>0</v>
      </c>
      <c r="I877" s="26">
        <v>0</v>
      </c>
      <c r="J877" s="26">
        <v>0</v>
      </c>
      <c r="K877" s="26">
        <v>0</v>
      </c>
      <c r="L877" s="26">
        <v>0</v>
      </c>
      <c r="M877" s="26">
        <v>0</v>
      </c>
      <c r="N877" s="26">
        <v>0</v>
      </c>
      <c r="O877" s="260"/>
      <c r="P877" s="228"/>
    </row>
    <row r="878" spans="1:16" ht="36.75" thickBot="1" x14ac:dyDescent="0.3">
      <c r="A878" s="213"/>
      <c r="B878" s="216"/>
      <c r="C878" s="216"/>
      <c r="D878" s="219"/>
      <c r="E878" s="219"/>
      <c r="F878" s="219"/>
      <c r="G878" s="158" t="s">
        <v>7</v>
      </c>
      <c r="H878" s="26">
        <f>SUM(I878:N878)</f>
        <v>120.5</v>
      </c>
      <c r="I878" s="26">
        <v>0</v>
      </c>
      <c r="J878" s="26">
        <v>0</v>
      </c>
      <c r="K878" s="26">
        <v>0</v>
      </c>
      <c r="L878" s="26">
        <v>0</v>
      </c>
      <c r="M878" s="26">
        <v>0</v>
      </c>
      <c r="N878" s="26">
        <v>120.5</v>
      </c>
      <c r="O878" s="260"/>
      <c r="P878" s="228"/>
    </row>
    <row r="879" spans="1:16" ht="15.75" thickBot="1" x14ac:dyDescent="0.3">
      <c r="A879" s="213"/>
      <c r="B879" s="216"/>
      <c r="C879" s="216"/>
      <c r="D879" s="219"/>
      <c r="E879" s="219"/>
      <c r="F879" s="219"/>
      <c r="G879" s="158" t="s">
        <v>8</v>
      </c>
      <c r="H879" s="26">
        <f>SUM(I879:N879)</f>
        <v>2.5</v>
      </c>
      <c r="I879" s="26">
        <v>0</v>
      </c>
      <c r="J879" s="26">
        <v>0</v>
      </c>
      <c r="K879" s="26">
        <v>0</v>
      </c>
      <c r="L879" s="26">
        <v>0</v>
      </c>
      <c r="M879" s="26">
        <v>2</v>
      </c>
      <c r="N879" s="26">
        <v>0.5</v>
      </c>
      <c r="O879" s="260"/>
      <c r="P879" s="228"/>
    </row>
    <row r="880" spans="1:16" ht="24.75" thickBot="1" x14ac:dyDescent="0.3">
      <c r="A880" s="214"/>
      <c r="B880" s="217"/>
      <c r="C880" s="217"/>
      <c r="D880" s="220"/>
      <c r="E880" s="220"/>
      <c r="F880" s="220"/>
      <c r="G880" s="158" t="s">
        <v>9</v>
      </c>
      <c r="H880" s="26">
        <f>SUM(I880:N880)</f>
        <v>0</v>
      </c>
      <c r="I880" s="26">
        <v>0</v>
      </c>
      <c r="J880" s="26">
        <v>0</v>
      </c>
      <c r="K880" s="26">
        <v>0</v>
      </c>
      <c r="L880" s="26">
        <v>0</v>
      </c>
      <c r="M880" s="26">
        <v>0</v>
      </c>
      <c r="N880" s="26">
        <v>0</v>
      </c>
      <c r="O880" s="261"/>
      <c r="P880" s="229"/>
    </row>
    <row r="881" spans="1:16" ht="36.75" customHeight="1" thickBot="1" x14ac:dyDescent="0.3">
      <c r="A881" s="212" t="s">
        <v>4580</v>
      </c>
      <c r="B881" s="215" t="s">
        <v>451</v>
      </c>
      <c r="C881" s="215" t="s">
        <v>118</v>
      </c>
      <c r="D881" s="218" t="s">
        <v>452</v>
      </c>
      <c r="E881" s="218"/>
      <c r="F881" s="218" t="s">
        <v>453</v>
      </c>
      <c r="G881" s="158" t="s">
        <v>4</v>
      </c>
      <c r="H881" s="26">
        <f t="shared" ref="H881:N881" si="184">SUM(H882:H885)</f>
        <v>0</v>
      </c>
      <c r="I881" s="26">
        <f t="shared" si="184"/>
        <v>0</v>
      </c>
      <c r="J881" s="26">
        <f t="shared" si="184"/>
        <v>0</v>
      </c>
      <c r="K881" s="26">
        <f t="shared" si="184"/>
        <v>0</v>
      </c>
      <c r="L881" s="26">
        <f t="shared" si="184"/>
        <v>0</v>
      </c>
      <c r="M881" s="26">
        <f t="shared" si="184"/>
        <v>0</v>
      </c>
      <c r="N881" s="26">
        <f t="shared" si="184"/>
        <v>0</v>
      </c>
      <c r="O881" s="218">
        <v>500</v>
      </c>
      <c r="P881" s="227" t="s">
        <v>454</v>
      </c>
    </row>
    <row r="882" spans="1:16" ht="15.75" customHeight="1" thickBot="1" x14ac:dyDescent="0.3">
      <c r="A882" s="213"/>
      <c r="B882" s="216"/>
      <c r="C882" s="216"/>
      <c r="D882" s="219"/>
      <c r="E882" s="219"/>
      <c r="F882" s="219"/>
      <c r="G882" s="158" t="s">
        <v>259</v>
      </c>
      <c r="H882" s="26">
        <f>SUM(I882:N882)</f>
        <v>0</v>
      </c>
      <c r="I882" s="26">
        <v>0</v>
      </c>
      <c r="J882" s="26">
        <v>0</v>
      </c>
      <c r="K882" s="26">
        <v>0</v>
      </c>
      <c r="L882" s="26">
        <v>0</v>
      </c>
      <c r="M882" s="26">
        <v>0</v>
      </c>
      <c r="N882" s="26">
        <v>0</v>
      </c>
      <c r="O882" s="219"/>
      <c r="P882" s="228"/>
    </row>
    <row r="883" spans="1:16" ht="36.75" thickBot="1" x14ac:dyDescent="0.3">
      <c r="A883" s="213"/>
      <c r="B883" s="216"/>
      <c r="C883" s="216"/>
      <c r="D883" s="219"/>
      <c r="E883" s="219"/>
      <c r="F883" s="219"/>
      <c r="G883" s="158" t="s">
        <v>7</v>
      </c>
      <c r="H883" s="26">
        <f>SUM(I883:N883)</f>
        <v>0</v>
      </c>
      <c r="I883" s="26">
        <v>0</v>
      </c>
      <c r="J883" s="26">
        <v>0</v>
      </c>
      <c r="K883" s="26">
        <v>0</v>
      </c>
      <c r="L883" s="26">
        <v>0</v>
      </c>
      <c r="M883" s="26">
        <v>0</v>
      </c>
      <c r="N883" s="26">
        <v>0</v>
      </c>
      <c r="O883" s="219"/>
      <c r="P883" s="228"/>
    </row>
    <row r="884" spans="1:16" ht="15.75" thickBot="1" x14ac:dyDescent="0.3">
      <c r="A884" s="213"/>
      <c r="B884" s="216"/>
      <c r="C884" s="216"/>
      <c r="D884" s="219"/>
      <c r="E884" s="219"/>
      <c r="F884" s="219"/>
      <c r="G884" s="158" t="s">
        <v>8</v>
      </c>
      <c r="H884" s="26">
        <f>SUM(I884:N884)</f>
        <v>0</v>
      </c>
      <c r="I884" s="26">
        <v>0</v>
      </c>
      <c r="J884" s="26">
        <v>0</v>
      </c>
      <c r="K884" s="26">
        <v>0</v>
      </c>
      <c r="L884" s="26">
        <v>0</v>
      </c>
      <c r="M884" s="26">
        <v>0</v>
      </c>
      <c r="N884" s="26">
        <v>0</v>
      </c>
      <c r="O884" s="219"/>
      <c r="P884" s="228"/>
    </row>
    <row r="885" spans="1:16" ht="24.75" thickBot="1" x14ac:dyDescent="0.3">
      <c r="A885" s="214"/>
      <c r="B885" s="217"/>
      <c r="C885" s="217"/>
      <c r="D885" s="220"/>
      <c r="E885" s="220"/>
      <c r="F885" s="220"/>
      <c r="G885" s="158" t="s">
        <v>9</v>
      </c>
      <c r="H885" s="26">
        <f>SUM(I885:N885)</f>
        <v>0</v>
      </c>
      <c r="I885" s="26">
        <v>0</v>
      </c>
      <c r="J885" s="26">
        <v>0</v>
      </c>
      <c r="K885" s="26">
        <v>0</v>
      </c>
      <c r="L885" s="26">
        <v>0</v>
      </c>
      <c r="M885" s="26">
        <v>0</v>
      </c>
      <c r="N885" s="26">
        <v>0</v>
      </c>
      <c r="O885" s="220"/>
      <c r="P885" s="229"/>
    </row>
    <row r="886" spans="1:16" ht="45" customHeight="1" thickBot="1" x14ac:dyDescent="0.3">
      <c r="A886" s="212" t="s">
        <v>4579</v>
      </c>
      <c r="B886" s="215" t="s">
        <v>255</v>
      </c>
      <c r="C886" s="215" t="s">
        <v>118</v>
      </c>
      <c r="D886" s="218">
        <v>2025</v>
      </c>
      <c r="E886" s="218"/>
      <c r="F886" s="218" t="s">
        <v>453</v>
      </c>
      <c r="G886" s="158" t="s">
        <v>4</v>
      </c>
      <c r="H886" s="26">
        <f t="shared" ref="H886:N886" si="185">SUM(H887:H890)</f>
        <v>5.0999999999999996</v>
      </c>
      <c r="I886" s="26">
        <f t="shared" si="185"/>
        <v>5.0999999999999996</v>
      </c>
      <c r="J886" s="26">
        <f t="shared" si="185"/>
        <v>0</v>
      </c>
      <c r="K886" s="26">
        <f t="shared" si="185"/>
        <v>0</v>
      </c>
      <c r="L886" s="26">
        <f t="shared" si="185"/>
        <v>0</v>
      </c>
      <c r="M886" s="26">
        <f t="shared" si="185"/>
        <v>0</v>
      </c>
      <c r="N886" s="26">
        <f t="shared" si="185"/>
        <v>0</v>
      </c>
      <c r="O886" s="218">
        <v>500</v>
      </c>
      <c r="P886" s="227" t="s">
        <v>455</v>
      </c>
    </row>
    <row r="887" spans="1:16" ht="15.75" thickBot="1" x14ac:dyDescent="0.3">
      <c r="A887" s="213"/>
      <c r="B887" s="216"/>
      <c r="C887" s="216"/>
      <c r="D887" s="219"/>
      <c r="E887" s="219"/>
      <c r="F887" s="219"/>
      <c r="G887" s="158" t="s">
        <v>259</v>
      </c>
      <c r="H887" s="26">
        <f>SUM(I887:N887)</f>
        <v>5.0999999999999996</v>
      </c>
      <c r="I887" s="26">
        <v>5.0999999999999996</v>
      </c>
      <c r="J887" s="26">
        <v>0</v>
      </c>
      <c r="K887" s="26">
        <v>0</v>
      </c>
      <c r="L887" s="26">
        <v>0</v>
      </c>
      <c r="M887" s="26">
        <v>0</v>
      </c>
      <c r="N887" s="26">
        <v>0</v>
      </c>
      <c r="O887" s="219"/>
      <c r="P887" s="228"/>
    </row>
    <row r="888" spans="1:16" ht="36.75" thickBot="1" x14ac:dyDescent="0.3">
      <c r="A888" s="213"/>
      <c r="B888" s="216"/>
      <c r="C888" s="216"/>
      <c r="D888" s="219"/>
      <c r="E888" s="219"/>
      <c r="F888" s="219"/>
      <c r="G888" s="158" t="s">
        <v>7</v>
      </c>
      <c r="H888" s="26">
        <f>SUM(I888:N888)</f>
        <v>0</v>
      </c>
      <c r="I888" s="26">
        <v>0</v>
      </c>
      <c r="J888" s="26">
        <v>0</v>
      </c>
      <c r="K888" s="26">
        <v>0</v>
      </c>
      <c r="L888" s="26">
        <v>0</v>
      </c>
      <c r="M888" s="26">
        <v>0</v>
      </c>
      <c r="N888" s="26">
        <v>0</v>
      </c>
      <c r="O888" s="219"/>
      <c r="P888" s="228"/>
    </row>
    <row r="889" spans="1:16" ht="15.75" thickBot="1" x14ac:dyDescent="0.3">
      <c r="A889" s="213"/>
      <c r="B889" s="216"/>
      <c r="C889" s="216"/>
      <c r="D889" s="219"/>
      <c r="E889" s="219"/>
      <c r="F889" s="219"/>
      <c r="G889" s="158" t="s">
        <v>8</v>
      </c>
      <c r="H889" s="26">
        <f>SUM(I889:N889)</f>
        <v>0</v>
      </c>
      <c r="I889" s="26">
        <v>0</v>
      </c>
      <c r="J889" s="26">
        <v>0</v>
      </c>
      <c r="K889" s="26">
        <v>0</v>
      </c>
      <c r="L889" s="26">
        <v>0</v>
      </c>
      <c r="M889" s="26">
        <v>0</v>
      </c>
      <c r="N889" s="26">
        <v>0</v>
      </c>
      <c r="O889" s="219"/>
      <c r="P889" s="228"/>
    </row>
    <row r="890" spans="1:16" ht="24.75" thickBot="1" x14ac:dyDescent="0.3">
      <c r="A890" s="214"/>
      <c r="B890" s="217"/>
      <c r="C890" s="217"/>
      <c r="D890" s="220"/>
      <c r="E890" s="220"/>
      <c r="F890" s="220"/>
      <c r="G890" s="158" t="s">
        <v>9</v>
      </c>
      <c r="H890" s="26">
        <f>SUM(I890:N890)</f>
        <v>0</v>
      </c>
      <c r="I890" s="26">
        <v>0</v>
      </c>
      <c r="J890" s="26">
        <v>0</v>
      </c>
      <c r="K890" s="26">
        <v>0</v>
      </c>
      <c r="L890" s="26">
        <v>0</v>
      </c>
      <c r="M890" s="26">
        <v>0</v>
      </c>
      <c r="N890" s="26">
        <v>0</v>
      </c>
      <c r="O890" s="220"/>
      <c r="P890" s="229"/>
    </row>
    <row r="891" spans="1:16" ht="45" customHeight="1" thickBot="1" x14ac:dyDescent="0.3">
      <c r="A891" s="212" t="s">
        <v>4577</v>
      </c>
      <c r="B891" s="215"/>
      <c r="C891" s="215" t="s">
        <v>118</v>
      </c>
      <c r="D891" s="218">
        <v>2026</v>
      </c>
      <c r="E891" s="218"/>
      <c r="F891" s="218" t="s">
        <v>94</v>
      </c>
      <c r="G891" s="158" t="s">
        <v>4</v>
      </c>
      <c r="H891" s="26">
        <f t="shared" ref="H891:N891" si="186">SUM(H892:H895)</f>
        <v>28</v>
      </c>
      <c r="I891" s="26">
        <f t="shared" si="186"/>
        <v>0</v>
      </c>
      <c r="J891" s="26">
        <f t="shared" si="186"/>
        <v>28</v>
      </c>
      <c r="K891" s="26">
        <f t="shared" si="186"/>
        <v>0</v>
      </c>
      <c r="L891" s="26">
        <f t="shared" si="186"/>
        <v>0</v>
      </c>
      <c r="M891" s="26">
        <f t="shared" si="186"/>
        <v>0</v>
      </c>
      <c r="N891" s="26">
        <f t="shared" si="186"/>
        <v>0</v>
      </c>
      <c r="O891" s="259"/>
      <c r="P891" s="227"/>
    </row>
    <row r="892" spans="1:16" ht="15.75" thickBot="1" x14ac:dyDescent="0.3">
      <c r="A892" s="213"/>
      <c r="B892" s="216"/>
      <c r="C892" s="216"/>
      <c r="D892" s="219"/>
      <c r="E892" s="219"/>
      <c r="F892" s="219"/>
      <c r="G892" s="158" t="s">
        <v>6</v>
      </c>
      <c r="H892" s="26">
        <f>SUM(I892:N892)</f>
        <v>0</v>
      </c>
      <c r="I892" s="26">
        <v>0</v>
      </c>
      <c r="J892" s="26">
        <v>0</v>
      </c>
      <c r="K892" s="26">
        <v>0</v>
      </c>
      <c r="L892" s="26">
        <v>0</v>
      </c>
      <c r="M892" s="26">
        <v>0</v>
      </c>
      <c r="N892" s="26">
        <v>0</v>
      </c>
      <c r="O892" s="260"/>
      <c r="P892" s="228"/>
    </row>
    <row r="893" spans="1:16" ht="36.75" thickBot="1" x14ac:dyDescent="0.3">
      <c r="A893" s="213"/>
      <c r="B893" s="216"/>
      <c r="C893" s="216"/>
      <c r="D893" s="219"/>
      <c r="E893" s="219"/>
      <c r="F893" s="219"/>
      <c r="G893" s="158" t="s">
        <v>7</v>
      </c>
      <c r="H893" s="26">
        <f>SUM(I893:N893)</f>
        <v>28</v>
      </c>
      <c r="I893" s="26">
        <v>0</v>
      </c>
      <c r="J893" s="26">
        <v>28</v>
      </c>
      <c r="K893" s="26">
        <v>0</v>
      </c>
      <c r="L893" s="26">
        <v>0</v>
      </c>
      <c r="M893" s="26">
        <v>0</v>
      </c>
      <c r="N893" s="26">
        <v>0</v>
      </c>
      <c r="O893" s="260"/>
      <c r="P893" s="228"/>
    </row>
    <row r="894" spans="1:16" ht="15.75" thickBot="1" x14ac:dyDescent="0.3">
      <c r="A894" s="213"/>
      <c r="B894" s="216"/>
      <c r="C894" s="216"/>
      <c r="D894" s="219"/>
      <c r="E894" s="219"/>
      <c r="F894" s="219"/>
      <c r="G894" s="158" t="s">
        <v>8</v>
      </c>
      <c r="H894" s="26">
        <f>SUM(I894:N894)</f>
        <v>0</v>
      </c>
      <c r="I894" s="26">
        <v>0</v>
      </c>
      <c r="J894" s="26">
        <v>0</v>
      </c>
      <c r="K894" s="26">
        <v>0</v>
      </c>
      <c r="L894" s="26">
        <v>0</v>
      </c>
      <c r="M894" s="26">
        <v>0</v>
      </c>
      <c r="N894" s="26">
        <v>0</v>
      </c>
      <c r="O894" s="260"/>
      <c r="P894" s="228"/>
    </row>
    <row r="895" spans="1:16" ht="24.75" thickBot="1" x14ac:dyDescent="0.3">
      <c r="A895" s="214"/>
      <c r="B895" s="217"/>
      <c r="C895" s="217"/>
      <c r="D895" s="220"/>
      <c r="E895" s="220"/>
      <c r="F895" s="220"/>
      <c r="G895" s="158" t="s">
        <v>9</v>
      </c>
      <c r="H895" s="26">
        <f>SUM(I895:N895)</f>
        <v>0</v>
      </c>
      <c r="I895" s="26">
        <v>0</v>
      </c>
      <c r="J895" s="26">
        <v>0</v>
      </c>
      <c r="K895" s="26">
        <v>0</v>
      </c>
      <c r="L895" s="26">
        <v>0</v>
      </c>
      <c r="M895" s="26">
        <v>0</v>
      </c>
      <c r="N895" s="26">
        <v>0</v>
      </c>
      <c r="O895" s="261"/>
      <c r="P895" s="229"/>
    </row>
    <row r="896" spans="1:16" ht="45" customHeight="1" thickBot="1" x14ac:dyDescent="0.3">
      <c r="A896" s="212" t="s">
        <v>4578</v>
      </c>
      <c r="B896" s="215"/>
      <c r="C896" s="215" t="s">
        <v>118</v>
      </c>
      <c r="D896" s="218">
        <v>2026</v>
      </c>
      <c r="E896" s="218"/>
      <c r="F896" s="218" t="s">
        <v>94</v>
      </c>
      <c r="G896" s="158" t="s">
        <v>4</v>
      </c>
      <c r="H896" s="26">
        <f t="shared" ref="H896:N896" si="187">SUM(H897:H900)</f>
        <v>31</v>
      </c>
      <c r="I896" s="26">
        <f t="shared" si="187"/>
        <v>0</v>
      </c>
      <c r="J896" s="26">
        <f t="shared" si="187"/>
        <v>31</v>
      </c>
      <c r="K896" s="26">
        <f t="shared" si="187"/>
        <v>0</v>
      </c>
      <c r="L896" s="26">
        <f t="shared" si="187"/>
        <v>0</v>
      </c>
      <c r="M896" s="26">
        <f t="shared" si="187"/>
        <v>0</v>
      </c>
      <c r="N896" s="26">
        <f t="shared" si="187"/>
        <v>0</v>
      </c>
      <c r="O896" s="259"/>
      <c r="P896" s="227"/>
    </row>
    <row r="897" spans="1:16" ht="15.75" thickBot="1" x14ac:dyDescent="0.3">
      <c r="A897" s="213"/>
      <c r="B897" s="216"/>
      <c r="C897" s="216"/>
      <c r="D897" s="219"/>
      <c r="E897" s="219"/>
      <c r="F897" s="219"/>
      <c r="G897" s="158" t="s">
        <v>6</v>
      </c>
      <c r="H897" s="26">
        <f>SUM(I897:N897)</f>
        <v>0</v>
      </c>
      <c r="I897" s="26">
        <v>0</v>
      </c>
      <c r="J897" s="26">
        <v>0</v>
      </c>
      <c r="K897" s="26">
        <v>0</v>
      </c>
      <c r="L897" s="26">
        <v>0</v>
      </c>
      <c r="M897" s="26">
        <v>0</v>
      </c>
      <c r="N897" s="26">
        <v>0</v>
      </c>
      <c r="O897" s="260"/>
      <c r="P897" s="228"/>
    </row>
    <row r="898" spans="1:16" ht="36.75" thickBot="1" x14ac:dyDescent="0.3">
      <c r="A898" s="213"/>
      <c r="B898" s="216"/>
      <c r="C898" s="216"/>
      <c r="D898" s="219"/>
      <c r="E898" s="219"/>
      <c r="F898" s="219"/>
      <c r="G898" s="158" t="s">
        <v>7</v>
      </c>
      <c r="H898" s="26">
        <f>SUM(I898:N898)</f>
        <v>31</v>
      </c>
      <c r="I898" s="26">
        <v>0</v>
      </c>
      <c r="J898" s="26">
        <v>31</v>
      </c>
      <c r="K898" s="26">
        <v>0</v>
      </c>
      <c r="L898" s="26">
        <v>0</v>
      </c>
      <c r="M898" s="26">
        <v>0</v>
      </c>
      <c r="N898" s="26">
        <v>0</v>
      </c>
      <c r="O898" s="260"/>
      <c r="P898" s="228"/>
    </row>
    <row r="899" spans="1:16" ht="15.75" thickBot="1" x14ac:dyDescent="0.3">
      <c r="A899" s="213"/>
      <c r="B899" s="216"/>
      <c r="C899" s="216"/>
      <c r="D899" s="219"/>
      <c r="E899" s="219"/>
      <c r="F899" s="219"/>
      <c r="G899" s="158" t="s">
        <v>8</v>
      </c>
      <c r="H899" s="26">
        <f>SUM(I899:N899)</f>
        <v>0</v>
      </c>
      <c r="I899" s="26">
        <v>0</v>
      </c>
      <c r="J899" s="26">
        <v>0</v>
      </c>
      <c r="K899" s="26">
        <v>0</v>
      </c>
      <c r="L899" s="26">
        <v>0</v>
      </c>
      <c r="M899" s="26">
        <v>0</v>
      </c>
      <c r="N899" s="26">
        <v>0</v>
      </c>
      <c r="O899" s="260"/>
      <c r="P899" s="228"/>
    </row>
    <row r="900" spans="1:16" ht="24.75" thickBot="1" x14ac:dyDescent="0.3">
      <c r="A900" s="214"/>
      <c r="B900" s="217"/>
      <c r="C900" s="217"/>
      <c r="D900" s="220"/>
      <c r="E900" s="220"/>
      <c r="F900" s="220"/>
      <c r="G900" s="158" t="s">
        <v>9</v>
      </c>
      <c r="H900" s="26">
        <f>SUM(I900:N900)</f>
        <v>0</v>
      </c>
      <c r="I900" s="26">
        <v>0</v>
      </c>
      <c r="J900" s="26">
        <v>0</v>
      </c>
      <c r="K900" s="26">
        <v>0</v>
      </c>
      <c r="L900" s="26">
        <v>0</v>
      </c>
      <c r="M900" s="26">
        <v>0</v>
      </c>
      <c r="N900" s="26">
        <v>0</v>
      </c>
      <c r="O900" s="261"/>
      <c r="P900" s="229"/>
    </row>
    <row r="901" spans="1:16" ht="36.75" thickBot="1" x14ac:dyDescent="0.3">
      <c r="A901" s="277" t="s">
        <v>4613</v>
      </c>
      <c r="B901" s="278"/>
      <c r="C901" s="277" t="s">
        <v>118</v>
      </c>
      <c r="D901" s="278">
        <v>2025</v>
      </c>
      <c r="E901" s="278"/>
      <c r="F901" s="277" t="s">
        <v>4598</v>
      </c>
      <c r="G901" s="162" t="s">
        <v>4</v>
      </c>
      <c r="H901" s="167">
        <f t="shared" ref="H901:N901" si="188">SUM(H902:H905)</f>
        <v>31</v>
      </c>
      <c r="I901" s="167">
        <f t="shared" si="188"/>
        <v>31</v>
      </c>
      <c r="J901" s="167">
        <f t="shared" si="188"/>
        <v>0</v>
      </c>
      <c r="K901" s="167">
        <f t="shared" si="188"/>
        <v>0</v>
      </c>
      <c r="L901" s="167">
        <f t="shared" si="188"/>
        <v>0</v>
      </c>
      <c r="M901" s="167">
        <f t="shared" si="188"/>
        <v>0</v>
      </c>
      <c r="N901" s="167">
        <f t="shared" si="188"/>
        <v>0</v>
      </c>
      <c r="O901" s="276">
        <v>7254</v>
      </c>
      <c r="P901" s="277" t="s">
        <v>4614</v>
      </c>
    </row>
    <row r="902" spans="1:16" ht="15.75" thickBot="1" x14ac:dyDescent="0.3">
      <c r="A902" s="277"/>
      <c r="B902" s="278"/>
      <c r="C902" s="277"/>
      <c r="D902" s="278"/>
      <c r="E902" s="278"/>
      <c r="F902" s="277"/>
      <c r="G902" s="162" t="s">
        <v>6</v>
      </c>
      <c r="H902" s="167">
        <f>SUM(I902:N902)</f>
        <v>0</v>
      </c>
      <c r="I902" s="167">
        <v>0</v>
      </c>
      <c r="J902" s="167">
        <v>0</v>
      </c>
      <c r="K902" s="167">
        <v>0</v>
      </c>
      <c r="L902" s="167">
        <v>0</v>
      </c>
      <c r="M902" s="167">
        <v>0</v>
      </c>
      <c r="N902" s="167">
        <v>0</v>
      </c>
      <c r="O902" s="276"/>
      <c r="P902" s="277"/>
    </row>
    <row r="903" spans="1:16" ht="36.75" thickBot="1" x14ac:dyDescent="0.3">
      <c r="A903" s="277"/>
      <c r="B903" s="278"/>
      <c r="C903" s="277"/>
      <c r="D903" s="278"/>
      <c r="E903" s="278"/>
      <c r="F903" s="277"/>
      <c r="G903" s="162" t="s">
        <v>7</v>
      </c>
      <c r="H903" s="167">
        <f>SUM(I903:N903)</f>
        <v>28.8</v>
      </c>
      <c r="I903" s="167">
        <v>28.8</v>
      </c>
      <c r="J903" s="167">
        <v>0</v>
      </c>
      <c r="K903" s="167">
        <v>0</v>
      </c>
      <c r="L903" s="167">
        <v>0</v>
      </c>
      <c r="M903" s="167">
        <v>0</v>
      </c>
      <c r="N903" s="167">
        <v>0</v>
      </c>
      <c r="O903" s="276"/>
      <c r="P903" s="277"/>
    </row>
    <row r="904" spans="1:16" ht="15.75" thickBot="1" x14ac:dyDescent="0.3">
      <c r="A904" s="277"/>
      <c r="B904" s="278"/>
      <c r="C904" s="277"/>
      <c r="D904" s="278"/>
      <c r="E904" s="278"/>
      <c r="F904" s="277"/>
      <c r="G904" s="162" t="s">
        <v>8</v>
      </c>
      <c r="H904" s="167">
        <f>SUM(I904:N904)</f>
        <v>2.2000000000000002</v>
      </c>
      <c r="I904" s="167">
        <v>2.2000000000000002</v>
      </c>
      <c r="J904" s="167">
        <v>0</v>
      </c>
      <c r="K904" s="167">
        <v>0</v>
      </c>
      <c r="L904" s="167">
        <v>0</v>
      </c>
      <c r="M904" s="167">
        <v>0</v>
      </c>
      <c r="N904" s="167">
        <v>0</v>
      </c>
      <c r="O904" s="276"/>
      <c r="P904" s="277"/>
    </row>
    <row r="905" spans="1:16" ht="24.75" thickBot="1" x14ac:dyDescent="0.3">
      <c r="A905" s="277"/>
      <c r="B905" s="278"/>
      <c r="C905" s="277"/>
      <c r="D905" s="278"/>
      <c r="E905" s="278"/>
      <c r="F905" s="277"/>
      <c r="G905" s="162" t="s">
        <v>9</v>
      </c>
      <c r="H905" s="167">
        <f>SUM(I905:N905)</f>
        <v>0</v>
      </c>
      <c r="I905" s="167">
        <v>0</v>
      </c>
      <c r="J905" s="167">
        <v>0</v>
      </c>
      <c r="K905" s="167">
        <v>0</v>
      </c>
      <c r="L905" s="167">
        <v>0</v>
      </c>
      <c r="M905" s="167">
        <v>0</v>
      </c>
      <c r="N905" s="167">
        <v>0</v>
      </c>
      <c r="O905" s="276"/>
      <c r="P905" s="277"/>
    </row>
    <row r="906" spans="1:16" ht="15.75" customHeight="1" thickBot="1" x14ac:dyDescent="0.3">
      <c r="A906" s="245" t="s">
        <v>117</v>
      </c>
      <c r="B906" s="245"/>
      <c r="C906" s="245"/>
      <c r="D906" s="245"/>
      <c r="E906" s="245"/>
      <c r="F906" s="246"/>
      <c r="G906" s="161" t="s">
        <v>4</v>
      </c>
      <c r="H906" s="56">
        <f t="shared" ref="H906:N906" si="189">SUM(H907:H910)</f>
        <v>218.1</v>
      </c>
      <c r="I906" s="56">
        <f t="shared" si="189"/>
        <v>36.1</v>
      </c>
      <c r="J906" s="56">
        <f t="shared" si="189"/>
        <v>59</v>
      </c>
      <c r="K906" s="56">
        <f t="shared" si="189"/>
        <v>0</v>
      </c>
      <c r="L906" s="56">
        <f t="shared" si="189"/>
        <v>0</v>
      </c>
      <c r="M906" s="56">
        <f t="shared" si="189"/>
        <v>2</v>
      </c>
      <c r="N906" s="56">
        <f t="shared" si="189"/>
        <v>121</v>
      </c>
      <c r="O906" s="218"/>
      <c r="P906" s="227"/>
    </row>
    <row r="907" spans="1:16" ht="36.75" customHeight="1" thickBot="1" x14ac:dyDescent="0.3">
      <c r="A907" s="247"/>
      <c r="B907" s="247"/>
      <c r="C907" s="247"/>
      <c r="D907" s="247"/>
      <c r="E907" s="247"/>
      <c r="F907" s="248"/>
      <c r="G907" s="161" t="s">
        <v>6</v>
      </c>
      <c r="H907" s="56">
        <f>SUM(I907:N907)</f>
        <v>5.0999999999999996</v>
      </c>
      <c r="I907" s="56">
        <f>I877+I882+I887+I892+I897+I902</f>
        <v>5.0999999999999996</v>
      </c>
      <c r="J907" s="56">
        <f t="shared" ref="J907:N907" si="190">J877+J882+J887+J892+J897+J902</f>
        <v>0</v>
      </c>
      <c r="K907" s="56">
        <f t="shared" si="190"/>
        <v>0</v>
      </c>
      <c r="L907" s="56">
        <f t="shared" si="190"/>
        <v>0</v>
      </c>
      <c r="M907" s="56">
        <f t="shared" si="190"/>
        <v>0</v>
      </c>
      <c r="N907" s="56">
        <f t="shared" si="190"/>
        <v>0</v>
      </c>
      <c r="O907" s="219"/>
      <c r="P907" s="228"/>
    </row>
    <row r="908" spans="1:16" ht="36.75" thickBot="1" x14ac:dyDescent="0.3">
      <c r="A908" s="247"/>
      <c r="B908" s="247"/>
      <c r="C908" s="247"/>
      <c r="D908" s="247"/>
      <c r="E908" s="247"/>
      <c r="F908" s="248"/>
      <c r="G908" s="161" t="s">
        <v>7</v>
      </c>
      <c r="H908" s="56">
        <f>SUM(I908:N908)</f>
        <v>208.3</v>
      </c>
      <c r="I908" s="56">
        <f t="shared" ref="I908:N910" si="191">I878+I883+I888+I893+I898+I903</f>
        <v>28.8</v>
      </c>
      <c r="J908" s="56">
        <f t="shared" si="191"/>
        <v>59</v>
      </c>
      <c r="K908" s="56">
        <f t="shared" si="191"/>
        <v>0</v>
      </c>
      <c r="L908" s="56">
        <f t="shared" si="191"/>
        <v>0</v>
      </c>
      <c r="M908" s="56">
        <f t="shared" si="191"/>
        <v>0</v>
      </c>
      <c r="N908" s="56">
        <f t="shared" si="191"/>
        <v>120.5</v>
      </c>
      <c r="O908" s="219"/>
      <c r="P908" s="228"/>
    </row>
    <row r="909" spans="1:16" ht="24.75" thickBot="1" x14ac:dyDescent="0.3">
      <c r="A909" s="247"/>
      <c r="B909" s="247"/>
      <c r="C909" s="247"/>
      <c r="D909" s="247"/>
      <c r="E909" s="247"/>
      <c r="F909" s="248"/>
      <c r="G909" s="161" t="s">
        <v>123</v>
      </c>
      <c r="H909" s="56">
        <f>SUM(I909:N909)</f>
        <v>4.7</v>
      </c>
      <c r="I909" s="56">
        <f t="shared" si="191"/>
        <v>2.2000000000000002</v>
      </c>
      <c r="J909" s="56">
        <f t="shared" si="191"/>
        <v>0</v>
      </c>
      <c r="K909" s="56">
        <f t="shared" si="191"/>
        <v>0</v>
      </c>
      <c r="L909" s="56">
        <f t="shared" si="191"/>
        <v>0</v>
      </c>
      <c r="M909" s="56">
        <f t="shared" si="191"/>
        <v>2</v>
      </c>
      <c r="N909" s="56">
        <f t="shared" si="191"/>
        <v>0.5</v>
      </c>
      <c r="O909" s="219"/>
      <c r="P909" s="228"/>
    </row>
    <row r="910" spans="1:16" ht="24.75" thickBot="1" x14ac:dyDescent="0.3">
      <c r="A910" s="249"/>
      <c r="B910" s="249"/>
      <c r="C910" s="249"/>
      <c r="D910" s="249"/>
      <c r="E910" s="249"/>
      <c r="F910" s="250"/>
      <c r="G910" s="161" t="s">
        <v>9</v>
      </c>
      <c r="H910" s="56">
        <f>SUM(I910:N910)</f>
        <v>0</v>
      </c>
      <c r="I910" s="56">
        <f t="shared" si="191"/>
        <v>0</v>
      </c>
      <c r="J910" s="56">
        <f t="shared" si="191"/>
        <v>0</v>
      </c>
      <c r="K910" s="56">
        <f t="shared" si="191"/>
        <v>0</v>
      </c>
      <c r="L910" s="56">
        <f t="shared" si="191"/>
        <v>0</v>
      </c>
      <c r="M910" s="56">
        <f t="shared" si="191"/>
        <v>0</v>
      </c>
      <c r="N910" s="56">
        <f t="shared" si="191"/>
        <v>0</v>
      </c>
      <c r="O910" s="220"/>
      <c r="P910" s="229"/>
    </row>
    <row r="911" spans="1:16" ht="15.75" thickBot="1" x14ac:dyDescent="0.3">
      <c r="A911" s="251" t="s">
        <v>126</v>
      </c>
      <c r="B911" s="251"/>
      <c r="C911" s="251"/>
      <c r="D911" s="251"/>
      <c r="E911" s="251"/>
      <c r="F911" s="251"/>
      <c r="G911" s="251"/>
      <c r="H911" s="251"/>
      <c r="I911" s="251"/>
      <c r="J911" s="251"/>
      <c r="K911" s="251"/>
      <c r="L911" s="251"/>
      <c r="M911" s="251"/>
      <c r="N911" s="251"/>
      <c r="O911" s="251"/>
      <c r="P911" s="252"/>
    </row>
    <row r="912" spans="1:16" ht="36.75" customHeight="1" thickBot="1" x14ac:dyDescent="0.3">
      <c r="A912" s="212" t="s">
        <v>456</v>
      </c>
      <c r="B912" s="215" t="s">
        <v>457</v>
      </c>
      <c r="C912" s="215" t="s">
        <v>126</v>
      </c>
      <c r="D912" s="218" t="s">
        <v>458</v>
      </c>
      <c r="E912" s="218"/>
      <c r="F912" s="215" t="s">
        <v>459</v>
      </c>
      <c r="G912" s="158" t="s">
        <v>4</v>
      </c>
      <c r="H912" s="26">
        <f t="shared" ref="H912:N912" si="192">SUM(H913:H916)</f>
        <v>46.099999999999994</v>
      </c>
      <c r="I912" s="26">
        <f t="shared" si="192"/>
        <v>7.7</v>
      </c>
      <c r="J912" s="26">
        <f t="shared" si="192"/>
        <v>7.7</v>
      </c>
      <c r="K912" s="26">
        <f t="shared" si="192"/>
        <v>7.7</v>
      </c>
      <c r="L912" s="26">
        <f t="shared" si="192"/>
        <v>7.7</v>
      </c>
      <c r="M912" s="26">
        <f t="shared" si="192"/>
        <v>7.7</v>
      </c>
      <c r="N912" s="26">
        <f t="shared" si="192"/>
        <v>7.6</v>
      </c>
      <c r="O912" s="218"/>
      <c r="P912" s="227"/>
    </row>
    <row r="913" spans="1:16" ht="15.75" thickBot="1" x14ac:dyDescent="0.3">
      <c r="A913" s="213"/>
      <c r="B913" s="216"/>
      <c r="C913" s="216"/>
      <c r="D913" s="219"/>
      <c r="E913" s="219"/>
      <c r="F913" s="216"/>
      <c r="G913" s="158" t="s">
        <v>6</v>
      </c>
      <c r="H913" s="26">
        <f>SUM(I913:N913)</f>
        <v>0</v>
      </c>
      <c r="I913" s="26">
        <v>0</v>
      </c>
      <c r="J913" s="26">
        <v>0</v>
      </c>
      <c r="K913" s="26">
        <v>0</v>
      </c>
      <c r="L913" s="26">
        <v>0</v>
      </c>
      <c r="M913" s="26">
        <v>0</v>
      </c>
      <c r="N913" s="26">
        <v>0</v>
      </c>
      <c r="O913" s="219"/>
      <c r="P913" s="228"/>
    </row>
    <row r="914" spans="1:16" ht="36.75" thickBot="1" x14ac:dyDescent="0.3">
      <c r="A914" s="213"/>
      <c r="B914" s="216"/>
      <c r="C914" s="216"/>
      <c r="D914" s="219"/>
      <c r="E914" s="219"/>
      <c r="F914" s="216"/>
      <c r="G914" s="158" t="s">
        <v>7</v>
      </c>
      <c r="H914" s="26">
        <f>SUM(I914:N914)</f>
        <v>41.3</v>
      </c>
      <c r="I914" s="26">
        <v>6.9</v>
      </c>
      <c r="J914" s="26">
        <v>6.9</v>
      </c>
      <c r="K914" s="26">
        <v>6.9</v>
      </c>
      <c r="L914" s="26">
        <v>6.9</v>
      </c>
      <c r="M914" s="26">
        <v>6.9</v>
      </c>
      <c r="N914" s="26">
        <v>6.8</v>
      </c>
      <c r="O914" s="219"/>
      <c r="P914" s="228"/>
    </row>
    <row r="915" spans="1:16" ht="15.75" thickBot="1" x14ac:dyDescent="0.3">
      <c r="A915" s="213"/>
      <c r="B915" s="216"/>
      <c r="C915" s="216"/>
      <c r="D915" s="219"/>
      <c r="E915" s="219"/>
      <c r="F915" s="216"/>
      <c r="G915" s="158" t="s">
        <v>8</v>
      </c>
      <c r="H915" s="26">
        <f>SUM(I915:N915)</f>
        <v>4.8</v>
      </c>
      <c r="I915" s="26">
        <v>0.8</v>
      </c>
      <c r="J915" s="26">
        <v>0.8</v>
      </c>
      <c r="K915" s="26">
        <v>0.8</v>
      </c>
      <c r="L915" s="26">
        <v>0.8</v>
      </c>
      <c r="M915" s="26">
        <v>0.8</v>
      </c>
      <c r="N915" s="26">
        <v>0.8</v>
      </c>
      <c r="O915" s="219"/>
      <c r="P915" s="228"/>
    </row>
    <row r="916" spans="1:16" ht="24.75" thickBot="1" x14ac:dyDescent="0.3">
      <c r="A916" s="214"/>
      <c r="B916" s="217"/>
      <c r="C916" s="217"/>
      <c r="D916" s="220"/>
      <c r="E916" s="220"/>
      <c r="F916" s="217"/>
      <c r="G916" s="158" t="s">
        <v>9</v>
      </c>
      <c r="H916" s="26">
        <f>SUM(I916:N916)</f>
        <v>0</v>
      </c>
      <c r="I916" s="26">
        <v>0</v>
      </c>
      <c r="J916" s="26">
        <v>0</v>
      </c>
      <c r="K916" s="26">
        <v>0</v>
      </c>
      <c r="L916" s="26">
        <v>0</v>
      </c>
      <c r="M916" s="26">
        <v>0</v>
      </c>
      <c r="N916" s="26">
        <v>0</v>
      </c>
      <c r="O916" s="220"/>
      <c r="P916" s="229"/>
    </row>
    <row r="917" spans="1:16" ht="36.75" customHeight="1" thickBot="1" x14ac:dyDescent="0.3">
      <c r="A917" s="212" t="s">
        <v>460</v>
      </c>
      <c r="B917" s="215" t="s">
        <v>425</v>
      </c>
      <c r="C917" s="215" t="s">
        <v>126</v>
      </c>
      <c r="D917" s="218" t="s">
        <v>337</v>
      </c>
      <c r="E917" s="218"/>
      <c r="F917" s="215" t="s">
        <v>461</v>
      </c>
      <c r="G917" s="158" t="s">
        <v>4</v>
      </c>
      <c r="H917" s="26">
        <f t="shared" ref="H917:N917" si="193">SUM(H918:H921)</f>
        <v>61.6</v>
      </c>
      <c r="I917" s="26">
        <f t="shared" si="193"/>
        <v>0</v>
      </c>
      <c r="J917" s="26">
        <f t="shared" si="193"/>
        <v>0</v>
      </c>
      <c r="K917" s="26">
        <f t="shared" si="193"/>
        <v>30.8</v>
      </c>
      <c r="L917" s="26">
        <f t="shared" si="193"/>
        <v>30.8</v>
      </c>
      <c r="M917" s="26">
        <f t="shared" si="193"/>
        <v>0</v>
      </c>
      <c r="N917" s="26">
        <f t="shared" si="193"/>
        <v>0</v>
      </c>
      <c r="O917" s="218"/>
      <c r="P917" s="227" t="s">
        <v>462</v>
      </c>
    </row>
    <row r="918" spans="1:16" ht="15.75" thickBot="1" x14ac:dyDescent="0.3">
      <c r="A918" s="213"/>
      <c r="B918" s="216"/>
      <c r="C918" s="216"/>
      <c r="D918" s="219"/>
      <c r="E918" s="219"/>
      <c r="F918" s="216"/>
      <c r="G918" s="158" t="s">
        <v>6</v>
      </c>
      <c r="H918" s="26">
        <f>SUM(I918:N918)</f>
        <v>0</v>
      </c>
      <c r="I918" s="26">
        <v>0</v>
      </c>
      <c r="J918" s="26">
        <v>0</v>
      </c>
      <c r="K918" s="26">
        <v>0</v>
      </c>
      <c r="L918" s="26">
        <v>0</v>
      </c>
      <c r="M918" s="26">
        <v>0</v>
      </c>
      <c r="N918" s="26">
        <v>0</v>
      </c>
      <c r="O918" s="219"/>
      <c r="P918" s="228"/>
    </row>
    <row r="919" spans="1:16" ht="36.75" thickBot="1" x14ac:dyDescent="0.3">
      <c r="A919" s="213"/>
      <c r="B919" s="216"/>
      <c r="C919" s="216"/>
      <c r="D919" s="219"/>
      <c r="E919" s="219"/>
      <c r="F919" s="216"/>
      <c r="G919" s="158" t="s">
        <v>7</v>
      </c>
      <c r="H919" s="26">
        <f>SUM(I919:N919)</f>
        <v>55.4</v>
      </c>
      <c r="I919" s="26">
        <v>0</v>
      </c>
      <c r="J919" s="26">
        <v>0</v>
      </c>
      <c r="K919" s="26">
        <v>27.7</v>
      </c>
      <c r="L919" s="26">
        <v>27.7</v>
      </c>
      <c r="M919" s="26">
        <v>0</v>
      </c>
      <c r="N919" s="26">
        <v>0</v>
      </c>
      <c r="O919" s="219"/>
      <c r="P919" s="228"/>
    </row>
    <row r="920" spans="1:16" ht="15.75" thickBot="1" x14ac:dyDescent="0.3">
      <c r="A920" s="213"/>
      <c r="B920" s="216"/>
      <c r="C920" s="216"/>
      <c r="D920" s="219"/>
      <c r="E920" s="219"/>
      <c r="F920" s="216"/>
      <c r="G920" s="158" t="s">
        <v>8</v>
      </c>
      <c r="H920" s="26">
        <f>SUM(I920:N920)</f>
        <v>6.2</v>
      </c>
      <c r="I920" s="26">
        <v>0</v>
      </c>
      <c r="J920" s="26">
        <v>0</v>
      </c>
      <c r="K920" s="26">
        <v>3.1</v>
      </c>
      <c r="L920" s="26">
        <v>3.1</v>
      </c>
      <c r="M920" s="26">
        <v>0</v>
      </c>
      <c r="N920" s="26">
        <v>0</v>
      </c>
      <c r="O920" s="219"/>
      <c r="P920" s="228"/>
    </row>
    <row r="921" spans="1:16" ht="24.75" thickBot="1" x14ac:dyDescent="0.3">
      <c r="A921" s="214"/>
      <c r="B921" s="217"/>
      <c r="C921" s="217"/>
      <c r="D921" s="220"/>
      <c r="E921" s="220"/>
      <c r="F921" s="217"/>
      <c r="G921" s="158" t="s">
        <v>9</v>
      </c>
      <c r="H921" s="26">
        <f>SUM(I921:N921)</f>
        <v>0</v>
      </c>
      <c r="I921" s="26">
        <v>0</v>
      </c>
      <c r="J921" s="26">
        <v>0</v>
      </c>
      <c r="K921" s="26">
        <v>0</v>
      </c>
      <c r="L921" s="26">
        <v>0</v>
      </c>
      <c r="M921" s="26">
        <v>0</v>
      </c>
      <c r="N921" s="26">
        <v>0</v>
      </c>
      <c r="O921" s="220"/>
      <c r="P921" s="229"/>
    </row>
    <row r="922" spans="1:16" ht="36.75" customHeight="1" thickBot="1" x14ac:dyDescent="0.3">
      <c r="A922" s="212" t="s">
        <v>463</v>
      </c>
      <c r="B922" s="215" t="s">
        <v>425</v>
      </c>
      <c r="C922" s="215" t="s">
        <v>126</v>
      </c>
      <c r="D922" s="218" t="s">
        <v>67</v>
      </c>
      <c r="E922" s="218"/>
      <c r="F922" s="215" t="s">
        <v>464</v>
      </c>
      <c r="G922" s="158" t="s">
        <v>4</v>
      </c>
      <c r="H922" s="26">
        <f t="shared" ref="H922:N922" si="194">SUM(H923:H926)</f>
        <v>45.4</v>
      </c>
      <c r="I922" s="26">
        <f t="shared" si="194"/>
        <v>0</v>
      </c>
      <c r="J922" s="26">
        <f t="shared" si="194"/>
        <v>0</v>
      </c>
      <c r="K922" s="26">
        <f t="shared" si="194"/>
        <v>0</v>
      </c>
      <c r="L922" s="26">
        <f t="shared" si="194"/>
        <v>22.7</v>
      </c>
      <c r="M922" s="26">
        <f t="shared" si="194"/>
        <v>22.7</v>
      </c>
      <c r="N922" s="26">
        <f t="shared" si="194"/>
        <v>0</v>
      </c>
      <c r="O922" s="218"/>
      <c r="P922" s="227" t="s">
        <v>462</v>
      </c>
    </row>
    <row r="923" spans="1:16" ht="15.75" thickBot="1" x14ac:dyDescent="0.3">
      <c r="A923" s="213"/>
      <c r="B923" s="216"/>
      <c r="C923" s="216"/>
      <c r="D923" s="219"/>
      <c r="E923" s="219"/>
      <c r="F923" s="216"/>
      <c r="G923" s="158" t="s">
        <v>6</v>
      </c>
      <c r="H923" s="26">
        <f>SUM(I923:N923)</f>
        <v>0</v>
      </c>
      <c r="I923" s="26">
        <v>0</v>
      </c>
      <c r="J923" s="26">
        <v>0</v>
      </c>
      <c r="K923" s="26">
        <v>0</v>
      </c>
      <c r="L923" s="26">
        <v>0</v>
      </c>
      <c r="M923" s="26">
        <v>0</v>
      </c>
      <c r="N923" s="26">
        <v>0</v>
      </c>
      <c r="O923" s="219"/>
      <c r="P923" s="228"/>
    </row>
    <row r="924" spans="1:16" ht="36.75" thickBot="1" x14ac:dyDescent="0.3">
      <c r="A924" s="213"/>
      <c r="B924" s="216"/>
      <c r="C924" s="216"/>
      <c r="D924" s="219"/>
      <c r="E924" s="219"/>
      <c r="F924" s="216"/>
      <c r="G924" s="158" t="s">
        <v>7</v>
      </c>
      <c r="H924" s="26">
        <f>SUM(I924:N924)</f>
        <v>40.799999999999997</v>
      </c>
      <c r="I924" s="26">
        <v>0</v>
      </c>
      <c r="J924" s="26">
        <v>0</v>
      </c>
      <c r="K924" s="26">
        <v>0</v>
      </c>
      <c r="L924" s="26">
        <v>20.399999999999999</v>
      </c>
      <c r="M924" s="26">
        <v>20.399999999999999</v>
      </c>
      <c r="N924" s="26">
        <v>0</v>
      </c>
      <c r="O924" s="219"/>
      <c r="P924" s="228"/>
    </row>
    <row r="925" spans="1:16" ht="15.75" thickBot="1" x14ac:dyDescent="0.3">
      <c r="A925" s="213"/>
      <c r="B925" s="216"/>
      <c r="C925" s="216"/>
      <c r="D925" s="219"/>
      <c r="E925" s="219"/>
      <c r="F925" s="216"/>
      <c r="G925" s="158" t="s">
        <v>8</v>
      </c>
      <c r="H925" s="26">
        <f>SUM(I925:N925)</f>
        <v>4.5999999999999996</v>
      </c>
      <c r="I925" s="26">
        <v>0</v>
      </c>
      <c r="J925" s="26">
        <v>0</v>
      </c>
      <c r="K925" s="26">
        <v>0</v>
      </c>
      <c r="L925" s="26">
        <v>2.2999999999999998</v>
      </c>
      <c r="M925" s="26">
        <v>2.2999999999999998</v>
      </c>
      <c r="N925" s="26">
        <v>0</v>
      </c>
      <c r="O925" s="219"/>
      <c r="P925" s="228"/>
    </row>
    <row r="926" spans="1:16" ht="24.75" thickBot="1" x14ac:dyDescent="0.3">
      <c r="A926" s="214"/>
      <c r="B926" s="217"/>
      <c r="C926" s="217"/>
      <c r="D926" s="220"/>
      <c r="E926" s="220"/>
      <c r="F926" s="217"/>
      <c r="G926" s="158" t="s">
        <v>9</v>
      </c>
      <c r="H926" s="26">
        <f>SUM(I926:N926)</f>
        <v>0</v>
      </c>
      <c r="I926" s="26">
        <v>0</v>
      </c>
      <c r="J926" s="26">
        <v>0</v>
      </c>
      <c r="K926" s="26">
        <v>0</v>
      </c>
      <c r="L926" s="26">
        <v>0</v>
      </c>
      <c r="M926" s="26">
        <v>0</v>
      </c>
      <c r="N926" s="26">
        <v>0</v>
      </c>
      <c r="O926" s="220"/>
      <c r="P926" s="229"/>
    </row>
    <row r="927" spans="1:16" ht="36.75" customHeight="1" thickBot="1" x14ac:dyDescent="0.3">
      <c r="A927" s="212" t="s">
        <v>465</v>
      </c>
      <c r="B927" s="215" t="s">
        <v>425</v>
      </c>
      <c r="C927" s="215" t="s">
        <v>126</v>
      </c>
      <c r="D927" s="218">
        <v>2029</v>
      </c>
      <c r="E927" s="218"/>
      <c r="F927" s="215" t="s">
        <v>464</v>
      </c>
      <c r="G927" s="158" t="s">
        <v>4</v>
      </c>
      <c r="H927" s="26">
        <f t="shared" ref="H927:N927" si="195">SUM(H928:H931)</f>
        <v>10.6</v>
      </c>
      <c r="I927" s="26">
        <f t="shared" si="195"/>
        <v>0</v>
      </c>
      <c r="J927" s="26">
        <f t="shared" si="195"/>
        <v>0</v>
      </c>
      <c r="K927" s="26">
        <f t="shared" si="195"/>
        <v>0</v>
      </c>
      <c r="L927" s="26">
        <f t="shared" si="195"/>
        <v>0</v>
      </c>
      <c r="M927" s="26">
        <f t="shared" si="195"/>
        <v>10.6</v>
      </c>
      <c r="N927" s="26">
        <f t="shared" si="195"/>
        <v>0</v>
      </c>
      <c r="O927" s="218"/>
      <c r="P927" s="227" t="s">
        <v>462</v>
      </c>
    </row>
    <row r="928" spans="1:16" ht="15.75" thickBot="1" x14ac:dyDescent="0.3">
      <c r="A928" s="213"/>
      <c r="B928" s="216"/>
      <c r="C928" s="216"/>
      <c r="D928" s="219"/>
      <c r="E928" s="219"/>
      <c r="F928" s="216"/>
      <c r="G928" s="158" t="s">
        <v>6</v>
      </c>
      <c r="H928" s="26">
        <f>SUM(I928:N928)</f>
        <v>0</v>
      </c>
      <c r="I928" s="26">
        <v>0</v>
      </c>
      <c r="J928" s="26">
        <v>0</v>
      </c>
      <c r="K928" s="26">
        <v>0</v>
      </c>
      <c r="L928" s="26">
        <v>0</v>
      </c>
      <c r="M928" s="26">
        <v>0</v>
      </c>
      <c r="N928" s="26">
        <v>0</v>
      </c>
      <c r="O928" s="219"/>
      <c r="P928" s="228"/>
    </row>
    <row r="929" spans="1:16" ht="36.75" thickBot="1" x14ac:dyDescent="0.3">
      <c r="A929" s="213"/>
      <c r="B929" s="216"/>
      <c r="C929" s="216"/>
      <c r="D929" s="219"/>
      <c r="E929" s="219"/>
      <c r="F929" s="216"/>
      <c r="G929" s="158" t="s">
        <v>7</v>
      </c>
      <c r="H929" s="26">
        <f>SUM(I929:N929)</f>
        <v>9.5</v>
      </c>
      <c r="I929" s="26">
        <v>0</v>
      </c>
      <c r="J929" s="26">
        <v>0</v>
      </c>
      <c r="K929" s="26">
        <v>0</v>
      </c>
      <c r="L929" s="26">
        <v>0</v>
      </c>
      <c r="M929" s="26">
        <v>9.5</v>
      </c>
      <c r="N929" s="26">
        <v>0</v>
      </c>
      <c r="O929" s="219"/>
      <c r="P929" s="228"/>
    </row>
    <row r="930" spans="1:16" ht="15.75" thickBot="1" x14ac:dyDescent="0.3">
      <c r="A930" s="213"/>
      <c r="B930" s="216"/>
      <c r="C930" s="216"/>
      <c r="D930" s="219"/>
      <c r="E930" s="219"/>
      <c r="F930" s="216"/>
      <c r="G930" s="158" t="s">
        <v>8</v>
      </c>
      <c r="H930" s="26">
        <f>SUM(I930:N930)</f>
        <v>1.1000000000000001</v>
      </c>
      <c r="I930" s="26">
        <v>0</v>
      </c>
      <c r="J930" s="26">
        <v>0</v>
      </c>
      <c r="K930" s="26">
        <v>0</v>
      </c>
      <c r="L930" s="26">
        <v>0</v>
      </c>
      <c r="M930" s="26">
        <v>1.1000000000000001</v>
      </c>
      <c r="N930" s="26">
        <v>0</v>
      </c>
      <c r="O930" s="219"/>
      <c r="P930" s="228"/>
    </row>
    <row r="931" spans="1:16" ht="24.75" thickBot="1" x14ac:dyDescent="0.3">
      <c r="A931" s="214"/>
      <c r="B931" s="217"/>
      <c r="C931" s="217"/>
      <c r="D931" s="220"/>
      <c r="E931" s="220"/>
      <c r="F931" s="217"/>
      <c r="G931" s="158" t="s">
        <v>9</v>
      </c>
      <c r="H931" s="26">
        <f>SUM(I931:N931)</f>
        <v>0</v>
      </c>
      <c r="I931" s="26">
        <v>0</v>
      </c>
      <c r="J931" s="26">
        <v>0</v>
      </c>
      <c r="K931" s="26">
        <v>0</v>
      </c>
      <c r="L931" s="26">
        <v>0</v>
      </c>
      <c r="M931" s="26">
        <v>0</v>
      </c>
      <c r="N931" s="26">
        <v>0</v>
      </c>
      <c r="O931" s="220"/>
      <c r="P931" s="229"/>
    </row>
    <row r="932" spans="1:16" ht="36.75" customHeight="1" thickBot="1" x14ac:dyDescent="0.3">
      <c r="A932" s="212" t="s">
        <v>466</v>
      </c>
      <c r="B932" s="215" t="s">
        <v>425</v>
      </c>
      <c r="C932" s="215" t="s">
        <v>126</v>
      </c>
      <c r="D932" s="218">
        <v>2029</v>
      </c>
      <c r="E932" s="218"/>
      <c r="F932" s="215" t="s">
        <v>467</v>
      </c>
      <c r="G932" s="158" t="s">
        <v>4</v>
      </c>
      <c r="H932" s="26">
        <f t="shared" ref="H932:N932" si="196">SUM(H933:H936)</f>
        <v>12.2</v>
      </c>
      <c r="I932" s="26">
        <f t="shared" si="196"/>
        <v>0</v>
      </c>
      <c r="J932" s="26">
        <f t="shared" si="196"/>
        <v>0</v>
      </c>
      <c r="K932" s="26">
        <f t="shared" si="196"/>
        <v>0</v>
      </c>
      <c r="L932" s="26">
        <f t="shared" si="196"/>
        <v>0</v>
      </c>
      <c r="M932" s="26">
        <f t="shared" si="196"/>
        <v>12.2</v>
      </c>
      <c r="N932" s="26">
        <f t="shared" si="196"/>
        <v>0</v>
      </c>
      <c r="O932" s="218"/>
      <c r="P932" s="227" t="s">
        <v>462</v>
      </c>
    </row>
    <row r="933" spans="1:16" ht="15.75" thickBot="1" x14ac:dyDescent="0.3">
      <c r="A933" s="213"/>
      <c r="B933" s="216"/>
      <c r="C933" s="216"/>
      <c r="D933" s="219"/>
      <c r="E933" s="219"/>
      <c r="F933" s="216"/>
      <c r="G933" s="158" t="s">
        <v>6</v>
      </c>
      <c r="H933" s="26">
        <f>SUM(I933:N933)</f>
        <v>0</v>
      </c>
      <c r="I933" s="26">
        <v>0</v>
      </c>
      <c r="J933" s="26">
        <v>0</v>
      </c>
      <c r="K933" s="26">
        <v>0</v>
      </c>
      <c r="L933" s="26">
        <v>0</v>
      </c>
      <c r="M933" s="26">
        <v>0</v>
      </c>
      <c r="N933" s="26">
        <v>0</v>
      </c>
      <c r="O933" s="219"/>
      <c r="P933" s="228"/>
    </row>
    <row r="934" spans="1:16" ht="36.75" thickBot="1" x14ac:dyDescent="0.3">
      <c r="A934" s="213"/>
      <c r="B934" s="216"/>
      <c r="C934" s="216"/>
      <c r="D934" s="219"/>
      <c r="E934" s="219"/>
      <c r="F934" s="216"/>
      <c r="G934" s="158" t="s">
        <v>7</v>
      </c>
      <c r="H934" s="26">
        <f>SUM(I934:N934)</f>
        <v>11</v>
      </c>
      <c r="I934" s="26">
        <v>0</v>
      </c>
      <c r="J934" s="26">
        <v>0</v>
      </c>
      <c r="K934" s="26">
        <v>0</v>
      </c>
      <c r="L934" s="26">
        <v>0</v>
      </c>
      <c r="M934" s="26">
        <v>11</v>
      </c>
      <c r="N934" s="26">
        <v>0</v>
      </c>
      <c r="O934" s="219"/>
      <c r="P934" s="228"/>
    </row>
    <row r="935" spans="1:16" ht="15.75" thickBot="1" x14ac:dyDescent="0.3">
      <c r="A935" s="213"/>
      <c r="B935" s="216"/>
      <c r="C935" s="216"/>
      <c r="D935" s="219"/>
      <c r="E935" s="219"/>
      <c r="F935" s="216"/>
      <c r="G935" s="158" t="s">
        <v>8</v>
      </c>
      <c r="H935" s="26">
        <f>SUM(I935:N935)</f>
        <v>1.2</v>
      </c>
      <c r="I935" s="26">
        <v>0</v>
      </c>
      <c r="J935" s="26">
        <v>0</v>
      </c>
      <c r="K935" s="26">
        <v>0</v>
      </c>
      <c r="L935" s="26">
        <v>0</v>
      </c>
      <c r="M935" s="26">
        <v>1.2</v>
      </c>
      <c r="N935" s="26">
        <v>0</v>
      </c>
      <c r="O935" s="219"/>
      <c r="P935" s="228"/>
    </row>
    <row r="936" spans="1:16" ht="24.75" thickBot="1" x14ac:dyDescent="0.3">
      <c r="A936" s="214"/>
      <c r="B936" s="217"/>
      <c r="C936" s="217"/>
      <c r="D936" s="220"/>
      <c r="E936" s="220"/>
      <c r="F936" s="217"/>
      <c r="G936" s="158" t="s">
        <v>9</v>
      </c>
      <c r="H936" s="26">
        <f>SUM(I936:N936)</f>
        <v>0</v>
      </c>
      <c r="I936" s="26">
        <v>0</v>
      </c>
      <c r="J936" s="26">
        <v>0</v>
      </c>
      <c r="K936" s="26">
        <v>0</v>
      </c>
      <c r="L936" s="26">
        <v>0</v>
      </c>
      <c r="M936" s="26">
        <v>0</v>
      </c>
      <c r="N936" s="26">
        <v>0</v>
      </c>
      <c r="O936" s="220"/>
      <c r="P936" s="229"/>
    </row>
    <row r="937" spans="1:16" ht="36.75" customHeight="1" thickBot="1" x14ac:dyDescent="0.3">
      <c r="A937" s="212" t="s">
        <v>468</v>
      </c>
      <c r="B937" s="215" t="s">
        <v>425</v>
      </c>
      <c r="C937" s="215" t="s">
        <v>126</v>
      </c>
      <c r="D937" s="218">
        <v>2027</v>
      </c>
      <c r="E937" s="218"/>
      <c r="F937" s="215" t="s">
        <v>464</v>
      </c>
      <c r="G937" s="158" t="s">
        <v>4</v>
      </c>
      <c r="H937" s="26">
        <f t="shared" ref="H937:N937" si="197">SUM(H938:H941)</f>
        <v>18.899999999999999</v>
      </c>
      <c r="I937" s="26">
        <f t="shared" si="197"/>
        <v>0</v>
      </c>
      <c r="J937" s="26">
        <f t="shared" si="197"/>
        <v>0</v>
      </c>
      <c r="K937" s="26">
        <f t="shared" si="197"/>
        <v>18.899999999999999</v>
      </c>
      <c r="L937" s="26">
        <f t="shared" si="197"/>
        <v>0</v>
      </c>
      <c r="M937" s="26">
        <f t="shared" si="197"/>
        <v>0</v>
      </c>
      <c r="N937" s="26">
        <f t="shared" si="197"/>
        <v>0</v>
      </c>
      <c r="O937" s="218"/>
      <c r="P937" s="227" t="s">
        <v>462</v>
      </c>
    </row>
    <row r="938" spans="1:16" ht="15.75" thickBot="1" x14ac:dyDescent="0.3">
      <c r="A938" s="213"/>
      <c r="B938" s="216"/>
      <c r="C938" s="216"/>
      <c r="D938" s="219"/>
      <c r="E938" s="219"/>
      <c r="F938" s="216"/>
      <c r="G938" s="158" t="s">
        <v>6</v>
      </c>
      <c r="H938" s="26">
        <f>SUM(I938:N938)</f>
        <v>0</v>
      </c>
      <c r="I938" s="26">
        <v>0</v>
      </c>
      <c r="J938" s="26">
        <v>0</v>
      </c>
      <c r="K938" s="26">
        <v>0</v>
      </c>
      <c r="L938" s="26">
        <v>0</v>
      </c>
      <c r="M938" s="26">
        <v>0</v>
      </c>
      <c r="N938" s="26">
        <v>0</v>
      </c>
      <c r="O938" s="219"/>
      <c r="P938" s="228"/>
    </row>
    <row r="939" spans="1:16" ht="36.75" thickBot="1" x14ac:dyDescent="0.3">
      <c r="A939" s="213"/>
      <c r="B939" s="216"/>
      <c r="C939" s="216"/>
      <c r="D939" s="219"/>
      <c r="E939" s="219"/>
      <c r="F939" s="216"/>
      <c r="G939" s="158" t="s">
        <v>7</v>
      </c>
      <c r="H939" s="26">
        <f>SUM(I939:N939)</f>
        <v>17</v>
      </c>
      <c r="I939" s="26">
        <v>0</v>
      </c>
      <c r="J939" s="26">
        <v>0</v>
      </c>
      <c r="K939" s="26">
        <v>17</v>
      </c>
      <c r="L939" s="26">
        <v>0</v>
      </c>
      <c r="M939" s="26">
        <v>0</v>
      </c>
      <c r="N939" s="26">
        <v>0</v>
      </c>
      <c r="O939" s="219"/>
      <c r="P939" s="228"/>
    </row>
    <row r="940" spans="1:16" ht="15.75" thickBot="1" x14ac:dyDescent="0.3">
      <c r="A940" s="213"/>
      <c r="B940" s="216"/>
      <c r="C940" s="216"/>
      <c r="D940" s="219"/>
      <c r="E940" s="219"/>
      <c r="F940" s="216"/>
      <c r="G940" s="158" t="s">
        <v>8</v>
      </c>
      <c r="H940" s="26">
        <f>SUM(I940:N940)</f>
        <v>1.9</v>
      </c>
      <c r="I940" s="26">
        <v>0</v>
      </c>
      <c r="J940" s="26">
        <v>0</v>
      </c>
      <c r="K940" s="26">
        <v>1.9</v>
      </c>
      <c r="L940" s="26">
        <v>0</v>
      </c>
      <c r="M940" s="26">
        <v>0</v>
      </c>
      <c r="N940" s="26">
        <v>0</v>
      </c>
      <c r="O940" s="219"/>
      <c r="P940" s="228"/>
    </row>
    <row r="941" spans="1:16" ht="24.75" thickBot="1" x14ac:dyDescent="0.3">
      <c r="A941" s="214"/>
      <c r="B941" s="217"/>
      <c r="C941" s="217"/>
      <c r="D941" s="220"/>
      <c r="E941" s="220"/>
      <c r="F941" s="217"/>
      <c r="G941" s="158" t="s">
        <v>9</v>
      </c>
      <c r="H941" s="26">
        <f>SUM(I941:N941)</f>
        <v>0</v>
      </c>
      <c r="I941" s="26">
        <v>0</v>
      </c>
      <c r="J941" s="26">
        <v>0</v>
      </c>
      <c r="K941" s="26">
        <v>0</v>
      </c>
      <c r="L941" s="26">
        <v>0</v>
      </c>
      <c r="M941" s="26">
        <v>0</v>
      </c>
      <c r="N941" s="26">
        <v>0</v>
      </c>
      <c r="O941" s="220"/>
      <c r="P941" s="229"/>
    </row>
    <row r="942" spans="1:16" ht="36.75" customHeight="1" thickBot="1" x14ac:dyDescent="0.3">
      <c r="A942" s="212" t="s">
        <v>469</v>
      </c>
      <c r="B942" s="215" t="s">
        <v>425</v>
      </c>
      <c r="C942" s="215" t="s">
        <v>126</v>
      </c>
      <c r="D942" s="218">
        <v>2030</v>
      </c>
      <c r="E942" s="218"/>
      <c r="F942" s="215" t="s">
        <v>470</v>
      </c>
      <c r="G942" s="158" t="s">
        <v>4</v>
      </c>
      <c r="H942" s="26">
        <f t="shared" ref="H942:N942" si="198">SUM(H943:H946)</f>
        <v>10.6</v>
      </c>
      <c r="I942" s="26">
        <f t="shared" si="198"/>
        <v>0</v>
      </c>
      <c r="J942" s="26">
        <f t="shared" si="198"/>
        <v>0</v>
      </c>
      <c r="K942" s="26">
        <f t="shared" si="198"/>
        <v>0</v>
      </c>
      <c r="L942" s="26">
        <f t="shared" si="198"/>
        <v>0</v>
      </c>
      <c r="M942" s="26">
        <f t="shared" si="198"/>
        <v>0</v>
      </c>
      <c r="N942" s="26">
        <f t="shared" si="198"/>
        <v>10.6</v>
      </c>
      <c r="O942" s="218"/>
      <c r="P942" s="227" t="s">
        <v>462</v>
      </c>
    </row>
    <row r="943" spans="1:16" ht="15.75" thickBot="1" x14ac:dyDescent="0.3">
      <c r="A943" s="213"/>
      <c r="B943" s="216"/>
      <c r="C943" s="216"/>
      <c r="D943" s="219"/>
      <c r="E943" s="219"/>
      <c r="F943" s="216"/>
      <c r="G943" s="158" t="s">
        <v>6</v>
      </c>
      <c r="H943" s="26">
        <f>SUM(I943:N943)</f>
        <v>0</v>
      </c>
      <c r="I943" s="26">
        <v>0</v>
      </c>
      <c r="J943" s="26">
        <v>0</v>
      </c>
      <c r="K943" s="26">
        <v>0</v>
      </c>
      <c r="L943" s="26">
        <v>0</v>
      </c>
      <c r="M943" s="26">
        <v>0</v>
      </c>
      <c r="N943" s="26">
        <v>0</v>
      </c>
      <c r="O943" s="219"/>
      <c r="P943" s="228"/>
    </row>
    <row r="944" spans="1:16" ht="36.75" thickBot="1" x14ac:dyDescent="0.3">
      <c r="A944" s="213"/>
      <c r="B944" s="216"/>
      <c r="C944" s="216"/>
      <c r="D944" s="219"/>
      <c r="E944" s="219"/>
      <c r="F944" s="216"/>
      <c r="G944" s="158" t="s">
        <v>471</v>
      </c>
      <c r="H944" s="26">
        <f>SUM(I944:N944)</f>
        <v>9.5</v>
      </c>
      <c r="I944" s="26">
        <v>0</v>
      </c>
      <c r="J944" s="26">
        <v>0</v>
      </c>
      <c r="K944" s="26">
        <v>0</v>
      </c>
      <c r="L944" s="26">
        <v>0</v>
      </c>
      <c r="M944" s="26">
        <v>0</v>
      </c>
      <c r="N944" s="26">
        <v>9.5</v>
      </c>
      <c r="O944" s="219"/>
      <c r="P944" s="228"/>
    </row>
    <row r="945" spans="1:16" ht="15.75" thickBot="1" x14ac:dyDescent="0.3">
      <c r="A945" s="213"/>
      <c r="B945" s="216"/>
      <c r="C945" s="216"/>
      <c r="D945" s="219"/>
      <c r="E945" s="219"/>
      <c r="F945" s="216"/>
      <c r="G945" s="158" t="s">
        <v>8</v>
      </c>
      <c r="H945" s="26">
        <f>SUM(I945:N945)</f>
        <v>1.1000000000000001</v>
      </c>
      <c r="I945" s="26">
        <v>0</v>
      </c>
      <c r="J945" s="26">
        <v>0</v>
      </c>
      <c r="K945" s="26">
        <v>0</v>
      </c>
      <c r="L945" s="26">
        <v>0</v>
      </c>
      <c r="M945" s="26">
        <v>0</v>
      </c>
      <c r="N945" s="26">
        <v>1.1000000000000001</v>
      </c>
      <c r="O945" s="219"/>
      <c r="P945" s="228"/>
    </row>
    <row r="946" spans="1:16" ht="24.75" thickBot="1" x14ac:dyDescent="0.3">
      <c r="A946" s="214"/>
      <c r="B946" s="217"/>
      <c r="C946" s="217"/>
      <c r="D946" s="220"/>
      <c r="E946" s="220"/>
      <c r="F946" s="217"/>
      <c r="G946" s="158" t="s">
        <v>9</v>
      </c>
      <c r="H946" s="26">
        <f>SUM(I946:N946)</f>
        <v>0</v>
      </c>
      <c r="I946" s="26">
        <v>0</v>
      </c>
      <c r="J946" s="26">
        <v>0</v>
      </c>
      <c r="K946" s="26">
        <v>0</v>
      </c>
      <c r="L946" s="26">
        <v>0</v>
      </c>
      <c r="M946" s="26">
        <v>0</v>
      </c>
      <c r="N946" s="26">
        <v>0</v>
      </c>
      <c r="O946" s="220"/>
      <c r="P946" s="229"/>
    </row>
    <row r="947" spans="1:16" ht="36.75" customHeight="1" thickBot="1" x14ac:dyDescent="0.3">
      <c r="A947" s="212" t="s">
        <v>472</v>
      </c>
      <c r="B947" s="215" t="s">
        <v>425</v>
      </c>
      <c r="C947" s="215" t="s">
        <v>126</v>
      </c>
      <c r="D947" s="218">
        <v>2030</v>
      </c>
      <c r="E947" s="218"/>
      <c r="F947" s="215" t="s">
        <v>470</v>
      </c>
      <c r="G947" s="158" t="s">
        <v>4</v>
      </c>
      <c r="H947" s="26">
        <f t="shared" ref="H947:N947" si="199">SUM(H948:H951)</f>
        <v>8.6</v>
      </c>
      <c r="I947" s="26">
        <f t="shared" si="199"/>
        <v>0</v>
      </c>
      <c r="J947" s="26">
        <f t="shared" si="199"/>
        <v>0</v>
      </c>
      <c r="K947" s="26">
        <f t="shared" si="199"/>
        <v>0</v>
      </c>
      <c r="L947" s="26">
        <f t="shared" si="199"/>
        <v>0</v>
      </c>
      <c r="M947" s="26">
        <f t="shared" si="199"/>
        <v>0</v>
      </c>
      <c r="N947" s="26">
        <f t="shared" si="199"/>
        <v>8.6</v>
      </c>
      <c r="O947" s="218"/>
      <c r="P947" s="227" t="s">
        <v>462</v>
      </c>
    </row>
    <row r="948" spans="1:16" ht="15.75" thickBot="1" x14ac:dyDescent="0.3">
      <c r="A948" s="213"/>
      <c r="B948" s="216"/>
      <c r="C948" s="216"/>
      <c r="D948" s="219"/>
      <c r="E948" s="219"/>
      <c r="F948" s="216"/>
      <c r="G948" s="158" t="s">
        <v>6</v>
      </c>
      <c r="H948" s="26">
        <f>SUM(I948:N948)</f>
        <v>0</v>
      </c>
      <c r="I948" s="26">
        <v>0</v>
      </c>
      <c r="J948" s="26">
        <v>0</v>
      </c>
      <c r="K948" s="26">
        <v>0</v>
      </c>
      <c r="L948" s="26">
        <v>0</v>
      </c>
      <c r="M948" s="26">
        <v>0</v>
      </c>
      <c r="N948" s="26">
        <v>0</v>
      </c>
      <c r="O948" s="219"/>
      <c r="P948" s="228"/>
    </row>
    <row r="949" spans="1:16" ht="36.75" thickBot="1" x14ac:dyDescent="0.3">
      <c r="A949" s="213"/>
      <c r="B949" s="216"/>
      <c r="C949" s="216"/>
      <c r="D949" s="219"/>
      <c r="E949" s="219"/>
      <c r="F949" s="216"/>
      <c r="G949" s="158" t="s">
        <v>7</v>
      </c>
      <c r="H949" s="26">
        <f>SUM(I949:N949)</f>
        <v>7.7</v>
      </c>
      <c r="I949" s="26">
        <v>0</v>
      </c>
      <c r="J949" s="26">
        <v>0</v>
      </c>
      <c r="K949" s="26">
        <v>0</v>
      </c>
      <c r="L949" s="26">
        <v>0</v>
      </c>
      <c r="M949" s="26">
        <v>0</v>
      </c>
      <c r="N949" s="26">
        <v>7.7</v>
      </c>
      <c r="O949" s="219"/>
      <c r="P949" s="228"/>
    </row>
    <row r="950" spans="1:16" ht="15.75" thickBot="1" x14ac:dyDescent="0.3">
      <c r="A950" s="213"/>
      <c r="B950" s="216"/>
      <c r="C950" s="216"/>
      <c r="D950" s="219"/>
      <c r="E950" s="219"/>
      <c r="F950" s="216"/>
      <c r="G950" s="158" t="s">
        <v>8</v>
      </c>
      <c r="H950" s="26">
        <f>SUM(I950:N950)</f>
        <v>0.9</v>
      </c>
      <c r="I950" s="26">
        <v>0</v>
      </c>
      <c r="J950" s="26">
        <v>0</v>
      </c>
      <c r="K950" s="26">
        <v>0</v>
      </c>
      <c r="L950" s="26">
        <v>0</v>
      </c>
      <c r="M950" s="26">
        <v>0</v>
      </c>
      <c r="N950" s="26">
        <v>0.9</v>
      </c>
      <c r="O950" s="219"/>
      <c r="P950" s="228"/>
    </row>
    <row r="951" spans="1:16" ht="24.75" thickBot="1" x14ac:dyDescent="0.3">
      <c r="A951" s="214"/>
      <c r="B951" s="217"/>
      <c r="C951" s="217"/>
      <c r="D951" s="220"/>
      <c r="E951" s="220"/>
      <c r="F951" s="217"/>
      <c r="G951" s="158" t="s">
        <v>9</v>
      </c>
      <c r="H951" s="26">
        <f>SUM(I951:N951)</f>
        <v>0</v>
      </c>
      <c r="I951" s="26">
        <v>0</v>
      </c>
      <c r="J951" s="26">
        <v>0</v>
      </c>
      <c r="K951" s="26">
        <v>0</v>
      </c>
      <c r="L951" s="26">
        <v>0</v>
      </c>
      <c r="M951" s="26">
        <v>0</v>
      </c>
      <c r="N951" s="26">
        <v>0</v>
      </c>
      <c r="O951" s="220"/>
      <c r="P951" s="229"/>
    </row>
    <row r="952" spans="1:16" ht="36.75" customHeight="1" thickBot="1" x14ac:dyDescent="0.3">
      <c r="A952" s="212" t="s">
        <v>473</v>
      </c>
      <c r="B952" s="215" t="s">
        <v>425</v>
      </c>
      <c r="C952" s="215" t="s">
        <v>126</v>
      </c>
      <c r="D952" s="218" t="s">
        <v>474</v>
      </c>
      <c r="E952" s="218"/>
      <c r="F952" s="215" t="s">
        <v>475</v>
      </c>
      <c r="G952" s="158" t="s">
        <v>4</v>
      </c>
      <c r="H952" s="26">
        <f t="shared" ref="H952:N952" si="200">SUM(H953:H956)</f>
        <v>1294</v>
      </c>
      <c r="I952" s="26">
        <f t="shared" si="200"/>
        <v>0</v>
      </c>
      <c r="J952" s="26">
        <f t="shared" si="200"/>
        <v>0</v>
      </c>
      <c r="K952" s="26">
        <f t="shared" si="200"/>
        <v>0</v>
      </c>
      <c r="L952" s="26">
        <f t="shared" si="200"/>
        <v>647</v>
      </c>
      <c r="M952" s="26">
        <f t="shared" si="200"/>
        <v>647</v>
      </c>
      <c r="N952" s="26">
        <f t="shared" si="200"/>
        <v>0</v>
      </c>
      <c r="O952" s="218"/>
      <c r="P952" s="227"/>
    </row>
    <row r="953" spans="1:16" ht="15.75" thickBot="1" x14ac:dyDescent="0.3">
      <c r="A953" s="213"/>
      <c r="B953" s="216"/>
      <c r="C953" s="216"/>
      <c r="D953" s="219"/>
      <c r="E953" s="219"/>
      <c r="F953" s="216"/>
      <c r="G953" s="158" t="s">
        <v>6</v>
      </c>
      <c r="H953" s="26">
        <f>SUM(I953:N953)</f>
        <v>1255.2</v>
      </c>
      <c r="I953" s="26">
        <v>0</v>
      </c>
      <c r="J953" s="26">
        <v>0</v>
      </c>
      <c r="K953" s="26">
        <v>0</v>
      </c>
      <c r="L953" s="26">
        <v>627.6</v>
      </c>
      <c r="M953" s="26">
        <v>627.6</v>
      </c>
      <c r="N953" s="26">
        <v>0</v>
      </c>
      <c r="O953" s="219"/>
      <c r="P953" s="228"/>
    </row>
    <row r="954" spans="1:16" ht="36.75" thickBot="1" x14ac:dyDescent="0.3">
      <c r="A954" s="213"/>
      <c r="B954" s="216"/>
      <c r="C954" s="216"/>
      <c r="D954" s="219"/>
      <c r="E954" s="219"/>
      <c r="F954" s="216"/>
      <c r="G954" s="158" t="s">
        <v>7</v>
      </c>
      <c r="H954" s="26">
        <f>SUM(I954:N954)</f>
        <v>35</v>
      </c>
      <c r="I954" s="26">
        <v>0</v>
      </c>
      <c r="J954" s="26">
        <v>0</v>
      </c>
      <c r="K954" s="26">
        <v>0</v>
      </c>
      <c r="L954" s="26">
        <v>17.5</v>
      </c>
      <c r="M954" s="26">
        <v>17.5</v>
      </c>
      <c r="N954" s="26">
        <v>0</v>
      </c>
      <c r="O954" s="219"/>
      <c r="P954" s="228"/>
    </row>
    <row r="955" spans="1:16" ht="15.75" thickBot="1" x14ac:dyDescent="0.3">
      <c r="A955" s="213"/>
      <c r="B955" s="216"/>
      <c r="C955" s="216"/>
      <c r="D955" s="219"/>
      <c r="E955" s="219"/>
      <c r="F955" s="216"/>
      <c r="G955" s="158" t="s">
        <v>8</v>
      </c>
      <c r="H955" s="26">
        <f>SUM(I955:N955)</f>
        <v>3.8</v>
      </c>
      <c r="I955" s="26">
        <v>0</v>
      </c>
      <c r="J955" s="26">
        <v>0</v>
      </c>
      <c r="K955" s="26">
        <v>0</v>
      </c>
      <c r="L955" s="26">
        <v>1.9</v>
      </c>
      <c r="M955" s="26">
        <v>1.9</v>
      </c>
      <c r="N955" s="26">
        <v>0</v>
      </c>
      <c r="O955" s="219"/>
      <c r="P955" s="228"/>
    </row>
    <row r="956" spans="1:16" ht="24.75" thickBot="1" x14ac:dyDescent="0.3">
      <c r="A956" s="214"/>
      <c r="B956" s="217"/>
      <c r="C956" s="217"/>
      <c r="D956" s="220"/>
      <c r="E956" s="220"/>
      <c r="F956" s="217"/>
      <c r="G956" s="158" t="s">
        <v>9</v>
      </c>
      <c r="H956" s="26">
        <f>SUM(I956:N956)</f>
        <v>0</v>
      </c>
      <c r="I956" s="26">
        <v>0</v>
      </c>
      <c r="J956" s="26">
        <v>0</v>
      </c>
      <c r="K956" s="26">
        <v>0</v>
      </c>
      <c r="L956" s="26">
        <v>0</v>
      </c>
      <c r="M956" s="26">
        <v>0</v>
      </c>
      <c r="N956" s="26">
        <v>0</v>
      </c>
      <c r="O956" s="220"/>
      <c r="P956" s="229"/>
    </row>
    <row r="957" spans="1:16" ht="75" customHeight="1" thickBot="1" x14ac:dyDescent="0.3">
      <c r="A957" s="212" t="s">
        <v>476</v>
      </c>
      <c r="B957" s="215" t="s">
        <v>425</v>
      </c>
      <c r="C957" s="215" t="s">
        <v>126</v>
      </c>
      <c r="D957" s="218" t="s">
        <v>474</v>
      </c>
      <c r="E957" s="218"/>
      <c r="F957" s="215" t="s">
        <v>475</v>
      </c>
      <c r="G957" s="158" t="s">
        <v>4</v>
      </c>
      <c r="H957" s="26">
        <f t="shared" ref="H957:N957" si="201">SUM(H958:H961)</f>
        <v>944</v>
      </c>
      <c r="I957" s="26">
        <f t="shared" si="201"/>
        <v>0</v>
      </c>
      <c r="J957" s="26">
        <f t="shared" si="201"/>
        <v>0</v>
      </c>
      <c r="K957" s="26">
        <f t="shared" si="201"/>
        <v>0</v>
      </c>
      <c r="L957" s="26">
        <f t="shared" si="201"/>
        <v>472</v>
      </c>
      <c r="M957" s="26">
        <f t="shared" si="201"/>
        <v>472</v>
      </c>
      <c r="N957" s="26">
        <f t="shared" si="201"/>
        <v>0</v>
      </c>
      <c r="O957" s="218"/>
      <c r="P957" s="227"/>
    </row>
    <row r="958" spans="1:16" ht="15.75" thickBot="1" x14ac:dyDescent="0.3">
      <c r="A958" s="213"/>
      <c r="B958" s="216"/>
      <c r="C958" s="216"/>
      <c r="D958" s="219"/>
      <c r="E958" s="219"/>
      <c r="F958" s="216"/>
      <c r="G958" s="158" t="s">
        <v>6</v>
      </c>
      <c r="H958" s="26">
        <f>SUM(I958:N958)</f>
        <v>916</v>
      </c>
      <c r="I958" s="26">
        <v>0</v>
      </c>
      <c r="J958" s="26">
        <v>0</v>
      </c>
      <c r="K958" s="26">
        <v>0</v>
      </c>
      <c r="L958" s="26">
        <v>458</v>
      </c>
      <c r="M958" s="26">
        <v>458</v>
      </c>
      <c r="N958" s="26">
        <v>0</v>
      </c>
      <c r="O958" s="219"/>
      <c r="P958" s="228"/>
    </row>
    <row r="959" spans="1:16" ht="36.75" thickBot="1" x14ac:dyDescent="0.3">
      <c r="A959" s="213"/>
      <c r="B959" s="216"/>
      <c r="C959" s="216"/>
      <c r="D959" s="219"/>
      <c r="E959" s="219"/>
      <c r="F959" s="216"/>
      <c r="G959" s="158" t="s">
        <v>7</v>
      </c>
      <c r="H959" s="26">
        <f>SUM(I959:N959)</f>
        <v>25.2</v>
      </c>
      <c r="I959" s="26">
        <v>0</v>
      </c>
      <c r="J959" s="26">
        <v>0</v>
      </c>
      <c r="K959" s="26">
        <v>0</v>
      </c>
      <c r="L959" s="26">
        <v>12.6</v>
      </c>
      <c r="M959" s="26">
        <v>12.6</v>
      </c>
      <c r="N959" s="26">
        <v>0</v>
      </c>
      <c r="O959" s="219"/>
      <c r="P959" s="228"/>
    </row>
    <row r="960" spans="1:16" ht="15.75" thickBot="1" x14ac:dyDescent="0.3">
      <c r="A960" s="213"/>
      <c r="B960" s="216"/>
      <c r="C960" s="216"/>
      <c r="D960" s="219"/>
      <c r="E960" s="219"/>
      <c r="F960" s="216"/>
      <c r="G960" s="158" t="s">
        <v>8</v>
      </c>
      <c r="H960" s="26">
        <f>SUM(I960:N960)</f>
        <v>2.8</v>
      </c>
      <c r="I960" s="26">
        <v>0</v>
      </c>
      <c r="J960" s="26">
        <v>0</v>
      </c>
      <c r="K960" s="26">
        <v>0</v>
      </c>
      <c r="L960" s="26">
        <v>1.4</v>
      </c>
      <c r="M960" s="26">
        <v>1.4</v>
      </c>
      <c r="N960" s="26">
        <v>0</v>
      </c>
      <c r="O960" s="219"/>
      <c r="P960" s="228"/>
    </row>
    <row r="961" spans="1:16" ht="24.75" thickBot="1" x14ac:dyDescent="0.3">
      <c r="A961" s="214"/>
      <c r="B961" s="217"/>
      <c r="C961" s="217"/>
      <c r="D961" s="220"/>
      <c r="E961" s="220"/>
      <c r="F961" s="217"/>
      <c r="G961" s="158" t="s">
        <v>9</v>
      </c>
      <c r="H961" s="26">
        <f>SUM(I961:N961)</f>
        <v>0</v>
      </c>
      <c r="I961" s="26">
        <v>0</v>
      </c>
      <c r="J961" s="26">
        <v>0</v>
      </c>
      <c r="K961" s="26">
        <v>0</v>
      </c>
      <c r="L961" s="26">
        <v>0</v>
      </c>
      <c r="M961" s="26">
        <v>0</v>
      </c>
      <c r="N961" s="26">
        <v>0</v>
      </c>
      <c r="O961" s="220"/>
      <c r="P961" s="229"/>
    </row>
    <row r="962" spans="1:16" ht="75" customHeight="1" thickBot="1" x14ac:dyDescent="0.3">
      <c r="A962" s="212" t="s">
        <v>477</v>
      </c>
      <c r="B962" s="215" t="s">
        <v>425</v>
      </c>
      <c r="C962" s="215" t="s">
        <v>126</v>
      </c>
      <c r="D962" s="218" t="s">
        <v>474</v>
      </c>
      <c r="E962" s="218"/>
      <c r="F962" s="215" t="s">
        <v>475</v>
      </c>
      <c r="G962" s="158" t="s">
        <v>4</v>
      </c>
      <c r="H962" s="26">
        <f t="shared" ref="H962:N962" si="202">SUM(H963:H966)</f>
        <v>947</v>
      </c>
      <c r="I962" s="26">
        <f t="shared" si="202"/>
        <v>0</v>
      </c>
      <c r="J962" s="26">
        <f t="shared" si="202"/>
        <v>0</v>
      </c>
      <c r="K962" s="26">
        <f t="shared" si="202"/>
        <v>0</v>
      </c>
      <c r="L962" s="26">
        <f t="shared" si="202"/>
        <v>473.5</v>
      </c>
      <c r="M962" s="26">
        <f t="shared" si="202"/>
        <v>473.5</v>
      </c>
      <c r="N962" s="26">
        <f t="shared" si="202"/>
        <v>0</v>
      </c>
      <c r="O962" s="218"/>
      <c r="P962" s="227"/>
    </row>
    <row r="963" spans="1:16" ht="15.75" thickBot="1" x14ac:dyDescent="0.3">
      <c r="A963" s="213"/>
      <c r="B963" s="216"/>
      <c r="C963" s="216"/>
      <c r="D963" s="219"/>
      <c r="E963" s="219"/>
      <c r="F963" s="216"/>
      <c r="G963" s="158" t="s">
        <v>6</v>
      </c>
      <c r="H963" s="26">
        <f>SUM(I963:N963)</f>
        <v>919</v>
      </c>
      <c r="I963" s="26">
        <v>0</v>
      </c>
      <c r="J963" s="26">
        <v>0</v>
      </c>
      <c r="K963" s="26">
        <v>0</v>
      </c>
      <c r="L963" s="26">
        <v>459.5</v>
      </c>
      <c r="M963" s="26">
        <v>459.5</v>
      </c>
      <c r="N963" s="26">
        <v>0</v>
      </c>
      <c r="O963" s="219"/>
      <c r="P963" s="228"/>
    </row>
    <row r="964" spans="1:16" ht="36.75" thickBot="1" x14ac:dyDescent="0.3">
      <c r="A964" s="213"/>
      <c r="B964" s="216"/>
      <c r="C964" s="216"/>
      <c r="D964" s="219"/>
      <c r="E964" s="219"/>
      <c r="F964" s="216"/>
      <c r="G964" s="158" t="s">
        <v>7</v>
      </c>
      <c r="H964" s="26">
        <f>SUM(I964:N964)</f>
        <v>25.2</v>
      </c>
      <c r="I964" s="26">
        <v>0</v>
      </c>
      <c r="J964" s="26">
        <v>0</v>
      </c>
      <c r="K964" s="26">
        <v>0</v>
      </c>
      <c r="L964" s="26">
        <v>12.6</v>
      </c>
      <c r="M964" s="26">
        <v>12.6</v>
      </c>
      <c r="N964" s="26">
        <v>0</v>
      </c>
      <c r="O964" s="219"/>
      <c r="P964" s="228"/>
    </row>
    <row r="965" spans="1:16" ht="15.75" thickBot="1" x14ac:dyDescent="0.3">
      <c r="A965" s="213"/>
      <c r="B965" s="216"/>
      <c r="C965" s="216"/>
      <c r="D965" s="219"/>
      <c r="E965" s="219"/>
      <c r="F965" s="216"/>
      <c r="G965" s="158" t="s">
        <v>8</v>
      </c>
      <c r="H965" s="26">
        <f>SUM(I965:N965)</f>
        <v>2.8</v>
      </c>
      <c r="I965" s="26">
        <v>0</v>
      </c>
      <c r="J965" s="26">
        <v>0</v>
      </c>
      <c r="K965" s="26">
        <v>0</v>
      </c>
      <c r="L965" s="26">
        <v>1.4</v>
      </c>
      <c r="M965" s="26">
        <v>1.4</v>
      </c>
      <c r="N965" s="26">
        <v>0</v>
      </c>
      <c r="O965" s="219"/>
      <c r="P965" s="228"/>
    </row>
    <row r="966" spans="1:16" ht="33.75" customHeight="1" thickBot="1" x14ac:dyDescent="0.3">
      <c r="A966" s="214"/>
      <c r="B966" s="217"/>
      <c r="C966" s="217"/>
      <c r="D966" s="220"/>
      <c r="E966" s="220"/>
      <c r="F966" s="217"/>
      <c r="G966" s="158" t="s">
        <v>9</v>
      </c>
      <c r="H966" s="26">
        <f>SUM(I966:N966)</f>
        <v>0</v>
      </c>
      <c r="I966" s="26">
        <v>0</v>
      </c>
      <c r="J966" s="26">
        <v>0</v>
      </c>
      <c r="K966" s="26">
        <v>0</v>
      </c>
      <c r="L966" s="26">
        <v>0</v>
      </c>
      <c r="M966" s="26">
        <v>0</v>
      </c>
      <c r="N966" s="26">
        <v>0</v>
      </c>
      <c r="O966" s="220"/>
      <c r="P966" s="229"/>
    </row>
    <row r="967" spans="1:16" ht="36.75" customHeight="1" thickBot="1" x14ac:dyDescent="0.3">
      <c r="A967" s="212" t="s">
        <v>478</v>
      </c>
      <c r="B967" s="215" t="s">
        <v>479</v>
      </c>
      <c r="C967" s="215" t="s">
        <v>126</v>
      </c>
      <c r="D967" s="218">
        <v>2027</v>
      </c>
      <c r="E967" s="218" t="s">
        <v>480</v>
      </c>
      <c r="F967" s="215" t="s">
        <v>481</v>
      </c>
      <c r="G967" s="158" t="s">
        <v>4</v>
      </c>
      <c r="H967" s="26">
        <f t="shared" ref="H967:N967" si="203">SUM(H968:H971)</f>
        <v>109.6</v>
      </c>
      <c r="I967" s="26">
        <f t="shared" si="203"/>
        <v>0</v>
      </c>
      <c r="J967" s="26">
        <f t="shared" si="203"/>
        <v>0</v>
      </c>
      <c r="K967" s="26">
        <f t="shared" si="203"/>
        <v>109.6</v>
      </c>
      <c r="L967" s="26">
        <f t="shared" si="203"/>
        <v>0</v>
      </c>
      <c r="M967" s="26">
        <f t="shared" si="203"/>
        <v>0</v>
      </c>
      <c r="N967" s="26">
        <f t="shared" si="203"/>
        <v>0</v>
      </c>
      <c r="O967" s="218">
        <v>1008</v>
      </c>
      <c r="P967" s="227" t="s">
        <v>482</v>
      </c>
    </row>
    <row r="968" spans="1:16" ht="15.75" thickBot="1" x14ac:dyDescent="0.3">
      <c r="A968" s="213"/>
      <c r="B968" s="216"/>
      <c r="C968" s="216"/>
      <c r="D968" s="219"/>
      <c r="E968" s="219"/>
      <c r="F968" s="216"/>
      <c r="G968" s="158" t="s">
        <v>6</v>
      </c>
      <c r="H968" s="26">
        <f>SUM(I968:N968)</f>
        <v>98.6</v>
      </c>
      <c r="I968" s="26">
        <v>0</v>
      </c>
      <c r="J968" s="26">
        <v>0</v>
      </c>
      <c r="K968" s="26">
        <v>98.6</v>
      </c>
      <c r="L968" s="26">
        <v>0</v>
      </c>
      <c r="M968" s="26">
        <v>0</v>
      </c>
      <c r="N968" s="26">
        <v>0</v>
      </c>
      <c r="O968" s="219"/>
      <c r="P968" s="228"/>
    </row>
    <row r="969" spans="1:16" ht="36.75" thickBot="1" x14ac:dyDescent="0.3">
      <c r="A969" s="213"/>
      <c r="B969" s="216"/>
      <c r="C969" s="216"/>
      <c r="D969" s="219"/>
      <c r="E969" s="219"/>
      <c r="F969" s="216"/>
      <c r="G969" s="158" t="s">
        <v>7</v>
      </c>
      <c r="H969" s="26">
        <f>SUM(I969:N969)</f>
        <v>5.5</v>
      </c>
      <c r="I969" s="26">
        <v>0</v>
      </c>
      <c r="J969" s="26">
        <v>0</v>
      </c>
      <c r="K969" s="26">
        <v>5.5</v>
      </c>
      <c r="L969" s="26">
        <v>0</v>
      </c>
      <c r="M969" s="26">
        <v>0</v>
      </c>
      <c r="N969" s="26">
        <v>0</v>
      </c>
      <c r="O969" s="219"/>
      <c r="P969" s="228"/>
    </row>
    <row r="970" spans="1:16" ht="15.75" thickBot="1" x14ac:dyDescent="0.3">
      <c r="A970" s="213"/>
      <c r="B970" s="216"/>
      <c r="C970" s="216"/>
      <c r="D970" s="219"/>
      <c r="E970" s="219"/>
      <c r="F970" s="216"/>
      <c r="G970" s="158" t="s">
        <v>483</v>
      </c>
      <c r="H970" s="26">
        <f>SUM(I970:N970)</f>
        <v>5.5</v>
      </c>
      <c r="I970" s="26">
        <v>0</v>
      </c>
      <c r="J970" s="26">
        <v>0</v>
      </c>
      <c r="K970" s="26">
        <v>5.5</v>
      </c>
      <c r="L970" s="26">
        <v>0</v>
      </c>
      <c r="M970" s="26">
        <v>0</v>
      </c>
      <c r="N970" s="26">
        <v>0</v>
      </c>
      <c r="O970" s="219"/>
      <c r="P970" s="228"/>
    </row>
    <row r="971" spans="1:16" ht="24.75" thickBot="1" x14ac:dyDescent="0.3">
      <c r="A971" s="214"/>
      <c r="B971" s="217"/>
      <c r="C971" s="217"/>
      <c r="D971" s="220"/>
      <c r="E971" s="220"/>
      <c r="F971" s="217"/>
      <c r="G971" s="158" t="s">
        <v>9</v>
      </c>
      <c r="H971" s="26">
        <f>SUM(I971:N971)</f>
        <v>0</v>
      </c>
      <c r="I971" s="26">
        <v>0</v>
      </c>
      <c r="J971" s="26">
        <v>0</v>
      </c>
      <c r="K971" s="26">
        <v>0</v>
      </c>
      <c r="L971" s="26">
        <v>0</v>
      </c>
      <c r="M971" s="26">
        <v>0</v>
      </c>
      <c r="N971" s="26">
        <v>0</v>
      </c>
      <c r="O971" s="220"/>
      <c r="P971" s="229"/>
    </row>
    <row r="972" spans="1:16" ht="48.75" customHeight="1" thickBot="1" x14ac:dyDescent="0.3">
      <c r="A972" s="212" t="s">
        <v>484</v>
      </c>
      <c r="B972" s="215" t="s">
        <v>479</v>
      </c>
      <c r="C972" s="215" t="s">
        <v>126</v>
      </c>
      <c r="D972" s="218">
        <v>2027</v>
      </c>
      <c r="E972" s="218" t="s">
        <v>485</v>
      </c>
      <c r="F972" s="215" t="s">
        <v>481</v>
      </c>
      <c r="G972" s="158" t="s">
        <v>4</v>
      </c>
      <c r="H972" s="26">
        <f t="shared" ref="H972:N972" si="204">SUM(H973:H976)</f>
        <v>20</v>
      </c>
      <c r="I972" s="26">
        <f t="shared" si="204"/>
        <v>0</v>
      </c>
      <c r="J972" s="26">
        <f t="shared" si="204"/>
        <v>0</v>
      </c>
      <c r="K972" s="26">
        <f t="shared" si="204"/>
        <v>20</v>
      </c>
      <c r="L972" s="26">
        <f t="shared" si="204"/>
        <v>0</v>
      </c>
      <c r="M972" s="26">
        <f t="shared" si="204"/>
        <v>0</v>
      </c>
      <c r="N972" s="26">
        <f t="shared" si="204"/>
        <v>0</v>
      </c>
      <c r="O972" s="218">
        <v>115</v>
      </c>
      <c r="P972" s="227" t="s">
        <v>482</v>
      </c>
    </row>
    <row r="973" spans="1:16" ht="15.75" thickBot="1" x14ac:dyDescent="0.3">
      <c r="A973" s="213"/>
      <c r="B973" s="216"/>
      <c r="C973" s="216"/>
      <c r="D973" s="219"/>
      <c r="E973" s="219"/>
      <c r="F973" s="216"/>
      <c r="G973" s="158" t="s">
        <v>6</v>
      </c>
      <c r="H973" s="26">
        <f>SUM(I973:N973)</f>
        <v>18</v>
      </c>
      <c r="I973" s="26">
        <v>0</v>
      </c>
      <c r="J973" s="26">
        <v>0</v>
      </c>
      <c r="K973" s="26">
        <v>18</v>
      </c>
      <c r="L973" s="26">
        <v>0</v>
      </c>
      <c r="M973" s="26">
        <v>0</v>
      </c>
      <c r="N973" s="26">
        <v>0</v>
      </c>
      <c r="O973" s="219"/>
      <c r="P973" s="228"/>
    </row>
    <row r="974" spans="1:16" ht="36.75" thickBot="1" x14ac:dyDescent="0.3">
      <c r="A974" s="213"/>
      <c r="B974" s="216"/>
      <c r="C974" s="216"/>
      <c r="D974" s="219"/>
      <c r="E974" s="219"/>
      <c r="F974" s="216"/>
      <c r="G974" s="158" t="s">
        <v>7</v>
      </c>
      <c r="H974" s="26">
        <f>SUM(I974:N974)</f>
        <v>1</v>
      </c>
      <c r="I974" s="26">
        <v>0</v>
      </c>
      <c r="J974" s="26">
        <v>0</v>
      </c>
      <c r="K974" s="26">
        <v>1</v>
      </c>
      <c r="L974" s="26">
        <v>0</v>
      </c>
      <c r="M974" s="26">
        <v>0</v>
      </c>
      <c r="N974" s="26">
        <v>0</v>
      </c>
      <c r="O974" s="219"/>
      <c r="P974" s="228"/>
    </row>
    <row r="975" spans="1:16" ht="15.75" thickBot="1" x14ac:dyDescent="0.3">
      <c r="A975" s="213"/>
      <c r="B975" s="216"/>
      <c r="C975" s="216"/>
      <c r="D975" s="219"/>
      <c r="E975" s="219"/>
      <c r="F975" s="216"/>
      <c r="G975" s="158" t="s">
        <v>483</v>
      </c>
      <c r="H975" s="26">
        <f>SUM(I975:N975)</f>
        <v>1</v>
      </c>
      <c r="I975" s="26">
        <v>0</v>
      </c>
      <c r="J975" s="26">
        <v>0</v>
      </c>
      <c r="K975" s="26">
        <v>1</v>
      </c>
      <c r="L975" s="26">
        <v>0</v>
      </c>
      <c r="M975" s="26">
        <v>0</v>
      </c>
      <c r="N975" s="26">
        <v>0</v>
      </c>
      <c r="O975" s="219"/>
      <c r="P975" s="228"/>
    </row>
    <row r="976" spans="1:16" ht="24.75" thickBot="1" x14ac:dyDescent="0.3">
      <c r="A976" s="214"/>
      <c r="B976" s="217"/>
      <c r="C976" s="217"/>
      <c r="D976" s="220"/>
      <c r="E976" s="220"/>
      <c r="F976" s="217"/>
      <c r="G976" s="158" t="s">
        <v>9</v>
      </c>
      <c r="H976" s="26">
        <f>SUM(I976:N976)</f>
        <v>0</v>
      </c>
      <c r="I976" s="26">
        <v>0</v>
      </c>
      <c r="J976" s="26">
        <v>0</v>
      </c>
      <c r="K976" s="26">
        <v>0</v>
      </c>
      <c r="L976" s="26">
        <v>0</v>
      </c>
      <c r="M976" s="26">
        <v>0</v>
      </c>
      <c r="N976" s="26">
        <v>0</v>
      </c>
      <c r="O976" s="220"/>
      <c r="P976" s="229"/>
    </row>
    <row r="977" spans="1:16" ht="36.75" customHeight="1" thickBot="1" x14ac:dyDescent="0.3">
      <c r="A977" s="212" t="s">
        <v>486</v>
      </c>
      <c r="B977" s="215" t="s">
        <v>479</v>
      </c>
      <c r="C977" s="215" t="s">
        <v>126</v>
      </c>
      <c r="D977" s="218">
        <v>2027</v>
      </c>
      <c r="E977" s="218" t="s">
        <v>487</v>
      </c>
      <c r="F977" s="215" t="s">
        <v>481</v>
      </c>
      <c r="G977" s="158" t="s">
        <v>4</v>
      </c>
      <c r="H977" s="26">
        <f t="shared" ref="H977:N977" si="205">SUM(H978:H981)</f>
        <v>96.6</v>
      </c>
      <c r="I977" s="26">
        <f t="shared" si="205"/>
        <v>0</v>
      </c>
      <c r="J977" s="26">
        <f t="shared" si="205"/>
        <v>0</v>
      </c>
      <c r="K977" s="26">
        <f t="shared" si="205"/>
        <v>96.6</v>
      </c>
      <c r="L977" s="26">
        <f t="shared" si="205"/>
        <v>0</v>
      </c>
      <c r="M977" s="26">
        <f t="shared" si="205"/>
        <v>0</v>
      </c>
      <c r="N977" s="26">
        <f t="shared" si="205"/>
        <v>0</v>
      </c>
      <c r="O977" s="218">
        <v>574</v>
      </c>
      <c r="P977" s="227" t="s">
        <v>482</v>
      </c>
    </row>
    <row r="978" spans="1:16" ht="15.75" thickBot="1" x14ac:dyDescent="0.3">
      <c r="A978" s="213"/>
      <c r="B978" s="216"/>
      <c r="C978" s="216"/>
      <c r="D978" s="219"/>
      <c r="E978" s="219"/>
      <c r="F978" s="216"/>
      <c r="G978" s="158" t="s">
        <v>6</v>
      </c>
      <c r="H978" s="26">
        <f>SUM(I978:N978)</f>
        <v>87</v>
      </c>
      <c r="I978" s="26">
        <v>0</v>
      </c>
      <c r="J978" s="26">
        <v>0</v>
      </c>
      <c r="K978" s="26">
        <v>87</v>
      </c>
      <c r="L978" s="26">
        <v>0</v>
      </c>
      <c r="M978" s="26">
        <v>0</v>
      </c>
      <c r="N978" s="26">
        <v>0</v>
      </c>
      <c r="O978" s="219"/>
      <c r="P978" s="228"/>
    </row>
    <row r="979" spans="1:16" ht="36.75" thickBot="1" x14ac:dyDescent="0.3">
      <c r="A979" s="213"/>
      <c r="B979" s="216"/>
      <c r="C979" s="216"/>
      <c r="D979" s="219"/>
      <c r="E979" s="219"/>
      <c r="F979" s="216"/>
      <c r="G979" s="158" t="s">
        <v>7</v>
      </c>
      <c r="H979" s="26">
        <f>SUM(I979:N979)</f>
        <v>4.8</v>
      </c>
      <c r="I979" s="26">
        <v>0</v>
      </c>
      <c r="J979" s="26">
        <v>0</v>
      </c>
      <c r="K979" s="26">
        <v>4.8</v>
      </c>
      <c r="L979" s="26">
        <v>0</v>
      </c>
      <c r="M979" s="26">
        <v>0</v>
      </c>
      <c r="N979" s="26">
        <v>0</v>
      </c>
      <c r="O979" s="219"/>
      <c r="P979" s="228"/>
    </row>
    <row r="980" spans="1:16" ht="15.75" thickBot="1" x14ac:dyDescent="0.3">
      <c r="A980" s="213"/>
      <c r="B980" s="216"/>
      <c r="C980" s="216"/>
      <c r="D980" s="219"/>
      <c r="E980" s="219"/>
      <c r="F980" s="216"/>
      <c r="G980" s="158" t="s">
        <v>483</v>
      </c>
      <c r="H980" s="26">
        <f>SUM(I980:N980)</f>
        <v>4.8</v>
      </c>
      <c r="I980" s="26">
        <v>0</v>
      </c>
      <c r="J980" s="26">
        <v>0</v>
      </c>
      <c r="K980" s="26">
        <v>4.8</v>
      </c>
      <c r="L980" s="26">
        <v>0</v>
      </c>
      <c r="M980" s="26">
        <v>0</v>
      </c>
      <c r="N980" s="26">
        <v>0</v>
      </c>
      <c r="O980" s="219"/>
      <c r="P980" s="228"/>
    </row>
    <row r="981" spans="1:16" ht="24.75" thickBot="1" x14ac:dyDescent="0.3">
      <c r="A981" s="214"/>
      <c r="B981" s="217"/>
      <c r="C981" s="217"/>
      <c r="D981" s="220"/>
      <c r="E981" s="220"/>
      <c r="F981" s="217"/>
      <c r="G981" s="158" t="s">
        <v>9</v>
      </c>
      <c r="H981" s="26">
        <f>SUM(I981:N981)</f>
        <v>0</v>
      </c>
      <c r="I981" s="26">
        <v>0</v>
      </c>
      <c r="J981" s="26">
        <v>0</v>
      </c>
      <c r="K981" s="26">
        <v>0</v>
      </c>
      <c r="L981" s="26">
        <v>0</v>
      </c>
      <c r="M981" s="26">
        <v>0</v>
      </c>
      <c r="N981" s="26">
        <v>0</v>
      </c>
      <c r="O981" s="220"/>
      <c r="P981" s="229"/>
    </row>
    <row r="982" spans="1:16" ht="36.75" customHeight="1" thickBot="1" x14ac:dyDescent="0.3">
      <c r="A982" s="212" t="s">
        <v>488</v>
      </c>
      <c r="B982" s="215"/>
      <c r="C982" s="215" t="s">
        <v>126</v>
      </c>
      <c r="D982" s="218">
        <v>2030</v>
      </c>
      <c r="E982" s="218"/>
      <c r="F982" s="215" t="s">
        <v>489</v>
      </c>
      <c r="G982" s="158" t="s">
        <v>4</v>
      </c>
      <c r="H982" s="26">
        <f t="shared" ref="H982:N982" si="206">SUM(H983:H986)</f>
        <v>42</v>
      </c>
      <c r="I982" s="26">
        <f t="shared" si="206"/>
        <v>0</v>
      </c>
      <c r="J982" s="26">
        <f t="shared" si="206"/>
        <v>0</v>
      </c>
      <c r="K982" s="26">
        <f t="shared" si="206"/>
        <v>0</v>
      </c>
      <c r="L982" s="26">
        <f t="shared" si="206"/>
        <v>0</v>
      </c>
      <c r="M982" s="26">
        <f t="shared" si="206"/>
        <v>0</v>
      </c>
      <c r="N982" s="26">
        <f t="shared" si="206"/>
        <v>42</v>
      </c>
      <c r="O982" s="218">
        <v>31495</v>
      </c>
      <c r="P982" s="227" t="s">
        <v>482</v>
      </c>
    </row>
    <row r="983" spans="1:16" ht="15.75" thickBot="1" x14ac:dyDescent="0.3">
      <c r="A983" s="213"/>
      <c r="B983" s="216"/>
      <c r="C983" s="216"/>
      <c r="D983" s="219"/>
      <c r="E983" s="219"/>
      <c r="F983" s="216"/>
      <c r="G983" s="158" t="s">
        <v>6</v>
      </c>
      <c r="H983" s="26">
        <f>SUM(I983:N983)</f>
        <v>0</v>
      </c>
      <c r="I983" s="26">
        <v>0</v>
      </c>
      <c r="J983" s="26">
        <v>0</v>
      </c>
      <c r="K983" s="26">
        <v>0</v>
      </c>
      <c r="L983" s="26">
        <v>0</v>
      </c>
      <c r="M983" s="26">
        <v>0</v>
      </c>
      <c r="N983" s="26">
        <v>0</v>
      </c>
      <c r="O983" s="219"/>
      <c r="P983" s="228"/>
    </row>
    <row r="984" spans="1:16" ht="36.75" thickBot="1" x14ac:dyDescent="0.3">
      <c r="A984" s="213"/>
      <c r="B984" s="216"/>
      <c r="C984" s="216"/>
      <c r="D984" s="219"/>
      <c r="E984" s="219"/>
      <c r="F984" s="216"/>
      <c r="G984" s="158" t="s">
        <v>7</v>
      </c>
      <c r="H984" s="26">
        <f>SUM(I984:N984)</f>
        <v>21</v>
      </c>
      <c r="I984" s="26">
        <v>0</v>
      </c>
      <c r="J984" s="26">
        <v>0</v>
      </c>
      <c r="K984" s="26">
        <v>0</v>
      </c>
      <c r="L984" s="26">
        <v>0</v>
      </c>
      <c r="M984" s="26">
        <v>0</v>
      </c>
      <c r="N984" s="26">
        <v>21</v>
      </c>
      <c r="O984" s="219"/>
      <c r="P984" s="228"/>
    </row>
    <row r="985" spans="1:16" ht="15.75" thickBot="1" x14ac:dyDescent="0.3">
      <c r="A985" s="213"/>
      <c r="B985" s="216"/>
      <c r="C985" s="216"/>
      <c r="D985" s="219"/>
      <c r="E985" s="219"/>
      <c r="F985" s="216"/>
      <c r="G985" s="158" t="s">
        <v>483</v>
      </c>
      <c r="H985" s="26">
        <f>SUM(I985:N985)</f>
        <v>21</v>
      </c>
      <c r="I985" s="26">
        <v>0</v>
      </c>
      <c r="J985" s="26">
        <v>0</v>
      </c>
      <c r="K985" s="26">
        <v>0</v>
      </c>
      <c r="L985" s="26">
        <v>0</v>
      </c>
      <c r="M985" s="26">
        <v>0</v>
      </c>
      <c r="N985" s="26">
        <v>21</v>
      </c>
      <c r="O985" s="219"/>
      <c r="P985" s="228"/>
    </row>
    <row r="986" spans="1:16" ht="24.75" thickBot="1" x14ac:dyDescent="0.3">
      <c r="A986" s="214"/>
      <c r="B986" s="217"/>
      <c r="C986" s="217"/>
      <c r="D986" s="220"/>
      <c r="E986" s="220"/>
      <c r="F986" s="217"/>
      <c r="G986" s="158" t="s">
        <v>9</v>
      </c>
      <c r="H986" s="26">
        <f>SUM(I986:N986)</f>
        <v>0</v>
      </c>
      <c r="I986" s="26">
        <v>0</v>
      </c>
      <c r="J986" s="26">
        <v>0</v>
      </c>
      <c r="K986" s="26">
        <v>0</v>
      </c>
      <c r="L986" s="26">
        <v>0</v>
      </c>
      <c r="M986" s="26">
        <v>0</v>
      </c>
      <c r="N986" s="26">
        <v>0</v>
      </c>
      <c r="O986" s="220"/>
      <c r="P986" s="229"/>
    </row>
    <row r="987" spans="1:16" ht="36.75" customHeight="1" thickBot="1" x14ac:dyDescent="0.3">
      <c r="A987" s="212" t="s">
        <v>490</v>
      </c>
      <c r="B987" s="215" t="s">
        <v>288</v>
      </c>
      <c r="C987" s="215" t="s">
        <v>126</v>
      </c>
      <c r="D987" s="218">
        <v>2028</v>
      </c>
      <c r="E987" s="218" t="s">
        <v>3979</v>
      </c>
      <c r="F987" s="215" t="s">
        <v>491</v>
      </c>
      <c r="G987" s="158" t="s">
        <v>4</v>
      </c>
      <c r="H987" s="26">
        <f t="shared" ref="H987:N987" si="207">SUM(H988:H991)</f>
        <v>8.7000000000000011</v>
      </c>
      <c r="I987" s="26">
        <f t="shared" si="207"/>
        <v>0</v>
      </c>
      <c r="J987" s="26">
        <f t="shared" si="207"/>
        <v>0</v>
      </c>
      <c r="K987" s="26">
        <f t="shared" si="207"/>
        <v>0</v>
      </c>
      <c r="L987" s="26">
        <f t="shared" si="207"/>
        <v>8.7000000000000011</v>
      </c>
      <c r="M987" s="26">
        <f t="shared" si="207"/>
        <v>0</v>
      </c>
      <c r="N987" s="26">
        <f t="shared" si="207"/>
        <v>0</v>
      </c>
      <c r="O987" s="218">
        <v>3200</v>
      </c>
      <c r="P987" s="227" t="s">
        <v>482</v>
      </c>
    </row>
    <row r="988" spans="1:16" ht="15.75" thickBot="1" x14ac:dyDescent="0.3">
      <c r="A988" s="213"/>
      <c r="B988" s="216"/>
      <c r="C988" s="216"/>
      <c r="D988" s="219"/>
      <c r="E988" s="219"/>
      <c r="F988" s="216"/>
      <c r="G988" s="158" t="s">
        <v>6</v>
      </c>
      <c r="H988" s="26">
        <f>SUM(I988:N988)</f>
        <v>8.3000000000000007</v>
      </c>
      <c r="I988" s="26">
        <v>0</v>
      </c>
      <c r="J988" s="26">
        <v>0</v>
      </c>
      <c r="K988" s="26">
        <v>0</v>
      </c>
      <c r="L988" s="26">
        <v>8.3000000000000007</v>
      </c>
      <c r="M988" s="26">
        <v>0</v>
      </c>
      <c r="N988" s="26">
        <v>0</v>
      </c>
      <c r="O988" s="219"/>
      <c r="P988" s="228"/>
    </row>
    <row r="989" spans="1:16" ht="36.75" thickBot="1" x14ac:dyDescent="0.3">
      <c r="A989" s="213"/>
      <c r="B989" s="216"/>
      <c r="C989" s="216"/>
      <c r="D989" s="219"/>
      <c r="E989" s="219"/>
      <c r="F989" s="216"/>
      <c r="G989" s="158" t="s">
        <v>7</v>
      </c>
      <c r="H989" s="26">
        <f>SUM(I989:N989)</f>
        <v>0.4</v>
      </c>
      <c r="I989" s="26">
        <v>0</v>
      </c>
      <c r="J989" s="26">
        <v>0</v>
      </c>
      <c r="K989" s="26">
        <v>0</v>
      </c>
      <c r="L989" s="26">
        <v>0.4</v>
      </c>
      <c r="M989" s="26">
        <v>0</v>
      </c>
      <c r="N989" s="26">
        <v>0</v>
      </c>
      <c r="O989" s="219"/>
      <c r="P989" s="228"/>
    </row>
    <row r="990" spans="1:16" ht="15.75" thickBot="1" x14ac:dyDescent="0.3">
      <c r="A990" s="213"/>
      <c r="B990" s="216"/>
      <c r="C990" s="216"/>
      <c r="D990" s="219"/>
      <c r="E990" s="219"/>
      <c r="F990" s="216"/>
      <c r="G990" s="158" t="s">
        <v>483</v>
      </c>
      <c r="H990" s="26">
        <f>SUM(I990:N990)</f>
        <v>0</v>
      </c>
      <c r="I990" s="26">
        <v>0</v>
      </c>
      <c r="J990" s="26">
        <v>0</v>
      </c>
      <c r="K990" s="26">
        <v>0</v>
      </c>
      <c r="L990" s="26">
        <v>0</v>
      </c>
      <c r="M990" s="26">
        <v>0</v>
      </c>
      <c r="N990" s="26">
        <v>0</v>
      </c>
      <c r="O990" s="219"/>
      <c r="P990" s="228"/>
    </row>
    <row r="991" spans="1:16" ht="24.75" thickBot="1" x14ac:dyDescent="0.3">
      <c r="A991" s="214"/>
      <c r="B991" s="217"/>
      <c r="C991" s="217"/>
      <c r="D991" s="220"/>
      <c r="E991" s="220"/>
      <c r="F991" s="217"/>
      <c r="G991" s="158" t="s">
        <v>9</v>
      </c>
      <c r="H991" s="26">
        <f>SUM(I991:N991)</f>
        <v>0</v>
      </c>
      <c r="I991" s="26">
        <v>0</v>
      </c>
      <c r="J991" s="26">
        <v>0</v>
      </c>
      <c r="K991" s="26">
        <v>0</v>
      </c>
      <c r="L991" s="26">
        <v>0</v>
      </c>
      <c r="M991" s="26">
        <v>0</v>
      </c>
      <c r="N991" s="26">
        <v>0</v>
      </c>
      <c r="O991" s="220"/>
      <c r="P991" s="229"/>
    </row>
    <row r="992" spans="1:16" ht="36.75" customHeight="1" thickBot="1" x14ac:dyDescent="0.3">
      <c r="A992" s="212" t="s">
        <v>492</v>
      </c>
      <c r="B992" s="215" t="s">
        <v>288</v>
      </c>
      <c r="C992" s="215" t="s">
        <v>126</v>
      </c>
      <c r="D992" s="218">
        <v>2028</v>
      </c>
      <c r="E992" s="218" t="s">
        <v>3978</v>
      </c>
      <c r="F992" s="215" t="s">
        <v>493</v>
      </c>
      <c r="G992" s="158" t="s">
        <v>4</v>
      </c>
      <c r="H992" s="26">
        <f t="shared" ref="H992:N992" si="208">SUM(H993:H996)</f>
        <v>1.9</v>
      </c>
      <c r="I992" s="26">
        <f t="shared" si="208"/>
        <v>0</v>
      </c>
      <c r="J992" s="26">
        <f t="shared" si="208"/>
        <v>0</v>
      </c>
      <c r="K992" s="26">
        <f t="shared" si="208"/>
        <v>0</v>
      </c>
      <c r="L992" s="26">
        <f t="shared" si="208"/>
        <v>1.9</v>
      </c>
      <c r="M992" s="26">
        <f t="shared" si="208"/>
        <v>0</v>
      </c>
      <c r="N992" s="26">
        <f t="shared" si="208"/>
        <v>0</v>
      </c>
      <c r="O992" s="218">
        <v>3200</v>
      </c>
      <c r="P992" s="227" t="s">
        <v>482</v>
      </c>
    </row>
    <row r="993" spans="1:16" ht="15.75" thickBot="1" x14ac:dyDescent="0.3">
      <c r="A993" s="213"/>
      <c r="B993" s="216"/>
      <c r="C993" s="216"/>
      <c r="D993" s="219"/>
      <c r="E993" s="219"/>
      <c r="F993" s="216"/>
      <c r="G993" s="158" t="s">
        <v>6</v>
      </c>
      <c r="H993" s="26">
        <f>SUM(I993:N993)</f>
        <v>0</v>
      </c>
      <c r="I993" s="26">
        <v>0</v>
      </c>
      <c r="J993" s="26">
        <v>0</v>
      </c>
      <c r="K993" s="26">
        <v>0</v>
      </c>
      <c r="L993" s="26">
        <v>0</v>
      </c>
      <c r="M993" s="26">
        <v>0</v>
      </c>
      <c r="N993" s="26">
        <v>0</v>
      </c>
      <c r="O993" s="219"/>
      <c r="P993" s="228"/>
    </row>
    <row r="994" spans="1:16" ht="36.75" thickBot="1" x14ac:dyDescent="0.3">
      <c r="A994" s="213"/>
      <c r="B994" s="216"/>
      <c r="C994" s="216"/>
      <c r="D994" s="219"/>
      <c r="E994" s="219"/>
      <c r="F994" s="216"/>
      <c r="G994" s="158" t="s">
        <v>7</v>
      </c>
      <c r="H994" s="26">
        <f>SUM(I994:N994)</f>
        <v>1.9</v>
      </c>
      <c r="I994" s="26">
        <v>0</v>
      </c>
      <c r="J994" s="26">
        <v>0</v>
      </c>
      <c r="K994" s="26">
        <v>0</v>
      </c>
      <c r="L994" s="26">
        <v>1.9</v>
      </c>
      <c r="M994" s="26">
        <v>0</v>
      </c>
      <c r="N994" s="26">
        <v>0</v>
      </c>
      <c r="O994" s="219"/>
      <c r="P994" s="228"/>
    </row>
    <row r="995" spans="1:16" ht="15.75" thickBot="1" x14ac:dyDescent="0.3">
      <c r="A995" s="213"/>
      <c r="B995" s="216"/>
      <c r="C995" s="216"/>
      <c r="D995" s="219"/>
      <c r="E995" s="219"/>
      <c r="F995" s="216"/>
      <c r="G995" s="158" t="s">
        <v>483</v>
      </c>
      <c r="H995" s="26">
        <f>SUM(I995:N995)</f>
        <v>0</v>
      </c>
      <c r="I995" s="26">
        <v>0</v>
      </c>
      <c r="J995" s="26">
        <v>0</v>
      </c>
      <c r="K995" s="26">
        <v>0</v>
      </c>
      <c r="L995" s="26">
        <v>0</v>
      </c>
      <c r="M995" s="26">
        <v>0</v>
      </c>
      <c r="N995" s="26">
        <v>0</v>
      </c>
      <c r="O995" s="219"/>
      <c r="P995" s="228"/>
    </row>
    <row r="996" spans="1:16" ht="24.75" thickBot="1" x14ac:dyDescent="0.3">
      <c r="A996" s="214"/>
      <c r="B996" s="217"/>
      <c r="C996" s="217"/>
      <c r="D996" s="220"/>
      <c r="E996" s="220"/>
      <c r="F996" s="217"/>
      <c r="G996" s="158" t="s">
        <v>9</v>
      </c>
      <c r="H996" s="26">
        <f>SUM(I996:N996)</f>
        <v>0</v>
      </c>
      <c r="I996" s="26">
        <v>0</v>
      </c>
      <c r="J996" s="26">
        <v>0</v>
      </c>
      <c r="K996" s="26">
        <v>0</v>
      </c>
      <c r="L996" s="26">
        <v>0</v>
      </c>
      <c r="M996" s="26">
        <v>0</v>
      </c>
      <c r="N996" s="26">
        <v>0</v>
      </c>
      <c r="O996" s="220"/>
      <c r="P996" s="229"/>
    </row>
    <row r="997" spans="1:16" ht="36.75" customHeight="1" thickBot="1" x14ac:dyDescent="0.3">
      <c r="A997" s="212" t="s">
        <v>494</v>
      </c>
      <c r="B997" s="215" t="s">
        <v>288</v>
      </c>
      <c r="C997" s="215" t="s">
        <v>126</v>
      </c>
      <c r="D997" s="218">
        <v>2028</v>
      </c>
      <c r="E997" s="218" t="s">
        <v>3977</v>
      </c>
      <c r="F997" s="215" t="s">
        <v>495</v>
      </c>
      <c r="G997" s="158" t="s">
        <v>4</v>
      </c>
      <c r="H997" s="26">
        <f t="shared" ref="H997:N997" si="209">SUM(H998:H1001)</f>
        <v>39.5</v>
      </c>
      <c r="I997" s="26">
        <f t="shared" si="209"/>
        <v>0</v>
      </c>
      <c r="J997" s="26">
        <f t="shared" si="209"/>
        <v>0</v>
      </c>
      <c r="K997" s="26">
        <f t="shared" si="209"/>
        <v>0</v>
      </c>
      <c r="L997" s="26">
        <f t="shared" si="209"/>
        <v>39.5</v>
      </c>
      <c r="M997" s="26">
        <f t="shared" si="209"/>
        <v>0</v>
      </c>
      <c r="N997" s="26">
        <f t="shared" si="209"/>
        <v>0</v>
      </c>
      <c r="O997" s="218">
        <v>3200</v>
      </c>
      <c r="P997" s="227" t="s">
        <v>482</v>
      </c>
    </row>
    <row r="998" spans="1:16" ht="15.75" thickBot="1" x14ac:dyDescent="0.3">
      <c r="A998" s="213"/>
      <c r="B998" s="216"/>
      <c r="C998" s="216"/>
      <c r="D998" s="219"/>
      <c r="E998" s="219"/>
      <c r="F998" s="216"/>
      <c r="G998" s="158" t="s">
        <v>6</v>
      </c>
      <c r="H998" s="26">
        <f>SUM(I998:N998)</f>
        <v>37.5</v>
      </c>
      <c r="I998" s="26">
        <v>0</v>
      </c>
      <c r="J998" s="26">
        <v>0</v>
      </c>
      <c r="K998" s="26">
        <v>0</v>
      </c>
      <c r="L998" s="26">
        <v>37.5</v>
      </c>
      <c r="M998" s="26">
        <v>0</v>
      </c>
      <c r="N998" s="26">
        <v>0</v>
      </c>
      <c r="O998" s="219"/>
      <c r="P998" s="228"/>
    </row>
    <row r="999" spans="1:16" ht="36.75" thickBot="1" x14ac:dyDescent="0.3">
      <c r="A999" s="213"/>
      <c r="B999" s="216"/>
      <c r="C999" s="216"/>
      <c r="D999" s="219"/>
      <c r="E999" s="219"/>
      <c r="F999" s="216"/>
      <c r="G999" s="158" t="s">
        <v>7</v>
      </c>
      <c r="H999" s="26">
        <f>SUM(I999:N999)</f>
        <v>2</v>
      </c>
      <c r="I999" s="26">
        <v>0</v>
      </c>
      <c r="J999" s="26">
        <v>0</v>
      </c>
      <c r="K999" s="26">
        <v>0</v>
      </c>
      <c r="L999" s="26">
        <v>2</v>
      </c>
      <c r="M999" s="26">
        <v>0</v>
      </c>
      <c r="N999" s="26">
        <v>0</v>
      </c>
      <c r="O999" s="219"/>
      <c r="P999" s="228"/>
    </row>
    <row r="1000" spans="1:16" ht="15.75" thickBot="1" x14ac:dyDescent="0.3">
      <c r="A1000" s="213"/>
      <c r="B1000" s="216"/>
      <c r="C1000" s="216"/>
      <c r="D1000" s="219"/>
      <c r="E1000" s="219"/>
      <c r="F1000" s="216"/>
      <c r="G1000" s="158" t="s">
        <v>483</v>
      </c>
      <c r="H1000" s="26">
        <f>SUM(I1000:N1000)</f>
        <v>0</v>
      </c>
      <c r="I1000" s="26">
        <v>0</v>
      </c>
      <c r="J1000" s="26">
        <v>0</v>
      </c>
      <c r="K1000" s="26">
        <v>0</v>
      </c>
      <c r="L1000" s="26">
        <v>0</v>
      </c>
      <c r="M1000" s="26">
        <v>0</v>
      </c>
      <c r="N1000" s="26">
        <v>0</v>
      </c>
      <c r="O1000" s="219"/>
      <c r="P1000" s="228"/>
    </row>
    <row r="1001" spans="1:16" ht="24.75" thickBot="1" x14ac:dyDescent="0.3">
      <c r="A1001" s="214"/>
      <c r="B1001" s="217"/>
      <c r="C1001" s="217"/>
      <c r="D1001" s="220"/>
      <c r="E1001" s="220"/>
      <c r="F1001" s="217"/>
      <c r="G1001" s="158" t="s">
        <v>9</v>
      </c>
      <c r="H1001" s="26">
        <f>SUM(I1001:N1001)</f>
        <v>0</v>
      </c>
      <c r="I1001" s="26">
        <v>0</v>
      </c>
      <c r="J1001" s="26">
        <v>0</v>
      </c>
      <c r="K1001" s="26">
        <v>0</v>
      </c>
      <c r="L1001" s="26">
        <v>0</v>
      </c>
      <c r="M1001" s="26">
        <v>0</v>
      </c>
      <c r="N1001" s="26">
        <v>0</v>
      </c>
      <c r="O1001" s="220"/>
      <c r="P1001" s="229"/>
    </row>
    <row r="1002" spans="1:16" ht="36.75" customHeight="1" thickBot="1" x14ac:dyDescent="0.3">
      <c r="A1002" s="212" t="s">
        <v>496</v>
      </c>
      <c r="B1002" s="215" t="s">
        <v>288</v>
      </c>
      <c r="C1002" s="215" t="s">
        <v>126</v>
      </c>
      <c r="D1002" s="218" t="s">
        <v>497</v>
      </c>
      <c r="E1002" s="218" t="s">
        <v>3976</v>
      </c>
      <c r="F1002" s="215" t="s">
        <v>495</v>
      </c>
      <c r="G1002" s="158" t="s">
        <v>4</v>
      </c>
      <c r="H1002" s="26">
        <f t="shared" ref="H1002:N1002" si="210">SUM(H1003:H1006)</f>
        <v>241.1</v>
      </c>
      <c r="I1002" s="26">
        <f t="shared" si="210"/>
        <v>9.6999999999999993</v>
      </c>
      <c r="J1002" s="26">
        <f t="shared" si="210"/>
        <v>0</v>
      </c>
      <c r="K1002" s="26">
        <f t="shared" si="210"/>
        <v>0</v>
      </c>
      <c r="L1002" s="26">
        <f t="shared" si="210"/>
        <v>9.6999999999999993</v>
      </c>
      <c r="M1002" s="26">
        <f t="shared" si="210"/>
        <v>221.7</v>
      </c>
      <c r="N1002" s="26">
        <f t="shared" si="210"/>
        <v>0</v>
      </c>
      <c r="O1002" s="218">
        <v>3200</v>
      </c>
      <c r="P1002" s="227" t="s">
        <v>482</v>
      </c>
    </row>
    <row r="1003" spans="1:16" ht="15.75" thickBot="1" x14ac:dyDescent="0.3">
      <c r="A1003" s="213"/>
      <c r="B1003" s="216"/>
      <c r="C1003" s="216"/>
      <c r="D1003" s="219"/>
      <c r="E1003" s="219"/>
      <c r="F1003" s="216"/>
      <c r="G1003" s="158" t="s">
        <v>6</v>
      </c>
      <c r="H1003" s="26">
        <f>SUM(I1003:N1003)</f>
        <v>210.6</v>
      </c>
      <c r="I1003" s="26">
        <v>0</v>
      </c>
      <c r="J1003" s="26">
        <v>0</v>
      </c>
      <c r="K1003" s="26">
        <v>0</v>
      </c>
      <c r="L1003" s="26">
        <v>0</v>
      </c>
      <c r="M1003" s="26">
        <v>210.6</v>
      </c>
      <c r="N1003" s="26">
        <v>0</v>
      </c>
      <c r="O1003" s="219"/>
      <c r="P1003" s="228"/>
    </row>
    <row r="1004" spans="1:16" ht="36.75" thickBot="1" x14ac:dyDescent="0.3">
      <c r="A1004" s="213"/>
      <c r="B1004" s="216"/>
      <c r="C1004" s="216"/>
      <c r="D1004" s="219"/>
      <c r="E1004" s="219"/>
      <c r="F1004" s="216"/>
      <c r="G1004" s="158" t="s">
        <v>7</v>
      </c>
      <c r="H1004" s="26">
        <f>SUM(I1004:N1004)</f>
        <v>30.5</v>
      </c>
      <c r="I1004" s="26">
        <v>9.6999999999999993</v>
      </c>
      <c r="J1004" s="26">
        <v>0</v>
      </c>
      <c r="K1004" s="26">
        <v>0</v>
      </c>
      <c r="L1004" s="26">
        <v>9.6999999999999993</v>
      </c>
      <c r="M1004" s="26">
        <v>11.1</v>
      </c>
      <c r="N1004" s="26">
        <v>0</v>
      </c>
      <c r="O1004" s="219"/>
      <c r="P1004" s="228"/>
    </row>
    <row r="1005" spans="1:16" ht="15.75" thickBot="1" x14ac:dyDescent="0.3">
      <c r="A1005" s="213"/>
      <c r="B1005" s="216"/>
      <c r="C1005" s="216"/>
      <c r="D1005" s="219"/>
      <c r="E1005" s="219"/>
      <c r="F1005" s="216"/>
      <c r="G1005" s="158" t="s">
        <v>483</v>
      </c>
      <c r="H1005" s="26">
        <f>SUM(I1005:N1005)</f>
        <v>0</v>
      </c>
      <c r="I1005" s="26">
        <v>0</v>
      </c>
      <c r="J1005" s="26">
        <v>0</v>
      </c>
      <c r="K1005" s="26">
        <v>0</v>
      </c>
      <c r="L1005" s="26">
        <v>0</v>
      </c>
      <c r="M1005" s="26">
        <v>0</v>
      </c>
      <c r="N1005" s="26">
        <v>0</v>
      </c>
      <c r="O1005" s="219"/>
      <c r="P1005" s="228"/>
    </row>
    <row r="1006" spans="1:16" ht="24.75" thickBot="1" x14ac:dyDescent="0.3">
      <c r="A1006" s="214"/>
      <c r="B1006" s="217"/>
      <c r="C1006" s="217"/>
      <c r="D1006" s="220"/>
      <c r="E1006" s="220"/>
      <c r="F1006" s="217"/>
      <c r="G1006" s="158" t="s">
        <v>9</v>
      </c>
      <c r="H1006" s="26">
        <f>SUM(I1006:N1006)</f>
        <v>0</v>
      </c>
      <c r="I1006" s="26">
        <v>0</v>
      </c>
      <c r="J1006" s="26">
        <v>0</v>
      </c>
      <c r="K1006" s="26">
        <v>0</v>
      </c>
      <c r="L1006" s="26">
        <v>0</v>
      </c>
      <c r="M1006" s="26">
        <v>0</v>
      </c>
      <c r="N1006" s="26">
        <v>0</v>
      </c>
      <c r="O1006" s="220"/>
      <c r="P1006" s="229"/>
    </row>
    <row r="1007" spans="1:16" ht="36.75" customHeight="1" thickBot="1" x14ac:dyDescent="0.3">
      <c r="A1007" s="212" t="s">
        <v>498</v>
      </c>
      <c r="B1007" s="215" t="s">
        <v>288</v>
      </c>
      <c r="C1007" s="215" t="s">
        <v>126</v>
      </c>
      <c r="D1007" s="218">
        <v>2028</v>
      </c>
      <c r="E1007" s="218" t="s">
        <v>3975</v>
      </c>
      <c r="F1007" s="215" t="s">
        <v>491</v>
      </c>
      <c r="G1007" s="158" t="s">
        <v>4</v>
      </c>
      <c r="H1007" s="26">
        <f t="shared" ref="H1007:N1007" si="211">SUM(H1008:H1011)</f>
        <v>6</v>
      </c>
      <c r="I1007" s="26">
        <f t="shared" si="211"/>
        <v>0</v>
      </c>
      <c r="J1007" s="26">
        <f t="shared" si="211"/>
        <v>0</v>
      </c>
      <c r="K1007" s="26">
        <f t="shared" si="211"/>
        <v>0</v>
      </c>
      <c r="L1007" s="26">
        <f t="shared" si="211"/>
        <v>6</v>
      </c>
      <c r="M1007" s="26">
        <f t="shared" si="211"/>
        <v>0</v>
      </c>
      <c r="N1007" s="26">
        <f t="shared" si="211"/>
        <v>0</v>
      </c>
      <c r="O1007" s="218">
        <v>3200</v>
      </c>
      <c r="P1007" s="227" t="s">
        <v>482</v>
      </c>
    </row>
    <row r="1008" spans="1:16" ht="15.75" thickBot="1" x14ac:dyDescent="0.3">
      <c r="A1008" s="213"/>
      <c r="B1008" s="216"/>
      <c r="C1008" s="216"/>
      <c r="D1008" s="219"/>
      <c r="E1008" s="219"/>
      <c r="F1008" s="216"/>
      <c r="G1008" s="158" t="s">
        <v>6</v>
      </c>
      <c r="H1008" s="26">
        <f>SUM(I1008:N1008)</f>
        <v>5.7</v>
      </c>
      <c r="I1008" s="26">
        <v>0</v>
      </c>
      <c r="J1008" s="26">
        <v>0</v>
      </c>
      <c r="K1008" s="26">
        <v>0</v>
      </c>
      <c r="L1008" s="26">
        <v>5.7</v>
      </c>
      <c r="M1008" s="26">
        <v>0</v>
      </c>
      <c r="N1008" s="26">
        <v>0</v>
      </c>
      <c r="O1008" s="219"/>
      <c r="P1008" s="228"/>
    </row>
    <row r="1009" spans="1:16" ht="36.75" thickBot="1" x14ac:dyDescent="0.3">
      <c r="A1009" s="213"/>
      <c r="B1009" s="216"/>
      <c r="C1009" s="216"/>
      <c r="D1009" s="219"/>
      <c r="E1009" s="219"/>
      <c r="F1009" s="216"/>
      <c r="G1009" s="158" t="s">
        <v>7</v>
      </c>
      <c r="H1009" s="26">
        <f>SUM(I1009:N1009)</f>
        <v>0.3</v>
      </c>
      <c r="I1009" s="26">
        <v>0</v>
      </c>
      <c r="J1009" s="26">
        <v>0</v>
      </c>
      <c r="K1009" s="26">
        <v>0</v>
      </c>
      <c r="L1009" s="26">
        <v>0.3</v>
      </c>
      <c r="M1009" s="26">
        <v>0</v>
      </c>
      <c r="N1009" s="26">
        <v>0</v>
      </c>
      <c r="O1009" s="219"/>
      <c r="P1009" s="228"/>
    </row>
    <row r="1010" spans="1:16" ht="15.75" thickBot="1" x14ac:dyDescent="0.3">
      <c r="A1010" s="213"/>
      <c r="B1010" s="216"/>
      <c r="C1010" s="216"/>
      <c r="D1010" s="219"/>
      <c r="E1010" s="219"/>
      <c r="F1010" s="216"/>
      <c r="G1010" s="158" t="s">
        <v>483</v>
      </c>
      <c r="H1010" s="26">
        <f>SUM(I1010:N1010)</f>
        <v>0</v>
      </c>
      <c r="I1010" s="26">
        <v>0</v>
      </c>
      <c r="J1010" s="26">
        <v>0</v>
      </c>
      <c r="K1010" s="26">
        <v>0</v>
      </c>
      <c r="L1010" s="26">
        <v>0</v>
      </c>
      <c r="M1010" s="26">
        <v>0</v>
      </c>
      <c r="N1010" s="26">
        <v>0</v>
      </c>
      <c r="O1010" s="219"/>
      <c r="P1010" s="228"/>
    </row>
    <row r="1011" spans="1:16" ht="24.75" thickBot="1" x14ac:dyDescent="0.3">
      <c r="A1011" s="214"/>
      <c r="B1011" s="217"/>
      <c r="C1011" s="217"/>
      <c r="D1011" s="220"/>
      <c r="E1011" s="220"/>
      <c r="F1011" s="217"/>
      <c r="G1011" s="158" t="s">
        <v>9</v>
      </c>
      <c r="H1011" s="26">
        <f>SUM(I1011:N1011)</f>
        <v>0</v>
      </c>
      <c r="I1011" s="26">
        <v>0</v>
      </c>
      <c r="J1011" s="26">
        <v>0</v>
      </c>
      <c r="K1011" s="26">
        <v>0</v>
      </c>
      <c r="L1011" s="26">
        <v>0</v>
      </c>
      <c r="M1011" s="26">
        <v>0</v>
      </c>
      <c r="N1011" s="26">
        <v>0</v>
      </c>
      <c r="O1011" s="220"/>
      <c r="P1011" s="229"/>
    </row>
    <row r="1012" spans="1:16" ht="36.75" customHeight="1" thickBot="1" x14ac:dyDescent="0.3">
      <c r="A1012" s="212" t="s">
        <v>499</v>
      </c>
      <c r="B1012" s="215" t="s">
        <v>288</v>
      </c>
      <c r="C1012" s="215" t="s">
        <v>126</v>
      </c>
      <c r="D1012" s="218" t="s">
        <v>497</v>
      </c>
      <c r="E1012" s="218" t="s">
        <v>3974</v>
      </c>
      <c r="F1012" s="215" t="s">
        <v>500</v>
      </c>
      <c r="G1012" s="158" t="s">
        <v>4</v>
      </c>
      <c r="H1012" s="26">
        <f t="shared" ref="H1012:N1012" si="212">SUM(H1013:H1016)</f>
        <v>30.900000000000002</v>
      </c>
      <c r="I1012" s="26">
        <f t="shared" si="212"/>
        <v>0</v>
      </c>
      <c r="J1012" s="26">
        <f t="shared" si="212"/>
        <v>0</v>
      </c>
      <c r="K1012" s="26">
        <f t="shared" si="212"/>
        <v>0</v>
      </c>
      <c r="L1012" s="26">
        <f t="shared" si="212"/>
        <v>1.3</v>
      </c>
      <c r="M1012" s="26">
        <f t="shared" si="212"/>
        <v>29.6</v>
      </c>
      <c r="N1012" s="26">
        <f t="shared" si="212"/>
        <v>0</v>
      </c>
      <c r="O1012" s="218">
        <v>3200</v>
      </c>
      <c r="P1012" s="227" t="s">
        <v>482</v>
      </c>
    </row>
    <row r="1013" spans="1:16" ht="15.75" thickBot="1" x14ac:dyDescent="0.3">
      <c r="A1013" s="213"/>
      <c r="B1013" s="216"/>
      <c r="C1013" s="216"/>
      <c r="D1013" s="219"/>
      <c r="E1013" s="219"/>
      <c r="F1013" s="216"/>
      <c r="G1013" s="158" t="s">
        <v>6</v>
      </c>
      <c r="H1013" s="26">
        <f>SUM(I1013:N1013)</f>
        <v>28.1</v>
      </c>
      <c r="I1013" s="26">
        <v>0</v>
      </c>
      <c r="J1013" s="26">
        <v>0</v>
      </c>
      <c r="K1013" s="26">
        <v>0</v>
      </c>
      <c r="L1013" s="26">
        <v>0</v>
      </c>
      <c r="M1013" s="26">
        <v>28.1</v>
      </c>
      <c r="N1013" s="26">
        <v>0</v>
      </c>
      <c r="O1013" s="219"/>
      <c r="P1013" s="228"/>
    </row>
    <row r="1014" spans="1:16" ht="36.75" thickBot="1" x14ac:dyDescent="0.3">
      <c r="A1014" s="213"/>
      <c r="B1014" s="216"/>
      <c r="C1014" s="216"/>
      <c r="D1014" s="219"/>
      <c r="E1014" s="219"/>
      <c r="F1014" s="216"/>
      <c r="G1014" s="158" t="s">
        <v>7</v>
      </c>
      <c r="H1014" s="26">
        <f>SUM(I1014:N1014)</f>
        <v>2.8</v>
      </c>
      <c r="I1014" s="26">
        <v>0</v>
      </c>
      <c r="J1014" s="26">
        <v>0</v>
      </c>
      <c r="K1014" s="26">
        <v>0</v>
      </c>
      <c r="L1014" s="26">
        <v>1.3</v>
      </c>
      <c r="M1014" s="26">
        <v>1.5</v>
      </c>
      <c r="N1014" s="26">
        <v>0</v>
      </c>
      <c r="O1014" s="219"/>
      <c r="P1014" s="228"/>
    </row>
    <row r="1015" spans="1:16" ht="15.75" thickBot="1" x14ac:dyDescent="0.3">
      <c r="A1015" s="213"/>
      <c r="B1015" s="216"/>
      <c r="C1015" s="216"/>
      <c r="D1015" s="219"/>
      <c r="E1015" s="219"/>
      <c r="F1015" s="216"/>
      <c r="G1015" s="158" t="s">
        <v>483</v>
      </c>
      <c r="H1015" s="26">
        <f>SUM(I1015:N1015)</f>
        <v>0</v>
      </c>
      <c r="I1015" s="26">
        <v>0</v>
      </c>
      <c r="J1015" s="26">
        <v>0</v>
      </c>
      <c r="K1015" s="26">
        <v>0</v>
      </c>
      <c r="L1015" s="26">
        <v>0</v>
      </c>
      <c r="M1015" s="26">
        <v>0</v>
      </c>
      <c r="N1015" s="26">
        <v>0</v>
      </c>
      <c r="O1015" s="219"/>
      <c r="P1015" s="228"/>
    </row>
    <row r="1016" spans="1:16" ht="24.75" thickBot="1" x14ac:dyDescent="0.3">
      <c r="A1016" s="214"/>
      <c r="B1016" s="217"/>
      <c r="C1016" s="217"/>
      <c r="D1016" s="220"/>
      <c r="E1016" s="220"/>
      <c r="F1016" s="217"/>
      <c r="G1016" s="158" t="s">
        <v>9</v>
      </c>
      <c r="H1016" s="26">
        <f>SUM(I1016:N1016)</f>
        <v>0</v>
      </c>
      <c r="I1016" s="26">
        <v>0</v>
      </c>
      <c r="J1016" s="26">
        <v>0</v>
      </c>
      <c r="K1016" s="26">
        <v>0</v>
      </c>
      <c r="L1016" s="26">
        <v>0</v>
      </c>
      <c r="M1016" s="26">
        <v>0</v>
      </c>
      <c r="N1016" s="26">
        <v>0</v>
      </c>
      <c r="O1016" s="220"/>
      <c r="P1016" s="229"/>
    </row>
    <row r="1017" spans="1:16" ht="36.75" customHeight="1" thickBot="1" x14ac:dyDescent="0.3">
      <c r="A1017" s="212" t="s">
        <v>501</v>
      </c>
      <c r="B1017" s="215"/>
      <c r="C1017" s="215" t="s">
        <v>126</v>
      </c>
      <c r="D1017" s="218" t="s">
        <v>497</v>
      </c>
      <c r="E1017" s="218" t="s">
        <v>3980</v>
      </c>
      <c r="F1017" s="215" t="s">
        <v>502</v>
      </c>
      <c r="G1017" s="158" t="s">
        <v>4</v>
      </c>
      <c r="H1017" s="26">
        <f t="shared" ref="H1017:N1017" si="213">SUM(H1018:H1021)</f>
        <v>22</v>
      </c>
      <c r="I1017" s="26">
        <f t="shared" si="213"/>
        <v>0</v>
      </c>
      <c r="J1017" s="26">
        <f t="shared" si="213"/>
        <v>0</v>
      </c>
      <c r="K1017" s="26">
        <f t="shared" si="213"/>
        <v>0</v>
      </c>
      <c r="L1017" s="26">
        <f t="shared" si="213"/>
        <v>2</v>
      </c>
      <c r="M1017" s="26">
        <f t="shared" si="213"/>
        <v>20</v>
      </c>
      <c r="N1017" s="26">
        <f t="shared" si="213"/>
        <v>0</v>
      </c>
      <c r="O1017" s="218">
        <v>3200</v>
      </c>
      <c r="P1017" s="227" t="s">
        <v>482</v>
      </c>
    </row>
    <row r="1018" spans="1:16" ht="15.75" thickBot="1" x14ac:dyDescent="0.3">
      <c r="A1018" s="213"/>
      <c r="B1018" s="216"/>
      <c r="C1018" s="216"/>
      <c r="D1018" s="219"/>
      <c r="E1018" s="219"/>
      <c r="F1018" s="216"/>
      <c r="G1018" s="158" t="s">
        <v>6</v>
      </c>
      <c r="H1018" s="26">
        <f>SUM(I1018:N1018)</f>
        <v>19</v>
      </c>
      <c r="I1018" s="26">
        <v>0</v>
      </c>
      <c r="J1018" s="26">
        <v>0</v>
      </c>
      <c r="K1018" s="26">
        <v>0</v>
      </c>
      <c r="L1018" s="26">
        <v>0</v>
      </c>
      <c r="M1018" s="26">
        <v>19</v>
      </c>
      <c r="N1018" s="26">
        <v>0</v>
      </c>
      <c r="O1018" s="219"/>
      <c r="P1018" s="228"/>
    </row>
    <row r="1019" spans="1:16" ht="36.75" thickBot="1" x14ac:dyDescent="0.3">
      <c r="A1019" s="213"/>
      <c r="B1019" s="216"/>
      <c r="C1019" s="216"/>
      <c r="D1019" s="219"/>
      <c r="E1019" s="219"/>
      <c r="F1019" s="216"/>
      <c r="G1019" s="158" t="s">
        <v>7</v>
      </c>
      <c r="H1019" s="26">
        <f>SUM(I1019:N1019)</f>
        <v>3</v>
      </c>
      <c r="I1019" s="26">
        <v>0</v>
      </c>
      <c r="J1019" s="26">
        <v>0</v>
      </c>
      <c r="K1019" s="26">
        <v>0</v>
      </c>
      <c r="L1019" s="26">
        <v>2</v>
      </c>
      <c r="M1019" s="26">
        <v>1</v>
      </c>
      <c r="N1019" s="26">
        <v>0</v>
      </c>
      <c r="O1019" s="219"/>
      <c r="P1019" s="228"/>
    </row>
    <row r="1020" spans="1:16" ht="15.75" thickBot="1" x14ac:dyDescent="0.3">
      <c r="A1020" s="213"/>
      <c r="B1020" s="216"/>
      <c r="C1020" s="216"/>
      <c r="D1020" s="219"/>
      <c r="E1020" s="219"/>
      <c r="F1020" s="216"/>
      <c r="G1020" s="158" t="s">
        <v>483</v>
      </c>
      <c r="H1020" s="26">
        <f>SUM(I1020:N1020)</f>
        <v>0</v>
      </c>
      <c r="I1020" s="26">
        <v>0</v>
      </c>
      <c r="J1020" s="26">
        <v>0</v>
      </c>
      <c r="K1020" s="26">
        <v>0</v>
      </c>
      <c r="L1020" s="26">
        <v>0</v>
      </c>
      <c r="M1020" s="26">
        <v>0</v>
      </c>
      <c r="N1020" s="26">
        <v>0</v>
      </c>
      <c r="O1020" s="219"/>
      <c r="P1020" s="228"/>
    </row>
    <row r="1021" spans="1:16" ht="24.75" thickBot="1" x14ac:dyDescent="0.3">
      <c r="A1021" s="214"/>
      <c r="B1021" s="217"/>
      <c r="C1021" s="217"/>
      <c r="D1021" s="220"/>
      <c r="E1021" s="220"/>
      <c r="F1021" s="217"/>
      <c r="G1021" s="158" t="s">
        <v>9</v>
      </c>
      <c r="H1021" s="26">
        <f>SUM(I1021:N1021)</f>
        <v>0</v>
      </c>
      <c r="I1021" s="26">
        <v>0</v>
      </c>
      <c r="J1021" s="26">
        <v>0</v>
      </c>
      <c r="K1021" s="26">
        <v>0</v>
      </c>
      <c r="L1021" s="26">
        <v>0</v>
      </c>
      <c r="M1021" s="26">
        <v>0</v>
      </c>
      <c r="N1021" s="26">
        <v>0</v>
      </c>
      <c r="O1021" s="220"/>
      <c r="P1021" s="229"/>
    </row>
    <row r="1022" spans="1:16" ht="24.75" customHeight="1" thickBot="1" x14ac:dyDescent="0.3">
      <c r="A1022" s="212" t="s">
        <v>503</v>
      </c>
      <c r="B1022" s="215"/>
      <c r="C1022" s="215" t="s">
        <v>126</v>
      </c>
      <c r="D1022" s="218" t="s">
        <v>44</v>
      </c>
      <c r="E1022" s="218" t="s">
        <v>504</v>
      </c>
      <c r="F1022" s="215" t="s">
        <v>502</v>
      </c>
      <c r="G1022" s="158" t="s">
        <v>4</v>
      </c>
      <c r="H1022" s="26">
        <f t="shared" ref="H1022:N1022" si="214">SUM(H1023:H1026)</f>
        <v>443.09999999999997</v>
      </c>
      <c r="I1022" s="26">
        <f t="shared" si="214"/>
        <v>0</v>
      </c>
      <c r="J1022" s="26">
        <f t="shared" si="214"/>
        <v>0</v>
      </c>
      <c r="K1022" s="26">
        <f t="shared" si="214"/>
        <v>0</v>
      </c>
      <c r="L1022" s="26">
        <f t="shared" si="214"/>
        <v>147.69999999999999</v>
      </c>
      <c r="M1022" s="26">
        <f t="shared" si="214"/>
        <v>147.69999999999999</v>
      </c>
      <c r="N1022" s="26">
        <f t="shared" si="214"/>
        <v>147.69999999999999</v>
      </c>
      <c r="O1022" s="218">
        <v>44300</v>
      </c>
      <c r="P1022" s="227" t="s">
        <v>482</v>
      </c>
    </row>
    <row r="1023" spans="1:16" ht="15.75" thickBot="1" x14ac:dyDescent="0.3">
      <c r="A1023" s="213"/>
      <c r="B1023" s="216"/>
      <c r="C1023" s="216"/>
      <c r="D1023" s="219"/>
      <c r="E1023" s="219"/>
      <c r="F1023" s="216"/>
      <c r="G1023" s="158" t="s">
        <v>6</v>
      </c>
      <c r="H1023" s="26">
        <f>SUM(I1023:N1023)</f>
        <v>265.79999999999995</v>
      </c>
      <c r="I1023" s="26">
        <v>0</v>
      </c>
      <c r="J1023" s="26">
        <v>0</v>
      </c>
      <c r="K1023" s="26">
        <v>0</v>
      </c>
      <c r="L1023" s="26">
        <v>88.6</v>
      </c>
      <c r="M1023" s="26">
        <v>88.6</v>
      </c>
      <c r="N1023" s="26">
        <v>88.6</v>
      </c>
      <c r="O1023" s="219"/>
      <c r="P1023" s="228"/>
    </row>
    <row r="1024" spans="1:16" ht="36.75" thickBot="1" x14ac:dyDescent="0.3">
      <c r="A1024" s="213"/>
      <c r="B1024" s="216"/>
      <c r="C1024" s="216"/>
      <c r="D1024" s="219"/>
      <c r="E1024" s="219"/>
      <c r="F1024" s="216"/>
      <c r="G1024" s="158" t="s">
        <v>7</v>
      </c>
      <c r="H1024" s="26">
        <f>SUM(I1024:N1024)</f>
        <v>177.3</v>
      </c>
      <c r="I1024" s="26">
        <v>0</v>
      </c>
      <c r="J1024" s="26">
        <v>0</v>
      </c>
      <c r="K1024" s="26">
        <v>0</v>
      </c>
      <c r="L1024" s="26">
        <v>59.1</v>
      </c>
      <c r="M1024" s="26">
        <v>59.1</v>
      </c>
      <c r="N1024" s="26">
        <v>59.1</v>
      </c>
      <c r="O1024" s="219"/>
      <c r="P1024" s="228"/>
    </row>
    <row r="1025" spans="1:16" ht="15.75" thickBot="1" x14ac:dyDescent="0.3">
      <c r="A1025" s="213"/>
      <c r="B1025" s="216"/>
      <c r="C1025" s="216"/>
      <c r="D1025" s="219"/>
      <c r="E1025" s="219"/>
      <c r="F1025" s="216"/>
      <c r="G1025" s="158" t="s">
        <v>483</v>
      </c>
      <c r="H1025" s="26">
        <f>SUM(I1025:N1025)</f>
        <v>0</v>
      </c>
      <c r="I1025" s="26">
        <v>0</v>
      </c>
      <c r="J1025" s="26">
        <v>0</v>
      </c>
      <c r="K1025" s="26">
        <v>0</v>
      </c>
      <c r="L1025" s="26">
        <v>0</v>
      </c>
      <c r="M1025" s="26">
        <v>0</v>
      </c>
      <c r="N1025" s="26">
        <v>0</v>
      </c>
      <c r="O1025" s="219"/>
      <c r="P1025" s="228"/>
    </row>
    <row r="1026" spans="1:16" ht="24.75" thickBot="1" x14ac:dyDescent="0.3">
      <c r="A1026" s="214"/>
      <c r="B1026" s="217"/>
      <c r="C1026" s="217"/>
      <c r="D1026" s="220"/>
      <c r="E1026" s="220"/>
      <c r="F1026" s="217"/>
      <c r="G1026" s="158" t="s">
        <v>9</v>
      </c>
      <c r="H1026" s="26">
        <f>SUM(I1026:N1026)</f>
        <v>0</v>
      </c>
      <c r="I1026" s="26">
        <v>0</v>
      </c>
      <c r="J1026" s="26">
        <v>0</v>
      </c>
      <c r="K1026" s="26">
        <v>0</v>
      </c>
      <c r="L1026" s="26">
        <v>0</v>
      </c>
      <c r="M1026" s="26">
        <v>0</v>
      </c>
      <c r="N1026" s="26">
        <v>0</v>
      </c>
      <c r="O1026" s="220"/>
      <c r="P1026" s="229"/>
    </row>
    <row r="1027" spans="1:16" ht="36.75" customHeight="1" thickBot="1" x14ac:dyDescent="0.3">
      <c r="A1027" s="212" t="s">
        <v>505</v>
      </c>
      <c r="B1027" s="215" t="s">
        <v>255</v>
      </c>
      <c r="C1027" s="215" t="s">
        <v>126</v>
      </c>
      <c r="D1027" s="218">
        <v>2025</v>
      </c>
      <c r="E1027" s="218"/>
      <c r="F1027" s="218" t="s">
        <v>99</v>
      </c>
      <c r="G1027" s="158" t="s">
        <v>9</v>
      </c>
      <c r="H1027" s="26">
        <f t="shared" ref="H1027:N1027" si="215">SUM(H1028:H1031)</f>
        <v>18.300000000000004</v>
      </c>
      <c r="I1027" s="26">
        <f t="shared" si="215"/>
        <v>18.300000000000004</v>
      </c>
      <c r="J1027" s="26">
        <f t="shared" si="215"/>
        <v>0</v>
      </c>
      <c r="K1027" s="26">
        <f t="shared" si="215"/>
        <v>0</v>
      </c>
      <c r="L1027" s="26">
        <f t="shared" si="215"/>
        <v>0</v>
      </c>
      <c r="M1027" s="26">
        <f t="shared" si="215"/>
        <v>0</v>
      </c>
      <c r="N1027" s="26">
        <f t="shared" si="215"/>
        <v>0</v>
      </c>
      <c r="O1027" s="218"/>
      <c r="P1027" s="227"/>
    </row>
    <row r="1028" spans="1:16" ht="15.75" thickBot="1" x14ac:dyDescent="0.3">
      <c r="A1028" s="213"/>
      <c r="B1028" s="216"/>
      <c r="C1028" s="216"/>
      <c r="D1028" s="219"/>
      <c r="E1028" s="219"/>
      <c r="F1028" s="219"/>
      <c r="G1028" s="158" t="s">
        <v>6</v>
      </c>
      <c r="H1028" s="26">
        <f>SUM(I1028:N1028)</f>
        <v>18.100000000000001</v>
      </c>
      <c r="I1028" s="26">
        <v>18.100000000000001</v>
      </c>
      <c r="J1028" s="26">
        <v>0</v>
      </c>
      <c r="K1028" s="26">
        <v>0</v>
      </c>
      <c r="L1028" s="26">
        <v>0</v>
      </c>
      <c r="M1028" s="26">
        <v>0</v>
      </c>
      <c r="N1028" s="26">
        <v>0</v>
      </c>
      <c r="O1028" s="219"/>
      <c r="P1028" s="228"/>
    </row>
    <row r="1029" spans="1:16" ht="36.75" thickBot="1" x14ac:dyDescent="0.3">
      <c r="A1029" s="213"/>
      <c r="B1029" s="216"/>
      <c r="C1029" s="216"/>
      <c r="D1029" s="219"/>
      <c r="E1029" s="219"/>
      <c r="F1029" s="219"/>
      <c r="G1029" s="158" t="s">
        <v>7</v>
      </c>
      <c r="H1029" s="26">
        <f>SUM(I1029:N1029)</f>
        <v>0.1</v>
      </c>
      <c r="I1029" s="26">
        <v>0.1</v>
      </c>
      <c r="J1029" s="26">
        <v>0</v>
      </c>
      <c r="K1029" s="26">
        <v>0</v>
      </c>
      <c r="L1029" s="26">
        <v>0</v>
      </c>
      <c r="M1029" s="26">
        <v>0</v>
      </c>
      <c r="N1029" s="26">
        <v>0</v>
      </c>
      <c r="O1029" s="219"/>
      <c r="P1029" s="228"/>
    </row>
    <row r="1030" spans="1:16" ht="15.75" thickBot="1" x14ac:dyDescent="0.3">
      <c r="A1030" s="213"/>
      <c r="B1030" s="216"/>
      <c r="C1030" s="216"/>
      <c r="D1030" s="219"/>
      <c r="E1030" s="219"/>
      <c r="F1030" s="219"/>
      <c r="G1030" s="158" t="s">
        <v>483</v>
      </c>
      <c r="H1030" s="26">
        <f>SUM(I1030:N1030)</f>
        <v>0.1</v>
      </c>
      <c r="I1030" s="26">
        <v>0.1</v>
      </c>
      <c r="J1030" s="26">
        <v>0</v>
      </c>
      <c r="K1030" s="26">
        <v>0</v>
      </c>
      <c r="L1030" s="26">
        <v>0</v>
      </c>
      <c r="M1030" s="26">
        <v>0</v>
      </c>
      <c r="N1030" s="26">
        <v>0</v>
      </c>
      <c r="O1030" s="219"/>
      <c r="P1030" s="228"/>
    </row>
    <row r="1031" spans="1:16" ht="24.75" thickBot="1" x14ac:dyDescent="0.3">
      <c r="A1031" s="214"/>
      <c r="B1031" s="217"/>
      <c r="C1031" s="217"/>
      <c r="D1031" s="220"/>
      <c r="E1031" s="220"/>
      <c r="F1031" s="220"/>
      <c r="G1031" s="158" t="s">
        <v>9</v>
      </c>
      <c r="H1031" s="26">
        <f>SUM(I1031:N1031)</f>
        <v>0</v>
      </c>
      <c r="I1031" s="26">
        <v>0</v>
      </c>
      <c r="J1031" s="26">
        <v>0</v>
      </c>
      <c r="K1031" s="26">
        <v>0</v>
      </c>
      <c r="L1031" s="26">
        <v>0</v>
      </c>
      <c r="M1031" s="26">
        <v>0</v>
      </c>
      <c r="N1031" s="26">
        <v>0</v>
      </c>
      <c r="O1031" s="220"/>
      <c r="P1031" s="229"/>
    </row>
    <row r="1032" spans="1:16" ht="36.75" customHeight="1" thickBot="1" x14ac:dyDescent="0.3">
      <c r="A1032" s="212" t="s">
        <v>4581</v>
      </c>
      <c r="B1032" s="215" t="s">
        <v>255</v>
      </c>
      <c r="C1032" s="215" t="s">
        <v>126</v>
      </c>
      <c r="D1032" s="218">
        <v>2025</v>
      </c>
      <c r="E1032" s="218"/>
      <c r="F1032" s="218" t="s">
        <v>99</v>
      </c>
      <c r="G1032" s="158" t="s">
        <v>4</v>
      </c>
      <c r="H1032" s="26">
        <f t="shared" ref="H1032:N1032" si="216">SUM(H1033:H1036)</f>
        <v>5.55</v>
      </c>
      <c r="I1032" s="26">
        <f t="shared" si="216"/>
        <v>5.55</v>
      </c>
      <c r="J1032" s="26">
        <f t="shared" si="216"/>
        <v>0</v>
      </c>
      <c r="K1032" s="26">
        <f t="shared" si="216"/>
        <v>0</v>
      </c>
      <c r="L1032" s="26">
        <f t="shared" si="216"/>
        <v>0</v>
      </c>
      <c r="M1032" s="26">
        <f t="shared" si="216"/>
        <v>0</v>
      </c>
      <c r="N1032" s="26">
        <f t="shared" si="216"/>
        <v>0</v>
      </c>
      <c r="O1032" s="218"/>
      <c r="P1032" s="227"/>
    </row>
    <row r="1033" spans="1:16" ht="15.75" thickBot="1" x14ac:dyDescent="0.3">
      <c r="A1033" s="213"/>
      <c r="B1033" s="216"/>
      <c r="C1033" s="216"/>
      <c r="D1033" s="219"/>
      <c r="E1033" s="219"/>
      <c r="F1033" s="219"/>
      <c r="G1033" s="158" t="s">
        <v>6</v>
      </c>
      <c r="H1033" s="26">
        <f>SUM(I1033:N1033)</f>
        <v>5.5</v>
      </c>
      <c r="I1033" s="165">
        <v>5.5</v>
      </c>
      <c r="J1033" s="26">
        <v>0</v>
      </c>
      <c r="K1033" s="26">
        <v>0</v>
      </c>
      <c r="L1033" s="26">
        <v>0</v>
      </c>
      <c r="M1033" s="26">
        <v>0</v>
      </c>
      <c r="N1033" s="26">
        <v>0</v>
      </c>
      <c r="O1033" s="219"/>
      <c r="P1033" s="228"/>
    </row>
    <row r="1034" spans="1:16" ht="36.75" thickBot="1" x14ac:dyDescent="0.3">
      <c r="A1034" s="213"/>
      <c r="B1034" s="216"/>
      <c r="C1034" s="216"/>
      <c r="D1034" s="219"/>
      <c r="E1034" s="219"/>
      <c r="F1034" s="219"/>
      <c r="G1034" s="158" t="s">
        <v>7</v>
      </c>
      <c r="H1034" s="26">
        <f>SUM(I1034:N1034)</f>
        <v>0.04</v>
      </c>
      <c r="I1034" s="165">
        <v>0.04</v>
      </c>
      <c r="J1034" s="26">
        <v>0</v>
      </c>
      <c r="K1034" s="26">
        <v>0</v>
      </c>
      <c r="L1034" s="26">
        <v>0</v>
      </c>
      <c r="M1034" s="26">
        <v>0</v>
      </c>
      <c r="N1034" s="26">
        <v>0</v>
      </c>
      <c r="O1034" s="219"/>
      <c r="P1034" s="228"/>
    </row>
    <row r="1035" spans="1:16" ht="15.75" thickBot="1" x14ac:dyDescent="0.3">
      <c r="A1035" s="213"/>
      <c r="B1035" s="216"/>
      <c r="C1035" s="216"/>
      <c r="D1035" s="219"/>
      <c r="E1035" s="219"/>
      <c r="F1035" s="219"/>
      <c r="G1035" s="158" t="s">
        <v>483</v>
      </c>
      <c r="H1035" s="26">
        <f>SUM(I1035:N1035)</f>
        <v>0.01</v>
      </c>
      <c r="I1035" s="165">
        <v>0.01</v>
      </c>
      <c r="J1035" s="26">
        <v>0</v>
      </c>
      <c r="K1035" s="26">
        <v>0</v>
      </c>
      <c r="L1035" s="26">
        <v>0</v>
      </c>
      <c r="M1035" s="26">
        <v>0</v>
      </c>
      <c r="N1035" s="26">
        <v>0</v>
      </c>
      <c r="O1035" s="219"/>
      <c r="P1035" s="228"/>
    </row>
    <row r="1036" spans="1:16" ht="24.75" thickBot="1" x14ac:dyDescent="0.3">
      <c r="A1036" s="214"/>
      <c r="B1036" s="217"/>
      <c r="C1036" s="217"/>
      <c r="D1036" s="220"/>
      <c r="E1036" s="220"/>
      <c r="F1036" s="220"/>
      <c r="G1036" s="158" t="s">
        <v>9</v>
      </c>
      <c r="H1036" s="26">
        <f>SUM(I1036:N1036)</f>
        <v>0</v>
      </c>
      <c r="I1036" s="26">
        <v>0</v>
      </c>
      <c r="J1036" s="26">
        <v>0</v>
      </c>
      <c r="K1036" s="26">
        <v>0</v>
      </c>
      <c r="L1036" s="26">
        <v>0</v>
      </c>
      <c r="M1036" s="26">
        <v>0</v>
      </c>
      <c r="N1036" s="26">
        <v>0</v>
      </c>
      <c r="O1036" s="220"/>
      <c r="P1036" s="229"/>
    </row>
    <row r="1037" spans="1:16" ht="36.75" customHeight="1" thickBot="1" x14ac:dyDescent="0.3">
      <c r="A1037" s="212" t="s">
        <v>4582</v>
      </c>
      <c r="B1037" s="215" t="s">
        <v>255</v>
      </c>
      <c r="C1037" s="215" t="s">
        <v>126</v>
      </c>
      <c r="D1037" s="218">
        <v>2025</v>
      </c>
      <c r="E1037" s="218"/>
      <c r="F1037" s="218" t="s">
        <v>506</v>
      </c>
      <c r="G1037" s="158" t="s">
        <v>4</v>
      </c>
      <c r="H1037" s="26">
        <f t="shared" ref="H1037:N1037" si="217">SUM(H1038:H1041)</f>
        <v>7.2</v>
      </c>
      <c r="I1037" s="26">
        <f t="shared" si="217"/>
        <v>7.2</v>
      </c>
      <c r="J1037" s="26">
        <f t="shared" si="217"/>
        <v>0</v>
      </c>
      <c r="K1037" s="26">
        <f t="shared" si="217"/>
        <v>0</v>
      </c>
      <c r="L1037" s="26">
        <f t="shared" si="217"/>
        <v>0</v>
      </c>
      <c r="M1037" s="26">
        <f t="shared" si="217"/>
        <v>0</v>
      </c>
      <c r="N1037" s="26">
        <f t="shared" si="217"/>
        <v>0</v>
      </c>
      <c r="O1037" s="218"/>
      <c r="P1037" s="262"/>
    </row>
    <row r="1038" spans="1:16" ht="15.75" thickBot="1" x14ac:dyDescent="0.3">
      <c r="A1038" s="213"/>
      <c r="B1038" s="216"/>
      <c r="C1038" s="216"/>
      <c r="D1038" s="219"/>
      <c r="E1038" s="219"/>
      <c r="F1038" s="219"/>
      <c r="G1038" s="158" t="s">
        <v>6</v>
      </c>
      <c r="H1038" s="26">
        <f>SUM(I1038:N1038)</f>
        <v>0</v>
      </c>
      <c r="I1038" s="26">
        <v>0</v>
      </c>
      <c r="J1038" s="26">
        <v>0</v>
      </c>
      <c r="K1038" s="26">
        <v>0</v>
      </c>
      <c r="L1038" s="26">
        <v>0</v>
      </c>
      <c r="M1038" s="26">
        <v>0</v>
      </c>
      <c r="N1038" s="26">
        <v>0</v>
      </c>
      <c r="O1038" s="219"/>
      <c r="P1038" s="263"/>
    </row>
    <row r="1039" spans="1:16" ht="36.75" thickBot="1" x14ac:dyDescent="0.3">
      <c r="A1039" s="213"/>
      <c r="B1039" s="216"/>
      <c r="C1039" s="216"/>
      <c r="D1039" s="219"/>
      <c r="E1039" s="219"/>
      <c r="F1039" s="219"/>
      <c r="G1039" s="158" t="s">
        <v>7</v>
      </c>
      <c r="H1039" s="26">
        <f>SUM(I1039:N1039)</f>
        <v>6.2</v>
      </c>
      <c r="I1039" s="26">
        <v>6.2</v>
      </c>
      <c r="J1039" s="26">
        <v>0</v>
      </c>
      <c r="K1039" s="26">
        <v>0</v>
      </c>
      <c r="L1039" s="26">
        <v>0</v>
      </c>
      <c r="M1039" s="26">
        <v>0</v>
      </c>
      <c r="N1039" s="26">
        <v>0</v>
      </c>
      <c r="O1039" s="219"/>
      <c r="P1039" s="263"/>
    </row>
    <row r="1040" spans="1:16" ht="15.75" thickBot="1" x14ac:dyDescent="0.3">
      <c r="A1040" s="213"/>
      <c r="B1040" s="216"/>
      <c r="C1040" s="216"/>
      <c r="D1040" s="219"/>
      <c r="E1040" s="219"/>
      <c r="F1040" s="219"/>
      <c r="G1040" s="158" t="s">
        <v>483</v>
      </c>
      <c r="H1040" s="26">
        <f>SUM(I1040:N1040)</f>
        <v>1</v>
      </c>
      <c r="I1040" s="26">
        <v>1</v>
      </c>
      <c r="J1040" s="26">
        <v>0</v>
      </c>
      <c r="K1040" s="26">
        <v>0</v>
      </c>
      <c r="L1040" s="26">
        <v>0</v>
      </c>
      <c r="M1040" s="26">
        <v>0</v>
      </c>
      <c r="N1040" s="26">
        <v>0</v>
      </c>
      <c r="O1040" s="219"/>
      <c r="P1040" s="263"/>
    </row>
    <row r="1041" spans="1:16" ht="24.75" thickBot="1" x14ac:dyDescent="0.3">
      <c r="A1041" s="214"/>
      <c r="B1041" s="217"/>
      <c r="C1041" s="217"/>
      <c r="D1041" s="220"/>
      <c r="E1041" s="220"/>
      <c r="F1041" s="220"/>
      <c r="G1041" s="158" t="s">
        <v>9</v>
      </c>
      <c r="H1041" s="26">
        <f>SUM(I1041:N1041)</f>
        <v>0</v>
      </c>
      <c r="I1041" s="26">
        <v>0</v>
      </c>
      <c r="J1041" s="26">
        <v>0</v>
      </c>
      <c r="K1041" s="26">
        <v>0</v>
      </c>
      <c r="L1041" s="26">
        <v>0</v>
      </c>
      <c r="M1041" s="26">
        <v>0</v>
      </c>
      <c r="N1041" s="26">
        <v>0</v>
      </c>
      <c r="O1041" s="220"/>
      <c r="P1041" s="264"/>
    </row>
    <row r="1042" spans="1:16" ht="36.75" thickBot="1" x14ac:dyDescent="0.3">
      <c r="A1042" s="212" t="s">
        <v>4583</v>
      </c>
      <c r="B1042" s="215"/>
      <c r="C1042" s="215" t="s">
        <v>126</v>
      </c>
      <c r="D1042" s="218">
        <v>2027</v>
      </c>
      <c r="E1042" s="218"/>
      <c r="F1042" s="218" t="s">
        <v>94</v>
      </c>
      <c r="G1042" s="158" t="s">
        <v>4</v>
      </c>
      <c r="H1042" s="26">
        <f t="shared" ref="H1042:N1042" si="218">SUM(H1043:H1046)</f>
        <v>229.4</v>
      </c>
      <c r="I1042" s="26">
        <f t="shared" si="218"/>
        <v>0</v>
      </c>
      <c r="J1042" s="26">
        <f t="shared" si="218"/>
        <v>0</v>
      </c>
      <c r="K1042" s="26">
        <f t="shared" si="218"/>
        <v>229.4</v>
      </c>
      <c r="L1042" s="26">
        <f t="shared" si="218"/>
        <v>0</v>
      </c>
      <c r="M1042" s="26">
        <f t="shared" si="218"/>
        <v>0</v>
      </c>
      <c r="N1042" s="26">
        <f t="shared" si="218"/>
        <v>0</v>
      </c>
      <c r="O1042" s="218"/>
      <c r="P1042" s="262"/>
    </row>
    <row r="1043" spans="1:16" ht="15.75" thickBot="1" x14ac:dyDescent="0.3">
      <c r="A1043" s="213"/>
      <c r="B1043" s="216"/>
      <c r="C1043" s="216"/>
      <c r="D1043" s="219"/>
      <c r="E1043" s="219"/>
      <c r="F1043" s="219"/>
      <c r="G1043" s="158" t="s">
        <v>6</v>
      </c>
      <c r="H1043" s="26">
        <f>SUM(I1043:N1043)</f>
        <v>0</v>
      </c>
      <c r="I1043" s="26">
        <v>0</v>
      </c>
      <c r="J1043" s="26">
        <v>0</v>
      </c>
      <c r="K1043" s="26">
        <v>0</v>
      </c>
      <c r="L1043" s="26">
        <v>0</v>
      </c>
      <c r="M1043" s="26">
        <v>0</v>
      </c>
      <c r="N1043" s="26">
        <v>0</v>
      </c>
      <c r="O1043" s="219"/>
      <c r="P1043" s="263"/>
    </row>
    <row r="1044" spans="1:16" ht="36.75" thickBot="1" x14ac:dyDescent="0.3">
      <c r="A1044" s="213"/>
      <c r="B1044" s="216"/>
      <c r="C1044" s="216"/>
      <c r="D1044" s="219"/>
      <c r="E1044" s="219"/>
      <c r="F1044" s="219"/>
      <c r="G1044" s="158" t="s">
        <v>7</v>
      </c>
      <c r="H1044" s="26">
        <f>SUM(I1044:N1044)</f>
        <v>229.4</v>
      </c>
      <c r="I1044" s="26">
        <v>0</v>
      </c>
      <c r="J1044" s="26">
        <v>0</v>
      </c>
      <c r="K1044" s="26">
        <v>229.4</v>
      </c>
      <c r="L1044" s="26">
        <v>0</v>
      </c>
      <c r="M1044" s="26">
        <v>0</v>
      </c>
      <c r="N1044" s="26">
        <v>0</v>
      </c>
      <c r="O1044" s="219"/>
      <c r="P1044" s="263"/>
    </row>
    <row r="1045" spans="1:16" ht="15.75" thickBot="1" x14ac:dyDescent="0.3">
      <c r="A1045" s="213"/>
      <c r="B1045" s="216"/>
      <c r="C1045" s="216"/>
      <c r="D1045" s="219"/>
      <c r="E1045" s="219"/>
      <c r="F1045" s="219"/>
      <c r="G1045" s="158" t="s">
        <v>483</v>
      </c>
      <c r="H1045" s="26">
        <f>SUM(I1045:N1045)</f>
        <v>0</v>
      </c>
      <c r="I1045" s="26">
        <v>0</v>
      </c>
      <c r="J1045" s="26">
        <v>0</v>
      </c>
      <c r="K1045" s="26">
        <v>0</v>
      </c>
      <c r="L1045" s="26">
        <v>0</v>
      </c>
      <c r="M1045" s="26">
        <v>0</v>
      </c>
      <c r="N1045" s="26">
        <v>0</v>
      </c>
      <c r="O1045" s="219"/>
      <c r="P1045" s="263"/>
    </row>
    <row r="1046" spans="1:16" ht="24.75" thickBot="1" x14ac:dyDescent="0.3">
      <c r="A1046" s="214"/>
      <c r="B1046" s="217"/>
      <c r="C1046" s="217"/>
      <c r="D1046" s="220"/>
      <c r="E1046" s="220"/>
      <c r="F1046" s="220"/>
      <c r="G1046" s="158" t="s">
        <v>9</v>
      </c>
      <c r="H1046" s="26">
        <f>SUM(I1046:N1046)</f>
        <v>0</v>
      </c>
      <c r="I1046" s="26">
        <v>0</v>
      </c>
      <c r="J1046" s="26">
        <v>0</v>
      </c>
      <c r="K1046" s="26">
        <v>0</v>
      </c>
      <c r="L1046" s="26">
        <v>0</v>
      </c>
      <c r="M1046" s="26">
        <v>0</v>
      </c>
      <c r="N1046" s="26">
        <v>0</v>
      </c>
      <c r="O1046" s="220"/>
      <c r="P1046" s="264"/>
    </row>
    <row r="1047" spans="1:16" ht="15.75" customHeight="1" thickBot="1" x14ac:dyDescent="0.3">
      <c r="A1047" s="245" t="s">
        <v>117</v>
      </c>
      <c r="B1047" s="245"/>
      <c r="C1047" s="245"/>
      <c r="D1047" s="245"/>
      <c r="E1047" s="245"/>
      <c r="F1047" s="246"/>
      <c r="G1047" s="158" t="s">
        <v>4</v>
      </c>
      <c r="H1047" s="56">
        <f t="shared" ref="H1047:N1047" si="219">SUM(H1048:H1051)</f>
        <v>4720.8499999999985</v>
      </c>
      <c r="I1047" s="56">
        <f t="shared" si="219"/>
        <v>48.45</v>
      </c>
      <c r="J1047" s="56">
        <f t="shared" si="219"/>
        <v>7.7</v>
      </c>
      <c r="K1047" s="56">
        <f t="shared" si="219"/>
        <v>513</v>
      </c>
      <c r="L1047" s="56">
        <f t="shared" si="219"/>
        <v>1870.5</v>
      </c>
      <c r="M1047" s="56">
        <f t="shared" si="219"/>
        <v>2064.6999999999994</v>
      </c>
      <c r="N1047" s="56">
        <f t="shared" si="219"/>
        <v>216.5</v>
      </c>
      <c r="O1047" s="218"/>
      <c r="P1047" s="227"/>
    </row>
    <row r="1048" spans="1:16" ht="36.75" customHeight="1" thickBot="1" x14ac:dyDescent="0.3">
      <c r="A1048" s="247"/>
      <c r="B1048" s="247"/>
      <c r="C1048" s="247"/>
      <c r="D1048" s="247"/>
      <c r="E1048" s="247"/>
      <c r="F1048" s="248"/>
      <c r="G1048" s="158" t="s">
        <v>259</v>
      </c>
      <c r="H1048" s="56">
        <f>SUM(I1048:N1048)</f>
        <v>3892.3999999999992</v>
      </c>
      <c r="I1048" s="56">
        <f>I913+I918+I923+I928+I933+I938+I943+I948+I953+I958+I963+I968+I973+I978+I983+I988+I993+I998+I1003+I1008+I1013+I1018+I1023+I1028+I1033+I1038+I1043</f>
        <v>23.6</v>
      </c>
      <c r="J1048" s="56">
        <f t="shared" ref="J1048:N1048" si="220">J913+J918+J923+J928+J933+J938+J943+J948+J953+J958+J963+J968+J973+J978+J983+J988+J993+J998+J1003+J1008+J1013+J1018+J1023+J1028+J1033+J1038+J1043</f>
        <v>0</v>
      </c>
      <c r="K1048" s="56">
        <f t="shared" si="220"/>
        <v>203.6</v>
      </c>
      <c r="L1048" s="56">
        <f t="shared" si="220"/>
        <v>1685.1999999999998</v>
      </c>
      <c r="M1048" s="56">
        <f t="shared" si="220"/>
        <v>1891.3999999999996</v>
      </c>
      <c r="N1048" s="56">
        <f t="shared" si="220"/>
        <v>88.6</v>
      </c>
      <c r="O1048" s="219"/>
      <c r="P1048" s="228"/>
    </row>
    <row r="1049" spans="1:16" ht="36.75" thickBot="1" x14ac:dyDescent="0.3">
      <c r="A1049" s="247"/>
      <c r="B1049" s="247"/>
      <c r="C1049" s="247"/>
      <c r="D1049" s="247"/>
      <c r="E1049" s="247"/>
      <c r="F1049" s="248"/>
      <c r="G1049" s="158" t="s">
        <v>7</v>
      </c>
      <c r="H1049" s="56">
        <f>SUM(I1049:N1049)</f>
        <v>763.84</v>
      </c>
      <c r="I1049" s="56">
        <f t="shared" ref="I1049:N1051" si="221">I914+I919+I924+I929+I934+I939+I944+I949+I954+I959+I964+I969+I974+I979+I984+I989+I994+I999+I1004+I1009+I1014+I1019+I1024+I1029+I1034+I1039+I1044</f>
        <v>22.94</v>
      </c>
      <c r="J1049" s="56">
        <f t="shared" si="221"/>
        <v>6.9</v>
      </c>
      <c r="K1049" s="56">
        <f t="shared" si="221"/>
        <v>292.3</v>
      </c>
      <c r="L1049" s="56">
        <f t="shared" si="221"/>
        <v>174.4</v>
      </c>
      <c r="M1049" s="56">
        <f t="shared" si="221"/>
        <v>163.19999999999999</v>
      </c>
      <c r="N1049" s="56">
        <f t="shared" si="221"/>
        <v>104.1</v>
      </c>
      <c r="O1049" s="219"/>
      <c r="P1049" s="228"/>
    </row>
    <row r="1050" spans="1:16" ht="15.75" thickBot="1" x14ac:dyDescent="0.3">
      <c r="A1050" s="247"/>
      <c r="B1050" s="247"/>
      <c r="C1050" s="247"/>
      <c r="D1050" s="247"/>
      <c r="E1050" s="247"/>
      <c r="F1050" s="248"/>
      <c r="G1050" s="158" t="s">
        <v>483</v>
      </c>
      <c r="H1050" s="56">
        <f>SUM(I1050:N1050)</f>
        <v>64.61</v>
      </c>
      <c r="I1050" s="56">
        <f t="shared" si="221"/>
        <v>1.9100000000000001</v>
      </c>
      <c r="J1050" s="56">
        <f t="shared" si="221"/>
        <v>0.8</v>
      </c>
      <c r="K1050" s="56">
        <f t="shared" si="221"/>
        <v>17.100000000000001</v>
      </c>
      <c r="L1050" s="56">
        <f t="shared" si="221"/>
        <v>10.9</v>
      </c>
      <c r="M1050" s="56">
        <f t="shared" si="221"/>
        <v>10.1</v>
      </c>
      <c r="N1050" s="56">
        <f t="shared" si="221"/>
        <v>23.8</v>
      </c>
      <c r="O1050" s="219"/>
      <c r="P1050" s="228"/>
    </row>
    <row r="1051" spans="1:16" ht="24.75" thickBot="1" x14ac:dyDescent="0.3">
      <c r="A1051" s="249"/>
      <c r="B1051" s="249"/>
      <c r="C1051" s="249"/>
      <c r="D1051" s="249"/>
      <c r="E1051" s="249"/>
      <c r="F1051" s="250"/>
      <c r="G1051" s="158" t="s">
        <v>9</v>
      </c>
      <c r="H1051" s="56">
        <f>SUM(I1051:N1051)</f>
        <v>0</v>
      </c>
      <c r="I1051" s="56">
        <f t="shared" si="221"/>
        <v>0</v>
      </c>
      <c r="J1051" s="56">
        <f t="shared" si="221"/>
        <v>0</v>
      </c>
      <c r="K1051" s="56">
        <f t="shared" si="221"/>
        <v>0</v>
      </c>
      <c r="L1051" s="56">
        <f t="shared" si="221"/>
        <v>0</v>
      </c>
      <c r="M1051" s="56">
        <f t="shared" si="221"/>
        <v>0</v>
      </c>
      <c r="N1051" s="56">
        <f t="shared" si="221"/>
        <v>0</v>
      </c>
      <c r="O1051" s="220"/>
      <c r="P1051" s="229"/>
    </row>
    <row r="1052" spans="1:16" ht="15.75" thickBot="1" x14ac:dyDescent="0.3">
      <c r="A1052" s="251" t="s">
        <v>133</v>
      </c>
      <c r="B1052" s="251"/>
      <c r="C1052" s="251"/>
      <c r="D1052" s="251"/>
      <c r="E1052" s="251"/>
      <c r="F1052" s="251"/>
      <c r="G1052" s="251"/>
      <c r="H1052" s="251"/>
      <c r="I1052" s="251"/>
      <c r="J1052" s="251"/>
      <c r="K1052" s="251"/>
      <c r="L1052" s="251"/>
      <c r="M1052" s="251"/>
      <c r="N1052" s="251"/>
      <c r="O1052" s="251"/>
      <c r="P1052" s="252"/>
    </row>
    <row r="1053" spans="1:16" ht="36.75" customHeight="1" thickBot="1" x14ac:dyDescent="0.3">
      <c r="A1053" s="212" t="s">
        <v>507</v>
      </c>
      <c r="B1053" s="215" t="s">
        <v>296</v>
      </c>
      <c r="C1053" s="215" t="s">
        <v>133</v>
      </c>
      <c r="D1053" s="218" t="s">
        <v>508</v>
      </c>
      <c r="E1053" s="218"/>
      <c r="F1053" s="215" t="s">
        <v>222</v>
      </c>
      <c r="G1053" s="158" t="s">
        <v>4</v>
      </c>
      <c r="H1053" s="26">
        <f t="shared" ref="H1053:N1053" si="222">SUM(H1054:H1057)</f>
        <v>16.8</v>
      </c>
      <c r="I1053" s="26">
        <f t="shared" si="222"/>
        <v>16.8</v>
      </c>
      <c r="J1053" s="26">
        <f t="shared" si="222"/>
        <v>0</v>
      </c>
      <c r="K1053" s="26">
        <f t="shared" si="222"/>
        <v>0</v>
      </c>
      <c r="L1053" s="26">
        <f t="shared" si="222"/>
        <v>0</v>
      </c>
      <c r="M1053" s="26">
        <f t="shared" si="222"/>
        <v>0</v>
      </c>
      <c r="N1053" s="26">
        <f t="shared" si="222"/>
        <v>0</v>
      </c>
      <c r="O1053" s="221"/>
      <c r="P1053" s="224"/>
    </row>
    <row r="1054" spans="1:16" ht="15.75" thickBot="1" x14ac:dyDescent="0.3">
      <c r="A1054" s="213"/>
      <c r="B1054" s="216"/>
      <c r="C1054" s="216"/>
      <c r="D1054" s="219"/>
      <c r="E1054" s="219"/>
      <c r="F1054" s="216"/>
      <c r="G1054" s="158" t="s">
        <v>259</v>
      </c>
      <c r="H1054" s="26">
        <f>SUM(I1054:N1054)</f>
        <v>0</v>
      </c>
      <c r="I1054" s="26">
        <v>0</v>
      </c>
      <c r="J1054" s="26">
        <v>0</v>
      </c>
      <c r="K1054" s="26">
        <v>0</v>
      </c>
      <c r="L1054" s="26">
        <v>0</v>
      </c>
      <c r="M1054" s="26">
        <v>0</v>
      </c>
      <c r="N1054" s="26">
        <v>0</v>
      </c>
      <c r="O1054" s="222"/>
      <c r="P1054" s="225"/>
    </row>
    <row r="1055" spans="1:16" ht="36.75" thickBot="1" x14ac:dyDescent="0.3">
      <c r="A1055" s="213"/>
      <c r="B1055" s="216"/>
      <c r="C1055" s="216"/>
      <c r="D1055" s="219"/>
      <c r="E1055" s="219"/>
      <c r="F1055" s="216"/>
      <c r="G1055" s="158" t="s">
        <v>7</v>
      </c>
      <c r="H1055" s="26">
        <f>SUM(I1055:N1055)</f>
        <v>16.8</v>
      </c>
      <c r="I1055" s="26">
        <v>16.8</v>
      </c>
      <c r="J1055" s="26">
        <v>0</v>
      </c>
      <c r="K1055" s="26">
        <v>0</v>
      </c>
      <c r="L1055" s="26">
        <v>0</v>
      </c>
      <c r="M1055" s="26">
        <v>0</v>
      </c>
      <c r="N1055" s="26">
        <v>0</v>
      </c>
      <c r="O1055" s="222"/>
      <c r="P1055" s="225"/>
    </row>
    <row r="1056" spans="1:16" ht="15.75" thickBot="1" x14ac:dyDescent="0.3">
      <c r="A1056" s="213"/>
      <c r="B1056" s="216"/>
      <c r="C1056" s="216"/>
      <c r="D1056" s="219"/>
      <c r="E1056" s="219"/>
      <c r="F1056" s="216"/>
      <c r="G1056" s="158" t="s">
        <v>8</v>
      </c>
      <c r="H1056" s="26">
        <f>SUM(I1056:N1056)</f>
        <v>0</v>
      </c>
      <c r="I1056" s="26">
        <v>0</v>
      </c>
      <c r="J1056" s="26">
        <v>0</v>
      </c>
      <c r="K1056" s="26">
        <v>0</v>
      </c>
      <c r="L1056" s="26">
        <v>0</v>
      </c>
      <c r="M1056" s="26">
        <v>0</v>
      </c>
      <c r="N1056" s="26">
        <v>0</v>
      </c>
      <c r="O1056" s="222"/>
      <c r="P1056" s="225"/>
    </row>
    <row r="1057" spans="1:16" ht="24.75" thickBot="1" x14ac:dyDescent="0.3">
      <c r="A1057" s="214"/>
      <c r="B1057" s="217"/>
      <c r="C1057" s="217"/>
      <c r="D1057" s="220"/>
      <c r="E1057" s="220"/>
      <c r="F1057" s="217"/>
      <c r="G1057" s="158" t="s">
        <v>9</v>
      </c>
      <c r="H1057" s="26">
        <f>SUM(I1057:N1057)</f>
        <v>0</v>
      </c>
      <c r="I1057" s="26">
        <v>0</v>
      </c>
      <c r="J1057" s="26">
        <v>0</v>
      </c>
      <c r="K1057" s="26">
        <v>0</v>
      </c>
      <c r="L1057" s="26">
        <v>0</v>
      </c>
      <c r="M1057" s="26">
        <v>0</v>
      </c>
      <c r="N1057" s="26">
        <v>0</v>
      </c>
      <c r="O1057" s="223"/>
      <c r="P1057" s="226"/>
    </row>
    <row r="1058" spans="1:16" ht="36.75" customHeight="1" thickBot="1" x14ac:dyDescent="0.3">
      <c r="A1058" s="212" t="s">
        <v>509</v>
      </c>
      <c r="B1058" s="215" t="s">
        <v>296</v>
      </c>
      <c r="C1058" s="215" t="s">
        <v>133</v>
      </c>
      <c r="D1058" s="218" t="s">
        <v>508</v>
      </c>
      <c r="E1058" s="218"/>
      <c r="F1058" s="215" t="s">
        <v>222</v>
      </c>
      <c r="G1058" s="158" t="s">
        <v>4</v>
      </c>
      <c r="H1058" s="26">
        <f t="shared" ref="H1058:N1058" si="223">SUM(H1059:H1062)</f>
        <v>11</v>
      </c>
      <c r="I1058" s="26">
        <f t="shared" si="223"/>
        <v>11</v>
      </c>
      <c r="J1058" s="26">
        <f t="shared" si="223"/>
        <v>0</v>
      </c>
      <c r="K1058" s="26">
        <f t="shared" si="223"/>
        <v>0</v>
      </c>
      <c r="L1058" s="26">
        <f t="shared" si="223"/>
        <v>0</v>
      </c>
      <c r="M1058" s="26">
        <f t="shared" si="223"/>
        <v>0</v>
      </c>
      <c r="N1058" s="26">
        <f t="shared" si="223"/>
        <v>0</v>
      </c>
      <c r="O1058" s="221"/>
      <c r="P1058" s="224"/>
    </row>
    <row r="1059" spans="1:16" ht="15.75" thickBot="1" x14ac:dyDescent="0.3">
      <c r="A1059" s="213"/>
      <c r="B1059" s="216"/>
      <c r="C1059" s="216"/>
      <c r="D1059" s="219"/>
      <c r="E1059" s="219"/>
      <c r="F1059" s="216"/>
      <c r="G1059" s="158" t="s">
        <v>259</v>
      </c>
      <c r="H1059" s="26">
        <f>SUM(I1059:N1059)</f>
        <v>0</v>
      </c>
      <c r="I1059" s="26">
        <v>0</v>
      </c>
      <c r="J1059" s="26">
        <v>0</v>
      </c>
      <c r="K1059" s="26">
        <v>0</v>
      </c>
      <c r="L1059" s="26">
        <v>0</v>
      </c>
      <c r="M1059" s="26">
        <v>0</v>
      </c>
      <c r="N1059" s="26">
        <v>0</v>
      </c>
      <c r="O1059" s="222"/>
      <c r="P1059" s="225"/>
    </row>
    <row r="1060" spans="1:16" ht="36.75" thickBot="1" x14ac:dyDescent="0.3">
      <c r="A1060" s="213"/>
      <c r="B1060" s="216"/>
      <c r="C1060" s="216"/>
      <c r="D1060" s="219"/>
      <c r="E1060" s="219"/>
      <c r="F1060" s="216"/>
      <c r="G1060" s="158" t="s">
        <v>7</v>
      </c>
      <c r="H1060" s="26">
        <f>SUM(I1060:N1060)</f>
        <v>11</v>
      </c>
      <c r="I1060" s="26">
        <v>11</v>
      </c>
      <c r="J1060" s="26">
        <v>0</v>
      </c>
      <c r="K1060" s="26">
        <v>0</v>
      </c>
      <c r="L1060" s="26">
        <v>0</v>
      </c>
      <c r="M1060" s="26">
        <v>0</v>
      </c>
      <c r="N1060" s="26">
        <v>0</v>
      </c>
      <c r="O1060" s="222"/>
      <c r="P1060" s="225"/>
    </row>
    <row r="1061" spans="1:16" ht="15.75" thickBot="1" x14ac:dyDescent="0.3">
      <c r="A1061" s="213"/>
      <c r="B1061" s="216"/>
      <c r="C1061" s="216"/>
      <c r="D1061" s="219"/>
      <c r="E1061" s="219"/>
      <c r="F1061" s="216"/>
      <c r="G1061" s="158" t="s">
        <v>8</v>
      </c>
      <c r="H1061" s="26">
        <f>SUM(I1061:N1061)</f>
        <v>0</v>
      </c>
      <c r="I1061" s="26">
        <v>0</v>
      </c>
      <c r="J1061" s="26">
        <v>0</v>
      </c>
      <c r="K1061" s="26">
        <v>0</v>
      </c>
      <c r="L1061" s="26">
        <v>0</v>
      </c>
      <c r="M1061" s="26">
        <v>0</v>
      </c>
      <c r="N1061" s="26">
        <v>0</v>
      </c>
      <c r="O1061" s="222"/>
      <c r="P1061" s="225"/>
    </row>
    <row r="1062" spans="1:16" ht="24.75" thickBot="1" x14ac:dyDescent="0.3">
      <c r="A1062" s="214"/>
      <c r="B1062" s="217"/>
      <c r="C1062" s="217"/>
      <c r="D1062" s="220"/>
      <c r="E1062" s="220"/>
      <c r="F1062" s="217"/>
      <c r="G1062" s="158" t="s">
        <v>9</v>
      </c>
      <c r="H1062" s="26">
        <f>SUM(I1062:N1062)</f>
        <v>0</v>
      </c>
      <c r="I1062" s="26">
        <v>0</v>
      </c>
      <c r="J1062" s="26">
        <v>0</v>
      </c>
      <c r="K1062" s="26">
        <v>0</v>
      </c>
      <c r="L1062" s="26">
        <v>0</v>
      </c>
      <c r="M1062" s="26">
        <v>0</v>
      </c>
      <c r="N1062" s="26">
        <v>0</v>
      </c>
      <c r="O1062" s="223"/>
      <c r="P1062" s="226"/>
    </row>
    <row r="1063" spans="1:16" ht="36.75" customHeight="1" thickBot="1" x14ac:dyDescent="0.3">
      <c r="A1063" s="212" t="s">
        <v>510</v>
      </c>
      <c r="B1063" s="215" t="s">
        <v>288</v>
      </c>
      <c r="C1063" s="215" t="s">
        <v>133</v>
      </c>
      <c r="D1063" s="218">
        <v>2028</v>
      </c>
      <c r="E1063" s="218"/>
      <c r="F1063" s="215" t="s">
        <v>511</v>
      </c>
      <c r="G1063" s="158" t="s">
        <v>4</v>
      </c>
      <c r="H1063" s="26">
        <f t="shared" ref="H1063:N1063" si="224">SUM(H1064:H1067)</f>
        <v>49.6</v>
      </c>
      <c r="I1063" s="26">
        <f t="shared" si="224"/>
        <v>0</v>
      </c>
      <c r="J1063" s="26">
        <f t="shared" si="224"/>
        <v>0</v>
      </c>
      <c r="K1063" s="26">
        <f t="shared" si="224"/>
        <v>0</v>
      </c>
      <c r="L1063" s="26">
        <f t="shared" si="224"/>
        <v>49.6</v>
      </c>
      <c r="M1063" s="26">
        <f t="shared" si="224"/>
        <v>0</v>
      </c>
      <c r="N1063" s="26">
        <f t="shared" si="224"/>
        <v>0</v>
      </c>
      <c r="O1063" s="218">
        <v>850</v>
      </c>
      <c r="P1063" s="227" t="s">
        <v>512</v>
      </c>
    </row>
    <row r="1064" spans="1:16" ht="15.75" thickBot="1" x14ac:dyDescent="0.3">
      <c r="A1064" s="213"/>
      <c r="B1064" s="216"/>
      <c r="C1064" s="216"/>
      <c r="D1064" s="219"/>
      <c r="E1064" s="219"/>
      <c r="F1064" s="216"/>
      <c r="G1064" s="158" t="s">
        <v>6</v>
      </c>
      <c r="H1064" s="26">
        <f>SUM(I1064:N1064)</f>
        <v>24.8</v>
      </c>
      <c r="I1064" s="26">
        <v>0</v>
      </c>
      <c r="J1064" s="26">
        <v>0</v>
      </c>
      <c r="K1064" s="26">
        <v>0</v>
      </c>
      <c r="L1064" s="26">
        <v>24.8</v>
      </c>
      <c r="M1064" s="26">
        <v>0</v>
      </c>
      <c r="N1064" s="26">
        <v>0</v>
      </c>
      <c r="O1064" s="219"/>
      <c r="P1064" s="228"/>
    </row>
    <row r="1065" spans="1:16" ht="36.75" thickBot="1" x14ac:dyDescent="0.3">
      <c r="A1065" s="213"/>
      <c r="B1065" s="216"/>
      <c r="C1065" s="216"/>
      <c r="D1065" s="219"/>
      <c r="E1065" s="219"/>
      <c r="F1065" s="216"/>
      <c r="G1065" s="158" t="s">
        <v>7</v>
      </c>
      <c r="H1065" s="26">
        <f>SUM(I1065:N1065)</f>
        <v>24.8</v>
      </c>
      <c r="I1065" s="26">
        <v>0</v>
      </c>
      <c r="J1065" s="26">
        <v>0</v>
      </c>
      <c r="K1065" s="26">
        <v>0</v>
      </c>
      <c r="L1065" s="26">
        <v>24.8</v>
      </c>
      <c r="M1065" s="26">
        <v>0</v>
      </c>
      <c r="N1065" s="26">
        <v>0</v>
      </c>
      <c r="O1065" s="219"/>
      <c r="P1065" s="228"/>
    </row>
    <row r="1066" spans="1:16" ht="15.75" thickBot="1" x14ac:dyDescent="0.3">
      <c r="A1066" s="213"/>
      <c r="B1066" s="216"/>
      <c r="C1066" s="216"/>
      <c r="D1066" s="219"/>
      <c r="E1066" s="219"/>
      <c r="F1066" s="216"/>
      <c r="G1066" s="158" t="s">
        <v>8</v>
      </c>
      <c r="H1066" s="26">
        <f>SUM(I1066:N1066)</f>
        <v>0</v>
      </c>
      <c r="I1066" s="26">
        <v>0</v>
      </c>
      <c r="J1066" s="26">
        <v>0</v>
      </c>
      <c r="K1066" s="26">
        <v>0</v>
      </c>
      <c r="L1066" s="26">
        <v>0</v>
      </c>
      <c r="M1066" s="26">
        <v>0</v>
      </c>
      <c r="N1066" s="26">
        <v>0</v>
      </c>
      <c r="O1066" s="219"/>
      <c r="P1066" s="228"/>
    </row>
    <row r="1067" spans="1:16" ht="24.75" thickBot="1" x14ac:dyDescent="0.3">
      <c r="A1067" s="214"/>
      <c r="B1067" s="217"/>
      <c r="C1067" s="217"/>
      <c r="D1067" s="220"/>
      <c r="E1067" s="220"/>
      <c r="F1067" s="217"/>
      <c r="G1067" s="158" t="s">
        <v>9</v>
      </c>
      <c r="H1067" s="26">
        <f>SUM(I1067:N1067)</f>
        <v>0</v>
      </c>
      <c r="I1067" s="26">
        <v>0</v>
      </c>
      <c r="J1067" s="26">
        <v>0</v>
      </c>
      <c r="K1067" s="26">
        <v>0</v>
      </c>
      <c r="L1067" s="26">
        <v>0</v>
      </c>
      <c r="M1067" s="26">
        <v>0</v>
      </c>
      <c r="N1067" s="26">
        <v>0</v>
      </c>
      <c r="O1067" s="220"/>
      <c r="P1067" s="229"/>
    </row>
    <row r="1068" spans="1:16" ht="36.75" customHeight="1" thickBot="1" x14ac:dyDescent="0.3">
      <c r="A1068" s="212" t="s">
        <v>513</v>
      </c>
      <c r="B1068" s="215" t="s">
        <v>288</v>
      </c>
      <c r="C1068" s="215" t="s">
        <v>133</v>
      </c>
      <c r="D1068" s="218" t="s">
        <v>67</v>
      </c>
      <c r="E1068" s="218" t="s">
        <v>514</v>
      </c>
      <c r="F1068" s="215" t="s">
        <v>515</v>
      </c>
      <c r="G1068" s="158" t="s">
        <v>4</v>
      </c>
      <c r="H1068" s="26">
        <f t="shared" ref="H1068:N1068" si="225">SUM(H1069:H1072)</f>
        <v>1044</v>
      </c>
      <c r="I1068" s="26">
        <f t="shared" si="225"/>
        <v>0</v>
      </c>
      <c r="J1068" s="26">
        <f t="shared" si="225"/>
        <v>0</v>
      </c>
      <c r="K1068" s="26">
        <f t="shared" si="225"/>
        <v>522</v>
      </c>
      <c r="L1068" s="26">
        <f t="shared" si="225"/>
        <v>522</v>
      </c>
      <c r="M1068" s="26">
        <f t="shared" si="225"/>
        <v>0</v>
      </c>
      <c r="N1068" s="26">
        <f t="shared" si="225"/>
        <v>0</v>
      </c>
      <c r="O1068" s="218">
        <v>7471</v>
      </c>
      <c r="P1068" s="227" t="s">
        <v>512</v>
      </c>
    </row>
    <row r="1069" spans="1:16" ht="15.75" thickBot="1" x14ac:dyDescent="0.3">
      <c r="A1069" s="213"/>
      <c r="B1069" s="216"/>
      <c r="C1069" s="216"/>
      <c r="D1069" s="219"/>
      <c r="E1069" s="219"/>
      <c r="F1069" s="216"/>
      <c r="G1069" s="158" t="s">
        <v>6</v>
      </c>
      <c r="H1069" s="26">
        <f>SUM(I1069:N1069)</f>
        <v>626.4</v>
      </c>
      <c r="I1069" s="26">
        <v>0</v>
      </c>
      <c r="J1069" s="26">
        <v>0</v>
      </c>
      <c r="K1069" s="26">
        <v>313.2</v>
      </c>
      <c r="L1069" s="26">
        <v>313.2</v>
      </c>
      <c r="M1069" s="26">
        <v>0</v>
      </c>
      <c r="N1069" s="26">
        <v>0</v>
      </c>
      <c r="O1069" s="219"/>
      <c r="P1069" s="228"/>
    </row>
    <row r="1070" spans="1:16" ht="36.75" thickBot="1" x14ac:dyDescent="0.3">
      <c r="A1070" s="213"/>
      <c r="B1070" s="216"/>
      <c r="C1070" s="216"/>
      <c r="D1070" s="219"/>
      <c r="E1070" s="219"/>
      <c r="F1070" s="216"/>
      <c r="G1070" s="158" t="s">
        <v>7</v>
      </c>
      <c r="H1070" s="26">
        <f>SUM(I1070:N1070)</f>
        <v>417.6</v>
      </c>
      <c r="I1070" s="26">
        <v>0</v>
      </c>
      <c r="J1070" s="26">
        <v>0</v>
      </c>
      <c r="K1070" s="26">
        <v>208.8</v>
      </c>
      <c r="L1070" s="26">
        <v>208.8</v>
      </c>
      <c r="M1070" s="26">
        <v>0</v>
      </c>
      <c r="N1070" s="26">
        <v>0</v>
      </c>
      <c r="O1070" s="219"/>
      <c r="P1070" s="228"/>
    </row>
    <row r="1071" spans="1:16" ht="15.75" thickBot="1" x14ac:dyDescent="0.3">
      <c r="A1071" s="213"/>
      <c r="B1071" s="216"/>
      <c r="C1071" s="216"/>
      <c r="D1071" s="219"/>
      <c r="E1071" s="219"/>
      <c r="F1071" s="216"/>
      <c r="G1071" s="158" t="s">
        <v>8</v>
      </c>
      <c r="H1071" s="26">
        <f>SUM(I1071:N1071)</f>
        <v>0</v>
      </c>
      <c r="I1071" s="26">
        <v>0</v>
      </c>
      <c r="J1071" s="26">
        <v>0</v>
      </c>
      <c r="K1071" s="26">
        <v>0</v>
      </c>
      <c r="L1071" s="26">
        <v>0</v>
      </c>
      <c r="M1071" s="26">
        <v>0</v>
      </c>
      <c r="N1071" s="26">
        <v>0</v>
      </c>
      <c r="O1071" s="219"/>
      <c r="P1071" s="228"/>
    </row>
    <row r="1072" spans="1:16" ht="24.75" thickBot="1" x14ac:dyDescent="0.3">
      <c r="A1072" s="214"/>
      <c r="B1072" s="217"/>
      <c r="C1072" s="217"/>
      <c r="D1072" s="220"/>
      <c r="E1072" s="220"/>
      <c r="F1072" s="217"/>
      <c r="G1072" s="158" t="s">
        <v>9</v>
      </c>
      <c r="H1072" s="26">
        <f>SUM(I1072:N1072)</f>
        <v>0</v>
      </c>
      <c r="I1072" s="26">
        <v>0</v>
      </c>
      <c r="J1072" s="26">
        <v>0</v>
      </c>
      <c r="K1072" s="26">
        <v>0</v>
      </c>
      <c r="L1072" s="26">
        <v>0</v>
      </c>
      <c r="M1072" s="26">
        <v>0</v>
      </c>
      <c r="N1072" s="26">
        <v>0</v>
      </c>
      <c r="O1072" s="220"/>
      <c r="P1072" s="229"/>
    </row>
    <row r="1073" spans="1:16" ht="36.75" customHeight="1" thickBot="1" x14ac:dyDescent="0.3">
      <c r="A1073" s="212" t="s">
        <v>516</v>
      </c>
      <c r="B1073" s="215" t="s">
        <v>288</v>
      </c>
      <c r="C1073" s="215" t="s">
        <v>133</v>
      </c>
      <c r="D1073" s="218" t="s">
        <v>12</v>
      </c>
      <c r="E1073" s="218" t="s">
        <v>517</v>
      </c>
      <c r="F1073" s="215" t="s">
        <v>518</v>
      </c>
      <c r="G1073" s="158" t="s">
        <v>4</v>
      </c>
      <c r="H1073" s="26">
        <f t="shared" ref="H1073:N1073" si="226">SUM(H1074:H1077)</f>
        <v>52</v>
      </c>
      <c r="I1073" s="26">
        <f t="shared" si="226"/>
        <v>0</v>
      </c>
      <c r="J1073" s="26">
        <f t="shared" si="226"/>
        <v>31.2</v>
      </c>
      <c r="K1073" s="26">
        <f t="shared" si="226"/>
        <v>20.8</v>
      </c>
      <c r="L1073" s="26">
        <f t="shared" si="226"/>
        <v>0</v>
      </c>
      <c r="M1073" s="26">
        <f t="shared" si="226"/>
        <v>0</v>
      </c>
      <c r="N1073" s="26">
        <f t="shared" si="226"/>
        <v>0</v>
      </c>
      <c r="O1073" s="218">
        <v>267</v>
      </c>
      <c r="P1073" s="227" t="s">
        <v>512</v>
      </c>
    </row>
    <row r="1074" spans="1:16" ht="15.75" thickBot="1" x14ac:dyDescent="0.3">
      <c r="A1074" s="213"/>
      <c r="B1074" s="216"/>
      <c r="C1074" s="216"/>
      <c r="D1074" s="219"/>
      <c r="E1074" s="219"/>
      <c r="F1074" s="216"/>
      <c r="G1074" s="158" t="s">
        <v>6</v>
      </c>
      <c r="H1074" s="26">
        <f>SUM(I1074:N1074)</f>
        <v>26</v>
      </c>
      <c r="I1074" s="26">
        <v>0</v>
      </c>
      <c r="J1074" s="26">
        <v>15.6</v>
      </c>
      <c r="K1074" s="26">
        <v>10.4</v>
      </c>
      <c r="L1074" s="26">
        <v>0</v>
      </c>
      <c r="M1074" s="26">
        <v>0</v>
      </c>
      <c r="N1074" s="26">
        <v>0</v>
      </c>
      <c r="O1074" s="219"/>
      <c r="P1074" s="228"/>
    </row>
    <row r="1075" spans="1:16" ht="36.75" thickBot="1" x14ac:dyDescent="0.3">
      <c r="A1075" s="213"/>
      <c r="B1075" s="216"/>
      <c r="C1075" s="216"/>
      <c r="D1075" s="219"/>
      <c r="E1075" s="219"/>
      <c r="F1075" s="216"/>
      <c r="G1075" s="158" t="s">
        <v>7</v>
      </c>
      <c r="H1075" s="26">
        <f>SUM(I1075:N1075)</f>
        <v>26</v>
      </c>
      <c r="I1075" s="26">
        <v>0</v>
      </c>
      <c r="J1075" s="26">
        <v>15.6</v>
      </c>
      <c r="K1075" s="26">
        <v>10.4</v>
      </c>
      <c r="L1075" s="26">
        <v>0</v>
      </c>
      <c r="M1075" s="26">
        <v>0</v>
      </c>
      <c r="N1075" s="26">
        <v>0</v>
      </c>
      <c r="O1075" s="219"/>
      <c r="P1075" s="228"/>
    </row>
    <row r="1076" spans="1:16" ht="15.75" thickBot="1" x14ac:dyDescent="0.3">
      <c r="A1076" s="213"/>
      <c r="B1076" s="216"/>
      <c r="C1076" s="216"/>
      <c r="D1076" s="219"/>
      <c r="E1076" s="219"/>
      <c r="F1076" s="216"/>
      <c r="G1076" s="158" t="s">
        <v>8</v>
      </c>
      <c r="H1076" s="26">
        <f>SUM(I1076:N1076)</f>
        <v>0</v>
      </c>
      <c r="I1076" s="26">
        <v>0</v>
      </c>
      <c r="J1076" s="26">
        <v>0</v>
      </c>
      <c r="K1076" s="26">
        <v>0</v>
      </c>
      <c r="L1076" s="26">
        <v>0</v>
      </c>
      <c r="M1076" s="26">
        <v>0</v>
      </c>
      <c r="N1076" s="26">
        <v>0</v>
      </c>
      <c r="O1076" s="219"/>
      <c r="P1076" s="228"/>
    </row>
    <row r="1077" spans="1:16" ht="24.75" thickBot="1" x14ac:dyDescent="0.3">
      <c r="A1077" s="214"/>
      <c r="B1077" s="217"/>
      <c r="C1077" s="217"/>
      <c r="D1077" s="220"/>
      <c r="E1077" s="220"/>
      <c r="F1077" s="217"/>
      <c r="G1077" s="158" t="s">
        <v>9</v>
      </c>
      <c r="H1077" s="26">
        <f>SUM(I1077:N1077)</f>
        <v>0</v>
      </c>
      <c r="I1077" s="26">
        <v>0</v>
      </c>
      <c r="J1077" s="26">
        <v>0</v>
      </c>
      <c r="K1077" s="26">
        <v>0</v>
      </c>
      <c r="L1077" s="26">
        <v>0</v>
      </c>
      <c r="M1077" s="26">
        <v>0</v>
      </c>
      <c r="N1077" s="26">
        <v>0</v>
      </c>
      <c r="O1077" s="220"/>
      <c r="P1077" s="229"/>
    </row>
    <row r="1078" spans="1:16" ht="36.75" customHeight="1" thickBot="1" x14ac:dyDescent="0.3">
      <c r="A1078" s="212" t="s">
        <v>519</v>
      </c>
      <c r="B1078" s="215" t="s">
        <v>288</v>
      </c>
      <c r="C1078" s="215" t="s">
        <v>133</v>
      </c>
      <c r="D1078" s="218">
        <v>2025</v>
      </c>
      <c r="E1078" s="218" t="s">
        <v>520</v>
      </c>
      <c r="F1078" s="218" t="s">
        <v>506</v>
      </c>
      <c r="G1078" s="158" t="s">
        <v>4</v>
      </c>
      <c r="H1078" s="26">
        <f t="shared" ref="H1078:N1078" si="227">SUM(H1079:H1082)</f>
        <v>3.2</v>
      </c>
      <c r="I1078" s="26">
        <f t="shared" si="227"/>
        <v>3.2</v>
      </c>
      <c r="J1078" s="26">
        <f t="shared" si="227"/>
        <v>0</v>
      </c>
      <c r="K1078" s="26">
        <f t="shared" si="227"/>
        <v>0</v>
      </c>
      <c r="L1078" s="26">
        <f t="shared" si="227"/>
        <v>0</v>
      </c>
      <c r="M1078" s="26">
        <f t="shared" si="227"/>
        <v>0</v>
      </c>
      <c r="N1078" s="26">
        <f t="shared" si="227"/>
        <v>0</v>
      </c>
      <c r="O1078" s="218">
        <v>7471</v>
      </c>
      <c r="P1078" s="227" t="s">
        <v>512</v>
      </c>
    </row>
    <row r="1079" spans="1:16" ht="15.75" thickBot="1" x14ac:dyDescent="0.3">
      <c r="A1079" s="213"/>
      <c r="B1079" s="216"/>
      <c r="C1079" s="216"/>
      <c r="D1079" s="219"/>
      <c r="E1079" s="219"/>
      <c r="F1079" s="219"/>
      <c r="G1079" s="158" t="s">
        <v>6</v>
      </c>
      <c r="H1079" s="26">
        <f>SUM(I1079:N1079)</f>
        <v>0</v>
      </c>
      <c r="I1079" s="26">
        <v>0</v>
      </c>
      <c r="J1079" s="26">
        <v>0</v>
      </c>
      <c r="K1079" s="26">
        <v>0</v>
      </c>
      <c r="L1079" s="26">
        <v>0</v>
      </c>
      <c r="M1079" s="26">
        <v>0</v>
      </c>
      <c r="N1079" s="26">
        <v>0</v>
      </c>
      <c r="O1079" s="219"/>
      <c r="P1079" s="228"/>
    </row>
    <row r="1080" spans="1:16" ht="36.75" thickBot="1" x14ac:dyDescent="0.3">
      <c r="A1080" s="213"/>
      <c r="B1080" s="216"/>
      <c r="C1080" s="216"/>
      <c r="D1080" s="219"/>
      <c r="E1080" s="219"/>
      <c r="F1080" s="219"/>
      <c r="G1080" s="158" t="s">
        <v>7</v>
      </c>
      <c r="H1080" s="26">
        <f>SUM(I1080:N1080)</f>
        <v>0</v>
      </c>
      <c r="I1080" s="26">
        <v>0</v>
      </c>
      <c r="J1080" s="26">
        <v>0</v>
      </c>
      <c r="K1080" s="26">
        <v>0</v>
      </c>
      <c r="L1080" s="26">
        <v>0</v>
      </c>
      <c r="M1080" s="26">
        <v>0</v>
      </c>
      <c r="N1080" s="26">
        <v>0</v>
      </c>
      <c r="O1080" s="219"/>
      <c r="P1080" s="228"/>
    </row>
    <row r="1081" spans="1:16" ht="15.75" thickBot="1" x14ac:dyDescent="0.3">
      <c r="A1081" s="213"/>
      <c r="B1081" s="216"/>
      <c r="C1081" s="216"/>
      <c r="D1081" s="219"/>
      <c r="E1081" s="219"/>
      <c r="F1081" s="219"/>
      <c r="G1081" s="158" t="s">
        <v>8</v>
      </c>
      <c r="H1081" s="26">
        <f>SUM(I1081:N1081)</f>
        <v>3.2</v>
      </c>
      <c r="I1081" s="26">
        <v>3.2</v>
      </c>
      <c r="J1081" s="26">
        <v>0</v>
      </c>
      <c r="K1081" s="26">
        <v>0</v>
      </c>
      <c r="L1081" s="26">
        <v>0</v>
      </c>
      <c r="M1081" s="26">
        <v>0</v>
      </c>
      <c r="N1081" s="26">
        <v>0</v>
      </c>
      <c r="O1081" s="219"/>
      <c r="P1081" s="228"/>
    </row>
    <row r="1082" spans="1:16" ht="24.75" thickBot="1" x14ac:dyDescent="0.3">
      <c r="A1082" s="214"/>
      <c r="B1082" s="217"/>
      <c r="C1082" s="217"/>
      <c r="D1082" s="220"/>
      <c r="E1082" s="220"/>
      <c r="F1082" s="220"/>
      <c r="G1082" s="158" t="s">
        <v>9</v>
      </c>
      <c r="H1082" s="26">
        <f>SUM(I1082:N1082)</f>
        <v>0</v>
      </c>
      <c r="I1082" s="26">
        <v>0</v>
      </c>
      <c r="J1082" s="26">
        <v>0</v>
      </c>
      <c r="K1082" s="26">
        <v>0</v>
      </c>
      <c r="L1082" s="26">
        <v>0</v>
      </c>
      <c r="M1082" s="26">
        <v>0</v>
      </c>
      <c r="N1082" s="26">
        <v>0</v>
      </c>
      <c r="O1082" s="220"/>
      <c r="P1082" s="229"/>
    </row>
    <row r="1083" spans="1:16" ht="36.75" customHeight="1" thickBot="1" x14ac:dyDescent="0.3">
      <c r="A1083" s="212" t="s">
        <v>521</v>
      </c>
      <c r="B1083" s="215" t="s">
        <v>288</v>
      </c>
      <c r="C1083" s="215" t="s">
        <v>133</v>
      </c>
      <c r="D1083" s="218" t="s">
        <v>12</v>
      </c>
      <c r="E1083" s="218" t="s">
        <v>520</v>
      </c>
      <c r="F1083" s="215" t="s">
        <v>522</v>
      </c>
      <c r="G1083" s="158" t="s">
        <v>4</v>
      </c>
      <c r="H1083" s="26">
        <f t="shared" ref="H1083:N1083" si="228">SUM(H1084:H1087)</f>
        <v>34.400000000000006</v>
      </c>
      <c r="I1083" s="26">
        <f t="shared" si="228"/>
        <v>0</v>
      </c>
      <c r="J1083" s="26">
        <f t="shared" si="228"/>
        <v>20.6</v>
      </c>
      <c r="K1083" s="26">
        <f t="shared" si="228"/>
        <v>13.8</v>
      </c>
      <c r="L1083" s="26">
        <f t="shared" si="228"/>
        <v>0</v>
      </c>
      <c r="M1083" s="26">
        <f t="shared" si="228"/>
        <v>0</v>
      </c>
      <c r="N1083" s="26">
        <f t="shared" si="228"/>
        <v>0</v>
      </c>
      <c r="O1083" s="218">
        <v>7471</v>
      </c>
      <c r="P1083" s="227" t="s">
        <v>512</v>
      </c>
    </row>
    <row r="1084" spans="1:16" ht="15.75" thickBot="1" x14ac:dyDescent="0.3">
      <c r="A1084" s="213"/>
      <c r="B1084" s="216"/>
      <c r="C1084" s="216"/>
      <c r="D1084" s="219"/>
      <c r="E1084" s="219"/>
      <c r="F1084" s="216"/>
      <c r="G1084" s="158" t="s">
        <v>6</v>
      </c>
      <c r="H1084" s="26">
        <f>SUM(I1084:N1084)</f>
        <v>17.200000000000003</v>
      </c>
      <c r="I1084" s="26">
        <v>0</v>
      </c>
      <c r="J1084" s="26">
        <v>10.3</v>
      </c>
      <c r="K1084" s="26">
        <v>6.9</v>
      </c>
      <c r="L1084" s="26">
        <v>0</v>
      </c>
      <c r="M1084" s="26">
        <v>0</v>
      </c>
      <c r="N1084" s="26">
        <v>0</v>
      </c>
      <c r="O1084" s="219"/>
      <c r="P1084" s="228"/>
    </row>
    <row r="1085" spans="1:16" ht="36.75" thickBot="1" x14ac:dyDescent="0.3">
      <c r="A1085" s="213"/>
      <c r="B1085" s="216"/>
      <c r="C1085" s="216"/>
      <c r="D1085" s="219"/>
      <c r="E1085" s="219"/>
      <c r="F1085" s="216"/>
      <c r="G1085" s="158" t="s">
        <v>7</v>
      </c>
      <c r="H1085" s="26">
        <f>SUM(I1085:N1085)</f>
        <v>17.200000000000003</v>
      </c>
      <c r="I1085" s="26">
        <v>0</v>
      </c>
      <c r="J1085" s="26">
        <v>10.3</v>
      </c>
      <c r="K1085" s="26">
        <v>6.9</v>
      </c>
      <c r="L1085" s="26">
        <v>0</v>
      </c>
      <c r="M1085" s="26">
        <v>0</v>
      </c>
      <c r="N1085" s="26">
        <v>0</v>
      </c>
      <c r="O1085" s="219"/>
      <c r="P1085" s="228"/>
    </row>
    <row r="1086" spans="1:16" ht="15.75" thickBot="1" x14ac:dyDescent="0.3">
      <c r="A1086" s="213"/>
      <c r="B1086" s="216"/>
      <c r="C1086" s="216"/>
      <c r="D1086" s="219"/>
      <c r="E1086" s="219"/>
      <c r="F1086" s="216"/>
      <c r="G1086" s="158" t="s">
        <v>8</v>
      </c>
      <c r="H1086" s="26">
        <f>SUM(I1086:N1086)</f>
        <v>0</v>
      </c>
      <c r="I1086" s="26">
        <v>0</v>
      </c>
      <c r="J1086" s="26">
        <v>0</v>
      </c>
      <c r="K1086" s="26">
        <v>0</v>
      </c>
      <c r="L1086" s="26">
        <v>0</v>
      </c>
      <c r="M1086" s="26">
        <v>0</v>
      </c>
      <c r="N1086" s="26">
        <v>0</v>
      </c>
      <c r="O1086" s="219"/>
      <c r="P1086" s="228"/>
    </row>
    <row r="1087" spans="1:16" ht="24.75" thickBot="1" x14ac:dyDescent="0.3">
      <c r="A1087" s="214"/>
      <c r="B1087" s="217"/>
      <c r="C1087" s="217"/>
      <c r="D1087" s="220"/>
      <c r="E1087" s="220"/>
      <c r="F1087" s="217"/>
      <c r="G1087" s="158" t="s">
        <v>9</v>
      </c>
      <c r="H1087" s="26">
        <f>SUM(I1087:N1087)</f>
        <v>0</v>
      </c>
      <c r="I1087" s="26">
        <v>0</v>
      </c>
      <c r="J1087" s="26">
        <v>0</v>
      </c>
      <c r="K1087" s="26">
        <v>0</v>
      </c>
      <c r="L1087" s="26">
        <v>0</v>
      </c>
      <c r="M1087" s="26">
        <v>0</v>
      </c>
      <c r="N1087" s="26">
        <v>0</v>
      </c>
      <c r="O1087" s="220"/>
      <c r="P1087" s="229"/>
    </row>
    <row r="1088" spans="1:16" ht="36.75" customHeight="1" thickBot="1" x14ac:dyDescent="0.3">
      <c r="A1088" s="212" t="s">
        <v>523</v>
      </c>
      <c r="B1088" s="215" t="s">
        <v>288</v>
      </c>
      <c r="C1088" s="215" t="s">
        <v>133</v>
      </c>
      <c r="D1088" s="218">
        <v>2026</v>
      </c>
      <c r="E1088" s="218"/>
      <c r="F1088" s="218" t="s">
        <v>506</v>
      </c>
      <c r="G1088" s="158" t="s">
        <v>4</v>
      </c>
      <c r="H1088" s="26">
        <f t="shared" ref="H1088:N1088" si="229">SUM(H1089:H1092)</f>
        <v>4.8</v>
      </c>
      <c r="I1088" s="26">
        <f t="shared" si="229"/>
        <v>0</v>
      </c>
      <c r="J1088" s="26">
        <f t="shared" si="229"/>
        <v>4.8</v>
      </c>
      <c r="K1088" s="26">
        <f t="shared" si="229"/>
        <v>0</v>
      </c>
      <c r="L1088" s="26">
        <f t="shared" si="229"/>
        <v>0</v>
      </c>
      <c r="M1088" s="26">
        <f t="shared" si="229"/>
        <v>0</v>
      </c>
      <c r="N1088" s="26">
        <f t="shared" si="229"/>
        <v>0</v>
      </c>
      <c r="O1088" s="218">
        <v>1421</v>
      </c>
      <c r="P1088" s="227" t="s">
        <v>512</v>
      </c>
    </row>
    <row r="1089" spans="1:16" ht="15.75" thickBot="1" x14ac:dyDescent="0.3">
      <c r="A1089" s="213"/>
      <c r="B1089" s="216"/>
      <c r="C1089" s="216"/>
      <c r="D1089" s="219"/>
      <c r="E1089" s="219"/>
      <c r="F1089" s="219"/>
      <c r="G1089" s="158" t="s">
        <v>6</v>
      </c>
      <c r="H1089" s="26">
        <f>SUM(I1089:N1089)</f>
        <v>0</v>
      </c>
      <c r="I1089" s="26">
        <v>0</v>
      </c>
      <c r="J1089" s="26">
        <v>0</v>
      </c>
      <c r="K1089" s="26">
        <v>0</v>
      </c>
      <c r="L1089" s="26">
        <v>0</v>
      </c>
      <c r="M1089" s="26">
        <v>0</v>
      </c>
      <c r="N1089" s="26">
        <v>0</v>
      </c>
      <c r="O1089" s="219"/>
      <c r="P1089" s="228"/>
    </row>
    <row r="1090" spans="1:16" ht="36.75" thickBot="1" x14ac:dyDescent="0.3">
      <c r="A1090" s="213"/>
      <c r="B1090" s="216"/>
      <c r="C1090" s="216"/>
      <c r="D1090" s="219"/>
      <c r="E1090" s="219"/>
      <c r="F1090" s="219"/>
      <c r="G1090" s="158" t="s">
        <v>7</v>
      </c>
      <c r="H1090" s="26">
        <f>SUM(I1090:N1090)</f>
        <v>0</v>
      </c>
      <c r="I1090" s="26">
        <v>0</v>
      </c>
      <c r="J1090" s="26">
        <v>0</v>
      </c>
      <c r="K1090" s="26">
        <v>0</v>
      </c>
      <c r="L1090" s="26">
        <v>0</v>
      </c>
      <c r="M1090" s="26">
        <v>0</v>
      </c>
      <c r="N1090" s="26">
        <v>0</v>
      </c>
      <c r="O1090" s="219"/>
      <c r="P1090" s="228"/>
    </row>
    <row r="1091" spans="1:16" ht="15.75" thickBot="1" x14ac:dyDescent="0.3">
      <c r="A1091" s="213"/>
      <c r="B1091" s="216"/>
      <c r="C1091" s="216"/>
      <c r="D1091" s="219"/>
      <c r="E1091" s="219"/>
      <c r="F1091" s="219"/>
      <c r="G1091" s="158" t="s">
        <v>8</v>
      </c>
      <c r="H1091" s="26">
        <f>SUM(I1091:N1091)</f>
        <v>4.8</v>
      </c>
      <c r="I1091" s="26">
        <v>0</v>
      </c>
      <c r="J1091" s="26">
        <v>4.8</v>
      </c>
      <c r="K1091" s="26">
        <v>0</v>
      </c>
      <c r="L1091" s="26">
        <v>0</v>
      </c>
      <c r="M1091" s="26">
        <v>0</v>
      </c>
      <c r="N1091" s="26">
        <v>0</v>
      </c>
      <c r="O1091" s="219"/>
      <c r="P1091" s="228"/>
    </row>
    <row r="1092" spans="1:16" ht="24.75" thickBot="1" x14ac:dyDescent="0.3">
      <c r="A1092" s="214"/>
      <c r="B1092" s="217"/>
      <c r="C1092" s="217"/>
      <c r="D1092" s="220"/>
      <c r="E1092" s="220"/>
      <c r="F1092" s="220"/>
      <c r="G1092" s="158" t="s">
        <v>9</v>
      </c>
      <c r="H1092" s="26">
        <f>SUM(I1092:N1092)</f>
        <v>0</v>
      </c>
      <c r="I1092" s="26">
        <v>0</v>
      </c>
      <c r="J1092" s="26">
        <v>0</v>
      </c>
      <c r="K1092" s="26">
        <v>0</v>
      </c>
      <c r="L1092" s="26">
        <v>0</v>
      </c>
      <c r="M1092" s="26">
        <v>0</v>
      </c>
      <c r="N1092" s="26">
        <v>0</v>
      </c>
      <c r="O1092" s="220"/>
      <c r="P1092" s="229"/>
    </row>
    <row r="1093" spans="1:16" ht="36.75" customHeight="1" thickBot="1" x14ac:dyDescent="0.3">
      <c r="A1093" s="212" t="s">
        <v>524</v>
      </c>
      <c r="B1093" s="215" t="s">
        <v>288</v>
      </c>
      <c r="C1093" s="215" t="s">
        <v>133</v>
      </c>
      <c r="D1093" s="218" t="s">
        <v>337</v>
      </c>
      <c r="E1093" s="218"/>
      <c r="F1093" s="215" t="s">
        <v>525</v>
      </c>
      <c r="G1093" s="158" t="s">
        <v>4</v>
      </c>
      <c r="H1093" s="26">
        <f t="shared" ref="H1093:N1093" si="230">SUM(H1094:H1097)</f>
        <v>134.80000000000001</v>
      </c>
      <c r="I1093" s="26">
        <f t="shared" si="230"/>
        <v>0</v>
      </c>
      <c r="J1093" s="26">
        <f t="shared" si="230"/>
        <v>0</v>
      </c>
      <c r="K1093" s="26">
        <f t="shared" si="230"/>
        <v>80.8</v>
      </c>
      <c r="L1093" s="26">
        <f t="shared" si="230"/>
        <v>54</v>
      </c>
      <c r="M1093" s="26">
        <f t="shared" si="230"/>
        <v>0</v>
      </c>
      <c r="N1093" s="26">
        <f t="shared" si="230"/>
        <v>0</v>
      </c>
      <c r="O1093" s="218">
        <v>1421</v>
      </c>
      <c r="P1093" s="227" t="s">
        <v>512</v>
      </c>
    </row>
    <row r="1094" spans="1:16" ht="15.75" thickBot="1" x14ac:dyDescent="0.3">
      <c r="A1094" s="213"/>
      <c r="B1094" s="216"/>
      <c r="C1094" s="216"/>
      <c r="D1094" s="219"/>
      <c r="E1094" s="219"/>
      <c r="F1094" s="216"/>
      <c r="G1094" s="158" t="s">
        <v>6</v>
      </c>
      <c r="H1094" s="26">
        <f>SUM(I1094:N1094)</f>
        <v>67.400000000000006</v>
      </c>
      <c r="I1094" s="26">
        <v>0</v>
      </c>
      <c r="J1094" s="26">
        <v>0</v>
      </c>
      <c r="K1094" s="26">
        <v>40.4</v>
      </c>
      <c r="L1094" s="26">
        <v>27</v>
      </c>
      <c r="M1094" s="26">
        <v>0</v>
      </c>
      <c r="N1094" s="26">
        <v>0</v>
      </c>
      <c r="O1094" s="219"/>
      <c r="P1094" s="228"/>
    </row>
    <row r="1095" spans="1:16" ht="36.75" thickBot="1" x14ac:dyDescent="0.3">
      <c r="A1095" s="213"/>
      <c r="B1095" s="216"/>
      <c r="C1095" s="216"/>
      <c r="D1095" s="219"/>
      <c r="E1095" s="219"/>
      <c r="F1095" s="216"/>
      <c r="G1095" s="158" t="s">
        <v>7</v>
      </c>
      <c r="H1095" s="26">
        <f>SUM(I1095:N1095)</f>
        <v>67.400000000000006</v>
      </c>
      <c r="I1095" s="26">
        <v>0</v>
      </c>
      <c r="J1095" s="26">
        <v>0</v>
      </c>
      <c r="K1095" s="26">
        <v>40.4</v>
      </c>
      <c r="L1095" s="26">
        <v>27</v>
      </c>
      <c r="M1095" s="26">
        <v>0</v>
      </c>
      <c r="N1095" s="26">
        <v>0</v>
      </c>
      <c r="O1095" s="219"/>
      <c r="P1095" s="228"/>
    </row>
    <row r="1096" spans="1:16" ht="15.75" thickBot="1" x14ac:dyDescent="0.3">
      <c r="A1096" s="213"/>
      <c r="B1096" s="216"/>
      <c r="C1096" s="216"/>
      <c r="D1096" s="219"/>
      <c r="E1096" s="219"/>
      <c r="F1096" s="216"/>
      <c r="G1096" s="158" t="s">
        <v>8</v>
      </c>
      <c r="H1096" s="26">
        <f>SUM(I1096:N1096)</f>
        <v>0</v>
      </c>
      <c r="I1096" s="26">
        <v>0</v>
      </c>
      <c r="J1096" s="26">
        <v>0</v>
      </c>
      <c r="K1096" s="26">
        <v>0</v>
      </c>
      <c r="L1096" s="26">
        <v>0</v>
      </c>
      <c r="M1096" s="26">
        <v>0</v>
      </c>
      <c r="N1096" s="26">
        <v>0</v>
      </c>
      <c r="O1096" s="219"/>
      <c r="P1096" s="228"/>
    </row>
    <row r="1097" spans="1:16" ht="24.75" thickBot="1" x14ac:dyDescent="0.3">
      <c r="A1097" s="214"/>
      <c r="B1097" s="217"/>
      <c r="C1097" s="217"/>
      <c r="D1097" s="220"/>
      <c r="E1097" s="220"/>
      <c r="F1097" s="217"/>
      <c r="G1097" s="158" t="s">
        <v>9</v>
      </c>
      <c r="H1097" s="26">
        <f>SUM(I1097:N1097)</f>
        <v>0</v>
      </c>
      <c r="I1097" s="26">
        <v>0</v>
      </c>
      <c r="J1097" s="26">
        <v>0</v>
      </c>
      <c r="K1097" s="26">
        <v>0</v>
      </c>
      <c r="L1097" s="26">
        <v>0</v>
      </c>
      <c r="M1097" s="26">
        <v>0</v>
      </c>
      <c r="N1097" s="26">
        <v>0</v>
      </c>
      <c r="O1097" s="220"/>
      <c r="P1097" s="229"/>
    </row>
    <row r="1098" spans="1:16" ht="36.75" customHeight="1" thickBot="1" x14ac:dyDescent="0.3">
      <c r="A1098" s="212" t="s">
        <v>526</v>
      </c>
      <c r="B1098" s="215" t="s">
        <v>288</v>
      </c>
      <c r="C1098" s="215" t="s">
        <v>133</v>
      </c>
      <c r="D1098" s="218">
        <v>2026</v>
      </c>
      <c r="E1098" s="218"/>
      <c r="F1098" s="218" t="s">
        <v>506</v>
      </c>
      <c r="G1098" s="158" t="s">
        <v>4</v>
      </c>
      <c r="H1098" s="26">
        <f t="shared" ref="H1098:N1098" si="231">SUM(H1099:H1102)</f>
        <v>2.2000000000000002</v>
      </c>
      <c r="I1098" s="26">
        <f t="shared" si="231"/>
        <v>0</v>
      </c>
      <c r="J1098" s="26">
        <f t="shared" si="231"/>
        <v>2.2000000000000002</v>
      </c>
      <c r="K1098" s="26">
        <f t="shared" si="231"/>
        <v>0</v>
      </c>
      <c r="L1098" s="26">
        <f t="shared" si="231"/>
        <v>0</v>
      </c>
      <c r="M1098" s="26">
        <f t="shared" si="231"/>
        <v>0</v>
      </c>
      <c r="N1098" s="26">
        <f t="shared" si="231"/>
        <v>0</v>
      </c>
      <c r="O1098" s="218">
        <v>220</v>
      </c>
      <c r="P1098" s="227" t="s">
        <v>512</v>
      </c>
    </row>
    <row r="1099" spans="1:16" ht="15.75" thickBot="1" x14ac:dyDescent="0.3">
      <c r="A1099" s="213"/>
      <c r="B1099" s="216"/>
      <c r="C1099" s="216"/>
      <c r="D1099" s="219"/>
      <c r="E1099" s="219"/>
      <c r="F1099" s="219"/>
      <c r="G1099" s="158" t="s">
        <v>6</v>
      </c>
      <c r="H1099" s="26">
        <f>SUM(I1099:N1099)</f>
        <v>0</v>
      </c>
      <c r="I1099" s="26">
        <v>0</v>
      </c>
      <c r="J1099" s="26">
        <v>0</v>
      </c>
      <c r="K1099" s="26">
        <v>0</v>
      </c>
      <c r="L1099" s="26">
        <v>0</v>
      </c>
      <c r="M1099" s="26">
        <v>0</v>
      </c>
      <c r="N1099" s="26">
        <v>0</v>
      </c>
      <c r="O1099" s="219"/>
      <c r="P1099" s="228"/>
    </row>
    <row r="1100" spans="1:16" ht="36.75" thickBot="1" x14ac:dyDescent="0.3">
      <c r="A1100" s="213"/>
      <c r="B1100" s="216"/>
      <c r="C1100" s="216"/>
      <c r="D1100" s="219"/>
      <c r="E1100" s="219"/>
      <c r="F1100" s="219"/>
      <c r="G1100" s="158" t="s">
        <v>7</v>
      </c>
      <c r="H1100" s="26">
        <f>SUM(I1100:N1100)</f>
        <v>0</v>
      </c>
      <c r="I1100" s="26">
        <v>0</v>
      </c>
      <c r="J1100" s="26">
        <v>0</v>
      </c>
      <c r="K1100" s="26">
        <v>0</v>
      </c>
      <c r="L1100" s="26">
        <v>0</v>
      </c>
      <c r="M1100" s="26">
        <v>0</v>
      </c>
      <c r="N1100" s="26">
        <v>0</v>
      </c>
      <c r="O1100" s="219"/>
      <c r="P1100" s="228"/>
    </row>
    <row r="1101" spans="1:16" ht="15.75" thickBot="1" x14ac:dyDescent="0.3">
      <c r="A1101" s="213"/>
      <c r="B1101" s="216"/>
      <c r="C1101" s="216"/>
      <c r="D1101" s="219"/>
      <c r="E1101" s="219"/>
      <c r="F1101" s="219"/>
      <c r="G1101" s="158" t="s">
        <v>8</v>
      </c>
      <c r="H1101" s="26">
        <f>SUM(I1101:N1101)</f>
        <v>2.2000000000000002</v>
      </c>
      <c r="I1101" s="26">
        <v>0</v>
      </c>
      <c r="J1101" s="26">
        <v>2.2000000000000002</v>
      </c>
      <c r="K1101" s="26">
        <v>0</v>
      </c>
      <c r="L1101" s="26">
        <v>0</v>
      </c>
      <c r="M1101" s="26">
        <v>0</v>
      </c>
      <c r="N1101" s="26">
        <v>0</v>
      </c>
      <c r="O1101" s="219"/>
      <c r="P1101" s="228"/>
    </row>
    <row r="1102" spans="1:16" ht="24.75" thickBot="1" x14ac:dyDescent="0.3">
      <c r="A1102" s="214"/>
      <c r="B1102" s="217"/>
      <c r="C1102" s="217"/>
      <c r="D1102" s="220"/>
      <c r="E1102" s="220"/>
      <c r="F1102" s="220"/>
      <c r="G1102" s="158" t="s">
        <v>9</v>
      </c>
      <c r="H1102" s="26">
        <f>SUM(I1102:N1102)</f>
        <v>0</v>
      </c>
      <c r="I1102" s="26">
        <v>0</v>
      </c>
      <c r="J1102" s="26">
        <v>0</v>
      </c>
      <c r="K1102" s="26">
        <v>0</v>
      </c>
      <c r="L1102" s="26">
        <v>0</v>
      </c>
      <c r="M1102" s="26">
        <v>0</v>
      </c>
      <c r="N1102" s="26">
        <v>0</v>
      </c>
      <c r="O1102" s="220"/>
      <c r="P1102" s="229"/>
    </row>
    <row r="1103" spans="1:16" ht="36.75" customHeight="1" thickBot="1" x14ac:dyDescent="0.3">
      <c r="A1103" s="212" t="s">
        <v>527</v>
      </c>
      <c r="B1103" s="215" t="s">
        <v>288</v>
      </c>
      <c r="C1103" s="215" t="s">
        <v>133</v>
      </c>
      <c r="D1103" s="218" t="s">
        <v>337</v>
      </c>
      <c r="E1103" s="218"/>
      <c r="F1103" s="215" t="s">
        <v>528</v>
      </c>
      <c r="G1103" s="158" t="s">
        <v>4</v>
      </c>
      <c r="H1103" s="26">
        <f t="shared" ref="H1103:N1103" si="232">SUM(H1104:H1107)</f>
        <v>28</v>
      </c>
      <c r="I1103" s="26">
        <f t="shared" si="232"/>
        <v>0</v>
      </c>
      <c r="J1103" s="26">
        <f t="shared" si="232"/>
        <v>0</v>
      </c>
      <c r="K1103" s="26">
        <f t="shared" si="232"/>
        <v>16.8</v>
      </c>
      <c r="L1103" s="26">
        <f t="shared" si="232"/>
        <v>11.2</v>
      </c>
      <c r="M1103" s="26">
        <f t="shared" si="232"/>
        <v>0</v>
      </c>
      <c r="N1103" s="26">
        <f t="shared" si="232"/>
        <v>0</v>
      </c>
      <c r="O1103" s="218">
        <v>220</v>
      </c>
      <c r="P1103" s="227" t="s">
        <v>512</v>
      </c>
    </row>
    <row r="1104" spans="1:16" ht="15.75" thickBot="1" x14ac:dyDescent="0.3">
      <c r="A1104" s="213"/>
      <c r="B1104" s="216"/>
      <c r="C1104" s="216"/>
      <c r="D1104" s="219"/>
      <c r="E1104" s="219"/>
      <c r="F1104" s="216"/>
      <c r="G1104" s="158" t="s">
        <v>6</v>
      </c>
      <c r="H1104" s="26">
        <f>SUM(I1104:N1104)</f>
        <v>14</v>
      </c>
      <c r="I1104" s="26">
        <v>0</v>
      </c>
      <c r="J1104" s="26">
        <v>0</v>
      </c>
      <c r="K1104" s="26">
        <v>8.4</v>
      </c>
      <c r="L1104" s="26">
        <v>5.6</v>
      </c>
      <c r="M1104" s="26">
        <v>0</v>
      </c>
      <c r="N1104" s="26">
        <v>0</v>
      </c>
      <c r="O1104" s="219"/>
      <c r="P1104" s="228"/>
    </row>
    <row r="1105" spans="1:16" ht="36.75" thickBot="1" x14ac:dyDescent="0.3">
      <c r="A1105" s="213"/>
      <c r="B1105" s="216"/>
      <c r="C1105" s="216"/>
      <c r="D1105" s="219"/>
      <c r="E1105" s="219"/>
      <c r="F1105" s="216"/>
      <c r="G1105" s="158" t="s">
        <v>7</v>
      </c>
      <c r="H1105" s="26">
        <f>SUM(I1105:N1105)</f>
        <v>14</v>
      </c>
      <c r="I1105" s="26">
        <v>0</v>
      </c>
      <c r="J1105" s="26">
        <v>0</v>
      </c>
      <c r="K1105" s="26">
        <v>8.4</v>
      </c>
      <c r="L1105" s="26">
        <v>5.6</v>
      </c>
      <c r="M1105" s="26">
        <v>0</v>
      </c>
      <c r="N1105" s="26">
        <v>0</v>
      </c>
      <c r="O1105" s="219"/>
      <c r="P1105" s="228"/>
    </row>
    <row r="1106" spans="1:16" ht="15.75" thickBot="1" x14ac:dyDescent="0.3">
      <c r="A1106" s="213"/>
      <c r="B1106" s="216"/>
      <c r="C1106" s="216"/>
      <c r="D1106" s="219"/>
      <c r="E1106" s="219"/>
      <c r="F1106" s="216"/>
      <c r="G1106" s="158" t="s">
        <v>8</v>
      </c>
      <c r="H1106" s="26">
        <f>SUM(I1106:N1106)</f>
        <v>0</v>
      </c>
      <c r="I1106" s="26">
        <v>0</v>
      </c>
      <c r="J1106" s="26">
        <v>0</v>
      </c>
      <c r="K1106" s="26">
        <v>0</v>
      </c>
      <c r="L1106" s="26">
        <v>0</v>
      </c>
      <c r="M1106" s="26">
        <v>0</v>
      </c>
      <c r="N1106" s="26">
        <v>0</v>
      </c>
      <c r="O1106" s="219"/>
      <c r="P1106" s="228"/>
    </row>
    <row r="1107" spans="1:16" ht="24.75" thickBot="1" x14ac:dyDescent="0.3">
      <c r="A1107" s="214"/>
      <c r="B1107" s="217"/>
      <c r="C1107" s="217"/>
      <c r="D1107" s="220"/>
      <c r="E1107" s="220"/>
      <c r="F1107" s="217"/>
      <c r="G1107" s="158" t="s">
        <v>9</v>
      </c>
      <c r="H1107" s="26">
        <f>SUM(I1107:N1107)</f>
        <v>0</v>
      </c>
      <c r="I1107" s="26">
        <v>0</v>
      </c>
      <c r="J1107" s="26">
        <v>0</v>
      </c>
      <c r="K1107" s="26">
        <v>0</v>
      </c>
      <c r="L1107" s="26">
        <v>0</v>
      </c>
      <c r="M1107" s="26">
        <v>0</v>
      </c>
      <c r="N1107" s="26">
        <v>0</v>
      </c>
      <c r="O1107" s="220"/>
      <c r="P1107" s="229"/>
    </row>
    <row r="1108" spans="1:16" ht="36.75" customHeight="1" thickBot="1" x14ac:dyDescent="0.3">
      <c r="A1108" s="212" t="s">
        <v>529</v>
      </c>
      <c r="B1108" s="215" t="s">
        <v>288</v>
      </c>
      <c r="C1108" s="215" t="s">
        <v>133</v>
      </c>
      <c r="D1108" s="218">
        <v>2027</v>
      </c>
      <c r="E1108" s="218"/>
      <c r="F1108" s="218" t="s">
        <v>506</v>
      </c>
      <c r="G1108" s="158" t="s">
        <v>4</v>
      </c>
      <c r="H1108" s="26">
        <f t="shared" ref="H1108:N1108" si="233">SUM(H1109:H1112)</f>
        <v>8.6</v>
      </c>
      <c r="I1108" s="26">
        <f t="shared" si="233"/>
        <v>0</v>
      </c>
      <c r="J1108" s="26">
        <f t="shared" si="233"/>
        <v>0</v>
      </c>
      <c r="K1108" s="26">
        <f t="shared" si="233"/>
        <v>8.6</v>
      </c>
      <c r="L1108" s="26">
        <f t="shared" si="233"/>
        <v>0</v>
      </c>
      <c r="M1108" s="26">
        <f t="shared" si="233"/>
        <v>0</v>
      </c>
      <c r="N1108" s="26">
        <f t="shared" si="233"/>
        <v>0</v>
      </c>
      <c r="O1108" s="218">
        <v>6050</v>
      </c>
      <c r="P1108" s="227" t="s">
        <v>512</v>
      </c>
    </row>
    <row r="1109" spans="1:16" ht="15.75" thickBot="1" x14ac:dyDescent="0.3">
      <c r="A1109" s="213"/>
      <c r="B1109" s="216"/>
      <c r="C1109" s="216"/>
      <c r="D1109" s="219"/>
      <c r="E1109" s="219"/>
      <c r="F1109" s="219"/>
      <c r="G1109" s="158" t="s">
        <v>6</v>
      </c>
      <c r="H1109" s="26">
        <f>SUM(I1109:N1109)</f>
        <v>0</v>
      </c>
      <c r="I1109" s="26">
        <v>0</v>
      </c>
      <c r="J1109" s="26">
        <v>0</v>
      </c>
      <c r="K1109" s="26">
        <v>0</v>
      </c>
      <c r="L1109" s="26">
        <v>0</v>
      </c>
      <c r="M1109" s="26">
        <v>0</v>
      </c>
      <c r="N1109" s="26">
        <v>0</v>
      </c>
      <c r="O1109" s="219"/>
      <c r="P1109" s="228"/>
    </row>
    <row r="1110" spans="1:16" ht="36.75" thickBot="1" x14ac:dyDescent="0.3">
      <c r="A1110" s="213"/>
      <c r="B1110" s="216"/>
      <c r="C1110" s="216"/>
      <c r="D1110" s="219"/>
      <c r="E1110" s="219"/>
      <c r="F1110" s="219"/>
      <c r="G1110" s="158" t="s">
        <v>7</v>
      </c>
      <c r="H1110" s="26">
        <f>SUM(I1110:N1110)</f>
        <v>0</v>
      </c>
      <c r="I1110" s="26">
        <v>0</v>
      </c>
      <c r="J1110" s="26">
        <v>0</v>
      </c>
      <c r="K1110" s="26">
        <v>0</v>
      </c>
      <c r="L1110" s="26">
        <v>0</v>
      </c>
      <c r="M1110" s="26">
        <v>0</v>
      </c>
      <c r="N1110" s="26">
        <v>0</v>
      </c>
      <c r="O1110" s="219"/>
      <c r="P1110" s="228"/>
    </row>
    <row r="1111" spans="1:16" ht="15.75" thickBot="1" x14ac:dyDescent="0.3">
      <c r="A1111" s="213"/>
      <c r="B1111" s="216"/>
      <c r="C1111" s="216"/>
      <c r="D1111" s="219"/>
      <c r="E1111" s="219"/>
      <c r="F1111" s="219"/>
      <c r="G1111" s="158" t="s">
        <v>8</v>
      </c>
      <c r="H1111" s="26">
        <f>SUM(I1111:N1111)</f>
        <v>8.6</v>
      </c>
      <c r="I1111" s="26">
        <v>0</v>
      </c>
      <c r="J1111" s="26">
        <v>0</v>
      </c>
      <c r="K1111" s="26">
        <v>8.6</v>
      </c>
      <c r="L1111" s="26">
        <v>0</v>
      </c>
      <c r="M1111" s="26">
        <v>0</v>
      </c>
      <c r="N1111" s="26">
        <v>0</v>
      </c>
      <c r="O1111" s="219"/>
      <c r="P1111" s="228"/>
    </row>
    <row r="1112" spans="1:16" ht="24.75" thickBot="1" x14ac:dyDescent="0.3">
      <c r="A1112" s="214"/>
      <c r="B1112" s="217"/>
      <c r="C1112" s="217"/>
      <c r="D1112" s="220"/>
      <c r="E1112" s="220"/>
      <c r="F1112" s="220"/>
      <c r="G1112" s="158" t="s">
        <v>9</v>
      </c>
      <c r="H1112" s="26">
        <f>SUM(I1112:N1112)</f>
        <v>0</v>
      </c>
      <c r="I1112" s="26">
        <v>0</v>
      </c>
      <c r="J1112" s="26">
        <v>0</v>
      </c>
      <c r="K1112" s="26">
        <v>0</v>
      </c>
      <c r="L1112" s="26">
        <v>0</v>
      </c>
      <c r="M1112" s="26">
        <v>0</v>
      </c>
      <c r="N1112" s="26">
        <v>0</v>
      </c>
      <c r="O1112" s="220"/>
      <c r="P1112" s="229"/>
    </row>
    <row r="1113" spans="1:16" ht="36.75" customHeight="1" thickBot="1" x14ac:dyDescent="0.3">
      <c r="A1113" s="212" t="s">
        <v>530</v>
      </c>
      <c r="B1113" s="215" t="s">
        <v>288</v>
      </c>
      <c r="C1113" s="215" t="s">
        <v>133</v>
      </c>
      <c r="D1113" s="218" t="s">
        <v>67</v>
      </c>
      <c r="E1113" s="218"/>
      <c r="F1113" s="215" t="s">
        <v>531</v>
      </c>
      <c r="G1113" s="158" t="s">
        <v>4</v>
      </c>
      <c r="H1113" s="26">
        <f t="shared" ref="H1113:N1113" si="234">SUM(H1114:H1117)</f>
        <v>326.8</v>
      </c>
      <c r="I1113" s="26">
        <f t="shared" si="234"/>
        <v>0</v>
      </c>
      <c r="J1113" s="26">
        <f t="shared" si="234"/>
        <v>0</v>
      </c>
      <c r="K1113" s="26">
        <f t="shared" si="234"/>
        <v>0</v>
      </c>
      <c r="L1113" s="26">
        <f t="shared" si="234"/>
        <v>196</v>
      </c>
      <c r="M1113" s="26">
        <f t="shared" si="234"/>
        <v>130.80000000000001</v>
      </c>
      <c r="N1113" s="26">
        <f t="shared" si="234"/>
        <v>0</v>
      </c>
      <c r="O1113" s="218">
        <v>6050</v>
      </c>
      <c r="P1113" s="227" t="s">
        <v>512</v>
      </c>
    </row>
    <row r="1114" spans="1:16" ht="15.75" thickBot="1" x14ac:dyDescent="0.3">
      <c r="A1114" s="213"/>
      <c r="B1114" s="216"/>
      <c r="C1114" s="216"/>
      <c r="D1114" s="219"/>
      <c r="E1114" s="219"/>
      <c r="F1114" s="216"/>
      <c r="G1114" s="158" t="s">
        <v>6</v>
      </c>
      <c r="H1114" s="26">
        <f>SUM(I1114:N1114)</f>
        <v>163.4</v>
      </c>
      <c r="I1114" s="26">
        <v>0</v>
      </c>
      <c r="J1114" s="26">
        <v>0</v>
      </c>
      <c r="K1114" s="26">
        <v>0</v>
      </c>
      <c r="L1114" s="26">
        <v>98</v>
      </c>
      <c r="M1114" s="26">
        <v>65.400000000000006</v>
      </c>
      <c r="N1114" s="26">
        <v>0</v>
      </c>
      <c r="O1114" s="219"/>
      <c r="P1114" s="228"/>
    </row>
    <row r="1115" spans="1:16" ht="36.75" thickBot="1" x14ac:dyDescent="0.3">
      <c r="A1115" s="213"/>
      <c r="B1115" s="216"/>
      <c r="C1115" s="216"/>
      <c r="D1115" s="219"/>
      <c r="E1115" s="219"/>
      <c r="F1115" s="216"/>
      <c r="G1115" s="158" t="s">
        <v>7</v>
      </c>
      <c r="H1115" s="26">
        <f>SUM(I1115:N1115)</f>
        <v>163.4</v>
      </c>
      <c r="I1115" s="26">
        <v>0</v>
      </c>
      <c r="J1115" s="26">
        <v>0</v>
      </c>
      <c r="K1115" s="26">
        <v>0</v>
      </c>
      <c r="L1115" s="26">
        <v>98</v>
      </c>
      <c r="M1115" s="26">
        <v>65.400000000000006</v>
      </c>
      <c r="N1115" s="26">
        <v>0</v>
      </c>
      <c r="O1115" s="219"/>
      <c r="P1115" s="228"/>
    </row>
    <row r="1116" spans="1:16" ht="15.75" thickBot="1" x14ac:dyDescent="0.3">
      <c r="A1116" s="213"/>
      <c r="B1116" s="216"/>
      <c r="C1116" s="216"/>
      <c r="D1116" s="219"/>
      <c r="E1116" s="219"/>
      <c r="F1116" s="216"/>
      <c r="G1116" s="158" t="s">
        <v>8</v>
      </c>
      <c r="H1116" s="26">
        <f>SUM(I1116:N1116)</f>
        <v>0</v>
      </c>
      <c r="I1116" s="26">
        <v>0</v>
      </c>
      <c r="J1116" s="26">
        <v>0</v>
      </c>
      <c r="K1116" s="26">
        <v>0</v>
      </c>
      <c r="L1116" s="26">
        <v>0</v>
      </c>
      <c r="M1116" s="26">
        <v>0</v>
      </c>
      <c r="N1116" s="26">
        <v>0</v>
      </c>
      <c r="O1116" s="219"/>
      <c r="P1116" s="228"/>
    </row>
    <row r="1117" spans="1:16" ht="24.75" thickBot="1" x14ac:dyDescent="0.3">
      <c r="A1117" s="214"/>
      <c r="B1117" s="217"/>
      <c r="C1117" s="217"/>
      <c r="D1117" s="220"/>
      <c r="E1117" s="220"/>
      <c r="F1117" s="217"/>
      <c r="G1117" s="158" t="s">
        <v>9</v>
      </c>
      <c r="H1117" s="26">
        <f>SUM(I1117:N1117)</f>
        <v>0</v>
      </c>
      <c r="I1117" s="26">
        <v>0</v>
      </c>
      <c r="J1117" s="26">
        <v>0</v>
      </c>
      <c r="K1117" s="26">
        <v>0</v>
      </c>
      <c r="L1117" s="26">
        <v>0</v>
      </c>
      <c r="M1117" s="26">
        <v>0</v>
      </c>
      <c r="N1117" s="26">
        <v>0</v>
      </c>
      <c r="O1117" s="220"/>
      <c r="P1117" s="229"/>
    </row>
    <row r="1118" spans="1:16" ht="36.75" customHeight="1" thickBot="1" x14ac:dyDescent="0.3">
      <c r="A1118" s="212" t="s">
        <v>532</v>
      </c>
      <c r="B1118" s="215" t="s">
        <v>288</v>
      </c>
      <c r="C1118" s="215" t="s">
        <v>133</v>
      </c>
      <c r="D1118" s="218">
        <v>2028</v>
      </c>
      <c r="E1118" s="218"/>
      <c r="F1118" s="218" t="s">
        <v>506</v>
      </c>
      <c r="G1118" s="158" t="s">
        <v>4</v>
      </c>
      <c r="H1118" s="26">
        <f t="shared" ref="H1118:N1118" si="235">SUM(H1119:H1122)</f>
        <v>1.6</v>
      </c>
      <c r="I1118" s="26">
        <f t="shared" si="235"/>
        <v>0</v>
      </c>
      <c r="J1118" s="26">
        <f t="shared" si="235"/>
        <v>0</v>
      </c>
      <c r="K1118" s="26">
        <f t="shared" si="235"/>
        <v>0</v>
      </c>
      <c r="L1118" s="26">
        <f t="shared" si="235"/>
        <v>1.6</v>
      </c>
      <c r="M1118" s="26">
        <f t="shared" si="235"/>
        <v>0</v>
      </c>
      <c r="N1118" s="26">
        <f t="shared" si="235"/>
        <v>0</v>
      </c>
      <c r="O1118" s="218">
        <v>280</v>
      </c>
      <c r="P1118" s="227" t="s">
        <v>533</v>
      </c>
    </row>
    <row r="1119" spans="1:16" ht="15.75" thickBot="1" x14ac:dyDescent="0.3">
      <c r="A1119" s="213"/>
      <c r="B1119" s="216"/>
      <c r="C1119" s="216"/>
      <c r="D1119" s="219"/>
      <c r="E1119" s="219"/>
      <c r="F1119" s="219"/>
      <c r="G1119" s="158" t="s">
        <v>6</v>
      </c>
      <c r="H1119" s="26">
        <f>SUM(I1119:N1119)</f>
        <v>0</v>
      </c>
      <c r="I1119" s="26">
        <v>0</v>
      </c>
      <c r="J1119" s="26">
        <v>0</v>
      </c>
      <c r="K1119" s="26">
        <v>0</v>
      </c>
      <c r="L1119" s="26">
        <v>0</v>
      </c>
      <c r="M1119" s="26">
        <v>0</v>
      </c>
      <c r="N1119" s="26">
        <v>0</v>
      </c>
      <c r="O1119" s="219"/>
      <c r="P1119" s="228"/>
    </row>
    <row r="1120" spans="1:16" ht="36.75" thickBot="1" x14ac:dyDescent="0.3">
      <c r="A1120" s="213"/>
      <c r="B1120" s="216"/>
      <c r="C1120" s="216"/>
      <c r="D1120" s="219"/>
      <c r="E1120" s="219"/>
      <c r="F1120" s="219"/>
      <c r="G1120" s="158" t="s">
        <v>7</v>
      </c>
      <c r="H1120" s="26">
        <f>SUM(I1120:N1120)</f>
        <v>0</v>
      </c>
      <c r="I1120" s="26">
        <v>0</v>
      </c>
      <c r="J1120" s="26">
        <v>0</v>
      </c>
      <c r="K1120" s="26">
        <v>0</v>
      </c>
      <c r="L1120" s="26">
        <v>0</v>
      </c>
      <c r="M1120" s="26">
        <v>0</v>
      </c>
      <c r="N1120" s="26">
        <v>0</v>
      </c>
      <c r="O1120" s="219"/>
      <c r="P1120" s="228"/>
    </row>
    <row r="1121" spans="1:16" ht="15.75" thickBot="1" x14ac:dyDescent="0.3">
      <c r="A1121" s="213"/>
      <c r="B1121" s="216"/>
      <c r="C1121" s="216"/>
      <c r="D1121" s="219"/>
      <c r="E1121" s="219"/>
      <c r="F1121" s="219"/>
      <c r="G1121" s="158" t="s">
        <v>8</v>
      </c>
      <c r="H1121" s="26">
        <f>SUM(I1121:N1121)</f>
        <v>1.6</v>
      </c>
      <c r="I1121" s="26">
        <v>0</v>
      </c>
      <c r="J1121" s="26">
        <v>0</v>
      </c>
      <c r="K1121" s="26">
        <v>0</v>
      </c>
      <c r="L1121" s="26">
        <v>1.6</v>
      </c>
      <c r="M1121" s="26">
        <v>0</v>
      </c>
      <c r="N1121" s="26">
        <v>0</v>
      </c>
      <c r="O1121" s="219"/>
      <c r="P1121" s="228"/>
    </row>
    <row r="1122" spans="1:16" ht="24.75" thickBot="1" x14ac:dyDescent="0.3">
      <c r="A1122" s="214"/>
      <c r="B1122" s="217"/>
      <c r="C1122" s="217"/>
      <c r="D1122" s="220"/>
      <c r="E1122" s="220"/>
      <c r="F1122" s="220"/>
      <c r="G1122" s="158" t="s">
        <v>9</v>
      </c>
      <c r="H1122" s="26">
        <f>SUM(I1122:N1122)</f>
        <v>0</v>
      </c>
      <c r="I1122" s="26">
        <v>0</v>
      </c>
      <c r="J1122" s="26">
        <v>0</v>
      </c>
      <c r="K1122" s="26">
        <v>0</v>
      </c>
      <c r="L1122" s="26">
        <v>0</v>
      </c>
      <c r="M1122" s="26">
        <v>0</v>
      </c>
      <c r="N1122" s="26">
        <v>0</v>
      </c>
      <c r="O1122" s="220"/>
      <c r="P1122" s="229"/>
    </row>
    <row r="1123" spans="1:16" ht="36.75" customHeight="1" thickBot="1" x14ac:dyDescent="0.3">
      <c r="A1123" s="212" t="s">
        <v>534</v>
      </c>
      <c r="B1123" s="215" t="s">
        <v>288</v>
      </c>
      <c r="C1123" s="215" t="s">
        <v>133</v>
      </c>
      <c r="D1123" s="218" t="s">
        <v>395</v>
      </c>
      <c r="E1123" s="218"/>
      <c r="F1123" s="215" t="s">
        <v>535</v>
      </c>
      <c r="G1123" s="158" t="s">
        <v>4</v>
      </c>
      <c r="H1123" s="26">
        <f t="shared" ref="H1123:N1123" si="236">SUM(H1124:H1127)</f>
        <v>56.4</v>
      </c>
      <c r="I1123" s="26">
        <f t="shared" si="236"/>
        <v>0</v>
      </c>
      <c r="J1123" s="26">
        <f t="shared" si="236"/>
        <v>0</v>
      </c>
      <c r="K1123" s="26">
        <f t="shared" si="236"/>
        <v>0</v>
      </c>
      <c r="L1123" s="26">
        <f t="shared" si="236"/>
        <v>0</v>
      </c>
      <c r="M1123" s="26">
        <f t="shared" si="236"/>
        <v>33.799999999999997</v>
      </c>
      <c r="N1123" s="26">
        <f t="shared" si="236"/>
        <v>22.6</v>
      </c>
      <c r="O1123" s="218">
        <v>280</v>
      </c>
      <c r="P1123" s="227" t="s">
        <v>533</v>
      </c>
    </row>
    <row r="1124" spans="1:16" ht="15.75" thickBot="1" x14ac:dyDescent="0.3">
      <c r="A1124" s="213"/>
      <c r="B1124" s="216"/>
      <c r="C1124" s="216"/>
      <c r="D1124" s="219"/>
      <c r="E1124" s="219"/>
      <c r="F1124" s="216"/>
      <c r="G1124" s="158" t="s">
        <v>6</v>
      </c>
      <c r="H1124" s="26">
        <f>SUM(I1124:N1124)</f>
        <v>28.2</v>
      </c>
      <c r="I1124" s="26">
        <v>0</v>
      </c>
      <c r="J1124" s="26">
        <v>0</v>
      </c>
      <c r="K1124" s="26">
        <v>0</v>
      </c>
      <c r="L1124" s="26">
        <v>0</v>
      </c>
      <c r="M1124" s="26">
        <v>16.899999999999999</v>
      </c>
      <c r="N1124" s="26">
        <v>11.3</v>
      </c>
      <c r="O1124" s="219"/>
      <c r="P1124" s="228"/>
    </row>
    <row r="1125" spans="1:16" ht="36.75" thickBot="1" x14ac:dyDescent="0.3">
      <c r="A1125" s="213"/>
      <c r="B1125" s="216"/>
      <c r="C1125" s="216"/>
      <c r="D1125" s="219"/>
      <c r="E1125" s="219"/>
      <c r="F1125" s="216"/>
      <c r="G1125" s="158" t="s">
        <v>7</v>
      </c>
      <c r="H1125" s="26">
        <f>SUM(I1125:N1125)</f>
        <v>28.2</v>
      </c>
      <c r="I1125" s="26">
        <v>0</v>
      </c>
      <c r="J1125" s="26">
        <v>0</v>
      </c>
      <c r="K1125" s="26">
        <v>0</v>
      </c>
      <c r="L1125" s="26">
        <v>0</v>
      </c>
      <c r="M1125" s="26">
        <v>16.899999999999999</v>
      </c>
      <c r="N1125" s="26">
        <v>11.3</v>
      </c>
      <c r="O1125" s="219"/>
      <c r="P1125" s="228"/>
    </row>
    <row r="1126" spans="1:16" ht="15.75" thickBot="1" x14ac:dyDescent="0.3">
      <c r="A1126" s="213"/>
      <c r="B1126" s="216"/>
      <c r="C1126" s="216"/>
      <c r="D1126" s="219"/>
      <c r="E1126" s="219"/>
      <c r="F1126" s="216"/>
      <c r="G1126" s="158" t="s">
        <v>8</v>
      </c>
      <c r="H1126" s="26">
        <f>SUM(I1126:N1126)</f>
        <v>0</v>
      </c>
      <c r="I1126" s="26">
        <v>0</v>
      </c>
      <c r="J1126" s="26">
        <v>0</v>
      </c>
      <c r="K1126" s="26">
        <v>0</v>
      </c>
      <c r="L1126" s="26">
        <v>0</v>
      </c>
      <c r="M1126" s="26">
        <v>0</v>
      </c>
      <c r="N1126" s="26">
        <v>0</v>
      </c>
      <c r="O1126" s="219"/>
      <c r="P1126" s="228"/>
    </row>
    <row r="1127" spans="1:16" ht="24.75" thickBot="1" x14ac:dyDescent="0.3">
      <c r="A1127" s="214"/>
      <c r="B1127" s="217"/>
      <c r="C1127" s="217"/>
      <c r="D1127" s="220"/>
      <c r="E1127" s="220"/>
      <c r="F1127" s="217"/>
      <c r="G1127" s="158" t="s">
        <v>9</v>
      </c>
      <c r="H1127" s="26">
        <f>SUM(I1127:N1127)</f>
        <v>0</v>
      </c>
      <c r="I1127" s="26">
        <v>0</v>
      </c>
      <c r="J1127" s="26">
        <v>0</v>
      </c>
      <c r="K1127" s="26">
        <v>0</v>
      </c>
      <c r="L1127" s="26">
        <v>0</v>
      </c>
      <c r="M1127" s="26">
        <v>0</v>
      </c>
      <c r="N1127" s="26">
        <v>0</v>
      </c>
      <c r="O1127" s="220"/>
      <c r="P1127" s="229"/>
    </row>
    <row r="1128" spans="1:16" ht="36.75" customHeight="1" thickBot="1" x14ac:dyDescent="0.3">
      <c r="A1128" s="212" t="s">
        <v>536</v>
      </c>
      <c r="B1128" s="215" t="s">
        <v>288</v>
      </c>
      <c r="C1128" s="215" t="s">
        <v>133</v>
      </c>
      <c r="D1128" s="218">
        <v>2028</v>
      </c>
      <c r="E1128" s="218"/>
      <c r="F1128" s="215" t="s">
        <v>506</v>
      </c>
      <c r="G1128" s="158" t="s">
        <v>4</v>
      </c>
      <c r="H1128" s="26">
        <f t="shared" ref="H1128:N1128" si="237">SUM(H1129:H1132)</f>
        <v>4.8</v>
      </c>
      <c r="I1128" s="26">
        <f t="shared" si="237"/>
        <v>0</v>
      </c>
      <c r="J1128" s="26">
        <f t="shared" si="237"/>
        <v>0</v>
      </c>
      <c r="K1128" s="26">
        <f t="shared" si="237"/>
        <v>0</v>
      </c>
      <c r="L1128" s="26">
        <f t="shared" si="237"/>
        <v>4.8</v>
      </c>
      <c r="M1128" s="26">
        <f t="shared" si="237"/>
        <v>0</v>
      </c>
      <c r="N1128" s="26">
        <f t="shared" si="237"/>
        <v>0</v>
      </c>
      <c r="O1128" s="218">
        <v>280</v>
      </c>
      <c r="P1128" s="227" t="s">
        <v>533</v>
      </c>
    </row>
    <row r="1129" spans="1:16" ht="15.75" thickBot="1" x14ac:dyDescent="0.3">
      <c r="A1129" s="213"/>
      <c r="B1129" s="216"/>
      <c r="C1129" s="216"/>
      <c r="D1129" s="219"/>
      <c r="E1129" s="219"/>
      <c r="F1129" s="216"/>
      <c r="G1129" s="158" t="s">
        <v>6</v>
      </c>
      <c r="H1129" s="26">
        <f>SUM(I1129:N1129)</f>
        <v>0</v>
      </c>
      <c r="I1129" s="26">
        <v>0</v>
      </c>
      <c r="J1129" s="26">
        <v>0</v>
      </c>
      <c r="K1129" s="26">
        <v>0</v>
      </c>
      <c r="L1129" s="26">
        <v>0</v>
      </c>
      <c r="M1129" s="26">
        <v>0</v>
      </c>
      <c r="N1129" s="26">
        <v>0</v>
      </c>
      <c r="O1129" s="219"/>
      <c r="P1129" s="228"/>
    </row>
    <row r="1130" spans="1:16" ht="36.75" thickBot="1" x14ac:dyDescent="0.3">
      <c r="A1130" s="213"/>
      <c r="B1130" s="216"/>
      <c r="C1130" s="216"/>
      <c r="D1130" s="219"/>
      <c r="E1130" s="219"/>
      <c r="F1130" s="216"/>
      <c r="G1130" s="158" t="s">
        <v>7</v>
      </c>
      <c r="H1130" s="26">
        <f>SUM(I1130:N1130)</f>
        <v>0</v>
      </c>
      <c r="I1130" s="26">
        <v>0</v>
      </c>
      <c r="J1130" s="26">
        <v>0</v>
      </c>
      <c r="K1130" s="26">
        <v>0</v>
      </c>
      <c r="L1130" s="26">
        <v>0</v>
      </c>
      <c r="M1130" s="26">
        <v>0</v>
      </c>
      <c r="N1130" s="26">
        <v>0</v>
      </c>
      <c r="O1130" s="219"/>
      <c r="P1130" s="228"/>
    </row>
    <row r="1131" spans="1:16" ht="15.75" thickBot="1" x14ac:dyDescent="0.3">
      <c r="A1131" s="213"/>
      <c r="B1131" s="216"/>
      <c r="C1131" s="216"/>
      <c r="D1131" s="219"/>
      <c r="E1131" s="219"/>
      <c r="F1131" s="216"/>
      <c r="G1131" s="158" t="s">
        <v>8</v>
      </c>
      <c r="H1131" s="26">
        <f>SUM(I1131:N1131)</f>
        <v>4.8</v>
      </c>
      <c r="I1131" s="26">
        <v>0</v>
      </c>
      <c r="J1131" s="26">
        <v>0</v>
      </c>
      <c r="K1131" s="26">
        <v>0</v>
      </c>
      <c r="L1131" s="26">
        <v>4.8</v>
      </c>
      <c r="M1131" s="26">
        <v>0</v>
      </c>
      <c r="N1131" s="26">
        <v>0</v>
      </c>
      <c r="O1131" s="219"/>
      <c r="P1131" s="228"/>
    </row>
    <row r="1132" spans="1:16" ht="24.75" thickBot="1" x14ac:dyDescent="0.3">
      <c r="A1132" s="214"/>
      <c r="B1132" s="217"/>
      <c r="C1132" s="217"/>
      <c r="D1132" s="220"/>
      <c r="E1132" s="220"/>
      <c r="F1132" s="217"/>
      <c r="G1132" s="158" t="s">
        <v>9</v>
      </c>
      <c r="H1132" s="26">
        <f>SUM(I1132:N1132)</f>
        <v>0</v>
      </c>
      <c r="I1132" s="26">
        <v>0</v>
      </c>
      <c r="J1132" s="26">
        <v>0</v>
      </c>
      <c r="K1132" s="26">
        <v>0</v>
      </c>
      <c r="L1132" s="26">
        <v>0</v>
      </c>
      <c r="M1132" s="26">
        <v>0</v>
      </c>
      <c r="N1132" s="26">
        <v>0</v>
      </c>
      <c r="O1132" s="220"/>
      <c r="P1132" s="229"/>
    </row>
    <row r="1133" spans="1:16" ht="36.75" customHeight="1" thickBot="1" x14ac:dyDescent="0.3">
      <c r="A1133" s="212" t="s">
        <v>537</v>
      </c>
      <c r="B1133" s="215" t="s">
        <v>288</v>
      </c>
      <c r="C1133" s="215" t="s">
        <v>133</v>
      </c>
      <c r="D1133" s="218" t="s">
        <v>395</v>
      </c>
      <c r="E1133" s="218"/>
      <c r="F1133" s="215" t="s">
        <v>538</v>
      </c>
      <c r="G1133" s="158" t="s">
        <v>4</v>
      </c>
      <c r="H1133" s="26">
        <f t="shared" ref="H1133:N1133" si="238">SUM(H1134:H1137)</f>
        <v>35</v>
      </c>
      <c r="I1133" s="26">
        <f t="shared" si="238"/>
        <v>0</v>
      </c>
      <c r="J1133" s="26">
        <f t="shared" si="238"/>
        <v>0</v>
      </c>
      <c r="K1133" s="26">
        <f t="shared" si="238"/>
        <v>0</v>
      </c>
      <c r="L1133" s="26">
        <f t="shared" si="238"/>
        <v>0</v>
      </c>
      <c r="M1133" s="26">
        <f t="shared" si="238"/>
        <v>21</v>
      </c>
      <c r="N1133" s="26">
        <f t="shared" si="238"/>
        <v>14</v>
      </c>
      <c r="O1133" s="218">
        <v>280</v>
      </c>
      <c r="P1133" s="227" t="s">
        <v>533</v>
      </c>
    </row>
    <row r="1134" spans="1:16" ht="15.75" thickBot="1" x14ac:dyDescent="0.3">
      <c r="A1134" s="213"/>
      <c r="B1134" s="216"/>
      <c r="C1134" s="216"/>
      <c r="D1134" s="219"/>
      <c r="E1134" s="219"/>
      <c r="F1134" s="216"/>
      <c r="G1134" s="158" t="s">
        <v>6</v>
      </c>
      <c r="H1134" s="26">
        <f>SUM(I1134:N1134)</f>
        <v>0</v>
      </c>
      <c r="I1134" s="26">
        <v>0</v>
      </c>
      <c r="J1134" s="26">
        <v>0</v>
      </c>
      <c r="K1134" s="26">
        <v>0</v>
      </c>
      <c r="L1134" s="26">
        <v>0</v>
      </c>
      <c r="M1134" s="26">
        <v>0</v>
      </c>
      <c r="N1134" s="26">
        <v>0</v>
      </c>
      <c r="O1134" s="219"/>
      <c r="P1134" s="228"/>
    </row>
    <row r="1135" spans="1:16" ht="36.75" thickBot="1" x14ac:dyDescent="0.3">
      <c r="A1135" s="213"/>
      <c r="B1135" s="216"/>
      <c r="C1135" s="216"/>
      <c r="D1135" s="219"/>
      <c r="E1135" s="219"/>
      <c r="F1135" s="216"/>
      <c r="G1135" s="158" t="s">
        <v>7</v>
      </c>
      <c r="H1135" s="26">
        <f>SUM(I1135:N1135)</f>
        <v>35</v>
      </c>
      <c r="I1135" s="26">
        <v>0</v>
      </c>
      <c r="J1135" s="26">
        <v>0</v>
      </c>
      <c r="K1135" s="26">
        <v>0</v>
      </c>
      <c r="L1135" s="26">
        <v>0</v>
      </c>
      <c r="M1135" s="26">
        <v>21</v>
      </c>
      <c r="N1135" s="26">
        <v>14</v>
      </c>
      <c r="O1135" s="219"/>
      <c r="P1135" s="228"/>
    </row>
    <row r="1136" spans="1:16" ht="15.75" thickBot="1" x14ac:dyDescent="0.3">
      <c r="A1136" s="213"/>
      <c r="B1136" s="216"/>
      <c r="C1136" s="216"/>
      <c r="D1136" s="219"/>
      <c r="E1136" s="219"/>
      <c r="F1136" s="216"/>
      <c r="G1136" s="158" t="s">
        <v>8</v>
      </c>
      <c r="H1136" s="26">
        <f>SUM(I1136:N1136)</f>
        <v>0</v>
      </c>
      <c r="I1136" s="26">
        <v>0</v>
      </c>
      <c r="J1136" s="26">
        <v>0</v>
      </c>
      <c r="K1136" s="26">
        <v>0</v>
      </c>
      <c r="L1136" s="26">
        <v>0</v>
      </c>
      <c r="M1136" s="26">
        <v>0</v>
      </c>
      <c r="N1136" s="26">
        <v>0</v>
      </c>
      <c r="O1136" s="219"/>
      <c r="P1136" s="228"/>
    </row>
    <row r="1137" spans="1:16" ht="24.75" thickBot="1" x14ac:dyDescent="0.3">
      <c r="A1137" s="214"/>
      <c r="B1137" s="217"/>
      <c r="C1137" s="217"/>
      <c r="D1137" s="220"/>
      <c r="E1137" s="220"/>
      <c r="F1137" s="217"/>
      <c r="G1137" s="158" t="s">
        <v>9</v>
      </c>
      <c r="H1137" s="26">
        <f>SUM(I1137:N1137)</f>
        <v>0</v>
      </c>
      <c r="I1137" s="26">
        <v>0</v>
      </c>
      <c r="J1137" s="26">
        <v>0</v>
      </c>
      <c r="K1137" s="26">
        <v>0</v>
      </c>
      <c r="L1137" s="26">
        <v>0</v>
      </c>
      <c r="M1137" s="26">
        <v>0</v>
      </c>
      <c r="N1137" s="26">
        <v>0</v>
      </c>
      <c r="O1137" s="220"/>
      <c r="P1137" s="229"/>
    </row>
    <row r="1138" spans="1:16" ht="36.75" customHeight="1" thickBot="1" x14ac:dyDescent="0.3">
      <c r="A1138" s="212" t="s">
        <v>539</v>
      </c>
      <c r="B1138" s="215" t="s">
        <v>255</v>
      </c>
      <c r="C1138" s="215" t="s">
        <v>133</v>
      </c>
      <c r="D1138" s="218">
        <v>2025</v>
      </c>
      <c r="E1138" s="218"/>
      <c r="F1138" s="218" t="s">
        <v>453</v>
      </c>
      <c r="G1138" s="158" t="s">
        <v>4</v>
      </c>
      <c r="H1138" s="26">
        <f t="shared" ref="H1138:N1138" si="239">SUM(H1139:H1142)</f>
        <v>5.2</v>
      </c>
      <c r="I1138" s="26">
        <f t="shared" si="239"/>
        <v>5.2</v>
      </c>
      <c r="J1138" s="26">
        <f t="shared" si="239"/>
        <v>0</v>
      </c>
      <c r="K1138" s="26">
        <f t="shared" si="239"/>
        <v>0</v>
      </c>
      <c r="L1138" s="26">
        <f t="shared" si="239"/>
        <v>0</v>
      </c>
      <c r="M1138" s="26">
        <f t="shared" si="239"/>
        <v>0</v>
      </c>
      <c r="N1138" s="26">
        <f t="shared" si="239"/>
        <v>0</v>
      </c>
      <c r="O1138" s="221"/>
      <c r="P1138" s="224"/>
    </row>
    <row r="1139" spans="1:16" ht="15.75" thickBot="1" x14ac:dyDescent="0.3">
      <c r="A1139" s="213"/>
      <c r="B1139" s="216"/>
      <c r="C1139" s="216"/>
      <c r="D1139" s="219"/>
      <c r="E1139" s="219"/>
      <c r="F1139" s="219"/>
      <c r="G1139" s="158" t="s">
        <v>6</v>
      </c>
      <c r="H1139" s="26">
        <f>SUM(I1139:N1139)</f>
        <v>5.2</v>
      </c>
      <c r="I1139" s="26">
        <v>5.2</v>
      </c>
      <c r="J1139" s="26">
        <v>0</v>
      </c>
      <c r="K1139" s="26">
        <v>0</v>
      </c>
      <c r="L1139" s="26">
        <v>0</v>
      </c>
      <c r="M1139" s="26">
        <v>0</v>
      </c>
      <c r="N1139" s="26">
        <v>0</v>
      </c>
      <c r="O1139" s="222"/>
      <c r="P1139" s="225"/>
    </row>
    <row r="1140" spans="1:16" ht="36.75" thickBot="1" x14ac:dyDescent="0.3">
      <c r="A1140" s="213"/>
      <c r="B1140" s="216"/>
      <c r="C1140" s="216"/>
      <c r="D1140" s="219"/>
      <c r="E1140" s="219"/>
      <c r="F1140" s="219"/>
      <c r="G1140" s="158" t="s">
        <v>7</v>
      </c>
      <c r="H1140" s="26">
        <f>SUM(I1140:N1140)</f>
        <v>0</v>
      </c>
      <c r="I1140" s="26">
        <v>0</v>
      </c>
      <c r="J1140" s="26">
        <v>0</v>
      </c>
      <c r="K1140" s="26">
        <v>0</v>
      </c>
      <c r="L1140" s="26">
        <v>0</v>
      </c>
      <c r="M1140" s="26">
        <v>0</v>
      </c>
      <c r="N1140" s="26">
        <v>0</v>
      </c>
      <c r="O1140" s="222"/>
      <c r="P1140" s="225"/>
    </row>
    <row r="1141" spans="1:16" ht="15.75" thickBot="1" x14ac:dyDescent="0.3">
      <c r="A1141" s="213"/>
      <c r="B1141" s="216"/>
      <c r="C1141" s="216"/>
      <c r="D1141" s="219"/>
      <c r="E1141" s="219"/>
      <c r="F1141" s="219"/>
      <c r="G1141" s="158" t="s">
        <v>8</v>
      </c>
      <c r="H1141" s="26">
        <f>SUM(I1141:N1141)</f>
        <v>0</v>
      </c>
      <c r="I1141" s="26">
        <v>0</v>
      </c>
      <c r="J1141" s="26">
        <v>0</v>
      </c>
      <c r="K1141" s="26">
        <v>0</v>
      </c>
      <c r="L1141" s="26">
        <v>0</v>
      </c>
      <c r="M1141" s="26">
        <v>0</v>
      </c>
      <c r="N1141" s="26">
        <v>0</v>
      </c>
      <c r="O1141" s="222"/>
      <c r="P1141" s="225"/>
    </row>
    <row r="1142" spans="1:16" ht="24.75" thickBot="1" x14ac:dyDescent="0.3">
      <c r="A1142" s="214"/>
      <c r="B1142" s="217"/>
      <c r="C1142" s="217"/>
      <c r="D1142" s="220"/>
      <c r="E1142" s="220"/>
      <c r="F1142" s="220"/>
      <c r="G1142" s="158" t="s">
        <v>9</v>
      </c>
      <c r="H1142" s="26">
        <f>SUM(I1142:N1142)</f>
        <v>0</v>
      </c>
      <c r="I1142" s="26">
        <v>0</v>
      </c>
      <c r="J1142" s="26">
        <v>0</v>
      </c>
      <c r="K1142" s="26">
        <v>0</v>
      </c>
      <c r="L1142" s="26">
        <v>0</v>
      </c>
      <c r="M1142" s="26">
        <v>0</v>
      </c>
      <c r="N1142" s="26">
        <v>0</v>
      </c>
      <c r="O1142" s="223"/>
      <c r="P1142" s="226"/>
    </row>
    <row r="1143" spans="1:16" ht="36.75" customHeight="1" thickBot="1" x14ac:dyDescent="0.3">
      <c r="A1143" s="212" t="s">
        <v>540</v>
      </c>
      <c r="B1143" s="215" t="s">
        <v>541</v>
      </c>
      <c r="C1143" s="215" t="s">
        <v>133</v>
      </c>
      <c r="D1143" s="218" t="s">
        <v>44</v>
      </c>
      <c r="E1143" s="218" t="s">
        <v>517</v>
      </c>
      <c r="F1143" s="215" t="s">
        <v>518</v>
      </c>
      <c r="G1143" s="158" t="s">
        <v>4</v>
      </c>
      <c r="H1143" s="26">
        <f t="shared" ref="H1143:N1143" si="240">SUM(H1144:H1147)</f>
        <v>1044</v>
      </c>
      <c r="I1143" s="26">
        <f t="shared" si="240"/>
        <v>0</v>
      </c>
      <c r="J1143" s="26">
        <f t="shared" si="240"/>
        <v>0</v>
      </c>
      <c r="K1143" s="26">
        <f t="shared" si="240"/>
        <v>0</v>
      </c>
      <c r="L1143" s="26">
        <f t="shared" si="240"/>
        <v>348</v>
      </c>
      <c r="M1143" s="26">
        <f t="shared" si="240"/>
        <v>348</v>
      </c>
      <c r="N1143" s="26">
        <f t="shared" si="240"/>
        <v>348</v>
      </c>
      <c r="O1143" s="221"/>
      <c r="P1143" s="224"/>
    </row>
    <row r="1144" spans="1:16" ht="15.75" thickBot="1" x14ac:dyDescent="0.3">
      <c r="A1144" s="213"/>
      <c r="B1144" s="216"/>
      <c r="C1144" s="216"/>
      <c r="D1144" s="219"/>
      <c r="E1144" s="219"/>
      <c r="F1144" s="216"/>
      <c r="G1144" s="158" t="s">
        <v>6</v>
      </c>
      <c r="H1144" s="26">
        <f>SUM(I1144:N1144)</f>
        <v>626.40000000000009</v>
      </c>
      <c r="I1144" s="26">
        <v>0</v>
      </c>
      <c r="J1144" s="26">
        <v>0</v>
      </c>
      <c r="K1144" s="26">
        <v>0</v>
      </c>
      <c r="L1144" s="26">
        <v>208.8</v>
      </c>
      <c r="M1144" s="26">
        <v>208.8</v>
      </c>
      <c r="N1144" s="26">
        <v>208.8</v>
      </c>
      <c r="O1144" s="222"/>
      <c r="P1144" s="225"/>
    </row>
    <row r="1145" spans="1:16" ht="36.75" thickBot="1" x14ac:dyDescent="0.3">
      <c r="A1145" s="213"/>
      <c r="B1145" s="216"/>
      <c r="C1145" s="216"/>
      <c r="D1145" s="219"/>
      <c r="E1145" s="219"/>
      <c r="F1145" s="216"/>
      <c r="G1145" s="158" t="s">
        <v>7</v>
      </c>
      <c r="H1145" s="26">
        <f>SUM(I1145:N1145)</f>
        <v>417.59999999999997</v>
      </c>
      <c r="I1145" s="26">
        <v>0</v>
      </c>
      <c r="J1145" s="26">
        <v>0</v>
      </c>
      <c r="K1145" s="26">
        <v>0</v>
      </c>
      <c r="L1145" s="26">
        <v>139.19999999999999</v>
      </c>
      <c r="M1145" s="26">
        <v>139.19999999999999</v>
      </c>
      <c r="N1145" s="26">
        <v>139.19999999999999</v>
      </c>
      <c r="O1145" s="222"/>
      <c r="P1145" s="225"/>
    </row>
    <row r="1146" spans="1:16" ht="15.75" thickBot="1" x14ac:dyDescent="0.3">
      <c r="A1146" s="213"/>
      <c r="B1146" s="216"/>
      <c r="C1146" s="216"/>
      <c r="D1146" s="219"/>
      <c r="E1146" s="219"/>
      <c r="F1146" s="216"/>
      <c r="G1146" s="158" t="s">
        <v>8</v>
      </c>
      <c r="H1146" s="26">
        <f>SUM(I1146:N1146)</f>
        <v>0</v>
      </c>
      <c r="I1146" s="26">
        <v>0</v>
      </c>
      <c r="J1146" s="26">
        <v>0</v>
      </c>
      <c r="K1146" s="26">
        <v>0</v>
      </c>
      <c r="L1146" s="26">
        <v>0</v>
      </c>
      <c r="M1146" s="26">
        <v>0</v>
      </c>
      <c r="N1146" s="26">
        <v>0</v>
      </c>
      <c r="O1146" s="222"/>
      <c r="P1146" s="225"/>
    </row>
    <row r="1147" spans="1:16" ht="24.75" thickBot="1" x14ac:dyDescent="0.3">
      <c r="A1147" s="214"/>
      <c r="B1147" s="217"/>
      <c r="C1147" s="217"/>
      <c r="D1147" s="220"/>
      <c r="E1147" s="220"/>
      <c r="F1147" s="217"/>
      <c r="G1147" s="158" t="s">
        <v>9</v>
      </c>
      <c r="H1147" s="26">
        <f>SUM(I1147:N1147)</f>
        <v>0</v>
      </c>
      <c r="I1147" s="26">
        <v>0</v>
      </c>
      <c r="J1147" s="26">
        <v>0</v>
      </c>
      <c r="K1147" s="26">
        <v>0</v>
      </c>
      <c r="L1147" s="26">
        <v>0</v>
      </c>
      <c r="M1147" s="26">
        <v>0</v>
      </c>
      <c r="N1147" s="26">
        <v>0</v>
      </c>
      <c r="O1147" s="223"/>
      <c r="P1147" s="226"/>
    </row>
    <row r="1148" spans="1:16" ht="36.75" customHeight="1" thickBot="1" x14ac:dyDescent="0.3">
      <c r="A1148" s="277" t="s">
        <v>4617</v>
      </c>
      <c r="B1148" s="278"/>
      <c r="C1148" s="277" t="s">
        <v>133</v>
      </c>
      <c r="D1148" s="278">
        <v>2025</v>
      </c>
      <c r="E1148" s="278"/>
      <c r="F1148" s="277" t="s">
        <v>4598</v>
      </c>
      <c r="G1148" s="162" t="s">
        <v>4</v>
      </c>
      <c r="H1148" s="167">
        <f t="shared" ref="H1148:N1148" si="241">SUM(H1149:H1152)</f>
        <v>2.9000000000000004</v>
      </c>
      <c r="I1148" s="167">
        <f t="shared" si="241"/>
        <v>2.9000000000000004</v>
      </c>
      <c r="J1148" s="167">
        <f t="shared" si="241"/>
        <v>0</v>
      </c>
      <c r="K1148" s="167">
        <f t="shared" si="241"/>
        <v>0</v>
      </c>
      <c r="L1148" s="167">
        <f t="shared" si="241"/>
        <v>0</v>
      </c>
      <c r="M1148" s="167">
        <f t="shared" si="241"/>
        <v>0</v>
      </c>
      <c r="N1148" s="167">
        <f t="shared" si="241"/>
        <v>0</v>
      </c>
      <c r="O1148" s="276">
        <v>692</v>
      </c>
      <c r="P1148" s="277" t="s">
        <v>4627</v>
      </c>
    </row>
    <row r="1149" spans="1:16" ht="15.75" thickBot="1" x14ac:dyDescent="0.3">
      <c r="A1149" s="277"/>
      <c r="B1149" s="278"/>
      <c r="C1149" s="277"/>
      <c r="D1149" s="278"/>
      <c r="E1149" s="278"/>
      <c r="F1149" s="277"/>
      <c r="G1149" s="162" t="s">
        <v>6</v>
      </c>
      <c r="H1149" s="167">
        <f>SUM(I1149:N1149)</f>
        <v>0</v>
      </c>
      <c r="I1149" s="167">
        <v>0</v>
      </c>
      <c r="J1149" s="167">
        <v>0</v>
      </c>
      <c r="K1149" s="167">
        <v>0</v>
      </c>
      <c r="L1149" s="167">
        <v>0</v>
      </c>
      <c r="M1149" s="167">
        <v>0</v>
      </c>
      <c r="N1149" s="167">
        <v>0</v>
      </c>
      <c r="O1149" s="276"/>
      <c r="P1149" s="277"/>
    </row>
    <row r="1150" spans="1:16" ht="36.75" thickBot="1" x14ac:dyDescent="0.3">
      <c r="A1150" s="277"/>
      <c r="B1150" s="278"/>
      <c r="C1150" s="277"/>
      <c r="D1150" s="278"/>
      <c r="E1150" s="278"/>
      <c r="F1150" s="277"/>
      <c r="G1150" s="162" t="s">
        <v>7</v>
      </c>
      <c r="H1150" s="167">
        <f>SUM(I1150:N1150)</f>
        <v>2.7</v>
      </c>
      <c r="I1150" s="167">
        <v>2.7</v>
      </c>
      <c r="J1150" s="167">
        <v>0</v>
      </c>
      <c r="K1150" s="167">
        <v>0</v>
      </c>
      <c r="L1150" s="167">
        <v>0</v>
      </c>
      <c r="M1150" s="167">
        <v>0</v>
      </c>
      <c r="N1150" s="167">
        <v>0</v>
      </c>
      <c r="O1150" s="276"/>
      <c r="P1150" s="277"/>
    </row>
    <row r="1151" spans="1:16" ht="15.75" thickBot="1" x14ac:dyDescent="0.3">
      <c r="A1151" s="277"/>
      <c r="B1151" s="278"/>
      <c r="C1151" s="277"/>
      <c r="D1151" s="278"/>
      <c r="E1151" s="278"/>
      <c r="F1151" s="277"/>
      <c r="G1151" s="162" t="s">
        <v>8</v>
      </c>
      <c r="H1151" s="167">
        <f>SUM(I1151:N1151)</f>
        <v>0.2</v>
      </c>
      <c r="I1151" s="167">
        <v>0.2</v>
      </c>
      <c r="J1151" s="167">
        <v>0</v>
      </c>
      <c r="K1151" s="167">
        <v>0</v>
      </c>
      <c r="L1151" s="167">
        <v>0</v>
      </c>
      <c r="M1151" s="167">
        <v>0</v>
      </c>
      <c r="N1151" s="167">
        <v>0</v>
      </c>
      <c r="O1151" s="276"/>
      <c r="P1151" s="277"/>
    </row>
    <row r="1152" spans="1:16" ht="24.75" thickBot="1" x14ac:dyDescent="0.3">
      <c r="A1152" s="277"/>
      <c r="B1152" s="278"/>
      <c r="C1152" s="277"/>
      <c r="D1152" s="278"/>
      <c r="E1152" s="278"/>
      <c r="F1152" s="277"/>
      <c r="G1152" s="162" t="s">
        <v>9</v>
      </c>
      <c r="H1152" s="167">
        <f>SUM(I1152:N1152)</f>
        <v>0</v>
      </c>
      <c r="I1152" s="167">
        <v>0</v>
      </c>
      <c r="J1152" s="167">
        <v>0</v>
      </c>
      <c r="K1152" s="167">
        <v>0</v>
      </c>
      <c r="L1152" s="167">
        <v>0</v>
      </c>
      <c r="M1152" s="167">
        <v>0</v>
      </c>
      <c r="N1152" s="167">
        <v>0</v>
      </c>
      <c r="O1152" s="276"/>
      <c r="P1152" s="277"/>
    </row>
    <row r="1153" spans="1:16" ht="36.75" customHeight="1" thickBot="1" x14ac:dyDescent="0.3">
      <c r="A1153" s="277" t="s">
        <v>4618</v>
      </c>
      <c r="B1153" s="278"/>
      <c r="C1153" s="277" t="s">
        <v>133</v>
      </c>
      <c r="D1153" s="278">
        <v>2025</v>
      </c>
      <c r="E1153" s="278"/>
      <c r="F1153" s="277" t="s">
        <v>4598</v>
      </c>
      <c r="G1153" s="162" t="s">
        <v>4</v>
      </c>
      <c r="H1153" s="167">
        <f t="shared" ref="H1153:N1153" si="242">SUM(H1154:H1157)</f>
        <v>2.1</v>
      </c>
      <c r="I1153" s="167">
        <f t="shared" si="242"/>
        <v>2.1</v>
      </c>
      <c r="J1153" s="167">
        <f t="shared" si="242"/>
        <v>0</v>
      </c>
      <c r="K1153" s="167">
        <f t="shared" si="242"/>
        <v>0</v>
      </c>
      <c r="L1153" s="167">
        <f t="shared" si="242"/>
        <v>0</v>
      </c>
      <c r="M1153" s="167">
        <f t="shared" si="242"/>
        <v>0</v>
      </c>
      <c r="N1153" s="167">
        <f t="shared" si="242"/>
        <v>0</v>
      </c>
      <c r="O1153" s="276">
        <v>7781</v>
      </c>
      <c r="P1153" s="277" t="s">
        <v>4627</v>
      </c>
    </row>
    <row r="1154" spans="1:16" ht="15.75" thickBot="1" x14ac:dyDescent="0.3">
      <c r="A1154" s="277"/>
      <c r="B1154" s="278"/>
      <c r="C1154" s="277"/>
      <c r="D1154" s="278"/>
      <c r="E1154" s="278"/>
      <c r="F1154" s="277"/>
      <c r="G1154" s="162" t="s">
        <v>6</v>
      </c>
      <c r="H1154" s="167">
        <f>SUM(I1154:N1154)</f>
        <v>0</v>
      </c>
      <c r="I1154" s="167">
        <v>0</v>
      </c>
      <c r="J1154" s="167">
        <v>0</v>
      </c>
      <c r="K1154" s="167">
        <v>0</v>
      </c>
      <c r="L1154" s="167">
        <v>0</v>
      </c>
      <c r="M1154" s="167">
        <v>0</v>
      </c>
      <c r="N1154" s="167">
        <v>0</v>
      </c>
      <c r="O1154" s="276"/>
      <c r="P1154" s="277"/>
    </row>
    <row r="1155" spans="1:16" ht="36.75" thickBot="1" x14ac:dyDescent="0.3">
      <c r="A1155" s="277"/>
      <c r="B1155" s="278"/>
      <c r="C1155" s="277"/>
      <c r="D1155" s="278"/>
      <c r="E1155" s="278"/>
      <c r="F1155" s="277"/>
      <c r="G1155" s="162" t="s">
        <v>7</v>
      </c>
      <c r="H1155" s="167">
        <f>SUM(I1155:N1155)</f>
        <v>2</v>
      </c>
      <c r="I1155" s="167">
        <v>2</v>
      </c>
      <c r="J1155" s="167">
        <v>0</v>
      </c>
      <c r="K1155" s="167">
        <v>0</v>
      </c>
      <c r="L1155" s="167">
        <v>0</v>
      </c>
      <c r="M1155" s="167">
        <v>0</v>
      </c>
      <c r="N1155" s="167">
        <v>0</v>
      </c>
      <c r="O1155" s="276"/>
      <c r="P1155" s="277"/>
    </row>
    <row r="1156" spans="1:16" ht="15.75" thickBot="1" x14ac:dyDescent="0.3">
      <c r="A1156" s="277"/>
      <c r="B1156" s="278"/>
      <c r="C1156" s="277"/>
      <c r="D1156" s="278"/>
      <c r="E1156" s="278"/>
      <c r="F1156" s="277"/>
      <c r="G1156" s="162" t="s">
        <v>8</v>
      </c>
      <c r="H1156" s="167">
        <f>SUM(I1156:N1156)</f>
        <v>0.1</v>
      </c>
      <c r="I1156" s="167">
        <v>0.1</v>
      </c>
      <c r="J1156" s="167">
        <v>0</v>
      </c>
      <c r="K1156" s="167">
        <v>0</v>
      </c>
      <c r="L1156" s="167">
        <v>0</v>
      </c>
      <c r="M1156" s="167">
        <v>0</v>
      </c>
      <c r="N1156" s="167">
        <v>0</v>
      </c>
      <c r="O1156" s="276"/>
      <c r="P1156" s="277"/>
    </row>
    <row r="1157" spans="1:16" ht="24.75" thickBot="1" x14ac:dyDescent="0.3">
      <c r="A1157" s="277"/>
      <c r="B1157" s="278"/>
      <c r="C1157" s="277"/>
      <c r="D1157" s="278"/>
      <c r="E1157" s="278"/>
      <c r="F1157" s="277"/>
      <c r="G1157" s="162" t="s">
        <v>9</v>
      </c>
      <c r="H1157" s="167">
        <f>SUM(I1157:N1157)</f>
        <v>0</v>
      </c>
      <c r="I1157" s="167">
        <v>0</v>
      </c>
      <c r="J1157" s="167">
        <v>0</v>
      </c>
      <c r="K1157" s="167">
        <v>0</v>
      </c>
      <c r="L1157" s="167">
        <v>0</v>
      </c>
      <c r="M1157" s="167">
        <v>0</v>
      </c>
      <c r="N1157" s="167">
        <v>0</v>
      </c>
      <c r="O1157" s="276"/>
      <c r="P1157" s="277"/>
    </row>
    <row r="1158" spans="1:16" ht="36.75" customHeight="1" thickBot="1" x14ac:dyDescent="0.3">
      <c r="A1158" s="277" t="s">
        <v>4619</v>
      </c>
      <c r="B1158" s="278"/>
      <c r="C1158" s="277" t="s">
        <v>133</v>
      </c>
      <c r="D1158" s="278">
        <v>2025</v>
      </c>
      <c r="E1158" s="278"/>
      <c r="F1158" s="277" t="s">
        <v>4598</v>
      </c>
      <c r="G1158" s="162" t="s">
        <v>4</v>
      </c>
      <c r="H1158" s="167">
        <f t="shared" ref="H1158:N1158" si="243">SUM(H1159:H1162)</f>
        <v>2.7</v>
      </c>
      <c r="I1158" s="167">
        <f t="shared" si="243"/>
        <v>2.7</v>
      </c>
      <c r="J1158" s="167">
        <f t="shared" si="243"/>
        <v>0</v>
      </c>
      <c r="K1158" s="167">
        <f t="shared" si="243"/>
        <v>0</v>
      </c>
      <c r="L1158" s="167">
        <f t="shared" si="243"/>
        <v>0</v>
      </c>
      <c r="M1158" s="167">
        <f t="shared" si="243"/>
        <v>0</v>
      </c>
      <c r="N1158" s="167">
        <f t="shared" si="243"/>
        <v>0</v>
      </c>
      <c r="O1158" s="276">
        <v>7781</v>
      </c>
      <c r="P1158" s="277" t="s">
        <v>4627</v>
      </c>
    </row>
    <row r="1159" spans="1:16" ht="15.75" thickBot="1" x14ac:dyDescent="0.3">
      <c r="A1159" s="277"/>
      <c r="B1159" s="278"/>
      <c r="C1159" s="277"/>
      <c r="D1159" s="278"/>
      <c r="E1159" s="278"/>
      <c r="F1159" s="277"/>
      <c r="G1159" s="162" t="s">
        <v>6</v>
      </c>
      <c r="H1159" s="167">
        <f>SUM(I1159:N1159)</f>
        <v>0</v>
      </c>
      <c r="I1159" s="167">
        <v>0</v>
      </c>
      <c r="J1159" s="167">
        <v>0</v>
      </c>
      <c r="K1159" s="167">
        <v>0</v>
      </c>
      <c r="L1159" s="167">
        <v>0</v>
      </c>
      <c r="M1159" s="167">
        <v>0</v>
      </c>
      <c r="N1159" s="167">
        <v>0</v>
      </c>
      <c r="O1159" s="276"/>
      <c r="P1159" s="277"/>
    </row>
    <row r="1160" spans="1:16" ht="36.75" thickBot="1" x14ac:dyDescent="0.3">
      <c r="A1160" s="277"/>
      <c r="B1160" s="278"/>
      <c r="C1160" s="277"/>
      <c r="D1160" s="278"/>
      <c r="E1160" s="278"/>
      <c r="F1160" s="277"/>
      <c r="G1160" s="162" t="s">
        <v>7</v>
      </c>
      <c r="H1160" s="167">
        <f>SUM(I1160:N1160)</f>
        <v>2.5</v>
      </c>
      <c r="I1160" s="167">
        <v>2.5</v>
      </c>
      <c r="J1160" s="167">
        <v>0</v>
      </c>
      <c r="K1160" s="167">
        <v>0</v>
      </c>
      <c r="L1160" s="167">
        <v>0</v>
      </c>
      <c r="M1160" s="167">
        <v>0</v>
      </c>
      <c r="N1160" s="167">
        <v>0</v>
      </c>
      <c r="O1160" s="276"/>
      <c r="P1160" s="277"/>
    </row>
    <row r="1161" spans="1:16" ht="15.75" thickBot="1" x14ac:dyDescent="0.3">
      <c r="A1161" s="277"/>
      <c r="B1161" s="278"/>
      <c r="C1161" s="277"/>
      <c r="D1161" s="278"/>
      <c r="E1161" s="278"/>
      <c r="F1161" s="277"/>
      <c r="G1161" s="162" t="s">
        <v>8</v>
      </c>
      <c r="H1161" s="167">
        <f>SUM(I1161:N1161)</f>
        <v>0.2</v>
      </c>
      <c r="I1161" s="167">
        <v>0.2</v>
      </c>
      <c r="J1161" s="167">
        <v>0</v>
      </c>
      <c r="K1161" s="167">
        <v>0</v>
      </c>
      <c r="L1161" s="167">
        <v>0</v>
      </c>
      <c r="M1161" s="167">
        <v>0</v>
      </c>
      <c r="N1161" s="167">
        <v>0</v>
      </c>
      <c r="O1161" s="276"/>
      <c r="P1161" s="277"/>
    </row>
    <row r="1162" spans="1:16" ht="24.75" thickBot="1" x14ac:dyDescent="0.3">
      <c r="A1162" s="277"/>
      <c r="B1162" s="278"/>
      <c r="C1162" s="277"/>
      <c r="D1162" s="278"/>
      <c r="E1162" s="278"/>
      <c r="F1162" s="277"/>
      <c r="G1162" s="162" t="s">
        <v>9</v>
      </c>
      <c r="H1162" s="167">
        <f>SUM(I1162:N1162)</f>
        <v>0</v>
      </c>
      <c r="I1162" s="167">
        <v>0</v>
      </c>
      <c r="J1162" s="167">
        <v>0</v>
      </c>
      <c r="K1162" s="167">
        <v>0</v>
      </c>
      <c r="L1162" s="167">
        <v>0</v>
      </c>
      <c r="M1162" s="167">
        <v>0</v>
      </c>
      <c r="N1162" s="167">
        <v>0</v>
      </c>
      <c r="O1162" s="276"/>
      <c r="P1162" s="277"/>
    </row>
    <row r="1163" spans="1:16" ht="36.75" customHeight="1" thickBot="1" x14ac:dyDescent="0.3">
      <c r="A1163" s="277" t="s">
        <v>4620</v>
      </c>
      <c r="B1163" s="278"/>
      <c r="C1163" s="277" t="s">
        <v>133</v>
      </c>
      <c r="D1163" s="278">
        <v>2025</v>
      </c>
      <c r="E1163" s="278"/>
      <c r="F1163" s="277" t="s">
        <v>4598</v>
      </c>
      <c r="G1163" s="162" t="s">
        <v>4</v>
      </c>
      <c r="H1163" s="167">
        <f t="shared" ref="H1163:N1163" si="244">SUM(H1164:H1167)</f>
        <v>2.4</v>
      </c>
      <c r="I1163" s="167">
        <f t="shared" si="244"/>
        <v>2.4</v>
      </c>
      <c r="J1163" s="167">
        <f t="shared" si="244"/>
        <v>0</v>
      </c>
      <c r="K1163" s="167">
        <f t="shared" si="244"/>
        <v>0</v>
      </c>
      <c r="L1163" s="167">
        <f t="shared" si="244"/>
        <v>0</v>
      </c>
      <c r="M1163" s="167">
        <f t="shared" si="244"/>
        <v>0</v>
      </c>
      <c r="N1163" s="167">
        <f t="shared" si="244"/>
        <v>0</v>
      </c>
      <c r="O1163" s="276">
        <v>7781</v>
      </c>
      <c r="P1163" s="277" t="s">
        <v>4627</v>
      </c>
    </row>
    <row r="1164" spans="1:16" ht="15.75" thickBot="1" x14ac:dyDescent="0.3">
      <c r="A1164" s="277"/>
      <c r="B1164" s="278"/>
      <c r="C1164" s="277"/>
      <c r="D1164" s="278"/>
      <c r="E1164" s="278"/>
      <c r="F1164" s="277"/>
      <c r="G1164" s="162" t="s">
        <v>6</v>
      </c>
      <c r="H1164" s="167">
        <f>SUM(I1164:N1164)</f>
        <v>0</v>
      </c>
      <c r="I1164" s="167">
        <v>0</v>
      </c>
      <c r="J1164" s="167">
        <v>0</v>
      </c>
      <c r="K1164" s="167">
        <v>0</v>
      </c>
      <c r="L1164" s="167">
        <v>0</v>
      </c>
      <c r="M1164" s="167">
        <v>0</v>
      </c>
      <c r="N1164" s="167">
        <v>0</v>
      </c>
      <c r="O1164" s="276"/>
      <c r="P1164" s="277"/>
    </row>
    <row r="1165" spans="1:16" ht="36.75" thickBot="1" x14ac:dyDescent="0.3">
      <c r="A1165" s="277"/>
      <c r="B1165" s="278"/>
      <c r="C1165" s="277"/>
      <c r="D1165" s="278"/>
      <c r="E1165" s="278"/>
      <c r="F1165" s="277"/>
      <c r="G1165" s="162" t="s">
        <v>7</v>
      </c>
      <c r="H1165" s="167">
        <f>SUM(I1165:N1165)</f>
        <v>2.2999999999999998</v>
      </c>
      <c r="I1165" s="167">
        <v>2.2999999999999998</v>
      </c>
      <c r="J1165" s="167">
        <v>0</v>
      </c>
      <c r="K1165" s="167">
        <v>0</v>
      </c>
      <c r="L1165" s="167">
        <v>0</v>
      </c>
      <c r="M1165" s="167">
        <v>0</v>
      </c>
      <c r="N1165" s="167">
        <v>0</v>
      </c>
      <c r="O1165" s="276"/>
      <c r="P1165" s="277"/>
    </row>
    <row r="1166" spans="1:16" ht="15.75" thickBot="1" x14ac:dyDescent="0.3">
      <c r="A1166" s="277"/>
      <c r="B1166" s="278"/>
      <c r="C1166" s="277"/>
      <c r="D1166" s="278"/>
      <c r="E1166" s="278"/>
      <c r="F1166" s="277"/>
      <c r="G1166" s="162" t="s">
        <v>8</v>
      </c>
      <c r="H1166" s="167">
        <f>SUM(I1166:N1166)</f>
        <v>0.1</v>
      </c>
      <c r="I1166" s="167">
        <v>0.1</v>
      </c>
      <c r="J1166" s="167">
        <v>0</v>
      </c>
      <c r="K1166" s="167">
        <v>0</v>
      </c>
      <c r="L1166" s="167">
        <v>0</v>
      </c>
      <c r="M1166" s="167">
        <v>0</v>
      </c>
      <c r="N1166" s="167">
        <v>0</v>
      </c>
      <c r="O1166" s="276"/>
      <c r="P1166" s="277"/>
    </row>
    <row r="1167" spans="1:16" ht="24.75" thickBot="1" x14ac:dyDescent="0.3">
      <c r="A1167" s="277"/>
      <c r="B1167" s="278"/>
      <c r="C1167" s="277"/>
      <c r="D1167" s="278"/>
      <c r="E1167" s="278"/>
      <c r="F1167" s="277"/>
      <c r="G1167" s="162" t="s">
        <v>9</v>
      </c>
      <c r="H1167" s="167">
        <f>SUM(I1167:N1167)</f>
        <v>0</v>
      </c>
      <c r="I1167" s="167">
        <v>0</v>
      </c>
      <c r="J1167" s="167">
        <v>0</v>
      </c>
      <c r="K1167" s="167">
        <v>0</v>
      </c>
      <c r="L1167" s="167">
        <v>0</v>
      </c>
      <c r="M1167" s="167">
        <v>0</v>
      </c>
      <c r="N1167" s="167">
        <v>0</v>
      </c>
      <c r="O1167" s="276"/>
      <c r="P1167" s="277"/>
    </row>
    <row r="1168" spans="1:16" ht="36.75" customHeight="1" thickBot="1" x14ac:dyDescent="0.3">
      <c r="A1168" s="277" t="s">
        <v>4621</v>
      </c>
      <c r="B1168" s="278"/>
      <c r="C1168" s="277" t="s">
        <v>133</v>
      </c>
      <c r="D1168" s="278">
        <v>2025</v>
      </c>
      <c r="E1168" s="278"/>
      <c r="F1168" s="277" t="s">
        <v>4598</v>
      </c>
      <c r="G1168" s="162" t="s">
        <v>4</v>
      </c>
      <c r="H1168" s="167">
        <f t="shared" ref="H1168:N1168" si="245">SUM(H1169:H1172)</f>
        <v>2.4000000000000004</v>
      </c>
      <c r="I1168" s="167">
        <f t="shared" si="245"/>
        <v>2.4000000000000004</v>
      </c>
      <c r="J1168" s="167">
        <f t="shared" si="245"/>
        <v>0</v>
      </c>
      <c r="K1168" s="167">
        <f t="shared" si="245"/>
        <v>0</v>
      </c>
      <c r="L1168" s="167">
        <f t="shared" si="245"/>
        <v>0</v>
      </c>
      <c r="M1168" s="167">
        <f t="shared" si="245"/>
        <v>0</v>
      </c>
      <c r="N1168" s="167">
        <f t="shared" si="245"/>
        <v>0</v>
      </c>
      <c r="O1168" s="276">
        <v>54</v>
      </c>
      <c r="P1168" s="277" t="s">
        <v>4627</v>
      </c>
    </row>
    <row r="1169" spans="1:16" ht="15.75" thickBot="1" x14ac:dyDescent="0.3">
      <c r="A1169" s="277"/>
      <c r="B1169" s="278"/>
      <c r="C1169" s="277"/>
      <c r="D1169" s="278"/>
      <c r="E1169" s="278"/>
      <c r="F1169" s="277"/>
      <c r="G1169" s="162" t="s">
        <v>6</v>
      </c>
      <c r="H1169" s="167">
        <f>SUM(I1169:N1169)</f>
        <v>0</v>
      </c>
      <c r="I1169" s="167">
        <v>0</v>
      </c>
      <c r="J1169" s="167">
        <v>0</v>
      </c>
      <c r="K1169" s="167">
        <v>0</v>
      </c>
      <c r="L1169" s="167">
        <v>0</v>
      </c>
      <c r="M1169" s="167">
        <v>0</v>
      </c>
      <c r="N1169" s="167">
        <v>0</v>
      </c>
      <c r="O1169" s="276"/>
      <c r="P1169" s="277"/>
    </row>
    <row r="1170" spans="1:16" ht="36.75" thickBot="1" x14ac:dyDescent="0.3">
      <c r="A1170" s="277"/>
      <c r="B1170" s="278"/>
      <c r="C1170" s="277"/>
      <c r="D1170" s="278"/>
      <c r="E1170" s="278"/>
      <c r="F1170" s="277"/>
      <c r="G1170" s="162" t="s">
        <v>7</v>
      </c>
      <c r="H1170" s="167">
        <f>SUM(I1170:N1170)</f>
        <v>2.2000000000000002</v>
      </c>
      <c r="I1170" s="167">
        <v>2.2000000000000002</v>
      </c>
      <c r="J1170" s="167">
        <v>0</v>
      </c>
      <c r="K1170" s="167">
        <v>0</v>
      </c>
      <c r="L1170" s="167">
        <v>0</v>
      </c>
      <c r="M1170" s="167">
        <v>0</v>
      </c>
      <c r="N1170" s="167">
        <v>0</v>
      </c>
      <c r="O1170" s="276"/>
      <c r="P1170" s="277"/>
    </row>
    <row r="1171" spans="1:16" ht="15.75" thickBot="1" x14ac:dyDescent="0.3">
      <c r="A1171" s="277"/>
      <c r="B1171" s="278"/>
      <c r="C1171" s="277"/>
      <c r="D1171" s="278"/>
      <c r="E1171" s="278"/>
      <c r="F1171" s="277"/>
      <c r="G1171" s="162" t="s">
        <v>8</v>
      </c>
      <c r="H1171" s="167">
        <f>SUM(I1171:N1171)</f>
        <v>0.2</v>
      </c>
      <c r="I1171" s="167">
        <v>0.2</v>
      </c>
      <c r="J1171" s="167">
        <v>0</v>
      </c>
      <c r="K1171" s="167">
        <v>0</v>
      </c>
      <c r="L1171" s="167">
        <v>0</v>
      </c>
      <c r="M1171" s="167">
        <v>0</v>
      </c>
      <c r="N1171" s="167">
        <v>0</v>
      </c>
      <c r="O1171" s="276"/>
      <c r="P1171" s="277"/>
    </row>
    <row r="1172" spans="1:16" ht="24.75" thickBot="1" x14ac:dyDescent="0.3">
      <c r="A1172" s="277"/>
      <c r="B1172" s="278"/>
      <c r="C1172" s="277"/>
      <c r="D1172" s="278"/>
      <c r="E1172" s="278"/>
      <c r="F1172" s="277"/>
      <c r="G1172" s="162" t="s">
        <v>9</v>
      </c>
      <c r="H1172" s="167">
        <f>SUM(I1172:N1172)</f>
        <v>0</v>
      </c>
      <c r="I1172" s="167">
        <v>0</v>
      </c>
      <c r="J1172" s="167">
        <v>0</v>
      </c>
      <c r="K1172" s="167">
        <v>0</v>
      </c>
      <c r="L1172" s="167">
        <v>0</v>
      </c>
      <c r="M1172" s="167">
        <v>0</v>
      </c>
      <c r="N1172" s="167">
        <v>0</v>
      </c>
      <c r="O1172" s="276"/>
      <c r="P1172" s="277"/>
    </row>
    <row r="1173" spans="1:16" ht="36.75" customHeight="1" thickBot="1" x14ac:dyDescent="0.3">
      <c r="A1173" s="277" t="s">
        <v>4622</v>
      </c>
      <c r="B1173" s="278"/>
      <c r="C1173" s="277" t="s">
        <v>133</v>
      </c>
      <c r="D1173" s="278">
        <v>2025</v>
      </c>
      <c r="E1173" s="278"/>
      <c r="F1173" s="277" t="s">
        <v>4598</v>
      </c>
      <c r="G1173" s="162" t="s">
        <v>4</v>
      </c>
      <c r="H1173" s="167">
        <f t="shared" ref="H1173:N1173" si="246">SUM(H1174:H1177)</f>
        <v>2.1</v>
      </c>
      <c r="I1173" s="167">
        <f t="shared" si="246"/>
        <v>2.1</v>
      </c>
      <c r="J1173" s="167">
        <f t="shared" si="246"/>
        <v>0</v>
      </c>
      <c r="K1173" s="167">
        <f t="shared" si="246"/>
        <v>0</v>
      </c>
      <c r="L1173" s="167">
        <f t="shared" si="246"/>
        <v>0</v>
      </c>
      <c r="M1173" s="167">
        <f t="shared" si="246"/>
        <v>0</v>
      </c>
      <c r="N1173" s="167">
        <f t="shared" si="246"/>
        <v>0</v>
      </c>
      <c r="O1173" s="276">
        <v>317</v>
      </c>
      <c r="P1173" s="277" t="s">
        <v>4627</v>
      </c>
    </row>
    <row r="1174" spans="1:16" ht="15.75" thickBot="1" x14ac:dyDescent="0.3">
      <c r="A1174" s="277"/>
      <c r="B1174" s="278"/>
      <c r="C1174" s="277"/>
      <c r="D1174" s="278"/>
      <c r="E1174" s="278"/>
      <c r="F1174" s="277"/>
      <c r="G1174" s="162" t="s">
        <v>6</v>
      </c>
      <c r="H1174" s="167">
        <f>SUM(I1174:N1174)</f>
        <v>0</v>
      </c>
      <c r="I1174" s="167">
        <v>0</v>
      </c>
      <c r="J1174" s="167">
        <v>0</v>
      </c>
      <c r="K1174" s="167">
        <v>0</v>
      </c>
      <c r="L1174" s="167">
        <v>0</v>
      </c>
      <c r="M1174" s="167">
        <v>0</v>
      </c>
      <c r="N1174" s="167">
        <v>0</v>
      </c>
      <c r="O1174" s="276"/>
      <c r="P1174" s="277"/>
    </row>
    <row r="1175" spans="1:16" ht="36.75" thickBot="1" x14ac:dyDescent="0.3">
      <c r="A1175" s="277"/>
      <c r="B1175" s="278"/>
      <c r="C1175" s="277"/>
      <c r="D1175" s="278"/>
      <c r="E1175" s="278"/>
      <c r="F1175" s="277"/>
      <c r="G1175" s="162" t="s">
        <v>7</v>
      </c>
      <c r="H1175" s="167">
        <f>SUM(I1175:N1175)</f>
        <v>2</v>
      </c>
      <c r="I1175" s="167">
        <v>2</v>
      </c>
      <c r="J1175" s="167">
        <v>0</v>
      </c>
      <c r="K1175" s="167">
        <v>0</v>
      </c>
      <c r="L1175" s="167">
        <v>0</v>
      </c>
      <c r="M1175" s="167">
        <v>0</v>
      </c>
      <c r="N1175" s="167">
        <v>0</v>
      </c>
      <c r="O1175" s="276"/>
      <c r="P1175" s="277"/>
    </row>
    <row r="1176" spans="1:16" ht="15.75" thickBot="1" x14ac:dyDescent="0.3">
      <c r="A1176" s="277"/>
      <c r="B1176" s="278"/>
      <c r="C1176" s="277"/>
      <c r="D1176" s="278"/>
      <c r="E1176" s="278"/>
      <c r="F1176" s="277"/>
      <c r="G1176" s="162" t="s">
        <v>8</v>
      </c>
      <c r="H1176" s="167">
        <f>SUM(I1176:N1176)</f>
        <v>0.1</v>
      </c>
      <c r="I1176" s="167">
        <v>0.1</v>
      </c>
      <c r="J1176" s="167">
        <v>0</v>
      </c>
      <c r="K1176" s="167">
        <v>0</v>
      </c>
      <c r="L1176" s="167">
        <v>0</v>
      </c>
      <c r="M1176" s="167">
        <v>0</v>
      </c>
      <c r="N1176" s="167">
        <v>0</v>
      </c>
      <c r="O1176" s="276"/>
      <c r="P1176" s="277"/>
    </row>
    <row r="1177" spans="1:16" ht="24.75" thickBot="1" x14ac:dyDescent="0.3">
      <c r="A1177" s="277"/>
      <c r="B1177" s="278"/>
      <c r="C1177" s="277"/>
      <c r="D1177" s="278"/>
      <c r="E1177" s="278"/>
      <c r="F1177" s="277"/>
      <c r="G1177" s="162" t="s">
        <v>9</v>
      </c>
      <c r="H1177" s="167">
        <f>SUM(I1177:N1177)</f>
        <v>0</v>
      </c>
      <c r="I1177" s="167">
        <v>0</v>
      </c>
      <c r="J1177" s="167">
        <v>0</v>
      </c>
      <c r="K1177" s="167">
        <v>0</v>
      </c>
      <c r="L1177" s="167">
        <v>0</v>
      </c>
      <c r="M1177" s="167">
        <v>0</v>
      </c>
      <c r="N1177" s="167">
        <v>0</v>
      </c>
      <c r="O1177" s="276"/>
      <c r="P1177" s="277"/>
    </row>
    <row r="1178" spans="1:16" ht="36.75" customHeight="1" thickBot="1" x14ac:dyDescent="0.3">
      <c r="A1178" s="277" t="s">
        <v>4623</v>
      </c>
      <c r="B1178" s="278"/>
      <c r="C1178" s="277" t="s">
        <v>133</v>
      </c>
      <c r="D1178" s="278">
        <v>2025</v>
      </c>
      <c r="E1178" s="278"/>
      <c r="F1178" s="277" t="s">
        <v>4598</v>
      </c>
      <c r="G1178" s="162" t="s">
        <v>4</v>
      </c>
      <c r="H1178" s="167">
        <f t="shared" ref="H1178:N1178" si="247">SUM(H1179:H1182)</f>
        <v>2.4000000000000004</v>
      </c>
      <c r="I1178" s="167">
        <f t="shared" si="247"/>
        <v>2.4000000000000004</v>
      </c>
      <c r="J1178" s="167">
        <f t="shared" si="247"/>
        <v>0</v>
      </c>
      <c r="K1178" s="167">
        <f t="shared" si="247"/>
        <v>0</v>
      </c>
      <c r="L1178" s="167">
        <f t="shared" si="247"/>
        <v>0</v>
      </c>
      <c r="M1178" s="167">
        <f t="shared" si="247"/>
        <v>0</v>
      </c>
      <c r="N1178" s="167">
        <f t="shared" si="247"/>
        <v>0</v>
      </c>
      <c r="O1178" s="276">
        <v>216</v>
      </c>
      <c r="P1178" s="277" t="s">
        <v>4627</v>
      </c>
    </row>
    <row r="1179" spans="1:16" ht="15.75" thickBot="1" x14ac:dyDescent="0.3">
      <c r="A1179" s="277"/>
      <c r="B1179" s="278"/>
      <c r="C1179" s="277"/>
      <c r="D1179" s="278"/>
      <c r="E1179" s="278"/>
      <c r="F1179" s="277"/>
      <c r="G1179" s="162" t="s">
        <v>6</v>
      </c>
      <c r="H1179" s="167">
        <f>SUM(I1179:N1179)</f>
        <v>0</v>
      </c>
      <c r="I1179" s="167">
        <v>0</v>
      </c>
      <c r="J1179" s="167">
        <v>0</v>
      </c>
      <c r="K1179" s="167">
        <v>0</v>
      </c>
      <c r="L1179" s="167">
        <v>0</v>
      </c>
      <c r="M1179" s="167">
        <v>0</v>
      </c>
      <c r="N1179" s="167">
        <v>0</v>
      </c>
      <c r="O1179" s="276"/>
      <c r="P1179" s="277"/>
    </row>
    <row r="1180" spans="1:16" ht="36.75" thickBot="1" x14ac:dyDescent="0.3">
      <c r="A1180" s="277"/>
      <c r="B1180" s="278"/>
      <c r="C1180" s="277"/>
      <c r="D1180" s="278"/>
      <c r="E1180" s="278"/>
      <c r="F1180" s="277"/>
      <c r="G1180" s="162" t="s">
        <v>7</v>
      </c>
      <c r="H1180" s="167">
        <f>SUM(I1180:N1180)</f>
        <v>2.2000000000000002</v>
      </c>
      <c r="I1180" s="167">
        <v>2.2000000000000002</v>
      </c>
      <c r="J1180" s="167">
        <v>0</v>
      </c>
      <c r="K1180" s="167">
        <v>0</v>
      </c>
      <c r="L1180" s="167">
        <v>0</v>
      </c>
      <c r="M1180" s="167">
        <v>0</v>
      </c>
      <c r="N1180" s="167">
        <v>0</v>
      </c>
      <c r="O1180" s="276"/>
      <c r="P1180" s="277"/>
    </row>
    <row r="1181" spans="1:16" ht="15.75" thickBot="1" x14ac:dyDescent="0.3">
      <c r="A1181" s="277"/>
      <c r="B1181" s="278"/>
      <c r="C1181" s="277"/>
      <c r="D1181" s="278"/>
      <c r="E1181" s="278"/>
      <c r="F1181" s="277"/>
      <c r="G1181" s="162" t="s">
        <v>8</v>
      </c>
      <c r="H1181" s="167">
        <f>SUM(I1181:N1181)</f>
        <v>0.2</v>
      </c>
      <c r="I1181" s="167">
        <v>0.2</v>
      </c>
      <c r="J1181" s="167">
        <v>0</v>
      </c>
      <c r="K1181" s="167">
        <v>0</v>
      </c>
      <c r="L1181" s="167">
        <v>0</v>
      </c>
      <c r="M1181" s="167">
        <v>0</v>
      </c>
      <c r="N1181" s="167">
        <v>0</v>
      </c>
      <c r="O1181" s="276"/>
      <c r="P1181" s="277"/>
    </row>
    <row r="1182" spans="1:16" ht="24.75" thickBot="1" x14ac:dyDescent="0.3">
      <c r="A1182" s="277"/>
      <c r="B1182" s="278"/>
      <c r="C1182" s="277"/>
      <c r="D1182" s="278"/>
      <c r="E1182" s="278"/>
      <c r="F1182" s="277"/>
      <c r="G1182" s="162" t="s">
        <v>9</v>
      </c>
      <c r="H1182" s="167">
        <f>SUM(I1182:N1182)</f>
        <v>0</v>
      </c>
      <c r="I1182" s="167">
        <v>0</v>
      </c>
      <c r="J1182" s="167">
        <v>0</v>
      </c>
      <c r="K1182" s="167">
        <v>0</v>
      </c>
      <c r="L1182" s="167">
        <v>0</v>
      </c>
      <c r="M1182" s="167">
        <v>0</v>
      </c>
      <c r="N1182" s="167">
        <v>0</v>
      </c>
      <c r="O1182" s="276"/>
      <c r="P1182" s="277"/>
    </row>
    <row r="1183" spans="1:16" ht="36.75" customHeight="1" thickBot="1" x14ac:dyDescent="0.3">
      <c r="A1183" s="277" t="s">
        <v>4624</v>
      </c>
      <c r="B1183" s="278"/>
      <c r="C1183" s="277" t="s">
        <v>133</v>
      </c>
      <c r="D1183" s="278">
        <v>2025</v>
      </c>
      <c r="E1183" s="278"/>
      <c r="F1183" s="277" t="s">
        <v>4598</v>
      </c>
      <c r="G1183" s="162" t="s">
        <v>4</v>
      </c>
      <c r="H1183" s="167">
        <f t="shared" ref="H1183:N1183" si="248">SUM(H1184:H1187)</f>
        <v>1.3</v>
      </c>
      <c r="I1183" s="167">
        <f t="shared" si="248"/>
        <v>1.3</v>
      </c>
      <c r="J1183" s="167">
        <f t="shared" si="248"/>
        <v>0</v>
      </c>
      <c r="K1183" s="167">
        <f t="shared" si="248"/>
        <v>0</v>
      </c>
      <c r="L1183" s="167">
        <f t="shared" si="248"/>
        <v>0</v>
      </c>
      <c r="M1183" s="167">
        <f t="shared" si="248"/>
        <v>0</v>
      </c>
      <c r="N1183" s="167">
        <f t="shared" si="248"/>
        <v>0</v>
      </c>
      <c r="O1183" s="276">
        <v>350</v>
      </c>
      <c r="P1183" s="277" t="s">
        <v>4627</v>
      </c>
    </row>
    <row r="1184" spans="1:16" ht="15.75" thickBot="1" x14ac:dyDescent="0.3">
      <c r="A1184" s="277"/>
      <c r="B1184" s="278"/>
      <c r="C1184" s="277"/>
      <c r="D1184" s="278"/>
      <c r="E1184" s="278"/>
      <c r="F1184" s="277"/>
      <c r="G1184" s="162" t="s">
        <v>6</v>
      </c>
      <c r="H1184" s="167">
        <f>SUM(I1184:N1184)</f>
        <v>0</v>
      </c>
      <c r="I1184" s="167">
        <v>0</v>
      </c>
      <c r="J1184" s="167">
        <v>0</v>
      </c>
      <c r="K1184" s="167">
        <v>0</v>
      </c>
      <c r="L1184" s="167">
        <v>0</v>
      </c>
      <c r="M1184" s="167">
        <v>0</v>
      </c>
      <c r="N1184" s="167">
        <v>0</v>
      </c>
      <c r="O1184" s="276"/>
      <c r="P1184" s="277"/>
    </row>
    <row r="1185" spans="1:16" ht="36.75" thickBot="1" x14ac:dyDescent="0.3">
      <c r="A1185" s="277"/>
      <c r="B1185" s="278"/>
      <c r="C1185" s="277"/>
      <c r="D1185" s="278"/>
      <c r="E1185" s="278"/>
      <c r="F1185" s="277"/>
      <c r="G1185" s="162" t="s">
        <v>7</v>
      </c>
      <c r="H1185" s="167">
        <f>SUM(I1185:N1185)</f>
        <v>1.2</v>
      </c>
      <c r="I1185" s="167">
        <v>1.2</v>
      </c>
      <c r="J1185" s="167">
        <v>0</v>
      </c>
      <c r="K1185" s="167">
        <v>0</v>
      </c>
      <c r="L1185" s="167">
        <v>0</v>
      </c>
      <c r="M1185" s="167">
        <v>0</v>
      </c>
      <c r="N1185" s="167">
        <v>0</v>
      </c>
      <c r="O1185" s="276"/>
      <c r="P1185" s="277"/>
    </row>
    <row r="1186" spans="1:16" ht="15.75" thickBot="1" x14ac:dyDescent="0.3">
      <c r="A1186" s="277"/>
      <c r="B1186" s="278"/>
      <c r="C1186" s="277"/>
      <c r="D1186" s="278"/>
      <c r="E1186" s="278"/>
      <c r="F1186" s="277"/>
      <c r="G1186" s="162" t="s">
        <v>8</v>
      </c>
      <c r="H1186" s="167">
        <f>SUM(I1186:N1186)</f>
        <v>0.1</v>
      </c>
      <c r="I1186" s="167">
        <v>0.1</v>
      </c>
      <c r="J1186" s="167">
        <v>0</v>
      </c>
      <c r="K1186" s="167">
        <v>0</v>
      </c>
      <c r="L1186" s="167">
        <v>0</v>
      </c>
      <c r="M1186" s="167">
        <v>0</v>
      </c>
      <c r="N1186" s="167">
        <v>0</v>
      </c>
      <c r="O1186" s="276"/>
      <c r="P1186" s="277"/>
    </row>
    <row r="1187" spans="1:16" ht="24.75" thickBot="1" x14ac:dyDescent="0.3">
      <c r="A1187" s="277"/>
      <c r="B1187" s="278"/>
      <c r="C1187" s="277"/>
      <c r="D1187" s="278"/>
      <c r="E1187" s="278"/>
      <c r="F1187" s="277"/>
      <c r="G1187" s="162" t="s">
        <v>9</v>
      </c>
      <c r="H1187" s="167">
        <f>SUM(I1187:N1187)</f>
        <v>0</v>
      </c>
      <c r="I1187" s="167">
        <v>0</v>
      </c>
      <c r="J1187" s="167">
        <v>0</v>
      </c>
      <c r="K1187" s="167">
        <v>0</v>
      </c>
      <c r="L1187" s="167">
        <v>0</v>
      </c>
      <c r="M1187" s="167">
        <v>0</v>
      </c>
      <c r="N1187" s="167">
        <v>0</v>
      </c>
      <c r="O1187" s="276"/>
      <c r="P1187" s="277"/>
    </row>
    <row r="1188" spans="1:16" ht="36.75" customHeight="1" thickBot="1" x14ac:dyDescent="0.3">
      <c r="A1188" s="277" t="s">
        <v>4625</v>
      </c>
      <c r="B1188" s="278"/>
      <c r="C1188" s="277" t="s">
        <v>133</v>
      </c>
      <c r="D1188" s="278">
        <v>2025</v>
      </c>
      <c r="E1188" s="278"/>
      <c r="F1188" s="277" t="s">
        <v>4598</v>
      </c>
      <c r="G1188" s="162" t="s">
        <v>4</v>
      </c>
      <c r="H1188" s="167">
        <f t="shared" ref="H1188:N1188" si="249">SUM(H1189:H1192)</f>
        <v>2.4000000000000004</v>
      </c>
      <c r="I1188" s="167">
        <f t="shared" si="249"/>
        <v>2.4000000000000004</v>
      </c>
      <c r="J1188" s="167">
        <f t="shared" si="249"/>
        <v>0</v>
      </c>
      <c r="K1188" s="167">
        <f t="shared" si="249"/>
        <v>0</v>
      </c>
      <c r="L1188" s="167">
        <f t="shared" si="249"/>
        <v>0</v>
      </c>
      <c r="M1188" s="167">
        <f t="shared" si="249"/>
        <v>0</v>
      </c>
      <c r="N1188" s="167">
        <f t="shared" si="249"/>
        <v>0</v>
      </c>
      <c r="O1188" s="276">
        <v>38</v>
      </c>
      <c r="P1188" s="277" t="s">
        <v>4627</v>
      </c>
    </row>
    <row r="1189" spans="1:16" ht="15.75" thickBot="1" x14ac:dyDescent="0.3">
      <c r="A1189" s="277"/>
      <c r="B1189" s="278"/>
      <c r="C1189" s="277"/>
      <c r="D1189" s="278"/>
      <c r="E1189" s="278"/>
      <c r="F1189" s="277"/>
      <c r="G1189" s="162" t="s">
        <v>6</v>
      </c>
      <c r="H1189" s="167">
        <f>SUM(I1189:N1189)</f>
        <v>0</v>
      </c>
      <c r="I1189" s="167">
        <v>0</v>
      </c>
      <c r="J1189" s="167">
        <v>0</v>
      </c>
      <c r="K1189" s="167">
        <v>0</v>
      </c>
      <c r="L1189" s="167">
        <v>0</v>
      </c>
      <c r="M1189" s="167">
        <v>0</v>
      </c>
      <c r="N1189" s="167">
        <v>0</v>
      </c>
      <c r="O1189" s="276"/>
      <c r="P1189" s="277"/>
    </row>
    <row r="1190" spans="1:16" ht="36.75" thickBot="1" x14ac:dyDescent="0.3">
      <c r="A1190" s="277"/>
      <c r="B1190" s="278"/>
      <c r="C1190" s="277"/>
      <c r="D1190" s="278"/>
      <c r="E1190" s="278"/>
      <c r="F1190" s="277"/>
      <c r="G1190" s="162" t="s">
        <v>7</v>
      </c>
      <c r="H1190" s="167">
        <f>SUM(I1190:N1190)</f>
        <v>2.2000000000000002</v>
      </c>
      <c r="I1190" s="167">
        <v>2.2000000000000002</v>
      </c>
      <c r="J1190" s="167">
        <v>0</v>
      </c>
      <c r="K1190" s="167">
        <v>0</v>
      </c>
      <c r="L1190" s="167">
        <v>0</v>
      </c>
      <c r="M1190" s="167">
        <v>0</v>
      </c>
      <c r="N1190" s="167">
        <v>0</v>
      </c>
      <c r="O1190" s="276"/>
      <c r="P1190" s="277"/>
    </row>
    <row r="1191" spans="1:16" ht="15.75" thickBot="1" x14ac:dyDescent="0.3">
      <c r="A1191" s="277"/>
      <c r="B1191" s="278"/>
      <c r="C1191" s="277"/>
      <c r="D1191" s="278"/>
      <c r="E1191" s="278"/>
      <c r="F1191" s="277"/>
      <c r="G1191" s="162" t="s">
        <v>8</v>
      </c>
      <c r="H1191" s="167">
        <f>SUM(I1191:N1191)</f>
        <v>0.2</v>
      </c>
      <c r="I1191" s="167">
        <v>0.2</v>
      </c>
      <c r="J1191" s="167">
        <v>0</v>
      </c>
      <c r="K1191" s="167">
        <v>0</v>
      </c>
      <c r="L1191" s="167">
        <v>0</v>
      </c>
      <c r="M1191" s="167">
        <v>0</v>
      </c>
      <c r="N1191" s="167">
        <v>0</v>
      </c>
      <c r="O1191" s="276"/>
      <c r="P1191" s="277"/>
    </row>
    <row r="1192" spans="1:16" ht="24.75" thickBot="1" x14ac:dyDescent="0.3">
      <c r="A1192" s="277"/>
      <c r="B1192" s="278"/>
      <c r="C1192" s="277"/>
      <c r="D1192" s="278"/>
      <c r="E1192" s="278"/>
      <c r="F1192" s="277"/>
      <c r="G1192" s="162" t="s">
        <v>9</v>
      </c>
      <c r="H1192" s="167">
        <f>SUM(I1192:N1192)</f>
        <v>0</v>
      </c>
      <c r="I1192" s="167">
        <v>0</v>
      </c>
      <c r="J1192" s="167">
        <v>0</v>
      </c>
      <c r="K1192" s="167">
        <v>0</v>
      </c>
      <c r="L1192" s="167">
        <v>0</v>
      </c>
      <c r="M1192" s="167">
        <v>0</v>
      </c>
      <c r="N1192" s="167">
        <v>0</v>
      </c>
      <c r="O1192" s="276"/>
      <c r="P1192" s="277"/>
    </row>
    <row r="1193" spans="1:16" ht="36.75" thickBot="1" x14ac:dyDescent="0.3">
      <c r="A1193" s="277" t="s">
        <v>4626</v>
      </c>
      <c r="B1193" s="278"/>
      <c r="C1193" s="277" t="s">
        <v>133</v>
      </c>
      <c r="D1193" s="278">
        <v>2025</v>
      </c>
      <c r="E1193" s="278"/>
      <c r="F1193" s="277" t="s">
        <v>4598</v>
      </c>
      <c r="G1193" s="162" t="s">
        <v>4</v>
      </c>
      <c r="H1193" s="167">
        <f t="shared" ref="H1193:N1193" si="250">SUM(H1194:H1197)</f>
        <v>2.4000000000000004</v>
      </c>
      <c r="I1193" s="167">
        <f t="shared" si="250"/>
        <v>2.4000000000000004</v>
      </c>
      <c r="J1193" s="167">
        <f t="shared" si="250"/>
        <v>0</v>
      </c>
      <c r="K1193" s="167">
        <f t="shared" si="250"/>
        <v>0</v>
      </c>
      <c r="L1193" s="167">
        <f t="shared" si="250"/>
        <v>0</v>
      </c>
      <c r="M1193" s="167">
        <f t="shared" si="250"/>
        <v>0</v>
      </c>
      <c r="N1193" s="167">
        <f t="shared" si="250"/>
        <v>0</v>
      </c>
      <c r="O1193" s="276">
        <v>83</v>
      </c>
      <c r="P1193" s="277" t="s">
        <v>4627</v>
      </c>
    </row>
    <row r="1194" spans="1:16" ht="39" customHeight="1" thickBot="1" x14ac:dyDescent="0.3">
      <c r="A1194" s="277"/>
      <c r="B1194" s="278"/>
      <c r="C1194" s="277"/>
      <c r="D1194" s="278"/>
      <c r="E1194" s="278"/>
      <c r="F1194" s="277"/>
      <c r="G1194" s="162" t="s">
        <v>6</v>
      </c>
      <c r="H1194" s="167">
        <f>SUM(I1194:N1194)</f>
        <v>0</v>
      </c>
      <c r="I1194" s="167">
        <v>0</v>
      </c>
      <c r="J1194" s="167">
        <v>0</v>
      </c>
      <c r="K1194" s="167">
        <v>0</v>
      </c>
      <c r="L1194" s="167">
        <v>0</v>
      </c>
      <c r="M1194" s="167">
        <v>0</v>
      </c>
      <c r="N1194" s="167">
        <v>0</v>
      </c>
      <c r="O1194" s="276"/>
      <c r="P1194" s="277"/>
    </row>
    <row r="1195" spans="1:16" ht="36.75" thickBot="1" x14ac:dyDescent="0.3">
      <c r="A1195" s="277"/>
      <c r="B1195" s="278"/>
      <c r="C1195" s="277"/>
      <c r="D1195" s="278"/>
      <c r="E1195" s="278"/>
      <c r="F1195" s="277"/>
      <c r="G1195" s="162" t="s">
        <v>7</v>
      </c>
      <c r="H1195" s="167">
        <f>SUM(I1195:N1195)</f>
        <v>2.2000000000000002</v>
      </c>
      <c r="I1195" s="167">
        <v>2.2000000000000002</v>
      </c>
      <c r="J1195" s="167">
        <v>0</v>
      </c>
      <c r="K1195" s="167">
        <v>0</v>
      </c>
      <c r="L1195" s="167">
        <v>0</v>
      </c>
      <c r="M1195" s="167">
        <v>0</v>
      </c>
      <c r="N1195" s="167">
        <v>0</v>
      </c>
      <c r="O1195" s="276"/>
      <c r="P1195" s="277"/>
    </row>
    <row r="1196" spans="1:16" ht="15.75" thickBot="1" x14ac:dyDescent="0.3">
      <c r="A1196" s="277"/>
      <c r="B1196" s="278"/>
      <c r="C1196" s="277"/>
      <c r="D1196" s="278"/>
      <c r="E1196" s="278"/>
      <c r="F1196" s="277"/>
      <c r="G1196" s="162" t="s">
        <v>8</v>
      </c>
      <c r="H1196" s="167">
        <f>SUM(I1196:N1196)</f>
        <v>0.2</v>
      </c>
      <c r="I1196" s="167">
        <v>0.2</v>
      </c>
      <c r="J1196" s="167">
        <v>0</v>
      </c>
      <c r="K1196" s="167">
        <v>0</v>
      </c>
      <c r="L1196" s="167">
        <v>0</v>
      </c>
      <c r="M1196" s="167">
        <v>0</v>
      </c>
      <c r="N1196" s="167">
        <v>0</v>
      </c>
      <c r="O1196" s="276"/>
      <c r="P1196" s="277"/>
    </row>
    <row r="1197" spans="1:16" ht="24.75" thickBot="1" x14ac:dyDescent="0.3">
      <c r="A1197" s="277"/>
      <c r="B1197" s="278"/>
      <c r="C1197" s="277"/>
      <c r="D1197" s="278"/>
      <c r="E1197" s="278"/>
      <c r="F1197" s="277"/>
      <c r="G1197" s="162" t="s">
        <v>9</v>
      </c>
      <c r="H1197" s="167">
        <f>SUM(I1197:N1197)</f>
        <v>0</v>
      </c>
      <c r="I1197" s="167">
        <v>0</v>
      </c>
      <c r="J1197" s="167">
        <v>0</v>
      </c>
      <c r="K1197" s="167">
        <v>0</v>
      </c>
      <c r="L1197" s="167">
        <v>0</v>
      </c>
      <c r="M1197" s="167">
        <v>0</v>
      </c>
      <c r="N1197" s="167">
        <v>0</v>
      </c>
      <c r="O1197" s="276"/>
      <c r="P1197" s="277"/>
    </row>
    <row r="1198" spans="1:16" ht="15.75" customHeight="1" thickBot="1" x14ac:dyDescent="0.3">
      <c r="A1198" s="245" t="s">
        <v>117</v>
      </c>
      <c r="B1198" s="245"/>
      <c r="C1198" s="245"/>
      <c r="D1198" s="245"/>
      <c r="E1198" s="245"/>
      <c r="F1198" s="246"/>
      <c r="G1198" s="161" t="s">
        <v>4</v>
      </c>
      <c r="H1198" s="164">
        <f t="shared" ref="H1198:N1198" si="251">SUM(H1199:H1202)</f>
        <v>2886.3</v>
      </c>
      <c r="I1198" s="164">
        <f t="shared" si="251"/>
        <v>59.300000000000011</v>
      </c>
      <c r="J1198" s="164">
        <f t="shared" si="251"/>
        <v>58.8</v>
      </c>
      <c r="K1198" s="164">
        <f t="shared" si="251"/>
        <v>662.79999999999984</v>
      </c>
      <c r="L1198" s="164">
        <f t="shared" si="251"/>
        <v>1187.2000000000003</v>
      </c>
      <c r="M1198" s="164">
        <f t="shared" si="251"/>
        <v>533.6</v>
      </c>
      <c r="N1198" s="164">
        <f t="shared" si="251"/>
        <v>384.6</v>
      </c>
      <c r="O1198" s="218"/>
      <c r="P1198" s="227"/>
    </row>
    <row r="1199" spans="1:16" ht="36.75" customHeight="1" thickBot="1" x14ac:dyDescent="0.3">
      <c r="A1199" s="247"/>
      <c r="B1199" s="247"/>
      <c r="C1199" s="247"/>
      <c r="D1199" s="247"/>
      <c r="E1199" s="247"/>
      <c r="F1199" s="248"/>
      <c r="G1199" s="161" t="s">
        <v>6</v>
      </c>
      <c r="H1199" s="56">
        <f>SUM(I1199:N1199)</f>
        <v>1599</v>
      </c>
      <c r="I1199" s="56">
        <f>I1054+I1059+I1064+I1069+I1074+I1079+I1084+I1089+I1094+I1099+I1104+I1109+I1114+I1119+I1124+I1129+I1134+I1139+I1144+I1149+I1154+I1159+I1164+I1169+I1174+I1179+I1184+I1189+I1194</f>
        <v>5.2</v>
      </c>
      <c r="J1199" s="56">
        <f t="shared" ref="J1199:N1199" si="252">J1054+J1059+J1064+J1069+J1074+J1079+J1084+J1089+J1094+J1099+J1104+J1109+J1114+J1119+J1124+J1129+J1134+J1139+J1144+J1149+J1154+J1159+J1164+J1169+J1174+J1179+J1184+J1189+J1194</f>
        <v>25.9</v>
      </c>
      <c r="K1199" s="56">
        <f t="shared" si="252"/>
        <v>379.2999999999999</v>
      </c>
      <c r="L1199" s="56">
        <f t="shared" si="252"/>
        <v>677.40000000000009</v>
      </c>
      <c r="M1199" s="56">
        <f t="shared" si="252"/>
        <v>291.10000000000002</v>
      </c>
      <c r="N1199" s="56">
        <f t="shared" si="252"/>
        <v>220.10000000000002</v>
      </c>
      <c r="O1199" s="219"/>
      <c r="P1199" s="228"/>
    </row>
    <row r="1200" spans="1:16" ht="36.75" thickBot="1" x14ac:dyDescent="0.3">
      <c r="A1200" s="247"/>
      <c r="B1200" s="247"/>
      <c r="C1200" s="247"/>
      <c r="D1200" s="247"/>
      <c r="E1200" s="247"/>
      <c r="F1200" s="248"/>
      <c r="G1200" s="161" t="s">
        <v>7</v>
      </c>
      <c r="H1200" s="56">
        <f>SUM(I1200:N1200)</f>
        <v>1260.5</v>
      </c>
      <c r="I1200" s="56">
        <f t="shared" ref="I1200:N1202" si="253">I1055+I1060+I1065+I1070+I1075+I1080+I1085+I1090+I1095+I1100+I1105+I1110+I1115+I1120+I1125+I1130+I1135+I1140+I1145+I1150+I1155+I1160+I1165+I1170+I1175+I1180+I1185+I1190+I1195</f>
        <v>49.300000000000011</v>
      </c>
      <c r="J1200" s="56">
        <f t="shared" si="253"/>
        <v>25.9</v>
      </c>
      <c r="K1200" s="56">
        <f t="shared" si="253"/>
        <v>274.89999999999998</v>
      </c>
      <c r="L1200" s="56">
        <f t="shared" si="253"/>
        <v>503.40000000000003</v>
      </c>
      <c r="M1200" s="56">
        <f t="shared" si="253"/>
        <v>242.5</v>
      </c>
      <c r="N1200" s="56">
        <f t="shared" si="253"/>
        <v>164.5</v>
      </c>
      <c r="O1200" s="219"/>
      <c r="P1200" s="228"/>
    </row>
    <row r="1201" spans="1:16" ht="15.75" thickBot="1" x14ac:dyDescent="0.3">
      <c r="A1201" s="247"/>
      <c r="B1201" s="247"/>
      <c r="C1201" s="247"/>
      <c r="D1201" s="247"/>
      <c r="E1201" s="247"/>
      <c r="F1201" s="248"/>
      <c r="G1201" s="161" t="s">
        <v>8</v>
      </c>
      <c r="H1201" s="56">
        <f>SUM(I1201:N1201)</f>
        <v>26.799999999999997</v>
      </c>
      <c r="I1201" s="56">
        <f t="shared" si="253"/>
        <v>4.8000000000000007</v>
      </c>
      <c r="J1201" s="56">
        <f t="shared" si="253"/>
        <v>7</v>
      </c>
      <c r="K1201" s="56">
        <f t="shared" si="253"/>
        <v>8.6</v>
      </c>
      <c r="L1201" s="56">
        <f t="shared" si="253"/>
        <v>6.4</v>
      </c>
      <c r="M1201" s="56">
        <f t="shared" si="253"/>
        <v>0</v>
      </c>
      <c r="N1201" s="56">
        <f t="shared" si="253"/>
        <v>0</v>
      </c>
      <c r="O1201" s="219"/>
      <c r="P1201" s="228"/>
    </row>
    <row r="1202" spans="1:16" ht="24.75" thickBot="1" x14ac:dyDescent="0.3">
      <c r="A1202" s="249"/>
      <c r="B1202" s="249"/>
      <c r="C1202" s="249"/>
      <c r="D1202" s="249"/>
      <c r="E1202" s="249"/>
      <c r="F1202" s="250"/>
      <c r="G1202" s="161" t="s">
        <v>9</v>
      </c>
      <c r="H1202" s="56">
        <f>SUM(I1202:N1202)</f>
        <v>0</v>
      </c>
      <c r="I1202" s="56">
        <f t="shared" si="253"/>
        <v>0</v>
      </c>
      <c r="J1202" s="56">
        <f t="shared" si="253"/>
        <v>0</v>
      </c>
      <c r="K1202" s="56">
        <f t="shared" si="253"/>
        <v>0</v>
      </c>
      <c r="L1202" s="56">
        <f t="shared" si="253"/>
        <v>0</v>
      </c>
      <c r="M1202" s="56">
        <f t="shared" si="253"/>
        <v>0</v>
      </c>
      <c r="N1202" s="56">
        <f t="shared" si="253"/>
        <v>0</v>
      </c>
      <c r="O1202" s="220"/>
      <c r="P1202" s="229"/>
    </row>
    <row r="1203" spans="1:16" ht="15.75" thickBot="1" x14ac:dyDescent="0.3">
      <c r="A1203" s="251" t="s">
        <v>542</v>
      </c>
      <c r="B1203" s="251"/>
      <c r="C1203" s="251"/>
      <c r="D1203" s="251"/>
      <c r="E1203" s="251"/>
      <c r="F1203" s="251"/>
      <c r="G1203" s="251"/>
      <c r="H1203" s="251"/>
      <c r="I1203" s="251"/>
      <c r="J1203" s="251"/>
      <c r="K1203" s="251"/>
      <c r="L1203" s="251"/>
      <c r="M1203" s="251"/>
      <c r="N1203" s="251"/>
      <c r="O1203" s="251"/>
      <c r="P1203" s="252"/>
    </row>
    <row r="1204" spans="1:16" ht="36.75" customHeight="1" thickBot="1" x14ac:dyDescent="0.3">
      <c r="A1204" s="212" t="s">
        <v>543</v>
      </c>
      <c r="B1204" s="215"/>
      <c r="C1204" s="215" t="s">
        <v>542</v>
      </c>
      <c r="D1204" s="218" t="s">
        <v>67</v>
      </c>
      <c r="E1204" s="218" t="s">
        <v>544</v>
      </c>
      <c r="F1204" s="218" t="s">
        <v>261</v>
      </c>
      <c r="G1204" s="158" t="s">
        <v>4</v>
      </c>
      <c r="H1204" s="26">
        <f t="shared" ref="H1204:N1204" si="254">SUM(H1205:H1208)</f>
        <v>722.89999999999986</v>
      </c>
      <c r="I1204" s="26">
        <f t="shared" si="254"/>
        <v>0</v>
      </c>
      <c r="J1204" s="26">
        <f t="shared" si="254"/>
        <v>0</v>
      </c>
      <c r="K1204" s="26">
        <f t="shared" si="254"/>
        <v>0</v>
      </c>
      <c r="L1204" s="26">
        <f t="shared" si="254"/>
        <v>360.4</v>
      </c>
      <c r="M1204" s="26">
        <f t="shared" si="254"/>
        <v>362.5</v>
      </c>
      <c r="N1204" s="26">
        <f t="shared" si="254"/>
        <v>0</v>
      </c>
      <c r="O1204" s="218">
        <v>5419</v>
      </c>
      <c r="P1204" s="227" t="s">
        <v>545</v>
      </c>
    </row>
    <row r="1205" spans="1:16" ht="15.75" thickBot="1" x14ac:dyDescent="0.3">
      <c r="A1205" s="213"/>
      <c r="B1205" s="216"/>
      <c r="C1205" s="216"/>
      <c r="D1205" s="219"/>
      <c r="E1205" s="219"/>
      <c r="F1205" s="219"/>
      <c r="G1205" s="158" t="s">
        <v>546</v>
      </c>
      <c r="H1205" s="26">
        <f>SUM(I1205:N1205)</f>
        <v>650.59999999999991</v>
      </c>
      <c r="I1205" s="26">
        <v>0</v>
      </c>
      <c r="J1205" s="26">
        <v>0</v>
      </c>
      <c r="K1205" s="26">
        <v>0</v>
      </c>
      <c r="L1205" s="26">
        <v>324.39999999999998</v>
      </c>
      <c r="M1205" s="26">
        <v>326.2</v>
      </c>
      <c r="N1205" s="26">
        <v>0</v>
      </c>
      <c r="O1205" s="219"/>
      <c r="P1205" s="228"/>
    </row>
    <row r="1206" spans="1:16" ht="36.75" thickBot="1" x14ac:dyDescent="0.3">
      <c r="A1206" s="213"/>
      <c r="B1206" s="216"/>
      <c r="C1206" s="216"/>
      <c r="D1206" s="219"/>
      <c r="E1206" s="219"/>
      <c r="F1206" s="219"/>
      <c r="G1206" s="158" t="s">
        <v>7</v>
      </c>
      <c r="H1206" s="26">
        <f>SUM(I1206:N1206)</f>
        <v>72.3</v>
      </c>
      <c r="I1206" s="26">
        <v>0</v>
      </c>
      <c r="J1206" s="26">
        <v>0</v>
      </c>
      <c r="K1206" s="26">
        <v>0</v>
      </c>
      <c r="L1206" s="26">
        <v>36</v>
      </c>
      <c r="M1206" s="26">
        <v>36.299999999999997</v>
      </c>
      <c r="N1206" s="26">
        <v>0</v>
      </c>
      <c r="O1206" s="219"/>
      <c r="P1206" s="228"/>
    </row>
    <row r="1207" spans="1:16" ht="15.75" thickBot="1" x14ac:dyDescent="0.3">
      <c r="A1207" s="213"/>
      <c r="B1207" s="216"/>
      <c r="C1207" s="216"/>
      <c r="D1207" s="219"/>
      <c r="E1207" s="219"/>
      <c r="F1207" s="219"/>
      <c r="G1207" s="158" t="s">
        <v>8</v>
      </c>
      <c r="H1207" s="26">
        <f>SUM(I1207:N1207)</f>
        <v>0</v>
      </c>
      <c r="I1207" s="26">
        <v>0</v>
      </c>
      <c r="J1207" s="26">
        <v>0</v>
      </c>
      <c r="K1207" s="26">
        <v>0</v>
      </c>
      <c r="L1207" s="26">
        <v>0</v>
      </c>
      <c r="M1207" s="26">
        <v>0</v>
      </c>
      <c r="N1207" s="26">
        <v>0</v>
      </c>
      <c r="O1207" s="219"/>
      <c r="P1207" s="228"/>
    </row>
    <row r="1208" spans="1:16" ht="24.75" thickBot="1" x14ac:dyDescent="0.3">
      <c r="A1208" s="214"/>
      <c r="B1208" s="217"/>
      <c r="C1208" s="217"/>
      <c r="D1208" s="220"/>
      <c r="E1208" s="220"/>
      <c r="F1208" s="220"/>
      <c r="G1208" s="158" t="s">
        <v>9</v>
      </c>
      <c r="H1208" s="26">
        <f>SUM(I1208:N1208)</f>
        <v>0</v>
      </c>
      <c r="I1208" s="26">
        <v>0</v>
      </c>
      <c r="J1208" s="26">
        <v>0</v>
      </c>
      <c r="K1208" s="26">
        <v>0</v>
      </c>
      <c r="L1208" s="26">
        <v>0</v>
      </c>
      <c r="M1208" s="26">
        <v>0</v>
      </c>
      <c r="N1208" s="26">
        <v>0</v>
      </c>
      <c r="O1208" s="220"/>
      <c r="P1208" s="229"/>
    </row>
    <row r="1209" spans="1:16" ht="36.75" customHeight="1" thickBot="1" x14ac:dyDescent="0.3">
      <c r="A1209" s="212" t="s">
        <v>547</v>
      </c>
      <c r="B1209" s="215"/>
      <c r="C1209" s="215" t="s">
        <v>542</v>
      </c>
      <c r="D1209" s="218" t="s">
        <v>12</v>
      </c>
      <c r="E1209" s="218" t="s">
        <v>4472</v>
      </c>
      <c r="F1209" s="218" t="s">
        <v>261</v>
      </c>
      <c r="G1209" s="158" t="s">
        <v>4</v>
      </c>
      <c r="H1209" s="26">
        <f t="shared" ref="H1209:N1209" si="255">SUM(H1210:H1213)</f>
        <v>734.3</v>
      </c>
      <c r="I1209" s="26">
        <f t="shared" si="255"/>
        <v>0</v>
      </c>
      <c r="J1209" s="26">
        <f t="shared" si="255"/>
        <v>246</v>
      </c>
      <c r="K1209" s="26">
        <f t="shared" si="255"/>
        <v>488.3</v>
      </c>
      <c r="L1209" s="26">
        <f t="shared" si="255"/>
        <v>0</v>
      </c>
      <c r="M1209" s="26">
        <f t="shared" si="255"/>
        <v>0</v>
      </c>
      <c r="N1209" s="26">
        <f t="shared" si="255"/>
        <v>0</v>
      </c>
      <c r="O1209" s="218">
        <v>5149</v>
      </c>
      <c r="P1209" s="227" t="s">
        <v>545</v>
      </c>
    </row>
    <row r="1210" spans="1:16" ht="15.75" thickBot="1" x14ac:dyDescent="0.3">
      <c r="A1210" s="213"/>
      <c r="B1210" s="216"/>
      <c r="C1210" s="216"/>
      <c r="D1210" s="219"/>
      <c r="E1210" s="219"/>
      <c r="F1210" s="219"/>
      <c r="G1210" s="158" t="s">
        <v>259</v>
      </c>
      <c r="H1210" s="26">
        <f>SUM(I1210:N1210)</f>
        <v>660.9</v>
      </c>
      <c r="I1210" s="26">
        <v>0</v>
      </c>
      <c r="J1210" s="26">
        <v>221.4</v>
      </c>
      <c r="K1210" s="26">
        <v>439.5</v>
      </c>
      <c r="L1210" s="26">
        <v>0</v>
      </c>
      <c r="M1210" s="26">
        <v>0</v>
      </c>
      <c r="N1210" s="26">
        <v>0</v>
      </c>
      <c r="O1210" s="219"/>
      <c r="P1210" s="228"/>
    </row>
    <row r="1211" spans="1:16" ht="36.75" thickBot="1" x14ac:dyDescent="0.3">
      <c r="A1211" s="213"/>
      <c r="B1211" s="216"/>
      <c r="C1211" s="216"/>
      <c r="D1211" s="219"/>
      <c r="E1211" s="219"/>
      <c r="F1211" s="219"/>
      <c r="G1211" s="158" t="s">
        <v>7</v>
      </c>
      <c r="H1211" s="26">
        <f>SUM(I1211:N1211)</f>
        <v>73.400000000000006</v>
      </c>
      <c r="I1211" s="26">
        <v>0</v>
      </c>
      <c r="J1211" s="26">
        <v>24.6</v>
      </c>
      <c r="K1211" s="26">
        <v>48.8</v>
      </c>
      <c r="L1211" s="26">
        <v>0</v>
      </c>
      <c r="M1211" s="26">
        <v>0</v>
      </c>
      <c r="N1211" s="26">
        <v>0</v>
      </c>
      <c r="O1211" s="219"/>
      <c r="P1211" s="228"/>
    </row>
    <row r="1212" spans="1:16" ht="15.75" thickBot="1" x14ac:dyDescent="0.3">
      <c r="A1212" s="213"/>
      <c r="B1212" s="216"/>
      <c r="C1212" s="216"/>
      <c r="D1212" s="219"/>
      <c r="E1212" s="219"/>
      <c r="F1212" s="219"/>
      <c r="G1212" s="158" t="s">
        <v>8</v>
      </c>
      <c r="H1212" s="26">
        <f>SUM(I1212:N1212)</f>
        <v>0</v>
      </c>
      <c r="I1212" s="26">
        <v>0</v>
      </c>
      <c r="J1212" s="26">
        <v>0</v>
      </c>
      <c r="K1212" s="26">
        <v>0</v>
      </c>
      <c r="L1212" s="26">
        <v>0</v>
      </c>
      <c r="M1212" s="26">
        <v>0</v>
      </c>
      <c r="N1212" s="26">
        <v>0</v>
      </c>
      <c r="O1212" s="219"/>
      <c r="P1212" s="228"/>
    </row>
    <row r="1213" spans="1:16" ht="24.75" thickBot="1" x14ac:dyDescent="0.3">
      <c r="A1213" s="214"/>
      <c r="B1213" s="217"/>
      <c r="C1213" s="217"/>
      <c r="D1213" s="220"/>
      <c r="E1213" s="220"/>
      <c r="F1213" s="220"/>
      <c r="G1213" s="158" t="s">
        <v>9</v>
      </c>
      <c r="H1213" s="26">
        <f>SUM(I1213:N1213)</f>
        <v>0</v>
      </c>
      <c r="I1213" s="26">
        <v>0</v>
      </c>
      <c r="J1213" s="26">
        <v>0</v>
      </c>
      <c r="K1213" s="26">
        <v>0</v>
      </c>
      <c r="L1213" s="26">
        <v>0</v>
      </c>
      <c r="M1213" s="26">
        <v>0</v>
      </c>
      <c r="N1213" s="26">
        <v>0</v>
      </c>
      <c r="O1213" s="220"/>
      <c r="P1213" s="229"/>
    </row>
    <row r="1214" spans="1:16" ht="36.75" customHeight="1" thickBot="1" x14ac:dyDescent="0.3">
      <c r="A1214" s="212" t="s">
        <v>548</v>
      </c>
      <c r="B1214" s="215" t="s">
        <v>549</v>
      </c>
      <c r="C1214" s="215" t="s">
        <v>542</v>
      </c>
      <c r="D1214" s="218">
        <v>2025</v>
      </c>
      <c r="E1214" s="218"/>
      <c r="F1214" s="215" t="s">
        <v>99</v>
      </c>
      <c r="G1214" s="158" t="s">
        <v>4</v>
      </c>
      <c r="H1214" s="26">
        <f t="shared" ref="H1214:N1214" si="256">SUM(H1215:H1218)</f>
        <v>4.7</v>
      </c>
      <c r="I1214" s="26">
        <f t="shared" si="256"/>
        <v>4.7</v>
      </c>
      <c r="J1214" s="26">
        <f t="shared" si="256"/>
        <v>0</v>
      </c>
      <c r="K1214" s="26">
        <f t="shared" si="256"/>
        <v>0</v>
      </c>
      <c r="L1214" s="26">
        <f t="shared" si="256"/>
        <v>0</v>
      </c>
      <c r="M1214" s="26">
        <f t="shared" si="256"/>
        <v>0</v>
      </c>
      <c r="N1214" s="26">
        <f t="shared" si="256"/>
        <v>0</v>
      </c>
      <c r="O1214" s="242"/>
      <c r="P1214" s="267"/>
    </row>
    <row r="1215" spans="1:16" ht="27.75" customHeight="1" thickBot="1" x14ac:dyDescent="0.3">
      <c r="A1215" s="213"/>
      <c r="B1215" s="216"/>
      <c r="C1215" s="216"/>
      <c r="D1215" s="219"/>
      <c r="E1215" s="219"/>
      <c r="F1215" s="216"/>
      <c r="G1215" s="158" t="s">
        <v>259</v>
      </c>
      <c r="H1215" s="26">
        <f>SUM(I1215:N1215)</f>
        <v>4.7</v>
      </c>
      <c r="I1215" s="26">
        <v>4.7</v>
      </c>
      <c r="J1215" s="26">
        <v>0</v>
      </c>
      <c r="K1215" s="26">
        <v>0</v>
      </c>
      <c r="L1215" s="26">
        <v>0</v>
      </c>
      <c r="M1215" s="26">
        <v>0</v>
      </c>
      <c r="N1215" s="26">
        <v>0</v>
      </c>
      <c r="O1215" s="243"/>
      <c r="P1215" s="268"/>
    </row>
    <row r="1216" spans="1:16" ht="36.75" thickBot="1" x14ac:dyDescent="0.3">
      <c r="A1216" s="213"/>
      <c r="B1216" s="216"/>
      <c r="C1216" s="216"/>
      <c r="D1216" s="219"/>
      <c r="E1216" s="219"/>
      <c r="F1216" s="216"/>
      <c r="G1216" s="158" t="s">
        <v>7</v>
      </c>
      <c r="H1216" s="26">
        <f>SUM(I1216:N1216)</f>
        <v>0</v>
      </c>
      <c r="I1216" s="26">
        <v>0</v>
      </c>
      <c r="J1216" s="26">
        <v>0</v>
      </c>
      <c r="K1216" s="26">
        <v>0</v>
      </c>
      <c r="L1216" s="26">
        <v>0</v>
      </c>
      <c r="M1216" s="26">
        <v>0</v>
      </c>
      <c r="N1216" s="26">
        <v>0</v>
      </c>
      <c r="O1216" s="243"/>
      <c r="P1216" s="268"/>
    </row>
    <row r="1217" spans="1:16" ht="15.75" thickBot="1" x14ac:dyDescent="0.3">
      <c r="A1217" s="213"/>
      <c r="B1217" s="216"/>
      <c r="C1217" s="216"/>
      <c r="D1217" s="219"/>
      <c r="E1217" s="219"/>
      <c r="F1217" s="216"/>
      <c r="G1217" s="158" t="s">
        <v>8</v>
      </c>
      <c r="H1217" s="26">
        <f>SUM(I1217:N1217)</f>
        <v>0</v>
      </c>
      <c r="I1217" s="26">
        <v>0</v>
      </c>
      <c r="J1217" s="26">
        <v>0</v>
      </c>
      <c r="K1217" s="26">
        <v>0</v>
      </c>
      <c r="L1217" s="26">
        <v>0</v>
      </c>
      <c r="M1217" s="26">
        <v>0</v>
      </c>
      <c r="N1217" s="26">
        <v>0</v>
      </c>
      <c r="O1217" s="243"/>
      <c r="P1217" s="268"/>
    </row>
    <row r="1218" spans="1:16" ht="24.75" thickBot="1" x14ac:dyDescent="0.3">
      <c r="A1218" s="214"/>
      <c r="B1218" s="217"/>
      <c r="C1218" s="217"/>
      <c r="D1218" s="220"/>
      <c r="E1218" s="220"/>
      <c r="F1218" s="217"/>
      <c r="G1218" s="158" t="s">
        <v>9</v>
      </c>
      <c r="H1218" s="26">
        <f>SUM(I1218:N1218)</f>
        <v>0</v>
      </c>
      <c r="I1218" s="26">
        <v>0</v>
      </c>
      <c r="J1218" s="26">
        <v>0</v>
      </c>
      <c r="K1218" s="26">
        <v>0</v>
      </c>
      <c r="L1218" s="26">
        <v>0</v>
      </c>
      <c r="M1218" s="26">
        <v>0</v>
      </c>
      <c r="N1218" s="26">
        <v>0</v>
      </c>
      <c r="O1218" s="244"/>
      <c r="P1218" s="269"/>
    </row>
    <row r="1219" spans="1:16" ht="36.75" thickBot="1" x14ac:dyDescent="0.3">
      <c r="A1219" s="212" t="s">
        <v>550</v>
      </c>
      <c r="B1219" s="215"/>
      <c r="C1219" s="215" t="s">
        <v>542</v>
      </c>
      <c r="D1219" s="218" t="s">
        <v>270</v>
      </c>
      <c r="E1219" s="218" t="s">
        <v>551</v>
      </c>
      <c r="F1219" s="215" t="s">
        <v>552</v>
      </c>
      <c r="G1219" s="158" t="s">
        <v>4</v>
      </c>
      <c r="H1219" s="26">
        <f t="shared" ref="H1219:N1219" si="257">SUM(H1220:H1223)</f>
        <v>144.9</v>
      </c>
      <c r="I1219" s="26">
        <f t="shared" si="257"/>
        <v>0</v>
      </c>
      <c r="J1219" s="26">
        <f t="shared" si="257"/>
        <v>0</v>
      </c>
      <c r="K1219" s="26">
        <f t="shared" si="257"/>
        <v>48.3</v>
      </c>
      <c r="L1219" s="26">
        <f t="shared" si="257"/>
        <v>48.3</v>
      </c>
      <c r="M1219" s="26">
        <f t="shared" si="257"/>
        <v>48.3</v>
      </c>
      <c r="N1219" s="26">
        <f t="shared" si="257"/>
        <v>0</v>
      </c>
      <c r="O1219" s="218">
        <v>5149</v>
      </c>
      <c r="P1219" s="227" t="s">
        <v>545</v>
      </c>
    </row>
    <row r="1220" spans="1:16" ht="48" customHeight="1" thickBot="1" x14ac:dyDescent="0.3">
      <c r="A1220" s="213"/>
      <c r="B1220" s="216"/>
      <c r="C1220" s="216"/>
      <c r="D1220" s="219"/>
      <c r="E1220" s="219"/>
      <c r="F1220" s="216"/>
      <c r="G1220" s="158" t="s">
        <v>259</v>
      </c>
      <c r="H1220" s="26">
        <f>SUM(I1220:N1220)</f>
        <v>130.5</v>
      </c>
      <c r="I1220" s="26">
        <v>0</v>
      </c>
      <c r="J1220" s="26">
        <v>0</v>
      </c>
      <c r="K1220" s="26">
        <v>43.5</v>
      </c>
      <c r="L1220" s="26">
        <v>43.5</v>
      </c>
      <c r="M1220" s="26">
        <v>43.5</v>
      </c>
      <c r="N1220" s="26">
        <v>0</v>
      </c>
      <c r="O1220" s="219"/>
      <c r="P1220" s="228"/>
    </row>
    <row r="1221" spans="1:16" ht="36.75" thickBot="1" x14ac:dyDescent="0.3">
      <c r="A1221" s="213"/>
      <c r="B1221" s="216"/>
      <c r="C1221" s="216"/>
      <c r="D1221" s="219"/>
      <c r="E1221" s="219"/>
      <c r="F1221" s="216"/>
      <c r="G1221" s="158" t="s">
        <v>7</v>
      </c>
      <c r="H1221" s="26">
        <f>SUM(I1221:N1221)</f>
        <v>14.399999999999999</v>
      </c>
      <c r="I1221" s="26">
        <v>0</v>
      </c>
      <c r="J1221" s="26">
        <v>0</v>
      </c>
      <c r="K1221" s="26">
        <v>4.8</v>
      </c>
      <c r="L1221" s="26">
        <v>4.8</v>
      </c>
      <c r="M1221" s="26">
        <v>4.8</v>
      </c>
      <c r="N1221" s="26">
        <v>0</v>
      </c>
      <c r="O1221" s="219"/>
      <c r="P1221" s="228"/>
    </row>
    <row r="1222" spans="1:16" ht="15.75" thickBot="1" x14ac:dyDescent="0.3">
      <c r="A1222" s="213"/>
      <c r="B1222" s="216"/>
      <c r="C1222" s="216"/>
      <c r="D1222" s="219"/>
      <c r="E1222" s="219"/>
      <c r="F1222" s="216"/>
      <c r="G1222" s="158" t="s">
        <v>8</v>
      </c>
      <c r="H1222" s="26">
        <f>SUM(I1222:N1222)</f>
        <v>0</v>
      </c>
      <c r="I1222" s="26">
        <v>0</v>
      </c>
      <c r="J1222" s="26">
        <v>0</v>
      </c>
      <c r="K1222" s="26">
        <v>0</v>
      </c>
      <c r="L1222" s="26">
        <v>0</v>
      </c>
      <c r="M1222" s="26">
        <v>0</v>
      </c>
      <c r="N1222" s="26">
        <v>0</v>
      </c>
      <c r="O1222" s="219"/>
      <c r="P1222" s="228"/>
    </row>
    <row r="1223" spans="1:16" ht="24.75" thickBot="1" x14ac:dyDescent="0.3">
      <c r="A1223" s="214"/>
      <c r="B1223" s="217"/>
      <c r="C1223" s="217"/>
      <c r="D1223" s="220"/>
      <c r="E1223" s="220"/>
      <c r="F1223" s="217"/>
      <c r="G1223" s="158" t="s">
        <v>9</v>
      </c>
      <c r="H1223" s="26">
        <f>SUM(I1223:N1223)</f>
        <v>0</v>
      </c>
      <c r="I1223" s="26">
        <v>0</v>
      </c>
      <c r="J1223" s="26">
        <v>0</v>
      </c>
      <c r="K1223" s="26">
        <v>0</v>
      </c>
      <c r="L1223" s="26">
        <v>0</v>
      </c>
      <c r="M1223" s="26">
        <v>0</v>
      </c>
      <c r="N1223" s="26">
        <v>0</v>
      </c>
      <c r="O1223" s="220"/>
      <c r="P1223" s="229"/>
    </row>
    <row r="1224" spans="1:16" ht="15.75" customHeight="1" thickBot="1" x14ac:dyDescent="0.3">
      <c r="A1224" s="245" t="s">
        <v>117</v>
      </c>
      <c r="B1224" s="245"/>
      <c r="C1224" s="245"/>
      <c r="D1224" s="245"/>
      <c r="E1224" s="245"/>
      <c r="F1224" s="246"/>
      <c r="G1224" s="158" t="s">
        <v>4</v>
      </c>
      <c r="H1224" s="26">
        <f t="shared" ref="H1224:N1224" si="258">SUM(H1225:H1228)</f>
        <v>1606.8</v>
      </c>
      <c r="I1224" s="26">
        <f t="shared" si="258"/>
        <v>4.7</v>
      </c>
      <c r="J1224" s="26">
        <f t="shared" si="258"/>
        <v>246</v>
      </c>
      <c r="K1224" s="26">
        <f t="shared" si="258"/>
        <v>536.6</v>
      </c>
      <c r="L1224" s="26">
        <f t="shared" si="258"/>
        <v>408.7</v>
      </c>
      <c r="M1224" s="26">
        <f t="shared" si="258"/>
        <v>410.79999999999995</v>
      </c>
      <c r="N1224" s="26">
        <f t="shared" si="258"/>
        <v>0</v>
      </c>
      <c r="O1224" s="218"/>
      <c r="P1224" s="227"/>
    </row>
    <row r="1225" spans="1:16" ht="36" customHeight="1" thickBot="1" x14ac:dyDescent="0.3">
      <c r="A1225" s="247"/>
      <c r="B1225" s="247"/>
      <c r="C1225" s="247"/>
      <c r="D1225" s="247"/>
      <c r="E1225" s="247"/>
      <c r="F1225" s="248"/>
      <c r="G1225" s="158" t="s">
        <v>259</v>
      </c>
      <c r="H1225" s="26">
        <f>SUM(I1225:N1225)</f>
        <v>1446.7</v>
      </c>
      <c r="I1225" s="26">
        <f t="shared" ref="I1225:N1228" si="259">I1205+I1210+I1215+I1220</f>
        <v>4.7</v>
      </c>
      <c r="J1225" s="26">
        <f t="shared" si="259"/>
        <v>221.4</v>
      </c>
      <c r="K1225" s="26">
        <f t="shared" si="259"/>
        <v>483</v>
      </c>
      <c r="L1225" s="26">
        <f t="shared" si="259"/>
        <v>367.9</v>
      </c>
      <c r="M1225" s="26">
        <f t="shared" si="259"/>
        <v>369.7</v>
      </c>
      <c r="N1225" s="26">
        <f t="shared" si="259"/>
        <v>0</v>
      </c>
      <c r="O1225" s="219"/>
      <c r="P1225" s="228"/>
    </row>
    <row r="1226" spans="1:16" ht="36.75" thickBot="1" x14ac:dyDescent="0.3">
      <c r="A1226" s="247"/>
      <c r="B1226" s="247"/>
      <c r="C1226" s="247"/>
      <c r="D1226" s="247"/>
      <c r="E1226" s="247"/>
      <c r="F1226" s="248"/>
      <c r="G1226" s="158" t="s">
        <v>7</v>
      </c>
      <c r="H1226" s="26">
        <f>SUM(I1226:N1226)</f>
        <v>160.09999999999997</v>
      </c>
      <c r="I1226" s="26">
        <f t="shared" si="259"/>
        <v>0</v>
      </c>
      <c r="J1226" s="26">
        <f t="shared" si="259"/>
        <v>24.6</v>
      </c>
      <c r="K1226" s="26">
        <f t="shared" si="259"/>
        <v>53.599999999999994</v>
      </c>
      <c r="L1226" s="26">
        <f t="shared" si="259"/>
        <v>40.799999999999997</v>
      </c>
      <c r="M1226" s="26">
        <f t="shared" si="259"/>
        <v>41.099999999999994</v>
      </c>
      <c r="N1226" s="26">
        <f t="shared" si="259"/>
        <v>0</v>
      </c>
      <c r="O1226" s="219"/>
      <c r="P1226" s="228"/>
    </row>
    <row r="1227" spans="1:16" ht="15.75" thickBot="1" x14ac:dyDescent="0.3">
      <c r="A1227" s="247"/>
      <c r="B1227" s="247"/>
      <c r="C1227" s="247"/>
      <c r="D1227" s="247"/>
      <c r="E1227" s="247"/>
      <c r="F1227" s="248"/>
      <c r="G1227" s="158" t="s">
        <v>8</v>
      </c>
      <c r="H1227" s="26">
        <f>SUM(I1227:N1227)</f>
        <v>0</v>
      </c>
      <c r="I1227" s="26">
        <f t="shared" si="259"/>
        <v>0</v>
      </c>
      <c r="J1227" s="26">
        <f t="shared" si="259"/>
        <v>0</v>
      </c>
      <c r="K1227" s="26">
        <f t="shared" si="259"/>
        <v>0</v>
      </c>
      <c r="L1227" s="26">
        <f t="shared" si="259"/>
        <v>0</v>
      </c>
      <c r="M1227" s="26">
        <f t="shared" si="259"/>
        <v>0</v>
      </c>
      <c r="N1227" s="26">
        <f t="shared" si="259"/>
        <v>0</v>
      </c>
      <c r="O1227" s="219"/>
      <c r="P1227" s="228"/>
    </row>
    <row r="1228" spans="1:16" ht="24.75" thickBot="1" x14ac:dyDescent="0.3">
      <c r="A1228" s="249"/>
      <c r="B1228" s="249"/>
      <c r="C1228" s="249"/>
      <c r="D1228" s="249"/>
      <c r="E1228" s="249"/>
      <c r="F1228" s="250"/>
      <c r="G1228" s="158" t="s">
        <v>9</v>
      </c>
      <c r="H1228" s="26">
        <f>SUM(I1228:N1228)</f>
        <v>0</v>
      </c>
      <c r="I1228" s="26">
        <f t="shared" si="259"/>
        <v>0</v>
      </c>
      <c r="J1228" s="26">
        <f t="shared" si="259"/>
        <v>0</v>
      </c>
      <c r="K1228" s="26">
        <f t="shared" si="259"/>
        <v>0</v>
      </c>
      <c r="L1228" s="26">
        <f t="shared" si="259"/>
        <v>0</v>
      </c>
      <c r="M1228" s="26">
        <f t="shared" si="259"/>
        <v>0</v>
      </c>
      <c r="N1228" s="26">
        <f t="shared" si="259"/>
        <v>0</v>
      </c>
      <c r="O1228" s="220"/>
      <c r="P1228" s="229"/>
    </row>
    <row r="1229" spans="1:16" ht="15.75" thickBot="1" x14ac:dyDescent="0.3">
      <c r="A1229" s="251" t="s">
        <v>0</v>
      </c>
      <c r="B1229" s="251"/>
      <c r="C1229" s="251"/>
      <c r="D1229" s="251"/>
      <c r="E1229" s="251"/>
      <c r="F1229" s="251"/>
      <c r="G1229" s="251"/>
      <c r="H1229" s="251"/>
      <c r="I1229" s="251"/>
      <c r="J1229" s="251"/>
      <c r="K1229" s="251"/>
      <c r="L1229" s="251"/>
      <c r="M1229" s="251"/>
      <c r="N1229" s="251"/>
      <c r="O1229" s="251"/>
      <c r="P1229" s="252"/>
    </row>
    <row r="1230" spans="1:16" ht="42.75" customHeight="1" thickBot="1" x14ac:dyDescent="0.3">
      <c r="A1230" s="212" t="s">
        <v>553</v>
      </c>
      <c r="B1230" s="215" t="s">
        <v>391</v>
      </c>
      <c r="C1230" s="215" t="s">
        <v>0</v>
      </c>
      <c r="D1230" s="218">
        <v>2025</v>
      </c>
      <c r="E1230" s="218">
        <v>4.5999999999999996</v>
      </c>
      <c r="F1230" s="215" t="s">
        <v>554</v>
      </c>
      <c r="G1230" s="158" t="s">
        <v>4</v>
      </c>
      <c r="H1230" s="26">
        <f t="shared" ref="H1230:N1230" si="260">SUM(H1231:H1234)</f>
        <v>2.9</v>
      </c>
      <c r="I1230" s="26">
        <f t="shared" si="260"/>
        <v>2.9</v>
      </c>
      <c r="J1230" s="26">
        <f t="shared" si="260"/>
        <v>0</v>
      </c>
      <c r="K1230" s="26">
        <f t="shared" si="260"/>
        <v>0</v>
      </c>
      <c r="L1230" s="26">
        <f t="shared" si="260"/>
        <v>0</v>
      </c>
      <c r="M1230" s="26">
        <f t="shared" si="260"/>
        <v>0</v>
      </c>
      <c r="N1230" s="26">
        <f t="shared" si="260"/>
        <v>0</v>
      </c>
      <c r="O1230" s="218">
        <v>6200</v>
      </c>
      <c r="P1230" s="227" t="s">
        <v>393</v>
      </c>
    </row>
    <row r="1231" spans="1:16" ht="15.75" thickBot="1" x14ac:dyDescent="0.3">
      <c r="A1231" s="213"/>
      <c r="B1231" s="216"/>
      <c r="C1231" s="216"/>
      <c r="D1231" s="219"/>
      <c r="E1231" s="219"/>
      <c r="F1231" s="216"/>
      <c r="G1231" s="158" t="s">
        <v>6</v>
      </c>
      <c r="H1231" s="26">
        <f>SUM(I1231:N1231)</f>
        <v>2.6</v>
      </c>
      <c r="I1231" s="26">
        <v>2.6</v>
      </c>
      <c r="J1231" s="26">
        <v>0</v>
      </c>
      <c r="K1231" s="26">
        <v>0</v>
      </c>
      <c r="L1231" s="26">
        <v>0</v>
      </c>
      <c r="M1231" s="26">
        <v>0</v>
      </c>
      <c r="N1231" s="26">
        <v>0</v>
      </c>
      <c r="O1231" s="219"/>
      <c r="P1231" s="228"/>
    </row>
    <row r="1232" spans="1:16" ht="36.75" thickBot="1" x14ac:dyDescent="0.3">
      <c r="A1232" s="213"/>
      <c r="B1232" s="216"/>
      <c r="C1232" s="216"/>
      <c r="D1232" s="219"/>
      <c r="E1232" s="219"/>
      <c r="F1232" s="216"/>
      <c r="G1232" s="158" t="s">
        <v>7</v>
      </c>
      <c r="H1232" s="26">
        <f>SUM(I1232:N1232)</f>
        <v>0</v>
      </c>
      <c r="I1232" s="26">
        <v>0</v>
      </c>
      <c r="J1232" s="26">
        <v>0</v>
      </c>
      <c r="K1232" s="26">
        <v>0</v>
      </c>
      <c r="L1232" s="26">
        <v>0</v>
      </c>
      <c r="M1232" s="26">
        <v>0</v>
      </c>
      <c r="N1232" s="26">
        <v>0</v>
      </c>
      <c r="O1232" s="219"/>
      <c r="P1232" s="228"/>
    </row>
    <row r="1233" spans="1:16" ht="15.75" thickBot="1" x14ac:dyDescent="0.3">
      <c r="A1233" s="213"/>
      <c r="B1233" s="216"/>
      <c r="C1233" s="216"/>
      <c r="D1233" s="219"/>
      <c r="E1233" s="219"/>
      <c r="F1233" s="216"/>
      <c r="G1233" s="158" t="s">
        <v>8</v>
      </c>
      <c r="H1233" s="26">
        <f>SUM(I1233:N1233)</f>
        <v>0</v>
      </c>
      <c r="I1233" s="26">
        <v>0</v>
      </c>
      <c r="J1233" s="26">
        <v>0</v>
      </c>
      <c r="K1233" s="26">
        <v>0</v>
      </c>
      <c r="L1233" s="26">
        <v>0</v>
      </c>
      <c r="M1233" s="26">
        <v>0</v>
      </c>
      <c r="N1233" s="26">
        <v>0</v>
      </c>
      <c r="O1233" s="219"/>
      <c r="P1233" s="228"/>
    </row>
    <row r="1234" spans="1:16" ht="24.75" thickBot="1" x14ac:dyDescent="0.3">
      <c r="A1234" s="214"/>
      <c r="B1234" s="217"/>
      <c r="C1234" s="217"/>
      <c r="D1234" s="220"/>
      <c r="E1234" s="220"/>
      <c r="F1234" s="217"/>
      <c r="G1234" s="158" t="s">
        <v>9</v>
      </c>
      <c r="H1234" s="26">
        <f>SUM(I1234:N1234)</f>
        <v>0.3</v>
      </c>
      <c r="I1234" s="26">
        <v>0.3</v>
      </c>
      <c r="J1234" s="26">
        <v>0</v>
      </c>
      <c r="K1234" s="26">
        <v>0</v>
      </c>
      <c r="L1234" s="26">
        <v>0</v>
      </c>
      <c r="M1234" s="26">
        <v>0</v>
      </c>
      <c r="N1234" s="26">
        <v>0</v>
      </c>
      <c r="O1234" s="220"/>
      <c r="P1234" s="229"/>
    </row>
    <row r="1235" spans="1:16" ht="48.75" customHeight="1" thickBot="1" x14ac:dyDescent="0.3">
      <c r="A1235" s="212" t="s">
        <v>4299</v>
      </c>
      <c r="B1235" s="215" t="s">
        <v>555</v>
      </c>
      <c r="C1235" s="215" t="s">
        <v>0</v>
      </c>
      <c r="D1235" s="218" t="s">
        <v>458</v>
      </c>
      <c r="E1235" s="218"/>
      <c r="F1235" s="230" t="s">
        <v>3981</v>
      </c>
      <c r="G1235" s="158" t="s">
        <v>4</v>
      </c>
      <c r="H1235" s="26">
        <f t="shared" ref="H1235:N1235" si="261">SUM(H1236:H1239)</f>
        <v>150</v>
      </c>
      <c r="I1235" s="26">
        <f t="shared" si="261"/>
        <v>0</v>
      </c>
      <c r="J1235" s="26">
        <f t="shared" si="261"/>
        <v>0</v>
      </c>
      <c r="K1235" s="26">
        <f t="shared" si="261"/>
        <v>0</v>
      </c>
      <c r="L1235" s="26">
        <f t="shared" si="261"/>
        <v>0</v>
      </c>
      <c r="M1235" s="26">
        <f t="shared" si="261"/>
        <v>0</v>
      </c>
      <c r="N1235" s="26">
        <f t="shared" si="261"/>
        <v>150</v>
      </c>
      <c r="O1235" s="218">
        <v>6200</v>
      </c>
      <c r="P1235" s="227" t="s">
        <v>556</v>
      </c>
    </row>
    <row r="1236" spans="1:16" ht="15.75" thickBot="1" x14ac:dyDescent="0.3">
      <c r="A1236" s="213"/>
      <c r="B1236" s="216"/>
      <c r="C1236" s="216"/>
      <c r="D1236" s="219"/>
      <c r="E1236" s="219"/>
      <c r="F1236" s="231"/>
      <c r="G1236" s="158" t="s">
        <v>6</v>
      </c>
      <c r="H1236" s="26">
        <f>SUM(I1236:N1236)</f>
        <v>141</v>
      </c>
      <c r="I1236" s="26">
        <v>0</v>
      </c>
      <c r="J1236" s="26">
        <v>0</v>
      </c>
      <c r="K1236" s="26">
        <v>0</v>
      </c>
      <c r="L1236" s="26">
        <v>0</v>
      </c>
      <c r="M1236" s="26">
        <v>0</v>
      </c>
      <c r="N1236" s="62">
        <v>141</v>
      </c>
      <c r="O1236" s="219"/>
      <c r="P1236" s="228"/>
    </row>
    <row r="1237" spans="1:16" ht="36.75" thickBot="1" x14ac:dyDescent="0.3">
      <c r="A1237" s="213"/>
      <c r="B1237" s="216"/>
      <c r="C1237" s="216"/>
      <c r="D1237" s="219"/>
      <c r="E1237" s="219"/>
      <c r="F1237" s="231"/>
      <c r="G1237" s="158" t="s">
        <v>7</v>
      </c>
      <c r="H1237" s="26">
        <f>SUM(I1237:N1237)</f>
        <v>9</v>
      </c>
      <c r="I1237" s="26">
        <v>0</v>
      </c>
      <c r="J1237" s="26">
        <v>0</v>
      </c>
      <c r="K1237" s="26">
        <v>0</v>
      </c>
      <c r="L1237" s="26">
        <v>0</v>
      </c>
      <c r="M1237" s="26">
        <v>0</v>
      </c>
      <c r="N1237" s="63">
        <v>9</v>
      </c>
      <c r="O1237" s="219"/>
      <c r="P1237" s="228"/>
    </row>
    <row r="1238" spans="1:16" ht="15.75" thickBot="1" x14ac:dyDescent="0.3">
      <c r="A1238" s="213"/>
      <c r="B1238" s="216"/>
      <c r="C1238" s="216"/>
      <c r="D1238" s="219"/>
      <c r="E1238" s="219"/>
      <c r="F1238" s="231"/>
      <c r="G1238" s="158" t="s">
        <v>8</v>
      </c>
      <c r="H1238" s="26">
        <f>SUM(I1238:N1238)</f>
        <v>0</v>
      </c>
      <c r="I1238" s="26">
        <v>0</v>
      </c>
      <c r="J1238" s="26">
        <v>0</v>
      </c>
      <c r="K1238" s="26">
        <v>0</v>
      </c>
      <c r="L1238" s="26">
        <v>0</v>
      </c>
      <c r="M1238" s="26">
        <v>0</v>
      </c>
      <c r="N1238" s="26">
        <v>0</v>
      </c>
      <c r="O1238" s="219"/>
      <c r="P1238" s="228"/>
    </row>
    <row r="1239" spans="1:16" ht="24.75" thickBot="1" x14ac:dyDescent="0.3">
      <c r="A1239" s="214"/>
      <c r="B1239" s="217"/>
      <c r="C1239" s="217"/>
      <c r="D1239" s="220"/>
      <c r="E1239" s="220"/>
      <c r="F1239" s="232"/>
      <c r="G1239" s="158" t="s">
        <v>9</v>
      </c>
      <c r="H1239" s="26">
        <f>SUM(I1239:N1239)</f>
        <v>0</v>
      </c>
      <c r="I1239" s="26">
        <v>0</v>
      </c>
      <c r="J1239" s="26">
        <v>0</v>
      </c>
      <c r="K1239" s="26">
        <v>0</v>
      </c>
      <c r="L1239" s="26">
        <v>0</v>
      </c>
      <c r="M1239" s="26">
        <v>0</v>
      </c>
      <c r="N1239" s="26">
        <v>0</v>
      </c>
      <c r="O1239" s="220"/>
      <c r="P1239" s="229"/>
    </row>
    <row r="1240" spans="1:16" ht="38.25" customHeight="1" thickBot="1" x14ac:dyDescent="0.3">
      <c r="A1240" s="212" t="s">
        <v>557</v>
      </c>
      <c r="B1240" s="215" t="s">
        <v>555</v>
      </c>
      <c r="C1240" s="215" t="s">
        <v>0</v>
      </c>
      <c r="D1240" s="218" t="s">
        <v>458</v>
      </c>
      <c r="E1240" s="218"/>
      <c r="F1240" s="230" t="s">
        <v>3982</v>
      </c>
      <c r="G1240" s="158" t="s">
        <v>4</v>
      </c>
      <c r="H1240" s="26">
        <f t="shared" ref="H1240:N1240" si="262">SUM(H1241:H1244)</f>
        <v>105.30000000000001</v>
      </c>
      <c r="I1240" s="26">
        <f t="shared" si="262"/>
        <v>0</v>
      </c>
      <c r="J1240" s="26">
        <f t="shared" si="262"/>
        <v>0</v>
      </c>
      <c r="K1240" s="26">
        <f t="shared" si="262"/>
        <v>105.30000000000001</v>
      </c>
      <c r="L1240" s="26">
        <f t="shared" si="262"/>
        <v>0</v>
      </c>
      <c r="M1240" s="26">
        <f t="shared" si="262"/>
        <v>0</v>
      </c>
      <c r="N1240" s="26">
        <f t="shared" si="262"/>
        <v>0</v>
      </c>
      <c r="O1240" s="218">
        <v>6200</v>
      </c>
      <c r="P1240" s="227" t="s">
        <v>556</v>
      </c>
    </row>
    <row r="1241" spans="1:16" ht="15.75" thickBot="1" x14ac:dyDescent="0.3">
      <c r="A1241" s="213"/>
      <c r="B1241" s="216"/>
      <c r="C1241" s="216"/>
      <c r="D1241" s="219"/>
      <c r="E1241" s="219"/>
      <c r="F1241" s="231"/>
      <c r="G1241" s="158" t="s">
        <v>6</v>
      </c>
      <c r="H1241" s="26">
        <f>SUM(I1241:N1241)</f>
        <v>0</v>
      </c>
      <c r="I1241" s="26">
        <v>0</v>
      </c>
      <c r="J1241" s="26">
        <v>0</v>
      </c>
      <c r="K1241" s="26">
        <v>0</v>
      </c>
      <c r="L1241" s="26">
        <v>0</v>
      </c>
      <c r="M1241" s="26">
        <v>0</v>
      </c>
      <c r="N1241" s="26">
        <v>0</v>
      </c>
      <c r="O1241" s="219"/>
      <c r="P1241" s="228"/>
    </row>
    <row r="1242" spans="1:16" ht="36.75" thickBot="1" x14ac:dyDescent="0.3">
      <c r="A1242" s="213"/>
      <c r="B1242" s="216"/>
      <c r="C1242" s="216"/>
      <c r="D1242" s="219"/>
      <c r="E1242" s="219"/>
      <c r="F1242" s="231"/>
      <c r="G1242" s="158" t="s">
        <v>7</v>
      </c>
      <c r="H1242" s="26">
        <f>SUM(I1242:N1242)</f>
        <v>97.9</v>
      </c>
      <c r="I1242" s="26">
        <v>0</v>
      </c>
      <c r="J1242" s="26">
        <v>0</v>
      </c>
      <c r="K1242" s="26">
        <v>97.9</v>
      </c>
      <c r="L1242" s="26">
        <v>0</v>
      </c>
      <c r="M1242" s="26">
        <v>0</v>
      </c>
      <c r="N1242" s="26">
        <v>0</v>
      </c>
      <c r="O1242" s="219"/>
      <c r="P1242" s="228"/>
    </row>
    <row r="1243" spans="1:16" ht="15.75" thickBot="1" x14ac:dyDescent="0.3">
      <c r="A1243" s="213"/>
      <c r="B1243" s="216"/>
      <c r="C1243" s="216"/>
      <c r="D1243" s="219"/>
      <c r="E1243" s="219"/>
      <c r="F1243" s="231"/>
      <c r="G1243" s="158" t="s">
        <v>8</v>
      </c>
      <c r="H1243" s="26">
        <f>SUM(I1243:N1243)</f>
        <v>7.4</v>
      </c>
      <c r="I1243" s="26">
        <v>0</v>
      </c>
      <c r="J1243" s="26">
        <v>0</v>
      </c>
      <c r="K1243" s="26">
        <v>7.4</v>
      </c>
      <c r="L1243" s="26">
        <v>0</v>
      </c>
      <c r="M1243" s="26">
        <v>0</v>
      </c>
      <c r="N1243" s="26">
        <v>0</v>
      </c>
      <c r="O1243" s="219"/>
      <c r="P1243" s="228"/>
    </row>
    <row r="1244" spans="1:16" ht="24.75" thickBot="1" x14ac:dyDescent="0.3">
      <c r="A1244" s="214"/>
      <c r="B1244" s="217"/>
      <c r="C1244" s="217"/>
      <c r="D1244" s="220"/>
      <c r="E1244" s="220"/>
      <c r="F1244" s="232"/>
      <c r="G1244" s="158" t="s">
        <v>9</v>
      </c>
      <c r="H1244" s="26">
        <f>SUM(I1244:N1244)</f>
        <v>0</v>
      </c>
      <c r="I1244" s="26">
        <v>0</v>
      </c>
      <c r="J1244" s="26">
        <v>0</v>
      </c>
      <c r="K1244" s="26">
        <v>0</v>
      </c>
      <c r="L1244" s="26">
        <v>0</v>
      </c>
      <c r="M1244" s="26">
        <v>0</v>
      </c>
      <c r="N1244" s="26">
        <v>0</v>
      </c>
      <c r="O1244" s="220"/>
      <c r="P1244" s="229"/>
    </row>
    <row r="1245" spans="1:16" ht="43.5" customHeight="1" thickBot="1" x14ac:dyDescent="0.3">
      <c r="A1245" s="212" t="s">
        <v>558</v>
      </c>
      <c r="B1245" s="215" t="s">
        <v>555</v>
      </c>
      <c r="C1245" s="215" t="s">
        <v>0</v>
      </c>
      <c r="D1245" s="218" t="s">
        <v>458</v>
      </c>
      <c r="E1245" s="218"/>
      <c r="F1245" s="230" t="s">
        <v>3983</v>
      </c>
      <c r="G1245" s="158" t="s">
        <v>4</v>
      </c>
      <c r="H1245" s="26">
        <f t="shared" ref="H1245:N1245" si="263">SUM(H1246:H1249)</f>
        <v>70.2</v>
      </c>
      <c r="I1245" s="26">
        <f t="shared" si="263"/>
        <v>0</v>
      </c>
      <c r="J1245" s="26">
        <f t="shared" si="263"/>
        <v>0</v>
      </c>
      <c r="K1245" s="26">
        <f t="shared" si="263"/>
        <v>70.2</v>
      </c>
      <c r="L1245" s="26">
        <f t="shared" si="263"/>
        <v>0</v>
      </c>
      <c r="M1245" s="26">
        <f t="shared" si="263"/>
        <v>0</v>
      </c>
      <c r="N1245" s="26">
        <f t="shared" si="263"/>
        <v>0</v>
      </c>
      <c r="O1245" s="218">
        <v>6201</v>
      </c>
      <c r="P1245" s="227" t="s">
        <v>556</v>
      </c>
    </row>
    <row r="1246" spans="1:16" ht="15.75" thickBot="1" x14ac:dyDescent="0.3">
      <c r="A1246" s="213"/>
      <c r="B1246" s="216"/>
      <c r="C1246" s="216"/>
      <c r="D1246" s="219"/>
      <c r="E1246" s="219"/>
      <c r="F1246" s="231"/>
      <c r="G1246" s="158" t="s">
        <v>6</v>
      </c>
      <c r="H1246" s="26">
        <f>SUM(I1246:N1246)</f>
        <v>0</v>
      </c>
      <c r="I1246" s="26">
        <v>0</v>
      </c>
      <c r="J1246" s="26">
        <v>0</v>
      </c>
      <c r="K1246" s="26">
        <v>0</v>
      </c>
      <c r="L1246" s="26">
        <v>0</v>
      </c>
      <c r="M1246" s="26">
        <v>0</v>
      </c>
      <c r="N1246" s="26">
        <v>0</v>
      </c>
      <c r="O1246" s="219"/>
      <c r="P1246" s="228"/>
    </row>
    <row r="1247" spans="1:16" ht="36.75" thickBot="1" x14ac:dyDescent="0.3">
      <c r="A1247" s="213"/>
      <c r="B1247" s="216"/>
      <c r="C1247" s="216"/>
      <c r="D1247" s="219"/>
      <c r="E1247" s="219"/>
      <c r="F1247" s="231"/>
      <c r="G1247" s="158" t="s">
        <v>7</v>
      </c>
      <c r="H1247" s="26">
        <f>SUM(I1247:N1247)</f>
        <v>65.3</v>
      </c>
      <c r="I1247" s="26">
        <v>0</v>
      </c>
      <c r="J1247" s="26">
        <v>0</v>
      </c>
      <c r="K1247" s="26">
        <v>65.3</v>
      </c>
      <c r="L1247" s="26">
        <v>0</v>
      </c>
      <c r="M1247" s="26">
        <v>0</v>
      </c>
      <c r="N1247" s="26">
        <v>0</v>
      </c>
      <c r="O1247" s="219"/>
      <c r="P1247" s="228"/>
    </row>
    <row r="1248" spans="1:16" ht="15.75" thickBot="1" x14ac:dyDescent="0.3">
      <c r="A1248" s="213"/>
      <c r="B1248" s="216"/>
      <c r="C1248" s="216"/>
      <c r="D1248" s="219"/>
      <c r="E1248" s="219"/>
      <c r="F1248" s="231"/>
      <c r="G1248" s="158" t="s">
        <v>8</v>
      </c>
      <c r="H1248" s="26">
        <f>SUM(I1248:N1248)</f>
        <v>4.9000000000000004</v>
      </c>
      <c r="I1248" s="26">
        <v>0</v>
      </c>
      <c r="J1248" s="26">
        <v>0</v>
      </c>
      <c r="K1248" s="26">
        <v>4.9000000000000004</v>
      </c>
      <c r="L1248" s="26">
        <v>0</v>
      </c>
      <c r="M1248" s="26">
        <v>0</v>
      </c>
      <c r="N1248" s="26">
        <v>0</v>
      </c>
      <c r="O1248" s="219"/>
      <c r="P1248" s="228"/>
    </row>
    <row r="1249" spans="1:16" ht="24.75" thickBot="1" x14ac:dyDescent="0.3">
      <c r="A1249" s="214"/>
      <c r="B1249" s="217"/>
      <c r="C1249" s="217"/>
      <c r="D1249" s="220"/>
      <c r="E1249" s="220"/>
      <c r="F1249" s="232"/>
      <c r="G1249" s="158" t="s">
        <v>9</v>
      </c>
      <c r="H1249" s="26">
        <f>SUM(I1249:N1249)</f>
        <v>0</v>
      </c>
      <c r="I1249" s="26">
        <v>0</v>
      </c>
      <c r="J1249" s="26">
        <v>0</v>
      </c>
      <c r="K1249" s="26">
        <v>0</v>
      </c>
      <c r="L1249" s="26">
        <v>0</v>
      </c>
      <c r="M1249" s="26">
        <v>0</v>
      </c>
      <c r="N1249" s="26">
        <v>0</v>
      </c>
      <c r="O1249" s="220"/>
      <c r="P1249" s="229"/>
    </row>
    <row r="1250" spans="1:16" ht="49.5" customHeight="1" thickBot="1" x14ac:dyDescent="0.3">
      <c r="A1250" s="212" t="s">
        <v>560</v>
      </c>
      <c r="B1250" s="215" t="s">
        <v>555</v>
      </c>
      <c r="C1250" s="215" t="s">
        <v>0</v>
      </c>
      <c r="D1250" s="218" t="s">
        <v>458</v>
      </c>
      <c r="E1250" s="218"/>
      <c r="F1250" s="230" t="s">
        <v>3983</v>
      </c>
      <c r="G1250" s="158" t="s">
        <v>4</v>
      </c>
      <c r="H1250" s="26">
        <f t="shared" ref="H1250:N1250" si="264">SUM(H1251:H1254)</f>
        <v>70.2</v>
      </c>
      <c r="I1250" s="26">
        <f t="shared" si="264"/>
        <v>0</v>
      </c>
      <c r="J1250" s="26">
        <f t="shared" si="264"/>
        <v>0</v>
      </c>
      <c r="K1250" s="26">
        <f t="shared" si="264"/>
        <v>0</v>
      </c>
      <c r="L1250" s="26">
        <f t="shared" si="264"/>
        <v>70.2</v>
      </c>
      <c r="M1250" s="26">
        <f t="shared" si="264"/>
        <v>0</v>
      </c>
      <c r="N1250" s="26">
        <f t="shared" si="264"/>
        <v>0</v>
      </c>
      <c r="O1250" s="218">
        <v>6202</v>
      </c>
      <c r="P1250" s="227" t="s">
        <v>556</v>
      </c>
    </row>
    <row r="1251" spans="1:16" ht="15.75" thickBot="1" x14ac:dyDescent="0.3">
      <c r="A1251" s="213"/>
      <c r="B1251" s="216"/>
      <c r="C1251" s="216"/>
      <c r="D1251" s="219"/>
      <c r="E1251" s="219"/>
      <c r="F1251" s="231"/>
      <c r="G1251" s="158" t="s">
        <v>259</v>
      </c>
      <c r="H1251" s="26">
        <f>SUM(I1251:N1251)</f>
        <v>0</v>
      </c>
      <c r="I1251" s="26">
        <v>0</v>
      </c>
      <c r="J1251" s="26">
        <v>0</v>
      </c>
      <c r="K1251" s="26">
        <v>0</v>
      </c>
      <c r="L1251" s="26">
        <v>0</v>
      </c>
      <c r="M1251" s="26">
        <v>0</v>
      </c>
      <c r="N1251" s="26">
        <v>0</v>
      </c>
      <c r="O1251" s="219"/>
      <c r="P1251" s="228"/>
    </row>
    <row r="1252" spans="1:16" ht="36.75" thickBot="1" x14ac:dyDescent="0.3">
      <c r="A1252" s="213"/>
      <c r="B1252" s="216"/>
      <c r="C1252" s="216"/>
      <c r="D1252" s="219"/>
      <c r="E1252" s="219"/>
      <c r="F1252" s="231"/>
      <c r="G1252" s="158" t="s">
        <v>7</v>
      </c>
      <c r="H1252" s="26">
        <f>SUM(I1252:N1252)</f>
        <v>65.3</v>
      </c>
      <c r="I1252" s="26">
        <v>0</v>
      </c>
      <c r="J1252" s="26">
        <v>0</v>
      </c>
      <c r="K1252" s="26">
        <v>0</v>
      </c>
      <c r="L1252" s="26">
        <v>65.3</v>
      </c>
      <c r="M1252" s="26">
        <v>0</v>
      </c>
      <c r="N1252" s="26">
        <v>0</v>
      </c>
      <c r="O1252" s="219"/>
      <c r="P1252" s="228"/>
    </row>
    <row r="1253" spans="1:16" ht="15.75" thickBot="1" x14ac:dyDescent="0.3">
      <c r="A1253" s="213"/>
      <c r="B1253" s="216"/>
      <c r="C1253" s="216"/>
      <c r="D1253" s="219"/>
      <c r="E1253" s="219"/>
      <c r="F1253" s="231"/>
      <c r="G1253" s="158" t="s">
        <v>8</v>
      </c>
      <c r="H1253" s="26">
        <f>SUM(I1253:N1253)</f>
        <v>4.9000000000000004</v>
      </c>
      <c r="I1253" s="26">
        <v>0</v>
      </c>
      <c r="J1253" s="26">
        <v>0</v>
      </c>
      <c r="K1253" s="26">
        <v>0</v>
      </c>
      <c r="L1253" s="26">
        <v>4.9000000000000004</v>
      </c>
      <c r="M1253" s="26">
        <v>0</v>
      </c>
      <c r="N1253" s="26">
        <v>0</v>
      </c>
      <c r="O1253" s="219"/>
      <c r="P1253" s="228"/>
    </row>
    <row r="1254" spans="1:16" ht="24.75" thickBot="1" x14ac:dyDescent="0.3">
      <c r="A1254" s="214"/>
      <c r="B1254" s="217"/>
      <c r="C1254" s="217"/>
      <c r="D1254" s="220"/>
      <c r="E1254" s="220"/>
      <c r="F1254" s="232"/>
      <c r="G1254" s="158" t="s">
        <v>9</v>
      </c>
      <c r="H1254" s="26">
        <f>SUM(I1254:N1254)</f>
        <v>0</v>
      </c>
      <c r="I1254" s="26">
        <v>0</v>
      </c>
      <c r="J1254" s="26">
        <v>0</v>
      </c>
      <c r="K1254" s="26">
        <v>0</v>
      </c>
      <c r="L1254" s="26">
        <v>0</v>
      </c>
      <c r="M1254" s="26">
        <v>0</v>
      </c>
      <c r="N1254" s="26">
        <v>0</v>
      </c>
      <c r="O1254" s="220"/>
      <c r="P1254" s="229"/>
    </row>
    <row r="1255" spans="1:16" ht="65.25" customHeight="1" thickBot="1" x14ac:dyDescent="0.3">
      <c r="A1255" s="212" t="s">
        <v>561</v>
      </c>
      <c r="B1255" s="215" t="s">
        <v>555</v>
      </c>
      <c r="C1255" s="215" t="s">
        <v>0</v>
      </c>
      <c r="D1255" s="218">
        <v>2029</v>
      </c>
      <c r="E1255" s="218"/>
      <c r="F1255" s="230" t="s">
        <v>3983</v>
      </c>
      <c r="G1255" s="158" t="s">
        <v>4</v>
      </c>
      <c r="H1255" s="26">
        <f t="shared" ref="H1255:N1255" si="265">SUM(H1256:H1259)</f>
        <v>70.2</v>
      </c>
      <c r="I1255" s="26">
        <f t="shared" si="265"/>
        <v>0</v>
      </c>
      <c r="J1255" s="26">
        <f t="shared" si="265"/>
        <v>0</v>
      </c>
      <c r="K1255" s="26">
        <f t="shared" si="265"/>
        <v>0</v>
      </c>
      <c r="L1255" s="26">
        <f t="shared" si="265"/>
        <v>0</v>
      </c>
      <c r="M1255" s="26">
        <f t="shared" si="265"/>
        <v>70.2</v>
      </c>
      <c r="N1255" s="26">
        <f t="shared" si="265"/>
        <v>0</v>
      </c>
      <c r="O1255" s="218">
        <v>6203</v>
      </c>
      <c r="P1255" s="227" t="s">
        <v>556</v>
      </c>
    </row>
    <row r="1256" spans="1:16" ht="15.75" thickBot="1" x14ac:dyDescent="0.3">
      <c r="A1256" s="213"/>
      <c r="B1256" s="216"/>
      <c r="C1256" s="216"/>
      <c r="D1256" s="219"/>
      <c r="E1256" s="219"/>
      <c r="F1256" s="231"/>
      <c r="G1256" s="158" t="s">
        <v>259</v>
      </c>
      <c r="H1256" s="26">
        <f>SUM(I1256:N1256)</f>
        <v>0</v>
      </c>
      <c r="I1256" s="26">
        <v>0</v>
      </c>
      <c r="J1256" s="26">
        <v>0</v>
      </c>
      <c r="K1256" s="26">
        <v>0</v>
      </c>
      <c r="L1256" s="26">
        <v>0</v>
      </c>
      <c r="M1256" s="26">
        <v>0</v>
      </c>
      <c r="N1256" s="26">
        <v>0</v>
      </c>
      <c r="O1256" s="219"/>
      <c r="P1256" s="228"/>
    </row>
    <row r="1257" spans="1:16" ht="36.75" thickBot="1" x14ac:dyDescent="0.3">
      <c r="A1257" s="213"/>
      <c r="B1257" s="216"/>
      <c r="C1257" s="216"/>
      <c r="D1257" s="219"/>
      <c r="E1257" s="219"/>
      <c r="F1257" s="231"/>
      <c r="G1257" s="158" t="s">
        <v>7</v>
      </c>
      <c r="H1257" s="26">
        <f>SUM(I1257:N1257)</f>
        <v>65.3</v>
      </c>
      <c r="I1257" s="26">
        <v>0</v>
      </c>
      <c r="J1257" s="26">
        <v>0</v>
      </c>
      <c r="K1257" s="26">
        <v>0</v>
      </c>
      <c r="L1257" s="26">
        <v>0</v>
      </c>
      <c r="M1257" s="26">
        <v>65.3</v>
      </c>
      <c r="N1257" s="26">
        <v>0</v>
      </c>
      <c r="O1257" s="219"/>
      <c r="P1257" s="228"/>
    </row>
    <row r="1258" spans="1:16" ht="15.75" thickBot="1" x14ac:dyDescent="0.3">
      <c r="A1258" s="213"/>
      <c r="B1258" s="216"/>
      <c r="C1258" s="216"/>
      <c r="D1258" s="219"/>
      <c r="E1258" s="219"/>
      <c r="F1258" s="231"/>
      <c r="G1258" s="158" t="s">
        <v>8</v>
      </c>
      <c r="H1258" s="26">
        <f>SUM(I1258:N1258)</f>
        <v>4.9000000000000004</v>
      </c>
      <c r="I1258" s="26">
        <v>0</v>
      </c>
      <c r="J1258" s="26">
        <v>0</v>
      </c>
      <c r="K1258" s="26">
        <v>0</v>
      </c>
      <c r="L1258" s="26">
        <v>0</v>
      </c>
      <c r="M1258" s="26">
        <v>4.9000000000000004</v>
      </c>
      <c r="N1258" s="26">
        <v>0</v>
      </c>
      <c r="O1258" s="219"/>
      <c r="P1258" s="228"/>
    </row>
    <row r="1259" spans="1:16" ht="24.75" thickBot="1" x14ac:dyDescent="0.3">
      <c r="A1259" s="214"/>
      <c r="B1259" s="217"/>
      <c r="C1259" s="217"/>
      <c r="D1259" s="220"/>
      <c r="E1259" s="220"/>
      <c r="F1259" s="232"/>
      <c r="G1259" s="158" t="s">
        <v>9</v>
      </c>
      <c r="H1259" s="26">
        <f>SUM(I1259:N1259)</f>
        <v>0</v>
      </c>
      <c r="I1259" s="26">
        <v>0</v>
      </c>
      <c r="J1259" s="26">
        <v>0</v>
      </c>
      <c r="K1259" s="26">
        <v>0</v>
      </c>
      <c r="L1259" s="26">
        <v>0</v>
      </c>
      <c r="M1259" s="26">
        <v>0</v>
      </c>
      <c r="N1259" s="26">
        <v>0</v>
      </c>
      <c r="O1259" s="220"/>
      <c r="P1259" s="229"/>
    </row>
    <row r="1260" spans="1:16" ht="58.5" customHeight="1" thickBot="1" x14ac:dyDescent="0.3">
      <c r="A1260" s="212" t="s">
        <v>562</v>
      </c>
      <c r="B1260" s="215" t="s">
        <v>391</v>
      </c>
      <c r="C1260" s="215" t="s">
        <v>0</v>
      </c>
      <c r="D1260" s="218">
        <v>2025</v>
      </c>
      <c r="E1260" s="218">
        <v>18</v>
      </c>
      <c r="F1260" s="215" t="s">
        <v>554</v>
      </c>
      <c r="G1260" s="158" t="s">
        <v>4</v>
      </c>
      <c r="H1260" s="26">
        <f t="shared" ref="H1260:N1260" si="266">SUM(H1261:H1264)</f>
        <v>21.1</v>
      </c>
      <c r="I1260" s="26">
        <f t="shared" si="266"/>
        <v>21.1</v>
      </c>
      <c r="J1260" s="26">
        <f t="shared" si="266"/>
        <v>0</v>
      </c>
      <c r="K1260" s="26">
        <f t="shared" si="266"/>
        <v>0</v>
      </c>
      <c r="L1260" s="26">
        <f t="shared" si="266"/>
        <v>0</v>
      </c>
      <c r="M1260" s="26">
        <f t="shared" si="266"/>
        <v>0</v>
      </c>
      <c r="N1260" s="26">
        <f t="shared" si="266"/>
        <v>0</v>
      </c>
      <c r="O1260" s="218">
        <v>6204</v>
      </c>
      <c r="P1260" s="227" t="s">
        <v>393</v>
      </c>
    </row>
    <row r="1261" spans="1:16" ht="15.75" thickBot="1" x14ac:dyDescent="0.3">
      <c r="A1261" s="213"/>
      <c r="B1261" s="216"/>
      <c r="C1261" s="216"/>
      <c r="D1261" s="219"/>
      <c r="E1261" s="219"/>
      <c r="F1261" s="216"/>
      <c r="G1261" s="158" t="s">
        <v>259</v>
      </c>
      <c r="H1261" s="26">
        <f>SUM(I1261:N1261)</f>
        <v>18.8</v>
      </c>
      <c r="I1261" s="26">
        <v>18.8</v>
      </c>
      <c r="J1261" s="26">
        <v>0</v>
      </c>
      <c r="K1261" s="26">
        <v>0</v>
      </c>
      <c r="L1261" s="26">
        <v>0</v>
      </c>
      <c r="M1261" s="26">
        <v>0</v>
      </c>
      <c r="N1261" s="26">
        <v>0</v>
      </c>
      <c r="O1261" s="219"/>
      <c r="P1261" s="228"/>
    </row>
    <row r="1262" spans="1:16" ht="36.75" thickBot="1" x14ac:dyDescent="0.3">
      <c r="A1262" s="213"/>
      <c r="B1262" s="216"/>
      <c r="C1262" s="216"/>
      <c r="D1262" s="219"/>
      <c r="E1262" s="219"/>
      <c r="F1262" s="216"/>
      <c r="G1262" s="158" t="s">
        <v>7</v>
      </c>
      <c r="H1262" s="26">
        <f>SUM(I1262:N1262)</f>
        <v>0.2</v>
      </c>
      <c r="I1262" s="26">
        <v>0.2</v>
      </c>
      <c r="J1262" s="26">
        <v>0</v>
      </c>
      <c r="K1262" s="26">
        <v>0</v>
      </c>
      <c r="L1262" s="26">
        <v>0</v>
      </c>
      <c r="M1262" s="26">
        <v>0</v>
      </c>
      <c r="N1262" s="26">
        <v>0</v>
      </c>
      <c r="O1262" s="219"/>
      <c r="P1262" s="228"/>
    </row>
    <row r="1263" spans="1:16" ht="15.75" thickBot="1" x14ac:dyDescent="0.3">
      <c r="A1263" s="213"/>
      <c r="B1263" s="216"/>
      <c r="C1263" s="216"/>
      <c r="D1263" s="219"/>
      <c r="E1263" s="219"/>
      <c r="F1263" s="216"/>
      <c r="G1263" s="158" t="s">
        <v>8</v>
      </c>
      <c r="H1263" s="26">
        <f>SUM(I1263:N1263)</f>
        <v>0</v>
      </c>
      <c r="I1263" s="26">
        <v>0</v>
      </c>
      <c r="J1263" s="26">
        <v>0</v>
      </c>
      <c r="K1263" s="26">
        <v>0</v>
      </c>
      <c r="L1263" s="26">
        <v>0</v>
      </c>
      <c r="M1263" s="26">
        <v>0</v>
      </c>
      <c r="N1263" s="26">
        <v>0</v>
      </c>
      <c r="O1263" s="219"/>
      <c r="P1263" s="228"/>
    </row>
    <row r="1264" spans="1:16" ht="24.75" thickBot="1" x14ac:dyDescent="0.3">
      <c r="A1264" s="214"/>
      <c r="B1264" s="217"/>
      <c r="C1264" s="217"/>
      <c r="D1264" s="220"/>
      <c r="E1264" s="220"/>
      <c r="F1264" s="217"/>
      <c r="G1264" s="158" t="s">
        <v>9</v>
      </c>
      <c r="H1264" s="26">
        <f>SUM(I1264:N1264)</f>
        <v>2.1</v>
      </c>
      <c r="I1264" s="26">
        <v>2.1</v>
      </c>
      <c r="J1264" s="26">
        <v>0</v>
      </c>
      <c r="K1264" s="26">
        <v>0</v>
      </c>
      <c r="L1264" s="26">
        <v>0</v>
      </c>
      <c r="M1264" s="26">
        <v>0</v>
      </c>
      <c r="N1264" s="26">
        <v>0</v>
      </c>
      <c r="O1264" s="220"/>
      <c r="P1264" s="229"/>
    </row>
    <row r="1265" spans="1:16" ht="72.75" customHeight="1" thickBot="1" x14ac:dyDescent="0.3">
      <c r="A1265" s="212" t="s">
        <v>563</v>
      </c>
      <c r="B1265" s="215" t="s">
        <v>391</v>
      </c>
      <c r="C1265" s="215" t="s">
        <v>0</v>
      </c>
      <c r="D1265" s="218">
        <v>2025</v>
      </c>
      <c r="E1265" s="218">
        <v>18</v>
      </c>
      <c r="F1265" s="215" t="s">
        <v>554</v>
      </c>
      <c r="G1265" s="158" t="s">
        <v>4</v>
      </c>
      <c r="H1265" s="26">
        <f t="shared" ref="H1265:N1265" si="267">SUM(H1266:H1269)</f>
        <v>16.899999999999999</v>
      </c>
      <c r="I1265" s="26">
        <f t="shared" si="267"/>
        <v>16.899999999999999</v>
      </c>
      <c r="J1265" s="26">
        <f t="shared" si="267"/>
        <v>0</v>
      </c>
      <c r="K1265" s="26">
        <f t="shared" si="267"/>
        <v>0</v>
      </c>
      <c r="L1265" s="26">
        <f t="shared" si="267"/>
        <v>0</v>
      </c>
      <c r="M1265" s="26">
        <f t="shared" si="267"/>
        <v>0</v>
      </c>
      <c r="N1265" s="26">
        <f t="shared" si="267"/>
        <v>0</v>
      </c>
      <c r="O1265" s="218">
        <v>6205</v>
      </c>
      <c r="P1265" s="227" t="s">
        <v>393</v>
      </c>
    </row>
    <row r="1266" spans="1:16" ht="15.75" thickBot="1" x14ac:dyDescent="0.3">
      <c r="A1266" s="213"/>
      <c r="B1266" s="216"/>
      <c r="C1266" s="216"/>
      <c r="D1266" s="219"/>
      <c r="E1266" s="219"/>
      <c r="F1266" s="216"/>
      <c r="G1266" s="158" t="s">
        <v>259</v>
      </c>
      <c r="H1266" s="26">
        <f>SUM(I1266:N1266)</f>
        <v>15</v>
      </c>
      <c r="I1266" s="26">
        <v>15</v>
      </c>
      <c r="J1266" s="26">
        <v>0</v>
      </c>
      <c r="K1266" s="26">
        <v>0</v>
      </c>
      <c r="L1266" s="26">
        <v>0</v>
      </c>
      <c r="M1266" s="26">
        <v>0</v>
      </c>
      <c r="N1266" s="26">
        <v>0</v>
      </c>
      <c r="O1266" s="219"/>
      <c r="P1266" s="228"/>
    </row>
    <row r="1267" spans="1:16" ht="36.75" thickBot="1" x14ac:dyDescent="0.3">
      <c r="A1267" s="213"/>
      <c r="B1267" s="216"/>
      <c r="C1267" s="216"/>
      <c r="D1267" s="219"/>
      <c r="E1267" s="219"/>
      <c r="F1267" s="216"/>
      <c r="G1267" s="158" t="s">
        <v>7</v>
      </c>
      <c r="H1267" s="26">
        <f>SUM(I1267:N1267)</f>
        <v>0.2</v>
      </c>
      <c r="I1267" s="26">
        <v>0.2</v>
      </c>
      <c r="J1267" s="26">
        <v>0</v>
      </c>
      <c r="K1267" s="26">
        <v>0</v>
      </c>
      <c r="L1267" s="26">
        <v>0</v>
      </c>
      <c r="M1267" s="26">
        <v>0</v>
      </c>
      <c r="N1267" s="26">
        <v>0</v>
      </c>
      <c r="O1267" s="219"/>
      <c r="P1267" s="228"/>
    </row>
    <row r="1268" spans="1:16" ht="15.75" thickBot="1" x14ac:dyDescent="0.3">
      <c r="A1268" s="213"/>
      <c r="B1268" s="216"/>
      <c r="C1268" s="216"/>
      <c r="D1268" s="219"/>
      <c r="E1268" s="219"/>
      <c r="F1268" s="216"/>
      <c r="G1268" s="158" t="s">
        <v>8</v>
      </c>
      <c r="H1268" s="26">
        <f>SUM(I1268:N1268)</f>
        <v>0</v>
      </c>
      <c r="I1268" s="26">
        <v>0</v>
      </c>
      <c r="J1268" s="26">
        <v>0</v>
      </c>
      <c r="K1268" s="26">
        <v>0</v>
      </c>
      <c r="L1268" s="26">
        <v>0</v>
      </c>
      <c r="M1268" s="26">
        <v>0</v>
      </c>
      <c r="N1268" s="26">
        <v>0</v>
      </c>
      <c r="O1268" s="219"/>
      <c r="P1268" s="228"/>
    </row>
    <row r="1269" spans="1:16" ht="24.75" thickBot="1" x14ac:dyDescent="0.3">
      <c r="A1269" s="214"/>
      <c r="B1269" s="217"/>
      <c r="C1269" s="217"/>
      <c r="D1269" s="220"/>
      <c r="E1269" s="220"/>
      <c r="F1269" s="217"/>
      <c r="G1269" s="158" t="s">
        <v>9</v>
      </c>
      <c r="H1269" s="26">
        <f>SUM(I1269:N1269)</f>
        <v>1.7</v>
      </c>
      <c r="I1269" s="26">
        <v>1.7</v>
      </c>
      <c r="J1269" s="26">
        <v>0</v>
      </c>
      <c r="K1269" s="26">
        <v>0</v>
      </c>
      <c r="L1269" s="26">
        <v>0</v>
      </c>
      <c r="M1269" s="26">
        <v>0</v>
      </c>
      <c r="N1269" s="26">
        <v>0</v>
      </c>
      <c r="O1269" s="220"/>
      <c r="P1269" s="229"/>
    </row>
    <row r="1270" spans="1:16" ht="36.75" customHeight="1" thickBot="1" x14ac:dyDescent="0.3">
      <c r="A1270" s="212" t="s">
        <v>564</v>
      </c>
      <c r="B1270" s="215" t="s">
        <v>391</v>
      </c>
      <c r="C1270" s="215" t="s">
        <v>0</v>
      </c>
      <c r="D1270" s="218">
        <v>2025</v>
      </c>
      <c r="E1270" s="218">
        <v>18</v>
      </c>
      <c r="F1270" s="215" t="s">
        <v>554</v>
      </c>
      <c r="G1270" s="158" t="s">
        <v>4</v>
      </c>
      <c r="H1270" s="26">
        <f t="shared" ref="H1270:N1270" si="268">SUM(H1271:H1274)</f>
        <v>15.4</v>
      </c>
      <c r="I1270" s="26">
        <f t="shared" si="268"/>
        <v>15.4</v>
      </c>
      <c r="J1270" s="26">
        <f t="shared" si="268"/>
        <v>0</v>
      </c>
      <c r="K1270" s="26">
        <f t="shared" si="268"/>
        <v>0</v>
      </c>
      <c r="L1270" s="26">
        <f t="shared" si="268"/>
        <v>0</v>
      </c>
      <c r="M1270" s="26">
        <f t="shared" si="268"/>
        <v>0</v>
      </c>
      <c r="N1270" s="26">
        <f t="shared" si="268"/>
        <v>0</v>
      </c>
      <c r="O1270" s="218">
        <v>6206</v>
      </c>
      <c r="P1270" s="227" t="s">
        <v>393</v>
      </c>
    </row>
    <row r="1271" spans="1:16" ht="15.75" thickBot="1" x14ac:dyDescent="0.3">
      <c r="A1271" s="213"/>
      <c r="B1271" s="216"/>
      <c r="C1271" s="216"/>
      <c r="D1271" s="219"/>
      <c r="E1271" s="219"/>
      <c r="F1271" s="216"/>
      <c r="G1271" s="158" t="s">
        <v>259</v>
      </c>
      <c r="H1271" s="26">
        <f>SUM(I1271:N1271)</f>
        <v>13.8</v>
      </c>
      <c r="I1271" s="26">
        <v>13.8</v>
      </c>
      <c r="J1271" s="26">
        <v>0</v>
      </c>
      <c r="K1271" s="26">
        <v>0</v>
      </c>
      <c r="L1271" s="26">
        <v>0</v>
      </c>
      <c r="M1271" s="26">
        <v>0</v>
      </c>
      <c r="N1271" s="26">
        <v>0</v>
      </c>
      <c r="O1271" s="219"/>
      <c r="P1271" s="228"/>
    </row>
    <row r="1272" spans="1:16" ht="36.75" thickBot="1" x14ac:dyDescent="0.3">
      <c r="A1272" s="213"/>
      <c r="B1272" s="216"/>
      <c r="C1272" s="216"/>
      <c r="D1272" s="219"/>
      <c r="E1272" s="219"/>
      <c r="F1272" s="216"/>
      <c r="G1272" s="158" t="s">
        <v>7</v>
      </c>
      <c r="H1272" s="26">
        <f>SUM(I1272:N1272)</f>
        <v>0.1</v>
      </c>
      <c r="I1272" s="26">
        <v>0.1</v>
      </c>
      <c r="J1272" s="26">
        <v>0</v>
      </c>
      <c r="K1272" s="26">
        <v>0</v>
      </c>
      <c r="L1272" s="26">
        <v>0</v>
      </c>
      <c r="M1272" s="26">
        <v>0</v>
      </c>
      <c r="N1272" s="26">
        <v>0</v>
      </c>
      <c r="O1272" s="219"/>
      <c r="P1272" s="228"/>
    </row>
    <row r="1273" spans="1:16" ht="15.75" thickBot="1" x14ac:dyDescent="0.3">
      <c r="A1273" s="213"/>
      <c r="B1273" s="216"/>
      <c r="C1273" s="216"/>
      <c r="D1273" s="219"/>
      <c r="E1273" s="219"/>
      <c r="F1273" s="216"/>
      <c r="G1273" s="158" t="s">
        <v>8</v>
      </c>
      <c r="H1273" s="26">
        <f>SUM(I1273:N1273)</f>
        <v>0</v>
      </c>
      <c r="I1273" s="26">
        <v>0</v>
      </c>
      <c r="J1273" s="26">
        <v>0</v>
      </c>
      <c r="K1273" s="26">
        <v>0</v>
      </c>
      <c r="L1273" s="26">
        <v>0</v>
      </c>
      <c r="M1273" s="26">
        <v>0</v>
      </c>
      <c r="N1273" s="26">
        <v>0</v>
      </c>
      <c r="O1273" s="219"/>
      <c r="P1273" s="228"/>
    </row>
    <row r="1274" spans="1:16" ht="24.75" thickBot="1" x14ac:dyDescent="0.3">
      <c r="A1274" s="214"/>
      <c r="B1274" s="217"/>
      <c r="C1274" s="217"/>
      <c r="D1274" s="220"/>
      <c r="E1274" s="220"/>
      <c r="F1274" s="217"/>
      <c r="G1274" s="158" t="s">
        <v>9</v>
      </c>
      <c r="H1274" s="26">
        <f>SUM(I1274:N1274)</f>
        <v>1.5</v>
      </c>
      <c r="I1274" s="26">
        <v>1.5</v>
      </c>
      <c r="J1274" s="26">
        <v>0</v>
      </c>
      <c r="K1274" s="26">
        <v>0</v>
      </c>
      <c r="L1274" s="26">
        <v>0</v>
      </c>
      <c r="M1274" s="26">
        <v>0</v>
      </c>
      <c r="N1274" s="26">
        <v>0</v>
      </c>
      <c r="O1274" s="220"/>
      <c r="P1274" s="229"/>
    </row>
    <row r="1275" spans="1:16" ht="34.5" customHeight="1" thickBot="1" x14ac:dyDescent="0.3">
      <c r="A1275" s="212" t="s">
        <v>565</v>
      </c>
      <c r="B1275" s="215" t="s">
        <v>391</v>
      </c>
      <c r="C1275" s="215" t="s">
        <v>0</v>
      </c>
      <c r="D1275" s="218">
        <v>2025</v>
      </c>
      <c r="E1275" s="218">
        <v>18</v>
      </c>
      <c r="F1275" s="215" t="s">
        <v>554</v>
      </c>
      <c r="G1275" s="158" t="s">
        <v>4</v>
      </c>
      <c r="H1275" s="26">
        <f t="shared" ref="H1275:N1275" si="269">SUM(H1276:H1279)</f>
        <v>11.899999999999999</v>
      </c>
      <c r="I1275" s="26">
        <f t="shared" si="269"/>
        <v>11.899999999999999</v>
      </c>
      <c r="J1275" s="26">
        <f t="shared" si="269"/>
        <v>0</v>
      </c>
      <c r="K1275" s="26">
        <f t="shared" si="269"/>
        <v>0</v>
      </c>
      <c r="L1275" s="26">
        <f t="shared" si="269"/>
        <v>0</v>
      </c>
      <c r="M1275" s="26">
        <f t="shared" si="269"/>
        <v>0</v>
      </c>
      <c r="N1275" s="26">
        <f t="shared" si="269"/>
        <v>0</v>
      </c>
      <c r="O1275" s="218">
        <v>6207</v>
      </c>
      <c r="P1275" s="227" t="s">
        <v>393</v>
      </c>
    </row>
    <row r="1276" spans="1:16" ht="15.75" thickBot="1" x14ac:dyDescent="0.3">
      <c r="A1276" s="213"/>
      <c r="B1276" s="216"/>
      <c r="C1276" s="216"/>
      <c r="D1276" s="219"/>
      <c r="E1276" s="219"/>
      <c r="F1276" s="216"/>
      <c r="G1276" s="158" t="s">
        <v>259</v>
      </c>
      <c r="H1276" s="26">
        <f>SUM(I1276:N1276)</f>
        <v>10.6</v>
      </c>
      <c r="I1276" s="26">
        <v>10.6</v>
      </c>
      <c r="J1276" s="26">
        <v>0</v>
      </c>
      <c r="K1276" s="26">
        <v>0</v>
      </c>
      <c r="L1276" s="26">
        <v>0</v>
      </c>
      <c r="M1276" s="26">
        <v>0</v>
      </c>
      <c r="N1276" s="26">
        <v>0</v>
      </c>
      <c r="O1276" s="219"/>
      <c r="P1276" s="228"/>
    </row>
    <row r="1277" spans="1:16" ht="36.75" thickBot="1" x14ac:dyDescent="0.3">
      <c r="A1277" s="213"/>
      <c r="B1277" s="216"/>
      <c r="C1277" s="216"/>
      <c r="D1277" s="219"/>
      <c r="E1277" s="219"/>
      <c r="F1277" s="216"/>
      <c r="G1277" s="158" t="s">
        <v>7</v>
      </c>
      <c r="H1277" s="26">
        <f>SUM(I1277:N1277)</f>
        <v>0.1</v>
      </c>
      <c r="I1277" s="26">
        <v>0.1</v>
      </c>
      <c r="J1277" s="26">
        <v>0</v>
      </c>
      <c r="K1277" s="26">
        <v>0</v>
      </c>
      <c r="L1277" s="26">
        <v>0</v>
      </c>
      <c r="M1277" s="26">
        <v>0</v>
      </c>
      <c r="N1277" s="26">
        <v>0</v>
      </c>
      <c r="O1277" s="219"/>
      <c r="P1277" s="228"/>
    </row>
    <row r="1278" spans="1:16" ht="15.75" thickBot="1" x14ac:dyDescent="0.3">
      <c r="A1278" s="213"/>
      <c r="B1278" s="216"/>
      <c r="C1278" s="216"/>
      <c r="D1278" s="219"/>
      <c r="E1278" s="219"/>
      <c r="F1278" s="216"/>
      <c r="G1278" s="158" t="s">
        <v>8</v>
      </c>
      <c r="H1278" s="26">
        <f>SUM(I1278:N1278)</f>
        <v>0</v>
      </c>
      <c r="I1278" s="26">
        <v>0</v>
      </c>
      <c r="J1278" s="26">
        <v>0</v>
      </c>
      <c r="K1278" s="26">
        <v>0</v>
      </c>
      <c r="L1278" s="26">
        <v>0</v>
      </c>
      <c r="M1278" s="26">
        <v>0</v>
      </c>
      <c r="N1278" s="26">
        <v>0</v>
      </c>
      <c r="O1278" s="219"/>
      <c r="P1278" s="228"/>
    </row>
    <row r="1279" spans="1:16" ht="24.75" thickBot="1" x14ac:dyDescent="0.3">
      <c r="A1279" s="214"/>
      <c r="B1279" s="217"/>
      <c r="C1279" s="217"/>
      <c r="D1279" s="220"/>
      <c r="E1279" s="220"/>
      <c r="F1279" s="217"/>
      <c r="G1279" s="158" t="s">
        <v>9</v>
      </c>
      <c r="H1279" s="26">
        <f>SUM(I1279:N1279)</f>
        <v>1.2</v>
      </c>
      <c r="I1279" s="26">
        <v>1.2</v>
      </c>
      <c r="J1279" s="26">
        <v>0</v>
      </c>
      <c r="K1279" s="26">
        <v>0</v>
      </c>
      <c r="L1279" s="26">
        <v>0</v>
      </c>
      <c r="M1279" s="26">
        <v>0</v>
      </c>
      <c r="N1279" s="26">
        <v>0</v>
      </c>
      <c r="O1279" s="220"/>
      <c r="P1279" s="229"/>
    </row>
    <row r="1280" spans="1:16" ht="48" customHeight="1" thickBot="1" x14ac:dyDescent="0.3">
      <c r="A1280" s="212" t="s">
        <v>566</v>
      </c>
      <c r="B1280" s="215" t="s">
        <v>555</v>
      </c>
      <c r="C1280" s="215" t="s">
        <v>0</v>
      </c>
      <c r="D1280" s="218">
        <v>2025</v>
      </c>
      <c r="E1280" s="218"/>
      <c r="F1280" s="230" t="s">
        <v>3983</v>
      </c>
      <c r="G1280" s="158" t="s">
        <v>4</v>
      </c>
      <c r="H1280" s="26">
        <f t="shared" ref="H1280:N1280" si="270">SUM(H1281:H1284)</f>
        <v>11</v>
      </c>
      <c r="I1280" s="26">
        <f t="shared" si="270"/>
        <v>0</v>
      </c>
      <c r="J1280" s="26">
        <f t="shared" si="270"/>
        <v>0</v>
      </c>
      <c r="K1280" s="26">
        <f t="shared" si="270"/>
        <v>11</v>
      </c>
      <c r="L1280" s="26">
        <f t="shared" si="270"/>
        <v>0</v>
      </c>
      <c r="M1280" s="26">
        <f t="shared" si="270"/>
        <v>0</v>
      </c>
      <c r="N1280" s="26">
        <f t="shared" si="270"/>
        <v>0</v>
      </c>
      <c r="O1280" s="218">
        <v>6208</v>
      </c>
      <c r="P1280" s="227"/>
    </row>
    <row r="1281" spans="1:16" ht="15.75" thickBot="1" x14ac:dyDescent="0.3">
      <c r="A1281" s="213"/>
      <c r="B1281" s="216"/>
      <c r="C1281" s="216"/>
      <c r="D1281" s="219"/>
      <c r="E1281" s="219"/>
      <c r="F1281" s="231"/>
      <c r="G1281" s="158" t="s">
        <v>259</v>
      </c>
      <c r="H1281" s="26">
        <f>SUM(I1281:N1281)</f>
        <v>0</v>
      </c>
      <c r="I1281" s="26">
        <v>0</v>
      </c>
      <c r="J1281" s="26">
        <v>0</v>
      </c>
      <c r="K1281" s="26">
        <v>0</v>
      </c>
      <c r="L1281" s="26">
        <v>0</v>
      </c>
      <c r="M1281" s="26">
        <v>0</v>
      </c>
      <c r="N1281" s="26">
        <v>0</v>
      </c>
      <c r="O1281" s="219"/>
      <c r="P1281" s="228"/>
    </row>
    <row r="1282" spans="1:16" ht="36.75" thickBot="1" x14ac:dyDescent="0.3">
      <c r="A1282" s="213"/>
      <c r="B1282" s="216"/>
      <c r="C1282" s="216"/>
      <c r="D1282" s="219"/>
      <c r="E1282" s="219"/>
      <c r="F1282" s="231"/>
      <c r="G1282" s="158" t="s">
        <v>7</v>
      </c>
      <c r="H1282" s="26">
        <f>SUM(I1282:N1282)</f>
        <v>10</v>
      </c>
      <c r="I1282" s="26">
        <v>0</v>
      </c>
      <c r="J1282" s="26">
        <v>0</v>
      </c>
      <c r="K1282" s="26">
        <v>10</v>
      </c>
      <c r="L1282" s="26">
        <v>0</v>
      </c>
      <c r="M1282" s="26">
        <v>0</v>
      </c>
      <c r="N1282" s="26">
        <v>0</v>
      </c>
      <c r="O1282" s="219"/>
      <c r="P1282" s="228"/>
    </row>
    <row r="1283" spans="1:16" ht="15.75" thickBot="1" x14ac:dyDescent="0.3">
      <c r="A1283" s="213"/>
      <c r="B1283" s="216"/>
      <c r="C1283" s="216"/>
      <c r="D1283" s="219"/>
      <c r="E1283" s="219"/>
      <c r="F1283" s="231"/>
      <c r="G1283" s="158" t="s">
        <v>8</v>
      </c>
      <c r="H1283" s="26">
        <f>SUM(I1283:N1283)</f>
        <v>1</v>
      </c>
      <c r="I1283" s="26">
        <v>0</v>
      </c>
      <c r="J1283" s="26">
        <v>0</v>
      </c>
      <c r="K1283" s="26">
        <v>1</v>
      </c>
      <c r="L1283" s="26">
        <v>0</v>
      </c>
      <c r="M1283" s="26">
        <v>0</v>
      </c>
      <c r="N1283" s="26">
        <v>0</v>
      </c>
      <c r="O1283" s="219"/>
      <c r="P1283" s="228"/>
    </row>
    <row r="1284" spans="1:16" ht="24.75" thickBot="1" x14ac:dyDescent="0.3">
      <c r="A1284" s="214"/>
      <c r="B1284" s="217"/>
      <c r="C1284" s="217"/>
      <c r="D1284" s="220"/>
      <c r="E1284" s="220"/>
      <c r="F1284" s="232"/>
      <c r="G1284" s="158" t="s">
        <v>9</v>
      </c>
      <c r="H1284" s="26">
        <f>SUM(I1284:N1284)</f>
        <v>0</v>
      </c>
      <c r="I1284" s="26">
        <v>0</v>
      </c>
      <c r="J1284" s="26">
        <v>0</v>
      </c>
      <c r="K1284" s="26">
        <v>0</v>
      </c>
      <c r="L1284" s="26">
        <v>0</v>
      </c>
      <c r="M1284" s="26">
        <v>0</v>
      </c>
      <c r="N1284" s="26">
        <v>0</v>
      </c>
      <c r="O1284" s="220"/>
      <c r="P1284" s="229"/>
    </row>
    <row r="1285" spans="1:16" ht="72.75" customHeight="1" thickBot="1" x14ac:dyDescent="0.3">
      <c r="A1285" s="212" t="s">
        <v>567</v>
      </c>
      <c r="B1285" s="215" t="s">
        <v>555</v>
      </c>
      <c r="C1285" s="215" t="s">
        <v>0</v>
      </c>
      <c r="D1285" s="218">
        <v>2028</v>
      </c>
      <c r="E1285" s="218"/>
      <c r="F1285" s="215" t="s">
        <v>559</v>
      </c>
      <c r="G1285" s="158" t="s">
        <v>4</v>
      </c>
      <c r="H1285" s="26">
        <f t="shared" ref="H1285:N1285" si="271">SUM(H1286:H1289)</f>
        <v>569.5</v>
      </c>
      <c r="I1285" s="26">
        <f t="shared" si="271"/>
        <v>0</v>
      </c>
      <c r="J1285" s="26">
        <f t="shared" si="271"/>
        <v>0</v>
      </c>
      <c r="K1285" s="26">
        <f t="shared" si="271"/>
        <v>0</v>
      </c>
      <c r="L1285" s="26">
        <f t="shared" si="271"/>
        <v>569.5</v>
      </c>
      <c r="M1285" s="26">
        <f t="shared" si="271"/>
        <v>0</v>
      </c>
      <c r="N1285" s="26">
        <f t="shared" si="271"/>
        <v>0</v>
      </c>
      <c r="O1285" s="218">
        <v>6209</v>
      </c>
      <c r="P1285" s="227" t="s">
        <v>556</v>
      </c>
    </row>
    <row r="1286" spans="1:16" ht="15.75" thickBot="1" x14ac:dyDescent="0.3">
      <c r="A1286" s="213"/>
      <c r="B1286" s="216"/>
      <c r="C1286" s="216"/>
      <c r="D1286" s="219"/>
      <c r="E1286" s="219"/>
      <c r="F1286" s="216"/>
      <c r="G1286" s="158" t="s">
        <v>259</v>
      </c>
      <c r="H1286" s="26">
        <f>SUM(I1286:N1286)</f>
        <v>341.7</v>
      </c>
      <c r="I1286" s="26">
        <v>0</v>
      </c>
      <c r="J1286" s="26">
        <v>0</v>
      </c>
      <c r="K1286" s="26">
        <v>0</v>
      </c>
      <c r="L1286" s="26">
        <v>341.7</v>
      </c>
      <c r="M1286" s="26">
        <v>0</v>
      </c>
      <c r="N1286" s="26">
        <v>0</v>
      </c>
      <c r="O1286" s="219"/>
      <c r="P1286" s="228"/>
    </row>
    <row r="1287" spans="1:16" ht="36.75" thickBot="1" x14ac:dyDescent="0.3">
      <c r="A1287" s="213"/>
      <c r="B1287" s="216"/>
      <c r="C1287" s="216"/>
      <c r="D1287" s="219"/>
      <c r="E1287" s="219"/>
      <c r="F1287" s="216"/>
      <c r="G1287" s="158" t="s">
        <v>7</v>
      </c>
      <c r="H1287" s="26">
        <f>SUM(I1287:N1287)</f>
        <v>227.8</v>
      </c>
      <c r="I1287" s="26">
        <v>0</v>
      </c>
      <c r="J1287" s="26">
        <v>0</v>
      </c>
      <c r="K1287" s="26">
        <v>0</v>
      </c>
      <c r="L1287" s="26">
        <v>227.8</v>
      </c>
      <c r="M1287" s="26">
        <v>0</v>
      </c>
      <c r="N1287" s="26">
        <v>0</v>
      </c>
      <c r="O1287" s="219"/>
      <c r="P1287" s="228"/>
    </row>
    <row r="1288" spans="1:16" ht="15.75" thickBot="1" x14ac:dyDescent="0.3">
      <c r="A1288" s="213"/>
      <c r="B1288" s="216"/>
      <c r="C1288" s="216"/>
      <c r="D1288" s="219"/>
      <c r="E1288" s="219"/>
      <c r="F1288" s="216"/>
      <c r="G1288" s="158" t="s">
        <v>8</v>
      </c>
      <c r="H1288" s="26">
        <f>SUM(I1288:N1288)</f>
        <v>0</v>
      </c>
      <c r="I1288" s="26">
        <v>0</v>
      </c>
      <c r="J1288" s="26">
        <v>0</v>
      </c>
      <c r="K1288" s="26">
        <v>0</v>
      </c>
      <c r="L1288" s="26">
        <v>0</v>
      </c>
      <c r="M1288" s="26">
        <v>0</v>
      </c>
      <c r="N1288" s="26">
        <v>0</v>
      </c>
      <c r="O1288" s="219"/>
      <c r="P1288" s="228"/>
    </row>
    <row r="1289" spans="1:16" ht="24.75" thickBot="1" x14ac:dyDescent="0.3">
      <c r="A1289" s="214"/>
      <c r="B1289" s="217"/>
      <c r="C1289" s="217"/>
      <c r="D1289" s="220"/>
      <c r="E1289" s="220"/>
      <c r="F1289" s="217"/>
      <c r="G1289" s="158" t="s">
        <v>9</v>
      </c>
      <c r="H1289" s="26">
        <f>SUM(I1289:N1289)</f>
        <v>0</v>
      </c>
      <c r="I1289" s="26">
        <v>0</v>
      </c>
      <c r="J1289" s="26">
        <v>0</v>
      </c>
      <c r="K1289" s="26">
        <v>0</v>
      </c>
      <c r="L1289" s="26">
        <v>0</v>
      </c>
      <c r="M1289" s="26">
        <v>0</v>
      </c>
      <c r="N1289" s="26">
        <v>0</v>
      </c>
      <c r="O1289" s="220"/>
      <c r="P1289" s="229"/>
    </row>
    <row r="1290" spans="1:16" ht="72.75" customHeight="1" thickBot="1" x14ac:dyDescent="0.3">
      <c r="A1290" s="212" t="s">
        <v>3988</v>
      </c>
      <c r="B1290" s="215" t="s">
        <v>555</v>
      </c>
      <c r="C1290" s="215" t="s">
        <v>0</v>
      </c>
      <c r="D1290" s="218">
        <v>2027</v>
      </c>
      <c r="E1290" s="218"/>
      <c r="F1290" s="230" t="s">
        <v>3983</v>
      </c>
      <c r="G1290" s="158" t="s">
        <v>4</v>
      </c>
      <c r="H1290" s="26">
        <f t="shared" ref="H1290:N1290" si="272">SUM(H1291:H1294)</f>
        <v>105.30000000000001</v>
      </c>
      <c r="I1290" s="26">
        <f t="shared" si="272"/>
        <v>0</v>
      </c>
      <c r="J1290" s="26">
        <f t="shared" si="272"/>
        <v>0</v>
      </c>
      <c r="K1290" s="26">
        <f t="shared" si="272"/>
        <v>105.30000000000001</v>
      </c>
      <c r="L1290" s="26">
        <f t="shared" si="272"/>
        <v>0</v>
      </c>
      <c r="M1290" s="26">
        <f t="shared" si="272"/>
        <v>0</v>
      </c>
      <c r="N1290" s="26">
        <f t="shared" si="272"/>
        <v>0</v>
      </c>
      <c r="O1290" s="218">
        <v>6210</v>
      </c>
      <c r="P1290" s="227" t="s">
        <v>568</v>
      </c>
    </row>
    <row r="1291" spans="1:16" ht="15.75" thickBot="1" x14ac:dyDescent="0.3">
      <c r="A1291" s="213"/>
      <c r="B1291" s="216"/>
      <c r="C1291" s="216"/>
      <c r="D1291" s="219"/>
      <c r="E1291" s="219"/>
      <c r="F1291" s="231"/>
      <c r="G1291" s="158" t="s">
        <v>259</v>
      </c>
      <c r="H1291" s="26">
        <f>SUM(I1291:N1291)</f>
        <v>0</v>
      </c>
      <c r="I1291" s="26">
        <v>0</v>
      </c>
      <c r="J1291" s="26">
        <v>0</v>
      </c>
      <c r="K1291" s="26">
        <v>0</v>
      </c>
      <c r="L1291" s="26">
        <v>0</v>
      </c>
      <c r="M1291" s="26">
        <v>0</v>
      </c>
      <c r="N1291" s="26">
        <v>0</v>
      </c>
      <c r="O1291" s="219"/>
      <c r="P1291" s="228"/>
    </row>
    <row r="1292" spans="1:16" ht="36.75" thickBot="1" x14ac:dyDescent="0.3">
      <c r="A1292" s="213"/>
      <c r="B1292" s="216"/>
      <c r="C1292" s="216"/>
      <c r="D1292" s="219"/>
      <c r="E1292" s="219"/>
      <c r="F1292" s="231"/>
      <c r="G1292" s="158" t="s">
        <v>7</v>
      </c>
      <c r="H1292" s="26">
        <f>SUM(I1292:N1292)</f>
        <v>97.9</v>
      </c>
      <c r="I1292" s="26">
        <v>0</v>
      </c>
      <c r="J1292" s="26">
        <v>0</v>
      </c>
      <c r="K1292" s="26">
        <v>97.9</v>
      </c>
      <c r="L1292" s="26">
        <v>0</v>
      </c>
      <c r="M1292" s="26">
        <v>0</v>
      </c>
      <c r="N1292" s="26">
        <v>0</v>
      </c>
      <c r="O1292" s="219"/>
      <c r="P1292" s="228"/>
    </row>
    <row r="1293" spans="1:16" ht="15.75" thickBot="1" x14ac:dyDescent="0.3">
      <c r="A1293" s="213"/>
      <c r="B1293" s="216"/>
      <c r="C1293" s="216"/>
      <c r="D1293" s="219"/>
      <c r="E1293" s="219"/>
      <c r="F1293" s="231"/>
      <c r="G1293" s="158" t="s">
        <v>8</v>
      </c>
      <c r="H1293" s="26">
        <f>SUM(I1293:N1293)</f>
        <v>7.4</v>
      </c>
      <c r="I1293" s="26">
        <v>0</v>
      </c>
      <c r="J1293" s="26">
        <v>0</v>
      </c>
      <c r="K1293" s="26">
        <v>7.4</v>
      </c>
      <c r="L1293" s="26">
        <v>0</v>
      </c>
      <c r="M1293" s="26">
        <v>0</v>
      </c>
      <c r="N1293" s="26">
        <v>0</v>
      </c>
      <c r="O1293" s="219"/>
      <c r="P1293" s="228"/>
    </row>
    <row r="1294" spans="1:16" ht="24.75" thickBot="1" x14ac:dyDescent="0.3">
      <c r="A1294" s="214"/>
      <c r="B1294" s="217"/>
      <c r="C1294" s="217"/>
      <c r="D1294" s="220"/>
      <c r="E1294" s="220"/>
      <c r="F1294" s="232"/>
      <c r="G1294" s="158" t="s">
        <v>9</v>
      </c>
      <c r="H1294" s="26">
        <f>SUM(I1294:N1294)</f>
        <v>0</v>
      </c>
      <c r="I1294" s="26">
        <v>0</v>
      </c>
      <c r="J1294" s="26">
        <v>0</v>
      </c>
      <c r="K1294" s="26">
        <v>0</v>
      </c>
      <c r="L1294" s="26">
        <v>0</v>
      </c>
      <c r="M1294" s="26">
        <v>0</v>
      </c>
      <c r="N1294" s="26">
        <v>0</v>
      </c>
      <c r="O1294" s="220"/>
      <c r="P1294" s="229"/>
    </row>
    <row r="1295" spans="1:16" ht="72.75" customHeight="1" thickBot="1" x14ac:dyDescent="0.3">
      <c r="A1295" s="212" t="s">
        <v>3987</v>
      </c>
      <c r="B1295" s="215" t="s">
        <v>391</v>
      </c>
      <c r="C1295" s="215" t="s">
        <v>0</v>
      </c>
      <c r="D1295" s="218">
        <v>2025</v>
      </c>
      <c r="E1295" s="218">
        <v>3.6309999999999998</v>
      </c>
      <c r="F1295" s="215" t="s">
        <v>554</v>
      </c>
      <c r="G1295" s="158" t="s">
        <v>4</v>
      </c>
      <c r="H1295" s="26">
        <f t="shared" ref="H1295:N1295" si="273">SUM(H1296:H1299)</f>
        <v>52.1</v>
      </c>
      <c r="I1295" s="26">
        <f t="shared" si="273"/>
        <v>52.1</v>
      </c>
      <c r="J1295" s="26">
        <f t="shared" si="273"/>
        <v>0</v>
      </c>
      <c r="K1295" s="26">
        <f t="shared" si="273"/>
        <v>0</v>
      </c>
      <c r="L1295" s="26">
        <f t="shared" si="273"/>
        <v>0</v>
      </c>
      <c r="M1295" s="26">
        <f t="shared" si="273"/>
        <v>0</v>
      </c>
      <c r="N1295" s="26">
        <f t="shared" si="273"/>
        <v>0</v>
      </c>
      <c r="O1295" s="218">
        <v>6211</v>
      </c>
      <c r="P1295" s="227" t="s">
        <v>393</v>
      </c>
    </row>
    <row r="1296" spans="1:16" ht="15.75" thickBot="1" x14ac:dyDescent="0.3">
      <c r="A1296" s="213"/>
      <c r="B1296" s="216"/>
      <c r="C1296" s="216"/>
      <c r="D1296" s="219"/>
      <c r="E1296" s="219"/>
      <c r="F1296" s="216"/>
      <c r="G1296" s="158" t="s">
        <v>259</v>
      </c>
      <c r="H1296" s="26">
        <f>SUM(I1296:N1296)</f>
        <v>46.4</v>
      </c>
      <c r="I1296" s="26">
        <v>46.4</v>
      </c>
      <c r="J1296" s="26">
        <v>0</v>
      </c>
      <c r="K1296" s="26">
        <v>0</v>
      </c>
      <c r="L1296" s="26">
        <v>0</v>
      </c>
      <c r="M1296" s="26">
        <v>0</v>
      </c>
      <c r="N1296" s="26">
        <v>0</v>
      </c>
      <c r="O1296" s="219"/>
      <c r="P1296" s="228"/>
    </row>
    <row r="1297" spans="1:16" ht="36.75" thickBot="1" x14ac:dyDescent="0.3">
      <c r="A1297" s="213"/>
      <c r="B1297" s="216"/>
      <c r="C1297" s="216"/>
      <c r="D1297" s="219"/>
      <c r="E1297" s="219"/>
      <c r="F1297" s="216"/>
      <c r="G1297" s="158" t="s">
        <v>7</v>
      </c>
      <c r="H1297" s="26">
        <f>SUM(I1297:N1297)</f>
        <v>0.5</v>
      </c>
      <c r="I1297" s="26">
        <v>0.5</v>
      </c>
      <c r="J1297" s="26">
        <v>0</v>
      </c>
      <c r="K1297" s="26">
        <v>0</v>
      </c>
      <c r="L1297" s="26">
        <v>0</v>
      </c>
      <c r="M1297" s="26">
        <v>0</v>
      </c>
      <c r="N1297" s="26">
        <v>0</v>
      </c>
      <c r="O1297" s="219"/>
      <c r="P1297" s="228"/>
    </row>
    <row r="1298" spans="1:16" ht="15.75" thickBot="1" x14ac:dyDescent="0.3">
      <c r="A1298" s="213"/>
      <c r="B1298" s="216"/>
      <c r="C1298" s="216"/>
      <c r="D1298" s="219"/>
      <c r="E1298" s="219"/>
      <c r="F1298" s="216"/>
      <c r="G1298" s="158" t="s">
        <v>8</v>
      </c>
      <c r="H1298" s="26">
        <f>SUM(I1298:N1298)</f>
        <v>0</v>
      </c>
      <c r="I1298" s="26">
        <v>0</v>
      </c>
      <c r="J1298" s="26">
        <v>0</v>
      </c>
      <c r="K1298" s="26">
        <v>0</v>
      </c>
      <c r="L1298" s="26">
        <v>0</v>
      </c>
      <c r="M1298" s="26">
        <v>0</v>
      </c>
      <c r="N1298" s="26">
        <v>0</v>
      </c>
      <c r="O1298" s="219"/>
      <c r="P1298" s="228"/>
    </row>
    <row r="1299" spans="1:16" ht="24.75" thickBot="1" x14ac:dyDescent="0.3">
      <c r="A1299" s="214"/>
      <c r="B1299" s="217"/>
      <c r="C1299" s="217"/>
      <c r="D1299" s="220"/>
      <c r="E1299" s="220"/>
      <c r="F1299" s="217"/>
      <c r="G1299" s="158" t="s">
        <v>9</v>
      </c>
      <c r="H1299" s="26">
        <f>SUM(I1299:N1299)</f>
        <v>5.2</v>
      </c>
      <c r="I1299" s="26">
        <v>5.2</v>
      </c>
      <c r="J1299" s="26">
        <v>0</v>
      </c>
      <c r="K1299" s="26">
        <v>0</v>
      </c>
      <c r="L1299" s="26">
        <v>0</v>
      </c>
      <c r="M1299" s="26">
        <v>0</v>
      </c>
      <c r="N1299" s="26">
        <v>0</v>
      </c>
      <c r="O1299" s="220"/>
      <c r="P1299" s="229"/>
    </row>
    <row r="1300" spans="1:16" ht="72.75" customHeight="1" thickBot="1" x14ac:dyDescent="0.3">
      <c r="A1300" s="212" t="s">
        <v>569</v>
      </c>
      <c r="B1300" s="215" t="s">
        <v>555</v>
      </c>
      <c r="C1300" s="215" t="s">
        <v>0</v>
      </c>
      <c r="D1300" s="218" t="s">
        <v>458</v>
      </c>
      <c r="E1300" s="218"/>
      <c r="F1300" s="230" t="s">
        <v>3983</v>
      </c>
      <c r="G1300" s="158" t="s">
        <v>4</v>
      </c>
      <c r="H1300" s="26">
        <f t="shared" ref="H1300:N1300" si="274">SUM(H1301:H1304)</f>
        <v>2.7</v>
      </c>
      <c r="I1300" s="26">
        <f t="shared" si="274"/>
        <v>2.7</v>
      </c>
      <c r="J1300" s="26">
        <f t="shared" si="274"/>
        <v>0</v>
      </c>
      <c r="K1300" s="26">
        <f t="shared" si="274"/>
        <v>0</v>
      </c>
      <c r="L1300" s="26">
        <f t="shared" si="274"/>
        <v>0</v>
      </c>
      <c r="M1300" s="26">
        <f t="shared" si="274"/>
        <v>0</v>
      </c>
      <c r="N1300" s="26">
        <f t="shared" si="274"/>
        <v>0</v>
      </c>
      <c r="O1300" s="218"/>
      <c r="P1300" s="227" t="s">
        <v>556</v>
      </c>
    </row>
    <row r="1301" spans="1:16" ht="15.75" thickBot="1" x14ac:dyDescent="0.3">
      <c r="A1301" s="213"/>
      <c r="B1301" s="216"/>
      <c r="C1301" s="216"/>
      <c r="D1301" s="219"/>
      <c r="E1301" s="219"/>
      <c r="F1301" s="231"/>
      <c r="G1301" s="158" t="s">
        <v>259</v>
      </c>
      <c r="H1301" s="26">
        <f>SUM(I1301:N1301)</f>
        <v>0</v>
      </c>
      <c r="I1301" s="26">
        <v>0</v>
      </c>
      <c r="J1301" s="26">
        <v>0</v>
      </c>
      <c r="K1301" s="26">
        <v>0</v>
      </c>
      <c r="L1301" s="26">
        <v>0</v>
      </c>
      <c r="M1301" s="26">
        <v>0</v>
      </c>
      <c r="N1301" s="26">
        <v>0</v>
      </c>
      <c r="O1301" s="219"/>
      <c r="P1301" s="228"/>
    </row>
    <row r="1302" spans="1:16" ht="36.75" thickBot="1" x14ac:dyDescent="0.3">
      <c r="A1302" s="213"/>
      <c r="B1302" s="216"/>
      <c r="C1302" s="216"/>
      <c r="D1302" s="219"/>
      <c r="E1302" s="219"/>
      <c r="F1302" s="231"/>
      <c r="G1302" s="158" t="s">
        <v>7</v>
      </c>
      <c r="H1302" s="26">
        <f>SUM(I1302:N1302)</f>
        <v>2.7</v>
      </c>
      <c r="I1302" s="26">
        <v>2.7</v>
      </c>
      <c r="J1302" s="26">
        <v>0</v>
      </c>
      <c r="K1302" s="26">
        <v>0</v>
      </c>
      <c r="L1302" s="26">
        <v>0</v>
      </c>
      <c r="M1302" s="26">
        <v>0</v>
      </c>
      <c r="N1302" s="26">
        <v>0</v>
      </c>
      <c r="O1302" s="219"/>
      <c r="P1302" s="228"/>
    </row>
    <row r="1303" spans="1:16" ht="15.75" thickBot="1" x14ac:dyDescent="0.3">
      <c r="A1303" s="213"/>
      <c r="B1303" s="216"/>
      <c r="C1303" s="216"/>
      <c r="D1303" s="219"/>
      <c r="E1303" s="219"/>
      <c r="F1303" s="231"/>
      <c r="G1303" s="158" t="s">
        <v>8</v>
      </c>
      <c r="H1303" s="26">
        <f>SUM(I1303:N1303)</f>
        <v>0</v>
      </c>
      <c r="I1303" s="26">
        <v>0</v>
      </c>
      <c r="J1303" s="26">
        <v>0</v>
      </c>
      <c r="K1303" s="26">
        <v>0</v>
      </c>
      <c r="L1303" s="26">
        <v>0</v>
      </c>
      <c r="M1303" s="26">
        <v>0</v>
      </c>
      <c r="N1303" s="26">
        <v>0</v>
      </c>
      <c r="O1303" s="219"/>
      <c r="P1303" s="228"/>
    </row>
    <row r="1304" spans="1:16" ht="24.75" thickBot="1" x14ac:dyDescent="0.3">
      <c r="A1304" s="214"/>
      <c r="B1304" s="217"/>
      <c r="C1304" s="217"/>
      <c r="D1304" s="220"/>
      <c r="E1304" s="220"/>
      <c r="F1304" s="232"/>
      <c r="G1304" s="158" t="s">
        <v>9</v>
      </c>
      <c r="H1304" s="26">
        <f>SUM(I1304:N1304)</f>
        <v>0</v>
      </c>
      <c r="I1304" s="26">
        <v>0</v>
      </c>
      <c r="J1304" s="26">
        <v>0</v>
      </c>
      <c r="K1304" s="26">
        <v>0</v>
      </c>
      <c r="L1304" s="26">
        <v>0</v>
      </c>
      <c r="M1304" s="26">
        <v>0</v>
      </c>
      <c r="N1304" s="26">
        <v>0</v>
      </c>
      <c r="O1304" s="220"/>
      <c r="P1304" s="229"/>
    </row>
    <row r="1305" spans="1:16" ht="72.75" customHeight="1" thickBot="1" x14ac:dyDescent="0.3">
      <c r="A1305" s="212" t="s">
        <v>570</v>
      </c>
      <c r="B1305" s="215" t="s">
        <v>555</v>
      </c>
      <c r="C1305" s="215" t="s">
        <v>0</v>
      </c>
      <c r="D1305" s="218" t="s">
        <v>458</v>
      </c>
      <c r="E1305" s="218"/>
      <c r="F1305" s="230" t="s">
        <v>3983</v>
      </c>
      <c r="G1305" s="158" t="s">
        <v>4</v>
      </c>
      <c r="H1305" s="26">
        <f t="shared" ref="H1305:N1305" si="275">SUM(H1306:H1309)</f>
        <v>3.7</v>
      </c>
      <c r="I1305" s="26">
        <f t="shared" si="275"/>
        <v>3.7</v>
      </c>
      <c r="J1305" s="26">
        <f t="shared" si="275"/>
        <v>0</v>
      </c>
      <c r="K1305" s="26">
        <f t="shared" si="275"/>
        <v>0</v>
      </c>
      <c r="L1305" s="26">
        <f t="shared" si="275"/>
        <v>0</v>
      </c>
      <c r="M1305" s="26">
        <f t="shared" si="275"/>
        <v>0</v>
      </c>
      <c r="N1305" s="26">
        <f t="shared" si="275"/>
        <v>0</v>
      </c>
      <c r="O1305" s="218"/>
      <c r="P1305" s="227" t="s">
        <v>556</v>
      </c>
    </row>
    <row r="1306" spans="1:16" ht="15.75" thickBot="1" x14ac:dyDescent="0.3">
      <c r="A1306" s="213"/>
      <c r="B1306" s="216"/>
      <c r="C1306" s="216"/>
      <c r="D1306" s="219"/>
      <c r="E1306" s="219"/>
      <c r="F1306" s="231"/>
      <c r="G1306" s="158" t="s">
        <v>259</v>
      </c>
      <c r="H1306" s="26">
        <f>SUM(I1306:N1306)</f>
        <v>0</v>
      </c>
      <c r="I1306" s="26">
        <v>0</v>
      </c>
      <c r="J1306" s="26">
        <v>0</v>
      </c>
      <c r="K1306" s="26">
        <v>0</v>
      </c>
      <c r="L1306" s="26">
        <v>0</v>
      </c>
      <c r="M1306" s="26">
        <v>0</v>
      </c>
      <c r="N1306" s="26">
        <v>0</v>
      </c>
      <c r="O1306" s="219"/>
      <c r="P1306" s="228"/>
    </row>
    <row r="1307" spans="1:16" ht="36.75" thickBot="1" x14ac:dyDescent="0.3">
      <c r="A1307" s="213"/>
      <c r="B1307" s="216"/>
      <c r="C1307" s="216"/>
      <c r="D1307" s="219"/>
      <c r="E1307" s="219"/>
      <c r="F1307" s="231"/>
      <c r="G1307" s="158" t="s">
        <v>7</v>
      </c>
      <c r="H1307" s="26">
        <f>SUM(I1307:N1307)</f>
        <v>3.7</v>
      </c>
      <c r="I1307" s="26">
        <v>3.7</v>
      </c>
      <c r="J1307" s="26">
        <v>0</v>
      </c>
      <c r="K1307" s="26">
        <v>0</v>
      </c>
      <c r="L1307" s="26">
        <v>0</v>
      </c>
      <c r="M1307" s="26">
        <v>0</v>
      </c>
      <c r="N1307" s="26">
        <v>0</v>
      </c>
      <c r="O1307" s="219"/>
      <c r="P1307" s="228"/>
    </row>
    <row r="1308" spans="1:16" ht="15.75" thickBot="1" x14ac:dyDescent="0.3">
      <c r="A1308" s="213"/>
      <c r="B1308" s="216"/>
      <c r="C1308" s="216"/>
      <c r="D1308" s="219"/>
      <c r="E1308" s="219"/>
      <c r="F1308" s="231"/>
      <c r="G1308" s="158" t="s">
        <v>8</v>
      </c>
      <c r="H1308" s="26">
        <f>SUM(I1308:N1308)</f>
        <v>0</v>
      </c>
      <c r="I1308" s="26">
        <v>0</v>
      </c>
      <c r="J1308" s="26">
        <v>0</v>
      </c>
      <c r="K1308" s="26">
        <v>0</v>
      </c>
      <c r="L1308" s="26">
        <v>0</v>
      </c>
      <c r="M1308" s="26">
        <v>0</v>
      </c>
      <c r="N1308" s="26">
        <v>0</v>
      </c>
      <c r="O1308" s="219"/>
      <c r="P1308" s="228"/>
    </row>
    <row r="1309" spans="1:16" ht="24.75" thickBot="1" x14ac:dyDescent="0.3">
      <c r="A1309" s="214"/>
      <c r="B1309" s="217"/>
      <c r="C1309" s="217"/>
      <c r="D1309" s="220"/>
      <c r="E1309" s="220"/>
      <c r="F1309" s="232"/>
      <c r="G1309" s="158" t="s">
        <v>9</v>
      </c>
      <c r="H1309" s="26">
        <f>SUM(I1309:N1309)</f>
        <v>0</v>
      </c>
      <c r="I1309" s="26">
        <v>0</v>
      </c>
      <c r="J1309" s="26">
        <v>0</v>
      </c>
      <c r="K1309" s="26">
        <v>0</v>
      </c>
      <c r="L1309" s="26">
        <v>0</v>
      </c>
      <c r="M1309" s="26">
        <v>0</v>
      </c>
      <c r="N1309" s="26">
        <v>0</v>
      </c>
      <c r="O1309" s="220"/>
      <c r="P1309" s="229"/>
    </row>
    <row r="1310" spans="1:16" ht="36.75" customHeight="1" thickBot="1" x14ac:dyDescent="0.3">
      <c r="A1310" s="212" t="s">
        <v>571</v>
      </c>
      <c r="B1310" s="215" t="s">
        <v>572</v>
      </c>
      <c r="C1310" s="215" t="s">
        <v>0</v>
      </c>
      <c r="D1310" s="218" t="s">
        <v>458</v>
      </c>
      <c r="E1310" s="218"/>
      <c r="F1310" s="230" t="s">
        <v>3983</v>
      </c>
      <c r="G1310" s="158" t="s">
        <v>4</v>
      </c>
      <c r="H1310" s="26">
        <f t="shared" ref="H1310:N1310" si="276">SUM(H1311:H1314)</f>
        <v>4.0999999999999996</v>
      </c>
      <c r="I1310" s="26">
        <f t="shared" si="276"/>
        <v>4.0999999999999996</v>
      </c>
      <c r="J1310" s="26">
        <f t="shared" si="276"/>
        <v>0</v>
      </c>
      <c r="K1310" s="26">
        <f t="shared" si="276"/>
        <v>0</v>
      </c>
      <c r="L1310" s="26">
        <f t="shared" si="276"/>
        <v>0</v>
      </c>
      <c r="M1310" s="26">
        <f t="shared" si="276"/>
        <v>0</v>
      </c>
      <c r="N1310" s="26">
        <f t="shared" si="276"/>
        <v>0</v>
      </c>
      <c r="O1310" s="218"/>
      <c r="P1310" s="227" t="s">
        <v>556</v>
      </c>
    </row>
    <row r="1311" spans="1:16" ht="15.75" thickBot="1" x14ac:dyDescent="0.3">
      <c r="A1311" s="213"/>
      <c r="B1311" s="216"/>
      <c r="C1311" s="216"/>
      <c r="D1311" s="219"/>
      <c r="E1311" s="219"/>
      <c r="F1311" s="231"/>
      <c r="G1311" s="158" t="s">
        <v>259</v>
      </c>
      <c r="H1311" s="26">
        <f>SUM(I1311:N1311)</f>
        <v>0</v>
      </c>
      <c r="I1311" s="26">
        <v>0</v>
      </c>
      <c r="J1311" s="26">
        <v>0</v>
      </c>
      <c r="K1311" s="26">
        <v>0</v>
      </c>
      <c r="L1311" s="26">
        <v>0</v>
      </c>
      <c r="M1311" s="26">
        <v>0</v>
      </c>
      <c r="N1311" s="26">
        <v>0</v>
      </c>
      <c r="O1311" s="219"/>
      <c r="P1311" s="228"/>
    </row>
    <row r="1312" spans="1:16" ht="36.75" thickBot="1" x14ac:dyDescent="0.3">
      <c r="A1312" s="213"/>
      <c r="B1312" s="216"/>
      <c r="C1312" s="216"/>
      <c r="D1312" s="219"/>
      <c r="E1312" s="219"/>
      <c r="F1312" s="231"/>
      <c r="G1312" s="158" t="s">
        <v>7</v>
      </c>
      <c r="H1312" s="26">
        <f>SUM(I1312:N1312)</f>
        <v>4.0999999999999996</v>
      </c>
      <c r="I1312" s="26">
        <v>4.0999999999999996</v>
      </c>
      <c r="J1312" s="26">
        <v>0</v>
      </c>
      <c r="K1312" s="26">
        <v>0</v>
      </c>
      <c r="L1312" s="26">
        <v>0</v>
      </c>
      <c r="M1312" s="26">
        <v>0</v>
      </c>
      <c r="N1312" s="26">
        <v>0</v>
      </c>
      <c r="O1312" s="219"/>
      <c r="P1312" s="228"/>
    </row>
    <row r="1313" spans="1:16" ht="15.75" thickBot="1" x14ac:dyDescent="0.3">
      <c r="A1313" s="213"/>
      <c r="B1313" s="216"/>
      <c r="C1313" s="216"/>
      <c r="D1313" s="219"/>
      <c r="E1313" s="219"/>
      <c r="F1313" s="231"/>
      <c r="G1313" s="158" t="s">
        <v>8</v>
      </c>
      <c r="H1313" s="26">
        <f>SUM(I1313:N1313)</f>
        <v>0</v>
      </c>
      <c r="I1313" s="26">
        <v>0</v>
      </c>
      <c r="J1313" s="26">
        <v>0</v>
      </c>
      <c r="K1313" s="26">
        <v>0</v>
      </c>
      <c r="L1313" s="26">
        <v>0</v>
      </c>
      <c r="M1313" s="26">
        <v>0</v>
      </c>
      <c r="N1313" s="26">
        <v>0</v>
      </c>
      <c r="O1313" s="219"/>
      <c r="P1313" s="228"/>
    </row>
    <row r="1314" spans="1:16" ht="24.75" thickBot="1" x14ac:dyDescent="0.3">
      <c r="A1314" s="214"/>
      <c r="B1314" s="217"/>
      <c r="C1314" s="217"/>
      <c r="D1314" s="220"/>
      <c r="E1314" s="220"/>
      <c r="F1314" s="232"/>
      <c r="G1314" s="158" t="s">
        <v>9</v>
      </c>
      <c r="H1314" s="26">
        <f>SUM(I1314:N1314)</f>
        <v>0</v>
      </c>
      <c r="I1314" s="26">
        <v>0</v>
      </c>
      <c r="J1314" s="26">
        <v>0</v>
      </c>
      <c r="K1314" s="26">
        <v>0</v>
      </c>
      <c r="L1314" s="26">
        <v>0</v>
      </c>
      <c r="M1314" s="26">
        <v>0</v>
      </c>
      <c r="N1314" s="26">
        <v>0</v>
      </c>
      <c r="O1314" s="220"/>
      <c r="P1314" s="229"/>
    </row>
    <row r="1315" spans="1:16" ht="36.75" customHeight="1" thickBot="1" x14ac:dyDescent="0.3">
      <c r="A1315" s="212" t="s">
        <v>573</v>
      </c>
      <c r="B1315" s="215" t="s">
        <v>572</v>
      </c>
      <c r="C1315" s="215" t="s">
        <v>0</v>
      </c>
      <c r="D1315" s="218" t="s">
        <v>458</v>
      </c>
      <c r="E1315" s="218"/>
      <c r="F1315" s="230" t="s">
        <v>3983</v>
      </c>
      <c r="G1315" s="158" t="s">
        <v>4</v>
      </c>
      <c r="H1315" s="26">
        <f t="shared" ref="H1315:N1315" si="277">SUM(H1316:H1319)</f>
        <v>3.3000000000000003</v>
      </c>
      <c r="I1315" s="26">
        <f t="shared" si="277"/>
        <v>0</v>
      </c>
      <c r="J1315" s="26">
        <f t="shared" si="277"/>
        <v>0</v>
      </c>
      <c r="K1315" s="26">
        <f t="shared" si="277"/>
        <v>3.3000000000000003</v>
      </c>
      <c r="L1315" s="26">
        <f t="shared" si="277"/>
        <v>0</v>
      </c>
      <c r="M1315" s="26">
        <f t="shared" si="277"/>
        <v>0</v>
      </c>
      <c r="N1315" s="26">
        <f t="shared" si="277"/>
        <v>0</v>
      </c>
      <c r="O1315" s="218"/>
      <c r="P1315" s="227" t="s">
        <v>556</v>
      </c>
    </row>
    <row r="1316" spans="1:16" ht="15.75" thickBot="1" x14ac:dyDescent="0.3">
      <c r="A1316" s="213"/>
      <c r="B1316" s="216"/>
      <c r="C1316" s="216"/>
      <c r="D1316" s="219"/>
      <c r="E1316" s="219"/>
      <c r="F1316" s="231"/>
      <c r="G1316" s="158" t="s">
        <v>259</v>
      </c>
      <c r="H1316" s="26">
        <f>SUM(I1316:N1316)</f>
        <v>0</v>
      </c>
      <c r="I1316" s="26">
        <v>0</v>
      </c>
      <c r="J1316" s="26">
        <v>0</v>
      </c>
      <c r="K1316" s="26">
        <v>0</v>
      </c>
      <c r="L1316" s="26">
        <v>0</v>
      </c>
      <c r="M1316" s="26">
        <v>0</v>
      </c>
      <c r="N1316" s="26">
        <v>0</v>
      </c>
      <c r="O1316" s="219"/>
      <c r="P1316" s="228"/>
    </row>
    <row r="1317" spans="1:16" ht="36.75" thickBot="1" x14ac:dyDescent="0.3">
      <c r="A1317" s="213"/>
      <c r="B1317" s="216"/>
      <c r="C1317" s="216"/>
      <c r="D1317" s="219"/>
      <c r="E1317" s="219"/>
      <c r="F1317" s="231"/>
      <c r="G1317" s="158" t="s">
        <v>7</v>
      </c>
      <c r="H1317" s="26">
        <f>SUM(I1317:N1317)</f>
        <v>3.1</v>
      </c>
      <c r="I1317" s="26">
        <v>0</v>
      </c>
      <c r="J1317" s="26">
        <v>0</v>
      </c>
      <c r="K1317" s="26">
        <v>3.1</v>
      </c>
      <c r="L1317" s="26">
        <v>0</v>
      </c>
      <c r="M1317" s="26">
        <v>0</v>
      </c>
      <c r="N1317" s="26">
        <v>0</v>
      </c>
      <c r="O1317" s="219"/>
      <c r="P1317" s="228"/>
    </row>
    <row r="1318" spans="1:16" ht="15.75" thickBot="1" x14ac:dyDescent="0.3">
      <c r="A1318" s="213"/>
      <c r="B1318" s="216"/>
      <c r="C1318" s="216"/>
      <c r="D1318" s="219"/>
      <c r="E1318" s="219"/>
      <c r="F1318" s="231"/>
      <c r="G1318" s="158" t="s">
        <v>8</v>
      </c>
      <c r="H1318" s="26">
        <f>SUM(I1318:N1318)</f>
        <v>0.2</v>
      </c>
      <c r="I1318" s="26">
        <v>0</v>
      </c>
      <c r="J1318" s="26">
        <v>0</v>
      </c>
      <c r="K1318" s="26">
        <v>0.2</v>
      </c>
      <c r="L1318" s="26">
        <v>0</v>
      </c>
      <c r="M1318" s="26">
        <v>0</v>
      </c>
      <c r="N1318" s="26">
        <v>0</v>
      </c>
      <c r="O1318" s="219"/>
      <c r="P1318" s="228"/>
    </row>
    <row r="1319" spans="1:16" ht="24.75" thickBot="1" x14ac:dyDescent="0.3">
      <c r="A1319" s="214"/>
      <c r="B1319" s="217"/>
      <c r="C1319" s="217"/>
      <c r="D1319" s="220"/>
      <c r="E1319" s="220"/>
      <c r="F1319" s="232"/>
      <c r="G1319" s="158" t="s">
        <v>9</v>
      </c>
      <c r="H1319" s="26">
        <f>SUM(I1319:N1319)</f>
        <v>0</v>
      </c>
      <c r="I1319" s="26">
        <v>0</v>
      </c>
      <c r="J1319" s="26">
        <v>0</v>
      </c>
      <c r="K1319" s="26">
        <v>0</v>
      </c>
      <c r="L1319" s="26">
        <v>0</v>
      </c>
      <c r="M1319" s="26">
        <v>0</v>
      </c>
      <c r="N1319" s="26">
        <v>0</v>
      </c>
      <c r="O1319" s="220"/>
      <c r="P1319" s="229"/>
    </row>
    <row r="1320" spans="1:16" ht="36.75" customHeight="1" thickBot="1" x14ac:dyDescent="0.3">
      <c r="A1320" s="212" t="s">
        <v>574</v>
      </c>
      <c r="B1320" s="215" t="s">
        <v>572</v>
      </c>
      <c r="C1320" s="215" t="s">
        <v>0</v>
      </c>
      <c r="D1320" s="218" t="s">
        <v>458</v>
      </c>
      <c r="E1320" s="218"/>
      <c r="F1320" s="230" t="s">
        <v>3983</v>
      </c>
      <c r="G1320" s="158" t="s">
        <v>4</v>
      </c>
      <c r="H1320" s="26">
        <f t="shared" ref="H1320:N1320" si="278">SUM(H1321:H1324)</f>
        <v>3.3000000000000003</v>
      </c>
      <c r="I1320" s="26">
        <f t="shared" si="278"/>
        <v>0</v>
      </c>
      <c r="J1320" s="26">
        <f t="shared" si="278"/>
        <v>0</v>
      </c>
      <c r="K1320" s="26">
        <f t="shared" si="278"/>
        <v>3.3000000000000003</v>
      </c>
      <c r="L1320" s="26">
        <f t="shared" si="278"/>
        <v>0</v>
      </c>
      <c r="M1320" s="26">
        <f t="shared" si="278"/>
        <v>0</v>
      </c>
      <c r="N1320" s="26">
        <f t="shared" si="278"/>
        <v>0</v>
      </c>
      <c r="O1320" s="218"/>
      <c r="P1320" s="227" t="s">
        <v>556</v>
      </c>
    </row>
    <row r="1321" spans="1:16" ht="15.75" thickBot="1" x14ac:dyDescent="0.3">
      <c r="A1321" s="213"/>
      <c r="B1321" s="216"/>
      <c r="C1321" s="216"/>
      <c r="D1321" s="219"/>
      <c r="E1321" s="219"/>
      <c r="F1321" s="231"/>
      <c r="G1321" s="158" t="s">
        <v>259</v>
      </c>
      <c r="H1321" s="26">
        <f>SUM(I1321:N1321)</f>
        <v>0</v>
      </c>
      <c r="I1321" s="26">
        <v>0</v>
      </c>
      <c r="J1321" s="26">
        <v>0</v>
      </c>
      <c r="K1321" s="26">
        <v>0</v>
      </c>
      <c r="L1321" s="26">
        <v>0</v>
      </c>
      <c r="M1321" s="26">
        <v>0</v>
      </c>
      <c r="N1321" s="26">
        <v>0</v>
      </c>
      <c r="O1321" s="219"/>
      <c r="P1321" s="228"/>
    </row>
    <row r="1322" spans="1:16" ht="36.75" thickBot="1" x14ac:dyDescent="0.3">
      <c r="A1322" s="213"/>
      <c r="B1322" s="216"/>
      <c r="C1322" s="216"/>
      <c r="D1322" s="219"/>
      <c r="E1322" s="219"/>
      <c r="F1322" s="231"/>
      <c r="G1322" s="158" t="s">
        <v>7</v>
      </c>
      <c r="H1322" s="26">
        <f>SUM(I1322:N1322)</f>
        <v>3.1</v>
      </c>
      <c r="I1322" s="26">
        <v>0</v>
      </c>
      <c r="J1322" s="26">
        <v>0</v>
      </c>
      <c r="K1322" s="26">
        <v>3.1</v>
      </c>
      <c r="L1322" s="26">
        <v>0</v>
      </c>
      <c r="M1322" s="26">
        <v>0</v>
      </c>
      <c r="N1322" s="26">
        <v>0</v>
      </c>
      <c r="O1322" s="219"/>
      <c r="P1322" s="228"/>
    </row>
    <row r="1323" spans="1:16" ht="15.75" thickBot="1" x14ac:dyDescent="0.3">
      <c r="A1323" s="213"/>
      <c r="B1323" s="216"/>
      <c r="C1323" s="216"/>
      <c r="D1323" s="219"/>
      <c r="E1323" s="219"/>
      <c r="F1323" s="231"/>
      <c r="G1323" s="158" t="s">
        <v>8</v>
      </c>
      <c r="H1323" s="26">
        <f>SUM(I1323:N1323)</f>
        <v>0.2</v>
      </c>
      <c r="I1323" s="26">
        <v>0</v>
      </c>
      <c r="J1323" s="26">
        <v>0</v>
      </c>
      <c r="K1323" s="26">
        <v>0.2</v>
      </c>
      <c r="L1323" s="26">
        <v>0</v>
      </c>
      <c r="M1323" s="26">
        <v>0</v>
      </c>
      <c r="N1323" s="26">
        <v>0</v>
      </c>
      <c r="O1323" s="219"/>
      <c r="P1323" s="228"/>
    </row>
    <row r="1324" spans="1:16" ht="24.75" thickBot="1" x14ac:dyDescent="0.3">
      <c r="A1324" s="214"/>
      <c r="B1324" s="217"/>
      <c r="C1324" s="217"/>
      <c r="D1324" s="220"/>
      <c r="E1324" s="220"/>
      <c r="F1324" s="232"/>
      <c r="G1324" s="158" t="s">
        <v>9</v>
      </c>
      <c r="H1324" s="26">
        <f>SUM(I1324:N1324)</f>
        <v>0</v>
      </c>
      <c r="I1324" s="26">
        <v>0</v>
      </c>
      <c r="J1324" s="26">
        <v>0</v>
      </c>
      <c r="K1324" s="26">
        <v>0</v>
      </c>
      <c r="L1324" s="26">
        <v>0</v>
      </c>
      <c r="M1324" s="26">
        <v>0</v>
      </c>
      <c r="N1324" s="26">
        <v>0</v>
      </c>
      <c r="O1324" s="220"/>
      <c r="P1324" s="229"/>
    </row>
    <row r="1325" spans="1:16" ht="36.75" customHeight="1" thickBot="1" x14ac:dyDescent="0.3">
      <c r="A1325" s="212" t="s">
        <v>575</v>
      </c>
      <c r="B1325" s="215" t="s">
        <v>572</v>
      </c>
      <c r="C1325" s="215" t="s">
        <v>0</v>
      </c>
      <c r="D1325" s="218" t="s">
        <v>458</v>
      </c>
      <c r="E1325" s="218"/>
      <c r="F1325" s="230" t="s">
        <v>3983</v>
      </c>
      <c r="G1325" s="158" t="s">
        <v>4</v>
      </c>
      <c r="H1325" s="26">
        <f t="shared" ref="H1325:N1325" si="279">SUM(H1326:H1329)</f>
        <v>3.3000000000000003</v>
      </c>
      <c r="I1325" s="26">
        <f t="shared" si="279"/>
        <v>0</v>
      </c>
      <c r="J1325" s="26">
        <f t="shared" si="279"/>
        <v>0</v>
      </c>
      <c r="K1325" s="26">
        <f t="shared" si="279"/>
        <v>3.3000000000000003</v>
      </c>
      <c r="L1325" s="26">
        <f t="shared" si="279"/>
        <v>0</v>
      </c>
      <c r="M1325" s="26">
        <f t="shared" si="279"/>
        <v>0</v>
      </c>
      <c r="N1325" s="26">
        <f t="shared" si="279"/>
        <v>0</v>
      </c>
      <c r="O1325" s="218"/>
      <c r="P1325" s="227" t="s">
        <v>556</v>
      </c>
    </row>
    <row r="1326" spans="1:16" ht="15.75" thickBot="1" x14ac:dyDescent="0.3">
      <c r="A1326" s="213"/>
      <c r="B1326" s="216"/>
      <c r="C1326" s="216"/>
      <c r="D1326" s="219"/>
      <c r="E1326" s="219"/>
      <c r="F1326" s="231"/>
      <c r="G1326" s="158" t="s">
        <v>259</v>
      </c>
      <c r="H1326" s="26">
        <f>SUM(I1326:N1326)</f>
        <v>0</v>
      </c>
      <c r="I1326" s="26">
        <v>0</v>
      </c>
      <c r="J1326" s="26">
        <v>0</v>
      </c>
      <c r="K1326" s="26">
        <v>0</v>
      </c>
      <c r="L1326" s="26">
        <v>0</v>
      </c>
      <c r="M1326" s="26">
        <v>0</v>
      </c>
      <c r="N1326" s="26">
        <v>0</v>
      </c>
      <c r="O1326" s="219"/>
      <c r="P1326" s="228"/>
    </row>
    <row r="1327" spans="1:16" ht="36.75" thickBot="1" x14ac:dyDescent="0.3">
      <c r="A1327" s="213"/>
      <c r="B1327" s="216"/>
      <c r="C1327" s="216"/>
      <c r="D1327" s="219"/>
      <c r="E1327" s="219"/>
      <c r="F1327" s="231"/>
      <c r="G1327" s="158" t="s">
        <v>7</v>
      </c>
      <c r="H1327" s="26">
        <f>SUM(I1327:N1327)</f>
        <v>3.1</v>
      </c>
      <c r="I1327" s="26">
        <v>0</v>
      </c>
      <c r="J1327" s="26">
        <v>0</v>
      </c>
      <c r="K1327" s="26">
        <v>3.1</v>
      </c>
      <c r="L1327" s="26">
        <v>0</v>
      </c>
      <c r="M1327" s="26">
        <v>0</v>
      </c>
      <c r="N1327" s="26">
        <v>0</v>
      </c>
      <c r="O1327" s="219"/>
      <c r="P1327" s="228"/>
    </row>
    <row r="1328" spans="1:16" ht="15.75" thickBot="1" x14ac:dyDescent="0.3">
      <c r="A1328" s="213"/>
      <c r="B1328" s="216"/>
      <c r="C1328" s="216"/>
      <c r="D1328" s="219"/>
      <c r="E1328" s="219"/>
      <c r="F1328" s="231"/>
      <c r="G1328" s="158" t="s">
        <v>8</v>
      </c>
      <c r="H1328" s="26">
        <f>SUM(I1328:N1328)</f>
        <v>0.2</v>
      </c>
      <c r="I1328" s="26">
        <v>0</v>
      </c>
      <c r="J1328" s="26">
        <v>0</v>
      </c>
      <c r="K1328" s="26">
        <v>0.2</v>
      </c>
      <c r="L1328" s="26">
        <v>0</v>
      </c>
      <c r="M1328" s="26">
        <v>0</v>
      </c>
      <c r="N1328" s="26">
        <v>0</v>
      </c>
      <c r="O1328" s="219"/>
      <c r="P1328" s="228"/>
    </row>
    <row r="1329" spans="1:16" ht="24.75" thickBot="1" x14ac:dyDescent="0.3">
      <c r="A1329" s="214"/>
      <c r="B1329" s="217"/>
      <c r="C1329" s="217"/>
      <c r="D1329" s="220"/>
      <c r="E1329" s="220"/>
      <c r="F1329" s="232"/>
      <c r="G1329" s="158" t="s">
        <v>9</v>
      </c>
      <c r="H1329" s="26">
        <f>SUM(I1329:N1329)</f>
        <v>0</v>
      </c>
      <c r="I1329" s="26">
        <v>0</v>
      </c>
      <c r="J1329" s="26">
        <v>0</v>
      </c>
      <c r="K1329" s="26">
        <v>0</v>
      </c>
      <c r="L1329" s="26">
        <v>0</v>
      </c>
      <c r="M1329" s="26">
        <v>0</v>
      </c>
      <c r="N1329" s="26">
        <v>0</v>
      </c>
      <c r="O1329" s="220"/>
      <c r="P1329" s="229"/>
    </row>
    <row r="1330" spans="1:16" ht="36.75" customHeight="1" thickBot="1" x14ac:dyDescent="0.3">
      <c r="A1330" s="212" t="s">
        <v>576</v>
      </c>
      <c r="B1330" s="215" t="s">
        <v>572</v>
      </c>
      <c r="C1330" s="215" t="s">
        <v>0</v>
      </c>
      <c r="D1330" s="218" t="s">
        <v>458</v>
      </c>
      <c r="E1330" s="218"/>
      <c r="F1330" s="230" t="s">
        <v>3983</v>
      </c>
      <c r="G1330" s="158" t="s">
        <v>4</v>
      </c>
      <c r="H1330" s="26">
        <f t="shared" ref="H1330:N1330" si="280">SUM(H1331:H1334)</f>
        <v>3.3000000000000003</v>
      </c>
      <c r="I1330" s="26">
        <f t="shared" si="280"/>
        <v>0</v>
      </c>
      <c r="J1330" s="26">
        <f t="shared" si="280"/>
        <v>0</v>
      </c>
      <c r="K1330" s="26">
        <f t="shared" si="280"/>
        <v>3.3000000000000003</v>
      </c>
      <c r="L1330" s="26">
        <f t="shared" si="280"/>
        <v>0</v>
      </c>
      <c r="M1330" s="26">
        <f t="shared" si="280"/>
        <v>0</v>
      </c>
      <c r="N1330" s="26">
        <f t="shared" si="280"/>
        <v>0</v>
      </c>
      <c r="O1330" s="218">
        <v>95</v>
      </c>
      <c r="P1330" s="227" t="s">
        <v>577</v>
      </c>
    </row>
    <row r="1331" spans="1:16" ht="15.75" thickBot="1" x14ac:dyDescent="0.3">
      <c r="A1331" s="213"/>
      <c r="B1331" s="216"/>
      <c r="C1331" s="216"/>
      <c r="D1331" s="219"/>
      <c r="E1331" s="219"/>
      <c r="F1331" s="231"/>
      <c r="G1331" s="158" t="s">
        <v>259</v>
      </c>
      <c r="H1331" s="26">
        <f>SUM(I1331:N1331)</f>
        <v>0</v>
      </c>
      <c r="I1331" s="26">
        <v>0</v>
      </c>
      <c r="J1331" s="26">
        <v>0</v>
      </c>
      <c r="K1331" s="26">
        <v>0</v>
      </c>
      <c r="L1331" s="26">
        <v>0</v>
      </c>
      <c r="M1331" s="26">
        <v>0</v>
      </c>
      <c r="N1331" s="26">
        <v>0</v>
      </c>
      <c r="O1331" s="219"/>
      <c r="P1331" s="228"/>
    </row>
    <row r="1332" spans="1:16" ht="36.75" thickBot="1" x14ac:dyDescent="0.3">
      <c r="A1332" s="213"/>
      <c r="B1332" s="216"/>
      <c r="C1332" s="216"/>
      <c r="D1332" s="219"/>
      <c r="E1332" s="219"/>
      <c r="F1332" s="231"/>
      <c r="G1332" s="158" t="s">
        <v>7</v>
      </c>
      <c r="H1332" s="26">
        <f>SUM(I1332:N1332)</f>
        <v>3.1</v>
      </c>
      <c r="I1332" s="26">
        <v>0</v>
      </c>
      <c r="J1332" s="26">
        <v>0</v>
      </c>
      <c r="K1332" s="26">
        <v>3.1</v>
      </c>
      <c r="L1332" s="26">
        <v>0</v>
      </c>
      <c r="M1332" s="26">
        <v>0</v>
      </c>
      <c r="N1332" s="26">
        <v>0</v>
      </c>
      <c r="O1332" s="219"/>
      <c r="P1332" s="228"/>
    </row>
    <row r="1333" spans="1:16" ht="15.75" thickBot="1" x14ac:dyDescent="0.3">
      <c r="A1333" s="213"/>
      <c r="B1333" s="216"/>
      <c r="C1333" s="216"/>
      <c r="D1333" s="219"/>
      <c r="E1333" s="219"/>
      <c r="F1333" s="231"/>
      <c r="G1333" s="158" t="s">
        <v>8</v>
      </c>
      <c r="H1333" s="26">
        <f>SUM(I1333:N1333)</f>
        <v>0.2</v>
      </c>
      <c r="I1333" s="26">
        <v>0</v>
      </c>
      <c r="J1333" s="26">
        <v>0</v>
      </c>
      <c r="K1333" s="26">
        <v>0.2</v>
      </c>
      <c r="L1333" s="26">
        <v>0</v>
      </c>
      <c r="M1333" s="26">
        <v>0</v>
      </c>
      <c r="N1333" s="26">
        <v>0</v>
      </c>
      <c r="O1333" s="219"/>
      <c r="P1333" s="228"/>
    </row>
    <row r="1334" spans="1:16" ht="24.75" thickBot="1" x14ac:dyDescent="0.3">
      <c r="A1334" s="214"/>
      <c r="B1334" s="217"/>
      <c r="C1334" s="217"/>
      <c r="D1334" s="220"/>
      <c r="E1334" s="220"/>
      <c r="F1334" s="232"/>
      <c r="G1334" s="158" t="s">
        <v>9</v>
      </c>
      <c r="H1334" s="26">
        <f>SUM(I1334:N1334)</f>
        <v>0</v>
      </c>
      <c r="I1334" s="26">
        <v>0</v>
      </c>
      <c r="J1334" s="26">
        <v>0</v>
      </c>
      <c r="K1334" s="26">
        <v>0</v>
      </c>
      <c r="L1334" s="26">
        <v>0</v>
      </c>
      <c r="M1334" s="26">
        <v>0</v>
      </c>
      <c r="N1334" s="26">
        <v>0</v>
      </c>
      <c r="O1334" s="220"/>
      <c r="P1334" s="229"/>
    </row>
    <row r="1335" spans="1:16" ht="36.75" customHeight="1" thickBot="1" x14ac:dyDescent="0.3">
      <c r="A1335" s="212" t="s">
        <v>578</v>
      </c>
      <c r="B1335" s="215" t="s">
        <v>572</v>
      </c>
      <c r="C1335" s="215" t="s">
        <v>0</v>
      </c>
      <c r="D1335" s="218" t="s">
        <v>458</v>
      </c>
      <c r="E1335" s="218"/>
      <c r="F1335" s="230" t="s">
        <v>3983</v>
      </c>
      <c r="G1335" s="158" t="s">
        <v>4</v>
      </c>
      <c r="H1335" s="26">
        <f t="shared" ref="H1335:N1335" si="281">SUM(H1336:H1339)</f>
        <v>3.3000000000000003</v>
      </c>
      <c r="I1335" s="26">
        <f t="shared" si="281"/>
        <v>0</v>
      </c>
      <c r="J1335" s="26">
        <f t="shared" si="281"/>
        <v>0</v>
      </c>
      <c r="K1335" s="26">
        <f t="shared" si="281"/>
        <v>3.3000000000000003</v>
      </c>
      <c r="L1335" s="26">
        <f t="shared" si="281"/>
        <v>0</v>
      </c>
      <c r="M1335" s="26">
        <f t="shared" si="281"/>
        <v>0</v>
      </c>
      <c r="N1335" s="26">
        <f t="shared" si="281"/>
        <v>0</v>
      </c>
      <c r="O1335" s="218">
        <v>87</v>
      </c>
      <c r="P1335" s="227" t="s">
        <v>577</v>
      </c>
    </row>
    <row r="1336" spans="1:16" ht="15.75" thickBot="1" x14ac:dyDescent="0.3">
      <c r="A1336" s="213"/>
      <c r="B1336" s="216"/>
      <c r="C1336" s="216"/>
      <c r="D1336" s="219"/>
      <c r="E1336" s="219"/>
      <c r="F1336" s="231"/>
      <c r="G1336" s="158" t="s">
        <v>259</v>
      </c>
      <c r="H1336" s="26">
        <f>SUM(I1336:N1336)</f>
        <v>0</v>
      </c>
      <c r="I1336" s="26">
        <v>0</v>
      </c>
      <c r="J1336" s="26">
        <v>0</v>
      </c>
      <c r="K1336" s="26">
        <v>0</v>
      </c>
      <c r="L1336" s="26">
        <v>0</v>
      </c>
      <c r="M1336" s="26">
        <v>0</v>
      </c>
      <c r="N1336" s="26">
        <v>0</v>
      </c>
      <c r="O1336" s="219"/>
      <c r="P1336" s="228"/>
    </row>
    <row r="1337" spans="1:16" ht="36.75" thickBot="1" x14ac:dyDescent="0.3">
      <c r="A1337" s="213"/>
      <c r="B1337" s="216"/>
      <c r="C1337" s="216"/>
      <c r="D1337" s="219"/>
      <c r="E1337" s="219"/>
      <c r="F1337" s="231"/>
      <c r="G1337" s="158" t="s">
        <v>7</v>
      </c>
      <c r="H1337" s="26">
        <f>SUM(I1337:N1337)</f>
        <v>3.1</v>
      </c>
      <c r="I1337" s="26">
        <v>0</v>
      </c>
      <c r="J1337" s="26">
        <v>0</v>
      </c>
      <c r="K1337" s="26">
        <v>3.1</v>
      </c>
      <c r="L1337" s="26">
        <v>0</v>
      </c>
      <c r="M1337" s="26">
        <v>0</v>
      </c>
      <c r="N1337" s="26">
        <v>0</v>
      </c>
      <c r="O1337" s="219"/>
      <c r="P1337" s="228"/>
    </row>
    <row r="1338" spans="1:16" ht="15.75" thickBot="1" x14ac:dyDescent="0.3">
      <c r="A1338" s="213"/>
      <c r="B1338" s="216"/>
      <c r="C1338" s="216"/>
      <c r="D1338" s="219"/>
      <c r="E1338" s="219"/>
      <c r="F1338" s="231"/>
      <c r="G1338" s="158" t="s">
        <v>8</v>
      </c>
      <c r="H1338" s="26">
        <f>SUM(I1338:N1338)</f>
        <v>0.2</v>
      </c>
      <c r="I1338" s="26">
        <v>0</v>
      </c>
      <c r="J1338" s="26">
        <v>0</v>
      </c>
      <c r="K1338" s="26">
        <v>0.2</v>
      </c>
      <c r="L1338" s="26">
        <v>0</v>
      </c>
      <c r="M1338" s="26">
        <v>0</v>
      </c>
      <c r="N1338" s="26">
        <v>0</v>
      </c>
      <c r="O1338" s="219"/>
      <c r="P1338" s="228"/>
    </row>
    <row r="1339" spans="1:16" ht="24.75" thickBot="1" x14ac:dyDescent="0.3">
      <c r="A1339" s="214"/>
      <c r="B1339" s="217"/>
      <c r="C1339" s="217"/>
      <c r="D1339" s="220"/>
      <c r="E1339" s="220"/>
      <c r="F1339" s="232"/>
      <c r="G1339" s="158" t="s">
        <v>9</v>
      </c>
      <c r="H1339" s="26">
        <f>SUM(I1339:N1339)</f>
        <v>0</v>
      </c>
      <c r="I1339" s="26">
        <v>0</v>
      </c>
      <c r="J1339" s="26">
        <v>0</v>
      </c>
      <c r="K1339" s="26">
        <v>0</v>
      </c>
      <c r="L1339" s="26">
        <v>0</v>
      </c>
      <c r="M1339" s="26">
        <v>0</v>
      </c>
      <c r="N1339" s="26">
        <v>0</v>
      </c>
      <c r="O1339" s="220"/>
      <c r="P1339" s="229"/>
    </row>
    <row r="1340" spans="1:16" ht="36.75" customHeight="1" thickBot="1" x14ac:dyDescent="0.3">
      <c r="A1340" s="212" t="s">
        <v>579</v>
      </c>
      <c r="B1340" s="215" t="s">
        <v>572</v>
      </c>
      <c r="C1340" s="215" t="s">
        <v>0</v>
      </c>
      <c r="D1340" s="218" t="s">
        <v>458</v>
      </c>
      <c r="E1340" s="218"/>
      <c r="F1340" s="230" t="s">
        <v>3983</v>
      </c>
      <c r="G1340" s="158" t="s">
        <v>4</v>
      </c>
      <c r="H1340" s="26">
        <f t="shared" ref="H1340:N1340" si="282">SUM(H1341:H1344)</f>
        <v>3.3000000000000003</v>
      </c>
      <c r="I1340" s="26">
        <f t="shared" si="282"/>
        <v>0</v>
      </c>
      <c r="J1340" s="26">
        <f t="shared" si="282"/>
        <v>0</v>
      </c>
      <c r="K1340" s="26">
        <f t="shared" si="282"/>
        <v>3.3000000000000003</v>
      </c>
      <c r="L1340" s="26">
        <f t="shared" si="282"/>
        <v>0</v>
      </c>
      <c r="M1340" s="26">
        <f t="shared" si="282"/>
        <v>0</v>
      </c>
      <c r="N1340" s="26">
        <f t="shared" si="282"/>
        <v>0</v>
      </c>
      <c r="O1340" s="218">
        <v>69</v>
      </c>
      <c r="P1340" s="227" t="s">
        <v>577</v>
      </c>
    </row>
    <row r="1341" spans="1:16" ht="15.75" thickBot="1" x14ac:dyDescent="0.3">
      <c r="A1341" s="213"/>
      <c r="B1341" s="216"/>
      <c r="C1341" s="216"/>
      <c r="D1341" s="219"/>
      <c r="E1341" s="219"/>
      <c r="F1341" s="231"/>
      <c r="G1341" s="158" t="s">
        <v>259</v>
      </c>
      <c r="H1341" s="26">
        <f>SUM(I1341:N1341)</f>
        <v>0</v>
      </c>
      <c r="I1341" s="26">
        <v>0</v>
      </c>
      <c r="J1341" s="26">
        <v>0</v>
      </c>
      <c r="K1341" s="26">
        <v>0</v>
      </c>
      <c r="L1341" s="26">
        <v>0</v>
      </c>
      <c r="M1341" s="26">
        <v>0</v>
      </c>
      <c r="N1341" s="26">
        <v>0</v>
      </c>
      <c r="O1341" s="219"/>
      <c r="P1341" s="228"/>
    </row>
    <row r="1342" spans="1:16" ht="36.75" thickBot="1" x14ac:dyDescent="0.3">
      <c r="A1342" s="213"/>
      <c r="B1342" s="216"/>
      <c r="C1342" s="216"/>
      <c r="D1342" s="219"/>
      <c r="E1342" s="219"/>
      <c r="F1342" s="231"/>
      <c r="G1342" s="158" t="s">
        <v>7</v>
      </c>
      <c r="H1342" s="26">
        <f>SUM(I1342:N1342)</f>
        <v>3.1</v>
      </c>
      <c r="I1342" s="26">
        <v>0</v>
      </c>
      <c r="J1342" s="26">
        <v>0</v>
      </c>
      <c r="K1342" s="26">
        <v>3.1</v>
      </c>
      <c r="L1342" s="26">
        <v>0</v>
      </c>
      <c r="M1342" s="26">
        <v>0</v>
      </c>
      <c r="N1342" s="26">
        <v>0</v>
      </c>
      <c r="O1342" s="219"/>
      <c r="P1342" s="228"/>
    </row>
    <row r="1343" spans="1:16" ht="15.75" thickBot="1" x14ac:dyDescent="0.3">
      <c r="A1343" s="213"/>
      <c r="B1343" s="216"/>
      <c r="C1343" s="216"/>
      <c r="D1343" s="219"/>
      <c r="E1343" s="219"/>
      <c r="F1343" s="231"/>
      <c r="G1343" s="158" t="s">
        <v>8</v>
      </c>
      <c r="H1343" s="26">
        <f>SUM(I1343:N1343)</f>
        <v>0.2</v>
      </c>
      <c r="I1343" s="26">
        <v>0</v>
      </c>
      <c r="J1343" s="26">
        <v>0</v>
      </c>
      <c r="K1343" s="26">
        <v>0.2</v>
      </c>
      <c r="L1343" s="26">
        <v>0</v>
      </c>
      <c r="M1343" s="26">
        <v>0</v>
      </c>
      <c r="N1343" s="26">
        <v>0</v>
      </c>
      <c r="O1343" s="219"/>
      <c r="P1343" s="228"/>
    </row>
    <row r="1344" spans="1:16" ht="24.75" thickBot="1" x14ac:dyDescent="0.3">
      <c r="A1344" s="214"/>
      <c r="B1344" s="217"/>
      <c r="C1344" s="217"/>
      <c r="D1344" s="220"/>
      <c r="E1344" s="220"/>
      <c r="F1344" s="232"/>
      <c r="G1344" s="158" t="s">
        <v>9</v>
      </c>
      <c r="H1344" s="26">
        <f>SUM(I1344:N1344)</f>
        <v>0</v>
      </c>
      <c r="I1344" s="26">
        <v>0</v>
      </c>
      <c r="J1344" s="26">
        <v>0</v>
      </c>
      <c r="K1344" s="26">
        <v>0</v>
      </c>
      <c r="L1344" s="26">
        <v>0</v>
      </c>
      <c r="M1344" s="26">
        <v>0</v>
      </c>
      <c r="N1344" s="26">
        <v>0</v>
      </c>
      <c r="O1344" s="220"/>
      <c r="P1344" s="229"/>
    </row>
    <row r="1345" spans="1:16" ht="36.75" customHeight="1" thickBot="1" x14ac:dyDescent="0.3">
      <c r="A1345" s="212" t="s">
        <v>580</v>
      </c>
      <c r="B1345" s="215" t="s">
        <v>572</v>
      </c>
      <c r="C1345" s="215" t="s">
        <v>0</v>
      </c>
      <c r="D1345" s="218" t="s">
        <v>458</v>
      </c>
      <c r="E1345" s="218"/>
      <c r="F1345" s="230" t="s">
        <v>3983</v>
      </c>
      <c r="G1345" s="158" t="s">
        <v>4</v>
      </c>
      <c r="H1345" s="26">
        <f t="shared" ref="H1345:N1345" si="283">SUM(H1346:H1349)</f>
        <v>3.3000000000000003</v>
      </c>
      <c r="I1345" s="26">
        <f t="shared" si="283"/>
        <v>0</v>
      </c>
      <c r="J1345" s="26">
        <f t="shared" si="283"/>
        <v>0</v>
      </c>
      <c r="K1345" s="26">
        <f t="shared" si="283"/>
        <v>3.3000000000000003</v>
      </c>
      <c r="L1345" s="26">
        <f t="shared" si="283"/>
        <v>0</v>
      </c>
      <c r="M1345" s="26">
        <f t="shared" si="283"/>
        <v>0</v>
      </c>
      <c r="N1345" s="26">
        <f t="shared" si="283"/>
        <v>0</v>
      </c>
      <c r="O1345" s="218">
        <v>193</v>
      </c>
      <c r="P1345" s="227" t="s">
        <v>577</v>
      </c>
    </row>
    <row r="1346" spans="1:16" ht="15.75" thickBot="1" x14ac:dyDescent="0.3">
      <c r="A1346" s="213"/>
      <c r="B1346" s="216"/>
      <c r="C1346" s="216"/>
      <c r="D1346" s="219"/>
      <c r="E1346" s="219"/>
      <c r="F1346" s="231"/>
      <c r="G1346" s="158" t="s">
        <v>259</v>
      </c>
      <c r="H1346" s="26">
        <f>SUM(I1346:N1346)</f>
        <v>0</v>
      </c>
      <c r="I1346" s="26">
        <v>0</v>
      </c>
      <c r="J1346" s="26">
        <v>0</v>
      </c>
      <c r="K1346" s="26">
        <v>0</v>
      </c>
      <c r="L1346" s="26">
        <v>0</v>
      </c>
      <c r="M1346" s="26">
        <v>0</v>
      </c>
      <c r="N1346" s="26">
        <v>0</v>
      </c>
      <c r="O1346" s="219"/>
      <c r="P1346" s="228"/>
    </row>
    <row r="1347" spans="1:16" ht="36.75" thickBot="1" x14ac:dyDescent="0.3">
      <c r="A1347" s="213"/>
      <c r="B1347" s="216"/>
      <c r="C1347" s="216"/>
      <c r="D1347" s="219"/>
      <c r="E1347" s="219"/>
      <c r="F1347" s="231"/>
      <c r="G1347" s="158" t="s">
        <v>7</v>
      </c>
      <c r="H1347" s="26">
        <f>SUM(I1347:N1347)</f>
        <v>3.1</v>
      </c>
      <c r="I1347" s="26">
        <v>0</v>
      </c>
      <c r="J1347" s="26">
        <v>0</v>
      </c>
      <c r="K1347" s="26">
        <v>3.1</v>
      </c>
      <c r="L1347" s="26">
        <v>0</v>
      </c>
      <c r="M1347" s="26">
        <v>0</v>
      </c>
      <c r="N1347" s="26">
        <v>0</v>
      </c>
      <c r="O1347" s="219"/>
      <c r="P1347" s="228"/>
    </row>
    <row r="1348" spans="1:16" ht="15.75" thickBot="1" x14ac:dyDescent="0.3">
      <c r="A1348" s="213"/>
      <c r="B1348" s="216"/>
      <c r="C1348" s="216"/>
      <c r="D1348" s="219"/>
      <c r="E1348" s="219"/>
      <c r="F1348" s="231"/>
      <c r="G1348" s="158" t="s">
        <v>8</v>
      </c>
      <c r="H1348" s="26">
        <f>SUM(I1348:N1348)</f>
        <v>0.2</v>
      </c>
      <c r="I1348" s="26">
        <v>0</v>
      </c>
      <c r="J1348" s="26">
        <v>0</v>
      </c>
      <c r="K1348" s="26">
        <v>0.2</v>
      </c>
      <c r="L1348" s="26">
        <v>0</v>
      </c>
      <c r="M1348" s="26">
        <v>0</v>
      </c>
      <c r="N1348" s="26">
        <v>0</v>
      </c>
      <c r="O1348" s="219"/>
      <c r="P1348" s="228"/>
    </row>
    <row r="1349" spans="1:16" ht="24.75" thickBot="1" x14ac:dyDescent="0.3">
      <c r="A1349" s="214"/>
      <c r="B1349" s="217"/>
      <c r="C1349" s="217"/>
      <c r="D1349" s="220"/>
      <c r="E1349" s="220"/>
      <c r="F1349" s="232"/>
      <c r="G1349" s="158" t="s">
        <v>9</v>
      </c>
      <c r="H1349" s="26">
        <f>SUM(I1349:N1349)</f>
        <v>0</v>
      </c>
      <c r="I1349" s="26">
        <v>0</v>
      </c>
      <c r="J1349" s="26">
        <v>0</v>
      </c>
      <c r="K1349" s="26">
        <v>0</v>
      </c>
      <c r="L1349" s="26">
        <v>0</v>
      </c>
      <c r="M1349" s="26">
        <v>0</v>
      </c>
      <c r="N1349" s="26">
        <v>0</v>
      </c>
      <c r="O1349" s="220"/>
      <c r="P1349" s="229"/>
    </row>
    <row r="1350" spans="1:16" ht="36.75" customHeight="1" thickBot="1" x14ac:dyDescent="0.3">
      <c r="A1350" s="212" t="s">
        <v>581</v>
      </c>
      <c r="B1350" s="215" t="s">
        <v>572</v>
      </c>
      <c r="C1350" s="215" t="s">
        <v>0</v>
      </c>
      <c r="D1350" s="218" t="s">
        <v>458</v>
      </c>
      <c r="E1350" s="218"/>
      <c r="F1350" s="230" t="s">
        <v>3983</v>
      </c>
      <c r="G1350" s="158" t="s">
        <v>4</v>
      </c>
      <c r="H1350" s="26">
        <f t="shared" ref="H1350:N1350" si="284">SUM(H1351:H1354)</f>
        <v>3.3000000000000003</v>
      </c>
      <c r="I1350" s="26">
        <f t="shared" si="284"/>
        <v>0</v>
      </c>
      <c r="J1350" s="26">
        <f t="shared" si="284"/>
        <v>0</v>
      </c>
      <c r="K1350" s="26">
        <f t="shared" si="284"/>
        <v>3.3000000000000003</v>
      </c>
      <c r="L1350" s="26">
        <f t="shared" si="284"/>
        <v>0</v>
      </c>
      <c r="M1350" s="26">
        <f t="shared" si="284"/>
        <v>0</v>
      </c>
      <c r="N1350" s="26">
        <f t="shared" si="284"/>
        <v>0</v>
      </c>
      <c r="O1350" s="218"/>
      <c r="P1350" s="227" t="s">
        <v>556</v>
      </c>
    </row>
    <row r="1351" spans="1:16" ht="15.75" thickBot="1" x14ac:dyDescent="0.3">
      <c r="A1351" s="213"/>
      <c r="B1351" s="216"/>
      <c r="C1351" s="216"/>
      <c r="D1351" s="219"/>
      <c r="E1351" s="219"/>
      <c r="F1351" s="231"/>
      <c r="G1351" s="158" t="s">
        <v>259</v>
      </c>
      <c r="H1351" s="26">
        <f>SUM(I1351:N1351)</f>
        <v>0</v>
      </c>
      <c r="I1351" s="26">
        <v>0</v>
      </c>
      <c r="J1351" s="26">
        <v>0</v>
      </c>
      <c r="K1351" s="26">
        <v>0</v>
      </c>
      <c r="L1351" s="26">
        <v>0</v>
      </c>
      <c r="M1351" s="26">
        <v>0</v>
      </c>
      <c r="N1351" s="26">
        <v>0</v>
      </c>
      <c r="O1351" s="219"/>
      <c r="P1351" s="228"/>
    </row>
    <row r="1352" spans="1:16" ht="36.75" thickBot="1" x14ac:dyDescent="0.3">
      <c r="A1352" s="213"/>
      <c r="B1352" s="216"/>
      <c r="C1352" s="216"/>
      <c r="D1352" s="219"/>
      <c r="E1352" s="219"/>
      <c r="F1352" s="231"/>
      <c r="G1352" s="158" t="s">
        <v>7</v>
      </c>
      <c r="H1352" s="26">
        <f>SUM(I1352:N1352)</f>
        <v>3.1</v>
      </c>
      <c r="I1352" s="26">
        <v>0</v>
      </c>
      <c r="J1352" s="26">
        <v>0</v>
      </c>
      <c r="K1352" s="26">
        <v>3.1</v>
      </c>
      <c r="L1352" s="26">
        <v>0</v>
      </c>
      <c r="M1352" s="26">
        <v>0</v>
      </c>
      <c r="N1352" s="26">
        <v>0</v>
      </c>
      <c r="O1352" s="219"/>
      <c r="P1352" s="228"/>
    </row>
    <row r="1353" spans="1:16" ht="15.75" thickBot="1" x14ac:dyDescent="0.3">
      <c r="A1353" s="213"/>
      <c r="B1353" s="216"/>
      <c r="C1353" s="216"/>
      <c r="D1353" s="219"/>
      <c r="E1353" s="219"/>
      <c r="F1353" s="231"/>
      <c r="G1353" s="158" t="s">
        <v>8</v>
      </c>
      <c r="H1353" s="26">
        <f>SUM(I1353:N1353)</f>
        <v>0.2</v>
      </c>
      <c r="I1353" s="26">
        <v>0</v>
      </c>
      <c r="J1353" s="26">
        <v>0</v>
      </c>
      <c r="K1353" s="26">
        <v>0.2</v>
      </c>
      <c r="L1353" s="26">
        <v>0</v>
      </c>
      <c r="M1353" s="26">
        <v>0</v>
      </c>
      <c r="N1353" s="26">
        <v>0</v>
      </c>
      <c r="O1353" s="219"/>
      <c r="P1353" s="228"/>
    </row>
    <row r="1354" spans="1:16" ht="24.75" thickBot="1" x14ac:dyDescent="0.3">
      <c r="A1354" s="214"/>
      <c r="B1354" s="217"/>
      <c r="C1354" s="217"/>
      <c r="D1354" s="220"/>
      <c r="E1354" s="220"/>
      <c r="F1354" s="232"/>
      <c r="G1354" s="158" t="s">
        <v>9</v>
      </c>
      <c r="H1354" s="26">
        <f>SUM(I1354:N1354)</f>
        <v>0</v>
      </c>
      <c r="I1354" s="26">
        <v>0</v>
      </c>
      <c r="J1354" s="26">
        <v>0</v>
      </c>
      <c r="K1354" s="26">
        <v>0</v>
      </c>
      <c r="L1354" s="26">
        <v>0</v>
      </c>
      <c r="M1354" s="26">
        <v>0</v>
      </c>
      <c r="N1354" s="26">
        <v>0</v>
      </c>
      <c r="O1354" s="220"/>
      <c r="P1354" s="229"/>
    </row>
    <row r="1355" spans="1:16" ht="36.75" customHeight="1" thickBot="1" x14ac:dyDescent="0.3">
      <c r="A1355" s="212" t="s">
        <v>582</v>
      </c>
      <c r="B1355" s="215" t="s">
        <v>572</v>
      </c>
      <c r="C1355" s="215" t="s">
        <v>0</v>
      </c>
      <c r="D1355" s="218" t="s">
        <v>458</v>
      </c>
      <c r="E1355" s="218"/>
      <c r="F1355" s="230" t="s">
        <v>3983</v>
      </c>
      <c r="G1355" s="158" t="s">
        <v>4</v>
      </c>
      <c r="H1355" s="26">
        <f t="shared" ref="H1355:N1355" si="285">SUM(H1356:H1359)</f>
        <v>3.3000000000000003</v>
      </c>
      <c r="I1355" s="26">
        <f t="shared" si="285"/>
        <v>0</v>
      </c>
      <c r="J1355" s="26">
        <f t="shared" si="285"/>
        <v>0</v>
      </c>
      <c r="K1355" s="26">
        <f t="shared" si="285"/>
        <v>3.3000000000000003</v>
      </c>
      <c r="L1355" s="26">
        <f t="shared" si="285"/>
        <v>0</v>
      </c>
      <c r="M1355" s="26">
        <f t="shared" si="285"/>
        <v>0</v>
      </c>
      <c r="N1355" s="26">
        <f t="shared" si="285"/>
        <v>0</v>
      </c>
      <c r="O1355" s="218">
        <v>48</v>
      </c>
      <c r="P1355" s="227" t="s">
        <v>556</v>
      </c>
    </row>
    <row r="1356" spans="1:16" ht="15.75" thickBot="1" x14ac:dyDescent="0.3">
      <c r="A1356" s="213"/>
      <c r="B1356" s="216"/>
      <c r="C1356" s="216"/>
      <c r="D1356" s="219"/>
      <c r="E1356" s="219"/>
      <c r="F1356" s="231"/>
      <c r="G1356" s="158" t="s">
        <v>259</v>
      </c>
      <c r="H1356" s="26">
        <f>SUM(I1356:N1356)</f>
        <v>0</v>
      </c>
      <c r="I1356" s="26">
        <v>0</v>
      </c>
      <c r="J1356" s="26">
        <v>0</v>
      </c>
      <c r="K1356" s="26">
        <v>0</v>
      </c>
      <c r="L1356" s="26">
        <v>0</v>
      </c>
      <c r="M1356" s="26">
        <v>0</v>
      </c>
      <c r="N1356" s="26">
        <v>0</v>
      </c>
      <c r="O1356" s="219"/>
      <c r="P1356" s="228"/>
    </row>
    <row r="1357" spans="1:16" ht="36.75" thickBot="1" x14ac:dyDescent="0.3">
      <c r="A1357" s="213"/>
      <c r="B1357" s="216"/>
      <c r="C1357" s="216"/>
      <c r="D1357" s="219"/>
      <c r="E1357" s="219"/>
      <c r="F1357" s="231"/>
      <c r="G1357" s="158" t="s">
        <v>7</v>
      </c>
      <c r="H1357" s="26">
        <f>SUM(I1357:N1357)</f>
        <v>3.1</v>
      </c>
      <c r="I1357" s="26">
        <v>0</v>
      </c>
      <c r="J1357" s="26">
        <v>0</v>
      </c>
      <c r="K1357" s="26">
        <v>3.1</v>
      </c>
      <c r="L1357" s="26">
        <v>0</v>
      </c>
      <c r="M1357" s="26">
        <v>0</v>
      </c>
      <c r="N1357" s="26">
        <v>0</v>
      </c>
      <c r="O1357" s="219"/>
      <c r="P1357" s="228"/>
    </row>
    <row r="1358" spans="1:16" ht="15.75" thickBot="1" x14ac:dyDescent="0.3">
      <c r="A1358" s="213"/>
      <c r="B1358" s="216"/>
      <c r="C1358" s="216"/>
      <c r="D1358" s="219"/>
      <c r="E1358" s="219"/>
      <c r="F1358" s="231"/>
      <c r="G1358" s="158" t="s">
        <v>8</v>
      </c>
      <c r="H1358" s="26">
        <f>SUM(I1358:N1358)</f>
        <v>0.2</v>
      </c>
      <c r="I1358" s="26">
        <v>0</v>
      </c>
      <c r="J1358" s="26">
        <v>0</v>
      </c>
      <c r="K1358" s="26">
        <v>0.2</v>
      </c>
      <c r="L1358" s="26">
        <v>0</v>
      </c>
      <c r="M1358" s="26">
        <v>0</v>
      </c>
      <c r="N1358" s="26">
        <v>0</v>
      </c>
      <c r="O1358" s="219"/>
      <c r="P1358" s="228"/>
    </row>
    <row r="1359" spans="1:16" ht="24.75" thickBot="1" x14ac:dyDescent="0.3">
      <c r="A1359" s="214"/>
      <c r="B1359" s="217"/>
      <c r="C1359" s="217"/>
      <c r="D1359" s="220"/>
      <c r="E1359" s="220"/>
      <c r="F1359" s="232"/>
      <c r="G1359" s="158" t="s">
        <v>9</v>
      </c>
      <c r="H1359" s="26">
        <f>SUM(I1359:N1359)</f>
        <v>0</v>
      </c>
      <c r="I1359" s="26">
        <v>0</v>
      </c>
      <c r="J1359" s="26">
        <v>0</v>
      </c>
      <c r="K1359" s="26">
        <v>0</v>
      </c>
      <c r="L1359" s="26">
        <v>0</v>
      </c>
      <c r="M1359" s="26">
        <v>0</v>
      </c>
      <c r="N1359" s="26">
        <v>0</v>
      </c>
      <c r="O1359" s="220"/>
      <c r="P1359" s="229"/>
    </row>
    <row r="1360" spans="1:16" ht="36.75" customHeight="1" thickBot="1" x14ac:dyDescent="0.3">
      <c r="A1360" s="212" t="s">
        <v>583</v>
      </c>
      <c r="B1360" s="215" t="s">
        <v>572</v>
      </c>
      <c r="C1360" s="215" t="s">
        <v>0</v>
      </c>
      <c r="D1360" s="218" t="s">
        <v>458</v>
      </c>
      <c r="E1360" s="218"/>
      <c r="F1360" s="230" t="s">
        <v>3983</v>
      </c>
      <c r="G1360" s="158" t="s">
        <v>4</v>
      </c>
      <c r="H1360" s="26">
        <f t="shared" ref="H1360:N1360" si="286">SUM(H1361:H1364)</f>
        <v>3.3000000000000003</v>
      </c>
      <c r="I1360" s="26">
        <f t="shared" si="286"/>
        <v>0</v>
      </c>
      <c r="J1360" s="26">
        <f t="shared" si="286"/>
        <v>0</v>
      </c>
      <c r="K1360" s="26">
        <f t="shared" si="286"/>
        <v>3.3000000000000003</v>
      </c>
      <c r="L1360" s="26">
        <f t="shared" si="286"/>
        <v>0</v>
      </c>
      <c r="M1360" s="26">
        <f t="shared" si="286"/>
        <v>0</v>
      </c>
      <c r="N1360" s="26">
        <f t="shared" si="286"/>
        <v>0</v>
      </c>
      <c r="O1360" s="218">
        <v>52</v>
      </c>
      <c r="P1360" s="227" t="s">
        <v>556</v>
      </c>
    </row>
    <row r="1361" spans="1:16" ht="15.75" thickBot="1" x14ac:dyDescent="0.3">
      <c r="A1361" s="213"/>
      <c r="B1361" s="216"/>
      <c r="C1361" s="216"/>
      <c r="D1361" s="219"/>
      <c r="E1361" s="219"/>
      <c r="F1361" s="231"/>
      <c r="G1361" s="158" t="s">
        <v>259</v>
      </c>
      <c r="H1361" s="26">
        <f>SUM(I1361:N1361)</f>
        <v>0</v>
      </c>
      <c r="I1361" s="26">
        <v>0</v>
      </c>
      <c r="J1361" s="26">
        <v>0</v>
      </c>
      <c r="K1361" s="26">
        <v>0</v>
      </c>
      <c r="L1361" s="26">
        <v>0</v>
      </c>
      <c r="M1361" s="26">
        <v>0</v>
      </c>
      <c r="N1361" s="26">
        <v>0</v>
      </c>
      <c r="O1361" s="219"/>
      <c r="P1361" s="228"/>
    </row>
    <row r="1362" spans="1:16" ht="36.75" thickBot="1" x14ac:dyDescent="0.3">
      <c r="A1362" s="213"/>
      <c r="B1362" s="216"/>
      <c r="C1362" s="216"/>
      <c r="D1362" s="219"/>
      <c r="E1362" s="219"/>
      <c r="F1362" s="231"/>
      <c r="G1362" s="158" t="s">
        <v>7</v>
      </c>
      <c r="H1362" s="26">
        <f>SUM(I1362:N1362)</f>
        <v>3.1</v>
      </c>
      <c r="I1362" s="26">
        <v>0</v>
      </c>
      <c r="J1362" s="26">
        <v>0</v>
      </c>
      <c r="K1362" s="26">
        <v>3.1</v>
      </c>
      <c r="L1362" s="26">
        <v>0</v>
      </c>
      <c r="M1362" s="26">
        <v>0</v>
      </c>
      <c r="N1362" s="26">
        <v>0</v>
      </c>
      <c r="O1362" s="219"/>
      <c r="P1362" s="228"/>
    </row>
    <row r="1363" spans="1:16" ht="15.75" thickBot="1" x14ac:dyDescent="0.3">
      <c r="A1363" s="213"/>
      <c r="B1363" s="216"/>
      <c r="C1363" s="216"/>
      <c r="D1363" s="219"/>
      <c r="E1363" s="219"/>
      <c r="F1363" s="231"/>
      <c r="G1363" s="158" t="s">
        <v>8</v>
      </c>
      <c r="H1363" s="26">
        <f>SUM(I1363:N1363)</f>
        <v>0.2</v>
      </c>
      <c r="I1363" s="26">
        <v>0</v>
      </c>
      <c r="J1363" s="26">
        <v>0</v>
      </c>
      <c r="K1363" s="26">
        <v>0.2</v>
      </c>
      <c r="L1363" s="26">
        <v>0</v>
      </c>
      <c r="M1363" s="26">
        <v>0</v>
      </c>
      <c r="N1363" s="26">
        <v>0</v>
      </c>
      <c r="O1363" s="219"/>
      <c r="P1363" s="228"/>
    </row>
    <row r="1364" spans="1:16" ht="24.75" thickBot="1" x14ac:dyDescent="0.3">
      <c r="A1364" s="214"/>
      <c r="B1364" s="217"/>
      <c r="C1364" s="217"/>
      <c r="D1364" s="220"/>
      <c r="E1364" s="220"/>
      <c r="F1364" s="232"/>
      <c r="G1364" s="158" t="s">
        <v>9</v>
      </c>
      <c r="H1364" s="26">
        <f>SUM(I1364:N1364)</f>
        <v>0</v>
      </c>
      <c r="I1364" s="26">
        <v>0</v>
      </c>
      <c r="J1364" s="26">
        <v>0</v>
      </c>
      <c r="K1364" s="26">
        <v>0</v>
      </c>
      <c r="L1364" s="26">
        <v>0</v>
      </c>
      <c r="M1364" s="26">
        <v>0</v>
      </c>
      <c r="N1364" s="26">
        <v>0</v>
      </c>
      <c r="O1364" s="220"/>
      <c r="P1364" s="229"/>
    </row>
    <row r="1365" spans="1:16" ht="36.75" customHeight="1" thickBot="1" x14ac:dyDescent="0.3">
      <c r="A1365" s="212" t="s">
        <v>584</v>
      </c>
      <c r="B1365" s="215" t="s">
        <v>572</v>
      </c>
      <c r="C1365" s="215" t="s">
        <v>0</v>
      </c>
      <c r="D1365" s="218" t="s">
        <v>458</v>
      </c>
      <c r="E1365" s="218"/>
      <c r="F1365" s="230" t="s">
        <v>3983</v>
      </c>
      <c r="G1365" s="158" t="s">
        <v>4</v>
      </c>
      <c r="H1365" s="26">
        <f t="shared" ref="H1365:N1365" si="287">SUM(H1366:H1369)</f>
        <v>3.3000000000000003</v>
      </c>
      <c r="I1365" s="26">
        <f t="shared" si="287"/>
        <v>0</v>
      </c>
      <c r="J1365" s="26">
        <f t="shared" si="287"/>
        <v>0</v>
      </c>
      <c r="K1365" s="26">
        <f t="shared" si="287"/>
        <v>3.3000000000000003</v>
      </c>
      <c r="L1365" s="26">
        <f t="shared" si="287"/>
        <v>0</v>
      </c>
      <c r="M1365" s="26">
        <f t="shared" si="287"/>
        <v>0</v>
      </c>
      <c r="N1365" s="26">
        <f t="shared" si="287"/>
        <v>0</v>
      </c>
      <c r="O1365" s="218">
        <v>110</v>
      </c>
      <c r="P1365" s="227" t="s">
        <v>556</v>
      </c>
    </row>
    <row r="1366" spans="1:16" ht="15.75" thickBot="1" x14ac:dyDescent="0.3">
      <c r="A1366" s="213"/>
      <c r="B1366" s="216"/>
      <c r="C1366" s="216"/>
      <c r="D1366" s="219"/>
      <c r="E1366" s="219"/>
      <c r="F1366" s="231"/>
      <c r="G1366" s="158" t="s">
        <v>259</v>
      </c>
      <c r="H1366" s="26">
        <f>SUM(I1366:N1366)</f>
        <v>0</v>
      </c>
      <c r="I1366" s="26">
        <v>0</v>
      </c>
      <c r="J1366" s="26">
        <v>0</v>
      </c>
      <c r="K1366" s="26">
        <v>0</v>
      </c>
      <c r="L1366" s="26">
        <v>0</v>
      </c>
      <c r="M1366" s="26">
        <v>0</v>
      </c>
      <c r="N1366" s="26">
        <v>0</v>
      </c>
      <c r="O1366" s="219"/>
      <c r="P1366" s="228"/>
    </row>
    <row r="1367" spans="1:16" ht="36.75" thickBot="1" x14ac:dyDescent="0.3">
      <c r="A1367" s="213"/>
      <c r="B1367" s="216"/>
      <c r="C1367" s="216"/>
      <c r="D1367" s="219"/>
      <c r="E1367" s="219"/>
      <c r="F1367" s="231"/>
      <c r="G1367" s="158" t="s">
        <v>7</v>
      </c>
      <c r="H1367" s="26">
        <f>SUM(I1367:N1367)</f>
        <v>3.1</v>
      </c>
      <c r="I1367" s="26">
        <v>0</v>
      </c>
      <c r="J1367" s="26">
        <v>0</v>
      </c>
      <c r="K1367" s="26">
        <v>3.1</v>
      </c>
      <c r="L1367" s="26">
        <v>0</v>
      </c>
      <c r="M1367" s="26">
        <v>0</v>
      </c>
      <c r="N1367" s="26">
        <v>0</v>
      </c>
      <c r="O1367" s="219"/>
      <c r="P1367" s="228"/>
    </row>
    <row r="1368" spans="1:16" ht="15.75" thickBot="1" x14ac:dyDescent="0.3">
      <c r="A1368" s="213"/>
      <c r="B1368" s="216"/>
      <c r="C1368" s="216"/>
      <c r="D1368" s="219"/>
      <c r="E1368" s="219"/>
      <c r="F1368" s="231"/>
      <c r="G1368" s="158" t="s">
        <v>8</v>
      </c>
      <c r="H1368" s="26">
        <f>SUM(I1368:N1368)</f>
        <v>0.2</v>
      </c>
      <c r="I1368" s="26">
        <v>0</v>
      </c>
      <c r="J1368" s="26">
        <v>0</v>
      </c>
      <c r="K1368" s="26">
        <v>0.2</v>
      </c>
      <c r="L1368" s="26">
        <v>0</v>
      </c>
      <c r="M1368" s="26">
        <v>0</v>
      </c>
      <c r="N1368" s="26">
        <v>0</v>
      </c>
      <c r="O1368" s="219"/>
      <c r="P1368" s="228"/>
    </row>
    <row r="1369" spans="1:16" ht="24.75" thickBot="1" x14ac:dyDescent="0.3">
      <c r="A1369" s="214"/>
      <c r="B1369" s="217"/>
      <c r="C1369" s="217"/>
      <c r="D1369" s="220"/>
      <c r="E1369" s="220"/>
      <c r="F1369" s="232"/>
      <c r="G1369" s="158" t="s">
        <v>9</v>
      </c>
      <c r="H1369" s="26">
        <f>SUM(I1369:N1369)</f>
        <v>0</v>
      </c>
      <c r="I1369" s="26">
        <v>0</v>
      </c>
      <c r="J1369" s="26">
        <v>0</v>
      </c>
      <c r="K1369" s="26">
        <v>0</v>
      </c>
      <c r="L1369" s="26">
        <v>0</v>
      </c>
      <c r="M1369" s="26">
        <v>0</v>
      </c>
      <c r="N1369" s="26">
        <v>0</v>
      </c>
      <c r="O1369" s="220"/>
      <c r="P1369" s="229"/>
    </row>
    <row r="1370" spans="1:16" ht="36.75" customHeight="1" thickBot="1" x14ac:dyDescent="0.3">
      <c r="A1370" s="212" t="s">
        <v>585</v>
      </c>
      <c r="B1370" s="215" t="s">
        <v>572</v>
      </c>
      <c r="C1370" s="215" t="s">
        <v>0</v>
      </c>
      <c r="D1370" s="218" t="s">
        <v>458</v>
      </c>
      <c r="E1370" s="218"/>
      <c r="F1370" s="230" t="s">
        <v>3983</v>
      </c>
      <c r="G1370" s="158" t="s">
        <v>4</v>
      </c>
      <c r="H1370" s="26">
        <f t="shared" ref="H1370:N1370" si="288">SUM(H1371:H1374)</f>
        <v>3.3000000000000003</v>
      </c>
      <c r="I1370" s="26">
        <f t="shared" si="288"/>
        <v>0</v>
      </c>
      <c r="J1370" s="26">
        <f t="shared" si="288"/>
        <v>0</v>
      </c>
      <c r="K1370" s="26">
        <f t="shared" si="288"/>
        <v>3.3000000000000003</v>
      </c>
      <c r="L1370" s="26">
        <f t="shared" si="288"/>
        <v>0</v>
      </c>
      <c r="M1370" s="26">
        <f t="shared" si="288"/>
        <v>0</v>
      </c>
      <c r="N1370" s="26">
        <f t="shared" si="288"/>
        <v>0</v>
      </c>
      <c r="O1370" s="218">
        <v>96</v>
      </c>
      <c r="P1370" s="227" t="s">
        <v>556</v>
      </c>
    </row>
    <row r="1371" spans="1:16" ht="15.75" thickBot="1" x14ac:dyDescent="0.3">
      <c r="A1371" s="213"/>
      <c r="B1371" s="216"/>
      <c r="C1371" s="216"/>
      <c r="D1371" s="219"/>
      <c r="E1371" s="219"/>
      <c r="F1371" s="231"/>
      <c r="G1371" s="158" t="s">
        <v>259</v>
      </c>
      <c r="H1371" s="26">
        <f>SUM(I1371:N1371)</f>
        <v>0</v>
      </c>
      <c r="I1371" s="26">
        <v>0</v>
      </c>
      <c r="J1371" s="26">
        <v>0</v>
      </c>
      <c r="K1371" s="26">
        <v>0</v>
      </c>
      <c r="L1371" s="26">
        <v>0</v>
      </c>
      <c r="M1371" s="26">
        <v>0</v>
      </c>
      <c r="N1371" s="26">
        <v>0</v>
      </c>
      <c r="O1371" s="219"/>
      <c r="P1371" s="228"/>
    </row>
    <row r="1372" spans="1:16" ht="36.75" thickBot="1" x14ac:dyDescent="0.3">
      <c r="A1372" s="213"/>
      <c r="B1372" s="216"/>
      <c r="C1372" s="216"/>
      <c r="D1372" s="219"/>
      <c r="E1372" s="219"/>
      <c r="F1372" s="231"/>
      <c r="G1372" s="158" t="s">
        <v>7</v>
      </c>
      <c r="H1372" s="26">
        <f>SUM(I1372:N1372)</f>
        <v>3.1</v>
      </c>
      <c r="I1372" s="26">
        <v>0</v>
      </c>
      <c r="J1372" s="26">
        <v>0</v>
      </c>
      <c r="K1372" s="26">
        <v>3.1</v>
      </c>
      <c r="L1372" s="26">
        <v>0</v>
      </c>
      <c r="M1372" s="26">
        <v>0</v>
      </c>
      <c r="N1372" s="26">
        <v>0</v>
      </c>
      <c r="O1372" s="219"/>
      <c r="P1372" s="228"/>
    </row>
    <row r="1373" spans="1:16" ht="15.75" thickBot="1" x14ac:dyDescent="0.3">
      <c r="A1373" s="213"/>
      <c r="B1373" s="216"/>
      <c r="C1373" s="216"/>
      <c r="D1373" s="219"/>
      <c r="E1373" s="219"/>
      <c r="F1373" s="231"/>
      <c r="G1373" s="158" t="s">
        <v>8</v>
      </c>
      <c r="H1373" s="26">
        <f>SUM(I1373:N1373)</f>
        <v>0.2</v>
      </c>
      <c r="I1373" s="26">
        <v>0</v>
      </c>
      <c r="J1373" s="26">
        <v>0</v>
      </c>
      <c r="K1373" s="26">
        <v>0.2</v>
      </c>
      <c r="L1373" s="26">
        <v>0</v>
      </c>
      <c r="M1373" s="26">
        <v>0</v>
      </c>
      <c r="N1373" s="26">
        <v>0</v>
      </c>
      <c r="O1373" s="219"/>
      <c r="P1373" s="228"/>
    </row>
    <row r="1374" spans="1:16" ht="24.75" thickBot="1" x14ac:dyDescent="0.3">
      <c r="A1374" s="214"/>
      <c r="B1374" s="217"/>
      <c r="C1374" s="217"/>
      <c r="D1374" s="220"/>
      <c r="E1374" s="220"/>
      <c r="F1374" s="232"/>
      <c r="G1374" s="158" t="s">
        <v>9</v>
      </c>
      <c r="H1374" s="26">
        <f>SUM(I1374:N1374)</f>
        <v>0</v>
      </c>
      <c r="I1374" s="26">
        <v>0</v>
      </c>
      <c r="J1374" s="26">
        <v>0</v>
      </c>
      <c r="K1374" s="26">
        <v>0</v>
      </c>
      <c r="L1374" s="26">
        <v>0</v>
      </c>
      <c r="M1374" s="26">
        <v>0</v>
      </c>
      <c r="N1374" s="26">
        <v>0</v>
      </c>
      <c r="O1374" s="220"/>
      <c r="P1374" s="229"/>
    </row>
    <row r="1375" spans="1:16" ht="36.75" customHeight="1" thickBot="1" x14ac:dyDescent="0.3">
      <c r="A1375" s="212" t="s">
        <v>586</v>
      </c>
      <c r="B1375" s="215" t="s">
        <v>572</v>
      </c>
      <c r="C1375" s="215" t="s">
        <v>0</v>
      </c>
      <c r="D1375" s="218" t="s">
        <v>458</v>
      </c>
      <c r="E1375" s="218"/>
      <c r="F1375" s="230" t="s">
        <v>3983</v>
      </c>
      <c r="G1375" s="158" t="s">
        <v>4</v>
      </c>
      <c r="H1375" s="26">
        <f t="shared" ref="H1375:N1375" si="289">SUM(H1376:H1379)</f>
        <v>3.3000000000000003</v>
      </c>
      <c r="I1375" s="26">
        <f t="shared" si="289"/>
        <v>0</v>
      </c>
      <c r="J1375" s="26">
        <f t="shared" si="289"/>
        <v>0</v>
      </c>
      <c r="K1375" s="26">
        <f t="shared" si="289"/>
        <v>3.3000000000000003</v>
      </c>
      <c r="L1375" s="26">
        <f t="shared" si="289"/>
        <v>0</v>
      </c>
      <c r="M1375" s="26">
        <f t="shared" si="289"/>
        <v>0</v>
      </c>
      <c r="N1375" s="26">
        <f t="shared" si="289"/>
        <v>0</v>
      </c>
      <c r="O1375" s="218">
        <v>120</v>
      </c>
      <c r="P1375" s="227" t="s">
        <v>556</v>
      </c>
    </row>
    <row r="1376" spans="1:16" ht="15.75" thickBot="1" x14ac:dyDescent="0.3">
      <c r="A1376" s="213"/>
      <c r="B1376" s="216"/>
      <c r="C1376" s="216"/>
      <c r="D1376" s="219"/>
      <c r="E1376" s="219"/>
      <c r="F1376" s="231"/>
      <c r="G1376" s="158" t="s">
        <v>259</v>
      </c>
      <c r="H1376" s="26">
        <f>SUM(I1376:N1376)</f>
        <v>0</v>
      </c>
      <c r="I1376" s="26">
        <v>0</v>
      </c>
      <c r="J1376" s="26">
        <v>0</v>
      </c>
      <c r="K1376" s="26">
        <v>0</v>
      </c>
      <c r="L1376" s="26">
        <v>0</v>
      </c>
      <c r="M1376" s="26">
        <v>0</v>
      </c>
      <c r="N1376" s="26">
        <v>0</v>
      </c>
      <c r="O1376" s="219"/>
      <c r="P1376" s="228"/>
    </row>
    <row r="1377" spans="1:16" ht="36.75" thickBot="1" x14ac:dyDescent="0.3">
      <c r="A1377" s="213"/>
      <c r="B1377" s="216"/>
      <c r="C1377" s="216"/>
      <c r="D1377" s="219"/>
      <c r="E1377" s="219"/>
      <c r="F1377" s="231"/>
      <c r="G1377" s="158" t="s">
        <v>7</v>
      </c>
      <c r="H1377" s="26">
        <f>SUM(I1377:N1377)</f>
        <v>3.1</v>
      </c>
      <c r="I1377" s="26">
        <v>0</v>
      </c>
      <c r="J1377" s="26">
        <v>0</v>
      </c>
      <c r="K1377" s="26">
        <v>3.1</v>
      </c>
      <c r="L1377" s="26">
        <v>0</v>
      </c>
      <c r="M1377" s="26">
        <v>0</v>
      </c>
      <c r="N1377" s="26">
        <v>0</v>
      </c>
      <c r="O1377" s="219"/>
      <c r="P1377" s="228"/>
    </row>
    <row r="1378" spans="1:16" ht="15.75" thickBot="1" x14ac:dyDescent="0.3">
      <c r="A1378" s="213"/>
      <c r="B1378" s="216"/>
      <c r="C1378" s="216"/>
      <c r="D1378" s="219"/>
      <c r="E1378" s="219"/>
      <c r="F1378" s="231"/>
      <c r="G1378" s="158" t="s">
        <v>8</v>
      </c>
      <c r="H1378" s="26">
        <f>SUM(I1378:N1378)</f>
        <v>0.2</v>
      </c>
      <c r="I1378" s="26">
        <v>0</v>
      </c>
      <c r="J1378" s="26">
        <v>0</v>
      </c>
      <c r="K1378" s="26">
        <v>0.2</v>
      </c>
      <c r="L1378" s="26">
        <v>0</v>
      </c>
      <c r="M1378" s="26">
        <v>0</v>
      </c>
      <c r="N1378" s="26">
        <v>0</v>
      </c>
      <c r="O1378" s="219"/>
      <c r="P1378" s="228"/>
    </row>
    <row r="1379" spans="1:16" ht="24.75" thickBot="1" x14ac:dyDescent="0.3">
      <c r="A1379" s="214"/>
      <c r="B1379" s="217"/>
      <c r="C1379" s="217"/>
      <c r="D1379" s="220"/>
      <c r="E1379" s="220"/>
      <c r="F1379" s="232"/>
      <c r="G1379" s="158" t="s">
        <v>9</v>
      </c>
      <c r="H1379" s="26">
        <f>SUM(I1379:N1379)</f>
        <v>0</v>
      </c>
      <c r="I1379" s="26">
        <v>0</v>
      </c>
      <c r="J1379" s="26">
        <v>0</v>
      </c>
      <c r="K1379" s="26">
        <v>0</v>
      </c>
      <c r="L1379" s="26">
        <v>0</v>
      </c>
      <c r="M1379" s="26">
        <v>0</v>
      </c>
      <c r="N1379" s="26">
        <v>0</v>
      </c>
      <c r="O1379" s="220"/>
      <c r="P1379" s="229"/>
    </row>
    <row r="1380" spans="1:16" ht="36.75" customHeight="1" thickBot="1" x14ac:dyDescent="0.3">
      <c r="A1380" s="212" t="s">
        <v>587</v>
      </c>
      <c r="B1380" s="215" t="s">
        <v>572</v>
      </c>
      <c r="C1380" s="215" t="s">
        <v>0</v>
      </c>
      <c r="D1380" s="218" t="s">
        <v>458</v>
      </c>
      <c r="E1380" s="218"/>
      <c r="F1380" s="230" t="s">
        <v>3983</v>
      </c>
      <c r="G1380" s="158" t="s">
        <v>4</v>
      </c>
      <c r="H1380" s="26">
        <f t="shared" ref="H1380:N1380" si="290">SUM(H1381:H1384)</f>
        <v>3.3000000000000003</v>
      </c>
      <c r="I1380" s="26">
        <f t="shared" si="290"/>
        <v>0</v>
      </c>
      <c r="J1380" s="26">
        <f t="shared" si="290"/>
        <v>0</v>
      </c>
      <c r="K1380" s="26">
        <f t="shared" si="290"/>
        <v>3.3000000000000003</v>
      </c>
      <c r="L1380" s="26">
        <f t="shared" si="290"/>
        <v>0</v>
      </c>
      <c r="M1380" s="26">
        <f t="shared" si="290"/>
        <v>0</v>
      </c>
      <c r="N1380" s="26">
        <f t="shared" si="290"/>
        <v>0</v>
      </c>
      <c r="O1380" s="218">
        <v>6200</v>
      </c>
      <c r="P1380" s="227" t="s">
        <v>556</v>
      </c>
    </row>
    <row r="1381" spans="1:16" ht="15.75" thickBot="1" x14ac:dyDescent="0.3">
      <c r="A1381" s="213"/>
      <c r="B1381" s="216"/>
      <c r="C1381" s="216"/>
      <c r="D1381" s="219"/>
      <c r="E1381" s="219"/>
      <c r="F1381" s="231"/>
      <c r="G1381" s="158" t="s">
        <v>259</v>
      </c>
      <c r="H1381" s="26">
        <f>SUM(I1381:N1381)</f>
        <v>0</v>
      </c>
      <c r="I1381" s="26">
        <v>0</v>
      </c>
      <c r="J1381" s="26">
        <v>0</v>
      </c>
      <c r="K1381" s="26">
        <v>0</v>
      </c>
      <c r="L1381" s="26">
        <v>0</v>
      </c>
      <c r="M1381" s="26">
        <v>0</v>
      </c>
      <c r="N1381" s="26">
        <v>0</v>
      </c>
      <c r="O1381" s="219"/>
      <c r="P1381" s="228"/>
    </row>
    <row r="1382" spans="1:16" ht="36.75" thickBot="1" x14ac:dyDescent="0.3">
      <c r="A1382" s="213"/>
      <c r="B1382" s="216"/>
      <c r="C1382" s="216"/>
      <c r="D1382" s="219"/>
      <c r="E1382" s="219"/>
      <c r="F1382" s="231"/>
      <c r="G1382" s="158" t="s">
        <v>7</v>
      </c>
      <c r="H1382" s="26">
        <f>SUM(I1382:N1382)</f>
        <v>3.1</v>
      </c>
      <c r="I1382" s="26">
        <v>0</v>
      </c>
      <c r="J1382" s="26">
        <v>0</v>
      </c>
      <c r="K1382" s="26">
        <v>3.1</v>
      </c>
      <c r="L1382" s="26">
        <v>0</v>
      </c>
      <c r="M1382" s="26">
        <v>0</v>
      </c>
      <c r="N1382" s="26">
        <v>0</v>
      </c>
      <c r="O1382" s="219"/>
      <c r="P1382" s="228"/>
    </row>
    <row r="1383" spans="1:16" ht="15.75" thickBot="1" x14ac:dyDescent="0.3">
      <c r="A1383" s="213"/>
      <c r="B1383" s="216"/>
      <c r="C1383" s="216"/>
      <c r="D1383" s="219"/>
      <c r="E1383" s="219"/>
      <c r="F1383" s="231"/>
      <c r="G1383" s="158" t="s">
        <v>8</v>
      </c>
      <c r="H1383" s="26">
        <f>SUM(I1383:N1383)</f>
        <v>0.2</v>
      </c>
      <c r="I1383" s="26">
        <v>0</v>
      </c>
      <c r="J1383" s="26">
        <v>0</v>
      </c>
      <c r="K1383" s="26">
        <v>0.2</v>
      </c>
      <c r="L1383" s="26">
        <v>0</v>
      </c>
      <c r="M1383" s="26">
        <v>0</v>
      </c>
      <c r="N1383" s="26">
        <v>0</v>
      </c>
      <c r="O1383" s="219"/>
      <c r="P1383" s="228"/>
    </row>
    <row r="1384" spans="1:16" ht="24.75" thickBot="1" x14ac:dyDescent="0.3">
      <c r="A1384" s="214"/>
      <c r="B1384" s="217"/>
      <c r="C1384" s="217"/>
      <c r="D1384" s="220"/>
      <c r="E1384" s="220"/>
      <c r="F1384" s="232"/>
      <c r="G1384" s="158" t="s">
        <v>9</v>
      </c>
      <c r="H1384" s="26">
        <f>SUM(I1384:N1384)</f>
        <v>0</v>
      </c>
      <c r="I1384" s="26">
        <v>0</v>
      </c>
      <c r="J1384" s="26">
        <v>0</v>
      </c>
      <c r="K1384" s="26">
        <v>0</v>
      </c>
      <c r="L1384" s="26">
        <v>0</v>
      </c>
      <c r="M1384" s="26">
        <v>0</v>
      </c>
      <c r="N1384" s="26">
        <v>0</v>
      </c>
      <c r="O1384" s="220"/>
      <c r="P1384" s="229"/>
    </row>
    <row r="1385" spans="1:16" ht="36.75" customHeight="1" thickBot="1" x14ac:dyDescent="0.3">
      <c r="A1385" s="212" t="s">
        <v>588</v>
      </c>
      <c r="B1385" s="215" t="s">
        <v>572</v>
      </c>
      <c r="C1385" s="215" t="s">
        <v>0</v>
      </c>
      <c r="D1385" s="218" t="s">
        <v>458</v>
      </c>
      <c r="E1385" s="218"/>
      <c r="F1385" s="230" t="s">
        <v>3983</v>
      </c>
      <c r="G1385" s="158" t="s">
        <v>4</v>
      </c>
      <c r="H1385" s="26">
        <f t="shared" ref="H1385:N1385" si="291">SUM(H1386:H1389)</f>
        <v>3.3000000000000003</v>
      </c>
      <c r="I1385" s="26">
        <f t="shared" si="291"/>
        <v>0</v>
      </c>
      <c r="J1385" s="26">
        <f t="shared" si="291"/>
        <v>0</v>
      </c>
      <c r="K1385" s="26">
        <f t="shared" si="291"/>
        <v>3.3000000000000003</v>
      </c>
      <c r="L1385" s="26">
        <f t="shared" si="291"/>
        <v>0</v>
      </c>
      <c r="M1385" s="26">
        <f t="shared" si="291"/>
        <v>0</v>
      </c>
      <c r="N1385" s="26">
        <f t="shared" si="291"/>
        <v>0</v>
      </c>
      <c r="O1385" s="218">
        <v>6200</v>
      </c>
      <c r="P1385" s="227" t="s">
        <v>556</v>
      </c>
    </row>
    <row r="1386" spans="1:16" ht="15.75" thickBot="1" x14ac:dyDescent="0.3">
      <c r="A1386" s="213"/>
      <c r="B1386" s="216"/>
      <c r="C1386" s="216"/>
      <c r="D1386" s="219"/>
      <c r="E1386" s="219"/>
      <c r="F1386" s="231"/>
      <c r="G1386" s="158" t="s">
        <v>259</v>
      </c>
      <c r="H1386" s="26">
        <f>SUM(I1386:N1386)</f>
        <v>0</v>
      </c>
      <c r="I1386" s="26">
        <v>0</v>
      </c>
      <c r="J1386" s="26">
        <v>0</v>
      </c>
      <c r="K1386" s="26">
        <v>0</v>
      </c>
      <c r="L1386" s="26">
        <v>0</v>
      </c>
      <c r="M1386" s="26">
        <v>0</v>
      </c>
      <c r="N1386" s="26">
        <v>0</v>
      </c>
      <c r="O1386" s="219"/>
      <c r="P1386" s="228"/>
    </row>
    <row r="1387" spans="1:16" ht="36.75" thickBot="1" x14ac:dyDescent="0.3">
      <c r="A1387" s="213"/>
      <c r="B1387" s="216"/>
      <c r="C1387" s="216"/>
      <c r="D1387" s="219"/>
      <c r="E1387" s="219"/>
      <c r="F1387" s="231"/>
      <c r="G1387" s="158" t="s">
        <v>7</v>
      </c>
      <c r="H1387" s="26">
        <f>SUM(I1387:N1387)</f>
        <v>3.1</v>
      </c>
      <c r="I1387" s="26">
        <v>0</v>
      </c>
      <c r="J1387" s="26">
        <v>0</v>
      </c>
      <c r="K1387" s="26">
        <v>3.1</v>
      </c>
      <c r="L1387" s="26">
        <v>0</v>
      </c>
      <c r="M1387" s="26">
        <v>0</v>
      </c>
      <c r="N1387" s="26">
        <v>0</v>
      </c>
      <c r="O1387" s="219"/>
      <c r="P1387" s="228"/>
    </row>
    <row r="1388" spans="1:16" ht="15.75" thickBot="1" x14ac:dyDescent="0.3">
      <c r="A1388" s="213"/>
      <c r="B1388" s="216"/>
      <c r="C1388" s="216"/>
      <c r="D1388" s="219"/>
      <c r="E1388" s="219"/>
      <c r="F1388" s="231"/>
      <c r="G1388" s="158" t="s">
        <v>8</v>
      </c>
      <c r="H1388" s="26">
        <f>SUM(I1388:N1388)</f>
        <v>0.2</v>
      </c>
      <c r="I1388" s="26">
        <v>0</v>
      </c>
      <c r="J1388" s="26">
        <v>0</v>
      </c>
      <c r="K1388" s="26">
        <v>0.2</v>
      </c>
      <c r="L1388" s="26">
        <v>0</v>
      </c>
      <c r="M1388" s="26">
        <v>0</v>
      </c>
      <c r="N1388" s="26">
        <v>0</v>
      </c>
      <c r="O1388" s="219"/>
      <c r="P1388" s="228"/>
    </row>
    <row r="1389" spans="1:16" ht="24.75" thickBot="1" x14ac:dyDescent="0.3">
      <c r="A1389" s="214"/>
      <c r="B1389" s="217"/>
      <c r="C1389" s="217"/>
      <c r="D1389" s="220"/>
      <c r="E1389" s="220"/>
      <c r="F1389" s="232"/>
      <c r="G1389" s="158" t="s">
        <v>9</v>
      </c>
      <c r="H1389" s="26">
        <f>SUM(I1389:N1389)</f>
        <v>0</v>
      </c>
      <c r="I1389" s="26">
        <v>0</v>
      </c>
      <c r="J1389" s="26">
        <v>0</v>
      </c>
      <c r="K1389" s="26">
        <v>0</v>
      </c>
      <c r="L1389" s="26">
        <v>0</v>
      </c>
      <c r="M1389" s="26">
        <v>0</v>
      </c>
      <c r="N1389" s="26">
        <v>0</v>
      </c>
      <c r="O1389" s="220"/>
      <c r="P1389" s="229"/>
    </row>
    <row r="1390" spans="1:16" ht="36.75" customHeight="1" thickBot="1" x14ac:dyDescent="0.3">
      <c r="A1390" s="212" t="s">
        <v>589</v>
      </c>
      <c r="B1390" s="215" t="s">
        <v>572</v>
      </c>
      <c r="C1390" s="215" t="s">
        <v>0</v>
      </c>
      <c r="D1390" s="218" t="s">
        <v>458</v>
      </c>
      <c r="E1390" s="218"/>
      <c r="F1390" s="230" t="s">
        <v>3983</v>
      </c>
      <c r="G1390" s="158" t="s">
        <v>4</v>
      </c>
      <c r="H1390" s="26">
        <f t="shared" ref="H1390:N1390" si="292">SUM(H1391:H1394)</f>
        <v>3.3000000000000003</v>
      </c>
      <c r="I1390" s="26">
        <f t="shared" si="292"/>
        <v>0</v>
      </c>
      <c r="J1390" s="26">
        <f t="shared" si="292"/>
        <v>0</v>
      </c>
      <c r="K1390" s="26">
        <f t="shared" si="292"/>
        <v>3.3000000000000003</v>
      </c>
      <c r="L1390" s="26">
        <f t="shared" si="292"/>
        <v>0</v>
      </c>
      <c r="M1390" s="26">
        <f t="shared" si="292"/>
        <v>0</v>
      </c>
      <c r="N1390" s="26">
        <f t="shared" si="292"/>
        <v>0</v>
      </c>
      <c r="O1390" s="218">
        <v>6200</v>
      </c>
      <c r="P1390" s="227" t="s">
        <v>556</v>
      </c>
    </row>
    <row r="1391" spans="1:16" ht="15.75" thickBot="1" x14ac:dyDescent="0.3">
      <c r="A1391" s="213"/>
      <c r="B1391" s="216"/>
      <c r="C1391" s="216"/>
      <c r="D1391" s="219"/>
      <c r="E1391" s="219"/>
      <c r="F1391" s="231"/>
      <c r="G1391" s="158" t="s">
        <v>259</v>
      </c>
      <c r="H1391" s="26">
        <f>SUM(I1391:N1391)</f>
        <v>0</v>
      </c>
      <c r="I1391" s="26">
        <v>0</v>
      </c>
      <c r="J1391" s="26">
        <v>0</v>
      </c>
      <c r="K1391" s="26">
        <v>0</v>
      </c>
      <c r="L1391" s="26">
        <v>0</v>
      </c>
      <c r="M1391" s="26">
        <v>0</v>
      </c>
      <c r="N1391" s="26">
        <v>0</v>
      </c>
      <c r="O1391" s="219"/>
      <c r="P1391" s="228"/>
    </row>
    <row r="1392" spans="1:16" ht="36.75" thickBot="1" x14ac:dyDescent="0.3">
      <c r="A1392" s="213"/>
      <c r="B1392" s="216"/>
      <c r="C1392" s="216"/>
      <c r="D1392" s="219"/>
      <c r="E1392" s="219"/>
      <c r="F1392" s="231"/>
      <c r="G1392" s="158" t="s">
        <v>7</v>
      </c>
      <c r="H1392" s="26">
        <f>SUM(I1392:N1392)</f>
        <v>3.1</v>
      </c>
      <c r="I1392" s="26">
        <v>0</v>
      </c>
      <c r="J1392" s="26">
        <v>0</v>
      </c>
      <c r="K1392" s="26">
        <v>3.1</v>
      </c>
      <c r="L1392" s="26">
        <v>0</v>
      </c>
      <c r="M1392" s="26">
        <v>0</v>
      </c>
      <c r="N1392" s="26">
        <v>0</v>
      </c>
      <c r="O1392" s="219"/>
      <c r="P1392" s="228"/>
    </row>
    <row r="1393" spans="1:16" ht="15.75" thickBot="1" x14ac:dyDescent="0.3">
      <c r="A1393" s="213"/>
      <c r="B1393" s="216"/>
      <c r="C1393" s="216"/>
      <c r="D1393" s="219"/>
      <c r="E1393" s="219"/>
      <c r="F1393" s="231"/>
      <c r="G1393" s="158" t="s">
        <v>8</v>
      </c>
      <c r="H1393" s="26">
        <f>SUM(I1393:N1393)</f>
        <v>0.2</v>
      </c>
      <c r="I1393" s="26">
        <v>0</v>
      </c>
      <c r="J1393" s="26">
        <v>0</v>
      </c>
      <c r="K1393" s="26">
        <v>0.2</v>
      </c>
      <c r="L1393" s="26">
        <v>0</v>
      </c>
      <c r="M1393" s="26">
        <v>0</v>
      </c>
      <c r="N1393" s="26">
        <v>0</v>
      </c>
      <c r="O1393" s="219"/>
      <c r="P1393" s="228"/>
    </row>
    <row r="1394" spans="1:16" ht="24.75" thickBot="1" x14ac:dyDescent="0.3">
      <c r="A1394" s="214"/>
      <c r="B1394" s="217"/>
      <c r="C1394" s="217"/>
      <c r="D1394" s="220"/>
      <c r="E1394" s="220"/>
      <c r="F1394" s="232"/>
      <c r="G1394" s="158" t="s">
        <v>9</v>
      </c>
      <c r="H1394" s="26">
        <f>SUM(I1394:N1394)</f>
        <v>0</v>
      </c>
      <c r="I1394" s="26">
        <v>0</v>
      </c>
      <c r="J1394" s="26">
        <v>0</v>
      </c>
      <c r="K1394" s="26">
        <v>0</v>
      </c>
      <c r="L1394" s="26">
        <v>0</v>
      </c>
      <c r="M1394" s="26">
        <v>0</v>
      </c>
      <c r="N1394" s="26">
        <v>0</v>
      </c>
      <c r="O1394" s="220"/>
      <c r="P1394" s="229"/>
    </row>
    <row r="1395" spans="1:16" ht="36.75" customHeight="1" thickBot="1" x14ac:dyDescent="0.3">
      <c r="A1395" s="212" t="s">
        <v>590</v>
      </c>
      <c r="B1395" s="215" t="s">
        <v>572</v>
      </c>
      <c r="C1395" s="215" t="s">
        <v>0</v>
      </c>
      <c r="D1395" s="218" t="s">
        <v>458</v>
      </c>
      <c r="E1395" s="218"/>
      <c r="F1395" s="230" t="s">
        <v>3983</v>
      </c>
      <c r="G1395" s="158" t="s">
        <v>4</v>
      </c>
      <c r="H1395" s="26">
        <f t="shared" ref="H1395:N1395" si="293">SUM(H1396:H1399)</f>
        <v>3.3000000000000003</v>
      </c>
      <c r="I1395" s="26">
        <f t="shared" si="293"/>
        <v>0</v>
      </c>
      <c r="J1395" s="26">
        <f t="shared" si="293"/>
        <v>0</v>
      </c>
      <c r="K1395" s="26">
        <f t="shared" si="293"/>
        <v>3.3000000000000003</v>
      </c>
      <c r="L1395" s="26">
        <f t="shared" si="293"/>
        <v>0</v>
      </c>
      <c r="M1395" s="26">
        <f t="shared" si="293"/>
        <v>0</v>
      </c>
      <c r="N1395" s="26">
        <f t="shared" si="293"/>
        <v>0</v>
      </c>
      <c r="O1395" s="218">
        <v>6200</v>
      </c>
      <c r="P1395" s="227" t="s">
        <v>556</v>
      </c>
    </row>
    <row r="1396" spans="1:16" ht="15.75" thickBot="1" x14ac:dyDescent="0.3">
      <c r="A1396" s="213"/>
      <c r="B1396" s="216"/>
      <c r="C1396" s="216"/>
      <c r="D1396" s="219"/>
      <c r="E1396" s="219"/>
      <c r="F1396" s="231"/>
      <c r="G1396" s="158" t="s">
        <v>259</v>
      </c>
      <c r="H1396" s="26">
        <f>SUM(I1396:N1396)</f>
        <v>0</v>
      </c>
      <c r="I1396" s="26">
        <v>0</v>
      </c>
      <c r="J1396" s="26">
        <v>0</v>
      </c>
      <c r="K1396" s="26">
        <v>0</v>
      </c>
      <c r="L1396" s="26">
        <v>0</v>
      </c>
      <c r="M1396" s="26">
        <v>0</v>
      </c>
      <c r="N1396" s="26">
        <v>0</v>
      </c>
      <c r="O1396" s="219"/>
      <c r="P1396" s="228"/>
    </row>
    <row r="1397" spans="1:16" ht="36.75" thickBot="1" x14ac:dyDescent="0.3">
      <c r="A1397" s="213"/>
      <c r="B1397" s="216"/>
      <c r="C1397" s="216"/>
      <c r="D1397" s="219"/>
      <c r="E1397" s="219"/>
      <c r="F1397" s="231"/>
      <c r="G1397" s="158" t="s">
        <v>7</v>
      </c>
      <c r="H1397" s="26">
        <f>SUM(I1397:N1397)</f>
        <v>3.1</v>
      </c>
      <c r="I1397" s="26">
        <v>0</v>
      </c>
      <c r="J1397" s="26">
        <v>0</v>
      </c>
      <c r="K1397" s="26">
        <v>3.1</v>
      </c>
      <c r="L1397" s="26">
        <v>0</v>
      </c>
      <c r="M1397" s="26">
        <v>0</v>
      </c>
      <c r="N1397" s="26">
        <v>0</v>
      </c>
      <c r="O1397" s="219"/>
      <c r="P1397" s="228"/>
    </row>
    <row r="1398" spans="1:16" ht="15.75" thickBot="1" x14ac:dyDescent="0.3">
      <c r="A1398" s="213"/>
      <c r="B1398" s="216"/>
      <c r="C1398" s="216"/>
      <c r="D1398" s="219"/>
      <c r="E1398" s="219"/>
      <c r="F1398" s="231"/>
      <c r="G1398" s="158" t="s">
        <v>8</v>
      </c>
      <c r="H1398" s="26">
        <f>SUM(I1398:N1398)</f>
        <v>0.2</v>
      </c>
      <c r="I1398" s="26">
        <v>0</v>
      </c>
      <c r="J1398" s="26">
        <v>0</v>
      </c>
      <c r="K1398" s="26">
        <v>0.2</v>
      </c>
      <c r="L1398" s="26">
        <v>0</v>
      </c>
      <c r="M1398" s="26">
        <v>0</v>
      </c>
      <c r="N1398" s="26">
        <v>0</v>
      </c>
      <c r="O1398" s="219"/>
      <c r="P1398" s="228"/>
    </row>
    <row r="1399" spans="1:16" ht="24.75" thickBot="1" x14ac:dyDescent="0.3">
      <c r="A1399" s="214"/>
      <c r="B1399" s="217"/>
      <c r="C1399" s="217"/>
      <c r="D1399" s="220"/>
      <c r="E1399" s="220"/>
      <c r="F1399" s="232"/>
      <c r="G1399" s="158" t="s">
        <v>9</v>
      </c>
      <c r="H1399" s="26">
        <f>SUM(I1399:N1399)</f>
        <v>0</v>
      </c>
      <c r="I1399" s="26">
        <v>0</v>
      </c>
      <c r="J1399" s="26">
        <v>0</v>
      </c>
      <c r="K1399" s="26">
        <v>0</v>
      </c>
      <c r="L1399" s="26">
        <v>0</v>
      </c>
      <c r="M1399" s="26">
        <v>0</v>
      </c>
      <c r="N1399" s="26">
        <v>0</v>
      </c>
      <c r="O1399" s="220"/>
      <c r="P1399" s="229"/>
    </row>
    <row r="1400" spans="1:16" ht="31.5" customHeight="1" thickBot="1" x14ac:dyDescent="0.3">
      <c r="A1400" s="212" t="s">
        <v>591</v>
      </c>
      <c r="B1400" s="215" t="s">
        <v>572</v>
      </c>
      <c r="C1400" s="215" t="s">
        <v>0</v>
      </c>
      <c r="D1400" s="218" t="s">
        <v>458</v>
      </c>
      <c r="E1400" s="218"/>
      <c r="F1400" s="230" t="s">
        <v>3983</v>
      </c>
      <c r="G1400" s="158" t="s">
        <v>4</v>
      </c>
      <c r="H1400" s="26">
        <f t="shared" ref="H1400:N1400" si="294">SUM(H1401:H1404)</f>
        <v>3.3000000000000003</v>
      </c>
      <c r="I1400" s="26">
        <f t="shared" si="294"/>
        <v>0</v>
      </c>
      <c r="J1400" s="26">
        <f t="shared" si="294"/>
        <v>0</v>
      </c>
      <c r="K1400" s="26">
        <f t="shared" si="294"/>
        <v>3.3000000000000003</v>
      </c>
      <c r="L1400" s="26">
        <f t="shared" si="294"/>
        <v>0</v>
      </c>
      <c r="M1400" s="26">
        <f t="shared" si="294"/>
        <v>0</v>
      </c>
      <c r="N1400" s="26">
        <f t="shared" si="294"/>
        <v>0</v>
      </c>
      <c r="O1400" s="218">
        <v>6200</v>
      </c>
      <c r="P1400" s="227" t="s">
        <v>556</v>
      </c>
    </row>
    <row r="1401" spans="1:16" ht="15.75" thickBot="1" x14ac:dyDescent="0.3">
      <c r="A1401" s="213"/>
      <c r="B1401" s="216"/>
      <c r="C1401" s="216"/>
      <c r="D1401" s="219"/>
      <c r="E1401" s="219"/>
      <c r="F1401" s="231"/>
      <c r="G1401" s="158" t="s">
        <v>259</v>
      </c>
      <c r="H1401" s="26">
        <f>SUM(I1401:N1401)</f>
        <v>0</v>
      </c>
      <c r="I1401" s="26">
        <v>0</v>
      </c>
      <c r="J1401" s="26">
        <v>0</v>
      </c>
      <c r="K1401" s="26">
        <v>0</v>
      </c>
      <c r="L1401" s="26">
        <v>0</v>
      </c>
      <c r="M1401" s="26">
        <v>0</v>
      </c>
      <c r="N1401" s="26">
        <v>0</v>
      </c>
      <c r="O1401" s="219"/>
      <c r="P1401" s="228"/>
    </row>
    <row r="1402" spans="1:16" ht="36.75" thickBot="1" x14ac:dyDescent="0.3">
      <c r="A1402" s="213"/>
      <c r="B1402" s="216"/>
      <c r="C1402" s="216"/>
      <c r="D1402" s="219"/>
      <c r="E1402" s="219"/>
      <c r="F1402" s="231"/>
      <c r="G1402" s="158" t="s">
        <v>7</v>
      </c>
      <c r="H1402" s="26">
        <f>SUM(I1402:N1402)</f>
        <v>3.1</v>
      </c>
      <c r="I1402" s="26">
        <v>0</v>
      </c>
      <c r="J1402" s="26">
        <v>0</v>
      </c>
      <c r="K1402" s="26">
        <v>3.1</v>
      </c>
      <c r="L1402" s="26">
        <v>0</v>
      </c>
      <c r="M1402" s="26">
        <v>0</v>
      </c>
      <c r="N1402" s="26">
        <v>0</v>
      </c>
      <c r="O1402" s="219"/>
      <c r="P1402" s="228"/>
    </row>
    <row r="1403" spans="1:16" ht="15.75" thickBot="1" x14ac:dyDescent="0.3">
      <c r="A1403" s="213"/>
      <c r="B1403" s="216"/>
      <c r="C1403" s="216"/>
      <c r="D1403" s="219"/>
      <c r="E1403" s="219"/>
      <c r="F1403" s="231"/>
      <c r="G1403" s="158" t="s">
        <v>8</v>
      </c>
      <c r="H1403" s="26">
        <f>SUM(I1403:N1403)</f>
        <v>0.2</v>
      </c>
      <c r="I1403" s="26">
        <v>0</v>
      </c>
      <c r="J1403" s="26">
        <v>0</v>
      </c>
      <c r="K1403" s="26">
        <v>0.2</v>
      </c>
      <c r="L1403" s="26">
        <v>0</v>
      </c>
      <c r="M1403" s="26">
        <v>0</v>
      </c>
      <c r="N1403" s="26">
        <v>0</v>
      </c>
      <c r="O1403" s="219"/>
      <c r="P1403" s="228"/>
    </row>
    <row r="1404" spans="1:16" ht="24.75" thickBot="1" x14ac:dyDescent="0.3">
      <c r="A1404" s="214"/>
      <c r="B1404" s="217"/>
      <c r="C1404" s="217"/>
      <c r="D1404" s="220"/>
      <c r="E1404" s="220"/>
      <c r="F1404" s="232"/>
      <c r="G1404" s="158" t="s">
        <v>9</v>
      </c>
      <c r="H1404" s="26">
        <f>SUM(I1404:N1404)</f>
        <v>0</v>
      </c>
      <c r="I1404" s="26">
        <v>0</v>
      </c>
      <c r="J1404" s="26">
        <v>0</v>
      </c>
      <c r="K1404" s="26">
        <v>0</v>
      </c>
      <c r="L1404" s="26">
        <v>0</v>
      </c>
      <c r="M1404" s="26">
        <v>0</v>
      </c>
      <c r="N1404" s="26">
        <v>0</v>
      </c>
      <c r="O1404" s="220"/>
      <c r="P1404" s="229"/>
    </row>
    <row r="1405" spans="1:16" ht="36.75" customHeight="1" thickBot="1" x14ac:dyDescent="0.3">
      <c r="A1405" s="212" t="s">
        <v>592</v>
      </c>
      <c r="B1405" s="215" t="s">
        <v>572</v>
      </c>
      <c r="C1405" s="215" t="s">
        <v>0</v>
      </c>
      <c r="D1405" s="218">
        <v>2026</v>
      </c>
      <c r="E1405" s="218"/>
      <c r="F1405" s="230" t="s">
        <v>3983</v>
      </c>
      <c r="G1405" s="158" t="s">
        <v>4</v>
      </c>
      <c r="H1405" s="26">
        <f t="shared" ref="H1405:N1405" si="295">SUM(H1406:H1409)</f>
        <v>6.5</v>
      </c>
      <c r="I1405" s="26">
        <f t="shared" si="295"/>
        <v>0</v>
      </c>
      <c r="J1405" s="26">
        <f t="shared" si="295"/>
        <v>6.5</v>
      </c>
      <c r="K1405" s="26">
        <f t="shared" si="295"/>
        <v>0</v>
      </c>
      <c r="L1405" s="26">
        <f t="shared" si="295"/>
        <v>0</v>
      </c>
      <c r="M1405" s="26">
        <f t="shared" si="295"/>
        <v>0</v>
      </c>
      <c r="N1405" s="26">
        <f t="shared" si="295"/>
        <v>0</v>
      </c>
      <c r="O1405" s="218">
        <v>6200</v>
      </c>
      <c r="P1405" s="227" t="s">
        <v>556</v>
      </c>
    </row>
    <row r="1406" spans="1:16" ht="15.75" thickBot="1" x14ac:dyDescent="0.3">
      <c r="A1406" s="213"/>
      <c r="B1406" s="216"/>
      <c r="C1406" s="216"/>
      <c r="D1406" s="219"/>
      <c r="E1406" s="219"/>
      <c r="F1406" s="231"/>
      <c r="G1406" s="158" t="s">
        <v>259</v>
      </c>
      <c r="H1406" s="26">
        <f>SUM(I1406:N1406)</f>
        <v>0</v>
      </c>
      <c r="I1406" s="26">
        <v>0</v>
      </c>
      <c r="J1406" s="26">
        <v>0</v>
      </c>
      <c r="K1406" s="26">
        <v>0</v>
      </c>
      <c r="L1406" s="26">
        <v>0</v>
      </c>
      <c r="M1406" s="26">
        <v>0</v>
      </c>
      <c r="N1406" s="26">
        <v>0</v>
      </c>
      <c r="O1406" s="219"/>
      <c r="P1406" s="228"/>
    </row>
    <row r="1407" spans="1:16" ht="36.75" thickBot="1" x14ac:dyDescent="0.3">
      <c r="A1407" s="213"/>
      <c r="B1407" s="216"/>
      <c r="C1407" s="216"/>
      <c r="D1407" s="219"/>
      <c r="E1407" s="219"/>
      <c r="F1407" s="231"/>
      <c r="G1407" s="158" t="s">
        <v>7</v>
      </c>
      <c r="H1407" s="26">
        <f>SUM(I1407:N1407)</f>
        <v>6.1</v>
      </c>
      <c r="I1407" s="26">
        <v>0</v>
      </c>
      <c r="J1407" s="26">
        <v>6.1</v>
      </c>
      <c r="K1407" s="26">
        <v>0</v>
      </c>
      <c r="L1407" s="26">
        <v>0</v>
      </c>
      <c r="M1407" s="26">
        <v>0</v>
      </c>
      <c r="N1407" s="26">
        <v>0</v>
      </c>
      <c r="O1407" s="219"/>
      <c r="P1407" s="228"/>
    </row>
    <row r="1408" spans="1:16" ht="15.75" thickBot="1" x14ac:dyDescent="0.3">
      <c r="A1408" s="213"/>
      <c r="B1408" s="216"/>
      <c r="C1408" s="216"/>
      <c r="D1408" s="219"/>
      <c r="E1408" s="219"/>
      <c r="F1408" s="231"/>
      <c r="G1408" s="158" t="s">
        <v>8</v>
      </c>
      <c r="H1408" s="26">
        <f>SUM(I1408:N1408)</f>
        <v>0.4</v>
      </c>
      <c r="I1408" s="26">
        <v>0</v>
      </c>
      <c r="J1408" s="26">
        <v>0.4</v>
      </c>
      <c r="K1408" s="26">
        <v>0</v>
      </c>
      <c r="L1408" s="26">
        <v>0</v>
      </c>
      <c r="M1408" s="26">
        <v>0</v>
      </c>
      <c r="N1408" s="26">
        <v>0</v>
      </c>
      <c r="O1408" s="219"/>
      <c r="P1408" s="228"/>
    </row>
    <row r="1409" spans="1:16" ht="24.75" thickBot="1" x14ac:dyDescent="0.3">
      <c r="A1409" s="214"/>
      <c r="B1409" s="217"/>
      <c r="C1409" s="217"/>
      <c r="D1409" s="220"/>
      <c r="E1409" s="220"/>
      <c r="F1409" s="232"/>
      <c r="G1409" s="158" t="s">
        <v>9</v>
      </c>
      <c r="H1409" s="26">
        <f>SUM(I1409:N1409)</f>
        <v>0</v>
      </c>
      <c r="I1409" s="26">
        <v>0</v>
      </c>
      <c r="J1409" s="26">
        <v>0</v>
      </c>
      <c r="K1409" s="26">
        <v>0</v>
      </c>
      <c r="L1409" s="26">
        <v>0</v>
      </c>
      <c r="M1409" s="26">
        <v>0</v>
      </c>
      <c r="N1409" s="26">
        <v>0</v>
      </c>
      <c r="O1409" s="220"/>
      <c r="P1409" s="229"/>
    </row>
    <row r="1410" spans="1:16" ht="96.75" customHeight="1" thickBot="1" x14ac:dyDescent="0.3">
      <c r="A1410" s="212" t="s">
        <v>593</v>
      </c>
      <c r="B1410" s="215" t="s">
        <v>572</v>
      </c>
      <c r="C1410" s="215" t="s">
        <v>0</v>
      </c>
      <c r="D1410" s="218" t="s">
        <v>458</v>
      </c>
      <c r="E1410" s="218"/>
      <c r="F1410" s="230" t="s">
        <v>3983</v>
      </c>
      <c r="G1410" s="158" t="s">
        <v>4</v>
      </c>
      <c r="H1410" s="26">
        <f t="shared" ref="H1410:N1410" si="296">SUM(H1411:H1414)</f>
        <v>3.3000000000000003</v>
      </c>
      <c r="I1410" s="26">
        <f t="shared" si="296"/>
        <v>0</v>
      </c>
      <c r="J1410" s="26">
        <f t="shared" si="296"/>
        <v>0</v>
      </c>
      <c r="K1410" s="26">
        <f t="shared" si="296"/>
        <v>3.3000000000000003</v>
      </c>
      <c r="L1410" s="26">
        <f t="shared" si="296"/>
        <v>0</v>
      </c>
      <c r="M1410" s="26">
        <f t="shared" si="296"/>
        <v>0</v>
      </c>
      <c r="N1410" s="26">
        <f t="shared" si="296"/>
        <v>0</v>
      </c>
      <c r="O1410" s="218">
        <v>6200</v>
      </c>
      <c r="P1410" s="227" t="s">
        <v>556</v>
      </c>
    </row>
    <row r="1411" spans="1:16" ht="15.75" thickBot="1" x14ac:dyDescent="0.3">
      <c r="A1411" s="213"/>
      <c r="B1411" s="216"/>
      <c r="C1411" s="216"/>
      <c r="D1411" s="219"/>
      <c r="E1411" s="219"/>
      <c r="F1411" s="231"/>
      <c r="G1411" s="158" t="s">
        <v>259</v>
      </c>
      <c r="H1411" s="26">
        <f>SUM(I1411:N1411)</f>
        <v>0</v>
      </c>
      <c r="I1411" s="26">
        <v>0</v>
      </c>
      <c r="J1411" s="26">
        <v>0</v>
      </c>
      <c r="K1411" s="26">
        <v>0</v>
      </c>
      <c r="L1411" s="26">
        <v>0</v>
      </c>
      <c r="M1411" s="26">
        <v>0</v>
      </c>
      <c r="N1411" s="26">
        <v>0</v>
      </c>
      <c r="O1411" s="219"/>
      <c r="P1411" s="228"/>
    </row>
    <row r="1412" spans="1:16" ht="36.75" thickBot="1" x14ac:dyDescent="0.3">
      <c r="A1412" s="213"/>
      <c r="B1412" s="216"/>
      <c r="C1412" s="216"/>
      <c r="D1412" s="219"/>
      <c r="E1412" s="219"/>
      <c r="F1412" s="231"/>
      <c r="G1412" s="158" t="s">
        <v>7</v>
      </c>
      <c r="H1412" s="26">
        <f>SUM(I1412:N1412)</f>
        <v>3.1</v>
      </c>
      <c r="I1412" s="26">
        <v>0</v>
      </c>
      <c r="J1412" s="26">
        <v>0</v>
      </c>
      <c r="K1412" s="26">
        <v>3.1</v>
      </c>
      <c r="L1412" s="26">
        <v>0</v>
      </c>
      <c r="M1412" s="26">
        <v>0</v>
      </c>
      <c r="N1412" s="26">
        <v>0</v>
      </c>
      <c r="O1412" s="219"/>
      <c r="P1412" s="228"/>
    </row>
    <row r="1413" spans="1:16" ht="15.75" thickBot="1" x14ac:dyDescent="0.3">
      <c r="A1413" s="213"/>
      <c r="B1413" s="216"/>
      <c r="C1413" s="216"/>
      <c r="D1413" s="219"/>
      <c r="E1413" s="219"/>
      <c r="F1413" s="231"/>
      <c r="G1413" s="158" t="s">
        <v>8</v>
      </c>
      <c r="H1413" s="26">
        <f>SUM(I1413:N1413)</f>
        <v>0.2</v>
      </c>
      <c r="I1413" s="26">
        <v>0</v>
      </c>
      <c r="J1413" s="26">
        <v>0</v>
      </c>
      <c r="K1413" s="26">
        <v>0.2</v>
      </c>
      <c r="L1413" s="26">
        <v>0</v>
      </c>
      <c r="M1413" s="26">
        <v>0</v>
      </c>
      <c r="N1413" s="26">
        <v>0</v>
      </c>
      <c r="O1413" s="219"/>
      <c r="P1413" s="228"/>
    </row>
    <row r="1414" spans="1:16" ht="24.75" thickBot="1" x14ac:dyDescent="0.3">
      <c r="A1414" s="214"/>
      <c r="B1414" s="217"/>
      <c r="C1414" s="217"/>
      <c r="D1414" s="220"/>
      <c r="E1414" s="220"/>
      <c r="F1414" s="232"/>
      <c r="G1414" s="158" t="s">
        <v>9</v>
      </c>
      <c r="H1414" s="26">
        <f>SUM(I1414:N1414)</f>
        <v>0</v>
      </c>
      <c r="I1414" s="26">
        <v>0</v>
      </c>
      <c r="J1414" s="26">
        <v>0</v>
      </c>
      <c r="K1414" s="26">
        <v>0</v>
      </c>
      <c r="L1414" s="26">
        <v>0</v>
      </c>
      <c r="M1414" s="26">
        <v>0</v>
      </c>
      <c r="N1414" s="26">
        <v>0</v>
      </c>
      <c r="O1414" s="220"/>
      <c r="P1414" s="229"/>
    </row>
    <row r="1415" spans="1:16" ht="46.5" customHeight="1" thickBot="1" x14ac:dyDescent="0.3">
      <c r="A1415" s="253" t="s">
        <v>3985</v>
      </c>
      <c r="B1415" s="215" t="s">
        <v>572</v>
      </c>
      <c r="C1415" s="215" t="s">
        <v>0</v>
      </c>
      <c r="D1415" s="218" t="s">
        <v>4211</v>
      </c>
      <c r="E1415" s="218"/>
      <c r="F1415" s="230" t="s">
        <v>3984</v>
      </c>
      <c r="G1415" s="158" t="s">
        <v>4</v>
      </c>
      <c r="H1415" s="26">
        <f t="shared" ref="H1415:N1415" si="297">SUM(H1416:H1419)</f>
        <v>4</v>
      </c>
      <c r="I1415" s="26">
        <f t="shared" si="297"/>
        <v>0</v>
      </c>
      <c r="J1415" s="26">
        <f t="shared" si="297"/>
        <v>0</v>
      </c>
      <c r="K1415" s="26">
        <f t="shared" si="297"/>
        <v>0</v>
      </c>
      <c r="L1415" s="26">
        <f t="shared" si="297"/>
        <v>0</v>
      </c>
      <c r="M1415" s="26">
        <f t="shared" si="297"/>
        <v>0</v>
      </c>
      <c r="N1415" s="26">
        <f t="shared" si="297"/>
        <v>4</v>
      </c>
      <c r="O1415" s="218">
        <v>6200</v>
      </c>
      <c r="P1415" s="227"/>
    </row>
    <row r="1416" spans="1:16" ht="15.75" thickBot="1" x14ac:dyDescent="0.3">
      <c r="A1416" s="254"/>
      <c r="B1416" s="216"/>
      <c r="C1416" s="216"/>
      <c r="D1416" s="219"/>
      <c r="E1416" s="219"/>
      <c r="F1416" s="231"/>
      <c r="G1416" s="158" t="s">
        <v>259</v>
      </c>
      <c r="H1416" s="26">
        <f>SUM(I1416:N1416)</f>
        <v>0</v>
      </c>
      <c r="I1416" s="26">
        <v>0</v>
      </c>
      <c r="J1416" s="26">
        <v>0</v>
      </c>
      <c r="K1416" s="26">
        <v>0</v>
      </c>
      <c r="L1416" s="26">
        <v>0</v>
      </c>
      <c r="M1416" s="26">
        <v>0</v>
      </c>
      <c r="N1416" s="26">
        <v>0</v>
      </c>
      <c r="O1416" s="219"/>
      <c r="P1416" s="228"/>
    </row>
    <row r="1417" spans="1:16" ht="36.75" thickBot="1" x14ac:dyDescent="0.3">
      <c r="A1417" s="254"/>
      <c r="B1417" s="216"/>
      <c r="C1417" s="216"/>
      <c r="D1417" s="219"/>
      <c r="E1417" s="219"/>
      <c r="F1417" s="231"/>
      <c r="G1417" s="158" t="s">
        <v>7</v>
      </c>
      <c r="H1417" s="26">
        <f>SUM(I1417:N1417)</f>
        <v>4</v>
      </c>
      <c r="I1417" s="26">
        <v>0</v>
      </c>
      <c r="J1417" s="26">
        <v>0</v>
      </c>
      <c r="K1417" s="26">
        <v>0</v>
      </c>
      <c r="L1417" s="26">
        <v>0</v>
      </c>
      <c r="M1417" s="26">
        <v>0</v>
      </c>
      <c r="N1417" s="26">
        <v>4</v>
      </c>
      <c r="O1417" s="219"/>
      <c r="P1417" s="228"/>
    </row>
    <row r="1418" spans="1:16" ht="15.75" thickBot="1" x14ac:dyDescent="0.3">
      <c r="A1418" s="254"/>
      <c r="B1418" s="216"/>
      <c r="C1418" s="216"/>
      <c r="D1418" s="219"/>
      <c r="E1418" s="219"/>
      <c r="F1418" s="231"/>
      <c r="G1418" s="158" t="s">
        <v>8</v>
      </c>
      <c r="H1418" s="26">
        <f>SUM(I1418:N1418)</f>
        <v>0</v>
      </c>
      <c r="I1418" s="26">
        <v>0</v>
      </c>
      <c r="J1418" s="26">
        <v>0</v>
      </c>
      <c r="K1418" s="26">
        <v>0</v>
      </c>
      <c r="L1418" s="26">
        <v>0</v>
      </c>
      <c r="M1418" s="26">
        <v>0</v>
      </c>
      <c r="N1418" s="26">
        <v>0</v>
      </c>
      <c r="O1418" s="219"/>
      <c r="P1418" s="228"/>
    </row>
    <row r="1419" spans="1:16" ht="24.75" thickBot="1" x14ac:dyDescent="0.3">
      <c r="A1419" s="255"/>
      <c r="B1419" s="217"/>
      <c r="C1419" s="217"/>
      <c r="D1419" s="220"/>
      <c r="E1419" s="220"/>
      <c r="F1419" s="232"/>
      <c r="G1419" s="158" t="s">
        <v>9</v>
      </c>
      <c r="H1419" s="26">
        <f>SUM(I1419:N1419)</f>
        <v>0</v>
      </c>
      <c r="I1419" s="26">
        <v>0</v>
      </c>
      <c r="J1419" s="26">
        <v>0</v>
      </c>
      <c r="K1419" s="26">
        <v>0</v>
      </c>
      <c r="L1419" s="26">
        <v>0</v>
      </c>
      <c r="M1419" s="26">
        <v>0</v>
      </c>
      <c r="N1419" s="26">
        <v>0</v>
      </c>
      <c r="O1419" s="220"/>
      <c r="P1419" s="229"/>
    </row>
    <row r="1420" spans="1:16" ht="56.25" customHeight="1" thickBot="1" x14ac:dyDescent="0.3">
      <c r="A1420" s="212" t="s">
        <v>594</v>
      </c>
      <c r="B1420" s="215" t="s">
        <v>572</v>
      </c>
      <c r="C1420" s="215" t="s">
        <v>0</v>
      </c>
      <c r="D1420" s="218" t="s">
        <v>44</v>
      </c>
      <c r="E1420" s="218"/>
      <c r="F1420" s="230" t="s">
        <v>3984</v>
      </c>
      <c r="G1420" s="158" t="s">
        <v>4</v>
      </c>
      <c r="H1420" s="26">
        <f t="shared" ref="H1420:N1420" si="298">SUM(H1421:H1424)</f>
        <v>4</v>
      </c>
      <c r="I1420" s="26">
        <f t="shared" si="298"/>
        <v>0</v>
      </c>
      <c r="J1420" s="26">
        <f t="shared" si="298"/>
        <v>0</v>
      </c>
      <c r="K1420" s="26">
        <f t="shared" si="298"/>
        <v>0</v>
      </c>
      <c r="L1420" s="26">
        <f t="shared" si="298"/>
        <v>0</v>
      </c>
      <c r="M1420" s="26">
        <f t="shared" si="298"/>
        <v>0</v>
      </c>
      <c r="N1420" s="26">
        <f t="shared" si="298"/>
        <v>4</v>
      </c>
      <c r="O1420" s="218">
        <v>6200</v>
      </c>
      <c r="P1420" s="227"/>
    </row>
    <row r="1421" spans="1:16" ht="15.75" thickBot="1" x14ac:dyDescent="0.3">
      <c r="A1421" s="213"/>
      <c r="B1421" s="216"/>
      <c r="C1421" s="216"/>
      <c r="D1421" s="219"/>
      <c r="E1421" s="219"/>
      <c r="F1421" s="231"/>
      <c r="G1421" s="158" t="s">
        <v>259</v>
      </c>
      <c r="H1421" s="26">
        <f>SUM(I1421:N1421)</f>
        <v>0</v>
      </c>
      <c r="I1421" s="26">
        <v>0</v>
      </c>
      <c r="J1421" s="26">
        <v>0</v>
      </c>
      <c r="K1421" s="26">
        <v>0</v>
      </c>
      <c r="L1421" s="26">
        <v>0</v>
      </c>
      <c r="M1421" s="26">
        <v>0</v>
      </c>
      <c r="N1421" s="26">
        <v>0</v>
      </c>
      <c r="O1421" s="219"/>
      <c r="P1421" s="228"/>
    </row>
    <row r="1422" spans="1:16" ht="36.75" thickBot="1" x14ac:dyDescent="0.3">
      <c r="A1422" s="213"/>
      <c r="B1422" s="216"/>
      <c r="C1422" s="216"/>
      <c r="D1422" s="219"/>
      <c r="E1422" s="219"/>
      <c r="F1422" s="231"/>
      <c r="G1422" s="158" t="s">
        <v>7</v>
      </c>
      <c r="H1422" s="26">
        <f>SUM(I1422:N1422)</f>
        <v>4</v>
      </c>
      <c r="I1422" s="26">
        <v>0</v>
      </c>
      <c r="J1422" s="26">
        <v>0</v>
      </c>
      <c r="K1422" s="26">
        <v>0</v>
      </c>
      <c r="L1422" s="26">
        <v>0</v>
      </c>
      <c r="M1422" s="26">
        <v>0</v>
      </c>
      <c r="N1422" s="26">
        <v>4</v>
      </c>
      <c r="O1422" s="219"/>
      <c r="P1422" s="228"/>
    </row>
    <row r="1423" spans="1:16" ht="15.75" thickBot="1" x14ac:dyDescent="0.3">
      <c r="A1423" s="213"/>
      <c r="B1423" s="216"/>
      <c r="C1423" s="216"/>
      <c r="D1423" s="219"/>
      <c r="E1423" s="219"/>
      <c r="F1423" s="231"/>
      <c r="G1423" s="158" t="s">
        <v>8</v>
      </c>
      <c r="H1423" s="26">
        <f>SUM(I1423:N1423)</f>
        <v>0</v>
      </c>
      <c r="I1423" s="26">
        <v>0</v>
      </c>
      <c r="J1423" s="26">
        <v>0</v>
      </c>
      <c r="K1423" s="26">
        <v>0</v>
      </c>
      <c r="L1423" s="26">
        <v>0</v>
      </c>
      <c r="M1423" s="26">
        <v>0</v>
      </c>
      <c r="N1423" s="26">
        <v>0</v>
      </c>
      <c r="O1423" s="219"/>
      <c r="P1423" s="228"/>
    </row>
    <row r="1424" spans="1:16" ht="24.75" thickBot="1" x14ac:dyDescent="0.3">
      <c r="A1424" s="214"/>
      <c r="B1424" s="217"/>
      <c r="C1424" s="217"/>
      <c r="D1424" s="220"/>
      <c r="E1424" s="220"/>
      <c r="F1424" s="232"/>
      <c r="G1424" s="158" t="s">
        <v>9</v>
      </c>
      <c r="H1424" s="26">
        <f>SUM(I1424:N1424)</f>
        <v>0</v>
      </c>
      <c r="I1424" s="26">
        <v>0</v>
      </c>
      <c r="J1424" s="26">
        <v>0</v>
      </c>
      <c r="K1424" s="26">
        <v>0</v>
      </c>
      <c r="L1424" s="26">
        <v>0</v>
      </c>
      <c r="M1424" s="26">
        <v>0</v>
      </c>
      <c r="N1424" s="26">
        <v>0</v>
      </c>
      <c r="O1424" s="220"/>
      <c r="P1424" s="229"/>
    </row>
    <row r="1425" spans="1:16" ht="38.25" customHeight="1" thickBot="1" x14ac:dyDescent="0.3">
      <c r="A1425" s="212" t="s">
        <v>595</v>
      </c>
      <c r="B1425" s="215" t="s">
        <v>555</v>
      </c>
      <c r="C1425" s="215" t="s">
        <v>0</v>
      </c>
      <c r="D1425" s="218" t="s">
        <v>458</v>
      </c>
      <c r="E1425" s="218"/>
      <c r="F1425" s="230" t="s">
        <v>3986</v>
      </c>
      <c r="G1425" s="158" t="s">
        <v>4</v>
      </c>
      <c r="H1425" s="26">
        <f t="shared" ref="H1425:N1425" si="299">SUM(H1426:H1429)</f>
        <v>11.999999999999998</v>
      </c>
      <c r="I1425" s="26">
        <f t="shared" si="299"/>
        <v>0</v>
      </c>
      <c r="J1425" s="26">
        <f t="shared" si="299"/>
        <v>0</v>
      </c>
      <c r="K1425" s="26">
        <f t="shared" si="299"/>
        <v>11.999999999999998</v>
      </c>
      <c r="L1425" s="26">
        <f t="shared" si="299"/>
        <v>0</v>
      </c>
      <c r="M1425" s="26">
        <f t="shared" si="299"/>
        <v>0</v>
      </c>
      <c r="N1425" s="26">
        <f t="shared" si="299"/>
        <v>0</v>
      </c>
      <c r="O1425" s="218">
        <v>6200</v>
      </c>
      <c r="P1425" s="227"/>
    </row>
    <row r="1426" spans="1:16" ht="15.75" thickBot="1" x14ac:dyDescent="0.3">
      <c r="A1426" s="213"/>
      <c r="B1426" s="216"/>
      <c r="C1426" s="216"/>
      <c r="D1426" s="219"/>
      <c r="E1426" s="219"/>
      <c r="F1426" s="231"/>
      <c r="G1426" s="158" t="s">
        <v>259</v>
      </c>
      <c r="H1426" s="26">
        <f>SUM(I1426:N1426)</f>
        <v>10.7</v>
      </c>
      <c r="I1426" s="26">
        <v>0</v>
      </c>
      <c r="J1426" s="26">
        <v>0</v>
      </c>
      <c r="K1426" s="26">
        <v>10.7</v>
      </c>
      <c r="L1426" s="26">
        <v>0</v>
      </c>
      <c r="M1426" s="26">
        <v>0</v>
      </c>
      <c r="N1426" s="26">
        <v>0</v>
      </c>
      <c r="O1426" s="219"/>
      <c r="P1426" s="228"/>
    </row>
    <row r="1427" spans="1:16" ht="36.75" thickBot="1" x14ac:dyDescent="0.3">
      <c r="A1427" s="213"/>
      <c r="B1427" s="216"/>
      <c r="C1427" s="216"/>
      <c r="D1427" s="219"/>
      <c r="E1427" s="219"/>
      <c r="F1427" s="231"/>
      <c r="G1427" s="158" t="s">
        <v>7</v>
      </c>
      <c r="H1427" s="26">
        <f>SUM(I1427:N1427)</f>
        <v>0.1</v>
      </c>
      <c r="I1427" s="26">
        <v>0</v>
      </c>
      <c r="J1427" s="26">
        <v>0</v>
      </c>
      <c r="K1427" s="26">
        <v>0.1</v>
      </c>
      <c r="L1427" s="26">
        <v>0</v>
      </c>
      <c r="M1427" s="26">
        <v>0</v>
      </c>
      <c r="N1427" s="26">
        <v>0</v>
      </c>
      <c r="O1427" s="219"/>
      <c r="P1427" s="228"/>
    </row>
    <row r="1428" spans="1:16" ht="15.75" thickBot="1" x14ac:dyDescent="0.3">
      <c r="A1428" s="213"/>
      <c r="B1428" s="216"/>
      <c r="C1428" s="216"/>
      <c r="D1428" s="219"/>
      <c r="E1428" s="219"/>
      <c r="F1428" s="231"/>
      <c r="G1428" s="158" t="s">
        <v>8</v>
      </c>
      <c r="H1428" s="26">
        <f>SUM(I1428:N1428)</f>
        <v>0</v>
      </c>
      <c r="I1428" s="26">
        <v>0</v>
      </c>
      <c r="J1428" s="26">
        <v>0</v>
      </c>
      <c r="K1428" s="26">
        <v>0</v>
      </c>
      <c r="L1428" s="26">
        <v>0</v>
      </c>
      <c r="M1428" s="26">
        <v>0</v>
      </c>
      <c r="N1428" s="26">
        <v>0</v>
      </c>
      <c r="O1428" s="219"/>
      <c r="P1428" s="228"/>
    </row>
    <row r="1429" spans="1:16" ht="24.75" thickBot="1" x14ac:dyDescent="0.3">
      <c r="A1429" s="214"/>
      <c r="B1429" s="217"/>
      <c r="C1429" s="217"/>
      <c r="D1429" s="220"/>
      <c r="E1429" s="220"/>
      <c r="F1429" s="232"/>
      <c r="G1429" s="158" t="s">
        <v>9</v>
      </c>
      <c r="H1429" s="26">
        <f>SUM(I1429:N1429)</f>
        <v>1.2</v>
      </c>
      <c r="I1429" s="26">
        <v>0</v>
      </c>
      <c r="J1429" s="26">
        <v>0</v>
      </c>
      <c r="K1429" s="26">
        <v>1.2</v>
      </c>
      <c r="L1429" s="26">
        <v>0</v>
      </c>
      <c r="M1429" s="26">
        <v>0</v>
      </c>
      <c r="N1429" s="26">
        <v>0</v>
      </c>
      <c r="O1429" s="220"/>
      <c r="P1429" s="229"/>
    </row>
    <row r="1430" spans="1:16" ht="48.75" customHeight="1" thickBot="1" x14ac:dyDescent="0.3">
      <c r="A1430" s="212" t="s">
        <v>596</v>
      </c>
      <c r="B1430" s="215" t="s">
        <v>555</v>
      </c>
      <c r="C1430" s="215" t="s">
        <v>0</v>
      </c>
      <c r="D1430" s="218" t="s">
        <v>458</v>
      </c>
      <c r="E1430" s="218"/>
      <c r="F1430" s="230" t="s">
        <v>3986</v>
      </c>
      <c r="G1430" s="158" t="s">
        <v>4</v>
      </c>
      <c r="H1430" s="26">
        <f t="shared" ref="H1430:N1430" si="300">SUM(H1431:H1434)</f>
        <v>30</v>
      </c>
      <c r="I1430" s="26">
        <f t="shared" si="300"/>
        <v>0</v>
      </c>
      <c r="J1430" s="26">
        <f t="shared" si="300"/>
        <v>0</v>
      </c>
      <c r="K1430" s="26">
        <f t="shared" si="300"/>
        <v>0</v>
      </c>
      <c r="L1430" s="26">
        <f t="shared" si="300"/>
        <v>30</v>
      </c>
      <c r="M1430" s="26">
        <f t="shared" si="300"/>
        <v>0</v>
      </c>
      <c r="N1430" s="26">
        <f t="shared" si="300"/>
        <v>0</v>
      </c>
      <c r="O1430" s="218">
        <v>6200</v>
      </c>
      <c r="P1430" s="227"/>
    </row>
    <row r="1431" spans="1:16" ht="15.75" thickBot="1" x14ac:dyDescent="0.3">
      <c r="A1431" s="213"/>
      <c r="B1431" s="216"/>
      <c r="C1431" s="216"/>
      <c r="D1431" s="219"/>
      <c r="E1431" s="219"/>
      <c r="F1431" s="231"/>
      <c r="G1431" s="158" t="s">
        <v>259</v>
      </c>
      <c r="H1431" s="26">
        <f>SUM(I1431:N1431)</f>
        <v>26.7</v>
      </c>
      <c r="I1431" s="26">
        <v>0</v>
      </c>
      <c r="J1431" s="26">
        <v>0</v>
      </c>
      <c r="K1431" s="26">
        <v>0</v>
      </c>
      <c r="L1431" s="26">
        <v>26.7</v>
      </c>
      <c r="M1431" s="26">
        <v>0</v>
      </c>
      <c r="N1431" s="26">
        <v>0</v>
      </c>
      <c r="O1431" s="219"/>
      <c r="P1431" s="228"/>
    </row>
    <row r="1432" spans="1:16" ht="36.75" thickBot="1" x14ac:dyDescent="0.3">
      <c r="A1432" s="213"/>
      <c r="B1432" s="216"/>
      <c r="C1432" s="216"/>
      <c r="D1432" s="219"/>
      <c r="E1432" s="219"/>
      <c r="F1432" s="231"/>
      <c r="G1432" s="158" t="s">
        <v>7</v>
      </c>
      <c r="H1432" s="26">
        <f>SUM(I1432:N1432)</f>
        <v>0.3</v>
      </c>
      <c r="I1432" s="26">
        <v>0</v>
      </c>
      <c r="J1432" s="26">
        <v>0</v>
      </c>
      <c r="K1432" s="26">
        <v>0</v>
      </c>
      <c r="L1432" s="26">
        <v>0.3</v>
      </c>
      <c r="M1432" s="26">
        <v>0</v>
      </c>
      <c r="N1432" s="26">
        <v>0</v>
      </c>
      <c r="O1432" s="219"/>
      <c r="P1432" s="228"/>
    </row>
    <row r="1433" spans="1:16" ht="15.75" thickBot="1" x14ac:dyDescent="0.3">
      <c r="A1433" s="213"/>
      <c r="B1433" s="216"/>
      <c r="C1433" s="216"/>
      <c r="D1433" s="219"/>
      <c r="E1433" s="219"/>
      <c r="F1433" s="231"/>
      <c r="G1433" s="158" t="s">
        <v>8</v>
      </c>
      <c r="H1433" s="26">
        <f>SUM(I1433:N1433)</f>
        <v>0</v>
      </c>
      <c r="I1433" s="26">
        <v>0</v>
      </c>
      <c r="J1433" s="26">
        <v>0</v>
      </c>
      <c r="K1433" s="26">
        <v>0</v>
      </c>
      <c r="L1433" s="26">
        <v>0</v>
      </c>
      <c r="M1433" s="26">
        <v>0</v>
      </c>
      <c r="N1433" s="26">
        <v>0</v>
      </c>
      <c r="O1433" s="219"/>
      <c r="P1433" s="228"/>
    </row>
    <row r="1434" spans="1:16" ht="24.75" thickBot="1" x14ac:dyDescent="0.3">
      <c r="A1434" s="214"/>
      <c r="B1434" s="217"/>
      <c r="C1434" s="217"/>
      <c r="D1434" s="220"/>
      <c r="E1434" s="220"/>
      <c r="F1434" s="232"/>
      <c r="G1434" s="158" t="s">
        <v>9</v>
      </c>
      <c r="H1434" s="26">
        <f>SUM(I1434:N1434)</f>
        <v>3</v>
      </c>
      <c r="I1434" s="26">
        <v>0</v>
      </c>
      <c r="J1434" s="26">
        <v>0</v>
      </c>
      <c r="K1434" s="26">
        <v>0</v>
      </c>
      <c r="L1434" s="26">
        <v>3</v>
      </c>
      <c r="M1434" s="26">
        <v>0</v>
      </c>
      <c r="N1434" s="26">
        <v>0</v>
      </c>
      <c r="O1434" s="220"/>
      <c r="P1434" s="229"/>
    </row>
    <row r="1435" spans="1:16" ht="63" customHeight="1" thickBot="1" x14ac:dyDescent="0.3">
      <c r="A1435" s="212" t="s">
        <v>597</v>
      </c>
      <c r="B1435" s="215" t="s">
        <v>572</v>
      </c>
      <c r="C1435" s="215" t="s">
        <v>0</v>
      </c>
      <c r="D1435" s="218" t="s">
        <v>458</v>
      </c>
      <c r="E1435" s="218"/>
      <c r="F1435" s="230" t="s">
        <v>3986</v>
      </c>
      <c r="G1435" s="158" t="s">
        <v>4</v>
      </c>
      <c r="H1435" s="26">
        <f t="shared" ref="H1435:N1435" si="301">SUM(H1436:H1439)</f>
        <v>26</v>
      </c>
      <c r="I1435" s="26">
        <f t="shared" si="301"/>
        <v>0</v>
      </c>
      <c r="J1435" s="26">
        <f t="shared" si="301"/>
        <v>0</v>
      </c>
      <c r="K1435" s="26">
        <f t="shared" si="301"/>
        <v>26</v>
      </c>
      <c r="L1435" s="26">
        <f t="shared" si="301"/>
        <v>0</v>
      </c>
      <c r="M1435" s="26">
        <f t="shared" si="301"/>
        <v>0</v>
      </c>
      <c r="N1435" s="26">
        <f t="shared" si="301"/>
        <v>0</v>
      </c>
      <c r="O1435" s="218">
        <v>1380</v>
      </c>
      <c r="P1435" s="227"/>
    </row>
    <row r="1436" spans="1:16" ht="15.75" thickBot="1" x14ac:dyDescent="0.3">
      <c r="A1436" s="213"/>
      <c r="B1436" s="216"/>
      <c r="C1436" s="216"/>
      <c r="D1436" s="219"/>
      <c r="E1436" s="219"/>
      <c r="F1436" s="231"/>
      <c r="G1436" s="158" t="s">
        <v>259</v>
      </c>
      <c r="H1436" s="26">
        <f>SUM(I1436:N1436)</f>
        <v>23.2</v>
      </c>
      <c r="I1436" s="26">
        <v>0</v>
      </c>
      <c r="J1436" s="26">
        <v>0</v>
      </c>
      <c r="K1436" s="26">
        <v>23.2</v>
      </c>
      <c r="L1436" s="26">
        <v>0</v>
      </c>
      <c r="M1436" s="26">
        <v>0</v>
      </c>
      <c r="N1436" s="26">
        <v>0</v>
      </c>
      <c r="O1436" s="219"/>
      <c r="P1436" s="228"/>
    </row>
    <row r="1437" spans="1:16" ht="36.75" thickBot="1" x14ac:dyDescent="0.3">
      <c r="A1437" s="213"/>
      <c r="B1437" s="216"/>
      <c r="C1437" s="216"/>
      <c r="D1437" s="219"/>
      <c r="E1437" s="219"/>
      <c r="F1437" s="231"/>
      <c r="G1437" s="158" t="s">
        <v>7</v>
      </c>
      <c r="H1437" s="26">
        <f>SUM(I1437:N1437)</f>
        <v>0.2</v>
      </c>
      <c r="I1437" s="26">
        <v>0</v>
      </c>
      <c r="J1437" s="26">
        <v>0</v>
      </c>
      <c r="K1437" s="26">
        <v>0.2</v>
      </c>
      <c r="L1437" s="26">
        <v>0</v>
      </c>
      <c r="M1437" s="26">
        <v>0</v>
      </c>
      <c r="N1437" s="26">
        <v>0</v>
      </c>
      <c r="O1437" s="219"/>
      <c r="P1437" s="228"/>
    </row>
    <row r="1438" spans="1:16" ht="15.75" thickBot="1" x14ac:dyDescent="0.3">
      <c r="A1438" s="213"/>
      <c r="B1438" s="216"/>
      <c r="C1438" s="216"/>
      <c r="D1438" s="219"/>
      <c r="E1438" s="219"/>
      <c r="F1438" s="231"/>
      <c r="G1438" s="158" t="s">
        <v>8</v>
      </c>
      <c r="H1438" s="26">
        <f>SUM(I1438:N1438)</f>
        <v>0</v>
      </c>
      <c r="I1438" s="26">
        <v>0</v>
      </c>
      <c r="J1438" s="26">
        <v>0</v>
      </c>
      <c r="K1438" s="26">
        <v>0</v>
      </c>
      <c r="L1438" s="26">
        <v>0</v>
      </c>
      <c r="M1438" s="26">
        <v>0</v>
      </c>
      <c r="N1438" s="26">
        <v>0</v>
      </c>
      <c r="O1438" s="219"/>
      <c r="P1438" s="228"/>
    </row>
    <row r="1439" spans="1:16" ht="24.75" thickBot="1" x14ac:dyDescent="0.3">
      <c r="A1439" s="214"/>
      <c r="B1439" s="217"/>
      <c r="C1439" s="217"/>
      <c r="D1439" s="220"/>
      <c r="E1439" s="220"/>
      <c r="F1439" s="232"/>
      <c r="G1439" s="158" t="s">
        <v>9</v>
      </c>
      <c r="H1439" s="26">
        <f>SUM(I1439:N1439)</f>
        <v>2.6</v>
      </c>
      <c r="I1439" s="26">
        <v>0</v>
      </c>
      <c r="J1439" s="26">
        <v>0</v>
      </c>
      <c r="K1439" s="26">
        <v>2.6</v>
      </c>
      <c r="L1439" s="26">
        <v>0</v>
      </c>
      <c r="M1439" s="26">
        <v>0</v>
      </c>
      <c r="N1439" s="26">
        <v>0</v>
      </c>
      <c r="O1439" s="220"/>
      <c r="P1439" s="229"/>
    </row>
    <row r="1440" spans="1:16" ht="63" customHeight="1" thickBot="1" x14ac:dyDescent="0.3">
      <c r="A1440" s="212" t="s">
        <v>598</v>
      </c>
      <c r="B1440" s="215" t="s">
        <v>572</v>
      </c>
      <c r="C1440" s="215" t="s">
        <v>0</v>
      </c>
      <c r="D1440" s="218" t="s">
        <v>458</v>
      </c>
      <c r="E1440" s="218"/>
      <c r="F1440" s="230" t="s">
        <v>3986</v>
      </c>
      <c r="G1440" s="158" t="s">
        <v>4</v>
      </c>
      <c r="H1440" s="26">
        <f t="shared" ref="H1440:N1440" si="302">SUM(H1441:H1444)</f>
        <v>10</v>
      </c>
      <c r="I1440" s="26">
        <f t="shared" si="302"/>
        <v>0</v>
      </c>
      <c r="J1440" s="26">
        <f t="shared" si="302"/>
        <v>0</v>
      </c>
      <c r="K1440" s="26">
        <f t="shared" si="302"/>
        <v>0</v>
      </c>
      <c r="L1440" s="26">
        <f t="shared" si="302"/>
        <v>10</v>
      </c>
      <c r="M1440" s="26">
        <f t="shared" si="302"/>
        <v>0</v>
      </c>
      <c r="N1440" s="26">
        <f t="shared" si="302"/>
        <v>0</v>
      </c>
      <c r="O1440" s="218">
        <v>6200</v>
      </c>
      <c r="P1440" s="227"/>
    </row>
    <row r="1441" spans="1:16" ht="15.75" thickBot="1" x14ac:dyDescent="0.3">
      <c r="A1441" s="213"/>
      <c r="B1441" s="216"/>
      <c r="C1441" s="216"/>
      <c r="D1441" s="219"/>
      <c r="E1441" s="219"/>
      <c r="F1441" s="231"/>
      <c r="G1441" s="158" t="s">
        <v>259</v>
      </c>
      <c r="H1441" s="26">
        <f>SUM(I1441:N1441)</f>
        <v>8.9</v>
      </c>
      <c r="I1441" s="26">
        <v>0</v>
      </c>
      <c r="J1441" s="26">
        <v>0</v>
      </c>
      <c r="K1441" s="26">
        <v>0</v>
      </c>
      <c r="L1441" s="26">
        <v>8.9</v>
      </c>
      <c r="M1441" s="26">
        <v>0</v>
      </c>
      <c r="N1441" s="26">
        <v>0</v>
      </c>
      <c r="O1441" s="219"/>
      <c r="P1441" s="228"/>
    </row>
    <row r="1442" spans="1:16" ht="36.75" thickBot="1" x14ac:dyDescent="0.3">
      <c r="A1442" s="213"/>
      <c r="B1442" s="216"/>
      <c r="C1442" s="216"/>
      <c r="D1442" s="219"/>
      <c r="E1442" s="219"/>
      <c r="F1442" s="231"/>
      <c r="G1442" s="158" t="s">
        <v>7</v>
      </c>
      <c r="H1442" s="26">
        <f>SUM(I1442:N1442)</f>
        <v>1</v>
      </c>
      <c r="I1442" s="26">
        <v>0</v>
      </c>
      <c r="J1442" s="26">
        <v>0</v>
      </c>
      <c r="K1442" s="26">
        <v>0</v>
      </c>
      <c r="L1442" s="26">
        <v>1</v>
      </c>
      <c r="M1442" s="26">
        <v>0</v>
      </c>
      <c r="N1442" s="26">
        <v>0</v>
      </c>
      <c r="O1442" s="219"/>
      <c r="P1442" s="228"/>
    </row>
    <row r="1443" spans="1:16" ht="15.75" thickBot="1" x14ac:dyDescent="0.3">
      <c r="A1443" s="213"/>
      <c r="B1443" s="216"/>
      <c r="C1443" s="216"/>
      <c r="D1443" s="219"/>
      <c r="E1443" s="219"/>
      <c r="F1443" s="231"/>
      <c r="G1443" s="158" t="s">
        <v>8</v>
      </c>
      <c r="H1443" s="26">
        <f>SUM(I1443:N1443)</f>
        <v>0</v>
      </c>
      <c r="I1443" s="26">
        <v>0</v>
      </c>
      <c r="J1443" s="26">
        <v>0</v>
      </c>
      <c r="K1443" s="26">
        <v>0</v>
      </c>
      <c r="L1443" s="26">
        <v>0</v>
      </c>
      <c r="M1443" s="26">
        <v>0</v>
      </c>
      <c r="N1443" s="26">
        <v>0</v>
      </c>
      <c r="O1443" s="219"/>
      <c r="P1443" s="228"/>
    </row>
    <row r="1444" spans="1:16" ht="32.25" customHeight="1" thickBot="1" x14ac:dyDescent="0.3">
      <c r="A1444" s="214"/>
      <c r="B1444" s="217"/>
      <c r="C1444" s="217"/>
      <c r="D1444" s="220"/>
      <c r="E1444" s="220"/>
      <c r="F1444" s="232"/>
      <c r="G1444" s="158" t="s">
        <v>9</v>
      </c>
      <c r="H1444" s="26">
        <f>SUM(I1444:N1444)</f>
        <v>0.1</v>
      </c>
      <c r="I1444" s="26">
        <v>0</v>
      </c>
      <c r="J1444" s="26">
        <v>0</v>
      </c>
      <c r="K1444" s="26">
        <v>0</v>
      </c>
      <c r="L1444" s="26">
        <v>0.1</v>
      </c>
      <c r="M1444" s="26">
        <v>0</v>
      </c>
      <c r="N1444" s="26">
        <v>0</v>
      </c>
      <c r="O1444" s="220"/>
      <c r="P1444" s="229"/>
    </row>
    <row r="1445" spans="1:16" ht="36.75" customHeight="1" thickBot="1" x14ac:dyDescent="0.3">
      <c r="A1445" s="212" t="s">
        <v>599</v>
      </c>
      <c r="B1445" s="215" t="s">
        <v>572</v>
      </c>
      <c r="C1445" s="215" t="s">
        <v>0</v>
      </c>
      <c r="D1445" s="218" t="s">
        <v>458</v>
      </c>
      <c r="E1445" s="218"/>
      <c r="F1445" s="215" t="s">
        <v>600</v>
      </c>
      <c r="G1445" s="158" t="s">
        <v>4</v>
      </c>
      <c r="H1445" s="26">
        <f t="shared" ref="H1445:N1445" si="303">SUM(H1446:H1449)</f>
        <v>100</v>
      </c>
      <c r="I1445" s="26">
        <f t="shared" si="303"/>
        <v>0</v>
      </c>
      <c r="J1445" s="26">
        <f t="shared" si="303"/>
        <v>0</v>
      </c>
      <c r="K1445" s="26">
        <f t="shared" si="303"/>
        <v>100</v>
      </c>
      <c r="L1445" s="26">
        <f t="shared" si="303"/>
        <v>0</v>
      </c>
      <c r="M1445" s="26">
        <f t="shared" si="303"/>
        <v>0</v>
      </c>
      <c r="N1445" s="26">
        <f t="shared" si="303"/>
        <v>0</v>
      </c>
      <c r="O1445" s="218">
        <v>6200</v>
      </c>
      <c r="P1445" s="227"/>
    </row>
    <row r="1446" spans="1:16" ht="15.75" customHeight="1" thickBot="1" x14ac:dyDescent="0.3">
      <c r="A1446" s="213"/>
      <c r="B1446" s="216"/>
      <c r="C1446" s="216"/>
      <c r="D1446" s="219"/>
      <c r="E1446" s="219"/>
      <c r="F1446" s="216"/>
      <c r="G1446" s="158" t="s">
        <v>259</v>
      </c>
      <c r="H1446" s="26">
        <f>SUM(I1446:N1446)</f>
        <v>80</v>
      </c>
      <c r="I1446" s="26">
        <v>0</v>
      </c>
      <c r="J1446" s="26">
        <v>0</v>
      </c>
      <c r="K1446" s="26">
        <v>80</v>
      </c>
      <c r="L1446" s="26">
        <v>0</v>
      </c>
      <c r="M1446" s="26">
        <v>0</v>
      </c>
      <c r="N1446" s="26">
        <v>0</v>
      </c>
      <c r="O1446" s="219"/>
      <c r="P1446" s="228"/>
    </row>
    <row r="1447" spans="1:16" ht="37.5" customHeight="1" thickBot="1" x14ac:dyDescent="0.3">
      <c r="A1447" s="213"/>
      <c r="B1447" s="216"/>
      <c r="C1447" s="216"/>
      <c r="D1447" s="219"/>
      <c r="E1447" s="219"/>
      <c r="F1447" s="216"/>
      <c r="G1447" s="158" t="s">
        <v>7</v>
      </c>
      <c r="H1447" s="26">
        <f>SUM(I1447:N1447)</f>
        <v>0</v>
      </c>
      <c r="I1447" s="26">
        <v>0</v>
      </c>
      <c r="J1447" s="26">
        <v>0</v>
      </c>
      <c r="K1447" s="26">
        <v>0</v>
      </c>
      <c r="L1447" s="26">
        <v>0</v>
      </c>
      <c r="M1447" s="26">
        <v>0</v>
      </c>
      <c r="N1447" s="26">
        <v>0</v>
      </c>
      <c r="O1447" s="219"/>
      <c r="P1447" s="228"/>
    </row>
    <row r="1448" spans="1:16" ht="15.75" thickBot="1" x14ac:dyDescent="0.3">
      <c r="A1448" s="213"/>
      <c r="B1448" s="216"/>
      <c r="C1448" s="216"/>
      <c r="D1448" s="219"/>
      <c r="E1448" s="219"/>
      <c r="F1448" s="216"/>
      <c r="G1448" s="158" t="s">
        <v>8</v>
      </c>
      <c r="H1448" s="26">
        <f>SUM(I1448:N1448)</f>
        <v>20</v>
      </c>
      <c r="I1448" s="26">
        <v>0</v>
      </c>
      <c r="J1448" s="26">
        <v>0</v>
      </c>
      <c r="K1448" s="26">
        <v>20</v>
      </c>
      <c r="L1448" s="26">
        <v>0</v>
      </c>
      <c r="M1448" s="26">
        <v>0</v>
      </c>
      <c r="N1448" s="26">
        <v>0</v>
      </c>
      <c r="O1448" s="219"/>
      <c r="P1448" s="228"/>
    </row>
    <row r="1449" spans="1:16" ht="25.5" customHeight="1" thickBot="1" x14ac:dyDescent="0.3">
      <c r="A1449" s="214"/>
      <c r="B1449" s="217"/>
      <c r="C1449" s="217"/>
      <c r="D1449" s="220"/>
      <c r="E1449" s="220"/>
      <c r="F1449" s="217"/>
      <c r="G1449" s="158" t="s">
        <v>9</v>
      </c>
      <c r="H1449" s="26">
        <f>SUM(I1449:N1449)</f>
        <v>0</v>
      </c>
      <c r="I1449" s="26">
        <v>0</v>
      </c>
      <c r="J1449" s="26">
        <v>0</v>
      </c>
      <c r="K1449" s="26">
        <v>0</v>
      </c>
      <c r="L1449" s="26">
        <v>0</v>
      </c>
      <c r="M1449" s="26">
        <v>0</v>
      </c>
      <c r="N1449" s="26">
        <v>0</v>
      </c>
      <c r="O1449" s="220"/>
      <c r="P1449" s="229"/>
    </row>
    <row r="1450" spans="1:16" ht="36.75" customHeight="1" thickBot="1" x14ac:dyDescent="0.3">
      <c r="A1450" s="212" t="s">
        <v>4300</v>
      </c>
      <c r="B1450" s="215" t="s">
        <v>572</v>
      </c>
      <c r="C1450" s="215" t="s">
        <v>0</v>
      </c>
      <c r="D1450" s="218" t="s">
        <v>474</v>
      </c>
      <c r="E1450" s="218"/>
      <c r="F1450" s="215" t="s">
        <v>600</v>
      </c>
      <c r="G1450" s="158" t="s">
        <v>4</v>
      </c>
      <c r="H1450" s="26">
        <f t="shared" ref="H1450:N1450" si="304">SUM(H1451:H1454)</f>
        <v>150</v>
      </c>
      <c r="I1450" s="26">
        <f t="shared" si="304"/>
        <v>0</v>
      </c>
      <c r="J1450" s="26">
        <f t="shared" si="304"/>
        <v>0</v>
      </c>
      <c r="K1450" s="26">
        <f t="shared" si="304"/>
        <v>0</v>
      </c>
      <c r="L1450" s="26">
        <f t="shared" si="304"/>
        <v>150</v>
      </c>
      <c r="M1450" s="26">
        <f t="shared" si="304"/>
        <v>0</v>
      </c>
      <c r="N1450" s="26">
        <f t="shared" si="304"/>
        <v>0</v>
      </c>
      <c r="O1450" s="218">
        <v>6200</v>
      </c>
      <c r="P1450" s="227"/>
    </row>
    <row r="1451" spans="1:16" ht="19.5" customHeight="1" thickBot="1" x14ac:dyDescent="0.3">
      <c r="A1451" s="213"/>
      <c r="B1451" s="216"/>
      <c r="C1451" s="216"/>
      <c r="D1451" s="219"/>
      <c r="E1451" s="219"/>
      <c r="F1451" s="216"/>
      <c r="G1451" s="158" t="s">
        <v>259</v>
      </c>
      <c r="H1451" s="26">
        <f>SUM(I1451:N1451)</f>
        <v>120</v>
      </c>
      <c r="I1451" s="26">
        <v>0</v>
      </c>
      <c r="J1451" s="26">
        <v>0</v>
      </c>
      <c r="K1451" s="26">
        <v>0</v>
      </c>
      <c r="L1451" s="26">
        <v>120</v>
      </c>
      <c r="M1451" s="26">
        <v>0</v>
      </c>
      <c r="N1451" s="26">
        <v>0</v>
      </c>
      <c r="O1451" s="219"/>
      <c r="P1451" s="228"/>
    </row>
    <row r="1452" spans="1:16" ht="34.5" customHeight="1" thickBot="1" x14ac:dyDescent="0.3">
      <c r="A1452" s="213"/>
      <c r="B1452" s="216"/>
      <c r="C1452" s="216"/>
      <c r="D1452" s="219"/>
      <c r="E1452" s="219"/>
      <c r="F1452" s="216"/>
      <c r="G1452" s="158" t="s">
        <v>7</v>
      </c>
      <c r="H1452" s="26">
        <f>SUM(I1452:N1452)</f>
        <v>0</v>
      </c>
      <c r="I1452" s="26">
        <v>0</v>
      </c>
      <c r="J1452" s="26">
        <v>0</v>
      </c>
      <c r="K1452" s="26">
        <v>0</v>
      </c>
      <c r="L1452" s="26">
        <v>0</v>
      </c>
      <c r="M1452" s="26">
        <v>0</v>
      </c>
      <c r="N1452" s="26">
        <v>0</v>
      </c>
      <c r="O1452" s="219"/>
      <c r="P1452" s="228"/>
    </row>
    <row r="1453" spans="1:16" ht="15.75" thickBot="1" x14ac:dyDescent="0.3">
      <c r="A1453" s="213"/>
      <c r="B1453" s="216"/>
      <c r="C1453" s="216"/>
      <c r="D1453" s="219"/>
      <c r="E1453" s="219"/>
      <c r="F1453" s="216"/>
      <c r="G1453" s="158" t="s">
        <v>8</v>
      </c>
      <c r="H1453" s="26">
        <f>SUM(I1453:N1453)</f>
        <v>30</v>
      </c>
      <c r="I1453" s="26">
        <v>0</v>
      </c>
      <c r="J1453" s="26">
        <v>0</v>
      </c>
      <c r="K1453" s="26">
        <v>0</v>
      </c>
      <c r="L1453" s="26">
        <v>30</v>
      </c>
      <c r="M1453" s="26">
        <v>0</v>
      </c>
      <c r="N1453" s="26">
        <v>0</v>
      </c>
      <c r="O1453" s="219"/>
      <c r="P1453" s="228"/>
    </row>
    <row r="1454" spans="1:16" ht="24" customHeight="1" thickBot="1" x14ac:dyDescent="0.3">
      <c r="A1454" s="214"/>
      <c r="B1454" s="217"/>
      <c r="C1454" s="217"/>
      <c r="D1454" s="220"/>
      <c r="E1454" s="220"/>
      <c r="F1454" s="217"/>
      <c r="G1454" s="158" t="s">
        <v>9</v>
      </c>
      <c r="H1454" s="26">
        <f>SUM(I1454:N1454)</f>
        <v>0</v>
      </c>
      <c r="I1454" s="26">
        <v>0</v>
      </c>
      <c r="J1454" s="26">
        <v>0</v>
      </c>
      <c r="K1454" s="26">
        <v>0</v>
      </c>
      <c r="L1454" s="26">
        <v>0</v>
      </c>
      <c r="M1454" s="26">
        <v>0</v>
      </c>
      <c r="N1454" s="26">
        <v>0</v>
      </c>
      <c r="O1454" s="220"/>
      <c r="P1454" s="229"/>
    </row>
    <row r="1455" spans="1:16" ht="36.75" customHeight="1" thickBot="1" x14ac:dyDescent="0.3">
      <c r="A1455" s="212" t="s">
        <v>601</v>
      </c>
      <c r="B1455" s="215" t="s">
        <v>572</v>
      </c>
      <c r="C1455" s="215" t="s">
        <v>0</v>
      </c>
      <c r="D1455" s="218" t="s">
        <v>474</v>
      </c>
      <c r="E1455" s="218"/>
      <c r="F1455" s="215" t="s">
        <v>600</v>
      </c>
      <c r="G1455" s="158" t="s">
        <v>4</v>
      </c>
      <c r="H1455" s="26">
        <f t="shared" ref="H1455:N1455" si="305">SUM(H1456:H1459)</f>
        <v>100</v>
      </c>
      <c r="I1455" s="26">
        <f t="shared" si="305"/>
        <v>0</v>
      </c>
      <c r="J1455" s="26">
        <f t="shared" si="305"/>
        <v>0</v>
      </c>
      <c r="K1455" s="26">
        <f t="shared" si="305"/>
        <v>0</v>
      </c>
      <c r="L1455" s="26">
        <f t="shared" si="305"/>
        <v>100</v>
      </c>
      <c r="M1455" s="26">
        <f t="shared" si="305"/>
        <v>0</v>
      </c>
      <c r="N1455" s="26">
        <f t="shared" si="305"/>
        <v>0</v>
      </c>
      <c r="O1455" s="218">
        <v>6200</v>
      </c>
      <c r="P1455" s="227"/>
    </row>
    <row r="1456" spans="1:16" ht="15.75" customHeight="1" thickBot="1" x14ac:dyDescent="0.3">
      <c r="A1456" s="213"/>
      <c r="B1456" s="216"/>
      <c r="C1456" s="216"/>
      <c r="D1456" s="219"/>
      <c r="E1456" s="219"/>
      <c r="F1456" s="216"/>
      <c r="G1456" s="158" t="s">
        <v>6</v>
      </c>
      <c r="H1456" s="26">
        <f>SUM(I1456:N1456)</f>
        <v>80</v>
      </c>
      <c r="I1456" s="26">
        <v>0</v>
      </c>
      <c r="J1456" s="26">
        <v>0</v>
      </c>
      <c r="K1456" s="26">
        <v>0</v>
      </c>
      <c r="L1456" s="26">
        <v>80</v>
      </c>
      <c r="M1456" s="26">
        <v>0</v>
      </c>
      <c r="N1456" s="26">
        <v>0</v>
      </c>
      <c r="O1456" s="219"/>
      <c r="P1456" s="228"/>
    </row>
    <row r="1457" spans="1:16" ht="36.75" customHeight="1" thickBot="1" x14ac:dyDescent="0.3">
      <c r="A1457" s="213"/>
      <c r="B1457" s="216"/>
      <c r="C1457" s="216"/>
      <c r="D1457" s="219"/>
      <c r="E1457" s="219"/>
      <c r="F1457" s="216"/>
      <c r="G1457" s="158" t="s">
        <v>7</v>
      </c>
      <c r="H1457" s="26">
        <f>SUM(I1457:N1457)</f>
        <v>0</v>
      </c>
      <c r="I1457" s="26">
        <v>0</v>
      </c>
      <c r="J1457" s="26">
        <v>0</v>
      </c>
      <c r="K1457" s="26">
        <v>0</v>
      </c>
      <c r="L1457" s="26">
        <v>0</v>
      </c>
      <c r="M1457" s="26">
        <v>0</v>
      </c>
      <c r="N1457" s="26">
        <v>0</v>
      </c>
      <c r="O1457" s="219"/>
      <c r="P1457" s="228"/>
    </row>
    <row r="1458" spans="1:16" ht="15.75" thickBot="1" x14ac:dyDescent="0.3">
      <c r="A1458" s="213"/>
      <c r="B1458" s="216"/>
      <c r="C1458" s="216"/>
      <c r="D1458" s="219"/>
      <c r="E1458" s="219"/>
      <c r="F1458" s="216"/>
      <c r="G1458" s="158" t="s">
        <v>8</v>
      </c>
      <c r="H1458" s="26">
        <f>SUM(I1458:N1458)</f>
        <v>20</v>
      </c>
      <c r="I1458" s="26">
        <v>0</v>
      </c>
      <c r="J1458" s="26">
        <v>0</v>
      </c>
      <c r="K1458" s="26">
        <v>0</v>
      </c>
      <c r="L1458" s="26">
        <v>20</v>
      </c>
      <c r="M1458" s="26">
        <v>0</v>
      </c>
      <c r="N1458" s="26">
        <v>0</v>
      </c>
      <c r="O1458" s="219"/>
      <c r="P1458" s="228"/>
    </row>
    <row r="1459" spans="1:16" ht="24.75" customHeight="1" thickBot="1" x14ac:dyDescent="0.3">
      <c r="A1459" s="214"/>
      <c r="B1459" s="217"/>
      <c r="C1459" s="217"/>
      <c r="D1459" s="220"/>
      <c r="E1459" s="220"/>
      <c r="F1459" s="217"/>
      <c r="G1459" s="158" t="s">
        <v>9</v>
      </c>
      <c r="H1459" s="26">
        <f>SUM(I1459:N1459)</f>
        <v>0</v>
      </c>
      <c r="I1459" s="26">
        <v>0</v>
      </c>
      <c r="J1459" s="26">
        <v>0</v>
      </c>
      <c r="K1459" s="26">
        <v>0</v>
      </c>
      <c r="L1459" s="26">
        <v>0</v>
      </c>
      <c r="M1459" s="26">
        <v>0</v>
      </c>
      <c r="N1459" s="26">
        <v>0</v>
      </c>
      <c r="O1459" s="220"/>
      <c r="P1459" s="229"/>
    </row>
    <row r="1460" spans="1:16" ht="36.75" customHeight="1" thickBot="1" x14ac:dyDescent="0.3">
      <c r="A1460" s="283" t="s">
        <v>4290</v>
      </c>
      <c r="B1460" s="283" t="s">
        <v>555</v>
      </c>
      <c r="C1460" s="215" t="s">
        <v>0</v>
      </c>
      <c r="D1460" s="284">
        <v>2025</v>
      </c>
      <c r="E1460" s="283"/>
      <c r="F1460" s="215" t="s">
        <v>4291</v>
      </c>
      <c r="G1460" s="158" t="s">
        <v>4</v>
      </c>
      <c r="H1460" s="64">
        <f t="shared" ref="H1460:N1460" si="306">SUM(H1461:H1464)</f>
        <v>33.4</v>
      </c>
      <c r="I1460" s="64">
        <f t="shared" si="306"/>
        <v>33.4</v>
      </c>
      <c r="J1460" s="64">
        <f t="shared" si="306"/>
        <v>0</v>
      </c>
      <c r="K1460" s="64">
        <f t="shared" si="306"/>
        <v>0</v>
      </c>
      <c r="L1460" s="64">
        <f t="shared" si="306"/>
        <v>0</v>
      </c>
      <c r="M1460" s="64">
        <f t="shared" si="306"/>
        <v>0</v>
      </c>
      <c r="N1460" s="64">
        <f t="shared" si="306"/>
        <v>0</v>
      </c>
      <c r="O1460" s="280">
        <v>6200</v>
      </c>
      <c r="P1460" s="215" t="s">
        <v>4292</v>
      </c>
    </row>
    <row r="1461" spans="1:16" ht="15.75" customHeight="1" thickBot="1" x14ac:dyDescent="0.3">
      <c r="A1461" s="283" t="s">
        <v>4293</v>
      </c>
      <c r="B1461" s="283"/>
      <c r="C1461" s="216"/>
      <c r="D1461" s="284"/>
      <c r="E1461" s="283"/>
      <c r="F1461" s="216"/>
      <c r="G1461" s="159" t="s">
        <v>6</v>
      </c>
      <c r="H1461" s="64">
        <f>SUM(I1461:N1461)</f>
        <v>29.1</v>
      </c>
      <c r="I1461" s="64">
        <v>29.1</v>
      </c>
      <c r="J1461" s="64">
        <v>0</v>
      </c>
      <c r="K1461" s="64">
        <v>0</v>
      </c>
      <c r="L1461" s="64">
        <v>0</v>
      </c>
      <c r="M1461" s="64">
        <v>0</v>
      </c>
      <c r="N1461" s="64">
        <v>0</v>
      </c>
      <c r="O1461" s="281"/>
      <c r="P1461" s="216"/>
    </row>
    <row r="1462" spans="1:16" ht="36.75" customHeight="1" thickBot="1" x14ac:dyDescent="0.3">
      <c r="A1462" s="283" t="s">
        <v>4293</v>
      </c>
      <c r="B1462" s="283"/>
      <c r="C1462" s="216"/>
      <c r="D1462" s="284"/>
      <c r="E1462" s="283"/>
      <c r="F1462" s="216"/>
      <c r="G1462" s="159" t="s">
        <v>7</v>
      </c>
      <c r="H1462" s="64">
        <f>SUM(I1462:N1462)</f>
        <v>1</v>
      </c>
      <c r="I1462" s="64">
        <v>1</v>
      </c>
      <c r="J1462" s="64">
        <v>0</v>
      </c>
      <c r="K1462" s="64">
        <v>0</v>
      </c>
      <c r="L1462" s="64">
        <v>0</v>
      </c>
      <c r="M1462" s="64">
        <v>0</v>
      </c>
      <c r="N1462" s="64">
        <v>0</v>
      </c>
      <c r="O1462" s="281"/>
      <c r="P1462" s="216"/>
    </row>
    <row r="1463" spans="1:16" ht="15.75" thickBot="1" x14ac:dyDescent="0.3">
      <c r="A1463" s="283"/>
      <c r="B1463" s="283"/>
      <c r="C1463" s="216"/>
      <c r="D1463" s="284"/>
      <c r="E1463" s="283"/>
      <c r="F1463" s="216"/>
      <c r="G1463" s="159" t="s">
        <v>8</v>
      </c>
      <c r="H1463" s="64">
        <f>SUM(I1463:N1463)</f>
        <v>0</v>
      </c>
      <c r="I1463" s="64">
        <v>0</v>
      </c>
      <c r="J1463" s="64">
        <v>0</v>
      </c>
      <c r="K1463" s="64">
        <v>0</v>
      </c>
      <c r="L1463" s="64">
        <v>0</v>
      </c>
      <c r="M1463" s="64">
        <v>0</v>
      </c>
      <c r="N1463" s="64">
        <v>0</v>
      </c>
      <c r="O1463" s="281"/>
      <c r="P1463" s="216"/>
    </row>
    <row r="1464" spans="1:16" ht="24.75" customHeight="1" thickBot="1" x14ac:dyDescent="0.3">
      <c r="A1464" s="283" t="s">
        <v>4293</v>
      </c>
      <c r="B1464" s="283"/>
      <c r="C1464" s="217"/>
      <c r="D1464" s="284"/>
      <c r="E1464" s="283"/>
      <c r="F1464" s="217"/>
      <c r="G1464" s="159" t="s">
        <v>9</v>
      </c>
      <c r="H1464" s="64">
        <f>SUM(I1464:N1464)</f>
        <v>3.3</v>
      </c>
      <c r="I1464" s="64">
        <v>3.3</v>
      </c>
      <c r="J1464" s="64">
        <v>0</v>
      </c>
      <c r="K1464" s="64">
        <v>0</v>
      </c>
      <c r="L1464" s="64">
        <v>0</v>
      </c>
      <c r="M1464" s="64">
        <v>0</v>
      </c>
      <c r="N1464" s="64">
        <v>0</v>
      </c>
      <c r="O1464" s="281"/>
      <c r="P1464" s="217"/>
    </row>
    <row r="1465" spans="1:16" ht="36.75" customHeight="1" thickBot="1" x14ac:dyDescent="0.3">
      <c r="A1465" s="283" t="s">
        <v>4294</v>
      </c>
      <c r="B1465" s="283" t="s">
        <v>555</v>
      </c>
      <c r="C1465" s="215" t="s">
        <v>0</v>
      </c>
      <c r="D1465" s="284" t="s">
        <v>4211</v>
      </c>
      <c r="E1465" s="283"/>
      <c r="F1465" s="215" t="s">
        <v>4291</v>
      </c>
      <c r="G1465" s="158" t="s">
        <v>4</v>
      </c>
      <c r="H1465" s="64">
        <f t="shared" ref="H1465:N1465" si="307">SUM(H1466:H1469)</f>
        <v>33.4</v>
      </c>
      <c r="I1465" s="64">
        <f t="shared" si="307"/>
        <v>33.4</v>
      </c>
      <c r="J1465" s="64">
        <f t="shared" si="307"/>
        <v>0</v>
      </c>
      <c r="K1465" s="64">
        <f t="shared" si="307"/>
        <v>0</v>
      </c>
      <c r="L1465" s="64">
        <f t="shared" si="307"/>
        <v>0</v>
      </c>
      <c r="M1465" s="64">
        <f t="shared" si="307"/>
        <v>0</v>
      </c>
      <c r="N1465" s="64">
        <f t="shared" si="307"/>
        <v>0</v>
      </c>
      <c r="O1465" s="280">
        <v>6200</v>
      </c>
      <c r="P1465" s="215" t="s">
        <v>4292</v>
      </c>
    </row>
    <row r="1466" spans="1:16" ht="45" customHeight="1" thickBot="1" x14ac:dyDescent="0.3">
      <c r="A1466" s="283" t="s">
        <v>4295</v>
      </c>
      <c r="B1466" s="283"/>
      <c r="C1466" s="216"/>
      <c r="D1466" s="284"/>
      <c r="E1466" s="283"/>
      <c r="F1466" s="216"/>
      <c r="G1466" s="159" t="s">
        <v>6</v>
      </c>
      <c r="H1466" s="64">
        <f>SUM(I1466:N1466)</f>
        <v>29.1</v>
      </c>
      <c r="I1466" s="64">
        <v>29.1</v>
      </c>
      <c r="J1466" s="64">
        <v>0</v>
      </c>
      <c r="K1466" s="64">
        <v>0</v>
      </c>
      <c r="L1466" s="64">
        <v>0</v>
      </c>
      <c r="M1466" s="64">
        <v>0</v>
      </c>
      <c r="N1466" s="64">
        <v>0</v>
      </c>
      <c r="O1466" s="281"/>
      <c r="P1466" s="216"/>
    </row>
    <row r="1467" spans="1:16" ht="36.75" thickBot="1" x14ac:dyDescent="0.3">
      <c r="A1467" s="283" t="s">
        <v>4295</v>
      </c>
      <c r="B1467" s="283"/>
      <c r="C1467" s="216"/>
      <c r="D1467" s="284"/>
      <c r="E1467" s="283"/>
      <c r="F1467" s="216"/>
      <c r="G1467" s="159" t="s">
        <v>7</v>
      </c>
      <c r="H1467" s="64">
        <f>SUM(I1467:N1467)</f>
        <v>1</v>
      </c>
      <c r="I1467" s="64">
        <v>1</v>
      </c>
      <c r="J1467" s="64">
        <v>0</v>
      </c>
      <c r="K1467" s="64">
        <v>0</v>
      </c>
      <c r="L1467" s="64">
        <v>0</v>
      </c>
      <c r="M1467" s="64">
        <v>0</v>
      </c>
      <c r="N1467" s="64">
        <v>0</v>
      </c>
      <c r="O1467" s="281"/>
      <c r="P1467" s="216"/>
    </row>
    <row r="1468" spans="1:16" ht="15.75" thickBot="1" x14ac:dyDescent="0.3">
      <c r="A1468" s="283"/>
      <c r="B1468" s="283"/>
      <c r="C1468" s="216"/>
      <c r="D1468" s="284"/>
      <c r="E1468" s="283"/>
      <c r="F1468" s="216"/>
      <c r="G1468" s="159" t="s">
        <v>8</v>
      </c>
      <c r="H1468" s="64">
        <f>SUM(I1468:N1468)</f>
        <v>0</v>
      </c>
      <c r="I1468" s="64">
        <v>0</v>
      </c>
      <c r="J1468" s="64">
        <v>0</v>
      </c>
      <c r="K1468" s="64">
        <v>0</v>
      </c>
      <c r="L1468" s="64">
        <v>0</v>
      </c>
      <c r="M1468" s="64">
        <v>0</v>
      </c>
      <c r="N1468" s="64">
        <v>0</v>
      </c>
      <c r="O1468" s="281"/>
      <c r="P1468" s="216"/>
    </row>
    <row r="1469" spans="1:16" ht="24.75" thickBot="1" x14ac:dyDescent="0.3">
      <c r="A1469" s="283" t="s">
        <v>4295</v>
      </c>
      <c r="B1469" s="283"/>
      <c r="C1469" s="217"/>
      <c r="D1469" s="284"/>
      <c r="E1469" s="283"/>
      <c r="F1469" s="217"/>
      <c r="G1469" s="159" t="s">
        <v>9</v>
      </c>
      <c r="H1469" s="64">
        <f>SUM(I1469:N1469)</f>
        <v>3.3</v>
      </c>
      <c r="I1469" s="64">
        <v>3.3</v>
      </c>
      <c r="J1469" s="64">
        <v>0</v>
      </c>
      <c r="K1469" s="64">
        <v>0</v>
      </c>
      <c r="L1469" s="64">
        <v>0</v>
      </c>
      <c r="M1469" s="64">
        <v>0</v>
      </c>
      <c r="N1469" s="64">
        <v>0</v>
      </c>
      <c r="O1469" s="281"/>
      <c r="P1469" s="217"/>
    </row>
    <row r="1470" spans="1:16" ht="36.75" thickBot="1" x14ac:dyDescent="0.3">
      <c r="A1470" s="286" t="s">
        <v>4296</v>
      </c>
      <c r="B1470" s="283" t="s">
        <v>555</v>
      </c>
      <c r="C1470" s="215" t="s">
        <v>0</v>
      </c>
      <c r="D1470" s="288" t="s">
        <v>4297</v>
      </c>
      <c r="E1470" s="284"/>
      <c r="F1470" s="215" t="s">
        <v>4298</v>
      </c>
      <c r="G1470" s="158" t="s">
        <v>4</v>
      </c>
      <c r="H1470" s="65">
        <f t="shared" ref="H1470:N1470" si="308">SUM(H1471:H1474)</f>
        <v>267.66000000000003</v>
      </c>
      <c r="I1470" s="65">
        <f t="shared" si="308"/>
        <v>0</v>
      </c>
      <c r="J1470" s="65">
        <f t="shared" si="308"/>
        <v>89.22</v>
      </c>
      <c r="K1470" s="65">
        <f t="shared" si="308"/>
        <v>89.220000000000013</v>
      </c>
      <c r="L1470" s="65">
        <f t="shared" si="308"/>
        <v>89.220000000000013</v>
      </c>
      <c r="M1470" s="65">
        <f t="shared" si="308"/>
        <v>0</v>
      </c>
      <c r="N1470" s="65">
        <f t="shared" si="308"/>
        <v>0</v>
      </c>
      <c r="O1470" s="280">
        <v>12470</v>
      </c>
      <c r="P1470" s="215" t="s">
        <v>4292</v>
      </c>
    </row>
    <row r="1471" spans="1:16" ht="38.25" customHeight="1" thickBot="1" x14ac:dyDescent="0.3">
      <c r="A1471" s="287"/>
      <c r="B1471" s="283"/>
      <c r="C1471" s="216"/>
      <c r="D1471" s="289"/>
      <c r="E1471" s="289"/>
      <c r="F1471" s="216"/>
      <c r="G1471" s="159" t="s">
        <v>6</v>
      </c>
      <c r="H1471" s="65">
        <f>SUM(I1471:N1471)</f>
        <v>227.25</v>
      </c>
      <c r="I1471" s="64">
        <v>0</v>
      </c>
      <c r="J1471" s="64">
        <v>77.89</v>
      </c>
      <c r="K1471" s="64">
        <v>74.680000000000007</v>
      </c>
      <c r="L1471" s="64">
        <v>74.680000000000007</v>
      </c>
      <c r="M1471" s="64">
        <v>0</v>
      </c>
      <c r="N1471" s="64">
        <v>0</v>
      </c>
      <c r="O1471" s="282"/>
      <c r="P1471" s="216"/>
    </row>
    <row r="1472" spans="1:16" ht="36.75" thickBot="1" x14ac:dyDescent="0.3">
      <c r="A1472" s="287"/>
      <c r="B1472" s="283"/>
      <c r="C1472" s="216"/>
      <c r="D1472" s="289"/>
      <c r="E1472" s="289"/>
      <c r="F1472" s="216"/>
      <c r="G1472" s="159" t="s">
        <v>7</v>
      </c>
      <c r="H1472" s="65">
        <f>SUM(I1472:N1472)</f>
        <v>13.650000000000002</v>
      </c>
      <c r="I1472" s="64">
        <v>0</v>
      </c>
      <c r="J1472" s="64">
        <v>2.41</v>
      </c>
      <c r="K1472" s="64">
        <v>5.62</v>
      </c>
      <c r="L1472" s="64">
        <v>5.62</v>
      </c>
      <c r="M1472" s="64">
        <v>0</v>
      </c>
      <c r="N1472" s="64">
        <v>0</v>
      </c>
      <c r="O1472" s="282"/>
      <c r="P1472" s="216"/>
    </row>
    <row r="1473" spans="1:16" ht="15.75" thickBot="1" x14ac:dyDescent="0.3">
      <c r="A1473" s="287"/>
      <c r="B1473" s="283"/>
      <c r="C1473" s="216"/>
      <c r="D1473" s="289"/>
      <c r="E1473" s="289"/>
      <c r="F1473" s="216"/>
      <c r="G1473" s="159" t="s">
        <v>8</v>
      </c>
      <c r="H1473" s="65">
        <f>SUM(I1473:N1473)</f>
        <v>0</v>
      </c>
      <c r="I1473" s="64">
        <v>0</v>
      </c>
      <c r="J1473" s="64">
        <v>0</v>
      </c>
      <c r="K1473" s="64">
        <v>0</v>
      </c>
      <c r="L1473" s="64">
        <v>0</v>
      </c>
      <c r="M1473" s="64">
        <v>0</v>
      </c>
      <c r="N1473" s="64">
        <v>0</v>
      </c>
      <c r="O1473" s="282"/>
      <c r="P1473" s="216"/>
    </row>
    <row r="1474" spans="1:16" ht="24.75" thickBot="1" x14ac:dyDescent="0.3">
      <c r="A1474" s="287"/>
      <c r="B1474" s="283"/>
      <c r="C1474" s="217"/>
      <c r="D1474" s="289"/>
      <c r="E1474" s="289"/>
      <c r="F1474" s="217"/>
      <c r="G1474" s="159" t="s">
        <v>9</v>
      </c>
      <c r="H1474" s="65">
        <f>SUM(I1474:N1474)</f>
        <v>26.759999999999998</v>
      </c>
      <c r="I1474" s="64">
        <v>0</v>
      </c>
      <c r="J1474" s="163">
        <v>8.92</v>
      </c>
      <c r="K1474" s="163">
        <v>8.92</v>
      </c>
      <c r="L1474" s="163">
        <v>8.92</v>
      </c>
      <c r="M1474" s="64">
        <v>0</v>
      </c>
      <c r="N1474" s="64">
        <v>0</v>
      </c>
      <c r="O1474" s="282"/>
      <c r="P1474" s="217"/>
    </row>
    <row r="1475" spans="1:16" ht="36.75" thickBot="1" x14ac:dyDescent="0.3">
      <c r="A1475" s="245" t="s">
        <v>117</v>
      </c>
      <c r="B1475" s="245"/>
      <c r="C1475" s="245"/>
      <c r="D1475" s="245"/>
      <c r="E1475" s="245"/>
      <c r="F1475" s="246"/>
      <c r="G1475" s="158" t="s">
        <v>4</v>
      </c>
      <c r="H1475" s="56">
        <f t="shared" ref="H1475:N1475" si="309">SUM(H1476:H1479)</f>
        <v>2122.1600000000003</v>
      </c>
      <c r="I1475" s="56">
        <f t="shared" si="309"/>
        <v>197.6</v>
      </c>
      <c r="J1475" s="56">
        <f t="shared" si="309"/>
        <v>95.720000000000013</v>
      </c>
      <c r="K1475" s="56">
        <f t="shared" si="309"/>
        <v>581.72000000000048</v>
      </c>
      <c r="L1475" s="56">
        <f t="shared" si="309"/>
        <v>1018.92</v>
      </c>
      <c r="M1475" s="56">
        <f t="shared" si="309"/>
        <v>70.2</v>
      </c>
      <c r="N1475" s="56">
        <f t="shared" si="309"/>
        <v>158</v>
      </c>
      <c r="O1475" s="218"/>
      <c r="P1475" s="227"/>
    </row>
    <row r="1476" spans="1:16" ht="33.75" customHeight="1" thickBot="1" x14ac:dyDescent="0.3">
      <c r="A1476" s="247"/>
      <c r="B1476" s="247"/>
      <c r="C1476" s="247"/>
      <c r="D1476" s="247"/>
      <c r="E1476" s="247"/>
      <c r="F1476" s="248"/>
      <c r="G1476" s="158" t="s">
        <v>259</v>
      </c>
      <c r="H1476" s="56">
        <f>SUM(I1476:N1476)</f>
        <v>1224.8499999999999</v>
      </c>
      <c r="I1476" s="56">
        <f>I1231+I1236+I1241+I1246+I1251+I1256+I1261+I1266+I1271+I1276+I1281+I1286+I1291+I1296+I1301+I1306+I1311+I1316+I1321+I1326+I1331+I1336+I1341+I1346+I1351+I1356+I1361+I1366+I1371+I1376+I1381+I1386+I1391+I1396+I1401+I1406+I1411+I1416+I1421+I1426+I1431+I1436+I1441+I1446+I1451+I1456+I1461+I1466+I1471</f>
        <v>165.4</v>
      </c>
      <c r="J1476" s="56">
        <f t="shared" ref="J1476:N1476" si="310">J1231+J1236+J1241+J1246+J1251+J1256+J1261+J1266+J1271+J1276+J1281+J1286+J1291+J1296+J1301+J1306+J1311+J1316+J1321+J1326+J1331+J1336+J1341+J1346+J1351+J1356+J1361+J1366+J1371+J1376+J1381+J1386+J1391+J1396+J1401+J1406+J1411+J1416+J1421+J1426+J1431+J1436+J1441+J1446+J1451+J1456+J1461+J1466+J1471</f>
        <v>77.89</v>
      </c>
      <c r="K1476" s="56">
        <f t="shared" si="310"/>
        <v>188.58</v>
      </c>
      <c r="L1476" s="56">
        <f t="shared" si="310"/>
        <v>651.98</v>
      </c>
      <c r="M1476" s="56">
        <f t="shared" si="310"/>
        <v>0</v>
      </c>
      <c r="N1476" s="56">
        <f t="shared" si="310"/>
        <v>141</v>
      </c>
      <c r="O1476" s="219"/>
      <c r="P1476" s="228"/>
    </row>
    <row r="1477" spans="1:16" ht="36.75" thickBot="1" x14ac:dyDescent="0.3">
      <c r="A1477" s="247"/>
      <c r="B1477" s="247"/>
      <c r="C1477" s="247"/>
      <c r="D1477" s="247"/>
      <c r="E1477" s="247"/>
      <c r="F1477" s="248"/>
      <c r="G1477" s="158" t="s">
        <v>7</v>
      </c>
      <c r="H1477" s="56">
        <f>SUM(I1477:N1477)</f>
        <v>740.35000000000048</v>
      </c>
      <c r="I1477" s="56">
        <f t="shared" ref="I1477:N1479" si="311">I1232+I1237+I1242+I1247+I1252+I1257+I1262+I1267+I1272+I1277+I1282+I1287+I1292+I1297+I1302+I1307+I1312+I1317+I1322+I1327+I1332+I1337+I1342+I1347+I1352+I1357+I1362+I1367+I1372+I1377+I1382+I1387+I1392+I1397+I1402+I1407+I1412+I1417+I1422+I1427+I1432+I1437+I1442+I1447+I1452+I1457+I1462+I1467+I1472</f>
        <v>13.6</v>
      </c>
      <c r="J1477" s="56">
        <f t="shared" si="311"/>
        <v>8.51</v>
      </c>
      <c r="K1477" s="56">
        <f t="shared" si="311"/>
        <v>335.92000000000047</v>
      </c>
      <c r="L1477" s="56">
        <f t="shared" si="311"/>
        <v>300.02000000000004</v>
      </c>
      <c r="M1477" s="56">
        <f t="shared" si="311"/>
        <v>65.3</v>
      </c>
      <c r="N1477" s="56">
        <f t="shared" si="311"/>
        <v>17</v>
      </c>
      <c r="O1477" s="219"/>
      <c r="P1477" s="228"/>
    </row>
    <row r="1478" spans="1:16" ht="15.75" thickBot="1" x14ac:dyDescent="0.3">
      <c r="A1478" s="247"/>
      <c r="B1478" s="247"/>
      <c r="C1478" s="247"/>
      <c r="D1478" s="247"/>
      <c r="E1478" s="247"/>
      <c r="F1478" s="248"/>
      <c r="G1478" s="158" t="s">
        <v>8</v>
      </c>
      <c r="H1478" s="56">
        <f>SUM(I1478:N1478)</f>
        <v>104.69999999999999</v>
      </c>
      <c r="I1478" s="56">
        <f t="shared" si="311"/>
        <v>0</v>
      </c>
      <c r="J1478" s="56">
        <f t="shared" si="311"/>
        <v>0.4</v>
      </c>
      <c r="K1478" s="56">
        <f t="shared" si="311"/>
        <v>44.499999999999986</v>
      </c>
      <c r="L1478" s="56">
        <f t="shared" si="311"/>
        <v>54.9</v>
      </c>
      <c r="M1478" s="56">
        <f t="shared" si="311"/>
        <v>4.9000000000000004</v>
      </c>
      <c r="N1478" s="56">
        <f t="shared" si="311"/>
        <v>0</v>
      </c>
      <c r="O1478" s="219"/>
      <c r="P1478" s="228"/>
    </row>
    <row r="1479" spans="1:16" ht="24.75" thickBot="1" x14ac:dyDescent="0.3">
      <c r="A1479" s="249"/>
      <c r="B1479" s="249"/>
      <c r="C1479" s="249"/>
      <c r="D1479" s="249"/>
      <c r="E1479" s="249"/>
      <c r="F1479" s="250"/>
      <c r="G1479" s="158" t="s">
        <v>9</v>
      </c>
      <c r="H1479" s="56">
        <f>SUM(I1479:N1479)</f>
        <v>52.260000000000005</v>
      </c>
      <c r="I1479" s="56">
        <f t="shared" si="311"/>
        <v>18.600000000000001</v>
      </c>
      <c r="J1479" s="56">
        <f t="shared" si="311"/>
        <v>8.92</v>
      </c>
      <c r="K1479" s="56">
        <f t="shared" si="311"/>
        <v>12.719999999999999</v>
      </c>
      <c r="L1479" s="56">
        <f t="shared" si="311"/>
        <v>12.02</v>
      </c>
      <c r="M1479" s="56">
        <f t="shared" si="311"/>
        <v>0</v>
      </c>
      <c r="N1479" s="56">
        <f t="shared" si="311"/>
        <v>0</v>
      </c>
      <c r="O1479" s="220"/>
      <c r="P1479" s="229"/>
    </row>
    <row r="1480" spans="1:16" ht="15.75" thickBot="1" x14ac:dyDescent="0.3">
      <c r="A1480" s="211" t="s">
        <v>165</v>
      </c>
      <c r="B1480" s="211"/>
      <c r="C1480" s="211"/>
      <c r="D1480" s="211"/>
      <c r="E1480" s="211"/>
      <c r="F1480" s="211"/>
      <c r="G1480" s="211"/>
      <c r="H1480" s="211"/>
      <c r="I1480" s="211"/>
      <c r="J1480" s="211"/>
      <c r="K1480" s="211"/>
      <c r="L1480" s="211"/>
      <c r="M1480" s="211"/>
      <c r="N1480" s="211"/>
      <c r="O1480" s="211"/>
      <c r="P1480" s="279"/>
    </row>
    <row r="1481" spans="1:16" ht="66" customHeight="1" thickBot="1" x14ac:dyDescent="0.3">
      <c r="A1481" s="253" t="s">
        <v>3989</v>
      </c>
      <c r="B1481" s="215"/>
      <c r="C1481" s="215" t="s">
        <v>165</v>
      </c>
      <c r="D1481" s="218" t="s">
        <v>44</v>
      </c>
      <c r="E1481" s="218" t="s">
        <v>602</v>
      </c>
      <c r="F1481" s="218" t="s">
        <v>172</v>
      </c>
      <c r="G1481" s="158" t="s">
        <v>4</v>
      </c>
      <c r="H1481" s="26">
        <f t="shared" ref="H1481:N1481" si="312">SUM(H1482:H1485)</f>
        <v>594</v>
      </c>
      <c r="I1481" s="26">
        <f t="shared" si="312"/>
        <v>0</v>
      </c>
      <c r="J1481" s="26">
        <f t="shared" si="312"/>
        <v>0</v>
      </c>
      <c r="K1481" s="26">
        <f t="shared" si="312"/>
        <v>0</v>
      </c>
      <c r="L1481" s="26">
        <f t="shared" si="312"/>
        <v>198</v>
      </c>
      <c r="M1481" s="26">
        <f t="shared" si="312"/>
        <v>198</v>
      </c>
      <c r="N1481" s="26">
        <f t="shared" si="312"/>
        <v>198</v>
      </c>
      <c r="O1481" s="218"/>
      <c r="P1481" s="227"/>
    </row>
    <row r="1482" spans="1:16" ht="15.75" thickBot="1" x14ac:dyDescent="0.3">
      <c r="A1482" s="254"/>
      <c r="B1482" s="216"/>
      <c r="C1482" s="216"/>
      <c r="D1482" s="219"/>
      <c r="E1482" s="219"/>
      <c r="F1482" s="219"/>
      <c r="G1482" s="158" t="s">
        <v>259</v>
      </c>
      <c r="H1482" s="26">
        <f>SUM(I1482:N1482)</f>
        <v>356.4</v>
      </c>
      <c r="I1482" s="26">
        <v>0</v>
      </c>
      <c r="J1482" s="26">
        <v>0</v>
      </c>
      <c r="K1482" s="26">
        <v>0</v>
      </c>
      <c r="L1482" s="26">
        <v>118.8</v>
      </c>
      <c r="M1482" s="26">
        <v>118.8</v>
      </c>
      <c r="N1482" s="26">
        <v>118.8</v>
      </c>
      <c r="O1482" s="219"/>
      <c r="P1482" s="228"/>
    </row>
    <row r="1483" spans="1:16" ht="36.75" thickBot="1" x14ac:dyDescent="0.3">
      <c r="A1483" s="254"/>
      <c r="B1483" s="216"/>
      <c r="C1483" s="216"/>
      <c r="D1483" s="219"/>
      <c r="E1483" s="219"/>
      <c r="F1483" s="219"/>
      <c r="G1483" s="158" t="s">
        <v>7</v>
      </c>
      <c r="H1483" s="26">
        <f>SUM(I1483:N1483)</f>
        <v>237.60000000000002</v>
      </c>
      <c r="I1483" s="26">
        <v>0</v>
      </c>
      <c r="J1483" s="26">
        <v>0</v>
      </c>
      <c r="K1483" s="26">
        <v>0</v>
      </c>
      <c r="L1483" s="26">
        <v>79.2</v>
      </c>
      <c r="M1483" s="26">
        <v>79.2</v>
      </c>
      <c r="N1483" s="26">
        <v>79.2</v>
      </c>
      <c r="O1483" s="219"/>
      <c r="P1483" s="228"/>
    </row>
    <row r="1484" spans="1:16" ht="15.75" thickBot="1" x14ac:dyDescent="0.3">
      <c r="A1484" s="254"/>
      <c r="B1484" s="216"/>
      <c r="C1484" s="216"/>
      <c r="D1484" s="219"/>
      <c r="E1484" s="219"/>
      <c r="F1484" s="219"/>
      <c r="G1484" s="158" t="s">
        <v>8</v>
      </c>
      <c r="H1484" s="26">
        <f>SUM(I1484:N1484)</f>
        <v>0</v>
      </c>
      <c r="I1484" s="26">
        <v>0</v>
      </c>
      <c r="J1484" s="26">
        <v>0</v>
      </c>
      <c r="K1484" s="26">
        <v>0</v>
      </c>
      <c r="L1484" s="26">
        <v>0</v>
      </c>
      <c r="M1484" s="26">
        <v>0</v>
      </c>
      <c r="N1484" s="26">
        <v>0</v>
      </c>
      <c r="O1484" s="219"/>
      <c r="P1484" s="228"/>
    </row>
    <row r="1485" spans="1:16" ht="24.75" thickBot="1" x14ac:dyDescent="0.3">
      <c r="A1485" s="255"/>
      <c r="B1485" s="217"/>
      <c r="C1485" s="217"/>
      <c r="D1485" s="220"/>
      <c r="E1485" s="220"/>
      <c r="F1485" s="220"/>
      <c r="G1485" s="158" t="s">
        <v>9</v>
      </c>
      <c r="H1485" s="26">
        <f>SUM(I1485:N1485)</f>
        <v>0</v>
      </c>
      <c r="I1485" s="26">
        <v>0</v>
      </c>
      <c r="J1485" s="26">
        <v>0</v>
      </c>
      <c r="K1485" s="26">
        <v>0</v>
      </c>
      <c r="L1485" s="26">
        <v>0</v>
      </c>
      <c r="M1485" s="26">
        <v>0</v>
      </c>
      <c r="N1485" s="26">
        <v>0</v>
      </c>
      <c r="O1485" s="220"/>
      <c r="P1485" s="229"/>
    </row>
    <row r="1486" spans="1:16" ht="36.75" customHeight="1" thickBot="1" x14ac:dyDescent="0.3">
      <c r="A1486" s="212" t="s">
        <v>603</v>
      </c>
      <c r="B1486" s="215" t="s">
        <v>225</v>
      </c>
      <c r="C1486" s="215" t="s">
        <v>165</v>
      </c>
      <c r="D1486" s="218">
        <v>2025</v>
      </c>
      <c r="E1486" s="218">
        <v>14110</v>
      </c>
      <c r="F1486" s="215" t="s">
        <v>261</v>
      </c>
      <c r="G1486" s="158" t="s">
        <v>4</v>
      </c>
      <c r="H1486" s="26">
        <f t="shared" ref="H1486:N1486" si="313">SUM(H1487:H1490)</f>
        <v>127.7</v>
      </c>
      <c r="I1486" s="26">
        <f t="shared" si="313"/>
        <v>127.7</v>
      </c>
      <c r="J1486" s="26">
        <f t="shared" si="313"/>
        <v>0</v>
      </c>
      <c r="K1486" s="26">
        <f t="shared" si="313"/>
        <v>0</v>
      </c>
      <c r="L1486" s="26">
        <f t="shared" si="313"/>
        <v>0</v>
      </c>
      <c r="M1486" s="26">
        <f t="shared" si="313"/>
        <v>0</v>
      </c>
      <c r="N1486" s="26">
        <f t="shared" si="313"/>
        <v>0</v>
      </c>
      <c r="O1486" s="218">
        <v>1800</v>
      </c>
      <c r="P1486" s="227" t="s">
        <v>3991</v>
      </c>
    </row>
    <row r="1487" spans="1:16" ht="15.75" thickBot="1" x14ac:dyDescent="0.3">
      <c r="A1487" s="213"/>
      <c r="B1487" s="216"/>
      <c r="C1487" s="216"/>
      <c r="D1487" s="219"/>
      <c r="E1487" s="219"/>
      <c r="F1487" s="216"/>
      <c r="G1487" s="158" t="s">
        <v>259</v>
      </c>
      <c r="H1487" s="26">
        <f>SUM(I1487:N1487)</f>
        <v>0</v>
      </c>
      <c r="I1487" s="26">
        <v>0</v>
      </c>
      <c r="J1487" s="26">
        <v>0</v>
      </c>
      <c r="K1487" s="26">
        <v>0</v>
      </c>
      <c r="L1487" s="26">
        <v>0</v>
      </c>
      <c r="M1487" s="26">
        <v>0</v>
      </c>
      <c r="N1487" s="26">
        <v>0</v>
      </c>
      <c r="O1487" s="219"/>
      <c r="P1487" s="228"/>
    </row>
    <row r="1488" spans="1:16" ht="36.75" thickBot="1" x14ac:dyDescent="0.3">
      <c r="A1488" s="213"/>
      <c r="B1488" s="216"/>
      <c r="C1488" s="216"/>
      <c r="D1488" s="219"/>
      <c r="E1488" s="219"/>
      <c r="F1488" s="216"/>
      <c r="G1488" s="158" t="s">
        <v>7</v>
      </c>
      <c r="H1488" s="26">
        <f>SUM(I1488:N1488)</f>
        <v>121.3</v>
      </c>
      <c r="I1488" s="26">
        <v>121.3</v>
      </c>
      <c r="J1488" s="26">
        <v>0</v>
      </c>
      <c r="K1488" s="26">
        <v>0</v>
      </c>
      <c r="L1488" s="26">
        <v>0</v>
      </c>
      <c r="M1488" s="26">
        <v>0</v>
      </c>
      <c r="N1488" s="26">
        <v>0</v>
      </c>
      <c r="O1488" s="219"/>
      <c r="P1488" s="228"/>
    </row>
    <row r="1489" spans="1:16" ht="15.75" thickBot="1" x14ac:dyDescent="0.3">
      <c r="A1489" s="213"/>
      <c r="B1489" s="216"/>
      <c r="C1489" s="216"/>
      <c r="D1489" s="219"/>
      <c r="E1489" s="219"/>
      <c r="F1489" s="216"/>
      <c r="G1489" s="158" t="s">
        <v>8</v>
      </c>
      <c r="H1489" s="26">
        <f>SUM(I1489:N1489)</f>
        <v>6.4</v>
      </c>
      <c r="I1489" s="26">
        <v>6.4</v>
      </c>
      <c r="J1489" s="26">
        <v>0</v>
      </c>
      <c r="K1489" s="26">
        <v>0</v>
      </c>
      <c r="L1489" s="26">
        <v>0</v>
      </c>
      <c r="M1489" s="26">
        <v>0</v>
      </c>
      <c r="N1489" s="26">
        <v>0</v>
      </c>
      <c r="O1489" s="219"/>
      <c r="P1489" s="228"/>
    </row>
    <row r="1490" spans="1:16" ht="24.75" thickBot="1" x14ac:dyDescent="0.3">
      <c r="A1490" s="214"/>
      <c r="B1490" s="217"/>
      <c r="C1490" s="217"/>
      <c r="D1490" s="220"/>
      <c r="E1490" s="220"/>
      <c r="F1490" s="217"/>
      <c r="G1490" s="158" t="s">
        <v>9</v>
      </c>
      <c r="H1490" s="26">
        <f>SUM(I1490:N1490)</f>
        <v>0</v>
      </c>
      <c r="I1490" s="26">
        <v>0</v>
      </c>
      <c r="J1490" s="26">
        <v>0</v>
      </c>
      <c r="K1490" s="26">
        <v>0</v>
      </c>
      <c r="L1490" s="26">
        <v>0</v>
      </c>
      <c r="M1490" s="26">
        <v>0</v>
      </c>
      <c r="N1490" s="26">
        <v>0</v>
      </c>
      <c r="O1490" s="220"/>
      <c r="P1490" s="229"/>
    </row>
    <row r="1491" spans="1:16" ht="36.75" customHeight="1" thickBot="1" x14ac:dyDescent="0.3">
      <c r="A1491" s="253" t="s">
        <v>3990</v>
      </c>
      <c r="B1491" s="215" t="s">
        <v>167</v>
      </c>
      <c r="C1491" s="215" t="s">
        <v>165</v>
      </c>
      <c r="D1491" s="218" t="s">
        <v>44</v>
      </c>
      <c r="E1491" s="218">
        <v>16000</v>
      </c>
      <c r="F1491" s="215" t="s">
        <v>604</v>
      </c>
      <c r="G1491" s="158" t="s">
        <v>4</v>
      </c>
      <c r="H1491" s="26">
        <f t="shared" ref="H1491:N1491" si="314">SUM(H1492:H1495)</f>
        <v>38</v>
      </c>
      <c r="I1491" s="26">
        <f t="shared" si="314"/>
        <v>0</v>
      </c>
      <c r="J1491" s="26">
        <f t="shared" si="314"/>
        <v>0</v>
      </c>
      <c r="K1491" s="26">
        <f t="shared" si="314"/>
        <v>0</v>
      </c>
      <c r="L1491" s="26">
        <f t="shared" si="314"/>
        <v>6</v>
      </c>
      <c r="M1491" s="26">
        <f t="shared" si="314"/>
        <v>16</v>
      </c>
      <c r="N1491" s="26">
        <f t="shared" si="314"/>
        <v>16</v>
      </c>
      <c r="O1491" s="218">
        <v>13000</v>
      </c>
      <c r="P1491" s="227" t="s">
        <v>605</v>
      </c>
    </row>
    <row r="1492" spans="1:16" ht="15.75" thickBot="1" x14ac:dyDescent="0.3">
      <c r="A1492" s="254"/>
      <c r="B1492" s="216"/>
      <c r="C1492" s="216"/>
      <c r="D1492" s="219"/>
      <c r="E1492" s="219"/>
      <c r="F1492" s="216"/>
      <c r="G1492" s="158" t="s">
        <v>259</v>
      </c>
      <c r="H1492" s="26">
        <f>SUM(I1492:N1492)</f>
        <v>23.8</v>
      </c>
      <c r="I1492" s="26">
        <v>0</v>
      </c>
      <c r="J1492" s="26">
        <v>0</v>
      </c>
      <c r="K1492" s="26">
        <v>0</v>
      </c>
      <c r="L1492" s="26">
        <v>0</v>
      </c>
      <c r="M1492" s="26">
        <v>11.9</v>
      </c>
      <c r="N1492" s="26">
        <v>11.9</v>
      </c>
      <c r="O1492" s="219"/>
      <c r="P1492" s="228"/>
    </row>
    <row r="1493" spans="1:16" ht="36.75" thickBot="1" x14ac:dyDescent="0.3">
      <c r="A1493" s="254"/>
      <c r="B1493" s="216"/>
      <c r="C1493" s="216"/>
      <c r="D1493" s="219"/>
      <c r="E1493" s="219"/>
      <c r="F1493" s="216"/>
      <c r="G1493" s="158" t="s">
        <v>7</v>
      </c>
      <c r="H1493" s="26">
        <f>SUM(I1493:N1493)</f>
        <v>13.9</v>
      </c>
      <c r="I1493" s="26">
        <v>0</v>
      </c>
      <c r="J1493" s="26">
        <v>0</v>
      </c>
      <c r="K1493" s="26">
        <v>0</v>
      </c>
      <c r="L1493" s="26">
        <v>5.7</v>
      </c>
      <c r="M1493" s="26">
        <v>4.0999999999999996</v>
      </c>
      <c r="N1493" s="26">
        <v>4.0999999999999996</v>
      </c>
      <c r="O1493" s="219"/>
      <c r="P1493" s="228"/>
    </row>
    <row r="1494" spans="1:16" ht="15.75" thickBot="1" x14ac:dyDescent="0.3">
      <c r="A1494" s="254"/>
      <c r="B1494" s="216"/>
      <c r="C1494" s="216"/>
      <c r="D1494" s="219"/>
      <c r="E1494" s="219"/>
      <c r="F1494" s="216"/>
      <c r="G1494" s="158" t="s">
        <v>8</v>
      </c>
      <c r="H1494" s="26">
        <f>SUM(I1494:N1494)</f>
        <v>0.3</v>
      </c>
      <c r="I1494" s="26">
        <v>0</v>
      </c>
      <c r="J1494" s="26">
        <v>0</v>
      </c>
      <c r="K1494" s="26">
        <v>0</v>
      </c>
      <c r="L1494" s="26">
        <v>0.3</v>
      </c>
      <c r="M1494" s="26">
        <v>0</v>
      </c>
      <c r="N1494" s="26">
        <v>0</v>
      </c>
      <c r="O1494" s="219"/>
      <c r="P1494" s="228"/>
    </row>
    <row r="1495" spans="1:16" ht="24.75" thickBot="1" x14ac:dyDescent="0.3">
      <c r="A1495" s="255"/>
      <c r="B1495" s="217"/>
      <c r="C1495" s="217"/>
      <c r="D1495" s="220"/>
      <c r="E1495" s="220"/>
      <c r="F1495" s="217"/>
      <c r="G1495" s="158" t="s">
        <v>9</v>
      </c>
      <c r="H1495" s="26">
        <f>SUM(I1495:N1495)</f>
        <v>0</v>
      </c>
      <c r="I1495" s="26">
        <v>0</v>
      </c>
      <c r="J1495" s="26">
        <v>0</v>
      </c>
      <c r="K1495" s="26">
        <v>0</v>
      </c>
      <c r="L1495" s="26">
        <v>0</v>
      </c>
      <c r="M1495" s="26">
        <v>0</v>
      </c>
      <c r="N1495" s="26">
        <v>0</v>
      </c>
      <c r="O1495" s="220"/>
      <c r="P1495" s="229"/>
    </row>
    <row r="1496" spans="1:16" ht="44.25" customHeight="1" thickBot="1" x14ac:dyDescent="0.3">
      <c r="A1496" s="212" t="s">
        <v>606</v>
      </c>
      <c r="B1496" s="215" t="s">
        <v>225</v>
      </c>
      <c r="C1496" s="215" t="s">
        <v>165</v>
      </c>
      <c r="D1496" s="218" t="s">
        <v>150</v>
      </c>
      <c r="E1496" s="218">
        <v>9881</v>
      </c>
      <c r="F1496" s="215" t="s">
        <v>261</v>
      </c>
      <c r="G1496" s="158" t="s">
        <v>4</v>
      </c>
      <c r="H1496" s="26">
        <f t="shared" ref="H1496:N1496" si="315">SUM(H1497:H1500)</f>
        <v>267.39999999999998</v>
      </c>
      <c r="I1496" s="26">
        <f t="shared" si="315"/>
        <v>133.69999999999999</v>
      </c>
      <c r="J1496" s="26">
        <f t="shared" si="315"/>
        <v>133.69999999999999</v>
      </c>
      <c r="K1496" s="26">
        <f t="shared" si="315"/>
        <v>0</v>
      </c>
      <c r="L1496" s="26">
        <f t="shared" si="315"/>
        <v>0</v>
      </c>
      <c r="M1496" s="26">
        <f t="shared" si="315"/>
        <v>0</v>
      </c>
      <c r="N1496" s="26">
        <f t="shared" si="315"/>
        <v>0</v>
      </c>
      <c r="O1496" s="218">
        <v>5800</v>
      </c>
      <c r="P1496" s="227" t="s">
        <v>3991</v>
      </c>
    </row>
    <row r="1497" spans="1:16" ht="15.75" thickBot="1" x14ac:dyDescent="0.3">
      <c r="A1497" s="213"/>
      <c r="B1497" s="216"/>
      <c r="C1497" s="216"/>
      <c r="D1497" s="219"/>
      <c r="E1497" s="219"/>
      <c r="F1497" s="216"/>
      <c r="G1497" s="158" t="s">
        <v>259</v>
      </c>
      <c r="H1497" s="26">
        <f>SUM(I1497:N1497)</f>
        <v>0</v>
      </c>
      <c r="I1497" s="26">
        <v>0</v>
      </c>
      <c r="J1497" s="26">
        <v>0</v>
      </c>
      <c r="K1497" s="26">
        <v>0</v>
      </c>
      <c r="L1497" s="26">
        <v>0</v>
      </c>
      <c r="M1497" s="26">
        <v>0</v>
      </c>
      <c r="N1497" s="26">
        <v>0</v>
      </c>
      <c r="O1497" s="219"/>
      <c r="P1497" s="228"/>
    </row>
    <row r="1498" spans="1:16" ht="36.75" thickBot="1" x14ac:dyDescent="0.3">
      <c r="A1498" s="213"/>
      <c r="B1498" s="216"/>
      <c r="C1498" s="216"/>
      <c r="D1498" s="219"/>
      <c r="E1498" s="219"/>
      <c r="F1498" s="216"/>
      <c r="G1498" s="158" t="s">
        <v>7</v>
      </c>
      <c r="H1498" s="26">
        <f>SUM(I1498:N1498)</f>
        <v>254</v>
      </c>
      <c r="I1498" s="26">
        <v>127</v>
      </c>
      <c r="J1498" s="26">
        <v>127</v>
      </c>
      <c r="K1498" s="26">
        <v>0</v>
      </c>
      <c r="L1498" s="26">
        <v>0</v>
      </c>
      <c r="M1498" s="26">
        <v>0</v>
      </c>
      <c r="N1498" s="26">
        <v>0</v>
      </c>
      <c r="O1498" s="219"/>
      <c r="P1498" s="228"/>
    </row>
    <row r="1499" spans="1:16" ht="15.75" thickBot="1" x14ac:dyDescent="0.3">
      <c r="A1499" s="213"/>
      <c r="B1499" s="216"/>
      <c r="C1499" s="216"/>
      <c r="D1499" s="219"/>
      <c r="E1499" s="219"/>
      <c r="F1499" s="216"/>
      <c r="G1499" s="158" t="s">
        <v>8</v>
      </c>
      <c r="H1499" s="26">
        <f>SUM(I1499:N1499)</f>
        <v>13.4</v>
      </c>
      <c r="I1499" s="26">
        <v>6.7</v>
      </c>
      <c r="J1499" s="26">
        <v>6.7</v>
      </c>
      <c r="K1499" s="26">
        <v>0</v>
      </c>
      <c r="L1499" s="26">
        <v>0</v>
      </c>
      <c r="M1499" s="26">
        <v>0</v>
      </c>
      <c r="N1499" s="26">
        <v>0</v>
      </c>
      <c r="O1499" s="219"/>
      <c r="P1499" s="228"/>
    </row>
    <row r="1500" spans="1:16" ht="24.75" thickBot="1" x14ac:dyDescent="0.3">
      <c r="A1500" s="214"/>
      <c r="B1500" s="217"/>
      <c r="C1500" s="217"/>
      <c r="D1500" s="220"/>
      <c r="E1500" s="220"/>
      <c r="F1500" s="217"/>
      <c r="G1500" s="158" t="s">
        <v>9</v>
      </c>
      <c r="H1500" s="26">
        <f>SUM(I1500:N1500)</f>
        <v>0</v>
      </c>
      <c r="I1500" s="26">
        <v>0</v>
      </c>
      <c r="J1500" s="26">
        <v>0</v>
      </c>
      <c r="K1500" s="26">
        <v>0</v>
      </c>
      <c r="L1500" s="26">
        <v>0</v>
      </c>
      <c r="M1500" s="26">
        <v>0</v>
      </c>
      <c r="N1500" s="26">
        <v>0</v>
      </c>
      <c r="O1500" s="220"/>
      <c r="P1500" s="229"/>
    </row>
    <row r="1501" spans="1:16" ht="36.75" customHeight="1" thickBot="1" x14ac:dyDescent="0.3">
      <c r="A1501" s="212" t="s">
        <v>607</v>
      </c>
      <c r="B1501" s="215" t="s">
        <v>167</v>
      </c>
      <c r="C1501" s="215" t="s">
        <v>165</v>
      </c>
      <c r="D1501" s="218">
        <v>2026</v>
      </c>
      <c r="E1501" s="218" t="s">
        <v>608</v>
      </c>
      <c r="F1501" s="215" t="s">
        <v>261</v>
      </c>
      <c r="G1501" s="158" t="s">
        <v>4</v>
      </c>
      <c r="H1501" s="26">
        <f t="shared" ref="H1501:N1501" si="316">SUM(H1502:H1505)</f>
        <v>61</v>
      </c>
      <c r="I1501" s="26">
        <f t="shared" si="316"/>
        <v>0</v>
      </c>
      <c r="J1501" s="26">
        <f t="shared" si="316"/>
        <v>61</v>
      </c>
      <c r="K1501" s="26">
        <f t="shared" si="316"/>
        <v>0</v>
      </c>
      <c r="L1501" s="26">
        <f t="shared" si="316"/>
        <v>0</v>
      </c>
      <c r="M1501" s="26">
        <f t="shared" si="316"/>
        <v>0</v>
      </c>
      <c r="N1501" s="26">
        <f t="shared" si="316"/>
        <v>0</v>
      </c>
      <c r="O1501" s="218">
        <v>1500</v>
      </c>
      <c r="P1501" s="227" t="s">
        <v>3991</v>
      </c>
    </row>
    <row r="1502" spans="1:16" ht="15.75" thickBot="1" x14ac:dyDescent="0.3">
      <c r="A1502" s="213"/>
      <c r="B1502" s="216"/>
      <c r="C1502" s="216"/>
      <c r="D1502" s="219"/>
      <c r="E1502" s="219"/>
      <c r="F1502" s="216"/>
      <c r="G1502" s="158" t="s">
        <v>259</v>
      </c>
      <c r="H1502" s="26">
        <f>SUM(I1502:N1502)</f>
        <v>52</v>
      </c>
      <c r="I1502" s="26">
        <v>0</v>
      </c>
      <c r="J1502" s="26">
        <v>52</v>
      </c>
      <c r="K1502" s="26">
        <v>0</v>
      </c>
      <c r="L1502" s="26">
        <v>0</v>
      </c>
      <c r="M1502" s="26">
        <v>0</v>
      </c>
      <c r="N1502" s="26">
        <v>0</v>
      </c>
      <c r="O1502" s="219"/>
      <c r="P1502" s="228"/>
    </row>
    <row r="1503" spans="1:16" ht="36.75" thickBot="1" x14ac:dyDescent="0.3">
      <c r="A1503" s="213"/>
      <c r="B1503" s="216"/>
      <c r="C1503" s="216"/>
      <c r="D1503" s="219"/>
      <c r="E1503" s="219"/>
      <c r="F1503" s="216"/>
      <c r="G1503" s="158" t="s">
        <v>7</v>
      </c>
      <c r="H1503" s="26">
        <f>SUM(I1503:N1503)</f>
        <v>9</v>
      </c>
      <c r="I1503" s="26">
        <v>0</v>
      </c>
      <c r="J1503" s="26">
        <v>9</v>
      </c>
      <c r="K1503" s="26">
        <v>0</v>
      </c>
      <c r="L1503" s="26">
        <v>0</v>
      </c>
      <c r="M1503" s="26">
        <v>0</v>
      </c>
      <c r="N1503" s="26">
        <v>0</v>
      </c>
      <c r="O1503" s="219"/>
      <c r="P1503" s="228"/>
    </row>
    <row r="1504" spans="1:16" ht="15.75" thickBot="1" x14ac:dyDescent="0.3">
      <c r="A1504" s="213"/>
      <c r="B1504" s="216"/>
      <c r="C1504" s="216"/>
      <c r="D1504" s="219"/>
      <c r="E1504" s="219"/>
      <c r="F1504" s="216"/>
      <c r="G1504" s="158" t="s">
        <v>8</v>
      </c>
      <c r="H1504" s="26">
        <f>SUM(I1504:N1504)</f>
        <v>0</v>
      </c>
      <c r="I1504" s="26">
        <v>0</v>
      </c>
      <c r="J1504" s="26">
        <v>0</v>
      </c>
      <c r="K1504" s="26">
        <v>0</v>
      </c>
      <c r="L1504" s="26">
        <v>0</v>
      </c>
      <c r="M1504" s="26">
        <v>0</v>
      </c>
      <c r="N1504" s="26">
        <v>0</v>
      </c>
      <c r="O1504" s="219"/>
      <c r="P1504" s="228"/>
    </row>
    <row r="1505" spans="1:16" ht="24.75" thickBot="1" x14ac:dyDescent="0.3">
      <c r="A1505" s="214"/>
      <c r="B1505" s="217"/>
      <c r="C1505" s="217"/>
      <c r="D1505" s="220"/>
      <c r="E1505" s="220"/>
      <c r="F1505" s="217"/>
      <c r="G1505" s="158" t="s">
        <v>9</v>
      </c>
      <c r="H1505" s="26">
        <f>SUM(I1505:N1505)</f>
        <v>0</v>
      </c>
      <c r="I1505" s="26">
        <v>0</v>
      </c>
      <c r="J1505" s="26">
        <v>0</v>
      </c>
      <c r="K1505" s="26">
        <v>0</v>
      </c>
      <c r="L1505" s="26">
        <v>0</v>
      </c>
      <c r="M1505" s="26">
        <v>0</v>
      </c>
      <c r="N1505" s="26">
        <v>0</v>
      </c>
      <c r="O1505" s="220"/>
      <c r="P1505" s="229"/>
    </row>
    <row r="1506" spans="1:16" ht="36.75" customHeight="1" thickBot="1" x14ac:dyDescent="0.3">
      <c r="A1506" s="212" t="s">
        <v>609</v>
      </c>
      <c r="B1506" s="215" t="s">
        <v>167</v>
      </c>
      <c r="C1506" s="215" t="s">
        <v>165</v>
      </c>
      <c r="D1506" s="218" t="s">
        <v>12</v>
      </c>
      <c r="E1506" s="218" t="s">
        <v>610</v>
      </c>
      <c r="F1506" s="215" t="s">
        <v>611</v>
      </c>
      <c r="G1506" s="158" t="s">
        <v>4</v>
      </c>
      <c r="H1506" s="26">
        <f t="shared" ref="H1506:N1506" si="317">SUM(H1507:H1510)</f>
        <v>900</v>
      </c>
      <c r="I1506" s="26">
        <f t="shared" si="317"/>
        <v>0</v>
      </c>
      <c r="J1506" s="26">
        <f t="shared" si="317"/>
        <v>400</v>
      </c>
      <c r="K1506" s="26">
        <f t="shared" si="317"/>
        <v>500</v>
      </c>
      <c r="L1506" s="26">
        <f t="shared" si="317"/>
        <v>0</v>
      </c>
      <c r="M1506" s="26">
        <f t="shared" si="317"/>
        <v>0</v>
      </c>
      <c r="N1506" s="26">
        <f t="shared" si="317"/>
        <v>0</v>
      </c>
      <c r="O1506" s="218">
        <v>5800</v>
      </c>
      <c r="P1506" s="227" t="s">
        <v>612</v>
      </c>
    </row>
    <row r="1507" spans="1:16" ht="15.75" thickBot="1" x14ac:dyDescent="0.3">
      <c r="A1507" s="213"/>
      <c r="B1507" s="216"/>
      <c r="C1507" s="216"/>
      <c r="D1507" s="219"/>
      <c r="E1507" s="219"/>
      <c r="F1507" s="216"/>
      <c r="G1507" s="158" t="s">
        <v>6</v>
      </c>
      <c r="H1507" s="26">
        <f>SUM(I1507:N1507)</f>
        <v>765</v>
      </c>
      <c r="I1507" s="26">
        <v>0</v>
      </c>
      <c r="J1507" s="26">
        <v>340</v>
      </c>
      <c r="K1507" s="26">
        <v>425</v>
      </c>
      <c r="L1507" s="26">
        <v>0</v>
      </c>
      <c r="M1507" s="26">
        <v>0</v>
      </c>
      <c r="N1507" s="26">
        <v>0</v>
      </c>
      <c r="O1507" s="219"/>
      <c r="P1507" s="228"/>
    </row>
    <row r="1508" spans="1:16" ht="36.75" thickBot="1" x14ac:dyDescent="0.3">
      <c r="A1508" s="213"/>
      <c r="B1508" s="216"/>
      <c r="C1508" s="216"/>
      <c r="D1508" s="219"/>
      <c r="E1508" s="219"/>
      <c r="F1508" s="216"/>
      <c r="G1508" s="158" t="s">
        <v>7</v>
      </c>
      <c r="H1508" s="26">
        <f>SUM(I1508:N1508)</f>
        <v>135</v>
      </c>
      <c r="I1508" s="26">
        <v>0</v>
      </c>
      <c r="J1508" s="26">
        <v>60</v>
      </c>
      <c r="K1508" s="26">
        <v>75</v>
      </c>
      <c r="L1508" s="26">
        <v>0</v>
      </c>
      <c r="M1508" s="26">
        <v>0</v>
      </c>
      <c r="N1508" s="26">
        <v>0</v>
      </c>
      <c r="O1508" s="219"/>
      <c r="P1508" s="228"/>
    </row>
    <row r="1509" spans="1:16" ht="15.75" thickBot="1" x14ac:dyDescent="0.3">
      <c r="A1509" s="213"/>
      <c r="B1509" s="216"/>
      <c r="C1509" s="216"/>
      <c r="D1509" s="219"/>
      <c r="E1509" s="219"/>
      <c r="F1509" s="216"/>
      <c r="G1509" s="158" t="s">
        <v>8</v>
      </c>
      <c r="H1509" s="26">
        <f>SUM(I1509:N1509)</f>
        <v>0</v>
      </c>
      <c r="I1509" s="26">
        <v>0</v>
      </c>
      <c r="J1509" s="26">
        <v>0</v>
      </c>
      <c r="K1509" s="26">
        <v>0</v>
      </c>
      <c r="L1509" s="26">
        <v>0</v>
      </c>
      <c r="M1509" s="26">
        <v>0</v>
      </c>
      <c r="N1509" s="26">
        <v>0</v>
      </c>
      <c r="O1509" s="219"/>
      <c r="P1509" s="228"/>
    </row>
    <row r="1510" spans="1:16" ht="24.75" thickBot="1" x14ac:dyDescent="0.3">
      <c r="A1510" s="214"/>
      <c r="B1510" s="217"/>
      <c r="C1510" s="217"/>
      <c r="D1510" s="220"/>
      <c r="E1510" s="220"/>
      <c r="F1510" s="217"/>
      <c r="G1510" s="158" t="s">
        <v>9</v>
      </c>
      <c r="H1510" s="26">
        <f>SUM(I1510:N1510)</f>
        <v>0</v>
      </c>
      <c r="I1510" s="26">
        <v>0</v>
      </c>
      <c r="J1510" s="26">
        <v>0</v>
      </c>
      <c r="K1510" s="26">
        <v>0</v>
      </c>
      <c r="L1510" s="26">
        <v>0</v>
      </c>
      <c r="M1510" s="26">
        <v>0</v>
      </c>
      <c r="N1510" s="26">
        <v>0</v>
      </c>
      <c r="O1510" s="220"/>
      <c r="P1510" s="229"/>
    </row>
    <row r="1511" spans="1:16" ht="36.75" customHeight="1" thickBot="1" x14ac:dyDescent="0.3">
      <c r="A1511" s="212" t="s">
        <v>613</v>
      </c>
      <c r="B1511" s="215" t="s">
        <v>167</v>
      </c>
      <c r="C1511" s="215" t="s">
        <v>165</v>
      </c>
      <c r="D1511" s="218">
        <v>2027</v>
      </c>
      <c r="E1511" s="218">
        <v>7979</v>
      </c>
      <c r="F1511" s="215" t="s">
        <v>261</v>
      </c>
      <c r="G1511" s="158" t="s">
        <v>4</v>
      </c>
      <c r="H1511" s="26">
        <f t="shared" ref="H1511:N1511" si="318">SUM(H1512:H1515)</f>
        <v>157</v>
      </c>
      <c r="I1511" s="26">
        <f t="shared" si="318"/>
        <v>0</v>
      </c>
      <c r="J1511" s="26">
        <f t="shared" si="318"/>
        <v>0</v>
      </c>
      <c r="K1511" s="26">
        <f t="shared" si="318"/>
        <v>157</v>
      </c>
      <c r="L1511" s="26">
        <f t="shared" si="318"/>
        <v>0</v>
      </c>
      <c r="M1511" s="26">
        <f t="shared" si="318"/>
        <v>0</v>
      </c>
      <c r="N1511" s="26">
        <f t="shared" si="318"/>
        <v>0</v>
      </c>
      <c r="O1511" s="218">
        <v>2500</v>
      </c>
      <c r="P1511" s="227" t="s">
        <v>3991</v>
      </c>
    </row>
    <row r="1512" spans="1:16" ht="15.75" thickBot="1" x14ac:dyDescent="0.3">
      <c r="A1512" s="213"/>
      <c r="B1512" s="216"/>
      <c r="C1512" s="216"/>
      <c r="D1512" s="219"/>
      <c r="E1512" s="219"/>
      <c r="F1512" s="216"/>
      <c r="G1512" s="158" t="s">
        <v>6</v>
      </c>
      <c r="H1512" s="26">
        <f>SUM(I1512:N1512)</f>
        <v>134</v>
      </c>
      <c r="I1512" s="26">
        <v>0</v>
      </c>
      <c r="J1512" s="26">
        <v>0</v>
      </c>
      <c r="K1512" s="26">
        <v>134</v>
      </c>
      <c r="L1512" s="26">
        <v>0</v>
      </c>
      <c r="M1512" s="26">
        <v>0</v>
      </c>
      <c r="N1512" s="26">
        <v>0</v>
      </c>
      <c r="O1512" s="219"/>
      <c r="P1512" s="228"/>
    </row>
    <row r="1513" spans="1:16" ht="36.75" thickBot="1" x14ac:dyDescent="0.3">
      <c r="A1513" s="213"/>
      <c r="B1513" s="216"/>
      <c r="C1513" s="216"/>
      <c r="D1513" s="219"/>
      <c r="E1513" s="219"/>
      <c r="F1513" s="216"/>
      <c r="G1513" s="158" t="s">
        <v>7</v>
      </c>
      <c r="H1513" s="26">
        <f>SUM(I1513:N1513)</f>
        <v>23</v>
      </c>
      <c r="I1513" s="26">
        <v>0</v>
      </c>
      <c r="J1513" s="26">
        <v>0</v>
      </c>
      <c r="K1513" s="26">
        <v>23</v>
      </c>
      <c r="L1513" s="26">
        <v>0</v>
      </c>
      <c r="M1513" s="26">
        <v>0</v>
      </c>
      <c r="N1513" s="26">
        <v>0</v>
      </c>
      <c r="O1513" s="219"/>
      <c r="P1513" s="228"/>
    </row>
    <row r="1514" spans="1:16" ht="15.75" thickBot="1" x14ac:dyDescent="0.3">
      <c r="A1514" s="213"/>
      <c r="B1514" s="216"/>
      <c r="C1514" s="216"/>
      <c r="D1514" s="219"/>
      <c r="E1514" s="219"/>
      <c r="F1514" s="216"/>
      <c r="G1514" s="158" t="s">
        <v>8</v>
      </c>
      <c r="H1514" s="26">
        <f>SUM(I1514:N1514)</f>
        <v>0</v>
      </c>
      <c r="I1514" s="26">
        <v>0</v>
      </c>
      <c r="J1514" s="26">
        <v>0</v>
      </c>
      <c r="K1514" s="57">
        <v>0</v>
      </c>
      <c r="L1514" s="26">
        <v>0</v>
      </c>
      <c r="M1514" s="26">
        <v>0</v>
      </c>
      <c r="N1514" s="26">
        <v>0</v>
      </c>
      <c r="O1514" s="219"/>
      <c r="P1514" s="228"/>
    </row>
    <row r="1515" spans="1:16" ht="24.75" thickBot="1" x14ac:dyDescent="0.3">
      <c r="A1515" s="214"/>
      <c r="B1515" s="217"/>
      <c r="C1515" s="217"/>
      <c r="D1515" s="220"/>
      <c r="E1515" s="220"/>
      <c r="F1515" s="217"/>
      <c r="G1515" s="158" t="s">
        <v>9</v>
      </c>
      <c r="H1515" s="26">
        <f>SUM(I1515:N1515)</f>
        <v>0</v>
      </c>
      <c r="I1515" s="26">
        <v>0</v>
      </c>
      <c r="J1515" s="26">
        <v>0</v>
      </c>
      <c r="K1515" s="26">
        <v>0</v>
      </c>
      <c r="L1515" s="26">
        <v>0</v>
      </c>
      <c r="M1515" s="26">
        <v>0</v>
      </c>
      <c r="N1515" s="26">
        <v>0</v>
      </c>
      <c r="O1515" s="220"/>
      <c r="P1515" s="229"/>
    </row>
    <row r="1516" spans="1:16" ht="36.75" customHeight="1" thickBot="1" x14ac:dyDescent="0.3">
      <c r="A1516" s="212" t="s">
        <v>4584</v>
      </c>
      <c r="B1516" s="215"/>
      <c r="C1516" s="215" t="s">
        <v>165</v>
      </c>
      <c r="D1516" s="218">
        <v>2027</v>
      </c>
      <c r="E1516" s="218"/>
      <c r="F1516" s="218" t="s">
        <v>94</v>
      </c>
      <c r="G1516" s="158" t="s">
        <v>4</v>
      </c>
      <c r="H1516" s="26">
        <f t="shared" ref="H1516:N1516" si="319">SUM(H1517:H1520)</f>
        <v>48.1</v>
      </c>
      <c r="I1516" s="26">
        <f t="shared" si="319"/>
        <v>0</v>
      </c>
      <c r="J1516" s="26">
        <f t="shared" si="319"/>
        <v>0</v>
      </c>
      <c r="K1516" s="26">
        <f t="shared" si="319"/>
        <v>48.1</v>
      </c>
      <c r="L1516" s="26">
        <f t="shared" si="319"/>
        <v>0</v>
      </c>
      <c r="M1516" s="26">
        <f t="shared" si="319"/>
        <v>0</v>
      </c>
      <c r="N1516" s="26">
        <f t="shared" si="319"/>
        <v>0</v>
      </c>
      <c r="O1516" s="218"/>
      <c r="P1516" s="227"/>
    </row>
    <row r="1517" spans="1:16" ht="15.75" thickBot="1" x14ac:dyDescent="0.3">
      <c r="A1517" s="213"/>
      <c r="B1517" s="216"/>
      <c r="C1517" s="216"/>
      <c r="D1517" s="219"/>
      <c r="E1517" s="219"/>
      <c r="F1517" s="219"/>
      <c r="G1517" s="158" t="s">
        <v>6</v>
      </c>
      <c r="H1517" s="26">
        <f>SUM(I1517:N1517)</f>
        <v>0</v>
      </c>
      <c r="I1517" s="26">
        <v>0</v>
      </c>
      <c r="J1517" s="26">
        <v>0</v>
      </c>
      <c r="K1517" s="26">
        <v>0</v>
      </c>
      <c r="L1517" s="26">
        <v>0</v>
      </c>
      <c r="M1517" s="26">
        <v>0</v>
      </c>
      <c r="N1517" s="26">
        <v>0</v>
      </c>
      <c r="O1517" s="219"/>
      <c r="P1517" s="228"/>
    </row>
    <row r="1518" spans="1:16" ht="36.75" thickBot="1" x14ac:dyDescent="0.3">
      <c r="A1518" s="213"/>
      <c r="B1518" s="216"/>
      <c r="C1518" s="216"/>
      <c r="D1518" s="219"/>
      <c r="E1518" s="219"/>
      <c r="F1518" s="219"/>
      <c r="G1518" s="158" t="s">
        <v>7</v>
      </c>
      <c r="H1518" s="26">
        <f>SUM(I1518:N1518)</f>
        <v>48.1</v>
      </c>
      <c r="I1518" s="26">
        <v>0</v>
      </c>
      <c r="J1518" s="26">
        <v>0</v>
      </c>
      <c r="K1518" s="26">
        <v>48.1</v>
      </c>
      <c r="L1518" s="26">
        <v>0</v>
      </c>
      <c r="M1518" s="26">
        <v>0</v>
      </c>
      <c r="N1518" s="26">
        <v>0</v>
      </c>
      <c r="O1518" s="219"/>
      <c r="P1518" s="228"/>
    </row>
    <row r="1519" spans="1:16" ht="15.75" thickBot="1" x14ac:dyDescent="0.3">
      <c r="A1519" s="213"/>
      <c r="B1519" s="216"/>
      <c r="C1519" s="216"/>
      <c r="D1519" s="219"/>
      <c r="E1519" s="219"/>
      <c r="F1519" s="219"/>
      <c r="G1519" s="158" t="s">
        <v>8</v>
      </c>
      <c r="H1519" s="26">
        <f>SUM(I1519:N1519)</f>
        <v>0</v>
      </c>
      <c r="I1519" s="26">
        <v>0</v>
      </c>
      <c r="J1519" s="26">
        <v>0</v>
      </c>
      <c r="K1519" s="57">
        <v>0</v>
      </c>
      <c r="L1519" s="26">
        <v>0</v>
      </c>
      <c r="M1519" s="26">
        <v>0</v>
      </c>
      <c r="N1519" s="26">
        <v>0</v>
      </c>
      <c r="O1519" s="219"/>
      <c r="P1519" s="228"/>
    </row>
    <row r="1520" spans="1:16" ht="24.75" thickBot="1" x14ac:dyDescent="0.3">
      <c r="A1520" s="214"/>
      <c r="B1520" s="217"/>
      <c r="C1520" s="217"/>
      <c r="D1520" s="220"/>
      <c r="E1520" s="220"/>
      <c r="F1520" s="220"/>
      <c r="G1520" s="158" t="s">
        <v>9</v>
      </c>
      <c r="H1520" s="26">
        <f>SUM(I1520:N1520)</f>
        <v>0</v>
      </c>
      <c r="I1520" s="26">
        <v>0</v>
      </c>
      <c r="J1520" s="26">
        <v>0</v>
      </c>
      <c r="K1520" s="26">
        <v>0</v>
      </c>
      <c r="L1520" s="26">
        <v>0</v>
      </c>
      <c r="M1520" s="26">
        <v>0</v>
      </c>
      <c r="N1520" s="26">
        <v>0</v>
      </c>
      <c r="O1520" s="220"/>
      <c r="P1520" s="229"/>
    </row>
    <row r="1521" spans="1:16" ht="36.75" customHeight="1" thickBot="1" x14ac:dyDescent="0.3">
      <c r="A1521" s="212" t="s">
        <v>4585</v>
      </c>
      <c r="B1521" s="215"/>
      <c r="C1521" s="215" t="s">
        <v>165</v>
      </c>
      <c r="D1521" s="218">
        <v>2027</v>
      </c>
      <c r="E1521" s="218"/>
      <c r="F1521" s="218" t="s">
        <v>94</v>
      </c>
      <c r="G1521" s="158" t="s">
        <v>4</v>
      </c>
      <c r="H1521" s="26">
        <f t="shared" ref="H1521:N1521" si="320">SUM(H1522:H1525)</f>
        <v>36.700000000000003</v>
      </c>
      <c r="I1521" s="26">
        <f t="shared" si="320"/>
        <v>0</v>
      </c>
      <c r="J1521" s="26">
        <f t="shared" si="320"/>
        <v>0</v>
      </c>
      <c r="K1521" s="26">
        <f t="shared" si="320"/>
        <v>36.700000000000003</v>
      </c>
      <c r="L1521" s="26">
        <f t="shared" si="320"/>
        <v>0</v>
      </c>
      <c r="M1521" s="26">
        <f t="shared" si="320"/>
        <v>0</v>
      </c>
      <c r="N1521" s="26">
        <f t="shared" si="320"/>
        <v>0</v>
      </c>
      <c r="O1521" s="218"/>
      <c r="P1521" s="227"/>
    </row>
    <row r="1522" spans="1:16" ht="15.75" thickBot="1" x14ac:dyDescent="0.3">
      <c r="A1522" s="213"/>
      <c r="B1522" s="216"/>
      <c r="C1522" s="216"/>
      <c r="D1522" s="219"/>
      <c r="E1522" s="219"/>
      <c r="F1522" s="219"/>
      <c r="G1522" s="158" t="s">
        <v>6</v>
      </c>
      <c r="H1522" s="26">
        <f>SUM(I1522:N1522)</f>
        <v>0</v>
      </c>
      <c r="I1522" s="26">
        <v>0</v>
      </c>
      <c r="J1522" s="26">
        <v>0</v>
      </c>
      <c r="K1522" s="26">
        <v>0</v>
      </c>
      <c r="L1522" s="26">
        <v>0</v>
      </c>
      <c r="M1522" s="26">
        <v>0</v>
      </c>
      <c r="N1522" s="26">
        <v>0</v>
      </c>
      <c r="O1522" s="219"/>
      <c r="P1522" s="228"/>
    </row>
    <row r="1523" spans="1:16" ht="36.75" thickBot="1" x14ac:dyDescent="0.3">
      <c r="A1523" s="213"/>
      <c r="B1523" s="216"/>
      <c r="C1523" s="216"/>
      <c r="D1523" s="219"/>
      <c r="E1523" s="219"/>
      <c r="F1523" s="219"/>
      <c r="G1523" s="158" t="s">
        <v>7</v>
      </c>
      <c r="H1523" s="26">
        <f>SUM(I1523:N1523)</f>
        <v>36.700000000000003</v>
      </c>
      <c r="I1523" s="26">
        <v>0</v>
      </c>
      <c r="J1523" s="26">
        <v>0</v>
      </c>
      <c r="K1523" s="26">
        <v>36.700000000000003</v>
      </c>
      <c r="L1523" s="26">
        <v>0</v>
      </c>
      <c r="M1523" s="26">
        <v>0</v>
      </c>
      <c r="N1523" s="26">
        <v>0</v>
      </c>
      <c r="O1523" s="219"/>
      <c r="P1523" s="228"/>
    </row>
    <row r="1524" spans="1:16" ht="15.75" thickBot="1" x14ac:dyDescent="0.3">
      <c r="A1524" s="213"/>
      <c r="B1524" s="216"/>
      <c r="C1524" s="216"/>
      <c r="D1524" s="219"/>
      <c r="E1524" s="219"/>
      <c r="F1524" s="219"/>
      <c r="G1524" s="158" t="s">
        <v>8</v>
      </c>
      <c r="H1524" s="26">
        <f>SUM(I1524:N1524)</f>
        <v>0</v>
      </c>
      <c r="I1524" s="26">
        <v>0</v>
      </c>
      <c r="J1524" s="26">
        <v>0</v>
      </c>
      <c r="K1524" s="57">
        <v>0</v>
      </c>
      <c r="L1524" s="26">
        <v>0</v>
      </c>
      <c r="M1524" s="26">
        <v>0</v>
      </c>
      <c r="N1524" s="26">
        <v>0</v>
      </c>
      <c r="O1524" s="219"/>
      <c r="P1524" s="228"/>
    </row>
    <row r="1525" spans="1:16" ht="24.75" thickBot="1" x14ac:dyDescent="0.3">
      <c r="A1525" s="214"/>
      <c r="B1525" s="217"/>
      <c r="C1525" s="217"/>
      <c r="D1525" s="220"/>
      <c r="E1525" s="220"/>
      <c r="F1525" s="220"/>
      <c r="G1525" s="158" t="s">
        <v>9</v>
      </c>
      <c r="H1525" s="26">
        <f>SUM(I1525:N1525)</f>
        <v>0</v>
      </c>
      <c r="I1525" s="26">
        <v>0</v>
      </c>
      <c r="J1525" s="26">
        <v>0</v>
      </c>
      <c r="K1525" s="26">
        <v>0</v>
      </c>
      <c r="L1525" s="26">
        <v>0</v>
      </c>
      <c r="M1525" s="26">
        <v>0</v>
      </c>
      <c r="N1525" s="26">
        <v>0</v>
      </c>
      <c r="O1525" s="220"/>
      <c r="P1525" s="229"/>
    </row>
    <row r="1526" spans="1:16" ht="36.75" customHeight="1" thickBot="1" x14ac:dyDescent="0.3">
      <c r="A1526" s="212" t="s">
        <v>4586</v>
      </c>
      <c r="B1526" s="215"/>
      <c r="C1526" s="215" t="s">
        <v>165</v>
      </c>
      <c r="D1526" s="218">
        <v>2027</v>
      </c>
      <c r="E1526" s="218"/>
      <c r="F1526" s="218" t="s">
        <v>94</v>
      </c>
      <c r="G1526" s="158" t="s">
        <v>4</v>
      </c>
      <c r="H1526" s="26">
        <f t="shared" ref="H1526:N1526" si="321">SUM(H1527:H1530)</f>
        <v>12.5</v>
      </c>
      <c r="I1526" s="26">
        <f t="shared" si="321"/>
        <v>0</v>
      </c>
      <c r="J1526" s="26">
        <f t="shared" si="321"/>
        <v>0</v>
      </c>
      <c r="K1526" s="26">
        <f t="shared" si="321"/>
        <v>12.5</v>
      </c>
      <c r="L1526" s="26">
        <f t="shared" si="321"/>
        <v>0</v>
      </c>
      <c r="M1526" s="26">
        <f t="shared" si="321"/>
        <v>0</v>
      </c>
      <c r="N1526" s="26">
        <f t="shared" si="321"/>
        <v>0</v>
      </c>
      <c r="O1526" s="218"/>
      <c r="P1526" s="227"/>
    </row>
    <row r="1527" spans="1:16" ht="15.75" thickBot="1" x14ac:dyDescent="0.3">
      <c r="A1527" s="213"/>
      <c r="B1527" s="216"/>
      <c r="C1527" s="216"/>
      <c r="D1527" s="219"/>
      <c r="E1527" s="219"/>
      <c r="F1527" s="219"/>
      <c r="G1527" s="158" t="s">
        <v>6</v>
      </c>
      <c r="H1527" s="26">
        <f>SUM(I1527:N1527)</f>
        <v>0</v>
      </c>
      <c r="I1527" s="26">
        <v>0</v>
      </c>
      <c r="J1527" s="26">
        <v>0</v>
      </c>
      <c r="K1527" s="26">
        <v>0</v>
      </c>
      <c r="L1527" s="26">
        <v>0</v>
      </c>
      <c r="M1527" s="26">
        <v>0</v>
      </c>
      <c r="N1527" s="26">
        <v>0</v>
      </c>
      <c r="O1527" s="219"/>
      <c r="P1527" s="228"/>
    </row>
    <row r="1528" spans="1:16" ht="36.75" thickBot="1" x14ac:dyDescent="0.3">
      <c r="A1528" s="213"/>
      <c r="B1528" s="216"/>
      <c r="C1528" s="216"/>
      <c r="D1528" s="219"/>
      <c r="E1528" s="219"/>
      <c r="F1528" s="219"/>
      <c r="G1528" s="158" t="s">
        <v>7</v>
      </c>
      <c r="H1528" s="26">
        <f>SUM(I1528:N1528)</f>
        <v>12.5</v>
      </c>
      <c r="I1528" s="26">
        <v>0</v>
      </c>
      <c r="J1528" s="26">
        <v>0</v>
      </c>
      <c r="K1528" s="26">
        <v>12.5</v>
      </c>
      <c r="L1528" s="26">
        <v>0</v>
      </c>
      <c r="M1528" s="26">
        <v>0</v>
      </c>
      <c r="N1528" s="26">
        <v>0</v>
      </c>
      <c r="O1528" s="219"/>
      <c r="P1528" s="228"/>
    </row>
    <row r="1529" spans="1:16" ht="15.75" thickBot="1" x14ac:dyDescent="0.3">
      <c r="A1529" s="213"/>
      <c r="B1529" s="216"/>
      <c r="C1529" s="216"/>
      <c r="D1529" s="219"/>
      <c r="E1529" s="219"/>
      <c r="F1529" s="219"/>
      <c r="G1529" s="158" t="s">
        <v>8</v>
      </c>
      <c r="H1529" s="26">
        <f>SUM(I1529:N1529)</f>
        <v>0</v>
      </c>
      <c r="I1529" s="26">
        <v>0</v>
      </c>
      <c r="J1529" s="26">
        <v>0</v>
      </c>
      <c r="K1529" s="57">
        <v>0</v>
      </c>
      <c r="L1529" s="26">
        <v>0</v>
      </c>
      <c r="M1529" s="26">
        <v>0</v>
      </c>
      <c r="N1529" s="26">
        <v>0</v>
      </c>
      <c r="O1529" s="219"/>
      <c r="P1529" s="228"/>
    </row>
    <row r="1530" spans="1:16" ht="24.75" thickBot="1" x14ac:dyDescent="0.3">
      <c r="A1530" s="214"/>
      <c r="B1530" s="217"/>
      <c r="C1530" s="217"/>
      <c r="D1530" s="220"/>
      <c r="E1530" s="220"/>
      <c r="F1530" s="220"/>
      <c r="G1530" s="158" t="s">
        <v>9</v>
      </c>
      <c r="H1530" s="26">
        <f>SUM(I1530:N1530)</f>
        <v>0</v>
      </c>
      <c r="I1530" s="26">
        <v>0</v>
      </c>
      <c r="J1530" s="26">
        <v>0</v>
      </c>
      <c r="K1530" s="26">
        <v>0</v>
      </c>
      <c r="L1530" s="26">
        <v>0</v>
      </c>
      <c r="M1530" s="26">
        <v>0</v>
      </c>
      <c r="N1530" s="26">
        <v>0</v>
      </c>
      <c r="O1530" s="220"/>
      <c r="P1530" s="229"/>
    </row>
    <row r="1531" spans="1:16" ht="36.75" thickBot="1" x14ac:dyDescent="0.3">
      <c r="A1531" s="212" t="s">
        <v>4587</v>
      </c>
      <c r="B1531" s="215"/>
      <c r="C1531" s="215" t="s">
        <v>165</v>
      </c>
      <c r="D1531" s="218">
        <v>2027</v>
      </c>
      <c r="E1531" s="218"/>
      <c r="F1531" s="218" t="s">
        <v>94</v>
      </c>
      <c r="G1531" s="158" t="s">
        <v>4</v>
      </c>
      <c r="H1531" s="26">
        <f t="shared" ref="H1531:N1531" si="322">SUM(H1532:H1535)</f>
        <v>23.8</v>
      </c>
      <c r="I1531" s="26">
        <f t="shared" si="322"/>
        <v>0</v>
      </c>
      <c r="J1531" s="26">
        <f t="shared" si="322"/>
        <v>0</v>
      </c>
      <c r="K1531" s="26">
        <f t="shared" si="322"/>
        <v>23.8</v>
      </c>
      <c r="L1531" s="26">
        <f t="shared" si="322"/>
        <v>0</v>
      </c>
      <c r="M1531" s="26">
        <f t="shared" si="322"/>
        <v>0</v>
      </c>
      <c r="N1531" s="26">
        <f t="shared" si="322"/>
        <v>0</v>
      </c>
      <c r="O1531" s="218"/>
      <c r="P1531" s="227"/>
    </row>
    <row r="1532" spans="1:16" ht="15.75" thickBot="1" x14ac:dyDescent="0.3">
      <c r="A1532" s="213"/>
      <c r="B1532" s="216"/>
      <c r="C1532" s="216"/>
      <c r="D1532" s="219"/>
      <c r="E1532" s="219"/>
      <c r="F1532" s="219"/>
      <c r="G1532" s="158" t="s">
        <v>6</v>
      </c>
      <c r="H1532" s="26">
        <f>SUM(I1532:N1532)</f>
        <v>0</v>
      </c>
      <c r="I1532" s="26">
        <v>0</v>
      </c>
      <c r="J1532" s="26">
        <v>0</v>
      </c>
      <c r="K1532" s="26">
        <v>0</v>
      </c>
      <c r="L1532" s="26">
        <v>0</v>
      </c>
      <c r="M1532" s="26">
        <v>0</v>
      </c>
      <c r="N1532" s="26">
        <v>0</v>
      </c>
      <c r="O1532" s="219"/>
      <c r="P1532" s="228"/>
    </row>
    <row r="1533" spans="1:16" ht="36.75" thickBot="1" x14ac:dyDescent="0.3">
      <c r="A1533" s="213"/>
      <c r="B1533" s="216"/>
      <c r="C1533" s="216"/>
      <c r="D1533" s="219"/>
      <c r="E1533" s="219"/>
      <c r="F1533" s="219"/>
      <c r="G1533" s="158" t="s">
        <v>7</v>
      </c>
      <c r="H1533" s="26">
        <f>SUM(I1533:N1533)</f>
        <v>23.8</v>
      </c>
      <c r="I1533" s="26">
        <v>0</v>
      </c>
      <c r="J1533" s="26">
        <v>0</v>
      </c>
      <c r="K1533" s="26">
        <v>23.8</v>
      </c>
      <c r="L1533" s="26">
        <v>0</v>
      </c>
      <c r="M1533" s="26">
        <v>0</v>
      </c>
      <c r="N1533" s="26">
        <v>0</v>
      </c>
      <c r="O1533" s="219"/>
      <c r="P1533" s="228"/>
    </row>
    <row r="1534" spans="1:16" ht="15.75" thickBot="1" x14ac:dyDescent="0.3">
      <c r="A1534" s="213"/>
      <c r="B1534" s="216"/>
      <c r="C1534" s="216"/>
      <c r="D1534" s="219"/>
      <c r="E1534" s="219"/>
      <c r="F1534" s="219"/>
      <c r="G1534" s="158" t="s">
        <v>8</v>
      </c>
      <c r="H1534" s="26">
        <f>SUM(I1534:N1534)</f>
        <v>0</v>
      </c>
      <c r="I1534" s="26">
        <v>0</v>
      </c>
      <c r="J1534" s="26">
        <v>0</v>
      </c>
      <c r="K1534" s="57">
        <v>0</v>
      </c>
      <c r="L1534" s="26">
        <v>0</v>
      </c>
      <c r="M1534" s="26">
        <v>0</v>
      </c>
      <c r="N1534" s="26">
        <v>0</v>
      </c>
      <c r="O1534" s="219"/>
      <c r="P1534" s="228"/>
    </row>
    <row r="1535" spans="1:16" ht="24.75" thickBot="1" x14ac:dyDescent="0.3">
      <c r="A1535" s="214"/>
      <c r="B1535" s="217"/>
      <c r="C1535" s="217"/>
      <c r="D1535" s="220"/>
      <c r="E1535" s="220"/>
      <c r="F1535" s="220"/>
      <c r="G1535" s="158" t="s">
        <v>9</v>
      </c>
      <c r="H1535" s="26">
        <f>SUM(I1535:N1535)</f>
        <v>0</v>
      </c>
      <c r="I1535" s="26">
        <v>0</v>
      </c>
      <c r="J1535" s="26">
        <v>0</v>
      </c>
      <c r="K1535" s="26">
        <v>0</v>
      </c>
      <c r="L1535" s="26">
        <v>0</v>
      </c>
      <c r="M1535" s="26">
        <v>0</v>
      </c>
      <c r="N1535" s="26">
        <v>0</v>
      </c>
      <c r="O1535" s="220"/>
      <c r="P1535" s="229"/>
    </row>
    <row r="1536" spans="1:16" ht="36.75" thickBot="1" x14ac:dyDescent="0.3">
      <c r="A1536" s="245" t="s">
        <v>117</v>
      </c>
      <c r="B1536" s="245"/>
      <c r="C1536" s="245"/>
      <c r="D1536" s="245"/>
      <c r="E1536" s="245"/>
      <c r="F1536" s="246"/>
      <c r="G1536" s="158" t="s">
        <v>4</v>
      </c>
      <c r="H1536" s="56">
        <f t="shared" ref="H1536:N1536" si="323">SUM(H1537:H1540)</f>
        <v>2266.1999999999998</v>
      </c>
      <c r="I1536" s="56">
        <f t="shared" si="323"/>
        <v>261.40000000000003</v>
      </c>
      <c r="J1536" s="56">
        <f t="shared" si="323"/>
        <v>594.70000000000005</v>
      </c>
      <c r="K1536" s="56">
        <f t="shared" si="323"/>
        <v>778.1</v>
      </c>
      <c r="L1536" s="56">
        <f t="shared" si="323"/>
        <v>204</v>
      </c>
      <c r="M1536" s="56">
        <f t="shared" si="323"/>
        <v>214</v>
      </c>
      <c r="N1536" s="56">
        <f t="shared" si="323"/>
        <v>214</v>
      </c>
      <c r="O1536" s="218"/>
      <c r="P1536" s="227"/>
    </row>
    <row r="1537" spans="1:16" ht="36.75" customHeight="1" thickBot="1" x14ac:dyDescent="0.3">
      <c r="A1537" s="247"/>
      <c r="B1537" s="247"/>
      <c r="C1537" s="247"/>
      <c r="D1537" s="247"/>
      <c r="E1537" s="247"/>
      <c r="F1537" s="248"/>
      <c r="G1537" s="158" t="s">
        <v>6</v>
      </c>
      <c r="H1537" s="56">
        <f>SUM(I1537:N1537)</f>
        <v>1331.2</v>
      </c>
      <c r="I1537" s="56">
        <f>I1482+I1487+I1492+I1497+I1502+I1507+I1512+I1517+I1522+I1527+I1532</f>
        <v>0</v>
      </c>
      <c r="J1537" s="56">
        <f t="shared" ref="J1537:N1537" si="324">J1482+J1487+J1492+J1497+J1502+J1507+J1512+J1517+J1522+J1527+J1532</f>
        <v>392</v>
      </c>
      <c r="K1537" s="56">
        <f t="shared" si="324"/>
        <v>559</v>
      </c>
      <c r="L1537" s="56">
        <f t="shared" si="324"/>
        <v>118.8</v>
      </c>
      <c r="M1537" s="56">
        <f t="shared" si="324"/>
        <v>130.69999999999999</v>
      </c>
      <c r="N1537" s="56">
        <f t="shared" si="324"/>
        <v>130.69999999999999</v>
      </c>
      <c r="O1537" s="219"/>
      <c r="P1537" s="228"/>
    </row>
    <row r="1538" spans="1:16" ht="36.75" thickBot="1" x14ac:dyDescent="0.3">
      <c r="A1538" s="247"/>
      <c r="B1538" s="247"/>
      <c r="C1538" s="247"/>
      <c r="D1538" s="247"/>
      <c r="E1538" s="247"/>
      <c r="F1538" s="248"/>
      <c r="G1538" s="158" t="s">
        <v>7</v>
      </c>
      <c r="H1538" s="56">
        <f>SUM(I1538:N1538)</f>
        <v>914.9</v>
      </c>
      <c r="I1538" s="56">
        <f t="shared" ref="I1538:N1540" si="325">I1483+I1488+I1493+I1498+I1503+I1508+I1513+I1518+I1523+I1528+I1533</f>
        <v>248.3</v>
      </c>
      <c r="J1538" s="56">
        <f t="shared" si="325"/>
        <v>196</v>
      </c>
      <c r="K1538" s="56">
        <f t="shared" si="325"/>
        <v>219.10000000000002</v>
      </c>
      <c r="L1538" s="56">
        <f t="shared" si="325"/>
        <v>84.9</v>
      </c>
      <c r="M1538" s="56">
        <f t="shared" si="325"/>
        <v>83.3</v>
      </c>
      <c r="N1538" s="56">
        <f t="shared" si="325"/>
        <v>83.3</v>
      </c>
      <c r="O1538" s="219"/>
      <c r="P1538" s="228"/>
    </row>
    <row r="1539" spans="1:16" ht="15.75" thickBot="1" x14ac:dyDescent="0.3">
      <c r="A1539" s="247"/>
      <c r="B1539" s="247"/>
      <c r="C1539" s="247"/>
      <c r="D1539" s="247"/>
      <c r="E1539" s="247"/>
      <c r="F1539" s="248"/>
      <c r="G1539" s="158" t="s">
        <v>8</v>
      </c>
      <c r="H1539" s="56">
        <f>SUM(I1539:N1539)</f>
        <v>20.100000000000001</v>
      </c>
      <c r="I1539" s="56">
        <f t="shared" si="325"/>
        <v>13.100000000000001</v>
      </c>
      <c r="J1539" s="56">
        <f t="shared" si="325"/>
        <v>6.7</v>
      </c>
      <c r="K1539" s="56">
        <f t="shared" si="325"/>
        <v>0</v>
      </c>
      <c r="L1539" s="56">
        <f t="shared" si="325"/>
        <v>0.3</v>
      </c>
      <c r="M1539" s="56">
        <f t="shared" si="325"/>
        <v>0</v>
      </c>
      <c r="N1539" s="56">
        <f t="shared" si="325"/>
        <v>0</v>
      </c>
      <c r="O1539" s="219"/>
      <c r="P1539" s="228"/>
    </row>
    <row r="1540" spans="1:16" ht="24.75" thickBot="1" x14ac:dyDescent="0.3">
      <c r="A1540" s="249"/>
      <c r="B1540" s="249"/>
      <c r="C1540" s="249"/>
      <c r="D1540" s="249"/>
      <c r="E1540" s="249"/>
      <c r="F1540" s="250"/>
      <c r="G1540" s="158" t="s">
        <v>9</v>
      </c>
      <c r="H1540" s="56">
        <f>SUM(I1540:N1540)</f>
        <v>0</v>
      </c>
      <c r="I1540" s="56">
        <f t="shared" si="325"/>
        <v>0</v>
      </c>
      <c r="J1540" s="56">
        <f t="shared" si="325"/>
        <v>0</v>
      </c>
      <c r="K1540" s="56">
        <f t="shared" si="325"/>
        <v>0</v>
      </c>
      <c r="L1540" s="56">
        <f t="shared" si="325"/>
        <v>0</v>
      </c>
      <c r="M1540" s="56">
        <f t="shared" si="325"/>
        <v>0</v>
      </c>
      <c r="N1540" s="56">
        <f t="shared" si="325"/>
        <v>0</v>
      </c>
      <c r="O1540" s="220"/>
      <c r="P1540" s="229"/>
    </row>
    <row r="1541" spans="1:16" ht="15.75" thickBot="1" x14ac:dyDescent="0.3">
      <c r="A1541" s="211" t="s">
        <v>170</v>
      </c>
      <c r="B1541" s="211"/>
      <c r="C1541" s="211"/>
      <c r="D1541" s="211"/>
      <c r="E1541" s="211"/>
      <c r="F1541" s="211"/>
      <c r="G1541" s="211"/>
      <c r="H1541" s="211"/>
      <c r="I1541" s="211"/>
      <c r="J1541" s="211"/>
      <c r="K1541" s="211"/>
      <c r="L1541" s="211"/>
      <c r="M1541" s="211"/>
      <c r="N1541" s="211"/>
      <c r="O1541" s="211"/>
      <c r="P1541" s="279"/>
    </row>
    <row r="1542" spans="1:16" ht="36.75" customHeight="1" thickBot="1" x14ac:dyDescent="0.3">
      <c r="A1542" s="212" t="s">
        <v>614</v>
      </c>
      <c r="B1542" s="215"/>
      <c r="C1542" s="215" t="s">
        <v>170</v>
      </c>
      <c r="D1542" s="218" t="s">
        <v>458</v>
      </c>
      <c r="E1542" s="218" t="s">
        <v>615</v>
      </c>
      <c r="F1542" s="218" t="s">
        <v>506</v>
      </c>
      <c r="G1542" s="158" t="s">
        <v>4</v>
      </c>
      <c r="H1542" s="26">
        <f t="shared" ref="H1542:N1542" si="326">SUM(H1543:H1546)</f>
        <v>491.2</v>
      </c>
      <c r="I1542" s="26">
        <f t="shared" si="326"/>
        <v>0</v>
      </c>
      <c r="J1542" s="26">
        <f t="shared" si="326"/>
        <v>491.2</v>
      </c>
      <c r="K1542" s="26">
        <f t="shared" si="326"/>
        <v>0</v>
      </c>
      <c r="L1542" s="26">
        <f t="shared" si="326"/>
        <v>0</v>
      </c>
      <c r="M1542" s="26">
        <f t="shared" si="326"/>
        <v>0</v>
      </c>
      <c r="N1542" s="26">
        <f t="shared" si="326"/>
        <v>0</v>
      </c>
      <c r="O1542" s="218">
        <v>7570</v>
      </c>
      <c r="P1542" s="227" t="s">
        <v>616</v>
      </c>
    </row>
    <row r="1543" spans="1:16" ht="15.75" thickBot="1" x14ac:dyDescent="0.3">
      <c r="A1543" s="213"/>
      <c r="B1543" s="216"/>
      <c r="C1543" s="216"/>
      <c r="D1543" s="219"/>
      <c r="E1543" s="219"/>
      <c r="F1543" s="219"/>
      <c r="G1543" s="158" t="s">
        <v>259</v>
      </c>
      <c r="H1543" s="26">
        <f>SUM(I1543:N1543)</f>
        <v>0</v>
      </c>
      <c r="I1543" s="26">
        <v>0</v>
      </c>
      <c r="J1543" s="26">
        <v>0</v>
      </c>
      <c r="K1543" s="26">
        <v>0</v>
      </c>
      <c r="L1543" s="26">
        <v>0</v>
      </c>
      <c r="M1543" s="26">
        <v>0</v>
      </c>
      <c r="N1543" s="26">
        <v>0</v>
      </c>
      <c r="O1543" s="219"/>
      <c r="P1543" s="228"/>
    </row>
    <row r="1544" spans="1:16" ht="24.75" thickBot="1" x14ac:dyDescent="0.3">
      <c r="A1544" s="213"/>
      <c r="B1544" s="216"/>
      <c r="C1544" s="216"/>
      <c r="D1544" s="219"/>
      <c r="E1544" s="219"/>
      <c r="F1544" s="219"/>
      <c r="G1544" s="158" t="s">
        <v>617</v>
      </c>
      <c r="H1544" s="26">
        <f>SUM(I1544:N1544)</f>
        <v>491.2</v>
      </c>
      <c r="I1544" s="26">
        <v>0</v>
      </c>
      <c r="J1544" s="26">
        <v>491.2</v>
      </c>
      <c r="K1544" s="26">
        <v>0</v>
      </c>
      <c r="L1544" s="26">
        <v>0</v>
      </c>
      <c r="M1544" s="26">
        <v>0</v>
      </c>
      <c r="N1544" s="26">
        <v>0</v>
      </c>
      <c r="O1544" s="219"/>
      <c r="P1544" s="228"/>
    </row>
    <row r="1545" spans="1:16" ht="15.75" thickBot="1" x14ac:dyDescent="0.3">
      <c r="A1545" s="213"/>
      <c r="B1545" s="216"/>
      <c r="C1545" s="216"/>
      <c r="D1545" s="219"/>
      <c r="E1545" s="219"/>
      <c r="F1545" s="219"/>
      <c r="G1545" s="158" t="s">
        <v>8</v>
      </c>
      <c r="H1545" s="26">
        <f>SUM(I1545:N1545)</f>
        <v>0</v>
      </c>
      <c r="I1545" s="26">
        <v>0</v>
      </c>
      <c r="J1545" s="26">
        <v>0</v>
      </c>
      <c r="K1545" s="26">
        <v>0</v>
      </c>
      <c r="L1545" s="26">
        <v>0</v>
      </c>
      <c r="M1545" s="26">
        <v>0</v>
      </c>
      <c r="N1545" s="26">
        <v>0</v>
      </c>
      <c r="O1545" s="219"/>
      <c r="P1545" s="228"/>
    </row>
    <row r="1546" spans="1:16" ht="24.75" thickBot="1" x14ac:dyDescent="0.3">
      <c r="A1546" s="214"/>
      <c r="B1546" s="217"/>
      <c r="C1546" s="217"/>
      <c r="D1546" s="220"/>
      <c r="E1546" s="220"/>
      <c r="F1546" s="220"/>
      <c r="G1546" s="158" t="s">
        <v>9</v>
      </c>
      <c r="H1546" s="26">
        <f>SUM(I1546:N1546)</f>
        <v>0</v>
      </c>
      <c r="I1546" s="26">
        <v>0</v>
      </c>
      <c r="J1546" s="26">
        <v>0</v>
      </c>
      <c r="K1546" s="26">
        <v>0</v>
      </c>
      <c r="L1546" s="26">
        <v>0</v>
      </c>
      <c r="M1546" s="26">
        <v>0</v>
      </c>
      <c r="N1546" s="26">
        <v>0</v>
      </c>
      <c r="O1546" s="220"/>
      <c r="P1546" s="229"/>
    </row>
    <row r="1547" spans="1:16" ht="36.75" customHeight="1" thickBot="1" x14ac:dyDescent="0.3">
      <c r="A1547" s="212" t="s">
        <v>618</v>
      </c>
      <c r="B1547" s="215"/>
      <c r="C1547" s="215" t="s">
        <v>170</v>
      </c>
      <c r="D1547" s="218" t="s">
        <v>474</v>
      </c>
      <c r="E1547" s="218" t="s">
        <v>619</v>
      </c>
      <c r="F1547" s="218" t="s">
        <v>506</v>
      </c>
      <c r="G1547" s="158" t="s">
        <v>4</v>
      </c>
      <c r="H1547" s="26">
        <f t="shared" ref="H1547:N1547" si="327">SUM(H1548:H1551)</f>
        <v>10</v>
      </c>
      <c r="I1547" s="26">
        <f t="shared" si="327"/>
        <v>0</v>
      </c>
      <c r="J1547" s="26">
        <f t="shared" si="327"/>
        <v>0</v>
      </c>
      <c r="K1547" s="26">
        <f t="shared" si="327"/>
        <v>10</v>
      </c>
      <c r="L1547" s="26">
        <f t="shared" si="327"/>
        <v>0</v>
      </c>
      <c r="M1547" s="26">
        <f t="shared" si="327"/>
        <v>0</v>
      </c>
      <c r="N1547" s="26">
        <f t="shared" si="327"/>
        <v>0</v>
      </c>
      <c r="O1547" s="218">
        <v>7570</v>
      </c>
      <c r="P1547" s="227"/>
    </row>
    <row r="1548" spans="1:16" ht="15.75" thickBot="1" x14ac:dyDescent="0.3">
      <c r="A1548" s="213"/>
      <c r="B1548" s="216"/>
      <c r="C1548" s="216"/>
      <c r="D1548" s="219"/>
      <c r="E1548" s="219"/>
      <c r="F1548" s="219"/>
      <c r="G1548" s="158" t="s">
        <v>259</v>
      </c>
      <c r="H1548" s="26">
        <f>SUM(I1548:N1548)</f>
        <v>0</v>
      </c>
      <c r="I1548" s="26">
        <v>0</v>
      </c>
      <c r="J1548" s="26">
        <v>0</v>
      </c>
      <c r="K1548" s="26">
        <v>0</v>
      </c>
      <c r="L1548" s="26">
        <v>0</v>
      </c>
      <c r="M1548" s="26">
        <v>0</v>
      </c>
      <c r="N1548" s="26">
        <v>0</v>
      </c>
      <c r="O1548" s="219"/>
      <c r="P1548" s="228"/>
    </row>
    <row r="1549" spans="1:16" ht="24.75" thickBot="1" x14ac:dyDescent="0.3">
      <c r="A1549" s="213"/>
      <c r="B1549" s="216"/>
      <c r="C1549" s="216"/>
      <c r="D1549" s="219"/>
      <c r="E1549" s="219"/>
      <c r="F1549" s="219"/>
      <c r="G1549" s="158" t="s">
        <v>617</v>
      </c>
      <c r="H1549" s="26">
        <f>SUM(I1549:N1549)</f>
        <v>10</v>
      </c>
      <c r="I1549" s="26">
        <v>0</v>
      </c>
      <c r="J1549" s="26">
        <v>0</v>
      </c>
      <c r="K1549" s="26">
        <v>10</v>
      </c>
      <c r="L1549" s="26">
        <v>0</v>
      </c>
      <c r="M1549" s="26">
        <v>0</v>
      </c>
      <c r="N1549" s="26">
        <v>0</v>
      </c>
      <c r="O1549" s="219"/>
      <c r="P1549" s="228"/>
    </row>
    <row r="1550" spans="1:16" ht="15.75" thickBot="1" x14ac:dyDescent="0.3">
      <c r="A1550" s="213"/>
      <c r="B1550" s="216"/>
      <c r="C1550" s="216"/>
      <c r="D1550" s="219"/>
      <c r="E1550" s="219"/>
      <c r="F1550" s="219"/>
      <c r="G1550" s="158" t="s">
        <v>8</v>
      </c>
      <c r="H1550" s="26">
        <f>SUM(I1550:N1550)</f>
        <v>0</v>
      </c>
      <c r="I1550" s="26">
        <v>0</v>
      </c>
      <c r="J1550" s="26">
        <v>0</v>
      </c>
      <c r="K1550" s="26">
        <v>0</v>
      </c>
      <c r="L1550" s="26">
        <v>0</v>
      </c>
      <c r="M1550" s="26">
        <v>0</v>
      </c>
      <c r="N1550" s="26">
        <v>0</v>
      </c>
      <c r="O1550" s="219"/>
      <c r="P1550" s="228"/>
    </row>
    <row r="1551" spans="1:16" ht="24.75" thickBot="1" x14ac:dyDescent="0.3">
      <c r="A1551" s="214"/>
      <c r="B1551" s="217"/>
      <c r="C1551" s="217"/>
      <c r="D1551" s="220"/>
      <c r="E1551" s="220"/>
      <c r="F1551" s="220"/>
      <c r="G1551" s="158" t="s">
        <v>9</v>
      </c>
      <c r="H1551" s="26">
        <f>SUM(I1551:N1551)</f>
        <v>0</v>
      </c>
      <c r="I1551" s="26">
        <v>0</v>
      </c>
      <c r="J1551" s="26">
        <v>0</v>
      </c>
      <c r="K1551" s="26">
        <v>0</v>
      </c>
      <c r="L1551" s="26">
        <v>0</v>
      </c>
      <c r="M1551" s="26">
        <v>0</v>
      </c>
      <c r="N1551" s="26">
        <v>0</v>
      </c>
      <c r="O1551" s="220"/>
      <c r="P1551" s="229"/>
    </row>
    <row r="1552" spans="1:16" ht="36.75" customHeight="1" thickBot="1" x14ac:dyDescent="0.3">
      <c r="A1552" s="212" t="s">
        <v>620</v>
      </c>
      <c r="B1552" s="215"/>
      <c r="C1552" s="215" t="s">
        <v>170</v>
      </c>
      <c r="D1552" s="218" t="s">
        <v>44</v>
      </c>
      <c r="E1552" s="218" t="s">
        <v>621</v>
      </c>
      <c r="F1552" s="215" t="s">
        <v>622</v>
      </c>
      <c r="G1552" s="158" t="s">
        <v>4</v>
      </c>
      <c r="H1552" s="26">
        <f t="shared" ref="H1552:N1552" si="328">SUM(H1553:H1556)</f>
        <v>855</v>
      </c>
      <c r="I1552" s="26">
        <f t="shared" si="328"/>
        <v>0</v>
      </c>
      <c r="J1552" s="26">
        <f t="shared" si="328"/>
        <v>0</v>
      </c>
      <c r="K1552" s="26">
        <f t="shared" si="328"/>
        <v>0</v>
      </c>
      <c r="L1552" s="26">
        <f t="shared" si="328"/>
        <v>285</v>
      </c>
      <c r="M1552" s="26">
        <f t="shared" si="328"/>
        <v>285</v>
      </c>
      <c r="N1552" s="26">
        <f t="shared" si="328"/>
        <v>285</v>
      </c>
      <c r="O1552" s="259">
        <v>7570</v>
      </c>
      <c r="P1552" s="227"/>
    </row>
    <row r="1553" spans="1:16" ht="15.75" thickBot="1" x14ac:dyDescent="0.3">
      <c r="A1553" s="213"/>
      <c r="B1553" s="216"/>
      <c r="C1553" s="216"/>
      <c r="D1553" s="219"/>
      <c r="E1553" s="219"/>
      <c r="F1553" s="216"/>
      <c r="G1553" s="158" t="s">
        <v>259</v>
      </c>
      <c r="H1553" s="26">
        <f>SUM(I1553:N1553)</f>
        <v>513</v>
      </c>
      <c r="I1553" s="26">
        <v>0</v>
      </c>
      <c r="J1553" s="26">
        <v>0</v>
      </c>
      <c r="K1553" s="26">
        <v>0</v>
      </c>
      <c r="L1553" s="26">
        <v>171</v>
      </c>
      <c r="M1553" s="26">
        <v>171</v>
      </c>
      <c r="N1553" s="26">
        <v>171</v>
      </c>
      <c r="O1553" s="260"/>
      <c r="P1553" s="228"/>
    </row>
    <row r="1554" spans="1:16" ht="36.75" thickBot="1" x14ac:dyDescent="0.3">
      <c r="A1554" s="213"/>
      <c r="B1554" s="216"/>
      <c r="C1554" s="216"/>
      <c r="D1554" s="219"/>
      <c r="E1554" s="219"/>
      <c r="F1554" s="216"/>
      <c r="G1554" s="158" t="s">
        <v>7</v>
      </c>
      <c r="H1554" s="26">
        <f>SUM(I1554:N1554)</f>
        <v>342</v>
      </c>
      <c r="I1554" s="26">
        <v>0</v>
      </c>
      <c r="J1554" s="26">
        <v>0</v>
      </c>
      <c r="K1554" s="26">
        <v>0</v>
      </c>
      <c r="L1554" s="26">
        <v>114</v>
      </c>
      <c r="M1554" s="26">
        <v>114</v>
      </c>
      <c r="N1554" s="26">
        <v>114</v>
      </c>
      <c r="O1554" s="260"/>
      <c r="P1554" s="228"/>
    </row>
    <row r="1555" spans="1:16" ht="15.75" thickBot="1" x14ac:dyDescent="0.3">
      <c r="A1555" s="213"/>
      <c r="B1555" s="216"/>
      <c r="C1555" s="216"/>
      <c r="D1555" s="219"/>
      <c r="E1555" s="219"/>
      <c r="F1555" s="216"/>
      <c r="G1555" s="158" t="s">
        <v>8</v>
      </c>
      <c r="H1555" s="26">
        <f>SUM(I1555:N1555)</f>
        <v>0</v>
      </c>
      <c r="I1555" s="26">
        <v>0</v>
      </c>
      <c r="J1555" s="26">
        <v>0</v>
      </c>
      <c r="K1555" s="26">
        <v>0</v>
      </c>
      <c r="L1555" s="26">
        <v>0</v>
      </c>
      <c r="M1555" s="26">
        <v>0</v>
      </c>
      <c r="N1555" s="26">
        <v>0</v>
      </c>
      <c r="O1555" s="260"/>
      <c r="P1555" s="228"/>
    </row>
    <row r="1556" spans="1:16" ht="24.75" thickBot="1" x14ac:dyDescent="0.3">
      <c r="A1556" s="214"/>
      <c r="B1556" s="217"/>
      <c r="C1556" s="217"/>
      <c r="D1556" s="220"/>
      <c r="E1556" s="220"/>
      <c r="F1556" s="217"/>
      <c r="G1556" s="158" t="s">
        <v>9</v>
      </c>
      <c r="H1556" s="26">
        <f>SUM(I1556:N1556)</f>
        <v>0</v>
      </c>
      <c r="I1556" s="26">
        <v>0</v>
      </c>
      <c r="J1556" s="26">
        <v>0</v>
      </c>
      <c r="K1556" s="26">
        <v>0</v>
      </c>
      <c r="L1556" s="26">
        <v>0</v>
      </c>
      <c r="M1556" s="26">
        <v>0</v>
      </c>
      <c r="N1556" s="26">
        <v>0</v>
      </c>
      <c r="O1556" s="261"/>
      <c r="P1556" s="229"/>
    </row>
    <row r="1557" spans="1:16" ht="36.75" customHeight="1" thickBot="1" x14ac:dyDescent="0.3">
      <c r="A1557" s="212" t="s">
        <v>623</v>
      </c>
      <c r="B1557" s="215"/>
      <c r="C1557" s="215" t="s">
        <v>170</v>
      </c>
      <c r="D1557" s="218" t="s">
        <v>474</v>
      </c>
      <c r="E1557" s="218" t="s">
        <v>624</v>
      </c>
      <c r="F1557" s="218" t="s">
        <v>506</v>
      </c>
      <c r="G1557" s="158" t="s">
        <v>4</v>
      </c>
      <c r="H1557" s="26">
        <f t="shared" ref="H1557:N1557" si="329">SUM(H1558:H1561)</f>
        <v>141.5</v>
      </c>
      <c r="I1557" s="26">
        <f t="shared" si="329"/>
        <v>0</v>
      </c>
      <c r="J1557" s="26">
        <f t="shared" si="329"/>
        <v>0</v>
      </c>
      <c r="K1557" s="26">
        <f t="shared" si="329"/>
        <v>141.5</v>
      </c>
      <c r="L1557" s="26">
        <f t="shared" si="329"/>
        <v>0</v>
      </c>
      <c r="M1557" s="26">
        <f t="shared" si="329"/>
        <v>0</v>
      </c>
      <c r="N1557" s="26">
        <f t="shared" si="329"/>
        <v>0</v>
      </c>
      <c r="O1557" s="218">
        <v>7570</v>
      </c>
      <c r="P1557" s="227"/>
    </row>
    <row r="1558" spans="1:16" ht="15.75" thickBot="1" x14ac:dyDescent="0.3">
      <c r="A1558" s="213"/>
      <c r="B1558" s="216"/>
      <c r="C1558" s="216"/>
      <c r="D1558" s="219"/>
      <c r="E1558" s="219"/>
      <c r="F1558" s="219"/>
      <c r="G1558" s="158" t="s">
        <v>259</v>
      </c>
      <c r="H1558" s="26">
        <f>SUM(I1558:N1558)</f>
        <v>140.1</v>
      </c>
      <c r="I1558" s="26">
        <v>0</v>
      </c>
      <c r="J1558" s="26">
        <v>0</v>
      </c>
      <c r="K1558" s="26">
        <v>140.1</v>
      </c>
      <c r="L1558" s="26">
        <v>0</v>
      </c>
      <c r="M1558" s="26">
        <v>0</v>
      </c>
      <c r="N1558" s="26">
        <v>0</v>
      </c>
      <c r="O1558" s="219"/>
      <c r="P1558" s="228"/>
    </row>
    <row r="1559" spans="1:16" ht="24.75" thickBot="1" x14ac:dyDescent="0.3">
      <c r="A1559" s="213"/>
      <c r="B1559" s="216"/>
      <c r="C1559" s="216"/>
      <c r="D1559" s="219"/>
      <c r="E1559" s="219"/>
      <c r="F1559" s="219"/>
      <c r="G1559" s="158" t="s">
        <v>617</v>
      </c>
      <c r="H1559" s="26">
        <f>SUM(I1559:N1559)</f>
        <v>1.4</v>
      </c>
      <c r="I1559" s="26">
        <v>0</v>
      </c>
      <c r="J1559" s="26">
        <v>0</v>
      </c>
      <c r="K1559" s="26">
        <v>1.4</v>
      </c>
      <c r="L1559" s="26">
        <v>0</v>
      </c>
      <c r="M1559" s="26">
        <v>0</v>
      </c>
      <c r="N1559" s="26">
        <v>0</v>
      </c>
      <c r="O1559" s="219"/>
      <c r="P1559" s="228"/>
    </row>
    <row r="1560" spans="1:16" ht="15.75" thickBot="1" x14ac:dyDescent="0.3">
      <c r="A1560" s="213"/>
      <c r="B1560" s="216"/>
      <c r="C1560" s="216"/>
      <c r="D1560" s="219"/>
      <c r="E1560" s="219"/>
      <c r="F1560" s="219"/>
      <c r="G1560" s="158" t="s">
        <v>8</v>
      </c>
      <c r="H1560" s="26">
        <f>SUM(I1560:N1560)</f>
        <v>0</v>
      </c>
      <c r="I1560" s="26">
        <v>0</v>
      </c>
      <c r="J1560" s="26">
        <v>0</v>
      </c>
      <c r="K1560" s="26">
        <v>0</v>
      </c>
      <c r="L1560" s="26">
        <v>0</v>
      </c>
      <c r="M1560" s="26">
        <v>0</v>
      </c>
      <c r="N1560" s="26">
        <v>0</v>
      </c>
      <c r="O1560" s="219"/>
      <c r="P1560" s="228"/>
    </row>
    <row r="1561" spans="1:16" ht="24.75" thickBot="1" x14ac:dyDescent="0.3">
      <c r="A1561" s="214"/>
      <c r="B1561" s="217"/>
      <c r="C1561" s="217"/>
      <c r="D1561" s="220"/>
      <c r="E1561" s="220"/>
      <c r="F1561" s="220"/>
      <c r="G1561" s="158" t="s">
        <v>9</v>
      </c>
      <c r="H1561" s="26">
        <f>SUM(I1561:N1561)</f>
        <v>0</v>
      </c>
      <c r="I1561" s="26">
        <v>0</v>
      </c>
      <c r="J1561" s="26">
        <v>0</v>
      </c>
      <c r="K1561" s="26">
        <v>0</v>
      </c>
      <c r="L1561" s="26">
        <v>0</v>
      </c>
      <c r="M1561" s="26">
        <v>0</v>
      </c>
      <c r="N1561" s="26">
        <v>0</v>
      </c>
      <c r="O1561" s="220"/>
      <c r="P1561" s="229"/>
    </row>
    <row r="1562" spans="1:16" ht="36.75" customHeight="1" thickBot="1" x14ac:dyDescent="0.3">
      <c r="A1562" s="212" t="s">
        <v>625</v>
      </c>
      <c r="B1562" s="215"/>
      <c r="C1562" s="215" t="s">
        <v>170</v>
      </c>
      <c r="D1562" s="218" t="s">
        <v>474</v>
      </c>
      <c r="E1562" s="218" t="s">
        <v>624</v>
      </c>
      <c r="F1562" s="218" t="s">
        <v>506</v>
      </c>
      <c r="G1562" s="158" t="s">
        <v>4</v>
      </c>
      <c r="H1562" s="26">
        <f t="shared" ref="H1562:N1562" si="330">SUM(H1563:H1566)</f>
        <v>153.5</v>
      </c>
      <c r="I1562" s="26">
        <f t="shared" si="330"/>
        <v>0</v>
      </c>
      <c r="J1562" s="26">
        <f t="shared" si="330"/>
        <v>0</v>
      </c>
      <c r="K1562" s="26">
        <f t="shared" si="330"/>
        <v>153.5</v>
      </c>
      <c r="L1562" s="26">
        <f t="shared" si="330"/>
        <v>0</v>
      </c>
      <c r="M1562" s="26">
        <f t="shared" si="330"/>
        <v>0</v>
      </c>
      <c r="N1562" s="26">
        <f t="shared" si="330"/>
        <v>0</v>
      </c>
      <c r="O1562" s="218">
        <v>7570</v>
      </c>
      <c r="P1562" s="227"/>
    </row>
    <row r="1563" spans="1:16" ht="15.75" thickBot="1" x14ac:dyDescent="0.3">
      <c r="A1563" s="213"/>
      <c r="B1563" s="216"/>
      <c r="C1563" s="216"/>
      <c r="D1563" s="219"/>
      <c r="E1563" s="219"/>
      <c r="F1563" s="219"/>
      <c r="G1563" s="158" t="s">
        <v>259</v>
      </c>
      <c r="H1563" s="26">
        <f>SUM(I1563:N1563)</f>
        <v>152</v>
      </c>
      <c r="I1563" s="26">
        <v>0</v>
      </c>
      <c r="J1563" s="26">
        <v>0</v>
      </c>
      <c r="K1563" s="26">
        <v>152</v>
      </c>
      <c r="L1563" s="26">
        <v>0</v>
      </c>
      <c r="M1563" s="26">
        <v>0</v>
      </c>
      <c r="N1563" s="26">
        <v>0</v>
      </c>
      <c r="O1563" s="219"/>
      <c r="P1563" s="228"/>
    </row>
    <row r="1564" spans="1:16" ht="24.75" thickBot="1" x14ac:dyDescent="0.3">
      <c r="A1564" s="213"/>
      <c r="B1564" s="216"/>
      <c r="C1564" s="216"/>
      <c r="D1564" s="219"/>
      <c r="E1564" s="219"/>
      <c r="F1564" s="219"/>
      <c r="G1564" s="158" t="s">
        <v>617</v>
      </c>
      <c r="H1564" s="26">
        <f>SUM(I1564:N1564)</f>
        <v>1.5</v>
      </c>
      <c r="I1564" s="26">
        <v>0</v>
      </c>
      <c r="J1564" s="26">
        <v>0</v>
      </c>
      <c r="K1564" s="26">
        <v>1.5</v>
      </c>
      <c r="L1564" s="26">
        <v>0</v>
      </c>
      <c r="M1564" s="26">
        <v>0</v>
      </c>
      <c r="N1564" s="26">
        <v>0</v>
      </c>
      <c r="O1564" s="219"/>
      <c r="P1564" s="228"/>
    </row>
    <row r="1565" spans="1:16" ht="15.75" thickBot="1" x14ac:dyDescent="0.3">
      <c r="A1565" s="213"/>
      <c r="B1565" s="216"/>
      <c r="C1565" s="216"/>
      <c r="D1565" s="219"/>
      <c r="E1565" s="219"/>
      <c r="F1565" s="219"/>
      <c r="G1565" s="158" t="s">
        <v>8</v>
      </c>
      <c r="H1565" s="26">
        <f>SUM(I1565:N1565)</f>
        <v>0</v>
      </c>
      <c r="I1565" s="26">
        <v>0</v>
      </c>
      <c r="J1565" s="26">
        <v>0</v>
      </c>
      <c r="K1565" s="26">
        <v>0</v>
      </c>
      <c r="L1565" s="26">
        <v>0</v>
      </c>
      <c r="M1565" s="26">
        <v>0</v>
      </c>
      <c r="N1565" s="26">
        <v>0</v>
      </c>
      <c r="O1565" s="219"/>
      <c r="P1565" s="228"/>
    </row>
    <row r="1566" spans="1:16" ht="24.75" thickBot="1" x14ac:dyDescent="0.3">
      <c r="A1566" s="214"/>
      <c r="B1566" s="217"/>
      <c r="C1566" s="217"/>
      <c r="D1566" s="220"/>
      <c r="E1566" s="220"/>
      <c r="F1566" s="220"/>
      <c r="G1566" s="158" t="s">
        <v>9</v>
      </c>
      <c r="H1566" s="26">
        <f>SUM(I1566:N1566)</f>
        <v>0</v>
      </c>
      <c r="I1566" s="26">
        <v>0</v>
      </c>
      <c r="J1566" s="26">
        <v>0</v>
      </c>
      <c r="K1566" s="26">
        <v>0</v>
      </c>
      <c r="L1566" s="26">
        <v>0</v>
      </c>
      <c r="M1566" s="26">
        <v>0</v>
      </c>
      <c r="N1566" s="26">
        <v>0</v>
      </c>
      <c r="O1566" s="220"/>
      <c r="P1566" s="229"/>
    </row>
    <row r="1567" spans="1:16" ht="36.75" customHeight="1" thickBot="1" x14ac:dyDescent="0.3">
      <c r="A1567" s="212" t="s">
        <v>626</v>
      </c>
      <c r="B1567" s="215"/>
      <c r="C1567" s="215" t="s">
        <v>170</v>
      </c>
      <c r="D1567" s="218" t="s">
        <v>474</v>
      </c>
      <c r="E1567" s="218" t="s">
        <v>627</v>
      </c>
      <c r="F1567" s="218" t="s">
        <v>506</v>
      </c>
      <c r="G1567" s="158" t="s">
        <v>4</v>
      </c>
      <c r="H1567" s="26">
        <f t="shared" ref="H1567:N1567" si="331">SUM(H1568:H1571)</f>
        <v>11</v>
      </c>
      <c r="I1567" s="26">
        <f t="shared" si="331"/>
        <v>0</v>
      </c>
      <c r="J1567" s="26">
        <f t="shared" si="331"/>
        <v>0</v>
      </c>
      <c r="K1567" s="26">
        <f t="shared" si="331"/>
        <v>11</v>
      </c>
      <c r="L1567" s="26">
        <f t="shared" si="331"/>
        <v>0</v>
      </c>
      <c r="M1567" s="26">
        <f t="shared" si="331"/>
        <v>0</v>
      </c>
      <c r="N1567" s="26">
        <f t="shared" si="331"/>
        <v>0</v>
      </c>
      <c r="O1567" s="218">
        <v>361</v>
      </c>
      <c r="P1567" s="227"/>
    </row>
    <row r="1568" spans="1:16" ht="15.75" thickBot="1" x14ac:dyDescent="0.3">
      <c r="A1568" s="213"/>
      <c r="B1568" s="216"/>
      <c r="C1568" s="216"/>
      <c r="D1568" s="219"/>
      <c r="E1568" s="219"/>
      <c r="F1568" s="219"/>
      <c r="G1568" s="158" t="s">
        <v>259</v>
      </c>
      <c r="H1568" s="26">
        <f>SUM(I1568:N1568)</f>
        <v>0</v>
      </c>
      <c r="I1568" s="26">
        <v>0</v>
      </c>
      <c r="J1568" s="26">
        <v>0</v>
      </c>
      <c r="K1568" s="26">
        <v>0</v>
      </c>
      <c r="L1568" s="26">
        <v>0</v>
      </c>
      <c r="M1568" s="26">
        <v>0</v>
      </c>
      <c r="N1568" s="26">
        <v>0</v>
      </c>
      <c r="O1568" s="219"/>
      <c r="P1568" s="228"/>
    </row>
    <row r="1569" spans="1:16" ht="36.75" thickBot="1" x14ac:dyDescent="0.3">
      <c r="A1569" s="213"/>
      <c r="B1569" s="216"/>
      <c r="C1569" s="216"/>
      <c r="D1569" s="219"/>
      <c r="E1569" s="219"/>
      <c r="F1569" s="219"/>
      <c r="G1569" s="158" t="s">
        <v>628</v>
      </c>
      <c r="H1569" s="26">
        <f>SUM(I1569:N1569)</f>
        <v>11</v>
      </c>
      <c r="I1569" s="26">
        <v>0</v>
      </c>
      <c r="J1569" s="26">
        <v>0</v>
      </c>
      <c r="K1569" s="26">
        <v>11</v>
      </c>
      <c r="L1569" s="26">
        <v>0</v>
      </c>
      <c r="M1569" s="26">
        <v>0</v>
      </c>
      <c r="N1569" s="26">
        <v>0</v>
      </c>
      <c r="O1569" s="219"/>
      <c r="P1569" s="228"/>
    </row>
    <row r="1570" spans="1:16" ht="15.75" thickBot="1" x14ac:dyDescent="0.3">
      <c r="A1570" s="213"/>
      <c r="B1570" s="216"/>
      <c r="C1570" s="216"/>
      <c r="D1570" s="219"/>
      <c r="E1570" s="219"/>
      <c r="F1570" s="219"/>
      <c r="G1570" s="158" t="s">
        <v>8</v>
      </c>
      <c r="H1570" s="26">
        <f>SUM(I1570:N1570)</f>
        <v>0</v>
      </c>
      <c r="I1570" s="26">
        <v>0</v>
      </c>
      <c r="J1570" s="26">
        <v>0</v>
      </c>
      <c r="K1570" s="26">
        <v>0</v>
      </c>
      <c r="L1570" s="26">
        <v>0</v>
      </c>
      <c r="M1570" s="26">
        <v>0</v>
      </c>
      <c r="N1570" s="26">
        <v>0</v>
      </c>
      <c r="O1570" s="219"/>
      <c r="P1570" s="228"/>
    </row>
    <row r="1571" spans="1:16" ht="24.75" thickBot="1" x14ac:dyDescent="0.3">
      <c r="A1571" s="214"/>
      <c r="B1571" s="217"/>
      <c r="C1571" s="217"/>
      <c r="D1571" s="220"/>
      <c r="E1571" s="220"/>
      <c r="F1571" s="220"/>
      <c r="G1571" s="158" t="s">
        <v>9</v>
      </c>
      <c r="H1571" s="26">
        <f>SUM(I1571:N1571)</f>
        <v>0</v>
      </c>
      <c r="I1571" s="26">
        <v>0</v>
      </c>
      <c r="J1571" s="26">
        <v>0</v>
      </c>
      <c r="K1571" s="26">
        <v>0</v>
      </c>
      <c r="L1571" s="26">
        <v>0</v>
      </c>
      <c r="M1571" s="26">
        <v>0</v>
      </c>
      <c r="N1571" s="26">
        <v>0</v>
      </c>
      <c r="O1571" s="220"/>
      <c r="P1571" s="229"/>
    </row>
    <row r="1572" spans="1:16" ht="36.75" customHeight="1" thickBot="1" x14ac:dyDescent="0.3">
      <c r="A1572" s="212" t="s">
        <v>629</v>
      </c>
      <c r="B1572" s="215"/>
      <c r="C1572" s="215" t="s">
        <v>170</v>
      </c>
      <c r="D1572" s="218" t="s">
        <v>474</v>
      </c>
      <c r="E1572" s="218" t="s">
        <v>624</v>
      </c>
      <c r="F1572" s="218" t="s">
        <v>506</v>
      </c>
      <c r="G1572" s="158" t="s">
        <v>4</v>
      </c>
      <c r="H1572" s="26">
        <f t="shared" ref="H1572:N1572" si="332">SUM(H1573:H1576)</f>
        <v>18.8</v>
      </c>
      <c r="I1572" s="26">
        <f t="shared" si="332"/>
        <v>0</v>
      </c>
      <c r="J1572" s="26">
        <f t="shared" si="332"/>
        <v>0</v>
      </c>
      <c r="K1572" s="26">
        <f t="shared" si="332"/>
        <v>18.8</v>
      </c>
      <c r="L1572" s="26">
        <f t="shared" si="332"/>
        <v>0</v>
      </c>
      <c r="M1572" s="26">
        <f t="shared" si="332"/>
        <v>0</v>
      </c>
      <c r="N1572" s="26">
        <f t="shared" si="332"/>
        <v>0</v>
      </c>
      <c r="O1572" s="218">
        <v>361</v>
      </c>
      <c r="P1572" s="227"/>
    </row>
    <row r="1573" spans="1:16" ht="15.75" thickBot="1" x14ac:dyDescent="0.3">
      <c r="A1573" s="213"/>
      <c r="B1573" s="216"/>
      <c r="C1573" s="216"/>
      <c r="D1573" s="219"/>
      <c r="E1573" s="219"/>
      <c r="F1573" s="219"/>
      <c r="G1573" s="158" t="s">
        <v>259</v>
      </c>
      <c r="H1573" s="26">
        <f>SUM(I1573:N1573)</f>
        <v>0</v>
      </c>
      <c r="I1573" s="26">
        <v>0</v>
      </c>
      <c r="J1573" s="26">
        <v>0</v>
      </c>
      <c r="K1573" s="26">
        <v>0</v>
      </c>
      <c r="L1573" s="26">
        <v>0</v>
      </c>
      <c r="M1573" s="26">
        <v>0</v>
      </c>
      <c r="N1573" s="26">
        <v>0</v>
      </c>
      <c r="O1573" s="219"/>
      <c r="P1573" s="228"/>
    </row>
    <row r="1574" spans="1:16" ht="36.75" thickBot="1" x14ac:dyDescent="0.3">
      <c r="A1574" s="213"/>
      <c r="B1574" s="216"/>
      <c r="C1574" s="216"/>
      <c r="D1574" s="219"/>
      <c r="E1574" s="219"/>
      <c r="F1574" s="219"/>
      <c r="G1574" s="158" t="s">
        <v>628</v>
      </c>
      <c r="H1574" s="26">
        <f>SUM(I1574:N1574)</f>
        <v>18.8</v>
      </c>
      <c r="I1574" s="26">
        <v>0</v>
      </c>
      <c r="J1574" s="26">
        <v>0</v>
      </c>
      <c r="K1574" s="26">
        <v>18.8</v>
      </c>
      <c r="L1574" s="26">
        <v>0</v>
      </c>
      <c r="M1574" s="26">
        <v>0</v>
      </c>
      <c r="N1574" s="26">
        <v>0</v>
      </c>
      <c r="O1574" s="219"/>
      <c r="P1574" s="228"/>
    </row>
    <row r="1575" spans="1:16" ht="15.75" thickBot="1" x14ac:dyDescent="0.3">
      <c r="A1575" s="213"/>
      <c r="B1575" s="216"/>
      <c r="C1575" s="216"/>
      <c r="D1575" s="219"/>
      <c r="E1575" s="219"/>
      <c r="F1575" s="219"/>
      <c r="G1575" s="158" t="s">
        <v>8</v>
      </c>
      <c r="H1575" s="26">
        <f>SUM(I1575:N1575)</f>
        <v>0</v>
      </c>
      <c r="I1575" s="26">
        <v>0</v>
      </c>
      <c r="J1575" s="26">
        <v>0</v>
      </c>
      <c r="K1575" s="26">
        <v>0</v>
      </c>
      <c r="L1575" s="26">
        <v>0</v>
      </c>
      <c r="M1575" s="26">
        <v>0</v>
      </c>
      <c r="N1575" s="26">
        <v>0</v>
      </c>
      <c r="O1575" s="219"/>
      <c r="P1575" s="228"/>
    </row>
    <row r="1576" spans="1:16" ht="24.75" thickBot="1" x14ac:dyDescent="0.3">
      <c r="A1576" s="214"/>
      <c r="B1576" s="217"/>
      <c r="C1576" s="217"/>
      <c r="D1576" s="220"/>
      <c r="E1576" s="220"/>
      <c r="F1576" s="220"/>
      <c r="G1576" s="158" t="s">
        <v>9</v>
      </c>
      <c r="H1576" s="26">
        <f>SUM(I1576:N1576)</f>
        <v>0</v>
      </c>
      <c r="I1576" s="26">
        <v>0</v>
      </c>
      <c r="J1576" s="26">
        <v>0</v>
      </c>
      <c r="K1576" s="26">
        <v>0</v>
      </c>
      <c r="L1576" s="26">
        <v>0</v>
      </c>
      <c r="M1576" s="26">
        <v>0</v>
      </c>
      <c r="N1576" s="26">
        <v>0</v>
      </c>
      <c r="O1576" s="220"/>
      <c r="P1576" s="229"/>
    </row>
    <row r="1577" spans="1:16" ht="36.75" customHeight="1" thickBot="1" x14ac:dyDescent="0.3">
      <c r="A1577" s="212" t="s">
        <v>630</v>
      </c>
      <c r="B1577" s="215" t="s">
        <v>225</v>
      </c>
      <c r="C1577" s="215" t="s">
        <v>170</v>
      </c>
      <c r="D1577" s="218" t="s">
        <v>264</v>
      </c>
      <c r="E1577" s="218" t="s">
        <v>631</v>
      </c>
      <c r="F1577" s="218" t="s">
        <v>94</v>
      </c>
      <c r="G1577" s="158" t="s">
        <v>4</v>
      </c>
      <c r="H1577" s="26">
        <f t="shared" ref="H1577:N1577" si="333">SUM(H1578:H1581)</f>
        <v>3.9</v>
      </c>
      <c r="I1577" s="26">
        <f t="shared" si="333"/>
        <v>3.9</v>
      </c>
      <c r="J1577" s="26">
        <f t="shared" si="333"/>
        <v>0</v>
      </c>
      <c r="K1577" s="26">
        <f t="shared" si="333"/>
        <v>0</v>
      </c>
      <c r="L1577" s="26">
        <f t="shared" si="333"/>
        <v>0</v>
      </c>
      <c r="M1577" s="26">
        <f t="shared" si="333"/>
        <v>0</v>
      </c>
      <c r="N1577" s="26">
        <f t="shared" si="333"/>
        <v>0</v>
      </c>
      <c r="O1577" s="218"/>
      <c r="P1577" s="227"/>
    </row>
    <row r="1578" spans="1:16" ht="15.75" thickBot="1" x14ac:dyDescent="0.3">
      <c r="A1578" s="213"/>
      <c r="B1578" s="216"/>
      <c r="C1578" s="216"/>
      <c r="D1578" s="219"/>
      <c r="E1578" s="219"/>
      <c r="F1578" s="219"/>
      <c r="G1578" s="158" t="s">
        <v>259</v>
      </c>
      <c r="H1578" s="26">
        <f>SUM(I1578:N1578)</f>
        <v>0</v>
      </c>
      <c r="I1578" s="26">
        <v>0</v>
      </c>
      <c r="J1578" s="26">
        <v>0</v>
      </c>
      <c r="K1578" s="26">
        <v>0</v>
      </c>
      <c r="L1578" s="26">
        <v>0</v>
      </c>
      <c r="M1578" s="26">
        <v>0</v>
      </c>
      <c r="N1578" s="26">
        <v>0</v>
      </c>
      <c r="O1578" s="219"/>
      <c r="P1578" s="228"/>
    </row>
    <row r="1579" spans="1:16" ht="36.75" thickBot="1" x14ac:dyDescent="0.3">
      <c r="A1579" s="213"/>
      <c r="B1579" s="216"/>
      <c r="C1579" s="216"/>
      <c r="D1579" s="219"/>
      <c r="E1579" s="219"/>
      <c r="F1579" s="219"/>
      <c r="G1579" s="158" t="s">
        <v>7</v>
      </c>
      <c r="H1579" s="26">
        <f>SUM(I1579:N1579)</f>
        <v>3.9</v>
      </c>
      <c r="I1579" s="26">
        <v>3.9</v>
      </c>
      <c r="J1579" s="26">
        <v>0</v>
      </c>
      <c r="K1579" s="26">
        <v>0</v>
      </c>
      <c r="L1579" s="26">
        <v>0</v>
      </c>
      <c r="M1579" s="26">
        <v>0</v>
      </c>
      <c r="N1579" s="26">
        <v>0</v>
      </c>
      <c r="O1579" s="219"/>
      <c r="P1579" s="228"/>
    </row>
    <row r="1580" spans="1:16" ht="15.75" thickBot="1" x14ac:dyDescent="0.3">
      <c r="A1580" s="213"/>
      <c r="B1580" s="216"/>
      <c r="C1580" s="216"/>
      <c r="D1580" s="219"/>
      <c r="E1580" s="219"/>
      <c r="F1580" s="219"/>
      <c r="G1580" s="158" t="s">
        <v>8</v>
      </c>
      <c r="H1580" s="26">
        <f>SUM(I1580:N1580)</f>
        <v>0</v>
      </c>
      <c r="I1580" s="26">
        <v>0</v>
      </c>
      <c r="J1580" s="26">
        <v>0</v>
      </c>
      <c r="K1580" s="26">
        <v>0</v>
      </c>
      <c r="L1580" s="26">
        <v>0</v>
      </c>
      <c r="M1580" s="26">
        <v>0</v>
      </c>
      <c r="N1580" s="26">
        <v>0</v>
      </c>
      <c r="O1580" s="219"/>
      <c r="P1580" s="228"/>
    </row>
    <row r="1581" spans="1:16" ht="24.75" thickBot="1" x14ac:dyDescent="0.3">
      <c r="A1581" s="214"/>
      <c r="B1581" s="217"/>
      <c r="C1581" s="217"/>
      <c r="D1581" s="220"/>
      <c r="E1581" s="220"/>
      <c r="F1581" s="220"/>
      <c r="G1581" s="158" t="s">
        <v>9</v>
      </c>
      <c r="H1581" s="26">
        <f>SUM(I1581:N1581)</f>
        <v>0</v>
      </c>
      <c r="I1581" s="26">
        <v>0</v>
      </c>
      <c r="J1581" s="26">
        <v>0</v>
      </c>
      <c r="K1581" s="26">
        <v>0</v>
      </c>
      <c r="L1581" s="26">
        <v>0</v>
      </c>
      <c r="M1581" s="26">
        <v>0</v>
      </c>
      <c r="N1581" s="26">
        <v>0</v>
      </c>
      <c r="O1581" s="220"/>
      <c r="P1581" s="229"/>
    </row>
    <row r="1582" spans="1:16" ht="36.75" customHeight="1" thickBot="1" x14ac:dyDescent="0.3">
      <c r="A1582" s="212" t="s">
        <v>632</v>
      </c>
      <c r="B1582" s="215" t="s">
        <v>225</v>
      </c>
      <c r="C1582" s="215" t="s">
        <v>170</v>
      </c>
      <c r="D1582" s="218" t="s">
        <v>264</v>
      </c>
      <c r="E1582" s="218" t="s">
        <v>631</v>
      </c>
      <c r="F1582" s="218" t="s">
        <v>94</v>
      </c>
      <c r="G1582" s="158" t="s">
        <v>4</v>
      </c>
      <c r="H1582" s="26">
        <f t="shared" ref="H1582:N1582" si="334">SUM(H1583:H1586)</f>
        <v>6.6</v>
      </c>
      <c r="I1582" s="26">
        <f t="shared" si="334"/>
        <v>0</v>
      </c>
      <c r="J1582" s="26">
        <f t="shared" si="334"/>
        <v>0</v>
      </c>
      <c r="K1582" s="26">
        <f t="shared" si="334"/>
        <v>6.6</v>
      </c>
      <c r="L1582" s="26">
        <f t="shared" si="334"/>
        <v>0</v>
      </c>
      <c r="M1582" s="26">
        <f t="shared" si="334"/>
        <v>0</v>
      </c>
      <c r="N1582" s="26">
        <f t="shared" si="334"/>
        <v>0</v>
      </c>
      <c r="O1582" s="218"/>
      <c r="P1582" s="227"/>
    </row>
    <row r="1583" spans="1:16" ht="15.75" thickBot="1" x14ac:dyDescent="0.3">
      <c r="A1583" s="213"/>
      <c r="B1583" s="216"/>
      <c r="C1583" s="216"/>
      <c r="D1583" s="219"/>
      <c r="E1583" s="219"/>
      <c r="F1583" s="219"/>
      <c r="G1583" s="158" t="s">
        <v>259</v>
      </c>
      <c r="H1583" s="26">
        <f>SUM(I1583:N1583)</f>
        <v>0</v>
      </c>
      <c r="I1583" s="26">
        <v>0</v>
      </c>
      <c r="J1583" s="26">
        <v>0</v>
      </c>
      <c r="K1583" s="26">
        <v>0</v>
      </c>
      <c r="L1583" s="26">
        <v>0</v>
      </c>
      <c r="M1583" s="26">
        <v>0</v>
      </c>
      <c r="N1583" s="26">
        <v>0</v>
      </c>
      <c r="O1583" s="219"/>
      <c r="P1583" s="228"/>
    </row>
    <row r="1584" spans="1:16" ht="36.75" thickBot="1" x14ac:dyDescent="0.3">
      <c r="A1584" s="213"/>
      <c r="B1584" s="216"/>
      <c r="C1584" s="216"/>
      <c r="D1584" s="219"/>
      <c r="E1584" s="219"/>
      <c r="F1584" s="219"/>
      <c r="G1584" s="158" t="s">
        <v>7</v>
      </c>
      <c r="H1584" s="26">
        <f>SUM(I1584:N1584)</f>
        <v>6.6</v>
      </c>
      <c r="I1584" s="26">
        <v>0</v>
      </c>
      <c r="J1584" s="26">
        <v>0</v>
      </c>
      <c r="K1584" s="26">
        <v>6.6</v>
      </c>
      <c r="L1584" s="26">
        <v>0</v>
      </c>
      <c r="M1584" s="26">
        <v>0</v>
      </c>
      <c r="N1584" s="26">
        <v>0</v>
      </c>
      <c r="O1584" s="219"/>
      <c r="P1584" s="228"/>
    </row>
    <row r="1585" spans="1:16" ht="15.75" thickBot="1" x14ac:dyDescent="0.3">
      <c r="A1585" s="213"/>
      <c r="B1585" s="216"/>
      <c r="C1585" s="216"/>
      <c r="D1585" s="219"/>
      <c r="E1585" s="219"/>
      <c r="F1585" s="219"/>
      <c r="G1585" s="158" t="s">
        <v>8</v>
      </c>
      <c r="H1585" s="26">
        <f>SUM(I1585:N1585)</f>
        <v>0</v>
      </c>
      <c r="I1585" s="26">
        <v>0</v>
      </c>
      <c r="J1585" s="26">
        <v>0</v>
      </c>
      <c r="K1585" s="26">
        <v>0</v>
      </c>
      <c r="L1585" s="26">
        <v>0</v>
      </c>
      <c r="M1585" s="26">
        <v>0</v>
      </c>
      <c r="N1585" s="26">
        <v>0</v>
      </c>
      <c r="O1585" s="219"/>
      <c r="P1585" s="228"/>
    </row>
    <row r="1586" spans="1:16" ht="24.75" thickBot="1" x14ac:dyDescent="0.3">
      <c r="A1586" s="214"/>
      <c r="B1586" s="217"/>
      <c r="C1586" s="217"/>
      <c r="D1586" s="220"/>
      <c r="E1586" s="220"/>
      <c r="F1586" s="220"/>
      <c r="G1586" s="158" t="s">
        <v>9</v>
      </c>
      <c r="H1586" s="26">
        <f>SUM(I1586:N1586)</f>
        <v>0</v>
      </c>
      <c r="I1586" s="26">
        <v>0</v>
      </c>
      <c r="J1586" s="26">
        <v>0</v>
      </c>
      <c r="K1586" s="26">
        <v>0</v>
      </c>
      <c r="L1586" s="26">
        <v>0</v>
      </c>
      <c r="M1586" s="26">
        <v>0</v>
      </c>
      <c r="N1586" s="26">
        <v>0</v>
      </c>
      <c r="O1586" s="220"/>
      <c r="P1586" s="229"/>
    </row>
    <row r="1587" spans="1:16" ht="36.75" customHeight="1" thickBot="1" x14ac:dyDescent="0.3">
      <c r="A1587" s="212" t="s">
        <v>633</v>
      </c>
      <c r="B1587" s="215" t="s">
        <v>225</v>
      </c>
      <c r="C1587" s="215" t="s">
        <v>170</v>
      </c>
      <c r="D1587" s="218" t="s">
        <v>264</v>
      </c>
      <c r="E1587" s="218"/>
      <c r="F1587" s="218" t="s">
        <v>94</v>
      </c>
      <c r="G1587" s="158" t="s">
        <v>4</v>
      </c>
      <c r="H1587" s="26">
        <f t="shared" ref="H1587:N1587" si="335">SUM(H1588:H1591)</f>
        <v>6.6</v>
      </c>
      <c r="I1587" s="26">
        <f t="shared" si="335"/>
        <v>0</v>
      </c>
      <c r="J1587" s="26">
        <f t="shared" si="335"/>
        <v>0</v>
      </c>
      <c r="K1587" s="26">
        <f t="shared" si="335"/>
        <v>6.6</v>
      </c>
      <c r="L1587" s="26">
        <f t="shared" si="335"/>
        <v>0</v>
      </c>
      <c r="M1587" s="26">
        <f t="shared" si="335"/>
        <v>0</v>
      </c>
      <c r="N1587" s="26">
        <f t="shared" si="335"/>
        <v>0</v>
      </c>
      <c r="O1587" s="218"/>
      <c r="P1587" s="227"/>
    </row>
    <row r="1588" spans="1:16" ht="15.75" thickBot="1" x14ac:dyDescent="0.3">
      <c r="A1588" s="213"/>
      <c r="B1588" s="216"/>
      <c r="C1588" s="216"/>
      <c r="D1588" s="219"/>
      <c r="E1588" s="219"/>
      <c r="F1588" s="219"/>
      <c r="G1588" s="158" t="s">
        <v>259</v>
      </c>
      <c r="H1588" s="26">
        <f>SUM(I1588:N1588)</f>
        <v>0</v>
      </c>
      <c r="I1588" s="26">
        <v>0</v>
      </c>
      <c r="J1588" s="26">
        <v>0</v>
      </c>
      <c r="K1588" s="26">
        <v>0</v>
      </c>
      <c r="L1588" s="26">
        <v>0</v>
      </c>
      <c r="M1588" s="26">
        <v>0</v>
      </c>
      <c r="N1588" s="26">
        <v>0</v>
      </c>
      <c r="O1588" s="219"/>
      <c r="P1588" s="228"/>
    </row>
    <row r="1589" spans="1:16" ht="36.75" thickBot="1" x14ac:dyDescent="0.3">
      <c r="A1589" s="213"/>
      <c r="B1589" s="216"/>
      <c r="C1589" s="216"/>
      <c r="D1589" s="219"/>
      <c r="E1589" s="219"/>
      <c r="F1589" s="219"/>
      <c r="G1589" s="158" t="s">
        <v>7</v>
      </c>
      <c r="H1589" s="26">
        <f>SUM(I1589:N1589)</f>
        <v>6.6</v>
      </c>
      <c r="I1589" s="26">
        <v>0</v>
      </c>
      <c r="J1589" s="26">
        <v>0</v>
      </c>
      <c r="K1589" s="26">
        <v>6.6</v>
      </c>
      <c r="L1589" s="26">
        <v>0</v>
      </c>
      <c r="M1589" s="26">
        <v>0</v>
      </c>
      <c r="N1589" s="26">
        <v>0</v>
      </c>
      <c r="O1589" s="219"/>
      <c r="P1589" s="228"/>
    </row>
    <row r="1590" spans="1:16" ht="15.75" thickBot="1" x14ac:dyDescent="0.3">
      <c r="A1590" s="213"/>
      <c r="B1590" s="216"/>
      <c r="C1590" s="216"/>
      <c r="D1590" s="219"/>
      <c r="E1590" s="219"/>
      <c r="F1590" s="219"/>
      <c r="G1590" s="158" t="s">
        <v>8</v>
      </c>
      <c r="H1590" s="26">
        <f>SUM(I1590:N1590)</f>
        <v>0</v>
      </c>
      <c r="I1590" s="26">
        <v>0</v>
      </c>
      <c r="J1590" s="26">
        <v>0</v>
      </c>
      <c r="K1590" s="26">
        <v>0</v>
      </c>
      <c r="L1590" s="26">
        <v>0</v>
      </c>
      <c r="M1590" s="26">
        <v>0</v>
      </c>
      <c r="N1590" s="26">
        <v>0</v>
      </c>
      <c r="O1590" s="219"/>
      <c r="P1590" s="228"/>
    </row>
    <row r="1591" spans="1:16" ht="24.75" thickBot="1" x14ac:dyDescent="0.3">
      <c r="A1591" s="214"/>
      <c r="B1591" s="217"/>
      <c r="C1591" s="217"/>
      <c r="D1591" s="220"/>
      <c r="E1591" s="220"/>
      <c r="F1591" s="220"/>
      <c r="G1591" s="158" t="s">
        <v>9</v>
      </c>
      <c r="H1591" s="26">
        <f>SUM(I1591:N1591)</f>
        <v>0</v>
      </c>
      <c r="I1591" s="26">
        <v>0</v>
      </c>
      <c r="J1591" s="26">
        <v>0</v>
      </c>
      <c r="K1591" s="26">
        <v>0</v>
      </c>
      <c r="L1591" s="26">
        <v>0</v>
      </c>
      <c r="M1591" s="26">
        <v>0</v>
      </c>
      <c r="N1591" s="26">
        <v>0</v>
      </c>
      <c r="O1591" s="220"/>
      <c r="P1591" s="229"/>
    </row>
    <row r="1592" spans="1:16" ht="36.75" customHeight="1" thickBot="1" x14ac:dyDescent="0.3">
      <c r="A1592" s="212" t="s">
        <v>634</v>
      </c>
      <c r="B1592" s="215" t="s">
        <v>225</v>
      </c>
      <c r="C1592" s="215" t="s">
        <v>170</v>
      </c>
      <c r="D1592" s="218" t="s">
        <v>264</v>
      </c>
      <c r="E1592" s="218"/>
      <c r="F1592" s="218" t="s">
        <v>94</v>
      </c>
      <c r="G1592" s="158" t="s">
        <v>4</v>
      </c>
      <c r="H1592" s="26">
        <f t="shared" ref="H1592:N1592" si="336">SUM(H1593:H1596)</f>
        <v>3.9</v>
      </c>
      <c r="I1592" s="26">
        <f t="shared" si="336"/>
        <v>0</v>
      </c>
      <c r="J1592" s="26">
        <f t="shared" si="336"/>
        <v>0</v>
      </c>
      <c r="K1592" s="26">
        <f t="shared" si="336"/>
        <v>3.9</v>
      </c>
      <c r="L1592" s="26">
        <f t="shared" si="336"/>
        <v>0</v>
      </c>
      <c r="M1592" s="26">
        <f t="shared" si="336"/>
        <v>0</v>
      </c>
      <c r="N1592" s="26">
        <f t="shared" si="336"/>
        <v>0</v>
      </c>
      <c r="O1592" s="218"/>
      <c r="P1592" s="227"/>
    </row>
    <row r="1593" spans="1:16" ht="15.75" thickBot="1" x14ac:dyDescent="0.3">
      <c r="A1593" s="213"/>
      <c r="B1593" s="216"/>
      <c r="C1593" s="216"/>
      <c r="D1593" s="219"/>
      <c r="E1593" s="219"/>
      <c r="F1593" s="219"/>
      <c r="G1593" s="158" t="s">
        <v>259</v>
      </c>
      <c r="H1593" s="26">
        <f>SUM(I1593:N1593)</f>
        <v>0</v>
      </c>
      <c r="I1593" s="26">
        <v>0</v>
      </c>
      <c r="J1593" s="26">
        <v>0</v>
      </c>
      <c r="K1593" s="26">
        <v>0</v>
      </c>
      <c r="L1593" s="26">
        <v>0</v>
      </c>
      <c r="M1593" s="26">
        <v>0</v>
      </c>
      <c r="N1593" s="26">
        <v>0</v>
      </c>
      <c r="O1593" s="219"/>
      <c r="P1593" s="228"/>
    </row>
    <row r="1594" spans="1:16" ht="36.75" thickBot="1" x14ac:dyDescent="0.3">
      <c r="A1594" s="213"/>
      <c r="B1594" s="216"/>
      <c r="C1594" s="216"/>
      <c r="D1594" s="219"/>
      <c r="E1594" s="219"/>
      <c r="F1594" s="219"/>
      <c r="G1594" s="158" t="s">
        <v>7</v>
      </c>
      <c r="H1594" s="26">
        <f>SUM(I1594:N1594)</f>
        <v>3.9</v>
      </c>
      <c r="I1594" s="26">
        <v>0</v>
      </c>
      <c r="J1594" s="26">
        <v>0</v>
      </c>
      <c r="K1594" s="26">
        <v>3.9</v>
      </c>
      <c r="L1594" s="26">
        <v>0</v>
      </c>
      <c r="M1594" s="26">
        <v>0</v>
      </c>
      <c r="N1594" s="26">
        <v>0</v>
      </c>
      <c r="O1594" s="219"/>
      <c r="P1594" s="228"/>
    </row>
    <row r="1595" spans="1:16" ht="15.75" thickBot="1" x14ac:dyDescent="0.3">
      <c r="A1595" s="213"/>
      <c r="B1595" s="216"/>
      <c r="C1595" s="216"/>
      <c r="D1595" s="219"/>
      <c r="E1595" s="219"/>
      <c r="F1595" s="219"/>
      <c r="G1595" s="158" t="s">
        <v>8</v>
      </c>
      <c r="H1595" s="26">
        <f>SUM(I1595:N1595)</f>
        <v>0</v>
      </c>
      <c r="I1595" s="26">
        <v>0</v>
      </c>
      <c r="J1595" s="26">
        <v>0</v>
      </c>
      <c r="K1595" s="26">
        <v>0</v>
      </c>
      <c r="L1595" s="26">
        <v>0</v>
      </c>
      <c r="M1595" s="26">
        <v>0</v>
      </c>
      <c r="N1595" s="26">
        <v>0</v>
      </c>
      <c r="O1595" s="219"/>
      <c r="P1595" s="228"/>
    </row>
    <row r="1596" spans="1:16" ht="24.75" thickBot="1" x14ac:dyDescent="0.3">
      <c r="A1596" s="214"/>
      <c r="B1596" s="217"/>
      <c r="C1596" s="217"/>
      <c r="D1596" s="220"/>
      <c r="E1596" s="220"/>
      <c r="F1596" s="220"/>
      <c r="G1596" s="158" t="s">
        <v>9</v>
      </c>
      <c r="H1596" s="26">
        <f>SUM(I1596:N1596)</f>
        <v>0</v>
      </c>
      <c r="I1596" s="26">
        <v>0</v>
      </c>
      <c r="J1596" s="26">
        <v>0</v>
      </c>
      <c r="K1596" s="26">
        <v>0</v>
      </c>
      <c r="L1596" s="26">
        <v>0</v>
      </c>
      <c r="M1596" s="26">
        <v>0</v>
      </c>
      <c r="N1596" s="26">
        <v>0</v>
      </c>
      <c r="O1596" s="220"/>
      <c r="P1596" s="229"/>
    </row>
    <row r="1597" spans="1:16" ht="36.75" customHeight="1" thickBot="1" x14ac:dyDescent="0.3">
      <c r="A1597" s="212" t="s">
        <v>635</v>
      </c>
      <c r="B1597" s="215" t="s">
        <v>225</v>
      </c>
      <c r="C1597" s="215" t="s">
        <v>170</v>
      </c>
      <c r="D1597" s="218" t="s">
        <v>264</v>
      </c>
      <c r="E1597" s="218"/>
      <c r="F1597" s="218" t="s">
        <v>94</v>
      </c>
      <c r="G1597" s="158" t="s">
        <v>4</v>
      </c>
      <c r="H1597" s="26">
        <f t="shared" ref="H1597:N1597" si="337">SUM(H1598:H1601)</f>
        <v>6.6</v>
      </c>
      <c r="I1597" s="26">
        <f t="shared" si="337"/>
        <v>0</v>
      </c>
      <c r="J1597" s="26">
        <f t="shared" si="337"/>
        <v>0</v>
      </c>
      <c r="K1597" s="26">
        <f t="shared" si="337"/>
        <v>6.6</v>
      </c>
      <c r="L1597" s="26">
        <f t="shared" si="337"/>
        <v>0</v>
      </c>
      <c r="M1597" s="26">
        <f t="shared" si="337"/>
        <v>0</v>
      </c>
      <c r="N1597" s="26">
        <f t="shared" si="337"/>
        <v>0</v>
      </c>
      <c r="O1597" s="218"/>
      <c r="P1597" s="227"/>
    </row>
    <row r="1598" spans="1:16" ht="15.75" thickBot="1" x14ac:dyDescent="0.3">
      <c r="A1598" s="213"/>
      <c r="B1598" s="216"/>
      <c r="C1598" s="216"/>
      <c r="D1598" s="219"/>
      <c r="E1598" s="219"/>
      <c r="F1598" s="219"/>
      <c r="G1598" s="158" t="s">
        <v>259</v>
      </c>
      <c r="H1598" s="26">
        <f>SUM(I1598:N1598)</f>
        <v>0</v>
      </c>
      <c r="I1598" s="26">
        <v>0</v>
      </c>
      <c r="J1598" s="26">
        <v>0</v>
      </c>
      <c r="K1598" s="26">
        <v>0</v>
      </c>
      <c r="L1598" s="26">
        <v>0</v>
      </c>
      <c r="M1598" s="26">
        <v>0</v>
      </c>
      <c r="N1598" s="26">
        <v>0</v>
      </c>
      <c r="O1598" s="219"/>
      <c r="P1598" s="228"/>
    </row>
    <row r="1599" spans="1:16" ht="36.75" thickBot="1" x14ac:dyDescent="0.3">
      <c r="A1599" s="213"/>
      <c r="B1599" s="216"/>
      <c r="C1599" s="216"/>
      <c r="D1599" s="219"/>
      <c r="E1599" s="219"/>
      <c r="F1599" s="219"/>
      <c r="G1599" s="158" t="s">
        <v>7</v>
      </c>
      <c r="H1599" s="26">
        <f>SUM(I1599:N1599)</f>
        <v>6.6</v>
      </c>
      <c r="I1599" s="26">
        <v>0</v>
      </c>
      <c r="J1599" s="26">
        <v>0</v>
      </c>
      <c r="K1599" s="26">
        <v>6.6</v>
      </c>
      <c r="L1599" s="26">
        <v>0</v>
      </c>
      <c r="M1599" s="26">
        <v>0</v>
      </c>
      <c r="N1599" s="26">
        <v>0</v>
      </c>
      <c r="O1599" s="219"/>
      <c r="P1599" s="228"/>
    </row>
    <row r="1600" spans="1:16" ht="15.75" thickBot="1" x14ac:dyDescent="0.3">
      <c r="A1600" s="213"/>
      <c r="B1600" s="216"/>
      <c r="C1600" s="216"/>
      <c r="D1600" s="219"/>
      <c r="E1600" s="219"/>
      <c r="F1600" s="219"/>
      <c r="G1600" s="158" t="s">
        <v>8</v>
      </c>
      <c r="H1600" s="26">
        <f>SUM(I1600:N1600)</f>
        <v>0</v>
      </c>
      <c r="I1600" s="26">
        <v>0</v>
      </c>
      <c r="J1600" s="26">
        <v>0</v>
      </c>
      <c r="K1600" s="26">
        <v>0</v>
      </c>
      <c r="L1600" s="26">
        <v>0</v>
      </c>
      <c r="M1600" s="26">
        <v>0</v>
      </c>
      <c r="N1600" s="26">
        <v>0</v>
      </c>
      <c r="O1600" s="219"/>
      <c r="P1600" s="228"/>
    </row>
    <row r="1601" spans="1:16" ht="24.75" thickBot="1" x14ac:dyDescent="0.3">
      <c r="A1601" s="214"/>
      <c r="B1601" s="217"/>
      <c r="C1601" s="217"/>
      <c r="D1601" s="220"/>
      <c r="E1601" s="220"/>
      <c r="F1601" s="220"/>
      <c r="G1601" s="158" t="s">
        <v>9</v>
      </c>
      <c r="H1601" s="26">
        <f>SUM(I1601:N1601)</f>
        <v>0</v>
      </c>
      <c r="I1601" s="26">
        <v>0</v>
      </c>
      <c r="J1601" s="26">
        <v>0</v>
      </c>
      <c r="K1601" s="26">
        <v>0</v>
      </c>
      <c r="L1601" s="26">
        <v>0</v>
      </c>
      <c r="M1601" s="26">
        <v>0</v>
      </c>
      <c r="N1601" s="26">
        <v>0</v>
      </c>
      <c r="O1601" s="220"/>
      <c r="P1601" s="229"/>
    </row>
    <row r="1602" spans="1:16" ht="36.75" customHeight="1" thickBot="1" x14ac:dyDescent="0.3">
      <c r="A1602" s="212" t="s">
        <v>636</v>
      </c>
      <c r="B1602" s="215" t="s">
        <v>225</v>
      </c>
      <c r="C1602" s="215" t="s">
        <v>170</v>
      </c>
      <c r="D1602" s="218" t="s">
        <v>264</v>
      </c>
      <c r="E1602" s="218"/>
      <c r="F1602" s="218" t="s">
        <v>94</v>
      </c>
      <c r="G1602" s="158" t="s">
        <v>4</v>
      </c>
      <c r="H1602" s="26">
        <f t="shared" ref="H1602:N1602" si="338">SUM(H1603:H1606)</f>
        <v>3.9</v>
      </c>
      <c r="I1602" s="26">
        <f t="shared" si="338"/>
        <v>0</v>
      </c>
      <c r="J1602" s="26">
        <f t="shared" si="338"/>
        <v>0</v>
      </c>
      <c r="K1602" s="26">
        <f t="shared" si="338"/>
        <v>3.9</v>
      </c>
      <c r="L1602" s="26">
        <f t="shared" si="338"/>
        <v>0</v>
      </c>
      <c r="M1602" s="26">
        <f t="shared" si="338"/>
        <v>0</v>
      </c>
      <c r="N1602" s="26">
        <f t="shared" si="338"/>
        <v>0</v>
      </c>
      <c r="O1602" s="218"/>
      <c r="P1602" s="227"/>
    </row>
    <row r="1603" spans="1:16" ht="15.75" thickBot="1" x14ac:dyDescent="0.3">
      <c r="A1603" s="213"/>
      <c r="B1603" s="216"/>
      <c r="C1603" s="216"/>
      <c r="D1603" s="219"/>
      <c r="E1603" s="219"/>
      <c r="F1603" s="219"/>
      <c r="G1603" s="158" t="s">
        <v>259</v>
      </c>
      <c r="H1603" s="26">
        <f>SUM(I1603:N1603)</f>
        <v>0</v>
      </c>
      <c r="I1603" s="26">
        <v>0</v>
      </c>
      <c r="J1603" s="26">
        <v>0</v>
      </c>
      <c r="K1603" s="26">
        <v>0</v>
      </c>
      <c r="L1603" s="26">
        <v>0</v>
      </c>
      <c r="M1603" s="26">
        <v>0</v>
      </c>
      <c r="N1603" s="26">
        <v>0</v>
      </c>
      <c r="O1603" s="219"/>
      <c r="P1603" s="228"/>
    </row>
    <row r="1604" spans="1:16" ht="36.75" thickBot="1" x14ac:dyDescent="0.3">
      <c r="A1604" s="213"/>
      <c r="B1604" s="216"/>
      <c r="C1604" s="216"/>
      <c r="D1604" s="219"/>
      <c r="E1604" s="219"/>
      <c r="F1604" s="219"/>
      <c r="G1604" s="158" t="s">
        <v>7</v>
      </c>
      <c r="H1604" s="26">
        <f>SUM(I1604:N1604)</f>
        <v>3.9</v>
      </c>
      <c r="I1604" s="26">
        <v>0</v>
      </c>
      <c r="J1604" s="26">
        <v>0</v>
      </c>
      <c r="K1604" s="26">
        <v>3.9</v>
      </c>
      <c r="L1604" s="26">
        <v>0</v>
      </c>
      <c r="M1604" s="26">
        <v>0</v>
      </c>
      <c r="N1604" s="26">
        <v>0</v>
      </c>
      <c r="O1604" s="219"/>
      <c r="P1604" s="228"/>
    </row>
    <row r="1605" spans="1:16" ht="15.75" thickBot="1" x14ac:dyDescent="0.3">
      <c r="A1605" s="213"/>
      <c r="B1605" s="216"/>
      <c r="C1605" s="216"/>
      <c r="D1605" s="219"/>
      <c r="E1605" s="219"/>
      <c r="F1605" s="219"/>
      <c r="G1605" s="158" t="s">
        <v>8</v>
      </c>
      <c r="H1605" s="26">
        <f>SUM(I1605:N1605)</f>
        <v>0</v>
      </c>
      <c r="I1605" s="26">
        <v>0</v>
      </c>
      <c r="J1605" s="26">
        <v>0</v>
      </c>
      <c r="K1605" s="26">
        <v>0</v>
      </c>
      <c r="L1605" s="26">
        <v>0</v>
      </c>
      <c r="M1605" s="26">
        <v>0</v>
      </c>
      <c r="N1605" s="26">
        <v>0</v>
      </c>
      <c r="O1605" s="219"/>
      <c r="P1605" s="228"/>
    </row>
    <row r="1606" spans="1:16" ht="24.75" thickBot="1" x14ac:dyDescent="0.3">
      <c r="A1606" s="214"/>
      <c r="B1606" s="217"/>
      <c r="C1606" s="217"/>
      <c r="D1606" s="220"/>
      <c r="E1606" s="220"/>
      <c r="F1606" s="220"/>
      <c r="G1606" s="158" t="s">
        <v>9</v>
      </c>
      <c r="H1606" s="26">
        <f>SUM(I1606:N1606)</f>
        <v>0</v>
      </c>
      <c r="I1606" s="26">
        <v>0</v>
      </c>
      <c r="J1606" s="26">
        <v>0</v>
      </c>
      <c r="K1606" s="26">
        <v>0</v>
      </c>
      <c r="L1606" s="26">
        <v>0</v>
      </c>
      <c r="M1606" s="26">
        <v>0</v>
      </c>
      <c r="N1606" s="26">
        <v>0</v>
      </c>
      <c r="O1606" s="220"/>
      <c r="P1606" s="229"/>
    </row>
    <row r="1607" spans="1:16" ht="36.75" customHeight="1" thickBot="1" x14ac:dyDescent="0.3">
      <c r="A1607" s="212" t="s">
        <v>637</v>
      </c>
      <c r="B1607" s="215" t="s">
        <v>225</v>
      </c>
      <c r="C1607" s="215" t="s">
        <v>170</v>
      </c>
      <c r="D1607" s="218" t="s">
        <v>264</v>
      </c>
      <c r="E1607" s="218"/>
      <c r="F1607" s="218" t="s">
        <v>94</v>
      </c>
      <c r="G1607" s="158" t="s">
        <v>4</v>
      </c>
      <c r="H1607" s="26">
        <f t="shared" ref="H1607:N1607" si="339">SUM(H1608:H1611)</f>
        <v>3.9</v>
      </c>
      <c r="I1607" s="26">
        <f t="shared" si="339"/>
        <v>0</v>
      </c>
      <c r="J1607" s="26">
        <f t="shared" si="339"/>
        <v>0</v>
      </c>
      <c r="K1607" s="26">
        <f t="shared" si="339"/>
        <v>3.9</v>
      </c>
      <c r="L1607" s="26">
        <f t="shared" si="339"/>
        <v>0</v>
      </c>
      <c r="M1607" s="26">
        <f t="shared" si="339"/>
        <v>0</v>
      </c>
      <c r="N1607" s="26">
        <f t="shared" si="339"/>
        <v>0</v>
      </c>
      <c r="O1607" s="218"/>
      <c r="P1607" s="227"/>
    </row>
    <row r="1608" spans="1:16" ht="15.75" thickBot="1" x14ac:dyDescent="0.3">
      <c r="A1608" s="213"/>
      <c r="B1608" s="216"/>
      <c r="C1608" s="216"/>
      <c r="D1608" s="219"/>
      <c r="E1608" s="219"/>
      <c r="F1608" s="219"/>
      <c r="G1608" s="158" t="s">
        <v>259</v>
      </c>
      <c r="H1608" s="26">
        <f>SUM(I1608:N1608)</f>
        <v>0</v>
      </c>
      <c r="I1608" s="26">
        <v>0</v>
      </c>
      <c r="J1608" s="26">
        <v>0</v>
      </c>
      <c r="K1608" s="26">
        <v>0</v>
      </c>
      <c r="L1608" s="26">
        <v>0</v>
      </c>
      <c r="M1608" s="26">
        <v>0</v>
      </c>
      <c r="N1608" s="26">
        <v>0</v>
      </c>
      <c r="O1608" s="219"/>
      <c r="P1608" s="228"/>
    </row>
    <row r="1609" spans="1:16" ht="36.75" thickBot="1" x14ac:dyDescent="0.3">
      <c r="A1609" s="213"/>
      <c r="B1609" s="216"/>
      <c r="C1609" s="216"/>
      <c r="D1609" s="219"/>
      <c r="E1609" s="219"/>
      <c r="F1609" s="219"/>
      <c r="G1609" s="158" t="s">
        <v>7</v>
      </c>
      <c r="H1609" s="26">
        <f>SUM(I1609:N1609)</f>
        <v>3.9</v>
      </c>
      <c r="I1609" s="26">
        <v>0</v>
      </c>
      <c r="J1609" s="26">
        <v>0</v>
      </c>
      <c r="K1609" s="26">
        <v>3.9</v>
      </c>
      <c r="L1609" s="26">
        <v>0</v>
      </c>
      <c r="M1609" s="26">
        <v>0</v>
      </c>
      <c r="N1609" s="26">
        <v>0</v>
      </c>
      <c r="O1609" s="219"/>
      <c r="P1609" s="228"/>
    </row>
    <row r="1610" spans="1:16" ht="15.75" thickBot="1" x14ac:dyDescent="0.3">
      <c r="A1610" s="213"/>
      <c r="B1610" s="216"/>
      <c r="C1610" s="216"/>
      <c r="D1610" s="219"/>
      <c r="E1610" s="219"/>
      <c r="F1610" s="219"/>
      <c r="G1610" s="158" t="s">
        <v>8</v>
      </c>
      <c r="H1610" s="26">
        <f>SUM(I1610:N1610)</f>
        <v>0</v>
      </c>
      <c r="I1610" s="26">
        <v>0</v>
      </c>
      <c r="J1610" s="26">
        <v>0</v>
      </c>
      <c r="K1610" s="26">
        <v>0</v>
      </c>
      <c r="L1610" s="26">
        <v>0</v>
      </c>
      <c r="M1610" s="26">
        <v>0</v>
      </c>
      <c r="N1610" s="26">
        <v>0</v>
      </c>
      <c r="O1610" s="219"/>
      <c r="P1610" s="228"/>
    </row>
    <row r="1611" spans="1:16" ht="24.75" thickBot="1" x14ac:dyDescent="0.3">
      <c r="A1611" s="214"/>
      <c r="B1611" s="217"/>
      <c r="C1611" s="217"/>
      <c r="D1611" s="220"/>
      <c r="E1611" s="220"/>
      <c r="F1611" s="220"/>
      <c r="G1611" s="158" t="s">
        <v>9</v>
      </c>
      <c r="H1611" s="26">
        <f>SUM(I1611:N1611)</f>
        <v>0</v>
      </c>
      <c r="I1611" s="26">
        <v>0</v>
      </c>
      <c r="J1611" s="26">
        <v>0</v>
      </c>
      <c r="K1611" s="26">
        <v>0</v>
      </c>
      <c r="L1611" s="26">
        <v>0</v>
      </c>
      <c r="M1611" s="26">
        <v>0</v>
      </c>
      <c r="N1611" s="26">
        <v>0</v>
      </c>
      <c r="O1611" s="220"/>
      <c r="P1611" s="229"/>
    </row>
    <row r="1612" spans="1:16" ht="36.75" customHeight="1" thickBot="1" x14ac:dyDescent="0.3">
      <c r="A1612" s="212" t="s">
        <v>638</v>
      </c>
      <c r="B1612" s="215" t="s">
        <v>225</v>
      </c>
      <c r="C1612" s="215" t="s">
        <v>170</v>
      </c>
      <c r="D1612" s="218" t="s">
        <v>264</v>
      </c>
      <c r="E1612" s="218"/>
      <c r="F1612" s="218" t="s">
        <v>94</v>
      </c>
      <c r="G1612" s="158" t="s">
        <v>4</v>
      </c>
      <c r="H1612" s="26">
        <f t="shared" ref="H1612:N1612" si="340">SUM(H1613:H1616)</f>
        <v>6.6</v>
      </c>
      <c r="I1612" s="26">
        <f t="shared" si="340"/>
        <v>0</v>
      </c>
      <c r="J1612" s="26">
        <f t="shared" si="340"/>
        <v>0</v>
      </c>
      <c r="K1612" s="26">
        <f t="shared" si="340"/>
        <v>6.6</v>
      </c>
      <c r="L1612" s="26">
        <f t="shared" si="340"/>
        <v>0</v>
      </c>
      <c r="M1612" s="26">
        <f t="shared" si="340"/>
        <v>0</v>
      </c>
      <c r="N1612" s="26">
        <f t="shared" si="340"/>
        <v>0</v>
      </c>
      <c r="O1612" s="218"/>
      <c r="P1612" s="227"/>
    </row>
    <row r="1613" spans="1:16" ht="15.75" thickBot="1" x14ac:dyDescent="0.3">
      <c r="A1613" s="213"/>
      <c r="B1613" s="216"/>
      <c r="C1613" s="216"/>
      <c r="D1613" s="219"/>
      <c r="E1613" s="219"/>
      <c r="F1613" s="219"/>
      <c r="G1613" s="158" t="s">
        <v>259</v>
      </c>
      <c r="H1613" s="26">
        <f>SUM(I1613:N1613)</f>
        <v>0</v>
      </c>
      <c r="I1613" s="26">
        <v>0</v>
      </c>
      <c r="J1613" s="26">
        <v>0</v>
      </c>
      <c r="K1613" s="26">
        <v>0</v>
      </c>
      <c r="L1613" s="26">
        <v>0</v>
      </c>
      <c r="M1613" s="26">
        <v>0</v>
      </c>
      <c r="N1613" s="26">
        <v>0</v>
      </c>
      <c r="O1613" s="219"/>
      <c r="P1613" s="228"/>
    </row>
    <row r="1614" spans="1:16" ht="36.75" thickBot="1" x14ac:dyDescent="0.3">
      <c r="A1614" s="213"/>
      <c r="B1614" s="216"/>
      <c r="C1614" s="216"/>
      <c r="D1614" s="219"/>
      <c r="E1614" s="219"/>
      <c r="F1614" s="219"/>
      <c r="G1614" s="158" t="s">
        <v>7</v>
      </c>
      <c r="H1614" s="26">
        <f>SUM(I1614:N1614)</f>
        <v>6.6</v>
      </c>
      <c r="I1614" s="26">
        <v>0</v>
      </c>
      <c r="J1614" s="26">
        <v>0</v>
      </c>
      <c r="K1614" s="26">
        <v>6.6</v>
      </c>
      <c r="L1614" s="26">
        <v>0</v>
      </c>
      <c r="M1614" s="26">
        <v>0</v>
      </c>
      <c r="N1614" s="26">
        <v>0</v>
      </c>
      <c r="O1614" s="219"/>
      <c r="P1614" s="228"/>
    </row>
    <row r="1615" spans="1:16" ht="15.75" thickBot="1" x14ac:dyDescent="0.3">
      <c r="A1615" s="213"/>
      <c r="B1615" s="216"/>
      <c r="C1615" s="216"/>
      <c r="D1615" s="219"/>
      <c r="E1615" s="219"/>
      <c r="F1615" s="219"/>
      <c r="G1615" s="158" t="s">
        <v>8</v>
      </c>
      <c r="H1615" s="26">
        <f>SUM(I1615:N1615)</f>
        <v>0</v>
      </c>
      <c r="I1615" s="26">
        <v>0</v>
      </c>
      <c r="J1615" s="26">
        <v>0</v>
      </c>
      <c r="K1615" s="26">
        <v>0</v>
      </c>
      <c r="L1615" s="26">
        <v>0</v>
      </c>
      <c r="M1615" s="26">
        <v>0</v>
      </c>
      <c r="N1615" s="26">
        <v>0</v>
      </c>
      <c r="O1615" s="219"/>
      <c r="P1615" s="228"/>
    </row>
    <row r="1616" spans="1:16" ht="24.75" thickBot="1" x14ac:dyDescent="0.3">
      <c r="A1616" s="214"/>
      <c r="B1616" s="217"/>
      <c r="C1616" s="217"/>
      <c r="D1616" s="220"/>
      <c r="E1616" s="220"/>
      <c r="F1616" s="220"/>
      <c r="G1616" s="158" t="s">
        <v>9</v>
      </c>
      <c r="H1616" s="26">
        <f>SUM(I1616:N1616)</f>
        <v>0</v>
      </c>
      <c r="I1616" s="26">
        <v>0</v>
      </c>
      <c r="J1616" s="26">
        <v>0</v>
      </c>
      <c r="K1616" s="26">
        <v>0</v>
      </c>
      <c r="L1616" s="26">
        <v>0</v>
      </c>
      <c r="M1616" s="26">
        <v>0</v>
      </c>
      <c r="N1616" s="26">
        <v>0</v>
      </c>
      <c r="O1616" s="220"/>
      <c r="P1616" s="229"/>
    </row>
    <row r="1617" spans="1:16" ht="36.75" customHeight="1" thickBot="1" x14ac:dyDescent="0.3">
      <c r="A1617" s="212" t="s">
        <v>639</v>
      </c>
      <c r="B1617" s="215" t="s">
        <v>255</v>
      </c>
      <c r="C1617" s="215" t="s">
        <v>170</v>
      </c>
      <c r="D1617" s="218">
        <v>2025</v>
      </c>
      <c r="E1617" s="218"/>
      <c r="F1617" s="218" t="s">
        <v>640</v>
      </c>
      <c r="G1617" s="158" t="s">
        <v>4</v>
      </c>
      <c r="H1617" s="26">
        <f t="shared" ref="H1617:N1617" si="341">SUM(H1618:H1621)</f>
        <v>6.2</v>
      </c>
      <c r="I1617" s="26">
        <f t="shared" si="341"/>
        <v>6.2</v>
      </c>
      <c r="J1617" s="26">
        <f t="shared" si="341"/>
        <v>0</v>
      </c>
      <c r="K1617" s="26">
        <f t="shared" si="341"/>
        <v>0</v>
      </c>
      <c r="L1617" s="26">
        <f t="shared" si="341"/>
        <v>0</v>
      </c>
      <c r="M1617" s="26">
        <f t="shared" si="341"/>
        <v>0</v>
      </c>
      <c r="N1617" s="26">
        <f t="shared" si="341"/>
        <v>0</v>
      </c>
      <c r="O1617" s="218"/>
      <c r="P1617" s="227"/>
    </row>
    <row r="1618" spans="1:16" ht="15.75" thickBot="1" x14ac:dyDescent="0.3">
      <c r="A1618" s="213"/>
      <c r="B1618" s="216"/>
      <c r="C1618" s="216"/>
      <c r="D1618" s="219"/>
      <c r="E1618" s="219"/>
      <c r="F1618" s="219"/>
      <c r="G1618" s="158" t="s">
        <v>259</v>
      </c>
      <c r="H1618" s="26">
        <f>SUM(I1618:N1618)</f>
        <v>6.2</v>
      </c>
      <c r="I1618" s="26">
        <v>6.2</v>
      </c>
      <c r="J1618" s="26">
        <v>0</v>
      </c>
      <c r="K1618" s="26">
        <v>0</v>
      </c>
      <c r="L1618" s="26">
        <v>0</v>
      </c>
      <c r="M1618" s="26">
        <v>0</v>
      </c>
      <c r="N1618" s="26">
        <v>0</v>
      </c>
      <c r="O1618" s="219"/>
      <c r="P1618" s="228"/>
    </row>
    <row r="1619" spans="1:16" ht="36.75" thickBot="1" x14ac:dyDescent="0.3">
      <c r="A1619" s="213"/>
      <c r="B1619" s="216"/>
      <c r="C1619" s="216"/>
      <c r="D1619" s="219"/>
      <c r="E1619" s="219"/>
      <c r="F1619" s="219"/>
      <c r="G1619" s="158" t="s">
        <v>7</v>
      </c>
      <c r="H1619" s="26">
        <f>SUM(I1619:N1619)</f>
        <v>0</v>
      </c>
      <c r="I1619" s="26">
        <v>0</v>
      </c>
      <c r="J1619" s="26">
        <v>0</v>
      </c>
      <c r="K1619" s="26">
        <v>0</v>
      </c>
      <c r="L1619" s="26">
        <v>0</v>
      </c>
      <c r="M1619" s="26">
        <v>0</v>
      </c>
      <c r="N1619" s="26">
        <v>0</v>
      </c>
      <c r="O1619" s="219"/>
      <c r="P1619" s="228"/>
    </row>
    <row r="1620" spans="1:16" ht="15.75" thickBot="1" x14ac:dyDescent="0.3">
      <c r="A1620" s="213"/>
      <c r="B1620" s="216"/>
      <c r="C1620" s="216"/>
      <c r="D1620" s="219"/>
      <c r="E1620" s="219"/>
      <c r="F1620" s="219"/>
      <c r="G1620" s="158" t="s">
        <v>8</v>
      </c>
      <c r="H1620" s="26">
        <f>SUM(I1620:N1620)</f>
        <v>0</v>
      </c>
      <c r="I1620" s="26">
        <v>0</v>
      </c>
      <c r="J1620" s="26">
        <v>0</v>
      </c>
      <c r="K1620" s="26">
        <v>0</v>
      </c>
      <c r="L1620" s="26">
        <v>0</v>
      </c>
      <c r="M1620" s="26">
        <v>0</v>
      </c>
      <c r="N1620" s="26">
        <v>0</v>
      </c>
      <c r="O1620" s="219"/>
      <c r="P1620" s="228"/>
    </row>
    <row r="1621" spans="1:16" ht="24.75" thickBot="1" x14ac:dyDescent="0.3">
      <c r="A1621" s="214"/>
      <c r="B1621" s="217"/>
      <c r="C1621" s="217"/>
      <c r="D1621" s="220"/>
      <c r="E1621" s="220"/>
      <c r="F1621" s="220"/>
      <c r="G1621" s="158" t="s">
        <v>9</v>
      </c>
      <c r="H1621" s="26">
        <f>SUM(I1621:N1621)</f>
        <v>0</v>
      </c>
      <c r="I1621" s="26">
        <v>0</v>
      </c>
      <c r="J1621" s="26">
        <v>0</v>
      </c>
      <c r="K1621" s="26">
        <v>0</v>
      </c>
      <c r="L1621" s="26">
        <v>0</v>
      </c>
      <c r="M1621" s="26">
        <v>0</v>
      </c>
      <c r="N1621" s="26">
        <v>0</v>
      </c>
      <c r="O1621" s="220"/>
      <c r="P1621" s="229"/>
    </row>
    <row r="1622" spans="1:16" ht="36.75" customHeight="1" thickBot="1" x14ac:dyDescent="0.3">
      <c r="A1622" s="212" t="s">
        <v>641</v>
      </c>
      <c r="B1622" s="215" t="s">
        <v>255</v>
      </c>
      <c r="C1622" s="215" t="s">
        <v>170</v>
      </c>
      <c r="D1622" s="218">
        <v>2025</v>
      </c>
      <c r="E1622" s="218"/>
      <c r="F1622" s="218" t="s">
        <v>506</v>
      </c>
      <c r="G1622" s="158" t="s">
        <v>4</v>
      </c>
      <c r="H1622" s="26">
        <f t="shared" ref="H1622:N1622" si="342">SUM(H1623:H1626)</f>
        <v>4.7</v>
      </c>
      <c r="I1622" s="26">
        <f t="shared" si="342"/>
        <v>4.7</v>
      </c>
      <c r="J1622" s="26">
        <f t="shared" si="342"/>
        <v>0</v>
      </c>
      <c r="K1622" s="26">
        <f t="shared" si="342"/>
        <v>0</v>
      </c>
      <c r="L1622" s="26">
        <f t="shared" si="342"/>
        <v>0</v>
      </c>
      <c r="M1622" s="26">
        <f t="shared" si="342"/>
        <v>0</v>
      </c>
      <c r="N1622" s="26">
        <f t="shared" si="342"/>
        <v>0</v>
      </c>
      <c r="O1622" s="218"/>
      <c r="P1622" s="227"/>
    </row>
    <row r="1623" spans="1:16" ht="15.75" thickBot="1" x14ac:dyDescent="0.3">
      <c r="A1623" s="213"/>
      <c r="B1623" s="216"/>
      <c r="C1623" s="216"/>
      <c r="D1623" s="219"/>
      <c r="E1623" s="219"/>
      <c r="F1623" s="219"/>
      <c r="G1623" s="158" t="s">
        <v>259</v>
      </c>
      <c r="H1623" s="26">
        <f>SUM(I1623:N1623)</f>
        <v>0</v>
      </c>
      <c r="I1623" s="26">
        <v>0</v>
      </c>
      <c r="J1623" s="26">
        <v>0</v>
      </c>
      <c r="K1623" s="26">
        <v>0</v>
      </c>
      <c r="L1623" s="26">
        <v>0</v>
      </c>
      <c r="M1623" s="26">
        <v>0</v>
      </c>
      <c r="N1623" s="26">
        <v>0</v>
      </c>
      <c r="O1623" s="219"/>
      <c r="P1623" s="228"/>
    </row>
    <row r="1624" spans="1:16" ht="36.75" thickBot="1" x14ac:dyDescent="0.3">
      <c r="A1624" s="213"/>
      <c r="B1624" s="216"/>
      <c r="C1624" s="216"/>
      <c r="D1624" s="219"/>
      <c r="E1624" s="219"/>
      <c r="F1624" s="219"/>
      <c r="G1624" s="158" t="s">
        <v>7</v>
      </c>
      <c r="H1624" s="26">
        <f>SUM(I1624:N1624)</f>
        <v>4.5</v>
      </c>
      <c r="I1624" s="26">
        <v>4.5</v>
      </c>
      <c r="J1624" s="26">
        <v>0</v>
      </c>
      <c r="K1624" s="26">
        <v>0</v>
      </c>
      <c r="L1624" s="26">
        <v>0</v>
      </c>
      <c r="M1624" s="26">
        <v>0</v>
      </c>
      <c r="N1624" s="26">
        <v>0</v>
      </c>
      <c r="O1624" s="219"/>
      <c r="P1624" s="228"/>
    </row>
    <row r="1625" spans="1:16" ht="15.75" thickBot="1" x14ac:dyDescent="0.3">
      <c r="A1625" s="213"/>
      <c r="B1625" s="216"/>
      <c r="C1625" s="216"/>
      <c r="D1625" s="219"/>
      <c r="E1625" s="219"/>
      <c r="F1625" s="219"/>
      <c r="G1625" s="158" t="s">
        <v>8</v>
      </c>
      <c r="H1625" s="26">
        <f>SUM(I1625:N1625)</f>
        <v>0.2</v>
      </c>
      <c r="I1625" s="26">
        <v>0.2</v>
      </c>
      <c r="J1625" s="26">
        <v>0</v>
      </c>
      <c r="K1625" s="26">
        <v>0</v>
      </c>
      <c r="L1625" s="26">
        <v>0</v>
      </c>
      <c r="M1625" s="26">
        <v>0</v>
      </c>
      <c r="N1625" s="26">
        <v>0</v>
      </c>
      <c r="O1625" s="219"/>
      <c r="P1625" s="228"/>
    </row>
    <row r="1626" spans="1:16" ht="24.75" thickBot="1" x14ac:dyDescent="0.3">
      <c r="A1626" s="214"/>
      <c r="B1626" s="217"/>
      <c r="C1626" s="217"/>
      <c r="D1626" s="220"/>
      <c r="E1626" s="220"/>
      <c r="F1626" s="220"/>
      <c r="G1626" s="158" t="s">
        <v>9</v>
      </c>
      <c r="H1626" s="26">
        <f>SUM(I1626:N1626)</f>
        <v>0</v>
      </c>
      <c r="I1626" s="26">
        <v>0</v>
      </c>
      <c r="J1626" s="26">
        <v>0</v>
      </c>
      <c r="K1626" s="26">
        <v>0</v>
      </c>
      <c r="L1626" s="26">
        <v>0</v>
      </c>
      <c r="M1626" s="26">
        <v>0</v>
      </c>
      <c r="N1626" s="26">
        <v>0</v>
      </c>
      <c r="O1626" s="220"/>
      <c r="P1626" s="229"/>
    </row>
    <row r="1627" spans="1:16" ht="36.75" customHeight="1" thickBot="1" x14ac:dyDescent="0.3">
      <c r="A1627" s="212" t="s">
        <v>4588</v>
      </c>
      <c r="B1627" s="215"/>
      <c r="C1627" s="215" t="s">
        <v>170</v>
      </c>
      <c r="D1627" s="218">
        <v>2027</v>
      </c>
      <c r="E1627" s="218"/>
      <c r="F1627" s="218" t="s">
        <v>94</v>
      </c>
      <c r="G1627" s="158" t="s">
        <v>4</v>
      </c>
      <c r="H1627" s="26">
        <f t="shared" ref="H1627:N1627" si="343">SUM(H1628:H1631)</f>
        <v>100.9</v>
      </c>
      <c r="I1627" s="26">
        <f t="shared" si="343"/>
        <v>0</v>
      </c>
      <c r="J1627" s="26">
        <f t="shared" si="343"/>
        <v>0</v>
      </c>
      <c r="K1627" s="26">
        <f t="shared" si="343"/>
        <v>100.9</v>
      </c>
      <c r="L1627" s="26">
        <f t="shared" si="343"/>
        <v>0</v>
      </c>
      <c r="M1627" s="26">
        <f t="shared" si="343"/>
        <v>0</v>
      </c>
      <c r="N1627" s="26">
        <f t="shared" si="343"/>
        <v>0</v>
      </c>
      <c r="O1627" s="218"/>
      <c r="P1627" s="227"/>
    </row>
    <row r="1628" spans="1:16" ht="15.75" thickBot="1" x14ac:dyDescent="0.3">
      <c r="A1628" s="213"/>
      <c r="B1628" s="216"/>
      <c r="C1628" s="216"/>
      <c r="D1628" s="219"/>
      <c r="E1628" s="219"/>
      <c r="F1628" s="219"/>
      <c r="G1628" s="158" t="s">
        <v>259</v>
      </c>
      <c r="H1628" s="26">
        <f>SUM(I1628:N1628)</f>
        <v>0</v>
      </c>
      <c r="I1628" s="26">
        <v>0</v>
      </c>
      <c r="J1628" s="26">
        <v>0</v>
      </c>
      <c r="K1628" s="26">
        <v>0</v>
      </c>
      <c r="L1628" s="26">
        <v>0</v>
      </c>
      <c r="M1628" s="26">
        <v>0</v>
      </c>
      <c r="N1628" s="26">
        <v>0</v>
      </c>
      <c r="O1628" s="219"/>
      <c r="P1628" s="228"/>
    </row>
    <row r="1629" spans="1:16" ht="36.75" thickBot="1" x14ac:dyDescent="0.3">
      <c r="A1629" s="213"/>
      <c r="B1629" s="216"/>
      <c r="C1629" s="216"/>
      <c r="D1629" s="219"/>
      <c r="E1629" s="219"/>
      <c r="F1629" s="219"/>
      <c r="G1629" s="158" t="s">
        <v>7</v>
      </c>
      <c r="H1629" s="26">
        <f>SUM(I1629:N1629)</f>
        <v>100.9</v>
      </c>
      <c r="I1629" s="26">
        <v>0</v>
      </c>
      <c r="J1629" s="26">
        <v>0</v>
      </c>
      <c r="K1629" s="26">
        <v>100.9</v>
      </c>
      <c r="L1629" s="26">
        <v>0</v>
      </c>
      <c r="M1629" s="26">
        <v>0</v>
      </c>
      <c r="N1629" s="26">
        <v>0</v>
      </c>
      <c r="O1629" s="219"/>
      <c r="P1629" s="228"/>
    </row>
    <row r="1630" spans="1:16" ht="15.75" thickBot="1" x14ac:dyDescent="0.3">
      <c r="A1630" s="213"/>
      <c r="B1630" s="216"/>
      <c r="C1630" s="216"/>
      <c r="D1630" s="219"/>
      <c r="E1630" s="219"/>
      <c r="F1630" s="219"/>
      <c r="G1630" s="158" t="s">
        <v>8</v>
      </c>
      <c r="H1630" s="26">
        <f>SUM(I1630:N1630)</f>
        <v>0</v>
      </c>
      <c r="I1630" s="26">
        <v>0</v>
      </c>
      <c r="J1630" s="26">
        <v>0</v>
      </c>
      <c r="K1630" s="26">
        <v>0</v>
      </c>
      <c r="L1630" s="26">
        <v>0</v>
      </c>
      <c r="M1630" s="26">
        <v>0</v>
      </c>
      <c r="N1630" s="26">
        <v>0</v>
      </c>
      <c r="O1630" s="219"/>
      <c r="P1630" s="228"/>
    </row>
    <row r="1631" spans="1:16" ht="24.75" thickBot="1" x14ac:dyDescent="0.3">
      <c r="A1631" s="214"/>
      <c r="B1631" s="217"/>
      <c r="C1631" s="217"/>
      <c r="D1631" s="220"/>
      <c r="E1631" s="220"/>
      <c r="F1631" s="220"/>
      <c r="G1631" s="158" t="s">
        <v>9</v>
      </c>
      <c r="H1631" s="26">
        <f>SUM(I1631:N1631)</f>
        <v>0</v>
      </c>
      <c r="I1631" s="26">
        <v>0</v>
      </c>
      <c r="J1631" s="26">
        <v>0</v>
      </c>
      <c r="K1631" s="26">
        <v>0</v>
      </c>
      <c r="L1631" s="26">
        <v>0</v>
      </c>
      <c r="M1631" s="26">
        <v>0</v>
      </c>
      <c r="N1631" s="26">
        <v>0</v>
      </c>
      <c r="O1631" s="220"/>
      <c r="P1631" s="229"/>
    </row>
    <row r="1632" spans="1:16" ht="36.75" thickBot="1" x14ac:dyDescent="0.3">
      <c r="A1632" s="277" t="s">
        <v>4628</v>
      </c>
      <c r="B1632" s="278"/>
      <c r="C1632" s="277" t="s">
        <v>170</v>
      </c>
      <c r="D1632" s="278">
        <v>2025</v>
      </c>
      <c r="E1632" s="278"/>
      <c r="F1632" s="277" t="s">
        <v>4598</v>
      </c>
      <c r="G1632" s="162" t="s">
        <v>4</v>
      </c>
      <c r="H1632" s="167">
        <f t="shared" ref="H1632:N1632" si="344">SUM(H1633:H1636)</f>
        <v>27.4</v>
      </c>
      <c r="I1632" s="167">
        <f t="shared" si="344"/>
        <v>27.4</v>
      </c>
      <c r="J1632" s="167">
        <f t="shared" si="344"/>
        <v>0</v>
      </c>
      <c r="K1632" s="167">
        <f t="shared" si="344"/>
        <v>0</v>
      </c>
      <c r="L1632" s="167">
        <f t="shared" si="344"/>
        <v>0</v>
      </c>
      <c r="M1632" s="167">
        <f t="shared" si="344"/>
        <v>0</v>
      </c>
      <c r="N1632" s="167">
        <f t="shared" si="344"/>
        <v>0</v>
      </c>
      <c r="O1632" s="276">
        <v>713</v>
      </c>
      <c r="P1632" s="277" t="s">
        <v>4629</v>
      </c>
    </row>
    <row r="1633" spans="1:16" ht="15.75" thickBot="1" x14ac:dyDescent="0.3">
      <c r="A1633" s="277"/>
      <c r="B1633" s="278"/>
      <c r="C1633" s="277"/>
      <c r="D1633" s="278"/>
      <c r="E1633" s="278"/>
      <c r="F1633" s="277"/>
      <c r="G1633" s="162" t="s">
        <v>259</v>
      </c>
      <c r="H1633" s="167">
        <f>SUM(I1633:N1633)</f>
        <v>0</v>
      </c>
      <c r="I1633" s="167">
        <v>0</v>
      </c>
      <c r="J1633" s="167">
        <v>0</v>
      </c>
      <c r="K1633" s="167">
        <v>0</v>
      </c>
      <c r="L1633" s="167">
        <v>0</v>
      </c>
      <c r="M1633" s="167">
        <v>0</v>
      </c>
      <c r="N1633" s="167">
        <v>0</v>
      </c>
      <c r="O1633" s="276"/>
      <c r="P1633" s="277"/>
    </row>
    <row r="1634" spans="1:16" ht="36.75" thickBot="1" x14ac:dyDescent="0.3">
      <c r="A1634" s="277"/>
      <c r="B1634" s="278"/>
      <c r="C1634" s="277"/>
      <c r="D1634" s="278"/>
      <c r="E1634" s="278"/>
      <c r="F1634" s="277"/>
      <c r="G1634" s="162" t="s">
        <v>7</v>
      </c>
      <c r="H1634" s="167">
        <f>SUM(I1634:N1634)</f>
        <v>26</v>
      </c>
      <c r="I1634" s="167">
        <v>26</v>
      </c>
      <c r="J1634" s="167">
        <v>0</v>
      </c>
      <c r="K1634" s="167">
        <v>0</v>
      </c>
      <c r="L1634" s="167">
        <v>0</v>
      </c>
      <c r="M1634" s="167">
        <v>0</v>
      </c>
      <c r="N1634" s="167">
        <v>0</v>
      </c>
      <c r="O1634" s="276"/>
      <c r="P1634" s="277"/>
    </row>
    <row r="1635" spans="1:16" ht="15.75" thickBot="1" x14ac:dyDescent="0.3">
      <c r="A1635" s="277"/>
      <c r="B1635" s="278"/>
      <c r="C1635" s="277"/>
      <c r="D1635" s="278"/>
      <c r="E1635" s="278"/>
      <c r="F1635" s="277"/>
      <c r="G1635" s="162" t="s">
        <v>8</v>
      </c>
      <c r="H1635" s="167">
        <f>SUM(I1635:N1635)</f>
        <v>1.4</v>
      </c>
      <c r="I1635" s="167">
        <v>1.4</v>
      </c>
      <c r="J1635" s="167">
        <v>0</v>
      </c>
      <c r="K1635" s="167">
        <v>0</v>
      </c>
      <c r="L1635" s="167">
        <v>0</v>
      </c>
      <c r="M1635" s="167">
        <v>0</v>
      </c>
      <c r="N1635" s="167">
        <v>0</v>
      </c>
      <c r="O1635" s="276"/>
      <c r="P1635" s="277"/>
    </row>
    <row r="1636" spans="1:16" ht="24.75" thickBot="1" x14ac:dyDescent="0.3">
      <c r="A1636" s="277"/>
      <c r="B1636" s="278"/>
      <c r="C1636" s="277"/>
      <c r="D1636" s="278"/>
      <c r="E1636" s="278"/>
      <c r="F1636" s="277"/>
      <c r="G1636" s="162" t="s">
        <v>9</v>
      </c>
      <c r="H1636" s="167">
        <f>SUM(I1636:N1636)</f>
        <v>0</v>
      </c>
      <c r="I1636" s="167">
        <v>0</v>
      </c>
      <c r="J1636" s="167">
        <v>0</v>
      </c>
      <c r="K1636" s="167">
        <v>0</v>
      </c>
      <c r="L1636" s="167">
        <v>0</v>
      </c>
      <c r="M1636" s="167">
        <v>0</v>
      </c>
      <c r="N1636" s="167">
        <v>0</v>
      </c>
      <c r="O1636" s="276"/>
      <c r="P1636" s="277"/>
    </row>
    <row r="1637" spans="1:16" ht="15.75" customHeight="1" thickBot="1" x14ac:dyDescent="0.3">
      <c r="A1637" s="245" t="s">
        <v>117</v>
      </c>
      <c r="B1637" s="245"/>
      <c r="C1637" s="245"/>
      <c r="D1637" s="245"/>
      <c r="E1637" s="245"/>
      <c r="F1637" s="246"/>
      <c r="G1637" s="161" t="s">
        <v>4</v>
      </c>
      <c r="H1637" s="56">
        <f t="shared" ref="H1637:N1637" si="345">SUM(H1638:H1641)</f>
        <v>1862.2</v>
      </c>
      <c r="I1637" s="56">
        <f t="shared" si="345"/>
        <v>42.2</v>
      </c>
      <c r="J1637" s="56">
        <f t="shared" si="345"/>
        <v>491.2</v>
      </c>
      <c r="K1637" s="56">
        <f t="shared" si="345"/>
        <v>473.80000000000007</v>
      </c>
      <c r="L1637" s="56">
        <f t="shared" si="345"/>
        <v>285</v>
      </c>
      <c r="M1637" s="56">
        <f t="shared" si="345"/>
        <v>285</v>
      </c>
      <c r="N1637" s="56">
        <f t="shared" si="345"/>
        <v>285</v>
      </c>
      <c r="O1637" s="218"/>
      <c r="P1637" s="227"/>
    </row>
    <row r="1638" spans="1:16" ht="36.75" customHeight="1" thickBot="1" x14ac:dyDescent="0.3">
      <c r="A1638" s="247"/>
      <c r="B1638" s="247"/>
      <c r="C1638" s="247"/>
      <c r="D1638" s="247"/>
      <c r="E1638" s="247"/>
      <c r="F1638" s="248"/>
      <c r="G1638" s="161" t="s">
        <v>6</v>
      </c>
      <c r="H1638" s="56">
        <f>SUM(I1638:N1638)</f>
        <v>811.3</v>
      </c>
      <c r="I1638" s="56">
        <f>I1543+I1548+I1553+I1558+I1563+I1568+I1573+I1578+I1583+I1588+I1593+I1598+I1603+I1608+I1613+I1618+I1623+I1628+I1633</f>
        <v>6.2</v>
      </c>
      <c r="J1638" s="56">
        <f t="shared" ref="J1638:N1641" si="346">J1543+J1548+J1553+J1558+J1563+J1568+J1573+J1578+J1583+J1588+J1593+J1598+J1603+J1608+J1613+J1618+J1623+J1628</f>
        <v>0</v>
      </c>
      <c r="K1638" s="56">
        <f t="shared" si="346"/>
        <v>292.10000000000002</v>
      </c>
      <c r="L1638" s="56">
        <f t="shared" si="346"/>
        <v>171</v>
      </c>
      <c r="M1638" s="56">
        <f t="shared" si="346"/>
        <v>171</v>
      </c>
      <c r="N1638" s="56">
        <f t="shared" si="346"/>
        <v>171</v>
      </c>
      <c r="O1638" s="219"/>
      <c r="P1638" s="228"/>
    </row>
    <row r="1639" spans="1:16" ht="48.75" thickBot="1" x14ac:dyDescent="0.3">
      <c r="A1639" s="247"/>
      <c r="B1639" s="247"/>
      <c r="C1639" s="247"/>
      <c r="D1639" s="247"/>
      <c r="E1639" s="247"/>
      <c r="F1639" s="248"/>
      <c r="G1639" s="161" t="s">
        <v>628</v>
      </c>
      <c r="H1639" s="56">
        <f>SUM(I1639:N1639)</f>
        <v>1049.3000000000002</v>
      </c>
      <c r="I1639" s="56">
        <f t="shared" ref="I1639:I1641" si="347">I1544+I1549+I1554+I1559+I1564+I1569+I1574+I1579+I1584+I1589+I1594+I1599+I1604+I1609+I1614+I1619+I1624+I1629+I1634</f>
        <v>34.4</v>
      </c>
      <c r="J1639" s="56">
        <f t="shared" si="346"/>
        <v>491.2</v>
      </c>
      <c r="K1639" s="56">
        <f t="shared" si="346"/>
        <v>181.70000000000002</v>
      </c>
      <c r="L1639" s="56">
        <f t="shared" si="346"/>
        <v>114</v>
      </c>
      <c r="M1639" s="56">
        <f t="shared" si="346"/>
        <v>114</v>
      </c>
      <c r="N1639" s="56">
        <f t="shared" si="346"/>
        <v>114</v>
      </c>
      <c r="O1639" s="219"/>
      <c r="P1639" s="228"/>
    </row>
    <row r="1640" spans="1:16" ht="15.75" thickBot="1" x14ac:dyDescent="0.3">
      <c r="A1640" s="247"/>
      <c r="B1640" s="247"/>
      <c r="C1640" s="247"/>
      <c r="D1640" s="247"/>
      <c r="E1640" s="247"/>
      <c r="F1640" s="248"/>
      <c r="G1640" s="161" t="s">
        <v>8</v>
      </c>
      <c r="H1640" s="56">
        <f>SUM(I1640:N1640)</f>
        <v>1.5999999999999999</v>
      </c>
      <c r="I1640" s="56">
        <f t="shared" si="347"/>
        <v>1.5999999999999999</v>
      </c>
      <c r="J1640" s="56">
        <f t="shared" si="346"/>
        <v>0</v>
      </c>
      <c r="K1640" s="56">
        <f t="shared" si="346"/>
        <v>0</v>
      </c>
      <c r="L1640" s="56">
        <f t="shared" si="346"/>
        <v>0</v>
      </c>
      <c r="M1640" s="56">
        <f t="shared" si="346"/>
        <v>0</v>
      </c>
      <c r="N1640" s="56">
        <f t="shared" si="346"/>
        <v>0</v>
      </c>
      <c r="O1640" s="219"/>
      <c r="P1640" s="228"/>
    </row>
    <row r="1641" spans="1:16" ht="24.75" thickBot="1" x14ac:dyDescent="0.3">
      <c r="A1641" s="249"/>
      <c r="B1641" s="249"/>
      <c r="C1641" s="249"/>
      <c r="D1641" s="249"/>
      <c r="E1641" s="249"/>
      <c r="F1641" s="250"/>
      <c r="G1641" s="161" t="s">
        <v>9</v>
      </c>
      <c r="H1641" s="56">
        <f>SUM(I1641:N1641)</f>
        <v>0</v>
      </c>
      <c r="I1641" s="56">
        <f t="shared" si="347"/>
        <v>0</v>
      </c>
      <c r="J1641" s="56">
        <f t="shared" si="346"/>
        <v>0</v>
      </c>
      <c r="K1641" s="56">
        <f t="shared" si="346"/>
        <v>0</v>
      </c>
      <c r="L1641" s="56">
        <f t="shared" si="346"/>
        <v>0</v>
      </c>
      <c r="M1641" s="56">
        <f t="shared" si="346"/>
        <v>0</v>
      </c>
      <c r="N1641" s="56">
        <f t="shared" si="346"/>
        <v>0</v>
      </c>
      <c r="O1641" s="220"/>
      <c r="P1641" s="229"/>
    </row>
    <row r="1642" spans="1:16" ht="15.75" thickBot="1" x14ac:dyDescent="0.3">
      <c r="A1642" s="251" t="s">
        <v>642</v>
      </c>
      <c r="B1642" s="251"/>
      <c r="C1642" s="251"/>
      <c r="D1642" s="251"/>
      <c r="E1642" s="251"/>
      <c r="F1642" s="251"/>
      <c r="G1642" s="251"/>
      <c r="H1642" s="251"/>
      <c r="I1642" s="251"/>
      <c r="J1642" s="251"/>
      <c r="K1642" s="251"/>
      <c r="L1642" s="251"/>
      <c r="M1642" s="251"/>
      <c r="N1642" s="251"/>
      <c r="O1642" s="251"/>
      <c r="P1642" s="252"/>
    </row>
    <row r="1643" spans="1:16" ht="36.75" customHeight="1" thickBot="1" x14ac:dyDescent="0.3">
      <c r="A1643" s="212" t="s">
        <v>643</v>
      </c>
      <c r="B1643" s="239"/>
      <c r="C1643" s="215" t="s">
        <v>642</v>
      </c>
      <c r="D1643" s="218">
        <v>2025</v>
      </c>
      <c r="E1643" s="218" t="s">
        <v>644</v>
      </c>
      <c r="F1643" s="215" t="s">
        <v>645</v>
      </c>
      <c r="G1643" s="158" t="s">
        <v>4</v>
      </c>
      <c r="H1643" s="26">
        <f t="shared" ref="H1643:N1643" si="348">SUM(H1644:H1647)</f>
        <v>11</v>
      </c>
      <c r="I1643" s="26">
        <f t="shared" si="348"/>
        <v>11</v>
      </c>
      <c r="J1643" s="26">
        <f t="shared" si="348"/>
        <v>0</v>
      </c>
      <c r="K1643" s="26">
        <f t="shared" si="348"/>
        <v>0</v>
      </c>
      <c r="L1643" s="26">
        <f t="shared" si="348"/>
        <v>0</v>
      </c>
      <c r="M1643" s="26">
        <f t="shared" si="348"/>
        <v>0</v>
      </c>
      <c r="N1643" s="26">
        <f t="shared" si="348"/>
        <v>0</v>
      </c>
      <c r="O1643" s="218">
        <v>1310</v>
      </c>
      <c r="P1643" s="227" t="s">
        <v>646</v>
      </c>
    </row>
    <row r="1644" spans="1:16" ht="15.75" thickBot="1" x14ac:dyDescent="0.3">
      <c r="A1644" s="213"/>
      <c r="B1644" s="240"/>
      <c r="C1644" s="216"/>
      <c r="D1644" s="219"/>
      <c r="E1644" s="219"/>
      <c r="F1644" s="216"/>
      <c r="G1644" s="158" t="s">
        <v>259</v>
      </c>
      <c r="H1644" s="26">
        <f>SUM(I1644:N1644)</f>
        <v>0</v>
      </c>
      <c r="I1644" s="26">
        <v>0</v>
      </c>
      <c r="J1644" s="26">
        <v>0</v>
      </c>
      <c r="K1644" s="26">
        <v>0</v>
      </c>
      <c r="L1644" s="26">
        <v>0</v>
      </c>
      <c r="M1644" s="26">
        <v>0</v>
      </c>
      <c r="N1644" s="26">
        <v>0</v>
      </c>
      <c r="O1644" s="219"/>
      <c r="P1644" s="228"/>
    </row>
    <row r="1645" spans="1:16" ht="36.75" thickBot="1" x14ac:dyDescent="0.3">
      <c r="A1645" s="213"/>
      <c r="B1645" s="240"/>
      <c r="C1645" s="216"/>
      <c r="D1645" s="219"/>
      <c r="E1645" s="219"/>
      <c r="F1645" s="216"/>
      <c r="G1645" s="158" t="s">
        <v>7</v>
      </c>
      <c r="H1645" s="26">
        <f>SUM(I1645:N1645)</f>
        <v>10.199999999999999</v>
      </c>
      <c r="I1645" s="26">
        <v>10.199999999999999</v>
      </c>
      <c r="J1645" s="26">
        <v>0</v>
      </c>
      <c r="K1645" s="26">
        <v>0</v>
      </c>
      <c r="L1645" s="26">
        <v>0</v>
      </c>
      <c r="M1645" s="26">
        <v>0</v>
      </c>
      <c r="N1645" s="26">
        <v>0</v>
      </c>
      <c r="O1645" s="219"/>
      <c r="P1645" s="228"/>
    </row>
    <row r="1646" spans="1:16" ht="15.75" thickBot="1" x14ac:dyDescent="0.3">
      <c r="A1646" s="213"/>
      <c r="B1646" s="240"/>
      <c r="C1646" s="216"/>
      <c r="D1646" s="219"/>
      <c r="E1646" s="219"/>
      <c r="F1646" s="216"/>
      <c r="G1646" s="158" t="s">
        <v>8</v>
      </c>
      <c r="H1646" s="26">
        <f>SUM(I1646:N1646)</f>
        <v>0.8</v>
      </c>
      <c r="I1646" s="26">
        <v>0.8</v>
      </c>
      <c r="J1646" s="26">
        <v>0</v>
      </c>
      <c r="K1646" s="26">
        <v>0</v>
      </c>
      <c r="L1646" s="26">
        <v>0</v>
      </c>
      <c r="M1646" s="26">
        <v>0</v>
      </c>
      <c r="N1646" s="26">
        <v>0</v>
      </c>
      <c r="O1646" s="219"/>
      <c r="P1646" s="228"/>
    </row>
    <row r="1647" spans="1:16" ht="24.75" thickBot="1" x14ac:dyDescent="0.3">
      <c r="A1647" s="214"/>
      <c r="B1647" s="241"/>
      <c r="C1647" s="217"/>
      <c r="D1647" s="220"/>
      <c r="E1647" s="220"/>
      <c r="F1647" s="217"/>
      <c r="G1647" s="158" t="s">
        <v>9</v>
      </c>
      <c r="H1647" s="26">
        <f>SUM(I1647:N1647)</f>
        <v>0</v>
      </c>
      <c r="I1647" s="26">
        <v>0</v>
      </c>
      <c r="J1647" s="26">
        <v>0</v>
      </c>
      <c r="K1647" s="26">
        <v>0</v>
      </c>
      <c r="L1647" s="26">
        <v>0</v>
      </c>
      <c r="M1647" s="26">
        <v>0</v>
      </c>
      <c r="N1647" s="26">
        <v>0</v>
      </c>
      <c r="O1647" s="220"/>
      <c r="P1647" s="229"/>
    </row>
    <row r="1648" spans="1:16" ht="36.75" customHeight="1" thickBot="1" x14ac:dyDescent="0.3">
      <c r="A1648" s="212" t="s">
        <v>647</v>
      </c>
      <c r="B1648" s="215" t="s">
        <v>648</v>
      </c>
      <c r="C1648" s="215" t="s">
        <v>642</v>
      </c>
      <c r="D1648" s="218" t="s">
        <v>150</v>
      </c>
      <c r="E1648" s="218" t="s">
        <v>649</v>
      </c>
      <c r="F1648" s="215" t="s">
        <v>650</v>
      </c>
      <c r="G1648" s="158" t="s">
        <v>4</v>
      </c>
      <c r="H1648" s="26">
        <f t="shared" ref="H1648:N1648" si="349">SUM(H1649:H1652)</f>
        <v>17.100000000000001</v>
      </c>
      <c r="I1648" s="26">
        <f t="shared" si="349"/>
        <v>8.6000000000000014</v>
      </c>
      <c r="J1648" s="26">
        <f t="shared" si="349"/>
        <v>8.5</v>
      </c>
      <c r="K1648" s="26">
        <f t="shared" si="349"/>
        <v>0</v>
      </c>
      <c r="L1648" s="26">
        <f t="shared" si="349"/>
        <v>0</v>
      </c>
      <c r="M1648" s="26">
        <f t="shared" si="349"/>
        <v>0</v>
      </c>
      <c r="N1648" s="26">
        <f t="shared" si="349"/>
        <v>0</v>
      </c>
      <c r="O1648" s="218">
        <v>31000</v>
      </c>
      <c r="P1648" s="227"/>
    </row>
    <row r="1649" spans="1:16" ht="15.75" thickBot="1" x14ac:dyDescent="0.3">
      <c r="A1649" s="213"/>
      <c r="B1649" s="216"/>
      <c r="C1649" s="216"/>
      <c r="D1649" s="219"/>
      <c r="E1649" s="219"/>
      <c r="F1649" s="216"/>
      <c r="G1649" s="158" t="s">
        <v>259</v>
      </c>
      <c r="H1649" s="26">
        <f>SUM(I1649:N1649)</f>
        <v>0</v>
      </c>
      <c r="I1649" s="26">
        <v>0</v>
      </c>
      <c r="J1649" s="26">
        <v>0</v>
      </c>
      <c r="K1649" s="26">
        <v>0</v>
      </c>
      <c r="L1649" s="26">
        <v>0</v>
      </c>
      <c r="M1649" s="26">
        <v>0</v>
      </c>
      <c r="N1649" s="26">
        <v>0</v>
      </c>
      <c r="O1649" s="219"/>
      <c r="P1649" s="228"/>
    </row>
    <row r="1650" spans="1:16" ht="36.75" thickBot="1" x14ac:dyDescent="0.3">
      <c r="A1650" s="213"/>
      <c r="B1650" s="216"/>
      <c r="C1650" s="216"/>
      <c r="D1650" s="219"/>
      <c r="E1650" s="219"/>
      <c r="F1650" s="216"/>
      <c r="G1650" s="158" t="s">
        <v>7</v>
      </c>
      <c r="H1650" s="26">
        <f>SUM(I1650:N1650)</f>
        <v>16.5</v>
      </c>
      <c r="I1650" s="26">
        <v>8.3000000000000007</v>
      </c>
      <c r="J1650" s="26">
        <v>8.1999999999999993</v>
      </c>
      <c r="K1650" s="26">
        <v>0</v>
      </c>
      <c r="L1650" s="26">
        <v>0</v>
      </c>
      <c r="M1650" s="26">
        <v>0</v>
      </c>
      <c r="N1650" s="26">
        <v>0</v>
      </c>
      <c r="O1650" s="219"/>
      <c r="P1650" s="228"/>
    </row>
    <row r="1651" spans="1:16" ht="15.75" thickBot="1" x14ac:dyDescent="0.3">
      <c r="A1651" s="213"/>
      <c r="B1651" s="216"/>
      <c r="C1651" s="216"/>
      <c r="D1651" s="219"/>
      <c r="E1651" s="219"/>
      <c r="F1651" s="216"/>
      <c r="G1651" s="158" t="s">
        <v>8</v>
      </c>
      <c r="H1651" s="26">
        <f>SUM(I1651:N1651)</f>
        <v>0.6</v>
      </c>
      <c r="I1651" s="26">
        <v>0.3</v>
      </c>
      <c r="J1651" s="26">
        <v>0.3</v>
      </c>
      <c r="K1651" s="26">
        <v>0</v>
      </c>
      <c r="L1651" s="26">
        <v>0</v>
      </c>
      <c r="M1651" s="26">
        <v>0</v>
      </c>
      <c r="N1651" s="26">
        <v>0</v>
      </c>
      <c r="O1651" s="219"/>
      <c r="P1651" s="228"/>
    </row>
    <row r="1652" spans="1:16" ht="24.75" thickBot="1" x14ac:dyDescent="0.3">
      <c r="A1652" s="214"/>
      <c r="B1652" s="217"/>
      <c r="C1652" s="217"/>
      <c r="D1652" s="220"/>
      <c r="E1652" s="220"/>
      <c r="F1652" s="217"/>
      <c r="G1652" s="158" t="s">
        <v>9</v>
      </c>
      <c r="H1652" s="26">
        <f>SUM(I1652:N1652)</f>
        <v>0</v>
      </c>
      <c r="I1652" s="26">
        <v>0</v>
      </c>
      <c r="J1652" s="26">
        <v>0</v>
      </c>
      <c r="K1652" s="26">
        <v>0</v>
      </c>
      <c r="L1652" s="26">
        <v>0</v>
      </c>
      <c r="M1652" s="26">
        <v>0</v>
      </c>
      <c r="N1652" s="26">
        <v>0</v>
      </c>
      <c r="O1652" s="220"/>
      <c r="P1652" s="229"/>
    </row>
    <row r="1653" spans="1:16" ht="36.75" customHeight="1" thickBot="1" x14ac:dyDescent="0.3">
      <c r="A1653" s="212" t="s">
        <v>651</v>
      </c>
      <c r="B1653" s="215" t="s">
        <v>652</v>
      </c>
      <c r="C1653" s="215" t="s">
        <v>642</v>
      </c>
      <c r="D1653" s="218">
        <v>2026</v>
      </c>
      <c r="E1653" s="218" t="s">
        <v>653</v>
      </c>
      <c r="F1653" s="215" t="s">
        <v>645</v>
      </c>
      <c r="G1653" s="158" t="s">
        <v>4</v>
      </c>
      <c r="H1653" s="26">
        <f t="shared" ref="H1653:N1653" si="350">SUM(H1654:H1657)</f>
        <v>25.2</v>
      </c>
      <c r="I1653" s="26">
        <f t="shared" si="350"/>
        <v>0</v>
      </c>
      <c r="J1653" s="26">
        <f t="shared" si="350"/>
        <v>25.2</v>
      </c>
      <c r="K1653" s="26">
        <f t="shared" si="350"/>
        <v>0</v>
      </c>
      <c r="L1653" s="26">
        <f t="shared" si="350"/>
        <v>0</v>
      </c>
      <c r="M1653" s="26">
        <f t="shared" si="350"/>
        <v>0</v>
      </c>
      <c r="N1653" s="26">
        <f t="shared" si="350"/>
        <v>0</v>
      </c>
      <c r="O1653" s="218">
        <v>31000</v>
      </c>
      <c r="P1653" s="227"/>
    </row>
    <row r="1654" spans="1:16" ht="15.75" thickBot="1" x14ac:dyDescent="0.3">
      <c r="A1654" s="213"/>
      <c r="B1654" s="216"/>
      <c r="C1654" s="216"/>
      <c r="D1654" s="219"/>
      <c r="E1654" s="219"/>
      <c r="F1654" s="216"/>
      <c r="G1654" s="158" t="s">
        <v>259</v>
      </c>
      <c r="H1654" s="26">
        <f>SUM(I1654:N1654)</f>
        <v>0</v>
      </c>
      <c r="I1654" s="26">
        <v>0</v>
      </c>
      <c r="J1654" s="26">
        <v>0</v>
      </c>
      <c r="K1654" s="26">
        <v>0</v>
      </c>
      <c r="L1654" s="26">
        <v>0</v>
      </c>
      <c r="M1654" s="26">
        <v>0</v>
      </c>
      <c r="N1654" s="26">
        <v>0</v>
      </c>
      <c r="O1654" s="219"/>
      <c r="P1654" s="228"/>
    </row>
    <row r="1655" spans="1:16" ht="36.75" thickBot="1" x14ac:dyDescent="0.3">
      <c r="A1655" s="213"/>
      <c r="B1655" s="216"/>
      <c r="C1655" s="216"/>
      <c r="D1655" s="219"/>
      <c r="E1655" s="219"/>
      <c r="F1655" s="216"/>
      <c r="G1655" s="158" t="s">
        <v>7</v>
      </c>
      <c r="H1655" s="26">
        <f>SUM(I1655:N1655)</f>
        <v>23.4</v>
      </c>
      <c r="I1655" s="26">
        <v>0</v>
      </c>
      <c r="J1655" s="26">
        <v>23.4</v>
      </c>
      <c r="K1655" s="26">
        <v>0</v>
      </c>
      <c r="L1655" s="26">
        <v>0</v>
      </c>
      <c r="M1655" s="26">
        <v>0</v>
      </c>
      <c r="N1655" s="26">
        <v>0</v>
      </c>
      <c r="O1655" s="219"/>
      <c r="P1655" s="228"/>
    </row>
    <row r="1656" spans="1:16" ht="15.75" thickBot="1" x14ac:dyDescent="0.3">
      <c r="A1656" s="213"/>
      <c r="B1656" s="216"/>
      <c r="C1656" s="216"/>
      <c r="D1656" s="219"/>
      <c r="E1656" s="219"/>
      <c r="F1656" s="216"/>
      <c r="G1656" s="158" t="s">
        <v>8</v>
      </c>
      <c r="H1656" s="26">
        <f>SUM(I1656:N1656)</f>
        <v>1.8</v>
      </c>
      <c r="I1656" s="26">
        <v>0</v>
      </c>
      <c r="J1656" s="26">
        <v>1.8</v>
      </c>
      <c r="K1656" s="26">
        <v>0</v>
      </c>
      <c r="L1656" s="26">
        <v>0</v>
      </c>
      <c r="M1656" s="26">
        <v>0</v>
      </c>
      <c r="N1656" s="26">
        <v>0</v>
      </c>
      <c r="O1656" s="219"/>
      <c r="P1656" s="228"/>
    </row>
    <row r="1657" spans="1:16" ht="24.75" thickBot="1" x14ac:dyDescent="0.3">
      <c r="A1657" s="214"/>
      <c r="B1657" s="217"/>
      <c r="C1657" s="217"/>
      <c r="D1657" s="220"/>
      <c r="E1657" s="220"/>
      <c r="F1657" s="217"/>
      <c r="G1657" s="158" t="s">
        <v>9</v>
      </c>
      <c r="H1657" s="26">
        <f>SUM(I1657:N1657)</f>
        <v>0</v>
      </c>
      <c r="I1657" s="26">
        <v>0</v>
      </c>
      <c r="J1657" s="26">
        <v>0</v>
      </c>
      <c r="K1657" s="26">
        <v>0</v>
      </c>
      <c r="L1657" s="26">
        <v>0</v>
      </c>
      <c r="M1657" s="26">
        <v>0</v>
      </c>
      <c r="N1657" s="26">
        <v>0</v>
      </c>
      <c r="O1657" s="220"/>
      <c r="P1657" s="229"/>
    </row>
    <row r="1658" spans="1:16" ht="36.75" customHeight="1" thickBot="1" x14ac:dyDescent="0.3">
      <c r="A1658" s="212" t="s">
        <v>654</v>
      </c>
      <c r="B1658" s="215" t="s">
        <v>655</v>
      </c>
      <c r="C1658" s="215" t="s">
        <v>642</v>
      </c>
      <c r="D1658" s="218">
        <v>2028</v>
      </c>
      <c r="E1658" s="218" t="s">
        <v>656</v>
      </c>
      <c r="F1658" s="215" t="s">
        <v>657</v>
      </c>
      <c r="G1658" s="158" t="s">
        <v>4</v>
      </c>
      <c r="H1658" s="26">
        <f t="shared" ref="H1658:N1658" si="351">SUM(H1659:H1662)</f>
        <v>30</v>
      </c>
      <c r="I1658" s="26">
        <f t="shared" si="351"/>
        <v>0</v>
      </c>
      <c r="J1658" s="26">
        <f t="shared" si="351"/>
        <v>0</v>
      </c>
      <c r="K1658" s="26">
        <f t="shared" si="351"/>
        <v>0</v>
      </c>
      <c r="L1658" s="26">
        <f t="shared" si="351"/>
        <v>30</v>
      </c>
      <c r="M1658" s="26">
        <f t="shared" si="351"/>
        <v>0</v>
      </c>
      <c r="N1658" s="26">
        <f t="shared" si="351"/>
        <v>0</v>
      </c>
      <c r="O1658" s="218">
        <v>4604</v>
      </c>
      <c r="P1658" s="227"/>
    </row>
    <row r="1659" spans="1:16" ht="15.75" thickBot="1" x14ac:dyDescent="0.3">
      <c r="A1659" s="213"/>
      <c r="B1659" s="216"/>
      <c r="C1659" s="216"/>
      <c r="D1659" s="219"/>
      <c r="E1659" s="219"/>
      <c r="F1659" s="216"/>
      <c r="G1659" s="158" t="s">
        <v>259</v>
      </c>
      <c r="H1659" s="26">
        <f>SUM(I1659:N1659)</f>
        <v>0</v>
      </c>
      <c r="I1659" s="26">
        <v>0</v>
      </c>
      <c r="J1659" s="26">
        <v>0</v>
      </c>
      <c r="K1659" s="26">
        <v>0</v>
      </c>
      <c r="L1659" s="26">
        <v>0</v>
      </c>
      <c r="M1659" s="26">
        <v>0</v>
      </c>
      <c r="N1659" s="26">
        <v>0</v>
      </c>
      <c r="O1659" s="219"/>
      <c r="P1659" s="228"/>
    </row>
    <row r="1660" spans="1:16" ht="36.75" thickBot="1" x14ac:dyDescent="0.3">
      <c r="A1660" s="213"/>
      <c r="B1660" s="216"/>
      <c r="C1660" s="216"/>
      <c r="D1660" s="219"/>
      <c r="E1660" s="219"/>
      <c r="F1660" s="216"/>
      <c r="G1660" s="158" t="s">
        <v>7</v>
      </c>
      <c r="H1660" s="26">
        <f>SUM(I1660:N1660)</f>
        <v>27.9</v>
      </c>
      <c r="I1660" s="26">
        <v>0</v>
      </c>
      <c r="J1660" s="26">
        <v>0</v>
      </c>
      <c r="K1660" s="26">
        <v>0</v>
      </c>
      <c r="L1660" s="26">
        <v>27.9</v>
      </c>
      <c r="M1660" s="26">
        <v>0</v>
      </c>
      <c r="N1660" s="26">
        <v>0</v>
      </c>
      <c r="O1660" s="219"/>
      <c r="P1660" s="228"/>
    </row>
    <row r="1661" spans="1:16" ht="15.75" thickBot="1" x14ac:dyDescent="0.3">
      <c r="A1661" s="213"/>
      <c r="B1661" s="216"/>
      <c r="C1661" s="216"/>
      <c r="D1661" s="219"/>
      <c r="E1661" s="219"/>
      <c r="F1661" s="216"/>
      <c r="G1661" s="158" t="s">
        <v>8</v>
      </c>
      <c r="H1661" s="26">
        <f>SUM(I1661:N1661)</f>
        <v>2.1</v>
      </c>
      <c r="I1661" s="26">
        <v>0</v>
      </c>
      <c r="J1661" s="26">
        <v>0</v>
      </c>
      <c r="K1661" s="26">
        <v>0</v>
      </c>
      <c r="L1661" s="26">
        <v>2.1</v>
      </c>
      <c r="M1661" s="26">
        <v>0</v>
      </c>
      <c r="N1661" s="26">
        <v>0</v>
      </c>
      <c r="O1661" s="219"/>
      <c r="P1661" s="228"/>
    </row>
    <row r="1662" spans="1:16" ht="24.75" thickBot="1" x14ac:dyDescent="0.3">
      <c r="A1662" s="214"/>
      <c r="B1662" s="217"/>
      <c r="C1662" s="217"/>
      <c r="D1662" s="220"/>
      <c r="E1662" s="220"/>
      <c r="F1662" s="217"/>
      <c r="G1662" s="158" t="s">
        <v>9</v>
      </c>
      <c r="H1662" s="26">
        <f>SUM(I1662:N1662)</f>
        <v>0</v>
      </c>
      <c r="I1662" s="26">
        <v>0</v>
      </c>
      <c r="J1662" s="26">
        <v>0</v>
      </c>
      <c r="K1662" s="26">
        <v>0</v>
      </c>
      <c r="L1662" s="26">
        <v>0</v>
      </c>
      <c r="M1662" s="26">
        <v>0</v>
      </c>
      <c r="N1662" s="26">
        <v>0</v>
      </c>
      <c r="O1662" s="220"/>
      <c r="P1662" s="229"/>
    </row>
    <row r="1663" spans="1:16" ht="36.75" customHeight="1" thickBot="1" x14ac:dyDescent="0.3">
      <c r="A1663" s="212" t="s">
        <v>658</v>
      </c>
      <c r="B1663" s="215" t="s">
        <v>655</v>
      </c>
      <c r="C1663" s="215" t="s">
        <v>642</v>
      </c>
      <c r="D1663" s="218">
        <v>2028</v>
      </c>
      <c r="E1663" s="218" t="s">
        <v>659</v>
      </c>
      <c r="F1663" s="215" t="s">
        <v>657</v>
      </c>
      <c r="G1663" s="158" t="s">
        <v>4</v>
      </c>
      <c r="H1663" s="26">
        <f t="shared" ref="H1663:N1663" si="352">SUM(H1664:H1667)</f>
        <v>50</v>
      </c>
      <c r="I1663" s="26">
        <f t="shared" si="352"/>
        <v>0</v>
      </c>
      <c r="J1663" s="26">
        <f t="shared" si="352"/>
        <v>0</v>
      </c>
      <c r="K1663" s="26">
        <f t="shared" si="352"/>
        <v>0</v>
      </c>
      <c r="L1663" s="26">
        <f t="shared" si="352"/>
        <v>50</v>
      </c>
      <c r="M1663" s="26">
        <f t="shared" si="352"/>
        <v>0</v>
      </c>
      <c r="N1663" s="26">
        <f t="shared" si="352"/>
        <v>0</v>
      </c>
      <c r="O1663" s="218">
        <v>4604</v>
      </c>
      <c r="P1663" s="227"/>
    </row>
    <row r="1664" spans="1:16" ht="15.75" thickBot="1" x14ac:dyDescent="0.3">
      <c r="A1664" s="213"/>
      <c r="B1664" s="216"/>
      <c r="C1664" s="216"/>
      <c r="D1664" s="219"/>
      <c r="E1664" s="219"/>
      <c r="F1664" s="216"/>
      <c r="G1664" s="158" t="s">
        <v>259</v>
      </c>
      <c r="H1664" s="26">
        <f>SUM(I1664:N1664)</f>
        <v>0</v>
      </c>
      <c r="I1664" s="26">
        <v>0</v>
      </c>
      <c r="J1664" s="26">
        <v>0</v>
      </c>
      <c r="K1664" s="26">
        <v>0</v>
      </c>
      <c r="L1664" s="26">
        <v>0</v>
      </c>
      <c r="M1664" s="26">
        <v>0</v>
      </c>
      <c r="N1664" s="26">
        <v>0</v>
      </c>
      <c r="O1664" s="219"/>
      <c r="P1664" s="228"/>
    </row>
    <row r="1665" spans="1:16" ht="36.75" thickBot="1" x14ac:dyDescent="0.3">
      <c r="A1665" s="213"/>
      <c r="B1665" s="216"/>
      <c r="C1665" s="216"/>
      <c r="D1665" s="219"/>
      <c r="E1665" s="219"/>
      <c r="F1665" s="216"/>
      <c r="G1665" s="158" t="s">
        <v>7</v>
      </c>
      <c r="H1665" s="26">
        <f>SUM(I1665:N1665)</f>
        <v>46.5</v>
      </c>
      <c r="I1665" s="26">
        <v>0</v>
      </c>
      <c r="J1665" s="26">
        <v>0</v>
      </c>
      <c r="K1665" s="26">
        <v>0</v>
      </c>
      <c r="L1665" s="26">
        <v>46.5</v>
      </c>
      <c r="M1665" s="26">
        <v>0</v>
      </c>
      <c r="N1665" s="26">
        <v>0</v>
      </c>
      <c r="O1665" s="219"/>
      <c r="P1665" s="228"/>
    </row>
    <row r="1666" spans="1:16" ht="15.75" thickBot="1" x14ac:dyDescent="0.3">
      <c r="A1666" s="213"/>
      <c r="B1666" s="216"/>
      <c r="C1666" s="216"/>
      <c r="D1666" s="219"/>
      <c r="E1666" s="219"/>
      <c r="F1666" s="216"/>
      <c r="G1666" s="158" t="s">
        <v>8</v>
      </c>
      <c r="H1666" s="26">
        <f>SUM(I1666:N1666)</f>
        <v>3.5</v>
      </c>
      <c r="I1666" s="26">
        <v>0</v>
      </c>
      <c r="J1666" s="26">
        <v>0</v>
      </c>
      <c r="K1666" s="26">
        <v>0</v>
      </c>
      <c r="L1666" s="26">
        <v>3.5</v>
      </c>
      <c r="M1666" s="26">
        <v>0</v>
      </c>
      <c r="N1666" s="26">
        <v>0</v>
      </c>
      <c r="O1666" s="219"/>
      <c r="P1666" s="228"/>
    </row>
    <row r="1667" spans="1:16" ht="24.75" thickBot="1" x14ac:dyDescent="0.3">
      <c r="A1667" s="214"/>
      <c r="B1667" s="217"/>
      <c r="C1667" s="217"/>
      <c r="D1667" s="220"/>
      <c r="E1667" s="220"/>
      <c r="F1667" s="217"/>
      <c r="G1667" s="158" t="s">
        <v>9</v>
      </c>
      <c r="H1667" s="26">
        <f>SUM(I1667:N1667)</f>
        <v>0</v>
      </c>
      <c r="I1667" s="26">
        <v>0</v>
      </c>
      <c r="J1667" s="26">
        <v>0</v>
      </c>
      <c r="K1667" s="26">
        <v>0</v>
      </c>
      <c r="L1667" s="26">
        <v>0</v>
      </c>
      <c r="M1667" s="26">
        <v>0</v>
      </c>
      <c r="N1667" s="26">
        <v>0</v>
      </c>
      <c r="O1667" s="220"/>
      <c r="P1667" s="229"/>
    </row>
    <row r="1668" spans="1:16" ht="36.75" customHeight="1" thickBot="1" x14ac:dyDescent="0.3">
      <c r="A1668" s="212" t="s">
        <v>660</v>
      </c>
      <c r="B1668" s="215" t="s">
        <v>655</v>
      </c>
      <c r="C1668" s="215" t="s">
        <v>642</v>
      </c>
      <c r="D1668" s="218">
        <v>2030</v>
      </c>
      <c r="E1668" s="218" t="s">
        <v>661</v>
      </c>
      <c r="F1668" s="215" t="s">
        <v>657</v>
      </c>
      <c r="G1668" s="158" t="s">
        <v>4</v>
      </c>
      <c r="H1668" s="26">
        <f t="shared" ref="H1668:N1668" si="353">SUM(H1669:H1672)</f>
        <v>30</v>
      </c>
      <c r="I1668" s="26">
        <f t="shared" si="353"/>
        <v>0</v>
      </c>
      <c r="J1668" s="26">
        <f t="shared" si="353"/>
        <v>0</v>
      </c>
      <c r="K1668" s="26">
        <f t="shared" si="353"/>
        <v>0</v>
      </c>
      <c r="L1668" s="26">
        <f t="shared" si="353"/>
        <v>0</v>
      </c>
      <c r="M1668" s="26">
        <f t="shared" si="353"/>
        <v>0</v>
      </c>
      <c r="N1668" s="26">
        <f t="shared" si="353"/>
        <v>30</v>
      </c>
      <c r="O1668" s="218">
        <v>830</v>
      </c>
      <c r="P1668" s="227"/>
    </row>
    <row r="1669" spans="1:16" ht="15.75" thickBot="1" x14ac:dyDescent="0.3">
      <c r="A1669" s="213"/>
      <c r="B1669" s="216"/>
      <c r="C1669" s="216"/>
      <c r="D1669" s="219"/>
      <c r="E1669" s="219"/>
      <c r="F1669" s="216"/>
      <c r="G1669" s="158" t="s">
        <v>259</v>
      </c>
      <c r="H1669" s="26">
        <f>SUM(I1669:N1669)</f>
        <v>0</v>
      </c>
      <c r="I1669" s="26">
        <v>0</v>
      </c>
      <c r="J1669" s="26">
        <v>0</v>
      </c>
      <c r="K1669" s="26">
        <v>0</v>
      </c>
      <c r="L1669" s="26">
        <v>0</v>
      </c>
      <c r="M1669" s="26">
        <v>0</v>
      </c>
      <c r="N1669" s="26">
        <v>0</v>
      </c>
      <c r="O1669" s="219"/>
      <c r="P1669" s="228"/>
    </row>
    <row r="1670" spans="1:16" ht="36.75" thickBot="1" x14ac:dyDescent="0.3">
      <c r="A1670" s="213"/>
      <c r="B1670" s="216"/>
      <c r="C1670" s="216"/>
      <c r="D1670" s="219"/>
      <c r="E1670" s="219"/>
      <c r="F1670" s="216"/>
      <c r="G1670" s="158" t="s">
        <v>7</v>
      </c>
      <c r="H1670" s="26">
        <f>SUM(I1670:N1670)</f>
        <v>27.9</v>
      </c>
      <c r="I1670" s="26">
        <v>0</v>
      </c>
      <c r="J1670" s="26">
        <v>0</v>
      </c>
      <c r="K1670" s="26">
        <v>0</v>
      </c>
      <c r="L1670" s="26">
        <v>0</v>
      </c>
      <c r="M1670" s="26">
        <v>0</v>
      </c>
      <c r="N1670" s="26">
        <v>27.9</v>
      </c>
      <c r="O1670" s="219"/>
      <c r="P1670" s="228"/>
    </row>
    <row r="1671" spans="1:16" ht="15.75" thickBot="1" x14ac:dyDescent="0.3">
      <c r="A1671" s="213"/>
      <c r="B1671" s="216"/>
      <c r="C1671" s="216"/>
      <c r="D1671" s="219"/>
      <c r="E1671" s="219"/>
      <c r="F1671" s="216"/>
      <c r="G1671" s="158" t="s">
        <v>8</v>
      </c>
      <c r="H1671" s="26">
        <f>SUM(I1671:N1671)</f>
        <v>2.1</v>
      </c>
      <c r="I1671" s="26">
        <v>0</v>
      </c>
      <c r="J1671" s="26">
        <v>0</v>
      </c>
      <c r="K1671" s="26">
        <v>0</v>
      </c>
      <c r="L1671" s="26">
        <v>0</v>
      </c>
      <c r="M1671" s="26">
        <v>0</v>
      </c>
      <c r="N1671" s="26">
        <v>2.1</v>
      </c>
      <c r="O1671" s="219"/>
      <c r="P1671" s="228"/>
    </row>
    <row r="1672" spans="1:16" ht="24.75" thickBot="1" x14ac:dyDescent="0.3">
      <c r="A1672" s="214"/>
      <c r="B1672" s="217"/>
      <c r="C1672" s="217"/>
      <c r="D1672" s="220"/>
      <c r="E1672" s="220"/>
      <c r="F1672" s="217"/>
      <c r="G1672" s="158" t="s">
        <v>9</v>
      </c>
      <c r="H1672" s="26">
        <f>SUM(I1672:N1672)</f>
        <v>0</v>
      </c>
      <c r="I1672" s="26">
        <v>0</v>
      </c>
      <c r="J1672" s="26">
        <v>0</v>
      </c>
      <c r="K1672" s="26">
        <v>0</v>
      </c>
      <c r="L1672" s="26">
        <v>0</v>
      </c>
      <c r="M1672" s="26">
        <v>0</v>
      </c>
      <c r="N1672" s="26">
        <v>0</v>
      </c>
      <c r="O1672" s="220"/>
      <c r="P1672" s="229"/>
    </row>
    <row r="1673" spans="1:16" ht="36.75" customHeight="1" thickBot="1" x14ac:dyDescent="0.3">
      <c r="A1673" s="212" t="s">
        <v>662</v>
      </c>
      <c r="B1673" s="215" t="s">
        <v>663</v>
      </c>
      <c r="C1673" s="215" t="s">
        <v>642</v>
      </c>
      <c r="D1673" s="218">
        <v>2028</v>
      </c>
      <c r="E1673" s="218" t="s">
        <v>664</v>
      </c>
      <c r="F1673" s="215" t="s">
        <v>665</v>
      </c>
      <c r="G1673" s="158" t="s">
        <v>4</v>
      </c>
      <c r="H1673" s="26">
        <f t="shared" ref="H1673:N1673" si="354">SUM(H1674:H1677)</f>
        <v>9</v>
      </c>
      <c r="I1673" s="26">
        <f t="shared" si="354"/>
        <v>0</v>
      </c>
      <c r="J1673" s="26">
        <f t="shared" si="354"/>
        <v>0</v>
      </c>
      <c r="K1673" s="26">
        <f t="shared" si="354"/>
        <v>0</v>
      </c>
      <c r="L1673" s="26">
        <f t="shared" si="354"/>
        <v>9</v>
      </c>
      <c r="M1673" s="26">
        <f t="shared" si="354"/>
        <v>0</v>
      </c>
      <c r="N1673" s="26">
        <f t="shared" si="354"/>
        <v>0</v>
      </c>
      <c r="O1673" s="218">
        <v>4604</v>
      </c>
      <c r="P1673" s="227"/>
    </row>
    <row r="1674" spans="1:16" ht="15.75" thickBot="1" x14ac:dyDescent="0.3">
      <c r="A1674" s="213"/>
      <c r="B1674" s="216"/>
      <c r="C1674" s="216"/>
      <c r="D1674" s="219"/>
      <c r="E1674" s="219"/>
      <c r="F1674" s="216"/>
      <c r="G1674" s="158" t="s">
        <v>259</v>
      </c>
      <c r="H1674" s="26">
        <f>SUM(I1674:N1674)</f>
        <v>0</v>
      </c>
      <c r="I1674" s="26">
        <v>0</v>
      </c>
      <c r="J1674" s="26">
        <v>0</v>
      </c>
      <c r="K1674" s="26">
        <v>0</v>
      </c>
      <c r="L1674" s="26">
        <v>0</v>
      </c>
      <c r="M1674" s="26">
        <v>0</v>
      </c>
      <c r="N1674" s="26">
        <v>0</v>
      </c>
      <c r="O1674" s="219"/>
      <c r="P1674" s="228"/>
    </row>
    <row r="1675" spans="1:16" ht="36.75" thickBot="1" x14ac:dyDescent="0.3">
      <c r="A1675" s="213"/>
      <c r="B1675" s="216"/>
      <c r="C1675" s="216"/>
      <c r="D1675" s="219"/>
      <c r="E1675" s="219"/>
      <c r="F1675" s="216"/>
      <c r="G1675" s="158" t="s">
        <v>7</v>
      </c>
      <c r="H1675" s="26">
        <f>SUM(I1675:N1675)</f>
        <v>8.4</v>
      </c>
      <c r="I1675" s="26">
        <v>0</v>
      </c>
      <c r="J1675" s="26">
        <v>0</v>
      </c>
      <c r="K1675" s="26">
        <v>0</v>
      </c>
      <c r="L1675" s="26">
        <v>8.4</v>
      </c>
      <c r="M1675" s="26">
        <v>0</v>
      </c>
      <c r="N1675" s="26">
        <v>0</v>
      </c>
      <c r="O1675" s="219"/>
      <c r="P1675" s="228"/>
    </row>
    <row r="1676" spans="1:16" ht="15.75" thickBot="1" x14ac:dyDescent="0.3">
      <c r="A1676" s="213"/>
      <c r="B1676" s="216"/>
      <c r="C1676" s="216"/>
      <c r="D1676" s="219"/>
      <c r="E1676" s="219"/>
      <c r="F1676" s="216"/>
      <c r="G1676" s="158" t="s">
        <v>8</v>
      </c>
      <c r="H1676" s="26">
        <f>SUM(I1676:N1676)</f>
        <v>0.6</v>
      </c>
      <c r="I1676" s="26">
        <v>0</v>
      </c>
      <c r="J1676" s="26">
        <v>0</v>
      </c>
      <c r="K1676" s="26">
        <v>0</v>
      </c>
      <c r="L1676" s="26">
        <v>0.6</v>
      </c>
      <c r="M1676" s="26">
        <v>0</v>
      </c>
      <c r="N1676" s="26">
        <v>0</v>
      </c>
      <c r="O1676" s="219"/>
      <c r="P1676" s="228"/>
    </row>
    <row r="1677" spans="1:16" ht="24.75" thickBot="1" x14ac:dyDescent="0.3">
      <c r="A1677" s="214"/>
      <c r="B1677" s="217"/>
      <c r="C1677" s="217"/>
      <c r="D1677" s="220"/>
      <c r="E1677" s="220"/>
      <c r="F1677" s="217"/>
      <c r="G1677" s="158" t="s">
        <v>9</v>
      </c>
      <c r="H1677" s="26">
        <f>SUM(I1677:N1677)</f>
        <v>0</v>
      </c>
      <c r="I1677" s="26">
        <v>0</v>
      </c>
      <c r="J1677" s="26">
        <v>0</v>
      </c>
      <c r="K1677" s="26">
        <v>0</v>
      </c>
      <c r="L1677" s="26">
        <v>0</v>
      </c>
      <c r="M1677" s="26">
        <v>0</v>
      </c>
      <c r="N1677" s="26">
        <v>0</v>
      </c>
      <c r="O1677" s="220"/>
      <c r="P1677" s="229"/>
    </row>
    <row r="1678" spans="1:16" ht="36.75" customHeight="1" thickBot="1" x14ac:dyDescent="0.3">
      <c r="A1678" s="212" t="s">
        <v>666</v>
      </c>
      <c r="B1678" s="215" t="s">
        <v>663</v>
      </c>
      <c r="C1678" s="215" t="s">
        <v>642</v>
      </c>
      <c r="D1678" s="218">
        <v>2026</v>
      </c>
      <c r="E1678" s="218" t="s">
        <v>664</v>
      </c>
      <c r="F1678" s="215" t="s">
        <v>665</v>
      </c>
      <c r="G1678" s="158" t="s">
        <v>4</v>
      </c>
      <c r="H1678" s="26">
        <f t="shared" ref="H1678:N1678" si="355">SUM(H1679:H1682)</f>
        <v>9</v>
      </c>
      <c r="I1678" s="26">
        <f t="shared" si="355"/>
        <v>0</v>
      </c>
      <c r="J1678" s="26">
        <f t="shared" si="355"/>
        <v>9</v>
      </c>
      <c r="K1678" s="26">
        <f t="shared" si="355"/>
        <v>0</v>
      </c>
      <c r="L1678" s="26">
        <f t="shared" si="355"/>
        <v>0</v>
      </c>
      <c r="M1678" s="26">
        <f t="shared" si="355"/>
        <v>0</v>
      </c>
      <c r="N1678" s="26">
        <f t="shared" si="355"/>
        <v>0</v>
      </c>
      <c r="O1678" s="218">
        <v>4604</v>
      </c>
      <c r="P1678" s="227"/>
    </row>
    <row r="1679" spans="1:16" ht="15.75" thickBot="1" x14ac:dyDescent="0.3">
      <c r="A1679" s="213"/>
      <c r="B1679" s="216"/>
      <c r="C1679" s="216"/>
      <c r="D1679" s="219"/>
      <c r="E1679" s="219"/>
      <c r="F1679" s="216"/>
      <c r="G1679" s="158" t="s">
        <v>259</v>
      </c>
      <c r="H1679" s="26">
        <f>SUM(I1679:N1679)</f>
        <v>0</v>
      </c>
      <c r="I1679" s="26">
        <v>0</v>
      </c>
      <c r="J1679" s="26">
        <v>0</v>
      </c>
      <c r="K1679" s="26">
        <v>0</v>
      </c>
      <c r="L1679" s="26">
        <v>0</v>
      </c>
      <c r="M1679" s="26">
        <v>0</v>
      </c>
      <c r="N1679" s="26">
        <v>0</v>
      </c>
      <c r="O1679" s="219"/>
      <c r="P1679" s="228"/>
    </row>
    <row r="1680" spans="1:16" ht="36.75" thickBot="1" x14ac:dyDescent="0.3">
      <c r="A1680" s="213"/>
      <c r="B1680" s="216"/>
      <c r="C1680" s="216"/>
      <c r="D1680" s="219"/>
      <c r="E1680" s="219"/>
      <c r="F1680" s="216"/>
      <c r="G1680" s="158" t="s">
        <v>7</v>
      </c>
      <c r="H1680" s="26">
        <f>SUM(I1680:N1680)</f>
        <v>8.4</v>
      </c>
      <c r="I1680" s="26">
        <v>0</v>
      </c>
      <c r="J1680" s="26">
        <v>8.4</v>
      </c>
      <c r="K1680" s="26">
        <v>0</v>
      </c>
      <c r="L1680" s="26">
        <v>0</v>
      </c>
      <c r="M1680" s="26">
        <v>0</v>
      </c>
      <c r="N1680" s="26">
        <v>0</v>
      </c>
      <c r="O1680" s="219"/>
      <c r="P1680" s="228"/>
    </row>
    <row r="1681" spans="1:16" ht="15.75" thickBot="1" x14ac:dyDescent="0.3">
      <c r="A1681" s="213"/>
      <c r="B1681" s="216"/>
      <c r="C1681" s="216"/>
      <c r="D1681" s="219"/>
      <c r="E1681" s="219"/>
      <c r="F1681" s="216"/>
      <c r="G1681" s="158" t="s">
        <v>8</v>
      </c>
      <c r="H1681" s="26">
        <f>SUM(I1681:N1681)</f>
        <v>0.6</v>
      </c>
      <c r="I1681" s="26">
        <v>0</v>
      </c>
      <c r="J1681" s="26">
        <v>0.6</v>
      </c>
      <c r="K1681" s="26">
        <v>0</v>
      </c>
      <c r="L1681" s="26">
        <v>0</v>
      </c>
      <c r="M1681" s="26">
        <v>0</v>
      </c>
      <c r="N1681" s="26">
        <v>0</v>
      </c>
      <c r="O1681" s="219"/>
      <c r="P1681" s="228"/>
    </row>
    <row r="1682" spans="1:16" ht="24.75" thickBot="1" x14ac:dyDescent="0.3">
      <c r="A1682" s="214"/>
      <c r="B1682" s="217"/>
      <c r="C1682" s="217"/>
      <c r="D1682" s="220"/>
      <c r="E1682" s="220"/>
      <c r="F1682" s="217"/>
      <c r="G1682" s="158" t="s">
        <v>9</v>
      </c>
      <c r="H1682" s="26">
        <f>SUM(I1682:N1682)</f>
        <v>0</v>
      </c>
      <c r="I1682" s="26">
        <v>0</v>
      </c>
      <c r="J1682" s="26">
        <v>0</v>
      </c>
      <c r="K1682" s="26">
        <v>0</v>
      </c>
      <c r="L1682" s="26">
        <v>0</v>
      </c>
      <c r="M1682" s="26">
        <v>0</v>
      </c>
      <c r="N1682" s="26">
        <v>0</v>
      </c>
      <c r="O1682" s="220"/>
      <c r="P1682" s="229"/>
    </row>
    <row r="1683" spans="1:16" ht="36.75" customHeight="1" thickBot="1" x14ac:dyDescent="0.3">
      <c r="A1683" s="212" t="s">
        <v>667</v>
      </c>
      <c r="B1683" s="215" t="s">
        <v>655</v>
      </c>
      <c r="C1683" s="215" t="s">
        <v>642</v>
      </c>
      <c r="D1683" s="218">
        <v>2027</v>
      </c>
      <c r="E1683" s="218" t="s">
        <v>668</v>
      </c>
      <c r="F1683" s="215" t="s">
        <v>657</v>
      </c>
      <c r="G1683" s="158" t="s">
        <v>4</v>
      </c>
      <c r="H1683" s="26">
        <f t="shared" ref="H1683:N1683" si="356">SUM(H1684:H1687)</f>
        <v>50</v>
      </c>
      <c r="I1683" s="26">
        <f t="shared" si="356"/>
        <v>0</v>
      </c>
      <c r="J1683" s="26">
        <f t="shared" si="356"/>
        <v>0</v>
      </c>
      <c r="K1683" s="26">
        <f t="shared" si="356"/>
        <v>50</v>
      </c>
      <c r="L1683" s="26">
        <f t="shared" si="356"/>
        <v>0</v>
      </c>
      <c r="M1683" s="26">
        <f t="shared" si="356"/>
        <v>0</v>
      </c>
      <c r="N1683" s="26">
        <f t="shared" si="356"/>
        <v>0</v>
      </c>
      <c r="O1683" s="218">
        <v>1546</v>
      </c>
      <c r="P1683" s="227"/>
    </row>
    <row r="1684" spans="1:16" ht="15.75" thickBot="1" x14ac:dyDescent="0.3">
      <c r="A1684" s="213"/>
      <c r="B1684" s="216"/>
      <c r="C1684" s="216"/>
      <c r="D1684" s="219"/>
      <c r="E1684" s="219"/>
      <c r="F1684" s="216"/>
      <c r="G1684" s="158" t="s">
        <v>259</v>
      </c>
      <c r="H1684" s="26">
        <f>SUM(I1684:N1684)</f>
        <v>0</v>
      </c>
      <c r="I1684" s="26">
        <v>0</v>
      </c>
      <c r="J1684" s="26">
        <v>0</v>
      </c>
      <c r="K1684" s="26">
        <v>0</v>
      </c>
      <c r="L1684" s="26">
        <v>0</v>
      </c>
      <c r="M1684" s="26">
        <v>0</v>
      </c>
      <c r="N1684" s="26">
        <v>0</v>
      </c>
      <c r="O1684" s="219"/>
      <c r="P1684" s="228"/>
    </row>
    <row r="1685" spans="1:16" ht="36.75" thickBot="1" x14ac:dyDescent="0.3">
      <c r="A1685" s="213"/>
      <c r="B1685" s="216"/>
      <c r="C1685" s="216"/>
      <c r="D1685" s="219"/>
      <c r="E1685" s="219"/>
      <c r="F1685" s="216"/>
      <c r="G1685" s="158" t="s">
        <v>7</v>
      </c>
      <c r="H1685" s="26">
        <f>SUM(I1685:N1685)</f>
        <v>46.5</v>
      </c>
      <c r="I1685" s="26">
        <v>0</v>
      </c>
      <c r="J1685" s="26">
        <v>0</v>
      </c>
      <c r="K1685" s="26">
        <v>46.5</v>
      </c>
      <c r="L1685" s="26">
        <v>0</v>
      </c>
      <c r="M1685" s="26">
        <v>0</v>
      </c>
      <c r="N1685" s="26">
        <v>0</v>
      </c>
      <c r="O1685" s="219"/>
      <c r="P1685" s="228"/>
    </row>
    <row r="1686" spans="1:16" ht="15.75" thickBot="1" x14ac:dyDescent="0.3">
      <c r="A1686" s="213"/>
      <c r="B1686" s="216"/>
      <c r="C1686" s="216"/>
      <c r="D1686" s="219"/>
      <c r="E1686" s="219"/>
      <c r="F1686" s="216"/>
      <c r="G1686" s="158" t="s">
        <v>8</v>
      </c>
      <c r="H1686" s="26">
        <f>SUM(I1686:N1686)</f>
        <v>3.5</v>
      </c>
      <c r="I1686" s="26">
        <v>0</v>
      </c>
      <c r="J1686" s="26">
        <v>0</v>
      </c>
      <c r="K1686" s="26">
        <v>3.5</v>
      </c>
      <c r="L1686" s="26">
        <v>0</v>
      </c>
      <c r="M1686" s="26">
        <v>0</v>
      </c>
      <c r="N1686" s="26">
        <v>0</v>
      </c>
      <c r="O1686" s="219"/>
      <c r="P1686" s="228"/>
    </row>
    <row r="1687" spans="1:16" ht="24.75" thickBot="1" x14ac:dyDescent="0.3">
      <c r="A1687" s="214"/>
      <c r="B1687" s="217"/>
      <c r="C1687" s="217"/>
      <c r="D1687" s="220"/>
      <c r="E1687" s="220"/>
      <c r="F1687" s="217"/>
      <c r="G1687" s="158" t="s">
        <v>9</v>
      </c>
      <c r="H1687" s="26">
        <f>SUM(I1687:N1687)</f>
        <v>0</v>
      </c>
      <c r="I1687" s="26">
        <v>0</v>
      </c>
      <c r="J1687" s="26">
        <v>0</v>
      </c>
      <c r="K1687" s="26">
        <v>0</v>
      </c>
      <c r="L1687" s="26">
        <v>0</v>
      </c>
      <c r="M1687" s="26">
        <v>0</v>
      </c>
      <c r="N1687" s="26">
        <v>0</v>
      </c>
      <c r="O1687" s="220"/>
      <c r="P1687" s="229"/>
    </row>
    <row r="1688" spans="1:16" ht="36.75" customHeight="1" thickBot="1" x14ac:dyDescent="0.3">
      <c r="A1688" s="212" t="s">
        <v>669</v>
      </c>
      <c r="B1688" s="215" t="s">
        <v>670</v>
      </c>
      <c r="C1688" s="215" t="s">
        <v>642</v>
      </c>
      <c r="D1688" s="218">
        <v>2028</v>
      </c>
      <c r="E1688" s="218" t="s">
        <v>79</v>
      </c>
      <c r="F1688" s="215" t="s">
        <v>657</v>
      </c>
      <c r="G1688" s="158" t="s">
        <v>4</v>
      </c>
      <c r="H1688" s="26">
        <f t="shared" ref="H1688:N1688" si="357">SUM(H1689:H1692)</f>
        <v>15.1</v>
      </c>
      <c r="I1688" s="26">
        <f t="shared" si="357"/>
        <v>0</v>
      </c>
      <c r="J1688" s="26">
        <f t="shared" si="357"/>
        <v>0</v>
      </c>
      <c r="K1688" s="26">
        <f t="shared" si="357"/>
        <v>0</v>
      </c>
      <c r="L1688" s="26">
        <f t="shared" si="357"/>
        <v>15.1</v>
      </c>
      <c r="M1688" s="26">
        <f t="shared" si="357"/>
        <v>0</v>
      </c>
      <c r="N1688" s="26">
        <f t="shared" si="357"/>
        <v>0</v>
      </c>
      <c r="O1688" s="218">
        <v>465</v>
      </c>
      <c r="P1688" s="227"/>
    </row>
    <row r="1689" spans="1:16" ht="15.75" thickBot="1" x14ac:dyDescent="0.3">
      <c r="A1689" s="213"/>
      <c r="B1689" s="216"/>
      <c r="C1689" s="216"/>
      <c r="D1689" s="219"/>
      <c r="E1689" s="219"/>
      <c r="F1689" s="216"/>
      <c r="G1689" s="158" t="s">
        <v>259</v>
      </c>
      <c r="H1689" s="26">
        <f>SUM(I1689:N1689)</f>
        <v>0</v>
      </c>
      <c r="I1689" s="26">
        <v>0</v>
      </c>
      <c r="J1689" s="26">
        <v>0</v>
      </c>
      <c r="K1689" s="26">
        <v>0</v>
      </c>
      <c r="L1689" s="26">
        <v>0</v>
      </c>
      <c r="M1689" s="26">
        <v>0</v>
      </c>
      <c r="N1689" s="26">
        <v>0</v>
      </c>
      <c r="O1689" s="219"/>
      <c r="P1689" s="228"/>
    </row>
    <row r="1690" spans="1:16" ht="36.75" thickBot="1" x14ac:dyDescent="0.3">
      <c r="A1690" s="213"/>
      <c r="B1690" s="216"/>
      <c r="C1690" s="216"/>
      <c r="D1690" s="219"/>
      <c r="E1690" s="219"/>
      <c r="F1690" s="216"/>
      <c r="G1690" s="158" t="s">
        <v>7</v>
      </c>
      <c r="H1690" s="26">
        <f>SUM(I1690:N1690)</f>
        <v>14</v>
      </c>
      <c r="I1690" s="26">
        <v>0</v>
      </c>
      <c r="J1690" s="26">
        <v>0</v>
      </c>
      <c r="K1690" s="26">
        <v>0</v>
      </c>
      <c r="L1690" s="26">
        <v>14</v>
      </c>
      <c r="M1690" s="26">
        <v>0</v>
      </c>
      <c r="N1690" s="26">
        <v>0</v>
      </c>
      <c r="O1690" s="219"/>
      <c r="P1690" s="228"/>
    </row>
    <row r="1691" spans="1:16" ht="15.75" thickBot="1" x14ac:dyDescent="0.3">
      <c r="A1691" s="213"/>
      <c r="B1691" s="216"/>
      <c r="C1691" s="216"/>
      <c r="D1691" s="219"/>
      <c r="E1691" s="219"/>
      <c r="F1691" s="216"/>
      <c r="G1691" s="158" t="s">
        <v>8</v>
      </c>
      <c r="H1691" s="26">
        <f>SUM(I1691:N1691)</f>
        <v>1.1000000000000001</v>
      </c>
      <c r="I1691" s="26">
        <v>0</v>
      </c>
      <c r="J1691" s="26">
        <v>0</v>
      </c>
      <c r="K1691" s="26">
        <v>0</v>
      </c>
      <c r="L1691" s="26">
        <v>1.1000000000000001</v>
      </c>
      <c r="M1691" s="26">
        <v>0</v>
      </c>
      <c r="N1691" s="26">
        <v>0</v>
      </c>
      <c r="O1691" s="219"/>
      <c r="P1691" s="228"/>
    </row>
    <row r="1692" spans="1:16" ht="24.75" thickBot="1" x14ac:dyDescent="0.3">
      <c r="A1692" s="214"/>
      <c r="B1692" s="217"/>
      <c r="C1692" s="217"/>
      <c r="D1692" s="220"/>
      <c r="E1692" s="220"/>
      <c r="F1692" s="217"/>
      <c r="G1692" s="158" t="s">
        <v>9</v>
      </c>
      <c r="H1692" s="26">
        <f>SUM(I1692:N1692)</f>
        <v>0</v>
      </c>
      <c r="I1692" s="26">
        <v>0</v>
      </c>
      <c r="J1692" s="26">
        <v>0</v>
      </c>
      <c r="K1692" s="26">
        <v>0</v>
      </c>
      <c r="L1692" s="26">
        <v>0</v>
      </c>
      <c r="M1692" s="26">
        <v>0</v>
      </c>
      <c r="N1692" s="26">
        <v>0</v>
      </c>
      <c r="O1692" s="220"/>
      <c r="P1692" s="229"/>
    </row>
    <row r="1693" spans="1:16" ht="36.75" customHeight="1" thickBot="1" x14ac:dyDescent="0.3">
      <c r="A1693" s="212" t="s">
        <v>671</v>
      </c>
      <c r="B1693" s="215" t="s">
        <v>655</v>
      </c>
      <c r="C1693" s="215" t="s">
        <v>642</v>
      </c>
      <c r="D1693" s="218">
        <v>2028</v>
      </c>
      <c r="E1693" s="218"/>
      <c r="F1693" s="215" t="s">
        <v>657</v>
      </c>
      <c r="G1693" s="158" t="s">
        <v>4</v>
      </c>
      <c r="H1693" s="26">
        <f t="shared" ref="H1693:N1693" si="358">SUM(H1694:H1697)</f>
        <v>320</v>
      </c>
      <c r="I1693" s="26">
        <f t="shared" si="358"/>
        <v>0</v>
      </c>
      <c r="J1693" s="26">
        <f t="shared" si="358"/>
        <v>0</v>
      </c>
      <c r="K1693" s="26">
        <f t="shared" si="358"/>
        <v>0</v>
      </c>
      <c r="L1693" s="26">
        <f t="shared" si="358"/>
        <v>320</v>
      </c>
      <c r="M1693" s="26">
        <f t="shared" si="358"/>
        <v>0</v>
      </c>
      <c r="N1693" s="26">
        <f t="shared" si="358"/>
        <v>0</v>
      </c>
      <c r="O1693" s="218">
        <v>4604</v>
      </c>
      <c r="P1693" s="227"/>
    </row>
    <row r="1694" spans="1:16" ht="15.75" thickBot="1" x14ac:dyDescent="0.3">
      <c r="A1694" s="213"/>
      <c r="B1694" s="216"/>
      <c r="C1694" s="216"/>
      <c r="D1694" s="219"/>
      <c r="E1694" s="219"/>
      <c r="F1694" s="216"/>
      <c r="G1694" s="158" t="s">
        <v>259</v>
      </c>
      <c r="H1694" s="26">
        <f>SUM(I1694:N1694)</f>
        <v>0</v>
      </c>
      <c r="I1694" s="26">
        <v>0</v>
      </c>
      <c r="J1694" s="26">
        <v>0</v>
      </c>
      <c r="K1694" s="26">
        <v>0</v>
      </c>
      <c r="L1694" s="26">
        <v>0</v>
      </c>
      <c r="M1694" s="26">
        <v>0</v>
      </c>
      <c r="N1694" s="26">
        <v>0</v>
      </c>
      <c r="O1694" s="219"/>
      <c r="P1694" s="228"/>
    </row>
    <row r="1695" spans="1:16" ht="36.75" thickBot="1" x14ac:dyDescent="0.3">
      <c r="A1695" s="213"/>
      <c r="B1695" s="216"/>
      <c r="C1695" s="216"/>
      <c r="D1695" s="219"/>
      <c r="E1695" s="219"/>
      <c r="F1695" s="216"/>
      <c r="G1695" s="158" t="s">
        <v>7</v>
      </c>
      <c r="H1695" s="26">
        <f>SUM(I1695:N1695)</f>
        <v>297.60000000000002</v>
      </c>
      <c r="I1695" s="26">
        <v>0</v>
      </c>
      <c r="J1695" s="26">
        <v>0</v>
      </c>
      <c r="K1695" s="26">
        <v>0</v>
      </c>
      <c r="L1695" s="26">
        <v>297.60000000000002</v>
      </c>
      <c r="M1695" s="26">
        <v>0</v>
      </c>
      <c r="N1695" s="26">
        <v>0</v>
      </c>
      <c r="O1695" s="219"/>
      <c r="P1695" s="228"/>
    </row>
    <row r="1696" spans="1:16" ht="15.75" thickBot="1" x14ac:dyDescent="0.3">
      <c r="A1696" s="213"/>
      <c r="B1696" s="216"/>
      <c r="C1696" s="216"/>
      <c r="D1696" s="219"/>
      <c r="E1696" s="219"/>
      <c r="F1696" s="216"/>
      <c r="G1696" s="158" t="s">
        <v>8</v>
      </c>
      <c r="H1696" s="26">
        <f>SUM(I1696:N1696)</f>
        <v>22.4</v>
      </c>
      <c r="I1696" s="26">
        <v>0</v>
      </c>
      <c r="J1696" s="26">
        <v>0</v>
      </c>
      <c r="K1696" s="26">
        <v>0</v>
      </c>
      <c r="L1696" s="26">
        <v>22.4</v>
      </c>
      <c r="M1696" s="26">
        <v>0</v>
      </c>
      <c r="N1696" s="26">
        <v>0</v>
      </c>
      <c r="O1696" s="219"/>
      <c r="P1696" s="228"/>
    </row>
    <row r="1697" spans="1:16" ht="24.75" thickBot="1" x14ac:dyDescent="0.3">
      <c r="A1697" s="214"/>
      <c r="B1697" s="217"/>
      <c r="C1697" s="217"/>
      <c r="D1697" s="220"/>
      <c r="E1697" s="220"/>
      <c r="F1697" s="217"/>
      <c r="G1697" s="158" t="s">
        <v>9</v>
      </c>
      <c r="H1697" s="26">
        <f>SUM(I1697:N1697)</f>
        <v>0</v>
      </c>
      <c r="I1697" s="26">
        <v>0</v>
      </c>
      <c r="J1697" s="26">
        <v>0</v>
      </c>
      <c r="K1697" s="26">
        <v>0</v>
      </c>
      <c r="L1697" s="26">
        <v>0</v>
      </c>
      <c r="M1697" s="26">
        <v>0</v>
      </c>
      <c r="N1697" s="26">
        <v>0</v>
      </c>
      <c r="O1697" s="220"/>
      <c r="P1697" s="229"/>
    </row>
    <row r="1698" spans="1:16" ht="36.75" customHeight="1" thickBot="1" x14ac:dyDescent="0.3">
      <c r="A1698" s="212" t="s">
        <v>672</v>
      </c>
      <c r="B1698" s="215" t="s">
        <v>655</v>
      </c>
      <c r="C1698" s="215" t="s">
        <v>642</v>
      </c>
      <c r="D1698" s="218">
        <v>2029</v>
      </c>
      <c r="E1698" s="218"/>
      <c r="F1698" s="215" t="s">
        <v>657</v>
      </c>
      <c r="G1698" s="158" t="s">
        <v>4</v>
      </c>
      <c r="H1698" s="26">
        <f t="shared" ref="H1698:N1698" si="359">SUM(H1699:H1702)</f>
        <v>300</v>
      </c>
      <c r="I1698" s="26">
        <f t="shared" si="359"/>
        <v>0</v>
      </c>
      <c r="J1698" s="26">
        <f t="shared" si="359"/>
        <v>0</v>
      </c>
      <c r="K1698" s="26">
        <f t="shared" si="359"/>
        <v>0</v>
      </c>
      <c r="L1698" s="26">
        <f t="shared" si="359"/>
        <v>0</v>
      </c>
      <c r="M1698" s="26">
        <f t="shared" si="359"/>
        <v>300</v>
      </c>
      <c r="N1698" s="26">
        <f t="shared" si="359"/>
        <v>0</v>
      </c>
      <c r="O1698" s="218">
        <v>1456</v>
      </c>
      <c r="P1698" s="227"/>
    </row>
    <row r="1699" spans="1:16" ht="15.75" thickBot="1" x14ac:dyDescent="0.3">
      <c r="A1699" s="213"/>
      <c r="B1699" s="216"/>
      <c r="C1699" s="216"/>
      <c r="D1699" s="219"/>
      <c r="E1699" s="219"/>
      <c r="F1699" s="216"/>
      <c r="G1699" s="158" t="s">
        <v>259</v>
      </c>
      <c r="H1699" s="26">
        <f>SUM(I1699:N1699)</f>
        <v>0</v>
      </c>
      <c r="I1699" s="26">
        <v>0</v>
      </c>
      <c r="J1699" s="26">
        <v>0</v>
      </c>
      <c r="K1699" s="26">
        <v>0</v>
      </c>
      <c r="L1699" s="26">
        <v>0</v>
      </c>
      <c r="M1699" s="26">
        <v>0</v>
      </c>
      <c r="N1699" s="26">
        <v>0</v>
      </c>
      <c r="O1699" s="219"/>
      <c r="P1699" s="228"/>
    </row>
    <row r="1700" spans="1:16" ht="36.75" thickBot="1" x14ac:dyDescent="0.3">
      <c r="A1700" s="213"/>
      <c r="B1700" s="216"/>
      <c r="C1700" s="216"/>
      <c r="D1700" s="219"/>
      <c r="E1700" s="219"/>
      <c r="F1700" s="216"/>
      <c r="G1700" s="158" t="s">
        <v>7</v>
      </c>
      <c r="H1700" s="26">
        <f>SUM(I1700:N1700)</f>
        <v>279</v>
      </c>
      <c r="I1700" s="26">
        <v>0</v>
      </c>
      <c r="J1700" s="26">
        <v>0</v>
      </c>
      <c r="K1700" s="26">
        <v>0</v>
      </c>
      <c r="L1700" s="26">
        <v>0</v>
      </c>
      <c r="M1700" s="26">
        <v>279</v>
      </c>
      <c r="N1700" s="26">
        <v>0</v>
      </c>
      <c r="O1700" s="219"/>
      <c r="P1700" s="228"/>
    </row>
    <row r="1701" spans="1:16" ht="15.75" thickBot="1" x14ac:dyDescent="0.3">
      <c r="A1701" s="213"/>
      <c r="B1701" s="216"/>
      <c r="C1701" s="216"/>
      <c r="D1701" s="219"/>
      <c r="E1701" s="219"/>
      <c r="F1701" s="216"/>
      <c r="G1701" s="158" t="s">
        <v>8</v>
      </c>
      <c r="H1701" s="26">
        <f>SUM(I1701:N1701)</f>
        <v>21</v>
      </c>
      <c r="I1701" s="26">
        <v>0</v>
      </c>
      <c r="J1701" s="26">
        <v>0</v>
      </c>
      <c r="K1701" s="26">
        <v>0</v>
      </c>
      <c r="L1701" s="26">
        <v>0</v>
      </c>
      <c r="M1701" s="26">
        <v>21</v>
      </c>
      <c r="N1701" s="26">
        <v>0</v>
      </c>
      <c r="O1701" s="219"/>
      <c r="P1701" s="228"/>
    </row>
    <row r="1702" spans="1:16" ht="24.75" thickBot="1" x14ac:dyDescent="0.3">
      <c r="A1702" s="214"/>
      <c r="B1702" s="217"/>
      <c r="C1702" s="217"/>
      <c r="D1702" s="220"/>
      <c r="E1702" s="220"/>
      <c r="F1702" s="217"/>
      <c r="G1702" s="158" t="s">
        <v>9</v>
      </c>
      <c r="H1702" s="26">
        <f>SUM(I1702:N1702)</f>
        <v>0</v>
      </c>
      <c r="I1702" s="26">
        <v>0</v>
      </c>
      <c r="J1702" s="26">
        <v>0</v>
      </c>
      <c r="K1702" s="26">
        <v>0</v>
      </c>
      <c r="L1702" s="26">
        <v>0</v>
      </c>
      <c r="M1702" s="26">
        <v>0</v>
      </c>
      <c r="N1702" s="26">
        <v>0</v>
      </c>
      <c r="O1702" s="220"/>
      <c r="P1702" s="229"/>
    </row>
    <row r="1703" spans="1:16" ht="36.75" customHeight="1" thickBot="1" x14ac:dyDescent="0.3">
      <c r="A1703" s="212" t="s">
        <v>673</v>
      </c>
      <c r="B1703" s="215" t="s">
        <v>670</v>
      </c>
      <c r="C1703" s="215" t="s">
        <v>642</v>
      </c>
      <c r="D1703" s="218" t="s">
        <v>67</v>
      </c>
      <c r="E1703" s="218"/>
      <c r="F1703" s="215" t="s">
        <v>657</v>
      </c>
      <c r="G1703" s="158" t="s">
        <v>4</v>
      </c>
      <c r="H1703" s="26">
        <f t="shared" ref="H1703:N1703" si="360">SUM(H1704:H1707)</f>
        <v>150</v>
      </c>
      <c r="I1703" s="26">
        <f t="shared" si="360"/>
        <v>0</v>
      </c>
      <c r="J1703" s="26">
        <f t="shared" si="360"/>
        <v>0</v>
      </c>
      <c r="K1703" s="26">
        <f t="shared" si="360"/>
        <v>0</v>
      </c>
      <c r="L1703" s="26">
        <f t="shared" si="360"/>
        <v>0</v>
      </c>
      <c r="M1703" s="26">
        <f t="shared" si="360"/>
        <v>150</v>
      </c>
      <c r="N1703" s="26">
        <f t="shared" si="360"/>
        <v>0</v>
      </c>
      <c r="O1703" s="218">
        <v>1456</v>
      </c>
      <c r="P1703" s="227"/>
    </row>
    <row r="1704" spans="1:16" ht="15.75" thickBot="1" x14ac:dyDescent="0.3">
      <c r="A1704" s="213"/>
      <c r="B1704" s="216"/>
      <c r="C1704" s="216"/>
      <c r="D1704" s="219"/>
      <c r="E1704" s="219"/>
      <c r="F1704" s="216"/>
      <c r="G1704" s="158" t="s">
        <v>259</v>
      </c>
      <c r="H1704" s="26">
        <f>SUM(I1704:N1704)</f>
        <v>0</v>
      </c>
      <c r="I1704" s="26">
        <v>0</v>
      </c>
      <c r="J1704" s="26">
        <v>0</v>
      </c>
      <c r="K1704" s="26">
        <v>0</v>
      </c>
      <c r="L1704" s="26">
        <v>0</v>
      </c>
      <c r="M1704" s="26">
        <v>0</v>
      </c>
      <c r="N1704" s="26">
        <v>0</v>
      </c>
      <c r="O1704" s="219"/>
      <c r="P1704" s="228"/>
    </row>
    <row r="1705" spans="1:16" ht="36.75" thickBot="1" x14ac:dyDescent="0.3">
      <c r="A1705" s="213"/>
      <c r="B1705" s="216"/>
      <c r="C1705" s="216"/>
      <c r="D1705" s="219"/>
      <c r="E1705" s="219"/>
      <c r="F1705" s="216"/>
      <c r="G1705" s="158" t="s">
        <v>7</v>
      </c>
      <c r="H1705" s="26">
        <f>SUM(I1705:N1705)</f>
        <v>139.5</v>
      </c>
      <c r="I1705" s="26">
        <v>0</v>
      </c>
      <c r="J1705" s="26">
        <v>0</v>
      </c>
      <c r="K1705" s="26">
        <v>0</v>
      </c>
      <c r="L1705" s="26">
        <v>0</v>
      </c>
      <c r="M1705" s="26">
        <v>139.5</v>
      </c>
      <c r="N1705" s="26">
        <v>0</v>
      </c>
      <c r="O1705" s="219"/>
      <c r="P1705" s="228"/>
    </row>
    <row r="1706" spans="1:16" ht="15.75" thickBot="1" x14ac:dyDescent="0.3">
      <c r="A1706" s="213"/>
      <c r="B1706" s="216"/>
      <c r="C1706" s="216"/>
      <c r="D1706" s="219"/>
      <c r="E1706" s="219"/>
      <c r="F1706" s="216"/>
      <c r="G1706" s="158" t="s">
        <v>8</v>
      </c>
      <c r="H1706" s="26">
        <f>SUM(I1706:N1706)</f>
        <v>10.5</v>
      </c>
      <c r="I1706" s="26">
        <v>0</v>
      </c>
      <c r="J1706" s="26">
        <v>0</v>
      </c>
      <c r="K1706" s="26">
        <v>0</v>
      </c>
      <c r="L1706" s="26">
        <v>0</v>
      </c>
      <c r="M1706" s="26">
        <v>10.5</v>
      </c>
      <c r="N1706" s="26">
        <v>0</v>
      </c>
      <c r="O1706" s="219"/>
      <c r="P1706" s="228"/>
    </row>
    <row r="1707" spans="1:16" ht="24.75" thickBot="1" x14ac:dyDescent="0.3">
      <c r="A1707" s="214"/>
      <c r="B1707" s="217"/>
      <c r="C1707" s="217"/>
      <c r="D1707" s="220"/>
      <c r="E1707" s="220"/>
      <c r="F1707" s="217"/>
      <c r="G1707" s="158" t="s">
        <v>9</v>
      </c>
      <c r="H1707" s="26">
        <f>SUM(I1707:N1707)</f>
        <v>0</v>
      </c>
      <c r="I1707" s="26">
        <v>0</v>
      </c>
      <c r="J1707" s="26">
        <v>0</v>
      </c>
      <c r="K1707" s="26">
        <v>0</v>
      </c>
      <c r="L1707" s="26">
        <v>0</v>
      </c>
      <c r="M1707" s="26">
        <v>0</v>
      </c>
      <c r="N1707" s="26">
        <v>0</v>
      </c>
      <c r="O1707" s="220"/>
      <c r="P1707" s="229"/>
    </row>
    <row r="1708" spans="1:16" ht="36.75" customHeight="1" thickBot="1" x14ac:dyDescent="0.3">
      <c r="A1708" s="212" t="s">
        <v>674</v>
      </c>
      <c r="B1708" s="215" t="s">
        <v>663</v>
      </c>
      <c r="C1708" s="215" t="s">
        <v>642</v>
      </c>
      <c r="D1708" s="218" t="s">
        <v>264</v>
      </c>
      <c r="E1708" s="218"/>
      <c r="F1708" s="215" t="s">
        <v>657</v>
      </c>
      <c r="G1708" s="158" t="s">
        <v>4</v>
      </c>
      <c r="H1708" s="26">
        <f t="shared" ref="H1708:N1708" si="361">SUM(H1709:H1712)</f>
        <v>0</v>
      </c>
      <c r="I1708" s="26">
        <f t="shared" si="361"/>
        <v>0</v>
      </c>
      <c r="J1708" s="26">
        <f t="shared" si="361"/>
        <v>0</v>
      </c>
      <c r="K1708" s="26">
        <f t="shared" si="361"/>
        <v>0</v>
      </c>
      <c r="L1708" s="26">
        <f t="shared" si="361"/>
        <v>0</v>
      </c>
      <c r="M1708" s="26">
        <f t="shared" si="361"/>
        <v>0</v>
      </c>
      <c r="N1708" s="26">
        <f t="shared" si="361"/>
        <v>0</v>
      </c>
      <c r="O1708" s="218">
        <v>4604</v>
      </c>
      <c r="P1708" s="227"/>
    </row>
    <row r="1709" spans="1:16" ht="15.75" thickBot="1" x14ac:dyDescent="0.3">
      <c r="A1709" s="213"/>
      <c r="B1709" s="216"/>
      <c r="C1709" s="216"/>
      <c r="D1709" s="219"/>
      <c r="E1709" s="219"/>
      <c r="F1709" s="216"/>
      <c r="G1709" s="158" t="s">
        <v>259</v>
      </c>
      <c r="H1709" s="26">
        <f>SUM(I1709:N1709)</f>
        <v>0</v>
      </c>
      <c r="I1709" s="26">
        <v>0</v>
      </c>
      <c r="J1709" s="26">
        <v>0</v>
      </c>
      <c r="K1709" s="26">
        <v>0</v>
      </c>
      <c r="L1709" s="26">
        <v>0</v>
      </c>
      <c r="M1709" s="26">
        <v>0</v>
      </c>
      <c r="N1709" s="26">
        <v>0</v>
      </c>
      <c r="O1709" s="219"/>
      <c r="P1709" s="228"/>
    </row>
    <row r="1710" spans="1:16" ht="36.75" thickBot="1" x14ac:dyDescent="0.3">
      <c r="A1710" s="213"/>
      <c r="B1710" s="216"/>
      <c r="C1710" s="216"/>
      <c r="D1710" s="219"/>
      <c r="E1710" s="219"/>
      <c r="F1710" s="216"/>
      <c r="G1710" s="158" t="s">
        <v>7</v>
      </c>
      <c r="H1710" s="26">
        <f>SUM(I1710:N1710)</f>
        <v>0</v>
      </c>
      <c r="I1710" s="26">
        <v>0</v>
      </c>
      <c r="J1710" s="26">
        <v>0</v>
      </c>
      <c r="K1710" s="26">
        <v>0</v>
      </c>
      <c r="L1710" s="26">
        <v>0</v>
      </c>
      <c r="M1710" s="26">
        <v>0</v>
      </c>
      <c r="N1710" s="26">
        <v>0</v>
      </c>
      <c r="O1710" s="219"/>
      <c r="P1710" s="228"/>
    </row>
    <row r="1711" spans="1:16" ht="15.75" thickBot="1" x14ac:dyDescent="0.3">
      <c r="A1711" s="213"/>
      <c r="B1711" s="216"/>
      <c r="C1711" s="216"/>
      <c r="D1711" s="219"/>
      <c r="E1711" s="219"/>
      <c r="F1711" s="216"/>
      <c r="G1711" s="158" t="s">
        <v>8</v>
      </c>
      <c r="H1711" s="26">
        <f>SUM(I1711:N1711)</f>
        <v>0</v>
      </c>
      <c r="I1711" s="26">
        <v>0</v>
      </c>
      <c r="J1711" s="26">
        <v>0</v>
      </c>
      <c r="K1711" s="26">
        <v>0</v>
      </c>
      <c r="L1711" s="26">
        <v>0</v>
      </c>
      <c r="M1711" s="26">
        <v>0</v>
      </c>
      <c r="N1711" s="26">
        <v>0</v>
      </c>
      <c r="O1711" s="219"/>
      <c r="P1711" s="228"/>
    </row>
    <row r="1712" spans="1:16" ht="24.75" thickBot="1" x14ac:dyDescent="0.3">
      <c r="A1712" s="214"/>
      <c r="B1712" s="217"/>
      <c r="C1712" s="217"/>
      <c r="D1712" s="220"/>
      <c r="E1712" s="220"/>
      <c r="F1712" s="217"/>
      <c r="G1712" s="158" t="s">
        <v>9</v>
      </c>
      <c r="H1712" s="26">
        <f>SUM(I1712:N1712)</f>
        <v>0</v>
      </c>
      <c r="I1712" s="26">
        <v>0</v>
      </c>
      <c r="J1712" s="26">
        <v>0</v>
      </c>
      <c r="K1712" s="26">
        <v>0</v>
      </c>
      <c r="L1712" s="26">
        <v>0</v>
      </c>
      <c r="M1712" s="26">
        <v>0</v>
      </c>
      <c r="N1712" s="26">
        <v>0</v>
      </c>
      <c r="O1712" s="220"/>
      <c r="P1712" s="229"/>
    </row>
    <row r="1713" spans="1:16" ht="36.75" customHeight="1" thickBot="1" x14ac:dyDescent="0.3">
      <c r="A1713" s="212" t="s">
        <v>675</v>
      </c>
      <c r="B1713" s="215" t="s">
        <v>663</v>
      </c>
      <c r="C1713" s="215" t="s">
        <v>642</v>
      </c>
      <c r="D1713" s="218" t="s">
        <v>264</v>
      </c>
      <c r="E1713" s="218"/>
      <c r="F1713" s="215" t="s">
        <v>657</v>
      </c>
      <c r="G1713" s="158" t="s">
        <v>4</v>
      </c>
      <c r="H1713" s="26">
        <f t="shared" ref="H1713:N1713" si="362">SUM(H1714:H1717)</f>
        <v>0</v>
      </c>
      <c r="I1713" s="26">
        <f t="shared" si="362"/>
        <v>0</v>
      </c>
      <c r="J1713" s="26">
        <f t="shared" si="362"/>
        <v>0</v>
      </c>
      <c r="K1713" s="26">
        <f t="shared" si="362"/>
        <v>0</v>
      </c>
      <c r="L1713" s="26">
        <f t="shared" si="362"/>
        <v>0</v>
      </c>
      <c r="M1713" s="26">
        <f t="shared" si="362"/>
        <v>0</v>
      </c>
      <c r="N1713" s="26">
        <f t="shared" si="362"/>
        <v>0</v>
      </c>
      <c r="O1713" s="218">
        <v>2550</v>
      </c>
      <c r="P1713" s="227"/>
    </row>
    <row r="1714" spans="1:16" ht="15.75" thickBot="1" x14ac:dyDescent="0.3">
      <c r="A1714" s="213"/>
      <c r="B1714" s="216"/>
      <c r="C1714" s="216"/>
      <c r="D1714" s="219"/>
      <c r="E1714" s="219"/>
      <c r="F1714" s="216"/>
      <c r="G1714" s="158" t="s">
        <v>259</v>
      </c>
      <c r="H1714" s="26">
        <f>SUM(I1714:N1714)</f>
        <v>0</v>
      </c>
      <c r="I1714" s="26">
        <v>0</v>
      </c>
      <c r="J1714" s="26">
        <v>0</v>
      </c>
      <c r="K1714" s="26">
        <v>0</v>
      </c>
      <c r="L1714" s="26">
        <v>0</v>
      </c>
      <c r="M1714" s="26">
        <v>0</v>
      </c>
      <c r="N1714" s="26">
        <v>0</v>
      </c>
      <c r="O1714" s="219"/>
      <c r="P1714" s="228"/>
    </row>
    <row r="1715" spans="1:16" ht="36.75" thickBot="1" x14ac:dyDescent="0.3">
      <c r="A1715" s="213"/>
      <c r="B1715" s="216"/>
      <c r="C1715" s="216"/>
      <c r="D1715" s="219"/>
      <c r="E1715" s="219"/>
      <c r="F1715" s="216"/>
      <c r="G1715" s="158" t="s">
        <v>7</v>
      </c>
      <c r="H1715" s="26">
        <f>SUM(I1715:N1715)</f>
        <v>0</v>
      </c>
      <c r="I1715" s="26">
        <v>0</v>
      </c>
      <c r="J1715" s="26">
        <v>0</v>
      </c>
      <c r="K1715" s="26">
        <v>0</v>
      </c>
      <c r="L1715" s="26">
        <v>0</v>
      </c>
      <c r="M1715" s="26">
        <v>0</v>
      </c>
      <c r="N1715" s="26">
        <v>0</v>
      </c>
      <c r="O1715" s="219"/>
      <c r="P1715" s="228"/>
    </row>
    <row r="1716" spans="1:16" ht="15.75" thickBot="1" x14ac:dyDescent="0.3">
      <c r="A1716" s="213"/>
      <c r="B1716" s="216"/>
      <c r="C1716" s="216"/>
      <c r="D1716" s="219"/>
      <c r="E1716" s="219"/>
      <c r="F1716" s="216"/>
      <c r="G1716" s="158" t="s">
        <v>8</v>
      </c>
      <c r="H1716" s="26">
        <f>SUM(I1716:N1716)</f>
        <v>0</v>
      </c>
      <c r="I1716" s="26">
        <v>0</v>
      </c>
      <c r="J1716" s="26">
        <v>0</v>
      </c>
      <c r="K1716" s="26">
        <v>0</v>
      </c>
      <c r="L1716" s="26">
        <v>0</v>
      </c>
      <c r="M1716" s="26">
        <v>0</v>
      </c>
      <c r="N1716" s="26">
        <v>0</v>
      </c>
      <c r="O1716" s="219"/>
      <c r="P1716" s="228"/>
    </row>
    <row r="1717" spans="1:16" ht="24.75" thickBot="1" x14ac:dyDescent="0.3">
      <c r="A1717" s="214"/>
      <c r="B1717" s="217"/>
      <c r="C1717" s="217"/>
      <c r="D1717" s="220"/>
      <c r="E1717" s="220"/>
      <c r="F1717" s="217"/>
      <c r="G1717" s="158" t="s">
        <v>9</v>
      </c>
      <c r="H1717" s="26">
        <f>SUM(I1717:N1717)</f>
        <v>0</v>
      </c>
      <c r="I1717" s="26">
        <v>0</v>
      </c>
      <c r="J1717" s="26">
        <v>0</v>
      </c>
      <c r="K1717" s="26">
        <v>0</v>
      </c>
      <c r="L1717" s="26">
        <v>0</v>
      </c>
      <c r="M1717" s="26">
        <v>0</v>
      </c>
      <c r="N1717" s="26">
        <v>0</v>
      </c>
      <c r="O1717" s="220"/>
      <c r="P1717" s="229"/>
    </row>
    <row r="1718" spans="1:16" ht="36.75" customHeight="1" thickBot="1" x14ac:dyDescent="0.3">
      <c r="A1718" s="212" t="s">
        <v>676</v>
      </c>
      <c r="B1718" s="215" t="s">
        <v>663</v>
      </c>
      <c r="C1718" s="215" t="s">
        <v>642</v>
      </c>
      <c r="D1718" s="218" t="s">
        <v>264</v>
      </c>
      <c r="E1718" s="218"/>
      <c r="F1718" s="215" t="s">
        <v>657</v>
      </c>
      <c r="G1718" s="158" t="s">
        <v>4</v>
      </c>
      <c r="H1718" s="26">
        <f t="shared" ref="H1718:N1718" si="363">SUM(H1719:H1722)</f>
        <v>0</v>
      </c>
      <c r="I1718" s="26">
        <f t="shared" si="363"/>
        <v>0</v>
      </c>
      <c r="J1718" s="26">
        <f t="shared" si="363"/>
        <v>0</v>
      </c>
      <c r="K1718" s="26">
        <f t="shared" si="363"/>
        <v>0</v>
      </c>
      <c r="L1718" s="26">
        <f t="shared" si="363"/>
        <v>0</v>
      </c>
      <c r="M1718" s="26">
        <f t="shared" si="363"/>
        <v>0</v>
      </c>
      <c r="N1718" s="26">
        <f t="shared" si="363"/>
        <v>0</v>
      </c>
      <c r="O1718" s="218">
        <v>2082</v>
      </c>
      <c r="P1718" s="227"/>
    </row>
    <row r="1719" spans="1:16" ht="15.75" thickBot="1" x14ac:dyDescent="0.3">
      <c r="A1719" s="213"/>
      <c r="B1719" s="216"/>
      <c r="C1719" s="216"/>
      <c r="D1719" s="219"/>
      <c r="E1719" s="219"/>
      <c r="F1719" s="216"/>
      <c r="G1719" s="158" t="s">
        <v>259</v>
      </c>
      <c r="H1719" s="26">
        <f>SUM(I1719:N1719)</f>
        <v>0</v>
      </c>
      <c r="I1719" s="26">
        <v>0</v>
      </c>
      <c r="J1719" s="26">
        <v>0</v>
      </c>
      <c r="K1719" s="26">
        <v>0</v>
      </c>
      <c r="L1719" s="26">
        <v>0</v>
      </c>
      <c r="M1719" s="26">
        <v>0</v>
      </c>
      <c r="N1719" s="26">
        <v>0</v>
      </c>
      <c r="O1719" s="219"/>
      <c r="P1719" s="228"/>
    </row>
    <row r="1720" spans="1:16" ht="36.75" thickBot="1" x14ac:dyDescent="0.3">
      <c r="A1720" s="213"/>
      <c r="B1720" s="216"/>
      <c r="C1720" s="216"/>
      <c r="D1720" s="219"/>
      <c r="E1720" s="219"/>
      <c r="F1720" s="216"/>
      <c r="G1720" s="158" t="s">
        <v>7</v>
      </c>
      <c r="H1720" s="26">
        <f>SUM(I1720:N1720)</f>
        <v>0</v>
      </c>
      <c r="I1720" s="26">
        <v>0</v>
      </c>
      <c r="J1720" s="26">
        <v>0</v>
      </c>
      <c r="K1720" s="26">
        <v>0</v>
      </c>
      <c r="L1720" s="26">
        <v>0</v>
      </c>
      <c r="M1720" s="26">
        <v>0</v>
      </c>
      <c r="N1720" s="26">
        <v>0</v>
      </c>
      <c r="O1720" s="219"/>
      <c r="P1720" s="228"/>
    </row>
    <row r="1721" spans="1:16" ht="15.75" thickBot="1" x14ac:dyDescent="0.3">
      <c r="A1721" s="213"/>
      <c r="B1721" s="216"/>
      <c r="C1721" s="216"/>
      <c r="D1721" s="219"/>
      <c r="E1721" s="219"/>
      <c r="F1721" s="216"/>
      <c r="G1721" s="158" t="s">
        <v>8</v>
      </c>
      <c r="H1721" s="26">
        <f>SUM(I1721:N1721)</f>
        <v>0</v>
      </c>
      <c r="I1721" s="26">
        <v>0</v>
      </c>
      <c r="J1721" s="26">
        <v>0</v>
      </c>
      <c r="K1721" s="26">
        <v>0</v>
      </c>
      <c r="L1721" s="26">
        <v>0</v>
      </c>
      <c r="M1721" s="26">
        <v>0</v>
      </c>
      <c r="N1721" s="26">
        <v>0</v>
      </c>
      <c r="O1721" s="219"/>
      <c r="P1721" s="228"/>
    </row>
    <row r="1722" spans="1:16" ht="24.75" thickBot="1" x14ac:dyDescent="0.3">
      <c r="A1722" s="214"/>
      <c r="B1722" s="217"/>
      <c r="C1722" s="217"/>
      <c r="D1722" s="220"/>
      <c r="E1722" s="220"/>
      <c r="F1722" s="217"/>
      <c r="G1722" s="158" t="s">
        <v>9</v>
      </c>
      <c r="H1722" s="26">
        <f>SUM(I1722:N1722)</f>
        <v>0</v>
      </c>
      <c r="I1722" s="26">
        <v>0</v>
      </c>
      <c r="J1722" s="26">
        <v>0</v>
      </c>
      <c r="K1722" s="26">
        <v>0</v>
      </c>
      <c r="L1722" s="26">
        <v>0</v>
      </c>
      <c r="M1722" s="26">
        <v>0</v>
      </c>
      <c r="N1722" s="26">
        <v>0</v>
      </c>
      <c r="O1722" s="220"/>
      <c r="P1722" s="229"/>
    </row>
    <row r="1723" spans="1:16" ht="36.75" customHeight="1" thickBot="1" x14ac:dyDescent="0.3">
      <c r="A1723" s="212" t="s">
        <v>677</v>
      </c>
      <c r="B1723" s="215" t="s">
        <v>670</v>
      </c>
      <c r="C1723" s="215" t="s">
        <v>642</v>
      </c>
      <c r="D1723" s="218">
        <v>2026</v>
      </c>
      <c r="E1723" s="218"/>
      <c r="F1723" s="215" t="s">
        <v>678</v>
      </c>
      <c r="G1723" s="158" t="s">
        <v>4</v>
      </c>
      <c r="H1723" s="26">
        <f t="shared" ref="H1723:N1723" si="364">SUM(H1724:H1727)</f>
        <v>13.3</v>
      </c>
      <c r="I1723" s="26">
        <f t="shared" si="364"/>
        <v>0</v>
      </c>
      <c r="J1723" s="26">
        <f t="shared" si="364"/>
        <v>13.3</v>
      </c>
      <c r="K1723" s="26">
        <f t="shared" si="364"/>
        <v>0</v>
      </c>
      <c r="L1723" s="26">
        <f t="shared" si="364"/>
        <v>0</v>
      </c>
      <c r="M1723" s="26">
        <f t="shared" si="364"/>
        <v>0</v>
      </c>
      <c r="N1723" s="26">
        <f t="shared" si="364"/>
        <v>0</v>
      </c>
      <c r="O1723" s="218">
        <v>681</v>
      </c>
      <c r="P1723" s="227" t="s">
        <v>670</v>
      </c>
    </row>
    <row r="1724" spans="1:16" ht="15.75" thickBot="1" x14ac:dyDescent="0.3">
      <c r="A1724" s="213"/>
      <c r="B1724" s="216"/>
      <c r="C1724" s="216"/>
      <c r="D1724" s="219"/>
      <c r="E1724" s="219"/>
      <c r="F1724" s="216"/>
      <c r="G1724" s="158" t="s">
        <v>259</v>
      </c>
      <c r="H1724" s="26">
        <f>SUM(I1724:N1724)</f>
        <v>0</v>
      </c>
      <c r="I1724" s="26">
        <v>0</v>
      </c>
      <c r="J1724" s="26">
        <v>0</v>
      </c>
      <c r="K1724" s="26">
        <v>0</v>
      </c>
      <c r="L1724" s="26">
        <v>0</v>
      </c>
      <c r="M1724" s="26">
        <v>0</v>
      </c>
      <c r="N1724" s="26">
        <v>0</v>
      </c>
      <c r="O1724" s="219"/>
      <c r="P1724" s="228"/>
    </row>
    <row r="1725" spans="1:16" ht="36.75" thickBot="1" x14ac:dyDescent="0.3">
      <c r="A1725" s="213"/>
      <c r="B1725" s="216"/>
      <c r="C1725" s="216"/>
      <c r="D1725" s="219"/>
      <c r="E1725" s="219"/>
      <c r="F1725" s="216"/>
      <c r="G1725" s="158" t="s">
        <v>7</v>
      </c>
      <c r="H1725" s="26">
        <f>SUM(I1725:N1725)</f>
        <v>12.4</v>
      </c>
      <c r="I1725" s="26">
        <v>0</v>
      </c>
      <c r="J1725" s="26">
        <v>12.4</v>
      </c>
      <c r="K1725" s="26">
        <v>0</v>
      </c>
      <c r="L1725" s="26">
        <v>0</v>
      </c>
      <c r="M1725" s="26">
        <v>0</v>
      </c>
      <c r="N1725" s="26">
        <v>0</v>
      </c>
      <c r="O1725" s="219"/>
      <c r="P1725" s="228"/>
    </row>
    <row r="1726" spans="1:16" ht="15.75" thickBot="1" x14ac:dyDescent="0.3">
      <c r="A1726" s="213"/>
      <c r="B1726" s="216"/>
      <c r="C1726" s="216"/>
      <c r="D1726" s="219"/>
      <c r="E1726" s="219"/>
      <c r="F1726" s="216"/>
      <c r="G1726" s="158" t="s">
        <v>8</v>
      </c>
      <c r="H1726" s="26">
        <f>SUM(I1726:N1726)</f>
        <v>0.9</v>
      </c>
      <c r="I1726" s="26">
        <v>0</v>
      </c>
      <c r="J1726" s="26">
        <v>0.9</v>
      </c>
      <c r="K1726" s="26">
        <v>0</v>
      </c>
      <c r="L1726" s="26">
        <v>0</v>
      </c>
      <c r="M1726" s="26">
        <v>0</v>
      </c>
      <c r="N1726" s="26">
        <v>0</v>
      </c>
      <c r="O1726" s="219"/>
      <c r="P1726" s="228"/>
    </row>
    <row r="1727" spans="1:16" ht="24.75" thickBot="1" x14ac:dyDescent="0.3">
      <c r="A1727" s="214"/>
      <c r="B1727" s="217"/>
      <c r="C1727" s="217"/>
      <c r="D1727" s="220"/>
      <c r="E1727" s="220"/>
      <c r="F1727" s="217"/>
      <c r="G1727" s="158" t="s">
        <v>9</v>
      </c>
      <c r="H1727" s="26">
        <f>SUM(I1727:N1727)</f>
        <v>0</v>
      </c>
      <c r="I1727" s="26">
        <v>0</v>
      </c>
      <c r="J1727" s="26">
        <v>0</v>
      </c>
      <c r="K1727" s="26">
        <v>0</v>
      </c>
      <c r="L1727" s="26">
        <v>0</v>
      </c>
      <c r="M1727" s="26">
        <v>0</v>
      </c>
      <c r="N1727" s="26">
        <v>0</v>
      </c>
      <c r="O1727" s="220"/>
      <c r="P1727" s="229"/>
    </row>
    <row r="1728" spans="1:16" ht="36.75" customHeight="1" thickBot="1" x14ac:dyDescent="0.3">
      <c r="A1728" s="212" t="s">
        <v>679</v>
      </c>
      <c r="B1728" s="215" t="s">
        <v>670</v>
      </c>
      <c r="C1728" s="215" t="s">
        <v>642</v>
      </c>
      <c r="D1728" s="218">
        <v>2029</v>
      </c>
      <c r="E1728" s="218"/>
      <c r="F1728" s="215" t="s">
        <v>678</v>
      </c>
      <c r="G1728" s="158" t="s">
        <v>4</v>
      </c>
      <c r="H1728" s="26">
        <f t="shared" ref="H1728:N1728" si="365">SUM(H1729:H1732)</f>
        <v>3</v>
      </c>
      <c r="I1728" s="26">
        <f t="shared" si="365"/>
        <v>0</v>
      </c>
      <c r="J1728" s="26">
        <f t="shared" si="365"/>
        <v>0</v>
      </c>
      <c r="K1728" s="26">
        <f t="shared" si="365"/>
        <v>0</v>
      </c>
      <c r="L1728" s="26">
        <f t="shared" si="365"/>
        <v>0</v>
      </c>
      <c r="M1728" s="26">
        <f t="shared" si="365"/>
        <v>3</v>
      </c>
      <c r="N1728" s="26">
        <f t="shared" si="365"/>
        <v>0</v>
      </c>
      <c r="O1728" s="218">
        <v>90</v>
      </c>
      <c r="P1728" s="227" t="s">
        <v>670</v>
      </c>
    </row>
    <row r="1729" spans="1:16" ht="15.75" thickBot="1" x14ac:dyDescent="0.3">
      <c r="A1729" s="213"/>
      <c r="B1729" s="216"/>
      <c r="C1729" s="216"/>
      <c r="D1729" s="219"/>
      <c r="E1729" s="219"/>
      <c r="F1729" s="216"/>
      <c r="G1729" s="158" t="s">
        <v>259</v>
      </c>
      <c r="H1729" s="26">
        <f>SUM(I1729:N1729)</f>
        <v>0</v>
      </c>
      <c r="I1729" s="26">
        <v>0</v>
      </c>
      <c r="J1729" s="26">
        <v>0</v>
      </c>
      <c r="K1729" s="26">
        <v>0</v>
      </c>
      <c r="L1729" s="26">
        <v>0</v>
      </c>
      <c r="M1729" s="26">
        <v>0</v>
      </c>
      <c r="N1729" s="26">
        <v>0</v>
      </c>
      <c r="O1729" s="219"/>
      <c r="P1729" s="228"/>
    </row>
    <row r="1730" spans="1:16" ht="36.75" thickBot="1" x14ac:dyDescent="0.3">
      <c r="A1730" s="213"/>
      <c r="B1730" s="216"/>
      <c r="C1730" s="216"/>
      <c r="D1730" s="219"/>
      <c r="E1730" s="219"/>
      <c r="F1730" s="216"/>
      <c r="G1730" s="158" t="s">
        <v>7</v>
      </c>
      <c r="H1730" s="26">
        <f>SUM(I1730:N1730)</f>
        <v>2.8</v>
      </c>
      <c r="I1730" s="26">
        <v>0</v>
      </c>
      <c r="J1730" s="26">
        <v>0</v>
      </c>
      <c r="K1730" s="26">
        <v>0</v>
      </c>
      <c r="L1730" s="26">
        <v>0</v>
      </c>
      <c r="M1730" s="26">
        <v>2.8</v>
      </c>
      <c r="N1730" s="26">
        <v>0</v>
      </c>
      <c r="O1730" s="219"/>
      <c r="P1730" s="228"/>
    </row>
    <row r="1731" spans="1:16" ht="15.75" thickBot="1" x14ac:dyDescent="0.3">
      <c r="A1731" s="213"/>
      <c r="B1731" s="216"/>
      <c r="C1731" s="216"/>
      <c r="D1731" s="219"/>
      <c r="E1731" s="219"/>
      <c r="F1731" s="216"/>
      <c r="G1731" s="158" t="s">
        <v>8</v>
      </c>
      <c r="H1731" s="26">
        <f>SUM(I1731:N1731)</f>
        <v>0.2</v>
      </c>
      <c r="I1731" s="26">
        <v>0</v>
      </c>
      <c r="J1731" s="26">
        <v>0</v>
      </c>
      <c r="K1731" s="26">
        <v>0</v>
      </c>
      <c r="L1731" s="26">
        <v>0</v>
      </c>
      <c r="M1731" s="26">
        <v>0.2</v>
      </c>
      <c r="N1731" s="26">
        <v>0</v>
      </c>
      <c r="O1731" s="219"/>
      <c r="P1731" s="228"/>
    </row>
    <row r="1732" spans="1:16" ht="24.75" thickBot="1" x14ac:dyDescent="0.3">
      <c r="A1732" s="214"/>
      <c r="B1732" s="217"/>
      <c r="C1732" s="217"/>
      <c r="D1732" s="220"/>
      <c r="E1732" s="220"/>
      <c r="F1732" s="217"/>
      <c r="G1732" s="158" t="s">
        <v>9</v>
      </c>
      <c r="H1732" s="26">
        <f>SUM(I1732:N1732)</f>
        <v>0</v>
      </c>
      <c r="I1732" s="26">
        <v>0</v>
      </c>
      <c r="J1732" s="26">
        <v>0</v>
      </c>
      <c r="K1732" s="26">
        <v>0</v>
      </c>
      <c r="L1732" s="26">
        <v>0</v>
      </c>
      <c r="M1732" s="26">
        <v>0</v>
      </c>
      <c r="N1732" s="26">
        <v>0</v>
      </c>
      <c r="O1732" s="220"/>
      <c r="P1732" s="229"/>
    </row>
    <row r="1733" spans="1:16" ht="36.75" customHeight="1" thickBot="1" x14ac:dyDescent="0.3">
      <c r="A1733" s="212" t="s">
        <v>680</v>
      </c>
      <c r="B1733" s="215" t="s">
        <v>670</v>
      </c>
      <c r="C1733" s="215" t="s">
        <v>642</v>
      </c>
      <c r="D1733" s="218">
        <v>2028</v>
      </c>
      <c r="E1733" s="218"/>
      <c r="F1733" s="215" t="s">
        <v>678</v>
      </c>
      <c r="G1733" s="158" t="s">
        <v>4</v>
      </c>
      <c r="H1733" s="26">
        <f t="shared" ref="H1733:N1733" si="366">SUM(H1734:H1737)</f>
        <v>1.7000000000000002</v>
      </c>
      <c r="I1733" s="26">
        <f t="shared" si="366"/>
        <v>0</v>
      </c>
      <c r="J1733" s="26">
        <f t="shared" si="366"/>
        <v>0</v>
      </c>
      <c r="K1733" s="26">
        <f t="shared" si="366"/>
        <v>0</v>
      </c>
      <c r="L1733" s="26">
        <f t="shared" si="366"/>
        <v>1.7000000000000002</v>
      </c>
      <c r="M1733" s="26">
        <f t="shared" si="366"/>
        <v>0</v>
      </c>
      <c r="N1733" s="26">
        <f t="shared" si="366"/>
        <v>0</v>
      </c>
      <c r="O1733" s="218">
        <v>109</v>
      </c>
      <c r="P1733" s="227" t="s">
        <v>670</v>
      </c>
    </row>
    <row r="1734" spans="1:16" ht="15.75" thickBot="1" x14ac:dyDescent="0.3">
      <c r="A1734" s="213"/>
      <c r="B1734" s="216"/>
      <c r="C1734" s="216"/>
      <c r="D1734" s="219"/>
      <c r="E1734" s="219"/>
      <c r="F1734" s="216"/>
      <c r="G1734" s="158" t="s">
        <v>259</v>
      </c>
      <c r="H1734" s="26">
        <f>SUM(I1734:N1734)</f>
        <v>0</v>
      </c>
      <c r="I1734" s="26">
        <v>0</v>
      </c>
      <c r="J1734" s="26">
        <v>0</v>
      </c>
      <c r="K1734" s="26">
        <v>0</v>
      </c>
      <c r="L1734" s="26">
        <v>0</v>
      </c>
      <c r="M1734" s="26">
        <v>0</v>
      </c>
      <c r="N1734" s="26">
        <v>0</v>
      </c>
      <c r="O1734" s="219"/>
      <c r="P1734" s="228"/>
    </row>
    <row r="1735" spans="1:16" ht="36.75" thickBot="1" x14ac:dyDescent="0.3">
      <c r="A1735" s="213"/>
      <c r="B1735" s="216"/>
      <c r="C1735" s="216"/>
      <c r="D1735" s="219"/>
      <c r="E1735" s="219"/>
      <c r="F1735" s="216"/>
      <c r="G1735" s="158" t="s">
        <v>7</v>
      </c>
      <c r="H1735" s="26">
        <f>SUM(I1735:N1735)</f>
        <v>1.6</v>
      </c>
      <c r="I1735" s="26">
        <v>0</v>
      </c>
      <c r="J1735" s="26">
        <v>0</v>
      </c>
      <c r="K1735" s="26">
        <v>0</v>
      </c>
      <c r="L1735" s="26">
        <v>1.6</v>
      </c>
      <c r="M1735" s="26">
        <v>0</v>
      </c>
      <c r="N1735" s="26">
        <v>0</v>
      </c>
      <c r="O1735" s="219"/>
      <c r="P1735" s="228"/>
    </row>
    <row r="1736" spans="1:16" ht="15.75" thickBot="1" x14ac:dyDescent="0.3">
      <c r="A1736" s="213"/>
      <c r="B1736" s="216"/>
      <c r="C1736" s="216"/>
      <c r="D1736" s="219"/>
      <c r="E1736" s="219"/>
      <c r="F1736" s="216"/>
      <c r="G1736" s="158" t="s">
        <v>8</v>
      </c>
      <c r="H1736" s="26">
        <f>SUM(I1736:N1736)</f>
        <v>0.1</v>
      </c>
      <c r="I1736" s="26">
        <v>0</v>
      </c>
      <c r="J1736" s="26">
        <v>0</v>
      </c>
      <c r="K1736" s="26">
        <v>0</v>
      </c>
      <c r="L1736" s="26">
        <v>0.1</v>
      </c>
      <c r="M1736" s="26">
        <v>0</v>
      </c>
      <c r="N1736" s="26">
        <v>0</v>
      </c>
      <c r="O1736" s="219"/>
      <c r="P1736" s="228"/>
    </row>
    <row r="1737" spans="1:16" ht="24.75" thickBot="1" x14ac:dyDescent="0.3">
      <c r="A1737" s="214"/>
      <c r="B1737" s="217"/>
      <c r="C1737" s="217"/>
      <c r="D1737" s="220"/>
      <c r="E1737" s="220"/>
      <c r="F1737" s="217"/>
      <c r="G1737" s="158" t="s">
        <v>9</v>
      </c>
      <c r="H1737" s="26">
        <f>SUM(I1737:N1737)</f>
        <v>0</v>
      </c>
      <c r="I1737" s="26">
        <v>0</v>
      </c>
      <c r="J1737" s="26">
        <v>0</v>
      </c>
      <c r="K1737" s="26">
        <v>0</v>
      </c>
      <c r="L1737" s="26">
        <v>0</v>
      </c>
      <c r="M1737" s="26">
        <v>0</v>
      </c>
      <c r="N1737" s="26">
        <v>0</v>
      </c>
      <c r="O1737" s="220"/>
      <c r="P1737" s="229"/>
    </row>
    <row r="1738" spans="1:16" ht="36.75" customHeight="1" thickBot="1" x14ac:dyDescent="0.3">
      <c r="A1738" s="212" t="s">
        <v>681</v>
      </c>
      <c r="B1738" s="215" t="s">
        <v>670</v>
      </c>
      <c r="C1738" s="215" t="s">
        <v>642</v>
      </c>
      <c r="D1738" s="218">
        <v>2028</v>
      </c>
      <c r="E1738" s="218"/>
      <c r="F1738" s="215" t="s">
        <v>678</v>
      </c>
      <c r="G1738" s="158" t="s">
        <v>4</v>
      </c>
      <c r="H1738" s="26">
        <f t="shared" ref="H1738:N1738" si="367">SUM(H1739:H1742)</f>
        <v>2.8000000000000003</v>
      </c>
      <c r="I1738" s="26">
        <f t="shared" si="367"/>
        <v>0</v>
      </c>
      <c r="J1738" s="26">
        <f t="shared" si="367"/>
        <v>0</v>
      </c>
      <c r="K1738" s="26">
        <f t="shared" si="367"/>
        <v>0</v>
      </c>
      <c r="L1738" s="26">
        <f t="shared" si="367"/>
        <v>2.8000000000000003</v>
      </c>
      <c r="M1738" s="26">
        <f t="shared" si="367"/>
        <v>0</v>
      </c>
      <c r="N1738" s="26">
        <f t="shared" si="367"/>
        <v>0</v>
      </c>
      <c r="O1738" s="218">
        <v>582</v>
      </c>
      <c r="P1738" s="227" t="s">
        <v>670</v>
      </c>
    </row>
    <row r="1739" spans="1:16" ht="15.75" thickBot="1" x14ac:dyDescent="0.3">
      <c r="A1739" s="213"/>
      <c r="B1739" s="216"/>
      <c r="C1739" s="216"/>
      <c r="D1739" s="219"/>
      <c r="E1739" s="219"/>
      <c r="F1739" s="216"/>
      <c r="G1739" s="158" t="s">
        <v>259</v>
      </c>
      <c r="H1739" s="26">
        <f>SUM(I1739:N1739)</f>
        <v>0</v>
      </c>
      <c r="I1739" s="26">
        <v>0</v>
      </c>
      <c r="J1739" s="26">
        <v>0</v>
      </c>
      <c r="K1739" s="26">
        <v>0</v>
      </c>
      <c r="L1739" s="26">
        <v>0</v>
      </c>
      <c r="M1739" s="26">
        <v>0</v>
      </c>
      <c r="N1739" s="26">
        <v>0</v>
      </c>
      <c r="O1739" s="219"/>
      <c r="P1739" s="228"/>
    </row>
    <row r="1740" spans="1:16" ht="36.75" thickBot="1" x14ac:dyDescent="0.3">
      <c r="A1740" s="213"/>
      <c r="B1740" s="216"/>
      <c r="C1740" s="216"/>
      <c r="D1740" s="219"/>
      <c r="E1740" s="219"/>
      <c r="F1740" s="216"/>
      <c r="G1740" s="158" t="s">
        <v>7</v>
      </c>
      <c r="H1740" s="26">
        <f>SUM(I1740:N1740)</f>
        <v>2.6</v>
      </c>
      <c r="I1740" s="26">
        <v>0</v>
      </c>
      <c r="J1740" s="26">
        <v>0</v>
      </c>
      <c r="K1740" s="26">
        <v>0</v>
      </c>
      <c r="L1740" s="26">
        <v>2.6</v>
      </c>
      <c r="M1740" s="26">
        <v>0</v>
      </c>
      <c r="N1740" s="26">
        <v>0</v>
      </c>
      <c r="O1740" s="219"/>
      <c r="P1740" s="228"/>
    </row>
    <row r="1741" spans="1:16" ht="15.75" thickBot="1" x14ac:dyDescent="0.3">
      <c r="A1741" s="213"/>
      <c r="B1741" s="216"/>
      <c r="C1741" s="216"/>
      <c r="D1741" s="219"/>
      <c r="E1741" s="219"/>
      <c r="F1741" s="216"/>
      <c r="G1741" s="158" t="s">
        <v>8</v>
      </c>
      <c r="H1741" s="26">
        <f>SUM(I1741:N1741)</f>
        <v>0.2</v>
      </c>
      <c r="I1741" s="26">
        <v>0</v>
      </c>
      <c r="J1741" s="26">
        <v>0</v>
      </c>
      <c r="K1741" s="26">
        <v>0</v>
      </c>
      <c r="L1741" s="26">
        <v>0.2</v>
      </c>
      <c r="M1741" s="26">
        <v>0</v>
      </c>
      <c r="N1741" s="26">
        <v>0</v>
      </c>
      <c r="O1741" s="219"/>
      <c r="P1741" s="228"/>
    </row>
    <row r="1742" spans="1:16" ht="24.75" thickBot="1" x14ac:dyDescent="0.3">
      <c r="A1742" s="214"/>
      <c r="B1742" s="217"/>
      <c r="C1742" s="217"/>
      <c r="D1742" s="220"/>
      <c r="E1742" s="220"/>
      <c r="F1742" s="217"/>
      <c r="G1742" s="158" t="s">
        <v>9</v>
      </c>
      <c r="H1742" s="26">
        <f>SUM(I1742:N1742)</f>
        <v>0</v>
      </c>
      <c r="I1742" s="26">
        <v>0</v>
      </c>
      <c r="J1742" s="26">
        <v>0</v>
      </c>
      <c r="K1742" s="26">
        <v>0</v>
      </c>
      <c r="L1742" s="26">
        <v>0</v>
      </c>
      <c r="M1742" s="26">
        <v>0</v>
      </c>
      <c r="N1742" s="26">
        <v>0</v>
      </c>
      <c r="O1742" s="220"/>
      <c r="P1742" s="229"/>
    </row>
    <row r="1743" spans="1:16" ht="36.75" customHeight="1" thickBot="1" x14ac:dyDescent="0.3">
      <c r="A1743" s="212" t="s">
        <v>682</v>
      </c>
      <c r="B1743" s="215" t="s">
        <v>670</v>
      </c>
      <c r="C1743" s="215" t="s">
        <v>642</v>
      </c>
      <c r="D1743" s="218">
        <v>2028</v>
      </c>
      <c r="E1743" s="218"/>
      <c r="F1743" s="215" t="s">
        <v>678</v>
      </c>
      <c r="G1743" s="158" t="s">
        <v>4</v>
      </c>
      <c r="H1743" s="26">
        <f t="shared" ref="H1743:N1743" si="368">SUM(H1744:H1747)</f>
        <v>3.1</v>
      </c>
      <c r="I1743" s="26">
        <f t="shared" si="368"/>
        <v>0</v>
      </c>
      <c r="J1743" s="26">
        <f t="shared" si="368"/>
        <v>0</v>
      </c>
      <c r="K1743" s="26">
        <f t="shared" si="368"/>
        <v>0</v>
      </c>
      <c r="L1743" s="26">
        <f t="shared" si="368"/>
        <v>3.1</v>
      </c>
      <c r="M1743" s="26">
        <f t="shared" si="368"/>
        <v>0</v>
      </c>
      <c r="N1743" s="26">
        <f t="shared" si="368"/>
        <v>0</v>
      </c>
      <c r="O1743" s="218">
        <v>582</v>
      </c>
      <c r="P1743" s="227" t="s">
        <v>670</v>
      </c>
    </row>
    <row r="1744" spans="1:16" ht="15.75" thickBot="1" x14ac:dyDescent="0.3">
      <c r="A1744" s="213"/>
      <c r="B1744" s="216"/>
      <c r="C1744" s="216"/>
      <c r="D1744" s="219"/>
      <c r="E1744" s="219"/>
      <c r="F1744" s="216"/>
      <c r="G1744" s="158" t="s">
        <v>259</v>
      </c>
      <c r="H1744" s="26">
        <f>SUM(I1744:N1744)</f>
        <v>0</v>
      </c>
      <c r="I1744" s="26">
        <v>0</v>
      </c>
      <c r="J1744" s="26">
        <v>0</v>
      </c>
      <c r="K1744" s="26">
        <v>0</v>
      </c>
      <c r="L1744" s="26">
        <v>0</v>
      </c>
      <c r="M1744" s="26">
        <v>0</v>
      </c>
      <c r="N1744" s="26">
        <v>0</v>
      </c>
      <c r="O1744" s="219"/>
      <c r="P1744" s="228"/>
    </row>
    <row r="1745" spans="1:16" ht="36.75" thickBot="1" x14ac:dyDescent="0.3">
      <c r="A1745" s="213"/>
      <c r="B1745" s="216"/>
      <c r="C1745" s="216"/>
      <c r="D1745" s="219"/>
      <c r="E1745" s="219"/>
      <c r="F1745" s="216"/>
      <c r="G1745" s="158" t="s">
        <v>7</v>
      </c>
      <c r="H1745" s="26">
        <f>SUM(I1745:N1745)</f>
        <v>2.9</v>
      </c>
      <c r="I1745" s="26">
        <v>0</v>
      </c>
      <c r="J1745" s="26">
        <v>0</v>
      </c>
      <c r="K1745" s="26">
        <v>0</v>
      </c>
      <c r="L1745" s="26">
        <v>2.9</v>
      </c>
      <c r="M1745" s="26">
        <v>0</v>
      </c>
      <c r="N1745" s="26">
        <v>0</v>
      </c>
      <c r="O1745" s="219"/>
      <c r="P1745" s="228"/>
    </row>
    <row r="1746" spans="1:16" ht="15.75" thickBot="1" x14ac:dyDescent="0.3">
      <c r="A1746" s="213"/>
      <c r="B1746" s="216"/>
      <c r="C1746" s="216"/>
      <c r="D1746" s="219"/>
      <c r="E1746" s="219"/>
      <c r="F1746" s="216"/>
      <c r="G1746" s="158" t="s">
        <v>8</v>
      </c>
      <c r="H1746" s="26">
        <f>SUM(I1746:N1746)</f>
        <v>0.2</v>
      </c>
      <c r="I1746" s="26">
        <v>0</v>
      </c>
      <c r="J1746" s="26">
        <v>0</v>
      </c>
      <c r="K1746" s="26">
        <v>0</v>
      </c>
      <c r="L1746" s="26">
        <v>0.2</v>
      </c>
      <c r="M1746" s="26">
        <v>0</v>
      </c>
      <c r="N1746" s="26">
        <v>0</v>
      </c>
      <c r="O1746" s="219"/>
      <c r="P1746" s="228"/>
    </row>
    <row r="1747" spans="1:16" ht="24.75" thickBot="1" x14ac:dyDescent="0.3">
      <c r="A1747" s="214"/>
      <c r="B1747" s="217"/>
      <c r="C1747" s="217"/>
      <c r="D1747" s="220"/>
      <c r="E1747" s="220"/>
      <c r="F1747" s="217"/>
      <c r="G1747" s="158" t="s">
        <v>9</v>
      </c>
      <c r="H1747" s="26">
        <f>SUM(I1747:N1747)</f>
        <v>0</v>
      </c>
      <c r="I1747" s="26">
        <v>0</v>
      </c>
      <c r="J1747" s="26">
        <v>0</v>
      </c>
      <c r="K1747" s="26">
        <v>0</v>
      </c>
      <c r="L1747" s="26">
        <v>0</v>
      </c>
      <c r="M1747" s="26">
        <v>0</v>
      </c>
      <c r="N1747" s="26">
        <v>0</v>
      </c>
      <c r="O1747" s="220"/>
      <c r="P1747" s="229"/>
    </row>
    <row r="1748" spans="1:16" ht="36.75" customHeight="1" thickBot="1" x14ac:dyDescent="0.3">
      <c r="A1748" s="212" t="s">
        <v>683</v>
      </c>
      <c r="B1748" s="215" t="s">
        <v>670</v>
      </c>
      <c r="C1748" s="215" t="s">
        <v>642</v>
      </c>
      <c r="D1748" s="218">
        <v>2028</v>
      </c>
      <c r="E1748" s="218"/>
      <c r="F1748" s="215" t="s">
        <v>678</v>
      </c>
      <c r="G1748" s="158" t="s">
        <v>4</v>
      </c>
      <c r="H1748" s="26">
        <f t="shared" ref="H1748:N1748" si="369">SUM(H1749:H1752)</f>
        <v>2.8000000000000003</v>
      </c>
      <c r="I1748" s="26">
        <f t="shared" si="369"/>
        <v>0</v>
      </c>
      <c r="J1748" s="26">
        <f t="shared" si="369"/>
        <v>0</v>
      </c>
      <c r="K1748" s="26">
        <f t="shared" si="369"/>
        <v>0</v>
      </c>
      <c r="L1748" s="26">
        <f t="shared" si="369"/>
        <v>2.8000000000000003</v>
      </c>
      <c r="M1748" s="26">
        <f t="shared" si="369"/>
        <v>0</v>
      </c>
      <c r="N1748" s="26">
        <f t="shared" si="369"/>
        <v>0</v>
      </c>
      <c r="O1748" s="218">
        <v>582</v>
      </c>
      <c r="P1748" s="227" t="s">
        <v>670</v>
      </c>
    </row>
    <row r="1749" spans="1:16" ht="15.75" thickBot="1" x14ac:dyDescent="0.3">
      <c r="A1749" s="213"/>
      <c r="B1749" s="216"/>
      <c r="C1749" s="216"/>
      <c r="D1749" s="219"/>
      <c r="E1749" s="219"/>
      <c r="F1749" s="216"/>
      <c r="G1749" s="158" t="s">
        <v>259</v>
      </c>
      <c r="H1749" s="26">
        <f>SUM(I1749:N1749)</f>
        <v>0</v>
      </c>
      <c r="I1749" s="26">
        <v>0</v>
      </c>
      <c r="J1749" s="26">
        <v>0</v>
      </c>
      <c r="K1749" s="26">
        <v>0</v>
      </c>
      <c r="L1749" s="26">
        <v>0</v>
      </c>
      <c r="M1749" s="26">
        <v>0</v>
      </c>
      <c r="N1749" s="26">
        <v>0</v>
      </c>
      <c r="O1749" s="219"/>
      <c r="P1749" s="228"/>
    </row>
    <row r="1750" spans="1:16" ht="36.75" thickBot="1" x14ac:dyDescent="0.3">
      <c r="A1750" s="213"/>
      <c r="B1750" s="216"/>
      <c r="C1750" s="216"/>
      <c r="D1750" s="219"/>
      <c r="E1750" s="219"/>
      <c r="F1750" s="216"/>
      <c r="G1750" s="158" t="s">
        <v>7</v>
      </c>
      <c r="H1750" s="26">
        <f>SUM(I1750:N1750)</f>
        <v>2.6</v>
      </c>
      <c r="I1750" s="26">
        <v>0</v>
      </c>
      <c r="J1750" s="26">
        <v>0</v>
      </c>
      <c r="K1750" s="26">
        <v>0</v>
      </c>
      <c r="L1750" s="26">
        <v>2.6</v>
      </c>
      <c r="M1750" s="26">
        <v>0</v>
      </c>
      <c r="N1750" s="26">
        <v>0</v>
      </c>
      <c r="O1750" s="219"/>
      <c r="P1750" s="228"/>
    </row>
    <row r="1751" spans="1:16" ht="15.75" thickBot="1" x14ac:dyDescent="0.3">
      <c r="A1751" s="213"/>
      <c r="B1751" s="216"/>
      <c r="C1751" s="216"/>
      <c r="D1751" s="219"/>
      <c r="E1751" s="219"/>
      <c r="F1751" s="216"/>
      <c r="G1751" s="158" t="s">
        <v>8</v>
      </c>
      <c r="H1751" s="26">
        <f>SUM(I1751:N1751)</f>
        <v>0.2</v>
      </c>
      <c r="I1751" s="26">
        <v>0</v>
      </c>
      <c r="J1751" s="26">
        <v>0</v>
      </c>
      <c r="K1751" s="26">
        <v>0</v>
      </c>
      <c r="L1751" s="26">
        <v>0.2</v>
      </c>
      <c r="M1751" s="26">
        <v>0</v>
      </c>
      <c r="N1751" s="26">
        <v>0</v>
      </c>
      <c r="O1751" s="219"/>
      <c r="P1751" s="228"/>
    </row>
    <row r="1752" spans="1:16" ht="24.75" thickBot="1" x14ac:dyDescent="0.3">
      <c r="A1752" s="214"/>
      <c r="B1752" s="217"/>
      <c r="C1752" s="217"/>
      <c r="D1752" s="220"/>
      <c r="E1752" s="220"/>
      <c r="F1752" s="217"/>
      <c r="G1752" s="158" t="s">
        <v>9</v>
      </c>
      <c r="H1752" s="26">
        <f>SUM(I1752:N1752)</f>
        <v>0</v>
      </c>
      <c r="I1752" s="26">
        <v>0</v>
      </c>
      <c r="J1752" s="26">
        <v>0</v>
      </c>
      <c r="K1752" s="26">
        <v>0</v>
      </c>
      <c r="L1752" s="26">
        <v>0</v>
      </c>
      <c r="M1752" s="26">
        <v>0</v>
      </c>
      <c r="N1752" s="26">
        <v>0</v>
      </c>
      <c r="O1752" s="220"/>
      <c r="P1752" s="229"/>
    </row>
    <row r="1753" spans="1:16" ht="36.75" customHeight="1" thickBot="1" x14ac:dyDescent="0.3">
      <c r="A1753" s="212" t="s">
        <v>684</v>
      </c>
      <c r="B1753" s="215" t="s">
        <v>670</v>
      </c>
      <c r="C1753" s="215" t="s">
        <v>642</v>
      </c>
      <c r="D1753" s="218">
        <v>2028</v>
      </c>
      <c r="E1753" s="218"/>
      <c r="F1753" s="215" t="s">
        <v>678</v>
      </c>
      <c r="G1753" s="158" t="s">
        <v>4</v>
      </c>
      <c r="H1753" s="26">
        <f t="shared" ref="H1753:N1753" si="370">SUM(H1754:H1757)</f>
        <v>3.2</v>
      </c>
      <c r="I1753" s="26">
        <f t="shared" si="370"/>
        <v>0</v>
      </c>
      <c r="J1753" s="26">
        <f t="shared" si="370"/>
        <v>0</v>
      </c>
      <c r="K1753" s="26">
        <f t="shared" si="370"/>
        <v>0</v>
      </c>
      <c r="L1753" s="26">
        <f t="shared" si="370"/>
        <v>3.2</v>
      </c>
      <c r="M1753" s="26">
        <f t="shared" si="370"/>
        <v>0</v>
      </c>
      <c r="N1753" s="26">
        <f t="shared" si="370"/>
        <v>0</v>
      </c>
      <c r="O1753" s="218">
        <v>282</v>
      </c>
      <c r="P1753" s="227" t="s">
        <v>670</v>
      </c>
    </row>
    <row r="1754" spans="1:16" ht="15.75" thickBot="1" x14ac:dyDescent="0.3">
      <c r="A1754" s="213"/>
      <c r="B1754" s="216"/>
      <c r="C1754" s="216"/>
      <c r="D1754" s="219"/>
      <c r="E1754" s="219"/>
      <c r="F1754" s="216"/>
      <c r="G1754" s="158" t="s">
        <v>259</v>
      </c>
      <c r="H1754" s="26">
        <f>SUM(I1754:N1754)</f>
        <v>0</v>
      </c>
      <c r="I1754" s="26">
        <v>0</v>
      </c>
      <c r="J1754" s="26">
        <v>0</v>
      </c>
      <c r="K1754" s="26">
        <v>0</v>
      </c>
      <c r="L1754" s="26">
        <v>0</v>
      </c>
      <c r="M1754" s="26">
        <v>0</v>
      </c>
      <c r="N1754" s="26">
        <v>0</v>
      </c>
      <c r="O1754" s="219"/>
      <c r="P1754" s="228"/>
    </row>
    <row r="1755" spans="1:16" ht="36.75" thickBot="1" x14ac:dyDescent="0.3">
      <c r="A1755" s="213"/>
      <c r="B1755" s="216"/>
      <c r="C1755" s="216"/>
      <c r="D1755" s="219"/>
      <c r="E1755" s="219"/>
      <c r="F1755" s="216"/>
      <c r="G1755" s="158" t="s">
        <v>7</v>
      </c>
      <c r="H1755" s="26">
        <f>SUM(I1755:N1755)</f>
        <v>3</v>
      </c>
      <c r="I1755" s="26">
        <v>0</v>
      </c>
      <c r="J1755" s="26">
        <v>0</v>
      </c>
      <c r="K1755" s="26">
        <v>0</v>
      </c>
      <c r="L1755" s="26">
        <v>3</v>
      </c>
      <c r="M1755" s="26">
        <v>0</v>
      </c>
      <c r="N1755" s="26">
        <v>0</v>
      </c>
      <c r="O1755" s="219"/>
      <c r="P1755" s="228"/>
    </row>
    <row r="1756" spans="1:16" ht="15.75" thickBot="1" x14ac:dyDescent="0.3">
      <c r="A1756" s="213"/>
      <c r="B1756" s="216"/>
      <c r="C1756" s="216"/>
      <c r="D1756" s="219"/>
      <c r="E1756" s="219"/>
      <c r="F1756" s="216"/>
      <c r="G1756" s="158" t="s">
        <v>8</v>
      </c>
      <c r="H1756" s="26">
        <f>SUM(I1756:N1756)</f>
        <v>0.2</v>
      </c>
      <c r="I1756" s="26">
        <v>0</v>
      </c>
      <c r="J1756" s="26">
        <v>0</v>
      </c>
      <c r="K1756" s="26">
        <v>0</v>
      </c>
      <c r="L1756" s="26">
        <v>0.2</v>
      </c>
      <c r="M1756" s="26">
        <v>0</v>
      </c>
      <c r="N1756" s="26">
        <v>0</v>
      </c>
      <c r="O1756" s="219"/>
      <c r="P1756" s="228"/>
    </row>
    <row r="1757" spans="1:16" ht="24.75" thickBot="1" x14ac:dyDescent="0.3">
      <c r="A1757" s="214"/>
      <c r="B1757" s="217"/>
      <c r="C1757" s="217"/>
      <c r="D1757" s="220"/>
      <c r="E1757" s="220"/>
      <c r="F1757" s="217"/>
      <c r="G1757" s="158" t="s">
        <v>9</v>
      </c>
      <c r="H1757" s="26">
        <f>SUM(I1757:N1757)</f>
        <v>0</v>
      </c>
      <c r="I1757" s="26">
        <v>0</v>
      </c>
      <c r="J1757" s="26">
        <v>0</v>
      </c>
      <c r="K1757" s="26">
        <v>0</v>
      </c>
      <c r="L1757" s="26">
        <v>0</v>
      </c>
      <c r="M1757" s="26">
        <v>0</v>
      </c>
      <c r="N1757" s="26">
        <v>0</v>
      </c>
      <c r="O1757" s="220"/>
      <c r="P1757" s="229"/>
    </row>
    <row r="1758" spans="1:16" ht="36.75" customHeight="1" thickBot="1" x14ac:dyDescent="0.3">
      <c r="A1758" s="212" t="s">
        <v>685</v>
      </c>
      <c r="B1758" s="215" t="s">
        <v>670</v>
      </c>
      <c r="C1758" s="215" t="s">
        <v>642</v>
      </c>
      <c r="D1758" s="218">
        <v>2028</v>
      </c>
      <c r="E1758" s="218"/>
      <c r="F1758" s="215" t="s">
        <v>678</v>
      </c>
      <c r="G1758" s="158" t="s">
        <v>4</v>
      </c>
      <c r="H1758" s="26">
        <f t="shared" ref="H1758:N1758" si="371">SUM(H1759:H1762)</f>
        <v>2.6</v>
      </c>
      <c r="I1758" s="26">
        <f t="shared" si="371"/>
        <v>0</v>
      </c>
      <c r="J1758" s="26">
        <f t="shared" si="371"/>
        <v>0</v>
      </c>
      <c r="K1758" s="26">
        <f t="shared" si="371"/>
        <v>0</v>
      </c>
      <c r="L1758" s="26">
        <f t="shared" si="371"/>
        <v>2.6</v>
      </c>
      <c r="M1758" s="26">
        <f t="shared" si="371"/>
        <v>0</v>
      </c>
      <c r="N1758" s="26">
        <f t="shared" si="371"/>
        <v>0</v>
      </c>
      <c r="O1758" s="218">
        <v>681</v>
      </c>
      <c r="P1758" s="227" t="s">
        <v>670</v>
      </c>
    </row>
    <row r="1759" spans="1:16" ht="15.75" thickBot="1" x14ac:dyDescent="0.3">
      <c r="A1759" s="213"/>
      <c r="B1759" s="216"/>
      <c r="C1759" s="216"/>
      <c r="D1759" s="219"/>
      <c r="E1759" s="219"/>
      <c r="F1759" s="216"/>
      <c r="G1759" s="158" t="s">
        <v>259</v>
      </c>
      <c r="H1759" s="26">
        <f>SUM(I1759:N1759)</f>
        <v>0</v>
      </c>
      <c r="I1759" s="26">
        <v>0</v>
      </c>
      <c r="J1759" s="26">
        <v>0</v>
      </c>
      <c r="K1759" s="26">
        <v>0</v>
      </c>
      <c r="L1759" s="26">
        <v>0</v>
      </c>
      <c r="M1759" s="26">
        <v>0</v>
      </c>
      <c r="N1759" s="26">
        <v>0</v>
      </c>
      <c r="O1759" s="219"/>
      <c r="P1759" s="228"/>
    </row>
    <row r="1760" spans="1:16" ht="36.75" thickBot="1" x14ac:dyDescent="0.3">
      <c r="A1760" s="213"/>
      <c r="B1760" s="216"/>
      <c r="C1760" s="216"/>
      <c r="D1760" s="219"/>
      <c r="E1760" s="219"/>
      <c r="F1760" s="216"/>
      <c r="G1760" s="158" t="s">
        <v>7</v>
      </c>
      <c r="H1760" s="26">
        <f>SUM(I1760:N1760)</f>
        <v>2.4</v>
      </c>
      <c r="I1760" s="26">
        <v>0</v>
      </c>
      <c r="J1760" s="26">
        <v>0</v>
      </c>
      <c r="K1760" s="26">
        <v>0</v>
      </c>
      <c r="L1760" s="26">
        <v>2.4</v>
      </c>
      <c r="M1760" s="26">
        <v>0</v>
      </c>
      <c r="N1760" s="26">
        <v>0</v>
      </c>
      <c r="O1760" s="219"/>
      <c r="P1760" s="228"/>
    </row>
    <row r="1761" spans="1:16" ht="15.75" thickBot="1" x14ac:dyDescent="0.3">
      <c r="A1761" s="213"/>
      <c r="B1761" s="216"/>
      <c r="C1761" s="216"/>
      <c r="D1761" s="219"/>
      <c r="E1761" s="219"/>
      <c r="F1761" s="216"/>
      <c r="G1761" s="158" t="s">
        <v>8</v>
      </c>
      <c r="H1761" s="26">
        <f>SUM(I1761:N1761)</f>
        <v>0.2</v>
      </c>
      <c r="I1761" s="26">
        <v>0</v>
      </c>
      <c r="J1761" s="26">
        <v>0</v>
      </c>
      <c r="K1761" s="26">
        <v>0</v>
      </c>
      <c r="L1761" s="26">
        <v>0.2</v>
      </c>
      <c r="M1761" s="26">
        <v>0</v>
      </c>
      <c r="N1761" s="26">
        <v>0</v>
      </c>
      <c r="O1761" s="219"/>
      <c r="P1761" s="228"/>
    </row>
    <row r="1762" spans="1:16" ht="24.75" thickBot="1" x14ac:dyDescent="0.3">
      <c r="A1762" s="214"/>
      <c r="B1762" s="217"/>
      <c r="C1762" s="217"/>
      <c r="D1762" s="220"/>
      <c r="E1762" s="220"/>
      <c r="F1762" s="217"/>
      <c r="G1762" s="158" t="s">
        <v>9</v>
      </c>
      <c r="H1762" s="26">
        <f>SUM(I1762:N1762)</f>
        <v>0</v>
      </c>
      <c r="I1762" s="26">
        <v>0</v>
      </c>
      <c r="J1762" s="26">
        <v>0</v>
      </c>
      <c r="K1762" s="26">
        <v>0</v>
      </c>
      <c r="L1762" s="26">
        <v>0</v>
      </c>
      <c r="M1762" s="26">
        <v>0</v>
      </c>
      <c r="N1762" s="26">
        <v>0</v>
      </c>
      <c r="O1762" s="220"/>
      <c r="P1762" s="229"/>
    </row>
    <row r="1763" spans="1:16" ht="36.75" customHeight="1" thickBot="1" x14ac:dyDescent="0.3">
      <c r="A1763" s="253" t="s">
        <v>3994</v>
      </c>
      <c r="B1763" s="215" t="s">
        <v>670</v>
      </c>
      <c r="C1763" s="215" t="s">
        <v>642</v>
      </c>
      <c r="D1763" s="218">
        <v>2029</v>
      </c>
      <c r="E1763" s="218"/>
      <c r="F1763" s="215" t="s">
        <v>686</v>
      </c>
      <c r="G1763" s="158" t="s">
        <v>4</v>
      </c>
      <c r="H1763" s="26">
        <f t="shared" ref="H1763:N1763" si="372">SUM(H1764:H1767)</f>
        <v>200</v>
      </c>
      <c r="I1763" s="26">
        <f t="shared" si="372"/>
        <v>0</v>
      </c>
      <c r="J1763" s="26">
        <f t="shared" si="372"/>
        <v>0</v>
      </c>
      <c r="K1763" s="26">
        <f t="shared" si="372"/>
        <v>0</v>
      </c>
      <c r="L1763" s="26">
        <f t="shared" si="372"/>
        <v>0</v>
      </c>
      <c r="M1763" s="26">
        <f t="shared" si="372"/>
        <v>200</v>
      </c>
      <c r="N1763" s="26">
        <f t="shared" si="372"/>
        <v>0</v>
      </c>
      <c r="O1763" s="218">
        <v>3806</v>
      </c>
      <c r="P1763" s="227" t="s">
        <v>670</v>
      </c>
    </row>
    <row r="1764" spans="1:16" ht="15.75" thickBot="1" x14ac:dyDescent="0.3">
      <c r="A1764" s="254"/>
      <c r="B1764" s="216"/>
      <c r="C1764" s="216"/>
      <c r="D1764" s="219"/>
      <c r="E1764" s="219"/>
      <c r="F1764" s="216"/>
      <c r="G1764" s="158" t="s">
        <v>259</v>
      </c>
      <c r="H1764" s="26">
        <f>SUM(I1764:N1764)</f>
        <v>0</v>
      </c>
      <c r="I1764" s="26">
        <v>0</v>
      </c>
      <c r="J1764" s="26">
        <v>0</v>
      </c>
      <c r="K1764" s="26">
        <v>0</v>
      </c>
      <c r="L1764" s="26">
        <v>0</v>
      </c>
      <c r="M1764" s="26">
        <v>0</v>
      </c>
      <c r="N1764" s="26">
        <v>0</v>
      </c>
      <c r="O1764" s="219"/>
      <c r="P1764" s="228"/>
    </row>
    <row r="1765" spans="1:16" ht="36.75" thickBot="1" x14ac:dyDescent="0.3">
      <c r="A1765" s="254"/>
      <c r="B1765" s="216"/>
      <c r="C1765" s="216"/>
      <c r="D1765" s="219"/>
      <c r="E1765" s="219"/>
      <c r="F1765" s="216"/>
      <c r="G1765" s="158" t="s">
        <v>7</v>
      </c>
      <c r="H1765" s="26">
        <f>SUM(I1765:N1765)</f>
        <v>186</v>
      </c>
      <c r="I1765" s="26">
        <v>0</v>
      </c>
      <c r="J1765" s="26">
        <v>0</v>
      </c>
      <c r="K1765" s="26">
        <v>0</v>
      </c>
      <c r="L1765" s="26">
        <v>0</v>
      </c>
      <c r="M1765" s="26">
        <v>186</v>
      </c>
      <c r="N1765" s="26">
        <v>0</v>
      </c>
      <c r="O1765" s="219"/>
      <c r="P1765" s="228"/>
    </row>
    <row r="1766" spans="1:16" ht="15.75" thickBot="1" x14ac:dyDescent="0.3">
      <c r="A1766" s="254"/>
      <c r="B1766" s="216"/>
      <c r="C1766" s="216"/>
      <c r="D1766" s="219"/>
      <c r="E1766" s="219"/>
      <c r="F1766" s="216"/>
      <c r="G1766" s="158" t="s">
        <v>8</v>
      </c>
      <c r="H1766" s="26">
        <f>SUM(I1766:N1766)</f>
        <v>14</v>
      </c>
      <c r="I1766" s="26">
        <v>0</v>
      </c>
      <c r="J1766" s="26">
        <v>0</v>
      </c>
      <c r="K1766" s="26">
        <v>0</v>
      </c>
      <c r="L1766" s="26">
        <v>0</v>
      </c>
      <c r="M1766" s="26">
        <v>14</v>
      </c>
      <c r="N1766" s="26">
        <v>0</v>
      </c>
      <c r="O1766" s="219"/>
      <c r="P1766" s="228"/>
    </row>
    <row r="1767" spans="1:16" ht="24.75" thickBot="1" x14ac:dyDescent="0.3">
      <c r="A1767" s="255"/>
      <c r="B1767" s="217"/>
      <c r="C1767" s="217"/>
      <c r="D1767" s="220"/>
      <c r="E1767" s="220"/>
      <c r="F1767" s="217"/>
      <c r="G1767" s="158" t="s">
        <v>9</v>
      </c>
      <c r="H1767" s="26">
        <f>SUM(I1767:N1767)</f>
        <v>0</v>
      </c>
      <c r="I1767" s="26">
        <v>0</v>
      </c>
      <c r="J1767" s="26">
        <v>0</v>
      </c>
      <c r="K1767" s="26">
        <v>0</v>
      </c>
      <c r="L1767" s="26">
        <v>0</v>
      </c>
      <c r="M1767" s="26">
        <v>0</v>
      </c>
      <c r="N1767" s="26">
        <v>0</v>
      </c>
      <c r="O1767" s="220"/>
      <c r="P1767" s="229"/>
    </row>
    <row r="1768" spans="1:16" ht="52.5" customHeight="1" thickBot="1" x14ac:dyDescent="0.3">
      <c r="A1768" s="212" t="s">
        <v>687</v>
      </c>
      <c r="B1768" s="215" t="s">
        <v>225</v>
      </c>
      <c r="C1768" s="215" t="s">
        <v>642</v>
      </c>
      <c r="D1768" s="218">
        <v>2026</v>
      </c>
      <c r="E1768" s="218"/>
      <c r="F1768" s="215" t="s">
        <v>688</v>
      </c>
      <c r="G1768" s="158" t="s">
        <v>4</v>
      </c>
      <c r="H1768" s="26">
        <f t="shared" ref="H1768:N1768" si="373">SUM(H1769:H1772)</f>
        <v>54.199999999999996</v>
      </c>
      <c r="I1768" s="26">
        <f t="shared" si="373"/>
        <v>0</v>
      </c>
      <c r="J1768" s="26">
        <f t="shared" si="373"/>
        <v>54.199999999999996</v>
      </c>
      <c r="K1768" s="26">
        <f t="shared" si="373"/>
        <v>0</v>
      </c>
      <c r="L1768" s="26">
        <f t="shared" si="373"/>
        <v>0</v>
      </c>
      <c r="M1768" s="26">
        <f t="shared" si="373"/>
        <v>0</v>
      </c>
      <c r="N1768" s="26">
        <f t="shared" si="373"/>
        <v>0</v>
      </c>
      <c r="O1768" s="218">
        <v>1200</v>
      </c>
      <c r="P1768" s="227" t="s">
        <v>225</v>
      </c>
    </row>
    <row r="1769" spans="1:16" ht="15.75" thickBot="1" x14ac:dyDescent="0.3">
      <c r="A1769" s="213"/>
      <c r="B1769" s="216"/>
      <c r="C1769" s="216"/>
      <c r="D1769" s="219"/>
      <c r="E1769" s="219"/>
      <c r="F1769" s="216"/>
      <c r="G1769" s="158" t="s">
        <v>259</v>
      </c>
      <c r="H1769" s="26">
        <f>SUM(I1769:N1769)</f>
        <v>0</v>
      </c>
      <c r="I1769" s="26">
        <v>0</v>
      </c>
      <c r="J1769" s="26">
        <v>0</v>
      </c>
      <c r="K1769" s="26">
        <v>0</v>
      </c>
      <c r="L1769" s="26">
        <v>0</v>
      </c>
      <c r="M1769" s="26">
        <v>0</v>
      </c>
      <c r="N1769" s="26">
        <v>0</v>
      </c>
      <c r="O1769" s="219"/>
      <c r="P1769" s="228"/>
    </row>
    <row r="1770" spans="1:16" ht="36.75" thickBot="1" x14ac:dyDescent="0.3">
      <c r="A1770" s="213"/>
      <c r="B1770" s="216"/>
      <c r="C1770" s="216"/>
      <c r="D1770" s="219"/>
      <c r="E1770" s="219"/>
      <c r="F1770" s="216"/>
      <c r="G1770" s="158" t="s">
        <v>7</v>
      </c>
      <c r="H1770" s="26">
        <f>SUM(I1770:N1770)</f>
        <v>50.4</v>
      </c>
      <c r="I1770" s="26">
        <v>0</v>
      </c>
      <c r="J1770" s="26">
        <v>50.4</v>
      </c>
      <c r="K1770" s="26">
        <v>0</v>
      </c>
      <c r="L1770" s="26">
        <v>0</v>
      </c>
      <c r="M1770" s="26">
        <v>0</v>
      </c>
      <c r="N1770" s="26">
        <v>0</v>
      </c>
      <c r="O1770" s="219"/>
      <c r="P1770" s="228"/>
    </row>
    <row r="1771" spans="1:16" ht="15.75" thickBot="1" x14ac:dyDescent="0.3">
      <c r="A1771" s="213"/>
      <c r="B1771" s="216"/>
      <c r="C1771" s="216"/>
      <c r="D1771" s="219"/>
      <c r="E1771" s="219"/>
      <c r="F1771" s="216"/>
      <c r="G1771" s="158" t="s">
        <v>8</v>
      </c>
      <c r="H1771" s="26">
        <f>SUM(I1771:N1771)</f>
        <v>3.8</v>
      </c>
      <c r="I1771" s="26">
        <v>0</v>
      </c>
      <c r="J1771" s="26">
        <v>3.8</v>
      </c>
      <c r="K1771" s="26">
        <v>0</v>
      </c>
      <c r="L1771" s="26">
        <v>0</v>
      </c>
      <c r="M1771" s="26">
        <v>0</v>
      </c>
      <c r="N1771" s="26">
        <v>0</v>
      </c>
      <c r="O1771" s="219"/>
      <c r="P1771" s="228"/>
    </row>
    <row r="1772" spans="1:16" ht="24.75" thickBot="1" x14ac:dyDescent="0.3">
      <c r="A1772" s="214"/>
      <c r="B1772" s="217"/>
      <c r="C1772" s="217"/>
      <c r="D1772" s="220"/>
      <c r="E1772" s="220"/>
      <c r="F1772" s="217"/>
      <c r="G1772" s="158" t="s">
        <v>9</v>
      </c>
      <c r="H1772" s="26">
        <f>SUM(I1772:N1772)</f>
        <v>0</v>
      </c>
      <c r="I1772" s="26">
        <v>0</v>
      </c>
      <c r="J1772" s="26">
        <v>0</v>
      </c>
      <c r="K1772" s="26">
        <v>0</v>
      </c>
      <c r="L1772" s="26">
        <v>0</v>
      </c>
      <c r="M1772" s="26">
        <v>0</v>
      </c>
      <c r="N1772" s="26">
        <v>0</v>
      </c>
      <c r="O1772" s="220"/>
      <c r="P1772" s="229"/>
    </row>
    <row r="1773" spans="1:16" ht="36.75" customHeight="1" thickBot="1" x14ac:dyDescent="0.3">
      <c r="A1773" s="212" t="s">
        <v>689</v>
      </c>
      <c r="B1773" s="215" t="s">
        <v>670</v>
      </c>
      <c r="C1773" s="215" t="s">
        <v>642</v>
      </c>
      <c r="D1773" s="218">
        <v>2028</v>
      </c>
      <c r="E1773" s="218"/>
      <c r="F1773" s="215" t="s">
        <v>690</v>
      </c>
      <c r="G1773" s="158" t="s">
        <v>4</v>
      </c>
      <c r="H1773" s="26">
        <f t="shared" ref="H1773:N1773" si="374">SUM(H1774:H1777)</f>
        <v>3.9</v>
      </c>
      <c r="I1773" s="26">
        <f t="shared" si="374"/>
        <v>0</v>
      </c>
      <c r="J1773" s="26">
        <f t="shared" si="374"/>
        <v>0</v>
      </c>
      <c r="K1773" s="26">
        <f t="shared" si="374"/>
        <v>0</v>
      </c>
      <c r="L1773" s="26">
        <f t="shared" si="374"/>
        <v>3.9</v>
      </c>
      <c r="M1773" s="26">
        <f t="shared" si="374"/>
        <v>0</v>
      </c>
      <c r="N1773" s="26">
        <f t="shared" si="374"/>
        <v>0</v>
      </c>
      <c r="O1773" s="218">
        <v>1200</v>
      </c>
      <c r="P1773" s="227" t="s">
        <v>670</v>
      </c>
    </row>
    <row r="1774" spans="1:16" ht="15.75" thickBot="1" x14ac:dyDescent="0.3">
      <c r="A1774" s="213"/>
      <c r="B1774" s="216"/>
      <c r="C1774" s="216"/>
      <c r="D1774" s="219"/>
      <c r="E1774" s="219"/>
      <c r="F1774" s="216"/>
      <c r="G1774" s="158" t="s">
        <v>259</v>
      </c>
      <c r="H1774" s="26">
        <f>SUM(I1774:N1774)</f>
        <v>0</v>
      </c>
      <c r="I1774" s="26">
        <v>0</v>
      </c>
      <c r="J1774" s="26">
        <v>0</v>
      </c>
      <c r="K1774" s="26">
        <v>0</v>
      </c>
      <c r="L1774" s="26">
        <v>0</v>
      </c>
      <c r="M1774" s="26">
        <v>0</v>
      </c>
      <c r="N1774" s="26">
        <v>0</v>
      </c>
      <c r="O1774" s="219"/>
      <c r="P1774" s="228"/>
    </row>
    <row r="1775" spans="1:16" ht="36.75" thickBot="1" x14ac:dyDescent="0.3">
      <c r="A1775" s="213"/>
      <c r="B1775" s="216"/>
      <c r="C1775" s="216"/>
      <c r="D1775" s="219"/>
      <c r="E1775" s="219"/>
      <c r="F1775" s="216"/>
      <c r="G1775" s="158" t="s">
        <v>7</v>
      </c>
      <c r="H1775" s="26">
        <f>SUM(I1775:N1775)</f>
        <v>3.6</v>
      </c>
      <c r="I1775" s="26">
        <v>0</v>
      </c>
      <c r="J1775" s="26">
        <v>0</v>
      </c>
      <c r="K1775" s="26">
        <v>0</v>
      </c>
      <c r="L1775" s="26">
        <v>3.6</v>
      </c>
      <c r="M1775" s="26">
        <v>0</v>
      </c>
      <c r="N1775" s="26">
        <v>0</v>
      </c>
      <c r="O1775" s="219"/>
      <c r="P1775" s="228"/>
    </row>
    <row r="1776" spans="1:16" ht="15.75" thickBot="1" x14ac:dyDescent="0.3">
      <c r="A1776" s="213"/>
      <c r="B1776" s="216"/>
      <c r="C1776" s="216"/>
      <c r="D1776" s="219"/>
      <c r="E1776" s="219"/>
      <c r="F1776" s="216"/>
      <c r="G1776" s="158" t="s">
        <v>8</v>
      </c>
      <c r="H1776" s="26">
        <f>SUM(I1776:N1776)</f>
        <v>0.3</v>
      </c>
      <c r="I1776" s="26">
        <v>0</v>
      </c>
      <c r="J1776" s="26">
        <v>0</v>
      </c>
      <c r="K1776" s="26">
        <v>0</v>
      </c>
      <c r="L1776" s="26">
        <v>0.3</v>
      </c>
      <c r="M1776" s="26">
        <v>0</v>
      </c>
      <c r="N1776" s="26">
        <v>0</v>
      </c>
      <c r="O1776" s="219"/>
      <c r="P1776" s="228"/>
    </row>
    <row r="1777" spans="1:16" ht="24.75" thickBot="1" x14ac:dyDescent="0.3">
      <c r="A1777" s="214"/>
      <c r="B1777" s="217"/>
      <c r="C1777" s="217"/>
      <c r="D1777" s="220"/>
      <c r="E1777" s="220"/>
      <c r="F1777" s="217"/>
      <c r="G1777" s="158" t="s">
        <v>9</v>
      </c>
      <c r="H1777" s="26">
        <f>SUM(I1777:N1777)</f>
        <v>0</v>
      </c>
      <c r="I1777" s="26">
        <v>0</v>
      </c>
      <c r="J1777" s="26">
        <v>0</v>
      </c>
      <c r="K1777" s="26">
        <v>0</v>
      </c>
      <c r="L1777" s="26">
        <v>0</v>
      </c>
      <c r="M1777" s="26">
        <v>0</v>
      </c>
      <c r="N1777" s="26">
        <v>0</v>
      </c>
      <c r="O1777" s="220"/>
      <c r="P1777" s="229"/>
    </row>
    <row r="1778" spans="1:16" ht="36.75" customHeight="1" thickBot="1" x14ac:dyDescent="0.3">
      <c r="A1778" s="212" t="s">
        <v>691</v>
      </c>
      <c r="B1778" s="215" t="s">
        <v>670</v>
      </c>
      <c r="C1778" s="215" t="s">
        <v>642</v>
      </c>
      <c r="D1778" s="218">
        <v>2028</v>
      </c>
      <c r="E1778" s="218"/>
      <c r="F1778" s="215" t="s">
        <v>690</v>
      </c>
      <c r="G1778" s="158" t="s">
        <v>4</v>
      </c>
      <c r="H1778" s="26">
        <f t="shared" ref="H1778:N1778" si="375">SUM(H1779:H1782)</f>
        <v>4.3</v>
      </c>
      <c r="I1778" s="26">
        <f t="shared" si="375"/>
        <v>0</v>
      </c>
      <c r="J1778" s="26">
        <f t="shared" si="375"/>
        <v>0</v>
      </c>
      <c r="K1778" s="26">
        <f t="shared" si="375"/>
        <v>0</v>
      </c>
      <c r="L1778" s="26">
        <f t="shared" si="375"/>
        <v>4.3</v>
      </c>
      <c r="M1778" s="26">
        <f t="shared" si="375"/>
        <v>0</v>
      </c>
      <c r="N1778" s="26">
        <f t="shared" si="375"/>
        <v>0</v>
      </c>
      <c r="O1778" s="218">
        <v>500</v>
      </c>
      <c r="P1778" s="227" t="s">
        <v>670</v>
      </c>
    </row>
    <row r="1779" spans="1:16" ht="15.75" thickBot="1" x14ac:dyDescent="0.3">
      <c r="A1779" s="213"/>
      <c r="B1779" s="216"/>
      <c r="C1779" s="216"/>
      <c r="D1779" s="219"/>
      <c r="E1779" s="219"/>
      <c r="F1779" s="216"/>
      <c r="G1779" s="158" t="s">
        <v>259</v>
      </c>
      <c r="H1779" s="26">
        <f>SUM(I1779:N1779)</f>
        <v>0</v>
      </c>
      <c r="I1779" s="26">
        <v>0</v>
      </c>
      <c r="J1779" s="26">
        <v>0</v>
      </c>
      <c r="K1779" s="26">
        <v>0</v>
      </c>
      <c r="L1779" s="26">
        <v>0</v>
      </c>
      <c r="M1779" s="26">
        <v>0</v>
      </c>
      <c r="N1779" s="26">
        <v>0</v>
      </c>
      <c r="O1779" s="219"/>
      <c r="P1779" s="228"/>
    </row>
    <row r="1780" spans="1:16" ht="36.75" thickBot="1" x14ac:dyDescent="0.3">
      <c r="A1780" s="213"/>
      <c r="B1780" s="216"/>
      <c r="C1780" s="216"/>
      <c r="D1780" s="219"/>
      <c r="E1780" s="219"/>
      <c r="F1780" s="216"/>
      <c r="G1780" s="158" t="s">
        <v>7</v>
      </c>
      <c r="H1780" s="26">
        <f>SUM(I1780:N1780)</f>
        <v>4</v>
      </c>
      <c r="I1780" s="26">
        <v>0</v>
      </c>
      <c r="J1780" s="26">
        <v>0</v>
      </c>
      <c r="K1780" s="26">
        <v>0</v>
      </c>
      <c r="L1780" s="26">
        <v>4</v>
      </c>
      <c r="M1780" s="26">
        <v>0</v>
      </c>
      <c r="N1780" s="26">
        <v>0</v>
      </c>
      <c r="O1780" s="219"/>
      <c r="P1780" s="228"/>
    </row>
    <row r="1781" spans="1:16" ht="15.75" thickBot="1" x14ac:dyDescent="0.3">
      <c r="A1781" s="213"/>
      <c r="B1781" s="216"/>
      <c r="C1781" s="216"/>
      <c r="D1781" s="219"/>
      <c r="E1781" s="219"/>
      <c r="F1781" s="216"/>
      <c r="G1781" s="158" t="s">
        <v>8</v>
      </c>
      <c r="H1781" s="26">
        <f>SUM(I1781:N1781)</f>
        <v>0.3</v>
      </c>
      <c r="I1781" s="26">
        <v>0</v>
      </c>
      <c r="J1781" s="26">
        <v>0</v>
      </c>
      <c r="K1781" s="26">
        <v>0</v>
      </c>
      <c r="L1781" s="26">
        <v>0.3</v>
      </c>
      <c r="M1781" s="26">
        <v>0</v>
      </c>
      <c r="N1781" s="26">
        <v>0</v>
      </c>
      <c r="O1781" s="219"/>
      <c r="P1781" s="228"/>
    </row>
    <row r="1782" spans="1:16" ht="24.75" thickBot="1" x14ac:dyDescent="0.3">
      <c r="A1782" s="214"/>
      <c r="B1782" s="217"/>
      <c r="C1782" s="217"/>
      <c r="D1782" s="220"/>
      <c r="E1782" s="220"/>
      <c r="F1782" s="217"/>
      <c r="G1782" s="158" t="s">
        <v>9</v>
      </c>
      <c r="H1782" s="26">
        <f>SUM(I1782:N1782)</f>
        <v>0</v>
      </c>
      <c r="I1782" s="26">
        <v>0</v>
      </c>
      <c r="J1782" s="26">
        <v>0</v>
      </c>
      <c r="K1782" s="26">
        <v>0</v>
      </c>
      <c r="L1782" s="26">
        <v>0</v>
      </c>
      <c r="M1782" s="26">
        <v>0</v>
      </c>
      <c r="N1782" s="26">
        <v>0</v>
      </c>
      <c r="O1782" s="220"/>
      <c r="P1782" s="229"/>
    </row>
    <row r="1783" spans="1:16" ht="36.75" customHeight="1" thickBot="1" x14ac:dyDescent="0.3">
      <c r="A1783" s="212" t="s">
        <v>692</v>
      </c>
      <c r="B1783" s="215" t="s">
        <v>225</v>
      </c>
      <c r="C1783" s="215" t="s">
        <v>642</v>
      </c>
      <c r="D1783" s="218">
        <v>2025</v>
      </c>
      <c r="E1783" s="218" t="s">
        <v>3993</v>
      </c>
      <c r="F1783" s="215" t="s">
        <v>690</v>
      </c>
      <c r="G1783" s="158" t="s">
        <v>4</v>
      </c>
      <c r="H1783" s="26">
        <f t="shared" ref="H1783:N1783" si="376">SUM(H1784:H1787)</f>
        <v>65.099999999999994</v>
      </c>
      <c r="I1783" s="26">
        <f t="shared" si="376"/>
        <v>65.099999999999994</v>
      </c>
      <c r="J1783" s="26">
        <f t="shared" si="376"/>
        <v>0</v>
      </c>
      <c r="K1783" s="26">
        <f t="shared" si="376"/>
        <v>0</v>
      </c>
      <c r="L1783" s="26">
        <f t="shared" si="376"/>
        <v>0</v>
      </c>
      <c r="M1783" s="26">
        <f t="shared" si="376"/>
        <v>0</v>
      </c>
      <c r="N1783" s="26">
        <f t="shared" si="376"/>
        <v>0</v>
      </c>
      <c r="O1783" s="218">
        <v>320</v>
      </c>
      <c r="P1783" s="227" t="s">
        <v>225</v>
      </c>
    </row>
    <row r="1784" spans="1:16" ht="15.75" thickBot="1" x14ac:dyDescent="0.3">
      <c r="A1784" s="213"/>
      <c r="B1784" s="216"/>
      <c r="C1784" s="216"/>
      <c r="D1784" s="219"/>
      <c r="E1784" s="219"/>
      <c r="F1784" s="216"/>
      <c r="G1784" s="158" t="s">
        <v>259</v>
      </c>
      <c r="H1784" s="26">
        <f>SUM(I1784:N1784)</f>
        <v>0</v>
      </c>
      <c r="I1784" s="26">
        <v>0</v>
      </c>
      <c r="J1784" s="26">
        <v>0</v>
      </c>
      <c r="K1784" s="26">
        <v>0</v>
      </c>
      <c r="L1784" s="26">
        <v>0</v>
      </c>
      <c r="M1784" s="26">
        <v>0</v>
      </c>
      <c r="N1784" s="26">
        <v>0</v>
      </c>
      <c r="O1784" s="219"/>
      <c r="P1784" s="228"/>
    </row>
    <row r="1785" spans="1:16" ht="36.75" thickBot="1" x14ac:dyDescent="0.3">
      <c r="A1785" s="213"/>
      <c r="B1785" s="216"/>
      <c r="C1785" s="216"/>
      <c r="D1785" s="219"/>
      <c r="E1785" s="219"/>
      <c r="F1785" s="216"/>
      <c r="G1785" s="158" t="s">
        <v>7</v>
      </c>
      <c r="H1785" s="26">
        <f>SUM(I1785:N1785)</f>
        <v>60.5</v>
      </c>
      <c r="I1785" s="26">
        <v>60.5</v>
      </c>
      <c r="J1785" s="26">
        <v>0</v>
      </c>
      <c r="K1785" s="26">
        <v>0</v>
      </c>
      <c r="L1785" s="26">
        <v>0</v>
      </c>
      <c r="M1785" s="26">
        <v>0</v>
      </c>
      <c r="N1785" s="26">
        <v>0</v>
      </c>
      <c r="O1785" s="219"/>
      <c r="P1785" s="228"/>
    </row>
    <row r="1786" spans="1:16" ht="15.75" thickBot="1" x14ac:dyDescent="0.3">
      <c r="A1786" s="213"/>
      <c r="B1786" s="216"/>
      <c r="C1786" s="216"/>
      <c r="D1786" s="219"/>
      <c r="E1786" s="219"/>
      <c r="F1786" s="216"/>
      <c r="G1786" s="158" t="s">
        <v>8</v>
      </c>
      <c r="H1786" s="26">
        <f>SUM(I1786:N1786)</f>
        <v>4.5999999999999996</v>
      </c>
      <c r="I1786" s="26">
        <v>4.5999999999999996</v>
      </c>
      <c r="J1786" s="26">
        <v>0</v>
      </c>
      <c r="K1786" s="26">
        <v>0</v>
      </c>
      <c r="L1786" s="26">
        <v>0</v>
      </c>
      <c r="M1786" s="26">
        <v>0</v>
      </c>
      <c r="N1786" s="26">
        <v>0</v>
      </c>
      <c r="O1786" s="219"/>
      <c r="P1786" s="228"/>
    </row>
    <row r="1787" spans="1:16" ht="24.75" thickBot="1" x14ac:dyDescent="0.3">
      <c r="A1787" s="214"/>
      <c r="B1787" s="217"/>
      <c r="C1787" s="217"/>
      <c r="D1787" s="220"/>
      <c r="E1787" s="220"/>
      <c r="F1787" s="217"/>
      <c r="G1787" s="158" t="s">
        <v>9</v>
      </c>
      <c r="H1787" s="26">
        <f>SUM(I1787:N1787)</f>
        <v>0</v>
      </c>
      <c r="I1787" s="26">
        <v>0</v>
      </c>
      <c r="J1787" s="26">
        <v>0</v>
      </c>
      <c r="K1787" s="26">
        <v>0</v>
      </c>
      <c r="L1787" s="26">
        <v>0</v>
      </c>
      <c r="M1787" s="26">
        <v>0</v>
      </c>
      <c r="N1787" s="26">
        <v>0</v>
      </c>
      <c r="O1787" s="220"/>
      <c r="P1787" s="229"/>
    </row>
    <row r="1788" spans="1:16" ht="36.75" customHeight="1" thickBot="1" x14ac:dyDescent="0.3">
      <c r="A1788" s="212" t="s">
        <v>693</v>
      </c>
      <c r="B1788" s="215" t="s">
        <v>670</v>
      </c>
      <c r="C1788" s="215" t="s">
        <v>642</v>
      </c>
      <c r="D1788" s="218">
        <v>2028</v>
      </c>
      <c r="E1788" s="218"/>
      <c r="F1788" s="215" t="s">
        <v>694</v>
      </c>
      <c r="G1788" s="158" t="s">
        <v>4</v>
      </c>
      <c r="H1788" s="26">
        <f t="shared" ref="H1788:N1788" si="377">SUM(H1789:H1792)</f>
        <v>4</v>
      </c>
      <c r="I1788" s="26">
        <f t="shared" si="377"/>
        <v>0</v>
      </c>
      <c r="J1788" s="26">
        <f t="shared" si="377"/>
        <v>0</v>
      </c>
      <c r="K1788" s="26">
        <f t="shared" si="377"/>
        <v>0</v>
      </c>
      <c r="L1788" s="26">
        <f t="shared" si="377"/>
        <v>4</v>
      </c>
      <c r="M1788" s="26">
        <f t="shared" si="377"/>
        <v>0</v>
      </c>
      <c r="N1788" s="26">
        <f t="shared" si="377"/>
        <v>0</v>
      </c>
      <c r="O1788" s="218">
        <v>70</v>
      </c>
      <c r="P1788" s="227" t="s">
        <v>670</v>
      </c>
    </row>
    <row r="1789" spans="1:16" ht="15.75" thickBot="1" x14ac:dyDescent="0.3">
      <c r="A1789" s="213"/>
      <c r="B1789" s="216"/>
      <c r="C1789" s="216"/>
      <c r="D1789" s="219"/>
      <c r="E1789" s="219"/>
      <c r="F1789" s="216"/>
      <c r="G1789" s="158" t="s">
        <v>259</v>
      </c>
      <c r="H1789" s="26">
        <f>SUM(I1789:N1789)</f>
        <v>0</v>
      </c>
      <c r="I1789" s="26">
        <v>0</v>
      </c>
      <c r="J1789" s="26">
        <v>0</v>
      </c>
      <c r="K1789" s="26">
        <v>0</v>
      </c>
      <c r="L1789" s="26">
        <v>0</v>
      </c>
      <c r="M1789" s="26">
        <v>0</v>
      </c>
      <c r="N1789" s="26">
        <v>0</v>
      </c>
      <c r="O1789" s="219"/>
      <c r="P1789" s="228"/>
    </row>
    <row r="1790" spans="1:16" ht="36.75" thickBot="1" x14ac:dyDescent="0.3">
      <c r="A1790" s="213"/>
      <c r="B1790" s="216"/>
      <c r="C1790" s="216"/>
      <c r="D1790" s="219"/>
      <c r="E1790" s="219"/>
      <c r="F1790" s="216"/>
      <c r="G1790" s="158" t="s">
        <v>7</v>
      </c>
      <c r="H1790" s="26">
        <f>SUM(I1790:N1790)</f>
        <v>3.7</v>
      </c>
      <c r="I1790" s="26">
        <v>0</v>
      </c>
      <c r="J1790" s="26">
        <v>0</v>
      </c>
      <c r="K1790" s="26">
        <v>0</v>
      </c>
      <c r="L1790" s="26">
        <v>3.7</v>
      </c>
      <c r="M1790" s="26">
        <v>0</v>
      </c>
      <c r="N1790" s="26">
        <v>0</v>
      </c>
      <c r="O1790" s="219"/>
      <c r="P1790" s="228"/>
    </row>
    <row r="1791" spans="1:16" ht="15.75" thickBot="1" x14ac:dyDescent="0.3">
      <c r="A1791" s="213"/>
      <c r="B1791" s="216"/>
      <c r="C1791" s="216"/>
      <c r="D1791" s="219"/>
      <c r="E1791" s="219"/>
      <c r="F1791" s="216"/>
      <c r="G1791" s="158" t="s">
        <v>8</v>
      </c>
      <c r="H1791" s="26">
        <f>SUM(I1791:N1791)</f>
        <v>0.3</v>
      </c>
      <c r="I1791" s="26">
        <v>0</v>
      </c>
      <c r="J1791" s="26">
        <v>0</v>
      </c>
      <c r="K1791" s="26">
        <v>0</v>
      </c>
      <c r="L1791" s="26">
        <v>0.3</v>
      </c>
      <c r="M1791" s="26">
        <v>0</v>
      </c>
      <c r="N1791" s="26">
        <v>0</v>
      </c>
      <c r="O1791" s="219"/>
      <c r="P1791" s="228"/>
    </row>
    <row r="1792" spans="1:16" ht="24.75" thickBot="1" x14ac:dyDescent="0.3">
      <c r="A1792" s="214"/>
      <c r="B1792" s="217"/>
      <c r="C1792" s="217"/>
      <c r="D1792" s="220"/>
      <c r="E1792" s="220"/>
      <c r="F1792" s="217"/>
      <c r="G1792" s="158" t="s">
        <v>9</v>
      </c>
      <c r="H1792" s="26">
        <f>SUM(I1792:N1792)</f>
        <v>0</v>
      </c>
      <c r="I1792" s="26">
        <v>0</v>
      </c>
      <c r="J1792" s="26">
        <v>0</v>
      </c>
      <c r="K1792" s="26">
        <v>0</v>
      </c>
      <c r="L1792" s="26">
        <v>0</v>
      </c>
      <c r="M1792" s="26">
        <v>0</v>
      </c>
      <c r="N1792" s="26">
        <v>0</v>
      </c>
      <c r="O1792" s="220"/>
      <c r="P1792" s="229"/>
    </row>
    <row r="1793" spans="1:16" ht="36.75" customHeight="1" thickBot="1" x14ac:dyDescent="0.3">
      <c r="A1793" s="212" t="s">
        <v>695</v>
      </c>
      <c r="B1793" s="215" t="s">
        <v>670</v>
      </c>
      <c r="C1793" s="215" t="s">
        <v>642</v>
      </c>
      <c r="D1793" s="218">
        <v>2028</v>
      </c>
      <c r="E1793" s="218"/>
      <c r="F1793" s="215" t="s">
        <v>694</v>
      </c>
      <c r="G1793" s="158" t="s">
        <v>4</v>
      </c>
      <c r="H1793" s="26">
        <f t="shared" ref="H1793:N1793" si="378">SUM(H1794:H1797)</f>
        <v>4</v>
      </c>
      <c r="I1793" s="26">
        <f t="shared" si="378"/>
        <v>0</v>
      </c>
      <c r="J1793" s="26">
        <f t="shared" si="378"/>
        <v>0</v>
      </c>
      <c r="K1793" s="26">
        <f t="shared" si="378"/>
        <v>0</v>
      </c>
      <c r="L1793" s="26">
        <f t="shared" si="378"/>
        <v>4</v>
      </c>
      <c r="M1793" s="26">
        <f t="shared" si="378"/>
        <v>0</v>
      </c>
      <c r="N1793" s="26">
        <f t="shared" si="378"/>
        <v>0</v>
      </c>
      <c r="O1793" s="218">
        <v>92</v>
      </c>
      <c r="P1793" s="227" t="s">
        <v>670</v>
      </c>
    </row>
    <row r="1794" spans="1:16" ht="15.75" thickBot="1" x14ac:dyDescent="0.3">
      <c r="A1794" s="213"/>
      <c r="B1794" s="216"/>
      <c r="C1794" s="216"/>
      <c r="D1794" s="219"/>
      <c r="E1794" s="219"/>
      <c r="F1794" s="216"/>
      <c r="G1794" s="158" t="s">
        <v>259</v>
      </c>
      <c r="H1794" s="26">
        <f>SUM(I1794:N1794)</f>
        <v>0</v>
      </c>
      <c r="I1794" s="26">
        <v>0</v>
      </c>
      <c r="J1794" s="26">
        <v>0</v>
      </c>
      <c r="K1794" s="26">
        <v>0</v>
      </c>
      <c r="L1794" s="26">
        <v>0</v>
      </c>
      <c r="M1794" s="26">
        <v>0</v>
      </c>
      <c r="N1794" s="26">
        <v>0</v>
      </c>
      <c r="O1794" s="219"/>
      <c r="P1794" s="228"/>
    </row>
    <row r="1795" spans="1:16" ht="36.75" thickBot="1" x14ac:dyDescent="0.3">
      <c r="A1795" s="213"/>
      <c r="B1795" s="216"/>
      <c r="C1795" s="216"/>
      <c r="D1795" s="219"/>
      <c r="E1795" s="219"/>
      <c r="F1795" s="216"/>
      <c r="G1795" s="158" t="s">
        <v>7</v>
      </c>
      <c r="H1795" s="26">
        <f>SUM(I1795:N1795)</f>
        <v>3.7</v>
      </c>
      <c r="I1795" s="26">
        <v>0</v>
      </c>
      <c r="J1795" s="26">
        <v>0</v>
      </c>
      <c r="K1795" s="26">
        <v>0</v>
      </c>
      <c r="L1795" s="26">
        <v>3.7</v>
      </c>
      <c r="M1795" s="26">
        <v>0</v>
      </c>
      <c r="N1795" s="26">
        <v>0</v>
      </c>
      <c r="O1795" s="219"/>
      <c r="P1795" s="228"/>
    </row>
    <row r="1796" spans="1:16" ht="15.75" thickBot="1" x14ac:dyDescent="0.3">
      <c r="A1796" s="213"/>
      <c r="B1796" s="216"/>
      <c r="C1796" s="216"/>
      <c r="D1796" s="219"/>
      <c r="E1796" s="219"/>
      <c r="F1796" s="216"/>
      <c r="G1796" s="158" t="s">
        <v>8</v>
      </c>
      <c r="H1796" s="26">
        <f>SUM(I1796:N1796)</f>
        <v>0.3</v>
      </c>
      <c r="I1796" s="26">
        <v>0</v>
      </c>
      <c r="J1796" s="26">
        <v>0</v>
      </c>
      <c r="K1796" s="26">
        <v>0</v>
      </c>
      <c r="L1796" s="26">
        <v>0.3</v>
      </c>
      <c r="M1796" s="26">
        <v>0</v>
      </c>
      <c r="N1796" s="26">
        <v>0</v>
      </c>
      <c r="O1796" s="219"/>
      <c r="P1796" s="228"/>
    </row>
    <row r="1797" spans="1:16" ht="24.75" thickBot="1" x14ac:dyDescent="0.3">
      <c r="A1797" s="214"/>
      <c r="B1797" s="217"/>
      <c r="C1797" s="217"/>
      <c r="D1797" s="220"/>
      <c r="E1797" s="220"/>
      <c r="F1797" s="217"/>
      <c r="G1797" s="158" t="s">
        <v>9</v>
      </c>
      <c r="H1797" s="26">
        <f>SUM(I1797:N1797)</f>
        <v>0</v>
      </c>
      <c r="I1797" s="26">
        <v>0</v>
      </c>
      <c r="J1797" s="26">
        <v>0</v>
      </c>
      <c r="K1797" s="26">
        <v>0</v>
      </c>
      <c r="L1797" s="26">
        <v>0</v>
      </c>
      <c r="M1797" s="26">
        <v>0</v>
      </c>
      <c r="N1797" s="26">
        <v>0</v>
      </c>
      <c r="O1797" s="220"/>
      <c r="P1797" s="229"/>
    </row>
    <row r="1798" spans="1:16" ht="36.75" customHeight="1" thickBot="1" x14ac:dyDescent="0.3">
      <c r="A1798" s="212" t="s">
        <v>696</v>
      </c>
      <c r="B1798" s="215" t="s">
        <v>670</v>
      </c>
      <c r="C1798" s="215" t="s">
        <v>642</v>
      </c>
      <c r="D1798" s="218">
        <v>2028</v>
      </c>
      <c r="E1798" s="218"/>
      <c r="F1798" s="215" t="s">
        <v>694</v>
      </c>
      <c r="G1798" s="158" t="s">
        <v>4</v>
      </c>
      <c r="H1798" s="26">
        <f t="shared" ref="H1798:N1798" si="379">SUM(H1799:H1802)</f>
        <v>4</v>
      </c>
      <c r="I1798" s="26">
        <f t="shared" si="379"/>
        <v>0</v>
      </c>
      <c r="J1798" s="26">
        <f t="shared" si="379"/>
        <v>0</v>
      </c>
      <c r="K1798" s="26">
        <f t="shared" si="379"/>
        <v>0</v>
      </c>
      <c r="L1798" s="26">
        <f t="shared" si="379"/>
        <v>4</v>
      </c>
      <c r="M1798" s="26">
        <f t="shared" si="379"/>
        <v>0</v>
      </c>
      <c r="N1798" s="26">
        <f t="shared" si="379"/>
        <v>0</v>
      </c>
      <c r="O1798" s="218">
        <v>70</v>
      </c>
      <c r="P1798" s="227" t="s">
        <v>670</v>
      </c>
    </row>
    <row r="1799" spans="1:16" ht="15.75" thickBot="1" x14ac:dyDescent="0.3">
      <c r="A1799" s="213"/>
      <c r="B1799" s="216"/>
      <c r="C1799" s="216"/>
      <c r="D1799" s="219"/>
      <c r="E1799" s="219"/>
      <c r="F1799" s="216"/>
      <c r="G1799" s="158" t="s">
        <v>259</v>
      </c>
      <c r="H1799" s="26">
        <f>SUM(I1799:N1799)</f>
        <v>0</v>
      </c>
      <c r="I1799" s="26">
        <v>0</v>
      </c>
      <c r="J1799" s="26">
        <v>0</v>
      </c>
      <c r="K1799" s="26">
        <v>0</v>
      </c>
      <c r="L1799" s="26">
        <v>0</v>
      </c>
      <c r="M1799" s="26">
        <v>0</v>
      </c>
      <c r="N1799" s="26">
        <v>0</v>
      </c>
      <c r="O1799" s="219"/>
      <c r="P1799" s="228"/>
    </row>
    <row r="1800" spans="1:16" ht="36.75" thickBot="1" x14ac:dyDescent="0.3">
      <c r="A1800" s="213"/>
      <c r="B1800" s="216"/>
      <c r="C1800" s="216"/>
      <c r="D1800" s="219"/>
      <c r="E1800" s="219"/>
      <c r="F1800" s="216"/>
      <c r="G1800" s="158" t="s">
        <v>7</v>
      </c>
      <c r="H1800" s="26">
        <f>SUM(I1800:N1800)</f>
        <v>3.7</v>
      </c>
      <c r="I1800" s="26">
        <v>0</v>
      </c>
      <c r="J1800" s="26">
        <v>0</v>
      </c>
      <c r="K1800" s="26">
        <v>0</v>
      </c>
      <c r="L1800" s="26">
        <v>3.7</v>
      </c>
      <c r="M1800" s="26">
        <v>0</v>
      </c>
      <c r="N1800" s="26">
        <v>0</v>
      </c>
      <c r="O1800" s="219"/>
      <c r="P1800" s="228"/>
    </row>
    <row r="1801" spans="1:16" ht="15.75" thickBot="1" x14ac:dyDescent="0.3">
      <c r="A1801" s="213"/>
      <c r="B1801" s="216"/>
      <c r="C1801" s="216"/>
      <c r="D1801" s="219"/>
      <c r="E1801" s="219"/>
      <c r="F1801" s="216"/>
      <c r="G1801" s="158" t="s">
        <v>8</v>
      </c>
      <c r="H1801" s="26">
        <f>SUM(I1801:N1801)</f>
        <v>0.3</v>
      </c>
      <c r="I1801" s="26">
        <v>0</v>
      </c>
      <c r="J1801" s="26">
        <v>0</v>
      </c>
      <c r="K1801" s="26">
        <v>0</v>
      </c>
      <c r="L1801" s="26">
        <v>0.3</v>
      </c>
      <c r="M1801" s="26">
        <v>0</v>
      </c>
      <c r="N1801" s="26">
        <v>0</v>
      </c>
      <c r="O1801" s="219"/>
      <c r="P1801" s="228"/>
    </row>
    <row r="1802" spans="1:16" ht="24.75" thickBot="1" x14ac:dyDescent="0.3">
      <c r="A1802" s="214"/>
      <c r="B1802" s="217"/>
      <c r="C1802" s="217"/>
      <c r="D1802" s="220"/>
      <c r="E1802" s="220"/>
      <c r="F1802" s="217"/>
      <c r="G1802" s="158" t="s">
        <v>9</v>
      </c>
      <c r="H1802" s="26">
        <f>SUM(I1802:N1802)</f>
        <v>0</v>
      </c>
      <c r="I1802" s="26">
        <v>0</v>
      </c>
      <c r="J1802" s="26">
        <v>0</v>
      </c>
      <c r="K1802" s="26">
        <v>0</v>
      </c>
      <c r="L1802" s="26">
        <v>0</v>
      </c>
      <c r="M1802" s="26">
        <v>0</v>
      </c>
      <c r="N1802" s="26">
        <v>0</v>
      </c>
      <c r="O1802" s="220"/>
      <c r="P1802" s="229"/>
    </row>
    <row r="1803" spans="1:16" ht="36.75" customHeight="1" thickBot="1" x14ac:dyDescent="0.3">
      <c r="A1803" s="212" t="s">
        <v>697</v>
      </c>
      <c r="B1803" s="215" t="s">
        <v>670</v>
      </c>
      <c r="C1803" s="215" t="s">
        <v>642</v>
      </c>
      <c r="D1803" s="218">
        <v>2028</v>
      </c>
      <c r="E1803" s="218"/>
      <c r="F1803" s="215" t="s">
        <v>694</v>
      </c>
      <c r="G1803" s="158" t="s">
        <v>4</v>
      </c>
      <c r="H1803" s="26">
        <f t="shared" ref="H1803:N1803" si="380">SUM(H1804:H1807)</f>
        <v>4</v>
      </c>
      <c r="I1803" s="26">
        <f t="shared" si="380"/>
        <v>0</v>
      </c>
      <c r="J1803" s="26">
        <f t="shared" si="380"/>
        <v>0</v>
      </c>
      <c r="K1803" s="26">
        <f t="shared" si="380"/>
        <v>0</v>
      </c>
      <c r="L1803" s="26">
        <f t="shared" si="380"/>
        <v>4</v>
      </c>
      <c r="M1803" s="26">
        <f t="shared" si="380"/>
        <v>0</v>
      </c>
      <c r="N1803" s="26">
        <f t="shared" si="380"/>
        <v>0</v>
      </c>
      <c r="O1803" s="218">
        <v>69</v>
      </c>
      <c r="P1803" s="227" t="s">
        <v>670</v>
      </c>
    </row>
    <row r="1804" spans="1:16" ht="15.75" thickBot="1" x14ac:dyDescent="0.3">
      <c r="A1804" s="213"/>
      <c r="B1804" s="216"/>
      <c r="C1804" s="216"/>
      <c r="D1804" s="219"/>
      <c r="E1804" s="219"/>
      <c r="F1804" s="216"/>
      <c r="G1804" s="158" t="s">
        <v>259</v>
      </c>
      <c r="H1804" s="26">
        <f>SUM(I1804:N1804)</f>
        <v>0</v>
      </c>
      <c r="I1804" s="26">
        <v>0</v>
      </c>
      <c r="J1804" s="26">
        <v>0</v>
      </c>
      <c r="K1804" s="26">
        <v>0</v>
      </c>
      <c r="L1804" s="26">
        <v>0</v>
      </c>
      <c r="M1804" s="26">
        <v>0</v>
      </c>
      <c r="N1804" s="26">
        <v>0</v>
      </c>
      <c r="O1804" s="219"/>
      <c r="P1804" s="228"/>
    </row>
    <row r="1805" spans="1:16" ht="36.75" thickBot="1" x14ac:dyDescent="0.3">
      <c r="A1805" s="213"/>
      <c r="B1805" s="216"/>
      <c r="C1805" s="216"/>
      <c r="D1805" s="219"/>
      <c r="E1805" s="219"/>
      <c r="F1805" s="216"/>
      <c r="G1805" s="158" t="s">
        <v>7</v>
      </c>
      <c r="H1805" s="26">
        <f>SUM(I1805:N1805)</f>
        <v>3.7</v>
      </c>
      <c r="I1805" s="26">
        <v>0</v>
      </c>
      <c r="J1805" s="26">
        <v>0</v>
      </c>
      <c r="K1805" s="26">
        <v>0</v>
      </c>
      <c r="L1805" s="26">
        <v>3.7</v>
      </c>
      <c r="M1805" s="26">
        <v>0</v>
      </c>
      <c r="N1805" s="26">
        <v>0</v>
      </c>
      <c r="O1805" s="219"/>
      <c r="P1805" s="228"/>
    </row>
    <row r="1806" spans="1:16" ht="15.75" thickBot="1" x14ac:dyDescent="0.3">
      <c r="A1806" s="213"/>
      <c r="B1806" s="216"/>
      <c r="C1806" s="216"/>
      <c r="D1806" s="219"/>
      <c r="E1806" s="219"/>
      <c r="F1806" s="216"/>
      <c r="G1806" s="158" t="s">
        <v>8</v>
      </c>
      <c r="H1806" s="26">
        <f>SUM(I1806:N1806)</f>
        <v>0.3</v>
      </c>
      <c r="I1806" s="26">
        <v>0</v>
      </c>
      <c r="J1806" s="26">
        <v>0</v>
      </c>
      <c r="K1806" s="26">
        <v>0</v>
      </c>
      <c r="L1806" s="26">
        <v>0.3</v>
      </c>
      <c r="M1806" s="26">
        <v>0</v>
      </c>
      <c r="N1806" s="26">
        <v>0</v>
      </c>
      <c r="O1806" s="219"/>
      <c r="P1806" s="228"/>
    </row>
    <row r="1807" spans="1:16" ht="24.75" thickBot="1" x14ac:dyDescent="0.3">
      <c r="A1807" s="214"/>
      <c r="B1807" s="217"/>
      <c r="C1807" s="217"/>
      <c r="D1807" s="220"/>
      <c r="E1807" s="220"/>
      <c r="F1807" s="217"/>
      <c r="G1807" s="158" t="s">
        <v>9</v>
      </c>
      <c r="H1807" s="26">
        <f>SUM(I1807:N1807)</f>
        <v>0</v>
      </c>
      <c r="I1807" s="26">
        <v>0</v>
      </c>
      <c r="J1807" s="26">
        <v>0</v>
      </c>
      <c r="K1807" s="26">
        <v>0</v>
      </c>
      <c r="L1807" s="26">
        <v>0</v>
      </c>
      <c r="M1807" s="26">
        <v>0</v>
      </c>
      <c r="N1807" s="26">
        <v>0</v>
      </c>
      <c r="O1807" s="220"/>
      <c r="P1807" s="229"/>
    </row>
    <row r="1808" spans="1:16" ht="36.75" customHeight="1" thickBot="1" x14ac:dyDescent="0.3">
      <c r="A1808" s="212" t="s">
        <v>698</v>
      </c>
      <c r="B1808" s="215" t="s">
        <v>670</v>
      </c>
      <c r="C1808" s="215" t="s">
        <v>642</v>
      </c>
      <c r="D1808" s="218">
        <v>2028</v>
      </c>
      <c r="E1808" s="218"/>
      <c r="F1808" s="215" t="s">
        <v>694</v>
      </c>
      <c r="G1808" s="158" t="s">
        <v>4</v>
      </c>
      <c r="H1808" s="26">
        <f t="shared" ref="H1808:N1808" si="381">SUM(H1809:H1812)</f>
        <v>4</v>
      </c>
      <c r="I1808" s="26">
        <f t="shared" si="381"/>
        <v>0</v>
      </c>
      <c r="J1808" s="26">
        <f t="shared" si="381"/>
        <v>0</v>
      </c>
      <c r="K1808" s="26">
        <f t="shared" si="381"/>
        <v>0</v>
      </c>
      <c r="L1808" s="26">
        <f t="shared" si="381"/>
        <v>4</v>
      </c>
      <c r="M1808" s="26">
        <f t="shared" si="381"/>
        <v>0</v>
      </c>
      <c r="N1808" s="26">
        <f t="shared" si="381"/>
        <v>0</v>
      </c>
      <c r="O1808" s="218">
        <v>200</v>
      </c>
      <c r="P1808" s="227" t="s">
        <v>670</v>
      </c>
    </row>
    <row r="1809" spans="1:16" ht="15.75" thickBot="1" x14ac:dyDescent="0.3">
      <c r="A1809" s="213"/>
      <c r="B1809" s="216"/>
      <c r="C1809" s="216"/>
      <c r="D1809" s="219"/>
      <c r="E1809" s="219"/>
      <c r="F1809" s="216"/>
      <c r="G1809" s="158" t="s">
        <v>259</v>
      </c>
      <c r="H1809" s="26">
        <f>SUM(I1809:N1809)</f>
        <v>0</v>
      </c>
      <c r="I1809" s="26">
        <v>0</v>
      </c>
      <c r="J1809" s="26">
        <v>0</v>
      </c>
      <c r="K1809" s="26">
        <v>0</v>
      </c>
      <c r="L1809" s="26">
        <v>0</v>
      </c>
      <c r="M1809" s="26">
        <v>0</v>
      </c>
      <c r="N1809" s="26">
        <v>0</v>
      </c>
      <c r="O1809" s="219"/>
      <c r="P1809" s="228"/>
    </row>
    <row r="1810" spans="1:16" ht="36.75" thickBot="1" x14ac:dyDescent="0.3">
      <c r="A1810" s="213"/>
      <c r="B1810" s="216"/>
      <c r="C1810" s="216"/>
      <c r="D1810" s="219"/>
      <c r="E1810" s="219"/>
      <c r="F1810" s="216"/>
      <c r="G1810" s="158" t="s">
        <v>7</v>
      </c>
      <c r="H1810" s="26">
        <f>SUM(I1810:N1810)</f>
        <v>3.7</v>
      </c>
      <c r="I1810" s="26">
        <v>0</v>
      </c>
      <c r="J1810" s="26">
        <v>0</v>
      </c>
      <c r="K1810" s="26">
        <v>0</v>
      </c>
      <c r="L1810" s="26">
        <v>3.7</v>
      </c>
      <c r="M1810" s="26">
        <v>0</v>
      </c>
      <c r="N1810" s="26">
        <v>0</v>
      </c>
      <c r="O1810" s="219"/>
      <c r="P1810" s="228"/>
    </row>
    <row r="1811" spans="1:16" ht="15.75" thickBot="1" x14ac:dyDescent="0.3">
      <c r="A1811" s="213"/>
      <c r="B1811" s="216"/>
      <c r="C1811" s="216"/>
      <c r="D1811" s="219"/>
      <c r="E1811" s="219"/>
      <c r="F1811" s="216"/>
      <c r="G1811" s="158" t="s">
        <v>8</v>
      </c>
      <c r="H1811" s="26">
        <f>SUM(I1811:N1811)</f>
        <v>0.3</v>
      </c>
      <c r="I1811" s="26">
        <v>0</v>
      </c>
      <c r="J1811" s="26">
        <v>0</v>
      </c>
      <c r="K1811" s="26">
        <v>0</v>
      </c>
      <c r="L1811" s="26">
        <v>0.3</v>
      </c>
      <c r="M1811" s="26">
        <v>0</v>
      </c>
      <c r="N1811" s="26">
        <v>0</v>
      </c>
      <c r="O1811" s="219"/>
      <c r="P1811" s="228"/>
    </row>
    <row r="1812" spans="1:16" ht="24.75" thickBot="1" x14ac:dyDescent="0.3">
      <c r="A1812" s="214"/>
      <c r="B1812" s="217"/>
      <c r="C1812" s="217"/>
      <c r="D1812" s="220"/>
      <c r="E1812" s="220"/>
      <c r="F1812" s="217"/>
      <c r="G1812" s="158" t="s">
        <v>9</v>
      </c>
      <c r="H1812" s="26">
        <f>SUM(I1812:N1812)</f>
        <v>0</v>
      </c>
      <c r="I1812" s="26">
        <v>0</v>
      </c>
      <c r="J1812" s="26">
        <v>0</v>
      </c>
      <c r="K1812" s="26">
        <v>0</v>
      </c>
      <c r="L1812" s="26">
        <v>0</v>
      </c>
      <c r="M1812" s="26">
        <v>0</v>
      </c>
      <c r="N1812" s="26">
        <v>0</v>
      </c>
      <c r="O1812" s="220"/>
      <c r="P1812" s="229"/>
    </row>
    <row r="1813" spans="1:16" ht="36.75" customHeight="1" thickBot="1" x14ac:dyDescent="0.3">
      <c r="A1813" s="212" t="s">
        <v>699</v>
      </c>
      <c r="B1813" s="215" t="s">
        <v>670</v>
      </c>
      <c r="C1813" s="215" t="s">
        <v>642</v>
      </c>
      <c r="D1813" s="218">
        <v>2028</v>
      </c>
      <c r="E1813" s="218"/>
      <c r="F1813" s="215" t="s">
        <v>694</v>
      </c>
      <c r="G1813" s="158" t="s">
        <v>4</v>
      </c>
      <c r="H1813" s="26">
        <f t="shared" ref="H1813:N1813" si="382">SUM(H1814:H1817)</f>
        <v>4</v>
      </c>
      <c r="I1813" s="26">
        <f t="shared" si="382"/>
        <v>0</v>
      </c>
      <c r="J1813" s="26">
        <f t="shared" si="382"/>
        <v>0</v>
      </c>
      <c r="K1813" s="26">
        <f t="shared" si="382"/>
        <v>0</v>
      </c>
      <c r="L1813" s="26">
        <f t="shared" si="382"/>
        <v>4</v>
      </c>
      <c r="M1813" s="26">
        <f t="shared" si="382"/>
        <v>0</v>
      </c>
      <c r="N1813" s="26">
        <f t="shared" si="382"/>
        <v>0</v>
      </c>
      <c r="O1813" s="218">
        <v>200</v>
      </c>
      <c r="P1813" s="227" t="s">
        <v>670</v>
      </c>
    </row>
    <row r="1814" spans="1:16" ht="15.75" thickBot="1" x14ac:dyDescent="0.3">
      <c r="A1814" s="213"/>
      <c r="B1814" s="216"/>
      <c r="C1814" s="216"/>
      <c r="D1814" s="219"/>
      <c r="E1814" s="219"/>
      <c r="F1814" s="216"/>
      <c r="G1814" s="158" t="s">
        <v>259</v>
      </c>
      <c r="H1814" s="26">
        <f>SUM(I1814:N1814)</f>
        <v>0</v>
      </c>
      <c r="I1814" s="26">
        <v>0</v>
      </c>
      <c r="J1814" s="26">
        <v>0</v>
      </c>
      <c r="K1814" s="26">
        <v>0</v>
      </c>
      <c r="L1814" s="26">
        <v>0</v>
      </c>
      <c r="M1814" s="26">
        <v>0</v>
      </c>
      <c r="N1814" s="26">
        <v>0</v>
      </c>
      <c r="O1814" s="219"/>
      <c r="P1814" s="228"/>
    </row>
    <row r="1815" spans="1:16" ht="36.75" thickBot="1" x14ac:dyDescent="0.3">
      <c r="A1815" s="213"/>
      <c r="B1815" s="216"/>
      <c r="C1815" s="216"/>
      <c r="D1815" s="219"/>
      <c r="E1815" s="219"/>
      <c r="F1815" s="216"/>
      <c r="G1815" s="158" t="s">
        <v>7</v>
      </c>
      <c r="H1815" s="26">
        <f>SUM(I1815:N1815)</f>
        <v>3.7</v>
      </c>
      <c r="I1815" s="26">
        <v>0</v>
      </c>
      <c r="J1815" s="26">
        <v>0</v>
      </c>
      <c r="K1815" s="26">
        <v>0</v>
      </c>
      <c r="L1815" s="26">
        <v>3.7</v>
      </c>
      <c r="M1815" s="26">
        <v>0</v>
      </c>
      <c r="N1815" s="26">
        <v>0</v>
      </c>
      <c r="O1815" s="219"/>
      <c r="P1815" s="228"/>
    </row>
    <row r="1816" spans="1:16" ht="15.75" thickBot="1" x14ac:dyDescent="0.3">
      <c r="A1816" s="213"/>
      <c r="B1816" s="216"/>
      <c r="C1816" s="216"/>
      <c r="D1816" s="219"/>
      <c r="E1816" s="219"/>
      <c r="F1816" s="216"/>
      <c r="G1816" s="158" t="s">
        <v>8</v>
      </c>
      <c r="H1816" s="26">
        <f>SUM(I1816:N1816)</f>
        <v>0.3</v>
      </c>
      <c r="I1816" s="26">
        <v>0</v>
      </c>
      <c r="J1816" s="26">
        <v>0</v>
      </c>
      <c r="K1816" s="26">
        <v>0</v>
      </c>
      <c r="L1816" s="26">
        <v>0.3</v>
      </c>
      <c r="M1816" s="26">
        <v>0</v>
      </c>
      <c r="N1816" s="26">
        <v>0</v>
      </c>
      <c r="O1816" s="219"/>
      <c r="P1816" s="228"/>
    </row>
    <row r="1817" spans="1:16" ht="24.75" thickBot="1" x14ac:dyDescent="0.3">
      <c r="A1817" s="214"/>
      <c r="B1817" s="217"/>
      <c r="C1817" s="217"/>
      <c r="D1817" s="220"/>
      <c r="E1817" s="220"/>
      <c r="F1817" s="217"/>
      <c r="G1817" s="158" t="s">
        <v>9</v>
      </c>
      <c r="H1817" s="26">
        <f>SUM(I1817:N1817)</f>
        <v>0</v>
      </c>
      <c r="I1817" s="26">
        <v>0</v>
      </c>
      <c r="J1817" s="26">
        <v>0</v>
      </c>
      <c r="K1817" s="26">
        <v>0</v>
      </c>
      <c r="L1817" s="26">
        <v>0</v>
      </c>
      <c r="M1817" s="26">
        <v>0</v>
      </c>
      <c r="N1817" s="26">
        <v>0</v>
      </c>
      <c r="O1817" s="220"/>
      <c r="P1817" s="229"/>
    </row>
    <row r="1818" spans="1:16" ht="36.75" customHeight="1" thickBot="1" x14ac:dyDescent="0.3">
      <c r="A1818" s="212" t="s">
        <v>700</v>
      </c>
      <c r="B1818" s="215" t="s">
        <v>670</v>
      </c>
      <c r="C1818" s="215" t="s">
        <v>642</v>
      </c>
      <c r="D1818" s="218">
        <v>2028</v>
      </c>
      <c r="E1818" s="218"/>
      <c r="F1818" s="215" t="s">
        <v>694</v>
      </c>
      <c r="G1818" s="158" t="s">
        <v>4</v>
      </c>
      <c r="H1818" s="26">
        <f t="shared" ref="H1818:N1818" si="383">SUM(H1819:H1822)</f>
        <v>4</v>
      </c>
      <c r="I1818" s="26">
        <f t="shared" si="383"/>
        <v>0</v>
      </c>
      <c r="J1818" s="26">
        <f t="shared" si="383"/>
        <v>0</v>
      </c>
      <c r="K1818" s="26">
        <f t="shared" si="383"/>
        <v>0</v>
      </c>
      <c r="L1818" s="26">
        <f t="shared" si="383"/>
        <v>4</v>
      </c>
      <c r="M1818" s="26">
        <f t="shared" si="383"/>
        <v>0</v>
      </c>
      <c r="N1818" s="26">
        <f t="shared" si="383"/>
        <v>0</v>
      </c>
      <c r="O1818" s="218">
        <v>50</v>
      </c>
      <c r="P1818" s="227" t="s">
        <v>670</v>
      </c>
    </row>
    <row r="1819" spans="1:16" ht="15.75" thickBot="1" x14ac:dyDescent="0.3">
      <c r="A1819" s="213"/>
      <c r="B1819" s="216"/>
      <c r="C1819" s="216"/>
      <c r="D1819" s="219"/>
      <c r="E1819" s="219"/>
      <c r="F1819" s="216"/>
      <c r="G1819" s="158" t="s">
        <v>259</v>
      </c>
      <c r="H1819" s="26">
        <f>SUM(I1819:N1819)</f>
        <v>0</v>
      </c>
      <c r="I1819" s="26">
        <v>0</v>
      </c>
      <c r="J1819" s="26">
        <v>0</v>
      </c>
      <c r="K1819" s="26">
        <v>0</v>
      </c>
      <c r="L1819" s="26">
        <v>0</v>
      </c>
      <c r="M1819" s="26">
        <v>0</v>
      </c>
      <c r="N1819" s="26">
        <v>0</v>
      </c>
      <c r="O1819" s="219"/>
      <c r="P1819" s="228"/>
    </row>
    <row r="1820" spans="1:16" ht="36.75" thickBot="1" x14ac:dyDescent="0.3">
      <c r="A1820" s="213"/>
      <c r="B1820" s="216"/>
      <c r="C1820" s="216"/>
      <c r="D1820" s="219"/>
      <c r="E1820" s="219"/>
      <c r="F1820" s="216"/>
      <c r="G1820" s="158" t="s">
        <v>7</v>
      </c>
      <c r="H1820" s="26">
        <f>SUM(I1820:N1820)</f>
        <v>3.7</v>
      </c>
      <c r="I1820" s="26">
        <v>0</v>
      </c>
      <c r="J1820" s="26">
        <v>0</v>
      </c>
      <c r="K1820" s="26">
        <v>0</v>
      </c>
      <c r="L1820" s="26">
        <v>3.7</v>
      </c>
      <c r="M1820" s="26">
        <v>0</v>
      </c>
      <c r="N1820" s="26">
        <v>0</v>
      </c>
      <c r="O1820" s="219"/>
      <c r="P1820" s="228"/>
    </row>
    <row r="1821" spans="1:16" ht="15.75" thickBot="1" x14ac:dyDescent="0.3">
      <c r="A1821" s="213"/>
      <c r="B1821" s="216"/>
      <c r="C1821" s="216"/>
      <c r="D1821" s="219"/>
      <c r="E1821" s="219"/>
      <c r="F1821" s="216"/>
      <c r="G1821" s="158" t="s">
        <v>8</v>
      </c>
      <c r="H1821" s="26">
        <f>SUM(I1821:N1821)</f>
        <v>0.3</v>
      </c>
      <c r="I1821" s="26">
        <v>0</v>
      </c>
      <c r="J1821" s="26">
        <v>0</v>
      </c>
      <c r="K1821" s="26">
        <v>0</v>
      </c>
      <c r="L1821" s="26">
        <v>0.3</v>
      </c>
      <c r="M1821" s="26">
        <v>0</v>
      </c>
      <c r="N1821" s="26">
        <v>0</v>
      </c>
      <c r="O1821" s="219"/>
      <c r="P1821" s="228"/>
    </row>
    <row r="1822" spans="1:16" ht="24.75" thickBot="1" x14ac:dyDescent="0.3">
      <c r="A1822" s="214"/>
      <c r="B1822" s="217"/>
      <c r="C1822" s="217"/>
      <c r="D1822" s="220"/>
      <c r="E1822" s="220"/>
      <c r="F1822" s="217"/>
      <c r="G1822" s="158" t="s">
        <v>9</v>
      </c>
      <c r="H1822" s="26">
        <f>SUM(I1822:N1822)</f>
        <v>0</v>
      </c>
      <c r="I1822" s="26">
        <v>0</v>
      </c>
      <c r="J1822" s="26">
        <v>0</v>
      </c>
      <c r="K1822" s="26">
        <v>0</v>
      </c>
      <c r="L1822" s="26">
        <v>0</v>
      </c>
      <c r="M1822" s="26">
        <v>0</v>
      </c>
      <c r="N1822" s="26">
        <v>0</v>
      </c>
      <c r="O1822" s="220"/>
      <c r="P1822" s="229"/>
    </row>
    <row r="1823" spans="1:16" ht="36.75" customHeight="1" thickBot="1" x14ac:dyDescent="0.3">
      <c r="A1823" s="212" t="s">
        <v>701</v>
      </c>
      <c r="B1823" s="215" t="s">
        <v>670</v>
      </c>
      <c r="C1823" s="215" t="s">
        <v>642</v>
      </c>
      <c r="D1823" s="218">
        <v>2028</v>
      </c>
      <c r="E1823" s="218"/>
      <c r="F1823" s="215" t="s">
        <v>694</v>
      </c>
      <c r="G1823" s="158" t="s">
        <v>4</v>
      </c>
      <c r="H1823" s="26">
        <f t="shared" ref="H1823:N1823" si="384">SUM(H1824:H1827)</f>
        <v>6</v>
      </c>
      <c r="I1823" s="26">
        <f t="shared" si="384"/>
        <v>0</v>
      </c>
      <c r="J1823" s="26">
        <f t="shared" si="384"/>
        <v>0</v>
      </c>
      <c r="K1823" s="26">
        <f t="shared" si="384"/>
        <v>0</v>
      </c>
      <c r="L1823" s="26">
        <f t="shared" si="384"/>
        <v>6</v>
      </c>
      <c r="M1823" s="26">
        <f t="shared" si="384"/>
        <v>0</v>
      </c>
      <c r="N1823" s="26">
        <f t="shared" si="384"/>
        <v>0</v>
      </c>
      <c r="O1823" s="218">
        <v>1456</v>
      </c>
      <c r="P1823" s="227" t="s">
        <v>670</v>
      </c>
    </row>
    <row r="1824" spans="1:16" ht="15.75" thickBot="1" x14ac:dyDescent="0.3">
      <c r="A1824" s="213"/>
      <c r="B1824" s="216"/>
      <c r="C1824" s="216"/>
      <c r="D1824" s="219"/>
      <c r="E1824" s="219"/>
      <c r="F1824" s="216"/>
      <c r="G1824" s="158" t="s">
        <v>259</v>
      </c>
      <c r="H1824" s="26">
        <f>SUM(I1824:N1824)</f>
        <v>0</v>
      </c>
      <c r="I1824" s="26">
        <v>0</v>
      </c>
      <c r="J1824" s="26">
        <v>0</v>
      </c>
      <c r="K1824" s="26">
        <v>0</v>
      </c>
      <c r="L1824" s="26">
        <v>0</v>
      </c>
      <c r="M1824" s="26">
        <v>0</v>
      </c>
      <c r="N1824" s="26">
        <v>0</v>
      </c>
      <c r="O1824" s="219"/>
      <c r="P1824" s="228"/>
    </row>
    <row r="1825" spans="1:16" ht="36.75" thickBot="1" x14ac:dyDescent="0.3">
      <c r="A1825" s="213"/>
      <c r="B1825" s="216"/>
      <c r="C1825" s="216"/>
      <c r="D1825" s="219"/>
      <c r="E1825" s="219"/>
      <c r="F1825" s="216"/>
      <c r="G1825" s="158" t="s">
        <v>7</v>
      </c>
      <c r="H1825" s="26">
        <f>SUM(I1825:N1825)</f>
        <v>5.6</v>
      </c>
      <c r="I1825" s="26">
        <v>0</v>
      </c>
      <c r="J1825" s="26">
        <v>0</v>
      </c>
      <c r="K1825" s="26">
        <v>0</v>
      </c>
      <c r="L1825" s="26">
        <v>5.6</v>
      </c>
      <c r="M1825" s="26">
        <v>0</v>
      </c>
      <c r="N1825" s="26">
        <v>0</v>
      </c>
      <c r="O1825" s="219"/>
      <c r="P1825" s="228"/>
    </row>
    <row r="1826" spans="1:16" ht="15.75" thickBot="1" x14ac:dyDescent="0.3">
      <c r="A1826" s="213"/>
      <c r="B1826" s="216"/>
      <c r="C1826" s="216"/>
      <c r="D1826" s="219"/>
      <c r="E1826" s="219"/>
      <c r="F1826" s="216"/>
      <c r="G1826" s="158" t="s">
        <v>8</v>
      </c>
      <c r="H1826" s="26">
        <f>SUM(I1826:N1826)</f>
        <v>0.4</v>
      </c>
      <c r="I1826" s="26">
        <v>0</v>
      </c>
      <c r="J1826" s="26">
        <v>0</v>
      </c>
      <c r="K1826" s="26">
        <v>0</v>
      </c>
      <c r="L1826" s="26">
        <v>0.4</v>
      </c>
      <c r="M1826" s="26">
        <v>0</v>
      </c>
      <c r="N1826" s="26">
        <v>0</v>
      </c>
      <c r="O1826" s="219"/>
      <c r="P1826" s="228"/>
    </row>
    <row r="1827" spans="1:16" ht="24.75" thickBot="1" x14ac:dyDescent="0.3">
      <c r="A1827" s="214"/>
      <c r="B1827" s="217"/>
      <c r="C1827" s="217"/>
      <c r="D1827" s="220"/>
      <c r="E1827" s="220"/>
      <c r="F1827" s="217"/>
      <c r="G1827" s="158" t="s">
        <v>9</v>
      </c>
      <c r="H1827" s="26">
        <f>SUM(I1827:N1827)</f>
        <v>0</v>
      </c>
      <c r="I1827" s="26">
        <v>0</v>
      </c>
      <c r="J1827" s="26">
        <v>0</v>
      </c>
      <c r="K1827" s="26">
        <v>0</v>
      </c>
      <c r="L1827" s="26">
        <v>0</v>
      </c>
      <c r="M1827" s="26">
        <v>0</v>
      </c>
      <c r="N1827" s="26">
        <v>0</v>
      </c>
      <c r="O1827" s="220"/>
      <c r="P1827" s="229"/>
    </row>
    <row r="1828" spans="1:16" ht="36.75" customHeight="1" thickBot="1" x14ac:dyDescent="0.3">
      <c r="A1828" s="212" t="s">
        <v>702</v>
      </c>
      <c r="B1828" s="215" t="s">
        <v>670</v>
      </c>
      <c r="C1828" s="215" t="s">
        <v>642</v>
      </c>
      <c r="D1828" s="218">
        <v>2025</v>
      </c>
      <c r="E1828" s="218"/>
      <c r="F1828" s="215" t="s">
        <v>694</v>
      </c>
      <c r="G1828" s="158" t="s">
        <v>4</v>
      </c>
      <c r="H1828" s="26">
        <f t="shared" ref="H1828:N1828" si="385">SUM(H1829:H1832)</f>
        <v>4</v>
      </c>
      <c r="I1828" s="26">
        <f t="shared" si="385"/>
        <v>4</v>
      </c>
      <c r="J1828" s="26">
        <f t="shared" si="385"/>
        <v>0</v>
      </c>
      <c r="K1828" s="26">
        <f t="shared" si="385"/>
        <v>0</v>
      </c>
      <c r="L1828" s="26">
        <f t="shared" si="385"/>
        <v>0</v>
      </c>
      <c r="M1828" s="26">
        <f t="shared" si="385"/>
        <v>0</v>
      </c>
      <c r="N1828" s="26">
        <f t="shared" si="385"/>
        <v>0</v>
      </c>
      <c r="O1828" s="218">
        <v>1456</v>
      </c>
      <c r="P1828" s="227" t="s">
        <v>670</v>
      </c>
    </row>
    <row r="1829" spans="1:16" ht="15.75" thickBot="1" x14ac:dyDescent="0.3">
      <c r="A1829" s="213"/>
      <c r="B1829" s="216"/>
      <c r="C1829" s="216"/>
      <c r="D1829" s="219"/>
      <c r="E1829" s="219"/>
      <c r="F1829" s="216"/>
      <c r="G1829" s="158" t="s">
        <v>259</v>
      </c>
      <c r="H1829" s="26">
        <f>SUM(I1829:N1829)</f>
        <v>0</v>
      </c>
      <c r="I1829" s="26">
        <v>0</v>
      </c>
      <c r="J1829" s="26">
        <v>0</v>
      </c>
      <c r="K1829" s="26">
        <v>0</v>
      </c>
      <c r="L1829" s="26">
        <v>0</v>
      </c>
      <c r="M1829" s="26">
        <v>0</v>
      </c>
      <c r="N1829" s="26">
        <v>0</v>
      </c>
      <c r="O1829" s="219"/>
      <c r="P1829" s="228"/>
    </row>
    <row r="1830" spans="1:16" ht="36.75" thickBot="1" x14ac:dyDescent="0.3">
      <c r="A1830" s="213"/>
      <c r="B1830" s="216"/>
      <c r="C1830" s="216"/>
      <c r="D1830" s="219"/>
      <c r="E1830" s="219"/>
      <c r="F1830" s="216"/>
      <c r="G1830" s="158" t="s">
        <v>7</v>
      </c>
      <c r="H1830" s="26">
        <f>SUM(I1830:N1830)</f>
        <v>3.7</v>
      </c>
      <c r="I1830" s="26">
        <v>3.7</v>
      </c>
      <c r="J1830" s="26">
        <v>0</v>
      </c>
      <c r="K1830" s="26">
        <v>0</v>
      </c>
      <c r="L1830" s="26">
        <v>0</v>
      </c>
      <c r="M1830" s="26">
        <v>0</v>
      </c>
      <c r="N1830" s="26">
        <v>0</v>
      </c>
      <c r="O1830" s="219"/>
      <c r="P1830" s="228"/>
    </row>
    <row r="1831" spans="1:16" ht="15.75" thickBot="1" x14ac:dyDescent="0.3">
      <c r="A1831" s="213"/>
      <c r="B1831" s="216"/>
      <c r="C1831" s="216"/>
      <c r="D1831" s="219"/>
      <c r="E1831" s="219"/>
      <c r="F1831" s="216"/>
      <c r="G1831" s="158" t="s">
        <v>8</v>
      </c>
      <c r="H1831" s="26">
        <f>SUM(I1831:N1831)</f>
        <v>0.3</v>
      </c>
      <c r="I1831" s="26">
        <v>0.3</v>
      </c>
      <c r="J1831" s="26">
        <v>0</v>
      </c>
      <c r="K1831" s="26">
        <v>0</v>
      </c>
      <c r="L1831" s="26">
        <v>0</v>
      </c>
      <c r="M1831" s="26">
        <v>0</v>
      </c>
      <c r="N1831" s="26">
        <v>0</v>
      </c>
      <c r="O1831" s="219"/>
      <c r="P1831" s="228"/>
    </row>
    <row r="1832" spans="1:16" ht="24.75" thickBot="1" x14ac:dyDescent="0.3">
      <c r="A1832" s="214"/>
      <c r="B1832" s="217"/>
      <c r="C1832" s="217"/>
      <c r="D1832" s="220"/>
      <c r="E1832" s="220"/>
      <c r="F1832" s="217"/>
      <c r="G1832" s="158" t="s">
        <v>9</v>
      </c>
      <c r="H1832" s="26">
        <f>SUM(I1832:N1832)</f>
        <v>0</v>
      </c>
      <c r="I1832" s="26">
        <v>0</v>
      </c>
      <c r="J1832" s="26">
        <v>0</v>
      </c>
      <c r="K1832" s="26">
        <v>0</v>
      </c>
      <c r="L1832" s="26">
        <v>0</v>
      </c>
      <c r="M1832" s="26">
        <v>0</v>
      </c>
      <c r="N1832" s="26">
        <v>0</v>
      </c>
      <c r="O1832" s="220"/>
      <c r="P1832" s="229"/>
    </row>
    <row r="1833" spans="1:16" ht="36.75" customHeight="1" thickBot="1" x14ac:dyDescent="0.3">
      <c r="A1833" s="212" t="s">
        <v>703</v>
      </c>
      <c r="B1833" s="215" t="s">
        <v>670</v>
      </c>
      <c r="C1833" s="215" t="s">
        <v>642</v>
      </c>
      <c r="D1833" s="218">
        <v>2029</v>
      </c>
      <c r="E1833" s="218"/>
      <c r="F1833" s="215" t="s">
        <v>694</v>
      </c>
      <c r="G1833" s="158" t="s">
        <v>4</v>
      </c>
      <c r="H1833" s="26">
        <f t="shared" ref="H1833:N1833" si="386">SUM(H1834:H1837)</f>
        <v>6</v>
      </c>
      <c r="I1833" s="26">
        <f t="shared" si="386"/>
        <v>0</v>
      </c>
      <c r="J1833" s="26">
        <f t="shared" si="386"/>
        <v>0</v>
      </c>
      <c r="K1833" s="26">
        <f t="shared" si="386"/>
        <v>0</v>
      </c>
      <c r="L1833" s="26">
        <f t="shared" si="386"/>
        <v>0</v>
      </c>
      <c r="M1833" s="26">
        <f t="shared" si="386"/>
        <v>6</v>
      </c>
      <c r="N1833" s="26">
        <f t="shared" si="386"/>
        <v>0</v>
      </c>
      <c r="O1833" s="218">
        <v>440</v>
      </c>
      <c r="P1833" s="227" t="s">
        <v>670</v>
      </c>
    </row>
    <row r="1834" spans="1:16" ht="15.75" thickBot="1" x14ac:dyDescent="0.3">
      <c r="A1834" s="213"/>
      <c r="B1834" s="216"/>
      <c r="C1834" s="216"/>
      <c r="D1834" s="219"/>
      <c r="E1834" s="219"/>
      <c r="F1834" s="216"/>
      <c r="G1834" s="158" t="s">
        <v>259</v>
      </c>
      <c r="H1834" s="26">
        <f>SUM(I1834:N1834)</f>
        <v>0</v>
      </c>
      <c r="I1834" s="26">
        <v>0</v>
      </c>
      <c r="J1834" s="26">
        <v>0</v>
      </c>
      <c r="K1834" s="26">
        <v>0</v>
      </c>
      <c r="L1834" s="26">
        <v>0</v>
      </c>
      <c r="M1834" s="26">
        <v>0</v>
      </c>
      <c r="N1834" s="26">
        <v>0</v>
      </c>
      <c r="O1834" s="219"/>
      <c r="P1834" s="228"/>
    </row>
    <row r="1835" spans="1:16" ht="36.75" thickBot="1" x14ac:dyDescent="0.3">
      <c r="A1835" s="213"/>
      <c r="B1835" s="216"/>
      <c r="C1835" s="216"/>
      <c r="D1835" s="219"/>
      <c r="E1835" s="219"/>
      <c r="F1835" s="216"/>
      <c r="G1835" s="158" t="s">
        <v>7</v>
      </c>
      <c r="H1835" s="26">
        <f>SUM(I1835:N1835)</f>
        <v>5.6</v>
      </c>
      <c r="I1835" s="26">
        <v>0</v>
      </c>
      <c r="J1835" s="26">
        <v>0</v>
      </c>
      <c r="K1835" s="26">
        <v>0</v>
      </c>
      <c r="L1835" s="26">
        <v>0</v>
      </c>
      <c r="M1835" s="26">
        <v>5.6</v>
      </c>
      <c r="N1835" s="26">
        <v>0</v>
      </c>
      <c r="O1835" s="219"/>
      <c r="P1835" s="228"/>
    </row>
    <row r="1836" spans="1:16" ht="15.75" thickBot="1" x14ac:dyDescent="0.3">
      <c r="A1836" s="213"/>
      <c r="B1836" s="216"/>
      <c r="C1836" s="216"/>
      <c r="D1836" s="219"/>
      <c r="E1836" s="219"/>
      <c r="F1836" s="216"/>
      <c r="G1836" s="158" t="s">
        <v>8</v>
      </c>
      <c r="H1836" s="26">
        <f>SUM(I1836:N1836)</f>
        <v>0.4</v>
      </c>
      <c r="I1836" s="26">
        <v>0</v>
      </c>
      <c r="J1836" s="26">
        <v>0</v>
      </c>
      <c r="K1836" s="26">
        <v>0</v>
      </c>
      <c r="L1836" s="26">
        <v>0</v>
      </c>
      <c r="M1836" s="26">
        <v>0.4</v>
      </c>
      <c r="N1836" s="26">
        <v>0</v>
      </c>
      <c r="O1836" s="219"/>
      <c r="P1836" s="228"/>
    </row>
    <row r="1837" spans="1:16" ht="24.75" thickBot="1" x14ac:dyDescent="0.3">
      <c r="A1837" s="214"/>
      <c r="B1837" s="217"/>
      <c r="C1837" s="217"/>
      <c r="D1837" s="220"/>
      <c r="E1837" s="220"/>
      <c r="F1837" s="217"/>
      <c r="G1837" s="158" t="s">
        <v>9</v>
      </c>
      <c r="H1837" s="26">
        <f>SUM(I1837:N1837)</f>
        <v>0</v>
      </c>
      <c r="I1837" s="26">
        <v>0</v>
      </c>
      <c r="J1837" s="26">
        <v>0</v>
      </c>
      <c r="K1837" s="26">
        <v>0</v>
      </c>
      <c r="L1837" s="26">
        <v>0</v>
      </c>
      <c r="M1837" s="26">
        <v>0</v>
      </c>
      <c r="N1837" s="26">
        <v>0</v>
      </c>
      <c r="O1837" s="220"/>
      <c r="P1837" s="229"/>
    </row>
    <row r="1838" spans="1:16" ht="36.75" customHeight="1" thickBot="1" x14ac:dyDescent="0.3">
      <c r="A1838" s="212" t="s">
        <v>704</v>
      </c>
      <c r="B1838" s="215" t="s">
        <v>670</v>
      </c>
      <c r="C1838" s="215" t="s">
        <v>642</v>
      </c>
      <c r="D1838" s="218">
        <v>2029</v>
      </c>
      <c r="E1838" s="218"/>
      <c r="F1838" s="215" t="s">
        <v>694</v>
      </c>
      <c r="G1838" s="158" t="s">
        <v>4</v>
      </c>
      <c r="H1838" s="26">
        <f t="shared" ref="H1838:N1838" si="387">SUM(H1839:H1842)</f>
        <v>2.3000000000000003</v>
      </c>
      <c r="I1838" s="26">
        <f t="shared" si="387"/>
        <v>0</v>
      </c>
      <c r="J1838" s="26">
        <f t="shared" si="387"/>
        <v>0</v>
      </c>
      <c r="K1838" s="26">
        <f t="shared" si="387"/>
        <v>0</v>
      </c>
      <c r="L1838" s="26">
        <f t="shared" si="387"/>
        <v>0</v>
      </c>
      <c r="M1838" s="26">
        <f t="shared" si="387"/>
        <v>2.3000000000000003</v>
      </c>
      <c r="N1838" s="26">
        <f t="shared" si="387"/>
        <v>0</v>
      </c>
      <c r="O1838" s="218">
        <v>175</v>
      </c>
      <c r="P1838" s="227" t="s">
        <v>670</v>
      </c>
    </row>
    <row r="1839" spans="1:16" ht="15.75" thickBot="1" x14ac:dyDescent="0.3">
      <c r="A1839" s="213"/>
      <c r="B1839" s="216"/>
      <c r="C1839" s="216"/>
      <c r="D1839" s="219"/>
      <c r="E1839" s="219"/>
      <c r="F1839" s="216"/>
      <c r="G1839" s="158" t="s">
        <v>259</v>
      </c>
      <c r="H1839" s="26">
        <f>SUM(I1839:N1839)</f>
        <v>0</v>
      </c>
      <c r="I1839" s="26">
        <v>0</v>
      </c>
      <c r="J1839" s="26">
        <v>0</v>
      </c>
      <c r="K1839" s="26">
        <v>0</v>
      </c>
      <c r="L1839" s="26">
        <v>0</v>
      </c>
      <c r="M1839" s="26">
        <v>0</v>
      </c>
      <c r="N1839" s="26">
        <v>0</v>
      </c>
      <c r="O1839" s="219"/>
      <c r="P1839" s="228"/>
    </row>
    <row r="1840" spans="1:16" ht="36.75" thickBot="1" x14ac:dyDescent="0.3">
      <c r="A1840" s="213"/>
      <c r="B1840" s="216"/>
      <c r="C1840" s="216"/>
      <c r="D1840" s="219"/>
      <c r="E1840" s="219"/>
      <c r="F1840" s="216"/>
      <c r="G1840" s="158" t="s">
        <v>7</v>
      </c>
      <c r="H1840" s="26">
        <f>SUM(I1840:N1840)</f>
        <v>2.1</v>
      </c>
      <c r="I1840" s="26">
        <v>0</v>
      </c>
      <c r="J1840" s="26">
        <v>0</v>
      </c>
      <c r="K1840" s="26">
        <v>0</v>
      </c>
      <c r="L1840" s="26">
        <v>0</v>
      </c>
      <c r="M1840" s="26">
        <v>2.1</v>
      </c>
      <c r="N1840" s="26">
        <v>0</v>
      </c>
      <c r="O1840" s="219"/>
      <c r="P1840" s="228"/>
    </row>
    <row r="1841" spans="1:16" ht="15.75" thickBot="1" x14ac:dyDescent="0.3">
      <c r="A1841" s="213"/>
      <c r="B1841" s="216"/>
      <c r="C1841" s="216"/>
      <c r="D1841" s="219"/>
      <c r="E1841" s="219"/>
      <c r="F1841" s="216"/>
      <c r="G1841" s="158" t="s">
        <v>8</v>
      </c>
      <c r="H1841" s="26">
        <f>SUM(I1841:N1841)</f>
        <v>0.2</v>
      </c>
      <c r="I1841" s="26">
        <v>0</v>
      </c>
      <c r="J1841" s="26">
        <v>0</v>
      </c>
      <c r="K1841" s="26">
        <v>0</v>
      </c>
      <c r="L1841" s="26">
        <v>0</v>
      </c>
      <c r="M1841" s="26">
        <v>0.2</v>
      </c>
      <c r="N1841" s="26">
        <v>0</v>
      </c>
      <c r="O1841" s="219"/>
      <c r="P1841" s="228"/>
    </row>
    <row r="1842" spans="1:16" ht="24.75" thickBot="1" x14ac:dyDescent="0.3">
      <c r="A1842" s="214"/>
      <c r="B1842" s="217"/>
      <c r="C1842" s="217"/>
      <c r="D1842" s="220"/>
      <c r="E1842" s="220"/>
      <c r="F1842" s="217"/>
      <c r="G1842" s="158" t="s">
        <v>9</v>
      </c>
      <c r="H1842" s="26">
        <f>SUM(I1842:N1842)</f>
        <v>0</v>
      </c>
      <c r="I1842" s="26">
        <v>0</v>
      </c>
      <c r="J1842" s="26">
        <v>0</v>
      </c>
      <c r="K1842" s="26">
        <v>0</v>
      </c>
      <c r="L1842" s="26">
        <v>0</v>
      </c>
      <c r="M1842" s="26">
        <v>0</v>
      </c>
      <c r="N1842" s="26">
        <v>0</v>
      </c>
      <c r="O1842" s="220"/>
      <c r="P1842" s="229"/>
    </row>
    <row r="1843" spans="1:16" ht="36.75" customHeight="1" thickBot="1" x14ac:dyDescent="0.3">
      <c r="A1843" s="212" t="s">
        <v>705</v>
      </c>
      <c r="B1843" s="215" t="s">
        <v>670</v>
      </c>
      <c r="C1843" s="215" t="s">
        <v>642</v>
      </c>
      <c r="D1843" s="218">
        <v>2029</v>
      </c>
      <c r="E1843" s="218"/>
      <c r="F1843" s="215" t="s">
        <v>694</v>
      </c>
      <c r="G1843" s="158" t="s">
        <v>4</v>
      </c>
      <c r="H1843" s="26">
        <f t="shared" ref="H1843:N1843" si="388">SUM(H1844:H1847)</f>
        <v>5.5</v>
      </c>
      <c r="I1843" s="26">
        <f t="shared" si="388"/>
        <v>0</v>
      </c>
      <c r="J1843" s="26">
        <f t="shared" si="388"/>
        <v>0</v>
      </c>
      <c r="K1843" s="26">
        <f t="shared" si="388"/>
        <v>0</v>
      </c>
      <c r="L1843" s="26">
        <f t="shared" si="388"/>
        <v>0</v>
      </c>
      <c r="M1843" s="26">
        <f t="shared" si="388"/>
        <v>5.5</v>
      </c>
      <c r="N1843" s="26">
        <f t="shared" si="388"/>
        <v>0</v>
      </c>
      <c r="O1843" s="218">
        <v>440</v>
      </c>
      <c r="P1843" s="227" t="s">
        <v>670</v>
      </c>
    </row>
    <row r="1844" spans="1:16" ht="15.75" thickBot="1" x14ac:dyDescent="0.3">
      <c r="A1844" s="213"/>
      <c r="B1844" s="216"/>
      <c r="C1844" s="216"/>
      <c r="D1844" s="219"/>
      <c r="E1844" s="219"/>
      <c r="F1844" s="216"/>
      <c r="G1844" s="158" t="s">
        <v>259</v>
      </c>
      <c r="H1844" s="26">
        <f>SUM(I1844:N1844)</f>
        <v>0</v>
      </c>
      <c r="I1844" s="26">
        <v>0</v>
      </c>
      <c r="J1844" s="26">
        <v>0</v>
      </c>
      <c r="K1844" s="26">
        <v>0</v>
      </c>
      <c r="L1844" s="26">
        <v>0</v>
      </c>
      <c r="M1844" s="26">
        <v>0</v>
      </c>
      <c r="N1844" s="26">
        <v>0</v>
      </c>
      <c r="O1844" s="219"/>
      <c r="P1844" s="228"/>
    </row>
    <row r="1845" spans="1:16" ht="36.75" thickBot="1" x14ac:dyDescent="0.3">
      <c r="A1845" s="213"/>
      <c r="B1845" s="216"/>
      <c r="C1845" s="216"/>
      <c r="D1845" s="219"/>
      <c r="E1845" s="219"/>
      <c r="F1845" s="216"/>
      <c r="G1845" s="158" t="s">
        <v>7</v>
      </c>
      <c r="H1845" s="26">
        <f>SUM(I1845:N1845)</f>
        <v>5.0999999999999996</v>
      </c>
      <c r="I1845" s="26">
        <v>0</v>
      </c>
      <c r="J1845" s="26">
        <v>0</v>
      </c>
      <c r="K1845" s="26">
        <v>0</v>
      </c>
      <c r="L1845" s="26">
        <v>0</v>
      </c>
      <c r="M1845" s="26">
        <v>5.0999999999999996</v>
      </c>
      <c r="N1845" s="26">
        <v>0</v>
      </c>
      <c r="O1845" s="219"/>
      <c r="P1845" s="228"/>
    </row>
    <row r="1846" spans="1:16" ht="15.75" thickBot="1" x14ac:dyDescent="0.3">
      <c r="A1846" s="213"/>
      <c r="B1846" s="216"/>
      <c r="C1846" s="216"/>
      <c r="D1846" s="219"/>
      <c r="E1846" s="219"/>
      <c r="F1846" s="216"/>
      <c r="G1846" s="158" t="s">
        <v>8</v>
      </c>
      <c r="H1846" s="26">
        <f>SUM(I1846:N1846)</f>
        <v>0.4</v>
      </c>
      <c r="I1846" s="26">
        <v>0</v>
      </c>
      <c r="J1846" s="26">
        <v>0</v>
      </c>
      <c r="K1846" s="26">
        <v>0</v>
      </c>
      <c r="L1846" s="26">
        <v>0</v>
      </c>
      <c r="M1846" s="26">
        <v>0.4</v>
      </c>
      <c r="N1846" s="26">
        <v>0</v>
      </c>
      <c r="O1846" s="219"/>
      <c r="P1846" s="228"/>
    </row>
    <row r="1847" spans="1:16" ht="24.75" thickBot="1" x14ac:dyDescent="0.3">
      <c r="A1847" s="214"/>
      <c r="B1847" s="217"/>
      <c r="C1847" s="217"/>
      <c r="D1847" s="220"/>
      <c r="E1847" s="220"/>
      <c r="F1847" s="217"/>
      <c r="G1847" s="158" t="s">
        <v>9</v>
      </c>
      <c r="H1847" s="26">
        <f>SUM(I1847:N1847)</f>
        <v>0</v>
      </c>
      <c r="I1847" s="26">
        <v>0</v>
      </c>
      <c r="J1847" s="26">
        <v>0</v>
      </c>
      <c r="K1847" s="26">
        <v>0</v>
      </c>
      <c r="L1847" s="26">
        <v>0</v>
      </c>
      <c r="M1847" s="26">
        <v>0</v>
      </c>
      <c r="N1847" s="26">
        <v>0</v>
      </c>
      <c r="O1847" s="220"/>
      <c r="P1847" s="229"/>
    </row>
    <row r="1848" spans="1:16" ht="36.75" customHeight="1" thickBot="1" x14ac:dyDescent="0.3">
      <c r="A1848" s="212" t="s">
        <v>706</v>
      </c>
      <c r="B1848" s="215" t="s">
        <v>670</v>
      </c>
      <c r="C1848" s="215" t="s">
        <v>642</v>
      </c>
      <c r="D1848" s="218">
        <v>2029</v>
      </c>
      <c r="E1848" s="218"/>
      <c r="F1848" s="215" t="s">
        <v>694</v>
      </c>
      <c r="G1848" s="158" t="s">
        <v>4</v>
      </c>
      <c r="H1848" s="26">
        <f t="shared" ref="H1848:N1848" si="389">SUM(H1849:H1852)</f>
        <v>3</v>
      </c>
      <c r="I1848" s="26">
        <f t="shared" si="389"/>
        <v>0</v>
      </c>
      <c r="J1848" s="26">
        <f t="shared" si="389"/>
        <v>0</v>
      </c>
      <c r="K1848" s="26">
        <f t="shared" si="389"/>
        <v>0</v>
      </c>
      <c r="L1848" s="26">
        <f t="shared" si="389"/>
        <v>0</v>
      </c>
      <c r="M1848" s="26">
        <f t="shared" si="389"/>
        <v>3</v>
      </c>
      <c r="N1848" s="26">
        <f t="shared" si="389"/>
        <v>0</v>
      </c>
      <c r="O1848" s="218">
        <v>102</v>
      </c>
      <c r="P1848" s="227" t="s">
        <v>670</v>
      </c>
    </row>
    <row r="1849" spans="1:16" ht="15.75" thickBot="1" x14ac:dyDescent="0.3">
      <c r="A1849" s="213"/>
      <c r="B1849" s="216"/>
      <c r="C1849" s="216"/>
      <c r="D1849" s="219"/>
      <c r="E1849" s="219"/>
      <c r="F1849" s="216"/>
      <c r="G1849" s="158" t="s">
        <v>259</v>
      </c>
      <c r="H1849" s="26">
        <f>SUM(I1849:N1849)</f>
        <v>0</v>
      </c>
      <c r="I1849" s="26">
        <v>0</v>
      </c>
      <c r="J1849" s="26">
        <v>0</v>
      </c>
      <c r="K1849" s="26">
        <v>0</v>
      </c>
      <c r="L1849" s="26">
        <v>0</v>
      </c>
      <c r="M1849" s="26">
        <v>0</v>
      </c>
      <c r="N1849" s="26">
        <v>0</v>
      </c>
      <c r="O1849" s="219"/>
      <c r="P1849" s="228"/>
    </row>
    <row r="1850" spans="1:16" ht="36.75" thickBot="1" x14ac:dyDescent="0.3">
      <c r="A1850" s="213"/>
      <c r="B1850" s="216"/>
      <c r="C1850" s="216"/>
      <c r="D1850" s="219"/>
      <c r="E1850" s="219"/>
      <c r="F1850" s="216"/>
      <c r="G1850" s="158" t="s">
        <v>7</v>
      </c>
      <c r="H1850" s="26">
        <f>SUM(I1850:N1850)</f>
        <v>2.8</v>
      </c>
      <c r="I1850" s="26">
        <v>0</v>
      </c>
      <c r="J1850" s="26">
        <v>0</v>
      </c>
      <c r="K1850" s="26">
        <v>0</v>
      </c>
      <c r="L1850" s="26">
        <v>0</v>
      </c>
      <c r="M1850" s="26">
        <v>2.8</v>
      </c>
      <c r="N1850" s="26">
        <v>0</v>
      </c>
      <c r="O1850" s="219"/>
      <c r="P1850" s="228"/>
    </row>
    <row r="1851" spans="1:16" ht="15.75" thickBot="1" x14ac:dyDescent="0.3">
      <c r="A1851" s="213"/>
      <c r="B1851" s="216"/>
      <c r="C1851" s="216"/>
      <c r="D1851" s="219"/>
      <c r="E1851" s="219"/>
      <c r="F1851" s="216"/>
      <c r="G1851" s="158" t="s">
        <v>8</v>
      </c>
      <c r="H1851" s="26">
        <f>SUM(I1851:N1851)</f>
        <v>0.2</v>
      </c>
      <c r="I1851" s="26">
        <v>0</v>
      </c>
      <c r="J1851" s="26">
        <v>0</v>
      </c>
      <c r="K1851" s="26">
        <v>0</v>
      </c>
      <c r="L1851" s="26">
        <v>0</v>
      </c>
      <c r="M1851" s="26">
        <v>0.2</v>
      </c>
      <c r="N1851" s="26">
        <v>0</v>
      </c>
      <c r="O1851" s="219"/>
      <c r="P1851" s="228"/>
    </row>
    <row r="1852" spans="1:16" ht="24.75" thickBot="1" x14ac:dyDescent="0.3">
      <c r="A1852" s="214"/>
      <c r="B1852" s="217"/>
      <c r="C1852" s="217"/>
      <c r="D1852" s="220"/>
      <c r="E1852" s="220"/>
      <c r="F1852" s="217"/>
      <c r="G1852" s="158" t="s">
        <v>9</v>
      </c>
      <c r="H1852" s="26">
        <f>SUM(I1852:N1852)</f>
        <v>0</v>
      </c>
      <c r="I1852" s="26">
        <v>0</v>
      </c>
      <c r="J1852" s="26">
        <v>0</v>
      </c>
      <c r="K1852" s="26">
        <v>0</v>
      </c>
      <c r="L1852" s="26">
        <v>0</v>
      </c>
      <c r="M1852" s="26">
        <v>0</v>
      </c>
      <c r="N1852" s="26">
        <v>0</v>
      </c>
      <c r="O1852" s="220"/>
      <c r="P1852" s="229"/>
    </row>
    <row r="1853" spans="1:16" ht="36.75" customHeight="1" thickBot="1" x14ac:dyDescent="0.3">
      <c r="A1853" s="212" t="s">
        <v>707</v>
      </c>
      <c r="B1853" s="215" t="s">
        <v>670</v>
      </c>
      <c r="C1853" s="215" t="s">
        <v>642</v>
      </c>
      <c r="D1853" s="218">
        <v>2029</v>
      </c>
      <c r="E1853" s="218"/>
      <c r="F1853" s="215" t="s">
        <v>694</v>
      </c>
      <c r="G1853" s="158" t="s">
        <v>4</v>
      </c>
      <c r="H1853" s="26">
        <f t="shared" ref="H1853:N1853" si="390">SUM(H1854:H1857)</f>
        <v>3</v>
      </c>
      <c r="I1853" s="26">
        <f t="shared" si="390"/>
        <v>0</v>
      </c>
      <c r="J1853" s="26">
        <f t="shared" si="390"/>
        <v>0</v>
      </c>
      <c r="K1853" s="26">
        <f t="shared" si="390"/>
        <v>0</v>
      </c>
      <c r="L1853" s="26">
        <f t="shared" si="390"/>
        <v>0</v>
      </c>
      <c r="M1853" s="26">
        <f t="shared" si="390"/>
        <v>3</v>
      </c>
      <c r="N1853" s="26">
        <f t="shared" si="390"/>
        <v>0</v>
      </c>
      <c r="O1853" s="218">
        <v>127</v>
      </c>
      <c r="P1853" s="227" t="s">
        <v>670</v>
      </c>
    </row>
    <row r="1854" spans="1:16" ht="15.75" thickBot="1" x14ac:dyDescent="0.3">
      <c r="A1854" s="213"/>
      <c r="B1854" s="216"/>
      <c r="C1854" s="216"/>
      <c r="D1854" s="219"/>
      <c r="E1854" s="219"/>
      <c r="F1854" s="216"/>
      <c r="G1854" s="158" t="s">
        <v>259</v>
      </c>
      <c r="H1854" s="26">
        <f>SUM(I1854:N1854)</f>
        <v>0</v>
      </c>
      <c r="I1854" s="26">
        <v>0</v>
      </c>
      <c r="J1854" s="26">
        <v>0</v>
      </c>
      <c r="K1854" s="26">
        <v>0</v>
      </c>
      <c r="L1854" s="26">
        <v>0</v>
      </c>
      <c r="M1854" s="26">
        <v>0</v>
      </c>
      <c r="N1854" s="26">
        <v>0</v>
      </c>
      <c r="O1854" s="219"/>
      <c r="P1854" s="228"/>
    </row>
    <row r="1855" spans="1:16" ht="36.75" thickBot="1" x14ac:dyDescent="0.3">
      <c r="A1855" s="213"/>
      <c r="B1855" s="216"/>
      <c r="C1855" s="216"/>
      <c r="D1855" s="219"/>
      <c r="E1855" s="219"/>
      <c r="F1855" s="216"/>
      <c r="G1855" s="158" t="s">
        <v>7</v>
      </c>
      <c r="H1855" s="26">
        <f>SUM(I1855:N1855)</f>
        <v>2.8</v>
      </c>
      <c r="I1855" s="26">
        <v>0</v>
      </c>
      <c r="J1855" s="26">
        <v>0</v>
      </c>
      <c r="K1855" s="26">
        <v>0</v>
      </c>
      <c r="L1855" s="26">
        <v>0</v>
      </c>
      <c r="M1855" s="26">
        <v>2.8</v>
      </c>
      <c r="N1855" s="26">
        <v>0</v>
      </c>
      <c r="O1855" s="219"/>
      <c r="P1855" s="228"/>
    </row>
    <row r="1856" spans="1:16" ht="15.75" thickBot="1" x14ac:dyDescent="0.3">
      <c r="A1856" s="213"/>
      <c r="B1856" s="216"/>
      <c r="C1856" s="216"/>
      <c r="D1856" s="219"/>
      <c r="E1856" s="219"/>
      <c r="F1856" s="216"/>
      <c r="G1856" s="158" t="s">
        <v>8</v>
      </c>
      <c r="H1856" s="26">
        <f>SUM(I1856:N1856)</f>
        <v>0.2</v>
      </c>
      <c r="I1856" s="26">
        <v>0</v>
      </c>
      <c r="J1856" s="26">
        <v>0</v>
      </c>
      <c r="K1856" s="26">
        <v>0</v>
      </c>
      <c r="L1856" s="26">
        <v>0</v>
      </c>
      <c r="M1856" s="26">
        <v>0.2</v>
      </c>
      <c r="N1856" s="26">
        <v>0</v>
      </c>
      <c r="O1856" s="219"/>
      <c r="P1856" s="228"/>
    </row>
    <row r="1857" spans="1:16" ht="24.75" thickBot="1" x14ac:dyDescent="0.3">
      <c r="A1857" s="214"/>
      <c r="B1857" s="217"/>
      <c r="C1857" s="217"/>
      <c r="D1857" s="220"/>
      <c r="E1857" s="220"/>
      <c r="F1857" s="217"/>
      <c r="G1857" s="158" t="s">
        <v>9</v>
      </c>
      <c r="H1857" s="26">
        <f>SUM(I1857:N1857)</f>
        <v>0</v>
      </c>
      <c r="I1857" s="26">
        <v>0</v>
      </c>
      <c r="J1857" s="26">
        <v>0</v>
      </c>
      <c r="K1857" s="26">
        <v>0</v>
      </c>
      <c r="L1857" s="26">
        <v>0</v>
      </c>
      <c r="M1857" s="26">
        <v>0</v>
      </c>
      <c r="N1857" s="26">
        <v>0</v>
      </c>
      <c r="O1857" s="220"/>
      <c r="P1857" s="229"/>
    </row>
    <row r="1858" spans="1:16" ht="36.75" customHeight="1" thickBot="1" x14ac:dyDescent="0.3">
      <c r="A1858" s="212" t="s">
        <v>708</v>
      </c>
      <c r="B1858" s="215" t="s">
        <v>670</v>
      </c>
      <c r="C1858" s="215" t="s">
        <v>642</v>
      </c>
      <c r="D1858" s="218">
        <v>2029</v>
      </c>
      <c r="E1858" s="218"/>
      <c r="F1858" s="215" t="s">
        <v>694</v>
      </c>
      <c r="G1858" s="158" t="s">
        <v>4</v>
      </c>
      <c r="H1858" s="26">
        <f t="shared" ref="H1858:N1858" si="391">SUM(H1859:H1862)</f>
        <v>3</v>
      </c>
      <c r="I1858" s="26">
        <f t="shared" si="391"/>
        <v>0</v>
      </c>
      <c r="J1858" s="26">
        <f t="shared" si="391"/>
        <v>0</v>
      </c>
      <c r="K1858" s="26">
        <f t="shared" si="391"/>
        <v>0</v>
      </c>
      <c r="L1858" s="26">
        <f t="shared" si="391"/>
        <v>0</v>
      </c>
      <c r="M1858" s="26">
        <f t="shared" si="391"/>
        <v>3</v>
      </c>
      <c r="N1858" s="26">
        <f t="shared" si="391"/>
        <v>0</v>
      </c>
      <c r="O1858" s="218">
        <v>50</v>
      </c>
      <c r="P1858" s="227" t="s">
        <v>670</v>
      </c>
    </row>
    <row r="1859" spans="1:16" ht="15.75" thickBot="1" x14ac:dyDescent="0.3">
      <c r="A1859" s="213"/>
      <c r="B1859" s="216"/>
      <c r="C1859" s="216"/>
      <c r="D1859" s="219"/>
      <c r="E1859" s="219"/>
      <c r="F1859" s="216"/>
      <c r="G1859" s="158" t="s">
        <v>259</v>
      </c>
      <c r="H1859" s="26">
        <f>SUM(I1859:N1859)</f>
        <v>0</v>
      </c>
      <c r="I1859" s="26">
        <v>0</v>
      </c>
      <c r="J1859" s="26">
        <v>0</v>
      </c>
      <c r="K1859" s="26">
        <v>0</v>
      </c>
      <c r="L1859" s="26">
        <v>0</v>
      </c>
      <c r="M1859" s="26">
        <v>0</v>
      </c>
      <c r="N1859" s="26">
        <v>0</v>
      </c>
      <c r="O1859" s="219"/>
      <c r="P1859" s="228"/>
    </row>
    <row r="1860" spans="1:16" ht="36.75" thickBot="1" x14ac:dyDescent="0.3">
      <c r="A1860" s="213"/>
      <c r="B1860" s="216"/>
      <c r="C1860" s="216"/>
      <c r="D1860" s="219"/>
      <c r="E1860" s="219"/>
      <c r="F1860" s="216"/>
      <c r="G1860" s="158" t="s">
        <v>7</v>
      </c>
      <c r="H1860" s="26">
        <f>SUM(I1860:N1860)</f>
        <v>2.8</v>
      </c>
      <c r="I1860" s="26">
        <v>0</v>
      </c>
      <c r="J1860" s="26">
        <v>0</v>
      </c>
      <c r="K1860" s="26">
        <v>0</v>
      </c>
      <c r="L1860" s="26">
        <v>0</v>
      </c>
      <c r="M1860" s="26">
        <v>2.8</v>
      </c>
      <c r="N1860" s="26">
        <v>0</v>
      </c>
      <c r="O1860" s="219"/>
      <c r="P1860" s="228"/>
    </row>
    <row r="1861" spans="1:16" ht="15.75" thickBot="1" x14ac:dyDescent="0.3">
      <c r="A1861" s="213"/>
      <c r="B1861" s="216"/>
      <c r="C1861" s="216"/>
      <c r="D1861" s="219"/>
      <c r="E1861" s="219"/>
      <c r="F1861" s="216"/>
      <c r="G1861" s="158" t="s">
        <v>8</v>
      </c>
      <c r="H1861" s="26">
        <f>SUM(I1861:N1861)</f>
        <v>0.2</v>
      </c>
      <c r="I1861" s="26">
        <v>0</v>
      </c>
      <c r="J1861" s="26">
        <v>0</v>
      </c>
      <c r="K1861" s="26">
        <v>0</v>
      </c>
      <c r="L1861" s="26">
        <v>0</v>
      </c>
      <c r="M1861" s="26">
        <v>0.2</v>
      </c>
      <c r="N1861" s="26">
        <v>0</v>
      </c>
      <c r="O1861" s="219"/>
      <c r="P1861" s="228"/>
    </row>
    <row r="1862" spans="1:16" ht="24.75" thickBot="1" x14ac:dyDescent="0.3">
      <c r="A1862" s="214"/>
      <c r="B1862" s="217"/>
      <c r="C1862" s="217"/>
      <c r="D1862" s="220"/>
      <c r="E1862" s="220"/>
      <c r="F1862" s="217"/>
      <c r="G1862" s="158" t="s">
        <v>9</v>
      </c>
      <c r="H1862" s="26">
        <f>SUM(I1862:N1862)</f>
        <v>0</v>
      </c>
      <c r="I1862" s="26">
        <v>0</v>
      </c>
      <c r="J1862" s="26">
        <v>0</v>
      </c>
      <c r="K1862" s="26">
        <v>0</v>
      </c>
      <c r="L1862" s="26">
        <v>0</v>
      </c>
      <c r="M1862" s="26">
        <v>0</v>
      </c>
      <c r="N1862" s="26">
        <v>0</v>
      </c>
      <c r="O1862" s="220"/>
      <c r="P1862" s="229"/>
    </row>
    <row r="1863" spans="1:16" ht="36.75" customHeight="1" thickBot="1" x14ac:dyDescent="0.3">
      <c r="A1863" s="212" t="s">
        <v>709</v>
      </c>
      <c r="B1863" s="215" t="s">
        <v>670</v>
      </c>
      <c r="C1863" s="215" t="s">
        <v>642</v>
      </c>
      <c r="D1863" s="218">
        <v>2029</v>
      </c>
      <c r="E1863" s="218" t="s">
        <v>3992</v>
      </c>
      <c r="F1863" s="215" t="s">
        <v>690</v>
      </c>
      <c r="G1863" s="158" t="s">
        <v>4</v>
      </c>
      <c r="H1863" s="26">
        <f t="shared" ref="H1863:N1863" si="392">SUM(H1864:H1867)</f>
        <v>2.3000000000000003</v>
      </c>
      <c r="I1863" s="26">
        <f t="shared" si="392"/>
        <v>0</v>
      </c>
      <c r="J1863" s="26">
        <f t="shared" si="392"/>
        <v>0</v>
      </c>
      <c r="K1863" s="26">
        <f t="shared" si="392"/>
        <v>0</v>
      </c>
      <c r="L1863" s="26">
        <f t="shared" si="392"/>
        <v>0</v>
      </c>
      <c r="M1863" s="26">
        <f t="shared" si="392"/>
        <v>2.3000000000000003</v>
      </c>
      <c r="N1863" s="26">
        <f t="shared" si="392"/>
        <v>0</v>
      </c>
      <c r="O1863" s="218">
        <v>292</v>
      </c>
      <c r="P1863" s="227" t="s">
        <v>670</v>
      </c>
    </row>
    <row r="1864" spans="1:16" ht="15.75" thickBot="1" x14ac:dyDescent="0.3">
      <c r="A1864" s="213"/>
      <c r="B1864" s="216"/>
      <c r="C1864" s="216"/>
      <c r="D1864" s="219"/>
      <c r="E1864" s="219"/>
      <c r="F1864" s="216"/>
      <c r="G1864" s="158" t="s">
        <v>259</v>
      </c>
      <c r="H1864" s="26">
        <f>SUM(I1864:N1864)</f>
        <v>0</v>
      </c>
      <c r="I1864" s="26">
        <v>0</v>
      </c>
      <c r="J1864" s="26">
        <v>0</v>
      </c>
      <c r="K1864" s="26">
        <v>0</v>
      </c>
      <c r="L1864" s="26">
        <v>0</v>
      </c>
      <c r="M1864" s="26">
        <v>0</v>
      </c>
      <c r="N1864" s="26">
        <v>0</v>
      </c>
      <c r="O1864" s="219"/>
      <c r="P1864" s="228"/>
    </row>
    <row r="1865" spans="1:16" ht="36.75" thickBot="1" x14ac:dyDescent="0.3">
      <c r="A1865" s="213"/>
      <c r="B1865" s="216"/>
      <c r="C1865" s="216"/>
      <c r="D1865" s="219"/>
      <c r="E1865" s="219"/>
      <c r="F1865" s="216"/>
      <c r="G1865" s="158" t="s">
        <v>7</v>
      </c>
      <c r="H1865" s="26">
        <f>SUM(I1865:N1865)</f>
        <v>2.1</v>
      </c>
      <c r="I1865" s="26">
        <v>0</v>
      </c>
      <c r="J1865" s="26">
        <v>0</v>
      </c>
      <c r="K1865" s="26">
        <v>0</v>
      </c>
      <c r="L1865" s="26">
        <v>0</v>
      </c>
      <c r="M1865" s="26">
        <v>2.1</v>
      </c>
      <c r="N1865" s="26">
        <v>0</v>
      </c>
      <c r="O1865" s="219"/>
      <c r="P1865" s="228"/>
    </row>
    <row r="1866" spans="1:16" ht="15.75" thickBot="1" x14ac:dyDescent="0.3">
      <c r="A1866" s="213"/>
      <c r="B1866" s="216"/>
      <c r="C1866" s="216"/>
      <c r="D1866" s="219"/>
      <c r="E1866" s="219"/>
      <c r="F1866" s="216"/>
      <c r="G1866" s="158" t="s">
        <v>8</v>
      </c>
      <c r="H1866" s="26">
        <f>SUM(I1866:N1866)</f>
        <v>0.2</v>
      </c>
      <c r="I1866" s="26">
        <v>0</v>
      </c>
      <c r="J1866" s="26">
        <v>0</v>
      </c>
      <c r="K1866" s="26">
        <v>0</v>
      </c>
      <c r="L1866" s="26">
        <v>0</v>
      </c>
      <c r="M1866" s="26">
        <v>0.2</v>
      </c>
      <c r="N1866" s="26">
        <v>0</v>
      </c>
      <c r="O1866" s="219"/>
      <c r="P1866" s="228"/>
    </row>
    <row r="1867" spans="1:16" ht="24.75" thickBot="1" x14ac:dyDescent="0.3">
      <c r="A1867" s="214"/>
      <c r="B1867" s="217"/>
      <c r="C1867" s="217"/>
      <c r="D1867" s="220"/>
      <c r="E1867" s="220"/>
      <c r="F1867" s="217"/>
      <c r="G1867" s="158" t="s">
        <v>9</v>
      </c>
      <c r="H1867" s="26">
        <f>SUM(I1867:N1867)</f>
        <v>0</v>
      </c>
      <c r="I1867" s="26">
        <v>0</v>
      </c>
      <c r="J1867" s="26">
        <v>0</v>
      </c>
      <c r="K1867" s="26">
        <v>0</v>
      </c>
      <c r="L1867" s="26">
        <v>0</v>
      </c>
      <c r="M1867" s="26">
        <v>0</v>
      </c>
      <c r="N1867" s="26">
        <v>0</v>
      </c>
      <c r="O1867" s="220"/>
      <c r="P1867" s="229"/>
    </row>
    <row r="1868" spans="1:16" ht="36.75" customHeight="1" thickBot="1" x14ac:dyDescent="0.3">
      <c r="A1868" s="212" t="s">
        <v>710</v>
      </c>
      <c r="B1868" s="215" t="s">
        <v>670</v>
      </c>
      <c r="C1868" s="215" t="s">
        <v>642</v>
      </c>
      <c r="D1868" s="218">
        <v>2029</v>
      </c>
      <c r="E1868" s="218" t="s">
        <v>3992</v>
      </c>
      <c r="F1868" s="215" t="s">
        <v>690</v>
      </c>
      <c r="G1868" s="158" t="s">
        <v>4</v>
      </c>
      <c r="H1868" s="26">
        <f t="shared" ref="H1868:N1868" si="393">SUM(H1869:H1872)</f>
        <v>2.3000000000000003</v>
      </c>
      <c r="I1868" s="26">
        <f t="shared" si="393"/>
        <v>0</v>
      </c>
      <c r="J1868" s="26">
        <f t="shared" si="393"/>
        <v>0</v>
      </c>
      <c r="K1868" s="26">
        <f t="shared" si="393"/>
        <v>0</v>
      </c>
      <c r="L1868" s="26">
        <f t="shared" si="393"/>
        <v>0</v>
      </c>
      <c r="M1868" s="26">
        <f t="shared" si="393"/>
        <v>2.3000000000000003</v>
      </c>
      <c r="N1868" s="26">
        <f t="shared" si="393"/>
        <v>0</v>
      </c>
      <c r="O1868" s="218">
        <v>50</v>
      </c>
      <c r="P1868" s="227" t="s">
        <v>670</v>
      </c>
    </row>
    <row r="1869" spans="1:16" ht="15.75" thickBot="1" x14ac:dyDescent="0.3">
      <c r="A1869" s="213"/>
      <c r="B1869" s="216"/>
      <c r="C1869" s="216"/>
      <c r="D1869" s="219"/>
      <c r="E1869" s="219"/>
      <c r="F1869" s="216"/>
      <c r="G1869" s="158" t="s">
        <v>259</v>
      </c>
      <c r="H1869" s="26">
        <f>SUM(I1869:N1869)</f>
        <v>0</v>
      </c>
      <c r="I1869" s="26">
        <v>0</v>
      </c>
      <c r="J1869" s="26">
        <v>0</v>
      </c>
      <c r="K1869" s="26">
        <v>0</v>
      </c>
      <c r="L1869" s="26">
        <v>0</v>
      </c>
      <c r="M1869" s="26">
        <v>0</v>
      </c>
      <c r="N1869" s="26">
        <v>0</v>
      </c>
      <c r="O1869" s="219"/>
      <c r="P1869" s="228"/>
    </row>
    <row r="1870" spans="1:16" ht="36.75" thickBot="1" x14ac:dyDescent="0.3">
      <c r="A1870" s="213"/>
      <c r="B1870" s="216"/>
      <c r="C1870" s="216"/>
      <c r="D1870" s="219"/>
      <c r="E1870" s="219"/>
      <c r="F1870" s="216"/>
      <c r="G1870" s="158" t="s">
        <v>7</v>
      </c>
      <c r="H1870" s="26">
        <f>SUM(I1870:N1870)</f>
        <v>2.1</v>
      </c>
      <c r="I1870" s="26">
        <v>0</v>
      </c>
      <c r="J1870" s="26">
        <v>0</v>
      </c>
      <c r="K1870" s="26">
        <v>0</v>
      </c>
      <c r="L1870" s="26">
        <v>0</v>
      </c>
      <c r="M1870" s="26">
        <v>2.1</v>
      </c>
      <c r="N1870" s="26">
        <v>0</v>
      </c>
      <c r="O1870" s="219"/>
      <c r="P1870" s="228"/>
    </row>
    <row r="1871" spans="1:16" ht="15.75" thickBot="1" x14ac:dyDescent="0.3">
      <c r="A1871" s="213"/>
      <c r="B1871" s="216"/>
      <c r="C1871" s="216"/>
      <c r="D1871" s="219"/>
      <c r="E1871" s="219"/>
      <c r="F1871" s="216"/>
      <c r="G1871" s="158" t="s">
        <v>8</v>
      </c>
      <c r="H1871" s="26">
        <f>SUM(I1871:N1871)</f>
        <v>0.2</v>
      </c>
      <c r="I1871" s="26">
        <v>0</v>
      </c>
      <c r="J1871" s="26">
        <v>0</v>
      </c>
      <c r="K1871" s="26">
        <v>0</v>
      </c>
      <c r="L1871" s="26">
        <v>0</v>
      </c>
      <c r="M1871" s="26">
        <v>0.2</v>
      </c>
      <c r="N1871" s="26">
        <v>0</v>
      </c>
      <c r="O1871" s="219"/>
      <c r="P1871" s="228"/>
    </row>
    <row r="1872" spans="1:16" ht="24.75" thickBot="1" x14ac:dyDescent="0.3">
      <c r="A1872" s="214"/>
      <c r="B1872" s="217"/>
      <c r="C1872" s="217"/>
      <c r="D1872" s="220"/>
      <c r="E1872" s="220"/>
      <c r="F1872" s="217"/>
      <c r="G1872" s="158" t="s">
        <v>9</v>
      </c>
      <c r="H1872" s="26">
        <f>SUM(I1872:N1872)</f>
        <v>0</v>
      </c>
      <c r="I1872" s="26">
        <v>0</v>
      </c>
      <c r="J1872" s="26">
        <v>0</v>
      </c>
      <c r="K1872" s="26">
        <v>0</v>
      </c>
      <c r="L1872" s="26">
        <v>0</v>
      </c>
      <c r="M1872" s="26">
        <v>0</v>
      </c>
      <c r="N1872" s="26">
        <v>0</v>
      </c>
      <c r="O1872" s="220"/>
      <c r="P1872" s="229"/>
    </row>
    <row r="1873" spans="1:16" ht="36.75" customHeight="1" thickBot="1" x14ac:dyDescent="0.3">
      <c r="A1873" s="212" t="s">
        <v>711</v>
      </c>
      <c r="B1873" s="215" t="s">
        <v>670</v>
      </c>
      <c r="C1873" s="215" t="s">
        <v>642</v>
      </c>
      <c r="D1873" s="218">
        <v>2029</v>
      </c>
      <c r="E1873" s="218" t="s">
        <v>3992</v>
      </c>
      <c r="F1873" s="215" t="s">
        <v>690</v>
      </c>
      <c r="G1873" s="158" t="s">
        <v>4</v>
      </c>
      <c r="H1873" s="26">
        <f t="shared" ref="H1873:N1873" si="394">SUM(H1874:H1877)</f>
        <v>2.3000000000000003</v>
      </c>
      <c r="I1873" s="26">
        <f t="shared" si="394"/>
        <v>0</v>
      </c>
      <c r="J1873" s="26">
        <f t="shared" si="394"/>
        <v>0</v>
      </c>
      <c r="K1873" s="26">
        <f t="shared" si="394"/>
        <v>0</v>
      </c>
      <c r="L1873" s="26">
        <f t="shared" si="394"/>
        <v>0</v>
      </c>
      <c r="M1873" s="26">
        <f t="shared" si="394"/>
        <v>2.3000000000000003</v>
      </c>
      <c r="N1873" s="26">
        <f t="shared" si="394"/>
        <v>0</v>
      </c>
      <c r="O1873" s="218">
        <v>175</v>
      </c>
      <c r="P1873" s="227" t="s">
        <v>670</v>
      </c>
    </row>
    <row r="1874" spans="1:16" ht="15.75" thickBot="1" x14ac:dyDescent="0.3">
      <c r="A1874" s="213"/>
      <c r="B1874" s="216"/>
      <c r="C1874" s="216"/>
      <c r="D1874" s="219"/>
      <c r="E1874" s="219"/>
      <c r="F1874" s="216"/>
      <c r="G1874" s="158" t="s">
        <v>259</v>
      </c>
      <c r="H1874" s="26">
        <f>SUM(I1874:N1874)</f>
        <v>0</v>
      </c>
      <c r="I1874" s="26">
        <v>0</v>
      </c>
      <c r="J1874" s="26">
        <v>0</v>
      </c>
      <c r="K1874" s="26">
        <v>0</v>
      </c>
      <c r="L1874" s="26">
        <v>0</v>
      </c>
      <c r="M1874" s="26">
        <v>0</v>
      </c>
      <c r="N1874" s="26">
        <v>0</v>
      </c>
      <c r="O1874" s="219"/>
      <c r="P1874" s="228"/>
    </row>
    <row r="1875" spans="1:16" ht="36.75" thickBot="1" x14ac:dyDescent="0.3">
      <c r="A1875" s="213"/>
      <c r="B1875" s="216"/>
      <c r="C1875" s="216"/>
      <c r="D1875" s="219"/>
      <c r="E1875" s="219"/>
      <c r="F1875" s="216"/>
      <c r="G1875" s="158" t="s">
        <v>7</v>
      </c>
      <c r="H1875" s="26">
        <f>SUM(I1875:N1875)</f>
        <v>2.1</v>
      </c>
      <c r="I1875" s="26">
        <v>0</v>
      </c>
      <c r="J1875" s="26">
        <v>0</v>
      </c>
      <c r="K1875" s="26">
        <v>0</v>
      </c>
      <c r="L1875" s="26">
        <v>0</v>
      </c>
      <c r="M1875" s="26">
        <v>2.1</v>
      </c>
      <c r="N1875" s="26">
        <v>0</v>
      </c>
      <c r="O1875" s="219"/>
      <c r="P1875" s="228"/>
    </row>
    <row r="1876" spans="1:16" ht="15.75" thickBot="1" x14ac:dyDescent="0.3">
      <c r="A1876" s="213"/>
      <c r="B1876" s="216"/>
      <c r="C1876" s="216"/>
      <c r="D1876" s="219"/>
      <c r="E1876" s="219"/>
      <c r="F1876" s="216"/>
      <c r="G1876" s="158" t="s">
        <v>8</v>
      </c>
      <c r="H1876" s="26">
        <f>SUM(I1876:N1876)</f>
        <v>0.2</v>
      </c>
      <c r="I1876" s="26">
        <v>0</v>
      </c>
      <c r="J1876" s="26">
        <v>0</v>
      </c>
      <c r="K1876" s="26">
        <v>0</v>
      </c>
      <c r="L1876" s="26">
        <v>0</v>
      </c>
      <c r="M1876" s="26">
        <v>0.2</v>
      </c>
      <c r="N1876" s="26">
        <v>0</v>
      </c>
      <c r="O1876" s="219"/>
      <c r="P1876" s="228"/>
    </row>
    <row r="1877" spans="1:16" ht="24.75" thickBot="1" x14ac:dyDescent="0.3">
      <c r="A1877" s="214"/>
      <c r="B1877" s="217"/>
      <c r="C1877" s="217"/>
      <c r="D1877" s="220"/>
      <c r="E1877" s="220"/>
      <c r="F1877" s="217"/>
      <c r="G1877" s="158" t="s">
        <v>9</v>
      </c>
      <c r="H1877" s="26">
        <f>SUM(I1877:N1877)</f>
        <v>0</v>
      </c>
      <c r="I1877" s="26">
        <v>0</v>
      </c>
      <c r="J1877" s="26">
        <v>0</v>
      </c>
      <c r="K1877" s="26">
        <v>0</v>
      </c>
      <c r="L1877" s="26">
        <v>0</v>
      </c>
      <c r="M1877" s="26">
        <v>0</v>
      </c>
      <c r="N1877" s="26">
        <v>0</v>
      </c>
      <c r="O1877" s="220"/>
      <c r="P1877" s="229"/>
    </row>
    <row r="1878" spans="1:16" ht="36.75" customHeight="1" thickBot="1" x14ac:dyDescent="0.3">
      <c r="A1878" s="212" t="s">
        <v>712</v>
      </c>
      <c r="B1878" s="215" t="s">
        <v>670</v>
      </c>
      <c r="C1878" s="215" t="s">
        <v>642</v>
      </c>
      <c r="D1878" s="218">
        <v>2029</v>
      </c>
      <c r="E1878" s="218" t="s">
        <v>3992</v>
      </c>
      <c r="F1878" s="215" t="s">
        <v>690</v>
      </c>
      <c r="G1878" s="158" t="s">
        <v>4</v>
      </c>
      <c r="H1878" s="26">
        <f t="shared" ref="H1878:N1878" si="395">SUM(H1879:H1882)</f>
        <v>2.3000000000000003</v>
      </c>
      <c r="I1878" s="26">
        <f t="shared" si="395"/>
        <v>0</v>
      </c>
      <c r="J1878" s="26">
        <f t="shared" si="395"/>
        <v>0</v>
      </c>
      <c r="K1878" s="26">
        <f t="shared" si="395"/>
        <v>0</v>
      </c>
      <c r="L1878" s="26">
        <f t="shared" si="395"/>
        <v>0</v>
      </c>
      <c r="M1878" s="26">
        <f t="shared" si="395"/>
        <v>2.3000000000000003</v>
      </c>
      <c r="N1878" s="26">
        <f t="shared" si="395"/>
        <v>0</v>
      </c>
      <c r="O1878" s="218">
        <v>129</v>
      </c>
      <c r="P1878" s="227" t="s">
        <v>670</v>
      </c>
    </row>
    <row r="1879" spans="1:16" ht="15.75" thickBot="1" x14ac:dyDescent="0.3">
      <c r="A1879" s="213"/>
      <c r="B1879" s="216"/>
      <c r="C1879" s="216"/>
      <c r="D1879" s="219"/>
      <c r="E1879" s="219"/>
      <c r="F1879" s="216"/>
      <c r="G1879" s="158" t="s">
        <v>259</v>
      </c>
      <c r="H1879" s="26">
        <f>SUM(I1879:N1879)</f>
        <v>0</v>
      </c>
      <c r="I1879" s="26">
        <v>0</v>
      </c>
      <c r="J1879" s="26">
        <v>0</v>
      </c>
      <c r="K1879" s="26">
        <v>0</v>
      </c>
      <c r="L1879" s="26">
        <v>0</v>
      </c>
      <c r="M1879" s="26">
        <v>0</v>
      </c>
      <c r="N1879" s="26">
        <v>0</v>
      </c>
      <c r="O1879" s="219"/>
      <c r="P1879" s="228"/>
    </row>
    <row r="1880" spans="1:16" ht="36.75" thickBot="1" x14ac:dyDescent="0.3">
      <c r="A1880" s="213"/>
      <c r="B1880" s="216"/>
      <c r="C1880" s="216"/>
      <c r="D1880" s="219"/>
      <c r="E1880" s="219"/>
      <c r="F1880" s="216"/>
      <c r="G1880" s="158" t="s">
        <v>7</v>
      </c>
      <c r="H1880" s="26">
        <f>SUM(I1880:N1880)</f>
        <v>2.1</v>
      </c>
      <c r="I1880" s="26">
        <v>0</v>
      </c>
      <c r="J1880" s="26">
        <v>0</v>
      </c>
      <c r="K1880" s="26">
        <v>0</v>
      </c>
      <c r="L1880" s="26">
        <v>0</v>
      </c>
      <c r="M1880" s="26">
        <v>2.1</v>
      </c>
      <c r="N1880" s="26">
        <v>0</v>
      </c>
      <c r="O1880" s="219"/>
      <c r="P1880" s="228"/>
    </row>
    <row r="1881" spans="1:16" ht="15.75" thickBot="1" x14ac:dyDescent="0.3">
      <c r="A1881" s="213"/>
      <c r="B1881" s="216"/>
      <c r="C1881" s="216"/>
      <c r="D1881" s="219"/>
      <c r="E1881" s="219"/>
      <c r="F1881" s="216"/>
      <c r="G1881" s="158" t="s">
        <v>8</v>
      </c>
      <c r="H1881" s="26">
        <f>SUM(I1881:N1881)</f>
        <v>0.2</v>
      </c>
      <c r="I1881" s="26">
        <v>0</v>
      </c>
      <c r="J1881" s="26">
        <v>0</v>
      </c>
      <c r="K1881" s="26">
        <v>0</v>
      </c>
      <c r="L1881" s="26">
        <v>0</v>
      </c>
      <c r="M1881" s="26">
        <v>0.2</v>
      </c>
      <c r="N1881" s="26">
        <v>0</v>
      </c>
      <c r="O1881" s="219"/>
      <c r="P1881" s="228"/>
    </row>
    <row r="1882" spans="1:16" ht="24.75" thickBot="1" x14ac:dyDescent="0.3">
      <c r="A1882" s="214"/>
      <c r="B1882" s="217"/>
      <c r="C1882" s="217"/>
      <c r="D1882" s="220"/>
      <c r="E1882" s="220"/>
      <c r="F1882" s="217"/>
      <c r="G1882" s="158" t="s">
        <v>9</v>
      </c>
      <c r="H1882" s="26">
        <f>SUM(I1882:N1882)</f>
        <v>0</v>
      </c>
      <c r="I1882" s="26">
        <v>0</v>
      </c>
      <c r="J1882" s="26">
        <v>0</v>
      </c>
      <c r="K1882" s="26">
        <v>0</v>
      </c>
      <c r="L1882" s="26">
        <v>0</v>
      </c>
      <c r="M1882" s="26">
        <v>0</v>
      </c>
      <c r="N1882" s="26">
        <v>0</v>
      </c>
      <c r="O1882" s="220"/>
      <c r="P1882" s="229"/>
    </row>
    <row r="1883" spans="1:16" ht="36.75" customHeight="1" thickBot="1" x14ac:dyDescent="0.3">
      <c r="A1883" s="212" t="s">
        <v>713</v>
      </c>
      <c r="B1883" s="215" t="s">
        <v>670</v>
      </c>
      <c r="C1883" s="215" t="s">
        <v>642</v>
      </c>
      <c r="D1883" s="218">
        <v>2029</v>
      </c>
      <c r="E1883" s="218"/>
      <c r="F1883" s="215" t="s">
        <v>690</v>
      </c>
      <c r="G1883" s="158" t="s">
        <v>4</v>
      </c>
      <c r="H1883" s="26">
        <f t="shared" ref="H1883:N1883" si="396">SUM(H1884:H1887)</f>
        <v>4.0999999999999996</v>
      </c>
      <c r="I1883" s="26">
        <f t="shared" si="396"/>
        <v>0</v>
      </c>
      <c r="J1883" s="26">
        <f t="shared" si="396"/>
        <v>0</v>
      </c>
      <c r="K1883" s="26">
        <f t="shared" si="396"/>
        <v>0</v>
      </c>
      <c r="L1883" s="26">
        <f t="shared" si="396"/>
        <v>0</v>
      </c>
      <c r="M1883" s="26">
        <f t="shared" si="396"/>
        <v>4.0999999999999996</v>
      </c>
      <c r="N1883" s="26">
        <f t="shared" si="396"/>
        <v>0</v>
      </c>
      <c r="O1883" s="218">
        <v>138</v>
      </c>
      <c r="P1883" s="227" t="s">
        <v>670</v>
      </c>
    </row>
    <row r="1884" spans="1:16" ht="15.75" thickBot="1" x14ac:dyDescent="0.3">
      <c r="A1884" s="213"/>
      <c r="B1884" s="216"/>
      <c r="C1884" s="216"/>
      <c r="D1884" s="219"/>
      <c r="E1884" s="219"/>
      <c r="F1884" s="216"/>
      <c r="G1884" s="158" t="s">
        <v>259</v>
      </c>
      <c r="H1884" s="26">
        <f>SUM(I1884:N1884)</f>
        <v>0</v>
      </c>
      <c r="I1884" s="26">
        <v>0</v>
      </c>
      <c r="J1884" s="26">
        <v>0</v>
      </c>
      <c r="K1884" s="26">
        <v>0</v>
      </c>
      <c r="L1884" s="26">
        <v>0</v>
      </c>
      <c r="M1884" s="26">
        <v>0</v>
      </c>
      <c r="N1884" s="26">
        <v>0</v>
      </c>
      <c r="O1884" s="219"/>
      <c r="P1884" s="228"/>
    </row>
    <row r="1885" spans="1:16" ht="36.75" thickBot="1" x14ac:dyDescent="0.3">
      <c r="A1885" s="213"/>
      <c r="B1885" s="216"/>
      <c r="C1885" s="216"/>
      <c r="D1885" s="219"/>
      <c r="E1885" s="219"/>
      <c r="F1885" s="216"/>
      <c r="G1885" s="158" t="s">
        <v>7</v>
      </c>
      <c r="H1885" s="26">
        <f>SUM(I1885:N1885)</f>
        <v>3.8</v>
      </c>
      <c r="I1885" s="26">
        <v>0</v>
      </c>
      <c r="J1885" s="26">
        <v>0</v>
      </c>
      <c r="K1885" s="26">
        <v>0</v>
      </c>
      <c r="L1885" s="26">
        <v>0</v>
      </c>
      <c r="M1885" s="26">
        <v>3.8</v>
      </c>
      <c r="N1885" s="26">
        <v>0</v>
      </c>
      <c r="O1885" s="219"/>
      <c r="P1885" s="228"/>
    </row>
    <row r="1886" spans="1:16" ht="15.75" thickBot="1" x14ac:dyDescent="0.3">
      <c r="A1886" s="213"/>
      <c r="B1886" s="216"/>
      <c r="C1886" s="216"/>
      <c r="D1886" s="219"/>
      <c r="E1886" s="219"/>
      <c r="F1886" s="216"/>
      <c r="G1886" s="158" t="s">
        <v>8</v>
      </c>
      <c r="H1886" s="26">
        <f>SUM(I1886:N1886)</f>
        <v>0.3</v>
      </c>
      <c r="I1886" s="26">
        <v>0</v>
      </c>
      <c r="J1886" s="26">
        <v>0</v>
      </c>
      <c r="K1886" s="26">
        <v>0</v>
      </c>
      <c r="L1886" s="26">
        <v>0</v>
      </c>
      <c r="M1886" s="26">
        <v>0.3</v>
      </c>
      <c r="N1886" s="26">
        <v>0</v>
      </c>
      <c r="O1886" s="219"/>
      <c r="P1886" s="228"/>
    </row>
    <row r="1887" spans="1:16" ht="24.75" thickBot="1" x14ac:dyDescent="0.3">
      <c r="A1887" s="214"/>
      <c r="B1887" s="217"/>
      <c r="C1887" s="217"/>
      <c r="D1887" s="220"/>
      <c r="E1887" s="220"/>
      <c r="F1887" s="217"/>
      <c r="G1887" s="158" t="s">
        <v>9</v>
      </c>
      <c r="H1887" s="26">
        <f>SUM(I1887:N1887)</f>
        <v>0</v>
      </c>
      <c r="I1887" s="26">
        <v>0</v>
      </c>
      <c r="J1887" s="26">
        <v>0</v>
      </c>
      <c r="K1887" s="26">
        <v>0</v>
      </c>
      <c r="L1887" s="26">
        <v>0</v>
      </c>
      <c r="M1887" s="26">
        <v>0</v>
      </c>
      <c r="N1887" s="26">
        <v>0</v>
      </c>
      <c r="O1887" s="220"/>
      <c r="P1887" s="229"/>
    </row>
    <row r="1888" spans="1:16" ht="36.75" customHeight="1" thickBot="1" x14ac:dyDescent="0.3">
      <c r="A1888" s="212" t="s">
        <v>714</v>
      </c>
      <c r="B1888" s="215" t="s">
        <v>670</v>
      </c>
      <c r="C1888" s="215" t="s">
        <v>642</v>
      </c>
      <c r="D1888" s="218">
        <v>2029</v>
      </c>
      <c r="E1888" s="218"/>
      <c r="F1888" s="215" t="s">
        <v>694</v>
      </c>
      <c r="G1888" s="158" t="s">
        <v>4</v>
      </c>
      <c r="H1888" s="26">
        <f t="shared" ref="H1888:N1888" si="397">SUM(H1889:H1892)</f>
        <v>4.0999999999999996</v>
      </c>
      <c r="I1888" s="26">
        <f t="shared" si="397"/>
        <v>0</v>
      </c>
      <c r="J1888" s="26">
        <f t="shared" si="397"/>
        <v>0</v>
      </c>
      <c r="K1888" s="26">
        <f t="shared" si="397"/>
        <v>0</v>
      </c>
      <c r="L1888" s="26">
        <f t="shared" si="397"/>
        <v>0</v>
      </c>
      <c r="M1888" s="26">
        <f t="shared" si="397"/>
        <v>4.0999999999999996</v>
      </c>
      <c r="N1888" s="26">
        <f t="shared" si="397"/>
        <v>0</v>
      </c>
      <c r="O1888" s="218">
        <v>70</v>
      </c>
      <c r="P1888" s="227" t="s">
        <v>670</v>
      </c>
    </row>
    <row r="1889" spans="1:16" ht="15.75" thickBot="1" x14ac:dyDescent="0.3">
      <c r="A1889" s="213"/>
      <c r="B1889" s="216"/>
      <c r="C1889" s="216"/>
      <c r="D1889" s="219"/>
      <c r="E1889" s="219"/>
      <c r="F1889" s="216"/>
      <c r="G1889" s="158" t="s">
        <v>259</v>
      </c>
      <c r="H1889" s="26">
        <f>SUM(I1889:N1889)</f>
        <v>0</v>
      </c>
      <c r="I1889" s="26">
        <v>0</v>
      </c>
      <c r="J1889" s="26">
        <v>0</v>
      </c>
      <c r="K1889" s="26">
        <v>0</v>
      </c>
      <c r="L1889" s="26">
        <v>0</v>
      </c>
      <c r="M1889" s="26">
        <v>0</v>
      </c>
      <c r="N1889" s="26">
        <v>0</v>
      </c>
      <c r="O1889" s="219"/>
      <c r="P1889" s="228"/>
    </row>
    <row r="1890" spans="1:16" ht="36.75" thickBot="1" x14ac:dyDescent="0.3">
      <c r="A1890" s="213"/>
      <c r="B1890" s="216"/>
      <c r="C1890" s="216"/>
      <c r="D1890" s="219"/>
      <c r="E1890" s="219"/>
      <c r="F1890" s="216"/>
      <c r="G1890" s="158" t="s">
        <v>7</v>
      </c>
      <c r="H1890" s="26">
        <f>SUM(I1890:N1890)</f>
        <v>3.8</v>
      </c>
      <c r="I1890" s="26">
        <v>0</v>
      </c>
      <c r="J1890" s="26">
        <v>0</v>
      </c>
      <c r="K1890" s="26">
        <v>0</v>
      </c>
      <c r="L1890" s="26">
        <v>0</v>
      </c>
      <c r="M1890" s="26">
        <v>3.8</v>
      </c>
      <c r="N1890" s="26">
        <v>0</v>
      </c>
      <c r="O1890" s="219"/>
      <c r="P1890" s="228"/>
    </row>
    <row r="1891" spans="1:16" ht="15.75" thickBot="1" x14ac:dyDescent="0.3">
      <c r="A1891" s="213"/>
      <c r="B1891" s="216"/>
      <c r="C1891" s="216"/>
      <c r="D1891" s="219"/>
      <c r="E1891" s="219"/>
      <c r="F1891" s="216"/>
      <c r="G1891" s="158" t="s">
        <v>8</v>
      </c>
      <c r="H1891" s="26">
        <f>SUM(I1891:N1891)</f>
        <v>0.3</v>
      </c>
      <c r="I1891" s="26">
        <v>0</v>
      </c>
      <c r="J1891" s="26">
        <v>0</v>
      </c>
      <c r="K1891" s="26">
        <v>0</v>
      </c>
      <c r="L1891" s="26">
        <v>0</v>
      </c>
      <c r="M1891" s="26">
        <v>0.3</v>
      </c>
      <c r="N1891" s="26">
        <v>0</v>
      </c>
      <c r="O1891" s="219"/>
      <c r="P1891" s="228"/>
    </row>
    <row r="1892" spans="1:16" ht="24.75" thickBot="1" x14ac:dyDescent="0.3">
      <c r="A1892" s="214"/>
      <c r="B1892" s="217"/>
      <c r="C1892" s="217"/>
      <c r="D1892" s="220"/>
      <c r="E1892" s="220"/>
      <c r="F1892" s="217"/>
      <c r="G1892" s="158" t="s">
        <v>9</v>
      </c>
      <c r="H1892" s="26">
        <f>SUM(I1892:N1892)</f>
        <v>0</v>
      </c>
      <c r="I1892" s="26">
        <v>0</v>
      </c>
      <c r="J1892" s="26">
        <v>0</v>
      </c>
      <c r="K1892" s="26">
        <v>0</v>
      </c>
      <c r="L1892" s="26">
        <v>0</v>
      </c>
      <c r="M1892" s="26">
        <v>0</v>
      </c>
      <c r="N1892" s="26">
        <v>0</v>
      </c>
      <c r="O1892" s="220"/>
      <c r="P1892" s="229"/>
    </row>
    <row r="1893" spans="1:16" ht="36.75" customHeight="1" thickBot="1" x14ac:dyDescent="0.3">
      <c r="A1893" s="212" t="s">
        <v>715</v>
      </c>
      <c r="B1893" s="215" t="s">
        <v>670</v>
      </c>
      <c r="C1893" s="215" t="s">
        <v>642</v>
      </c>
      <c r="D1893" s="218">
        <v>2029</v>
      </c>
      <c r="E1893" s="218"/>
      <c r="F1893" s="215" t="s">
        <v>694</v>
      </c>
      <c r="G1893" s="158" t="s">
        <v>4</v>
      </c>
      <c r="H1893" s="26">
        <f t="shared" ref="H1893:N1893" si="398">SUM(H1894:H1897)</f>
        <v>2.5</v>
      </c>
      <c r="I1893" s="26">
        <f t="shared" si="398"/>
        <v>0</v>
      </c>
      <c r="J1893" s="26">
        <f t="shared" si="398"/>
        <v>0</v>
      </c>
      <c r="K1893" s="26">
        <f t="shared" si="398"/>
        <v>0</v>
      </c>
      <c r="L1893" s="26">
        <f t="shared" si="398"/>
        <v>0</v>
      </c>
      <c r="M1893" s="26">
        <f t="shared" si="398"/>
        <v>2.5</v>
      </c>
      <c r="N1893" s="26">
        <f t="shared" si="398"/>
        <v>0</v>
      </c>
      <c r="O1893" s="218">
        <v>389</v>
      </c>
      <c r="P1893" s="227" t="s">
        <v>670</v>
      </c>
    </row>
    <row r="1894" spans="1:16" ht="15.75" thickBot="1" x14ac:dyDescent="0.3">
      <c r="A1894" s="213"/>
      <c r="B1894" s="216"/>
      <c r="C1894" s="216"/>
      <c r="D1894" s="219"/>
      <c r="E1894" s="219"/>
      <c r="F1894" s="216"/>
      <c r="G1894" s="158" t="s">
        <v>259</v>
      </c>
      <c r="H1894" s="26">
        <f>SUM(I1894:N1894)</f>
        <v>0</v>
      </c>
      <c r="I1894" s="26">
        <v>0</v>
      </c>
      <c r="J1894" s="26">
        <v>0</v>
      </c>
      <c r="K1894" s="26">
        <v>0</v>
      </c>
      <c r="L1894" s="26">
        <v>0</v>
      </c>
      <c r="M1894" s="26">
        <v>0</v>
      </c>
      <c r="N1894" s="26">
        <v>0</v>
      </c>
      <c r="O1894" s="219"/>
      <c r="P1894" s="228"/>
    </row>
    <row r="1895" spans="1:16" ht="36.75" thickBot="1" x14ac:dyDescent="0.3">
      <c r="A1895" s="213"/>
      <c r="B1895" s="216"/>
      <c r="C1895" s="216"/>
      <c r="D1895" s="219"/>
      <c r="E1895" s="219"/>
      <c r="F1895" s="216"/>
      <c r="G1895" s="158" t="s">
        <v>7</v>
      </c>
      <c r="H1895" s="26">
        <f>SUM(I1895:N1895)</f>
        <v>2.2999999999999998</v>
      </c>
      <c r="I1895" s="26">
        <v>0</v>
      </c>
      <c r="J1895" s="26">
        <v>0</v>
      </c>
      <c r="K1895" s="26">
        <v>0</v>
      </c>
      <c r="L1895" s="26">
        <v>0</v>
      </c>
      <c r="M1895" s="26">
        <v>2.2999999999999998</v>
      </c>
      <c r="N1895" s="26">
        <v>0</v>
      </c>
      <c r="O1895" s="219"/>
      <c r="P1895" s="228"/>
    </row>
    <row r="1896" spans="1:16" ht="15.75" thickBot="1" x14ac:dyDescent="0.3">
      <c r="A1896" s="213"/>
      <c r="B1896" s="216"/>
      <c r="C1896" s="216"/>
      <c r="D1896" s="219"/>
      <c r="E1896" s="219"/>
      <c r="F1896" s="216"/>
      <c r="G1896" s="158" t="s">
        <v>8</v>
      </c>
      <c r="H1896" s="26">
        <f>SUM(I1896:N1896)</f>
        <v>0.2</v>
      </c>
      <c r="I1896" s="26">
        <v>0</v>
      </c>
      <c r="J1896" s="26">
        <v>0</v>
      </c>
      <c r="K1896" s="26">
        <v>0</v>
      </c>
      <c r="L1896" s="26">
        <v>0</v>
      </c>
      <c r="M1896" s="26">
        <v>0.2</v>
      </c>
      <c r="N1896" s="26">
        <v>0</v>
      </c>
      <c r="O1896" s="219"/>
      <c r="P1896" s="228"/>
    </row>
    <row r="1897" spans="1:16" ht="24.75" thickBot="1" x14ac:dyDescent="0.3">
      <c r="A1897" s="214"/>
      <c r="B1897" s="217"/>
      <c r="C1897" s="217"/>
      <c r="D1897" s="220"/>
      <c r="E1897" s="220"/>
      <c r="F1897" s="217"/>
      <c r="G1897" s="158" t="s">
        <v>9</v>
      </c>
      <c r="H1897" s="26">
        <f>SUM(I1897:N1897)</f>
        <v>0</v>
      </c>
      <c r="I1897" s="26">
        <v>0</v>
      </c>
      <c r="J1897" s="26">
        <v>0</v>
      </c>
      <c r="K1897" s="26">
        <v>0</v>
      </c>
      <c r="L1897" s="26">
        <v>0</v>
      </c>
      <c r="M1897" s="26">
        <v>0</v>
      </c>
      <c r="N1897" s="26">
        <v>0</v>
      </c>
      <c r="O1897" s="220"/>
      <c r="P1897" s="229"/>
    </row>
    <row r="1898" spans="1:16" ht="36.75" customHeight="1" thickBot="1" x14ac:dyDescent="0.3">
      <c r="A1898" s="212" t="s">
        <v>716</v>
      </c>
      <c r="B1898" s="215" t="s">
        <v>670</v>
      </c>
      <c r="C1898" s="215" t="s">
        <v>642</v>
      </c>
      <c r="D1898" s="218">
        <v>2029</v>
      </c>
      <c r="E1898" s="218"/>
      <c r="F1898" s="215" t="s">
        <v>694</v>
      </c>
      <c r="G1898" s="158" t="s">
        <v>4</v>
      </c>
      <c r="H1898" s="26">
        <f t="shared" ref="H1898:N1898" si="399">SUM(H1899:H1902)</f>
        <v>3</v>
      </c>
      <c r="I1898" s="26">
        <f t="shared" si="399"/>
        <v>0</v>
      </c>
      <c r="J1898" s="26">
        <f t="shared" si="399"/>
        <v>0</v>
      </c>
      <c r="K1898" s="26">
        <f t="shared" si="399"/>
        <v>0</v>
      </c>
      <c r="L1898" s="26">
        <f t="shared" si="399"/>
        <v>0</v>
      </c>
      <c r="M1898" s="26">
        <f t="shared" si="399"/>
        <v>3</v>
      </c>
      <c r="N1898" s="26">
        <f t="shared" si="399"/>
        <v>0</v>
      </c>
      <c r="O1898" s="218">
        <v>389</v>
      </c>
      <c r="P1898" s="227" t="s">
        <v>670</v>
      </c>
    </row>
    <row r="1899" spans="1:16" ht="15.75" thickBot="1" x14ac:dyDescent="0.3">
      <c r="A1899" s="213"/>
      <c r="B1899" s="216"/>
      <c r="C1899" s="216"/>
      <c r="D1899" s="219"/>
      <c r="E1899" s="219"/>
      <c r="F1899" s="216"/>
      <c r="G1899" s="158" t="s">
        <v>259</v>
      </c>
      <c r="H1899" s="26">
        <f>SUM(I1899:N1899)</f>
        <v>0</v>
      </c>
      <c r="I1899" s="26">
        <v>0</v>
      </c>
      <c r="J1899" s="26">
        <v>0</v>
      </c>
      <c r="K1899" s="26">
        <v>0</v>
      </c>
      <c r="L1899" s="26">
        <v>0</v>
      </c>
      <c r="M1899" s="26">
        <v>0</v>
      </c>
      <c r="N1899" s="26">
        <v>0</v>
      </c>
      <c r="O1899" s="219"/>
      <c r="P1899" s="228"/>
    </row>
    <row r="1900" spans="1:16" ht="36.75" thickBot="1" x14ac:dyDescent="0.3">
      <c r="A1900" s="213"/>
      <c r="B1900" s="216"/>
      <c r="C1900" s="216"/>
      <c r="D1900" s="219"/>
      <c r="E1900" s="219"/>
      <c r="F1900" s="216"/>
      <c r="G1900" s="158" t="s">
        <v>7</v>
      </c>
      <c r="H1900" s="26">
        <f>SUM(I1900:N1900)</f>
        <v>2.8</v>
      </c>
      <c r="I1900" s="26">
        <v>0</v>
      </c>
      <c r="J1900" s="26">
        <v>0</v>
      </c>
      <c r="K1900" s="26">
        <v>0</v>
      </c>
      <c r="L1900" s="26">
        <v>0</v>
      </c>
      <c r="M1900" s="26">
        <v>2.8</v>
      </c>
      <c r="N1900" s="26">
        <v>0</v>
      </c>
      <c r="O1900" s="219"/>
      <c r="P1900" s="228"/>
    </row>
    <row r="1901" spans="1:16" ht="15.75" thickBot="1" x14ac:dyDescent="0.3">
      <c r="A1901" s="213"/>
      <c r="B1901" s="216"/>
      <c r="C1901" s="216"/>
      <c r="D1901" s="219"/>
      <c r="E1901" s="219"/>
      <c r="F1901" s="216"/>
      <c r="G1901" s="158" t="s">
        <v>8</v>
      </c>
      <c r="H1901" s="26">
        <f>SUM(I1901:N1901)</f>
        <v>0.2</v>
      </c>
      <c r="I1901" s="26">
        <v>0</v>
      </c>
      <c r="J1901" s="26">
        <v>0</v>
      </c>
      <c r="K1901" s="26">
        <v>0</v>
      </c>
      <c r="L1901" s="26">
        <v>0</v>
      </c>
      <c r="M1901" s="26">
        <v>0.2</v>
      </c>
      <c r="N1901" s="26">
        <v>0</v>
      </c>
      <c r="O1901" s="219"/>
      <c r="P1901" s="228"/>
    </row>
    <row r="1902" spans="1:16" ht="24.75" thickBot="1" x14ac:dyDescent="0.3">
      <c r="A1902" s="214"/>
      <c r="B1902" s="217"/>
      <c r="C1902" s="217"/>
      <c r="D1902" s="220"/>
      <c r="E1902" s="220"/>
      <c r="F1902" s="217"/>
      <c r="G1902" s="158" t="s">
        <v>9</v>
      </c>
      <c r="H1902" s="26">
        <f>SUM(I1902:N1902)</f>
        <v>0</v>
      </c>
      <c r="I1902" s="26">
        <v>0</v>
      </c>
      <c r="J1902" s="26">
        <v>0</v>
      </c>
      <c r="K1902" s="26">
        <v>0</v>
      </c>
      <c r="L1902" s="26">
        <v>0</v>
      </c>
      <c r="M1902" s="26">
        <v>0</v>
      </c>
      <c r="N1902" s="26">
        <v>0</v>
      </c>
      <c r="O1902" s="220"/>
      <c r="P1902" s="229"/>
    </row>
    <row r="1903" spans="1:16" ht="36.75" customHeight="1" thickBot="1" x14ac:dyDescent="0.3">
      <c r="A1903" s="212" t="s">
        <v>717</v>
      </c>
      <c r="B1903" s="215" t="s">
        <v>670</v>
      </c>
      <c r="C1903" s="215" t="s">
        <v>642</v>
      </c>
      <c r="D1903" s="218" t="s">
        <v>67</v>
      </c>
      <c r="E1903" s="218"/>
      <c r="F1903" s="215" t="s">
        <v>694</v>
      </c>
      <c r="G1903" s="158" t="s">
        <v>4</v>
      </c>
      <c r="H1903" s="26">
        <f t="shared" ref="H1903:N1903" si="400">SUM(H1904:H1907)</f>
        <v>3</v>
      </c>
      <c r="I1903" s="26">
        <f t="shared" si="400"/>
        <v>0</v>
      </c>
      <c r="J1903" s="26">
        <f t="shared" si="400"/>
        <v>0</v>
      </c>
      <c r="K1903" s="26">
        <f t="shared" si="400"/>
        <v>0</v>
      </c>
      <c r="L1903" s="26">
        <f t="shared" si="400"/>
        <v>0</v>
      </c>
      <c r="M1903" s="26">
        <f t="shared" si="400"/>
        <v>3</v>
      </c>
      <c r="N1903" s="26">
        <f t="shared" si="400"/>
        <v>0</v>
      </c>
      <c r="O1903" s="218">
        <v>319</v>
      </c>
      <c r="P1903" s="227" t="s">
        <v>670</v>
      </c>
    </row>
    <row r="1904" spans="1:16" ht="15.75" thickBot="1" x14ac:dyDescent="0.3">
      <c r="A1904" s="213"/>
      <c r="B1904" s="216"/>
      <c r="C1904" s="216"/>
      <c r="D1904" s="219"/>
      <c r="E1904" s="219"/>
      <c r="F1904" s="216"/>
      <c r="G1904" s="158" t="s">
        <v>259</v>
      </c>
      <c r="H1904" s="26">
        <f>SUM(I1904:N1904)</f>
        <v>0</v>
      </c>
      <c r="I1904" s="26">
        <v>0</v>
      </c>
      <c r="J1904" s="26">
        <v>0</v>
      </c>
      <c r="K1904" s="26">
        <v>0</v>
      </c>
      <c r="L1904" s="26">
        <v>0</v>
      </c>
      <c r="M1904" s="26">
        <v>0</v>
      </c>
      <c r="N1904" s="26">
        <v>0</v>
      </c>
      <c r="O1904" s="219"/>
      <c r="P1904" s="228"/>
    </row>
    <row r="1905" spans="1:16" ht="36.75" thickBot="1" x14ac:dyDescent="0.3">
      <c r="A1905" s="213"/>
      <c r="B1905" s="216"/>
      <c r="C1905" s="216"/>
      <c r="D1905" s="219"/>
      <c r="E1905" s="219"/>
      <c r="F1905" s="216"/>
      <c r="G1905" s="158" t="s">
        <v>7</v>
      </c>
      <c r="H1905" s="26">
        <f>SUM(I1905:N1905)</f>
        <v>2.8</v>
      </c>
      <c r="I1905" s="26">
        <v>0</v>
      </c>
      <c r="J1905" s="26">
        <v>0</v>
      </c>
      <c r="K1905" s="26">
        <v>0</v>
      </c>
      <c r="L1905" s="26">
        <v>0</v>
      </c>
      <c r="M1905" s="26">
        <v>2.8</v>
      </c>
      <c r="N1905" s="26">
        <v>0</v>
      </c>
      <c r="O1905" s="219"/>
      <c r="P1905" s="228"/>
    </row>
    <row r="1906" spans="1:16" ht="15.75" thickBot="1" x14ac:dyDescent="0.3">
      <c r="A1906" s="213"/>
      <c r="B1906" s="216"/>
      <c r="C1906" s="216"/>
      <c r="D1906" s="219"/>
      <c r="E1906" s="219"/>
      <c r="F1906" s="216"/>
      <c r="G1906" s="158" t="s">
        <v>8</v>
      </c>
      <c r="H1906" s="26">
        <f>SUM(I1906:N1906)</f>
        <v>0.2</v>
      </c>
      <c r="I1906" s="26">
        <v>0</v>
      </c>
      <c r="J1906" s="26">
        <v>0</v>
      </c>
      <c r="K1906" s="26">
        <v>0</v>
      </c>
      <c r="L1906" s="26">
        <v>0</v>
      </c>
      <c r="M1906" s="26">
        <v>0.2</v>
      </c>
      <c r="N1906" s="26">
        <v>0</v>
      </c>
      <c r="O1906" s="219"/>
      <c r="P1906" s="228"/>
    </row>
    <row r="1907" spans="1:16" ht="24.75" thickBot="1" x14ac:dyDescent="0.3">
      <c r="A1907" s="214"/>
      <c r="B1907" s="217"/>
      <c r="C1907" s="217"/>
      <c r="D1907" s="220"/>
      <c r="E1907" s="220"/>
      <c r="F1907" s="217"/>
      <c r="G1907" s="158" t="s">
        <v>9</v>
      </c>
      <c r="H1907" s="26">
        <f>SUM(I1907:N1907)</f>
        <v>0</v>
      </c>
      <c r="I1907" s="26">
        <v>0</v>
      </c>
      <c r="J1907" s="26">
        <v>0</v>
      </c>
      <c r="K1907" s="26">
        <v>0</v>
      </c>
      <c r="L1907" s="26">
        <v>0</v>
      </c>
      <c r="M1907" s="26">
        <v>0</v>
      </c>
      <c r="N1907" s="26">
        <v>0</v>
      </c>
      <c r="O1907" s="220"/>
      <c r="P1907" s="229"/>
    </row>
    <row r="1908" spans="1:16" ht="36.75" customHeight="1" thickBot="1" x14ac:dyDescent="0.3">
      <c r="A1908" s="212" t="s">
        <v>718</v>
      </c>
      <c r="B1908" s="215" t="s">
        <v>670</v>
      </c>
      <c r="C1908" s="215" t="s">
        <v>642</v>
      </c>
      <c r="D1908" s="218" t="s">
        <v>67</v>
      </c>
      <c r="E1908" s="218"/>
      <c r="F1908" s="215" t="s">
        <v>694</v>
      </c>
      <c r="G1908" s="158" t="s">
        <v>4</v>
      </c>
      <c r="H1908" s="26">
        <f t="shared" ref="H1908:N1908" si="401">SUM(H1909:H1912)</f>
        <v>3</v>
      </c>
      <c r="I1908" s="26">
        <f t="shared" si="401"/>
        <v>0</v>
      </c>
      <c r="J1908" s="26">
        <f t="shared" si="401"/>
        <v>0</v>
      </c>
      <c r="K1908" s="26">
        <f t="shared" si="401"/>
        <v>0</v>
      </c>
      <c r="L1908" s="26">
        <f t="shared" si="401"/>
        <v>0</v>
      </c>
      <c r="M1908" s="26">
        <f t="shared" si="401"/>
        <v>3</v>
      </c>
      <c r="N1908" s="26">
        <f t="shared" si="401"/>
        <v>0</v>
      </c>
      <c r="O1908" s="218">
        <v>132</v>
      </c>
      <c r="P1908" s="227" t="s">
        <v>670</v>
      </c>
    </row>
    <row r="1909" spans="1:16" ht="15.75" thickBot="1" x14ac:dyDescent="0.3">
      <c r="A1909" s="213"/>
      <c r="B1909" s="216"/>
      <c r="C1909" s="216"/>
      <c r="D1909" s="219"/>
      <c r="E1909" s="219"/>
      <c r="F1909" s="216"/>
      <c r="G1909" s="158" t="s">
        <v>259</v>
      </c>
      <c r="H1909" s="26">
        <f>SUM(I1909:N1909)</f>
        <v>0</v>
      </c>
      <c r="I1909" s="26">
        <v>0</v>
      </c>
      <c r="J1909" s="26">
        <v>0</v>
      </c>
      <c r="K1909" s="26">
        <v>0</v>
      </c>
      <c r="L1909" s="26">
        <v>0</v>
      </c>
      <c r="M1909" s="26">
        <v>0</v>
      </c>
      <c r="N1909" s="26">
        <v>0</v>
      </c>
      <c r="O1909" s="219"/>
      <c r="P1909" s="228"/>
    </row>
    <row r="1910" spans="1:16" ht="36.75" thickBot="1" x14ac:dyDescent="0.3">
      <c r="A1910" s="213"/>
      <c r="B1910" s="216"/>
      <c r="C1910" s="216"/>
      <c r="D1910" s="219"/>
      <c r="E1910" s="219"/>
      <c r="F1910" s="216"/>
      <c r="G1910" s="158" t="s">
        <v>7</v>
      </c>
      <c r="H1910" s="26">
        <f>SUM(I1910:N1910)</f>
        <v>2.8</v>
      </c>
      <c r="I1910" s="26">
        <v>0</v>
      </c>
      <c r="J1910" s="26">
        <v>0</v>
      </c>
      <c r="K1910" s="26">
        <v>0</v>
      </c>
      <c r="L1910" s="26">
        <v>0</v>
      </c>
      <c r="M1910" s="26">
        <v>2.8</v>
      </c>
      <c r="N1910" s="26">
        <v>0</v>
      </c>
      <c r="O1910" s="219"/>
      <c r="P1910" s="228"/>
    </row>
    <row r="1911" spans="1:16" ht="15.75" thickBot="1" x14ac:dyDescent="0.3">
      <c r="A1911" s="213"/>
      <c r="B1911" s="216"/>
      <c r="C1911" s="216"/>
      <c r="D1911" s="219"/>
      <c r="E1911" s="219"/>
      <c r="F1911" s="216"/>
      <c r="G1911" s="158" t="s">
        <v>8</v>
      </c>
      <c r="H1911" s="26">
        <f>SUM(I1911:N1911)</f>
        <v>0.2</v>
      </c>
      <c r="I1911" s="26">
        <v>0</v>
      </c>
      <c r="J1911" s="26">
        <v>0</v>
      </c>
      <c r="K1911" s="26">
        <v>0</v>
      </c>
      <c r="L1911" s="26">
        <v>0</v>
      </c>
      <c r="M1911" s="26">
        <v>0.2</v>
      </c>
      <c r="N1911" s="26">
        <v>0</v>
      </c>
      <c r="O1911" s="219"/>
      <c r="P1911" s="228"/>
    </row>
    <row r="1912" spans="1:16" ht="24.75" thickBot="1" x14ac:dyDescent="0.3">
      <c r="A1912" s="214"/>
      <c r="B1912" s="217"/>
      <c r="C1912" s="217"/>
      <c r="D1912" s="220"/>
      <c r="E1912" s="220"/>
      <c r="F1912" s="217"/>
      <c r="G1912" s="158" t="s">
        <v>9</v>
      </c>
      <c r="H1912" s="26">
        <f>SUM(I1912:N1912)</f>
        <v>0</v>
      </c>
      <c r="I1912" s="26">
        <v>0</v>
      </c>
      <c r="J1912" s="26">
        <v>0</v>
      </c>
      <c r="K1912" s="26">
        <v>0</v>
      </c>
      <c r="L1912" s="26">
        <v>0</v>
      </c>
      <c r="M1912" s="26">
        <v>0</v>
      </c>
      <c r="N1912" s="26">
        <v>0</v>
      </c>
      <c r="O1912" s="220"/>
      <c r="P1912" s="229"/>
    </row>
    <row r="1913" spans="1:16" ht="36.75" customHeight="1" thickBot="1" x14ac:dyDescent="0.3">
      <c r="A1913" s="212" t="s">
        <v>719</v>
      </c>
      <c r="B1913" s="215" t="s">
        <v>670</v>
      </c>
      <c r="C1913" s="215" t="s">
        <v>642</v>
      </c>
      <c r="D1913" s="218" t="s">
        <v>67</v>
      </c>
      <c r="E1913" s="218"/>
      <c r="F1913" s="215" t="s">
        <v>694</v>
      </c>
      <c r="G1913" s="158" t="s">
        <v>4</v>
      </c>
      <c r="H1913" s="26">
        <f t="shared" ref="H1913:N1913" si="402">SUM(H1914:H1917)</f>
        <v>3</v>
      </c>
      <c r="I1913" s="26">
        <f t="shared" si="402"/>
        <v>0</v>
      </c>
      <c r="J1913" s="26">
        <f t="shared" si="402"/>
        <v>0</v>
      </c>
      <c r="K1913" s="26">
        <f t="shared" si="402"/>
        <v>0</v>
      </c>
      <c r="L1913" s="26">
        <f t="shared" si="402"/>
        <v>0</v>
      </c>
      <c r="M1913" s="26">
        <f t="shared" si="402"/>
        <v>3</v>
      </c>
      <c r="N1913" s="26">
        <f t="shared" si="402"/>
        <v>0</v>
      </c>
      <c r="O1913" s="218">
        <v>186</v>
      </c>
      <c r="P1913" s="227" t="s">
        <v>670</v>
      </c>
    </row>
    <row r="1914" spans="1:16" ht="15.75" thickBot="1" x14ac:dyDescent="0.3">
      <c r="A1914" s="213"/>
      <c r="B1914" s="216"/>
      <c r="C1914" s="216"/>
      <c r="D1914" s="219"/>
      <c r="E1914" s="219"/>
      <c r="F1914" s="216"/>
      <c r="G1914" s="158" t="s">
        <v>259</v>
      </c>
      <c r="H1914" s="26">
        <f>SUM(I1914:N1914)</f>
        <v>0</v>
      </c>
      <c r="I1914" s="26">
        <v>0</v>
      </c>
      <c r="J1914" s="26">
        <v>0</v>
      </c>
      <c r="K1914" s="26">
        <v>0</v>
      </c>
      <c r="L1914" s="26">
        <v>0</v>
      </c>
      <c r="M1914" s="26">
        <v>0</v>
      </c>
      <c r="N1914" s="26">
        <v>0</v>
      </c>
      <c r="O1914" s="219"/>
      <c r="P1914" s="228"/>
    </row>
    <row r="1915" spans="1:16" ht="36.75" thickBot="1" x14ac:dyDescent="0.3">
      <c r="A1915" s="213"/>
      <c r="B1915" s="216"/>
      <c r="C1915" s="216"/>
      <c r="D1915" s="219"/>
      <c r="E1915" s="219"/>
      <c r="F1915" s="216"/>
      <c r="G1915" s="158" t="s">
        <v>7</v>
      </c>
      <c r="H1915" s="26">
        <f>SUM(I1915:N1915)</f>
        <v>2.8</v>
      </c>
      <c r="I1915" s="26">
        <v>0</v>
      </c>
      <c r="J1915" s="26">
        <v>0</v>
      </c>
      <c r="K1915" s="26">
        <v>0</v>
      </c>
      <c r="L1915" s="26">
        <v>0</v>
      </c>
      <c r="M1915" s="26">
        <v>2.8</v>
      </c>
      <c r="N1915" s="26">
        <v>0</v>
      </c>
      <c r="O1915" s="219"/>
      <c r="P1915" s="228"/>
    </row>
    <row r="1916" spans="1:16" ht="15.75" thickBot="1" x14ac:dyDescent="0.3">
      <c r="A1916" s="213"/>
      <c r="B1916" s="216"/>
      <c r="C1916" s="216"/>
      <c r="D1916" s="219"/>
      <c r="E1916" s="219"/>
      <c r="F1916" s="216"/>
      <c r="G1916" s="158" t="s">
        <v>8</v>
      </c>
      <c r="H1916" s="26">
        <f>SUM(I1916:N1916)</f>
        <v>0.2</v>
      </c>
      <c r="I1916" s="26">
        <v>0</v>
      </c>
      <c r="J1916" s="26">
        <v>0</v>
      </c>
      <c r="K1916" s="26">
        <v>0</v>
      </c>
      <c r="L1916" s="26">
        <v>0</v>
      </c>
      <c r="M1916" s="26">
        <v>0.2</v>
      </c>
      <c r="N1916" s="26">
        <v>0</v>
      </c>
      <c r="O1916" s="219"/>
      <c r="P1916" s="228"/>
    </row>
    <row r="1917" spans="1:16" ht="24.75" thickBot="1" x14ac:dyDescent="0.3">
      <c r="A1917" s="214"/>
      <c r="B1917" s="217"/>
      <c r="C1917" s="217"/>
      <c r="D1917" s="220"/>
      <c r="E1917" s="220"/>
      <c r="F1917" s="217"/>
      <c r="G1917" s="158" t="s">
        <v>9</v>
      </c>
      <c r="H1917" s="26">
        <f>SUM(I1917:N1917)</f>
        <v>0</v>
      </c>
      <c r="I1917" s="26">
        <v>0</v>
      </c>
      <c r="J1917" s="26">
        <v>0</v>
      </c>
      <c r="K1917" s="26">
        <v>0</v>
      </c>
      <c r="L1917" s="26">
        <v>0</v>
      </c>
      <c r="M1917" s="26">
        <v>0</v>
      </c>
      <c r="N1917" s="26">
        <v>0</v>
      </c>
      <c r="O1917" s="220"/>
      <c r="P1917" s="229"/>
    </row>
    <row r="1918" spans="1:16" ht="36.75" customHeight="1" thickBot="1" x14ac:dyDescent="0.3">
      <c r="A1918" s="212" t="s">
        <v>720</v>
      </c>
      <c r="B1918" s="215" t="s">
        <v>670</v>
      </c>
      <c r="C1918" s="215" t="s">
        <v>642</v>
      </c>
      <c r="D1918" s="218">
        <v>2030</v>
      </c>
      <c r="E1918" s="218"/>
      <c r="F1918" s="215" t="s">
        <v>694</v>
      </c>
      <c r="G1918" s="158" t="s">
        <v>4</v>
      </c>
      <c r="H1918" s="26">
        <f t="shared" ref="H1918:N1918" si="403">SUM(H1919:H1922)</f>
        <v>2</v>
      </c>
      <c r="I1918" s="26">
        <f t="shared" si="403"/>
        <v>0</v>
      </c>
      <c r="J1918" s="26">
        <f t="shared" si="403"/>
        <v>0</v>
      </c>
      <c r="K1918" s="26">
        <f t="shared" si="403"/>
        <v>0</v>
      </c>
      <c r="L1918" s="26">
        <f t="shared" si="403"/>
        <v>0</v>
      </c>
      <c r="M1918" s="26">
        <f t="shared" si="403"/>
        <v>0</v>
      </c>
      <c r="N1918" s="26">
        <f t="shared" si="403"/>
        <v>2</v>
      </c>
      <c r="O1918" s="218">
        <v>611</v>
      </c>
      <c r="P1918" s="227" t="s">
        <v>670</v>
      </c>
    </row>
    <row r="1919" spans="1:16" ht="15.75" thickBot="1" x14ac:dyDescent="0.3">
      <c r="A1919" s="213"/>
      <c r="B1919" s="216"/>
      <c r="C1919" s="216"/>
      <c r="D1919" s="219"/>
      <c r="E1919" s="219"/>
      <c r="F1919" s="216"/>
      <c r="G1919" s="158" t="s">
        <v>259</v>
      </c>
      <c r="H1919" s="26">
        <f>SUM(I1919:N1919)</f>
        <v>0</v>
      </c>
      <c r="I1919" s="26">
        <v>0</v>
      </c>
      <c r="J1919" s="26">
        <v>0</v>
      </c>
      <c r="K1919" s="26">
        <v>0</v>
      </c>
      <c r="L1919" s="26">
        <v>0</v>
      </c>
      <c r="M1919" s="26">
        <v>0</v>
      </c>
      <c r="N1919" s="26">
        <v>0</v>
      </c>
      <c r="O1919" s="219"/>
      <c r="P1919" s="228"/>
    </row>
    <row r="1920" spans="1:16" ht="36.75" thickBot="1" x14ac:dyDescent="0.3">
      <c r="A1920" s="213"/>
      <c r="B1920" s="216"/>
      <c r="C1920" s="216"/>
      <c r="D1920" s="219"/>
      <c r="E1920" s="219"/>
      <c r="F1920" s="216"/>
      <c r="G1920" s="158" t="s">
        <v>7</v>
      </c>
      <c r="H1920" s="26">
        <f>SUM(I1920:N1920)</f>
        <v>1.9</v>
      </c>
      <c r="I1920" s="26">
        <v>0</v>
      </c>
      <c r="J1920" s="26">
        <v>0</v>
      </c>
      <c r="K1920" s="26">
        <v>0</v>
      </c>
      <c r="L1920" s="26">
        <v>0</v>
      </c>
      <c r="M1920" s="26">
        <v>0</v>
      </c>
      <c r="N1920" s="26">
        <v>1.9</v>
      </c>
      <c r="O1920" s="219"/>
      <c r="P1920" s="228"/>
    </row>
    <row r="1921" spans="1:16" ht="15.75" thickBot="1" x14ac:dyDescent="0.3">
      <c r="A1921" s="213"/>
      <c r="B1921" s="216"/>
      <c r="C1921" s="216"/>
      <c r="D1921" s="219"/>
      <c r="E1921" s="219"/>
      <c r="F1921" s="216"/>
      <c r="G1921" s="158" t="s">
        <v>8</v>
      </c>
      <c r="H1921" s="26">
        <f>SUM(I1921:N1921)</f>
        <v>0.1</v>
      </c>
      <c r="I1921" s="26">
        <v>0</v>
      </c>
      <c r="J1921" s="26">
        <v>0</v>
      </c>
      <c r="K1921" s="26">
        <v>0</v>
      </c>
      <c r="L1921" s="26">
        <v>0</v>
      </c>
      <c r="M1921" s="26">
        <v>0</v>
      </c>
      <c r="N1921" s="26">
        <v>0.1</v>
      </c>
      <c r="O1921" s="219"/>
      <c r="P1921" s="228"/>
    </row>
    <row r="1922" spans="1:16" ht="24.75" thickBot="1" x14ac:dyDescent="0.3">
      <c r="A1922" s="214"/>
      <c r="B1922" s="217"/>
      <c r="C1922" s="217"/>
      <c r="D1922" s="220"/>
      <c r="E1922" s="220"/>
      <c r="F1922" s="217"/>
      <c r="G1922" s="158" t="s">
        <v>9</v>
      </c>
      <c r="H1922" s="26">
        <f>SUM(I1922:N1922)</f>
        <v>0</v>
      </c>
      <c r="I1922" s="26">
        <v>0</v>
      </c>
      <c r="J1922" s="26">
        <v>0</v>
      </c>
      <c r="K1922" s="26">
        <v>0</v>
      </c>
      <c r="L1922" s="26">
        <v>0</v>
      </c>
      <c r="M1922" s="26">
        <v>0</v>
      </c>
      <c r="N1922" s="26">
        <v>0</v>
      </c>
      <c r="O1922" s="220"/>
      <c r="P1922" s="229"/>
    </row>
    <row r="1923" spans="1:16" ht="36.75" customHeight="1" thickBot="1" x14ac:dyDescent="0.3">
      <c r="A1923" s="212" t="s">
        <v>721</v>
      </c>
      <c r="B1923" s="215" t="s">
        <v>670</v>
      </c>
      <c r="C1923" s="215" t="s">
        <v>642</v>
      </c>
      <c r="D1923" s="218">
        <v>2029</v>
      </c>
      <c r="E1923" s="218"/>
      <c r="F1923" s="215" t="s">
        <v>694</v>
      </c>
      <c r="G1923" s="158" t="s">
        <v>4</v>
      </c>
      <c r="H1923" s="26">
        <f t="shared" ref="H1923:N1923" si="404">SUM(H1924:H1927)</f>
        <v>3</v>
      </c>
      <c r="I1923" s="26">
        <f t="shared" si="404"/>
        <v>0</v>
      </c>
      <c r="J1923" s="26">
        <f t="shared" si="404"/>
        <v>0</v>
      </c>
      <c r="K1923" s="26">
        <f t="shared" si="404"/>
        <v>0</v>
      </c>
      <c r="L1923" s="26">
        <f t="shared" si="404"/>
        <v>0</v>
      </c>
      <c r="M1923" s="26">
        <f t="shared" si="404"/>
        <v>3</v>
      </c>
      <c r="N1923" s="26">
        <f t="shared" si="404"/>
        <v>0</v>
      </c>
      <c r="O1923" s="218">
        <v>101</v>
      </c>
      <c r="P1923" s="227" t="s">
        <v>670</v>
      </c>
    </row>
    <row r="1924" spans="1:16" ht="15.75" thickBot="1" x14ac:dyDescent="0.3">
      <c r="A1924" s="213"/>
      <c r="B1924" s="216"/>
      <c r="C1924" s="216"/>
      <c r="D1924" s="219"/>
      <c r="E1924" s="219"/>
      <c r="F1924" s="216"/>
      <c r="G1924" s="158" t="s">
        <v>259</v>
      </c>
      <c r="H1924" s="26">
        <f>SUM(I1924:N1924)</f>
        <v>0</v>
      </c>
      <c r="I1924" s="26">
        <v>0</v>
      </c>
      <c r="J1924" s="26">
        <v>0</v>
      </c>
      <c r="K1924" s="26">
        <v>0</v>
      </c>
      <c r="L1924" s="26">
        <v>0</v>
      </c>
      <c r="M1924" s="26">
        <v>0</v>
      </c>
      <c r="N1924" s="26">
        <v>0</v>
      </c>
      <c r="O1924" s="219"/>
      <c r="P1924" s="228"/>
    </row>
    <row r="1925" spans="1:16" ht="36.75" thickBot="1" x14ac:dyDescent="0.3">
      <c r="A1925" s="213"/>
      <c r="B1925" s="216"/>
      <c r="C1925" s="216"/>
      <c r="D1925" s="219"/>
      <c r="E1925" s="219"/>
      <c r="F1925" s="216"/>
      <c r="G1925" s="158" t="s">
        <v>7</v>
      </c>
      <c r="H1925" s="26">
        <f>SUM(I1925:N1925)</f>
        <v>2.8</v>
      </c>
      <c r="I1925" s="26">
        <v>0</v>
      </c>
      <c r="J1925" s="26">
        <v>0</v>
      </c>
      <c r="K1925" s="26">
        <v>0</v>
      </c>
      <c r="L1925" s="26">
        <v>0</v>
      </c>
      <c r="M1925" s="26">
        <v>2.8</v>
      </c>
      <c r="N1925" s="26">
        <v>0</v>
      </c>
      <c r="O1925" s="219"/>
      <c r="P1925" s="228"/>
    </row>
    <row r="1926" spans="1:16" ht="15.75" thickBot="1" x14ac:dyDescent="0.3">
      <c r="A1926" s="213"/>
      <c r="B1926" s="216"/>
      <c r="C1926" s="216"/>
      <c r="D1926" s="219"/>
      <c r="E1926" s="219"/>
      <c r="F1926" s="216"/>
      <c r="G1926" s="158" t="s">
        <v>8</v>
      </c>
      <c r="H1926" s="26">
        <f>SUM(I1926:N1926)</f>
        <v>0.2</v>
      </c>
      <c r="I1926" s="26">
        <v>0</v>
      </c>
      <c r="J1926" s="26">
        <v>0</v>
      </c>
      <c r="K1926" s="26">
        <v>0</v>
      </c>
      <c r="L1926" s="26">
        <v>0</v>
      </c>
      <c r="M1926" s="26">
        <v>0.2</v>
      </c>
      <c r="N1926" s="26">
        <v>0</v>
      </c>
      <c r="O1926" s="219"/>
      <c r="P1926" s="228"/>
    </row>
    <row r="1927" spans="1:16" ht="24.75" thickBot="1" x14ac:dyDescent="0.3">
      <c r="A1927" s="214"/>
      <c r="B1927" s="217"/>
      <c r="C1927" s="217"/>
      <c r="D1927" s="220"/>
      <c r="E1927" s="220"/>
      <c r="F1927" s="217"/>
      <c r="G1927" s="158" t="s">
        <v>9</v>
      </c>
      <c r="H1927" s="26">
        <f>SUM(I1927:N1927)</f>
        <v>0</v>
      </c>
      <c r="I1927" s="26">
        <v>0</v>
      </c>
      <c r="J1927" s="26">
        <v>0</v>
      </c>
      <c r="K1927" s="26">
        <v>0</v>
      </c>
      <c r="L1927" s="26">
        <v>0</v>
      </c>
      <c r="M1927" s="26">
        <v>0</v>
      </c>
      <c r="N1927" s="26">
        <v>0</v>
      </c>
      <c r="O1927" s="220"/>
      <c r="P1927" s="229"/>
    </row>
    <row r="1928" spans="1:16" ht="36.75" customHeight="1" thickBot="1" x14ac:dyDescent="0.3">
      <c r="A1928" s="212" t="s">
        <v>722</v>
      </c>
      <c r="B1928" s="215" t="s">
        <v>670</v>
      </c>
      <c r="C1928" s="215" t="s">
        <v>642</v>
      </c>
      <c r="D1928" s="218">
        <v>2028</v>
      </c>
      <c r="E1928" s="218"/>
      <c r="F1928" s="215" t="s">
        <v>690</v>
      </c>
      <c r="G1928" s="158" t="s">
        <v>4</v>
      </c>
      <c r="H1928" s="26">
        <f t="shared" ref="H1928:N1928" si="405">SUM(H1929:H1932)</f>
        <v>2.3000000000000003</v>
      </c>
      <c r="I1928" s="26">
        <f t="shared" si="405"/>
        <v>0</v>
      </c>
      <c r="J1928" s="26">
        <f t="shared" si="405"/>
        <v>0</v>
      </c>
      <c r="K1928" s="26">
        <f t="shared" si="405"/>
        <v>0</v>
      </c>
      <c r="L1928" s="26">
        <f t="shared" si="405"/>
        <v>2.3000000000000003</v>
      </c>
      <c r="M1928" s="26">
        <f t="shared" si="405"/>
        <v>0</v>
      </c>
      <c r="N1928" s="26">
        <f t="shared" si="405"/>
        <v>0</v>
      </c>
      <c r="O1928" s="218">
        <v>202</v>
      </c>
      <c r="P1928" s="227" t="s">
        <v>670</v>
      </c>
    </row>
    <row r="1929" spans="1:16" ht="15.75" thickBot="1" x14ac:dyDescent="0.3">
      <c r="A1929" s="213"/>
      <c r="B1929" s="216"/>
      <c r="C1929" s="216"/>
      <c r="D1929" s="219"/>
      <c r="E1929" s="219"/>
      <c r="F1929" s="216"/>
      <c r="G1929" s="158" t="s">
        <v>259</v>
      </c>
      <c r="H1929" s="26">
        <f>SUM(I1929:N1929)</f>
        <v>0</v>
      </c>
      <c r="I1929" s="26">
        <v>0</v>
      </c>
      <c r="J1929" s="26">
        <v>0</v>
      </c>
      <c r="K1929" s="26">
        <v>0</v>
      </c>
      <c r="L1929" s="26">
        <v>0</v>
      </c>
      <c r="M1929" s="26">
        <v>0</v>
      </c>
      <c r="N1929" s="26">
        <v>0</v>
      </c>
      <c r="O1929" s="219"/>
      <c r="P1929" s="228"/>
    </row>
    <row r="1930" spans="1:16" ht="36.75" thickBot="1" x14ac:dyDescent="0.3">
      <c r="A1930" s="213"/>
      <c r="B1930" s="216"/>
      <c r="C1930" s="216"/>
      <c r="D1930" s="219"/>
      <c r="E1930" s="219"/>
      <c r="F1930" s="216"/>
      <c r="G1930" s="158" t="s">
        <v>7</v>
      </c>
      <c r="H1930" s="26">
        <f>SUM(I1930:N1930)</f>
        <v>2.1</v>
      </c>
      <c r="I1930" s="26">
        <v>0</v>
      </c>
      <c r="J1930" s="26">
        <v>0</v>
      </c>
      <c r="K1930" s="26">
        <v>0</v>
      </c>
      <c r="L1930" s="26">
        <v>2.1</v>
      </c>
      <c r="M1930" s="26">
        <v>0</v>
      </c>
      <c r="N1930" s="26">
        <v>0</v>
      </c>
      <c r="O1930" s="219"/>
      <c r="P1930" s="228"/>
    </row>
    <row r="1931" spans="1:16" ht="15.75" thickBot="1" x14ac:dyDescent="0.3">
      <c r="A1931" s="213"/>
      <c r="B1931" s="216"/>
      <c r="C1931" s="216"/>
      <c r="D1931" s="219"/>
      <c r="E1931" s="219"/>
      <c r="F1931" s="216"/>
      <c r="G1931" s="158" t="s">
        <v>8</v>
      </c>
      <c r="H1931" s="26">
        <f>SUM(I1931:N1931)</f>
        <v>0.2</v>
      </c>
      <c r="I1931" s="26">
        <v>0</v>
      </c>
      <c r="J1931" s="26">
        <v>0</v>
      </c>
      <c r="K1931" s="26">
        <v>0</v>
      </c>
      <c r="L1931" s="26">
        <v>0.2</v>
      </c>
      <c r="M1931" s="26">
        <v>0</v>
      </c>
      <c r="N1931" s="26">
        <v>0</v>
      </c>
      <c r="O1931" s="219"/>
      <c r="P1931" s="228"/>
    </row>
    <row r="1932" spans="1:16" ht="24.75" thickBot="1" x14ac:dyDescent="0.3">
      <c r="A1932" s="214"/>
      <c r="B1932" s="217"/>
      <c r="C1932" s="217"/>
      <c r="D1932" s="220"/>
      <c r="E1932" s="220"/>
      <c r="F1932" s="217"/>
      <c r="G1932" s="158" t="s">
        <v>9</v>
      </c>
      <c r="H1932" s="26">
        <f>SUM(I1932:N1932)</f>
        <v>0</v>
      </c>
      <c r="I1932" s="26">
        <v>0</v>
      </c>
      <c r="J1932" s="26">
        <v>0</v>
      </c>
      <c r="K1932" s="26">
        <v>0</v>
      </c>
      <c r="L1932" s="26">
        <v>0</v>
      </c>
      <c r="M1932" s="26">
        <v>0</v>
      </c>
      <c r="N1932" s="26">
        <v>0</v>
      </c>
      <c r="O1932" s="220"/>
      <c r="P1932" s="229"/>
    </row>
    <row r="1933" spans="1:16" ht="36.75" customHeight="1" thickBot="1" x14ac:dyDescent="0.3">
      <c r="A1933" s="212" t="s">
        <v>723</v>
      </c>
      <c r="B1933" s="215" t="s">
        <v>670</v>
      </c>
      <c r="C1933" s="215" t="s">
        <v>642</v>
      </c>
      <c r="D1933" s="218">
        <v>2028</v>
      </c>
      <c r="E1933" s="218"/>
      <c r="F1933" s="215" t="s">
        <v>690</v>
      </c>
      <c r="G1933" s="158" t="s">
        <v>4</v>
      </c>
      <c r="H1933" s="26">
        <f t="shared" ref="H1933:N1933" si="406">SUM(H1934:H1937)</f>
        <v>4</v>
      </c>
      <c r="I1933" s="26">
        <f t="shared" si="406"/>
        <v>0</v>
      </c>
      <c r="J1933" s="26">
        <f t="shared" si="406"/>
        <v>0</v>
      </c>
      <c r="K1933" s="26">
        <f t="shared" si="406"/>
        <v>0</v>
      </c>
      <c r="L1933" s="26">
        <f t="shared" si="406"/>
        <v>4</v>
      </c>
      <c r="M1933" s="26">
        <f t="shared" si="406"/>
        <v>0</v>
      </c>
      <c r="N1933" s="26">
        <f t="shared" si="406"/>
        <v>0</v>
      </c>
      <c r="O1933" s="218">
        <v>30</v>
      </c>
      <c r="P1933" s="227" t="s">
        <v>670</v>
      </c>
    </row>
    <row r="1934" spans="1:16" ht="15.75" thickBot="1" x14ac:dyDescent="0.3">
      <c r="A1934" s="213"/>
      <c r="B1934" s="216"/>
      <c r="C1934" s="216"/>
      <c r="D1934" s="219"/>
      <c r="E1934" s="219"/>
      <c r="F1934" s="216"/>
      <c r="G1934" s="158" t="s">
        <v>259</v>
      </c>
      <c r="H1934" s="26">
        <f>SUM(I1934:N1934)</f>
        <v>0</v>
      </c>
      <c r="I1934" s="26">
        <v>0</v>
      </c>
      <c r="J1934" s="26">
        <v>0</v>
      </c>
      <c r="K1934" s="26">
        <v>0</v>
      </c>
      <c r="L1934" s="26">
        <v>0</v>
      </c>
      <c r="M1934" s="26">
        <v>0</v>
      </c>
      <c r="N1934" s="26">
        <v>0</v>
      </c>
      <c r="O1934" s="219"/>
      <c r="P1934" s="228"/>
    </row>
    <row r="1935" spans="1:16" ht="36.75" thickBot="1" x14ac:dyDescent="0.3">
      <c r="A1935" s="213"/>
      <c r="B1935" s="216"/>
      <c r="C1935" s="216"/>
      <c r="D1935" s="219"/>
      <c r="E1935" s="219"/>
      <c r="F1935" s="216"/>
      <c r="G1935" s="158" t="s">
        <v>7</v>
      </c>
      <c r="H1935" s="26">
        <f>SUM(I1935:N1935)</f>
        <v>3.7</v>
      </c>
      <c r="I1935" s="26">
        <v>0</v>
      </c>
      <c r="J1935" s="26">
        <v>0</v>
      </c>
      <c r="K1935" s="26">
        <v>0</v>
      </c>
      <c r="L1935" s="26">
        <v>3.7</v>
      </c>
      <c r="M1935" s="26">
        <v>0</v>
      </c>
      <c r="N1935" s="26">
        <v>0</v>
      </c>
      <c r="O1935" s="219"/>
      <c r="P1935" s="228"/>
    </row>
    <row r="1936" spans="1:16" ht="15.75" thickBot="1" x14ac:dyDescent="0.3">
      <c r="A1936" s="213"/>
      <c r="B1936" s="216"/>
      <c r="C1936" s="216"/>
      <c r="D1936" s="219"/>
      <c r="E1936" s="219"/>
      <c r="F1936" s="216"/>
      <c r="G1936" s="158" t="s">
        <v>8</v>
      </c>
      <c r="H1936" s="26">
        <f>SUM(I1936:N1936)</f>
        <v>0.3</v>
      </c>
      <c r="I1936" s="26">
        <v>0</v>
      </c>
      <c r="J1936" s="26">
        <v>0</v>
      </c>
      <c r="K1936" s="26">
        <v>0</v>
      </c>
      <c r="L1936" s="26">
        <v>0.3</v>
      </c>
      <c r="M1936" s="26">
        <v>0</v>
      </c>
      <c r="N1936" s="26">
        <v>0</v>
      </c>
      <c r="O1936" s="219"/>
      <c r="P1936" s="228"/>
    </row>
    <row r="1937" spans="1:16" ht="24.75" thickBot="1" x14ac:dyDescent="0.3">
      <c r="A1937" s="214"/>
      <c r="B1937" s="217"/>
      <c r="C1937" s="217"/>
      <c r="D1937" s="220"/>
      <c r="E1937" s="220"/>
      <c r="F1937" s="217"/>
      <c r="G1937" s="158" t="s">
        <v>9</v>
      </c>
      <c r="H1937" s="26">
        <f>SUM(I1937:N1937)</f>
        <v>0</v>
      </c>
      <c r="I1937" s="26">
        <v>0</v>
      </c>
      <c r="J1937" s="26">
        <v>0</v>
      </c>
      <c r="K1937" s="26">
        <v>0</v>
      </c>
      <c r="L1937" s="26">
        <v>0</v>
      </c>
      <c r="M1937" s="26">
        <v>0</v>
      </c>
      <c r="N1937" s="26">
        <v>0</v>
      </c>
      <c r="O1937" s="220"/>
      <c r="P1937" s="229"/>
    </row>
    <row r="1938" spans="1:16" ht="36.75" customHeight="1" thickBot="1" x14ac:dyDescent="0.3">
      <c r="A1938" s="212" t="s">
        <v>724</v>
      </c>
      <c r="B1938" s="215" t="s">
        <v>670</v>
      </c>
      <c r="C1938" s="215" t="s">
        <v>642</v>
      </c>
      <c r="D1938" s="218">
        <v>2028</v>
      </c>
      <c r="E1938" s="218"/>
      <c r="F1938" s="215" t="s">
        <v>690</v>
      </c>
      <c r="G1938" s="158" t="s">
        <v>4</v>
      </c>
      <c r="H1938" s="26">
        <f t="shared" ref="H1938:N1938" si="407">SUM(H1939:H1942)</f>
        <v>4.0999999999999996</v>
      </c>
      <c r="I1938" s="26">
        <f t="shared" si="407"/>
        <v>0</v>
      </c>
      <c r="J1938" s="26">
        <f t="shared" si="407"/>
        <v>0</v>
      </c>
      <c r="K1938" s="26">
        <f t="shared" si="407"/>
        <v>0</v>
      </c>
      <c r="L1938" s="26">
        <f t="shared" si="407"/>
        <v>4.0999999999999996</v>
      </c>
      <c r="M1938" s="26">
        <f t="shared" si="407"/>
        <v>0</v>
      </c>
      <c r="N1938" s="26">
        <f t="shared" si="407"/>
        <v>0</v>
      </c>
      <c r="O1938" s="218">
        <v>249</v>
      </c>
      <c r="P1938" s="227" t="s">
        <v>670</v>
      </c>
    </row>
    <row r="1939" spans="1:16" ht="15.75" thickBot="1" x14ac:dyDescent="0.3">
      <c r="A1939" s="213"/>
      <c r="B1939" s="216"/>
      <c r="C1939" s="216"/>
      <c r="D1939" s="219"/>
      <c r="E1939" s="219"/>
      <c r="F1939" s="216"/>
      <c r="G1939" s="158" t="s">
        <v>259</v>
      </c>
      <c r="H1939" s="26">
        <f>SUM(I1939:N1939)</f>
        <v>0</v>
      </c>
      <c r="I1939" s="26">
        <v>0</v>
      </c>
      <c r="J1939" s="26">
        <v>0</v>
      </c>
      <c r="K1939" s="26">
        <v>0</v>
      </c>
      <c r="L1939" s="26">
        <v>0</v>
      </c>
      <c r="M1939" s="26">
        <v>0</v>
      </c>
      <c r="N1939" s="26">
        <v>0</v>
      </c>
      <c r="O1939" s="219"/>
      <c r="P1939" s="228"/>
    </row>
    <row r="1940" spans="1:16" ht="36.75" thickBot="1" x14ac:dyDescent="0.3">
      <c r="A1940" s="213"/>
      <c r="B1940" s="216"/>
      <c r="C1940" s="216"/>
      <c r="D1940" s="219"/>
      <c r="E1940" s="219"/>
      <c r="F1940" s="216"/>
      <c r="G1940" s="158" t="s">
        <v>7</v>
      </c>
      <c r="H1940" s="26">
        <f>SUM(I1940:N1940)</f>
        <v>3.8</v>
      </c>
      <c r="I1940" s="26">
        <v>0</v>
      </c>
      <c r="J1940" s="26">
        <v>0</v>
      </c>
      <c r="K1940" s="26">
        <v>0</v>
      </c>
      <c r="L1940" s="26">
        <v>3.8</v>
      </c>
      <c r="M1940" s="26">
        <v>0</v>
      </c>
      <c r="N1940" s="26">
        <v>0</v>
      </c>
      <c r="O1940" s="219"/>
      <c r="P1940" s="228"/>
    </row>
    <row r="1941" spans="1:16" ht="15.75" thickBot="1" x14ac:dyDescent="0.3">
      <c r="A1941" s="213"/>
      <c r="B1941" s="216"/>
      <c r="C1941" s="216"/>
      <c r="D1941" s="219"/>
      <c r="E1941" s="219"/>
      <c r="F1941" s="216"/>
      <c r="G1941" s="158" t="s">
        <v>8</v>
      </c>
      <c r="H1941" s="26">
        <f>SUM(I1941:N1941)</f>
        <v>0.3</v>
      </c>
      <c r="I1941" s="26">
        <v>0</v>
      </c>
      <c r="J1941" s="26">
        <v>0</v>
      </c>
      <c r="K1941" s="26">
        <v>0</v>
      </c>
      <c r="L1941" s="26">
        <v>0.3</v>
      </c>
      <c r="M1941" s="26">
        <v>0</v>
      </c>
      <c r="N1941" s="26">
        <v>0</v>
      </c>
      <c r="O1941" s="219"/>
      <c r="P1941" s="228"/>
    </row>
    <row r="1942" spans="1:16" ht="24.75" thickBot="1" x14ac:dyDescent="0.3">
      <c r="A1942" s="214"/>
      <c r="B1942" s="217"/>
      <c r="C1942" s="217"/>
      <c r="D1942" s="220"/>
      <c r="E1942" s="220"/>
      <c r="F1942" s="217"/>
      <c r="G1942" s="158" t="s">
        <v>9</v>
      </c>
      <c r="H1942" s="26">
        <f>SUM(I1942:N1942)</f>
        <v>0</v>
      </c>
      <c r="I1942" s="26">
        <v>0</v>
      </c>
      <c r="J1942" s="26">
        <v>0</v>
      </c>
      <c r="K1942" s="26">
        <v>0</v>
      </c>
      <c r="L1942" s="26">
        <v>0</v>
      </c>
      <c r="M1942" s="26">
        <v>0</v>
      </c>
      <c r="N1942" s="26">
        <v>0</v>
      </c>
      <c r="O1942" s="220"/>
      <c r="P1942" s="229"/>
    </row>
    <row r="1943" spans="1:16" ht="36.75" customHeight="1" thickBot="1" x14ac:dyDescent="0.3">
      <c r="A1943" s="212" t="s">
        <v>725</v>
      </c>
      <c r="B1943" s="215" t="s">
        <v>670</v>
      </c>
      <c r="C1943" s="215" t="s">
        <v>642</v>
      </c>
      <c r="D1943" s="218">
        <v>2028</v>
      </c>
      <c r="E1943" s="218"/>
      <c r="F1943" s="215" t="s">
        <v>690</v>
      </c>
      <c r="G1943" s="158" t="s">
        <v>4</v>
      </c>
      <c r="H1943" s="26">
        <f t="shared" ref="H1943:N1943" si="408">SUM(H1944:H1947)</f>
        <v>2.3000000000000003</v>
      </c>
      <c r="I1943" s="26">
        <f t="shared" si="408"/>
        <v>0</v>
      </c>
      <c r="J1943" s="26">
        <f t="shared" si="408"/>
        <v>0</v>
      </c>
      <c r="K1943" s="26">
        <f t="shared" si="408"/>
        <v>0</v>
      </c>
      <c r="L1943" s="26">
        <f t="shared" si="408"/>
        <v>2.3000000000000003</v>
      </c>
      <c r="M1943" s="26">
        <f t="shared" si="408"/>
        <v>0</v>
      </c>
      <c r="N1943" s="26">
        <f t="shared" si="408"/>
        <v>0</v>
      </c>
      <c r="O1943" s="218">
        <v>249</v>
      </c>
      <c r="P1943" s="227" t="s">
        <v>670</v>
      </c>
    </row>
    <row r="1944" spans="1:16" ht="15.75" thickBot="1" x14ac:dyDescent="0.3">
      <c r="A1944" s="213"/>
      <c r="B1944" s="216"/>
      <c r="C1944" s="216"/>
      <c r="D1944" s="219"/>
      <c r="E1944" s="219"/>
      <c r="F1944" s="216"/>
      <c r="G1944" s="158" t="s">
        <v>259</v>
      </c>
      <c r="H1944" s="26">
        <f>SUM(I1944:N1944)</f>
        <v>0</v>
      </c>
      <c r="I1944" s="26">
        <v>0</v>
      </c>
      <c r="J1944" s="26">
        <v>0</v>
      </c>
      <c r="K1944" s="26">
        <v>0</v>
      </c>
      <c r="L1944" s="26">
        <v>0</v>
      </c>
      <c r="M1944" s="26">
        <v>0</v>
      </c>
      <c r="N1944" s="26">
        <v>0</v>
      </c>
      <c r="O1944" s="219"/>
      <c r="P1944" s="228"/>
    </row>
    <row r="1945" spans="1:16" ht="36.75" thickBot="1" x14ac:dyDescent="0.3">
      <c r="A1945" s="213"/>
      <c r="B1945" s="216"/>
      <c r="C1945" s="216"/>
      <c r="D1945" s="219"/>
      <c r="E1945" s="219"/>
      <c r="F1945" s="216"/>
      <c r="G1945" s="158" t="s">
        <v>7</v>
      </c>
      <c r="H1945" s="26">
        <f>SUM(I1945:N1945)</f>
        <v>2.1</v>
      </c>
      <c r="I1945" s="26">
        <v>0</v>
      </c>
      <c r="J1945" s="26">
        <v>0</v>
      </c>
      <c r="K1945" s="26">
        <v>0</v>
      </c>
      <c r="L1945" s="26">
        <v>2.1</v>
      </c>
      <c r="M1945" s="26">
        <v>0</v>
      </c>
      <c r="N1945" s="26">
        <v>0</v>
      </c>
      <c r="O1945" s="219"/>
      <c r="P1945" s="228"/>
    </row>
    <row r="1946" spans="1:16" ht="15.75" thickBot="1" x14ac:dyDescent="0.3">
      <c r="A1946" s="213"/>
      <c r="B1946" s="216"/>
      <c r="C1946" s="216"/>
      <c r="D1946" s="219"/>
      <c r="E1946" s="219"/>
      <c r="F1946" s="216"/>
      <c r="G1946" s="158" t="s">
        <v>8</v>
      </c>
      <c r="H1946" s="26">
        <f>SUM(I1946:N1946)</f>
        <v>0.2</v>
      </c>
      <c r="I1946" s="26">
        <v>0</v>
      </c>
      <c r="J1946" s="26">
        <v>0</v>
      </c>
      <c r="K1946" s="26">
        <v>0</v>
      </c>
      <c r="L1946" s="26">
        <v>0.2</v>
      </c>
      <c r="M1946" s="26">
        <v>0</v>
      </c>
      <c r="N1946" s="26">
        <v>0</v>
      </c>
      <c r="O1946" s="219"/>
      <c r="P1946" s="228"/>
    </row>
    <row r="1947" spans="1:16" ht="24.75" thickBot="1" x14ac:dyDescent="0.3">
      <c r="A1947" s="214"/>
      <c r="B1947" s="217"/>
      <c r="C1947" s="217"/>
      <c r="D1947" s="220"/>
      <c r="E1947" s="220"/>
      <c r="F1947" s="217"/>
      <c r="G1947" s="158" t="s">
        <v>9</v>
      </c>
      <c r="H1947" s="26">
        <f>SUM(I1947:N1947)</f>
        <v>0</v>
      </c>
      <c r="I1947" s="26">
        <v>0</v>
      </c>
      <c r="J1947" s="26">
        <v>0</v>
      </c>
      <c r="K1947" s="26">
        <v>0</v>
      </c>
      <c r="L1947" s="26">
        <v>0</v>
      </c>
      <c r="M1947" s="26">
        <v>0</v>
      </c>
      <c r="N1947" s="26">
        <v>0</v>
      </c>
      <c r="O1947" s="220"/>
      <c r="P1947" s="229"/>
    </row>
    <row r="1948" spans="1:16" ht="36.75" customHeight="1" thickBot="1" x14ac:dyDescent="0.3">
      <c r="A1948" s="212" t="s">
        <v>726</v>
      </c>
      <c r="B1948" s="215" t="s">
        <v>670</v>
      </c>
      <c r="C1948" s="215" t="s">
        <v>642</v>
      </c>
      <c r="D1948" s="218">
        <v>2028</v>
      </c>
      <c r="E1948" s="218"/>
      <c r="F1948" s="215" t="s">
        <v>694</v>
      </c>
      <c r="G1948" s="158" t="s">
        <v>4</v>
      </c>
      <c r="H1948" s="26">
        <f t="shared" ref="H1948:N1948" si="409">SUM(H1949:H1952)</f>
        <v>5.1000000000000005</v>
      </c>
      <c r="I1948" s="26">
        <f t="shared" si="409"/>
        <v>0</v>
      </c>
      <c r="J1948" s="26">
        <f t="shared" si="409"/>
        <v>0</v>
      </c>
      <c r="K1948" s="26">
        <f t="shared" si="409"/>
        <v>0</v>
      </c>
      <c r="L1948" s="26">
        <f t="shared" si="409"/>
        <v>5.1000000000000005</v>
      </c>
      <c r="M1948" s="26">
        <f t="shared" si="409"/>
        <v>0</v>
      </c>
      <c r="N1948" s="26">
        <f t="shared" si="409"/>
        <v>0</v>
      </c>
      <c r="O1948" s="218">
        <v>350</v>
      </c>
      <c r="P1948" s="227" t="s">
        <v>670</v>
      </c>
    </row>
    <row r="1949" spans="1:16" ht="15.75" thickBot="1" x14ac:dyDescent="0.3">
      <c r="A1949" s="213"/>
      <c r="B1949" s="216"/>
      <c r="C1949" s="216"/>
      <c r="D1949" s="219"/>
      <c r="E1949" s="219"/>
      <c r="F1949" s="216"/>
      <c r="G1949" s="158" t="s">
        <v>259</v>
      </c>
      <c r="H1949" s="26">
        <f>SUM(I1949:N1949)</f>
        <v>0</v>
      </c>
      <c r="I1949" s="26">
        <v>0</v>
      </c>
      <c r="J1949" s="26">
        <v>0</v>
      </c>
      <c r="K1949" s="26">
        <v>0</v>
      </c>
      <c r="L1949" s="26">
        <v>0</v>
      </c>
      <c r="M1949" s="26">
        <v>0</v>
      </c>
      <c r="N1949" s="26">
        <v>0</v>
      </c>
      <c r="O1949" s="219"/>
      <c r="P1949" s="228"/>
    </row>
    <row r="1950" spans="1:16" ht="36.75" thickBot="1" x14ac:dyDescent="0.3">
      <c r="A1950" s="213"/>
      <c r="B1950" s="216"/>
      <c r="C1950" s="216"/>
      <c r="D1950" s="219"/>
      <c r="E1950" s="219"/>
      <c r="F1950" s="216"/>
      <c r="G1950" s="158" t="s">
        <v>7</v>
      </c>
      <c r="H1950" s="26">
        <f>SUM(I1950:N1950)</f>
        <v>4.7</v>
      </c>
      <c r="I1950" s="26">
        <v>0</v>
      </c>
      <c r="J1950" s="26">
        <v>0</v>
      </c>
      <c r="K1950" s="26">
        <v>0</v>
      </c>
      <c r="L1950" s="26">
        <v>4.7</v>
      </c>
      <c r="M1950" s="26">
        <v>0</v>
      </c>
      <c r="N1950" s="26">
        <v>0</v>
      </c>
      <c r="O1950" s="219"/>
      <c r="P1950" s="228"/>
    </row>
    <row r="1951" spans="1:16" ht="15.75" thickBot="1" x14ac:dyDescent="0.3">
      <c r="A1951" s="213"/>
      <c r="B1951" s="216"/>
      <c r="C1951" s="216"/>
      <c r="D1951" s="219"/>
      <c r="E1951" s="219"/>
      <c r="F1951" s="216"/>
      <c r="G1951" s="158" t="s">
        <v>8</v>
      </c>
      <c r="H1951" s="26">
        <f>SUM(I1951:N1951)</f>
        <v>0.4</v>
      </c>
      <c r="I1951" s="26">
        <v>0</v>
      </c>
      <c r="J1951" s="26">
        <v>0</v>
      </c>
      <c r="K1951" s="26">
        <v>0</v>
      </c>
      <c r="L1951" s="26">
        <v>0.4</v>
      </c>
      <c r="M1951" s="26">
        <v>0</v>
      </c>
      <c r="N1951" s="26">
        <v>0</v>
      </c>
      <c r="O1951" s="219"/>
      <c r="P1951" s="228"/>
    </row>
    <row r="1952" spans="1:16" ht="24.75" thickBot="1" x14ac:dyDescent="0.3">
      <c r="A1952" s="214"/>
      <c r="B1952" s="217"/>
      <c r="C1952" s="217"/>
      <c r="D1952" s="220"/>
      <c r="E1952" s="220"/>
      <c r="F1952" s="217"/>
      <c r="G1952" s="158" t="s">
        <v>9</v>
      </c>
      <c r="H1952" s="26">
        <f>SUM(I1952:N1952)</f>
        <v>0</v>
      </c>
      <c r="I1952" s="26">
        <v>0</v>
      </c>
      <c r="J1952" s="26">
        <v>0</v>
      </c>
      <c r="K1952" s="26">
        <v>0</v>
      </c>
      <c r="L1952" s="26">
        <v>0</v>
      </c>
      <c r="M1952" s="26">
        <v>0</v>
      </c>
      <c r="N1952" s="26">
        <v>0</v>
      </c>
      <c r="O1952" s="220"/>
      <c r="P1952" s="229"/>
    </row>
    <row r="1953" spans="1:16" ht="36.75" customHeight="1" thickBot="1" x14ac:dyDescent="0.3">
      <c r="A1953" s="212" t="s">
        <v>727</v>
      </c>
      <c r="B1953" s="215" t="s">
        <v>670</v>
      </c>
      <c r="C1953" s="215" t="s">
        <v>642</v>
      </c>
      <c r="D1953" s="218">
        <v>2028</v>
      </c>
      <c r="E1953" s="218"/>
      <c r="F1953" s="215" t="s">
        <v>694</v>
      </c>
      <c r="G1953" s="158" t="s">
        <v>4</v>
      </c>
      <c r="H1953" s="26">
        <f t="shared" ref="H1953:N1953" si="410">SUM(H1954:H1957)</f>
        <v>8</v>
      </c>
      <c r="I1953" s="26">
        <f t="shared" si="410"/>
        <v>0</v>
      </c>
      <c r="J1953" s="26">
        <f t="shared" si="410"/>
        <v>0</v>
      </c>
      <c r="K1953" s="26">
        <f t="shared" si="410"/>
        <v>0</v>
      </c>
      <c r="L1953" s="26">
        <f t="shared" si="410"/>
        <v>8</v>
      </c>
      <c r="M1953" s="26">
        <f t="shared" si="410"/>
        <v>0</v>
      </c>
      <c r="N1953" s="26">
        <f t="shared" si="410"/>
        <v>0</v>
      </c>
      <c r="O1953" s="218">
        <v>500</v>
      </c>
      <c r="P1953" s="227" t="s">
        <v>670</v>
      </c>
    </row>
    <row r="1954" spans="1:16" ht="15.75" thickBot="1" x14ac:dyDescent="0.3">
      <c r="A1954" s="213"/>
      <c r="B1954" s="216"/>
      <c r="C1954" s="216"/>
      <c r="D1954" s="219"/>
      <c r="E1954" s="219"/>
      <c r="F1954" s="216"/>
      <c r="G1954" s="158" t="s">
        <v>259</v>
      </c>
      <c r="H1954" s="26">
        <f>SUM(I1954:N1954)</f>
        <v>0</v>
      </c>
      <c r="I1954" s="26">
        <v>0</v>
      </c>
      <c r="J1954" s="26">
        <v>0</v>
      </c>
      <c r="K1954" s="26">
        <v>0</v>
      </c>
      <c r="L1954" s="26">
        <v>0</v>
      </c>
      <c r="M1954" s="26">
        <v>0</v>
      </c>
      <c r="N1954" s="26">
        <v>0</v>
      </c>
      <c r="O1954" s="219"/>
      <c r="P1954" s="228"/>
    </row>
    <row r="1955" spans="1:16" ht="36.75" thickBot="1" x14ac:dyDescent="0.3">
      <c r="A1955" s="213"/>
      <c r="B1955" s="216"/>
      <c r="C1955" s="216"/>
      <c r="D1955" s="219"/>
      <c r="E1955" s="219"/>
      <c r="F1955" s="216"/>
      <c r="G1955" s="158" t="s">
        <v>7</v>
      </c>
      <c r="H1955" s="26">
        <f>SUM(I1955:N1955)</f>
        <v>7.4</v>
      </c>
      <c r="I1955" s="26">
        <v>0</v>
      </c>
      <c r="J1955" s="26">
        <v>0</v>
      </c>
      <c r="K1955" s="26">
        <v>0</v>
      </c>
      <c r="L1955" s="26">
        <v>7.4</v>
      </c>
      <c r="M1955" s="26">
        <v>0</v>
      </c>
      <c r="N1955" s="26">
        <v>0</v>
      </c>
      <c r="O1955" s="219"/>
      <c r="P1955" s="228"/>
    </row>
    <row r="1956" spans="1:16" ht="15.75" thickBot="1" x14ac:dyDescent="0.3">
      <c r="A1956" s="213"/>
      <c r="B1956" s="216"/>
      <c r="C1956" s="216"/>
      <c r="D1956" s="219"/>
      <c r="E1956" s="219"/>
      <c r="F1956" s="216"/>
      <c r="G1956" s="158" t="s">
        <v>8</v>
      </c>
      <c r="H1956" s="26">
        <f>SUM(I1956:N1956)</f>
        <v>0.6</v>
      </c>
      <c r="I1956" s="26">
        <v>0</v>
      </c>
      <c r="J1956" s="26">
        <v>0</v>
      </c>
      <c r="K1956" s="26">
        <v>0</v>
      </c>
      <c r="L1956" s="26">
        <v>0.6</v>
      </c>
      <c r="M1956" s="26">
        <v>0</v>
      </c>
      <c r="N1956" s="26">
        <v>0</v>
      </c>
      <c r="O1956" s="219"/>
      <c r="P1956" s="228"/>
    </row>
    <row r="1957" spans="1:16" ht="24.75" thickBot="1" x14ac:dyDescent="0.3">
      <c r="A1957" s="214"/>
      <c r="B1957" s="217"/>
      <c r="C1957" s="217"/>
      <c r="D1957" s="220"/>
      <c r="E1957" s="220"/>
      <c r="F1957" s="217"/>
      <c r="G1957" s="158" t="s">
        <v>9</v>
      </c>
      <c r="H1957" s="26">
        <f>SUM(I1957:N1957)</f>
        <v>0</v>
      </c>
      <c r="I1957" s="26">
        <v>0</v>
      </c>
      <c r="J1957" s="26">
        <v>0</v>
      </c>
      <c r="K1957" s="26">
        <v>0</v>
      </c>
      <c r="L1957" s="26">
        <v>0</v>
      </c>
      <c r="M1957" s="26">
        <v>0</v>
      </c>
      <c r="N1957" s="26">
        <v>0</v>
      </c>
      <c r="O1957" s="220"/>
      <c r="P1957" s="229"/>
    </row>
    <row r="1958" spans="1:16" ht="36.75" customHeight="1" thickBot="1" x14ac:dyDescent="0.3">
      <c r="A1958" s="212" t="s">
        <v>728</v>
      </c>
      <c r="B1958" s="215" t="s">
        <v>670</v>
      </c>
      <c r="C1958" s="215" t="s">
        <v>642</v>
      </c>
      <c r="D1958" s="218">
        <v>2028</v>
      </c>
      <c r="E1958" s="218"/>
      <c r="F1958" s="215" t="s">
        <v>694</v>
      </c>
      <c r="G1958" s="158" t="s">
        <v>4</v>
      </c>
      <c r="H1958" s="26">
        <f t="shared" ref="H1958:N1958" si="411">SUM(H1959:H1962)</f>
        <v>5.1000000000000005</v>
      </c>
      <c r="I1958" s="26">
        <f t="shared" si="411"/>
        <v>0</v>
      </c>
      <c r="J1958" s="26">
        <f t="shared" si="411"/>
        <v>0</v>
      </c>
      <c r="K1958" s="26">
        <f t="shared" si="411"/>
        <v>0</v>
      </c>
      <c r="L1958" s="26">
        <f t="shared" si="411"/>
        <v>5.1000000000000005</v>
      </c>
      <c r="M1958" s="26">
        <f t="shared" si="411"/>
        <v>0</v>
      </c>
      <c r="N1958" s="26">
        <f t="shared" si="411"/>
        <v>0</v>
      </c>
      <c r="O1958" s="218">
        <v>182</v>
      </c>
      <c r="P1958" s="227" t="s">
        <v>670</v>
      </c>
    </row>
    <row r="1959" spans="1:16" ht="15.75" thickBot="1" x14ac:dyDescent="0.3">
      <c r="A1959" s="213"/>
      <c r="B1959" s="216"/>
      <c r="C1959" s="216"/>
      <c r="D1959" s="219"/>
      <c r="E1959" s="219"/>
      <c r="F1959" s="216"/>
      <c r="G1959" s="158" t="s">
        <v>259</v>
      </c>
      <c r="H1959" s="26">
        <f>SUM(I1959:N1959)</f>
        <v>0</v>
      </c>
      <c r="I1959" s="26">
        <v>0</v>
      </c>
      <c r="J1959" s="26">
        <v>0</v>
      </c>
      <c r="K1959" s="26">
        <v>0</v>
      </c>
      <c r="L1959" s="26">
        <v>0</v>
      </c>
      <c r="M1959" s="26">
        <v>0</v>
      </c>
      <c r="N1959" s="26">
        <v>0</v>
      </c>
      <c r="O1959" s="219"/>
      <c r="P1959" s="228"/>
    </row>
    <row r="1960" spans="1:16" ht="36.75" thickBot="1" x14ac:dyDescent="0.3">
      <c r="A1960" s="213"/>
      <c r="B1960" s="216"/>
      <c r="C1960" s="216"/>
      <c r="D1960" s="219"/>
      <c r="E1960" s="219"/>
      <c r="F1960" s="216"/>
      <c r="G1960" s="158" t="s">
        <v>7</v>
      </c>
      <c r="H1960" s="26">
        <f>SUM(I1960:N1960)</f>
        <v>4.7</v>
      </c>
      <c r="I1960" s="26">
        <v>0</v>
      </c>
      <c r="J1960" s="26">
        <v>0</v>
      </c>
      <c r="K1960" s="26">
        <v>0</v>
      </c>
      <c r="L1960" s="26">
        <v>4.7</v>
      </c>
      <c r="M1960" s="26">
        <v>0</v>
      </c>
      <c r="N1960" s="26">
        <v>0</v>
      </c>
      <c r="O1960" s="219"/>
      <c r="P1960" s="228"/>
    </row>
    <row r="1961" spans="1:16" ht="15.75" thickBot="1" x14ac:dyDescent="0.3">
      <c r="A1961" s="213"/>
      <c r="B1961" s="216"/>
      <c r="C1961" s="216"/>
      <c r="D1961" s="219"/>
      <c r="E1961" s="219"/>
      <c r="F1961" s="216"/>
      <c r="G1961" s="158" t="s">
        <v>8</v>
      </c>
      <c r="H1961" s="26">
        <f>SUM(I1961:N1961)</f>
        <v>0.4</v>
      </c>
      <c r="I1961" s="26">
        <v>0</v>
      </c>
      <c r="J1961" s="26">
        <v>0</v>
      </c>
      <c r="K1961" s="26">
        <v>0</v>
      </c>
      <c r="L1961" s="26">
        <v>0.4</v>
      </c>
      <c r="M1961" s="26">
        <v>0</v>
      </c>
      <c r="N1961" s="26">
        <v>0</v>
      </c>
      <c r="O1961" s="219"/>
      <c r="P1961" s="228"/>
    </row>
    <row r="1962" spans="1:16" ht="24.75" thickBot="1" x14ac:dyDescent="0.3">
      <c r="A1962" s="214"/>
      <c r="B1962" s="217"/>
      <c r="C1962" s="217"/>
      <c r="D1962" s="220"/>
      <c r="E1962" s="220"/>
      <c r="F1962" s="217"/>
      <c r="G1962" s="158" t="s">
        <v>9</v>
      </c>
      <c r="H1962" s="26">
        <f>SUM(I1962:N1962)</f>
        <v>0</v>
      </c>
      <c r="I1962" s="26">
        <v>0</v>
      </c>
      <c r="J1962" s="26">
        <v>0</v>
      </c>
      <c r="K1962" s="26">
        <v>0</v>
      </c>
      <c r="L1962" s="26">
        <v>0</v>
      </c>
      <c r="M1962" s="26">
        <v>0</v>
      </c>
      <c r="N1962" s="26">
        <v>0</v>
      </c>
      <c r="O1962" s="220"/>
      <c r="P1962" s="229"/>
    </row>
    <row r="1963" spans="1:16" ht="36.75" customHeight="1" thickBot="1" x14ac:dyDescent="0.3">
      <c r="A1963" s="212" t="s">
        <v>729</v>
      </c>
      <c r="B1963" s="215" t="s">
        <v>670</v>
      </c>
      <c r="C1963" s="215" t="s">
        <v>642</v>
      </c>
      <c r="D1963" s="218">
        <v>2028</v>
      </c>
      <c r="E1963" s="218"/>
      <c r="F1963" s="215" t="s">
        <v>694</v>
      </c>
      <c r="G1963" s="158" t="s">
        <v>4</v>
      </c>
      <c r="H1963" s="26">
        <f t="shared" ref="H1963:N1963" si="412">SUM(H1964:H1967)</f>
        <v>5.1000000000000005</v>
      </c>
      <c r="I1963" s="26">
        <f t="shared" si="412"/>
        <v>0</v>
      </c>
      <c r="J1963" s="26">
        <f t="shared" si="412"/>
        <v>0</v>
      </c>
      <c r="K1963" s="26">
        <f t="shared" si="412"/>
        <v>0</v>
      </c>
      <c r="L1963" s="26">
        <f t="shared" si="412"/>
        <v>5.1000000000000005</v>
      </c>
      <c r="M1963" s="26">
        <f t="shared" si="412"/>
        <v>0</v>
      </c>
      <c r="N1963" s="26">
        <f t="shared" si="412"/>
        <v>0</v>
      </c>
      <c r="O1963" s="218">
        <v>131</v>
      </c>
      <c r="P1963" s="227" t="s">
        <v>670</v>
      </c>
    </row>
    <row r="1964" spans="1:16" ht="15.75" thickBot="1" x14ac:dyDescent="0.3">
      <c r="A1964" s="213"/>
      <c r="B1964" s="216"/>
      <c r="C1964" s="216"/>
      <c r="D1964" s="219"/>
      <c r="E1964" s="219"/>
      <c r="F1964" s="216"/>
      <c r="G1964" s="158" t="s">
        <v>259</v>
      </c>
      <c r="H1964" s="26">
        <f>SUM(I1964:N1964)</f>
        <v>0</v>
      </c>
      <c r="I1964" s="26">
        <v>0</v>
      </c>
      <c r="J1964" s="26">
        <v>0</v>
      </c>
      <c r="K1964" s="26">
        <v>0</v>
      </c>
      <c r="L1964" s="26">
        <v>0</v>
      </c>
      <c r="M1964" s="26">
        <v>0</v>
      </c>
      <c r="N1964" s="26">
        <v>0</v>
      </c>
      <c r="O1964" s="219"/>
      <c r="P1964" s="228"/>
    </row>
    <row r="1965" spans="1:16" ht="36.75" thickBot="1" x14ac:dyDescent="0.3">
      <c r="A1965" s="213"/>
      <c r="B1965" s="216"/>
      <c r="C1965" s="216"/>
      <c r="D1965" s="219"/>
      <c r="E1965" s="219"/>
      <c r="F1965" s="216"/>
      <c r="G1965" s="158" t="s">
        <v>7</v>
      </c>
      <c r="H1965" s="26">
        <f>SUM(I1965:N1965)</f>
        <v>4.7</v>
      </c>
      <c r="I1965" s="26">
        <v>0</v>
      </c>
      <c r="J1965" s="26">
        <v>0</v>
      </c>
      <c r="K1965" s="26">
        <v>0</v>
      </c>
      <c r="L1965" s="26">
        <v>4.7</v>
      </c>
      <c r="M1965" s="26">
        <v>0</v>
      </c>
      <c r="N1965" s="26">
        <v>0</v>
      </c>
      <c r="O1965" s="219"/>
      <c r="P1965" s="228"/>
    </row>
    <row r="1966" spans="1:16" ht="15.75" thickBot="1" x14ac:dyDescent="0.3">
      <c r="A1966" s="213"/>
      <c r="B1966" s="216"/>
      <c r="C1966" s="216"/>
      <c r="D1966" s="219"/>
      <c r="E1966" s="219"/>
      <c r="F1966" s="216"/>
      <c r="G1966" s="158" t="s">
        <v>8</v>
      </c>
      <c r="H1966" s="26">
        <f>SUM(I1966:N1966)</f>
        <v>0.4</v>
      </c>
      <c r="I1966" s="26">
        <v>0</v>
      </c>
      <c r="J1966" s="26">
        <v>0</v>
      </c>
      <c r="K1966" s="26">
        <v>0</v>
      </c>
      <c r="L1966" s="26">
        <v>0.4</v>
      </c>
      <c r="M1966" s="26">
        <v>0</v>
      </c>
      <c r="N1966" s="26">
        <v>0</v>
      </c>
      <c r="O1966" s="219"/>
      <c r="P1966" s="228"/>
    </row>
    <row r="1967" spans="1:16" ht="24.75" thickBot="1" x14ac:dyDescent="0.3">
      <c r="A1967" s="214"/>
      <c r="B1967" s="217"/>
      <c r="C1967" s="217"/>
      <c r="D1967" s="220"/>
      <c r="E1967" s="220"/>
      <c r="F1967" s="217"/>
      <c r="G1967" s="158" t="s">
        <v>9</v>
      </c>
      <c r="H1967" s="26">
        <f>SUM(I1967:N1967)</f>
        <v>0</v>
      </c>
      <c r="I1967" s="26">
        <v>0</v>
      </c>
      <c r="J1967" s="26">
        <v>0</v>
      </c>
      <c r="K1967" s="26">
        <v>0</v>
      </c>
      <c r="L1967" s="26">
        <v>0</v>
      </c>
      <c r="M1967" s="26">
        <v>0</v>
      </c>
      <c r="N1967" s="26">
        <v>0</v>
      </c>
      <c r="O1967" s="220"/>
      <c r="P1967" s="229"/>
    </row>
    <row r="1968" spans="1:16" ht="36.75" customHeight="1" thickBot="1" x14ac:dyDescent="0.3">
      <c r="A1968" s="212" t="s">
        <v>730</v>
      </c>
      <c r="B1968" s="215" t="s">
        <v>670</v>
      </c>
      <c r="C1968" s="215" t="s">
        <v>642</v>
      </c>
      <c r="D1968" s="218">
        <v>2028</v>
      </c>
      <c r="E1968" s="218"/>
      <c r="F1968" s="215" t="s">
        <v>694</v>
      </c>
      <c r="G1968" s="158" t="s">
        <v>4</v>
      </c>
      <c r="H1968" s="26">
        <f t="shared" ref="H1968:N1968" si="413">SUM(H1969:H1972)</f>
        <v>5.1000000000000005</v>
      </c>
      <c r="I1968" s="26">
        <f t="shared" si="413"/>
        <v>0</v>
      </c>
      <c r="J1968" s="26">
        <f t="shared" si="413"/>
        <v>0</v>
      </c>
      <c r="K1968" s="26">
        <f t="shared" si="413"/>
        <v>0</v>
      </c>
      <c r="L1968" s="26">
        <f t="shared" si="413"/>
        <v>5.1000000000000005</v>
      </c>
      <c r="M1968" s="26">
        <f t="shared" si="413"/>
        <v>0</v>
      </c>
      <c r="N1968" s="26">
        <f t="shared" si="413"/>
        <v>0</v>
      </c>
      <c r="O1968" s="218">
        <v>190</v>
      </c>
      <c r="P1968" s="227" t="s">
        <v>670</v>
      </c>
    </row>
    <row r="1969" spans="1:16" ht="15.75" thickBot="1" x14ac:dyDescent="0.3">
      <c r="A1969" s="213"/>
      <c r="B1969" s="216"/>
      <c r="C1969" s="216"/>
      <c r="D1969" s="219"/>
      <c r="E1969" s="219"/>
      <c r="F1969" s="216"/>
      <c r="G1969" s="158" t="s">
        <v>259</v>
      </c>
      <c r="H1969" s="26">
        <f>SUM(I1969:N1969)</f>
        <v>0</v>
      </c>
      <c r="I1969" s="26">
        <v>0</v>
      </c>
      <c r="J1969" s="26">
        <v>0</v>
      </c>
      <c r="K1969" s="26">
        <v>0</v>
      </c>
      <c r="L1969" s="26">
        <v>0</v>
      </c>
      <c r="M1969" s="26">
        <v>0</v>
      </c>
      <c r="N1969" s="26">
        <v>0</v>
      </c>
      <c r="O1969" s="219"/>
      <c r="P1969" s="228"/>
    </row>
    <row r="1970" spans="1:16" ht="36.75" thickBot="1" x14ac:dyDescent="0.3">
      <c r="A1970" s="213"/>
      <c r="B1970" s="216"/>
      <c r="C1970" s="216"/>
      <c r="D1970" s="219"/>
      <c r="E1970" s="219"/>
      <c r="F1970" s="216"/>
      <c r="G1970" s="158" t="s">
        <v>7</v>
      </c>
      <c r="H1970" s="26">
        <f>SUM(I1970:N1970)</f>
        <v>4.7</v>
      </c>
      <c r="I1970" s="26">
        <v>0</v>
      </c>
      <c r="J1970" s="26">
        <v>0</v>
      </c>
      <c r="K1970" s="26">
        <v>0</v>
      </c>
      <c r="L1970" s="26">
        <v>4.7</v>
      </c>
      <c r="M1970" s="26">
        <v>0</v>
      </c>
      <c r="N1970" s="26">
        <v>0</v>
      </c>
      <c r="O1970" s="219"/>
      <c r="P1970" s="228"/>
    </row>
    <row r="1971" spans="1:16" ht="15.75" thickBot="1" x14ac:dyDescent="0.3">
      <c r="A1971" s="213"/>
      <c r="B1971" s="216"/>
      <c r="C1971" s="216"/>
      <c r="D1971" s="219"/>
      <c r="E1971" s="219"/>
      <c r="F1971" s="216"/>
      <c r="G1971" s="158" t="s">
        <v>8</v>
      </c>
      <c r="H1971" s="26">
        <f>SUM(I1971:N1971)</f>
        <v>0.4</v>
      </c>
      <c r="I1971" s="26">
        <v>0</v>
      </c>
      <c r="J1971" s="26">
        <v>0</v>
      </c>
      <c r="K1971" s="26">
        <v>0</v>
      </c>
      <c r="L1971" s="26">
        <v>0.4</v>
      </c>
      <c r="M1971" s="26">
        <v>0</v>
      </c>
      <c r="N1971" s="26">
        <v>0</v>
      </c>
      <c r="O1971" s="219"/>
      <c r="P1971" s="228"/>
    </row>
    <row r="1972" spans="1:16" ht="24.75" thickBot="1" x14ac:dyDescent="0.3">
      <c r="A1972" s="214"/>
      <c r="B1972" s="217"/>
      <c r="C1972" s="217"/>
      <c r="D1972" s="220"/>
      <c r="E1972" s="220"/>
      <c r="F1972" s="217"/>
      <c r="G1972" s="158" t="s">
        <v>9</v>
      </c>
      <c r="H1972" s="26">
        <f>SUM(I1972:N1972)</f>
        <v>0</v>
      </c>
      <c r="I1972" s="26">
        <v>0</v>
      </c>
      <c r="J1972" s="26">
        <v>0</v>
      </c>
      <c r="K1972" s="26">
        <v>0</v>
      </c>
      <c r="L1972" s="26">
        <v>0</v>
      </c>
      <c r="M1972" s="26">
        <v>0</v>
      </c>
      <c r="N1972" s="26">
        <v>0</v>
      </c>
      <c r="O1972" s="220"/>
      <c r="P1972" s="229"/>
    </row>
    <row r="1973" spans="1:16" ht="36.75" customHeight="1" thickBot="1" x14ac:dyDescent="0.3">
      <c r="A1973" s="212" t="s">
        <v>731</v>
      </c>
      <c r="B1973" s="215" t="s">
        <v>670</v>
      </c>
      <c r="C1973" s="215" t="s">
        <v>642</v>
      </c>
      <c r="D1973" s="218">
        <v>2028</v>
      </c>
      <c r="E1973" s="218"/>
      <c r="F1973" s="215" t="s">
        <v>694</v>
      </c>
      <c r="G1973" s="158" t="s">
        <v>4</v>
      </c>
      <c r="H1973" s="26">
        <f t="shared" ref="H1973:N1973" si="414">SUM(H1974:H1977)</f>
        <v>5.1000000000000005</v>
      </c>
      <c r="I1973" s="26">
        <f t="shared" si="414"/>
        <v>0</v>
      </c>
      <c r="J1973" s="26">
        <f t="shared" si="414"/>
        <v>0</v>
      </c>
      <c r="K1973" s="26">
        <f t="shared" si="414"/>
        <v>0</v>
      </c>
      <c r="L1973" s="26">
        <f t="shared" si="414"/>
        <v>5.1000000000000005</v>
      </c>
      <c r="M1973" s="26">
        <f t="shared" si="414"/>
        <v>0</v>
      </c>
      <c r="N1973" s="26">
        <f t="shared" si="414"/>
        <v>0</v>
      </c>
      <c r="O1973" s="218">
        <v>50</v>
      </c>
      <c r="P1973" s="227" t="s">
        <v>670</v>
      </c>
    </row>
    <row r="1974" spans="1:16" ht="15.75" thickBot="1" x14ac:dyDescent="0.3">
      <c r="A1974" s="213"/>
      <c r="B1974" s="216"/>
      <c r="C1974" s="216"/>
      <c r="D1974" s="219"/>
      <c r="E1974" s="219"/>
      <c r="F1974" s="216"/>
      <c r="G1974" s="158" t="s">
        <v>259</v>
      </c>
      <c r="H1974" s="26">
        <f>SUM(I1974:N1974)</f>
        <v>0</v>
      </c>
      <c r="I1974" s="26">
        <v>0</v>
      </c>
      <c r="J1974" s="26">
        <v>0</v>
      </c>
      <c r="K1974" s="26">
        <v>0</v>
      </c>
      <c r="L1974" s="26">
        <v>0</v>
      </c>
      <c r="M1974" s="26">
        <v>0</v>
      </c>
      <c r="N1974" s="26">
        <v>0</v>
      </c>
      <c r="O1974" s="219"/>
      <c r="P1974" s="228"/>
    </row>
    <row r="1975" spans="1:16" ht="36.75" thickBot="1" x14ac:dyDescent="0.3">
      <c r="A1975" s="213"/>
      <c r="B1975" s="216"/>
      <c r="C1975" s="216"/>
      <c r="D1975" s="219"/>
      <c r="E1975" s="219"/>
      <c r="F1975" s="216"/>
      <c r="G1975" s="158" t="s">
        <v>7</v>
      </c>
      <c r="H1975" s="26">
        <f>SUM(I1975:N1975)</f>
        <v>4.7</v>
      </c>
      <c r="I1975" s="26">
        <v>0</v>
      </c>
      <c r="J1975" s="26">
        <v>0</v>
      </c>
      <c r="K1975" s="26">
        <v>0</v>
      </c>
      <c r="L1975" s="26">
        <v>4.7</v>
      </c>
      <c r="M1975" s="26">
        <v>0</v>
      </c>
      <c r="N1975" s="26">
        <v>0</v>
      </c>
      <c r="O1975" s="219"/>
      <c r="P1975" s="228"/>
    </row>
    <row r="1976" spans="1:16" ht="15.75" thickBot="1" x14ac:dyDescent="0.3">
      <c r="A1976" s="213"/>
      <c r="B1976" s="216"/>
      <c r="C1976" s="216"/>
      <c r="D1976" s="219"/>
      <c r="E1976" s="219"/>
      <c r="F1976" s="216"/>
      <c r="G1976" s="158" t="s">
        <v>8</v>
      </c>
      <c r="H1976" s="26">
        <f>SUM(I1976:N1976)</f>
        <v>0.4</v>
      </c>
      <c r="I1976" s="26">
        <v>0</v>
      </c>
      <c r="J1976" s="26">
        <v>0</v>
      </c>
      <c r="K1976" s="26">
        <v>0</v>
      </c>
      <c r="L1976" s="26">
        <v>0.4</v>
      </c>
      <c r="M1976" s="26">
        <v>0</v>
      </c>
      <c r="N1976" s="26">
        <v>0</v>
      </c>
      <c r="O1976" s="219"/>
      <c r="P1976" s="228"/>
    </row>
    <row r="1977" spans="1:16" ht="24.75" thickBot="1" x14ac:dyDescent="0.3">
      <c r="A1977" s="214"/>
      <c r="B1977" s="217"/>
      <c r="C1977" s="217"/>
      <c r="D1977" s="220"/>
      <c r="E1977" s="220"/>
      <c r="F1977" s="217"/>
      <c r="G1977" s="158" t="s">
        <v>9</v>
      </c>
      <c r="H1977" s="26">
        <f>SUM(I1977:N1977)</f>
        <v>0</v>
      </c>
      <c r="I1977" s="26">
        <v>0</v>
      </c>
      <c r="J1977" s="26">
        <v>0</v>
      </c>
      <c r="K1977" s="26">
        <v>0</v>
      </c>
      <c r="L1977" s="26">
        <v>0</v>
      </c>
      <c r="M1977" s="26">
        <v>0</v>
      </c>
      <c r="N1977" s="26">
        <v>0</v>
      </c>
      <c r="O1977" s="220"/>
      <c r="P1977" s="229"/>
    </row>
    <row r="1978" spans="1:16" ht="36.75" customHeight="1" thickBot="1" x14ac:dyDescent="0.3">
      <c r="A1978" s="212" t="s">
        <v>732</v>
      </c>
      <c r="B1978" s="215" t="s">
        <v>670</v>
      </c>
      <c r="C1978" s="215" t="s">
        <v>642</v>
      </c>
      <c r="D1978" s="218">
        <v>2029</v>
      </c>
      <c r="E1978" s="218"/>
      <c r="F1978" s="215" t="s">
        <v>694</v>
      </c>
      <c r="G1978" s="158" t="s">
        <v>4</v>
      </c>
      <c r="H1978" s="26">
        <f t="shared" ref="H1978:N1978" si="415">SUM(H1979:H1982)</f>
        <v>5.1000000000000005</v>
      </c>
      <c r="I1978" s="26">
        <f t="shared" si="415"/>
        <v>0</v>
      </c>
      <c r="J1978" s="26">
        <f t="shared" si="415"/>
        <v>0</v>
      </c>
      <c r="K1978" s="26">
        <f t="shared" si="415"/>
        <v>0</v>
      </c>
      <c r="L1978" s="26">
        <f t="shared" si="415"/>
        <v>0</v>
      </c>
      <c r="M1978" s="26">
        <f t="shared" si="415"/>
        <v>5.1000000000000005</v>
      </c>
      <c r="N1978" s="26">
        <f t="shared" si="415"/>
        <v>0</v>
      </c>
      <c r="O1978" s="218">
        <v>204</v>
      </c>
      <c r="P1978" s="227" t="s">
        <v>670</v>
      </c>
    </row>
    <row r="1979" spans="1:16" ht="15.75" thickBot="1" x14ac:dyDescent="0.3">
      <c r="A1979" s="213"/>
      <c r="B1979" s="216"/>
      <c r="C1979" s="216"/>
      <c r="D1979" s="219"/>
      <c r="E1979" s="219"/>
      <c r="F1979" s="216"/>
      <c r="G1979" s="158" t="s">
        <v>259</v>
      </c>
      <c r="H1979" s="26">
        <f>SUM(I1979:N1979)</f>
        <v>0</v>
      </c>
      <c r="I1979" s="26">
        <v>0</v>
      </c>
      <c r="J1979" s="26">
        <v>0</v>
      </c>
      <c r="K1979" s="26">
        <v>0</v>
      </c>
      <c r="L1979" s="26">
        <v>0</v>
      </c>
      <c r="M1979" s="26">
        <v>0</v>
      </c>
      <c r="N1979" s="26">
        <v>0</v>
      </c>
      <c r="O1979" s="219"/>
      <c r="P1979" s="228"/>
    </row>
    <row r="1980" spans="1:16" ht="36.75" thickBot="1" x14ac:dyDescent="0.3">
      <c r="A1980" s="213"/>
      <c r="B1980" s="216"/>
      <c r="C1980" s="216"/>
      <c r="D1980" s="219"/>
      <c r="E1980" s="219"/>
      <c r="F1980" s="216"/>
      <c r="G1980" s="158" t="s">
        <v>7</v>
      </c>
      <c r="H1980" s="26">
        <f>SUM(I1980:N1980)</f>
        <v>4.7</v>
      </c>
      <c r="I1980" s="26">
        <v>0</v>
      </c>
      <c r="J1980" s="26">
        <v>0</v>
      </c>
      <c r="K1980" s="26">
        <v>0</v>
      </c>
      <c r="L1980" s="26">
        <v>0</v>
      </c>
      <c r="M1980" s="26">
        <v>4.7</v>
      </c>
      <c r="N1980" s="26">
        <v>0</v>
      </c>
      <c r="O1980" s="219"/>
      <c r="P1980" s="228"/>
    </row>
    <row r="1981" spans="1:16" ht="15.75" thickBot="1" x14ac:dyDescent="0.3">
      <c r="A1981" s="213"/>
      <c r="B1981" s="216"/>
      <c r="C1981" s="216"/>
      <c r="D1981" s="219"/>
      <c r="E1981" s="219"/>
      <c r="F1981" s="216"/>
      <c r="G1981" s="158" t="s">
        <v>8</v>
      </c>
      <c r="H1981" s="26">
        <f>SUM(I1981:N1981)</f>
        <v>0.4</v>
      </c>
      <c r="I1981" s="26">
        <v>0</v>
      </c>
      <c r="J1981" s="26">
        <v>0</v>
      </c>
      <c r="K1981" s="26">
        <v>0</v>
      </c>
      <c r="L1981" s="26">
        <v>0</v>
      </c>
      <c r="M1981" s="26">
        <v>0.4</v>
      </c>
      <c r="N1981" s="26">
        <v>0</v>
      </c>
      <c r="O1981" s="219"/>
      <c r="P1981" s="228"/>
    </row>
    <row r="1982" spans="1:16" ht="24.75" thickBot="1" x14ac:dyDescent="0.3">
      <c r="A1982" s="214"/>
      <c r="B1982" s="217"/>
      <c r="C1982" s="217"/>
      <c r="D1982" s="220"/>
      <c r="E1982" s="220"/>
      <c r="F1982" s="217"/>
      <c r="G1982" s="158" t="s">
        <v>9</v>
      </c>
      <c r="H1982" s="26">
        <f>SUM(I1982:N1982)</f>
        <v>0</v>
      </c>
      <c r="I1982" s="26">
        <v>0</v>
      </c>
      <c r="J1982" s="26">
        <v>0</v>
      </c>
      <c r="K1982" s="26">
        <v>0</v>
      </c>
      <c r="L1982" s="26">
        <v>0</v>
      </c>
      <c r="M1982" s="26">
        <v>0</v>
      </c>
      <c r="N1982" s="26">
        <v>0</v>
      </c>
      <c r="O1982" s="220"/>
      <c r="P1982" s="229"/>
    </row>
    <row r="1983" spans="1:16" ht="36.75" customHeight="1" thickBot="1" x14ac:dyDescent="0.3">
      <c r="A1983" s="212" t="s">
        <v>733</v>
      </c>
      <c r="B1983" s="215" t="s">
        <v>670</v>
      </c>
      <c r="C1983" s="215" t="s">
        <v>642</v>
      </c>
      <c r="D1983" s="218">
        <v>2029</v>
      </c>
      <c r="E1983" s="218"/>
      <c r="F1983" s="215" t="s">
        <v>694</v>
      </c>
      <c r="G1983" s="158" t="s">
        <v>4</v>
      </c>
      <c r="H1983" s="26">
        <f t="shared" ref="H1983:N1983" si="416">SUM(H1984:H1987)</f>
        <v>5.1000000000000005</v>
      </c>
      <c r="I1983" s="26">
        <f t="shared" si="416"/>
        <v>0</v>
      </c>
      <c r="J1983" s="26">
        <f t="shared" si="416"/>
        <v>0</v>
      </c>
      <c r="K1983" s="26">
        <f t="shared" si="416"/>
        <v>0</v>
      </c>
      <c r="L1983" s="26">
        <f t="shared" si="416"/>
        <v>0</v>
      </c>
      <c r="M1983" s="26">
        <f t="shared" si="416"/>
        <v>5.1000000000000005</v>
      </c>
      <c r="N1983" s="26">
        <f t="shared" si="416"/>
        <v>0</v>
      </c>
      <c r="O1983" s="218">
        <v>132</v>
      </c>
      <c r="P1983" s="227" t="s">
        <v>670</v>
      </c>
    </row>
    <row r="1984" spans="1:16" ht="15.75" thickBot="1" x14ac:dyDescent="0.3">
      <c r="A1984" s="213"/>
      <c r="B1984" s="216"/>
      <c r="C1984" s="216"/>
      <c r="D1984" s="219"/>
      <c r="E1984" s="219"/>
      <c r="F1984" s="216"/>
      <c r="G1984" s="158" t="s">
        <v>259</v>
      </c>
      <c r="H1984" s="26">
        <f>SUM(I1984:N1984)</f>
        <v>0</v>
      </c>
      <c r="I1984" s="26">
        <v>0</v>
      </c>
      <c r="J1984" s="26">
        <v>0</v>
      </c>
      <c r="K1984" s="26">
        <v>0</v>
      </c>
      <c r="L1984" s="26">
        <v>0</v>
      </c>
      <c r="M1984" s="26">
        <v>0</v>
      </c>
      <c r="N1984" s="26">
        <v>0</v>
      </c>
      <c r="O1984" s="219"/>
      <c r="P1984" s="228"/>
    </row>
    <row r="1985" spans="1:16" ht="36.75" thickBot="1" x14ac:dyDescent="0.3">
      <c r="A1985" s="213"/>
      <c r="B1985" s="216"/>
      <c r="C1985" s="216"/>
      <c r="D1985" s="219"/>
      <c r="E1985" s="219"/>
      <c r="F1985" s="216"/>
      <c r="G1985" s="158" t="s">
        <v>7</v>
      </c>
      <c r="H1985" s="26">
        <f>SUM(I1985:N1985)</f>
        <v>4.7</v>
      </c>
      <c r="I1985" s="26">
        <v>0</v>
      </c>
      <c r="J1985" s="26">
        <v>0</v>
      </c>
      <c r="K1985" s="26">
        <v>0</v>
      </c>
      <c r="L1985" s="26">
        <v>0</v>
      </c>
      <c r="M1985" s="26">
        <v>4.7</v>
      </c>
      <c r="N1985" s="26">
        <v>0</v>
      </c>
      <c r="O1985" s="219"/>
      <c r="P1985" s="228"/>
    </row>
    <row r="1986" spans="1:16" ht="15.75" thickBot="1" x14ac:dyDescent="0.3">
      <c r="A1986" s="213"/>
      <c r="B1986" s="216"/>
      <c r="C1986" s="216"/>
      <c r="D1986" s="219"/>
      <c r="E1986" s="219"/>
      <c r="F1986" s="216"/>
      <c r="G1986" s="158" t="s">
        <v>8</v>
      </c>
      <c r="H1986" s="26">
        <f>SUM(I1986:N1986)</f>
        <v>0.4</v>
      </c>
      <c r="I1986" s="26">
        <v>0</v>
      </c>
      <c r="J1986" s="26">
        <v>0</v>
      </c>
      <c r="K1986" s="26">
        <v>0</v>
      </c>
      <c r="L1986" s="26">
        <v>0</v>
      </c>
      <c r="M1986" s="26">
        <v>0.4</v>
      </c>
      <c r="N1986" s="26">
        <v>0</v>
      </c>
      <c r="O1986" s="219"/>
      <c r="P1986" s="228"/>
    </row>
    <row r="1987" spans="1:16" ht="24.75" thickBot="1" x14ac:dyDescent="0.3">
      <c r="A1987" s="214"/>
      <c r="B1987" s="217"/>
      <c r="C1987" s="217"/>
      <c r="D1987" s="220"/>
      <c r="E1987" s="220"/>
      <c r="F1987" s="217"/>
      <c r="G1987" s="158" t="s">
        <v>9</v>
      </c>
      <c r="H1987" s="26">
        <f>SUM(I1987:N1987)</f>
        <v>0</v>
      </c>
      <c r="I1987" s="26">
        <v>0</v>
      </c>
      <c r="J1987" s="26">
        <v>0</v>
      </c>
      <c r="K1987" s="26">
        <v>0</v>
      </c>
      <c r="L1987" s="26">
        <v>0</v>
      </c>
      <c r="M1987" s="26">
        <v>0</v>
      </c>
      <c r="N1987" s="26">
        <v>0</v>
      </c>
      <c r="O1987" s="220"/>
      <c r="P1987" s="229"/>
    </row>
    <row r="1988" spans="1:16" ht="36.75" customHeight="1" thickBot="1" x14ac:dyDescent="0.3">
      <c r="A1988" s="212" t="s">
        <v>734</v>
      </c>
      <c r="B1988" s="215" t="s">
        <v>670</v>
      </c>
      <c r="C1988" s="215" t="s">
        <v>642</v>
      </c>
      <c r="D1988" s="218">
        <v>2029</v>
      </c>
      <c r="E1988" s="218"/>
      <c r="F1988" s="215" t="s">
        <v>694</v>
      </c>
      <c r="G1988" s="158" t="s">
        <v>4</v>
      </c>
      <c r="H1988" s="26">
        <f t="shared" ref="H1988:N1988" si="417">SUM(H1989:H1992)</f>
        <v>5.1000000000000005</v>
      </c>
      <c r="I1988" s="26">
        <f t="shared" si="417"/>
        <v>0</v>
      </c>
      <c r="J1988" s="26">
        <f t="shared" si="417"/>
        <v>0</v>
      </c>
      <c r="K1988" s="26">
        <f t="shared" si="417"/>
        <v>0</v>
      </c>
      <c r="L1988" s="26">
        <f t="shared" si="417"/>
        <v>0</v>
      </c>
      <c r="M1988" s="26">
        <f t="shared" si="417"/>
        <v>5.1000000000000005</v>
      </c>
      <c r="N1988" s="26">
        <f t="shared" si="417"/>
        <v>0</v>
      </c>
      <c r="O1988" s="218">
        <v>247</v>
      </c>
      <c r="P1988" s="227" t="s">
        <v>670</v>
      </c>
    </row>
    <row r="1989" spans="1:16" ht="15.75" thickBot="1" x14ac:dyDescent="0.3">
      <c r="A1989" s="213"/>
      <c r="B1989" s="216"/>
      <c r="C1989" s="216"/>
      <c r="D1989" s="219"/>
      <c r="E1989" s="219"/>
      <c r="F1989" s="216"/>
      <c r="G1989" s="158" t="s">
        <v>259</v>
      </c>
      <c r="H1989" s="26">
        <f>SUM(I1989:N1989)</f>
        <v>0</v>
      </c>
      <c r="I1989" s="26">
        <v>0</v>
      </c>
      <c r="J1989" s="26">
        <v>0</v>
      </c>
      <c r="K1989" s="26">
        <v>0</v>
      </c>
      <c r="L1989" s="26">
        <v>0</v>
      </c>
      <c r="M1989" s="26">
        <v>0</v>
      </c>
      <c r="N1989" s="26">
        <v>0</v>
      </c>
      <c r="O1989" s="219"/>
      <c r="P1989" s="228"/>
    </row>
    <row r="1990" spans="1:16" ht="36.75" thickBot="1" x14ac:dyDescent="0.3">
      <c r="A1990" s="213"/>
      <c r="B1990" s="216"/>
      <c r="C1990" s="216"/>
      <c r="D1990" s="219"/>
      <c r="E1990" s="219"/>
      <c r="F1990" s="216"/>
      <c r="G1990" s="158" t="s">
        <v>7</v>
      </c>
      <c r="H1990" s="26">
        <f>SUM(I1990:N1990)</f>
        <v>4.7</v>
      </c>
      <c r="I1990" s="26">
        <v>0</v>
      </c>
      <c r="J1990" s="26">
        <v>0</v>
      </c>
      <c r="K1990" s="26">
        <v>0</v>
      </c>
      <c r="L1990" s="26">
        <v>0</v>
      </c>
      <c r="M1990" s="26">
        <v>4.7</v>
      </c>
      <c r="N1990" s="26">
        <v>0</v>
      </c>
      <c r="O1990" s="219"/>
      <c r="P1990" s="228"/>
    </row>
    <row r="1991" spans="1:16" ht="15.75" thickBot="1" x14ac:dyDescent="0.3">
      <c r="A1991" s="213"/>
      <c r="B1991" s="216"/>
      <c r="C1991" s="216"/>
      <c r="D1991" s="219"/>
      <c r="E1991" s="219"/>
      <c r="F1991" s="216"/>
      <c r="G1991" s="158" t="s">
        <v>8</v>
      </c>
      <c r="H1991" s="26">
        <f>SUM(I1991:N1991)</f>
        <v>0.4</v>
      </c>
      <c r="I1991" s="26">
        <v>0</v>
      </c>
      <c r="J1991" s="26">
        <v>0</v>
      </c>
      <c r="K1991" s="26">
        <v>0</v>
      </c>
      <c r="L1991" s="26">
        <v>0</v>
      </c>
      <c r="M1991" s="26">
        <v>0.4</v>
      </c>
      <c r="N1991" s="26">
        <v>0</v>
      </c>
      <c r="O1991" s="219"/>
      <c r="P1991" s="228"/>
    </row>
    <row r="1992" spans="1:16" ht="24.75" thickBot="1" x14ac:dyDescent="0.3">
      <c r="A1992" s="214"/>
      <c r="B1992" s="217"/>
      <c r="C1992" s="217"/>
      <c r="D1992" s="220"/>
      <c r="E1992" s="220"/>
      <c r="F1992" s="217"/>
      <c r="G1992" s="158" t="s">
        <v>9</v>
      </c>
      <c r="H1992" s="26">
        <f>SUM(I1992:N1992)</f>
        <v>0</v>
      </c>
      <c r="I1992" s="26">
        <v>0</v>
      </c>
      <c r="J1992" s="26">
        <v>0</v>
      </c>
      <c r="K1992" s="26">
        <v>0</v>
      </c>
      <c r="L1992" s="26">
        <v>0</v>
      </c>
      <c r="M1992" s="26">
        <v>0</v>
      </c>
      <c r="N1992" s="26">
        <v>0</v>
      </c>
      <c r="O1992" s="220"/>
      <c r="P1992" s="229"/>
    </row>
    <row r="1993" spans="1:16" ht="36.75" customHeight="1" thickBot="1" x14ac:dyDescent="0.3">
      <c r="A1993" s="212" t="s">
        <v>735</v>
      </c>
      <c r="B1993" s="215" t="s">
        <v>670</v>
      </c>
      <c r="C1993" s="215" t="s">
        <v>642</v>
      </c>
      <c r="D1993" s="218">
        <v>2029</v>
      </c>
      <c r="E1993" s="218"/>
      <c r="F1993" s="215" t="s">
        <v>694</v>
      </c>
      <c r="G1993" s="158" t="s">
        <v>4</v>
      </c>
      <c r="H1993" s="26">
        <f t="shared" ref="H1993:N1993" si="418">SUM(H1994:H1997)</f>
        <v>0.9</v>
      </c>
      <c r="I1993" s="26">
        <f t="shared" si="418"/>
        <v>0</v>
      </c>
      <c r="J1993" s="26">
        <f t="shared" si="418"/>
        <v>0</v>
      </c>
      <c r="K1993" s="26">
        <f t="shared" si="418"/>
        <v>0</v>
      </c>
      <c r="L1993" s="26">
        <f t="shared" si="418"/>
        <v>0</v>
      </c>
      <c r="M1993" s="26">
        <f t="shared" si="418"/>
        <v>0.9</v>
      </c>
      <c r="N1993" s="26">
        <f t="shared" si="418"/>
        <v>0</v>
      </c>
      <c r="O1993" s="218">
        <v>232</v>
      </c>
      <c r="P1993" s="227" t="s">
        <v>670</v>
      </c>
    </row>
    <row r="1994" spans="1:16" ht="15.75" thickBot="1" x14ac:dyDescent="0.3">
      <c r="A1994" s="213"/>
      <c r="B1994" s="216"/>
      <c r="C1994" s="216"/>
      <c r="D1994" s="219"/>
      <c r="E1994" s="219"/>
      <c r="F1994" s="216"/>
      <c r="G1994" s="158" t="s">
        <v>259</v>
      </c>
      <c r="H1994" s="26">
        <f>SUM(I1994:N1994)</f>
        <v>0</v>
      </c>
      <c r="I1994" s="26">
        <v>0</v>
      </c>
      <c r="J1994" s="26">
        <v>0</v>
      </c>
      <c r="K1994" s="26">
        <v>0</v>
      </c>
      <c r="L1994" s="26">
        <v>0</v>
      </c>
      <c r="M1994" s="26">
        <v>0</v>
      </c>
      <c r="N1994" s="26">
        <v>0</v>
      </c>
      <c r="O1994" s="219"/>
      <c r="P1994" s="228"/>
    </row>
    <row r="1995" spans="1:16" ht="36.75" thickBot="1" x14ac:dyDescent="0.3">
      <c r="A1995" s="213"/>
      <c r="B1995" s="216"/>
      <c r="C1995" s="216"/>
      <c r="D1995" s="219"/>
      <c r="E1995" s="219"/>
      <c r="F1995" s="216"/>
      <c r="G1995" s="158" t="s">
        <v>7</v>
      </c>
      <c r="H1995" s="26">
        <f>SUM(I1995:N1995)</f>
        <v>0.8</v>
      </c>
      <c r="I1995" s="26">
        <v>0</v>
      </c>
      <c r="J1995" s="26">
        <v>0</v>
      </c>
      <c r="K1995" s="26">
        <v>0</v>
      </c>
      <c r="L1995" s="26">
        <v>0</v>
      </c>
      <c r="M1995" s="26">
        <v>0.8</v>
      </c>
      <c r="N1995" s="26">
        <v>0</v>
      </c>
      <c r="O1995" s="219"/>
      <c r="P1995" s="228"/>
    </row>
    <row r="1996" spans="1:16" ht="15.75" thickBot="1" x14ac:dyDescent="0.3">
      <c r="A1996" s="213"/>
      <c r="B1996" s="216"/>
      <c r="C1996" s="216"/>
      <c r="D1996" s="219"/>
      <c r="E1996" s="219"/>
      <c r="F1996" s="216"/>
      <c r="G1996" s="158" t="s">
        <v>8</v>
      </c>
      <c r="H1996" s="26">
        <f>SUM(I1996:N1996)</f>
        <v>0.1</v>
      </c>
      <c r="I1996" s="26">
        <v>0</v>
      </c>
      <c r="J1996" s="26">
        <v>0</v>
      </c>
      <c r="K1996" s="26">
        <v>0</v>
      </c>
      <c r="L1996" s="26">
        <v>0</v>
      </c>
      <c r="M1996" s="26">
        <v>0.1</v>
      </c>
      <c r="N1996" s="26">
        <v>0</v>
      </c>
      <c r="O1996" s="219"/>
      <c r="P1996" s="228"/>
    </row>
    <row r="1997" spans="1:16" ht="24.75" thickBot="1" x14ac:dyDescent="0.3">
      <c r="A1997" s="214"/>
      <c r="B1997" s="217"/>
      <c r="C1997" s="217"/>
      <c r="D1997" s="220"/>
      <c r="E1997" s="220"/>
      <c r="F1997" s="217"/>
      <c r="G1997" s="158" t="s">
        <v>9</v>
      </c>
      <c r="H1997" s="26">
        <f>SUM(I1997:N1997)</f>
        <v>0</v>
      </c>
      <c r="I1997" s="26">
        <v>0</v>
      </c>
      <c r="J1997" s="26">
        <v>0</v>
      </c>
      <c r="K1997" s="26">
        <v>0</v>
      </c>
      <c r="L1997" s="26">
        <v>0</v>
      </c>
      <c r="M1997" s="26">
        <v>0</v>
      </c>
      <c r="N1997" s="26">
        <v>0</v>
      </c>
      <c r="O1997" s="220"/>
      <c r="P1997" s="229"/>
    </row>
    <row r="1998" spans="1:16" ht="36.75" customHeight="1" thickBot="1" x14ac:dyDescent="0.3">
      <c r="A1998" s="212" t="s">
        <v>736</v>
      </c>
      <c r="B1998" s="215" t="s">
        <v>255</v>
      </c>
      <c r="C1998" s="215" t="s">
        <v>642</v>
      </c>
      <c r="D1998" s="218">
        <v>2025</v>
      </c>
      <c r="E1998" s="218"/>
      <c r="F1998" s="218" t="s">
        <v>453</v>
      </c>
      <c r="G1998" s="158" t="s">
        <v>4</v>
      </c>
      <c r="H1998" s="26">
        <f t="shared" ref="H1998:N1998" si="419">SUM(H1999:H2002)</f>
        <v>6.9</v>
      </c>
      <c r="I1998" s="26">
        <f t="shared" si="419"/>
        <v>6.9</v>
      </c>
      <c r="J1998" s="26">
        <f t="shared" si="419"/>
        <v>0</v>
      </c>
      <c r="K1998" s="26">
        <f t="shared" si="419"/>
        <v>0</v>
      </c>
      <c r="L1998" s="26">
        <f t="shared" si="419"/>
        <v>0</v>
      </c>
      <c r="M1998" s="26">
        <f t="shared" si="419"/>
        <v>0</v>
      </c>
      <c r="N1998" s="26">
        <f t="shared" si="419"/>
        <v>0</v>
      </c>
      <c r="O1998" s="218"/>
      <c r="P1998" s="227"/>
    </row>
    <row r="1999" spans="1:16" ht="15.75" thickBot="1" x14ac:dyDescent="0.3">
      <c r="A1999" s="213"/>
      <c r="B1999" s="216"/>
      <c r="C1999" s="216"/>
      <c r="D1999" s="219"/>
      <c r="E1999" s="219"/>
      <c r="F1999" s="219"/>
      <c r="G1999" s="158" t="s">
        <v>35</v>
      </c>
      <c r="H1999" s="26">
        <f>SUM(I1999:N1999)</f>
        <v>6.9</v>
      </c>
      <c r="I1999" s="26">
        <v>6.9</v>
      </c>
      <c r="J1999" s="26">
        <v>0</v>
      </c>
      <c r="K1999" s="26">
        <v>0</v>
      </c>
      <c r="L1999" s="26">
        <v>0</v>
      </c>
      <c r="M1999" s="26">
        <v>0</v>
      </c>
      <c r="N1999" s="26">
        <v>0</v>
      </c>
      <c r="O1999" s="219"/>
      <c r="P1999" s="228"/>
    </row>
    <row r="2000" spans="1:16" ht="36.75" thickBot="1" x14ac:dyDescent="0.3">
      <c r="A2000" s="213"/>
      <c r="B2000" s="216"/>
      <c r="C2000" s="216"/>
      <c r="D2000" s="219"/>
      <c r="E2000" s="219"/>
      <c r="F2000" s="219"/>
      <c r="G2000" s="158" t="s">
        <v>7</v>
      </c>
      <c r="H2000" s="26">
        <f>SUM(I2000:N2000)</f>
        <v>0</v>
      </c>
      <c r="I2000" s="26">
        <v>0</v>
      </c>
      <c r="J2000" s="26">
        <v>0</v>
      </c>
      <c r="K2000" s="26">
        <v>0</v>
      </c>
      <c r="L2000" s="26">
        <v>0</v>
      </c>
      <c r="M2000" s="26">
        <v>0</v>
      </c>
      <c r="N2000" s="26">
        <v>0</v>
      </c>
      <c r="O2000" s="219"/>
      <c r="P2000" s="228"/>
    </row>
    <row r="2001" spans="1:16" ht="15.75" thickBot="1" x14ac:dyDescent="0.3">
      <c r="A2001" s="213"/>
      <c r="B2001" s="216"/>
      <c r="C2001" s="216"/>
      <c r="D2001" s="219"/>
      <c r="E2001" s="219"/>
      <c r="F2001" s="219"/>
      <c r="G2001" s="158" t="s">
        <v>8</v>
      </c>
      <c r="H2001" s="26">
        <f>SUM(I2001:N2001)</f>
        <v>0</v>
      </c>
      <c r="I2001" s="26">
        <v>0</v>
      </c>
      <c r="J2001" s="26">
        <v>0</v>
      </c>
      <c r="K2001" s="26">
        <v>0</v>
      </c>
      <c r="L2001" s="26">
        <v>0</v>
      </c>
      <c r="M2001" s="26">
        <v>0</v>
      </c>
      <c r="N2001" s="26">
        <v>0</v>
      </c>
      <c r="O2001" s="219"/>
      <c r="P2001" s="228"/>
    </row>
    <row r="2002" spans="1:16" ht="24.75" thickBot="1" x14ac:dyDescent="0.3">
      <c r="A2002" s="214"/>
      <c r="B2002" s="217"/>
      <c r="C2002" s="217"/>
      <c r="D2002" s="220"/>
      <c r="E2002" s="220"/>
      <c r="F2002" s="220"/>
      <c r="G2002" s="158" t="s">
        <v>9</v>
      </c>
      <c r="H2002" s="26">
        <f>SUM(I2002:N2002)</f>
        <v>0</v>
      </c>
      <c r="I2002" s="26">
        <v>0</v>
      </c>
      <c r="J2002" s="26">
        <v>0</v>
      </c>
      <c r="K2002" s="26">
        <v>0</v>
      </c>
      <c r="L2002" s="26">
        <v>0</v>
      </c>
      <c r="M2002" s="26">
        <v>0</v>
      </c>
      <c r="N2002" s="26">
        <v>0</v>
      </c>
      <c r="O2002" s="220"/>
      <c r="P2002" s="229"/>
    </row>
    <row r="2003" spans="1:16" ht="36.75" thickBot="1" x14ac:dyDescent="0.3">
      <c r="A2003" s="277" t="s">
        <v>4630</v>
      </c>
      <c r="B2003" s="278"/>
      <c r="C2003" s="277" t="s">
        <v>642</v>
      </c>
      <c r="D2003" s="278">
        <v>2025</v>
      </c>
      <c r="E2003" s="278"/>
      <c r="F2003" s="277" t="s">
        <v>4598</v>
      </c>
      <c r="G2003" s="162" t="s">
        <v>4</v>
      </c>
      <c r="H2003" s="167">
        <f t="shared" ref="H2003:N2003" si="420">SUM(H2004:H2007)</f>
        <v>7.4</v>
      </c>
      <c r="I2003" s="167">
        <f t="shared" si="420"/>
        <v>7.4</v>
      </c>
      <c r="J2003" s="167">
        <f t="shared" si="420"/>
        <v>0</v>
      </c>
      <c r="K2003" s="167">
        <f t="shared" si="420"/>
        <v>0</v>
      </c>
      <c r="L2003" s="167">
        <f t="shared" si="420"/>
        <v>0</v>
      </c>
      <c r="M2003" s="167">
        <f t="shared" si="420"/>
        <v>0</v>
      </c>
      <c r="N2003" s="167">
        <f t="shared" si="420"/>
        <v>0</v>
      </c>
      <c r="O2003" s="276">
        <v>692</v>
      </c>
      <c r="P2003" s="277" t="s">
        <v>4631</v>
      </c>
    </row>
    <row r="2004" spans="1:16" ht="15.75" thickBot="1" x14ac:dyDescent="0.3">
      <c r="A2004" s="277"/>
      <c r="B2004" s="278"/>
      <c r="C2004" s="277"/>
      <c r="D2004" s="278"/>
      <c r="E2004" s="278"/>
      <c r="F2004" s="277"/>
      <c r="G2004" s="162" t="s">
        <v>35</v>
      </c>
      <c r="H2004" s="167">
        <f>SUM(I2004:N2004)</f>
        <v>0</v>
      </c>
      <c r="I2004" s="167">
        <v>0</v>
      </c>
      <c r="J2004" s="167">
        <v>0</v>
      </c>
      <c r="K2004" s="167">
        <v>0</v>
      </c>
      <c r="L2004" s="167">
        <v>0</v>
      </c>
      <c r="M2004" s="167">
        <v>0</v>
      </c>
      <c r="N2004" s="167">
        <v>0</v>
      </c>
      <c r="O2004" s="276"/>
      <c r="P2004" s="277"/>
    </row>
    <row r="2005" spans="1:16" ht="36.75" thickBot="1" x14ac:dyDescent="0.3">
      <c r="A2005" s="277"/>
      <c r="B2005" s="278"/>
      <c r="C2005" s="277"/>
      <c r="D2005" s="278"/>
      <c r="E2005" s="278"/>
      <c r="F2005" s="277"/>
      <c r="G2005" s="162" t="s">
        <v>7</v>
      </c>
      <c r="H2005" s="167">
        <f>SUM(I2005:N2005)</f>
        <v>7</v>
      </c>
      <c r="I2005" s="167">
        <v>7</v>
      </c>
      <c r="J2005" s="167">
        <v>0</v>
      </c>
      <c r="K2005" s="167">
        <v>0</v>
      </c>
      <c r="L2005" s="167">
        <v>0</v>
      </c>
      <c r="M2005" s="167">
        <v>0</v>
      </c>
      <c r="N2005" s="167">
        <v>0</v>
      </c>
      <c r="O2005" s="276"/>
      <c r="P2005" s="277"/>
    </row>
    <row r="2006" spans="1:16" ht="15.75" thickBot="1" x14ac:dyDescent="0.3">
      <c r="A2006" s="277"/>
      <c r="B2006" s="278"/>
      <c r="C2006" s="277"/>
      <c r="D2006" s="278"/>
      <c r="E2006" s="278"/>
      <c r="F2006" s="277"/>
      <c r="G2006" s="162" t="s">
        <v>8</v>
      </c>
      <c r="H2006" s="167">
        <f>SUM(I2006:N2006)</f>
        <v>0.4</v>
      </c>
      <c r="I2006" s="167">
        <v>0.4</v>
      </c>
      <c r="J2006" s="167">
        <v>0</v>
      </c>
      <c r="K2006" s="167">
        <v>0</v>
      </c>
      <c r="L2006" s="167">
        <v>0</v>
      </c>
      <c r="M2006" s="167">
        <v>0</v>
      </c>
      <c r="N2006" s="167">
        <v>0</v>
      </c>
      <c r="O2006" s="276"/>
      <c r="P2006" s="277"/>
    </row>
    <row r="2007" spans="1:16" ht="24.75" thickBot="1" x14ac:dyDescent="0.3">
      <c r="A2007" s="277"/>
      <c r="B2007" s="278"/>
      <c r="C2007" s="277"/>
      <c r="D2007" s="278"/>
      <c r="E2007" s="278"/>
      <c r="F2007" s="277"/>
      <c r="G2007" s="162" t="s">
        <v>9</v>
      </c>
      <c r="H2007" s="167">
        <f>SUM(I2007:N2007)</f>
        <v>0</v>
      </c>
      <c r="I2007" s="167">
        <v>0</v>
      </c>
      <c r="J2007" s="167">
        <v>0</v>
      </c>
      <c r="K2007" s="167">
        <v>0</v>
      </c>
      <c r="L2007" s="167">
        <v>0</v>
      </c>
      <c r="M2007" s="167">
        <v>0</v>
      </c>
      <c r="N2007" s="167">
        <v>0</v>
      </c>
      <c r="O2007" s="276"/>
      <c r="P2007" s="277"/>
    </row>
    <row r="2008" spans="1:16" ht="15.75" customHeight="1" thickBot="1" x14ac:dyDescent="0.3">
      <c r="A2008" s="245" t="s">
        <v>117</v>
      </c>
      <c r="B2008" s="245"/>
      <c r="C2008" s="245"/>
      <c r="D2008" s="245"/>
      <c r="E2008" s="245"/>
      <c r="F2008" s="246"/>
      <c r="G2008" s="161" t="s">
        <v>4</v>
      </c>
      <c r="H2008" s="56">
        <f t="shared" ref="H2008:N2008" si="421">SUM(H2009:H2012)</f>
        <v>1550.7999999999997</v>
      </c>
      <c r="I2008" s="56">
        <f t="shared" si="421"/>
        <v>103.00000000000001</v>
      </c>
      <c r="J2008" s="56">
        <f t="shared" si="421"/>
        <v>110.2</v>
      </c>
      <c r="K2008" s="56">
        <f t="shared" si="421"/>
        <v>50</v>
      </c>
      <c r="L2008" s="56">
        <f t="shared" si="421"/>
        <v>528.69999999999993</v>
      </c>
      <c r="M2008" s="56">
        <f t="shared" si="421"/>
        <v>726.89999999999975</v>
      </c>
      <c r="N2008" s="56">
        <f t="shared" si="421"/>
        <v>31.999999999999996</v>
      </c>
      <c r="O2008" s="218"/>
      <c r="P2008" s="227"/>
    </row>
    <row r="2009" spans="1:16" ht="36.75" customHeight="1" thickBot="1" x14ac:dyDescent="0.3">
      <c r="A2009" s="247"/>
      <c r="B2009" s="247"/>
      <c r="C2009" s="247"/>
      <c r="D2009" s="247"/>
      <c r="E2009" s="247"/>
      <c r="F2009" s="248"/>
      <c r="G2009" s="161" t="s">
        <v>35</v>
      </c>
      <c r="H2009" s="56">
        <f>SUM(I2009:N2009)</f>
        <v>6.9</v>
      </c>
      <c r="I2009" s="56">
        <f>I1644+I1649+I1654+I1659+I1664+I1669+I1674+I1679+I1684+I1689+I1694+I1699+I1704+I1709+I1714+I1719+I1724+I1729+I1734+I1739+I1744+I1749+I1754+I1759+I1764+I1769+I1774+I1779+I1784+I1789+I1794+I1799+I1804+I1809+I1814+I1819+I1824+I1829+I1834+I1839+I1844+I1849+I1854+I1859+I1864+I1869+I1874+I1879+I1884+I1889+I1894+I1899+I1904+I1909+I1914+I1919+I1924+I1929+I1934+I1939+I1944+I1949+I1954+I1959+I1964+I1969+I1974+I1979+I1984+I1989+I1994+I1999+I2004</f>
        <v>6.9</v>
      </c>
      <c r="J2009" s="56">
        <f t="shared" ref="J2009:N2009" si="422">J1644+J1649+J1654+J1659+J1664+J1669+J1674+J1679+J1684+J1689+J1694+J1699+J1704+J1709+J1714+J1719+J1724+J1729+J1734+J1739+J1744+J1749+J1754+J1759+J1764+J1769+J1774+J1779+J1784+J1789+J1794+J1799+J1804+J1809+J1814+J1819+J1824+J1829+J1834+J1839+J1844+J1849+J1854+J1859+J1864+J1869+J1874+J1879+J1884+J1889+J1894+J1899+J1904+J1909+J1914+J1919+J1924+J1929+J1934+J1939+J1944+J1949+J1954+J1959+J1964+J1969+J1974+J1979+J1984+J1989+J1994+J1999+J2004</f>
        <v>0</v>
      </c>
      <c r="K2009" s="56">
        <f t="shared" si="422"/>
        <v>0</v>
      </c>
      <c r="L2009" s="56">
        <f t="shared" si="422"/>
        <v>0</v>
      </c>
      <c r="M2009" s="56">
        <f t="shared" si="422"/>
        <v>0</v>
      </c>
      <c r="N2009" s="56">
        <f t="shared" si="422"/>
        <v>0</v>
      </c>
      <c r="O2009" s="219"/>
      <c r="P2009" s="228"/>
    </row>
    <row r="2010" spans="1:16" ht="36.75" thickBot="1" x14ac:dyDescent="0.3">
      <c r="A2010" s="247"/>
      <c r="B2010" s="247"/>
      <c r="C2010" s="247"/>
      <c r="D2010" s="247"/>
      <c r="E2010" s="247"/>
      <c r="F2010" s="248"/>
      <c r="G2010" s="161" t="s">
        <v>7</v>
      </c>
      <c r="H2010" s="56">
        <f>SUM(I2010:N2010)</f>
        <v>1435.6999999999996</v>
      </c>
      <c r="I2010" s="56">
        <f t="shared" ref="I2010:N2012" si="423">I1645+I1650+I1655+I1660+I1665+I1670+I1675+I1680+I1685+I1690+I1695+I1700+I1705+I1710+I1715+I1720+I1725+I1730+I1735+I1740+I1745+I1750+I1755+I1760+I1765+I1770+I1775+I1780+I1785+I1790+I1795+I1800+I1805+I1810+I1815+I1820+I1825+I1830+I1835+I1840+I1845+I1850+I1855+I1860+I1865+I1870+I1875+I1880+I1885+I1890+I1895+I1900+I1905+I1910+I1915+I1920+I1925+I1930+I1935+I1940+I1945+I1950+I1955+I1960+I1965+I1970+I1975+I1980+I1985+I1990+I1995+I2000+I2005</f>
        <v>89.7</v>
      </c>
      <c r="J2010" s="56">
        <f t="shared" si="423"/>
        <v>102.8</v>
      </c>
      <c r="K2010" s="56">
        <f t="shared" si="423"/>
        <v>46.5</v>
      </c>
      <c r="L2010" s="56">
        <f t="shared" si="423"/>
        <v>491.2</v>
      </c>
      <c r="M2010" s="56">
        <f t="shared" si="423"/>
        <v>675.6999999999997</v>
      </c>
      <c r="N2010" s="56">
        <f t="shared" si="423"/>
        <v>29.799999999999997</v>
      </c>
      <c r="O2010" s="219"/>
      <c r="P2010" s="228"/>
    </row>
    <row r="2011" spans="1:16" ht="15.75" thickBot="1" x14ac:dyDescent="0.3">
      <c r="A2011" s="247"/>
      <c r="B2011" s="247"/>
      <c r="C2011" s="247"/>
      <c r="D2011" s="247"/>
      <c r="E2011" s="247"/>
      <c r="F2011" s="248"/>
      <c r="G2011" s="161" t="s">
        <v>8</v>
      </c>
      <c r="H2011" s="56">
        <f>SUM(I2011:N2011)</f>
        <v>108.20000000000002</v>
      </c>
      <c r="I2011" s="56">
        <f t="shared" si="423"/>
        <v>6.3999999999999995</v>
      </c>
      <c r="J2011" s="56">
        <f t="shared" si="423"/>
        <v>7.4</v>
      </c>
      <c r="K2011" s="56">
        <f t="shared" si="423"/>
        <v>3.5</v>
      </c>
      <c r="L2011" s="56">
        <f t="shared" si="423"/>
        <v>37.499999999999979</v>
      </c>
      <c r="M2011" s="56">
        <f t="shared" si="423"/>
        <v>51.200000000000031</v>
      </c>
      <c r="N2011" s="56">
        <f t="shared" si="423"/>
        <v>2.2000000000000002</v>
      </c>
      <c r="O2011" s="219"/>
      <c r="P2011" s="228"/>
    </row>
    <row r="2012" spans="1:16" ht="24.75" thickBot="1" x14ac:dyDescent="0.3">
      <c r="A2012" s="249"/>
      <c r="B2012" s="249"/>
      <c r="C2012" s="249"/>
      <c r="D2012" s="249"/>
      <c r="E2012" s="249"/>
      <c r="F2012" s="250"/>
      <c r="G2012" s="161" t="s">
        <v>9</v>
      </c>
      <c r="H2012" s="56">
        <f>SUM(I2012:N2012)</f>
        <v>0</v>
      </c>
      <c r="I2012" s="56">
        <f t="shared" si="423"/>
        <v>0</v>
      </c>
      <c r="J2012" s="56">
        <f t="shared" si="423"/>
        <v>0</v>
      </c>
      <c r="K2012" s="56">
        <f t="shared" si="423"/>
        <v>0</v>
      </c>
      <c r="L2012" s="56">
        <f t="shared" si="423"/>
        <v>0</v>
      </c>
      <c r="M2012" s="56">
        <f t="shared" si="423"/>
        <v>0</v>
      </c>
      <c r="N2012" s="56">
        <f t="shared" si="423"/>
        <v>0</v>
      </c>
      <c r="O2012" s="220"/>
      <c r="P2012" s="229"/>
    </row>
    <row r="2013" spans="1:16" ht="15.75" thickBot="1" x14ac:dyDescent="0.3">
      <c r="A2013" s="251" t="s">
        <v>184</v>
      </c>
      <c r="B2013" s="251"/>
      <c r="C2013" s="251"/>
      <c r="D2013" s="251"/>
      <c r="E2013" s="251"/>
      <c r="F2013" s="251"/>
      <c r="G2013" s="251"/>
      <c r="H2013" s="251"/>
      <c r="I2013" s="251"/>
      <c r="J2013" s="251"/>
      <c r="K2013" s="251"/>
      <c r="L2013" s="251"/>
      <c r="M2013" s="251"/>
      <c r="N2013" s="251"/>
      <c r="O2013" s="251"/>
      <c r="P2013" s="252"/>
    </row>
    <row r="2014" spans="1:16" ht="36.75" customHeight="1" thickBot="1" x14ac:dyDescent="0.3">
      <c r="A2014" s="212" t="s">
        <v>737</v>
      </c>
      <c r="B2014" s="215" t="s">
        <v>738</v>
      </c>
      <c r="C2014" s="215" t="s">
        <v>184</v>
      </c>
      <c r="D2014" s="218">
        <v>2026</v>
      </c>
      <c r="E2014" s="218" t="s">
        <v>739</v>
      </c>
      <c r="F2014" s="218" t="s">
        <v>172</v>
      </c>
      <c r="G2014" s="158" t="s">
        <v>4</v>
      </c>
      <c r="H2014" s="26">
        <f t="shared" ref="H2014:N2014" si="424">SUM(H2015:H2018)</f>
        <v>15</v>
      </c>
      <c r="I2014" s="26">
        <f t="shared" si="424"/>
        <v>0</v>
      </c>
      <c r="J2014" s="26">
        <f t="shared" si="424"/>
        <v>15</v>
      </c>
      <c r="K2014" s="26">
        <f t="shared" si="424"/>
        <v>0</v>
      </c>
      <c r="L2014" s="26">
        <f t="shared" si="424"/>
        <v>0</v>
      </c>
      <c r="M2014" s="26">
        <f t="shared" si="424"/>
        <v>0</v>
      </c>
      <c r="N2014" s="26">
        <f t="shared" si="424"/>
        <v>0</v>
      </c>
      <c r="O2014" s="218">
        <v>1074</v>
      </c>
      <c r="P2014" s="227" t="s">
        <v>740</v>
      </c>
    </row>
    <row r="2015" spans="1:16" ht="15.75" thickBot="1" x14ac:dyDescent="0.3">
      <c r="A2015" s="213"/>
      <c r="B2015" s="216"/>
      <c r="C2015" s="216"/>
      <c r="D2015" s="219"/>
      <c r="E2015" s="219"/>
      <c r="F2015" s="219"/>
      <c r="G2015" s="158" t="s">
        <v>35</v>
      </c>
      <c r="H2015" s="26">
        <f>SUM(I2015:N2015)</f>
        <v>0</v>
      </c>
      <c r="I2015" s="26">
        <v>0</v>
      </c>
      <c r="J2015" s="26">
        <v>0</v>
      </c>
      <c r="K2015" s="26">
        <v>0</v>
      </c>
      <c r="L2015" s="26">
        <v>0</v>
      </c>
      <c r="M2015" s="26">
        <v>0</v>
      </c>
      <c r="N2015" s="26">
        <v>0</v>
      </c>
      <c r="O2015" s="219"/>
      <c r="P2015" s="228"/>
    </row>
    <row r="2016" spans="1:16" ht="36.75" thickBot="1" x14ac:dyDescent="0.3">
      <c r="A2016" s="213"/>
      <c r="B2016" s="216"/>
      <c r="C2016" s="216"/>
      <c r="D2016" s="219"/>
      <c r="E2016" s="219"/>
      <c r="F2016" s="219"/>
      <c r="G2016" s="158" t="s">
        <v>7</v>
      </c>
      <c r="H2016" s="26">
        <f>SUM(I2016:N2016)</f>
        <v>15</v>
      </c>
      <c r="I2016" s="26">
        <v>0</v>
      </c>
      <c r="J2016" s="26">
        <v>15</v>
      </c>
      <c r="K2016" s="26">
        <v>0</v>
      </c>
      <c r="L2016" s="26">
        <v>0</v>
      </c>
      <c r="M2016" s="26">
        <v>0</v>
      </c>
      <c r="N2016" s="26">
        <v>0</v>
      </c>
      <c r="O2016" s="219"/>
      <c r="P2016" s="228"/>
    </row>
    <row r="2017" spans="1:16" ht="15.75" thickBot="1" x14ac:dyDescent="0.3">
      <c r="A2017" s="213"/>
      <c r="B2017" s="216"/>
      <c r="C2017" s="216"/>
      <c r="D2017" s="219"/>
      <c r="E2017" s="219"/>
      <c r="F2017" s="219"/>
      <c r="G2017" s="158" t="s">
        <v>8</v>
      </c>
      <c r="H2017" s="26">
        <f>SUM(I2017:N2017)</f>
        <v>0</v>
      </c>
      <c r="I2017" s="26">
        <v>0</v>
      </c>
      <c r="J2017" s="26">
        <v>0</v>
      </c>
      <c r="K2017" s="26">
        <v>0</v>
      </c>
      <c r="L2017" s="26">
        <v>0</v>
      </c>
      <c r="M2017" s="26">
        <v>0</v>
      </c>
      <c r="N2017" s="26">
        <v>0</v>
      </c>
      <c r="O2017" s="219"/>
      <c r="P2017" s="228"/>
    </row>
    <row r="2018" spans="1:16" ht="24.75" thickBot="1" x14ac:dyDescent="0.3">
      <c r="A2018" s="214"/>
      <c r="B2018" s="217"/>
      <c r="C2018" s="217"/>
      <c r="D2018" s="220"/>
      <c r="E2018" s="220"/>
      <c r="F2018" s="220"/>
      <c r="G2018" s="158" t="s">
        <v>9</v>
      </c>
      <c r="H2018" s="26">
        <f>SUM(I2018:N2018)</f>
        <v>0</v>
      </c>
      <c r="I2018" s="26">
        <v>0</v>
      </c>
      <c r="J2018" s="26">
        <v>0</v>
      </c>
      <c r="K2018" s="26">
        <v>0</v>
      </c>
      <c r="L2018" s="26">
        <v>0</v>
      </c>
      <c r="M2018" s="26">
        <v>0</v>
      </c>
      <c r="N2018" s="26">
        <v>0</v>
      </c>
      <c r="O2018" s="220"/>
      <c r="P2018" s="229"/>
    </row>
    <row r="2019" spans="1:16" ht="36.75" customHeight="1" thickBot="1" x14ac:dyDescent="0.3">
      <c r="A2019" s="212" t="s">
        <v>741</v>
      </c>
      <c r="B2019" s="215" t="s">
        <v>738</v>
      </c>
      <c r="C2019" s="215" t="s">
        <v>184</v>
      </c>
      <c r="D2019" s="218">
        <v>2029</v>
      </c>
      <c r="E2019" s="218" t="s">
        <v>742</v>
      </c>
      <c r="F2019" s="218" t="s">
        <v>172</v>
      </c>
      <c r="G2019" s="158" t="s">
        <v>4</v>
      </c>
      <c r="H2019" s="26">
        <f t="shared" ref="H2019:N2019" si="425">SUM(H2020:H2023)</f>
        <v>140</v>
      </c>
      <c r="I2019" s="26">
        <f t="shared" si="425"/>
        <v>0</v>
      </c>
      <c r="J2019" s="26">
        <f t="shared" si="425"/>
        <v>0</v>
      </c>
      <c r="K2019" s="26">
        <f t="shared" si="425"/>
        <v>0</v>
      </c>
      <c r="L2019" s="26">
        <f t="shared" si="425"/>
        <v>0</v>
      </c>
      <c r="M2019" s="26">
        <f t="shared" si="425"/>
        <v>140</v>
      </c>
      <c r="N2019" s="26">
        <f t="shared" si="425"/>
        <v>0</v>
      </c>
      <c r="O2019" s="218">
        <v>1074</v>
      </c>
      <c r="P2019" s="227" t="s">
        <v>740</v>
      </c>
    </row>
    <row r="2020" spans="1:16" ht="15.75" thickBot="1" x14ac:dyDescent="0.3">
      <c r="A2020" s="213"/>
      <c r="B2020" s="216"/>
      <c r="C2020" s="216"/>
      <c r="D2020" s="219"/>
      <c r="E2020" s="219"/>
      <c r="F2020" s="219"/>
      <c r="G2020" s="158" t="s">
        <v>35</v>
      </c>
      <c r="H2020" s="26">
        <f>SUM(I2020:N2020)</f>
        <v>138.6</v>
      </c>
      <c r="I2020" s="26">
        <v>0</v>
      </c>
      <c r="J2020" s="26">
        <v>0</v>
      </c>
      <c r="K2020" s="26">
        <v>0</v>
      </c>
      <c r="L2020" s="26">
        <v>0</v>
      </c>
      <c r="M2020" s="57">
        <v>138.6</v>
      </c>
      <c r="N2020" s="26">
        <v>0</v>
      </c>
      <c r="O2020" s="219"/>
      <c r="P2020" s="228"/>
    </row>
    <row r="2021" spans="1:16" ht="36.75" thickBot="1" x14ac:dyDescent="0.3">
      <c r="A2021" s="213"/>
      <c r="B2021" s="216"/>
      <c r="C2021" s="216"/>
      <c r="D2021" s="219"/>
      <c r="E2021" s="219"/>
      <c r="F2021" s="219"/>
      <c r="G2021" s="158" t="s">
        <v>7</v>
      </c>
      <c r="H2021" s="26">
        <f>SUM(I2021:N2021)</f>
        <v>1.4</v>
      </c>
      <c r="I2021" s="26">
        <v>0</v>
      </c>
      <c r="J2021" s="26">
        <v>0</v>
      </c>
      <c r="K2021" s="26">
        <v>0</v>
      </c>
      <c r="L2021" s="26">
        <v>0</v>
      </c>
      <c r="M2021" s="57">
        <v>1.4</v>
      </c>
      <c r="N2021" s="26">
        <v>0</v>
      </c>
      <c r="O2021" s="219"/>
      <c r="P2021" s="228"/>
    </row>
    <row r="2022" spans="1:16" ht="15.75" thickBot="1" x14ac:dyDescent="0.3">
      <c r="A2022" s="213"/>
      <c r="B2022" s="216"/>
      <c r="C2022" s="216"/>
      <c r="D2022" s="219"/>
      <c r="E2022" s="219"/>
      <c r="F2022" s="219"/>
      <c r="G2022" s="158" t="s">
        <v>8</v>
      </c>
      <c r="H2022" s="26">
        <f>SUM(I2022:N2022)</f>
        <v>0</v>
      </c>
      <c r="I2022" s="26">
        <v>0</v>
      </c>
      <c r="J2022" s="26">
        <v>0</v>
      </c>
      <c r="K2022" s="26">
        <v>0</v>
      </c>
      <c r="L2022" s="26">
        <v>0</v>
      </c>
      <c r="M2022" s="26">
        <v>0</v>
      </c>
      <c r="N2022" s="26">
        <v>0</v>
      </c>
      <c r="O2022" s="219"/>
      <c r="P2022" s="228"/>
    </row>
    <row r="2023" spans="1:16" ht="24.75" thickBot="1" x14ac:dyDescent="0.3">
      <c r="A2023" s="214"/>
      <c r="B2023" s="217"/>
      <c r="C2023" s="217"/>
      <c r="D2023" s="220"/>
      <c r="E2023" s="220"/>
      <c r="F2023" s="220"/>
      <c r="G2023" s="158" t="s">
        <v>9</v>
      </c>
      <c r="H2023" s="26">
        <f>SUM(I2023:N2023)</f>
        <v>0</v>
      </c>
      <c r="I2023" s="26">
        <v>0</v>
      </c>
      <c r="J2023" s="26">
        <v>0</v>
      </c>
      <c r="K2023" s="26">
        <v>0</v>
      </c>
      <c r="L2023" s="26">
        <v>0</v>
      </c>
      <c r="M2023" s="26">
        <v>0</v>
      </c>
      <c r="N2023" s="26">
        <v>0</v>
      </c>
      <c r="O2023" s="220"/>
      <c r="P2023" s="229"/>
    </row>
    <row r="2024" spans="1:16" ht="36.75" customHeight="1" thickBot="1" x14ac:dyDescent="0.3">
      <c r="A2024" s="212" t="s">
        <v>743</v>
      </c>
      <c r="B2024" s="215" t="s">
        <v>738</v>
      </c>
      <c r="C2024" s="215" t="s">
        <v>184</v>
      </c>
      <c r="D2024" s="218">
        <v>2026</v>
      </c>
      <c r="E2024" s="218" t="s">
        <v>739</v>
      </c>
      <c r="F2024" s="218" t="s">
        <v>172</v>
      </c>
      <c r="G2024" s="158" t="s">
        <v>4</v>
      </c>
      <c r="H2024" s="26">
        <f t="shared" ref="H2024:N2024" si="426">SUM(H2025:H2028)</f>
        <v>14.5</v>
      </c>
      <c r="I2024" s="26">
        <f t="shared" si="426"/>
        <v>0</v>
      </c>
      <c r="J2024" s="26">
        <f t="shared" si="426"/>
        <v>14.5</v>
      </c>
      <c r="K2024" s="26">
        <f t="shared" si="426"/>
        <v>0</v>
      </c>
      <c r="L2024" s="26">
        <f t="shared" si="426"/>
        <v>0</v>
      </c>
      <c r="M2024" s="26">
        <f t="shared" si="426"/>
        <v>0</v>
      </c>
      <c r="N2024" s="26">
        <f t="shared" si="426"/>
        <v>0</v>
      </c>
      <c r="O2024" s="218">
        <v>315</v>
      </c>
      <c r="P2024" s="227" t="s">
        <v>740</v>
      </c>
    </row>
    <row r="2025" spans="1:16" ht="15.75" thickBot="1" x14ac:dyDescent="0.3">
      <c r="A2025" s="213"/>
      <c r="B2025" s="216"/>
      <c r="C2025" s="216"/>
      <c r="D2025" s="219"/>
      <c r="E2025" s="219"/>
      <c r="F2025" s="219"/>
      <c r="G2025" s="158" t="s">
        <v>35</v>
      </c>
      <c r="H2025" s="26">
        <f>SUM(I2025:N2025)</f>
        <v>0</v>
      </c>
      <c r="I2025" s="26">
        <v>0</v>
      </c>
      <c r="J2025" s="26">
        <v>0</v>
      </c>
      <c r="K2025" s="26">
        <v>0</v>
      </c>
      <c r="L2025" s="26">
        <v>0</v>
      </c>
      <c r="M2025" s="26">
        <v>0</v>
      </c>
      <c r="N2025" s="26">
        <v>0</v>
      </c>
      <c r="O2025" s="219"/>
      <c r="P2025" s="228"/>
    </row>
    <row r="2026" spans="1:16" ht="36.75" thickBot="1" x14ac:dyDescent="0.3">
      <c r="A2026" s="213"/>
      <c r="B2026" s="216"/>
      <c r="C2026" s="216"/>
      <c r="D2026" s="219"/>
      <c r="E2026" s="219"/>
      <c r="F2026" s="219"/>
      <c r="G2026" s="158" t="s">
        <v>7</v>
      </c>
      <c r="H2026" s="26">
        <f>SUM(I2026:N2026)</f>
        <v>14.5</v>
      </c>
      <c r="I2026" s="26">
        <v>0</v>
      </c>
      <c r="J2026" s="26">
        <v>14.5</v>
      </c>
      <c r="K2026" s="26">
        <v>0</v>
      </c>
      <c r="L2026" s="26">
        <v>0</v>
      </c>
      <c r="M2026" s="26">
        <v>0</v>
      </c>
      <c r="N2026" s="26">
        <v>0</v>
      </c>
      <c r="O2026" s="219"/>
      <c r="P2026" s="228"/>
    </row>
    <row r="2027" spans="1:16" ht="15.75" thickBot="1" x14ac:dyDescent="0.3">
      <c r="A2027" s="213"/>
      <c r="B2027" s="216"/>
      <c r="C2027" s="216"/>
      <c r="D2027" s="219"/>
      <c r="E2027" s="219"/>
      <c r="F2027" s="219"/>
      <c r="G2027" s="158" t="s">
        <v>8</v>
      </c>
      <c r="H2027" s="26">
        <f>SUM(I2027:N2027)</f>
        <v>0</v>
      </c>
      <c r="I2027" s="26">
        <v>0</v>
      </c>
      <c r="J2027" s="26">
        <v>0</v>
      </c>
      <c r="K2027" s="26">
        <v>0</v>
      </c>
      <c r="L2027" s="26">
        <v>0</v>
      </c>
      <c r="M2027" s="26">
        <v>0</v>
      </c>
      <c r="N2027" s="26">
        <v>0</v>
      </c>
      <c r="O2027" s="219"/>
      <c r="P2027" s="228"/>
    </row>
    <row r="2028" spans="1:16" ht="24.75" thickBot="1" x14ac:dyDescent="0.3">
      <c r="A2028" s="214"/>
      <c r="B2028" s="217"/>
      <c r="C2028" s="217"/>
      <c r="D2028" s="220"/>
      <c r="E2028" s="220"/>
      <c r="F2028" s="220"/>
      <c r="G2028" s="158" t="s">
        <v>9</v>
      </c>
      <c r="H2028" s="26">
        <f>SUM(I2028:N2028)</f>
        <v>0</v>
      </c>
      <c r="I2028" s="26">
        <v>0</v>
      </c>
      <c r="J2028" s="26">
        <v>0</v>
      </c>
      <c r="K2028" s="26">
        <v>0</v>
      </c>
      <c r="L2028" s="26">
        <v>0</v>
      </c>
      <c r="M2028" s="26">
        <v>0</v>
      </c>
      <c r="N2028" s="26">
        <v>0</v>
      </c>
      <c r="O2028" s="220"/>
      <c r="P2028" s="229"/>
    </row>
    <row r="2029" spans="1:16" ht="36.75" customHeight="1" thickBot="1" x14ac:dyDescent="0.3">
      <c r="A2029" s="212" t="s">
        <v>744</v>
      </c>
      <c r="B2029" s="215" t="s">
        <v>738</v>
      </c>
      <c r="C2029" s="215" t="s">
        <v>184</v>
      </c>
      <c r="D2029" s="218">
        <v>2028</v>
      </c>
      <c r="E2029" s="218" t="s">
        <v>745</v>
      </c>
      <c r="F2029" s="218" t="s">
        <v>172</v>
      </c>
      <c r="G2029" s="158" t="s">
        <v>4</v>
      </c>
      <c r="H2029" s="26">
        <f t="shared" ref="H2029:N2029" si="427">SUM(H2030:H2033)</f>
        <v>140</v>
      </c>
      <c r="I2029" s="26">
        <f t="shared" si="427"/>
        <v>0</v>
      </c>
      <c r="J2029" s="26">
        <f t="shared" si="427"/>
        <v>0</v>
      </c>
      <c r="K2029" s="26">
        <f t="shared" si="427"/>
        <v>0</v>
      </c>
      <c r="L2029" s="26">
        <f t="shared" si="427"/>
        <v>140</v>
      </c>
      <c r="M2029" s="26">
        <f t="shared" si="427"/>
        <v>0</v>
      </c>
      <c r="N2029" s="26">
        <f t="shared" si="427"/>
        <v>0</v>
      </c>
      <c r="O2029" s="218">
        <v>315</v>
      </c>
      <c r="P2029" s="227" t="s">
        <v>740</v>
      </c>
    </row>
    <row r="2030" spans="1:16" ht="15.75" thickBot="1" x14ac:dyDescent="0.3">
      <c r="A2030" s="213"/>
      <c r="B2030" s="216"/>
      <c r="C2030" s="216"/>
      <c r="D2030" s="219"/>
      <c r="E2030" s="219"/>
      <c r="F2030" s="219"/>
      <c r="G2030" s="158" t="s">
        <v>35</v>
      </c>
      <c r="H2030" s="26">
        <f>SUM(I2030:N2030)</f>
        <v>138.6</v>
      </c>
      <c r="I2030" s="26">
        <v>0</v>
      </c>
      <c r="J2030" s="26">
        <v>0</v>
      </c>
      <c r="K2030" s="26">
        <v>0</v>
      </c>
      <c r="L2030" s="57">
        <v>138.6</v>
      </c>
      <c r="M2030" s="26">
        <v>0</v>
      </c>
      <c r="N2030" s="26">
        <v>0</v>
      </c>
      <c r="O2030" s="219"/>
      <c r="P2030" s="228"/>
    </row>
    <row r="2031" spans="1:16" ht="36.75" thickBot="1" x14ac:dyDescent="0.3">
      <c r="A2031" s="213"/>
      <c r="B2031" s="216"/>
      <c r="C2031" s="216"/>
      <c r="D2031" s="219"/>
      <c r="E2031" s="219"/>
      <c r="F2031" s="219"/>
      <c r="G2031" s="158" t="s">
        <v>7</v>
      </c>
      <c r="H2031" s="26">
        <f>SUM(I2031:N2031)</f>
        <v>1.4</v>
      </c>
      <c r="I2031" s="26">
        <v>0</v>
      </c>
      <c r="J2031" s="26">
        <v>0</v>
      </c>
      <c r="K2031" s="26">
        <v>0</v>
      </c>
      <c r="L2031" s="57">
        <v>1.4</v>
      </c>
      <c r="M2031" s="26">
        <v>0</v>
      </c>
      <c r="N2031" s="26">
        <v>0</v>
      </c>
      <c r="O2031" s="219"/>
      <c r="P2031" s="228"/>
    </row>
    <row r="2032" spans="1:16" ht="15.75" thickBot="1" x14ac:dyDescent="0.3">
      <c r="A2032" s="213"/>
      <c r="B2032" s="216"/>
      <c r="C2032" s="216"/>
      <c r="D2032" s="219"/>
      <c r="E2032" s="219"/>
      <c r="F2032" s="219"/>
      <c r="G2032" s="158" t="s">
        <v>8</v>
      </c>
      <c r="H2032" s="26">
        <f>SUM(I2032:N2032)</f>
        <v>0</v>
      </c>
      <c r="I2032" s="26">
        <v>0</v>
      </c>
      <c r="J2032" s="26">
        <v>0</v>
      </c>
      <c r="K2032" s="26">
        <v>0</v>
      </c>
      <c r="L2032" s="26">
        <v>0</v>
      </c>
      <c r="M2032" s="26">
        <v>0</v>
      </c>
      <c r="N2032" s="26">
        <v>0</v>
      </c>
      <c r="O2032" s="219"/>
      <c r="P2032" s="228"/>
    </row>
    <row r="2033" spans="1:16" ht="24.75" thickBot="1" x14ac:dyDescent="0.3">
      <c r="A2033" s="214"/>
      <c r="B2033" s="217"/>
      <c r="C2033" s="217"/>
      <c r="D2033" s="220"/>
      <c r="E2033" s="220"/>
      <c r="F2033" s="220"/>
      <c r="G2033" s="158" t="s">
        <v>9</v>
      </c>
      <c r="H2033" s="26">
        <f>SUM(I2033:N2033)</f>
        <v>0</v>
      </c>
      <c r="I2033" s="26">
        <v>0</v>
      </c>
      <c r="J2033" s="26">
        <v>0</v>
      </c>
      <c r="K2033" s="26">
        <v>0</v>
      </c>
      <c r="L2033" s="26">
        <v>0</v>
      </c>
      <c r="M2033" s="26">
        <v>0</v>
      </c>
      <c r="N2033" s="26">
        <v>0</v>
      </c>
      <c r="O2033" s="220"/>
      <c r="P2033" s="229"/>
    </row>
    <row r="2034" spans="1:16" ht="30.75" customHeight="1" thickBot="1" x14ac:dyDescent="0.3">
      <c r="A2034" s="212" t="s">
        <v>746</v>
      </c>
      <c r="B2034" s="215" t="s">
        <v>738</v>
      </c>
      <c r="C2034" s="215" t="s">
        <v>184</v>
      </c>
      <c r="D2034" s="218">
        <v>2026</v>
      </c>
      <c r="E2034" s="218" t="s">
        <v>739</v>
      </c>
      <c r="F2034" s="218" t="s">
        <v>172</v>
      </c>
      <c r="G2034" s="158" t="s">
        <v>4</v>
      </c>
      <c r="H2034" s="26">
        <f t="shared" ref="H2034:N2034" si="428">SUM(H2035:H2038)</f>
        <v>14.5</v>
      </c>
      <c r="I2034" s="26">
        <f t="shared" si="428"/>
        <v>0</v>
      </c>
      <c r="J2034" s="26">
        <f t="shared" si="428"/>
        <v>14.5</v>
      </c>
      <c r="K2034" s="26">
        <f t="shared" si="428"/>
        <v>0</v>
      </c>
      <c r="L2034" s="26">
        <f t="shared" si="428"/>
        <v>0</v>
      </c>
      <c r="M2034" s="26">
        <f t="shared" si="428"/>
        <v>0</v>
      </c>
      <c r="N2034" s="26">
        <f t="shared" si="428"/>
        <v>0</v>
      </c>
      <c r="O2034" s="218">
        <v>187</v>
      </c>
      <c r="P2034" s="227" t="s">
        <v>740</v>
      </c>
    </row>
    <row r="2035" spans="1:16" ht="15.75" thickBot="1" x14ac:dyDescent="0.3">
      <c r="A2035" s="213"/>
      <c r="B2035" s="216"/>
      <c r="C2035" s="216"/>
      <c r="D2035" s="219"/>
      <c r="E2035" s="219"/>
      <c r="F2035" s="219"/>
      <c r="G2035" s="158" t="s">
        <v>35</v>
      </c>
      <c r="H2035" s="26">
        <f>SUM(I2035:N2035)</f>
        <v>0</v>
      </c>
      <c r="I2035" s="26">
        <v>0</v>
      </c>
      <c r="J2035" s="26">
        <v>0</v>
      </c>
      <c r="K2035" s="26">
        <v>0</v>
      </c>
      <c r="L2035" s="26">
        <v>0</v>
      </c>
      <c r="M2035" s="26">
        <v>0</v>
      </c>
      <c r="N2035" s="26">
        <v>0</v>
      </c>
      <c r="O2035" s="219"/>
      <c r="P2035" s="228"/>
    </row>
    <row r="2036" spans="1:16" ht="36.75" thickBot="1" x14ac:dyDescent="0.3">
      <c r="A2036" s="213"/>
      <c r="B2036" s="216"/>
      <c r="C2036" s="216"/>
      <c r="D2036" s="219"/>
      <c r="E2036" s="219"/>
      <c r="F2036" s="219"/>
      <c r="G2036" s="158" t="s">
        <v>7</v>
      </c>
      <c r="H2036" s="26">
        <f>SUM(I2036:N2036)</f>
        <v>14.5</v>
      </c>
      <c r="I2036" s="26">
        <v>0</v>
      </c>
      <c r="J2036" s="26">
        <v>14.5</v>
      </c>
      <c r="K2036" s="26">
        <v>0</v>
      </c>
      <c r="L2036" s="26">
        <v>0</v>
      </c>
      <c r="M2036" s="26">
        <v>0</v>
      </c>
      <c r="N2036" s="26">
        <v>0</v>
      </c>
      <c r="O2036" s="219"/>
      <c r="P2036" s="228"/>
    </row>
    <row r="2037" spans="1:16" ht="15.75" thickBot="1" x14ac:dyDescent="0.3">
      <c r="A2037" s="213"/>
      <c r="B2037" s="216"/>
      <c r="C2037" s="216"/>
      <c r="D2037" s="219"/>
      <c r="E2037" s="219"/>
      <c r="F2037" s="219"/>
      <c r="G2037" s="158" t="s">
        <v>8</v>
      </c>
      <c r="H2037" s="26">
        <f>SUM(I2037:N2037)</f>
        <v>0</v>
      </c>
      <c r="I2037" s="26">
        <v>0</v>
      </c>
      <c r="J2037" s="26">
        <v>0</v>
      </c>
      <c r="K2037" s="26">
        <v>0</v>
      </c>
      <c r="L2037" s="26">
        <v>0</v>
      </c>
      <c r="M2037" s="26">
        <v>0</v>
      </c>
      <c r="N2037" s="26">
        <v>0</v>
      </c>
      <c r="O2037" s="219"/>
      <c r="P2037" s="228"/>
    </row>
    <row r="2038" spans="1:16" ht="24.75" thickBot="1" x14ac:dyDescent="0.3">
      <c r="A2038" s="214"/>
      <c r="B2038" s="217"/>
      <c r="C2038" s="217"/>
      <c r="D2038" s="220"/>
      <c r="E2038" s="220"/>
      <c r="F2038" s="220"/>
      <c r="G2038" s="158" t="s">
        <v>9</v>
      </c>
      <c r="H2038" s="26">
        <f>SUM(I2038:N2038)</f>
        <v>0</v>
      </c>
      <c r="I2038" s="26">
        <v>0</v>
      </c>
      <c r="J2038" s="26">
        <v>0</v>
      </c>
      <c r="K2038" s="26">
        <v>0</v>
      </c>
      <c r="L2038" s="26">
        <v>0</v>
      </c>
      <c r="M2038" s="26">
        <v>0</v>
      </c>
      <c r="N2038" s="26">
        <v>0</v>
      </c>
      <c r="O2038" s="220"/>
      <c r="P2038" s="229"/>
    </row>
    <row r="2039" spans="1:16" ht="36.75" customHeight="1" thickBot="1" x14ac:dyDescent="0.3">
      <c r="A2039" s="212" t="s">
        <v>747</v>
      </c>
      <c r="B2039" s="215" t="s">
        <v>738</v>
      </c>
      <c r="C2039" s="215" t="s">
        <v>184</v>
      </c>
      <c r="D2039" s="218">
        <v>2029</v>
      </c>
      <c r="E2039" s="218" t="s">
        <v>748</v>
      </c>
      <c r="F2039" s="218" t="s">
        <v>172</v>
      </c>
      <c r="G2039" s="158" t="s">
        <v>4</v>
      </c>
      <c r="H2039" s="26">
        <f t="shared" ref="H2039:N2039" si="429">SUM(H2040:H2043)</f>
        <v>130</v>
      </c>
      <c r="I2039" s="26">
        <f t="shared" si="429"/>
        <v>0</v>
      </c>
      <c r="J2039" s="26">
        <f t="shared" si="429"/>
        <v>0</v>
      </c>
      <c r="K2039" s="26">
        <f t="shared" si="429"/>
        <v>0</v>
      </c>
      <c r="L2039" s="26">
        <f t="shared" si="429"/>
        <v>0</v>
      </c>
      <c r="M2039" s="26">
        <f t="shared" si="429"/>
        <v>130</v>
      </c>
      <c r="N2039" s="26">
        <f t="shared" si="429"/>
        <v>0</v>
      </c>
      <c r="O2039" s="218">
        <v>187</v>
      </c>
      <c r="P2039" s="227" t="s">
        <v>740</v>
      </c>
    </row>
    <row r="2040" spans="1:16" ht="15.75" thickBot="1" x14ac:dyDescent="0.3">
      <c r="A2040" s="213"/>
      <c r="B2040" s="216"/>
      <c r="C2040" s="216"/>
      <c r="D2040" s="219"/>
      <c r="E2040" s="219"/>
      <c r="F2040" s="219"/>
      <c r="G2040" s="158" t="s">
        <v>35</v>
      </c>
      <c r="H2040" s="26">
        <f>SUM(I2040:N2040)</f>
        <v>128.69999999999999</v>
      </c>
      <c r="I2040" s="26">
        <v>0</v>
      </c>
      <c r="J2040" s="26">
        <v>0</v>
      </c>
      <c r="K2040" s="26">
        <v>0</v>
      </c>
      <c r="L2040" s="26">
        <v>0</v>
      </c>
      <c r="M2040" s="57">
        <v>128.69999999999999</v>
      </c>
      <c r="N2040" s="26">
        <v>0</v>
      </c>
      <c r="O2040" s="219"/>
      <c r="P2040" s="228"/>
    </row>
    <row r="2041" spans="1:16" ht="36.75" thickBot="1" x14ac:dyDescent="0.3">
      <c r="A2041" s="213"/>
      <c r="B2041" s="216"/>
      <c r="C2041" s="216"/>
      <c r="D2041" s="219"/>
      <c r="E2041" s="219"/>
      <c r="F2041" s="219"/>
      <c r="G2041" s="158" t="s">
        <v>7</v>
      </c>
      <c r="H2041" s="26">
        <f>SUM(I2041:N2041)</f>
        <v>1.3</v>
      </c>
      <c r="I2041" s="26">
        <v>0</v>
      </c>
      <c r="J2041" s="26">
        <v>0</v>
      </c>
      <c r="K2041" s="26">
        <v>0</v>
      </c>
      <c r="L2041" s="26">
        <v>0</v>
      </c>
      <c r="M2041" s="57">
        <v>1.3</v>
      </c>
      <c r="N2041" s="26">
        <v>0</v>
      </c>
      <c r="O2041" s="219"/>
      <c r="P2041" s="228"/>
    </row>
    <row r="2042" spans="1:16" ht="15.75" thickBot="1" x14ac:dyDescent="0.3">
      <c r="A2042" s="213"/>
      <c r="B2042" s="216"/>
      <c r="C2042" s="216"/>
      <c r="D2042" s="219"/>
      <c r="E2042" s="219"/>
      <c r="F2042" s="219"/>
      <c r="G2042" s="158" t="s">
        <v>8</v>
      </c>
      <c r="H2042" s="26">
        <f>SUM(I2042:N2042)</f>
        <v>0</v>
      </c>
      <c r="I2042" s="26">
        <v>0</v>
      </c>
      <c r="J2042" s="26">
        <v>0</v>
      </c>
      <c r="K2042" s="26">
        <v>0</v>
      </c>
      <c r="L2042" s="26">
        <v>0</v>
      </c>
      <c r="M2042" s="26">
        <v>0</v>
      </c>
      <c r="N2042" s="26">
        <v>0</v>
      </c>
      <c r="O2042" s="219"/>
      <c r="P2042" s="228"/>
    </row>
    <row r="2043" spans="1:16" ht="24.75" thickBot="1" x14ac:dyDescent="0.3">
      <c r="A2043" s="214"/>
      <c r="B2043" s="217"/>
      <c r="C2043" s="217"/>
      <c r="D2043" s="220"/>
      <c r="E2043" s="220"/>
      <c r="F2043" s="220"/>
      <c r="G2043" s="158" t="s">
        <v>9</v>
      </c>
      <c r="H2043" s="26">
        <f>SUM(I2043:N2043)</f>
        <v>0</v>
      </c>
      <c r="I2043" s="26">
        <v>0</v>
      </c>
      <c r="J2043" s="26">
        <v>0</v>
      </c>
      <c r="K2043" s="26">
        <v>0</v>
      </c>
      <c r="L2043" s="26">
        <v>0</v>
      </c>
      <c r="M2043" s="26">
        <v>0</v>
      </c>
      <c r="N2043" s="26">
        <v>0</v>
      </c>
      <c r="O2043" s="220"/>
      <c r="P2043" s="229"/>
    </row>
    <row r="2044" spans="1:16" ht="27.75" customHeight="1" thickBot="1" x14ac:dyDescent="0.3">
      <c r="A2044" s="212" t="s">
        <v>749</v>
      </c>
      <c r="B2044" s="215" t="s">
        <v>738</v>
      </c>
      <c r="C2044" s="215" t="s">
        <v>184</v>
      </c>
      <c r="D2044" s="218">
        <v>2028</v>
      </c>
      <c r="E2044" s="218" t="s">
        <v>739</v>
      </c>
      <c r="F2044" s="218" t="s">
        <v>172</v>
      </c>
      <c r="G2044" s="158" t="s">
        <v>4</v>
      </c>
      <c r="H2044" s="26">
        <f t="shared" ref="H2044:N2044" si="430">SUM(H2045:H2048)</f>
        <v>10.199999999999999</v>
      </c>
      <c r="I2044" s="26">
        <f t="shared" si="430"/>
        <v>0</v>
      </c>
      <c r="J2044" s="26">
        <f t="shared" si="430"/>
        <v>0</v>
      </c>
      <c r="K2044" s="26">
        <f t="shared" si="430"/>
        <v>0</v>
      </c>
      <c r="L2044" s="26">
        <f t="shared" si="430"/>
        <v>10.199999999999999</v>
      </c>
      <c r="M2044" s="26">
        <f t="shared" si="430"/>
        <v>0</v>
      </c>
      <c r="N2044" s="26">
        <f t="shared" si="430"/>
        <v>0</v>
      </c>
      <c r="O2044" s="218">
        <v>10452</v>
      </c>
      <c r="P2044" s="227" t="s">
        <v>740</v>
      </c>
    </row>
    <row r="2045" spans="1:16" ht="15.75" thickBot="1" x14ac:dyDescent="0.3">
      <c r="A2045" s="213"/>
      <c r="B2045" s="216"/>
      <c r="C2045" s="216"/>
      <c r="D2045" s="219"/>
      <c r="E2045" s="219"/>
      <c r="F2045" s="219"/>
      <c r="G2045" s="158" t="s">
        <v>35</v>
      </c>
      <c r="H2045" s="26">
        <f>SUM(I2045:N2045)</f>
        <v>0</v>
      </c>
      <c r="I2045" s="26">
        <v>0</v>
      </c>
      <c r="J2045" s="26">
        <v>0</v>
      </c>
      <c r="K2045" s="26">
        <v>0</v>
      </c>
      <c r="L2045" s="26">
        <v>0</v>
      </c>
      <c r="M2045" s="26">
        <v>0</v>
      </c>
      <c r="N2045" s="26">
        <v>0</v>
      </c>
      <c r="O2045" s="219"/>
      <c r="P2045" s="228"/>
    </row>
    <row r="2046" spans="1:16" ht="36.75" thickBot="1" x14ac:dyDescent="0.3">
      <c r="A2046" s="213"/>
      <c r="B2046" s="216"/>
      <c r="C2046" s="216"/>
      <c r="D2046" s="219"/>
      <c r="E2046" s="219"/>
      <c r="F2046" s="219"/>
      <c r="G2046" s="158" t="s">
        <v>7</v>
      </c>
      <c r="H2046" s="26">
        <f>SUM(I2046:N2046)</f>
        <v>10.199999999999999</v>
      </c>
      <c r="I2046" s="26">
        <v>0</v>
      </c>
      <c r="J2046" s="26">
        <v>0</v>
      </c>
      <c r="K2046" s="26">
        <v>0</v>
      </c>
      <c r="L2046" s="26">
        <v>10.199999999999999</v>
      </c>
      <c r="M2046" s="26">
        <v>0</v>
      </c>
      <c r="N2046" s="26">
        <v>0</v>
      </c>
      <c r="O2046" s="219"/>
      <c r="P2046" s="228"/>
    </row>
    <row r="2047" spans="1:16" ht="15.75" thickBot="1" x14ac:dyDescent="0.3">
      <c r="A2047" s="213"/>
      <c r="B2047" s="216"/>
      <c r="C2047" s="216"/>
      <c r="D2047" s="219"/>
      <c r="E2047" s="219"/>
      <c r="F2047" s="219"/>
      <c r="G2047" s="158" t="s">
        <v>8</v>
      </c>
      <c r="H2047" s="26">
        <f>SUM(I2047:N2047)</f>
        <v>0</v>
      </c>
      <c r="I2047" s="26">
        <v>0</v>
      </c>
      <c r="J2047" s="26">
        <v>0</v>
      </c>
      <c r="K2047" s="26">
        <v>0</v>
      </c>
      <c r="L2047" s="26">
        <v>0</v>
      </c>
      <c r="M2047" s="26">
        <v>0</v>
      </c>
      <c r="N2047" s="26">
        <v>0</v>
      </c>
      <c r="O2047" s="219"/>
      <c r="P2047" s="228"/>
    </row>
    <row r="2048" spans="1:16" ht="24.75" thickBot="1" x14ac:dyDescent="0.3">
      <c r="A2048" s="214"/>
      <c r="B2048" s="217"/>
      <c r="C2048" s="217"/>
      <c r="D2048" s="220"/>
      <c r="E2048" s="220"/>
      <c r="F2048" s="220"/>
      <c r="G2048" s="158" t="s">
        <v>9</v>
      </c>
      <c r="H2048" s="26">
        <f>SUM(I2048:N2048)</f>
        <v>0</v>
      </c>
      <c r="I2048" s="26">
        <v>0</v>
      </c>
      <c r="J2048" s="26">
        <v>0</v>
      </c>
      <c r="K2048" s="26">
        <v>0</v>
      </c>
      <c r="L2048" s="26">
        <v>0</v>
      </c>
      <c r="M2048" s="26">
        <v>0</v>
      </c>
      <c r="N2048" s="26">
        <v>0</v>
      </c>
      <c r="O2048" s="220"/>
      <c r="P2048" s="229"/>
    </row>
    <row r="2049" spans="1:16" ht="26.25" customHeight="1" thickBot="1" x14ac:dyDescent="0.3">
      <c r="A2049" s="212" t="s">
        <v>750</v>
      </c>
      <c r="B2049" s="215" t="s">
        <v>738</v>
      </c>
      <c r="C2049" s="215" t="s">
        <v>184</v>
      </c>
      <c r="D2049" s="218">
        <v>2029</v>
      </c>
      <c r="E2049" s="218" t="s">
        <v>751</v>
      </c>
      <c r="F2049" s="218" t="s">
        <v>172</v>
      </c>
      <c r="G2049" s="158" t="s">
        <v>4</v>
      </c>
      <c r="H2049" s="26">
        <f t="shared" ref="H2049:N2049" si="431">SUM(H2050:H2053)</f>
        <v>80.2</v>
      </c>
      <c r="I2049" s="26">
        <f t="shared" si="431"/>
        <v>0</v>
      </c>
      <c r="J2049" s="26">
        <f t="shared" si="431"/>
        <v>0</v>
      </c>
      <c r="K2049" s="26">
        <f t="shared" si="431"/>
        <v>0</v>
      </c>
      <c r="L2049" s="26">
        <f t="shared" si="431"/>
        <v>0</v>
      </c>
      <c r="M2049" s="26">
        <f t="shared" si="431"/>
        <v>80.2</v>
      </c>
      <c r="N2049" s="26">
        <f t="shared" si="431"/>
        <v>0</v>
      </c>
      <c r="O2049" s="218">
        <v>10452</v>
      </c>
      <c r="P2049" s="227" t="s">
        <v>752</v>
      </c>
    </row>
    <row r="2050" spans="1:16" ht="15.75" thickBot="1" x14ac:dyDescent="0.3">
      <c r="A2050" s="213"/>
      <c r="B2050" s="216"/>
      <c r="C2050" s="216"/>
      <c r="D2050" s="219"/>
      <c r="E2050" s="219"/>
      <c r="F2050" s="219"/>
      <c r="G2050" s="158" t="s">
        <v>35</v>
      </c>
      <c r="H2050" s="26">
        <f>SUM(I2050:N2050)</f>
        <v>79.400000000000006</v>
      </c>
      <c r="I2050" s="26">
        <v>0</v>
      </c>
      <c r="J2050" s="26">
        <v>0</v>
      </c>
      <c r="K2050" s="26">
        <v>0</v>
      </c>
      <c r="L2050" s="26">
        <v>0</v>
      </c>
      <c r="M2050" s="57">
        <v>79.400000000000006</v>
      </c>
      <c r="N2050" s="26">
        <v>0</v>
      </c>
      <c r="O2050" s="219"/>
      <c r="P2050" s="228"/>
    </row>
    <row r="2051" spans="1:16" ht="36.75" thickBot="1" x14ac:dyDescent="0.3">
      <c r="A2051" s="213"/>
      <c r="B2051" s="216"/>
      <c r="C2051" s="216"/>
      <c r="D2051" s="219"/>
      <c r="E2051" s="219"/>
      <c r="F2051" s="219"/>
      <c r="G2051" s="158" t="s">
        <v>7</v>
      </c>
      <c r="H2051" s="26">
        <f>SUM(I2051:N2051)</f>
        <v>0.8</v>
      </c>
      <c r="I2051" s="26">
        <v>0</v>
      </c>
      <c r="J2051" s="26">
        <v>0</v>
      </c>
      <c r="K2051" s="26">
        <v>0</v>
      </c>
      <c r="L2051" s="26">
        <v>0</v>
      </c>
      <c r="M2051" s="57">
        <v>0.8</v>
      </c>
      <c r="N2051" s="26">
        <v>0</v>
      </c>
      <c r="O2051" s="219"/>
      <c r="P2051" s="228"/>
    </row>
    <row r="2052" spans="1:16" ht="15.75" thickBot="1" x14ac:dyDescent="0.3">
      <c r="A2052" s="213"/>
      <c r="B2052" s="216"/>
      <c r="C2052" s="216"/>
      <c r="D2052" s="219"/>
      <c r="E2052" s="219"/>
      <c r="F2052" s="219"/>
      <c r="G2052" s="158" t="s">
        <v>8</v>
      </c>
      <c r="H2052" s="26">
        <f>SUM(I2052:N2052)</f>
        <v>0</v>
      </c>
      <c r="I2052" s="26">
        <v>0</v>
      </c>
      <c r="J2052" s="26">
        <v>0</v>
      </c>
      <c r="K2052" s="26">
        <v>0</v>
      </c>
      <c r="L2052" s="26">
        <v>0</v>
      </c>
      <c r="M2052" s="26">
        <v>0</v>
      </c>
      <c r="N2052" s="26">
        <v>0</v>
      </c>
      <c r="O2052" s="219"/>
      <c r="P2052" s="228"/>
    </row>
    <row r="2053" spans="1:16" ht="24.75" thickBot="1" x14ac:dyDescent="0.3">
      <c r="A2053" s="214"/>
      <c r="B2053" s="217"/>
      <c r="C2053" s="217"/>
      <c r="D2053" s="220"/>
      <c r="E2053" s="220"/>
      <c r="F2053" s="220"/>
      <c r="G2053" s="158" t="s">
        <v>9</v>
      </c>
      <c r="H2053" s="26">
        <f>SUM(I2053:N2053)</f>
        <v>0</v>
      </c>
      <c r="I2053" s="26">
        <v>0</v>
      </c>
      <c r="J2053" s="26">
        <v>0</v>
      </c>
      <c r="K2053" s="26">
        <v>0</v>
      </c>
      <c r="L2053" s="26">
        <v>0</v>
      </c>
      <c r="M2053" s="26">
        <v>0</v>
      </c>
      <c r="N2053" s="26">
        <v>0</v>
      </c>
      <c r="O2053" s="220"/>
      <c r="P2053" s="229"/>
    </row>
    <row r="2054" spans="1:16" ht="25.5" customHeight="1" thickBot="1" x14ac:dyDescent="0.3">
      <c r="A2054" s="212" t="s">
        <v>753</v>
      </c>
      <c r="B2054" s="215" t="s">
        <v>738</v>
      </c>
      <c r="C2054" s="215" t="s">
        <v>184</v>
      </c>
      <c r="D2054" s="218" t="s">
        <v>2</v>
      </c>
      <c r="E2054" s="218" t="s">
        <v>739</v>
      </c>
      <c r="F2054" s="218" t="s">
        <v>172</v>
      </c>
      <c r="G2054" s="158" t="s">
        <v>4</v>
      </c>
      <c r="H2054" s="26">
        <f t="shared" ref="H2054:N2054" si="432">SUM(H2055:H2058)</f>
        <v>315</v>
      </c>
      <c r="I2054" s="26">
        <f t="shared" si="432"/>
        <v>0</v>
      </c>
      <c r="J2054" s="26">
        <f t="shared" si="432"/>
        <v>14.2</v>
      </c>
      <c r="K2054" s="26">
        <f t="shared" si="432"/>
        <v>0</v>
      </c>
      <c r="L2054" s="26">
        <f t="shared" si="432"/>
        <v>300.8</v>
      </c>
      <c r="M2054" s="26">
        <f t="shared" si="432"/>
        <v>0</v>
      </c>
      <c r="N2054" s="26">
        <f t="shared" si="432"/>
        <v>0</v>
      </c>
      <c r="O2054" s="218">
        <v>10452</v>
      </c>
      <c r="P2054" s="227" t="s">
        <v>752</v>
      </c>
    </row>
    <row r="2055" spans="1:16" ht="15.75" thickBot="1" x14ac:dyDescent="0.3">
      <c r="A2055" s="213"/>
      <c r="B2055" s="216"/>
      <c r="C2055" s="216"/>
      <c r="D2055" s="219"/>
      <c r="E2055" s="219"/>
      <c r="F2055" s="219"/>
      <c r="G2055" s="158" t="s">
        <v>35</v>
      </c>
      <c r="H2055" s="26">
        <f>SUM(I2055:N2055)</f>
        <v>297.8</v>
      </c>
      <c r="I2055" s="26">
        <v>0</v>
      </c>
      <c r="J2055" s="26">
        <v>0</v>
      </c>
      <c r="K2055" s="26">
        <v>0</v>
      </c>
      <c r="L2055" s="57">
        <v>297.8</v>
      </c>
      <c r="M2055" s="26">
        <v>0</v>
      </c>
      <c r="N2055" s="26">
        <v>0</v>
      </c>
      <c r="O2055" s="219"/>
      <c r="P2055" s="228"/>
    </row>
    <row r="2056" spans="1:16" ht="36.75" thickBot="1" x14ac:dyDescent="0.3">
      <c r="A2056" s="213"/>
      <c r="B2056" s="216"/>
      <c r="C2056" s="216"/>
      <c r="D2056" s="219"/>
      <c r="E2056" s="219"/>
      <c r="F2056" s="219"/>
      <c r="G2056" s="158" t="s">
        <v>7</v>
      </c>
      <c r="H2056" s="26">
        <f>SUM(I2056:N2056)</f>
        <v>17.2</v>
      </c>
      <c r="I2056" s="26">
        <v>0</v>
      </c>
      <c r="J2056" s="26">
        <v>14.2</v>
      </c>
      <c r="K2056" s="26">
        <v>0</v>
      </c>
      <c r="L2056" s="57">
        <v>3</v>
      </c>
      <c r="M2056" s="26">
        <v>0</v>
      </c>
      <c r="N2056" s="26">
        <v>0</v>
      </c>
      <c r="O2056" s="219"/>
      <c r="P2056" s="228"/>
    </row>
    <row r="2057" spans="1:16" ht="15.75" thickBot="1" x14ac:dyDescent="0.3">
      <c r="A2057" s="213"/>
      <c r="B2057" s="216"/>
      <c r="C2057" s="216"/>
      <c r="D2057" s="219"/>
      <c r="E2057" s="219"/>
      <c r="F2057" s="219"/>
      <c r="G2057" s="158" t="s">
        <v>8</v>
      </c>
      <c r="H2057" s="26">
        <f>SUM(I2057:N2057)</f>
        <v>0</v>
      </c>
      <c r="I2057" s="26">
        <v>0</v>
      </c>
      <c r="J2057" s="26">
        <v>0</v>
      </c>
      <c r="K2057" s="26">
        <v>0</v>
      </c>
      <c r="L2057" s="26">
        <v>0</v>
      </c>
      <c r="M2057" s="26">
        <v>0</v>
      </c>
      <c r="N2057" s="26">
        <v>0</v>
      </c>
      <c r="O2057" s="219"/>
      <c r="P2057" s="228"/>
    </row>
    <row r="2058" spans="1:16" ht="24.75" thickBot="1" x14ac:dyDescent="0.3">
      <c r="A2058" s="214"/>
      <c r="B2058" s="217"/>
      <c r="C2058" s="217"/>
      <c r="D2058" s="220"/>
      <c r="E2058" s="220"/>
      <c r="F2058" s="220"/>
      <c r="G2058" s="158" t="s">
        <v>9</v>
      </c>
      <c r="H2058" s="26">
        <f>SUM(I2058:N2058)</f>
        <v>0</v>
      </c>
      <c r="I2058" s="26">
        <v>0</v>
      </c>
      <c r="J2058" s="26">
        <v>0</v>
      </c>
      <c r="K2058" s="26">
        <v>0</v>
      </c>
      <c r="L2058" s="26">
        <v>0</v>
      </c>
      <c r="M2058" s="26">
        <v>0</v>
      </c>
      <c r="N2058" s="26">
        <v>0</v>
      </c>
      <c r="O2058" s="220"/>
      <c r="P2058" s="229"/>
    </row>
    <row r="2059" spans="1:16" ht="36.75" customHeight="1" thickBot="1" x14ac:dyDescent="0.3">
      <c r="A2059" s="212" t="s">
        <v>754</v>
      </c>
      <c r="B2059" s="215" t="s">
        <v>738</v>
      </c>
      <c r="C2059" s="215" t="s">
        <v>184</v>
      </c>
      <c r="D2059" s="218">
        <v>2028</v>
      </c>
      <c r="E2059" s="218" t="s">
        <v>755</v>
      </c>
      <c r="F2059" s="218" t="s">
        <v>172</v>
      </c>
      <c r="G2059" s="158" t="s">
        <v>4</v>
      </c>
      <c r="H2059" s="26">
        <f t="shared" ref="H2059:N2059" si="433">SUM(H2060:H2063)</f>
        <v>11</v>
      </c>
      <c r="I2059" s="26">
        <f t="shared" si="433"/>
        <v>0</v>
      </c>
      <c r="J2059" s="26">
        <f t="shared" si="433"/>
        <v>0</v>
      </c>
      <c r="K2059" s="26">
        <f t="shared" si="433"/>
        <v>0</v>
      </c>
      <c r="L2059" s="26">
        <f t="shared" si="433"/>
        <v>11</v>
      </c>
      <c r="M2059" s="26">
        <f t="shared" si="433"/>
        <v>0</v>
      </c>
      <c r="N2059" s="26">
        <f t="shared" si="433"/>
        <v>0</v>
      </c>
      <c r="O2059" s="218">
        <v>10452</v>
      </c>
      <c r="P2059" s="227" t="s">
        <v>752</v>
      </c>
    </row>
    <row r="2060" spans="1:16" ht="15.75" thickBot="1" x14ac:dyDescent="0.3">
      <c r="A2060" s="213"/>
      <c r="B2060" s="216"/>
      <c r="C2060" s="216"/>
      <c r="D2060" s="219"/>
      <c r="E2060" s="219"/>
      <c r="F2060" s="219"/>
      <c r="G2060" s="158" t="s">
        <v>35</v>
      </c>
      <c r="H2060" s="26">
        <f>SUM(I2060:N2060)</f>
        <v>10.9</v>
      </c>
      <c r="I2060" s="26">
        <v>0</v>
      </c>
      <c r="J2060" s="26">
        <v>0</v>
      </c>
      <c r="K2060" s="26">
        <v>0</v>
      </c>
      <c r="L2060" s="26">
        <v>10.9</v>
      </c>
      <c r="M2060" s="26">
        <v>0</v>
      </c>
      <c r="N2060" s="26">
        <v>0</v>
      </c>
      <c r="O2060" s="219"/>
      <c r="P2060" s="228"/>
    </row>
    <row r="2061" spans="1:16" ht="36.75" thickBot="1" x14ac:dyDescent="0.3">
      <c r="A2061" s="213"/>
      <c r="B2061" s="216"/>
      <c r="C2061" s="216"/>
      <c r="D2061" s="219"/>
      <c r="E2061" s="219"/>
      <c r="F2061" s="219"/>
      <c r="G2061" s="158" t="s">
        <v>7</v>
      </c>
      <c r="H2061" s="26">
        <f>SUM(I2061:N2061)</f>
        <v>0.1</v>
      </c>
      <c r="I2061" s="26">
        <v>0</v>
      </c>
      <c r="J2061" s="26">
        <v>0</v>
      </c>
      <c r="K2061" s="26">
        <v>0</v>
      </c>
      <c r="L2061" s="26">
        <v>0.1</v>
      </c>
      <c r="M2061" s="26">
        <v>0</v>
      </c>
      <c r="N2061" s="26">
        <v>0</v>
      </c>
      <c r="O2061" s="219"/>
      <c r="P2061" s="228"/>
    </row>
    <row r="2062" spans="1:16" ht="15.75" thickBot="1" x14ac:dyDescent="0.3">
      <c r="A2062" s="213"/>
      <c r="B2062" s="216"/>
      <c r="C2062" s="216"/>
      <c r="D2062" s="219"/>
      <c r="E2062" s="219"/>
      <c r="F2062" s="219"/>
      <c r="G2062" s="158" t="s">
        <v>8</v>
      </c>
      <c r="H2062" s="26">
        <f>SUM(I2062:N2062)</f>
        <v>0</v>
      </c>
      <c r="I2062" s="26">
        <v>0</v>
      </c>
      <c r="J2062" s="26">
        <v>0</v>
      </c>
      <c r="K2062" s="26">
        <v>0</v>
      </c>
      <c r="L2062" s="26">
        <v>0</v>
      </c>
      <c r="M2062" s="26">
        <v>0</v>
      </c>
      <c r="N2062" s="26">
        <v>0</v>
      </c>
      <c r="O2062" s="219"/>
      <c r="P2062" s="228"/>
    </row>
    <row r="2063" spans="1:16" ht="24.75" thickBot="1" x14ac:dyDescent="0.3">
      <c r="A2063" s="214"/>
      <c r="B2063" s="217"/>
      <c r="C2063" s="217"/>
      <c r="D2063" s="220"/>
      <c r="E2063" s="220"/>
      <c r="F2063" s="220"/>
      <c r="G2063" s="158" t="s">
        <v>9</v>
      </c>
      <c r="H2063" s="26">
        <f>SUM(I2063:N2063)</f>
        <v>0</v>
      </c>
      <c r="I2063" s="26">
        <v>0</v>
      </c>
      <c r="J2063" s="26">
        <v>0</v>
      </c>
      <c r="K2063" s="26">
        <v>0</v>
      </c>
      <c r="L2063" s="26">
        <v>0</v>
      </c>
      <c r="M2063" s="26">
        <v>0</v>
      </c>
      <c r="N2063" s="26">
        <v>0</v>
      </c>
      <c r="O2063" s="220"/>
      <c r="P2063" s="229"/>
    </row>
    <row r="2064" spans="1:16" ht="30.75" customHeight="1" thickBot="1" x14ac:dyDescent="0.3">
      <c r="A2064" s="212" t="s">
        <v>756</v>
      </c>
      <c r="B2064" s="215" t="s">
        <v>738</v>
      </c>
      <c r="C2064" s="215" t="s">
        <v>184</v>
      </c>
      <c r="D2064" s="218">
        <v>2029</v>
      </c>
      <c r="E2064" s="218" t="s">
        <v>757</v>
      </c>
      <c r="F2064" s="218" t="s">
        <v>172</v>
      </c>
      <c r="G2064" s="158" t="s">
        <v>4</v>
      </c>
      <c r="H2064" s="26">
        <f t="shared" ref="H2064:N2064" si="434">SUM(H2065:H2068)</f>
        <v>11.9</v>
      </c>
      <c r="I2064" s="26">
        <f t="shared" si="434"/>
        <v>0</v>
      </c>
      <c r="J2064" s="26">
        <f t="shared" si="434"/>
        <v>0</v>
      </c>
      <c r="K2064" s="26">
        <f t="shared" si="434"/>
        <v>0</v>
      </c>
      <c r="L2064" s="26">
        <f t="shared" si="434"/>
        <v>0</v>
      </c>
      <c r="M2064" s="26">
        <f t="shared" si="434"/>
        <v>11.9</v>
      </c>
      <c r="N2064" s="26">
        <f t="shared" si="434"/>
        <v>0</v>
      </c>
      <c r="O2064" s="218">
        <v>10452</v>
      </c>
      <c r="P2064" s="227" t="s">
        <v>752</v>
      </c>
    </row>
    <row r="2065" spans="1:16" ht="15.75" thickBot="1" x14ac:dyDescent="0.3">
      <c r="A2065" s="213"/>
      <c r="B2065" s="216"/>
      <c r="C2065" s="216"/>
      <c r="D2065" s="219"/>
      <c r="E2065" s="219"/>
      <c r="F2065" s="219"/>
      <c r="G2065" s="158" t="s">
        <v>35</v>
      </c>
      <c r="H2065" s="26">
        <f>SUM(I2065:N2065)</f>
        <v>11.8</v>
      </c>
      <c r="I2065" s="26">
        <v>0</v>
      </c>
      <c r="J2065" s="26">
        <v>0</v>
      </c>
      <c r="K2065" s="26">
        <v>0</v>
      </c>
      <c r="L2065" s="26">
        <v>0</v>
      </c>
      <c r="M2065" s="26">
        <v>11.8</v>
      </c>
      <c r="N2065" s="26">
        <v>0</v>
      </c>
      <c r="O2065" s="219"/>
      <c r="P2065" s="228"/>
    </row>
    <row r="2066" spans="1:16" ht="36.75" thickBot="1" x14ac:dyDescent="0.3">
      <c r="A2066" s="213"/>
      <c r="B2066" s="216"/>
      <c r="C2066" s="216"/>
      <c r="D2066" s="219"/>
      <c r="E2066" s="219"/>
      <c r="F2066" s="219"/>
      <c r="G2066" s="158" t="s">
        <v>7</v>
      </c>
      <c r="H2066" s="26">
        <f>SUM(I2066:N2066)</f>
        <v>0.1</v>
      </c>
      <c r="I2066" s="26">
        <v>0</v>
      </c>
      <c r="J2066" s="26">
        <v>0</v>
      </c>
      <c r="K2066" s="26">
        <v>0</v>
      </c>
      <c r="L2066" s="26">
        <v>0</v>
      </c>
      <c r="M2066" s="26">
        <v>0.1</v>
      </c>
      <c r="N2066" s="26">
        <v>0</v>
      </c>
      <c r="O2066" s="219"/>
      <c r="P2066" s="228"/>
    </row>
    <row r="2067" spans="1:16" ht="15.75" thickBot="1" x14ac:dyDescent="0.3">
      <c r="A2067" s="213"/>
      <c r="B2067" s="216"/>
      <c r="C2067" s="216"/>
      <c r="D2067" s="219"/>
      <c r="E2067" s="219"/>
      <c r="F2067" s="219"/>
      <c r="G2067" s="158" t="s">
        <v>8</v>
      </c>
      <c r="H2067" s="26">
        <f>SUM(I2067:N2067)</f>
        <v>0</v>
      </c>
      <c r="I2067" s="26">
        <v>0</v>
      </c>
      <c r="J2067" s="26">
        <v>0</v>
      </c>
      <c r="K2067" s="26">
        <v>0</v>
      </c>
      <c r="L2067" s="26">
        <v>0</v>
      </c>
      <c r="M2067" s="26">
        <v>0</v>
      </c>
      <c r="N2067" s="26">
        <v>0</v>
      </c>
      <c r="O2067" s="219"/>
      <c r="P2067" s="228"/>
    </row>
    <row r="2068" spans="1:16" ht="24.75" thickBot="1" x14ac:dyDescent="0.3">
      <c r="A2068" s="214"/>
      <c r="B2068" s="217"/>
      <c r="C2068" s="217"/>
      <c r="D2068" s="220"/>
      <c r="E2068" s="220"/>
      <c r="F2068" s="220"/>
      <c r="G2068" s="158" t="s">
        <v>9</v>
      </c>
      <c r="H2068" s="26">
        <f>SUM(I2068:N2068)</f>
        <v>0</v>
      </c>
      <c r="I2068" s="26">
        <v>0</v>
      </c>
      <c r="J2068" s="26">
        <v>0</v>
      </c>
      <c r="K2068" s="26">
        <v>0</v>
      </c>
      <c r="L2068" s="26">
        <v>0</v>
      </c>
      <c r="M2068" s="26">
        <v>0</v>
      </c>
      <c r="N2068" s="26">
        <v>0</v>
      </c>
      <c r="O2068" s="220"/>
      <c r="P2068" s="229"/>
    </row>
    <row r="2069" spans="1:16" ht="30.75" customHeight="1" thickBot="1" x14ac:dyDescent="0.3">
      <c r="A2069" s="212" t="s">
        <v>758</v>
      </c>
      <c r="B2069" s="215" t="s">
        <v>738</v>
      </c>
      <c r="C2069" s="215" t="s">
        <v>184</v>
      </c>
      <c r="D2069" s="218">
        <v>2030</v>
      </c>
      <c r="E2069" s="218" t="s">
        <v>759</v>
      </c>
      <c r="F2069" s="218" t="s">
        <v>172</v>
      </c>
      <c r="G2069" s="158" t="s">
        <v>4</v>
      </c>
      <c r="H2069" s="26">
        <f t="shared" ref="H2069:N2069" si="435">SUM(H2070:H2073)</f>
        <v>3.9</v>
      </c>
      <c r="I2069" s="26">
        <f t="shared" si="435"/>
        <v>0</v>
      </c>
      <c r="J2069" s="26">
        <f t="shared" si="435"/>
        <v>0</v>
      </c>
      <c r="K2069" s="26">
        <f t="shared" si="435"/>
        <v>0</v>
      </c>
      <c r="L2069" s="26">
        <f t="shared" si="435"/>
        <v>0</v>
      </c>
      <c r="M2069" s="26">
        <f t="shared" si="435"/>
        <v>0</v>
      </c>
      <c r="N2069" s="26">
        <f t="shared" si="435"/>
        <v>3.9</v>
      </c>
      <c r="O2069" s="218">
        <v>10452</v>
      </c>
      <c r="P2069" s="227" t="s">
        <v>752</v>
      </c>
    </row>
    <row r="2070" spans="1:16" ht="15.75" thickBot="1" x14ac:dyDescent="0.3">
      <c r="A2070" s="213"/>
      <c r="B2070" s="216"/>
      <c r="C2070" s="216"/>
      <c r="D2070" s="219"/>
      <c r="E2070" s="219"/>
      <c r="F2070" s="219"/>
      <c r="G2070" s="158" t="s">
        <v>35</v>
      </c>
      <c r="H2070" s="26">
        <f>SUM(I2070:N2070)</f>
        <v>3.9</v>
      </c>
      <c r="I2070" s="26">
        <v>0</v>
      </c>
      <c r="J2070" s="26">
        <v>0</v>
      </c>
      <c r="K2070" s="26">
        <v>0</v>
      </c>
      <c r="L2070" s="26">
        <v>0</v>
      </c>
      <c r="M2070" s="26">
        <v>0</v>
      </c>
      <c r="N2070" s="26">
        <v>3.9</v>
      </c>
      <c r="O2070" s="219"/>
      <c r="P2070" s="228"/>
    </row>
    <row r="2071" spans="1:16" ht="36.75" thickBot="1" x14ac:dyDescent="0.3">
      <c r="A2071" s="213"/>
      <c r="B2071" s="216"/>
      <c r="C2071" s="216"/>
      <c r="D2071" s="219"/>
      <c r="E2071" s="219"/>
      <c r="F2071" s="219"/>
      <c r="G2071" s="158" t="s">
        <v>7</v>
      </c>
      <c r="H2071" s="26">
        <f>SUM(I2071:N2071)</f>
        <v>0</v>
      </c>
      <c r="I2071" s="26">
        <v>0</v>
      </c>
      <c r="J2071" s="26">
        <v>0</v>
      </c>
      <c r="K2071" s="26">
        <v>0</v>
      </c>
      <c r="L2071" s="26">
        <v>0</v>
      </c>
      <c r="M2071" s="26">
        <v>0</v>
      </c>
      <c r="N2071" s="26">
        <v>0</v>
      </c>
      <c r="O2071" s="219"/>
      <c r="P2071" s="228"/>
    </row>
    <row r="2072" spans="1:16" ht="15.75" thickBot="1" x14ac:dyDescent="0.3">
      <c r="A2072" s="213"/>
      <c r="B2072" s="216"/>
      <c r="C2072" s="216"/>
      <c r="D2072" s="219"/>
      <c r="E2072" s="219"/>
      <c r="F2072" s="219"/>
      <c r="G2072" s="158" t="s">
        <v>8</v>
      </c>
      <c r="H2072" s="26">
        <f>SUM(I2072:N2072)</f>
        <v>0</v>
      </c>
      <c r="I2072" s="26">
        <v>0</v>
      </c>
      <c r="J2072" s="26">
        <v>0</v>
      </c>
      <c r="K2072" s="26">
        <v>0</v>
      </c>
      <c r="L2072" s="26">
        <v>0</v>
      </c>
      <c r="M2072" s="26">
        <v>0</v>
      </c>
      <c r="N2072" s="26">
        <v>0</v>
      </c>
      <c r="O2072" s="219"/>
      <c r="P2072" s="228"/>
    </row>
    <row r="2073" spans="1:16" ht="24.75" thickBot="1" x14ac:dyDescent="0.3">
      <c r="A2073" s="214"/>
      <c r="B2073" s="217"/>
      <c r="C2073" s="217"/>
      <c r="D2073" s="220"/>
      <c r="E2073" s="220"/>
      <c r="F2073" s="220"/>
      <c r="G2073" s="158" t="s">
        <v>9</v>
      </c>
      <c r="H2073" s="26">
        <f>SUM(I2073:N2073)</f>
        <v>0</v>
      </c>
      <c r="I2073" s="26">
        <v>0</v>
      </c>
      <c r="J2073" s="26">
        <v>0</v>
      </c>
      <c r="K2073" s="26">
        <v>0</v>
      </c>
      <c r="L2073" s="26">
        <v>0</v>
      </c>
      <c r="M2073" s="26">
        <v>0</v>
      </c>
      <c r="N2073" s="26">
        <v>0</v>
      </c>
      <c r="O2073" s="220"/>
      <c r="P2073" s="229"/>
    </row>
    <row r="2074" spans="1:16" ht="31.5" customHeight="1" thickBot="1" x14ac:dyDescent="0.3">
      <c r="A2074" s="212" t="s">
        <v>760</v>
      </c>
      <c r="B2074" s="215" t="s">
        <v>738</v>
      </c>
      <c r="C2074" s="215" t="s">
        <v>184</v>
      </c>
      <c r="D2074" s="218">
        <v>2028</v>
      </c>
      <c r="E2074" s="218" t="s">
        <v>761</v>
      </c>
      <c r="F2074" s="218" t="s">
        <v>506</v>
      </c>
      <c r="G2074" s="158" t="s">
        <v>4</v>
      </c>
      <c r="H2074" s="26">
        <f t="shared" ref="H2074:N2074" si="436">SUM(H2075:H2078)</f>
        <v>42</v>
      </c>
      <c r="I2074" s="26">
        <f t="shared" si="436"/>
        <v>0</v>
      </c>
      <c r="J2074" s="26">
        <f t="shared" si="436"/>
        <v>0</v>
      </c>
      <c r="K2074" s="26">
        <f t="shared" si="436"/>
        <v>0</v>
      </c>
      <c r="L2074" s="26">
        <f t="shared" si="436"/>
        <v>42</v>
      </c>
      <c r="M2074" s="26">
        <f t="shared" si="436"/>
        <v>0</v>
      </c>
      <c r="N2074" s="26">
        <f t="shared" si="436"/>
        <v>0</v>
      </c>
      <c r="O2074" s="218">
        <v>10452</v>
      </c>
      <c r="P2074" s="227" t="s">
        <v>752</v>
      </c>
    </row>
    <row r="2075" spans="1:16" ht="15.75" thickBot="1" x14ac:dyDescent="0.3">
      <c r="A2075" s="213"/>
      <c r="B2075" s="216"/>
      <c r="C2075" s="216"/>
      <c r="D2075" s="219"/>
      <c r="E2075" s="219"/>
      <c r="F2075" s="219"/>
      <c r="G2075" s="158" t="s">
        <v>35</v>
      </c>
      <c r="H2075" s="26">
        <f>SUM(I2075:N2075)</f>
        <v>41.6</v>
      </c>
      <c r="I2075" s="26">
        <v>0</v>
      </c>
      <c r="J2075" s="26">
        <v>0</v>
      </c>
      <c r="K2075" s="26">
        <v>0</v>
      </c>
      <c r="L2075" s="57">
        <v>41.6</v>
      </c>
      <c r="M2075" s="26">
        <v>0</v>
      </c>
      <c r="N2075" s="26">
        <v>0</v>
      </c>
      <c r="O2075" s="219"/>
      <c r="P2075" s="228"/>
    </row>
    <row r="2076" spans="1:16" ht="36.75" thickBot="1" x14ac:dyDescent="0.3">
      <c r="A2076" s="213"/>
      <c r="B2076" s="216"/>
      <c r="C2076" s="216"/>
      <c r="D2076" s="219"/>
      <c r="E2076" s="219"/>
      <c r="F2076" s="219"/>
      <c r="G2076" s="158" t="s">
        <v>7</v>
      </c>
      <c r="H2076" s="26">
        <f>SUM(I2076:N2076)</f>
        <v>0.4</v>
      </c>
      <c r="I2076" s="26">
        <v>0</v>
      </c>
      <c r="J2076" s="26">
        <v>0</v>
      </c>
      <c r="K2076" s="26">
        <v>0</v>
      </c>
      <c r="L2076" s="57">
        <v>0.4</v>
      </c>
      <c r="M2076" s="26">
        <v>0</v>
      </c>
      <c r="N2076" s="26">
        <v>0</v>
      </c>
      <c r="O2076" s="219"/>
      <c r="P2076" s="228"/>
    </row>
    <row r="2077" spans="1:16" ht="15.75" thickBot="1" x14ac:dyDescent="0.3">
      <c r="A2077" s="213"/>
      <c r="B2077" s="216"/>
      <c r="C2077" s="216"/>
      <c r="D2077" s="219"/>
      <c r="E2077" s="219"/>
      <c r="F2077" s="219"/>
      <c r="G2077" s="158" t="s">
        <v>8</v>
      </c>
      <c r="H2077" s="26">
        <f>SUM(I2077:N2077)</f>
        <v>0</v>
      </c>
      <c r="I2077" s="26">
        <v>0</v>
      </c>
      <c r="J2077" s="26">
        <v>0</v>
      </c>
      <c r="K2077" s="26">
        <v>0</v>
      </c>
      <c r="L2077" s="26">
        <v>0</v>
      </c>
      <c r="M2077" s="26">
        <v>0</v>
      </c>
      <c r="N2077" s="26">
        <v>0</v>
      </c>
      <c r="O2077" s="219"/>
      <c r="P2077" s="228"/>
    </row>
    <row r="2078" spans="1:16" ht="24.75" thickBot="1" x14ac:dyDescent="0.3">
      <c r="A2078" s="214"/>
      <c r="B2078" s="217"/>
      <c r="C2078" s="217"/>
      <c r="D2078" s="220"/>
      <c r="E2078" s="220"/>
      <c r="F2078" s="220"/>
      <c r="G2078" s="158" t="s">
        <v>9</v>
      </c>
      <c r="H2078" s="26">
        <f>SUM(I2078:N2078)</f>
        <v>0</v>
      </c>
      <c r="I2078" s="26">
        <v>0</v>
      </c>
      <c r="J2078" s="26">
        <v>0</v>
      </c>
      <c r="K2078" s="26">
        <v>0</v>
      </c>
      <c r="L2078" s="26">
        <v>0</v>
      </c>
      <c r="M2078" s="26">
        <v>0</v>
      </c>
      <c r="N2078" s="26">
        <v>0</v>
      </c>
      <c r="O2078" s="220"/>
      <c r="P2078" s="229"/>
    </row>
    <row r="2079" spans="1:16" ht="27" customHeight="1" thickBot="1" x14ac:dyDescent="0.3">
      <c r="A2079" s="212" t="s">
        <v>762</v>
      </c>
      <c r="B2079" s="215" t="s">
        <v>738</v>
      </c>
      <c r="C2079" s="215" t="s">
        <v>184</v>
      </c>
      <c r="D2079" s="218">
        <v>2028</v>
      </c>
      <c r="E2079" s="218" t="s">
        <v>763</v>
      </c>
      <c r="F2079" s="218" t="s">
        <v>506</v>
      </c>
      <c r="G2079" s="158" t="s">
        <v>4</v>
      </c>
      <c r="H2079" s="26">
        <f t="shared" ref="H2079:N2079" si="437">SUM(H2080:H2083)</f>
        <v>42</v>
      </c>
      <c r="I2079" s="26">
        <f t="shared" si="437"/>
        <v>0</v>
      </c>
      <c r="J2079" s="26">
        <f t="shared" si="437"/>
        <v>0</v>
      </c>
      <c r="K2079" s="26">
        <f t="shared" si="437"/>
        <v>0</v>
      </c>
      <c r="L2079" s="26">
        <f t="shared" si="437"/>
        <v>42</v>
      </c>
      <c r="M2079" s="26">
        <f t="shared" si="437"/>
        <v>0</v>
      </c>
      <c r="N2079" s="26">
        <f t="shared" si="437"/>
        <v>0</v>
      </c>
      <c r="O2079" s="218">
        <v>10452</v>
      </c>
      <c r="P2079" s="227" t="s">
        <v>752</v>
      </c>
    </row>
    <row r="2080" spans="1:16" ht="15.75" thickBot="1" x14ac:dyDescent="0.3">
      <c r="A2080" s="213"/>
      <c r="B2080" s="216"/>
      <c r="C2080" s="216"/>
      <c r="D2080" s="219"/>
      <c r="E2080" s="219"/>
      <c r="F2080" s="219"/>
      <c r="G2080" s="158" t="s">
        <v>35</v>
      </c>
      <c r="H2080" s="26">
        <f>SUM(I2080:N2080)</f>
        <v>41.6</v>
      </c>
      <c r="I2080" s="26">
        <v>0</v>
      </c>
      <c r="J2080" s="26">
        <v>0</v>
      </c>
      <c r="K2080" s="26">
        <v>0</v>
      </c>
      <c r="L2080" s="57">
        <v>41.6</v>
      </c>
      <c r="M2080" s="26">
        <v>0</v>
      </c>
      <c r="N2080" s="26">
        <v>0</v>
      </c>
      <c r="O2080" s="219"/>
      <c r="P2080" s="228"/>
    </row>
    <row r="2081" spans="1:16" ht="36.75" thickBot="1" x14ac:dyDescent="0.3">
      <c r="A2081" s="213"/>
      <c r="B2081" s="216"/>
      <c r="C2081" s="216"/>
      <c r="D2081" s="219"/>
      <c r="E2081" s="219"/>
      <c r="F2081" s="219"/>
      <c r="G2081" s="158" t="s">
        <v>7</v>
      </c>
      <c r="H2081" s="26">
        <f>SUM(I2081:N2081)</f>
        <v>0.4</v>
      </c>
      <c r="I2081" s="26">
        <v>0</v>
      </c>
      <c r="J2081" s="26">
        <v>0</v>
      </c>
      <c r="K2081" s="26">
        <v>0</v>
      </c>
      <c r="L2081" s="57">
        <v>0.4</v>
      </c>
      <c r="M2081" s="26">
        <v>0</v>
      </c>
      <c r="N2081" s="26">
        <v>0</v>
      </c>
      <c r="O2081" s="219"/>
      <c r="P2081" s="228"/>
    </row>
    <row r="2082" spans="1:16" ht="15.75" thickBot="1" x14ac:dyDescent="0.3">
      <c r="A2082" s="213"/>
      <c r="B2082" s="216"/>
      <c r="C2082" s="216"/>
      <c r="D2082" s="219"/>
      <c r="E2082" s="219"/>
      <c r="F2082" s="219"/>
      <c r="G2082" s="158" t="s">
        <v>8</v>
      </c>
      <c r="H2082" s="26">
        <f>SUM(I2082:N2082)</f>
        <v>0</v>
      </c>
      <c r="I2082" s="26">
        <v>0</v>
      </c>
      <c r="J2082" s="26">
        <v>0</v>
      </c>
      <c r="K2082" s="26">
        <v>0</v>
      </c>
      <c r="L2082" s="26">
        <v>0</v>
      </c>
      <c r="M2082" s="26">
        <v>0</v>
      </c>
      <c r="N2082" s="26">
        <v>0</v>
      </c>
      <c r="O2082" s="219"/>
      <c r="P2082" s="228"/>
    </row>
    <row r="2083" spans="1:16" ht="24.75" thickBot="1" x14ac:dyDescent="0.3">
      <c r="A2083" s="214"/>
      <c r="B2083" s="217"/>
      <c r="C2083" s="217"/>
      <c r="D2083" s="220"/>
      <c r="E2083" s="220"/>
      <c r="F2083" s="220"/>
      <c r="G2083" s="158" t="s">
        <v>9</v>
      </c>
      <c r="H2083" s="26">
        <f>SUM(I2083:N2083)</f>
        <v>0</v>
      </c>
      <c r="I2083" s="26">
        <v>0</v>
      </c>
      <c r="J2083" s="26">
        <v>0</v>
      </c>
      <c r="K2083" s="26">
        <v>0</v>
      </c>
      <c r="L2083" s="26">
        <v>0</v>
      </c>
      <c r="M2083" s="26">
        <v>0</v>
      </c>
      <c r="N2083" s="26">
        <v>0</v>
      </c>
      <c r="O2083" s="220"/>
      <c r="P2083" s="229"/>
    </row>
    <row r="2084" spans="1:16" ht="27.75" customHeight="1" thickBot="1" x14ac:dyDescent="0.3">
      <c r="A2084" s="212" t="s">
        <v>764</v>
      </c>
      <c r="B2084" s="215" t="s">
        <v>738</v>
      </c>
      <c r="C2084" s="215" t="s">
        <v>184</v>
      </c>
      <c r="D2084" s="218">
        <v>2028</v>
      </c>
      <c r="E2084" s="218" t="s">
        <v>739</v>
      </c>
      <c r="F2084" s="218" t="s">
        <v>172</v>
      </c>
      <c r="G2084" s="158" t="s">
        <v>4</v>
      </c>
      <c r="H2084" s="26">
        <f t="shared" ref="H2084:N2084" si="438">SUM(H2085:H2088)</f>
        <v>262.3</v>
      </c>
      <c r="I2084" s="26">
        <f t="shared" si="438"/>
        <v>0</v>
      </c>
      <c r="J2084" s="26">
        <f t="shared" si="438"/>
        <v>0</v>
      </c>
      <c r="K2084" s="26">
        <f t="shared" si="438"/>
        <v>0</v>
      </c>
      <c r="L2084" s="26">
        <f t="shared" si="438"/>
        <v>262.3</v>
      </c>
      <c r="M2084" s="26">
        <f t="shared" si="438"/>
        <v>0</v>
      </c>
      <c r="N2084" s="26">
        <f t="shared" si="438"/>
        <v>0</v>
      </c>
      <c r="O2084" s="218">
        <v>10452</v>
      </c>
      <c r="P2084" s="227" t="s">
        <v>752</v>
      </c>
    </row>
    <row r="2085" spans="1:16" ht="15.75" thickBot="1" x14ac:dyDescent="0.3">
      <c r="A2085" s="213"/>
      <c r="B2085" s="216"/>
      <c r="C2085" s="216"/>
      <c r="D2085" s="219"/>
      <c r="E2085" s="219"/>
      <c r="F2085" s="219"/>
      <c r="G2085" s="158" t="s">
        <v>35</v>
      </c>
      <c r="H2085" s="26">
        <f>SUM(I2085:N2085)</f>
        <v>243.9</v>
      </c>
      <c r="I2085" s="26">
        <v>0</v>
      </c>
      <c r="J2085" s="26">
        <v>0</v>
      </c>
      <c r="K2085" s="26">
        <v>0</v>
      </c>
      <c r="L2085" s="26">
        <v>243.9</v>
      </c>
      <c r="M2085" s="26">
        <v>0</v>
      </c>
      <c r="N2085" s="26">
        <v>0</v>
      </c>
      <c r="O2085" s="219"/>
      <c r="P2085" s="228"/>
    </row>
    <row r="2086" spans="1:16" ht="36.75" thickBot="1" x14ac:dyDescent="0.3">
      <c r="A2086" s="213"/>
      <c r="B2086" s="216"/>
      <c r="C2086" s="216"/>
      <c r="D2086" s="219"/>
      <c r="E2086" s="219"/>
      <c r="F2086" s="219"/>
      <c r="G2086" s="158" t="s">
        <v>7</v>
      </c>
      <c r="H2086" s="26">
        <f>SUM(I2086:N2086)</f>
        <v>18.399999999999999</v>
      </c>
      <c r="I2086" s="26">
        <v>0</v>
      </c>
      <c r="J2086" s="26">
        <v>0</v>
      </c>
      <c r="K2086" s="26">
        <v>0</v>
      </c>
      <c r="L2086" s="26">
        <v>18.399999999999999</v>
      </c>
      <c r="M2086" s="26">
        <v>0</v>
      </c>
      <c r="N2086" s="26">
        <v>0</v>
      </c>
      <c r="O2086" s="219"/>
      <c r="P2086" s="228"/>
    </row>
    <row r="2087" spans="1:16" ht="15.75" thickBot="1" x14ac:dyDescent="0.3">
      <c r="A2087" s="213"/>
      <c r="B2087" s="216"/>
      <c r="C2087" s="216"/>
      <c r="D2087" s="219"/>
      <c r="E2087" s="219"/>
      <c r="F2087" s="219"/>
      <c r="G2087" s="158" t="s">
        <v>8</v>
      </c>
      <c r="H2087" s="26">
        <f>SUM(I2087:N2087)</f>
        <v>0</v>
      </c>
      <c r="I2087" s="26">
        <v>0</v>
      </c>
      <c r="J2087" s="26">
        <v>0</v>
      </c>
      <c r="K2087" s="26">
        <v>0</v>
      </c>
      <c r="L2087" s="26">
        <v>0</v>
      </c>
      <c r="M2087" s="26">
        <v>0</v>
      </c>
      <c r="N2087" s="26">
        <v>0</v>
      </c>
      <c r="O2087" s="219"/>
      <c r="P2087" s="228"/>
    </row>
    <row r="2088" spans="1:16" ht="24.75" thickBot="1" x14ac:dyDescent="0.3">
      <c r="A2088" s="214"/>
      <c r="B2088" s="217"/>
      <c r="C2088" s="217"/>
      <c r="D2088" s="220"/>
      <c r="E2088" s="220"/>
      <c r="F2088" s="220"/>
      <c r="G2088" s="158" t="s">
        <v>9</v>
      </c>
      <c r="H2088" s="26">
        <f>SUM(I2088:N2088)</f>
        <v>0</v>
      </c>
      <c r="I2088" s="26">
        <v>0</v>
      </c>
      <c r="J2088" s="26">
        <v>0</v>
      </c>
      <c r="K2088" s="26">
        <v>0</v>
      </c>
      <c r="L2088" s="26">
        <v>0</v>
      </c>
      <c r="M2088" s="26">
        <v>0</v>
      </c>
      <c r="N2088" s="26">
        <v>0</v>
      </c>
      <c r="O2088" s="220"/>
      <c r="P2088" s="229"/>
    </row>
    <row r="2089" spans="1:16" ht="27.75" customHeight="1" thickBot="1" x14ac:dyDescent="0.3">
      <c r="A2089" s="212" t="s">
        <v>765</v>
      </c>
      <c r="B2089" s="215" t="s">
        <v>766</v>
      </c>
      <c r="C2089" s="215" t="s">
        <v>184</v>
      </c>
      <c r="D2089" s="218" t="s">
        <v>67</v>
      </c>
      <c r="E2089" s="218" t="s">
        <v>767</v>
      </c>
      <c r="F2089" s="218" t="s">
        <v>453</v>
      </c>
      <c r="G2089" s="158" t="s">
        <v>4</v>
      </c>
      <c r="H2089" s="26">
        <f t="shared" ref="H2089:N2089" si="439">SUM(H2090:H2093)</f>
        <v>116</v>
      </c>
      <c r="I2089" s="26">
        <f t="shared" si="439"/>
        <v>0</v>
      </c>
      <c r="J2089" s="26">
        <f t="shared" si="439"/>
        <v>0</v>
      </c>
      <c r="K2089" s="26">
        <f t="shared" si="439"/>
        <v>0</v>
      </c>
      <c r="L2089" s="26">
        <f t="shared" si="439"/>
        <v>58</v>
      </c>
      <c r="M2089" s="26">
        <f t="shared" si="439"/>
        <v>58</v>
      </c>
      <c r="N2089" s="26">
        <f t="shared" si="439"/>
        <v>0</v>
      </c>
      <c r="O2089" s="218">
        <v>5080</v>
      </c>
      <c r="P2089" s="227" t="s">
        <v>768</v>
      </c>
    </row>
    <row r="2090" spans="1:16" ht="15.75" thickBot="1" x14ac:dyDescent="0.3">
      <c r="A2090" s="213"/>
      <c r="B2090" s="216"/>
      <c r="C2090" s="216"/>
      <c r="D2090" s="219"/>
      <c r="E2090" s="219"/>
      <c r="F2090" s="219"/>
      <c r="G2090" s="158" t="s">
        <v>35</v>
      </c>
      <c r="H2090" s="26">
        <f>SUM(I2090:N2090)</f>
        <v>110</v>
      </c>
      <c r="I2090" s="26">
        <v>0</v>
      </c>
      <c r="J2090" s="26">
        <v>0</v>
      </c>
      <c r="K2090" s="26">
        <v>0</v>
      </c>
      <c r="L2090" s="26">
        <v>55</v>
      </c>
      <c r="M2090" s="26">
        <v>55</v>
      </c>
      <c r="N2090" s="26">
        <v>0</v>
      </c>
      <c r="O2090" s="219"/>
      <c r="P2090" s="228"/>
    </row>
    <row r="2091" spans="1:16" ht="36.75" thickBot="1" x14ac:dyDescent="0.3">
      <c r="A2091" s="213"/>
      <c r="B2091" s="216"/>
      <c r="C2091" s="216"/>
      <c r="D2091" s="219"/>
      <c r="E2091" s="219"/>
      <c r="F2091" s="219"/>
      <c r="G2091" s="158" t="s">
        <v>7</v>
      </c>
      <c r="H2091" s="26">
        <f>SUM(I2091:N2091)</f>
        <v>6</v>
      </c>
      <c r="I2091" s="26">
        <v>0</v>
      </c>
      <c r="J2091" s="26">
        <v>0</v>
      </c>
      <c r="K2091" s="26">
        <v>0</v>
      </c>
      <c r="L2091" s="26">
        <v>3</v>
      </c>
      <c r="M2091" s="26">
        <v>3</v>
      </c>
      <c r="N2091" s="26">
        <v>0</v>
      </c>
      <c r="O2091" s="219"/>
      <c r="P2091" s="228"/>
    </row>
    <row r="2092" spans="1:16" ht="15.75" thickBot="1" x14ac:dyDescent="0.3">
      <c r="A2092" s="213"/>
      <c r="B2092" s="216"/>
      <c r="C2092" s="216"/>
      <c r="D2092" s="219"/>
      <c r="E2092" s="219"/>
      <c r="F2092" s="219"/>
      <c r="G2092" s="158" t="s">
        <v>8</v>
      </c>
      <c r="H2092" s="26">
        <f>SUM(I2092:N2092)</f>
        <v>0</v>
      </c>
      <c r="I2092" s="26">
        <v>0</v>
      </c>
      <c r="J2092" s="26">
        <v>0</v>
      </c>
      <c r="K2092" s="26">
        <v>0</v>
      </c>
      <c r="L2092" s="26">
        <v>0</v>
      </c>
      <c r="M2092" s="26">
        <v>0</v>
      </c>
      <c r="N2092" s="26">
        <v>0</v>
      </c>
      <c r="O2092" s="219"/>
      <c r="P2092" s="228"/>
    </row>
    <row r="2093" spans="1:16" ht="24.75" thickBot="1" x14ac:dyDescent="0.3">
      <c r="A2093" s="214"/>
      <c r="B2093" s="217"/>
      <c r="C2093" s="217"/>
      <c r="D2093" s="220"/>
      <c r="E2093" s="220"/>
      <c r="F2093" s="220"/>
      <c r="G2093" s="158" t="s">
        <v>9</v>
      </c>
      <c r="H2093" s="26">
        <f>SUM(I2093:N2093)</f>
        <v>0</v>
      </c>
      <c r="I2093" s="26">
        <v>0</v>
      </c>
      <c r="J2093" s="26">
        <v>0</v>
      </c>
      <c r="K2093" s="26">
        <v>0</v>
      </c>
      <c r="L2093" s="26">
        <v>0</v>
      </c>
      <c r="M2093" s="26">
        <v>0</v>
      </c>
      <c r="N2093" s="26">
        <v>0</v>
      </c>
      <c r="O2093" s="220"/>
      <c r="P2093" s="229"/>
    </row>
    <row r="2094" spans="1:16" ht="34.5" customHeight="1" thickBot="1" x14ac:dyDescent="0.3">
      <c r="A2094" s="212" t="s">
        <v>764</v>
      </c>
      <c r="B2094" s="215" t="s">
        <v>766</v>
      </c>
      <c r="C2094" s="215" t="s">
        <v>184</v>
      </c>
      <c r="D2094" s="218">
        <v>2028</v>
      </c>
      <c r="E2094" s="218" t="s">
        <v>769</v>
      </c>
      <c r="F2094" s="215" t="s">
        <v>172</v>
      </c>
      <c r="G2094" s="158" t="s">
        <v>4</v>
      </c>
      <c r="H2094" s="26">
        <f t="shared" ref="H2094:N2094" si="440">SUM(H2095:H2098)</f>
        <v>262.3</v>
      </c>
      <c r="I2094" s="26">
        <f t="shared" si="440"/>
        <v>0</v>
      </c>
      <c r="J2094" s="26">
        <f t="shared" si="440"/>
        <v>0</v>
      </c>
      <c r="K2094" s="26">
        <f t="shared" si="440"/>
        <v>0</v>
      </c>
      <c r="L2094" s="26">
        <f t="shared" si="440"/>
        <v>262.3</v>
      </c>
      <c r="M2094" s="26">
        <f t="shared" si="440"/>
        <v>0</v>
      </c>
      <c r="N2094" s="26">
        <f t="shared" si="440"/>
        <v>0</v>
      </c>
      <c r="O2094" s="218">
        <v>5080</v>
      </c>
      <c r="P2094" s="227" t="s">
        <v>768</v>
      </c>
    </row>
    <row r="2095" spans="1:16" ht="15.75" thickBot="1" x14ac:dyDescent="0.3">
      <c r="A2095" s="213"/>
      <c r="B2095" s="216"/>
      <c r="C2095" s="216"/>
      <c r="D2095" s="219"/>
      <c r="E2095" s="219"/>
      <c r="F2095" s="216"/>
      <c r="G2095" s="158" t="s">
        <v>35</v>
      </c>
      <c r="H2095" s="26">
        <f>SUM(I2095:N2095)</f>
        <v>243.9</v>
      </c>
      <c r="I2095" s="26">
        <v>0</v>
      </c>
      <c r="J2095" s="26">
        <v>0</v>
      </c>
      <c r="K2095" s="26">
        <v>0</v>
      </c>
      <c r="L2095" s="26">
        <v>243.9</v>
      </c>
      <c r="M2095" s="26">
        <v>0</v>
      </c>
      <c r="N2095" s="26">
        <v>0</v>
      </c>
      <c r="O2095" s="219"/>
      <c r="P2095" s="228"/>
    </row>
    <row r="2096" spans="1:16" ht="36.75" thickBot="1" x14ac:dyDescent="0.3">
      <c r="A2096" s="213"/>
      <c r="B2096" s="216"/>
      <c r="C2096" s="216"/>
      <c r="D2096" s="219"/>
      <c r="E2096" s="219"/>
      <c r="F2096" s="216"/>
      <c r="G2096" s="158" t="s">
        <v>7</v>
      </c>
      <c r="H2096" s="26">
        <f>SUM(I2096:N2096)</f>
        <v>18.399999999999999</v>
      </c>
      <c r="I2096" s="26">
        <v>0</v>
      </c>
      <c r="J2096" s="26">
        <v>0</v>
      </c>
      <c r="K2096" s="26">
        <v>0</v>
      </c>
      <c r="L2096" s="26">
        <v>18.399999999999999</v>
      </c>
      <c r="M2096" s="26">
        <v>0</v>
      </c>
      <c r="N2096" s="26">
        <v>0</v>
      </c>
      <c r="O2096" s="219"/>
      <c r="P2096" s="228"/>
    </row>
    <row r="2097" spans="1:16" ht="15.75" thickBot="1" x14ac:dyDescent="0.3">
      <c r="A2097" s="213"/>
      <c r="B2097" s="216"/>
      <c r="C2097" s="216"/>
      <c r="D2097" s="219"/>
      <c r="E2097" s="219"/>
      <c r="F2097" s="216"/>
      <c r="G2097" s="158" t="s">
        <v>8</v>
      </c>
      <c r="H2097" s="26">
        <f>SUM(I2097:N2097)</f>
        <v>0</v>
      </c>
      <c r="I2097" s="26">
        <v>0</v>
      </c>
      <c r="J2097" s="26">
        <v>0</v>
      </c>
      <c r="K2097" s="26">
        <v>0</v>
      </c>
      <c r="L2097" s="26">
        <v>0</v>
      </c>
      <c r="M2097" s="26">
        <v>0</v>
      </c>
      <c r="N2097" s="26">
        <v>0</v>
      </c>
      <c r="O2097" s="219"/>
      <c r="P2097" s="228"/>
    </row>
    <row r="2098" spans="1:16" ht="24.75" thickBot="1" x14ac:dyDescent="0.3">
      <c r="A2098" s="214"/>
      <c r="B2098" s="217"/>
      <c r="C2098" s="217"/>
      <c r="D2098" s="220"/>
      <c r="E2098" s="220"/>
      <c r="F2098" s="217"/>
      <c r="G2098" s="158" t="s">
        <v>9</v>
      </c>
      <c r="H2098" s="26">
        <f>SUM(I2098:N2098)</f>
        <v>0</v>
      </c>
      <c r="I2098" s="26">
        <v>0</v>
      </c>
      <c r="J2098" s="26">
        <v>0</v>
      </c>
      <c r="K2098" s="26">
        <v>0</v>
      </c>
      <c r="L2098" s="26">
        <v>0</v>
      </c>
      <c r="M2098" s="26">
        <v>0</v>
      </c>
      <c r="N2098" s="26">
        <v>0</v>
      </c>
      <c r="O2098" s="220"/>
      <c r="P2098" s="229"/>
    </row>
    <row r="2099" spans="1:16" ht="36.75" customHeight="1" thickBot="1" x14ac:dyDescent="0.3">
      <c r="A2099" s="212" t="s">
        <v>770</v>
      </c>
      <c r="B2099" s="215" t="s">
        <v>766</v>
      </c>
      <c r="C2099" s="215" t="s">
        <v>184</v>
      </c>
      <c r="D2099" s="218" t="s">
        <v>67</v>
      </c>
      <c r="E2099" s="218" t="s">
        <v>771</v>
      </c>
      <c r="F2099" s="215" t="s">
        <v>772</v>
      </c>
      <c r="G2099" s="158" t="s">
        <v>4</v>
      </c>
      <c r="H2099" s="26">
        <f t="shared" ref="H2099:N2099" si="441">SUM(H2100:H2103)</f>
        <v>7</v>
      </c>
      <c r="I2099" s="26">
        <f t="shared" si="441"/>
        <v>0.3</v>
      </c>
      <c r="J2099" s="26">
        <f t="shared" si="441"/>
        <v>0</v>
      </c>
      <c r="K2099" s="26">
        <f t="shared" si="441"/>
        <v>0</v>
      </c>
      <c r="L2099" s="26">
        <f t="shared" si="441"/>
        <v>0.3</v>
      </c>
      <c r="M2099" s="26">
        <f t="shared" si="441"/>
        <v>6.4</v>
      </c>
      <c r="N2099" s="26">
        <f t="shared" si="441"/>
        <v>0</v>
      </c>
      <c r="O2099" s="218">
        <v>5080</v>
      </c>
      <c r="P2099" s="227" t="s">
        <v>768</v>
      </c>
    </row>
    <row r="2100" spans="1:16" ht="15.75" thickBot="1" x14ac:dyDescent="0.3">
      <c r="A2100" s="213"/>
      <c r="B2100" s="216"/>
      <c r="C2100" s="216"/>
      <c r="D2100" s="219"/>
      <c r="E2100" s="219"/>
      <c r="F2100" s="216"/>
      <c r="G2100" s="158" t="s">
        <v>35</v>
      </c>
      <c r="H2100" s="26">
        <f>SUM(I2100:N2100)</f>
        <v>0</v>
      </c>
      <c r="I2100" s="26">
        <v>0</v>
      </c>
      <c r="J2100" s="26">
        <v>0</v>
      </c>
      <c r="K2100" s="26">
        <v>0</v>
      </c>
      <c r="L2100" s="26">
        <v>0</v>
      </c>
      <c r="M2100" s="26">
        <v>0</v>
      </c>
      <c r="N2100" s="26">
        <v>0</v>
      </c>
      <c r="O2100" s="219"/>
      <c r="P2100" s="228"/>
    </row>
    <row r="2101" spans="1:16" ht="36.75" thickBot="1" x14ac:dyDescent="0.3">
      <c r="A2101" s="213"/>
      <c r="B2101" s="216"/>
      <c r="C2101" s="216"/>
      <c r="D2101" s="219"/>
      <c r="E2101" s="219"/>
      <c r="F2101" s="216"/>
      <c r="G2101" s="158" t="s">
        <v>7</v>
      </c>
      <c r="H2101" s="26">
        <f>SUM(I2101:N2101)</f>
        <v>7</v>
      </c>
      <c r="I2101" s="26">
        <v>0.3</v>
      </c>
      <c r="J2101" s="26">
        <v>0</v>
      </c>
      <c r="K2101" s="26">
        <v>0</v>
      </c>
      <c r="L2101" s="26">
        <v>0.3</v>
      </c>
      <c r="M2101" s="26">
        <v>6.4</v>
      </c>
      <c r="N2101" s="26">
        <v>0</v>
      </c>
      <c r="O2101" s="219"/>
      <c r="P2101" s="228"/>
    </row>
    <row r="2102" spans="1:16" ht="15.75" thickBot="1" x14ac:dyDescent="0.3">
      <c r="A2102" s="213"/>
      <c r="B2102" s="216"/>
      <c r="C2102" s="216"/>
      <c r="D2102" s="219"/>
      <c r="E2102" s="219"/>
      <c r="F2102" s="216"/>
      <c r="G2102" s="158" t="s">
        <v>8</v>
      </c>
      <c r="H2102" s="26">
        <f>SUM(I2102:N2102)</f>
        <v>0</v>
      </c>
      <c r="I2102" s="26">
        <v>0</v>
      </c>
      <c r="J2102" s="26">
        <v>0</v>
      </c>
      <c r="K2102" s="26">
        <v>0</v>
      </c>
      <c r="L2102" s="26">
        <v>0</v>
      </c>
      <c r="M2102" s="26">
        <v>0</v>
      </c>
      <c r="N2102" s="26">
        <v>0</v>
      </c>
      <c r="O2102" s="219"/>
      <c r="P2102" s="228"/>
    </row>
    <row r="2103" spans="1:16" ht="24.75" thickBot="1" x14ac:dyDescent="0.3">
      <c r="A2103" s="214"/>
      <c r="B2103" s="217"/>
      <c r="C2103" s="217"/>
      <c r="D2103" s="220"/>
      <c r="E2103" s="220"/>
      <c r="F2103" s="217"/>
      <c r="G2103" s="158" t="s">
        <v>9</v>
      </c>
      <c r="H2103" s="26">
        <f>SUM(I2103:N2103)</f>
        <v>0</v>
      </c>
      <c r="I2103" s="26">
        <v>0</v>
      </c>
      <c r="J2103" s="26">
        <v>0</v>
      </c>
      <c r="K2103" s="26">
        <v>0</v>
      </c>
      <c r="L2103" s="26">
        <v>0</v>
      </c>
      <c r="M2103" s="26">
        <v>0</v>
      </c>
      <c r="N2103" s="26">
        <v>0</v>
      </c>
      <c r="O2103" s="220"/>
      <c r="P2103" s="229"/>
    </row>
    <row r="2104" spans="1:16" ht="30" customHeight="1" thickBot="1" x14ac:dyDescent="0.3">
      <c r="A2104" s="212" t="s">
        <v>773</v>
      </c>
      <c r="B2104" s="215" t="s">
        <v>766</v>
      </c>
      <c r="C2104" s="215" t="s">
        <v>184</v>
      </c>
      <c r="D2104" s="218" t="s">
        <v>67</v>
      </c>
      <c r="E2104" s="218" t="s">
        <v>774</v>
      </c>
      <c r="F2104" s="215" t="s">
        <v>772</v>
      </c>
      <c r="G2104" s="158" t="s">
        <v>4</v>
      </c>
      <c r="H2104" s="26">
        <f t="shared" ref="H2104:N2104" si="442">SUM(H2105:H2108)</f>
        <v>86</v>
      </c>
      <c r="I2104" s="26">
        <f t="shared" si="442"/>
        <v>1.6</v>
      </c>
      <c r="J2104" s="26">
        <f t="shared" si="442"/>
        <v>0</v>
      </c>
      <c r="K2104" s="26">
        <f t="shared" si="442"/>
        <v>0</v>
      </c>
      <c r="L2104" s="26">
        <f t="shared" si="442"/>
        <v>42.2</v>
      </c>
      <c r="M2104" s="26">
        <f t="shared" si="442"/>
        <v>42.2</v>
      </c>
      <c r="N2104" s="26">
        <f t="shared" si="442"/>
        <v>0</v>
      </c>
      <c r="O2104" s="218">
        <v>5080</v>
      </c>
      <c r="P2104" s="227" t="s">
        <v>768</v>
      </c>
    </row>
    <row r="2105" spans="1:16" ht="15.75" thickBot="1" x14ac:dyDescent="0.3">
      <c r="A2105" s="213"/>
      <c r="B2105" s="216"/>
      <c r="C2105" s="216"/>
      <c r="D2105" s="219"/>
      <c r="E2105" s="219"/>
      <c r="F2105" s="216"/>
      <c r="G2105" s="158" t="s">
        <v>35</v>
      </c>
      <c r="H2105" s="26">
        <f>SUM(I2105:N2105)</f>
        <v>80.2</v>
      </c>
      <c r="I2105" s="26">
        <v>0</v>
      </c>
      <c r="J2105" s="26">
        <v>0</v>
      </c>
      <c r="K2105" s="26">
        <v>0</v>
      </c>
      <c r="L2105" s="26">
        <v>40.1</v>
      </c>
      <c r="M2105" s="26">
        <v>40.1</v>
      </c>
      <c r="N2105" s="26">
        <v>0</v>
      </c>
      <c r="O2105" s="219"/>
      <c r="P2105" s="228"/>
    </row>
    <row r="2106" spans="1:16" ht="36.75" thickBot="1" x14ac:dyDescent="0.3">
      <c r="A2106" s="213"/>
      <c r="B2106" s="216"/>
      <c r="C2106" s="216"/>
      <c r="D2106" s="219"/>
      <c r="E2106" s="219"/>
      <c r="F2106" s="216"/>
      <c r="G2106" s="158" t="s">
        <v>7</v>
      </c>
      <c r="H2106" s="26">
        <f>SUM(I2106:N2106)</f>
        <v>5.8000000000000007</v>
      </c>
      <c r="I2106" s="26">
        <v>1.6</v>
      </c>
      <c r="J2106" s="26">
        <v>0</v>
      </c>
      <c r="K2106" s="26">
        <v>0</v>
      </c>
      <c r="L2106" s="26">
        <v>2.1</v>
      </c>
      <c r="M2106" s="26">
        <v>2.1</v>
      </c>
      <c r="N2106" s="26">
        <v>0</v>
      </c>
      <c r="O2106" s="219"/>
      <c r="P2106" s="228"/>
    </row>
    <row r="2107" spans="1:16" ht="15.75" thickBot="1" x14ac:dyDescent="0.3">
      <c r="A2107" s="213"/>
      <c r="B2107" s="216"/>
      <c r="C2107" s="216"/>
      <c r="D2107" s="219"/>
      <c r="E2107" s="219"/>
      <c r="F2107" s="216"/>
      <c r="G2107" s="158" t="s">
        <v>8</v>
      </c>
      <c r="H2107" s="26">
        <f>SUM(I2107:N2107)</f>
        <v>0</v>
      </c>
      <c r="I2107" s="26">
        <v>0</v>
      </c>
      <c r="J2107" s="26">
        <v>0</v>
      </c>
      <c r="K2107" s="26">
        <v>0</v>
      </c>
      <c r="L2107" s="26">
        <v>0</v>
      </c>
      <c r="M2107" s="26">
        <v>0</v>
      </c>
      <c r="N2107" s="26">
        <v>0</v>
      </c>
      <c r="O2107" s="219"/>
      <c r="P2107" s="228"/>
    </row>
    <row r="2108" spans="1:16" ht="24.75" thickBot="1" x14ac:dyDescent="0.3">
      <c r="A2108" s="214"/>
      <c r="B2108" s="217"/>
      <c r="C2108" s="217"/>
      <c r="D2108" s="220"/>
      <c r="E2108" s="220"/>
      <c r="F2108" s="217"/>
      <c r="G2108" s="158" t="s">
        <v>9</v>
      </c>
      <c r="H2108" s="26">
        <f>SUM(I2108:N2108)</f>
        <v>0</v>
      </c>
      <c r="I2108" s="26">
        <v>0</v>
      </c>
      <c r="J2108" s="26">
        <v>0</v>
      </c>
      <c r="K2108" s="26">
        <v>0</v>
      </c>
      <c r="L2108" s="26">
        <v>0</v>
      </c>
      <c r="M2108" s="26">
        <v>0</v>
      </c>
      <c r="N2108" s="26">
        <v>0</v>
      </c>
      <c r="O2108" s="220"/>
      <c r="P2108" s="229"/>
    </row>
    <row r="2109" spans="1:16" ht="36.75" customHeight="1" thickBot="1" x14ac:dyDescent="0.3">
      <c r="A2109" s="212" t="s">
        <v>775</v>
      </c>
      <c r="B2109" s="215" t="s">
        <v>766</v>
      </c>
      <c r="C2109" s="215" t="s">
        <v>184</v>
      </c>
      <c r="D2109" s="218">
        <v>2028</v>
      </c>
      <c r="E2109" s="218" t="s">
        <v>776</v>
      </c>
      <c r="F2109" s="215" t="s">
        <v>777</v>
      </c>
      <c r="G2109" s="158" t="s">
        <v>4</v>
      </c>
      <c r="H2109" s="26">
        <f t="shared" ref="H2109:N2109" si="443">SUM(H2110:H2113)</f>
        <v>18.3</v>
      </c>
      <c r="I2109" s="26">
        <f t="shared" si="443"/>
        <v>0</v>
      </c>
      <c r="J2109" s="26">
        <f t="shared" si="443"/>
        <v>0</v>
      </c>
      <c r="K2109" s="26">
        <f t="shared" si="443"/>
        <v>0</v>
      </c>
      <c r="L2109" s="26">
        <f t="shared" si="443"/>
        <v>18.3</v>
      </c>
      <c r="M2109" s="26">
        <f t="shared" si="443"/>
        <v>0</v>
      </c>
      <c r="N2109" s="26">
        <f t="shared" si="443"/>
        <v>0</v>
      </c>
      <c r="O2109" s="218">
        <v>580</v>
      </c>
      <c r="P2109" s="227" t="s">
        <v>768</v>
      </c>
    </row>
    <row r="2110" spans="1:16" ht="15.75" thickBot="1" x14ac:dyDescent="0.3">
      <c r="A2110" s="213"/>
      <c r="B2110" s="216"/>
      <c r="C2110" s="216"/>
      <c r="D2110" s="219"/>
      <c r="E2110" s="219"/>
      <c r="F2110" s="216"/>
      <c r="G2110" s="158" t="s">
        <v>35</v>
      </c>
      <c r="H2110" s="26">
        <f>SUM(I2110:N2110)</f>
        <v>0</v>
      </c>
      <c r="I2110" s="26">
        <v>0</v>
      </c>
      <c r="J2110" s="26">
        <v>0</v>
      </c>
      <c r="K2110" s="26">
        <v>0</v>
      </c>
      <c r="L2110" s="26">
        <v>0</v>
      </c>
      <c r="M2110" s="26">
        <v>0</v>
      </c>
      <c r="N2110" s="26">
        <v>0</v>
      </c>
      <c r="O2110" s="219"/>
      <c r="P2110" s="228"/>
    </row>
    <row r="2111" spans="1:16" ht="36.75" thickBot="1" x14ac:dyDescent="0.3">
      <c r="A2111" s="213"/>
      <c r="B2111" s="216"/>
      <c r="C2111" s="216"/>
      <c r="D2111" s="219"/>
      <c r="E2111" s="219"/>
      <c r="F2111" s="216"/>
      <c r="G2111" s="158" t="s">
        <v>7</v>
      </c>
      <c r="H2111" s="26">
        <f>SUM(I2111:N2111)</f>
        <v>18.3</v>
      </c>
      <c r="I2111" s="26">
        <v>0</v>
      </c>
      <c r="J2111" s="26">
        <v>0</v>
      </c>
      <c r="K2111" s="26">
        <v>0</v>
      </c>
      <c r="L2111" s="26">
        <v>18.3</v>
      </c>
      <c r="M2111" s="26">
        <v>0</v>
      </c>
      <c r="N2111" s="26">
        <v>0</v>
      </c>
      <c r="O2111" s="219"/>
      <c r="P2111" s="228"/>
    </row>
    <row r="2112" spans="1:16" ht="15.75" thickBot="1" x14ac:dyDescent="0.3">
      <c r="A2112" s="213"/>
      <c r="B2112" s="216"/>
      <c r="C2112" s="216"/>
      <c r="D2112" s="219"/>
      <c r="E2112" s="219"/>
      <c r="F2112" s="216"/>
      <c r="G2112" s="158" t="s">
        <v>8</v>
      </c>
      <c r="H2112" s="26">
        <f>SUM(I2112:N2112)</f>
        <v>0</v>
      </c>
      <c r="I2112" s="26">
        <v>0</v>
      </c>
      <c r="J2112" s="26">
        <v>0</v>
      </c>
      <c r="K2112" s="26">
        <v>0</v>
      </c>
      <c r="L2112" s="26">
        <v>0</v>
      </c>
      <c r="M2112" s="26">
        <v>0</v>
      </c>
      <c r="N2112" s="26">
        <v>0</v>
      </c>
      <c r="O2112" s="219"/>
      <c r="P2112" s="228"/>
    </row>
    <row r="2113" spans="1:16" ht="24.75" thickBot="1" x14ac:dyDescent="0.3">
      <c r="A2113" s="214"/>
      <c r="B2113" s="217"/>
      <c r="C2113" s="217"/>
      <c r="D2113" s="220"/>
      <c r="E2113" s="220"/>
      <c r="F2113" s="217"/>
      <c r="G2113" s="158" t="s">
        <v>9</v>
      </c>
      <c r="H2113" s="26">
        <f>SUM(I2113:N2113)</f>
        <v>0</v>
      </c>
      <c r="I2113" s="26">
        <v>0</v>
      </c>
      <c r="J2113" s="26">
        <v>0</v>
      </c>
      <c r="K2113" s="26">
        <v>0</v>
      </c>
      <c r="L2113" s="26">
        <v>0</v>
      </c>
      <c r="M2113" s="26">
        <v>0</v>
      </c>
      <c r="N2113" s="26">
        <v>0</v>
      </c>
      <c r="O2113" s="220"/>
      <c r="P2113" s="229"/>
    </row>
    <row r="2114" spans="1:16" ht="72.75" customHeight="1" thickBot="1" x14ac:dyDescent="0.3">
      <c r="A2114" s="253" t="s">
        <v>3999</v>
      </c>
      <c r="B2114" s="215" t="s">
        <v>766</v>
      </c>
      <c r="C2114" s="215" t="s">
        <v>184</v>
      </c>
      <c r="D2114" s="218">
        <v>2028</v>
      </c>
      <c r="E2114" s="218" t="s">
        <v>778</v>
      </c>
      <c r="F2114" s="215" t="s">
        <v>772</v>
      </c>
      <c r="G2114" s="158" t="s">
        <v>4</v>
      </c>
      <c r="H2114" s="26">
        <f t="shared" ref="H2114:N2114" si="444">SUM(H2115:H2118)</f>
        <v>13.2</v>
      </c>
      <c r="I2114" s="26">
        <f t="shared" si="444"/>
        <v>0</v>
      </c>
      <c r="J2114" s="26">
        <f t="shared" si="444"/>
        <v>0</v>
      </c>
      <c r="K2114" s="26">
        <f t="shared" si="444"/>
        <v>0</v>
      </c>
      <c r="L2114" s="26">
        <f t="shared" si="444"/>
        <v>13.2</v>
      </c>
      <c r="M2114" s="26">
        <f t="shared" si="444"/>
        <v>0</v>
      </c>
      <c r="N2114" s="26">
        <f t="shared" si="444"/>
        <v>0</v>
      </c>
      <c r="O2114" s="218">
        <v>5080</v>
      </c>
      <c r="P2114" s="227" t="s">
        <v>768</v>
      </c>
    </row>
    <row r="2115" spans="1:16" ht="15.75" thickBot="1" x14ac:dyDescent="0.3">
      <c r="A2115" s="254"/>
      <c r="B2115" s="216"/>
      <c r="C2115" s="216"/>
      <c r="D2115" s="219"/>
      <c r="E2115" s="219"/>
      <c r="F2115" s="216"/>
      <c r="G2115" s="158" t="s">
        <v>35</v>
      </c>
      <c r="H2115" s="26">
        <f>SUM(I2115:N2115)</f>
        <v>0</v>
      </c>
      <c r="I2115" s="26">
        <v>0</v>
      </c>
      <c r="J2115" s="26">
        <v>0</v>
      </c>
      <c r="K2115" s="26">
        <v>0</v>
      </c>
      <c r="L2115" s="26">
        <v>0</v>
      </c>
      <c r="M2115" s="26">
        <v>0</v>
      </c>
      <c r="N2115" s="26">
        <v>0</v>
      </c>
      <c r="O2115" s="219"/>
      <c r="P2115" s="228"/>
    </row>
    <row r="2116" spans="1:16" ht="36.75" thickBot="1" x14ac:dyDescent="0.3">
      <c r="A2116" s="254"/>
      <c r="B2116" s="216"/>
      <c r="C2116" s="216"/>
      <c r="D2116" s="219"/>
      <c r="E2116" s="219"/>
      <c r="F2116" s="216"/>
      <c r="G2116" s="158" t="s">
        <v>7</v>
      </c>
      <c r="H2116" s="26">
        <f>SUM(I2116:N2116)</f>
        <v>13.2</v>
      </c>
      <c r="I2116" s="26">
        <v>0</v>
      </c>
      <c r="J2116" s="26">
        <v>0</v>
      </c>
      <c r="K2116" s="26">
        <v>0</v>
      </c>
      <c r="L2116" s="26">
        <v>13.2</v>
      </c>
      <c r="M2116" s="26">
        <v>0</v>
      </c>
      <c r="N2116" s="26">
        <v>0</v>
      </c>
      <c r="O2116" s="219"/>
      <c r="P2116" s="228"/>
    </row>
    <row r="2117" spans="1:16" ht="15.75" thickBot="1" x14ac:dyDescent="0.3">
      <c r="A2117" s="254"/>
      <c r="B2117" s="216"/>
      <c r="C2117" s="216"/>
      <c r="D2117" s="219"/>
      <c r="E2117" s="219"/>
      <c r="F2117" s="216"/>
      <c r="G2117" s="158" t="s">
        <v>8</v>
      </c>
      <c r="H2117" s="26">
        <f>SUM(I2117:N2117)</f>
        <v>0</v>
      </c>
      <c r="I2117" s="26">
        <v>0</v>
      </c>
      <c r="J2117" s="26">
        <v>0</v>
      </c>
      <c r="K2117" s="26">
        <v>0</v>
      </c>
      <c r="L2117" s="26">
        <v>0</v>
      </c>
      <c r="M2117" s="26">
        <v>0</v>
      </c>
      <c r="N2117" s="26">
        <v>0</v>
      </c>
      <c r="O2117" s="219"/>
      <c r="P2117" s="228"/>
    </row>
    <row r="2118" spans="1:16" ht="24.75" thickBot="1" x14ac:dyDescent="0.3">
      <c r="A2118" s="255"/>
      <c r="B2118" s="217"/>
      <c r="C2118" s="217"/>
      <c r="D2118" s="220"/>
      <c r="E2118" s="220"/>
      <c r="F2118" s="217"/>
      <c r="G2118" s="158" t="s">
        <v>9</v>
      </c>
      <c r="H2118" s="26">
        <f>SUM(I2118:N2118)</f>
        <v>0</v>
      </c>
      <c r="I2118" s="26">
        <v>0</v>
      </c>
      <c r="J2118" s="26">
        <v>0</v>
      </c>
      <c r="K2118" s="26">
        <v>0</v>
      </c>
      <c r="L2118" s="26">
        <v>0</v>
      </c>
      <c r="M2118" s="26">
        <v>0</v>
      </c>
      <c r="N2118" s="26">
        <v>0</v>
      </c>
      <c r="O2118" s="220"/>
      <c r="P2118" s="229"/>
    </row>
    <row r="2119" spans="1:16" ht="36.75" customHeight="1" thickBot="1" x14ac:dyDescent="0.3">
      <c r="A2119" s="212" t="s">
        <v>779</v>
      </c>
      <c r="B2119" s="218" t="s">
        <v>225</v>
      </c>
      <c r="C2119" s="215" t="s">
        <v>184</v>
      </c>
      <c r="D2119" s="218">
        <v>2028</v>
      </c>
      <c r="E2119" s="218" t="s">
        <v>778</v>
      </c>
      <c r="F2119" s="215" t="s">
        <v>780</v>
      </c>
      <c r="G2119" s="158" t="s">
        <v>4</v>
      </c>
      <c r="H2119" s="26">
        <f t="shared" ref="H2119:N2119" si="445">SUM(H2120:H2123)</f>
        <v>131.80000000000001</v>
      </c>
      <c r="I2119" s="26">
        <f t="shared" si="445"/>
        <v>65.900000000000006</v>
      </c>
      <c r="J2119" s="26">
        <f t="shared" si="445"/>
        <v>0</v>
      </c>
      <c r="K2119" s="26">
        <f t="shared" si="445"/>
        <v>0</v>
      </c>
      <c r="L2119" s="26">
        <f t="shared" si="445"/>
        <v>65.900000000000006</v>
      </c>
      <c r="M2119" s="26">
        <f t="shared" si="445"/>
        <v>0</v>
      </c>
      <c r="N2119" s="26">
        <f t="shared" si="445"/>
        <v>0</v>
      </c>
      <c r="O2119" s="218">
        <v>5080</v>
      </c>
      <c r="P2119" s="227" t="s">
        <v>768</v>
      </c>
    </row>
    <row r="2120" spans="1:16" ht="15.75" thickBot="1" x14ac:dyDescent="0.3">
      <c r="A2120" s="213"/>
      <c r="B2120" s="219"/>
      <c r="C2120" s="216"/>
      <c r="D2120" s="219"/>
      <c r="E2120" s="219"/>
      <c r="F2120" s="216"/>
      <c r="G2120" s="158" t="s">
        <v>35</v>
      </c>
      <c r="H2120" s="26">
        <f>SUM(I2120:N2120)</f>
        <v>0</v>
      </c>
      <c r="I2120" s="26">
        <v>0</v>
      </c>
      <c r="J2120" s="26">
        <v>0</v>
      </c>
      <c r="K2120" s="26">
        <v>0</v>
      </c>
      <c r="L2120" s="26">
        <v>0</v>
      </c>
      <c r="M2120" s="26">
        <v>0</v>
      </c>
      <c r="N2120" s="26">
        <v>0</v>
      </c>
      <c r="O2120" s="219"/>
      <c r="P2120" s="228"/>
    </row>
    <row r="2121" spans="1:16" ht="36.75" thickBot="1" x14ac:dyDescent="0.3">
      <c r="A2121" s="213"/>
      <c r="B2121" s="219"/>
      <c r="C2121" s="216"/>
      <c r="D2121" s="219"/>
      <c r="E2121" s="219"/>
      <c r="F2121" s="216"/>
      <c r="G2121" s="158" t="s">
        <v>7</v>
      </c>
      <c r="H2121" s="26">
        <f>SUM(I2121:N2121)</f>
        <v>131.80000000000001</v>
      </c>
      <c r="I2121" s="26">
        <v>65.900000000000006</v>
      </c>
      <c r="J2121" s="26">
        <v>0</v>
      </c>
      <c r="K2121" s="26">
        <v>0</v>
      </c>
      <c r="L2121" s="26">
        <v>65.900000000000006</v>
      </c>
      <c r="M2121" s="26">
        <v>0</v>
      </c>
      <c r="N2121" s="26">
        <v>0</v>
      </c>
      <c r="O2121" s="219"/>
      <c r="P2121" s="228"/>
    </row>
    <row r="2122" spans="1:16" ht="15.75" thickBot="1" x14ac:dyDescent="0.3">
      <c r="A2122" s="213"/>
      <c r="B2122" s="219"/>
      <c r="C2122" s="216"/>
      <c r="D2122" s="219"/>
      <c r="E2122" s="219"/>
      <c r="F2122" s="216"/>
      <c r="G2122" s="158" t="s">
        <v>8</v>
      </c>
      <c r="H2122" s="26">
        <f>SUM(I2122:N2122)</f>
        <v>0</v>
      </c>
      <c r="I2122" s="26">
        <v>0</v>
      </c>
      <c r="J2122" s="26">
        <v>0</v>
      </c>
      <c r="K2122" s="26">
        <v>0</v>
      </c>
      <c r="L2122" s="26">
        <v>0</v>
      </c>
      <c r="M2122" s="26">
        <v>0</v>
      </c>
      <c r="N2122" s="26">
        <v>0</v>
      </c>
      <c r="O2122" s="219"/>
      <c r="P2122" s="228"/>
    </row>
    <row r="2123" spans="1:16" ht="24.75" thickBot="1" x14ac:dyDescent="0.3">
      <c r="A2123" s="214"/>
      <c r="B2123" s="220"/>
      <c r="C2123" s="217"/>
      <c r="D2123" s="220"/>
      <c r="E2123" s="220"/>
      <c r="F2123" s="217"/>
      <c r="G2123" s="158" t="s">
        <v>9</v>
      </c>
      <c r="H2123" s="26">
        <f>SUM(I2123:N2123)</f>
        <v>0</v>
      </c>
      <c r="I2123" s="26">
        <v>0</v>
      </c>
      <c r="J2123" s="26">
        <v>0</v>
      </c>
      <c r="K2123" s="26">
        <v>0</v>
      </c>
      <c r="L2123" s="26">
        <v>0</v>
      </c>
      <c r="M2123" s="26">
        <v>0</v>
      </c>
      <c r="N2123" s="26">
        <v>0</v>
      </c>
      <c r="O2123" s="220"/>
      <c r="P2123" s="229"/>
    </row>
    <row r="2124" spans="1:16" ht="36.75" customHeight="1" thickBot="1" x14ac:dyDescent="0.3">
      <c r="A2124" s="253" t="s">
        <v>3998</v>
      </c>
      <c r="B2124" s="215" t="s">
        <v>766</v>
      </c>
      <c r="C2124" s="215" t="s">
        <v>184</v>
      </c>
      <c r="D2124" s="218">
        <v>2029</v>
      </c>
      <c r="E2124" s="218" t="s">
        <v>778</v>
      </c>
      <c r="F2124" s="215" t="s">
        <v>782</v>
      </c>
      <c r="G2124" s="158" t="s">
        <v>4</v>
      </c>
      <c r="H2124" s="26">
        <f t="shared" ref="H2124:N2124" si="446">SUM(H2125:H2128)</f>
        <v>11</v>
      </c>
      <c r="I2124" s="26">
        <f t="shared" si="446"/>
        <v>0</v>
      </c>
      <c r="J2124" s="26">
        <f t="shared" si="446"/>
        <v>0</v>
      </c>
      <c r="K2124" s="26">
        <f t="shared" si="446"/>
        <v>0</v>
      </c>
      <c r="L2124" s="26">
        <f t="shared" si="446"/>
        <v>0</v>
      </c>
      <c r="M2124" s="26">
        <f t="shared" si="446"/>
        <v>11</v>
      </c>
      <c r="N2124" s="26">
        <f t="shared" si="446"/>
        <v>0</v>
      </c>
      <c r="O2124" s="218">
        <v>5080</v>
      </c>
      <c r="P2124" s="227" t="s">
        <v>768</v>
      </c>
    </row>
    <row r="2125" spans="1:16" ht="31.5" customHeight="1" thickBot="1" x14ac:dyDescent="0.3">
      <c r="A2125" s="254"/>
      <c r="B2125" s="216"/>
      <c r="C2125" s="216"/>
      <c r="D2125" s="219"/>
      <c r="E2125" s="219"/>
      <c r="F2125" s="216"/>
      <c r="G2125" s="158" t="s">
        <v>35</v>
      </c>
      <c r="H2125" s="26">
        <f>SUM(I2125:N2125)</f>
        <v>0</v>
      </c>
      <c r="I2125" s="26">
        <v>0</v>
      </c>
      <c r="J2125" s="26">
        <v>0</v>
      </c>
      <c r="K2125" s="26">
        <v>0</v>
      </c>
      <c r="L2125" s="26">
        <v>0</v>
      </c>
      <c r="M2125" s="26">
        <v>0</v>
      </c>
      <c r="N2125" s="26">
        <v>0</v>
      </c>
      <c r="O2125" s="219"/>
      <c r="P2125" s="228"/>
    </row>
    <row r="2126" spans="1:16" ht="36.75" thickBot="1" x14ac:dyDescent="0.3">
      <c r="A2126" s="254"/>
      <c r="B2126" s="216"/>
      <c r="C2126" s="216"/>
      <c r="D2126" s="219"/>
      <c r="E2126" s="219"/>
      <c r="F2126" s="216"/>
      <c r="G2126" s="158" t="s">
        <v>7</v>
      </c>
      <c r="H2126" s="26">
        <f>SUM(I2126:N2126)</f>
        <v>11</v>
      </c>
      <c r="I2126" s="26">
        <v>0</v>
      </c>
      <c r="J2126" s="26">
        <v>0</v>
      </c>
      <c r="K2126" s="26">
        <v>0</v>
      </c>
      <c r="L2126" s="26">
        <v>0</v>
      </c>
      <c r="M2126" s="26">
        <v>11</v>
      </c>
      <c r="N2126" s="26">
        <v>0</v>
      </c>
      <c r="O2126" s="219"/>
      <c r="P2126" s="228"/>
    </row>
    <row r="2127" spans="1:16" ht="15.75" thickBot="1" x14ac:dyDescent="0.3">
      <c r="A2127" s="254"/>
      <c r="B2127" s="216"/>
      <c r="C2127" s="216"/>
      <c r="D2127" s="219"/>
      <c r="E2127" s="219"/>
      <c r="F2127" s="216"/>
      <c r="G2127" s="158" t="s">
        <v>8</v>
      </c>
      <c r="H2127" s="26">
        <f>SUM(I2127:N2127)</f>
        <v>0</v>
      </c>
      <c r="I2127" s="26">
        <v>0</v>
      </c>
      <c r="J2127" s="26">
        <v>0</v>
      </c>
      <c r="K2127" s="26">
        <v>0</v>
      </c>
      <c r="L2127" s="26">
        <v>0</v>
      </c>
      <c r="M2127" s="26">
        <v>0</v>
      </c>
      <c r="N2127" s="26">
        <v>0</v>
      </c>
      <c r="O2127" s="219"/>
      <c r="P2127" s="228"/>
    </row>
    <row r="2128" spans="1:16" ht="24.75" thickBot="1" x14ac:dyDescent="0.3">
      <c r="A2128" s="255"/>
      <c r="B2128" s="217"/>
      <c r="C2128" s="217"/>
      <c r="D2128" s="220"/>
      <c r="E2128" s="220"/>
      <c r="F2128" s="217"/>
      <c r="G2128" s="158" t="s">
        <v>9</v>
      </c>
      <c r="H2128" s="26">
        <f>SUM(I2128:N2128)</f>
        <v>0</v>
      </c>
      <c r="I2128" s="26">
        <v>0</v>
      </c>
      <c r="J2128" s="26">
        <v>0</v>
      </c>
      <c r="K2128" s="26">
        <v>0</v>
      </c>
      <c r="L2128" s="26">
        <v>0</v>
      </c>
      <c r="M2128" s="26">
        <v>0</v>
      </c>
      <c r="N2128" s="26">
        <v>0</v>
      </c>
      <c r="O2128" s="220"/>
      <c r="P2128" s="229"/>
    </row>
    <row r="2129" spans="1:16" ht="36.75" customHeight="1" thickBot="1" x14ac:dyDescent="0.3">
      <c r="A2129" s="212" t="s">
        <v>783</v>
      </c>
      <c r="B2129" s="215" t="s">
        <v>766</v>
      </c>
      <c r="C2129" s="215" t="s">
        <v>184</v>
      </c>
      <c r="D2129" s="218" t="s">
        <v>337</v>
      </c>
      <c r="E2129" s="218" t="s">
        <v>778</v>
      </c>
      <c r="F2129" s="215" t="s">
        <v>782</v>
      </c>
      <c r="G2129" s="158" t="s">
        <v>4</v>
      </c>
      <c r="H2129" s="26">
        <f t="shared" ref="H2129:N2129" si="447">SUM(H2130:H2133)</f>
        <v>81.099999999999994</v>
      </c>
      <c r="I2129" s="26">
        <f t="shared" si="447"/>
        <v>0</v>
      </c>
      <c r="J2129" s="26">
        <f t="shared" si="447"/>
        <v>0</v>
      </c>
      <c r="K2129" s="26">
        <f t="shared" si="447"/>
        <v>40</v>
      </c>
      <c r="L2129" s="26">
        <f t="shared" si="447"/>
        <v>41.1</v>
      </c>
      <c r="M2129" s="26">
        <f t="shared" si="447"/>
        <v>0</v>
      </c>
      <c r="N2129" s="26">
        <f t="shared" si="447"/>
        <v>0</v>
      </c>
      <c r="O2129" s="218">
        <v>5080</v>
      </c>
      <c r="P2129" s="227" t="s">
        <v>768</v>
      </c>
    </row>
    <row r="2130" spans="1:16" ht="15.75" thickBot="1" x14ac:dyDescent="0.3">
      <c r="A2130" s="213"/>
      <c r="B2130" s="216"/>
      <c r="C2130" s="216"/>
      <c r="D2130" s="219"/>
      <c r="E2130" s="219"/>
      <c r="F2130" s="216"/>
      <c r="G2130" s="158" t="s">
        <v>35</v>
      </c>
      <c r="H2130" s="26">
        <f>SUM(I2130:N2130)</f>
        <v>77</v>
      </c>
      <c r="I2130" s="26">
        <v>0</v>
      </c>
      <c r="J2130" s="26">
        <v>0</v>
      </c>
      <c r="K2130" s="26">
        <v>38</v>
      </c>
      <c r="L2130" s="26">
        <v>39</v>
      </c>
      <c r="M2130" s="26">
        <v>0</v>
      </c>
      <c r="N2130" s="26">
        <v>0</v>
      </c>
      <c r="O2130" s="219"/>
      <c r="P2130" s="228"/>
    </row>
    <row r="2131" spans="1:16" ht="36.75" thickBot="1" x14ac:dyDescent="0.3">
      <c r="A2131" s="213"/>
      <c r="B2131" s="216"/>
      <c r="C2131" s="216"/>
      <c r="D2131" s="219"/>
      <c r="E2131" s="219"/>
      <c r="F2131" s="216"/>
      <c r="G2131" s="158" t="s">
        <v>7</v>
      </c>
      <c r="H2131" s="26">
        <f>SUM(I2131:N2131)</f>
        <v>4.0999999999999996</v>
      </c>
      <c r="I2131" s="26">
        <v>0</v>
      </c>
      <c r="J2131" s="26">
        <v>0</v>
      </c>
      <c r="K2131" s="26">
        <v>2</v>
      </c>
      <c r="L2131" s="26">
        <v>2.1</v>
      </c>
      <c r="M2131" s="26">
        <v>0</v>
      </c>
      <c r="N2131" s="26">
        <v>0</v>
      </c>
      <c r="O2131" s="219"/>
      <c r="P2131" s="228"/>
    </row>
    <row r="2132" spans="1:16" ht="15.75" thickBot="1" x14ac:dyDescent="0.3">
      <c r="A2132" s="213"/>
      <c r="B2132" s="216"/>
      <c r="C2132" s="216"/>
      <c r="D2132" s="219"/>
      <c r="E2132" s="219"/>
      <c r="F2132" s="216"/>
      <c r="G2132" s="158" t="s">
        <v>8</v>
      </c>
      <c r="H2132" s="26">
        <f>SUM(I2132:N2132)</f>
        <v>0</v>
      </c>
      <c r="I2132" s="26">
        <v>0</v>
      </c>
      <c r="J2132" s="26">
        <v>0</v>
      </c>
      <c r="K2132" s="26">
        <v>0</v>
      </c>
      <c r="L2132" s="26">
        <v>0</v>
      </c>
      <c r="M2132" s="26">
        <v>0</v>
      </c>
      <c r="N2132" s="26">
        <v>0</v>
      </c>
      <c r="O2132" s="219"/>
      <c r="P2132" s="228"/>
    </row>
    <row r="2133" spans="1:16" ht="24.75" thickBot="1" x14ac:dyDescent="0.3">
      <c r="A2133" s="214"/>
      <c r="B2133" s="217"/>
      <c r="C2133" s="217"/>
      <c r="D2133" s="220"/>
      <c r="E2133" s="220"/>
      <c r="F2133" s="217"/>
      <c r="G2133" s="158" t="s">
        <v>9</v>
      </c>
      <c r="H2133" s="26">
        <f>SUM(I2133:N2133)</f>
        <v>0</v>
      </c>
      <c r="I2133" s="26">
        <v>0</v>
      </c>
      <c r="J2133" s="26">
        <v>0</v>
      </c>
      <c r="K2133" s="26">
        <v>0</v>
      </c>
      <c r="L2133" s="26">
        <v>0</v>
      </c>
      <c r="M2133" s="26">
        <v>0</v>
      </c>
      <c r="N2133" s="26">
        <v>0</v>
      </c>
      <c r="O2133" s="220"/>
      <c r="P2133" s="229"/>
    </row>
    <row r="2134" spans="1:16" ht="36.75" thickBot="1" x14ac:dyDescent="0.3">
      <c r="A2134" s="253" t="s">
        <v>3997</v>
      </c>
      <c r="B2134" s="215" t="s">
        <v>255</v>
      </c>
      <c r="C2134" s="215" t="s">
        <v>184</v>
      </c>
      <c r="D2134" s="218">
        <v>2025</v>
      </c>
      <c r="E2134" s="218"/>
      <c r="F2134" s="215" t="s">
        <v>784</v>
      </c>
      <c r="G2134" s="158" t="s">
        <v>4</v>
      </c>
      <c r="H2134" s="26">
        <f t="shared" ref="H2134:N2134" si="448">SUM(H2135:H2138)</f>
        <v>2.8</v>
      </c>
      <c r="I2134" s="26">
        <f t="shared" si="448"/>
        <v>2.8</v>
      </c>
      <c r="J2134" s="26">
        <f t="shared" si="448"/>
        <v>0</v>
      </c>
      <c r="K2134" s="26">
        <f t="shared" si="448"/>
        <v>0</v>
      </c>
      <c r="L2134" s="26">
        <f t="shared" si="448"/>
        <v>0</v>
      </c>
      <c r="M2134" s="26">
        <f t="shared" si="448"/>
        <v>0</v>
      </c>
      <c r="N2134" s="26">
        <f t="shared" si="448"/>
        <v>0</v>
      </c>
      <c r="O2134" s="218"/>
      <c r="P2134" s="227"/>
    </row>
    <row r="2135" spans="1:16" ht="72.75" customHeight="1" thickBot="1" x14ac:dyDescent="0.3">
      <c r="A2135" s="254"/>
      <c r="B2135" s="216"/>
      <c r="C2135" s="216"/>
      <c r="D2135" s="219"/>
      <c r="E2135" s="219"/>
      <c r="F2135" s="216"/>
      <c r="G2135" s="158" t="s">
        <v>35</v>
      </c>
      <c r="H2135" s="26">
        <f>SUM(I2135:N2135)</f>
        <v>2.8</v>
      </c>
      <c r="I2135" s="26">
        <v>2.8</v>
      </c>
      <c r="J2135" s="26">
        <v>0</v>
      </c>
      <c r="K2135" s="26">
        <v>0</v>
      </c>
      <c r="L2135" s="26">
        <v>0</v>
      </c>
      <c r="M2135" s="26">
        <v>0</v>
      </c>
      <c r="N2135" s="26">
        <v>0</v>
      </c>
      <c r="O2135" s="219"/>
      <c r="P2135" s="228"/>
    </row>
    <row r="2136" spans="1:16" ht="36.75" thickBot="1" x14ac:dyDescent="0.3">
      <c r="A2136" s="254"/>
      <c r="B2136" s="216"/>
      <c r="C2136" s="216"/>
      <c r="D2136" s="219"/>
      <c r="E2136" s="219"/>
      <c r="F2136" s="216"/>
      <c r="G2136" s="158" t="s">
        <v>7</v>
      </c>
      <c r="H2136" s="26">
        <f>SUM(I2136:N2136)</f>
        <v>0</v>
      </c>
      <c r="I2136" s="26">
        <v>0</v>
      </c>
      <c r="J2136" s="26">
        <v>0</v>
      </c>
      <c r="K2136" s="26">
        <v>0</v>
      </c>
      <c r="L2136" s="26">
        <v>0</v>
      </c>
      <c r="M2136" s="26">
        <v>0</v>
      </c>
      <c r="N2136" s="26">
        <v>0</v>
      </c>
      <c r="O2136" s="219"/>
      <c r="P2136" s="228"/>
    </row>
    <row r="2137" spans="1:16" ht="15.75" thickBot="1" x14ac:dyDescent="0.3">
      <c r="A2137" s="254"/>
      <c r="B2137" s="216"/>
      <c r="C2137" s="216"/>
      <c r="D2137" s="219"/>
      <c r="E2137" s="219"/>
      <c r="F2137" s="216"/>
      <c r="G2137" s="158" t="s">
        <v>8</v>
      </c>
      <c r="H2137" s="26">
        <f>SUM(I2137:N2137)</f>
        <v>0</v>
      </c>
      <c r="I2137" s="26">
        <v>0</v>
      </c>
      <c r="J2137" s="26">
        <v>0</v>
      </c>
      <c r="K2137" s="26">
        <v>0</v>
      </c>
      <c r="L2137" s="26">
        <v>0</v>
      </c>
      <c r="M2137" s="26">
        <v>0</v>
      </c>
      <c r="N2137" s="26">
        <v>0</v>
      </c>
      <c r="O2137" s="219"/>
      <c r="P2137" s="228"/>
    </row>
    <row r="2138" spans="1:16" ht="24.75" thickBot="1" x14ac:dyDescent="0.3">
      <c r="A2138" s="255"/>
      <c r="B2138" s="217"/>
      <c r="C2138" s="217"/>
      <c r="D2138" s="220"/>
      <c r="E2138" s="220"/>
      <c r="F2138" s="217"/>
      <c r="G2138" s="158" t="s">
        <v>9</v>
      </c>
      <c r="H2138" s="26">
        <f>SUM(I2138:N2138)</f>
        <v>0</v>
      </c>
      <c r="I2138" s="26">
        <v>0</v>
      </c>
      <c r="J2138" s="26">
        <v>0</v>
      </c>
      <c r="K2138" s="26">
        <v>0</v>
      </c>
      <c r="L2138" s="26">
        <v>0</v>
      </c>
      <c r="M2138" s="26">
        <v>0</v>
      </c>
      <c r="N2138" s="26">
        <v>0</v>
      </c>
      <c r="O2138" s="220"/>
      <c r="P2138" s="229"/>
    </row>
    <row r="2139" spans="1:16" ht="36.75" thickBot="1" x14ac:dyDescent="0.3">
      <c r="A2139" s="245" t="s">
        <v>117</v>
      </c>
      <c r="B2139" s="245"/>
      <c r="C2139" s="245"/>
      <c r="D2139" s="245"/>
      <c r="E2139" s="245"/>
      <c r="F2139" s="246"/>
      <c r="G2139" s="161" t="s">
        <v>4</v>
      </c>
      <c r="H2139" s="56">
        <f t="shared" ref="H2139:N2139" si="449">SUM(H2140:H2143)</f>
        <v>1962</v>
      </c>
      <c r="I2139" s="56">
        <f t="shared" si="449"/>
        <v>70.600000000000009</v>
      </c>
      <c r="J2139" s="56">
        <f t="shared" si="449"/>
        <v>58.2</v>
      </c>
      <c r="K2139" s="56">
        <f t="shared" si="449"/>
        <v>40</v>
      </c>
      <c r="L2139" s="56">
        <f t="shared" si="449"/>
        <v>1309.5999999999999</v>
      </c>
      <c r="M2139" s="56">
        <f t="shared" si="449"/>
        <v>479.7</v>
      </c>
      <c r="N2139" s="56">
        <f t="shared" si="449"/>
        <v>3.9</v>
      </c>
      <c r="O2139" s="221" t="s">
        <v>107</v>
      </c>
      <c r="P2139" s="224" t="s">
        <v>107</v>
      </c>
    </row>
    <row r="2140" spans="1:16" ht="36" customHeight="1" thickBot="1" x14ac:dyDescent="0.3">
      <c r="A2140" s="247"/>
      <c r="B2140" s="247"/>
      <c r="C2140" s="247"/>
      <c r="D2140" s="247"/>
      <c r="E2140" s="247"/>
      <c r="F2140" s="248"/>
      <c r="G2140" s="161" t="s">
        <v>35</v>
      </c>
      <c r="H2140" s="56">
        <f>SUM(I2140:N2140)</f>
        <v>1650.6999999999998</v>
      </c>
      <c r="I2140" s="56">
        <f t="shared" ref="I2140:N2143" si="450">I2015+I2020+I2025+I2030+I2035+I2040+I2045+I2050+I2055+I2060+I2065+I2070+I2075+I2080+I2085+I2090+I2095+I2100+I2105+I2110+I2115+I2120+I2125+I2130+I2135</f>
        <v>2.8</v>
      </c>
      <c r="J2140" s="56">
        <f t="shared" si="450"/>
        <v>0</v>
      </c>
      <c r="K2140" s="56">
        <f t="shared" si="450"/>
        <v>38</v>
      </c>
      <c r="L2140" s="56">
        <f t="shared" si="450"/>
        <v>1152.3999999999999</v>
      </c>
      <c r="M2140" s="56">
        <f t="shared" si="450"/>
        <v>453.59999999999997</v>
      </c>
      <c r="N2140" s="56">
        <f t="shared" si="450"/>
        <v>3.9</v>
      </c>
      <c r="O2140" s="222"/>
      <c r="P2140" s="225"/>
    </row>
    <row r="2141" spans="1:16" ht="36.75" thickBot="1" x14ac:dyDescent="0.3">
      <c r="A2141" s="247"/>
      <c r="B2141" s="247"/>
      <c r="C2141" s="247"/>
      <c r="D2141" s="247"/>
      <c r="E2141" s="247"/>
      <c r="F2141" s="248"/>
      <c r="G2141" s="161" t="s">
        <v>7</v>
      </c>
      <c r="H2141" s="56">
        <f>SUM(I2141:N2141)</f>
        <v>311.30000000000007</v>
      </c>
      <c r="I2141" s="56">
        <f t="shared" si="450"/>
        <v>67.800000000000011</v>
      </c>
      <c r="J2141" s="56">
        <f t="shared" si="450"/>
        <v>58.2</v>
      </c>
      <c r="K2141" s="56">
        <f t="shared" si="450"/>
        <v>2</v>
      </c>
      <c r="L2141" s="56">
        <f t="shared" si="450"/>
        <v>157.20000000000002</v>
      </c>
      <c r="M2141" s="56">
        <f t="shared" si="450"/>
        <v>26.1</v>
      </c>
      <c r="N2141" s="56">
        <f t="shared" si="450"/>
        <v>0</v>
      </c>
      <c r="O2141" s="222"/>
      <c r="P2141" s="225"/>
    </row>
    <row r="2142" spans="1:16" ht="15.75" thickBot="1" x14ac:dyDescent="0.3">
      <c r="A2142" s="247"/>
      <c r="B2142" s="247"/>
      <c r="C2142" s="247"/>
      <c r="D2142" s="247"/>
      <c r="E2142" s="247"/>
      <c r="F2142" s="248"/>
      <c r="G2142" s="161" t="s">
        <v>8</v>
      </c>
      <c r="H2142" s="56">
        <f>SUM(I2142:N2142)</f>
        <v>0</v>
      </c>
      <c r="I2142" s="56">
        <f t="shared" si="450"/>
        <v>0</v>
      </c>
      <c r="J2142" s="56">
        <f t="shared" si="450"/>
        <v>0</v>
      </c>
      <c r="K2142" s="56">
        <f t="shared" si="450"/>
        <v>0</v>
      </c>
      <c r="L2142" s="56">
        <f t="shared" si="450"/>
        <v>0</v>
      </c>
      <c r="M2142" s="56">
        <f t="shared" si="450"/>
        <v>0</v>
      </c>
      <c r="N2142" s="56">
        <f t="shared" si="450"/>
        <v>0</v>
      </c>
      <c r="O2142" s="222"/>
      <c r="P2142" s="225"/>
    </row>
    <row r="2143" spans="1:16" ht="24.75" thickBot="1" x14ac:dyDescent="0.3">
      <c r="A2143" s="249"/>
      <c r="B2143" s="249"/>
      <c r="C2143" s="249"/>
      <c r="D2143" s="249"/>
      <c r="E2143" s="249"/>
      <c r="F2143" s="250"/>
      <c r="G2143" s="161" t="s">
        <v>9</v>
      </c>
      <c r="H2143" s="56">
        <f>SUM(I2143:N2143)</f>
        <v>0</v>
      </c>
      <c r="I2143" s="56">
        <f t="shared" si="450"/>
        <v>0</v>
      </c>
      <c r="J2143" s="56">
        <f t="shared" si="450"/>
        <v>0</v>
      </c>
      <c r="K2143" s="56">
        <f t="shared" si="450"/>
        <v>0</v>
      </c>
      <c r="L2143" s="56">
        <f t="shared" si="450"/>
        <v>0</v>
      </c>
      <c r="M2143" s="56">
        <f t="shared" si="450"/>
        <v>0</v>
      </c>
      <c r="N2143" s="56">
        <f t="shared" si="450"/>
        <v>0</v>
      </c>
      <c r="O2143" s="223"/>
      <c r="P2143" s="226"/>
    </row>
    <row r="2144" spans="1:16" ht="15.75" thickBot="1" x14ac:dyDescent="0.3">
      <c r="A2144" s="211" t="s">
        <v>200</v>
      </c>
      <c r="B2144" s="211"/>
      <c r="C2144" s="211"/>
      <c r="D2144" s="211"/>
      <c r="E2144" s="211"/>
      <c r="F2144" s="211"/>
      <c r="G2144" s="211"/>
      <c r="H2144" s="211"/>
      <c r="I2144" s="211"/>
      <c r="J2144" s="211"/>
      <c r="K2144" s="211"/>
      <c r="L2144" s="211"/>
      <c r="M2144" s="211"/>
      <c r="N2144" s="211"/>
      <c r="O2144" s="211"/>
      <c r="P2144" s="279"/>
    </row>
    <row r="2145" spans="1:16" ht="72.75" customHeight="1" thickBot="1" x14ac:dyDescent="0.3">
      <c r="A2145" s="212" t="s">
        <v>785</v>
      </c>
      <c r="B2145" s="230" t="s">
        <v>4000</v>
      </c>
      <c r="C2145" s="215" t="s">
        <v>200</v>
      </c>
      <c r="D2145" s="218" t="s">
        <v>474</v>
      </c>
      <c r="E2145" s="218"/>
      <c r="F2145" s="215" t="s">
        <v>261</v>
      </c>
      <c r="G2145" s="158" t="s">
        <v>4</v>
      </c>
      <c r="H2145" s="26">
        <f t="shared" ref="H2145:N2145" si="451">SUM(H2146:H2149)</f>
        <v>26.2</v>
      </c>
      <c r="I2145" s="26">
        <f t="shared" si="451"/>
        <v>0</v>
      </c>
      <c r="J2145" s="26">
        <f t="shared" si="451"/>
        <v>26.2</v>
      </c>
      <c r="K2145" s="26">
        <f t="shared" si="451"/>
        <v>0</v>
      </c>
      <c r="L2145" s="26">
        <f t="shared" si="451"/>
        <v>0</v>
      </c>
      <c r="M2145" s="26">
        <f t="shared" si="451"/>
        <v>0</v>
      </c>
      <c r="N2145" s="26">
        <f t="shared" si="451"/>
        <v>0</v>
      </c>
      <c r="O2145" s="242">
        <v>310</v>
      </c>
      <c r="P2145" s="227" t="s">
        <v>786</v>
      </c>
    </row>
    <row r="2146" spans="1:16" ht="15.75" thickBot="1" x14ac:dyDescent="0.3">
      <c r="A2146" s="213"/>
      <c r="B2146" s="231"/>
      <c r="C2146" s="216"/>
      <c r="D2146" s="219"/>
      <c r="E2146" s="219"/>
      <c r="F2146" s="216"/>
      <c r="G2146" s="158" t="s">
        <v>546</v>
      </c>
      <c r="H2146" s="26">
        <f>SUM(I2146:N2146)</f>
        <v>26</v>
      </c>
      <c r="I2146" s="26">
        <v>0</v>
      </c>
      <c r="J2146" s="26">
        <v>26</v>
      </c>
      <c r="K2146" s="26">
        <v>0</v>
      </c>
      <c r="L2146" s="26">
        <v>0</v>
      </c>
      <c r="M2146" s="26">
        <v>0</v>
      </c>
      <c r="N2146" s="26">
        <v>0</v>
      </c>
      <c r="O2146" s="243"/>
      <c r="P2146" s="228"/>
    </row>
    <row r="2147" spans="1:16" ht="36.75" thickBot="1" x14ac:dyDescent="0.3">
      <c r="A2147" s="213"/>
      <c r="B2147" s="231"/>
      <c r="C2147" s="216"/>
      <c r="D2147" s="219"/>
      <c r="E2147" s="219"/>
      <c r="F2147" s="216"/>
      <c r="G2147" s="158" t="s">
        <v>7</v>
      </c>
      <c r="H2147" s="26">
        <f>SUM(I2147:N2147)</f>
        <v>0.2</v>
      </c>
      <c r="I2147" s="26">
        <v>0</v>
      </c>
      <c r="J2147" s="26">
        <v>0.2</v>
      </c>
      <c r="K2147" s="26">
        <v>0</v>
      </c>
      <c r="L2147" s="26">
        <v>0</v>
      </c>
      <c r="M2147" s="26">
        <v>0</v>
      </c>
      <c r="N2147" s="26">
        <v>0</v>
      </c>
      <c r="O2147" s="243"/>
      <c r="P2147" s="228"/>
    </row>
    <row r="2148" spans="1:16" ht="15.75" thickBot="1" x14ac:dyDescent="0.3">
      <c r="A2148" s="213"/>
      <c r="B2148" s="231"/>
      <c r="C2148" s="216"/>
      <c r="D2148" s="219"/>
      <c r="E2148" s="219"/>
      <c r="F2148" s="216"/>
      <c r="G2148" s="158" t="s">
        <v>8</v>
      </c>
      <c r="H2148" s="26">
        <f>SUM(I2148:N2148)</f>
        <v>0</v>
      </c>
      <c r="I2148" s="26">
        <v>0</v>
      </c>
      <c r="J2148" s="26">
        <v>0</v>
      </c>
      <c r="K2148" s="26">
        <v>0</v>
      </c>
      <c r="L2148" s="26">
        <v>0</v>
      </c>
      <c r="M2148" s="26">
        <v>0</v>
      </c>
      <c r="N2148" s="26">
        <v>0</v>
      </c>
      <c r="O2148" s="243"/>
      <c r="P2148" s="228"/>
    </row>
    <row r="2149" spans="1:16" ht="24.75" thickBot="1" x14ac:dyDescent="0.3">
      <c r="A2149" s="214"/>
      <c r="B2149" s="232"/>
      <c r="C2149" s="217"/>
      <c r="D2149" s="220"/>
      <c r="E2149" s="220"/>
      <c r="F2149" s="217"/>
      <c r="G2149" s="158" t="s">
        <v>9</v>
      </c>
      <c r="H2149" s="26">
        <f>SUM(I2149:N2149)</f>
        <v>0</v>
      </c>
      <c r="I2149" s="26">
        <v>0</v>
      </c>
      <c r="J2149" s="26">
        <v>0</v>
      </c>
      <c r="K2149" s="26">
        <v>0</v>
      </c>
      <c r="L2149" s="26">
        <v>0</v>
      </c>
      <c r="M2149" s="26">
        <v>0</v>
      </c>
      <c r="N2149" s="26">
        <v>0</v>
      </c>
      <c r="O2149" s="244"/>
      <c r="P2149" s="229"/>
    </row>
    <row r="2150" spans="1:16" ht="53.25" customHeight="1" thickBot="1" x14ac:dyDescent="0.3">
      <c r="A2150" s="212" t="s">
        <v>787</v>
      </c>
      <c r="B2150" s="215"/>
      <c r="C2150" s="215" t="s">
        <v>200</v>
      </c>
      <c r="D2150" s="218">
        <v>2025</v>
      </c>
      <c r="E2150" s="218"/>
      <c r="F2150" s="215" t="s">
        <v>788</v>
      </c>
      <c r="G2150" s="158" t="s">
        <v>4</v>
      </c>
      <c r="H2150" s="26">
        <f t="shared" ref="H2150:N2150" si="452">SUM(H2151:H2154)</f>
        <v>35</v>
      </c>
      <c r="I2150" s="26">
        <f t="shared" si="452"/>
        <v>35</v>
      </c>
      <c r="J2150" s="26">
        <f t="shared" si="452"/>
        <v>0</v>
      </c>
      <c r="K2150" s="26">
        <f t="shared" si="452"/>
        <v>0</v>
      </c>
      <c r="L2150" s="26">
        <f t="shared" si="452"/>
        <v>0</v>
      </c>
      <c r="M2150" s="26">
        <f t="shared" si="452"/>
        <v>0</v>
      </c>
      <c r="N2150" s="26">
        <f t="shared" si="452"/>
        <v>0</v>
      </c>
      <c r="O2150" s="242">
        <v>20067</v>
      </c>
      <c r="P2150" s="227" t="s">
        <v>789</v>
      </c>
    </row>
    <row r="2151" spans="1:16" ht="15.75" thickBot="1" x14ac:dyDescent="0.3">
      <c r="A2151" s="213"/>
      <c r="B2151" s="216"/>
      <c r="C2151" s="216"/>
      <c r="D2151" s="219"/>
      <c r="E2151" s="219"/>
      <c r="F2151" s="216"/>
      <c r="G2151" s="158" t="s">
        <v>546</v>
      </c>
      <c r="H2151" s="26">
        <f>SUM(I2151:N2151)</f>
        <v>0</v>
      </c>
      <c r="I2151" s="26">
        <v>0</v>
      </c>
      <c r="J2151" s="26">
        <v>0</v>
      </c>
      <c r="K2151" s="26">
        <v>0</v>
      </c>
      <c r="L2151" s="26">
        <v>0</v>
      </c>
      <c r="M2151" s="26">
        <v>0</v>
      </c>
      <c r="N2151" s="26">
        <v>0</v>
      </c>
      <c r="O2151" s="243"/>
      <c r="P2151" s="228"/>
    </row>
    <row r="2152" spans="1:16" ht="36.75" thickBot="1" x14ac:dyDescent="0.3">
      <c r="A2152" s="213"/>
      <c r="B2152" s="216"/>
      <c r="C2152" s="216"/>
      <c r="D2152" s="219"/>
      <c r="E2152" s="219"/>
      <c r="F2152" s="216"/>
      <c r="G2152" s="158" t="s">
        <v>7</v>
      </c>
      <c r="H2152" s="26">
        <f>SUM(I2152:N2152)</f>
        <v>35</v>
      </c>
      <c r="I2152" s="26">
        <v>35</v>
      </c>
      <c r="J2152" s="26">
        <v>0</v>
      </c>
      <c r="K2152" s="26">
        <v>0</v>
      </c>
      <c r="L2152" s="26">
        <v>0</v>
      </c>
      <c r="M2152" s="26">
        <v>0</v>
      </c>
      <c r="N2152" s="26">
        <v>0</v>
      </c>
      <c r="O2152" s="243"/>
      <c r="P2152" s="228"/>
    </row>
    <row r="2153" spans="1:16" ht="15.75" thickBot="1" x14ac:dyDescent="0.3">
      <c r="A2153" s="213"/>
      <c r="B2153" s="216"/>
      <c r="C2153" s="216"/>
      <c r="D2153" s="219"/>
      <c r="E2153" s="219"/>
      <c r="F2153" s="216"/>
      <c r="G2153" s="158" t="s">
        <v>8</v>
      </c>
      <c r="H2153" s="26">
        <f>SUM(I2153:N2153)</f>
        <v>0</v>
      </c>
      <c r="I2153" s="26">
        <v>0</v>
      </c>
      <c r="J2153" s="26">
        <v>0</v>
      </c>
      <c r="K2153" s="26">
        <v>0</v>
      </c>
      <c r="L2153" s="26">
        <v>0</v>
      </c>
      <c r="M2153" s="26">
        <v>0</v>
      </c>
      <c r="N2153" s="26">
        <v>0</v>
      </c>
      <c r="O2153" s="243"/>
      <c r="P2153" s="228"/>
    </row>
    <row r="2154" spans="1:16" ht="24.75" thickBot="1" x14ac:dyDescent="0.3">
      <c r="A2154" s="214"/>
      <c r="B2154" s="217"/>
      <c r="C2154" s="217"/>
      <c r="D2154" s="220"/>
      <c r="E2154" s="220"/>
      <c r="F2154" s="217"/>
      <c r="G2154" s="158" t="s">
        <v>9</v>
      </c>
      <c r="H2154" s="26">
        <f>SUM(I2154:N2154)</f>
        <v>0</v>
      </c>
      <c r="I2154" s="26">
        <v>0</v>
      </c>
      <c r="J2154" s="26">
        <v>0</v>
      </c>
      <c r="K2154" s="26">
        <v>0</v>
      </c>
      <c r="L2154" s="26">
        <v>0</v>
      </c>
      <c r="M2154" s="26">
        <v>0</v>
      </c>
      <c r="N2154" s="26">
        <v>0</v>
      </c>
      <c r="O2154" s="244"/>
      <c r="P2154" s="229"/>
    </row>
    <row r="2155" spans="1:16" ht="108.75" customHeight="1" thickBot="1" x14ac:dyDescent="0.3">
      <c r="A2155" s="212" t="s">
        <v>790</v>
      </c>
      <c r="B2155" s="230" t="s">
        <v>4000</v>
      </c>
      <c r="C2155" s="215" t="s">
        <v>200</v>
      </c>
      <c r="D2155" s="218" t="s">
        <v>474</v>
      </c>
      <c r="E2155" s="218" t="s">
        <v>791</v>
      </c>
      <c r="F2155" s="215" t="s">
        <v>261</v>
      </c>
      <c r="G2155" s="158" t="s">
        <v>4</v>
      </c>
      <c r="H2155" s="26">
        <f t="shared" ref="H2155:N2155" si="453">SUM(H2156:H2159)</f>
        <v>320.40000000000003</v>
      </c>
      <c r="I2155" s="26">
        <f t="shared" si="453"/>
        <v>0</v>
      </c>
      <c r="J2155" s="26">
        <f t="shared" si="453"/>
        <v>101.19999999999999</v>
      </c>
      <c r="K2155" s="26">
        <f t="shared" si="453"/>
        <v>101.19999999999999</v>
      </c>
      <c r="L2155" s="26">
        <f t="shared" si="453"/>
        <v>117.99999999999999</v>
      </c>
      <c r="M2155" s="26">
        <f t="shared" si="453"/>
        <v>0</v>
      </c>
      <c r="N2155" s="26">
        <f t="shared" si="453"/>
        <v>0</v>
      </c>
      <c r="O2155" s="242">
        <v>7300</v>
      </c>
      <c r="P2155" s="227" t="s">
        <v>792</v>
      </c>
    </row>
    <row r="2156" spans="1:16" ht="15.75" thickBot="1" x14ac:dyDescent="0.3">
      <c r="A2156" s="213"/>
      <c r="B2156" s="231"/>
      <c r="C2156" s="216"/>
      <c r="D2156" s="219"/>
      <c r="E2156" s="219"/>
      <c r="F2156" s="216"/>
      <c r="G2156" s="158" t="s">
        <v>546</v>
      </c>
      <c r="H2156" s="26">
        <f>SUM(I2156:N2156)</f>
        <v>317</v>
      </c>
      <c r="I2156" s="26">
        <v>0</v>
      </c>
      <c r="J2156" s="26">
        <v>100.1</v>
      </c>
      <c r="K2156" s="26">
        <v>100.1</v>
      </c>
      <c r="L2156" s="26">
        <v>116.8</v>
      </c>
      <c r="M2156" s="26">
        <v>0</v>
      </c>
      <c r="N2156" s="26">
        <v>0</v>
      </c>
      <c r="O2156" s="243"/>
      <c r="P2156" s="228"/>
    </row>
    <row r="2157" spans="1:16" ht="36.75" thickBot="1" x14ac:dyDescent="0.3">
      <c r="A2157" s="213"/>
      <c r="B2157" s="231"/>
      <c r="C2157" s="216"/>
      <c r="D2157" s="219"/>
      <c r="E2157" s="219"/>
      <c r="F2157" s="216"/>
      <c r="G2157" s="158" t="s">
        <v>7</v>
      </c>
      <c r="H2157" s="26">
        <f>SUM(I2157:N2157)</f>
        <v>3.1</v>
      </c>
      <c r="I2157" s="26">
        <v>0</v>
      </c>
      <c r="J2157" s="26">
        <v>1</v>
      </c>
      <c r="K2157" s="26">
        <v>1</v>
      </c>
      <c r="L2157" s="26">
        <v>1.1000000000000001</v>
      </c>
      <c r="M2157" s="26">
        <v>0</v>
      </c>
      <c r="N2157" s="26">
        <v>0</v>
      </c>
      <c r="O2157" s="243"/>
      <c r="P2157" s="228"/>
    </row>
    <row r="2158" spans="1:16" ht="15.75" thickBot="1" x14ac:dyDescent="0.3">
      <c r="A2158" s="213"/>
      <c r="B2158" s="231"/>
      <c r="C2158" s="216"/>
      <c r="D2158" s="219"/>
      <c r="E2158" s="219"/>
      <c r="F2158" s="216"/>
      <c r="G2158" s="158" t="s">
        <v>8</v>
      </c>
      <c r="H2158" s="26">
        <f>SUM(I2158:N2158)</f>
        <v>0.30000000000000004</v>
      </c>
      <c r="I2158" s="26">
        <v>0</v>
      </c>
      <c r="J2158" s="26">
        <v>0.1</v>
      </c>
      <c r="K2158" s="26">
        <v>0.1</v>
      </c>
      <c r="L2158" s="26">
        <v>0.1</v>
      </c>
      <c r="M2158" s="26">
        <v>0</v>
      </c>
      <c r="N2158" s="26">
        <v>0</v>
      </c>
      <c r="O2158" s="243"/>
      <c r="P2158" s="228"/>
    </row>
    <row r="2159" spans="1:16" ht="24.75" thickBot="1" x14ac:dyDescent="0.3">
      <c r="A2159" s="214"/>
      <c r="B2159" s="232"/>
      <c r="C2159" s="217"/>
      <c r="D2159" s="220"/>
      <c r="E2159" s="220"/>
      <c r="F2159" s="217"/>
      <c r="G2159" s="158" t="s">
        <v>9</v>
      </c>
      <c r="H2159" s="26">
        <f>SUM(I2159:N2159)</f>
        <v>0</v>
      </c>
      <c r="I2159" s="26">
        <v>0</v>
      </c>
      <c r="J2159" s="26">
        <v>0</v>
      </c>
      <c r="K2159" s="26">
        <v>0</v>
      </c>
      <c r="L2159" s="26">
        <v>0</v>
      </c>
      <c r="M2159" s="26">
        <v>0</v>
      </c>
      <c r="N2159" s="26">
        <v>0</v>
      </c>
      <c r="O2159" s="244"/>
      <c r="P2159" s="229"/>
    </row>
    <row r="2160" spans="1:16" ht="47.25" customHeight="1" thickBot="1" x14ac:dyDescent="0.3">
      <c r="A2160" s="212" t="s">
        <v>793</v>
      </c>
      <c r="B2160" s="230" t="s">
        <v>4000</v>
      </c>
      <c r="C2160" s="215" t="s">
        <v>200</v>
      </c>
      <c r="D2160" s="218">
        <v>2025</v>
      </c>
      <c r="E2160" s="218" t="s">
        <v>794</v>
      </c>
      <c r="F2160" s="215" t="s">
        <v>261</v>
      </c>
      <c r="G2160" s="158" t="s">
        <v>4</v>
      </c>
      <c r="H2160" s="26">
        <f t="shared" ref="H2160:N2160" si="454">SUM(H2161:H2164)</f>
        <v>6.7</v>
      </c>
      <c r="I2160" s="26">
        <f t="shared" si="454"/>
        <v>6.7</v>
      </c>
      <c r="J2160" s="26">
        <f t="shared" si="454"/>
        <v>0</v>
      </c>
      <c r="K2160" s="26">
        <f t="shared" si="454"/>
        <v>0</v>
      </c>
      <c r="L2160" s="26">
        <f t="shared" si="454"/>
        <v>0</v>
      </c>
      <c r="M2160" s="26">
        <f t="shared" si="454"/>
        <v>0</v>
      </c>
      <c r="N2160" s="26">
        <f t="shared" si="454"/>
        <v>0</v>
      </c>
      <c r="O2160" s="242">
        <v>1200</v>
      </c>
      <c r="P2160" s="227" t="s">
        <v>795</v>
      </c>
    </row>
    <row r="2161" spans="1:16" ht="15.75" thickBot="1" x14ac:dyDescent="0.3">
      <c r="A2161" s="213"/>
      <c r="B2161" s="231"/>
      <c r="C2161" s="216"/>
      <c r="D2161" s="219"/>
      <c r="E2161" s="219"/>
      <c r="F2161" s="216"/>
      <c r="G2161" s="158" t="s">
        <v>546</v>
      </c>
      <c r="H2161" s="26">
        <f>SUM(I2161:N2161)</f>
        <v>0</v>
      </c>
      <c r="I2161" s="26">
        <v>0</v>
      </c>
      <c r="J2161" s="26">
        <v>0</v>
      </c>
      <c r="K2161" s="26">
        <v>0</v>
      </c>
      <c r="L2161" s="26">
        <v>0</v>
      </c>
      <c r="M2161" s="26">
        <v>0</v>
      </c>
      <c r="N2161" s="26">
        <v>0</v>
      </c>
      <c r="O2161" s="243"/>
      <c r="P2161" s="228"/>
    </row>
    <row r="2162" spans="1:16" ht="36.75" thickBot="1" x14ac:dyDescent="0.3">
      <c r="A2162" s="213"/>
      <c r="B2162" s="231"/>
      <c r="C2162" s="216"/>
      <c r="D2162" s="219"/>
      <c r="E2162" s="219"/>
      <c r="F2162" s="216"/>
      <c r="G2162" s="158" t="s">
        <v>7</v>
      </c>
      <c r="H2162" s="26">
        <f>SUM(I2162:N2162)</f>
        <v>6.7</v>
      </c>
      <c r="I2162" s="26">
        <v>6.7</v>
      </c>
      <c r="J2162" s="26">
        <v>0</v>
      </c>
      <c r="K2162" s="26">
        <v>0</v>
      </c>
      <c r="L2162" s="26">
        <v>0</v>
      </c>
      <c r="M2162" s="26">
        <v>0</v>
      </c>
      <c r="N2162" s="26">
        <v>0</v>
      </c>
      <c r="O2162" s="243"/>
      <c r="P2162" s="228"/>
    </row>
    <row r="2163" spans="1:16" ht="15.75" thickBot="1" x14ac:dyDescent="0.3">
      <c r="A2163" s="213"/>
      <c r="B2163" s="231"/>
      <c r="C2163" s="216"/>
      <c r="D2163" s="219"/>
      <c r="E2163" s="219"/>
      <c r="F2163" s="216"/>
      <c r="G2163" s="158" t="s">
        <v>8</v>
      </c>
      <c r="H2163" s="26">
        <f>SUM(I2163:N2163)</f>
        <v>0</v>
      </c>
      <c r="I2163" s="26">
        <v>0</v>
      </c>
      <c r="J2163" s="26">
        <v>0</v>
      </c>
      <c r="K2163" s="26">
        <v>0</v>
      </c>
      <c r="L2163" s="26">
        <v>0</v>
      </c>
      <c r="M2163" s="26">
        <v>0</v>
      </c>
      <c r="N2163" s="26">
        <v>0</v>
      </c>
      <c r="O2163" s="243"/>
      <c r="P2163" s="228"/>
    </row>
    <row r="2164" spans="1:16" ht="24.75" thickBot="1" x14ac:dyDescent="0.3">
      <c r="A2164" s="214"/>
      <c r="B2164" s="232"/>
      <c r="C2164" s="217"/>
      <c r="D2164" s="220"/>
      <c r="E2164" s="220"/>
      <c r="F2164" s="217"/>
      <c r="G2164" s="158" t="s">
        <v>9</v>
      </c>
      <c r="H2164" s="26">
        <f>SUM(I2164:N2164)</f>
        <v>0</v>
      </c>
      <c r="I2164" s="26">
        <v>0</v>
      </c>
      <c r="J2164" s="26">
        <v>0</v>
      </c>
      <c r="K2164" s="26">
        <v>0</v>
      </c>
      <c r="L2164" s="26">
        <v>0</v>
      </c>
      <c r="M2164" s="26">
        <v>0</v>
      </c>
      <c r="N2164" s="26">
        <v>0</v>
      </c>
      <c r="O2164" s="244"/>
      <c r="P2164" s="229"/>
    </row>
    <row r="2165" spans="1:16" ht="36.75" customHeight="1" thickBot="1" x14ac:dyDescent="0.3">
      <c r="A2165" s="212" t="s">
        <v>4001</v>
      </c>
      <c r="B2165" s="230" t="s">
        <v>4000</v>
      </c>
      <c r="C2165" s="215" t="s">
        <v>200</v>
      </c>
      <c r="D2165" s="218" t="s">
        <v>270</v>
      </c>
      <c r="E2165" s="218" t="s">
        <v>796</v>
      </c>
      <c r="F2165" s="215" t="s">
        <v>611</v>
      </c>
      <c r="G2165" s="158" t="s">
        <v>4</v>
      </c>
      <c r="H2165" s="26">
        <f t="shared" ref="H2165:N2165" si="455">SUM(H2166:H2169)</f>
        <v>18.2</v>
      </c>
      <c r="I2165" s="26">
        <f t="shared" si="455"/>
        <v>0.6</v>
      </c>
      <c r="J2165" s="26">
        <f t="shared" si="455"/>
        <v>0</v>
      </c>
      <c r="K2165" s="26">
        <f t="shared" si="455"/>
        <v>2.2999999999999998</v>
      </c>
      <c r="L2165" s="26">
        <f t="shared" si="455"/>
        <v>7.3</v>
      </c>
      <c r="M2165" s="26">
        <f t="shared" si="455"/>
        <v>8</v>
      </c>
      <c r="N2165" s="26">
        <f t="shared" si="455"/>
        <v>0</v>
      </c>
      <c r="O2165" s="242"/>
      <c r="P2165" s="227" t="s">
        <v>797</v>
      </c>
    </row>
    <row r="2166" spans="1:16" ht="15.75" thickBot="1" x14ac:dyDescent="0.3">
      <c r="A2166" s="213"/>
      <c r="B2166" s="231"/>
      <c r="C2166" s="216"/>
      <c r="D2166" s="219"/>
      <c r="E2166" s="219"/>
      <c r="F2166" s="216"/>
      <c r="G2166" s="158" t="s">
        <v>546</v>
      </c>
      <c r="H2166" s="26">
        <f>SUM(I2166:N2166)</f>
        <v>17.399999999999999</v>
      </c>
      <c r="I2166" s="57">
        <v>0</v>
      </c>
      <c r="J2166" s="57">
        <v>0</v>
      </c>
      <c r="K2166" s="26">
        <v>2.2999999999999998</v>
      </c>
      <c r="L2166" s="26">
        <v>7.2</v>
      </c>
      <c r="M2166" s="26">
        <v>7.9</v>
      </c>
      <c r="N2166" s="26">
        <v>0</v>
      </c>
      <c r="O2166" s="243"/>
      <c r="P2166" s="228"/>
    </row>
    <row r="2167" spans="1:16" ht="36.75" thickBot="1" x14ac:dyDescent="0.3">
      <c r="A2167" s="213"/>
      <c r="B2167" s="231"/>
      <c r="C2167" s="216"/>
      <c r="D2167" s="219"/>
      <c r="E2167" s="219"/>
      <c r="F2167" s="216"/>
      <c r="G2167" s="158" t="s">
        <v>7</v>
      </c>
      <c r="H2167" s="26">
        <f>SUM(I2167:N2167)</f>
        <v>0.2</v>
      </c>
      <c r="I2167" s="57">
        <v>0</v>
      </c>
      <c r="J2167" s="57">
        <v>0</v>
      </c>
      <c r="K2167" s="26">
        <v>0</v>
      </c>
      <c r="L2167" s="26">
        <v>0.1</v>
      </c>
      <c r="M2167" s="26">
        <v>0.1</v>
      </c>
      <c r="N2167" s="26">
        <v>0</v>
      </c>
      <c r="O2167" s="243"/>
      <c r="P2167" s="228"/>
    </row>
    <row r="2168" spans="1:16" ht="15.75" thickBot="1" x14ac:dyDescent="0.3">
      <c r="A2168" s="213"/>
      <c r="B2168" s="231"/>
      <c r="C2168" s="216"/>
      <c r="D2168" s="219"/>
      <c r="E2168" s="219"/>
      <c r="F2168" s="216"/>
      <c r="G2168" s="158" t="s">
        <v>8</v>
      </c>
      <c r="H2168" s="26">
        <f>SUM(I2168:N2168)</f>
        <v>0.6</v>
      </c>
      <c r="I2168" s="57">
        <v>0.6</v>
      </c>
      <c r="J2168" s="57">
        <v>0</v>
      </c>
      <c r="K2168" s="26">
        <v>0</v>
      </c>
      <c r="L2168" s="26">
        <v>0</v>
      </c>
      <c r="M2168" s="26">
        <v>0</v>
      </c>
      <c r="N2168" s="26">
        <v>0</v>
      </c>
      <c r="O2168" s="243"/>
      <c r="P2168" s="228"/>
    </row>
    <row r="2169" spans="1:16" ht="24.75" thickBot="1" x14ac:dyDescent="0.3">
      <c r="A2169" s="214"/>
      <c r="B2169" s="232"/>
      <c r="C2169" s="217"/>
      <c r="D2169" s="220"/>
      <c r="E2169" s="220"/>
      <c r="F2169" s="217"/>
      <c r="G2169" s="158" t="s">
        <v>9</v>
      </c>
      <c r="H2169" s="26">
        <f>SUM(I2169:N2169)</f>
        <v>0</v>
      </c>
      <c r="I2169" s="57">
        <v>0</v>
      </c>
      <c r="J2169" s="57">
        <v>0</v>
      </c>
      <c r="K2169" s="26">
        <v>0</v>
      </c>
      <c r="L2169" s="26">
        <v>0</v>
      </c>
      <c r="M2169" s="26">
        <v>0</v>
      </c>
      <c r="N2169" s="26">
        <v>0</v>
      </c>
      <c r="O2169" s="244"/>
      <c r="P2169" s="229"/>
    </row>
    <row r="2170" spans="1:16" ht="36.75" customHeight="1" thickBot="1" x14ac:dyDescent="0.3">
      <c r="A2170" s="212" t="s">
        <v>798</v>
      </c>
      <c r="B2170" s="230" t="s">
        <v>4000</v>
      </c>
      <c r="C2170" s="215" t="s">
        <v>200</v>
      </c>
      <c r="D2170" s="218" t="s">
        <v>67</v>
      </c>
      <c r="E2170" s="218" t="s">
        <v>799</v>
      </c>
      <c r="F2170" s="215" t="s">
        <v>261</v>
      </c>
      <c r="G2170" s="158" t="s">
        <v>4</v>
      </c>
      <c r="H2170" s="26">
        <f t="shared" ref="H2170:N2170" si="456">SUM(H2171:H2174)</f>
        <v>997</v>
      </c>
      <c r="I2170" s="26">
        <f t="shared" si="456"/>
        <v>0</v>
      </c>
      <c r="J2170" s="26">
        <f t="shared" si="456"/>
        <v>0</v>
      </c>
      <c r="K2170" s="26">
        <f t="shared" si="456"/>
        <v>0</v>
      </c>
      <c r="L2170" s="26">
        <f t="shared" si="456"/>
        <v>400</v>
      </c>
      <c r="M2170" s="26">
        <f t="shared" si="456"/>
        <v>597</v>
      </c>
      <c r="N2170" s="26">
        <f t="shared" si="456"/>
        <v>0</v>
      </c>
      <c r="O2170" s="242">
        <v>5035</v>
      </c>
      <c r="P2170" s="227" t="s">
        <v>800</v>
      </c>
    </row>
    <row r="2171" spans="1:16" ht="15.75" thickBot="1" x14ac:dyDescent="0.3">
      <c r="A2171" s="213"/>
      <c r="B2171" s="231"/>
      <c r="C2171" s="216"/>
      <c r="D2171" s="219"/>
      <c r="E2171" s="219"/>
      <c r="F2171" s="216"/>
      <c r="G2171" s="158" t="s">
        <v>546</v>
      </c>
      <c r="H2171" s="26">
        <f>SUM(I2171:N2171)</f>
        <v>987</v>
      </c>
      <c r="I2171" s="26">
        <v>0</v>
      </c>
      <c r="J2171" s="26">
        <v>0</v>
      </c>
      <c r="K2171" s="26">
        <v>0</v>
      </c>
      <c r="L2171" s="26">
        <v>396</v>
      </c>
      <c r="M2171" s="26">
        <v>591</v>
      </c>
      <c r="N2171" s="26">
        <v>0</v>
      </c>
      <c r="O2171" s="243"/>
      <c r="P2171" s="228"/>
    </row>
    <row r="2172" spans="1:16" ht="36.75" thickBot="1" x14ac:dyDescent="0.3">
      <c r="A2172" s="213"/>
      <c r="B2172" s="231"/>
      <c r="C2172" s="216"/>
      <c r="D2172" s="219"/>
      <c r="E2172" s="219"/>
      <c r="F2172" s="216"/>
      <c r="G2172" s="158" t="s">
        <v>7</v>
      </c>
      <c r="H2172" s="26">
        <f>SUM(I2172:N2172)</f>
        <v>9.5</v>
      </c>
      <c r="I2172" s="26">
        <v>0</v>
      </c>
      <c r="J2172" s="26">
        <v>0</v>
      </c>
      <c r="K2172" s="26">
        <v>0</v>
      </c>
      <c r="L2172" s="26">
        <v>3.8</v>
      </c>
      <c r="M2172" s="26">
        <v>5.7</v>
      </c>
      <c r="N2172" s="26">
        <v>0</v>
      </c>
      <c r="O2172" s="243"/>
      <c r="P2172" s="228"/>
    </row>
    <row r="2173" spans="1:16" ht="15.75" thickBot="1" x14ac:dyDescent="0.3">
      <c r="A2173" s="213"/>
      <c r="B2173" s="231"/>
      <c r="C2173" s="216"/>
      <c r="D2173" s="219"/>
      <c r="E2173" s="219"/>
      <c r="F2173" s="216"/>
      <c r="G2173" s="158" t="s">
        <v>8</v>
      </c>
      <c r="H2173" s="26">
        <f>SUM(I2173:N2173)</f>
        <v>0.5</v>
      </c>
      <c r="I2173" s="26">
        <v>0</v>
      </c>
      <c r="J2173" s="26">
        <v>0</v>
      </c>
      <c r="K2173" s="26">
        <v>0</v>
      </c>
      <c r="L2173" s="26">
        <v>0.2</v>
      </c>
      <c r="M2173" s="26">
        <v>0.3</v>
      </c>
      <c r="N2173" s="26">
        <v>0</v>
      </c>
      <c r="O2173" s="243"/>
      <c r="P2173" s="228"/>
    </row>
    <row r="2174" spans="1:16" ht="24.75" thickBot="1" x14ac:dyDescent="0.3">
      <c r="A2174" s="214"/>
      <c r="B2174" s="232"/>
      <c r="C2174" s="217"/>
      <c r="D2174" s="220"/>
      <c r="E2174" s="220"/>
      <c r="F2174" s="217"/>
      <c r="G2174" s="158" t="s">
        <v>9</v>
      </c>
      <c r="H2174" s="26">
        <f>SUM(I2174:N2174)</f>
        <v>0</v>
      </c>
      <c r="I2174" s="26">
        <v>0</v>
      </c>
      <c r="J2174" s="26">
        <v>0</v>
      </c>
      <c r="K2174" s="26">
        <v>0</v>
      </c>
      <c r="L2174" s="26">
        <v>0</v>
      </c>
      <c r="M2174" s="26">
        <v>0</v>
      </c>
      <c r="N2174" s="26">
        <v>0</v>
      </c>
      <c r="O2174" s="244"/>
      <c r="P2174" s="229"/>
    </row>
    <row r="2175" spans="1:16" ht="36.75" customHeight="1" thickBot="1" x14ac:dyDescent="0.3">
      <c r="A2175" s="253" t="s">
        <v>4002</v>
      </c>
      <c r="B2175" s="230" t="s">
        <v>4000</v>
      </c>
      <c r="C2175" s="215" t="s">
        <v>200</v>
      </c>
      <c r="D2175" s="218" t="s">
        <v>44</v>
      </c>
      <c r="E2175" s="218">
        <v>26</v>
      </c>
      <c r="F2175" s="215" t="s">
        <v>611</v>
      </c>
      <c r="G2175" s="158" t="s">
        <v>4</v>
      </c>
      <c r="H2175" s="26">
        <f t="shared" ref="H2175:N2175" si="457">SUM(H2176:H2179)</f>
        <v>107.10000000000001</v>
      </c>
      <c r="I2175" s="26">
        <f t="shared" si="457"/>
        <v>0</v>
      </c>
      <c r="J2175" s="26">
        <f t="shared" si="457"/>
        <v>0</v>
      </c>
      <c r="K2175" s="26">
        <f t="shared" si="457"/>
        <v>0</v>
      </c>
      <c r="L2175" s="26">
        <f t="shared" si="457"/>
        <v>0</v>
      </c>
      <c r="M2175" s="26">
        <f t="shared" si="457"/>
        <v>0</v>
      </c>
      <c r="N2175" s="26">
        <f t="shared" si="457"/>
        <v>107.10000000000001</v>
      </c>
      <c r="O2175" s="242">
        <v>3843</v>
      </c>
      <c r="P2175" s="227" t="s">
        <v>801</v>
      </c>
    </row>
    <row r="2176" spans="1:16" ht="15.75" thickBot="1" x14ac:dyDescent="0.3">
      <c r="A2176" s="254"/>
      <c r="B2176" s="231"/>
      <c r="C2176" s="216"/>
      <c r="D2176" s="219"/>
      <c r="E2176" s="219"/>
      <c r="F2176" s="216"/>
      <c r="G2176" s="158" t="s">
        <v>546</v>
      </c>
      <c r="H2176" s="26">
        <f>SUM(I2176:N2176)</f>
        <v>0</v>
      </c>
      <c r="I2176" s="26">
        <v>0</v>
      </c>
      <c r="J2176" s="26">
        <v>0</v>
      </c>
      <c r="K2176" s="26">
        <v>0</v>
      </c>
      <c r="L2176" s="26">
        <v>0</v>
      </c>
      <c r="M2176" s="26">
        <v>0</v>
      </c>
      <c r="N2176" s="26">
        <v>0</v>
      </c>
      <c r="O2176" s="243"/>
      <c r="P2176" s="228"/>
    </row>
    <row r="2177" spans="1:16" ht="36.75" thickBot="1" x14ac:dyDescent="0.3">
      <c r="A2177" s="254"/>
      <c r="B2177" s="231"/>
      <c r="C2177" s="216"/>
      <c r="D2177" s="219"/>
      <c r="E2177" s="219"/>
      <c r="F2177" s="216"/>
      <c r="G2177" s="158" t="s">
        <v>7</v>
      </c>
      <c r="H2177" s="26">
        <f>SUM(I2177:N2177)</f>
        <v>101.7</v>
      </c>
      <c r="I2177" s="26">
        <v>0</v>
      </c>
      <c r="J2177" s="26">
        <v>0</v>
      </c>
      <c r="K2177" s="26">
        <v>0</v>
      </c>
      <c r="L2177" s="26">
        <v>0</v>
      </c>
      <c r="M2177" s="26">
        <v>0</v>
      </c>
      <c r="N2177" s="26">
        <v>101.7</v>
      </c>
      <c r="O2177" s="243"/>
      <c r="P2177" s="228"/>
    </row>
    <row r="2178" spans="1:16" ht="15.75" thickBot="1" x14ac:dyDescent="0.3">
      <c r="A2178" s="254"/>
      <c r="B2178" s="231"/>
      <c r="C2178" s="216"/>
      <c r="D2178" s="219"/>
      <c r="E2178" s="219"/>
      <c r="F2178" s="216"/>
      <c r="G2178" s="158" t="s">
        <v>8</v>
      </c>
      <c r="H2178" s="26">
        <f>SUM(I2178:N2178)</f>
        <v>5.4</v>
      </c>
      <c r="I2178" s="26">
        <v>0</v>
      </c>
      <c r="J2178" s="26">
        <v>0</v>
      </c>
      <c r="K2178" s="26">
        <v>0</v>
      </c>
      <c r="L2178" s="26">
        <v>0</v>
      </c>
      <c r="M2178" s="26">
        <v>0</v>
      </c>
      <c r="N2178" s="26">
        <v>5.4</v>
      </c>
      <c r="O2178" s="243"/>
      <c r="P2178" s="228"/>
    </row>
    <row r="2179" spans="1:16" ht="24.75" thickBot="1" x14ac:dyDescent="0.3">
      <c r="A2179" s="255"/>
      <c r="B2179" s="232"/>
      <c r="C2179" s="217"/>
      <c r="D2179" s="220"/>
      <c r="E2179" s="220"/>
      <c r="F2179" s="217"/>
      <c r="G2179" s="158" t="s">
        <v>9</v>
      </c>
      <c r="H2179" s="26">
        <f>SUM(I2179:N2179)</f>
        <v>0</v>
      </c>
      <c r="I2179" s="26">
        <v>0</v>
      </c>
      <c r="J2179" s="26">
        <v>0</v>
      </c>
      <c r="K2179" s="26">
        <v>0</v>
      </c>
      <c r="L2179" s="26">
        <v>0</v>
      </c>
      <c r="M2179" s="26">
        <v>0</v>
      </c>
      <c r="N2179" s="26">
        <v>0</v>
      </c>
      <c r="O2179" s="244"/>
      <c r="P2179" s="229"/>
    </row>
    <row r="2180" spans="1:16" ht="36.75" customHeight="1" thickBot="1" x14ac:dyDescent="0.3">
      <c r="A2180" s="212" t="s">
        <v>802</v>
      </c>
      <c r="B2180" s="230" t="s">
        <v>4000</v>
      </c>
      <c r="C2180" s="215" t="s">
        <v>200</v>
      </c>
      <c r="D2180" s="218" t="s">
        <v>44</v>
      </c>
      <c r="E2180" s="218"/>
      <c r="F2180" s="215" t="s">
        <v>611</v>
      </c>
      <c r="G2180" s="158" t="s">
        <v>4</v>
      </c>
      <c r="H2180" s="26">
        <f t="shared" ref="H2180:N2180" si="458">SUM(H2181:H2184)</f>
        <v>163.1</v>
      </c>
      <c r="I2180" s="26">
        <f t="shared" si="458"/>
        <v>0</v>
      </c>
      <c r="J2180" s="26">
        <f t="shared" si="458"/>
        <v>0</v>
      </c>
      <c r="K2180" s="26">
        <f t="shared" si="458"/>
        <v>0</v>
      </c>
      <c r="L2180" s="26">
        <f t="shared" si="458"/>
        <v>0</v>
      </c>
      <c r="M2180" s="26">
        <f t="shared" si="458"/>
        <v>0</v>
      </c>
      <c r="N2180" s="26">
        <f t="shared" si="458"/>
        <v>163.1</v>
      </c>
      <c r="O2180" s="242">
        <v>4837</v>
      </c>
      <c r="P2180" s="227" t="s">
        <v>801</v>
      </c>
    </row>
    <row r="2181" spans="1:16" ht="15.75" thickBot="1" x14ac:dyDescent="0.3">
      <c r="A2181" s="213"/>
      <c r="B2181" s="231"/>
      <c r="C2181" s="216"/>
      <c r="D2181" s="219"/>
      <c r="E2181" s="219"/>
      <c r="F2181" s="216"/>
      <c r="G2181" s="158" t="s">
        <v>546</v>
      </c>
      <c r="H2181" s="26">
        <f>SUM(I2181:N2181)</f>
        <v>161.5</v>
      </c>
      <c r="I2181" s="26">
        <v>0</v>
      </c>
      <c r="J2181" s="26">
        <v>0</v>
      </c>
      <c r="K2181" s="26">
        <v>0</v>
      </c>
      <c r="L2181" s="26">
        <v>0</v>
      </c>
      <c r="M2181" s="26">
        <v>0</v>
      </c>
      <c r="N2181" s="26">
        <v>161.5</v>
      </c>
      <c r="O2181" s="243"/>
      <c r="P2181" s="228"/>
    </row>
    <row r="2182" spans="1:16" ht="36.75" thickBot="1" x14ac:dyDescent="0.3">
      <c r="A2182" s="213"/>
      <c r="B2182" s="231"/>
      <c r="C2182" s="216"/>
      <c r="D2182" s="219"/>
      <c r="E2182" s="219"/>
      <c r="F2182" s="216"/>
      <c r="G2182" s="158" t="s">
        <v>7</v>
      </c>
      <c r="H2182" s="26">
        <f>SUM(I2182:N2182)</f>
        <v>1.5</v>
      </c>
      <c r="I2182" s="26">
        <v>0</v>
      </c>
      <c r="J2182" s="26">
        <v>0</v>
      </c>
      <c r="K2182" s="26">
        <v>0</v>
      </c>
      <c r="L2182" s="26">
        <v>0</v>
      </c>
      <c r="M2182" s="26">
        <v>0</v>
      </c>
      <c r="N2182" s="26">
        <v>1.5</v>
      </c>
      <c r="O2182" s="243"/>
      <c r="P2182" s="228"/>
    </row>
    <row r="2183" spans="1:16" ht="15.75" thickBot="1" x14ac:dyDescent="0.3">
      <c r="A2183" s="213"/>
      <c r="B2183" s="231"/>
      <c r="C2183" s="216"/>
      <c r="D2183" s="219"/>
      <c r="E2183" s="219"/>
      <c r="F2183" s="216"/>
      <c r="G2183" s="158" t="s">
        <v>8</v>
      </c>
      <c r="H2183" s="26">
        <f>SUM(I2183:N2183)</f>
        <v>0.1</v>
      </c>
      <c r="I2183" s="26">
        <v>0</v>
      </c>
      <c r="J2183" s="26">
        <v>0</v>
      </c>
      <c r="K2183" s="26">
        <v>0</v>
      </c>
      <c r="L2183" s="26">
        <v>0</v>
      </c>
      <c r="M2183" s="26">
        <v>0</v>
      </c>
      <c r="N2183" s="26">
        <v>0.1</v>
      </c>
      <c r="O2183" s="243"/>
      <c r="P2183" s="228"/>
    </row>
    <row r="2184" spans="1:16" ht="24.75" thickBot="1" x14ac:dyDescent="0.3">
      <c r="A2184" s="214"/>
      <c r="B2184" s="232"/>
      <c r="C2184" s="217"/>
      <c r="D2184" s="220"/>
      <c r="E2184" s="220"/>
      <c r="F2184" s="217"/>
      <c r="G2184" s="158" t="s">
        <v>9</v>
      </c>
      <c r="H2184" s="26">
        <f>SUM(I2184:N2184)</f>
        <v>0</v>
      </c>
      <c r="I2184" s="26">
        <v>0</v>
      </c>
      <c r="J2184" s="26">
        <v>0</v>
      </c>
      <c r="K2184" s="26">
        <v>0</v>
      </c>
      <c r="L2184" s="26">
        <v>0</v>
      </c>
      <c r="M2184" s="26">
        <v>0</v>
      </c>
      <c r="N2184" s="26">
        <v>0</v>
      </c>
      <c r="O2184" s="244"/>
      <c r="P2184" s="229"/>
    </row>
    <row r="2185" spans="1:16" ht="36.75" customHeight="1" thickBot="1" x14ac:dyDescent="0.3">
      <c r="A2185" s="212" t="s">
        <v>803</v>
      </c>
      <c r="B2185" s="230" t="s">
        <v>4000</v>
      </c>
      <c r="C2185" s="215" t="s">
        <v>200</v>
      </c>
      <c r="D2185" s="218" t="s">
        <v>458</v>
      </c>
      <c r="E2185" s="218"/>
      <c r="F2185" s="215" t="s">
        <v>611</v>
      </c>
      <c r="G2185" s="158" t="s">
        <v>4</v>
      </c>
      <c r="H2185" s="26">
        <f t="shared" ref="H2185:N2185" si="459">SUM(H2186:H2189)</f>
        <v>107.5</v>
      </c>
      <c r="I2185" s="26">
        <f t="shared" si="459"/>
        <v>0</v>
      </c>
      <c r="J2185" s="26">
        <f t="shared" si="459"/>
        <v>24</v>
      </c>
      <c r="K2185" s="26">
        <f t="shared" si="459"/>
        <v>24</v>
      </c>
      <c r="L2185" s="26">
        <f t="shared" si="459"/>
        <v>26.5</v>
      </c>
      <c r="M2185" s="26">
        <f t="shared" si="459"/>
        <v>33</v>
      </c>
      <c r="N2185" s="26">
        <f t="shared" si="459"/>
        <v>0</v>
      </c>
      <c r="O2185" s="242">
        <v>2841</v>
      </c>
      <c r="P2185" s="227" t="s">
        <v>801</v>
      </c>
    </row>
    <row r="2186" spans="1:16" ht="15.75" thickBot="1" x14ac:dyDescent="0.3">
      <c r="A2186" s="213"/>
      <c r="B2186" s="231"/>
      <c r="C2186" s="216"/>
      <c r="D2186" s="219"/>
      <c r="E2186" s="219"/>
      <c r="F2186" s="216"/>
      <c r="G2186" s="158" t="s">
        <v>546</v>
      </c>
      <c r="H2186" s="26">
        <f>SUM(I2186:N2186)</f>
        <v>106.5</v>
      </c>
      <c r="I2186" s="26">
        <v>0</v>
      </c>
      <c r="J2186" s="26">
        <v>23.8</v>
      </c>
      <c r="K2186" s="26">
        <v>23.8</v>
      </c>
      <c r="L2186" s="26">
        <v>26.2</v>
      </c>
      <c r="M2186" s="26">
        <v>32.700000000000003</v>
      </c>
      <c r="N2186" s="26">
        <v>0</v>
      </c>
      <c r="O2186" s="243"/>
      <c r="P2186" s="228"/>
    </row>
    <row r="2187" spans="1:16" ht="36.75" thickBot="1" x14ac:dyDescent="0.3">
      <c r="A2187" s="213"/>
      <c r="B2187" s="231"/>
      <c r="C2187" s="216"/>
      <c r="D2187" s="219"/>
      <c r="E2187" s="219"/>
      <c r="F2187" s="216"/>
      <c r="G2187" s="158" t="s">
        <v>7</v>
      </c>
      <c r="H2187" s="26">
        <f>SUM(I2187:N2187)</f>
        <v>1</v>
      </c>
      <c r="I2187" s="26">
        <v>0</v>
      </c>
      <c r="J2187" s="26">
        <v>0.2</v>
      </c>
      <c r="K2187" s="26">
        <v>0.2</v>
      </c>
      <c r="L2187" s="26">
        <v>0.3</v>
      </c>
      <c r="M2187" s="26">
        <v>0.3</v>
      </c>
      <c r="N2187" s="26">
        <v>0</v>
      </c>
      <c r="O2187" s="243"/>
      <c r="P2187" s="228"/>
    </row>
    <row r="2188" spans="1:16" ht="15.75" thickBot="1" x14ac:dyDescent="0.3">
      <c r="A2188" s="213"/>
      <c r="B2188" s="231"/>
      <c r="C2188" s="216"/>
      <c r="D2188" s="219"/>
      <c r="E2188" s="219"/>
      <c r="F2188" s="216"/>
      <c r="G2188" s="158" t="s">
        <v>8</v>
      </c>
      <c r="H2188" s="26">
        <f>SUM(I2188:N2188)</f>
        <v>0</v>
      </c>
      <c r="I2188" s="26">
        <v>0</v>
      </c>
      <c r="J2188" s="26">
        <v>0</v>
      </c>
      <c r="K2188" s="26">
        <v>0</v>
      </c>
      <c r="L2188" s="26">
        <v>0</v>
      </c>
      <c r="M2188" s="26">
        <v>0</v>
      </c>
      <c r="N2188" s="26">
        <v>0</v>
      </c>
      <c r="O2188" s="243"/>
      <c r="P2188" s="228"/>
    </row>
    <row r="2189" spans="1:16" ht="24.75" thickBot="1" x14ac:dyDescent="0.3">
      <c r="A2189" s="214"/>
      <c r="B2189" s="232"/>
      <c r="C2189" s="217"/>
      <c r="D2189" s="220"/>
      <c r="E2189" s="220"/>
      <c r="F2189" s="217"/>
      <c r="G2189" s="158" t="s">
        <v>9</v>
      </c>
      <c r="H2189" s="26">
        <f>SUM(I2189:N2189)</f>
        <v>0</v>
      </c>
      <c r="I2189" s="26">
        <v>0</v>
      </c>
      <c r="J2189" s="26">
        <v>0</v>
      </c>
      <c r="K2189" s="26">
        <v>0</v>
      </c>
      <c r="L2189" s="26">
        <v>0</v>
      </c>
      <c r="M2189" s="26">
        <v>0</v>
      </c>
      <c r="N2189" s="26">
        <v>0</v>
      </c>
      <c r="O2189" s="244"/>
      <c r="P2189" s="229"/>
    </row>
    <row r="2190" spans="1:16" ht="36.75" customHeight="1" thickBot="1" x14ac:dyDescent="0.3">
      <c r="A2190" s="212" t="s">
        <v>804</v>
      </c>
      <c r="B2190" s="215" t="s">
        <v>805</v>
      </c>
      <c r="C2190" s="215" t="s">
        <v>200</v>
      </c>
      <c r="D2190" s="218" t="s">
        <v>458</v>
      </c>
      <c r="E2190" s="218"/>
      <c r="F2190" s="215" t="s">
        <v>611</v>
      </c>
      <c r="G2190" s="158" t="s">
        <v>4</v>
      </c>
      <c r="H2190" s="26">
        <f t="shared" ref="H2190:N2190" si="460">SUM(H2191:H2194)</f>
        <v>7.1000000000000005</v>
      </c>
      <c r="I2190" s="26">
        <f t="shared" si="460"/>
        <v>0</v>
      </c>
      <c r="J2190" s="26">
        <f t="shared" si="460"/>
        <v>0</v>
      </c>
      <c r="K2190" s="26">
        <f t="shared" si="460"/>
        <v>0</v>
      </c>
      <c r="L2190" s="26">
        <f t="shared" si="460"/>
        <v>7.1000000000000005</v>
      </c>
      <c r="M2190" s="26">
        <f t="shared" si="460"/>
        <v>0</v>
      </c>
      <c r="N2190" s="26">
        <f t="shared" si="460"/>
        <v>0</v>
      </c>
      <c r="O2190" s="242">
        <v>50</v>
      </c>
      <c r="P2190" s="227" t="s">
        <v>797</v>
      </c>
    </row>
    <row r="2191" spans="1:16" ht="15.75" thickBot="1" x14ac:dyDescent="0.3">
      <c r="A2191" s="213"/>
      <c r="B2191" s="216"/>
      <c r="C2191" s="216"/>
      <c r="D2191" s="219"/>
      <c r="E2191" s="219"/>
      <c r="F2191" s="216"/>
      <c r="G2191" s="158" t="s">
        <v>546</v>
      </c>
      <c r="H2191" s="26">
        <f>SUM(I2191:N2191)</f>
        <v>0</v>
      </c>
      <c r="I2191" s="26">
        <v>0</v>
      </c>
      <c r="J2191" s="26">
        <v>0</v>
      </c>
      <c r="K2191" s="26">
        <v>0</v>
      </c>
      <c r="L2191" s="26">
        <v>0</v>
      </c>
      <c r="M2191" s="26">
        <v>0</v>
      </c>
      <c r="N2191" s="26">
        <v>0</v>
      </c>
      <c r="O2191" s="243"/>
      <c r="P2191" s="228"/>
    </row>
    <row r="2192" spans="1:16" ht="36.75" thickBot="1" x14ac:dyDescent="0.3">
      <c r="A2192" s="213"/>
      <c r="B2192" s="216"/>
      <c r="C2192" s="216"/>
      <c r="D2192" s="219"/>
      <c r="E2192" s="219"/>
      <c r="F2192" s="216"/>
      <c r="G2192" s="158" t="s">
        <v>7</v>
      </c>
      <c r="H2192" s="26">
        <f>SUM(I2192:N2192)</f>
        <v>6.7</v>
      </c>
      <c r="I2192" s="26">
        <v>0</v>
      </c>
      <c r="J2192" s="26">
        <v>0</v>
      </c>
      <c r="K2192" s="26">
        <v>0</v>
      </c>
      <c r="L2192" s="26">
        <v>6.7</v>
      </c>
      <c r="M2192" s="26">
        <v>0</v>
      </c>
      <c r="N2192" s="26">
        <v>0</v>
      </c>
      <c r="O2192" s="243"/>
      <c r="P2192" s="228"/>
    </row>
    <row r="2193" spans="1:16" ht="15.75" thickBot="1" x14ac:dyDescent="0.3">
      <c r="A2193" s="213"/>
      <c r="B2193" s="216"/>
      <c r="C2193" s="216"/>
      <c r="D2193" s="219"/>
      <c r="E2193" s="219"/>
      <c r="F2193" s="216"/>
      <c r="G2193" s="158" t="s">
        <v>8</v>
      </c>
      <c r="H2193" s="26">
        <f>SUM(I2193:N2193)</f>
        <v>0.4</v>
      </c>
      <c r="I2193" s="26">
        <v>0</v>
      </c>
      <c r="J2193" s="26">
        <v>0</v>
      </c>
      <c r="K2193" s="26">
        <v>0</v>
      </c>
      <c r="L2193" s="26">
        <v>0.4</v>
      </c>
      <c r="M2193" s="26">
        <v>0</v>
      </c>
      <c r="N2193" s="26">
        <v>0</v>
      </c>
      <c r="O2193" s="243"/>
      <c r="P2193" s="228"/>
    </row>
    <row r="2194" spans="1:16" ht="24.75" thickBot="1" x14ac:dyDescent="0.3">
      <c r="A2194" s="214"/>
      <c r="B2194" s="217"/>
      <c r="C2194" s="217"/>
      <c r="D2194" s="220"/>
      <c r="E2194" s="220"/>
      <c r="F2194" s="217"/>
      <c r="G2194" s="158" t="s">
        <v>9</v>
      </c>
      <c r="H2194" s="26">
        <f>SUM(I2194:N2194)</f>
        <v>0</v>
      </c>
      <c r="I2194" s="26">
        <v>0</v>
      </c>
      <c r="J2194" s="26">
        <v>0</v>
      </c>
      <c r="K2194" s="26">
        <v>0</v>
      </c>
      <c r="L2194" s="26">
        <v>0</v>
      </c>
      <c r="M2194" s="26">
        <v>0</v>
      </c>
      <c r="N2194" s="26">
        <v>0</v>
      </c>
      <c r="O2194" s="244"/>
      <c r="P2194" s="229"/>
    </row>
    <row r="2195" spans="1:16" ht="26.25" customHeight="1" thickBot="1" x14ac:dyDescent="0.3">
      <c r="A2195" s="212" t="s">
        <v>806</v>
      </c>
      <c r="B2195" s="230" t="s">
        <v>4000</v>
      </c>
      <c r="C2195" s="215" t="s">
        <v>200</v>
      </c>
      <c r="D2195" s="218" t="s">
        <v>458</v>
      </c>
      <c r="E2195" s="218"/>
      <c r="F2195" s="215" t="s">
        <v>611</v>
      </c>
      <c r="G2195" s="158" t="s">
        <v>4</v>
      </c>
      <c r="H2195" s="26">
        <f t="shared" ref="H2195:N2195" si="461">SUM(H2196:H2199)</f>
        <v>29.2</v>
      </c>
      <c r="I2195" s="26">
        <f t="shared" si="461"/>
        <v>0</v>
      </c>
      <c r="J2195" s="26">
        <f t="shared" si="461"/>
        <v>1.2</v>
      </c>
      <c r="K2195" s="26">
        <f t="shared" si="461"/>
        <v>6.5</v>
      </c>
      <c r="L2195" s="26">
        <f t="shared" si="461"/>
        <v>7</v>
      </c>
      <c r="M2195" s="26">
        <f t="shared" si="461"/>
        <v>8</v>
      </c>
      <c r="N2195" s="26">
        <f t="shared" si="461"/>
        <v>6.5</v>
      </c>
      <c r="O2195" s="242">
        <v>8584</v>
      </c>
      <c r="P2195" s="227" t="s">
        <v>797</v>
      </c>
    </row>
    <row r="2196" spans="1:16" ht="15.75" thickBot="1" x14ac:dyDescent="0.3">
      <c r="A2196" s="213"/>
      <c r="B2196" s="231"/>
      <c r="C2196" s="216"/>
      <c r="D2196" s="219"/>
      <c r="E2196" s="219"/>
      <c r="F2196" s="216"/>
      <c r="G2196" s="158" t="s">
        <v>546</v>
      </c>
      <c r="H2196" s="26">
        <f>SUM(I2196:N2196)</f>
        <v>27.6</v>
      </c>
      <c r="I2196" s="26">
        <v>0</v>
      </c>
      <c r="J2196" s="26">
        <v>0</v>
      </c>
      <c r="K2196" s="26">
        <v>6.4</v>
      </c>
      <c r="L2196" s="26">
        <v>6.9</v>
      </c>
      <c r="M2196" s="26">
        <v>7.9</v>
      </c>
      <c r="N2196" s="26">
        <v>6.4</v>
      </c>
      <c r="O2196" s="243"/>
      <c r="P2196" s="228"/>
    </row>
    <row r="2197" spans="1:16" ht="36.75" thickBot="1" x14ac:dyDescent="0.3">
      <c r="A2197" s="213"/>
      <c r="B2197" s="231"/>
      <c r="C2197" s="216"/>
      <c r="D2197" s="219"/>
      <c r="E2197" s="219"/>
      <c r="F2197" s="216"/>
      <c r="G2197" s="158" t="s">
        <v>7</v>
      </c>
      <c r="H2197" s="26">
        <f>SUM(I2197:N2197)</f>
        <v>0.4</v>
      </c>
      <c r="I2197" s="26">
        <v>0</v>
      </c>
      <c r="J2197" s="26">
        <v>0</v>
      </c>
      <c r="K2197" s="26">
        <v>0.1</v>
      </c>
      <c r="L2197" s="26">
        <v>0.1</v>
      </c>
      <c r="M2197" s="26">
        <v>0.1</v>
      </c>
      <c r="N2197" s="26">
        <v>0.1</v>
      </c>
      <c r="O2197" s="243"/>
      <c r="P2197" s="228"/>
    </row>
    <row r="2198" spans="1:16" ht="15.75" thickBot="1" x14ac:dyDescent="0.3">
      <c r="A2198" s="213"/>
      <c r="B2198" s="231"/>
      <c r="C2198" s="216"/>
      <c r="D2198" s="219"/>
      <c r="E2198" s="219"/>
      <c r="F2198" s="216"/>
      <c r="G2198" s="158" t="s">
        <v>8</v>
      </c>
      <c r="H2198" s="26">
        <f>SUM(I2198:N2198)</f>
        <v>1.2</v>
      </c>
      <c r="I2198" s="26">
        <v>0</v>
      </c>
      <c r="J2198" s="26">
        <v>1.2</v>
      </c>
      <c r="K2198" s="26">
        <v>0</v>
      </c>
      <c r="L2198" s="26">
        <v>0</v>
      </c>
      <c r="M2198" s="26">
        <v>0</v>
      </c>
      <c r="N2198" s="26">
        <v>0</v>
      </c>
      <c r="O2198" s="243"/>
      <c r="P2198" s="228"/>
    </row>
    <row r="2199" spans="1:16" ht="24.75" thickBot="1" x14ac:dyDescent="0.3">
      <c r="A2199" s="214"/>
      <c r="B2199" s="232"/>
      <c r="C2199" s="217"/>
      <c r="D2199" s="220"/>
      <c r="E2199" s="220"/>
      <c r="F2199" s="217"/>
      <c r="G2199" s="158" t="s">
        <v>9</v>
      </c>
      <c r="H2199" s="26">
        <f>SUM(I2199:N2199)</f>
        <v>0</v>
      </c>
      <c r="I2199" s="26">
        <v>0</v>
      </c>
      <c r="J2199" s="26">
        <v>0</v>
      </c>
      <c r="K2199" s="26">
        <v>0</v>
      </c>
      <c r="L2199" s="26">
        <v>0</v>
      </c>
      <c r="M2199" s="26">
        <v>0</v>
      </c>
      <c r="N2199" s="26">
        <v>0</v>
      </c>
      <c r="O2199" s="244"/>
      <c r="P2199" s="229"/>
    </row>
    <row r="2200" spans="1:16" ht="36.75" customHeight="1" thickBot="1" x14ac:dyDescent="0.3">
      <c r="A2200" s="212" t="s">
        <v>807</v>
      </c>
      <c r="B2200" s="230" t="s">
        <v>4000</v>
      </c>
      <c r="C2200" s="215" t="s">
        <v>200</v>
      </c>
      <c r="D2200" s="218" t="s">
        <v>458</v>
      </c>
      <c r="E2200" s="218"/>
      <c r="F2200" s="215" t="s">
        <v>611</v>
      </c>
      <c r="G2200" s="158" t="s">
        <v>4</v>
      </c>
      <c r="H2200" s="26">
        <f t="shared" ref="H2200:N2200" si="462">SUM(H2201:H2204)</f>
        <v>95.999999999999986</v>
      </c>
      <c r="I2200" s="26">
        <f t="shared" si="462"/>
        <v>0</v>
      </c>
      <c r="J2200" s="26">
        <f t="shared" si="462"/>
        <v>16</v>
      </c>
      <c r="K2200" s="26">
        <f t="shared" si="462"/>
        <v>16</v>
      </c>
      <c r="L2200" s="26">
        <f t="shared" si="462"/>
        <v>32</v>
      </c>
      <c r="M2200" s="26">
        <f t="shared" si="462"/>
        <v>16</v>
      </c>
      <c r="N2200" s="26">
        <f t="shared" si="462"/>
        <v>16</v>
      </c>
      <c r="O2200" s="242">
        <v>9139</v>
      </c>
      <c r="P2200" s="227" t="s">
        <v>797</v>
      </c>
    </row>
    <row r="2201" spans="1:16" ht="15.75" thickBot="1" x14ac:dyDescent="0.3">
      <c r="A2201" s="213"/>
      <c r="B2201" s="231"/>
      <c r="C2201" s="216"/>
      <c r="D2201" s="219"/>
      <c r="E2201" s="219"/>
      <c r="F2201" s="216"/>
      <c r="G2201" s="158" t="s">
        <v>546</v>
      </c>
      <c r="H2201" s="26">
        <f>SUM(I2201:N2201)</f>
        <v>94.899999999999991</v>
      </c>
      <c r="I2201" s="26">
        <v>0</v>
      </c>
      <c r="J2201" s="26">
        <v>15.8</v>
      </c>
      <c r="K2201" s="26">
        <v>15.8</v>
      </c>
      <c r="L2201" s="26">
        <v>31.7</v>
      </c>
      <c r="M2201" s="26">
        <v>15.8</v>
      </c>
      <c r="N2201" s="26">
        <v>15.8</v>
      </c>
      <c r="O2201" s="243"/>
      <c r="P2201" s="228"/>
    </row>
    <row r="2202" spans="1:16" ht="36.75" thickBot="1" x14ac:dyDescent="0.3">
      <c r="A2202" s="213"/>
      <c r="B2202" s="231"/>
      <c r="C2202" s="216"/>
      <c r="D2202" s="219"/>
      <c r="E2202" s="219"/>
      <c r="F2202" s="216"/>
      <c r="G2202" s="158" t="s">
        <v>7</v>
      </c>
      <c r="H2202" s="26">
        <f>SUM(I2202:N2202)</f>
        <v>1.0999999999999999</v>
      </c>
      <c r="I2202" s="26">
        <v>0</v>
      </c>
      <c r="J2202" s="26">
        <v>0.2</v>
      </c>
      <c r="K2202" s="26">
        <v>0.2</v>
      </c>
      <c r="L2202" s="26">
        <v>0.3</v>
      </c>
      <c r="M2202" s="26">
        <v>0.2</v>
      </c>
      <c r="N2202" s="26">
        <v>0.2</v>
      </c>
      <c r="O2202" s="243"/>
      <c r="P2202" s="228"/>
    </row>
    <row r="2203" spans="1:16" ht="15.75" thickBot="1" x14ac:dyDescent="0.3">
      <c r="A2203" s="213"/>
      <c r="B2203" s="231"/>
      <c r="C2203" s="216"/>
      <c r="D2203" s="219"/>
      <c r="E2203" s="219"/>
      <c r="F2203" s="216"/>
      <c r="G2203" s="158" t="s">
        <v>8</v>
      </c>
      <c r="H2203" s="26">
        <f>SUM(I2203:N2203)</f>
        <v>0</v>
      </c>
      <c r="I2203" s="26">
        <v>0</v>
      </c>
      <c r="J2203" s="26">
        <v>0</v>
      </c>
      <c r="K2203" s="26">
        <v>0</v>
      </c>
      <c r="L2203" s="26">
        <v>0</v>
      </c>
      <c r="M2203" s="26">
        <v>0</v>
      </c>
      <c r="N2203" s="26">
        <v>0</v>
      </c>
      <c r="O2203" s="243"/>
      <c r="P2203" s="228"/>
    </row>
    <row r="2204" spans="1:16" ht="24.75" thickBot="1" x14ac:dyDescent="0.3">
      <c r="A2204" s="214"/>
      <c r="B2204" s="232"/>
      <c r="C2204" s="217"/>
      <c r="D2204" s="220"/>
      <c r="E2204" s="220"/>
      <c r="F2204" s="217"/>
      <c r="G2204" s="158" t="s">
        <v>9</v>
      </c>
      <c r="H2204" s="26">
        <f>SUM(I2204:N2204)</f>
        <v>0</v>
      </c>
      <c r="I2204" s="26">
        <v>0</v>
      </c>
      <c r="J2204" s="26">
        <v>0</v>
      </c>
      <c r="K2204" s="26">
        <v>0</v>
      </c>
      <c r="L2204" s="26">
        <v>0</v>
      </c>
      <c r="M2204" s="26">
        <v>0</v>
      </c>
      <c r="N2204" s="26">
        <v>0</v>
      </c>
      <c r="O2204" s="244"/>
      <c r="P2204" s="229"/>
    </row>
    <row r="2205" spans="1:16" ht="36.75" customHeight="1" thickBot="1" x14ac:dyDescent="0.3">
      <c r="A2205" s="212" t="s">
        <v>808</v>
      </c>
      <c r="B2205" s="230" t="s">
        <v>4000</v>
      </c>
      <c r="C2205" s="215" t="s">
        <v>200</v>
      </c>
      <c r="D2205" s="218" t="s">
        <v>458</v>
      </c>
      <c r="E2205" s="218"/>
      <c r="F2205" s="215" t="s">
        <v>611</v>
      </c>
      <c r="G2205" s="158" t="s">
        <v>4</v>
      </c>
      <c r="H2205" s="26">
        <f t="shared" ref="H2205:N2205" si="463">SUM(H2206:H2209)</f>
        <v>51</v>
      </c>
      <c r="I2205" s="26">
        <f t="shared" si="463"/>
        <v>0</v>
      </c>
      <c r="J2205" s="26">
        <f t="shared" si="463"/>
        <v>3</v>
      </c>
      <c r="K2205" s="26">
        <f t="shared" si="463"/>
        <v>0</v>
      </c>
      <c r="L2205" s="26">
        <f t="shared" si="463"/>
        <v>48</v>
      </c>
      <c r="M2205" s="26">
        <f t="shared" si="463"/>
        <v>0</v>
      </c>
      <c r="N2205" s="26">
        <f t="shared" si="463"/>
        <v>0</v>
      </c>
      <c r="O2205" s="242">
        <v>5035</v>
      </c>
      <c r="P2205" s="227" t="s">
        <v>797</v>
      </c>
    </row>
    <row r="2206" spans="1:16" ht="15.75" thickBot="1" x14ac:dyDescent="0.3">
      <c r="A2206" s="213"/>
      <c r="B2206" s="231"/>
      <c r="C2206" s="216"/>
      <c r="D2206" s="219"/>
      <c r="E2206" s="219"/>
      <c r="F2206" s="216"/>
      <c r="G2206" s="158" t="s">
        <v>546</v>
      </c>
      <c r="H2206" s="26">
        <f>SUM(I2206:N2206)</f>
        <v>0</v>
      </c>
      <c r="I2206" s="26">
        <v>0</v>
      </c>
      <c r="J2206" s="26">
        <v>0</v>
      </c>
      <c r="K2206" s="26">
        <v>0</v>
      </c>
      <c r="L2206" s="26">
        <v>0</v>
      </c>
      <c r="M2206" s="26">
        <v>0</v>
      </c>
      <c r="N2206" s="26">
        <v>0</v>
      </c>
      <c r="O2206" s="243"/>
      <c r="P2206" s="228"/>
    </row>
    <row r="2207" spans="1:16" ht="36.75" thickBot="1" x14ac:dyDescent="0.3">
      <c r="A2207" s="213"/>
      <c r="B2207" s="231"/>
      <c r="C2207" s="216"/>
      <c r="D2207" s="219"/>
      <c r="E2207" s="219"/>
      <c r="F2207" s="216"/>
      <c r="G2207" s="158" t="s">
        <v>7</v>
      </c>
      <c r="H2207" s="26">
        <f>SUM(I2207:N2207)</f>
        <v>45.6</v>
      </c>
      <c r="I2207" s="26">
        <v>0</v>
      </c>
      <c r="J2207" s="26">
        <v>0</v>
      </c>
      <c r="K2207" s="26">
        <v>0</v>
      </c>
      <c r="L2207" s="26">
        <v>45.6</v>
      </c>
      <c r="M2207" s="26">
        <v>0</v>
      </c>
      <c r="N2207" s="26">
        <v>0</v>
      </c>
      <c r="O2207" s="243"/>
      <c r="P2207" s="228"/>
    </row>
    <row r="2208" spans="1:16" ht="15.75" thickBot="1" x14ac:dyDescent="0.3">
      <c r="A2208" s="213"/>
      <c r="B2208" s="231"/>
      <c r="C2208" s="216"/>
      <c r="D2208" s="219"/>
      <c r="E2208" s="219"/>
      <c r="F2208" s="216"/>
      <c r="G2208" s="158" t="s">
        <v>8</v>
      </c>
      <c r="H2208" s="26">
        <f>SUM(I2208:N2208)</f>
        <v>5.4</v>
      </c>
      <c r="I2208" s="26">
        <v>0</v>
      </c>
      <c r="J2208" s="26">
        <v>3</v>
      </c>
      <c r="K2208" s="26">
        <v>0</v>
      </c>
      <c r="L2208" s="26">
        <v>2.4</v>
      </c>
      <c r="M2208" s="26">
        <v>0</v>
      </c>
      <c r="N2208" s="26">
        <v>0</v>
      </c>
      <c r="O2208" s="243"/>
      <c r="P2208" s="228"/>
    </row>
    <row r="2209" spans="1:16" ht="24.75" thickBot="1" x14ac:dyDescent="0.3">
      <c r="A2209" s="214"/>
      <c r="B2209" s="232"/>
      <c r="C2209" s="217"/>
      <c r="D2209" s="220"/>
      <c r="E2209" s="220"/>
      <c r="F2209" s="217"/>
      <c r="G2209" s="158" t="s">
        <v>9</v>
      </c>
      <c r="H2209" s="26">
        <f>SUM(I2209:N2209)</f>
        <v>0</v>
      </c>
      <c r="I2209" s="26">
        <v>0</v>
      </c>
      <c r="J2209" s="26">
        <v>0</v>
      </c>
      <c r="K2209" s="26">
        <v>0</v>
      </c>
      <c r="L2209" s="26">
        <v>0</v>
      </c>
      <c r="M2209" s="26">
        <v>0</v>
      </c>
      <c r="N2209" s="26">
        <v>0</v>
      </c>
      <c r="O2209" s="244"/>
      <c r="P2209" s="229"/>
    </row>
    <row r="2210" spans="1:16" ht="36.75" customHeight="1" thickBot="1" x14ac:dyDescent="0.3">
      <c r="A2210" s="212" t="s">
        <v>809</v>
      </c>
      <c r="B2210" s="215" t="s">
        <v>805</v>
      </c>
      <c r="C2210" s="215" t="s">
        <v>200</v>
      </c>
      <c r="D2210" s="218" t="s">
        <v>458</v>
      </c>
      <c r="E2210" s="218"/>
      <c r="F2210" s="215" t="s">
        <v>261</v>
      </c>
      <c r="G2210" s="158" t="s">
        <v>4</v>
      </c>
      <c r="H2210" s="26">
        <f t="shared" ref="H2210:N2210" si="464">SUM(H2211:H2214)</f>
        <v>92.6</v>
      </c>
      <c r="I2210" s="26">
        <f t="shared" si="464"/>
        <v>0</v>
      </c>
      <c r="J2210" s="26">
        <f t="shared" si="464"/>
        <v>17.5</v>
      </c>
      <c r="K2210" s="26">
        <f t="shared" si="464"/>
        <v>19.5</v>
      </c>
      <c r="L2210" s="26">
        <f t="shared" si="464"/>
        <v>18.5</v>
      </c>
      <c r="M2210" s="26">
        <f t="shared" si="464"/>
        <v>18.5</v>
      </c>
      <c r="N2210" s="26">
        <f t="shared" si="464"/>
        <v>18.600000000000001</v>
      </c>
      <c r="O2210" s="242">
        <v>382</v>
      </c>
      <c r="P2210" s="227" t="s">
        <v>801</v>
      </c>
    </row>
    <row r="2211" spans="1:16" ht="15.75" thickBot="1" x14ac:dyDescent="0.3">
      <c r="A2211" s="213"/>
      <c r="B2211" s="216"/>
      <c r="C2211" s="216"/>
      <c r="D2211" s="219"/>
      <c r="E2211" s="219"/>
      <c r="F2211" s="216"/>
      <c r="G2211" s="158" t="s">
        <v>546</v>
      </c>
      <c r="H2211" s="26">
        <f>SUM(I2211:N2211)</f>
        <v>3.5</v>
      </c>
      <c r="I2211" s="26">
        <v>0</v>
      </c>
      <c r="J2211" s="26">
        <v>0.7</v>
      </c>
      <c r="K2211" s="26">
        <v>0.7</v>
      </c>
      <c r="L2211" s="26">
        <v>0.7</v>
      </c>
      <c r="M2211" s="26">
        <v>0.7</v>
      </c>
      <c r="N2211" s="26">
        <v>0.7</v>
      </c>
      <c r="O2211" s="243"/>
      <c r="P2211" s="228"/>
    </row>
    <row r="2212" spans="1:16" ht="36.75" thickBot="1" x14ac:dyDescent="0.3">
      <c r="A2212" s="213"/>
      <c r="B2212" s="216"/>
      <c r="C2212" s="216"/>
      <c r="D2212" s="219"/>
      <c r="E2212" s="219"/>
      <c r="F2212" s="216"/>
      <c r="G2212" s="158" t="s">
        <v>7</v>
      </c>
      <c r="H2212" s="26">
        <f>SUM(I2212:N2212)</f>
        <v>3</v>
      </c>
      <c r="I2212" s="26">
        <v>0</v>
      </c>
      <c r="J2212" s="26">
        <v>0.6</v>
      </c>
      <c r="K2212" s="26">
        <v>0.6</v>
      </c>
      <c r="L2212" s="26">
        <v>0.6</v>
      </c>
      <c r="M2212" s="26">
        <v>0.6</v>
      </c>
      <c r="N2212" s="26">
        <v>0.6</v>
      </c>
      <c r="O2212" s="243"/>
      <c r="P2212" s="228"/>
    </row>
    <row r="2213" spans="1:16" ht="15.75" thickBot="1" x14ac:dyDescent="0.3">
      <c r="A2213" s="213"/>
      <c r="B2213" s="216"/>
      <c r="C2213" s="216"/>
      <c r="D2213" s="219"/>
      <c r="E2213" s="219"/>
      <c r="F2213" s="216"/>
      <c r="G2213" s="158" t="s">
        <v>8</v>
      </c>
      <c r="H2213" s="26">
        <f>SUM(I2213:N2213)</f>
        <v>0</v>
      </c>
      <c r="I2213" s="26">
        <v>0</v>
      </c>
      <c r="J2213" s="26">
        <v>0</v>
      </c>
      <c r="K2213" s="26">
        <v>0</v>
      </c>
      <c r="L2213" s="26">
        <v>0</v>
      </c>
      <c r="M2213" s="26">
        <v>0</v>
      </c>
      <c r="N2213" s="26">
        <v>0</v>
      </c>
      <c r="O2213" s="243"/>
      <c r="P2213" s="228"/>
    </row>
    <row r="2214" spans="1:16" ht="24.75" thickBot="1" x14ac:dyDescent="0.3">
      <c r="A2214" s="214"/>
      <c r="B2214" s="217"/>
      <c r="C2214" s="217"/>
      <c r="D2214" s="220"/>
      <c r="E2214" s="220"/>
      <c r="F2214" s="217"/>
      <c r="G2214" s="158" t="s">
        <v>9</v>
      </c>
      <c r="H2214" s="26">
        <f>SUM(I2214:N2214)</f>
        <v>86.1</v>
      </c>
      <c r="I2214" s="26">
        <v>0</v>
      </c>
      <c r="J2214" s="26">
        <v>16.2</v>
      </c>
      <c r="K2214" s="26">
        <v>18.2</v>
      </c>
      <c r="L2214" s="26">
        <v>17.2</v>
      </c>
      <c r="M2214" s="26">
        <v>17.2</v>
      </c>
      <c r="N2214" s="26">
        <v>17.3</v>
      </c>
      <c r="O2214" s="244"/>
      <c r="P2214" s="229"/>
    </row>
    <row r="2215" spans="1:16" ht="36.75" customHeight="1" thickBot="1" x14ac:dyDescent="0.3">
      <c r="A2215" s="212" t="s">
        <v>810</v>
      </c>
      <c r="B2215" s="215" t="s">
        <v>255</v>
      </c>
      <c r="C2215" s="215" t="s">
        <v>200</v>
      </c>
      <c r="D2215" s="218">
        <v>2025</v>
      </c>
      <c r="E2215" s="218"/>
      <c r="F2215" s="215" t="s">
        <v>811</v>
      </c>
      <c r="G2215" s="160" t="s">
        <v>4</v>
      </c>
      <c r="H2215" s="26">
        <f t="shared" ref="H2215:N2215" si="465">SUM(H2216:H2219)</f>
        <v>5.4</v>
      </c>
      <c r="I2215" s="26">
        <f t="shared" si="465"/>
        <v>5.4</v>
      </c>
      <c r="J2215" s="26">
        <f t="shared" si="465"/>
        <v>0</v>
      </c>
      <c r="K2215" s="26">
        <f t="shared" si="465"/>
        <v>0</v>
      </c>
      <c r="L2215" s="26">
        <f t="shared" si="465"/>
        <v>0</v>
      </c>
      <c r="M2215" s="26">
        <f t="shared" si="465"/>
        <v>0</v>
      </c>
      <c r="N2215" s="26">
        <f t="shared" si="465"/>
        <v>0</v>
      </c>
      <c r="O2215" s="218"/>
      <c r="P2215" s="227"/>
    </row>
    <row r="2216" spans="1:16" ht="51" customHeight="1" thickBot="1" x14ac:dyDescent="0.3">
      <c r="A2216" s="213"/>
      <c r="B2216" s="216"/>
      <c r="C2216" s="216"/>
      <c r="D2216" s="219"/>
      <c r="E2216" s="219"/>
      <c r="F2216" s="216"/>
      <c r="G2216" s="162" t="s">
        <v>546</v>
      </c>
      <c r="H2216" s="26">
        <f>SUM(I2216:N2216)</f>
        <v>5.4</v>
      </c>
      <c r="I2216" s="66">
        <v>5.4</v>
      </c>
      <c r="J2216" s="66">
        <v>0</v>
      </c>
      <c r="K2216" s="66">
        <v>0</v>
      </c>
      <c r="L2216" s="66">
        <v>0</v>
      </c>
      <c r="M2216" s="66">
        <v>0</v>
      </c>
      <c r="N2216" s="66">
        <v>0</v>
      </c>
      <c r="O2216" s="219"/>
      <c r="P2216" s="228"/>
    </row>
    <row r="2217" spans="1:16" ht="36.75" thickBot="1" x14ac:dyDescent="0.3">
      <c r="A2217" s="213"/>
      <c r="B2217" s="216"/>
      <c r="C2217" s="216"/>
      <c r="D2217" s="219"/>
      <c r="E2217" s="219"/>
      <c r="F2217" s="216"/>
      <c r="G2217" s="158" t="s">
        <v>7</v>
      </c>
      <c r="H2217" s="26">
        <f>SUM(I2217:N2217)</f>
        <v>0</v>
      </c>
      <c r="I2217" s="26">
        <v>0</v>
      </c>
      <c r="J2217" s="26">
        <v>0</v>
      </c>
      <c r="K2217" s="26">
        <v>0</v>
      </c>
      <c r="L2217" s="26">
        <v>0</v>
      </c>
      <c r="M2217" s="26">
        <v>0</v>
      </c>
      <c r="N2217" s="26">
        <v>0</v>
      </c>
      <c r="O2217" s="219"/>
      <c r="P2217" s="228"/>
    </row>
    <row r="2218" spans="1:16" ht="15.75" thickBot="1" x14ac:dyDescent="0.3">
      <c r="A2218" s="213"/>
      <c r="B2218" s="216"/>
      <c r="C2218" s="216"/>
      <c r="D2218" s="219"/>
      <c r="E2218" s="219"/>
      <c r="F2218" s="216"/>
      <c r="G2218" s="158" t="s">
        <v>8</v>
      </c>
      <c r="H2218" s="26">
        <f>SUM(I2218:N2218)</f>
        <v>0</v>
      </c>
      <c r="I2218" s="26">
        <v>0</v>
      </c>
      <c r="J2218" s="26">
        <v>0</v>
      </c>
      <c r="K2218" s="26">
        <v>0</v>
      </c>
      <c r="L2218" s="26">
        <v>0</v>
      </c>
      <c r="M2218" s="26">
        <v>0</v>
      </c>
      <c r="N2218" s="26">
        <v>0</v>
      </c>
      <c r="O2218" s="219"/>
      <c r="P2218" s="228"/>
    </row>
    <row r="2219" spans="1:16" ht="24.75" thickBot="1" x14ac:dyDescent="0.3">
      <c r="A2219" s="214"/>
      <c r="B2219" s="217"/>
      <c r="C2219" s="217"/>
      <c r="D2219" s="220"/>
      <c r="E2219" s="220"/>
      <c r="F2219" s="217"/>
      <c r="G2219" s="158" t="s">
        <v>9</v>
      </c>
      <c r="H2219" s="26">
        <f>SUM(I2219:N2219)</f>
        <v>0</v>
      </c>
      <c r="I2219" s="26">
        <v>0</v>
      </c>
      <c r="J2219" s="26">
        <v>0</v>
      </c>
      <c r="K2219" s="26">
        <v>0</v>
      </c>
      <c r="L2219" s="26">
        <v>0</v>
      </c>
      <c r="M2219" s="26">
        <v>0</v>
      </c>
      <c r="N2219" s="26">
        <v>0</v>
      </c>
      <c r="O2219" s="220"/>
      <c r="P2219" s="229"/>
    </row>
    <row r="2220" spans="1:16" ht="36.75" thickBot="1" x14ac:dyDescent="0.3">
      <c r="A2220" s="212" t="s">
        <v>812</v>
      </c>
      <c r="B2220" s="215" t="s">
        <v>805</v>
      </c>
      <c r="C2220" s="215" t="s">
        <v>200</v>
      </c>
      <c r="D2220" s="218" t="s">
        <v>458</v>
      </c>
      <c r="E2220" s="218"/>
      <c r="F2220" s="215" t="s">
        <v>611</v>
      </c>
      <c r="G2220" s="158" t="s">
        <v>4</v>
      </c>
      <c r="H2220" s="26">
        <f t="shared" ref="H2220:N2220" si="466">SUM(H2221:H2224)</f>
        <v>423</v>
      </c>
      <c r="I2220" s="26">
        <f t="shared" si="466"/>
        <v>0</v>
      </c>
      <c r="J2220" s="26">
        <f t="shared" si="466"/>
        <v>82</v>
      </c>
      <c r="K2220" s="26">
        <f t="shared" si="466"/>
        <v>85</v>
      </c>
      <c r="L2220" s="26">
        <f t="shared" si="466"/>
        <v>86</v>
      </c>
      <c r="M2220" s="26">
        <f t="shared" si="466"/>
        <v>85</v>
      </c>
      <c r="N2220" s="26">
        <f t="shared" si="466"/>
        <v>85</v>
      </c>
      <c r="O2220" s="242">
        <v>5035</v>
      </c>
      <c r="P2220" s="227" t="s">
        <v>801</v>
      </c>
    </row>
    <row r="2221" spans="1:16" ht="51" customHeight="1" thickBot="1" x14ac:dyDescent="0.3">
      <c r="A2221" s="213"/>
      <c r="B2221" s="216"/>
      <c r="C2221" s="216"/>
      <c r="D2221" s="219"/>
      <c r="E2221" s="219"/>
      <c r="F2221" s="216"/>
      <c r="G2221" s="158" t="s">
        <v>546</v>
      </c>
      <c r="H2221" s="26">
        <f>SUM(I2221:N2221)</f>
        <v>0</v>
      </c>
      <c r="I2221" s="26">
        <v>0</v>
      </c>
      <c r="J2221" s="26">
        <v>0</v>
      </c>
      <c r="K2221" s="26">
        <v>0</v>
      </c>
      <c r="L2221" s="26">
        <v>0</v>
      </c>
      <c r="M2221" s="26">
        <v>0</v>
      </c>
      <c r="N2221" s="26">
        <v>0</v>
      </c>
      <c r="O2221" s="243"/>
      <c r="P2221" s="228"/>
    </row>
    <row r="2222" spans="1:16" ht="36.75" thickBot="1" x14ac:dyDescent="0.3">
      <c r="A2222" s="213"/>
      <c r="B2222" s="216"/>
      <c r="C2222" s="216"/>
      <c r="D2222" s="219"/>
      <c r="E2222" s="219"/>
      <c r="F2222" s="216"/>
      <c r="G2222" s="158" t="s">
        <v>7</v>
      </c>
      <c r="H2222" s="26">
        <f>SUM(I2222:N2222)</f>
        <v>0</v>
      </c>
      <c r="I2222" s="26">
        <v>0</v>
      </c>
      <c r="J2222" s="26">
        <v>0</v>
      </c>
      <c r="K2222" s="26">
        <v>0</v>
      </c>
      <c r="L2222" s="26">
        <v>0</v>
      </c>
      <c r="M2222" s="26">
        <v>0</v>
      </c>
      <c r="N2222" s="26">
        <v>0</v>
      </c>
      <c r="O2222" s="243"/>
      <c r="P2222" s="228"/>
    </row>
    <row r="2223" spans="1:16" ht="15.75" thickBot="1" x14ac:dyDescent="0.3">
      <c r="A2223" s="213"/>
      <c r="B2223" s="216"/>
      <c r="C2223" s="216"/>
      <c r="D2223" s="219"/>
      <c r="E2223" s="219"/>
      <c r="F2223" s="216"/>
      <c r="G2223" s="158" t="s">
        <v>8</v>
      </c>
      <c r="H2223" s="26">
        <f>SUM(I2223:N2223)</f>
        <v>0</v>
      </c>
      <c r="I2223" s="26">
        <v>0</v>
      </c>
      <c r="J2223" s="26">
        <v>0</v>
      </c>
      <c r="K2223" s="26">
        <v>0</v>
      </c>
      <c r="L2223" s="26">
        <v>0</v>
      </c>
      <c r="M2223" s="26">
        <v>0</v>
      </c>
      <c r="N2223" s="26">
        <v>0</v>
      </c>
      <c r="O2223" s="243"/>
      <c r="P2223" s="228"/>
    </row>
    <row r="2224" spans="1:16" ht="24.75" thickBot="1" x14ac:dyDescent="0.3">
      <c r="A2224" s="214"/>
      <c r="B2224" s="217"/>
      <c r="C2224" s="217"/>
      <c r="D2224" s="220"/>
      <c r="E2224" s="220"/>
      <c r="F2224" s="217"/>
      <c r="G2224" s="158" t="s">
        <v>9</v>
      </c>
      <c r="H2224" s="26">
        <f>SUM(I2224:N2224)</f>
        <v>423</v>
      </c>
      <c r="I2224" s="26">
        <v>0</v>
      </c>
      <c r="J2224" s="26">
        <v>82</v>
      </c>
      <c r="K2224" s="26">
        <v>85</v>
      </c>
      <c r="L2224" s="26">
        <v>86</v>
      </c>
      <c r="M2224" s="26">
        <v>85</v>
      </c>
      <c r="N2224" s="26">
        <v>85</v>
      </c>
      <c r="O2224" s="244"/>
      <c r="P2224" s="229"/>
    </row>
    <row r="2225" spans="1:16" ht="15.75" customHeight="1" thickBot="1" x14ac:dyDescent="0.3">
      <c r="A2225" s="245" t="s">
        <v>117</v>
      </c>
      <c r="B2225" s="245"/>
      <c r="C2225" s="245"/>
      <c r="D2225" s="245"/>
      <c r="E2225" s="245"/>
      <c r="F2225" s="246"/>
      <c r="G2225" s="161" t="s">
        <v>4</v>
      </c>
      <c r="H2225" s="56">
        <f t="shared" ref="H2225:N2225" si="467">SUM(H2226:H2229)</f>
        <v>2485.5000000000005</v>
      </c>
      <c r="I2225" s="56">
        <f t="shared" si="467"/>
        <v>47.7</v>
      </c>
      <c r="J2225" s="56">
        <f t="shared" si="467"/>
        <v>271.10000000000002</v>
      </c>
      <c r="K2225" s="56">
        <f t="shared" si="467"/>
        <v>254.5</v>
      </c>
      <c r="L2225" s="56">
        <f t="shared" si="467"/>
        <v>750.4000000000002</v>
      </c>
      <c r="M2225" s="56">
        <f t="shared" si="467"/>
        <v>765.5</v>
      </c>
      <c r="N2225" s="56">
        <f t="shared" si="467"/>
        <v>396.3</v>
      </c>
      <c r="O2225" s="218"/>
      <c r="P2225" s="227"/>
    </row>
    <row r="2226" spans="1:16" ht="51" customHeight="1" thickBot="1" x14ac:dyDescent="0.3">
      <c r="A2226" s="247"/>
      <c r="B2226" s="247"/>
      <c r="C2226" s="247"/>
      <c r="D2226" s="247"/>
      <c r="E2226" s="247"/>
      <c r="F2226" s="248"/>
      <c r="G2226" s="161" t="s">
        <v>546</v>
      </c>
      <c r="H2226" s="56">
        <f>SUM(I2226:N2226)</f>
        <v>1746.8000000000002</v>
      </c>
      <c r="I2226" s="67">
        <f t="shared" ref="I2226:N2229" si="468">I2146+I2151+I2156+I2161+I2166+I2171+I2176+I2181+I2186+I2191+I2196+I2201+I2206+I2211+I2216+I2221</f>
        <v>5.4</v>
      </c>
      <c r="J2226" s="67">
        <f t="shared" si="468"/>
        <v>166.4</v>
      </c>
      <c r="K2226" s="67">
        <f t="shared" si="468"/>
        <v>149.1</v>
      </c>
      <c r="L2226" s="67">
        <f t="shared" si="468"/>
        <v>585.50000000000011</v>
      </c>
      <c r="M2226" s="67">
        <f t="shared" si="468"/>
        <v>656</v>
      </c>
      <c r="N2226" s="67">
        <f t="shared" si="468"/>
        <v>184.4</v>
      </c>
      <c r="O2226" s="219"/>
      <c r="P2226" s="228"/>
    </row>
    <row r="2227" spans="1:16" ht="36.75" thickBot="1" x14ac:dyDescent="0.3">
      <c r="A2227" s="247"/>
      <c r="B2227" s="247"/>
      <c r="C2227" s="247"/>
      <c r="D2227" s="247"/>
      <c r="E2227" s="247"/>
      <c r="F2227" s="248"/>
      <c r="G2227" s="161" t="s">
        <v>7</v>
      </c>
      <c r="H2227" s="56">
        <f>SUM(I2227:N2227)</f>
        <v>215.7</v>
      </c>
      <c r="I2227" s="67">
        <f t="shared" si="468"/>
        <v>41.7</v>
      </c>
      <c r="J2227" s="67">
        <f t="shared" si="468"/>
        <v>2.1999999999999997</v>
      </c>
      <c r="K2227" s="67">
        <f t="shared" si="468"/>
        <v>2.1</v>
      </c>
      <c r="L2227" s="67">
        <f t="shared" si="468"/>
        <v>58.6</v>
      </c>
      <c r="M2227" s="67">
        <f t="shared" si="468"/>
        <v>6.9999999999999991</v>
      </c>
      <c r="N2227" s="67">
        <f t="shared" si="468"/>
        <v>104.1</v>
      </c>
      <c r="O2227" s="219"/>
      <c r="P2227" s="228"/>
    </row>
    <row r="2228" spans="1:16" ht="15.75" thickBot="1" x14ac:dyDescent="0.3">
      <c r="A2228" s="247"/>
      <c r="B2228" s="247"/>
      <c r="C2228" s="247"/>
      <c r="D2228" s="247"/>
      <c r="E2228" s="247"/>
      <c r="F2228" s="248"/>
      <c r="G2228" s="161" t="s">
        <v>8</v>
      </c>
      <c r="H2228" s="56">
        <f>SUM(I2228:N2228)</f>
        <v>13.9</v>
      </c>
      <c r="I2228" s="67">
        <f t="shared" si="468"/>
        <v>0.6</v>
      </c>
      <c r="J2228" s="67">
        <f t="shared" si="468"/>
        <v>4.3</v>
      </c>
      <c r="K2228" s="67">
        <f t="shared" si="468"/>
        <v>0.1</v>
      </c>
      <c r="L2228" s="67">
        <f t="shared" si="468"/>
        <v>3.1</v>
      </c>
      <c r="M2228" s="67">
        <f t="shared" si="468"/>
        <v>0.3</v>
      </c>
      <c r="N2228" s="67">
        <f t="shared" si="468"/>
        <v>5.5</v>
      </c>
      <c r="O2228" s="219"/>
      <c r="P2228" s="228"/>
    </row>
    <row r="2229" spans="1:16" ht="24.75" thickBot="1" x14ac:dyDescent="0.3">
      <c r="A2229" s="249"/>
      <c r="B2229" s="249"/>
      <c r="C2229" s="249"/>
      <c r="D2229" s="249"/>
      <c r="E2229" s="249"/>
      <c r="F2229" s="250"/>
      <c r="G2229" s="161" t="s">
        <v>9</v>
      </c>
      <c r="H2229" s="56">
        <f>SUM(I2229:N2229)</f>
        <v>509.1</v>
      </c>
      <c r="I2229" s="67">
        <f t="shared" si="468"/>
        <v>0</v>
      </c>
      <c r="J2229" s="67">
        <f t="shared" si="468"/>
        <v>98.2</v>
      </c>
      <c r="K2229" s="67">
        <f t="shared" si="468"/>
        <v>103.2</v>
      </c>
      <c r="L2229" s="67">
        <f t="shared" si="468"/>
        <v>103.2</v>
      </c>
      <c r="M2229" s="67">
        <f t="shared" si="468"/>
        <v>102.2</v>
      </c>
      <c r="N2229" s="67">
        <f t="shared" si="468"/>
        <v>102.3</v>
      </c>
      <c r="O2229" s="220"/>
      <c r="P2229" s="229"/>
    </row>
    <row r="2230" spans="1:16" ht="15.75" thickBot="1" x14ac:dyDescent="0.3">
      <c r="A2230" s="251" t="s">
        <v>11</v>
      </c>
      <c r="B2230" s="251"/>
      <c r="C2230" s="251"/>
      <c r="D2230" s="251"/>
      <c r="E2230" s="251"/>
      <c r="F2230" s="251"/>
      <c r="G2230" s="251"/>
      <c r="H2230" s="251"/>
      <c r="I2230" s="251"/>
      <c r="J2230" s="251"/>
      <c r="K2230" s="251"/>
      <c r="L2230" s="251"/>
      <c r="M2230" s="251"/>
      <c r="N2230" s="251"/>
      <c r="O2230" s="251"/>
      <c r="P2230" s="252"/>
    </row>
    <row r="2231" spans="1:16" ht="51" customHeight="1" thickBot="1" x14ac:dyDescent="0.3">
      <c r="A2231" s="212" t="s">
        <v>813</v>
      </c>
      <c r="B2231" s="215" t="s">
        <v>225</v>
      </c>
      <c r="C2231" s="215" t="s">
        <v>11</v>
      </c>
      <c r="D2231" s="218" t="s">
        <v>4003</v>
      </c>
      <c r="E2231" s="218" t="s">
        <v>814</v>
      </c>
      <c r="F2231" s="215" t="s">
        <v>815</v>
      </c>
      <c r="G2231" s="158" t="s">
        <v>4</v>
      </c>
      <c r="H2231" s="26">
        <f t="shared" ref="H2231:N2231" si="469">SUM(H2232:H2235)</f>
        <v>1410</v>
      </c>
      <c r="I2231" s="26">
        <f t="shared" si="469"/>
        <v>482</v>
      </c>
      <c r="J2231" s="26">
        <f t="shared" si="469"/>
        <v>928</v>
      </c>
      <c r="K2231" s="26">
        <f t="shared" si="469"/>
        <v>0</v>
      </c>
      <c r="L2231" s="26">
        <f t="shared" si="469"/>
        <v>0</v>
      </c>
      <c r="M2231" s="26">
        <f t="shared" si="469"/>
        <v>0</v>
      </c>
      <c r="N2231" s="26">
        <f t="shared" si="469"/>
        <v>0</v>
      </c>
      <c r="O2231" s="218">
        <v>15025</v>
      </c>
      <c r="P2231" s="227" t="s">
        <v>816</v>
      </c>
    </row>
    <row r="2232" spans="1:16" ht="15.75" thickBot="1" x14ac:dyDescent="0.3">
      <c r="A2232" s="213"/>
      <c r="B2232" s="216"/>
      <c r="C2232" s="216"/>
      <c r="D2232" s="219"/>
      <c r="E2232" s="219"/>
      <c r="F2232" s="216"/>
      <c r="G2232" s="158" t="s">
        <v>35</v>
      </c>
      <c r="H2232" s="26">
        <f>SUM(I2232:N2232)</f>
        <v>0</v>
      </c>
      <c r="I2232" s="26">
        <v>0</v>
      </c>
      <c r="J2232" s="26">
        <v>0</v>
      </c>
      <c r="K2232" s="26">
        <v>0</v>
      </c>
      <c r="L2232" s="26">
        <v>0</v>
      </c>
      <c r="M2232" s="26">
        <v>0</v>
      </c>
      <c r="N2232" s="26">
        <v>0</v>
      </c>
      <c r="O2232" s="219"/>
      <c r="P2232" s="228"/>
    </row>
    <row r="2233" spans="1:16" ht="36.75" thickBot="1" x14ac:dyDescent="0.3">
      <c r="A2233" s="213"/>
      <c r="B2233" s="216"/>
      <c r="C2233" s="216"/>
      <c r="D2233" s="219"/>
      <c r="E2233" s="219"/>
      <c r="F2233" s="216"/>
      <c r="G2233" s="158" t="s">
        <v>7</v>
      </c>
      <c r="H2233" s="26">
        <f>SUM(I2233:N2233)</f>
        <v>1410</v>
      </c>
      <c r="I2233" s="26">
        <v>482</v>
      </c>
      <c r="J2233" s="26">
        <v>928</v>
      </c>
      <c r="K2233" s="26">
        <v>0</v>
      </c>
      <c r="L2233" s="26">
        <v>0</v>
      </c>
      <c r="M2233" s="26">
        <v>0</v>
      </c>
      <c r="N2233" s="26">
        <v>0</v>
      </c>
      <c r="O2233" s="219"/>
      <c r="P2233" s="228"/>
    </row>
    <row r="2234" spans="1:16" ht="15.75" thickBot="1" x14ac:dyDescent="0.3">
      <c r="A2234" s="213"/>
      <c r="B2234" s="216"/>
      <c r="C2234" s="216"/>
      <c r="D2234" s="219"/>
      <c r="E2234" s="219"/>
      <c r="F2234" s="216"/>
      <c r="G2234" s="158" t="s">
        <v>8</v>
      </c>
      <c r="H2234" s="26">
        <f>SUM(I2234:N2234)</f>
        <v>0</v>
      </c>
      <c r="I2234" s="26">
        <v>0</v>
      </c>
      <c r="J2234" s="26">
        <v>0</v>
      </c>
      <c r="K2234" s="26">
        <v>0</v>
      </c>
      <c r="L2234" s="26">
        <v>0</v>
      </c>
      <c r="M2234" s="26">
        <v>0</v>
      </c>
      <c r="N2234" s="26">
        <v>0</v>
      </c>
      <c r="O2234" s="219"/>
      <c r="P2234" s="228"/>
    </row>
    <row r="2235" spans="1:16" ht="24.75" thickBot="1" x14ac:dyDescent="0.3">
      <c r="A2235" s="214"/>
      <c r="B2235" s="217"/>
      <c r="C2235" s="217"/>
      <c r="D2235" s="220"/>
      <c r="E2235" s="220"/>
      <c r="F2235" s="217"/>
      <c r="G2235" s="158" t="s">
        <v>9</v>
      </c>
      <c r="H2235" s="26">
        <f>SUM(I2235:N2235)</f>
        <v>0</v>
      </c>
      <c r="I2235" s="26">
        <v>0</v>
      </c>
      <c r="J2235" s="26">
        <v>0</v>
      </c>
      <c r="K2235" s="26">
        <v>0</v>
      </c>
      <c r="L2235" s="26">
        <v>0</v>
      </c>
      <c r="M2235" s="26">
        <v>0</v>
      </c>
      <c r="N2235" s="26">
        <v>0</v>
      </c>
      <c r="O2235" s="220"/>
      <c r="P2235" s="229"/>
    </row>
    <row r="2236" spans="1:16" ht="36.75" customHeight="1" thickBot="1" x14ac:dyDescent="0.3">
      <c r="A2236" s="212" t="s">
        <v>817</v>
      </c>
      <c r="B2236" s="215" t="s">
        <v>818</v>
      </c>
      <c r="C2236" s="215" t="s">
        <v>11</v>
      </c>
      <c r="D2236" s="218" t="s">
        <v>458</v>
      </c>
      <c r="E2236" s="218" t="s">
        <v>819</v>
      </c>
      <c r="F2236" s="215" t="s">
        <v>820</v>
      </c>
      <c r="G2236" s="158" t="s">
        <v>4</v>
      </c>
      <c r="H2236" s="26">
        <f t="shared" ref="H2236:N2236" si="470">SUM(H2237:H2240)</f>
        <v>42.8</v>
      </c>
      <c r="I2236" s="26">
        <f t="shared" si="470"/>
        <v>0</v>
      </c>
      <c r="J2236" s="26">
        <f t="shared" si="470"/>
        <v>42.8</v>
      </c>
      <c r="K2236" s="26">
        <f t="shared" si="470"/>
        <v>0</v>
      </c>
      <c r="L2236" s="26">
        <f t="shared" si="470"/>
        <v>0</v>
      </c>
      <c r="M2236" s="26">
        <f t="shared" si="470"/>
        <v>0</v>
      </c>
      <c r="N2236" s="26">
        <f t="shared" si="470"/>
        <v>0</v>
      </c>
      <c r="O2236" s="218">
        <v>696</v>
      </c>
      <c r="P2236" s="227" t="s">
        <v>821</v>
      </c>
    </row>
    <row r="2237" spans="1:16" ht="15.75" thickBot="1" x14ac:dyDescent="0.3">
      <c r="A2237" s="213"/>
      <c r="B2237" s="216"/>
      <c r="C2237" s="216"/>
      <c r="D2237" s="219"/>
      <c r="E2237" s="219"/>
      <c r="F2237" s="216"/>
      <c r="G2237" s="158" t="s">
        <v>35</v>
      </c>
      <c r="H2237" s="26">
        <f>SUM(I2237:N2237)</f>
        <v>42.4</v>
      </c>
      <c r="I2237" s="26">
        <v>0</v>
      </c>
      <c r="J2237" s="26">
        <v>42.4</v>
      </c>
      <c r="K2237" s="26">
        <v>0</v>
      </c>
      <c r="L2237" s="26">
        <v>0</v>
      </c>
      <c r="M2237" s="26">
        <v>0</v>
      </c>
      <c r="N2237" s="26">
        <v>0</v>
      </c>
      <c r="O2237" s="219"/>
      <c r="P2237" s="228"/>
    </row>
    <row r="2238" spans="1:16" ht="36.75" thickBot="1" x14ac:dyDescent="0.3">
      <c r="A2238" s="213"/>
      <c r="B2238" s="216"/>
      <c r="C2238" s="216"/>
      <c r="D2238" s="219"/>
      <c r="E2238" s="219"/>
      <c r="F2238" s="216"/>
      <c r="G2238" s="158" t="s">
        <v>7</v>
      </c>
      <c r="H2238" s="26">
        <f>SUM(I2238:N2238)</f>
        <v>0.4</v>
      </c>
      <c r="I2238" s="26">
        <v>0</v>
      </c>
      <c r="J2238" s="26">
        <v>0.4</v>
      </c>
      <c r="K2238" s="26">
        <v>0</v>
      </c>
      <c r="L2238" s="26">
        <v>0</v>
      </c>
      <c r="M2238" s="26">
        <v>0</v>
      </c>
      <c r="N2238" s="26">
        <v>0</v>
      </c>
      <c r="O2238" s="219"/>
      <c r="P2238" s="228"/>
    </row>
    <row r="2239" spans="1:16" ht="15.75" thickBot="1" x14ac:dyDescent="0.3">
      <c r="A2239" s="213"/>
      <c r="B2239" s="216"/>
      <c r="C2239" s="216"/>
      <c r="D2239" s="219"/>
      <c r="E2239" s="219"/>
      <c r="F2239" s="216"/>
      <c r="G2239" s="158" t="s">
        <v>8</v>
      </c>
      <c r="H2239" s="26">
        <f>SUM(I2239:N2239)</f>
        <v>0</v>
      </c>
      <c r="I2239" s="26">
        <v>0</v>
      </c>
      <c r="J2239" s="26">
        <v>0</v>
      </c>
      <c r="K2239" s="26">
        <v>0</v>
      </c>
      <c r="L2239" s="26">
        <v>0</v>
      </c>
      <c r="M2239" s="26">
        <v>0</v>
      </c>
      <c r="N2239" s="26">
        <v>0</v>
      </c>
      <c r="O2239" s="219"/>
      <c r="P2239" s="228"/>
    </row>
    <row r="2240" spans="1:16" ht="24.75" thickBot="1" x14ac:dyDescent="0.3">
      <c r="A2240" s="214"/>
      <c r="B2240" s="217"/>
      <c r="C2240" s="217"/>
      <c r="D2240" s="220"/>
      <c r="E2240" s="220"/>
      <c r="F2240" s="217"/>
      <c r="G2240" s="158" t="s">
        <v>9</v>
      </c>
      <c r="H2240" s="26">
        <f>SUM(I2240:N2240)</f>
        <v>0</v>
      </c>
      <c r="I2240" s="26">
        <v>0</v>
      </c>
      <c r="J2240" s="26">
        <v>0</v>
      </c>
      <c r="K2240" s="26">
        <v>0</v>
      </c>
      <c r="L2240" s="26">
        <v>0</v>
      </c>
      <c r="M2240" s="26">
        <v>0</v>
      </c>
      <c r="N2240" s="26">
        <v>0</v>
      </c>
      <c r="O2240" s="220"/>
      <c r="P2240" s="229"/>
    </row>
    <row r="2241" spans="1:16" ht="36.75" customHeight="1" thickBot="1" x14ac:dyDescent="0.3">
      <c r="A2241" s="212" t="s">
        <v>822</v>
      </c>
      <c r="B2241" s="215" t="s">
        <v>818</v>
      </c>
      <c r="C2241" s="215" t="s">
        <v>11</v>
      </c>
      <c r="D2241" s="218" t="s">
        <v>458</v>
      </c>
      <c r="E2241" s="218" t="s">
        <v>819</v>
      </c>
      <c r="F2241" s="215" t="s">
        <v>823</v>
      </c>
      <c r="G2241" s="158" t="s">
        <v>4</v>
      </c>
      <c r="H2241" s="26">
        <f t="shared" ref="H2241:N2241" si="471">SUM(H2242:H2245)</f>
        <v>45</v>
      </c>
      <c r="I2241" s="26">
        <f t="shared" si="471"/>
        <v>0</v>
      </c>
      <c r="J2241" s="26">
        <f t="shared" si="471"/>
        <v>0</v>
      </c>
      <c r="K2241" s="26">
        <f t="shared" si="471"/>
        <v>45</v>
      </c>
      <c r="L2241" s="26">
        <f t="shared" si="471"/>
        <v>0</v>
      </c>
      <c r="M2241" s="26">
        <f t="shared" si="471"/>
        <v>0</v>
      </c>
      <c r="N2241" s="26">
        <f t="shared" si="471"/>
        <v>0</v>
      </c>
      <c r="O2241" s="218">
        <v>521</v>
      </c>
      <c r="P2241" s="227" t="s">
        <v>824</v>
      </c>
    </row>
    <row r="2242" spans="1:16" ht="15.75" thickBot="1" x14ac:dyDescent="0.3">
      <c r="A2242" s="213"/>
      <c r="B2242" s="216"/>
      <c r="C2242" s="216"/>
      <c r="D2242" s="219"/>
      <c r="E2242" s="219"/>
      <c r="F2242" s="216"/>
      <c r="G2242" s="158" t="s">
        <v>35</v>
      </c>
      <c r="H2242" s="26">
        <f>SUM(I2242:N2242)</f>
        <v>44.6</v>
      </c>
      <c r="I2242" s="26">
        <v>0</v>
      </c>
      <c r="J2242" s="26">
        <v>0</v>
      </c>
      <c r="K2242" s="26">
        <v>44.6</v>
      </c>
      <c r="L2242" s="26">
        <v>0</v>
      </c>
      <c r="M2242" s="26">
        <v>0</v>
      </c>
      <c r="N2242" s="26">
        <v>0</v>
      </c>
      <c r="O2242" s="219"/>
      <c r="P2242" s="228"/>
    </row>
    <row r="2243" spans="1:16" ht="36.75" thickBot="1" x14ac:dyDescent="0.3">
      <c r="A2243" s="213"/>
      <c r="B2243" s="216"/>
      <c r="C2243" s="216"/>
      <c r="D2243" s="219"/>
      <c r="E2243" s="219"/>
      <c r="F2243" s="216"/>
      <c r="G2243" s="158" t="s">
        <v>7</v>
      </c>
      <c r="H2243" s="26">
        <f>SUM(I2243:N2243)</f>
        <v>0.4</v>
      </c>
      <c r="I2243" s="26">
        <v>0</v>
      </c>
      <c r="J2243" s="26">
        <v>0</v>
      </c>
      <c r="K2243" s="26">
        <v>0.4</v>
      </c>
      <c r="L2243" s="26">
        <v>0</v>
      </c>
      <c r="M2243" s="26">
        <v>0</v>
      </c>
      <c r="N2243" s="26">
        <v>0</v>
      </c>
      <c r="O2243" s="219"/>
      <c r="P2243" s="228"/>
    </row>
    <row r="2244" spans="1:16" ht="15.75" thickBot="1" x14ac:dyDescent="0.3">
      <c r="A2244" s="213"/>
      <c r="B2244" s="216"/>
      <c r="C2244" s="216"/>
      <c r="D2244" s="219"/>
      <c r="E2244" s="219"/>
      <c r="F2244" s="216"/>
      <c r="G2244" s="158" t="s">
        <v>8</v>
      </c>
      <c r="H2244" s="26">
        <f>SUM(I2244:N2244)</f>
        <v>0</v>
      </c>
      <c r="I2244" s="26">
        <v>0</v>
      </c>
      <c r="J2244" s="26">
        <v>0</v>
      </c>
      <c r="K2244" s="26">
        <v>0</v>
      </c>
      <c r="L2244" s="26">
        <v>0</v>
      </c>
      <c r="M2244" s="26">
        <v>0</v>
      </c>
      <c r="N2244" s="26">
        <v>0</v>
      </c>
      <c r="O2244" s="219"/>
      <c r="P2244" s="228"/>
    </row>
    <row r="2245" spans="1:16" ht="24.75" thickBot="1" x14ac:dyDescent="0.3">
      <c r="A2245" s="214"/>
      <c r="B2245" s="217"/>
      <c r="C2245" s="217"/>
      <c r="D2245" s="220"/>
      <c r="E2245" s="220"/>
      <c r="F2245" s="217"/>
      <c r="G2245" s="158" t="s">
        <v>9</v>
      </c>
      <c r="H2245" s="26">
        <f>SUM(I2245:N2245)</f>
        <v>0</v>
      </c>
      <c r="I2245" s="26">
        <v>0</v>
      </c>
      <c r="J2245" s="26">
        <v>0</v>
      </c>
      <c r="K2245" s="26">
        <v>0</v>
      </c>
      <c r="L2245" s="26">
        <v>0</v>
      </c>
      <c r="M2245" s="26">
        <v>0</v>
      </c>
      <c r="N2245" s="26">
        <v>0</v>
      </c>
      <c r="O2245" s="220"/>
      <c r="P2245" s="229"/>
    </row>
    <row r="2246" spans="1:16" ht="36.75" customHeight="1" thickBot="1" x14ac:dyDescent="0.3">
      <c r="A2246" s="212" t="s">
        <v>825</v>
      </c>
      <c r="B2246" s="215" t="s">
        <v>818</v>
      </c>
      <c r="C2246" s="215" t="s">
        <v>11</v>
      </c>
      <c r="D2246" s="218" t="s">
        <v>458</v>
      </c>
      <c r="E2246" s="218" t="s">
        <v>819</v>
      </c>
      <c r="F2246" s="215" t="s">
        <v>823</v>
      </c>
      <c r="G2246" s="158" t="s">
        <v>4</v>
      </c>
      <c r="H2246" s="26">
        <f t="shared" ref="H2246:N2246" si="472">SUM(H2247:H2250)</f>
        <v>47.2</v>
      </c>
      <c r="I2246" s="26">
        <f t="shared" si="472"/>
        <v>0</v>
      </c>
      <c r="J2246" s="26">
        <f t="shared" si="472"/>
        <v>0</v>
      </c>
      <c r="K2246" s="26">
        <f t="shared" si="472"/>
        <v>0</v>
      </c>
      <c r="L2246" s="26">
        <f t="shared" si="472"/>
        <v>47.2</v>
      </c>
      <c r="M2246" s="26">
        <f t="shared" si="472"/>
        <v>0</v>
      </c>
      <c r="N2246" s="26">
        <f t="shared" si="472"/>
        <v>0</v>
      </c>
      <c r="O2246" s="218">
        <v>639</v>
      </c>
      <c r="P2246" s="227" t="s">
        <v>826</v>
      </c>
    </row>
    <row r="2247" spans="1:16" ht="15.75" thickBot="1" x14ac:dyDescent="0.3">
      <c r="A2247" s="213"/>
      <c r="B2247" s="216"/>
      <c r="C2247" s="216"/>
      <c r="D2247" s="219"/>
      <c r="E2247" s="219"/>
      <c r="F2247" s="216"/>
      <c r="G2247" s="158" t="s">
        <v>35</v>
      </c>
      <c r="H2247" s="26">
        <f>SUM(I2247:N2247)</f>
        <v>46.7</v>
      </c>
      <c r="I2247" s="26">
        <v>0</v>
      </c>
      <c r="J2247" s="26">
        <v>0</v>
      </c>
      <c r="K2247" s="26">
        <v>0</v>
      </c>
      <c r="L2247" s="26">
        <v>46.7</v>
      </c>
      <c r="M2247" s="26">
        <v>0</v>
      </c>
      <c r="N2247" s="26">
        <v>0</v>
      </c>
      <c r="O2247" s="219"/>
      <c r="P2247" s="228"/>
    </row>
    <row r="2248" spans="1:16" ht="36.75" thickBot="1" x14ac:dyDescent="0.3">
      <c r="A2248" s="213"/>
      <c r="B2248" s="216"/>
      <c r="C2248" s="216"/>
      <c r="D2248" s="219"/>
      <c r="E2248" s="219"/>
      <c r="F2248" s="216"/>
      <c r="G2248" s="158" t="s">
        <v>7</v>
      </c>
      <c r="H2248" s="26">
        <f>SUM(I2248:N2248)</f>
        <v>0.5</v>
      </c>
      <c r="I2248" s="26">
        <v>0</v>
      </c>
      <c r="J2248" s="26">
        <v>0</v>
      </c>
      <c r="K2248" s="26">
        <v>0</v>
      </c>
      <c r="L2248" s="26">
        <v>0.5</v>
      </c>
      <c r="M2248" s="26">
        <v>0</v>
      </c>
      <c r="N2248" s="26">
        <v>0</v>
      </c>
      <c r="O2248" s="219"/>
      <c r="P2248" s="228"/>
    </row>
    <row r="2249" spans="1:16" ht="15.75" thickBot="1" x14ac:dyDescent="0.3">
      <c r="A2249" s="213"/>
      <c r="B2249" s="216"/>
      <c r="C2249" s="216"/>
      <c r="D2249" s="219"/>
      <c r="E2249" s="219"/>
      <c r="F2249" s="216"/>
      <c r="G2249" s="158" t="s">
        <v>8</v>
      </c>
      <c r="H2249" s="26">
        <f>SUM(I2249:N2249)</f>
        <v>0</v>
      </c>
      <c r="I2249" s="26">
        <v>0</v>
      </c>
      <c r="J2249" s="26">
        <v>0</v>
      </c>
      <c r="K2249" s="26">
        <v>0</v>
      </c>
      <c r="L2249" s="26">
        <v>0</v>
      </c>
      <c r="M2249" s="26">
        <v>0</v>
      </c>
      <c r="N2249" s="26">
        <v>0</v>
      </c>
      <c r="O2249" s="219"/>
      <c r="P2249" s="228"/>
    </row>
    <row r="2250" spans="1:16" ht="24.75" thickBot="1" x14ac:dyDescent="0.3">
      <c r="A2250" s="214"/>
      <c r="B2250" s="217"/>
      <c r="C2250" s="217"/>
      <c r="D2250" s="220"/>
      <c r="E2250" s="220"/>
      <c r="F2250" s="217"/>
      <c r="G2250" s="158" t="s">
        <v>9</v>
      </c>
      <c r="H2250" s="26">
        <f>SUM(I2250:N2250)</f>
        <v>0</v>
      </c>
      <c r="I2250" s="26">
        <v>0</v>
      </c>
      <c r="J2250" s="26">
        <v>0</v>
      </c>
      <c r="K2250" s="26">
        <v>0</v>
      </c>
      <c r="L2250" s="26">
        <v>0</v>
      </c>
      <c r="M2250" s="26">
        <v>0</v>
      </c>
      <c r="N2250" s="26">
        <v>0</v>
      </c>
      <c r="O2250" s="220"/>
      <c r="P2250" s="229"/>
    </row>
    <row r="2251" spans="1:16" ht="36.75" customHeight="1" thickBot="1" x14ac:dyDescent="0.3">
      <c r="A2251" s="212" t="s">
        <v>827</v>
      </c>
      <c r="B2251" s="215" t="s">
        <v>818</v>
      </c>
      <c r="C2251" s="215" t="s">
        <v>11</v>
      </c>
      <c r="D2251" s="218" t="s">
        <v>458</v>
      </c>
      <c r="E2251" s="218" t="s">
        <v>828</v>
      </c>
      <c r="F2251" s="215" t="s">
        <v>823</v>
      </c>
      <c r="G2251" s="158" t="s">
        <v>4</v>
      </c>
      <c r="H2251" s="26">
        <f t="shared" ref="H2251:N2251" si="473">SUM(H2252:H2255)</f>
        <v>217.2</v>
      </c>
      <c r="I2251" s="26">
        <f t="shared" si="473"/>
        <v>0</v>
      </c>
      <c r="J2251" s="26">
        <f t="shared" si="473"/>
        <v>0</v>
      </c>
      <c r="K2251" s="26">
        <f t="shared" si="473"/>
        <v>0</v>
      </c>
      <c r="L2251" s="26">
        <f t="shared" si="473"/>
        <v>0</v>
      </c>
      <c r="M2251" s="26">
        <f t="shared" si="473"/>
        <v>108.6</v>
      </c>
      <c r="N2251" s="26">
        <f t="shared" si="473"/>
        <v>108.6</v>
      </c>
      <c r="O2251" s="218">
        <v>1549</v>
      </c>
      <c r="P2251" s="227" t="s">
        <v>826</v>
      </c>
    </row>
    <row r="2252" spans="1:16" ht="15.75" thickBot="1" x14ac:dyDescent="0.3">
      <c r="A2252" s="213"/>
      <c r="B2252" s="216"/>
      <c r="C2252" s="216"/>
      <c r="D2252" s="219"/>
      <c r="E2252" s="219"/>
      <c r="F2252" s="216"/>
      <c r="G2252" s="158" t="s">
        <v>35</v>
      </c>
      <c r="H2252" s="26">
        <f>SUM(I2252:N2252)</f>
        <v>215</v>
      </c>
      <c r="I2252" s="26">
        <v>0</v>
      </c>
      <c r="J2252" s="26">
        <v>0</v>
      </c>
      <c r="K2252" s="26">
        <v>0</v>
      </c>
      <c r="L2252" s="26">
        <v>0</v>
      </c>
      <c r="M2252" s="26">
        <v>107.5</v>
      </c>
      <c r="N2252" s="26">
        <v>107.5</v>
      </c>
      <c r="O2252" s="219"/>
      <c r="P2252" s="228"/>
    </row>
    <row r="2253" spans="1:16" ht="36.75" thickBot="1" x14ac:dyDescent="0.3">
      <c r="A2253" s="213"/>
      <c r="B2253" s="216"/>
      <c r="C2253" s="216"/>
      <c r="D2253" s="219"/>
      <c r="E2253" s="219"/>
      <c r="F2253" s="216"/>
      <c r="G2253" s="158" t="s">
        <v>7</v>
      </c>
      <c r="H2253" s="26">
        <f>SUM(I2253:N2253)</f>
        <v>2</v>
      </c>
      <c r="I2253" s="26">
        <v>0</v>
      </c>
      <c r="J2253" s="26">
        <v>0</v>
      </c>
      <c r="K2253" s="26">
        <v>0</v>
      </c>
      <c r="L2253" s="26">
        <v>0</v>
      </c>
      <c r="M2253" s="26">
        <v>1</v>
      </c>
      <c r="N2253" s="26">
        <v>1</v>
      </c>
      <c r="O2253" s="219"/>
      <c r="P2253" s="228"/>
    </row>
    <row r="2254" spans="1:16" ht="15.75" thickBot="1" x14ac:dyDescent="0.3">
      <c r="A2254" s="213"/>
      <c r="B2254" s="216"/>
      <c r="C2254" s="216"/>
      <c r="D2254" s="219"/>
      <c r="E2254" s="219"/>
      <c r="F2254" s="216"/>
      <c r="G2254" s="158" t="s">
        <v>8</v>
      </c>
      <c r="H2254" s="26">
        <f>SUM(I2254:N2254)</f>
        <v>0.2</v>
      </c>
      <c r="I2254" s="26">
        <v>0</v>
      </c>
      <c r="J2254" s="26">
        <v>0</v>
      </c>
      <c r="K2254" s="26">
        <v>0</v>
      </c>
      <c r="L2254" s="26">
        <v>0</v>
      </c>
      <c r="M2254" s="26">
        <v>0.1</v>
      </c>
      <c r="N2254" s="26">
        <v>0.1</v>
      </c>
      <c r="O2254" s="219"/>
      <c r="P2254" s="228"/>
    </row>
    <row r="2255" spans="1:16" ht="24.75" thickBot="1" x14ac:dyDescent="0.3">
      <c r="A2255" s="214"/>
      <c r="B2255" s="217"/>
      <c r="C2255" s="217"/>
      <c r="D2255" s="220"/>
      <c r="E2255" s="220"/>
      <c r="F2255" s="217"/>
      <c r="G2255" s="158" t="s">
        <v>9</v>
      </c>
      <c r="H2255" s="26">
        <f>SUM(I2255:N2255)</f>
        <v>0</v>
      </c>
      <c r="I2255" s="26">
        <v>0</v>
      </c>
      <c r="J2255" s="26">
        <v>0</v>
      </c>
      <c r="K2255" s="26">
        <v>0</v>
      </c>
      <c r="L2255" s="26">
        <v>0</v>
      </c>
      <c r="M2255" s="26">
        <v>0</v>
      </c>
      <c r="N2255" s="26">
        <v>0</v>
      </c>
      <c r="O2255" s="220"/>
      <c r="P2255" s="229"/>
    </row>
    <row r="2256" spans="1:16" ht="36.75" customHeight="1" thickBot="1" x14ac:dyDescent="0.3">
      <c r="A2256" s="212" t="s">
        <v>829</v>
      </c>
      <c r="B2256" s="215" t="s">
        <v>288</v>
      </c>
      <c r="C2256" s="215" t="s">
        <v>11</v>
      </c>
      <c r="D2256" s="218" t="s">
        <v>458</v>
      </c>
      <c r="E2256" s="218" t="s">
        <v>778</v>
      </c>
      <c r="F2256" s="215" t="s">
        <v>830</v>
      </c>
      <c r="G2256" s="158" t="s">
        <v>4</v>
      </c>
      <c r="H2256" s="26">
        <f t="shared" ref="H2256:N2256" si="474">SUM(H2257:H2260)</f>
        <v>3</v>
      </c>
      <c r="I2256" s="26">
        <f t="shared" si="474"/>
        <v>0</v>
      </c>
      <c r="J2256" s="26">
        <f t="shared" si="474"/>
        <v>3</v>
      </c>
      <c r="K2256" s="26">
        <f t="shared" si="474"/>
        <v>0</v>
      </c>
      <c r="L2256" s="26">
        <f t="shared" si="474"/>
        <v>0</v>
      </c>
      <c r="M2256" s="26">
        <f t="shared" si="474"/>
        <v>0</v>
      </c>
      <c r="N2256" s="26">
        <f t="shared" si="474"/>
        <v>0</v>
      </c>
      <c r="O2256" s="218">
        <v>696</v>
      </c>
      <c r="P2256" s="227" t="s">
        <v>831</v>
      </c>
    </row>
    <row r="2257" spans="1:16" ht="15.75" thickBot="1" x14ac:dyDescent="0.3">
      <c r="A2257" s="213"/>
      <c r="B2257" s="216"/>
      <c r="C2257" s="216"/>
      <c r="D2257" s="219"/>
      <c r="E2257" s="219"/>
      <c r="F2257" s="216"/>
      <c r="G2257" s="158" t="s">
        <v>35</v>
      </c>
      <c r="H2257" s="26">
        <f>SUM(I2257:N2257)</f>
        <v>0</v>
      </c>
      <c r="I2257" s="26">
        <v>0</v>
      </c>
      <c r="J2257" s="26">
        <v>0</v>
      </c>
      <c r="K2257" s="26">
        <v>0</v>
      </c>
      <c r="L2257" s="26">
        <v>0</v>
      </c>
      <c r="M2257" s="26">
        <v>0</v>
      </c>
      <c r="N2257" s="26">
        <v>0</v>
      </c>
      <c r="O2257" s="219"/>
      <c r="P2257" s="228"/>
    </row>
    <row r="2258" spans="1:16" ht="36.75" thickBot="1" x14ac:dyDescent="0.3">
      <c r="A2258" s="213"/>
      <c r="B2258" s="216"/>
      <c r="C2258" s="216"/>
      <c r="D2258" s="219"/>
      <c r="E2258" s="219"/>
      <c r="F2258" s="216"/>
      <c r="G2258" s="158" t="s">
        <v>7</v>
      </c>
      <c r="H2258" s="26">
        <f>SUM(I2258:N2258)</f>
        <v>2.8</v>
      </c>
      <c r="I2258" s="26">
        <v>0</v>
      </c>
      <c r="J2258" s="26">
        <v>2.8</v>
      </c>
      <c r="K2258" s="26">
        <v>0</v>
      </c>
      <c r="L2258" s="26">
        <v>0</v>
      </c>
      <c r="M2258" s="26">
        <v>0</v>
      </c>
      <c r="N2258" s="26">
        <v>0</v>
      </c>
      <c r="O2258" s="219"/>
      <c r="P2258" s="228"/>
    </row>
    <row r="2259" spans="1:16" ht="15.75" thickBot="1" x14ac:dyDescent="0.3">
      <c r="A2259" s="213"/>
      <c r="B2259" s="216"/>
      <c r="C2259" s="216"/>
      <c r="D2259" s="219"/>
      <c r="E2259" s="219"/>
      <c r="F2259" s="216"/>
      <c r="G2259" s="158" t="s">
        <v>8</v>
      </c>
      <c r="H2259" s="26">
        <f>SUM(I2259:N2259)</f>
        <v>0.2</v>
      </c>
      <c r="I2259" s="26">
        <v>0</v>
      </c>
      <c r="J2259" s="26">
        <v>0.2</v>
      </c>
      <c r="K2259" s="26">
        <v>0</v>
      </c>
      <c r="L2259" s="26">
        <v>0</v>
      </c>
      <c r="M2259" s="26">
        <v>0</v>
      </c>
      <c r="N2259" s="26">
        <v>0</v>
      </c>
      <c r="O2259" s="219"/>
      <c r="P2259" s="228"/>
    </row>
    <row r="2260" spans="1:16" ht="24.75" thickBot="1" x14ac:dyDescent="0.3">
      <c r="A2260" s="214"/>
      <c r="B2260" s="217"/>
      <c r="C2260" s="217"/>
      <c r="D2260" s="220"/>
      <c r="E2260" s="220"/>
      <c r="F2260" s="217"/>
      <c r="G2260" s="158" t="s">
        <v>9</v>
      </c>
      <c r="H2260" s="26">
        <f>SUM(I2260:N2260)</f>
        <v>0</v>
      </c>
      <c r="I2260" s="26">
        <v>0</v>
      </c>
      <c r="J2260" s="26">
        <v>0</v>
      </c>
      <c r="K2260" s="26">
        <v>0</v>
      </c>
      <c r="L2260" s="26">
        <v>0</v>
      </c>
      <c r="M2260" s="26">
        <v>0</v>
      </c>
      <c r="N2260" s="26">
        <v>0</v>
      </c>
      <c r="O2260" s="220"/>
      <c r="P2260" s="229"/>
    </row>
    <row r="2261" spans="1:16" ht="51" customHeight="1" thickBot="1" x14ac:dyDescent="0.3">
      <c r="A2261" s="212" t="s">
        <v>832</v>
      </c>
      <c r="B2261" s="215" t="s">
        <v>288</v>
      </c>
      <c r="C2261" s="215" t="s">
        <v>11</v>
      </c>
      <c r="D2261" s="218" t="s">
        <v>458</v>
      </c>
      <c r="E2261" s="218" t="s">
        <v>833</v>
      </c>
      <c r="F2261" s="215" t="s">
        <v>830</v>
      </c>
      <c r="G2261" s="158" t="s">
        <v>4</v>
      </c>
      <c r="H2261" s="26">
        <f t="shared" ref="H2261:N2261" si="475">SUM(H2262:H2265)</f>
        <v>3</v>
      </c>
      <c r="I2261" s="26">
        <f t="shared" si="475"/>
        <v>0</v>
      </c>
      <c r="J2261" s="26">
        <f t="shared" si="475"/>
        <v>3</v>
      </c>
      <c r="K2261" s="26">
        <f t="shared" si="475"/>
        <v>0</v>
      </c>
      <c r="L2261" s="26">
        <f t="shared" si="475"/>
        <v>0</v>
      </c>
      <c r="M2261" s="26">
        <f t="shared" si="475"/>
        <v>0</v>
      </c>
      <c r="N2261" s="26">
        <f t="shared" si="475"/>
        <v>0</v>
      </c>
      <c r="O2261" s="218">
        <v>377</v>
      </c>
      <c r="P2261" s="227" t="s">
        <v>826</v>
      </c>
    </row>
    <row r="2262" spans="1:16" ht="15.75" thickBot="1" x14ac:dyDescent="0.3">
      <c r="A2262" s="213"/>
      <c r="B2262" s="216"/>
      <c r="C2262" s="216"/>
      <c r="D2262" s="219"/>
      <c r="E2262" s="219"/>
      <c r="F2262" s="216"/>
      <c r="G2262" s="158" t="s">
        <v>35</v>
      </c>
      <c r="H2262" s="26">
        <f>SUM(I2262:N2262)</f>
        <v>0</v>
      </c>
      <c r="I2262" s="26">
        <v>0</v>
      </c>
      <c r="J2262" s="26">
        <v>0</v>
      </c>
      <c r="K2262" s="26">
        <v>0</v>
      </c>
      <c r="L2262" s="26">
        <v>0</v>
      </c>
      <c r="M2262" s="26">
        <v>0</v>
      </c>
      <c r="N2262" s="26">
        <v>0</v>
      </c>
      <c r="O2262" s="219"/>
      <c r="P2262" s="228"/>
    </row>
    <row r="2263" spans="1:16" ht="36.75" thickBot="1" x14ac:dyDescent="0.3">
      <c r="A2263" s="213"/>
      <c r="B2263" s="216"/>
      <c r="C2263" s="216"/>
      <c r="D2263" s="219"/>
      <c r="E2263" s="219"/>
      <c r="F2263" s="216"/>
      <c r="G2263" s="158" t="s">
        <v>7</v>
      </c>
      <c r="H2263" s="26">
        <f>SUM(I2263:N2263)</f>
        <v>2.8</v>
      </c>
      <c r="I2263" s="26">
        <v>0</v>
      </c>
      <c r="J2263" s="26">
        <v>2.8</v>
      </c>
      <c r="K2263" s="26">
        <v>0</v>
      </c>
      <c r="L2263" s="26">
        <v>0</v>
      </c>
      <c r="M2263" s="26">
        <v>0</v>
      </c>
      <c r="N2263" s="26">
        <v>0</v>
      </c>
      <c r="O2263" s="219"/>
      <c r="P2263" s="228"/>
    </row>
    <row r="2264" spans="1:16" ht="15.75" thickBot="1" x14ac:dyDescent="0.3">
      <c r="A2264" s="213"/>
      <c r="B2264" s="216"/>
      <c r="C2264" s="216"/>
      <c r="D2264" s="219"/>
      <c r="E2264" s="219"/>
      <c r="F2264" s="216"/>
      <c r="G2264" s="158" t="s">
        <v>8</v>
      </c>
      <c r="H2264" s="26">
        <f>SUM(I2264:N2264)</f>
        <v>0.2</v>
      </c>
      <c r="I2264" s="26">
        <v>0</v>
      </c>
      <c r="J2264" s="26">
        <v>0.2</v>
      </c>
      <c r="K2264" s="26">
        <v>0</v>
      </c>
      <c r="L2264" s="26">
        <v>0</v>
      </c>
      <c r="M2264" s="26">
        <v>0</v>
      </c>
      <c r="N2264" s="26">
        <v>0</v>
      </c>
      <c r="O2264" s="219"/>
      <c r="P2264" s="228"/>
    </row>
    <row r="2265" spans="1:16" ht="24.75" thickBot="1" x14ac:dyDescent="0.3">
      <c r="A2265" s="214"/>
      <c r="B2265" s="217"/>
      <c r="C2265" s="217"/>
      <c r="D2265" s="220"/>
      <c r="E2265" s="220"/>
      <c r="F2265" s="217"/>
      <c r="G2265" s="158" t="s">
        <v>9</v>
      </c>
      <c r="H2265" s="26">
        <f>SUM(I2265:N2265)</f>
        <v>0</v>
      </c>
      <c r="I2265" s="26">
        <v>0</v>
      </c>
      <c r="J2265" s="26">
        <v>0</v>
      </c>
      <c r="K2265" s="26">
        <v>0</v>
      </c>
      <c r="L2265" s="26">
        <v>0</v>
      </c>
      <c r="M2265" s="26">
        <v>0</v>
      </c>
      <c r="N2265" s="26">
        <v>0</v>
      </c>
      <c r="O2265" s="220"/>
      <c r="P2265" s="229"/>
    </row>
    <row r="2266" spans="1:16" ht="51" customHeight="1" thickBot="1" x14ac:dyDescent="0.3">
      <c r="A2266" s="212" t="s">
        <v>834</v>
      </c>
      <c r="B2266" s="215" t="s">
        <v>288</v>
      </c>
      <c r="C2266" s="215" t="s">
        <v>11</v>
      </c>
      <c r="D2266" s="218">
        <v>2028</v>
      </c>
      <c r="E2266" s="218" t="s">
        <v>778</v>
      </c>
      <c r="F2266" s="215" t="s">
        <v>823</v>
      </c>
      <c r="G2266" s="158" t="s">
        <v>4</v>
      </c>
      <c r="H2266" s="26">
        <f t="shared" ref="H2266:N2266" si="476">SUM(H2267:H2270)</f>
        <v>163.29999999999998</v>
      </c>
      <c r="I2266" s="26">
        <f t="shared" si="476"/>
        <v>0</v>
      </c>
      <c r="J2266" s="26">
        <f t="shared" si="476"/>
        <v>0</v>
      </c>
      <c r="K2266" s="26">
        <f t="shared" si="476"/>
        <v>0</v>
      </c>
      <c r="L2266" s="26">
        <f t="shared" si="476"/>
        <v>163.29999999999998</v>
      </c>
      <c r="M2266" s="26">
        <f t="shared" si="476"/>
        <v>0</v>
      </c>
      <c r="N2266" s="26">
        <f t="shared" si="476"/>
        <v>0</v>
      </c>
      <c r="O2266" s="218">
        <v>15025</v>
      </c>
      <c r="P2266" s="227" t="s">
        <v>826</v>
      </c>
    </row>
    <row r="2267" spans="1:16" ht="15.75" thickBot="1" x14ac:dyDescent="0.3">
      <c r="A2267" s="213"/>
      <c r="B2267" s="216"/>
      <c r="C2267" s="216"/>
      <c r="D2267" s="219"/>
      <c r="E2267" s="219"/>
      <c r="F2267" s="216"/>
      <c r="G2267" s="158" t="s">
        <v>35</v>
      </c>
      <c r="H2267" s="26">
        <f>SUM(I2267:N2267)</f>
        <v>161.69999999999999</v>
      </c>
      <c r="I2267" s="26">
        <v>0</v>
      </c>
      <c r="J2267" s="26">
        <v>0</v>
      </c>
      <c r="K2267" s="26">
        <v>0</v>
      </c>
      <c r="L2267" s="26">
        <v>161.69999999999999</v>
      </c>
      <c r="M2267" s="26">
        <v>0</v>
      </c>
      <c r="N2267" s="26">
        <v>0</v>
      </c>
      <c r="O2267" s="219"/>
      <c r="P2267" s="228"/>
    </row>
    <row r="2268" spans="1:16" ht="36.75" thickBot="1" x14ac:dyDescent="0.3">
      <c r="A2268" s="213"/>
      <c r="B2268" s="216"/>
      <c r="C2268" s="216"/>
      <c r="D2268" s="219"/>
      <c r="E2268" s="219"/>
      <c r="F2268" s="216"/>
      <c r="G2268" s="158" t="s">
        <v>7</v>
      </c>
      <c r="H2268" s="26">
        <f>SUM(I2268:N2268)</f>
        <v>1.5</v>
      </c>
      <c r="I2268" s="26">
        <v>0</v>
      </c>
      <c r="J2268" s="26">
        <v>0</v>
      </c>
      <c r="K2268" s="26">
        <v>0</v>
      </c>
      <c r="L2268" s="26">
        <v>1.5</v>
      </c>
      <c r="M2268" s="26">
        <v>0</v>
      </c>
      <c r="N2268" s="26">
        <v>0</v>
      </c>
      <c r="O2268" s="219"/>
      <c r="P2268" s="228"/>
    </row>
    <row r="2269" spans="1:16" ht="15.75" thickBot="1" x14ac:dyDescent="0.3">
      <c r="A2269" s="213"/>
      <c r="B2269" s="216"/>
      <c r="C2269" s="216"/>
      <c r="D2269" s="219"/>
      <c r="E2269" s="219"/>
      <c r="F2269" s="216"/>
      <c r="G2269" s="158" t="s">
        <v>8</v>
      </c>
      <c r="H2269" s="26">
        <f>SUM(I2269:N2269)</f>
        <v>0.1</v>
      </c>
      <c r="I2269" s="26">
        <v>0</v>
      </c>
      <c r="J2269" s="26">
        <v>0</v>
      </c>
      <c r="K2269" s="26">
        <v>0</v>
      </c>
      <c r="L2269" s="26">
        <v>0.1</v>
      </c>
      <c r="M2269" s="26">
        <v>0</v>
      </c>
      <c r="N2269" s="26">
        <v>0</v>
      </c>
      <c r="O2269" s="219"/>
      <c r="P2269" s="228"/>
    </row>
    <row r="2270" spans="1:16" ht="24.75" thickBot="1" x14ac:dyDescent="0.3">
      <c r="A2270" s="214"/>
      <c r="B2270" s="217"/>
      <c r="C2270" s="217"/>
      <c r="D2270" s="220"/>
      <c r="E2270" s="220"/>
      <c r="F2270" s="217"/>
      <c r="G2270" s="158" t="s">
        <v>9</v>
      </c>
      <c r="H2270" s="26">
        <f>SUM(I2270:N2270)</f>
        <v>0</v>
      </c>
      <c r="I2270" s="26">
        <v>0</v>
      </c>
      <c r="J2270" s="26">
        <v>0</v>
      </c>
      <c r="K2270" s="26">
        <v>0</v>
      </c>
      <c r="L2270" s="26">
        <v>0</v>
      </c>
      <c r="M2270" s="26">
        <v>0</v>
      </c>
      <c r="N2270" s="26">
        <v>0</v>
      </c>
      <c r="O2270" s="220"/>
      <c r="P2270" s="229"/>
    </row>
    <row r="2271" spans="1:16" ht="36.75" customHeight="1" thickBot="1" x14ac:dyDescent="0.3">
      <c r="A2271" s="212" t="s">
        <v>835</v>
      </c>
      <c r="B2271" s="215" t="s">
        <v>288</v>
      </c>
      <c r="C2271" s="215" t="s">
        <v>11</v>
      </c>
      <c r="D2271" s="218">
        <v>2028</v>
      </c>
      <c r="E2271" s="218" t="s">
        <v>778</v>
      </c>
      <c r="F2271" s="215" t="s">
        <v>823</v>
      </c>
      <c r="G2271" s="158" t="s">
        <v>4</v>
      </c>
      <c r="H2271" s="26">
        <f t="shared" ref="H2271:N2271" si="477">SUM(H2272:H2275)</f>
        <v>8.4</v>
      </c>
      <c r="I2271" s="26">
        <f t="shared" si="477"/>
        <v>0</v>
      </c>
      <c r="J2271" s="26">
        <f t="shared" si="477"/>
        <v>0</v>
      </c>
      <c r="K2271" s="26">
        <f t="shared" si="477"/>
        <v>0</v>
      </c>
      <c r="L2271" s="26">
        <f t="shared" si="477"/>
        <v>8.4</v>
      </c>
      <c r="M2271" s="26">
        <f t="shared" si="477"/>
        <v>0</v>
      </c>
      <c r="N2271" s="26">
        <f t="shared" si="477"/>
        <v>0</v>
      </c>
      <c r="O2271" s="218">
        <v>15025</v>
      </c>
      <c r="P2271" s="227" t="s">
        <v>826</v>
      </c>
    </row>
    <row r="2272" spans="1:16" ht="15.75" thickBot="1" x14ac:dyDescent="0.3">
      <c r="A2272" s="213"/>
      <c r="B2272" s="216"/>
      <c r="C2272" s="216"/>
      <c r="D2272" s="219"/>
      <c r="E2272" s="219"/>
      <c r="F2272" s="216"/>
      <c r="G2272" s="158" t="s">
        <v>35</v>
      </c>
      <c r="H2272" s="26">
        <f>SUM(I2272:N2272)</f>
        <v>8.3000000000000007</v>
      </c>
      <c r="I2272" s="26">
        <v>0</v>
      </c>
      <c r="J2272" s="26">
        <v>0</v>
      </c>
      <c r="K2272" s="26">
        <v>0</v>
      </c>
      <c r="L2272" s="26">
        <v>8.3000000000000007</v>
      </c>
      <c r="M2272" s="26">
        <v>0</v>
      </c>
      <c r="N2272" s="26">
        <v>0</v>
      </c>
      <c r="O2272" s="219"/>
      <c r="P2272" s="228"/>
    </row>
    <row r="2273" spans="1:16" ht="36.75" thickBot="1" x14ac:dyDescent="0.3">
      <c r="A2273" s="213"/>
      <c r="B2273" s="216"/>
      <c r="C2273" s="216"/>
      <c r="D2273" s="219"/>
      <c r="E2273" s="219"/>
      <c r="F2273" s="216"/>
      <c r="G2273" s="158" t="s">
        <v>7</v>
      </c>
      <c r="H2273" s="26">
        <f>SUM(I2273:N2273)</f>
        <v>0.1</v>
      </c>
      <c r="I2273" s="26">
        <v>0</v>
      </c>
      <c r="J2273" s="26">
        <v>0</v>
      </c>
      <c r="K2273" s="26">
        <v>0</v>
      </c>
      <c r="L2273" s="26">
        <v>0.1</v>
      </c>
      <c r="M2273" s="26">
        <v>0</v>
      </c>
      <c r="N2273" s="26">
        <v>0</v>
      </c>
      <c r="O2273" s="219"/>
      <c r="P2273" s="228"/>
    </row>
    <row r="2274" spans="1:16" ht="15.75" thickBot="1" x14ac:dyDescent="0.3">
      <c r="A2274" s="213"/>
      <c r="B2274" s="216"/>
      <c r="C2274" s="216"/>
      <c r="D2274" s="219"/>
      <c r="E2274" s="219"/>
      <c r="F2274" s="216"/>
      <c r="G2274" s="158" t="s">
        <v>8</v>
      </c>
      <c r="H2274" s="26">
        <f>SUM(I2274:N2274)</f>
        <v>0</v>
      </c>
      <c r="I2274" s="26">
        <v>0</v>
      </c>
      <c r="J2274" s="26">
        <v>0</v>
      </c>
      <c r="K2274" s="26">
        <v>0</v>
      </c>
      <c r="L2274" s="26">
        <v>0</v>
      </c>
      <c r="M2274" s="26">
        <v>0</v>
      </c>
      <c r="N2274" s="26">
        <v>0</v>
      </c>
      <c r="O2274" s="219"/>
      <c r="P2274" s="228"/>
    </row>
    <row r="2275" spans="1:16" ht="24.75" thickBot="1" x14ac:dyDescent="0.3">
      <c r="A2275" s="214"/>
      <c r="B2275" s="217"/>
      <c r="C2275" s="217"/>
      <c r="D2275" s="220"/>
      <c r="E2275" s="220"/>
      <c r="F2275" s="217"/>
      <c r="G2275" s="158" t="s">
        <v>9</v>
      </c>
      <c r="H2275" s="26">
        <f>SUM(I2275:N2275)</f>
        <v>0</v>
      </c>
      <c r="I2275" s="26">
        <v>0</v>
      </c>
      <c r="J2275" s="26">
        <v>0</v>
      </c>
      <c r="K2275" s="26">
        <v>0</v>
      </c>
      <c r="L2275" s="26">
        <v>0</v>
      </c>
      <c r="M2275" s="26">
        <v>0</v>
      </c>
      <c r="N2275" s="26">
        <v>0</v>
      </c>
      <c r="O2275" s="220"/>
      <c r="P2275" s="229"/>
    </row>
    <row r="2276" spans="1:16" ht="36.75" customHeight="1" thickBot="1" x14ac:dyDescent="0.3">
      <c r="A2276" s="212" t="s">
        <v>836</v>
      </c>
      <c r="B2276" s="215" t="s">
        <v>288</v>
      </c>
      <c r="C2276" s="215" t="s">
        <v>11</v>
      </c>
      <c r="D2276" s="218">
        <v>2028</v>
      </c>
      <c r="E2276" s="218" t="s">
        <v>778</v>
      </c>
      <c r="F2276" s="215" t="s">
        <v>815</v>
      </c>
      <c r="G2276" s="158" t="s">
        <v>4</v>
      </c>
      <c r="H2276" s="26">
        <f t="shared" ref="H2276:N2276" si="478">SUM(H2277:H2280)</f>
        <v>50</v>
      </c>
      <c r="I2276" s="26">
        <f t="shared" si="478"/>
        <v>0</v>
      </c>
      <c r="J2276" s="26">
        <f t="shared" si="478"/>
        <v>0</v>
      </c>
      <c r="K2276" s="26">
        <f t="shared" si="478"/>
        <v>0</v>
      </c>
      <c r="L2276" s="26">
        <f t="shared" si="478"/>
        <v>50</v>
      </c>
      <c r="M2276" s="26">
        <f t="shared" si="478"/>
        <v>0</v>
      </c>
      <c r="N2276" s="26">
        <f t="shared" si="478"/>
        <v>0</v>
      </c>
      <c r="O2276" s="218">
        <v>15025</v>
      </c>
      <c r="P2276" s="227" t="s">
        <v>826</v>
      </c>
    </row>
    <row r="2277" spans="1:16" ht="15.75" thickBot="1" x14ac:dyDescent="0.3">
      <c r="A2277" s="213"/>
      <c r="B2277" s="216"/>
      <c r="C2277" s="216"/>
      <c r="D2277" s="219"/>
      <c r="E2277" s="219"/>
      <c r="F2277" s="216"/>
      <c r="G2277" s="158" t="s">
        <v>35</v>
      </c>
      <c r="H2277" s="26">
        <f>SUM(I2277:N2277)</f>
        <v>49.5</v>
      </c>
      <c r="I2277" s="26">
        <v>0</v>
      </c>
      <c r="J2277" s="26">
        <v>0</v>
      </c>
      <c r="K2277" s="26">
        <v>0</v>
      </c>
      <c r="L2277" s="26">
        <v>49.5</v>
      </c>
      <c r="M2277" s="26">
        <v>0</v>
      </c>
      <c r="N2277" s="26">
        <v>0</v>
      </c>
      <c r="O2277" s="219"/>
      <c r="P2277" s="228"/>
    </row>
    <row r="2278" spans="1:16" ht="36.75" thickBot="1" x14ac:dyDescent="0.3">
      <c r="A2278" s="213"/>
      <c r="B2278" s="216"/>
      <c r="C2278" s="216"/>
      <c r="D2278" s="219"/>
      <c r="E2278" s="219"/>
      <c r="F2278" s="216"/>
      <c r="G2278" s="158" t="s">
        <v>7</v>
      </c>
      <c r="H2278" s="26">
        <f>SUM(I2278:N2278)</f>
        <v>0.5</v>
      </c>
      <c r="I2278" s="26">
        <v>0</v>
      </c>
      <c r="J2278" s="26">
        <v>0</v>
      </c>
      <c r="K2278" s="26">
        <v>0</v>
      </c>
      <c r="L2278" s="26">
        <v>0.5</v>
      </c>
      <c r="M2278" s="26">
        <v>0</v>
      </c>
      <c r="N2278" s="26">
        <v>0</v>
      </c>
      <c r="O2278" s="219"/>
      <c r="P2278" s="228"/>
    </row>
    <row r="2279" spans="1:16" ht="15.75" thickBot="1" x14ac:dyDescent="0.3">
      <c r="A2279" s="213"/>
      <c r="B2279" s="216"/>
      <c r="C2279" s="216"/>
      <c r="D2279" s="219"/>
      <c r="E2279" s="219"/>
      <c r="F2279" s="216"/>
      <c r="G2279" s="158" t="s">
        <v>8</v>
      </c>
      <c r="H2279" s="26">
        <f>SUM(I2279:N2279)</f>
        <v>0</v>
      </c>
      <c r="I2279" s="26">
        <v>0</v>
      </c>
      <c r="J2279" s="26">
        <v>0</v>
      </c>
      <c r="K2279" s="26">
        <v>0</v>
      </c>
      <c r="L2279" s="26">
        <v>0</v>
      </c>
      <c r="M2279" s="26">
        <v>0</v>
      </c>
      <c r="N2279" s="26">
        <v>0</v>
      </c>
      <c r="O2279" s="219"/>
      <c r="P2279" s="228"/>
    </row>
    <row r="2280" spans="1:16" ht="24.75" thickBot="1" x14ac:dyDescent="0.3">
      <c r="A2280" s="214"/>
      <c r="B2280" s="217"/>
      <c r="C2280" s="217"/>
      <c r="D2280" s="220"/>
      <c r="E2280" s="220"/>
      <c r="F2280" s="217"/>
      <c r="G2280" s="158" t="s">
        <v>9</v>
      </c>
      <c r="H2280" s="26">
        <f>SUM(I2280:N2280)</f>
        <v>0</v>
      </c>
      <c r="I2280" s="26">
        <v>0</v>
      </c>
      <c r="J2280" s="26">
        <v>0</v>
      </c>
      <c r="K2280" s="26">
        <v>0</v>
      </c>
      <c r="L2280" s="26">
        <v>0</v>
      </c>
      <c r="M2280" s="26">
        <v>0</v>
      </c>
      <c r="N2280" s="26">
        <v>0</v>
      </c>
      <c r="O2280" s="220"/>
      <c r="P2280" s="229"/>
    </row>
    <row r="2281" spans="1:16" ht="36.75" customHeight="1" thickBot="1" x14ac:dyDescent="0.3">
      <c r="A2281" s="212" t="s">
        <v>837</v>
      </c>
      <c r="B2281" s="215" t="s">
        <v>818</v>
      </c>
      <c r="C2281" s="215" t="s">
        <v>11</v>
      </c>
      <c r="D2281" s="218">
        <v>2028</v>
      </c>
      <c r="E2281" s="218" t="s">
        <v>778</v>
      </c>
      <c r="F2281" s="215" t="s">
        <v>838</v>
      </c>
      <c r="G2281" s="158" t="s">
        <v>4</v>
      </c>
      <c r="H2281" s="26">
        <f t="shared" ref="H2281:N2281" si="479">SUM(H2282:H2285)</f>
        <v>18.099999999999998</v>
      </c>
      <c r="I2281" s="26">
        <f t="shared" si="479"/>
        <v>0</v>
      </c>
      <c r="J2281" s="26">
        <f t="shared" si="479"/>
        <v>0</v>
      </c>
      <c r="K2281" s="26">
        <f t="shared" si="479"/>
        <v>0</v>
      </c>
      <c r="L2281" s="26">
        <f t="shared" si="479"/>
        <v>18.099999999999998</v>
      </c>
      <c r="M2281" s="26">
        <f t="shared" si="479"/>
        <v>0</v>
      </c>
      <c r="N2281" s="26">
        <f t="shared" si="479"/>
        <v>0</v>
      </c>
      <c r="O2281" s="218">
        <v>15025</v>
      </c>
      <c r="P2281" s="227" t="s">
        <v>826</v>
      </c>
    </row>
    <row r="2282" spans="1:16" ht="15.75" thickBot="1" x14ac:dyDescent="0.3">
      <c r="A2282" s="213"/>
      <c r="B2282" s="216"/>
      <c r="C2282" s="216"/>
      <c r="D2282" s="219"/>
      <c r="E2282" s="219"/>
      <c r="F2282" s="216"/>
      <c r="G2282" s="158" t="s">
        <v>35</v>
      </c>
      <c r="H2282" s="26">
        <f>SUM(I2282:N2282)</f>
        <v>0</v>
      </c>
      <c r="I2282" s="26">
        <v>0</v>
      </c>
      <c r="J2282" s="26">
        <v>0</v>
      </c>
      <c r="K2282" s="26">
        <v>0</v>
      </c>
      <c r="L2282" s="26">
        <v>0</v>
      </c>
      <c r="M2282" s="26">
        <v>0</v>
      </c>
      <c r="N2282" s="26">
        <v>0</v>
      </c>
      <c r="O2282" s="219"/>
      <c r="P2282" s="228"/>
    </row>
    <row r="2283" spans="1:16" ht="36.75" thickBot="1" x14ac:dyDescent="0.3">
      <c r="A2283" s="213"/>
      <c r="B2283" s="216"/>
      <c r="C2283" s="216"/>
      <c r="D2283" s="219"/>
      <c r="E2283" s="219"/>
      <c r="F2283" s="216"/>
      <c r="G2283" s="158" t="s">
        <v>7</v>
      </c>
      <c r="H2283" s="26">
        <f>SUM(I2283:N2283)</f>
        <v>16.7</v>
      </c>
      <c r="I2283" s="26">
        <v>0</v>
      </c>
      <c r="J2283" s="26">
        <v>0</v>
      </c>
      <c r="K2283" s="26">
        <v>0</v>
      </c>
      <c r="L2283" s="26">
        <v>16.7</v>
      </c>
      <c r="M2283" s="26">
        <v>0</v>
      </c>
      <c r="N2283" s="26">
        <v>0</v>
      </c>
      <c r="O2283" s="219"/>
      <c r="P2283" s="228"/>
    </row>
    <row r="2284" spans="1:16" ht="15.75" thickBot="1" x14ac:dyDescent="0.3">
      <c r="A2284" s="213"/>
      <c r="B2284" s="216"/>
      <c r="C2284" s="216"/>
      <c r="D2284" s="219"/>
      <c r="E2284" s="219"/>
      <c r="F2284" s="216"/>
      <c r="G2284" s="158" t="s">
        <v>8</v>
      </c>
      <c r="H2284" s="26">
        <f>SUM(I2284:N2284)</f>
        <v>1.4</v>
      </c>
      <c r="I2284" s="26">
        <v>0</v>
      </c>
      <c r="J2284" s="26">
        <v>0</v>
      </c>
      <c r="K2284" s="26">
        <v>0</v>
      </c>
      <c r="L2284" s="26">
        <v>1.4</v>
      </c>
      <c r="M2284" s="26">
        <v>0</v>
      </c>
      <c r="N2284" s="26">
        <v>0</v>
      </c>
      <c r="O2284" s="219"/>
      <c r="P2284" s="228"/>
    </row>
    <row r="2285" spans="1:16" ht="24.75" thickBot="1" x14ac:dyDescent="0.3">
      <c r="A2285" s="214"/>
      <c r="B2285" s="217"/>
      <c r="C2285" s="217"/>
      <c r="D2285" s="220"/>
      <c r="E2285" s="220"/>
      <c r="F2285" s="217"/>
      <c r="G2285" s="158" t="s">
        <v>9</v>
      </c>
      <c r="H2285" s="26">
        <f>SUM(I2285:N2285)</f>
        <v>0</v>
      </c>
      <c r="I2285" s="26">
        <v>0</v>
      </c>
      <c r="J2285" s="26">
        <v>0</v>
      </c>
      <c r="K2285" s="26">
        <v>0</v>
      </c>
      <c r="L2285" s="26">
        <v>0</v>
      </c>
      <c r="M2285" s="26">
        <v>0</v>
      </c>
      <c r="N2285" s="26">
        <v>0</v>
      </c>
      <c r="O2285" s="220"/>
      <c r="P2285" s="229"/>
    </row>
    <row r="2286" spans="1:16" ht="36.75" customHeight="1" thickBot="1" x14ac:dyDescent="0.3">
      <c r="A2286" s="212" t="s">
        <v>839</v>
      </c>
      <c r="B2286" s="215" t="s">
        <v>818</v>
      </c>
      <c r="C2286" s="215" t="s">
        <v>11</v>
      </c>
      <c r="D2286" s="218">
        <v>2028</v>
      </c>
      <c r="E2286" s="218" t="s">
        <v>833</v>
      </c>
      <c r="F2286" s="215" t="s">
        <v>838</v>
      </c>
      <c r="G2286" s="158" t="s">
        <v>4</v>
      </c>
      <c r="H2286" s="26">
        <f t="shared" ref="H2286:N2286" si="480">SUM(H2287:H2290)</f>
        <v>36.799999999999997</v>
      </c>
      <c r="I2286" s="26">
        <f t="shared" si="480"/>
        <v>0</v>
      </c>
      <c r="J2286" s="26">
        <f t="shared" si="480"/>
        <v>0</v>
      </c>
      <c r="K2286" s="26">
        <f t="shared" si="480"/>
        <v>0</v>
      </c>
      <c r="L2286" s="26">
        <f t="shared" si="480"/>
        <v>36.799999999999997</v>
      </c>
      <c r="M2286" s="26">
        <f t="shared" si="480"/>
        <v>0</v>
      </c>
      <c r="N2286" s="26">
        <f t="shared" si="480"/>
        <v>0</v>
      </c>
      <c r="O2286" s="218">
        <v>15025</v>
      </c>
      <c r="P2286" s="227" t="s">
        <v>826</v>
      </c>
    </row>
    <row r="2287" spans="1:16" ht="15.75" thickBot="1" x14ac:dyDescent="0.3">
      <c r="A2287" s="213"/>
      <c r="B2287" s="216"/>
      <c r="C2287" s="216"/>
      <c r="D2287" s="219"/>
      <c r="E2287" s="219"/>
      <c r="F2287" s="216"/>
      <c r="G2287" s="158" t="s">
        <v>35</v>
      </c>
      <c r="H2287" s="26">
        <f>SUM(I2287:N2287)</f>
        <v>0</v>
      </c>
      <c r="I2287" s="26">
        <v>0</v>
      </c>
      <c r="J2287" s="26">
        <v>0</v>
      </c>
      <c r="K2287" s="26">
        <v>0</v>
      </c>
      <c r="L2287" s="26">
        <v>0</v>
      </c>
      <c r="M2287" s="26">
        <v>0</v>
      </c>
      <c r="N2287" s="26">
        <v>0</v>
      </c>
      <c r="O2287" s="219"/>
      <c r="P2287" s="228"/>
    </row>
    <row r="2288" spans="1:16" ht="36.75" thickBot="1" x14ac:dyDescent="0.3">
      <c r="A2288" s="213"/>
      <c r="B2288" s="216"/>
      <c r="C2288" s="216"/>
      <c r="D2288" s="219"/>
      <c r="E2288" s="219"/>
      <c r="F2288" s="216"/>
      <c r="G2288" s="158" t="s">
        <v>7</v>
      </c>
      <c r="H2288" s="26">
        <f>SUM(I2288:N2288)</f>
        <v>33.9</v>
      </c>
      <c r="I2288" s="26">
        <v>0</v>
      </c>
      <c r="J2288" s="26">
        <v>0</v>
      </c>
      <c r="K2288" s="26">
        <v>0</v>
      </c>
      <c r="L2288" s="26">
        <v>33.9</v>
      </c>
      <c r="M2288" s="26">
        <v>0</v>
      </c>
      <c r="N2288" s="26">
        <v>0</v>
      </c>
      <c r="O2288" s="219"/>
      <c r="P2288" s="228"/>
    </row>
    <row r="2289" spans="1:16" ht="15.75" thickBot="1" x14ac:dyDescent="0.3">
      <c r="A2289" s="213"/>
      <c r="B2289" s="216"/>
      <c r="C2289" s="216"/>
      <c r="D2289" s="219"/>
      <c r="E2289" s="219"/>
      <c r="F2289" s="216"/>
      <c r="G2289" s="158" t="s">
        <v>8</v>
      </c>
      <c r="H2289" s="26">
        <f>SUM(I2289:N2289)</f>
        <v>2.9</v>
      </c>
      <c r="I2289" s="26">
        <v>0</v>
      </c>
      <c r="J2289" s="26">
        <v>0</v>
      </c>
      <c r="K2289" s="26">
        <v>0</v>
      </c>
      <c r="L2289" s="26">
        <v>2.9</v>
      </c>
      <c r="M2289" s="26">
        <v>0</v>
      </c>
      <c r="N2289" s="26">
        <v>0</v>
      </c>
      <c r="O2289" s="219"/>
      <c r="P2289" s="228"/>
    </row>
    <row r="2290" spans="1:16" ht="24.75" thickBot="1" x14ac:dyDescent="0.3">
      <c r="A2290" s="214"/>
      <c r="B2290" s="217"/>
      <c r="C2290" s="217"/>
      <c r="D2290" s="220"/>
      <c r="E2290" s="220"/>
      <c r="F2290" s="217"/>
      <c r="G2290" s="158" t="s">
        <v>9</v>
      </c>
      <c r="H2290" s="26">
        <f>SUM(I2290:N2290)</f>
        <v>0</v>
      </c>
      <c r="I2290" s="26">
        <v>0</v>
      </c>
      <c r="J2290" s="26">
        <v>0</v>
      </c>
      <c r="K2290" s="26">
        <v>0</v>
      </c>
      <c r="L2290" s="26">
        <v>0</v>
      </c>
      <c r="M2290" s="26">
        <v>0</v>
      </c>
      <c r="N2290" s="26">
        <v>0</v>
      </c>
      <c r="O2290" s="220"/>
      <c r="P2290" s="229"/>
    </row>
    <row r="2291" spans="1:16" ht="36.75" customHeight="1" thickBot="1" x14ac:dyDescent="0.3">
      <c r="A2291" s="212" t="s">
        <v>840</v>
      </c>
      <c r="B2291" s="215" t="s">
        <v>288</v>
      </c>
      <c r="C2291" s="215" t="s">
        <v>11</v>
      </c>
      <c r="D2291" s="218" t="s">
        <v>150</v>
      </c>
      <c r="E2291" s="218" t="s">
        <v>841</v>
      </c>
      <c r="F2291" s="215" t="s">
        <v>823</v>
      </c>
      <c r="G2291" s="158" t="s">
        <v>4</v>
      </c>
      <c r="H2291" s="26">
        <f t="shared" ref="H2291:N2291" si="481">SUM(H2292:H2295)</f>
        <v>163.29999999999998</v>
      </c>
      <c r="I2291" s="26">
        <f t="shared" si="481"/>
        <v>0</v>
      </c>
      <c r="J2291" s="26">
        <f t="shared" si="481"/>
        <v>163.29999999999998</v>
      </c>
      <c r="K2291" s="26">
        <f t="shared" si="481"/>
        <v>0</v>
      </c>
      <c r="L2291" s="26">
        <f t="shared" si="481"/>
        <v>0</v>
      </c>
      <c r="M2291" s="26">
        <f t="shared" si="481"/>
        <v>0</v>
      </c>
      <c r="N2291" s="26">
        <f t="shared" si="481"/>
        <v>0</v>
      </c>
      <c r="O2291" s="218">
        <v>251</v>
      </c>
      <c r="P2291" s="227" t="s">
        <v>826</v>
      </c>
    </row>
    <row r="2292" spans="1:16" ht="15.75" thickBot="1" x14ac:dyDescent="0.3">
      <c r="A2292" s="213"/>
      <c r="B2292" s="216"/>
      <c r="C2292" s="216"/>
      <c r="D2292" s="219"/>
      <c r="E2292" s="219"/>
      <c r="F2292" s="216"/>
      <c r="G2292" s="158" t="s">
        <v>35</v>
      </c>
      <c r="H2292" s="26">
        <f>SUM(I2292:N2292)</f>
        <v>161.69999999999999</v>
      </c>
      <c r="I2292" s="26">
        <v>0</v>
      </c>
      <c r="J2292" s="26">
        <v>161.69999999999999</v>
      </c>
      <c r="K2292" s="26">
        <v>0</v>
      </c>
      <c r="L2292" s="26">
        <v>0</v>
      </c>
      <c r="M2292" s="26">
        <v>0</v>
      </c>
      <c r="N2292" s="26">
        <v>0</v>
      </c>
      <c r="O2292" s="219"/>
      <c r="P2292" s="228"/>
    </row>
    <row r="2293" spans="1:16" ht="36.75" thickBot="1" x14ac:dyDescent="0.3">
      <c r="A2293" s="213"/>
      <c r="B2293" s="216"/>
      <c r="C2293" s="216"/>
      <c r="D2293" s="219"/>
      <c r="E2293" s="219"/>
      <c r="F2293" s="216"/>
      <c r="G2293" s="158" t="s">
        <v>7</v>
      </c>
      <c r="H2293" s="26">
        <f>SUM(I2293:N2293)</f>
        <v>1.5</v>
      </c>
      <c r="I2293" s="26">
        <v>0</v>
      </c>
      <c r="J2293" s="26">
        <v>1.5</v>
      </c>
      <c r="K2293" s="26">
        <v>0</v>
      </c>
      <c r="L2293" s="26">
        <v>0</v>
      </c>
      <c r="M2293" s="26">
        <v>0</v>
      </c>
      <c r="N2293" s="26">
        <v>0</v>
      </c>
      <c r="O2293" s="219"/>
      <c r="P2293" s="228"/>
    </row>
    <row r="2294" spans="1:16" ht="15.75" thickBot="1" x14ac:dyDescent="0.3">
      <c r="A2294" s="213"/>
      <c r="B2294" s="216"/>
      <c r="C2294" s="216"/>
      <c r="D2294" s="219"/>
      <c r="E2294" s="219"/>
      <c r="F2294" s="216"/>
      <c r="G2294" s="158" t="s">
        <v>8</v>
      </c>
      <c r="H2294" s="26">
        <f>SUM(I2294:N2294)</f>
        <v>0.1</v>
      </c>
      <c r="I2294" s="26">
        <v>0</v>
      </c>
      <c r="J2294" s="26">
        <v>0.1</v>
      </c>
      <c r="K2294" s="26">
        <v>0</v>
      </c>
      <c r="L2294" s="26">
        <v>0</v>
      </c>
      <c r="M2294" s="26">
        <v>0</v>
      </c>
      <c r="N2294" s="26">
        <v>0</v>
      </c>
      <c r="O2294" s="219"/>
      <c r="P2294" s="228"/>
    </row>
    <row r="2295" spans="1:16" ht="24.75" thickBot="1" x14ac:dyDescent="0.3">
      <c r="A2295" s="214"/>
      <c r="B2295" s="217"/>
      <c r="C2295" s="217"/>
      <c r="D2295" s="220"/>
      <c r="E2295" s="220"/>
      <c r="F2295" s="217"/>
      <c r="G2295" s="158" t="s">
        <v>9</v>
      </c>
      <c r="H2295" s="26">
        <f>SUM(I2295:N2295)</f>
        <v>0</v>
      </c>
      <c r="I2295" s="26">
        <v>0</v>
      </c>
      <c r="J2295" s="26">
        <v>0</v>
      </c>
      <c r="K2295" s="26">
        <v>0</v>
      </c>
      <c r="L2295" s="26">
        <v>0</v>
      </c>
      <c r="M2295" s="26">
        <v>0</v>
      </c>
      <c r="N2295" s="26">
        <v>0</v>
      </c>
      <c r="O2295" s="220"/>
      <c r="P2295" s="229"/>
    </row>
    <row r="2296" spans="1:16" ht="36.75" customHeight="1" thickBot="1" x14ac:dyDescent="0.3">
      <c r="A2296" s="212" t="s">
        <v>842</v>
      </c>
      <c r="B2296" s="215" t="s">
        <v>288</v>
      </c>
      <c r="C2296" s="215" t="s">
        <v>11</v>
      </c>
      <c r="D2296" s="218" t="s">
        <v>264</v>
      </c>
      <c r="E2296" s="218" t="s">
        <v>841</v>
      </c>
      <c r="F2296" s="215" t="s">
        <v>823</v>
      </c>
      <c r="G2296" s="158" t="s">
        <v>4</v>
      </c>
      <c r="H2296" s="26">
        <f t="shared" ref="H2296:N2296" si="482">SUM(H2297:H2300)</f>
        <v>163.29999999999998</v>
      </c>
      <c r="I2296" s="26">
        <f t="shared" si="482"/>
        <v>0</v>
      </c>
      <c r="J2296" s="26">
        <f t="shared" si="482"/>
        <v>0</v>
      </c>
      <c r="K2296" s="26">
        <f t="shared" si="482"/>
        <v>0</v>
      </c>
      <c r="L2296" s="26">
        <f t="shared" si="482"/>
        <v>0</v>
      </c>
      <c r="M2296" s="26">
        <f t="shared" si="482"/>
        <v>163.29999999999998</v>
      </c>
      <c r="N2296" s="26">
        <f t="shared" si="482"/>
        <v>0</v>
      </c>
      <c r="O2296" s="218">
        <v>696</v>
      </c>
      <c r="P2296" s="227" t="s">
        <v>826</v>
      </c>
    </row>
    <row r="2297" spans="1:16" ht="15.75" thickBot="1" x14ac:dyDescent="0.3">
      <c r="A2297" s="213"/>
      <c r="B2297" s="216"/>
      <c r="C2297" s="216"/>
      <c r="D2297" s="219"/>
      <c r="E2297" s="219"/>
      <c r="F2297" s="216"/>
      <c r="G2297" s="158" t="s">
        <v>35</v>
      </c>
      <c r="H2297" s="26">
        <f>SUM(I2297:N2297)</f>
        <v>161.69999999999999</v>
      </c>
      <c r="I2297" s="26">
        <v>0</v>
      </c>
      <c r="J2297" s="26">
        <v>0</v>
      </c>
      <c r="K2297" s="26">
        <v>0</v>
      </c>
      <c r="L2297" s="26">
        <v>0</v>
      </c>
      <c r="M2297" s="26">
        <v>161.69999999999999</v>
      </c>
      <c r="N2297" s="26">
        <v>0</v>
      </c>
      <c r="O2297" s="219"/>
      <c r="P2297" s="228"/>
    </row>
    <row r="2298" spans="1:16" ht="36.75" thickBot="1" x14ac:dyDescent="0.3">
      <c r="A2298" s="213"/>
      <c r="B2298" s="216"/>
      <c r="C2298" s="216"/>
      <c r="D2298" s="219"/>
      <c r="E2298" s="219"/>
      <c r="F2298" s="216"/>
      <c r="G2298" s="158" t="s">
        <v>7</v>
      </c>
      <c r="H2298" s="26">
        <f>SUM(I2298:N2298)</f>
        <v>1.5</v>
      </c>
      <c r="I2298" s="26">
        <v>0</v>
      </c>
      <c r="J2298" s="26">
        <v>0</v>
      </c>
      <c r="K2298" s="26">
        <v>0</v>
      </c>
      <c r="L2298" s="26">
        <v>0</v>
      </c>
      <c r="M2298" s="26">
        <v>1.5</v>
      </c>
      <c r="N2298" s="26">
        <v>0</v>
      </c>
      <c r="O2298" s="219"/>
      <c r="P2298" s="228"/>
    </row>
    <row r="2299" spans="1:16" ht="15.75" thickBot="1" x14ac:dyDescent="0.3">
      <c r="A2299" s="213"/>
      <c r="B2299" s="216"/>
      <c r="C2299" s="216"/>
      <c r="D2299" s="219"/>
      <c r="E2299" s="219"/>
      <c r="F2299" s="216"/>
      <c r="G2299" s="158" t="s">
        <v>8</v>
      </c>
      <c r="H2299" s="26">
        <f>SUM(I2299:N2299)</f>
        <v>0.1</v>
      </c>
      <c r="I2299" s="26">
        <v>0</v>
      </c>
      <c r="J2299" s="26">
        <v>0</v>
      </c>
      <c r="K2299" s="26">
        <v>0</v>
      </c>
      <c r="L2299" s="26">
        <v>0</v>
      </c>
      <c r="M2299" s="26">
        <v>0.1</v>
      </c>
      <c r="N2299" s="26">
        <v>0</v>
      </c>
      <c r="O2299" s="219"/>
      <c r="P2299" s="228"/>
    </row>
    <row r="2300" spans="1:16" ht="24.75" thickBot="1" x14ac:dyDescent="0.3">
      <c r="A2300" s="214"/>
      <c r="B2300" s="217"/>
      <c r="C2300" s="217"/>
      <c r="D2300" s="220"/>
      <c r="E2300" s="220"/>
      <c r="F2300" s="217"/>
      <c r="G2300" s="158" t="s">
        <v>9</v>
      </c>
      <c r="H2300" s="26">
        <f>SUM(I2300:N2300)</f>
        <v>0</v>
      </c>
      <c r="I2300" s="26">
        <v>0</v>
      </c>
      <c r="J2300" s="26">
        <v>0</v>
      </c>
      <c r="K2300" s="26">
        <v>0</v>
      </c>
      <c r="L2300" s="26">
        <v>0</v>
      </c>
      <c r="M2300" s="26">
        <v>0</v>
      </c>
      <c r="N2300" s="26">
        <v>0</v>
      </c>
      <c r="O2300" s="220"/>
      <c r="P2300" s="229"/>
    </row>
    <row r="2301" spans="1:16" ht="36.75" customHeight="1" thickBot="1" x14ac:dyDescent="0.3">
      <c r="A2301" s="212" t="s">
        <v>843</v>
      </c>
      <c r="B2301" s="215" t="s">
        <v>288</v>
      </c>
      <c r="C2301" s="215" t="s">
        <v>11</v>
      </c>
      <c r="D2301" s="218" t="s">
        <v>304</v>
      </c>
      <c r="E2301" s="218" t="s">
        <v>841</v>
      </c>
      <c r="F2301" s="215" t="s">
        <v>823</v>
      </c>
      <c r="G2301" s="158" t="s">
        <v>4</v>
      </c>
      <c r="H2301" s="26">
        <f t="shared" ref="H2301:N2301" si="483">SUM(H2302:H2305)</f>
        <v>163.29999999999998</v>
      </c>
      <c r="I2301" s="26">
        <f t="shared" si="483"/>
        <v>0</v>
      </c>
      <c r="J2301" s="26">
        <f t="shared" si="483"/>
        <v>163.29999999999998</v>
      </c>
      <c r="K2301" s="26">
        <f t="shared" si="483"/>
        <v>0</v>
      </c>
      <c r="L2301" s="26">
        <f t="shared" si="483"/>
        <v>0</v>
      </c>
      <c r="M2301" s="26">
        <f t="shared" si="483"/>
        <v>0</v>
      </c>
      <c r="N2301" s="26">
        <f t="shared" si="483"/>
        <v>0</v>
      </c>
      <c r="O2301" s="218">
        <v>696</v>
      </c>
      <c r="P2301" s="227" t="s">
        <v>826</v>
      </c>
    </row>
    <row r="2302" spans="1:16" ht="15.75" thickBot="1" x14ac:dyDescent="0.3">
      <c r="A2302" s="213"/>
      <c r="B2302" s="216"/>
      <c r="C2302" s="216"/>
      <c r="D2302" s="219"/>
      <c r="E2302" s="219"/>
      <c r="F2302" s="216"/>
      <c r="G2302" s="158" t="s">
        <v>35</v>
      </c>
      <c r="H2302" s="26">
        <f>SUM(I2302:N2302)</f>
        <v>161.69999999999999</v>
      </c>
      <c r="I2302" s="26">
        <v>0</v>
      </c>
      <c r="J2302" s="26">
        <v>161.69999999999999</v>
      </c>
      <c r="K2302" s="26">
        <v>0</v>
      </c>
      <c r="L2302" s="26">
        <v>0</v>
      </c>
      <c r="M2302" s="26">
        <v>0</v>
      </c>
      <c r="N2302" s="26">
        <v>0</v>
      </c>
      <c r="O2302" s="219"/>
      <c r="P2302" s="228"/>
    </row>
    <row r="2303" spans="1:16" ht="36.75" thickBot="1" x14ac:dyDescent="0.3">
      <c r="A2303" s="213"/>
      <c r="B2303" s="216"/>
      <c r="C2303" s="216"/>
      <c r="D2303" s="219"/>
      <c r="E2303" s="219"/>
      <c r="F2303" s="216"/>
      <c r="G2303" s="158" t="s">
        <v>7</v>
      </c>
      <c r="H2303" s="26">
        <f>SUM(I2303:N2303)</f>
        <v>1.5</v>
      </c>
      <c r="I2303" s="26">
        <v>0</v>
      </c>
      <c r="J2303" s="26">
        <v>1.5</v>
      </c>
      <c r="K2303" s="26">
        <v>0</v>
      </c>
      <c r="L2303" s="26">
        <v>0</v>
      </c>
      <c r="M2303" s="26">
        <v>0</v>
      </c>
      <c r="N2303" s="26">
        <v>0</v>
      </c>
      <c r="O2303" s="219"/>
      <c r="P2303" s="228"/>
    </row>
    <row r="2304" spans="1:16" ht="15.75" thickBot="1" x14ac:dyDescent="0.3">
      <c r="A2304" s="213"/>
      <c r="B2304" s="216"/>
      <c r="C2304" s="216"/>
      <c r="D2304" s="219"/>
      <c r="E2304" s="219"/>
      <c r="F2304" s="216"/>
      <c r="G2304" s="158" t="s">
        <v>8</v>
      </c>
      <c r="H2304" s="26">
        <f>SUM(I2304:N2304)</f>
        <v>0.1</v>
      </c>
      <c r="I2304" s="26">
        <v>0</v>
      </c>
      <c r="J2304" s="26">
        <v>0.1</v>
      </c>
      <c r="K2304" s="26">
        <v>0</v>
      </c>
      <c r="L2304" s="26">
        <v>0</v>
      </c>
      <c r="M2304" s="26">
        <v>0</v>
      </c>
      <c r="N2304" s="26">
        <v>0</v>
      </c>
      <c r="O2304" s="219"/>
      <c r="P2304" s="228"/>
    </row>
    <row r="2305" spans="1:16" ht="24.75" thickBot="1" x14ac:dyDescent="0.3">
      <c r="A2305" s="214"/>
      <c r="B2305" s="217"/>
      <c r="C2305" s="217"/>
      <c r="D2305" s="220"/>
      <c r="E2305" s="220"/>
      <c r="F2305" s="217"/>
      <c r="G2305" s="158" t="s">
        <v>9</v>
      </c>
      <c r="H2305" s="26">
        <f>SUM(I2305:N2305)</f>
        <v>0</v>
      </c>
      <c r="I2305" s="26">
        <v>0</v>
      </c>
      <c r="J2305" s="26">
        <v>0</v>
      </c>
      <c r="K2305" s="26">
        <v>0</v>
      </c>
      <c r="L2305" s="26">
        <v>0</v>
      </c>
      <c r="M2305" s="26">
        <v>0</v>
      </c>
      <c r="N2305" s="26">
        <v>0</v>
      </c>
      <c r="O2305" s="220"/>
      <c r="P2305" s="229"/>
    </row>
    <row r="2306" spans="1:16" ht="36.75" customHeight="1" thickBot="1" x14ac:dyDescent="0.3">
      <c r="A2306" s="212" t="s">
        <v>844</v>
      </c>
      <c r="B2306" s="215" t="s">
        <v>288</v>
      </c>
      <c r="C2306" s="215" t="s">
        <v>11</v>
      </c>
      <c r="D2306" s="218" t="s">
        <v>845</v>
      </c>
      <c r="E2306" s="218" t="s">
        <v>841</v>
      </c>
      <c r="F2306" s="215" t="s">
        <v>823</v>
      </c>
      <c r="G2306" s="158" t="s">
        <v>4</v>
      </c>
      <c r="H2306" s="26">
        <f t="shared" ref="H2306:N2306" si="484">SUM(H2307:H2310)</f>
        <v>163.29999999999998</v>
      </c>
      <c r="I2306" s="26">
        <f t="shared" si="484"/>
        <v>0</v>
      </c>
      <c r="J2306" s="26">
        <f t="shared" si="484"/>
        <v>0</v>
      </c>
      <c r="K2306" s="26">
        <f t="shared" si="484"/>
        <v>163.29999999999998</v>
      </c>
      <c r="L2306" s="26">
        <f t="shared" si="484"/>
        <v>0</v>
      </c>
      <c r="M2306" s="26">
        <f t="shared" si="484"/>
        <v>0</v>
      </c>
      <c r="N2306" s="26">
        <f t="shared" si="484"/>
        <v>0</v>
      </c>
      <c r="O2306" s="218">
        <v>146</v>
      </c>
      <c r="P2306" s="227" t="s">
        <v>826</v>
      </c>
    </row>
    <row r="2307" spans="1:16" ht="33" customHeight="1" thickBot="1" x14ac:dyDescent="0.3">
      <c r="A2307" s="213"/>
      <c r="B2307" s="216"/>
      <c r="C2307" s="216"/>
      <c r="D2307" s="219"/>
      <c r="E2307" s="219"/>
      <c r="F2307" s="216"/>
      <c r="G2307" s="158" t="s">
        <v>35</v>
      </c>
      <c r="H2307" s="26">
        <f>SUM(I2307:N2307)</f>
        <v>161.69999999999999</v>
      </c>
      <c r="I2307" s="26">
        <v>0</v>
      </c>
      <c r="J2307" s="26">
        <v>0</v>
      </c>
      <c r="K2307" s="26">
        <v>161.69999999999999</v>
      </c>
      <c r="L2307" s="26">
        <v>0</v>
      </c>
      <c r="M2307" s="26">
        <v>0</v>
      </c>
      <c r="N2307" s="26">
        <v>0</v>
      </c>
      <c r="O2307" s="219"/>
      <c r="P2307" s="228"/>
    </row>
    <row r="2308" spans="1:16" ht="36.75" thickBot="1" x14ac:dyDescent="0.3">
      <c r="A2308" s="213"/>
      <c r="B2308" s="216"/>
      <c r="C2308" s="216"/>
      <c r="D2308" s="219"/>
      <c r="E2308" s="219"/>
      <c r="F2308" s="216"/>
      <c r="G2308" s="158" t="s">
        <v>7</v>
      </c>
      <c r="H2308" s="26">
        <f>SUM(I2308:N2308)</f>
        <v>1.5</v>
      </c>
      <c r="I2308" s="26">
        <v>0</v>
      </c>
      <c r="J2308" s="26">
        <v>0</v>
      </c>
      <c r="K2308" s="26">
        <v>1.5</v>
      </c>
      <c r="L2308" s="26">
        <v>0</v>
      </c>
      <c r="M2308" s="26">
        <v>0</v>
      </c>
      <c r="N2308" s="26">
        <v>0</v>
      </c>
      <c r="O2308" s="219"/>
      <c r="P2308" s="228"/>
    </row>
    <row r="2309" spans="1:16" ht="15.75" thickBot="1" x14ac:dyDescent="0.3">
      <c r="A2309" s="213"/>
      <c r="B2309" s="216"/>
      <c r="C2309" s="216"/>
      <c r="D2309" s="219"/>
      <c r="E2309" s="219"/>
      <c r="F2309" s="216"/>
      <c r="G2309" s="158" t="s">
        <v>8</v>
      </c>
      <c r="H2309" s="26">
        <f>SUM(I2309:N2309)</f>
        <v>0.1</v>
      </c>
      <c r="I2309" s="26">
        <v>0</v>
      </c>
      <c r="J2309" s="26">
        <v>0</v>
      </c>
      <c r="K2309" s="26">
        <v>0.1</v>
      </c>
      <c r="L2309" s="26">
        <v>0</v>
      </c>
      <c r="M2309" s="26">
        <v>0</v>
      </c>
      <c r="N2309" s="26">
        <v>0</v>
      </c>
      <c r="O2309" s="219"/>
      <c r="P2309" s="228"/>
    </row>
    <row r="2310" spans="1:16" ht="24.75" thickBot="1" x14ac:dyDescent="0.3">
      <c r="A2310" s="214"/>
      <c r="B2310" s="217"/>
      <c r="C2310" s="217"/>
      <c r="D2310" s="220"/>
      <c r="E2310" s="220"/>
      <c r="F2310" s="217"/>
      <c r="G2310" s="158" t="s">
        <v>9</v>
      </c>
      <c r="H2310" s="26">
        <f>SUM(I2310:N2310)</f>
        <v>0</v>
      </c>
      <c r="I2310" s="26">
        <v>0</v>
      </c>
      <c r="J2310" s="26">
        <v>0</v>
      </c>
      <c r="K2310" s="26">
        <v>0</v>
      </c>
      <c r="L2310" s="26">
        <v>0</v>
      </c>
      <c r="M2310" s="26">
        <v>0</v>
      </c>
      <c r="N2310" s="26">
        <v>0</v>
      </c>
      <c r="O2310" s="220"/>
      <c r="P2310" s="229"/>
    </row>
    <row r="2311" spans="1:16" ht="36.75" customHeight="1" thickBot="1" x14ac:dyDescent="0.3">
      <c r="A2311" s="212" t="s">
        <v>846</v>
      </c>
      <c r="B2311" s="215" t="s">
        <v>255</v>
      </c>
      <c r="C2311" s="215" t="s">
        <v>11</v>
      </c>
      <c r="D2311" s="218">
        <v>2025</v>
      </c>
      <c r="E2311" s="218"/>
      <c r="F2311" s="215" t="s">
        <v>784</v>
      </c>
      <c r="G2311" s="158" t="s">
        <v>4</v>
      </c>
      <c r="H2311" s="26">
        <f t="shared" ref="H2311:N2311" si="485">SUM(H2312:H2315)</f>
        <v>10.799999999999999</v>
      </c>
      <c r="I2311" s="26">
        <f t="shared" si="485"/>
        <v>10.799999999999999</v>
      </c>
      <c r="J2311" s="26">
        <f t="shared" si="485"/>
        <v>0</v>
      </c>
      <c r="K2311" s="26">
        <f t="shared" si="485"/>
        <v>0</v>
      </c>
      <c r="L2311" s="26">
        <f t="shared" si="485"/>
        <v>0</v>
      </c>
      <c r="M2311" s="26">
        <f t="shared" si="485"/>
        <v>0</v>
      </c>
      <c r="N2311" s="26">
        <f t="shared" si="485"/>
        <v>0</v>
      </c>
      <c r="O2311" s="218"/>
      <c r="P2311" s="227"/>
    </row>
    <row r="2312" spans="1:16" ht="27" customHeight="1" thickBot="1" x14ac:dyDescent="0.3">
      <c r="A2312" s="213"/>
      <c r="B2312" s="216"/>
      <c r="C2312" s="216"/>
      <c r="D2312" s="219"/>
      <c r="E2312" s="219"/>
      <c r="F2312" s="216"/>
      <c r="G2312" s="158" t="s">
        <v>35</v>
      </c>
      <c r="H2312" s="26">
        <f>SUM(I2312:N2312)</f>
        <v>10.7</v>
      </c>
      <c r="I2312" s="26">
        <v>10.7</v>
      </c>
      <c r="J2312" s="26">
        <v>0</v>
      </c>
      <c r="K2312" s="26">
        <v>0</v>
      </c>
      <c r="L2312" s="26">
        <v>0</v>
      </c>
      <c r="M2312" s="26">
        <v>0</v>
      </c>
      <c r="N2312" s="26">
        <v>0</v>
      </c>
      <c r="O2312" s="219"/>
      <c r="P2312" s="228"/>
    </row>
    <row r="2313" spans="1:16" ht="36.75" thickBot="1" x14ac:dyDescent="0.3">
      <c r="A2313" s="213"/>
      <c r="B2313" s="216"/>
      <c r="C2313" s="216"/>
      <c r="D2313" s="219"/>
      <c r="E2313" s="219"/>
      <c r="F2313" s="216"/>
      <c r="G2313" s="158" t="s">
        <v>7</v>
      </c>
      <c r="H2313" s="26">
        <f>SUM(I2313:N2313)</f>
        <v>0.1</v>
      </c>
      <c r="I2313" s="26">
        <v>0.1</v>
      </c>
      <c r="J2313" s="26">
        <v>0</v>
      </c>
      <c r="K2313" s="26">
        <v>0</v>
      </c>
      <c r="L2313" s="26">
        <v>0</v>
      </c>
      <c r="M2313" s="26">
        <v>0</v>
      </c>
      <c r="N2313" s="26">
        <v>0</v>
      </c>
      <c r="O2313" s="219"/>
      <c r="P2313" s="228"/>
    </row>
    <row r="2314" spans="1:16" ht="15.75" thickBot="1" x14ac:dyDescent="0.3">
      <c r="A2314" s="213"/>
      <c r="B2314" s="216"/>
      <c r="C2314" s="216"/>
      <c r="D2314" s="219"/>
      <c r="E2314" s="219"/>
      <c r="F2314" s="216"/>
      <c r="G2314" s="158" t="s">
        <v>8</v>
      </c>
      <c r="H2314" s="26">
        <f>SUM(I2314:N2314)</f>
        <v>0</v>
      </c>
      <c r="I2314" s="26">
        <v>0</v>
      </c>
      <c r="J2314" s="26">
        <v>0</v>
      </c>
      <c r="K2314" s="26">
        <v>0</v>
      </c>
      <c r="L2314" s="26">
        <v>0</v>
      </c>
      <c r="M2314" s="26">
        <v>0</v>
      </c>
      <c r="N2314" s="26">
        <v>0</v>
      </c>
      <c r="O2314" s="219"/>
      <c r="P2314" s="228"/>
    </row>
    <row r="2315" spans="1:16" ht="24.75" thickBot="1" x14ac:dyDescent="0.3">
      <c r="A2315" s="214"/>
      <c r="B2315" s="217"/>
      <c r="C2315" s="217"/>
      <c r="D2315" s="220"/>
      <c r="E2315" s="220"/>
      <c r="F2315" s="217"/>
      <c r="G2315" s="158" t="s">
        <v>9</v>
      </c>
      <c r="H2315" s="26">
        <f>SUM(I2315:N2315)</f>
        <v>0</v>
      </c>
      <c r="I2315" s="26">
        <v>0</v>
      </c>
      <c r="J2315" s="26">
        <v>0</v>
      </c>
      <c r="K2315" s="26">
        <v>0</v>
      </c>
      <c r="L2315" s="26">
        <v>0</v>
      </c>
      <c r="M2315" s="26">
        <v>0</v>
      </c>
      <c r="N2315" s="26">
        <v>0</v>
      </c>
      <c r="O2315" s="220"/>
      <c r="P2315" s="229"/>
    </row>
    <row r="2316" spans="1:16" ht="36.75" customHeight="1" thickBot="1" x14ac:dyDescent="0.3">
      <c r="A2316" s="212" t="s">
        <v>847</v>
      </c>
      <c r="B2316" s="215" t="s">
        <v>255</v>
      </c>
      <c r="C2316" s="215" t="s">
        <v>11</v>
      </c>
      <c r="D2316" s="218">
        <v>2025</v>
      </c>
      <c r="E2316" s="218"/>
      <c r="F2316" s="218" t="s">
        <v>453</v>
      </c>
      <c r="G2316" s="158" t="s">
        <v>4</v>
      </c>
      <c r="H2316" s="26">
        <f t="shared" ref="H2316:N2316" si="486">SUM(H2317:H2320)</f>
        <v>71.600000000000009</v>
      </c>
      <c r="I2316" s="26">
        <f t="shared" si="486"/>
        <v>71.600000000000009</v>
      </c>
      <c r="J2316" s="26">
        <f t="shared" si="486"/>
        <v>0</v>
      </c>
      <c r="K2316" s="26">
        <f t="shared" si="486"/>
        <v>0</v>
      </c>
      <c r="L2316" s="26">
        <f t="shared" si="486"/>
        <v>0</v>
      </c>
      <c r="M2316" s="26">
        <f t="shared" si="486"/>
        <v>0</v>
      </c>
      <c r="N2316" s="26">
        <f t="shared" si="486"/>
        <v>0</v>
      </c>
      <c r="O2316" s="218"/>
      <c r="P2316" s="227"/>
    </row>
    <row r="2317" spans="1:16" ht="27" customHeight="1" thickBot="1" x14ac:dyDescent="0.3">
      <c r="A2317" s="213"/>
      <c r="B2317" s="216"/>
      <c r="C2317" s="216"/>
      <c r="D2317" s="219"/>
      <c r="E2317" s="219"/>
      <c r="F2317" s="219"/>
      <c r="G2317" s="158" t="s">
        <v>35</v>
      </c>
      <c r="H2317" s="26">
        <f>SUM(I2317:N2317)</f>
        <v>70.900000000000006</v>
      </c>
      <c r="I2317" s="26">
        <v>70.900000000000006</v>
      </c>
      <c r="J2317" s="26">
        <v>0</v>
      </c>
      <c r="K2317" s="26">
        <v>0</v>
      </c>
      <c r="L2317" s="26">
        <v>0</v>
      </c>
      <c r="M2317" s="26">
        <v>0</v>
      </c>
      <c r="N2317" s="26">
        <v>0</v>
      </c>
      <c r="O2317" s="219"/>
      <c r="P2317" s="228"/>
    </row>
    <row r="2318" spans="1:16" ht="36.75" thickBot="1" x14ac:dyDescent="0.3">
      <c r="A2318" s="213"/>
      <c r="B2318" s="216"/>
      <c r="C2318" s="216"/>
      <c r="D2318" s="219"/>
      <c r="E2318" s="219"/>
      <c r="F2318" s="219"/>
      <c r="G2318" s="158" t="s">
        <v>7</v>
      </c>
      <c r="H2318" s="26">
        <f>SUM(I2318:N2318)</f>
        <v>0.5</v>
      </c>
      <c r="I2318" s="26">
        <v>0.5</v>
      </c>
      <c r="J2318" s="26">
        <v>0</v>
      </c>
      <c r="K2318" s="26">
        <v>0</v>
      </c>
      <c r="L2318" s="26">
        <v>0</v>
      </c>
      <c r="M2318" s="26">
        <v>0</v>
      </c>
      <c r="N2318" s="26">
        <v>0</v>
      </c>
      <c r="O2318" s="219"/>
      <c r="P2318" s="228"/>
    </row>
    <row r="2319" spans="1:16" ht="15.75" thickBot="1" x14ac:dyDescent="0.3">
      <c r="A2319" s="213"/>
      <c r="B2319" s="216"/>
      <c r="C2319" s="216"/>
      <c r="D2319" s="219"/>
      <c r="E2319" s="219"/>
      <c r="F2319" s="219"/>
      <c r="G2319" s="158" t="s">
        <v>8</v>
      </c>
      <c r="H2319" s="26">
        <f>SUM(I2319:N2319)</f>
        <v>0.2</v>
      </c>
      <c r="I2319" s="26">
        <v>0.2</v>
      </c>
      <c r="J2319" s="26">
        <v>0</v>
      </c>
      <c r="K2319" s="26">
        <v>0</v>
      </c>
      <c r="L2319" s="26">
        <v>0</v>
      </c>
      <c r="M2319" s="26">
        <v>0</v>
      </c>
      <c r="N2319" s="26">
        <v>0</v>
      </c>
      <c r="O2319" s="219"/>
      <c r="P2319" s="228"/>
    </row>
    <row r="2320" spans="1:16" ht="24.75" thickBot="1" x14ac:dyDescent="0.3">
      <c r="A2320" s="214"/>
      <c r="B2320" s="217"/>
      <c r="C2320" s="217"/>
      <c r="D2320" s="220"/>
      <c r="E2320" s="220"/>
      <c r="F2320" s="220"/>
      <c r="G2320" s="158" t="s">
        <v>9</v>
      </c>
      <c r="H2320" s="26">
        <f>SUM(I2320:N2320)</f>
        <v>0</v>
      </c>
      <c r="I2320" s="26">
        <v>0</v>
      </c>
      <c r="J2320" s="26">
        <v>0</v>
      </c>
      <c r="K2320" s="26">
        <v>0</v>
      </c>
      <c r="L2320" s="26">
        <v>0</v>
      </c>
      <c r="M2320" s="26">
        <v>0</v>
      </c>
      <c r="N2320" s="26">
        <v>0</v>
      </c>
      <c r="O2320" s="220"/>
      <c r="P2320" s="229"/>
    </row>
    <row r="2321" spans="1:16" ht="36.75" customHeight="1" thickBot="1" x14ac:dyDescent="0.3">
      <c r="A2321" s="277" t="s">
        <v>4632</v>
      </c>
      <c r="B2321" s="278"/>
      <c r="C2321" s="277" t="s">
        <v>11</v>
      </c>
      <c r="D2321" s="278">
        <v>2025</v>
      </c>
      <c r="E2321" s="278"/>
      <c r="F2321" s="277" t="s">
        <v>4598</v>
      </c>
      <c r="G2321" s="162" t="s">
        <v>4</v>
      </c>
      <c r="H2321" s="167">
        <f t="shared" ref="H2321:N2321" si="487">SUM(H2322:H2325)</f>
        <v>2.1</v>
      </c>
      <c r="I2321" s="167">
        <f t="shared" si="487"/>
        <v>2.1</v>
      </c>
      <c r="J2321" s="167">
        <f t="shared" si="487"/>
        <v>0</v>
      </c>
      <c r="K2321" s="167">
        <f t="shared" si="487"/>
        <v>0</v>
      </c>
      <c r="L2321" s="167">
        <f t="shared" si="487"/>
        <v>0</v>
      </c>
      <c r="M2321" s="167">
        <f t="shared" si="487"/>
        <v>0</v>
      </c>
      <c r="N2321" s="167">
        <f t="shared" si="487"/>
        <v>0</v>
      </c>
      <c r="O2321" s="276">
        <v>42</v>
      </c>
      <c r="P2321" s="277" t="s">
        <v>4637</v>
      </c>
    </row>
    <row r="2322" spans="1:16" ht="27" customHeight="1" thickBot="1" x14ac:dyDescent="0.3">
      <c r="A2322" s="277"/>
      <c r="B2322" s="278"/>
      <c r="C2322" s="277"/>
      <c r="D2322" s="278"/>
      <c r="E2322" s="278"/>
      <c r="F2322" s="277"/>
      <c r="G2322" s="162" t="s">
        <v>35</v>
      </c>
      <c r="H2322" s="167">
        <f>SUM(I2322:N2322)</f>
        <v>0</v>
      </c>
      <c r="I2322" s="167">
        <v>0</v>
      </c>
      <c r="J2322" s="167">
        <v>0</v>
      </c>
      <c r="K2322" s="167">
        <v>0</v>
      </c>
      <c r="L2322" s="167">
        <v>0</v>
      </c>
      <c r="M2322" s="167">
        <v>0</v>
      </c>
      <c r="N2322" s="167">
        <v>0</v>
      </c>
      <c r="O2322" s="276"/>
      <c r="P2322" s="277"/>
    </row>
    <row r="2323" spans="1:16" ht="36.75" thickBot="1" x14ac:dyDescent="0.3">
      <c r="A2323" s="277"/>
      <c r="B2323" s="278"/>
      <c r="C2323" s="277"/>
      <c r="D2323" s="278"/>
      <c r="E2323" s="278"/>
      <c r="F2323" s="277"/>
      <c r="G2323" s="162" t="s">
        <v>7</v>
      </c>
      <c r="H2323" s="167">
        <f>SUM(I2323:N2323)</f>
        <v>2</v>
      </c>
      <c r="I2323" s="167">
        <v>2</v>
      </c>
      <c r="J2323" s="167">
        <v>0</v>
      </c>
      <c r="K2323" s="167">
        <v>0</v>
      </c>
      <c r="L2323" s="167">
        <v>0</v>
      </c>
      <c r="M2323" s="167">
        <v>0</v>
      </c>
      <c r="N2323" s="167">
        <v>0</v>
      </c>
      <c r="O2323" s="276"/>
      <c r="P2323" s="277"/>
    </row>
    <row r="2324" spans="1:16" ht="15.75" thickBot="1" x14ac:dyDescent="0.3">
      <c r="A2324" s="277"/>
      <c r="B2324" s="278"/>
      <c r="C2324" s="277"/>
      <c r="D2324" s="278"/>
      <c r="E2324" s="278"/>
      <c r="F2324" s="277"/>
      <c r="G2324" s="162" t="s">
        <v>8</v>
      </c>
      <c r="H2324" s="167">
        <f>SUM(I2324:N2324)</f>
        <v>0.1</v>
      </c>
      <c r="I2324" s="167">
        <v>0.1</v>
      </c>
      <c r="J2324" s="167">
        <v>0</v>
      </c>
      <c r="K2324" s="167">
        <v>0</v>
      </c>
      <c r="L2324" s="167">
        <v>0</v>
      </c>
      <c r="M2324" s="167">
        <v>0</v>
      </c>
      <c r="N2324" s="167">
        <v>0</v>
      </c>
      <c r="O2324" s="276"/>
      <c r="P2324" s="277"/>
    </row>
    <row r="2325" spans="1:16" ht="24.75" thickBot="1" x14ac:dyDescent="0.3">
      <c r="A2325" s="277"/>
      <c r="B2325" s="278"/>
      <c r="C2325" s="277"/>
      <c r="D2325" s="278"/>
      <c r="E2325" s="278"/>
      <c r="F2325" s="277"/>
      <c r="G2325" s="162" t="s">
        <v>9</v>
      </c>
      <c r="H2325" s="167">
        <f>SUM(I2325:N2325)</f>
        <v>0</v>
      </c>
      <c r="I2325" s="167">
        <v>0</v>
      </c>
      <c r="J2325" s="167">
        <v>0</v>
      </c>
      <c r="K2325" s="167">
        <v>0</v>
      </c>
      <c r="L2325" s="167">
        <v>0</v>
      </c>
      <c r="M2325" s="167">
        <v>0</v>
      </c>
      <c r="N2325" s="167">
        <v>0</v>
      </c>
      <c r="O2325" s="276"/>
      <c r="P2325" s="277"/>
    </row>
    <row r="2326" spans="1:16" ht="36.75" customHeight="1" thickBot="1" x14ac:dyDescent="0.3">
      <c r="A2326" s="277" t="s">
        <v>4633</v>
      </c>
      <c r="B2326" s="278"/>
      <c r="C2326" s="277" t="s">
        <v>11</v>
      </c>
      <c r="D2326" s="278">
        <v>2025</v>
      </c>
      <c r="E2326" s="278"/>
      <c r="F2326" s="277" t="s">
        <v>4598</v>
      </c>
      <c r="G2326" s="162" t="s">
        <v>4</v>
      </c>
      <c r="H2326" s="167">
        <f t="shared" ref="H2326:N2326" si="488">SUM(H2327:H2330)</f>
        <v>2.5</v>
      </c>
      <c r="I2326" s="167">
        <f t="shared" si="488"/>
        <v>2.5</v>
      </c>
      <c r="J2326" s="167">
        <f t="shared" si="488"/>
        <v>0</v>
      </c>
      <c r="K2326" s="167">
        <f t="shared" si="488"/>
        <v>0</v>
      </c>
      <c r="L2326" s="167">
        <f t="shared" si="488"/>
        <v>0</v>
      </c>
      <c r="M2326" s="167">
        <f t="shared" si="488"/>
        <v>0</v>
      </c>
      <c r="N2326" s="167">
        <f t="shared" si="488"/>
        <v>0</v>
      </c>
      <c r="O2326" s="276">
        <v>70</v>
      </c>
      <c r="P2326" s="277" t="s">
        <v>4637</v>
      </c>
    </row>
    <row r="2327" spans="1:16" ht="27" customHeight="1" thickBot="1" x14ac:dyDescent="0.3">
      <c r="A2327" s="277"/>
      <c r="B2327" s="278"/>
      <c r="C2327" s="277"/>
      <c r="D2327" s="278"/>
      <c r="E2327" s="278"/>
      <c r="F2327" s="277"/>
      <c r="G2327" s="162" t="s">
        <v>35</v>
      </c>
      <c r="H2327" s="167">
        <f>SUM(I2327:N2327)</f>
        <v>0</v>
      </c>
      <c r="I2327" s="167">
        <v>0</v>
      </c>
      <c r="J2327" s="167">
        <v>0</v>
      </c>
      <c r="K2327" s="167">
        <v>0</v>
      </c>
      <c r="L2327" s="167">
        <v>0</v>
      </c>
      <c r="M2327" s="167">
        <v>0</v>
      </c>
      <c r="N2327" s="167">
        <v>0</v>
      </c>
      <c r="O2327" s="276"/>
      <c r="P2327" s="277"/>
    </row>
    <row r="2328" spans="1:16" ht="36.75" thickBot="1" x14ac:dyDescent="0.3">
      <c r="A2328" s="277"/>
      <c r="B2328" s="278"/>
      <c r="C2328" s="277"/>
      <c r="D2328" s="278"/>
      <c r="E2328" s="278"/>
      <c r="F2328" s="277"/>
      <c r="G2328" s="162" t="s">
        <v>7</v>
      </c>
      <c r="H2328" s="167">
        <f>SUM(I2328:N2328)</f>
        <v>2.2999999999999998</v>
      </c>
      <c r="I2328" s="167">
        <v>2.2999999999999998</v>
      </c>
      <c r="J2328" s="167">
        <v>0</v>
      </c>
      <c r="K2328" s="167">
        <v>0</v>
      </c>
      <c r="L2328" s="167">
        <v>0</v>
      </c>
      <c r="M2328" s="167">
        <v>0</v>
      </c>
      <c r="N2328" s="167">
        <v>0</v>
      </c>
      <c r="O2328" s="276"/>
      <c r="P2328" s="277"/>
    </row>
    <row r="2329" spans="1:16" ht="15.75" thickBot="1" x14ac:dyDescent="0.3">
      <c r="A2329" s="277"/>
      <c r="B2329" s="278"/>
      <c r="C2329" s="277"/>
      <c r="D2329" s="278"/>
      <c r="E2329" s="278"/>
      <c r="F2329" s="277"/>
      <c r="G2329" s="162" t="s">
        <v>8</v>
      </c>
      <c r="H2329" s="167">
        <f>SUM(I2329:N2329)</f>
        <v>0.2</v>
      </c>
      <c r="I2329" s="167">
        <v>0.2</v>
      </c>
      <c r="J2329" s="167">
        <v>0</v>
      </c>
      <c r="K2329" s="167">
        <v>0</v>
      </c>
      <c r="L2329" s="167">
        <v>0</v>
      </c>
      <c r="M2329" s="167">
        <v>0</v>
      </c>
      <c r="N2329" s="167">
        <v>0</v>
      </c>
      <c r="O2329" s="276"/>
      <c r="P2329" s="277"/>
    </row>
    <row r="2330" spans="1:16" ht="24.75" thickBot="1" x14ac:dyDescent="0.3">
      <c r="A2330" s="277"/>
      <c r="B2330" s="278"/>
      <c r="C2330" s="277"/>
      <c r="D2330" s="278"/>
      <c r="E2330" s="278"/>
      <c r="F2330" s="277"/>
      <c r="G2330" s="162" t="s">
        <v>9</v>
      </c>
      <c r="H2330" s="167">
        <f>SUM(I2330:N2330)</f>
        <v>0</v>
      </c>
      <c r="I2330" s="167">
        <v>0</v>
      </c>
      <c r="J2330" s="167">
        <v>0</v>
      </c>
      <c r="K2330" s="167">
        <v>0</v>
      </c>
      <c r="L2330" s="167">
        <v>0</v>
      </c>
      <c r="M2330" s="167">
        <v>0</v>
      </c>
      <c r="N2330" s="167">
        <v>0</v>
      </c>
      <c r="O2330" s="276"/>
      <c r="P2330" s="277"/>
    </row>
    <row r="2331" spans="1:16" ht="36.75" customHeight="1" thickBot="1" x14ac:dyDescent="0.3">
      <c r="A2331" s="277" t="s">
        <v>4634</v>
      </c>
      <c r="B2331" s="278"/>
      <c r="C2331" s="277" t="s">
        <v>11</v>
      </c>
      <c r="D2331" s="278">
        <v>2025</v>
      </c>
      <c r="E2331" s="278"/>
      <c r="F2331" s="285" t="s">
        <v>4635</v>
      </c>
      <c r="G2331" s="162" t="s">
        <v>4</v>
      </c>
      <c r="H2331" s="167">
        <f t="shared" ref="H2331:N2331" si="489">SUM(H2332:H2335)</f>
        <v>24.9</v>
      </c>
      <c r="I2331" s="167">
        <f t="shared" si="489"/>
        <v>24.9</v>
      </c>
      <c r="J2331" s="167">
        <f t="shared" si="489"/>
        <v>0</v>
      </c>
      <c r="K2331" s="167">
        <f t="shared" si="489"/>
        <v>0</v>
      </c>
      <c r="L2331" s="167">
        <f t="shared" si="489"/>
        <v>0</v>
      </c>
      <c r="M2331" s="167">
        <f t="shared" si="489"/>
        <v>0</v>
      </c>
      <c r="N2331" s="167">
        <f t="shared" si="489"/>
        <v>0</v>
      </c>
      <c r="O2331" s="276">
        <v>104</v>
      </c>
      <c r="P2331" s="277" t="s">
        <v>4638</v>
      </c>
    </row>
    <row r="2332" spans="1:16" ht="27" customHeight="1" thickBot="1" x14ac:dyDescent="0.3">
      <c r="A2332" s="277"/>
      <c r="B2332" s="278"/>
      <c r="C2332" s="277"/>
      <c r="D2332" s="278"/>
      <c r="E2332" s="278"/>
      <c r="F2332" s="285"/>
      <c r="G2332" s="162" t="s">
        <v>35</v>
      </c>
      <c r="H2332" s="167">
        <f>SUM(I2332:N2332)</f>
        <v>0</v>
      </c>
      <c r="I2332" s="167">
        <v>0</v>
      </c>
      <c r="J2332" s="167">
        <v>0</v>
      </c>
      <c r="K2332" s="167">
        <v>0</v>
      </c>
      <c r="L2332" s="167">
        <v>0</v>
      </c>
      <c r="M2332" s="167">
        <v>0</v>
      </c>
      <c r="N2332" s="167">
        <v>0</v>
      </c>
      <c r="O2332" s="276"/>
      <c r="P2332" s="277"/>
    </row>
    <row r="2333" spans="1:16" ht="36.75" thickBot="1" x14ac:dyDescent="0.3">
      <c r="A2333" s="277"/>
      <c r="B2333" s="278"/>
      <c r="C2333" s="277"/>
      <c r="D2333" s="278"/>
      <c r="E2333" s="278"/>
      <c r="F2333" s="285"/>
      <c r="G2333" s="162" t="s">
        <v>7</v>
      </c>
      <c r="H2333" s="167">
        <f>SUM(I2333:N2333)</f>
        <v>23.2</v>
      </c>
      <c r="I2333" s="167">
        <v>23.2</v>
      </c>
      <c r="J2333" s="167">
        <v>0</v>
      </c>
      <c r="K2333" s="167">
        <v>0</v>
      </c>
      <c r="L2333" s="167">
        <v>0</v>
      </c>
      <c r="M2333" s="167">
        <v>0</v>
      </c>
      <c r="N2333" s="167">
        <v>0</v>
      </c>
      <c r="O2333" s="276"/>
      <c r="P2333" s="277"/>
    </row>
    <row r="2334" spans="1:16" ht="15.75" thickBot="1" x14ac:dyDescent="0.3">
      <c r="A2334" s="277"/>
      <c r="B2334" s="278"/>
      <c r="C2334" s="277"/>
      <c r="D2334" s="278"/>
      <c r="E2334" s="278"/>
      <c r="F2334" s="285"/>
      <c r="G2334" s="162" t="s">
        <v>8</v>
      </c>
      <c r="H2334" s="167">
        <f>SUM(I2334:N2334)</f>
        <v>1.7</v>
      </c>
      <c r="I2334" s="167">
        <v>1.7</v>
      </c>
      <c r="J2334" s="167">
        <v>0</v>
      </c>
      <c r="K2334" s="167">
        <v>0</v>
      </c>
      <c r="L2334" s="167">
        <v>0</v>
      </c>
      <c r="M2334" s="167">
        <v>0</v>
      </c>
      <c r="N2334" s="167">
        <v>0</v>
      </c>
      <c r="O2334" s="276"/>
      <c r="P2334" s="277"/>
    </row>
    <row r="2335" spans="1:16" ht="24.75" thickBot="1" x14ac:dyDescent="0.3">
      <c r="A2335" s="277"/>
      <c r="B2335" s="278"/>
      <c r="C2335" s="277"/>
      <c r="D2335" s="278"/>
      <c r="E2335" s="278"/>
      <c r="F2335" s="285"/>
      <c r="G2335" s="162" t="s">
        <v>9</v>
      </c>
      <c r="H2335" s="167">
        <f>SUM(I2335:N2335)</f>
        <v>0</v>
      </c>
      <c r="I2335" s="167">
        <v>0</v>
      </c>
      <c r="J2335" s="167">
        <v>0</v>
      </c>
      <c r="K2335" s="167">
        <v>0</v>
      </c>
      <c r="L2335" s="167">
        <v>0</v>
      </c>
      <c r="M2335" s="167">
        <v>0</v>
      </c>
      <c r="N2335" s="167">
        <v>0</v>
      </c>
      <c r="O2335" s="276"/>
      <c r="P2335" s="277"/>
    </row>
    <row r="2336" spans="1:16" ht="36.75" thickBot="1" x14ac:dyDescent="0.3">
      <c r="A2336" s="277" t="s">
        <v>4636</v>
      </c>
      <c r="B2336" s="278"/>
      <c r="C2336" s="277" t="s">
        <v>11</v>
      </c>
      <c r="D2336" s="278">
        <v>2025</v>
      </c>
      <c r="E2336" s="278"/>
      <c r="F2336" s="285" t="s">
        <v>4635</v>
      </c>
      <c r="G2336" s="162" t="s">
        <v>4</v>
      </c>
      <c r="H2336" s="167">
        <f t="shared" ref="H2336:N2336" si="490">SUM(H2337:H2340)</f>
        <v>33.1</v>
      </c>
      <c r="I2336" s="167">
        <f t="shared" si="490"/>
        <v>33.1</v>
      </c>
      <c r="J2336" s="167">
        <f t="shared" si="490"/>
        <v>0</v>
      </c>
      <c r="K2336" s="167">
        <f t="shared" si="490"/>
        <v>0</v>
      </c>
      <c r="L2336" s="167">
        <f t="shared" si="490"/>
        <v>0</v>
      </c>
      <c r="M2336" s="167">
        <f t="shared" si="490"/>
        <v>0</v>
      </c>
      <c r="N2336" s="167">
        <f t="shared" si="490"/>
        <v>0</v>
      </c>
      <c r="O2336" s="276">
        <v>505</v>
      </c>
      <c r="P2336" s="277" t="s">
        <v>4638</v>
      </c>
    </row>
    <row r="2337" spans="1:16" ht="39" customHeight="1" thickBot="1" x14ac:dyDescent="0.3">
      <c r="A2337" s="277"/>
      <c r="B2337" s="278"/>
      <c r="C2337" s="277"/>
      <c r="D2337" s="278"/>
      <c r="E2337" s="278"/>
      <c r="F2337" s="285"/>
      <c r="G2337" s="162" t="s">
        <v>35</v>
      </c>
      <c r="H2337" s="167">
        <f>SUM(I2337:N2337)</f>
        <v>0</v>
      </c>
      <c r="I2337" s="167">
        <v>0</v>
      </c>
      <c r="J2337" s="167">
        <v>0</v>
      </c>
      <c r="K2337" s="167">
        <v>0</v>
      </c>
      <c r="L2337" s="167">
        <v>0</v>
      </c>
      <c r="M2337" s="167">
        <v>0</v>
      </c>
      <c r="N2337" s="167">
        <v>0</v>
      </c>
      <c r="O2337" s="276"/>
      <c r="P2337" s="277"/>
    </row>
    <row r="2338" spans="1:16" ht="36.75" thickBot="1" x14ac:dyDescent="0.3">
      <c r="A2338" s="277"/>
      <c r="B2338" s="278"/>
      <c r="C2338" s="277"/>
      <c r="D2338" s="278"/>
      <c r="E2338" s="278"/>
      <c r="F2338" s="285"/>
      <c r="G2338" s="162" t="s">
        <v>7</v>
      </c>
      <c r="H2338" s="167">
        <f>SUM(I2338:N2338)</f>
        <v>30.8</v>
      </c>
      <c r="I2338" s="167">
        <v>30.8</v>
      </c>
      <c r="J2338" s="167">
        <v>0</v>
      </c>
      <c r="K2338" s="167">
        <v>0</v>
      </c>
      <c r="L2338" s="167">
        <v>0</v>
      </c>
      <c r="M2338" s="167">
        <v>0</v>
      </c>
      <c r="N2338" s="167">
        <v>0</v>
      </c>
      <c r="O2338" s="276"/>
      <c r="P2338" s="277"/>
    </row>
    <row r="2339" spans="1:16" ht="15.75" thickBot="1" x14ac:dyDescent="0.3">
      <c r="A2339" s="277"/>
      <c r="B2339" s="278"/>
      <c r="C2339" s="277"/>
      <c r="D2339" s="278"/>
      <c r="E2339" s="278"/>
      <c r="F2339" s="285"/>
      <c r="G2339" s="162" t="s">
        <v>8</v>
      </c>
      <c r="H2339" s="167">
        <f>SUM(I2339:N2339)</f>
        <v>2.2999999999999998</v>
      </c>
      <c r="I2339" s="167">
        <v>2.2999999999999998</v>
      </c>
      <c r="J2339" s="167">
        <v>0</v>
      </c>
      <c r="K2339" s="167">
        <v>0</v>
      </c>
      <c r="L2339" s="167">
        <v>0</v>
      </c>
      <c r="M2339" s="167">
        <v>0</v>
      </c>
      <c r="N2339" s="167">
        <v>0</v>
      </c>
      <c r="O2339" s="276"/>
      <c r="P2339" s="277"/>
    </row>
    <row r="2340" spans="1:16" ht="24.75" thickBot="1" x14ac:dyDescent="0.3">
      <c r="A2340" s="277"/>
      <c r="B2340" s="278"/>
      <c r="C2340" s="277"/>
      <c r="D2340" s="278"/>
      <c r="E2340" s="278"/>
      <c r="F2340" s="285"/>
      <c r="G2340" s="162" t="s">
        <v>9</v>
      </c>
      <c r="H2340" s="167">
        <f>SUM(I2340:N2340)</f>
        <v>0</v>
      </c>
      <c r="I2340" s="167">
        <v>0</v>
      </c>
      <c r="J2340" s="167">
        <v>0</v>
      </c>
      <c r="K2340" s="167">
        <v>0</v>
      </c>
      <c r="L2340" s="167">
        <v>0</v>
      </c>
      <c r="M2340" s="167">
        <v>0</v>
      </c>
      <c r="N2340" s="167">
        <v>0</v>
      </c>
      <c r="O2340" s="276"/>
      <c r="P2340" s="277"/>
    </row>
    <row r="2341" spans="1:16" ht="36.75" thickBot="1" x14ac:dyDescent="0.3">
      <c r="A2341" s="245" t="s">
        <v>117</v>
      </c>
      <c r="B2341" s="245"/>
      <c r="C2341" s="245"/>
      <c r="D2341" s="245"/>
      <c r="E2341" s="245"/>
      <c r="F2341" s="246"/>
      <c r="G2341" s="161" t="s">
        <v>4</v>
      </c>
      <c r="H2341" s="56">
        <f t="shared" ref="H2341:N2341" si="491">SUM(H2342:H2345)</f>
        <v>2843</v>
      </c>
      <c r="I2341" s="56">
        <f t="shared" si="491"/>
        <v>627</v>
      </c>
      <c r="J2341" s="56">
        <f t="shared" si="491"/>
        <v>1303.3999999999996</v>
      </c>
      <c r="K2341" s="56">
        <f t="shared" si="491"/>
        <v>208.29999999999998</v>
      </c>
      <c r="L2341" s="56">
        <f t="shared" si="491"/>
        <v>323.79999999999995</v>
      </c>
      <c r="M2341" s="56">
        <f t="shared" si="491"/>
        <v>271.89999999999998</v>
      </c>
      <c r="N2341" s="56">
        <f t="shared" si="491"/>
        <v>108.6</v>
      </c>
      <c r="O2341" s="218"/>
      <c r="P2341" s="227"/>
    </row>
    <row r="2342" spans="1:16" ht="36.75" customHeight="1" thickBot="1" x14ac:dyDescent="0.3">
      <c r="A2342" s="247"/>
      <c r="B2342" s="247"/>
      <c r="C2342" s="247"/>
      <c r="D2342" s="247"/>
      <c r="E2342" s="247"/>
      <c r="F2342" s="248"/>
      <c r="G2342" s="161" t="s">
        <v>35</v>
      </c>
      <c r="H2342" s="56">
        <f>SUM(I2342:N2342)</f>
        <v>1296.5999999999999</v>
      </c>
      <c r="I2342" s="56">
        <f>I2232+I2237+I2242+I2247+I2252+I2257+I2262+I2267+I2272+I2277+I2282+I2287+I2292+I2297+I2302+I2307+I2312+I2317+I2322+I2327+I2332+I2337</f>
        <v>81.600000000000009</v>
      </c>
      <c r="J2342" s="56">
        <f t="shared" ref="J2342:N2342" si="492">J2232+J2237+J2242+J2247+J2252+J2257+J2262+J2267+J2272+J2277+J2282+J2287+J2292+J2297+J2302+J2307+J2312+J2317+J2322+J2327+J2332+J2337</f>
        <v>365.79999999999995</v>
      </c>
      <c r="K2342" s="56">
        <f t="shared" si="492"/>
        <v>206.29999999999998</v>
      </c>
      <c r="L2342" s="56">
        <f t="shared" si="492"/>
        <v>266.2</v>
      </c>
      <c r="M2342" s="56">
        <f t="shared" si="492"/>
        <v>269.2</v>
      </c>
      <c r="N2342" s="56">
        <f t="shared" si="492"/>
        <v>107.5</v>
      </c>
      <c r="O2342" s="219"/>
      <c r="P2342" s="228"/>
    </row>
    <row r="2343" spans="1:16" ht="36.75" thickBot="1" x14ac:dyDescent="0.3">
      <c r="A2343" s="247"/>
      <c r="B2343" s="247"/>
      <c r="C2343" s="247"/>
      <c r="D2343" s="247"/>
      <c r="E2343" s="247"/>
      <c r="F2343" s="248"/>
      <c r="G2343" s="161" t="s">
        <v>7</v>
      </c>
      <c r="H2343" s="56">
        <f>SUM(I2343:N2343)</f>
        <v>1536.5</v>
      </c>
      <c r="I2343" s="56">
        <f t="shared" ref="I2343:N2345" si="493">I2233+I2238+I2243+I2248+I2253+I2258+I2263+I2268+I2273+I2278+I2283+I2288+I2293+I2298+I2303+I2308+I2313+I2318+I2323+I2328+I2333+I2338</f>
        <v>540.9</v>
      </c>
      <c r="J2343" s="56">
        <f t="shared" si="493"/>
        <v>936.99999999999989</v>
      </c>
      <c r="K2343" s="56">
        <f t="shared" si="493"/>
        <v>1.9</v>
      </c>
      <c r="L2343" s="56">
        <f t="shared" si="493"/>
        <v>53.2</v>
      </c>
      <c r="M2343" s="56">
        <f t="shared" si="493"/>
        <v>2.5</v>
      </c>
      <c r="N2343" s="56">
        <f t="shared" si="493"/>
        <v>1</v>
      </c>
      <c r="O2343" s="219"/>
      <c r="P2343" s="228"/>
    </row>
    <row r="2344" spans="1:16" ht="15.75" thickBot="1" x14ac:dyDescent="0.3">
      <c r="A2344" s="247"/>
      <c r="B2344" s="247"/>
      <c r="C2344" s="247"/>
      <c r="D2344" s="247"/>
      <c r="E2344" s="247"/>
      <c r="F2344" s="248"/>
      <c r="G2344" s="161" t="s">
        <v>8</v>
      </c>
      <c r="H2344" s="56">
        <f>SUM(I2344:N2344)</f>
        <v>9.8999999999999986</v>
      </c>
      <c r="I2344" s="56">
        <f t="shared" si="493"/>
        <v>4.5</v>
      </c>
      <c r="J2344" s="56">
        <f t="shared" si="493"/>
        <v>0.6</v>
      </c>
      <c r="K2344" s="56">
        <f t="shared" si="493"/>
        <v>0.1</v>
      </c>
      <c r="L2344" s="56">
        <f t="shared" si="493"/>
        <v>4.4000000000000004</v>
      </c>
      <c r="M2344" s="56">
        <f t="shared" si="493"/>
        <v>0.2</v>
      </c>
      <c r="N2344" s="56">
        <f t="shared" si="493"/>
        <v>0.1</v>
      </c>
      <c r="O2344" s="219"/>
      <c r="P2344" s="228"/>
    </row>
    <row r="2345" spans="1:16" ht="24.75" thickBot="1" x14ac:dyDescent="0.3">
      <c r="A2345" s="249"/>
      <c r="B2345" s="249"/>
      <c r="C2345" s="249"/>
      <c r="D2345" s="249"/>
      <c r="E2345" s="249"/>
      <c r="F2345" s="250"/>
      <c r="G2345" s="161" t="s">
        <v>9</v>
      </c>
      <c r="H2345" s="56">
        <f>SUM(I2345:N2345)</f>
        <v>0</v>
      </c>
      <c r="I2345" s="56">
        <f t="shared" si="493"/>
        <v>0</v>
      </c>
      <c r="J2345" s="56">
        <f t="shared" si="493"/>
        <v>0</v>
      </c>
      <c r="K2345" s="56">
        <f t="shared" si="493"/>
        <v>0</v>
      </c>
      <c r="L2345" s="56">
        <f t="shared" si="493"/>
        <v>0</v>
      </c>
      <c r="M2345" s="56">
        <f t="shared" si="493"/>
        <v>0</v>
      </c>
      <c r="N2345" s="56">
        <f t="shared" si="493"/>
        <v>0</v>
      </c>
      <c r="O2345" s="220"/>
      <c r="P2345" s="229"/>
    </row>
    <row r="2346" spans="1:16" ht="15.75" thickBot="1" x14ac:dyDescent="0.3">
      <c r="A2346" s="211" t="s">
        <v>848</v>
      </c>
      <c r="B2346" s="211"/>
      <c r="C2346" s="211"/>
      <c r="D2346" s="211"/>
      <c r="E2346" s="211"/>
      <c r="F2346" s="211"/>
      <c r="G2346" s="211"/>
      <c r="H2346" s="211"/>
      <c r="I2346" s="211"/>
      <c r="J2346" s="211"/>
      <c r="K2346" s="211"/>
      <c r="L2346" s="211"/>
      <c r="M2346" s="211"/>
      <c r="N2346" s="211"/>
      <c r="O2346" s="211"/>
      <c r="P2346" s="279"/>
    </row>
    <row r="2347" spans="1:16" ht="36.75" customHeight="1" thickBot="1" x14ac:dyDescent="0.3">
      <c r="A2347" s="212" t="s">
        <v>849</v>
      </c>
      <c r="B2347" s="215" t="s">
        <v>850</v>
      </c>
      <c r="C2347" s="215" t="s">
        <v>848</v>
      </c>
      <c r="D2347" s="218">
        <v>2025</v>
      </c>
      <c r="E2347" s="218"/>
      <c r="F2347" s="215" t="s">
        <v>851</v>
      </c>
      <c r="G2347" s="158" t="s">
        <v>4</v>
      </c>
      <c r="H2347" s="26">
        <f t="shared" ref="H2347:N2347" si="494">SUM(H2348:H2351)</f>
        <v>744</v>
      </c>
      <c r="I2347" s="26">
        <f t="shared" si="494"/>
        <v>744</v>
      </c>
      <c r="J2347" s="26">
        <f t="shared" si="494"/>
        <v>0</v>
      </c>
      <c r="K2347" s="26">
        <f t="shared" si="494"/>
        <v>0</v>
      </c>
      <c r="L2347" s="26">
        <f t="shared" si="494"/>
        <v>0</v>
      </c>
      <c r="M2347" s="26">
        <f t="shared" si="494"/>
        <v>0</v>
      </c>
      <c r="N2347" s="26">
        <f t="shared" si="494"/>
        <v>0</v>
      </c>
      <c r="O2347" s="218" t="s">
        <v>852</v>
      </c>
      <c r="P2347" s="227" t="s">
        <v>853</v>
      </c>
    </row>
    <row r="2348" spans="1:16" ht="15.75" thickBot="1" x14ac:dyDescent="0.3">
      <c r="A2348" s="213"/>
      <c r="B2348" s="216"/>
      <c r="C2348" s="216"/>
      <c r="D2348" s="219"/>
      <c r="E2348" s="219"/>
      <c r="F2348" s="216"/>
      <c r="G2348" s="158" t="s">
        <v>6</v>
      </c>
      <c r="H2348" s="26">
        <f>SUM(I2348:N2348)</f>
        <v>0</v>
      </c>
      <c r="I2348" s="26">
        <v>0</v>
      </c>
      <c r="J2348" s="26">
        <v>0</v>
      </c>
      <c r="K2348" s="26">
        <v>0</v>
      </c>
      <c r="L2348" s="26">
        <v>0</v>
      </c>
      <c r="M2348" s="26">
        <v>0</v>
      </c>
      <c r="N2348" s="26">
        <v>0</v>
      </c>
      <c r="O2348" s="219"/>
      <c r="P2348" s="228"/>
    </row>
    <row r="2349" spans="1:16" ht="36.75" thickBot="1" x14ac:dyDescent="0.3">
      <c r="A2349" s="213"/>
      <c r="B2349" s="216"/>
      <c r="C2349" s="216"/>
      <c r="D2349" s="219"/>
      <c r="E2349" s="219"/>
      <c r="F2349" s="216"/>
      <c r="G2349" s="158" t="s">
        <v>7</v>
      </c>
      <c r="H2349" s="26">
        <f>SUM(I2349:N2349)</f>
        <v>744</v>
      </c>
      <c r="I2349" s="26">
        <v>744</v>
      </c>
      <c r="J2349" s="26">
        <v>0</v>
      </c>
      <c r="K2349" s="26">
        <v>0</v>
      </c>
      <c r="L2349" s="26">
        <v>0</v>
      </c>
      <c r="M2349" s="26">
        <v>0</v>
      </c>
      <c r="N2349" s="26">
        <v>0</v>
      </c>
      <c r="O2349" s="219"/>
      <c r="P2349" s="228"/>
    </row>
    <row r="2350" spans="1:16" ht="15.75" thickBot="1" x14ac:dyDescent="0.3">
      <c r="A2350" s="213"/>
      <c r="B2350" s="216"/>
      <c r="C2350" s="216"/>
      <c r="D2350" s="219"/>
      <c r="E2350" s="219"/>
      <c r="F2350" s="216"/>
      <c r="G2350" s="158" t="s">
        <v>8</v>
      </c>
      <c r="H2350" s="26">
        <f>SUM(I2350:N2350)</f>
        <v>0</v>
      </c>
      <c r="I2350" s="26">
        <v>0</v>
      </c>
      <c r="J2350" s="26">
        <v>0</v>
      </c>
      <c r="K2350" s="26">
        <v>0</v>
      </c>
      <c r="L2350" s="26">
        <v>0</v>
      </c>
      <c r="M2350" s="26">
        <v>0</v>
      </c>
      <c r="N2350" s="26">
        <v>0</v>
      </c>
      <c r="O2350" s="219"/>
      <c r="P2350" s="228"/>
    </row>
    <row r="2351" spans="1:16" ht="24.75" thickBot="1" x14ac:dyDescent="0.3">
      <c r="A2351" s="214"/>
      <c r="B2351" s="217"/>
      <c r="C2351" s="217"/>
      <c r="D2351" s="220"/>
      <c r="E2351" s="220"/>
      <c r="F2351" s="217"/>
      <c r="G2351" s="158" t="s">
        <v>9</v>
      </c>
      <c r="H2351" s="26">
        <f>SUM(I2351:N2351)</f>
        <v>0</v>
      </c>
      <c r="I2351" s="26">
        <v>0</v>
      </c>
      <c r="J2351" s="26">
        <v>0</v>
      </c>
      <c r="K2351" s="26">
        <v>0</v>
      </c>
      <c r="L2351" s="26">
        <v>0</v>
      </c>
      <c r="M2351" s="26">
        <v>0</v>
      </c>
      <c r="N2351" s="26">
        <v>0</v>
      </c>
      <c r="O2351" s="220"/>
      <c r="P2351" s="229"/>
    </row>
    <row r="2352" spans="1:16" ht="75" customHeight="1" thickBot="1" x14ac:dyDescent="0.3">
      <c r="A2352" s="212" t="s">
        <v>854</v>
      </c>
      <c r="B2352" s="215" t="s">
        <v>572</v>
      </c>
      <c r="C2352" s="215" t="s">
        <v>848</v>
      </c>
      <c r="D2352" s="218" t="s">
        <v>67</v>
      </c>
      <c r="E2352" s="218"/>
      <c r="F2352" s="215" t="s">
        <v>855</v>
      </c>
      <c r="G2352" s="158" t="s">
        <v>4</v>
      </c>
      <c r="H2352" s="26">
        <f t="shared" ref="H2352:N2352" si="495">SUM(H2353:H2356)</f>
        <v>569.5</v>
      </c>
      <c r="I2352" s="26">
        <f t="shared" si="495"/>
        <v>0</v>
      </c>
      <c r="J2352" s="26">
        <f t="shared" si="495"/>
        <v>0</v>
      </c>
      <c r="K2352" s="26">
        <f t="shared" si="495"/>
        <v>0</v>
      </c>
      <c r="L2352" s="26">
        <f t="shared" si="495"/>
        <v>300</v>
      </c>
      <c r="M2352" s="26">
        <f t="shared" si="495"/>
        <v>269.5</v>
      </c>
      <c r="N2352" s="26">
        <f t="shared" si="495"/>
        <v>0</v>
      </c>
      <c r="O2352" s="218" t="s">
        <v>856</v>
      </c>
      <c r="P2352" s="227" t="s">
        <v>857</v>
      </c>
    </row>
    <row r="2353" spans="1:16" ht="15.75" thickBot="1" x14ac:dyDescent="0.3">
      <c r="A2353" s="213"/>
      <c r="B2353" s="216"/>
      <c r="C2353" s="216"/>
      <c r="D2353" s="219"/>
      <c r="E2353" s="219"/>
      <c r="F2353" s="216"/>
      <c r="G2353" s="158" t="s">
        <v>6</v>
      </c>
      <c r="H2353" s="26">
        <f>SUM(I2353:N2353)</f>
        <v>512.5</v>
      </c>
      <c r="I2353" s="26">
        <v>0</v>
      </c>
      <c r="J2353" s="26">
        <v>0</v>
      </c>
      <c r="K2353" s="26">
        <v>0</v>
      </c>
      <c r="L2353" s="26">
        <v>270</v>
      </c>
      <c r="M2353" s="26">
        <v>242.5</v>
      </c>
      <c r="N2353" s="26">
        <v>0</v>
      </c>
      <c r="O2353" s="219"/>
      <c r="P2353" s="228"/>
    </row>
    <row r="2354" spans="1:16" ht="36.75" thickBot="1" x14ac:dyDescent="0.3">
      <c r="A2354" s="213"/>
      <c r="B2354" s="216"/>
      <c r="C2354" s="216"/>
      <c r="D2354" s="219"/>
      <c r="E2354" s="219"/>
      <c r="F2354" s="216"/>
      <c r="G2354" s="158" t="s">
        <v>7</v>
      </c>
      <c r="H2354" s="26">
        <f>SUM(I2354:N2354)</f>
        <v>57</v>
      </c>
      <c r="I2354" s="26">
        <v>0</v>
      </c>
      <c r="J2354" s="26">
        <v>0</v>
      </c>
      <c r="K2354" s="26">
        <v>0</v>
      </c>
      <c r="L2354" s="26">
        <v>30</v>
      </c>
      <c r="M2354" s="26">
        <v>27</v>
      </c>
      <c r="N2354" s="26">
        <v>0</v>
      </c>
      <c r="O2354" s="219"/>
      <c r="P2354" s="228"/>
    </row>
    <row r="2355" spans="1:16" ht="15.75" thickBot="1" x14ac:dyDescent="0.3">
      <c r="A2355" s="213"/>
      <c r="B2355" s="216"/>
      <c r="C2355" s="216"/>
      <c r="D2355" s="219"/>
      <c r="E2355" s="219"/>
      <c r="F2355" s="216"/>
      <c r="G2355" s="158" t="s">
        <v>8</v>
      </c>
      <c r="H2355" s="26">
        <f>SUM(I2355:N2355)</f>
        <v>0</v>
      </c>
      <c r="I2355" s="26">
        <v>0</v>
      </c>
      <c r="J2355" s="26">
        <v>0</v>
      </c>
      <c r="K2355" s="26">
        <v>0</v>
      </c>
      <c r="L2355" s="26">
        <v>0</v>
      </c>
      <c r="M2355" s="26">
        <v>0</v>
      </c>
      <c r="N2355" s="26">
        <v>0</v>
      </c>
      <c r="O2355" s="219"/>
      <c r="P2355" s="228"/>
    </row>
    <row r="2356" spans="1:16" ht="24.75" thickBot="1" x14ac:dyDescent="0.3">
      <c r="A2356" s="214"/>
      <c r="B2356" s="217"/>
      <c r="C2356" s="217"/>
      <c r="D2356" s="220"/>
      <c r="E2356" s="220"/>
      <c r="F2356" s="217"/>
      <c r="G2356" s="158" t="s">
        <v>9</v>
      </c>
      <c r="H2356" s="26">
        <f>SUM(I2356:N2356)</f>
        <v>0</v>
      </c>
      <c r="I2356" s="26">
        <v>0</v>
      </c>
      <c r="J2356" s="26">
        <v>0</v>
      </c>
      <c r="K2356" s="26">
        <v>0</v>
      </c>
      <c r="L2356" s="26">
        <v>0</v>
      </c>
      <c r="M2356" s="26">
        <v>0</v>
      </c>
      <c r="N2356" s="26">
        <v>0</v>
      </c>
      <c r="O2356" s="220"/>
      <c r="P2356" s="229"/>
    </row>
    <row r="2357" spans="1:16" ht="63" customHeight="1" thickBot="1" x14ac:dyDescent="0.3">
      <c r="A2357" s="212" t="s">
        <v>858</v>
      </c>
      <c r="B2357" s="215" t="s">
        <v>572</v>
      </c>
      <c r="C2357" s="215" t="s">
        <v>848</v>
      </c>
      <c r="D2357" s="218" t="s">
        <v>12</v>
      </c>
      <c r="E2357" s="218"/>
      <c r="F2357" s="215" t="s">
        <v>851</v>
      </c>
      <c r="G2357" s="158" t="s">
        <v>4</v>
      </c>
      <c r="H2357" s="26">
        <f t="shared" ref="H2357:N2357" si="496">SUM(H2358:H2361)</f>
        <v>85.2</v>
      </c>
      <c r="I2357" s="26">
        <f t="shared" si="496"/>
        <v>0</v>
      </c>
      <c r="J2357" s="26">
        <f t="shared" si="496"/>
        <v>42.6</v>
      </c>
      <c r="K2357" s="26">
        <f t="shared" si="496"/>
        <v>42.6</v>
      </c>
      <c r="L2357" s="26">
        <f t="shared" si="496"/>
        <v>0</v>
      </c>
      <c r="M2357" s="26">
        <f t="shared" si="496"/>
        <v>0</v>
      </c>
      <c r="N2357" s="26">
        <f t="shared" si="496"/>
        <v>0</v>
      </c>
      <c r="O2357" s="218" t="s">
        <v>859</v>
      </c>
      <c r="P2357" s="227" t="s">
        <v>4004</v>
      </c>
    </row>
    <row r="2358" spans="1:16" ht="15.75" thickBot="1" x14ac:dyDescent="0.3">
      <c r="A2358" s="213"/>
      <c r="B2358" s="216"/>
      <c r="C2358" s="216"/>
      <c r="D2358" s="219"/>
      <c r="E2358" s="219"/>
      <c r="F2358" s="216"/>
      <c r="G2358" s="158" t="s">
        <v>6</v>
      </c>
      <c r="H2358" s="26">
        <f>SUM(I2358:N2358)</f>
        <v>0</v>
      </c>
      <c r="I2358" s="26">
        <v>0</v>
      </c>
      <c r="J2358" s="26">
        <v>0</v>
      </c>
      <c r="K2358" s="26">
        <v>0</v>
      </c>
      <c r="L2358" s="26">
        <v>0</v>
      </c>
      <c r="M2358" s="26">
        <v>0</v>
      </c>
      <c r="N2358" s="26">
        <v>0</v>
      </c>
      <c r="O2358" s="219"/>
      <c r="P2358" s="228"/>
    </row>
    <row r="2359" spans="1:16" ht="36.75" thickBot="1" x14ac:dyDescent="0.3">
      <c r="A2359" s="213"/>
      <c r="B2359" s="216"/>
      <c r="C2359" s="216"/>
      <c r="D2359" s="219"/>
      <c r="E2359" s="219"/>
      <c r="F2359" s="216"/>
      <c r="G2359" s="158" t="s">
        <v>7</v>
      </c>
      <c r="H2359" s="26">
        <f>SUM(I2359:N2359)</f>
        <v>85.2</v>
      </c>
      <c r="I2359" s="26">
        <v>0</v>
      </c>
      <c r="J2359" s="26">
        <v>42.6</v>
      </c>
      <c r="K2359" s="26">
        <v>42.6</v>
      </c>
      <c r="L2359" s="26">
        <v>0</v>
      </c>
      <c r="M2359" s="26">
        <v>0</v>
      </c>
      <c r="N2359" s="26">
        <v>0</v>
      </c>
      <c r="O2359" s="219"/>
      <c r="P2359" s="228"/>
    </row>
    <row r="2360" spans="1:16" ht="15.75" thickBot="1" x14ac:dyDescent="0.3">
      <c r="A2360" s="213"/>
      <c r="B2360" s="216"/>
      <c r="C2360" s="216"/>
      <c r="D2360" s="219"/>
      <c r="E2360" s="219"/>
      <c r="F2360" s="216"/>
      <c r="G2360" s="158" t="s">
        <v>8</v>
      </c>
      <c r="H2360" s="26">
        <f>SUM(I2360:N2360)</f>
        <v>0</v>
      </c>
      <c r="I2360" s="26">
        <v>0</v>
      </c>
      <c r="J2360" s="26">
        <v>0</v>
      </c>
      <c r="K2360" s="26">
        <v>0</v>
      </c>
      <c r="L2360" s="26">
        <v>0</v>
      </c>
      <c r="M2360" s="26">
        <v>0</v>
      </c>
      <c r="N2360" s="26">
        <v>0</v>
      </c>
      <c r="O2360" s="219"/>
      <c r="P2360" s="228"/>
    </row>
    <row r="2361" spans="1:16" ht="24.75" thickBot="1" x14ac:dyDescent="0.3">
      <c r="A2361" s="214"/>
      <c r="B2361" s="217"/>
      <c r="C2361" s="217"/>
      <c r="D2361" s="220"/>
      <c r="E2361" s="220"/>
      <c r="F2361" s="217"/>
      <c r="G2361" s="158" t="s">
        <v>9</v>
      </c>
      <c r="H2361" s="26">
        <f>SUM(I2361:N2361)</f>
        <v>0</v>
      </c>
      <c r="I2361" s="26">
        <v>0</v>
      </c>
      <c r="J2361" s="26">
        <v>0</v>
      </c>
      <c r="K2361" s="26">
        <v>0</v>
      </c>
      <c r="L2361" s="26">
        <v>0</v>
      </c>
      <c r="M2361" s="26">
        <v>0</v>
      </c>
      <c r="N2361" s="26">
        <v>0</v>
      </c>
      <c r="O2361" s="220"/>
      <c r="P2361" s="229"/>
    </row>
    <row r="2362" spans="1:16" ht="36.75" customHeight="1" thickBot="1" x14ac:dyDescent="0.3">
      <c r="A2362" s="212" t="s">
        <v>860</v>
      </c>
      <c r="B2362" s="215" t="s">
        <v>572</v>
      </c>
      <c r="C2362" s="215" t="s">
        <v>848</v>
      </c>
      <c r="D2362" s="218">
        <v>2028</v>
      </c>
      <c r="E2362" s="218"/>
      <c r="F2362" s="215" t="s">
        <v>861</v>
      </c>
      <c r="G2362" s="158" t="s">
        <v>4</v>
      </c>
      <c r="H2362" s="26">
        <f t="shared" ref="H2362:N2362" si="497">SUM(H2363:H2366)</f>
        <v>86.300000000000011</v>
      </c>
      <c r="I2362" s="26">
        <f t="shared" si="497"/>
        <v>0</v>
      </c>
      <c r="J2362" s="26">
        <f t="shared" si="497"/>
        <v>0</v>
      </c>
      <c r="K2362" s="26">
        <f t="shared" si="497"/>
        <v>0</v>
      </c>
      <c r="L2362" s="26">
        <f t="shared" si="497"/>
        <v>86.300000000000011</v>
      </c>
      <c r="M2362" s="26">
        <f t="shared" si="497"/>
        <v>0</v>
      </c>
      <c r="N2362" s="26">
        <f t="shared" si="497"/>
        <v>0</v>
      </c>
      <c r="O2362" s="218" t="s">
        <v>862</v>
      </c>
      <c r="P2362" s="227" t="s">
        <v>863</v>
      </c>
    </row>
    <row r="2363" spans="1:16" ht="15.75" thickBot="1" x14ac:dyDescent="0.3">
      <c r="A2363" s="213"/>
      <c r="B2363" s="216"/>
      <c r="C2363" s="216"/>
      <c r="D2363" s="219"/>
      <c r="E2363" s="219"/>
      <c r="F2363" s="216"/>
      <c r="G2363" s="158" t="s">
        <v>6</v>
      </c>
      <c r="H2363" s="26">
        <f>SUM(I2363:N2363)</f>
        <v>0</v>
      </c>
      <c r="I2363" s="26">
        <v>0</v>
      </c>
      <c r="J2363" s="26">
        <v>0</v>
      </c>
      <c r="K2363" s="26">
        <v>0</v>
      </c>
      <c r="L2363" s="26">
        <v>0</v>
      </c>
      <c r="M2363" s="26">
        <v>0</v>
      </c>
      <c r="N2363" s="26">
        <v>0</v>
      </c>
      <c r="O2363" s="219"/>
      <c r="P2363" s="228"/>
    </row>
    <row r="2364" spans="1:16" ht="36.75" thickBot="1" x14ac:dyDescent="0.3">
      <c r="A2364" s="213"/>
      <c r="B2364" s="216"/>
      <c r="C2364" s="216"/>
      <c r="D2364" s="219"/>
      <c r="E2364" s="219"/>
      <c r="F2364" s="216"/>
      <c r="G2364" s="158" t="s">
        <v>7</v>
      </c>
      <c r="H2364" s="26">
        <f>SUM(I2364:N2364)</f>
        <v>79.400000000000006</v>
      </c>
      <c r="I2364" s="26">
        <v>0</v>
      </c>
      <c r="J2364" s="26">
        <v>0</v>
      </c>
      <c r="K2364" s="26">
        <v>0</v>
      </c>
      <c r="L2364" s="26">
        <v>79.400000000000006</v>
      </c>
      <c r="M2364" s="26">
        <v>0</v>
      </c>
      <c r="N2364" s="26">
        <v>0</v>
      </c>
      <c r="O2364" s="219"/>
      <c r="P2364" s="228"/>
    </row>
    <row r="2365" spans="1:16" ht="15.75" thickBot="1" x14ac:dyDescent="0.3">
      <c r="A2365" s="213"/>
      <c r="B2365" s="216"/>
      <c r="C2365" s="216"/>
      <c r="D2365" s="219"/>
      <c r="E2365" s="219"/>
      <c r="F2365" s="216"/>
      <c r="G2365" s="158" t="s">
        <v>8</v>
      </c>
      <c r="H2365" s="26">
        <f>SUM(I2365:N2365)</f>
        <v>6.9</v>
      </c>
      <c r="I2365" s="26">
        <v>0</v>
      </c>
      <c r="J2365" s="26">
        <v>0</v>
      </c>
      <c r="K2365" s="26">
        <v>0</v>
      </c>
      <c r="L2365" s="26">
        <v>6.9</v>
      </c>
      <c r="M2365" s="26">
        <v>0</v>
      </c>
      <c r="N2365" s="26">
        <v>0</v>
      </c>
      <c r="O2365" s="219"/>
      <c r="P2365" s="228"/>
    </row>
    <row r="2366" spans="1:16" ht="24.75" thickBot="1" x14ac:dyDescent="0.3">
      <c r="A2366" s="214"/>
      <c r="B2366" s="217"/>
      <c r="C2366" s="217"/>
      <c r="D2366" s="220"/>
      <c r="E2366" s="220"/>
      <c r="F2366" s="217"/>
      <c r="G2366" s="158" t="s">
        <v>9</v>
      </c>
      <c r="H2366" s="26">
        <f>SUM(I2366:N2366)</f>
        <v>0</v>
      </c>
      <c r="I2366" s="26">
        <v>0</v>
      </c>
      <c r="J2366" s="26">
        <v>0</v>
      </c>
      <c r="K2366" s="26">
        <v>0</v>
      </c>
      <c r="L2366" s="26">
        <v>0</v>
      </c>
      <c r="M2366" s="26">
        <v>0</v>
      </c>
      <c r="N2366" s="26">
        <v>0</v>
      </c>
      <c r="O2366" s="220"/>
      <c r="P2366" s="229"/>
    </row>
    <row r="2367" spans="1:16" ht="36.75" customHeight="1" thickBot="1" x14ac:dyDescent="0.3">
      <c r="A2367" s="157" t="s">
        <v>864</v>
      </c>
      <c r="B2367" s="215"/>
      <c r="C2367" s="215" t="s">
        <v>848</v>
      </c>
      <c r="D2367" s="218">
        <v>2026</v>
      </c>
      <c r="E2367" s="218"/>
      <c r="F2367" s="215" t="s">
        <v>866</v>
      </c>
      <c r="G2367" s="158" t="s">
        <v>4</v>
      </c>
      <c r="H2367" s="26">
        <f t="shared" ref="H2367:N2367" si="498">SUM(H2368:H2371)</f>
        <v>10</v>
      </c>
      <c r="I2367" s="26">
        <f t="shared" si="498"/>
        <v>0</v>
      </c>
      <c r="J2367" s="26">
        <f t="shared" si="498"/>
        <v>10</v>
      </c>
      <c r="K2367" s="26">
        <f t="shared" si="498"/>
        <v>0</v>
      </c>
      <c r="L2367" s="26">
        <f t="shared" si="498"/>
        <v>0</v>
      </c>
      <c r="M2367" s="26">
        <f t="shared" si="498"/>
        <v>0</v>
      </c>
      <c r="N2367" s="26">
        <f t="shared" si="498"/>
        <v>0</v>
      </c>
      <c r="O2367" s="218" t="s">
        <v>867</v>
      </c>
      <c r="P2367" s="227" t="s">
        <v>868</v>
      </c>
    </row>
    <row r="2368" spans="1:16" ht="15.75" thickBot="1" x14ac:dyDescent="0.3">
      <c r="A2368" s="157" t="s">
        <v>865</v>
      </c>
      <c r="B2368" s="216"/>
      <c r="C2368" s="216"/>
      <c r="D2368" s="219"/>
      <c r="E2368" s="219"/>
      <c r="F2368" s="216"/>
      <c r="G2368" s="158" t="s">
        <v>6</v>
      </c>
      <c r="H2368" s="26">
        <f>SUM(I2368:N2368)</f>
        <v>0</v>
      </c>
      <c r="I2368" s="26">
        <v>0</v>
      </c>
      <c r="J2368" s="26">
        <v>0</v>
      </c>
      <c r="K2368" s="26">
        <v>0</v>
      </c>
      <c r="L2368" s="26">
        <v>0</v>
      </c>
      <c r="M2368" s="26">
        <v>0</v>
      </c>
      <c r="N2368" s="26">
        <v>0</v>
      </c>
      <c r="O2368" s="219"/>
      <c r="P2368" s="228"/>
    </row>
    <row r="2369" spans="1:16" ht="36.75" thickBot="1" x14ac:dyDescent="0.3">
      <c r="A2369" s="68"/>
      <c r="B2369" s="216"/>
      <c r="C2369" s="216"/>
      <c r="D2369" s="219"/>
      <c r="E2369" s="219"/>
      <c r="F2369" s="216"/>
      <c r="G2369" s="158" t="s">
        <v>7</v>
      </c>
      <c r="H2369" s="26">
        <f>SUM(I2369:N2369)</f>
        <v>10</v>
      </c>
      <c r="I2369" s="26">
        <v>0</v>
      </c>
      <c r="J2369" s="26">
        <v>10</v>
      </c>
      <c r="K2369" s="26">
        <v>0</v>
      </c>
      <c r="L2369" s="26">
        <v>0</v>
      </c>
      <c r="M2369" s="26">
        <v>0</v>
      </c>
      <c r="N2369" s="26">
        <v>0</v>
      </c>
      <c r="O2369" s="219"/>
      <c r="P2369" s="228"/>
    </row>
    <row r="2370" spans="1:16" ht="15.75" thickBot="1" x14ac:dyDescent="0.3">
      <c r="A2370" s="68"/>
      <c r="B2370" s="216"/>
      <c r="C2370" s="216"/>
      <c r="D2370" s="219"/>
      <c r="E2370" s="219"/>
      <c r="F2370" s="216"/>
      <c r="G2370" s="158" t="s">
        <v>8</v>
      </c>
      <c r="H2370" s="26">
        <f>SUM(I2370:N2370)</f>
        <v>0</v>
      </c>
      <c r="I2370" s="26">
        <v>0</v>
      </c>
      <c r="J2370" s="26">
        <v>0</v>
      </c>
      <c r="K2370" s="26">
        <v>0</v>
      </c>
      <c r="L2370" s="26">
        <v>0</v>
      </c>
      <c r="M2370" s="26">
        <v>0</v>
      </c>
      <c r="N2370" s="26">
        <v>0</v>
      </c>
      <c r="O2370" s="219"/>
      <c r="P2370" s="228"/>
    </row>
    <row r="2371" spans="1:16" ht="24.75" thickBot="1" x14ac:dyDescent="0.3">
      <c r="A2371" s="69"/>
      <c r="B2371" s="217"/>
      <c r="C2371" s="217"/>
      <c r="D2371" s="220"/>
      <c r="E2371" s="220"/>
      <c r="F2371" s="217"/>
      <c r="G2371" s="158" t="s">
        <v>9</v>
      </c>
      <c r="H2371" s="26">
        <f>SUM(I2371:N2371)</f>
        <v>0</v>
      </c>
      <c r="I2371" s="26">
        <v>0</v>
      </c>
      <c r="J2371" s="26">
        <v>0</v>
      </c>
      <c r="K2371" s="26">
        <v>0</v>
      </c>
      <c r="L2371" s="26">
        <v>0</v>
      </c>
      <c r="M2371" s="26">
        <v>0</v>
      </c>
      <c r="N2371" s="26">
        <v>0</v>
      </c>
      <c r="O2371" s="220"/>
      <c r="P2371" s="229"/>
    </row>
    <row r="2372" spans="1:16" ht="87" customHeight="1" thickBot="1" x14ac:dyDescent="0.3">
      <c r="A2372" s="212" t="s">
        <v>869</v>
      </c>
      <c r="B2372" s="215"/>
      <c r="C2372" s="215" t="s">
        <v>848</v>
      </c>
      <c r="D2372" s="218" t="s">
        <v>67</v>
      </c>
      <c r="E2372" s="218"/>
      <c r="F2372" s="215" t="s">
        <v>870</v>
      </c>
      <c r="G2372" s="158" t="s">
        <v>4</v>
      </c>
      <c r="H2372" s="26">
        <f t="shared" ref="H2372:N2372" si="499">SUM(H2373:H2376)</f>
        <v>40</v>
      </c>
      <c r="I2372" s="26">
        <f t="shared" si="499"/>
        <v>0</v>
      </c>
      <c r="J2372" s="26">
        <f t="shared" si="499"/>
        <v>0</v>
      </c>
      <c r="K2372" s="26">
        <f t="shared" si="499"/>
        <v>0</v>
      </c>
      <c r="L2372" s="26">
        <f t="shared" si="499"/>
        <v>20</v>
      </c>
      <c r="M2372" s="26">
        <f t="shared" si="499"/>
        <v>20</v>
      </c>
      <c r="N2372" s="26">
        <f t="shared" si="499"/>
        <v>0</v>
      </c>
      <c r="O2372" s="218" t="s">
        <v>862</v>
      </c>
      <c r="P2372" s="227" t="s">
        <v>871</v>
      </c>
    </row>
    <row r="2373" spans="1:16" ht="15.75" thickBot="1" x14ac:dyDescent="0.3">
      <c r="A2373" s="213"/>
      <c r="B2373" s="216"/>
      <c r="C2373" s="216"/>
      <c r="D2373" s="219"/>
      <c r="E2373" s="219"/>
      <c r="F2373" s="216"/>
      <c r="G2373" s="158" t="s">
        <v>6</v>
      </c>
      <c r="H2373" s="26">
        <f>SUM(I2373:N2373)</f>
        <v>35.6</v>
      </c>
      <c r="I2373" s="26">
        <v>0</v>
      </c>
      <c r="J2373" s="26">
        <v>0</v>
      </c>
      <c r="K2373" s="26">
        <v>0</v>
      </c>
      <c r="L2373" s="26">
        <v>17.8</v>
      </c>
      <c r="M2373" s="26">
        <v>17.8</v>
      </c>
      <c r="N2373" s="26">
        <v>0</v>
      </c>
      <c r="O2373" s="219"/>
      <c r="P2373" s="228"/>
    </row>
    <row r="2374" spans="1:16" ht="36.75" thickBot="1" x14ac:dyDescent="0.3">
      <c r="A2374" s="213"/>
      <c r="B2374" s="216"/>
      <c r="C2374" s="216"/>
      <c r="D2374" s="219"/>
      <c r="E2374" s="219"/>
      <c r="F2374" s="216"/>
      <c r="G2374" s="158" t="s">
        <v>7</v>
      </c>
      <c r="H2374" s="26">
        <f>SUM(I2374:N2374)</f>
        <v>4.4000000000000004</v>
      </c>
      <c r="I2374" s="26">
        <v>0</v>
      </c>
      <c r="J2374" s="26">
        <v>0</v>
      </c>
      <c r="K2374" s="26">
        <v>0</v>
      </c>
      <c r="L2374" s="26">
        <v>2.2000000000000002</v>
      </c>
      <c r="M2374" s="26">
        <v>2.2000000000000002</v>
      </c>
      <c r="N2374" s="26">
        <v>0</v>
      </c>
      <c r="O2374" s="219"/>
      <c r="P2374" s="228"/>
    </row>
    <row r="2375" spans="1:16" ht="15.75" thickBot="1" x14ac:dyDescent="0.3">
      <c r="A2375" s="213"/>
      <c r="B2375" s="216"/>
      <c r="C2375" s="216"/>
      <c r="D2375" s="219"/>
      <c r="E2375" s="219"/>
      <c r="F2375" s="216"/>
      <c r="G2375" s="158" t="s">
        <v>8</v>
      </c>
      <c r="H2375" s="26">
        <f>SUM(I2375:N2375)</f>
        <v>0</v>
      </c>
      <c r="I2375" s="26">
        <v>0</v>
      </c>
      <c r="J2375" s="26">
        <v>0</v>
      </c>
      <c r="K2375" s="26">
        <v>0</v>
      </c>
      <c r="L2375" s="26">
        <v>0</v>
      </c>
      <c r="M2375" s="26">
        <v>0</v>
      </c>
      <c r="N2375" s="26">
        <v>0</v>
      </c>
      <c r="O2375" s="219"/>
      <c r="P2375" s="228"/>
    </row>
    <row r="2376" spans="1:16" ht="24.75" thickBot="1" x14ac:dyDescent="0.3">
      <c r="A2376" s="214"/>
      <c r="B2376" s="217"/>
      <c r="C2376" s="217"/>
      <c r="D2376" s="220"/>
      <c r="E2376" s="220"/>
      <c r="F2376" s="217"/>
      <c r="G2376" s="158" t="s">
        <v>9</v>
      </c>
      <c r="H2376" s="26">
        <f>SUM(I2376:N2376)</f>
        <v>0</v>
      </c>
      <c r="I2376" s="26">
        <v>0</v>
      </c>
      <c r="J2376" s="26">
        <v>0</v>
      </c>
      <c r="K2376" s="26">
        <v>0</v>
      </c>
      <c r="L2376" s="26">
        <v>0</v>
      </c>
      <c r="M2376" s="26">
        <v>0</v>
      </c>
      <c r="N2376" s="26">
        <v>0</v>
      </c>
      <c r="O2376" s="220"/>
      <c r="P2376" s="229"/>
    </row>
    <row r="2377" spans="1:16" ht="96" customHeight="1" thickBot="1" x14ac:dyDescent="0.3">
      <c r="A2377" s="212" t="s">
        <v>872</v>
      </c>
      <c r="B2377" s="215"/>
      <c r="C2377" s="215" t="s">
        <v>848</v>
      </c>
      <c r="D2377" s="218" t="s">
        <v>395</v>
      </c>
      <c r="E2377" s="218"/>
      <c r="F2377" s="215" t="s">
        <v>870</v>
      </c>
      <c r="G2377" s="158" t="s">
        <v>4</v>
      </c>
      <c r="H2377" s="26">
        <f t="shared" ref="H2377:N2377" si="500">SUM(H2378:H2381)</f>
        <v>70</v>
      </c>
      <c r="I2377" s="26">
        <f t="shared" si="500"/>
        <v>0</v>
      </c>
      <c r="J2377" s="26">
        <f t="shared" si="500"/>
        <v>0</v>
      </c>
      <c r="K2377" s="26">
        <f t="shared" si="500"/>
        <v>0</v>
      </c>
      <c r="L2377" s="26">
        <f t="shared" si="500"/>
        <v>0</v>
      </c>
      <c r="M2377" s="26">
        <f t="shared" si="500"/>
        <v>35</v>
      </c>
      <c r="N2377" s="26">
        <f t="shared" si="500"/>
        <v>35</v>
      </c>
      <c r="O2377" s="218" t="s">
        <v>873</v>
      </c>
      <c r="P2377" s="227" t="s">
        <v>874</v>
      </c>
    </row>
    <row r="2378" spans="1:16" ht="15.75" thickBot="1" x14ac:dyDescent="0.3">
      <c r="A2378" s="213"/>
      <c r="B2378" s="216"/>
      <c r="C2378" s="216"/>
      <c r="D2378" s="219"/>
      <c r="E2378" s="219"/>
      <c r="F2378" s="216"/>
      <c r="G2378" s="158" t="s">
        <v>6</v>
      </c>
      <c r="H2378" s="26">
        <f>SUM(I2378:N2378)</f>
        <v>63</v>
      </c>
      <c r="I2378" s="26">
        <v>0</v>
      </c>
      <c r="J2378" s="26">
        <v>0</v>
      </c>
      <c r="K2378" s="26">
        <v>0</v>
      </c>
      <c r="L2378" s="26">
        <v>0</v>
      </c>
      <c r="M2378" s="26">
        <v>31.5</v>
      </c>
      <c r="N2378" s="26">
        <v>31.5</v>
      </c>
      <c r="O2378" s="219"/>
      <c r="P2378" s="228"/>
    </row>
    <row r="2379" spans="1:16" ht="36.75" thickBot="1" x14ac:dyDescent="0.3">
      <c r="A2379" s="213"/>
      <c r="B2379" s="216"/>
      <c r="C2379" s="216"/>
      <c r="D2379" s="219"/>
      <c r="E2379" s="219"/>
      <c r="F2379" s="216"/>
      <c r="G2379" s="158" t="s">
        <v>7</v>
      </c>
      <c r="H2379" s="26">
        <f>SUM(I2379:N2379)</f>
        <v>7</v>
      </c>
      <c r="I2379" s="26">
        <v>0</v>
      </c>
      <c r="J2379" s="26">
        <v>0</v>
      </c>
      <c r="K2379" s="26">
        <v>0</v>
      </c>
      <c r="L2379" s="26">
        <v>0</v>
      </c>
      <c r="M2379" s="26">
        <v>3.5</v>
      </c>
      <c r="N2379" s="26">
        <v>3.5</v>
      </c>
      <c r="O2379" s="219"/>
      <c r="P2379" s="228"/>
    </row>
    <row r="2380" spans="1:16" ht="15.75" thickBot="1" x14ac:dyDescent="0.3">
      <c r="A2380" s="213"/>
      <c r="B2380" s="216"/>
      <c r="C2380" s="216"/>
      <c r="D2380" s="219"/>
      <c r="E2380" s="219"/>
      <c r="F2380" s="216"/>
      <c r="G2380" s="158" t="s">
        <v>8</v>
      </c>
      <c r="H2380" s="26">
        <f>SUM(I2380:N2380)</f>
        <v>0</v>
      </c>
      <c r="I2380" s="26">
        <v>0</v>
      </c>
      <c r="J2380" s="26">
        <v>0</v>
      </c>
      <c r="K2380" s="26">
        <v>0</v>
      </c>
      <c r="L2380" s="26">
        <v>0</v>
      </c>
      <c r="M2380" s="26">
        <v>0</v>
      </c>
      <c r="N2380" s="26">
        <v>0</v>
      </c>
      <c r="O2380" s="219"/>
      <c r="P2380" s="228"/>
    </row>
    <row r="2381" spans="1:16" ht="24.75" thickBot="1" x14ac:dyDescent="0.3">
      <c r="A2381" s="214"/>
      <c r="B2381" s="217"/>
      <c r="C2381" s="217"/>
      <c r="D2381" s="220"/>
      <c r="E2381" s="220"/>
      <c r="F2381" s="217"/>
      <c r="G2381" s="158" t="s">
        <v>9</v>
      </c>
      <c r="H2381" s="26">
        <f>SUM(I2381:N2381)</f>
        <v>0</v>
      </c>
      <c r="I2381" s="26">
        <v>0</v>
      </c>
      <c r="J2381" s="26">
        <v>0</v>
      </c>
      <c r="K2381" s="26">
        <v>0</v>
      </c>
      <c r="L2381" s="26">
        <v>0</v>
      </c>
      <c r="M2381" s="26">
        <v>0</v>
      </c>
      <c r="N2381" s="26">
        <v>0</v>
      </c>
      <c r="O2381" s="220"/>
      <c r="P2381" s="229"/>
    </row>
    <row r="2382" spans="1:16" ht="75" customHeight="1" thickBot="1" x14ac:dyDescent="0.3">
      <c r="A2382" s="212" t="s">
        <v>875</v>
      </c>
      <c r="B2382" s="215"/>
      <c r="C2382" s="215" t="s">
        <v>848</v>
      </c>
      <c r="D2382" s="218" t="s">
        <v>337</v>
      </c>
      <c r="E2382" s="218"/>
      <c r="F2382" s="215" t="s">
        <v>851</v>
      </c>
      <c r="G2382" s="158" t="s">
        <v>4</v>
      </c>
      <c r="H2382" s="26">
        <f t="shared" ref="H2382:N2382" si="501">SUM(H2383:H2386)</f>
        <v>20</v>
      </c>
      <c r="I2382" s="26">
        <f t="shared" si="501"/>
        <v>0</v>
      </c>
      <c r="J2382" s="26">
        <f t="shared" si="501"/>
        <v>0</v>
      </c>
      <c r="K2382" s="26">
        <f t="shared" si="501"/>
        <v>10</v>
      </c>
      <c r="L2382" s="26">
        <f t="shared" si="501"/>
        <v>10</v>
      </c>
      <c r="M2382" s="26">
        <f t="shared" si="501"/>
        <v>0</v>
      </c>
      <c r="N2382" s="26">
        <f t="shared" si="501"/>
        <v>0</v>
      </c>
      <c r="O2382" s="218" t="s">
        <v>876</v>
      </c>
      <c r="P2382" s="227" t="s">
        <v>877</v>
      </c>
    </row>
    <row r="2383" spans="1:16" ht="15.75" thickBot="1" x14ac:dyDescent="0.3">
      <c r="A2383" s="213"/>
      <c r="B2383" s="216"/>
      <c r="C2383" s="216"/>
      <c r="D2383" s="219"/>
      <c r="E2383" s="219"/>
      <c r="F2383" s="216"/>
      <c r="G2383" s="158" t="s">
        <v>6</v>
      </c>
      <c r="H2383" s="26">
        <f>SUM(I2383:N2383)</f>
        <v>0</v>
      </c>
      <c r="I2383" s="26">
        <v>0</v>
      </c>
      <c r="J2383" s="26">
        <v>0</v>
      </c>
      <c r="K2383" s="26">
        <v>0</v>
      </c>
      <c r="L2383" s="26">
        <v>0</v>
      </c>
      <c r="M2383" s="26">
        <v>0</v>
      </c>
      <c r="N2383" s="26">
        <v>0</v>
      </c>
      <c r="O2383" s="219"/>
      <c r="P2383" s="228"/>
    </row>
    <row r="2384" spans="1:16" ht="36.75" thickBot="1" x14ac:dyDescent="0.3">
      <c r="A2384" s="213"/>
      <c r="B2384" s="216"/>
      <c r="C2384" s="216"/>
      <c r="D2384" s="219"/>
      <c r="E2384" s="219"/>
      <c r="F2384" s="216"/>
      <c r="G2384" s="158" t="s">
        <v>7</v>
      </c>
      <c r="H2384" s="26">
        <f>SUM(I2384:N2384)</f>
        <v>20</v>
      </c>
      <c r="I2384" s="26">
        <v>0</v>
      </c>
      <c r="J2384" s="26">
        <v>0</v>
      </c>
      <c r="K2384" s="26">
        <v>10</v>
      </c>
      <c r="L2384" s="26">
        <v>10</v>
      </c>
      <c r="M2384" s="26">
        <v>0</v>
      </c>
      <c r="N2384" s="26">
        <v>0</v>
      </c>
      <c r="O2384" s="219"/>
      <c r="P2384" s="228"/>
    </row>
    <row r="2385" spans="1:16" ht="15.75" thickBot="1" x14ac:dyDescent="0.3">
      <c r="A2385" s="213"/>
      <c r="B2385" s="216"/>
      <c r="C2385" s="216"/>
      <c r="D2385" s="219"/>
      <c r="E2385" s="219"/>
      <c r="F2385" s="216"/>
      <c r="G2385" s="158" t="s">
        <v>8</v>
      </c>
      <c r="H2385" s="26">
        <f>SUM(I2385:N2385)</f>
        <v>0</v>
      </c>
      <c r="I2385" s="26">
        <v>0</v>
      </c>
      <c r="J2385" s="26">
        <v>0</v>
      </c>
      <c r="K2385" s="26">
        <v>0</v>
      </c>
      <c r="L2385" s="26">
        <v>0</v>
      </c>
      <c r="M2385" s="26">
        <v>0</v>
      </c>
      <c r="N2385" s="26">
        <v>0</v>
      </c>
      <c r="O2385" s="219"/>
      <c r="P2385" s="228"/>
    </row>
    <row r="2386" spans="1:16" ht="24.75" thickBot="1" x14ac:dyDescent="0.3">
      <c r="A2386" s="214"/>
      <c r="B2386" s="217"/>
      <c r="C2386" s="217"/>
      <c r="D2386" s="220"/>
      <c r="E2386" s="220"/>
      <c r="F2386" s="217"/>
      <c r="G2386" s="158" t="s">
        <v>9</v>
      </c>
      <c r="H2386" s="26">
        <f>SUM(I2386:N2386)</f>
        <v>0</v>
      </c>
      <c r="I2386" s="26">
        <v>0</v>
      </c>
      <c r="J2386" s="26">
        <v>0</v>
      </c>
      <c r="K2386" s="26">
        <v>0</v>
      </c>
      <c r="L2386" s="26">
        <v>0</v>
      </c>
      <c r="M2386" s="26">
        <v>0</v>
      </c>
      <c r="N2386" s="26">
        <v>0</v>
      </c>
      <c r="O2386" s="220"/>
      <c r="P2386" s="229"/>
    </row>
    <row r="2387" spans="1:16" ht="75" customHeight="1" thickBot="1" x14ac:dyDescent="0.3">
      <c r="A2387" s="212" t="s">
        <v>878</v>
      </c>
      <c r="B2387" s="215"/>
      <c r="C2387" s="215" t="s">
        <v>848</v>
      </c>
      <c r="D2387" s="218" t="s">
        <v>337</v>
      </c>
      <c r="E2387" s="218"/>
      <c r="F2387" s="215" t="s">
        <v>851</v>
      </c>
      <c r="G2387" s="158" t="s">
        <v>4</v>
      </c>
      <c r="H2387" s="26">
        <f t="shared" ref="H2387:N2387" si="502">SUM(H2388:H2391)</f>
        <v>17</v>
      </c>
      <c r="I2387" s="26">
        <f t="shared" si="502"/>
        <v>0</v>
      </c>
      <c r="J2387" s="26">
        <f t="shared" si="502"/>
        <v>0</v>
      </c>
      <c r="K2387" s="26">
        <f t="shared" si="502"/>
        <v>9</v>
      </c>
      <c r="L2387" s="26">
        <f t="shared" si="502"/>
        <v>8</v>
      </c>
      <c r="M2387" s="26">
        <f t="shared" si="502"/>
        <v>0</v>
      </c>
      <c r="N2387" s="26">
        <f t="shared" si="502"/>
        <v>0</v>
      </c>
      <c r="O2387" s="218" t="s">
        <v>876</v>
      </c>
      <c r="P2387" s="227" t="s">
        <v>877</v>
      </c>
    </row>
    <row r="2388" spans="1:16" ht="15.75" thickBot="1" x14ac:dyDescent="0.3">
      <c r="A2388" s="213"/>
      <c r="B2388" s="216"/>
      <c r="C2388" s="216"/>
      <c r="D2388" s="219"/>
      <c r="E2388" s="219"/>
      <c r="F2388" s="216"/>
      <c r="G2388" s="158" t="s">
        <v>6</v>
      </c>
      <c r="H2388" s="26">
        <f>SUM(I2388:N2388)</f>
        <v>0</v>
      </c>
      <c r="I2388" s="26">
        <v>0</v>
      </c>
      <c r="J2388" s="26">
        <v>0</v>
      </c>
      <c r="K2388" s="26">
        <v>0</v>
      </c>
      <c r="L2388" s="26">
        <v>0</v>
      </c>
      <c r="M2388" s="26">
        <v>0</v>
      </c>
      <c r="N2388" s="26">
        <v>0</v>
      </c>
      <c r="O2388" s="219"/>
      <c r="P2388" s="228"/>
    </row>
    <row r="2389" spans="1:16" ht="36.75" thickBot="1" x14ac:dyDescent="0.3">
      <c r="A2389" s="213"/>
      <c r="B2389" s="216"/>
      <c r="C2389" s="216"/>
      <c r="D2389" s="219"/>
      <c r="E2389" s="219"/>
      <c r="F2389" s="216"/>
      <c r="G2389" s="158" t="s">
        <v>7</v>
      </c>
      <c r="H2389" s="26">
        <f>SUM(I2389:N2389)</f>
        <v>17</v>
      </c>
      <c r="I2389" s="26">
        <v>0</v>
      </c>
      <c r="J2389" s="26">
        <v>0</v>
      </c>
      <c r="K2389" s="26">
        <v>9</v>
      </c>
      <c r="L2389" s="26">
        <v>8</v>
      </c>
      <c r="M2389" s="26">
        <v>0</v>
      </c>
      <c r="N2389" s="26">
        <v>0</v>
      </c>
      <c r="O2389" s="219"/>
      <c r="P2389" s="228"/>
    </row>
    <row r="2390" spans="1:16" ht="15.75" thickBot="1" x14ac:dyDescent="0.3">
      <c r="A2390" s="213"/>
      <c r="B2390" s="216"/>
      <c r="C2390" s="216"/>
      <c r="D2390" s="219"/>
      <c r="E2390" s="219"/>
      <c r="F2390" s="216"/>
      <c r="G2390" s="158" t="s">
        <v>8</v>
      </c>
      <c r="H2390" s="26">
        <f>SUM(I2390:N2390)</f>
        <v>0</v>
      </c>
      <c r="I2390" s="26">
        <v>0</v>
      </c>
      <c r="J2390" s="26">
        <v>0</v>
      </c>
      <c r="K2390" s="26">
        <v>0</v>
      </c>
      <c r="L2390" s="26">
        <v>0</v>
      </c>
      <c r="M2390" s="26">
        <v>0</v>
      </c>
      <c r="N2390" s="26">
        <v>0</v>
      </c>
      <c r="O2390" s="219"/>
      <c r="P2390" s="228"/>
    </row>
    <row r="2391" spans="1:16" ht="24.75" thickBot="1" x14ac:dyDescent="0.3">
      <c r="A2391" s="214"/>
      <c r="B2391" s="217"/>
      <c r="C2391" s="217"/>
      <c r="D2391" s="220"/>
      <c r="E2391" s="220"/>
      <c r="F2391" s="217"/>
      <c r="G2391" s="158" t="s">
        <v>9</v>
      </c>
      <c r="H2391" s="26">
        <f>SUM(I2391:N2391)</f>
        <v>0</v>
      </c>
      <c r="I2391" s="26">
        <v>0</v>
      </c>
      <c r="J2391" s="26">
        <v>0</v>
      </c>
      <c r="K2391" s="26">
        <v>0</v>
      </c>
      <c r="L2391" s="26">
        <v>0</v>
      </c>
      <c r="M2391" s="26">
        <v>0</v>
      </c>
      <c r="N2391" s="26">
        <v>0</v>
      </c>
      <c r="O2391" s="220"/>
      <c r="P2391" s="229"/>
    </row>
    <row r="2392" spans="1:16" ht="36.75" customHeight="1" thickBot="1" x14ac:dyDescent="0.3">
      <c r="A2392" s="212" t="s">
        <v>879</v>
      </c>
      <c r="B2392" s="215"/>
      <c r="C2392" s="215" t="s">
        <v>848</v>
      </c>
      <c r="D2392" s="218" t="s">
        <v>12</v>
      </c>
      <c r="E2392" s="218"/>
      <c r="F2392" s="215" t="s">
        <v>870</v>
      </c>
      <c r="G2392" s="158" t="s">
        <v>4</v>
      </c>
      <c r="H2392" s="26">
        <f t="shared" ref="H2392:N2392" si="503">SUM(H2393:H2396)</f>
        <v>60</v>
      </c>
      <c r="I2392" s="26">
        <f t="shared" si="503"/>
        <v>0</v>
      </c>
      <c r="J2392" s="26">
        <f t="shared" si="503"/>
        <v>30</v>
      </c>
      <c r="K2392" s="26">
        <f t="shared" si="503"/>
        <v>30</v>
      </c>
      <c r="L2392" s="26">
        <f t="shared" si="503"/>
        <v>0</v>
      </c>
      <c r="M2392" s="26">
        <f t="shared" si="503"/>
        <v>0</v>
      </c>
      <c r="N2392" s="26">
        <f t="shared" si="503"/>
        <v>0</v>
      </c>
      <c r="O2392" s="218" t="s">
        <v>880</v>
      </c>
      <c r="P2392" s="227" t="s">
        <v>881</v>
      </c>
    </row>
    <row r="2393" spans="1:16" ht="15.75" thickBot="1" x14ac:dyDescent="0.3">
      <c r="A2393" s="213"/>
      <c r="B2393" s="216"/>
      <c r="C2393" s="216"/>
      <c r="D2393" s="219"/>
      <c r="E2393" s="219"/>
      <c r="F2393" s="216"/>
      <c r="G2393" s="158" t="s">
        <v>6</v>
      </c>
      <c r="H2393" s="26">
        <f>SUM(I2393:N2393)</f>
        <v>54</v>
      </c>
      <c r="I2393" s="26">
        <v>0</v>
      </c>
      <c r="J2393" s="26">
        <v>27</v>
      </c>
      <c r="K2393" s="26">
        <v>27</v>
      </c>
      <c r="L2393" s="26">
        <v>0</v>
      </c>
      <c r="M2393" s="26">
        <v>0</v>
      </c>
      <c r="N2393" s="26">
        <v>0</v>
      </c>
      <c r="O2393" s="219"/>
      <c r="P2393" s="228"/>
    </row>
    <row r="2394" spans="1:16" ht="36.75" thickBot="1" x14ac:dyDescent="0.3">
      <c r="A2394" s="213"/>
      <c r="B2394" s="216"/>
      <c r="C2394" s="216"/>
      <c r="D2394" s="219"/>
      <c r="E2394" s="219"/>
      <c r="F2394" s="216"/>
      <c r="G2394" s="158" t="s">
        <v>7</v>
      </c>
      <c r="H2394" s="26">
        <f>SUM(I2394:N2394)</f>
        <v>6</v>
      </c>
      <c r="I2394" s="26">
        <v>0</v>
      </c>
      <c r="J2394" s="26">
        <v>3</v>
      </c>
      <c r="K2394" s="26">
        <v>3</v>
      </c>
      <c r="L2394" s="26">
        <v>0</v>
      </c>
      <c r="M2394" s="26">
        <v>0</v>
      </c>
      <c r="N2394" s="26">
        <v>0</v>
      </c>
      <c r="O2394" s="219"/>
      <c r="P2394" s="228"/>
    </row>
    <row r="2395" spans="1:16" ht="15.75" thickBot="1" x14ac:dyDescent="0.3">
      <c r="A2395" s="213"/>
      <c r="B2395" s="216"/>
      <c r="C2395" s="216"/>
      <c r="D2395" s="219"/>
      <c r="E2395" s="219"/>
      <c r="F2395" s="216"/>
      <c r="G2395" s="158" t="s">
        <v>8</v>
      </c>
      <c r="H2395" s="26">
        <f>SUM(I2395:N2395)</f>
        <v>0</v>
      </c>
      <c r="I2395" s="26">
        <v>0</v>
      </c>
      <c r="J2395" s="26">
        <v>0</v>
      </c>
      <c r="K2395" s="26">
        <v>0</v>
      </c>
      <c r="L2395" s="26">
        <v>0</v>
      </c>
      <c r="M2395" s="26">
        <v>0</v>
      </c>
      <c r="N2395" s="26">
        <v>0</v>
      </c>
      <c r="O2395" s="219"/>
      <c r="P2395" s="228"/>
    </row>
    <row r="2396" spans="1:16" ht="24.75" thickBot="1" x14ac:dyDescent="0.3">
      <c r="A2396" s="214"/>
      <c r="B2396" s="217"/>
      <c r="C2396" s="217"/>
      <c r="D2396" s="220"/>
      <c r="E2396" s="220"/>
      <c r="F2396" s="217"/>
      <c r="G2396" s="158" t="s">
        <v>9</v>
      </c>
      <c r="H2396" s="26">
        <f>SUM(I2396:N2396)</f>
        <v>0</v>
      </c>
      <c r="I2396" s="26">
        <v>0</v>
      </c>
      <c r="J2396" s="26">
        <v>0</v>
      </c>
      <c r="K2396" s="26">
        <v>0</v>
      </c>
      <c r="L2396" s="26">
        <v>0</v>
      </c>
      <c r="M2396" s="26">
        <v>0</v>
      </c>
      <c r="N2396" s="26">
        <v>0</v>
      </c>
      <c r="O2396" s="220"/>
      <c r="P2396" s="229"/>
    </row>
    <row r="2397" spans="1:16" ht="75" customHeight="1" thickBot="1" x14ac:dyDescent="0.3">
      <c r="A2397" s="212" t="s">
        <v>882</v>
      </c>
      <c r="B2397" s="215"/>
      <c r="C2397" s="215" t="s">
        <v>848</v>
      </c>
      <c r="D2397" s="218" t="s">
        <v>337</v>
      </c>
      <c r="E2397" s="218"/>
      <c r="F2397" s="215" t="s">
        <v>870</v>
      </c>
      <c r="G2397" s="158" t="s">
        <v>4</v>
      </c>
      <c r="H2397" s="26">
        <f t="shared" ref="H2397:N2397" si="504">SUM(H2398:H2401)</f>
        <v>70</v>
      </c>
      <c r="I2397" s="26">
        <f t="shared" si="504"/>
        <v>0</v>
      </c>
      <c r="J2397" s="26">
        <f t="shared" si="504"/>
        <v>0</v>
      </c>
      <c r="K2397" s="26">
        <f t="shared" si="504"/>
        <v>35</v>
      </c>
      <c r="L2397" s="26">
        <f t="shared" si="504"/>
        <v>35</v>
      </c>
      <c r="M2397" s="26">
        <f t="shared" si="504"/>
        <v>0</v>
      </c>
      <c r="N2397" s="26">
        <f t="shared" si="504"/>
        <v>0</v>
      </c>
      <c r="O2397" s="218" t="s">
        <v>883</v>
      </c>
      <c r="P2397" s="227" t="s">
        <v>884</v>
      </c>
    </row>
    <row r="2398" spans="1:16" ht="15.75" thickBot="1" x14ac:dyDescent="0.3">
      <c r="A2398" s="213"/>
      <c r="B2398" s="216"/>
      <c r="C2398" s="216"/>
      <c r="D2398" s="219"/>
      <c r="E2398" s="219"/>
      <c r="F2398" s="216"/>
      <c r="G2398" s="158" t="s">
        <v>6</v>
      </c>
      <c r="H2398" s="26">
        <f>SUM(I2398:N2398)</f>
        <v>63</v>
      </c>
      <c r="I2398" s="26">
        <v>0</v>
      </c>
      <c r="J2398" s="26">
        <v>0</v>
      </c>
      <c r="K2398" s="26">
        <v>31.5</v>
      </c>
      <c r="L2398" s="26">
        <v>31.5</v>
      </c>
      <c r="M2398" s="26">
        <v>0</v>
      </c>
      <c r="N2398" s="26">
        <v>0</v>
      </c>
      <c r="O2398" s="219"/>
      <c r="P2398" s="228"/>
    </row>
    <row r="2399" spans="1:16" ht="15.75" thickBot="1" x14ac:dyDescent="0.3">
      <c r="A2399" s="213"/>
      <c r="B2399" s="216"/>
      <c r="C2399" s="216"/>
      <c r="D2399" s="219"/>
      <c r="E2399" s="219"/>
      <c r="F2399" s="216"/>
      <c r="G2399" s="158" t="s">
        <v>8</v>
      </c>
      <c r="H2399" s="26">
        <f>SUM(I2399:N2399)</f>
        <v>7</v>
      </c>
      <c r="I2399" s="26">
        <v>0</v>
      </c>
      <c r="J2399" s="26">
        <v>0</v>
      </c>
      <c r="K2399" s="26">
        <v>3.5</v>
      </c>
      <c r="L2399" s="26">
        <v>3.5</v>
      </c>
      <c r="M2399" s="26">
        <v>0</v>
      </c>
      <c r="N2399" s="26">
        <v>0</v>
      </c>
      <c r="O2399" s="219"/>
      <c r="P2399" s="228"/>
    </row>
    <row r="2400" spans="1:16" ht="15.75" thickBot="1" x14ac:dyDescent="0.3">
      <c r="A2400" s="213"/>
      <c r="B2400" s="216"/>
      <c r="C2400" s="216"/>
      <c r="D2400" s="219"/>
      <c r="E2400" s="219"/>
      <c r="F2400" s="216"/>
      <c r="G2400" s="158" t="s">
        <v>8</v>
      </c>
      <c r="H2400" s="26">
        <f>SUM(I2400:N2400)</f>
        <v>0</v>
      </c>
      <c r="I2400" s="26">
        <v>0</v>
      </c>
      <c r="J2400" s="26">
        <v>0</v>
      </c>
      <c r="K2400" s="26">
        <v>0</v>
      </c>
      <c r="L2400" s="26">
        <v>0</v>
      </c>
      <c r="M2400" s="26">
        <v>0</v>
      </c>
      <c r="N2400" s="26">
        <v>0</v>
      </c>
      <c r="O2400" s="219"/>
      <c r="P2400" s="228"/>
    </row>
    <row r="2401" spans="1:16" ht="24.75" thickBot="1" x14ac:dyDescent="0.3">
      <c r="A2401" s="214"/>
      <c r="B2401" s="217"/>
      <c r="C2401" s="217"/>
      <c r="D2401" s="220"/>
      <c r="E2401" s="220"/>
      <c r="F2401" s="217"/>
      <c r="G2401" s="158" t="s">
        <v>9</v>
      </c>
      <c r="H2401" s="26">
        <f>SUM(I2401:N2401)</f>
        <v>0</v>
      </c>
      <c r="I2401" s="26">
        <v>0</v>
      </c>
      <c r="J2401" s="26">
        <v>0</v>
      </c>
      <c r="K2401" s="26">
        <v>0</v>
      </c>
      <c r="L2401" s="26">
        <v>0</v>
      </c>
      <c r="M2401" s="26">
        <v>0</v>
      </c>
      <c r="N2401" s="26">
        <v>0</v>
      </c>
      <c r="O2401" s="220"/>
      <c r="P2401" s="229"/>
    </row>
    <row r="2402" spans="1:16" ht="75" customHeight="1" thickBot="1" x14ac:dyDescent="0.3">
      <c r="A2402" s="212" t="s">
        <v>885</v>
      </c>
      <c r="B2402" s="215"/>
      <c r="C2402" s="215" t="s">
        <v>848</v>
      </c>
      <c r="D2402" s="218" t="s">
        <v>337</v>
      </c>
      <c r="E2402" s="218"/>
      <c r="F2402" s="215" t="s">
        <v>870</v>
      </c>
      <c r="G2402" s="158" t="s">
        <v>4</v>
      </c>
      <c r="H2402" s="26">
        <f t="shared" ref="H2402:N2402" si="505">SUM(H2403:H2406)</f>
        <v>60</v>
      </c>
      <c r="I2402" s="26">
        <f t="shared" si="505"/>
        <v>0</v>
      </c>
      <c r="J2402" s="26">
        <f t="shared" si="505"/>
        <v>0</v>
      </c>
      <c r="K2402" s="26">
        <f t="shared" si="505"/>
        <v>30</v>
      </c>
      <c r="L2402" s="26">
        <f t="shared" si="505"/>
        <v>30</v>
      </c>
      <c r="M2402" s="26">
        <f t="shared" si="505"/>
        <v>0</v>
      </c>
      <c r="N2402" s="26">
        <f t="shared" si="505"/>
        <v>0</v>
      </c>
      <c r="O2402" s="218" t="s">
        <v>883</v>
      </c>
      <c r="P2402" s="227" t="s">
        <v>886</v>
      </c>
    </row>
    <row r="2403" spans="1:16" ht="15.75" thickBot="1" x14ac:dyDescent="0.3">
      <c r="A2403" s="213"/>
      <c r="B2403" s="216"/>
      <c r="C2403" s="216"/>
      <c r="D2403" s="219"/>
      <c r="E2403" s="219"/>
      <c r="F2403" s="216"/>
      <c r="G2403" s="158" t="s">
        <v>6</v>
      </c>
      <c r="H2403" s="26">
        <f>SUM(I2403:N2403)</f>
        <v>54</v>
      </c>
      <c r="I2403" s="26">
        <v>0</v>
      </c>
      <c r="J2403" s="26">
        <v>0</v>
      </c>
      <c r="K2403" s="26">
        <v>27</v>
      </c>
      <c r="L2403" s="26">
        <v>27</v>
      </c>
      <c r="M2403" s="26">
        <v>0</v>
      </c>
      <c r="N2403" s="26">
        <v>0</v>
      </c>
      <c r="O2403" s="219"/>
      <c r="P2403" s="228"/>
    </row>
    <row r="2404" spans="1:16" ht="36.75" thickBot="1" x14ac:dyDescent="0.3">
      <c r="A2404" s="213"/>
      <c r="B2404" s="216"/>
      <c r="C2404" s="216"/>
      <c r="D2404" s="219"/>
      <c r="E2404" s="219"/>
      <c r="F2404" s="216"/>
      <c r="G2404" s="158" t="s">
        <v>7</v>
      </c>
      <c r="H2404" s="26">
        <f>SUM(I2404:N2404)</f>
        <v>6</v>
      </c>
      <c r="I2404" s="26">
        <v>0</v>
      </c>
      <c r="J2404" s="26">
        <v>0</v>
      </c>
      <c r="K2404" s="26">
        <v>3</v>
      </c>
      <c r="L2404" s="26">
        <v>3</v>
      </c>
      <c r="M2404" s="26">
        <v>0</v>
      </c>
      <c r="N2404" s="26">
        <v>0</v>
      </c>
      <c r="O2404" s="219"/>
      <c r="P2404" s="228"/>
    </row>
    <row r="2405" spans="1:16" ht="15.75" thickBot="1" x14ac:dyDescent="0.3">
      <c r="A2405" s="213"/>
      <c r="B2405" s="216"/>
      <c r="C2405" s="216"/>
      <c r="D2405" s="219"/>
      <c r="E2405" s="219"/>
      <c r="F2405" s="216"/>
      <c r="G2405" s="158" t="s">
        <v>8</v>
      </c>
      <c r="H2405" s="26">
        <f>SUM(I2405:N2405)</f>
        <v>0</v>
      </c>
      <c r="I2405" s="26">
        <v>0</v>
      </c>
      <c r="J2405" s="26">
        <v>0</v>
      </c>
      <c r="K2405" s="26">
        <v>0</v>
      </c>
      <c r="L2405" s="26">
        <v>0</v>
      </c>
      <c r="M2405" s="26">
        <v>0</v>
      </c>
      <c r="N2405" s="26">
        <v>0</v>
      </c>
      <c r="O2405" s="219"/>
      <c r="P2405" s="228"/>
    </row>
    <row r="2406" spans="1:16" ht="24.75" thickBot="1" x14ac:dyDescent="0.3">
      <c r="A2406" s="214"/>
      <c r="B2406" s="217"/>
      <c r="C2406" s="217"/>
      <c r="D2406" s="220"/>
      <c r="E2406" s="220"/>
      <c r="F2406" s="217"/>
      <c r="G2406" s="158" t="s">
        <v>9</v>
      </c>
      <c r="H2406" s="26">
        <f>SUM(I2406:N2406)</f>
        <v>0</v>
      </c>
      <c r="I2406" s="26">
        <v>0</v>
      </c>
      <c r="J2406" s="26">
        <v>0</v>
      </c>
      <c r="K2406" s="26">
        <v>0</v>
      </c>
      <c r="L2406" s="26">
        <v>0</v>
      </c>
      <c r="M2406" s="26">
        <v>0</v>
      </c>
      <c r="N2406" s="26">
        <v>0</v>
      </c>
      <c r="O2406" s="220"/>
      <c r="P2406" s="229"/>
    </row>
    <row r="2407" spans="1:16" ht="36.75" customHeight="1" thickBot="1" x14ac:dyDescent="0.3">
      <c r="A2407" s="212" t="s">
        <v>887</v>
      </c>
      <c r="B2407" s="215"/>
      <c r="C2407" s="215" t="s">
        <v>848</v>
      </c>
      <c r="D2407" s="218" t="s">
        <v>395</v>
      </c>
      <c r="E2407" s="218"/>
      <c r="F2407" s="215" t="s">
        <v>888</v>
      </c>
      <c r="G2407" s="158" t="s">
        <v>4</v>
      </c>
      <c r="H2407" s="26">
        <f t="shared" ref="H2407:N2407" si="506">SUM(H2408:H2411)</f>
        <v>65</v>
      </c>
      <c r="I2407" s="26">
        <f t="shared" si="506"/>
        <v>0</v>
      </c>
      <c r="J2407" s="26">
        <f t="shared" si="506"/>
        <v>0</v>
      </c>
      <c r="K2407" s="26">
        <f t="shared" si="506"/>
        <v>5</v>
      </c>
      <c r="L2407" s="26">
        <f t="shared" si="506"/>
        <v>0</v>
      </c>
      <c r="M2407" s="26">
        <f t="shared" si="506"/>
        <v>30</v>
      </c>
      <c r="N2407" s="26">
        <f t="shared" si="506"/>
        <v>30</v>
      </c>
      <c r="O2407" s="218" t="s">
        <v>889</v>
      </c>
      <c r="P2407" s="227" t="s">
        <v>890</v>
      </c>
    </row>
    <row r="2408" spans="1:16" ht="15.75" thickBot="1" x14ac:dyDescent="0.3">
      <c r="A2408" s="213"/>
      <c r="B2408" s="216"/>
      <c r="C2408" s="216"/>
      <c r="D2408" s="219"/>
      <c r="E2408" s="219"/>
      <c r="F2408" s="216"/>
      <c r="G2408" s="158" t="s">
        <v>6</v>
      </c>
      <c r="H2408" s="26">
        <f>SUM(I2408:N2408)</f>
        <v>59</v>
      </c>
      <c r="I2408" s="26">
        <v>0</v>
      </c>
      <c r="J2408" s="26">
        <v>0</v>
      </c>
      <c r="K2408" s="26">
        <v>5</v>
      </c>
      <c r="L2408" s="26">
        <v>0</v>
      </c>
      <c r="M2408" s="26">
        <v>27</v>
      </c>
      <c r="N2408" s="26">
        <v>27</v>
      </c>
      <c r="O2408" s="219"/>
      <c r="P2408" s="228"/>
    </row>
    <row r="2409" spans="1:16" ht="36.75" thickBot="1" x14ac:dyDescent="0.3">
      <c r="A2409" s="213"/>
      <c r="B2409" s="216"/>
      <c r="C2409" s="216"/>
      <c r="D2409" s="219"/>
      <c r="E2409" s="219"/>
      <c r="F2409" s="216"/>
      <c r="G2409" s="158" t="s">
        <v>7</v>
      </c>
      <c r="H2409" s="26">
        <f>SUM(I2409:N2409)</f>
        <v>6</v>
      </c>
      <c r="I2409" s="26">
        <v>0</v>
      </c>
      <c r="J2409" s="26">
        <v>0</v>
      </c>
      <c r="K2409" s="26">
        <v>0</v>
      </c>
      <c r="L2409" s="26">
        <v>0</v>
      </c>
      <c r="M2409" s="26">
        <v>3</v>
      </c>
      <c r="N2409" s="26">
        <v>3</v>
      </c>
      <c r="O2409" s="219"/>
      <c r="P2409" s="228"/>
    </row>
    <row r="2410" spans="1:16" ht="15.75" thickBot="1" x14ac:dyDescent="0.3">
      <c r="A2410" s="213"/>
      <c r="B2410" s="216"/>
      <c r="C2410" s="216"/>
      <c r="D2410" s="219"/>
      <c r="E2410" s="219"/>
      <c r="F2410" s="216"/>
      <c r="G2410" s="158" t="s">
        <v>8</v>
      </c>
      <c r="H2410" s="26">
        <f>SUM(I2410:N2410)</f>
        <v>0</v>
      </c>
      <c r="I2410" s="26">
        <v>0</v>
      </c>
      <c r="J2410" s="26">
        <v>0</v>
      </c>
      <c r="K2410" s="26">
        <v>0</v>
      </c>
      <c r="L2410" s="26">
        <v>0</v>
      </c>
      <c r="M2410" s="26">
        <v>0</v>
      </c>
      <c r="N2410" s="26">
        <v>0</v>
      </c>
      <c r="O2410" s="219"/>
      <c r="P2410" s="228"/>
    </row>
    <row r="2411" spans="1:16" ht="24.75" thickBot="1" x14ac:dyDescent="0.3">
      <c r="A2411" s="214"/>
      <c r="B2411" s="217"/>
      <c r="C2411" s="217"/>
      <c r="D2411" s="220"/>
      <c r="E2411" s="220"/>
      <c r="F2411" s="217"/>
      <c r="G2411" s="158" t="s">
        <v>9</v>
      </c>
      <c r="H2411" s="26">
        <f>SUM(I2411:N2411)</f>
        <v>0</v>
      </c>
      <c r="I2411" s="26">
        <v>0</v>
      </c>
      <c r="J2411" s="26">
        <v>0</v>
      </c>
      <c r="K2411" s="26">
        <v>0</v>
      </c>
      <c r="L2411" s="26">
        <v>0</v>
      </c>
      <c r="M2411" s="26">
        <v>0</v>
      </c>
      <c r="N2411" s="26">
        <v>0</v>
      </c>
      <c r="O2411" s="220"/>
      <c r="P2411" s="229"/>
    </row>
    <row r="2412" spans="1:16" ht="75" customHeight="1" thickBot="1" x14ac:dyDescent="0.3">
      <c r="A2412" s="212" t="s">
        <v>891</v>
      </c>
      <c r="B2412" s="215"/>
      <c r="C2412" s="215" t="s">
        <v>848</v>
      </c>
      <c r="D2412" s="218" t="s">
        <v>150</v>
      </c>
      <c r="E2412" s="218"/>
      <c r="F2412" s="215" t="s">
        <v>892</v>
      </c>
      <c r="G2412" s="158" t="s">
        <v>4</v>
      </c>
      <c r="H2412" s="26">
        <f t="shared" ref="H2412:N2412" si="507">SUM(H2413:H2416)</f>
        <v>3</v>
      </c>
      <c r="I2412" s="26">
        <f t="shared" si="507"/>
        <v>1.5</v>
      </c>
      <c r="J2412" s="26">
        <f t="shared" si="507"/>
        <v>1.5</v>
      </c>
      <c r="K2412" s="26">
        <f t="shared" si="507"/>
        <v>0</v>
      </c>
      <c r="L2412" s="26">
        <f t="shared" si="507"/>
        <v>0</v>
      </c>
      <c r="M2412" s="26">
        <f t="shared" si="507"/>
        <v>0</v>
      </c>
      <c r="N2412" s="26">
        <f t="shared" si="507"/>
        <v>0</v>
      </c>
      <c r="O2412" s="218" t="s">
        <v>862</v>
      </c>
      <c r="P2412" s="227" t="s">
        <v>893</v>
      </c>
    </row>
    <row r="2413" spans="1:16" ht="15.75" thickBot="1" x14ac:dyDescent="0.3">
      <c r="A2413" s="213"/>
      <c r="B2413" s="216"/>
      <c r="C2413" s="216"/>
      <c r="D2413" s="219"/>
      <c r="E2413" s="219"/>
      <c r="F2413" s="216"/>
      <c r="G2413" s="158" t="s">
        <v>6</v>
      </c>
      <c r="H2413" s="26">
        <f>SUM(I2413:N2413)</f>
        <v>0</v>
      </c>
      <c r="I2413" s="26">
        <v>0</v>
      </c>
      <c r="J2413" s="26">
        <v>0</v>
      </c>
      <c r="K2413" s="26">
        <v>0</v>
      </c>
      <c r="L2413" s="26">
        <v>0</v>
      </c>
      <c r="M2413" s="26">
        <v>0</v>
      </c>
      <c r="N2413" s="26">
        <v>0</v>
      </c>
      <c r="O2413" s="219"/>
      <c r="P2413" s="228"/>
    </row>
    <row r="2414" spans="1:16" ht="36.75" thickBot="1" x14ac:dyDescent="0.3">
      <c r="A2414" s="213"/>
      <c r="B2414" s="216"/>
      <c r="C2414" s="216"/>
      <c r="D2414" s="219"/>
      <c r="E2414" s="219"/>
      <c r="F2414" s="216"/>
      <c r="G2414" s="158" t="s">
        <v>7</v>
      </c>
      <c r="H2414" s="26">
        <f>SUM(I2414:N2414)</f>
        <v>3</v>
      </c>
      <c r="I2414" s="26">
        <v>1.5</v>
      </c>
      <c r="J2414" s="26">
        <v>1.5</v>
      </c>
      <c r="K2414" s="26">
        <v>0</v>
      </c>
      <c r="L2414" s="26">
        <v>0</v>
      </c>
      <c r="M2414" s="26">
        <v>0</v>
      </c>
      <c r="N2414" s="26">
        <v>0</v>
      </c>
      <c r="O2414" s="219"/>
      <c r="P2414" s="228"/>
    </row>
    <row r="2415" spans="1:16" ht="15.75" thickBot="1" x14ac:dyDescent="0.3">
      <c r="A2415" s="213"/>
      <c r="B2415" s="216"/>
      <c r="C2415" s="216"/>
      <c r="D2415" s="219"/>
      <c r="E2415" s="219"/>
      <c r="F2415" s="216"/>
      <c r="G2415" s="158" t="s">
        <v>8</v>
      </c>
      <c r="H2415" s="26">
        <f>SUM(I2415:N2415)</f>
        <v>0</v>
      </c>
      <c r="I2415" s="26">
        <v>0</v>
      </c>
      <c r="J2415" s="26">
        <v>0</v>
      </c>
      <c r="K2415" s="26">
        <v>0</v>
      </c>
      <c r="L2415" s="26">
        <v>0</v>
      </c>
      <c r="M2415" s="26">
        <v>0</v>
      </c>
      <c r="N2415" s="26">
        <v>0</v>
      </c>
      <c r="O2415" s="219"/>
      <c r="P2415" s="228"/>
    </row>
    <row r="2416" spans="1:16" ht="24.75" thickBot="1" x14ac:dyDescent="0.3">
      <c r="A2416" s="214"/>
      <c r="B2416" s="217"/>
      <c r="C2416" s="217"/>
      <c r="D2416" s="220"/>
      <c r="E2416" s="220"/>
      <c r="F2416" s="217"/>
      <c r="G2416" s="158" t="s">
        <v>9</v>
      </c>
      <c r="H2416" s="26">
        <f>SUM(I2416:N2416)</f>
        <v>0</v>
      </c>
      <c r="I2416" s="26">
        <v>0</v>
      </c>
      <c r="J2416" s="26">
        <v>0</v>
      </c>
      <c r="K2416" s="26">
        <v>0</v>
      </c>
      <c r="L2416" s="26">
        <v>0</v>
      </c>
      <c r="M2416" s="26">
        <v>0</v>
      </c>
      <c r="N2416" s="26">
        <v>0</v>
      </c>
      <c r="O2416" s="220"/>
      <c r="P2416" s="229"/>
    </row>
    <row r="2417" spans="1:16" ht="75" customHeight="1" thickBot="1" x14ac:dyDescent="0.3">
      <c r="A2417" s="212" t="s">
        <v>894</v>
      </c>
      <c r="B2417" s="215"/>
      <c r="C2417" s="215" t="s">
        <v>848</v>
      </c>
      <c r="D2417" s="218" t="s">
        <v>150</v>
      </c>
      <c r="E2417" s="218"/>
      <c r="F2417" s="215" t="s">
        <v>892</v>
      </c>
      <c r="G2417" s="158" t="s">
        <v>4</v>
      </c>
      <c r="H2417" s="26">
        <f t="shared" ref="H2417:N2417" si="508">SUM(H2418:H2421)</f>
        <v>10</v>
      </c>
      <c r="I2417" s="26">
        <f t="shared" si="508"/>
        <v>5</v>
      </c>
      <c r="J2417" s="26">
        <f t="shared" si="508"/>
        <v>5</v>
      </c>
      <c r="K2417" s="26">
        <f t="shared" si="508"/>
        <v>0</v>
      </c>
      <c r="L2417" s="26">
        <f t="shared" si="508"/>
        <v>0</v>
      </c>
      <c r="M2417" s="26">
        <f t="shared" si="508"/>
        <v>0</v>
      </c>
      <c r="N2417" s="26">
        <f t="shared" si="508"/>
        <v>0</v>
      </c>
      <c r="O2417" s="218" t="s">
        <v>862</v>
      </c>
      <c r="P2417" s="227" t="s">
        <v>890</v>
      </c>
    </row>
    <row r="2418" spans="1:16" ht="15.75" thickBot="1" x14ac:dyDescent="0.3">
      <c r="A2418" s="213"/>
      <c r="B2418" s="216"/>
      <c r="C2418" s="216"/>
      <c r="D2418" s="219"/>
      <c r="E2418" s="219"/>
      <c r="F2418" s="216"/>
      <c r="G2418" s="158" t="s">
        <v>6</v>
      </c>
      <c r="H2418" s="26">
        <f>SUM(I2418:N2418)</f>
        <v>0</v>
      </c>
      <c r="I2418" s="26">
        <v>0</v>
      </c>
      <c r="J2418" s="26">
        <v>0</v>
      </c>
      <c r="K2418" s="26">
        <v>0</v>
      </c>
      <c r="L2418" s="26">
        <v>0</v>
      </c>
      <c r="M2418" s="26">
        <v>0</v>
      </c>
      <c r="N2418" s="26">
        <v>0</v>
      </c>
      <c r="O2418" s="219"/>
      <c r="P2418" s="228"/>
    </row>
    <row r="2419" spans="1:16" ht="36.75" thickBot="1" x14ac:dyDescent="0.3">
      <c r="A2419" s="213"/>
      <c r="B2419" s="216"/>
      <c r="C2419" s="216"/>
      <c r="D2419" s="219"/>
      <c r="E2419" s="219"/>
      <c r="F2419" s="216"/>
      <c r="G2419" s="158" t="s">
        <v>7</v>
      </c>
      <c r="H2419" s="26">
        <f>SUM(I2419:N2419)</f>
        <v>10</v>
      </c>
      <c r="I2419" s="26">
        <v>5</v>
      </c>
      <c r="J2419" s="26">
        <v>5</v>
      </c>
      <c r="K2419" s="26">
        <v>0</v>
      </c>
      <c r="L2419" s="26">
        <v>0</v>
      </c>
      <c r="M2419" s="26">
        <v>0</v>
      </c>
      <c r="N2419" s="26">
        <v>0</v>
      </c>
      <c r="O2419" s="219"/>
      <c r="P2419" s="228"/>
    </row>
    <row r="2420" spans="1:16" ht="15.75" thickBot="1" x14ac:dyDescent="0.3">
      <c r="A2420" s="213"/>
      <c r="B2420" s="216"/>
      <c r="C2420" s="216"/>
      <c r="D2420" s="219"/>
      <c r="E2420" s="219"/>
      <c r="F2420" s="216"/>
      <c r="G2420" s="158" t="s">
        <v>8</v>
      </c>
      <c r="H2420" s="26">
        <f>SUM(I2420:N2420)</f>
        <v>0</v>
      </c>
      <c r="I2420" s="26">
        <v>0</v>
      </c>
      <c r="J2420" s="26">
        <v>0</v>
      </c>
      <c r="K2420" s="26">
        <v>0</v>
      </c>
      <c r="L2420" s="26">
        <v>0</v>
      </c>
      <c r="M2420" s="26">
        <v>0</v>
      </c>
      <c r="N2420" s="26">
        <v>0</v>
      </c>
      <c r="O2420" s="219"/>
      <c r="P2420" s="228"/>
    </row>
    <row r="2421" spans="1:16" ht="24.75" thickBot="1" x14ac:dyDescent="0.3">
      <c r="A2421" s="214"/>
      <c r="B2421" s="217"/>
      <c r="C2421" s="217"/>
      <c r="D2421" s="220"/>
      <c r="E2421" s="220"/>
      <c r="F2421" s="217"/>
      <c r="G2421" s="158" t="s">
        <v>9</v>
      </c>
      <c r="H2421" s="26">
        <f>SUM(I2421:N2421)</f>
        <v>0</v>
      </c>
      <c r="I2421" s="26">
        <v>0</v>
      </c>
      <c r="J2421" s="26">
        <v>0</v>
      </c>
      <c r="K2421" s="26">
        <v>0</v>
      </c>
      <c r="L2421" s="26">
        <v>0</v>
      </c>
      <c r="M2421" s="26">
        <v>0</v>
      </c>
      <c r="N2421" s="26">
        <v>0</v>
      </c>
      <c r="O2421" s="220"/>
      <c r="P2421" s="229"/>
    </row>
    <row r="2422" spans="1:16" ht="31.5" customHeight="1" thickBot="1" x14ac:dyDescent="0.3">
      <c r="A2422" s="212" t="s">
        <v>895</v>
      </c>
      <c r="B2422" s="215"/>
      <c r="C2422" s="215" t="s">
        <v>848</v>
      </c>
      <c r="D2422" s="218">
        <v>2027</v>
      </c>
      <c r="E2422" s="218"/>
      <c r="F2422" s="215" t="s">
        <v>896</v>
      </c>
      <c r="G2422" s="158" t="s">
        <v>4</v>
      </c>
      <c r="H2422" s="26">
        <f t="shared" ref="H2422:N2422" si="509">SUM(H2423:H2426)</f>
        <v>40</v>
      </c>
      <c r="I2422" s="26">
        <f t="shared" si="509"/>
        <v>0</v>
      </c>
      <c r="J2422" s="26">
        <f t="shared" si="509"/>
        <v>0</v>
      </c>
      <c r="K2422" s="26">
        <f t="shared" si="509"/>
        <v>40</v>
      </c>
      <c r="L2422" s="26">
        <f t="shared" si="509"/>
        <v>0</v>
      </c>
      <c r="M2422" s="26">
        <f t="shared" si="509"/>
        <v>0</v>
      </c>
      <c r="N2422" s="26">
        <f t="shared" si="509"/>
        <v>0</v>
      </c>
      <c r="O2422" s="218" t="s">
        <v>897</v>
      </c>
      <c r="P2422" s="227" t="s">
        <v>898</v>
      </c>
    </row>
    <row r="2423" spans="1:16" ht="15.75" thickBot="1" x14ac:dyDescent="0.3">
      <c r="A2423" s="213"/>
      <c r="B2423" s="216"/>
      <c r="C2423" s="216"/>
      <c r="D2423" s="219"/>
      <c r="E2423" s="219"/>
      <c r="F2423" s="216"/>
      <c r="G2423" s="158" t="s">
        <v>6</v>
      </c>
      <c r="H2423" s="26">
        <f>SUM(I2423:N2423)</f>
        <v>0</v>
      </c>
      <c r="I2423" s="26">
        <v>0</v>
      </c>
      <c r="J2423" s="26">
        <v>0</v>
      </c>
      <c r="K2423" s="26">
        <v>0</v>
      </c>
      <c r="L2423" s="26">
        <v>0</v>
      </c>
      <c r="M2423" s="26">
        <v>0</v>
      </c>
      <c r="N2423" s="26">
        <v>0</v>
      </c>
      <c r="O2423" s="219"/>
      <c r="P2423" s="228"/>
    </row>
    <row r="2424" spans="1:16" ht="36.75" thickBot="1" x14ac:dyDescent="0.3">
      <c r="A2424" s="213"/>
      <c r="B2424" s="216"/>
      <c r="C2424" s="216"/>
      <c r="D2424" s="219"/>
      <c r="E2424" s="219"/>
      <c r="F2424" s="216"/>
      <c r="G2424" s="158" t="s">
        <v>7</v>
      </c>
      <c r="H2424" s="26">
        <f>SUM(I2424:N2424)</f>
        <v>40</v>
      </c>
      <c r="I2424" s="26">
        <v>0</v>
      </c>
      <c r="J2424" s="26">
        <v>0</v>
      </c>
      <c r="K2424" s="26">
        <v>40</v>
      </c>
      <c r="L2424" s="26">
        <v>0</v>
      </c>
      <c r="M2424" s="26">
        <v>0</v>
      </c>
      <c r="N2424" s="26">
        <v>0</v>
      </c>
      <c r="O2424" s="219"/>
      <c r="P2424" s="228"/>
    </row>
    <row r="2425" spans="1:16" ht="15.75" thickBot="1" x14ac:dyDescent="0.3">
      <c r="A2425" s="213"/>
      <c r="B2425" s="216"/>
      <c r="C2425" s="216"/>
      <c r="D2425" s="219"/>
      <c r="E2425" s="219"/>
      <c r="F2425" s="216"/>
      <c r="G2425" s="158" t="s">
        <v>8</v>
      </c>
      <c r="H2425" s="26">
        <f>SUM(I2425:N2425)</f>
        <v>0</v>
      </c>
      <c r="I2425" s="26">
        <v>0</v>
      </c>
      <c r="J2425" s="26">
        <v>0</v>
      </c>
      <c r="K2425" s="26">
        <v>0</v>
      </c>
      <c r="L2425" s="26">
        <v>0</v>
      </c>
      <c r="M2425" s="26">
        <v>0</v>
      </c>
      <c r="N2425" s="26">
        <v>0</v>
      </c>
      <c r="O2425" s="219"/>
      <c r="P2425" s="228"/>
    </row>
    <row r="2426" spans="1:16" ht="24.75" thickBot="1" x14ac:dyDescent="0.3">
      <c r="A2426" s="214"/>
      <c r="B2426" s="217"/>
      <c r="C2426" s="217"/>
      <c r="D2426" s="220"/>
      <c r="E2426" s="220"/>
      <c r="F2426" s="217"/>
      <c r="G2426" s="158" t="s">
        <v>9</v>
      </c>
      <c r="H2426" s="26">
        <f>SUM(I2426:N2426)</f>
        <v>0</v>
      </c>
      <c r="I2426" s="26">
        <v>0</v>
      </c>
      <c r="J2426" s="26">
        <v>0</v>
      </c>
      <c r="K2426" s="26">
        <v>0</v>
      </c>
      <c r="L2426" s="26">
        <v>0</v>
      </c>
      <c r="M2426" s="26">
        <v>0</v>
      </c>
      <c r="N2426" s="26">
        <v>0</v>
      </c>
      <c r="O2426" s="220"/>
      <c r="P2426" s="229"/>
    </row>
    <row r="2427" spans="1:16" ht="36.75" customHeight="1" thickBot="1" x14ac:dyDescent="0.3">
      <c r="A2427" s="212" t="s">
        <v>899</v>
      </c>
      <c r="B2427" s="215"/>
      <c r="C2427" s="215" t="s">
        <v>848</v>
      </c>
      <c r="D2427" s="218">
        <v>2026</v>
      </c>
      <c r="E2427" s="218"/>
      <c r="F2427" s="215" t="s">
        <v>900</v>
      </c>
      <c r="G2427" s="158" t="s">
        <v>4</v>
      </c>
      <c r="H2427" s="26">
        <f t="shared" ref="H2427:N2427" si="510">SUM(H2428:H2431)</f>
        <v>28</v>
      </c>
      <c r="I2427" s="26">
        <f t="shared" si="510"/>
        <v>0</v>
      </c>
      <c r="J2427" s="26">
        <f t="shared" si="510"/>
        <v>28</v>
      </c>
      <c r="K2427" s="26">
        <f t="shared" si="510"/>
        <v>0</v>
      </c>
      <c r="L2427" s="26">
        <f t="shared" si="510"/>
        <v>0</v>
      </c>
      <c r="M2427" s="26">
        <f t="shared" si="510"/>
        <v>0</v>
      </c>
      <c r="N2427" s="26">
        <f t="shared" si="510"/>
        <v>0</v>
      </c>
      <c r="O2427" s="218" t="s">
        <v>862</v>
      </c>
      <c r="P2427" s="227" t="s">
        <v>893</v>
      </c>
    </row>
    <row r="2428" spans="1:16" ht="15.75" thickBot="1" x14ac:dyDescent="0.3">
      <c r="A2428" s="213"/>
      <c r="B2428" s="216"/>
      <c r="C2428" s="216"/>
      <c r="D2428" s="219"/>
      <c r="E2428" s="219"/>
      <c r="F2428" s="216"/>
      <c r="G2428" s="158" t="s">
        <v>6</v>
      </c>
      <c r="H2428" s="26">
        <f>SUM(I2428:N2428)</f>
        <v>0</v>
      </c>
      <c r="I2428" s="26">
        <v>0</v>
      </c>
      <c r="J2428" s="26">
        <v>0</v>
      </c>
      <c r="K2428" s="26">
        <v>0</v>
      </c>
      <c r="L2428" s="26">
        <v>0</v>
      </c>
      <c r="M2428" s="26">
        <v>0</v>
      </c>
      <c r="N2428" s="26">
        <v>0</v>
      </c>
      <c r="O2428" s="219"/>
      <c r="P2428" s="228"/>
    </row>
    <row r="2429" spans="1:16" ht="36.75" thickBot="1" x14ac:dyDescent="0.3">
      <c r="A2429" s="213"/>
      <c r="B2429" s="216"/>
      <c r="C2429" s="216"/>
      <c r="D2429" s="219"/>
      <c r="E2429" s="219"/>
      <c r="F2429" s="216"/>
      <c r="G2429" s="158" t="s">
        <v>7</v>
      </c>
      <c r="H2429" s="26">
        <f>SUM(I2429:N2429)</f>
        <v>28</v>
      </c>
      <c r="I2429" s="26">
        <v>0</v>
      </c>
      <c r="J2429" s="26">
        <v>28</v>
      </c>
      <c r="K2429" s="26">
        <v>0</v>
      </c>
      <c r="L2429" s="26">
        <v>0</v>
      </c>
      <c r="M2429" s="26">
        <v>0</v>
      </c>
      <c r="N2429" s="26">
        <v>0</v>
      </c>
      <c r="O2429" s="219"/>
      <c r="P2429" s="228"/>
    </row>
    <row r="2430" spans="1:16" ht="15.75" thickBot="1" x14ac:dyDescent="0.3">
      <c r="A2430" s="213"/>
      <c r="B2430" s="216"/>
      <c r="C2430" s="216"/>
      <c r="D2430" s="219"/>
      <c r="E2430" s="219"/>
      <c r="F2430" s="216"/>
      <c r="G2430" s="158" t="s">
        <v>8</v>
      </c>
      <c r="H2430" s="26">
        <f>SUM(I2430:N2430)</f>
        <v>0</v>
      </c>
      <c r="I2430" s="26">
        <v>0</v>
      </c>
      <c r="J2430" s="26">
        <v>0</v>
      </c>
      <c r="K2430" s="26">
        <v>0</v>
      </c>
      <c r="L2430" s="26">
        <v>0</v>
      </c>
      <c r="M2430" s="26">
        <v>0</v>
      </c>
      <c r="N2430" s="26">
        <v>0</v>
      </c>
      <c r="O2430" s="219"/>
      <c r="P2430" s="228"/>
    </row>
    <row r="2431" spans="1:16" ht="24.75" thickBot="1" x14ac:dyDescent="0.3">
      <c r="A2431" s="214"/>
      <c r="B2431" s="217"/>
      <c r="C2431" s="217"/>
      <c r="D2431" s="220"/>
      <c r="E2431" s="220"/>
      <c r="F2431" s="217"/>
      <c r="G2431" s="158" t="s">
        <v>9</v>
      </c>
      <c r="H2431" s="26">
        <f>SUM(I2431:N2431)</f>
        <v>0</v>
      </c>
      <c r="I2431" s="26">
        <v>0</v>
      </c>
      <c r="J2431" s="26">
        <v>0</v>
      </c>
      <c r="K2431" s="26">
        <v>0</v>
      </c>
      <c r="L2431" s="26">
        <v>0</v>
      </c>
      <c r="M2431" s="26">
        <v>0</v>
      </c>
      <c r="N2431" s="26">
        <v>0</v>
      </c>
      <c r="O2431" s="220"/>
      <c r="P2431" s="229"/>
    </row>
    <row r="2432" spans="1:16" ht="36.75" customHeight="1" thickBot="1" x14ac:dyDescent="0.3">
      <c r="A2432" s="212" t="s">
        <v>901</v>
      </c>
      <c r="B2432" s="215"/>
      <c r="C2432" s="215" t="s">
        <v>848</v>
      </c>
      <c r="D2432" s="218">
        <v>2026</v>
      </c>
      <c r="E2432" s="218"/>
      <c r="F2432" s="215" t="s">
        <v>900</v>
      </c>
      <c r="G2432" s="158" t="s">
        <v>4</v>
      </c>
      <c r="H2432" s="26">
        <f t="shared" ref="H2432:N2432" si="511">SUM(H2433:H2436)</f>
        <v>10</v>
      </c>
      <c r="I2432" s="26">
        <f t="shared" si="511"/>
        <v>0</v>
      </c>
      <c r="J2432" s="26">
        <f t="shared" si="511"/>
        <v>10</v>
      </c>
      <c r="K2432" s="26">
        <f t="shared" si="511"/>
        <v>0</v>
      </c>
      <c r="L2432" s="26">
        <f t="shared" si="511"/>
        <v>0</v>
      </c>
      <c r="M2432" s="26">
        <f t="shared" si="511"/>
        <v>0</v>
      </c>
      <c r="N2432" s="26">
        <f t="shared" si="511"/>
        <v>0</v>
      </c>
      <c r="O2432" s="218" t="s">
        <v>902</v>
      </c>
      <c r="P2432" s="227" t="s">
        <v>903</v>
      </c>
    </row>
    <row r="2433" spans="1:16" ht="15.75" thickBot="1" x14ac:dyDescent="0.3">
      <c r="A2433" s="213"/>
      <c r="B2433" s="216"/>
      <c r="C2433" s="216"/>
      <c r="D2433" s="219"/>
      <c r="E2433" s="219"/>
      <c r="F2433" s="216"/>
      <c r="G2433" s="158" t="s">
        <v>6</v>
      </c>
      <c r="H2433" s="26">
        <f>SUM(I2433:N2433)</f>
        <v>0</v>
      </c>
      <c r="I2433" s="26">
        <v>0</v>
      </c>
      <c r="J2433" s="26">
        <v>0</v>
      </c>
      <c r="K2433" s="26">
        <v>0</v>
      </c>
      <c r="L2433" s="26">
        <v>0</v>
      </c>
      <c r="M2433" s="26">
        <v>0</v>
      </c>
      <c r="N2433" s="26">
        <v>0</v>
      </c>
      <c r="O2433" s="219"/>
      <c r="P2433" s="228"/>
    </row>
    <row r="2434" spans="1:16" ht="36.75" thickBot="1" x14ac:dyDescent="0.3">
      <c r="A2434" s="213"/>
      <c r="B2434" s="216"/>
      <c r="C2434" s="216"/>
      <c r="D2434" s="219"/>
      <c r="E2434" s="219"/>
      <c r="F2434" s="216"/>
      <c r="G2434" s="158" t="s">
        <v>7</v>
      </c>
      <c r="H2434" s="26">
        <f>SUM(I2434:N2434)</f>
        <v>10</v>
      </c>
      <c r="I2434" s="26">
        <v>0</v>
      </c>
      <c r="J2434" s="26">
        <v>10</v>
      </c>
      <c r="K2434" s="26">
        <v>0</v>
      </c>
      <c r="L2434" s="26">
        <v>0</v>
      </c>
      <c r="M2434" s="26">
        <v>0</v>
      </c>
      <c r="N2434" s="26">
        <v>0</v>
      </c>
      <c r="O2434" s="219"/>
      <c r="P2434" s="228"/>
    </row>
    <row r="2435" spans="1:16" ht="15.75" thickBot="1" x14ac:dyDescent="0.3">
      <c r="A2435" s="213"/>
      <c r="B2435" s="216"/>
      <c r="C2435" s="216"/>
      <c r="D2435" s="219"/>
      <c r="E2435" s="219"/>
      <c r="F2435" s="216"/>
      <c r="G2435" s="158" t="s">
        <v>8</v>
      </c>
      <c r="H2435" s="26">
        <f>SUM(I2435:N2435)</f>
        <v>0</v>
      </c>
      <c r="I2435" s="26">
        <v>0</v>
      </c>
      <c r="J2435" s="26">
        <v>0</v>
      </c>
      <c r="K2435" s="26">
        <v>0</v>
      </c>
      <c r="L2435" s="26">
        <v>0</v>
      </c>
      <c r="M2435" s="26">
        <v>0</v>
      </c>
      <c r="N2435" s="26">
        <v>0</v>
      </c>
      <c r="O2435" s="219"/>
      <c r="P2435" s="228"/>
    </row>
    <row r="2436" spans="1:16" ht="24.75" thickBot="1" x14ac:dyDescent="0.3">
      <c r="A2436" s="214"/>
      <c r="B2436" s="217"/>
      <c r="C2436" s="217"/>
      <c r="D2436" s="220"/>
      <c r="E2436" s="220"/>
      <c r="F2436" s="217"/>
      <c r="G2436" s="158" t="s">
        <v>9</v>
      </c>
      <c r="H2436" s="26">
        <f>SUM(I2436:N2436)</f>
        <v>0</v>
      </c>
      <c r="I2436" s="26">
        <v>0</v>
      </c>
      <c r="J2436" s="26">
        <v>0</v>
      </c>
      <c r="K2436" s="26">
        <v>0</v>
      </c>
      <c r="L2436" s="26">
        <v>0</v>
      </c>
      <c r="M2436" s="26">
        <v>0</v>
      </c>
      <c r="N2436" s="26">
        <v>0</v>
      </c>
      <c r="O2436" s="220"/>
      <c r="P2436" s="229"/>
    </row>
    <row r="2437" spans="1:16" ht="36.75" customHeight="1" thickBot="1" x14ac:dyDescent="0.3">
      <c r="A2437" s="212" t="s">
        <v>904</v>
      </c>
      <c r="B2437" s="215"/>
      <c r="C2437" s="215" t="s">
        <v>848</v>
      </c>
      <c r="D2437" s="218" t="s">
        <v>474</v>
      </c>
      <c r="E2437" s="218"/>
      <c r="F2437" s="215" t="s">
        <v>905</v>
      </c>
      <c r="G2437" s="158" t="s">
        <v>4</v>
      </c>
      <c r="H2437" s="26">
        <f t="shared" ref="H2437:N2437" si="512">SUM(H2438:H2441)</f>
        <v>50</v>
      </c>
      <c r="I2437" s="26">
        <f t="shared" si="512"/>
        <v>0</v>
      </c>
      <c r="J2437" s="26">
        <f t="shared" si="512"/>
        <v>10</v>
      </c>
      <c r="K2437" s="26">
        <f t="shared" si="512"/>
        <v>10</v>
      </c>
      <c r="L2437" s="26">
        <f t="shared" si="512"/>
        <v>10</v>
      </c>
      <c r="M2437" s="26">
        <f t="shared" si="512"/>
        <v>10</v>
      </c>
      <c r="N2437" s="26">
        <f t="shared" si="512"/>
        <v>10</v>
      </c>
      <c r="O2437" s="218" t="s">
        <v>906</v>
      </c>
      <c r="P2437" s="227" t="s">
        <v>898</v>
      </c>
    </row>
    <row r="2438" spans="1:16" ht="15.75" thickBot="1" x14ac:dyDescent="0.3">
      <c r="A2438" s="213"/>
      <c r="B2438" s="216"/>
      <c r="C2438" s="216"/>
      <c r="D2438" s="219"/>
      <c r="E2438" s="219"/>
      <c r="F2438" s="216"/>
      <c r="G2438" s="158" t="s">
        <v>6</v>
      </c>
      <c r="H2438" s="26">
        <f>SUM(I2438:N2438)</f>
        <v>0</v>
      </c>
      <c r="I2438" s="26">
        <v>0</v>
      </c>
      <c r="J2438" s="26">
        <v>0</v>
      </c>
      <c r="K2438" s="26">
        <v>0</v>
      </c>
      <c r="L2438" s="26">
        <v>0</v>
      </c>
      <c r="M2438" s="26">
        <v>0</v>
      </c>
      <c r="N2438" s="26">
        <v>0</v>
      </c>
      <c r="O2438" s="219"/>
      <c r="P2438" s="228"/>
    </row>
    <row r="2439" spans="1:16" ht="36.75" thickBot="1" x14ac:dyDescent="0.3">
      <c r="A2439" s="213"/>
      <c r="B2439" s="216"/>
      <c r="C2439" s="216"/>
      <c r="D2439" s="219"/>
      <c r="E2439" s="219"/>
      <c r="F2439" s="216"/>
      <c r="G2439" s="158" t="s">
        <v>7</v>
      </c>
      <c r="H2439" s="26">
        <f>SUM(I2439:N2439)</f>
        <v>50</v>
      </c>
      <c r="I2439" s="26">
        <v>0</v>
      </c>
      <c r="J2439" s="26">
        <v>10</v>
      </c>
      <c r="K2439" s="26">
        <v>10</v>
      </c>
      <c r="L2439" s="26">
        <v>10</v>
      </c>
      <c r="M2439" s="26">
        <v>10</v>
      </c>
      <c r="N2439" s="26">
        <v>10</v>
      </c>
      <c r="O2439" s="219"/>
      <c r="P2439" s="228"/>
    </row>
    <row r="2440" spans="1:16" ht="15.75" thickBot="1" x14ac:dyDescent="0.3">
      <c r="A2440" s="213"/>
      <c r="B2440" s="216"/>
      <c r="C2440" s="216"/>
      <c r="D2440" s="219"/>
      <c r="E2440" s="219"/>
      <c r="F2440" s="216"/>
      <c r="G2440" s="158" t="s">
        <v>8</v>
      </c>
      <c r="H2440" s="26">
        <f>SUM(I2440:N2440)</f>
        <v>0</v>
      </c>
      <c r="I2440" s="26">
        <v>0</v>
      </c>
      <c r="J2440" s="26">
        <v>0</v>
      </c>
      <c r="K2440" s="26">
        <v>0</v>
      </c>
      <c r="L2440" s="26">
        <v>0</v>
      </c>
      <c r="M2440" s="26">
        <v>0</v>
      </c>
      <c r="N2440" s="26">
        <v>0</v>
      </c>
      <c r="O2440" s="219"/>
      <c r="P2440" s="228"/>
    </row>
    <row r="2441" spans="1:16" ht="24.75" thickBot="1" x14ac:dyDescent="0.3">
      <c r="A2441" s="214"/>
      <c r="B2441" s="217"/>
      <c r="C2441" s="217"/>
      <c r="D2441" s="220"/>
      <c r="E2441" s="220"/>
      <c r="F2441" s="217"/>
      <c r="G2441" s="158" t="s">
        <v>9</v>
      </c>
      <c r="H2441" s="26">
        <f>SUM(I2441:N2441)</f>
        <v>0</v>
      </c>
      <c r="I2441" s="26">
        <v>0</v>
      </c>
      <c r="J2441" s="26">
        <v>0</v>
      </c>
      <c r="K2441" s="26">
        <v>0</v>
      </c>
      <c r="L2441" s="26">
        <v>0</v>
      </c>
      <c r="M2441" s="26">
        <v>0</v>
      </c>
      <c r="N2441" s="26">
        <v>0</v>
      </c>
      <c r="O2441" s="220"/>
      <c r="P2441" s="229"/>
    </row>
    <row r="2442" spans="1:16" ht="36.75" customHeight="1" thickBot="1" x14ac:dyDescent="0.3">
      <c r="A2442" s="253" t="s">
        <v>4005</v>
      </c>
      <c r="B2442" s="215"/>
      <c r="C2442" s="215" t="s">
        <v>848</v>
      </c>
      <c r="D2442" s="218" t="s">
        <v>474</v>
      </c>
      <c r="E2442" s="218"/>
      <c r="F2442" s="215" t="s">
        <v>900</v>
      </c>
      <c r="G2442" s="158" t="s">
        <v>4</v>
      </c>
      <c r="H2442" s="26">
        <f t="shared" ref="H2442:N2442" si="513">SUM(H2443:H2446)</f>
        <v>25</v>
      </c>
      <c r="I2442" s="26">
        <f t="shared" si="513"/>
        <v>0</v>
      </c>
      <c r="J2442" s="26">
        <f t="shared" si="513"/>
        <v>5</v>
      </c>
      <c r="K2442" s="26">
        <f t="shared" si="513"/>
        <v>5</v>
      </c>
      <c r="L2442" s="26">
        <f t="shared" si="513"/>
        <v>5</v>
      </c>
      <c r="M2442" s="26">
        <f t="shared" si="513"/>
        <v>5</v>
      </c>
      <c r="N2442" s="26">
        <f t="shared" si="513"/>
        <v>5</v>
      </c>
      <c r="O2442" s="218" t="s">
        <v>862</v>
      </c>
      <c r="P2442" s="227" t="s">
        <v>877</v>
      </c>
    </row>
    <row r="2443" spans="1:16" ht="15.75" thickBot="1" x14ac:dyDescent="0.3">
      <c r="A2443" s="254"/>
      <c r="B2443" s="216"/>
      <c r="C2443" s="216"/>
      <c r="D2443" s="219"/>
      <c r="E2443" s="219"/>
      <c r="F2443" s="216"/>
      <c r="G2443" s="158" t="s">
        <v>6</v>
      </c>
      <c r="H2443" s="26">
        <f>SUM(I2443:N2443)</f>
        <v>0</v>
      </c>
      <c r="I2443" s="26">
        <v>0</v>
      </c>
      <c r="J2443" s="26">
        <v>0</v>
      </c>
      <c r="K2443" s="26">
        <v>0</v>
      </c>
      <c r="L2443" s="26">
        <v>0</v>
      </c>
      <c r="M2443" s="26">
        <v>0</v>
      </c>
      <c r="N2443" s="26">
        <v>0</v>
      </c>
      <c r="O2443" s="219"/>
      <c r="P2443" s="228"/>
    </row>
    <row r="2444" spans="1:16" ht="36.75" thickBot="1" x14ac:dyDescent="0.3">
      <c r="A2444" s="254"/>
      <c r="B2444" s="216"/>
      <c r="C2444" s="216"/>
      <c r="D2444" s="219"/>
      <c r="E2444" s="219"/>
      <c r="F2444" s="216"/>
      <c r="G2444" s="158" t="s">
        <v>7</v>
      </c>
      <c r="H2444" s="26">
        <f>SUM(I2444:N2444)</f>
        <v>25</v>
      </c>
      <c r="I2444" s="26">
        <v>0</v>
      </c>
      <c r="J2444" s="26">
        <v>5</v>
      </c>
      <c r="K2444" s="26">
        <v>5</v>
      </c>
      <c r="L2444" s="26">
        <v>5</v>
      </c>
      <c r="M2444" s="26">
        <v>5</v>
      </c>
      <c r="N2444" s="26">
        <v>5</v>
      </c>
      <c r="O2444" s="219"/>
      <c r="P2444" s="228"/>
    </row>
    <row r="2445" spans="1:16" ht="15.75" thickBot="1" x14ac:dyDescent="0.3">
      <c r="A2445" s="254"/>
      <c r="B2445" s="216"/>
      <c r="C2445" s="216"/>
      <c r="D2445" s="219"/>
      <c r="E2445" s="219"/>
      <c r="F2445" s="216"/>
      <c r="G2445" s="158" t="s">
        <v>8</v>
      </c>
      <c r="H2445" s="26">
        <f>SUM(I2445:N2445)</f>
        <v>0</v>
      </c>
      <c r="I2445" s="26">
        <v>0</v>
      </c>
      <c r="J2445" s="26">
        <v>0</v>
      </c>
      <c r="K2445" s="26">
        <v>0</v>
      </c>
      <c r="L2445" s="26">
        <v>0</v>
      </c>
      <c r="M2445" s="26">
        <v>0</v>
      </c>
      <c r="N2445" s="26">
        <v>0</v>
      </c>
      <c r="O2445" s="219"/>
      <c r="P2445" s="228"/>
    </row>
    <row r="2446" spans="1:16" ht="24.75" thickBot="1" x14ac:dyDescent="0.3">
      <c r="A2446" s="255"/>
      <c r="B2446" s="217"/>
      <c r="C2446" s="217"/>
      <c r="D2446" s="220"/>
      <c r="E2446" s="220"/>
      <c r="F2446" s="217"/>
      <c r="G2446" s="158" t="s">
        <v>9</v>
      </c>
      <c r="H2446" s="26">
        <f>SUM(I2446:N2446)</f>
        <v>0</v>
      </c>
      <c r="I2446" s="26">
        <v>0</v>
      </c>
      <c r="J2446" s="26">
        <v>0</v>
      </c>
      <c r="K2446" s="26">
        <v>0</v>
      </c>
      <c r="L2446" s="26">
        <v>0</v>
      </c>
      <c r="M2446" s="26">
        <v>0</v>
      </c>
      <c r="N2446" s="26">
        <v>0</v>
      </c>
      <c r="O2446" s="220"/>
      <c r="P2446" s="229"/>
    </row>
    <row r="2447" spans="1:16" ht="36.75" customHeight="1" thickBot="1" x14ac:dyDescent="0.3">
      <c r="A2447" s="212" t="s">
        <v>907</v>
      </c>
      <c r="B2447" s="215"/>
      <c r="C2447" s="215" t="s">
        <v>848</v>
      </c>
      <c r="D2447" s="218">
        <v>2026</v>
      </c>
      <c r="E2447" s="218"/>
      <c r="F2447" s="215" t="s">
        <v>900</v>
      </c>
      <c r="G2447" s="158" t="s">
        <v>4</v>
      </c>
      <c r="H2447" s="26">
        <f t="shared" ref="H2447:N2447" si="514">SUM(H2448:H2451)</f>
        <v>9</v>
      </c>
      <c r="I2447" s="26">
        <f t="shared" si="514"/>
        <v>0</v>
      </c>
      <c r="J2447" s="26">
        <f t="shared" si="514"/>
        <v>9</v>
      </c>
      <c r="K2447" s="26">
        <f t="shared" si="514"/>
        <v>0</v>
      </c>
      <c r="L2447" s="26">
        <f t="shared" si="514"/>
        <v>0</v>
      </c>
      <c r="M2447" s="26">
        <f t="shared" si="514"/>
        <v>0</v>
      </c>
      <c r="N2447" s="26">
        <f t="shared" si="514"/>
        <v>0</v>
      </c>
      <c r="O2447" s="218" t="s">
        <v>862</v>
      </c>
      <c r="P2447" s="227" t="s">
        <v>877</v>
      </c>
    </row>
    <row r="2448" spans="1:16" ht="15.75" thickBot="1" x14ac:dyDescent="0.3">
      <c r="A2448" s="213"/>
      <c r="B2448" s="216"/>
      <c r="C2448" s="216"/>
      <c r="D2448" s="219"/>
      <c r="E2448" s="219"/>
      <c r="F2448" s="216"/>
      <c r="G2448" s="158" t="s">
        <v>6</v>
      </c>
      <c r="H2448" s="26">
        <f>SUM(I2448:N2448)</f>
        <v>0</v>
      </c>
      <c r="I2448" s="26">
        <v>0</v>
      </c>
      <c r="J2448" s="26">
        <v>0</v>
      </c>
      <c r="K2448" s="26">
        <v>0</v>
      </c>
      <c r="L2448" s="26">
        <v>0</v>
      </c>
      <c r="M2448" s="26">
        <v>0</v>
      </c>
      <c r="N2448" s="26">
        <v>0</v>
      </c>
      <c r="O2448" s="219"/>
      <c r="P2448" s="228"/>
    </row>
    <row r="2449" spans="1:16" ht="36.75" thickBot="1" x14ac:dyDescent="0.3">
      <c r="A2449" s="213"/>
      <c r="B2449" s="216"/>
      <c r="C2449" s="216"/>
      <c r="D2449" s="219"/>
      <c r="E2449" s="219"/>
      <c r="F2449" s="216"/>
      <c r="G2449" s="158" t="s">
        <v>7</v>
      </c>
      <c r="H2449" s="26">
        <f>SUM(I2449:N2449)</f>
        <v>9</v>
      </c>
      <c r="I2449" s="26">
        <v>0</v>
      </c>
      <c r="J2449" s="26">
        <v>9</v>
      </c>
      <c r="K2449" s="26">
        <v>0</v>
      </c>
      <c r="L2449" s="26">
        <v>0</v>
      </c>
      <c r="M2449" s="26">
        <v>0</v>
      </c>
      <c r="N2449" s="26">
        <v>0</v>
      </c>
      <c r="O2449" s="219"/>
      <c r="P2449" s="228"/>
    </row>
    <row r="2450" spans="1:16" ht="15.75" thickBot="1" x14ac:dyDescent="0.3">
      <c r="A2450" s="213"/>
      <c r="B2450" s="216"/>
      <c r="C2450" s="216"/>
      <c r="D2450" s="219"/>
      <c r="E2450" s="219"/>
      <c r="F2450" s="216"/>
      <c r="G2450" s="158" t="s">
        <v>8</v>
      </c>
      <c r="H2450" s="26">
        <f>SUM(I2450:N2450)</f>
        <v>0</v>
      </c>
      <c r="I2450" s="26">
        <v>0</v>
      </c>
      <c r="J2450" s="26">
        <v>0</v>
      </c>
      <c r="K2450" s="26">
        <v>0</v>
      </c>
      <c r="L2450" s="26">
        <v>0</v>
      </c>
      <c r="M2450" s="26">
        <v>0</v>
      </c>
      <c r="N2450" s="26">
        <v>0</v>
      </c>
      <c r="O2450" s="219"/>
      <c r="P2450" s="228"/>
    </row>
    <row r="2451" spans="1:16" ht="24.75" thickBot="1" x14ac:dyDescent="0.3">
      <c r="A2451" s="214"/>
      <c r="B2451" s="217"/>
      <c r="C2451" s="217"/>
      <c r="D2451" s="220"/>
      <c r="E2451" s="220"/>
      <c r="F2451" s="217"/>
      <c r="G2451" s="158" t="s">
        <v>9</v>
      </c>
      <c r="H2451" s="26">
        <f>SUM(I2451:N2451)</f>
        <v>0</v>
      </c>
      <c r="I2451" s="26">
        <v>0</v>
      </c>
      <c r="J2451" s="26">
        <v>0</v>
      </c>
      <c r="K2451" s="26">
        <v>0</v>
      </c>
      <c r="L2451" s="26">
        <v>0</v>
      </c>
      <c r="M2451" s="26">
        <v>0</v>
      </c>
      <c r="N2451" s="26">
        <v>0</v>
      </c>
      <c r="O2451" s="220"/>
      <c r="P2451" s="229"/>
    </row>
    <row r="2452" spans="1:16" ht="36.75" customHeight="1" thickBot="1" x14ac:dyDescent="0.3">
      <c r="A2452" s="212" t="s">
        <v>908</v>
      </c>
      <c r="B2452" s="215"/>
      <c r="C2452" s="215" t="s">
        <v>848</v>
      </c>
      <c r="D2452" s="218">
        <v>2026</v>
      </c>
      <c r="E2452" s="218"/>
      <c r="F2452" s="215" t="s">
        <v>900</v>
      </c>
      <c r="G2452" s="158" t="s">
        <v>4</v>
      </c>
      <c r="H2452" s="26">
        <f t="shared" ref="H2452:N2452" si="515">SUM(H2453:H2456)</f>
        <v>50</v>
      </c>
      <c r="I2452" s="26">
        <f t="shared" si="515"/>
        <v>0</v>
      </c>
      <c r="J2452" s="26">
        <f t="shared" si="515"/>
        <v>50</v>
      </c>
      <c r="K2452" s="26">
        <f t="shared" si="515"/>
        <v>0</v>
      </c>
      <c r="L2452" s="26">
        <f t="shared" si="515"/>
        <v>0</v>
      </c>
      <c r="M2452" s="26">
        <f t="shared" si="515"/>
        <v>0</v>
      </c>
      <c r="N2452" s="26">
        <f t="shared" si="515"/>
        <v>0</v>
      </c>
      <c r="O2452" s="218" t="s">
        <v>852</v>
      </c>
      <c r="P2452" s="227" t="s">
        <v>909</v>
      </c>
    </row>
    <row r="2453" spans="1:16" ht="15.75" thickBot="1" x14ac:dyDescent="0.3">
      <c r="A2453" s="213"/>
      <c r="B2453" s="216"/>
      <c r="C2453" s="216"/>
      <c r="D2453" s="219"/>
      <c r="E2453" s="219"/>
      <c r="F2453" s="216"/>
      <c r="G2453" s="158" t="s">
        <v>6</v>
      </c>
      <c r="H2453" s="26">
        <f>SUM(I2453:N2453)</f>
        <v>0</v>
      </c>
      <c r="I2453" s="26">
        <v>0</v>
      </c>
      <c r="J2453" s="26">
        <v>0</v>
      </c>
      <c r="K2453" s="26">
        <v>0</v>
      </c>
      <c r="L2453" s="26">
        <v>0</v>
      </c>
      <c r="M2453" s="26">
        <v>0</v>
      </c>
      <c r="N2453" s="26">
        <v>0</v>
      </c>
      <c r="O2453" s="219"/>
      <c r="P2453" s="228"/>
    </row>
    <row r="2454" spans="1:16" ht="36.75" thickBot="1" x14ac:dyDescent="0.3">
      <c r="A2454" s="213"/>
      <c r="B2454" s="216"/>
      <c r="C2454" s="216"/>
      <c r="D2454" s="219"/>
      <c r="E2454" s="219"/>
      <c r="F2454" s="216"/>
      <c r="G2454" s="158" t="s">
        <v>7</v>
      </c>
      <c r="H2454" s="26">
        <f>SUM(I2454:N2454)</f>
        <v>50</v>
      </c>
      <c r="I2454" s="26">
        <v>0</v>
      </c>
      <c r="J2454" s="26">
        <v>50</v>
      </c>
      <c r="K2454" s="26">
        <v>0</v>
      </c>
      <c r="L2454" s="26">
        <v>0</v>
      </c>
      <c r="M2454" s="26">
        <v>0</v>
      </c>
      <c r="N2454" s="26">
        <v>0</v>
      </c>
      <c r="O2454" s="219"/>
      <c r="P2454" s="228"/>
    </row>
    <row r="2455" spans="1:16" ht="15.75" thickBot="1" x14ac:dyDescent="0.3">
      <c r="A2455" s="213"/>
      <c r="B2455" s="216"/>
      <c r="C2455" s="216"/>
      <c r="D2455" s="219"/>
      <c r="E2455" s="219"/>
      <c r="F2455" s="216"/>
      <c r="G2455" s="158" t="s">
        <v>8</v>
      </c>
      <c r="H2455" s="26">
        <f>SUM(I2455:N2455)</f>
        <v>0</v>
      </c>
      <c r="I2455" s="26">
        <v>0</v>
      </c>
      <c r="J2455" s="26">
        <v>0</v>
      </c>
      <c r="K2455" s="26">
        <v>0</v>
      </c>
      <c r="L2455" s="26">
        <v>0</v>
      </c>
      <c r="M2455" s="26">
        <v>0</v>
      </c>
      <c r="N2455" s="26">
        <v>0</v>
      </c>
      <c r="O2455" s="219"/>
      <c r="P2455" s="228"/>
    </row>
    <row r="2456" spans="1:16" ht="24.75" thickBot="1" x14ac:dyDescent="0.3">
      <c r="A2456" s="214"/>
      <c r="B2456" s="217"/>
      <c r="C2456" s="217"/>
      <c r="D2456" s="220"/>
      <c r="E2456" s="220"/>
      <c r="F2456" s="217"/>
      <c r="G2456" s="158" t="s">
        <v>9</v>
      </c>
      <c r="H2456" s="26">
        <f>SUM(I2456:N2456)</f>
        <v>0</v>
      </c>
      <c r="I2456" s="26">
        <v>0</v>
      </c>
      <c r="J2456" s="26">
        <v>0</v>
      </c>
      <c r="K2456" s="26">
        <v>0</v>
      </c>
      <c r="L2456" s="26">
        <v>0</v>
      </c>
      <c r="M2456" s="26">
        <v>0</v>
      </c>
      <c r="N2456" s="26">
        <v>0</v>
      </c>
      <c r="O2456" s="220"/>
      <c r="P2456" s="229"/>
    </row>
    <row r="2457" spans="1:16" ht="36.75" customHeight="1" thickBot="1" x14ac:dyDescent="0.3">
      <c r="A2457" s="212" t="s">
        <v>910</v>
      </c>
      <c r="B2457" s="215"/>
      <c r="C2457" s="215" t="s">
        <v>848</v>
      </c>
      <c r="D2457" s="218">
        <v>2027</v>
      </c>
      <c r="E2457" s="218"/>
      <c r="F2457" s="215" t="s">
        <v>900</v>
      </c>
      <c r="G2457" s="158" t="s">
        <v>4</v>
      </c>
      <c r="H2457" s="26">
        <f t="shared" ref="H2457:N2457" si="516">SUM(H2458:H2461)</f>
        <v>3</v>
      </c>
      <c r="I2457" s="26">
        <f t="shared" si="516"/>
        <v>0</v>
      </c>
      <c r="J2457" s="26">
        <f t="shared" si="516"/>
        <v>0</v>
      </c>
      <c r="K2457" s="26">
        <f t="shared" si="516"/>
        <v>3</v>
      </c>
      <c r="L2457" s="26">
        <f t="shared" si="516"/>
        <v>0</v>
      </c>
      <c r="M2457" s="26">
        <f t="shared" si="516"/>
        <v>0</v>
      </c>
      <c r="N2457" s="26">
        <f t="shared" si="516"/>
        <v>0</v>
      </c>
      <c r="O2457" s="218" t="s">
        <v>862</v>
      </c>
      <c r="P2457" s="227" t="s">
        <v>893</v>
      </c>
    </row>
    <row r="2458" spans="1:16" ht="15.75" thickBot="1" x14ac:dyDescent="0.3">
      <c r="A2458" s="213"/>
      <c r="B2458" s="216"/>
      <c r="C2458" s="216"/>
      <c r="D2458" s="219"/>
      <c r="E2458" s="219"/>
      <c r="F2458" s="216"/>
      <c r="G2458" s="158" t="s">
        <v>6</v>
      </c>
      <c r="H2458" s="26">
        <f>SUM(I2458:N2458)</f>
        <v>0</v>
      </c>
      <c r="I2458" s="26">
        <v>0</v>
      </c>
      <c r="J2458" s="26">
        <v>0</v>
      </c>
      <c r="K2458" s="26">
        <v>0</v>
      </c>
      <c r="L2458" s="26">
        <v>0</v>
      </c>
      <c r="M2458" s="26">
        <v>0</v>
      </c>
      <c r="N2458" s="26">
        <v>0</v>
      </c>
      <c r="O2458" s="219"/>
      <c r="P2458" s="228"/>
    </row>
    <row r="2459" spans="1:16" ht="36.75" thickBot="1" x14ac:dyDescent="0.3">
      <c r="A2459" s="213"/>
      <c r="B2459" s="216"/>
      <c r="C2459" s="216"/>
      <c r="D2459" s="219"/>
      <c r="E2459" s="219"/>
      <c r="F2459" s="216"/>
      <c r="G2459" s="158" t="s">
        <v>7</v>
      </c>
      <c r="H2459" s="26">
        <f>SUM(I2459:N2459)</f>
        <v>3</v>
      </c>
      <c r="I2459" s="26">
        <v>0</v>
      </c>
      <c r="J2459" s="26">
        <v>0</v>
      </c>
      <c r="K2459" s="26">
        <v>3</v>
      </c>
      <c r="L2459" s="26">
        <v>0</v>
      </c>
      <c r="M2459" s="26">
        <v>0</v>
      </c>
      <c r="N2459" s="26">
        <v>0</v>
      </c>
      <c r="O2459" s="219"/>
      <c r="P2459" s="228"/>
    </row>
    <row r="2460" spans="1:16" ht="15.75" thickBot="1" x14ac:dyDescent="0.3">
      <c r="A2460" s="213"/>
      <c r="B2460" s="216"/>
      <c r="C2460" s="216"/>
      <c r="D2460" s="219"/>
      <c r="E2460" s="219"/>
      <c r="F2460" s="216"/>
      <c r="G2460" s="158" t="s">
        <v>8</v>
      </c>
      <c r="H2460" s="26">
        <f>SUM(I2460:N2460)</f>
        <v>0</v>
      </c>
      <c r="I2460" s="26">
        <v>0</v>
      </c>
      <c r="J2460" s="26">
        <v>0</v>
      </c>
      <c r="K2460" s="26">
        <v>0</v>
      </c>
      <c r="L2460" s="26">
        <v>0</v>
      </c>
      <c r="M2460" s="26">
        <v>0</v>
      </c>
      <c r="N2460" s="26">
        <v>0</v>
      </c>
      <c r="O2460" s="219"/>
      <c r="P2460" s="228"/>
    </row>
    <row r="2461" spans="1:16" ht="24.75" thickBot="1" x14ac:dyDescent="0.3">
      <c r="A2461" s="214"/>
      <c r="B2461" s="217"/>
      <c r="C2461" s="217"/>
      <c r="D2461" s="220"/>
      <c r="E2461" s="220"/>
      <c r="F2461" s="217"/>
      <c r="G2461" s="158" t="s">
        <v>9</v>
      </c>
      <c r="H2461" s="26">
        <f>SUM(I2461:N2461)</f>
        <v>0</v>
      </c>
      <c r="I2461" s="26">
        <v>0</v>
      </c>
      <c r="J2461" s="26">
        <v>0</v>
      </c>
      <c r="K2461" s="26">
        <v>0</v>
      </c>
      <c r="L2461" s="26">
        <v>0</v>
      </c>
      <c r="M2461" s="26">
        <v>0</v>
      </c>
      <c r="N2461" s="26">
        <v>0</v>
      </c>
      <c r="O2461" s="220"/>
      <c r="P2461" s="229"/>
    </row>
    <row r="2462" spans="1:16" ht="36.75" customHeight="1" thickBot="1" x14ac:dyDescent="0.3">
      <c r="A2462" s="212" t="s">
        <v>911</v>
      </c>
      <c r="B2462" s="215"/>
      <c r="C2462" s="215" t="s">
        <v>848</v>
      </c>
      <c r="D2462" s="218">
        <v>2025</v>
      </c>
      <c r="E2462" s="218"/>
      <c r="F2462" s="215" t="s">
        <v>900</v>
      </c>
      <c r="G2462" s="158" t="s">
        <v>4</v>
      </c>
      <c r="H2462" s="26">
        <f t="shared" ref="H2462:N2462" si="517">SUM(H2463:H2466)</f>
        <v>5</v>
      </c>
      <c r="I2462" s="26">
        <f t="shared" si="517"/>
        <v>5</v>
      </c>
      <c r="J2462" s="26">
        <f t="shared" si="517"/>
        <v>0</v>
      </c>
      <c r="K2462" s="26">
        <f t="shared" si="517"/>
        <v>0</v>
      </c>
      <c r="L2462" s="26">
        <f t="shared" si="517"/>
        <v>0</v>
      </c>
      <c r="M2462" s="26">
        <f t="shared" si="517"/>
        <v>0</v>
      </c>
      <c r="N2462" s="26">
        <f t="shared" si="517"/>
        <v>0</v>
      </c>
      <c r="O2462" s="218" t="s">
        <v>876</v>
      </c>
      <c r="P2462" s="227" t="s">
        <v>893</v>
      </c>
    </row>
    <row r="2463" spans="1:16" ht="15.75" thickBot="1" x14ac:dyDescent="0.3">
      <c r="A2463" s="213"/>
      <c r="B2463" s="216"/>
      <c r="C2463" s="216"/>
      <c r="D2463" s="219"/>
      <c r="E2463" s="219"/>
      <c r="F2463" s="216"/>
      <c r="G2463" s="158" t="s">
        <v>6</v>
      </c>
      <c r="H2463" s="26">
        <f>SUM(I2463:N2463)</f>
        <v>0</v>
      </c>
      <c r="I2463" s="26">
        <v>0</v>
      </c>
      <c r="J2463" s="26">
        <v>0</v>
      </c>
      <c r="K2463" s="26">
        <v>0</v>
      </c>
      <c r="L2463" s="26">
        <v>0</v>
      </c>
      <c r="M2463" s="26">
        <v>0</v>
      </c>
      <c r="N2463" s="26">
        <v>0</v>
      </c>
      <c r="O2463" s="219"/>
      <c r="P2463" s="228"/>
    </row>
    <row r="2464" spans="1:16" ht="36.75" thickBot="1" x14ac:dyDescent="0.3">
      <c r="A2464" s="213"/>
      <c r="B2464" s="216"/>
      <c r="C2464" s="216"/>
      <c r="D2464" s="219"/>
      <c r="E2464" s="219"/>
      <c r="F2464" s="216"/>
      <c r="G2464" s="158" t="s">
        <v>7</v>
      </c>
      <c r="H2464" s="26">
        <f>SUM(I2464:N2464)</f>
        <v>5</v>
      </c>
      <c r="I2464" s="26">
        <v>5</v>
      </c>
      <c r="J2464" s="26">
        <v>0</v>
      </c>
      <c r="K2464" s="26">
        <v>0</v>
      </c>
      <c r="L2464" s="26">
        <v>0</v>
      </c>
      <c r="M2464" s="26">
        <v>0</v>
      </c>
      <c r="N2464" s="26">
        <v>0</v>
      </c>
      <c r="O2464" s="219"/>
      <c r="P2464" s="228"/>
    </row>
    <row r="2465" spans="1:16" ht="15.75" thickBot="1" x14ac:dyDescent="0.3">
      <c r="A2465" s="213"/>
      <c r="B2465" s="216"/>
      <c r="C2465" s="216"/>
      <c r="D2465" s="219"/>
      <c r="E2465" s="219"/>
      <c r="F2465" s="216"/>
      <c r="G2465" s="158" t="s">
        <v>8</v>
      </c>
      <c r="H2465" s="26">
        <f>SUM(I2465:N2465)</f>
        <v>0</v>
      </c>
      <c r="I2465" s="26">
        <v>0</v>
      </c>
      <c r="J2465" s="26">
        <v>0</v>
      </c>
      <c r="K2465" s="26">
        <v>0</v>
      </c>
      <c r="L2465" s="26">
        <v>0</v>
      </c>
      <c r="M2465" s="26">
        <v>0</v>
      </c>
      <c r="N2465" s="26">
        <v>0</v>
      </c>
      <c r="O2465" s="219"/>
      <c r="P2465" s="228"/>
    </row>
    <row r="2466" spans="1:16" ht="24.75" thickBot="1" x14ac:dyDescent="0.3">
      <c r="A2466" s="214"/>
      <c r="B2466" s="217"/>
      <c r="C2466" s="217"/>
      <c r="D2466" s="220"/>
      <c r="E2466" s="220"/>
      <c r="F2466" s="217"/>
      <c r="G2466" s="158" t="s">
        <v>9</v>
      </c>
      <c r="H2466" s="26">
        <f>SUM(I2466:N2466)</f>
        <v>0</v>
      </c>
      <c r="I2466" s="26">
        <v>0</v>
      </c>
      <c r="J2466" s="26">
        <v>0</v>
      </c>
      <c r="K2466" s="26">
        <v>0</v>
      </c>
      <c r="L2466" s="26">
        <v>0</v>
      </c>
      <c r="M2466" s="26">
        <v>0</v>
      </c>
      <c r="N2466" s="26">
        <v>0</v>
      </c>
      <c r="O2466" s="220"/>
      <c r="P2466" s="229"/>
    </row>
    <row r="2467" spans="1:16" ht="36.75" customHeight="1" thickBot="1" x14ac:dyDescent="0.3">
      <c r="A2467" s="212" t="s">
        <v>912</v>
      </c>
      <c r="B2467" s="215" t="s">
        <v>225</v>
      </c>
      <c r="C2467" s="215" t="s">
        <v>848</v>
      </c>
      <c r="D2467" s="218" t="s">
        <v>12</v>
      </c>
      <c r="E2467" s="218"/>
      <c r="F2467" s="215" t="s">
        <v>913</v>
      </c>
      <c r="G2467" s="158" t="s">
        <v>4</v>
      </c>
      <c r="H2467" s="26">
        <f t="shared" ref="H2467:N2467" si="518">SUM(H2468:H2471)</f>
        <v>1214.5999999999999</v>
      </c>
      <c r="I2467" s="26">
        <f t="shared" si="518"/>
        <v>24.4</v>
      </c>
      <c r="J2467" s="26">
        <f t="shared" si="518"/>
        <v>97.1</v>
      </c>
      <c r="K2467" s="26">
        <f t="shared" si="518"/>
        <v>1093.0999999999999</v>
      </c>
      <c r="L2467" s="26">
        <f t="shared" si="518"/>
        <v>0</v>
      </c>
      <c r="M2467" s="26">
        <f t="shared" si="518"/>
        <v>0</v>
      </c>
      <c r="N2467" s="26">
        <f t="shared" si="518"/>
        <v>0</v>
      </c>
      <c r="O2467" s="218"/>
      <c r="P2467" s="227"/>
    </row>
    <row r="2468" spans="1:16" ht="15.75" thickBot="1" x14ac:dyDescent="0.3">
      <c r="A2468" s="213"/>
      <c r="B2468" s="216"/>
      <c r="C2468" s="216"/>
      <c r="D2468" s="219"/>
      <c r="E2468" s="219"/>
      <c r="F2468" s="216"/>
      <c r="G2468" s="158" t="s">
        <v>6</v>
      </c>
      <c r="H2468" s="26">
        <f>SUM(I2468:N2468)</f>
        <v>0</v>
      </c>
      <c r="I2468" s="26">
        <v>0</v>
      </c>
      <c r="J2468" s="26">
        <v>0</v>
      </c>
      <c r="K2468" s="26">
        <v>0</v>
      </c>
      <c r="L2468" s="26">
        <v>0</v>
      </c>
      <c r="M2468" s="26">
        <v>0</v>
      </c>
      <c r="N2468" s="26">
        <v>0</v>
      </c>
      <c r="O2468" s="219"/>
      <c r="P2468" s="228"/>
    </row>
    <row r="2469" spans="1:16" ht="36.75" thickBot="1" x14ac:dyDescent="0.3">
      <c r="A2469" s="213"/>
      <c r="B2469" s="216"/>
      <c r="C2469" s="216"/>
      <c r="D2469" s="219"/>
      <c r="E2469" s="219"/>
      <c r="F2469" s="216"/>
      <c r="G2469" s="158" t="s">
        <v>7</v>
      </c>
      <c r="H2469" s="26">
        <f>SUM(I2469:N2469)</f>
        <v>1214.5999999999999</v>
      </c>
      <c r="I2469" s="26">
        <v>24.4</v>
      </c>
      <c r="J2469" s="26">
        <v>97.1</v>
      </c>
      <c r="K2469" s="26">
        <v>1093.0999999999999</v>
      </c>
      <c r="L2469" s="26">
        <v>0</v>
      </c>
      <c r="M2469" s="26">
        <v>0</v>
      </c>
      <c r="N2469" s="26">
        <v>0</v>
      </c>
      <c r="O2469" s="219"/>
      <c r="P2469" s="228"/>
    </row>
    <row r="2470" spans="1:16" ht="15.75" thickBot="1" x14ac:dyDescent="0.3">
      <c r="A2470" s="213"/>
      <c r="B2470" s="216"/>
      <c r="C2470" s="216"/>
      <c r="D2470" s="219"/>
      <c r="E2470" s="219"/>
      <c r="F2470" s="216"/>
      <c r="G2470" s="158" t="s">
        <v>8</v>
      </c>
      <c r="H2470" s="26">
        <f>SUM(I2470:N2470)</f>
        <v>0</v>
      </c>
      <c r="I2470" s="26">
        <v>0</v>
      </c>
      <c r="J2470" s="26">
        <v>0</v>
      </c>
      <c r="K2470" s="26">
        <v>0</v>
      </c>
      <c r="L2470" s="26">
        <v>0</v>
      </c>
      <c r="M2470" s="26">
        <v>0</v>
      </c>
      <c r="N2470" s="26">
        <v>0</v>
      </c>
      <c r="O2470" s="219"/>
      <c r="P2470" s="228"/>
    </row>
    <row r="2471" spans="1:16" ht="24.75" thickBot="1" x14ac:dyDescent="0.3">
      <c r="A2471" s="214"/>
      <c r="B2471" s="217"/>
      <c r="C2471" s="217"/>
      <c r="D2471" s="220"/>
      <c r="E2471" s="220"/>
      <c r="F2471" s="217"/>
      <c r="G2471" s="158" t="s">
        <v>9</v>
      </c>
      <c r="H2471" s="26">
        <f>SUM(I2471:N2471)</f>
        <v>0</v>
      </c>
      <c r="I2471" s="26">
        <v>0</v>
      </c>
      <c r="J2471" s="26">
        <v>0</v>
      </c>
      <c r="K2471" s="26">
        <v>0</v>
      </c>
      <c r="L2471" s="26">
        <v>0</v>
      </c>
      <c r="M2471" s="26">
        <v>0</v>
      </c>
      <c r="N2471" s="26">
        <v>0</v>
      </c>
      <c r="O2471" s="220"/>
      <c r="P2471" s="229"/>
    </row>
    <row r="2472" spans="1:16" ht="36.75" customHeight="1" thickBot="1" x14ac:dyDescent="0.3">
      <c r="A2472" s="212" t="s">
        <v>914</v>
      </c>
      <c r="B2472" s="215"/>
      <c r="C2472" s="215" t="s">
        <v>848</v>
      </c>
      <c r="D2472" s="218" t="s">
        <v>264</v>
      </c>
      <c r="E2472" s="218"/>
      <c r="F2472" s="215"/>
      <c r="G2472" s="158" t="s">
        <v>4</v>
      </c>
      <c r="H2472" s="26">
        <f t="shared" ref="H2472:N2472" si="519">SUM(H2473:H2476)</f>
        <v>2000</v>
      </c>
      <c r="I2472" s="26">
        <f t="shared" si="519"/>
        <v>750</v>
      </c>
      <c r="J2472" s="26">
        <f t="shared" si="519"/>
        <v>750</v>
      </c>
      <c r="K2472" s="26">
        <f t="shared" si="519"/>
        <v>500</v>
      </c>
      <c r="L2472" s="26">
        <f t="shared" si="519"/>
        <v>0</v>
      </c>
      <c r="M2472" s="26">
        <f t="shared" si="519"/>
        <v>0</v>
      </c>
      <c r="N2472" s="26">
        <f t="shared" si="519"/>
        <v>0</v>
      </c>
      <c r="O2472" s="218"/>
      <c r="P2472" s="227"/>
    </row>
    <row r="2473" spans="1:16" ht="15.75" thickBot="1" x14ac:dyDescent="0.3">
      <c r="A2473" s="213"/>
      <c r="B2473" s="216"/>
      <c r="C2473" s="216"/>
      <c r="D2473" s="219"/>
      <c r="E2473" s="219"/>
      <c r="F2473" s="216"/>
      <c r="G2473" s="158" t="s">
        <v>6</v>
      </c>
      <c r="H2473" s="26">
        <f>SUM(I2473:N2473)</f>
        <v>0</v>
      </c>
      <c r="I2473" s="26">
        <v>0</v>
      </c>
      <c r="J2473" s="26">
        <v>0</v>
      </c>
      <c r="K2473" s="26">
        <v>0</v>
      </c>
      <c r="L2473" s="26">
        <v>0</v>
      </c>
      <c r="M2473" s="26">
        <v>0</v>
      </c>
      <c r="N2473" s="26">
        <v>0</v>
      </c>
      <c r="O2473" s="219"/>
      <c r="P2473" s="228"/>
    </row>
    <row r="2474" spans="1:16" ht="36.75" thickBot="1" x14ac:dyDescent="0.3">
      <c r="A2474" s="213"/>
      <c r="B2474" s="216"/>
      <c r="C2474" s="216"/>
      <c r="D2474" s="219"/>
      <c r="E2474" s="219"/>
      <c r="F2474" s="216"/>
      <c r="G2474" s="158" t="s">
        <v>7</v>
      </c>
      <c r="H2474" s="26">
        <f>SUM(I2474:N2474)</f>
        <v>0</v>
      </c>
      <c r="I2474" s="26">
        <v>0</v>
      </c>
      <c r="J2474" s="26">
        <v>0</v>
      </c>
      <c r="K2474" s="26">
        <v>0</v>
      </c>
      <c r="L2474" s="26">
        <v>0</v>
      </c>
      <c r="M2474" s="26">
        <v>0</v>
      </c>
      <c r="N2474" s="26">
        <v>0</v>
      </c>
      <c r="O2474" s="219"/>
      <c r="P2474" s="228"/>
    </row>
    <row r="2475" spans="1:16" ht="15.75" thickBot="1" x14ac:dyDescent="0.3">
      <c r="A2475" s="213"/>
      <c r="B2475" s="216"/>
      <c r="C2475" s="216"/>
      <c r="D2475" s="219"/>
      <c r="E2475" s="219"/>
      <c r="F2475" s="216"/>
      <c r="G2475" s="158" t="s">
        <v>8</v>
      </c>
      <c r="H2475" s="26">
        <f>SUM(I2475:N2475)</f>
        <v>0</v>
      </c>
      <c r="I2475" s="26">
        <v>0</v>
      </c>
      <c r="J2475" s="26">
        <v>0</v>
      </c>
      <c r="K2475" s="26">
        <v>0</v>
      </c>
      <c r="L2475" s="26">
        <v>0</v>
      </c>
      <c r="M2475" s="26">
        <v>0</v>
      </c>
      <c r="N2475" s="26">
        <v>0</v>
      </c>
      <c r="O2475" s="219"/>
      <c r="P2475" s="228"/>
    </row>
    <row r="2476" spans="1:16" ht="24.75" thickBot="1" x14ac:dyDescent="0.3">
      <c r="A2476" s="214"/>
      <c r="B2476" s="217"/>
      <c r="C2476" s="217"/>
      <c r="D2476" s="220"/>
      <c r="E2476" s="220"/>
      <c r="F2476" s="217"/>
      <c r="G2476" s="158" t="s">
        <v>9</v>
      </c>
      <c r="H2476" s="26">
        <f>SUM(I2476:N2476)</f>
        <v>2000</v>
      </c>
      <c r="I2476" s="26">
        <v>750</v>
      </c>
      <c r="J2476" s="26">
        <v>750</v>
      </c>
      <c r="K2476" s="26">
        <v>500</v>
      </c>
      <c r="L2476" s="26">
        <v>0</v>
      </c>
      <c r="M2476" s="26">
        <v>0</v>
      </c>
      <c r="N2476" s="26">
        <v>0</v>
      </c>
      <c r="O2476" s="220"/>
      <c r="P2476" s="229"/>
    </row>
    <row r="2477" spans="1:16" ht="36.75" customHeight="1" thickBot="1" x14ac:dyDescent="0.3">
      <c r="A2477" s="212" t="s">
        <v>915</v>
      </c>
      <c r="B2477" s="215"/>
      <c r="C2477" s="215" t="s">
        <v>848</v>
      </c>
      <c r="D2477" s="218" t="s">
        <v>458</v>
      </c>
      <c r="E2477" s="218"/>
      <c r="F2477" s="215"/>
      <c r="G2477" s="158" t="s">
        <v>4</v>
      </c>
      <c r="H2477" s="26">
        <f t="shared" ref="H2477:N2477" si="520">SUM(H2478:H2481)</f>
        <v>480</v>
      </c>
      <c r="I2477" s="26">
        <f t="shared" si="520"/>
        <v>100</v>
      </c>
      <c r="J2477" s="26">
        <f t="shared" si="520"/>
        <v>100</v>
      </c>
      <c r="K2477" s="26">
        <f t="shared" si="520"/>
        <v>100</v>
      </c>
      <c r="L2477" s="26">
        <f t="shared" si="520"/>
        <v>80</v>
      </c>
      <c r="M2477" s="26">
        <f t="shared" si="520"/>
        <v>50</v>
      </c>
      <c r="N2477" s="26">
        <f t="shared" si="520"/>
        <v>50</v>
      </c>
      <c r="O2477" s="218"/>
      <c r="P2477" s="227"/>
    </row>
    <row r="2478" spans="1:16" ht="15.75" thickBot="1" x14ac:dyDescent="0.3">
      <c r="A2478" s="213"/>
      <c r="B2478" s="216"/>
      <c r="C2478" s="216"/>
      <c r="D2478" s="219"/>
      <c r="E2478" s="219"/>
      <c r="F2478" s="216"/>
      <c r="G2478" s="158" t="s">
        <v>6</v>
      </c>
      <c r="H2478" s="26">
        <f>SUM(I2478:N2478)</f>
        <v>0</v>
      </c>
      <c r="I2478" s="26">
        <v>0</v>
      </c>
      <c r="J2478" s="26">
        <v>0</v>
      </c>
      <c r="K2478" s="26">
        <v>0</v>
      </c>
      <c r="L2478" s="26">
        <v>0</v>
      </c>
      <c r="M2478" s="26">
        <v>0</v>
      </c>
      <c r="N2478" s="26">
        <v>0</v>
      </c>
      <c r="O2478" s="219"/>
      <c r="P2478" s="228"/>
    </row>
    <row r="2479" spans="1:16" ht="36.75" thickBot="1" x14ac:dyDescent="0.3">
      <c r="A2479" s="213"/>
      <c r="B2479" s="216"/>
      <c r="C2479" s="216"/>
      <c r="D2479" s="219"/>
      <c r="E2479" s="219"/>
      <c r="F2479" s="216"/>
      <c r="G2479" s="158" t="s">
        <v>7</v>
      </c>
      <c r="H2479" s="26">
        <f>SUM(I2479:N2479)</f>
        <v>0</v>
      </c>
      <c r="I2479" s="26">
        <v>0</v>
      </c>
      <c r="J2479" s="26">
        <v>0</v>
      </c>
      <c r="K2479" s="26">
        <v>0</v>
      </c>
      <c r="L2479" s="26">
        <v>0</v>
      </c>
      <c r="M2479" s="26">
        <v>0</v>
      </c>
      <c r="N2479" s="26">
        <v>0</v>
      </c>
      <c r="O2479" s="219"/>
      <c r="P2479" s="228"/>
    </row>
    <row r="2480" spans="1:16" ht="15.75" thickBot="1" x14ac:dyDescent="0.3">
      <c r="A2480" s="213"/>
      <c r="B2480" s="216"/>
      <c r="C2480" s="216"/>
      <c r="D2480" s="219"/>
      <c r="E2480" s="219"/>
      <c r="F2480" s="216"/>
      <c r="G2480" s="158" t="s">
        <v>8</v>
      </c>
      <c r="H2480" s="26">
        <f>SUM(I2480:N2480)</f>
        <v>0</v>
      </c>
      <c r="I2480" s="26">
        <v>0</v>
      </c>
      <c r="J2480" s="26">
        <v>0</v>
      </c>
      <c r="K2480" s="26">
        <v>0</v>
      </c>
      <c r="L2480" s="26">
        <v>0</v>
      </c>
      <c r="M2480" s="26">
        <v>0</v>
      </c>
      <c r="N2480" s="26">
        <v>0</v>
      </c>
      <c r="O2480" s="219"/>
      <c r="P2480" s="228"/>
    </row>
    <row r="2481" spans="1:16" ht="24.75" thickBot="1" x14ac:dyDescent="0.3">
      <c r="A2481" s="214"/>
      <c r="B2481" s="217"/>
      <c r="C2481" s="217"/>
      <c r="D2481" s="220"/>
      <c r="E2481" s="220"/>
      <c r="F2481" s="217"/>
      <c r="G2481" s="158" t="s">
        <v>9</v>
      </c>
      <c r="H2481" s="26">
        <f>SUM(I2481:N2481)</f>
        <v>480</v>
      </c>
      <c r="I2481" s="26">
        <v>100</v>
      </c>
      <c r="J2481" s="26">
        <v>100</v>
      </c>
      <c r="K2481" s="26">
        <v>100</v>
      </c>
      <c r="L2481" s="26">
        <v>80</v>
      </c>
      <c r="M2481" s="26">
        <v>50</v>
      </c>
      <c r="N2481" s="26">
        <v>50</v>
      </c>
      <c r="O2481" s="220"/>
      <c r="P2481" s="229"/>
    </row>
    <row r="2482" spans="1:16" ht="36.75" customHeight="1" thickBot="1" x14ac:dyDescent="0.3">
      <c r="A2482" s="212" t="s">
        <v>916</v>
      </c>
      <c r="B2482" s="215"/>
      <c r="C2482" s="215" t="s">
        <v>848</v>
      </c>
      <c r="D2482" s="218">
        <v>2030</v>
      </c>
      <c r="E2482" s="218" t="s">
        <v>917</v>
      </c>
      <c r="F2482" s="215"/>
      <c r="G2482" s="158" t="s">
        <v>4</v>
      </c>
      <c r="H2482" s="26">
        <f t="shared" ref="H2482:N2482" si="521">SUM(H2483:H2486)</f>
        <v>2000</v>
      </c>
      <c r="I2482" s="26">
        <f t="shared" si="521"/>
        <v>0</v>
      </c>
      <c r="J2482" s="26">
        <f t="shared" si="521"/>
        <v>0</v>
      </c>
      <c r="K2482" s="26">
        <f t="shared" si="521"/>
        <v>0</v>
      </c>
      <c r="L2482" s="26">
        <f t="shared" si="521"/>
        <v>0</v>
      </c>
      <c r="M2482" s="26">
        <f t="shared" si="521"/>
        <v>0</v>
      </c>
      <c r="N2482" s="26">
        <f t="shared" si="521"/>
        <v>2000</v>
      </c>
      <c r="O2482" s="218" t="s">
        <v>918</v>
      </c>
      <c r="P2482" s="227"/>
    </row>
    <row r="2483" spans="1:16" ht="15.75" thickBot="1" x14ac:dyDescent="0.3">
      <c r="A2483" s="213"/>
      <c r="B2483" s="216"/>
      <c r="C2483" s="216"/>
      <c r="D2483" s="219"/>
      <c r="E2483" s="219"/>
      <c r="F2483" s="216"/>
      <c r="G2483" s="158" t="s">
        <v>6</v>
      </c>
      <c r="H2483" s="26">
        <f>SUM(I2483:N2483)</f>
        <v>0</v>
      </c>
      <c r="I2483" s="26">
        <v>0</v>
      </c>
      <c r="J2483" s="26">
        <v>0</v>
      </c>
      <c r="K2483" s="26">
        <v>0</v>
      </c>
      <c r="L2483" s="26">
        <v>0</v>
      </c>
      <c r="M2483" s="26">
        <v>0</v>
      </c>
      <c r="N2483" s="26">
        <v>0</v>
      </c>
      <c r="O2483" s="219"/>
      <c r="P2483" s="228"/>
    </row>
    <row r="2484" spans="1:16" ht="36.75" thickBot="1" x14ac:dyDescent="0.3">
      <c r="A2484" s="213"/>
      <c r="B2484" s="216"/>
      <c r="C2484" s="216"/>
      <c r="D2484" s="219"/>
      <c r="E2484" s="219"/>
      <c r="F2484" s="216"/>
      <c r="G2484" s="158" t="s">
        <v>7</v>
      </c>
      <c r="H2484" s="26">
        <f>SUM(I2484:N2484)</f>
        <v>0</v>
      </c>
      <c r="I2484" s="26">
        <v>0</v>
      </c>
      <c r="J2484" s="26">
        <v>0</v>
      </c>
      <c r="K2484" s="26">
        <v>0</v>
      </c>
      <c r="L2484" s="26">
        <v>0</v>
      </c>
      <c r="M2484" s="26">
        <v>0</v>
      </c>
      <c r="N2484" s="26">
        <v>0</v>
      </c>
      <c r="O2484" s="219"/>
      <c r="P2484" s="228"/>
    </row>
    <row r="2485" spans="1:16" ht="15.75" thickBot="1" x14ac:dyDescent="0.3">
      <c r="A2485" s="213"/>
      <c r="B2485" s="216"/>
      <c r="C2485" s="216"/>
      <c r="D2485" s="219"/>
      <c r="E2485" s="219"/>
      <c r="F2485" s="216"/>
      <c r="G2485" s="158" t="s">
        <v>8</v>
      </c>
      <c r="H2485" s="26">
        <f>SUM(I2485:N2485)</f>
        <v>0</v>
      </c>
      <c r="I2485" s="26">
        <v>0</v>
      </c>
      <c r="J2485" s="26">
        <v>0</v>
      </c>
      <c r="K2485" s="26">
        <v>0</v>
      </c>
      <c r="L2485" s="26">
        <v>0</v>
      </c>
      <c r="M2485" s="26">
        <v>0</v>
      </c>
      <c r="N2485" s="26">
        <v>0</v>
      </c>
      <c r="O2485" s="219"/>
      <c r="P2485" s="228"/>
    </row>
    <row r="2486" spans="1:16" ht="24.75" thickBot="1" x14ac:dyDescent="0.3">
      <c r="A2486" s="214"/>
      <c r="B2486" s="217"/>
      <c r="C2486" s="217"/>
      <c r="D2486" s="220"/>
      <c r="E2486" s="220"/>
      <c r="F2486" s="217"/>
      <c r="G2486" s="158" t="s">
        <v>9</v>
      </c>
      <c r="H2486" s="26">
        <f>SUM(I2486:N2486)</f>
        <v>2000</v>
      </c>
      <c r="I2486" s="26">
        <v>0</v>
      </c>
      <c r="J2486" s="26">
        <v>0</v>
      </c>
      <c r="K2486" s="26">
        <v>0</v>
      </c>
      <c r="L2486" s="26">
        <v>0</v>
      </c>
      <c r="M2486" s="26">
        <v>0</v>
      </c>
      <c r="N2486" s="26">
        <v>2000</v>
      </c>
      <c r="O2486" s="220"/>
      <c r="P2486" s="229"/>
    </row>
    <row r="2487" spans="1:16" ht="36.75" customHeight="1" thickBot="1" x14ac:dyDescent="0.3">
      <c r="A2487" s="212" t="s">
        <v>919</v>
      </c>
      <c r="B2487" s="215"/>
      <c r="C2487" s="215" t="s">
        <v>848</v>
      </c>
      <c r="D2487" s="218">
        <v>2030</v>
      </c>
      <c r="E2487" s="218" t="s">
        <v>920</v>
      </c>
      <c r="F2487" s="215"/>
      <c r="G2487" s="158" t="s">
        <v>4</v>
      </c>
      <c r="H2487" s="26">
        <f t="shared" ref="H2487:N2487" si="522">SUM(H2488:H2491)</f>
        <v>30000</v>
      </c>
      <c r="I2487" s="26">
        <f t="shared" si="522"/>
        <v>0</v>
      </c>
      <c r="J2487" s="26">
        <f t="shared" si="522"/>
        <v>0</v>
      </c>
      <c r="K2487" s="26">
        <f t="shared" si="522"/>
        <v>0</v>
      </c>
      <c r="L2487" s="26">
        <f t="shared" si="522"/>
        <v>0</v>
      </c>
      <c r="M2487" s="26">
        <f t="shared" si="522"/>
        <v>0</v>
      </c>
      <c r="N2487" s="26">
        <f t="shared" si="522"/>
        <v>30000</v>
      </c>
      <c r="O2487" s="218" t="s">
        <v>921</v>
      </c>
      <c r="P2487" s="227"/>
    </row>
    <row r="2488" spans="1:16" ht="15.75" thickBot="1" x14ac:dyDescent="0.3">
      <c r="A2488" s="213"/>
      <c r="B2488" s="216"/>
      <c r="C2488" s="216"/>
      <c r="D2488" s="219"/>
      <c r="E2488" s="219"/>
      <c r="F2488" s="216"/>
      <c r="G2488" s="158" t="s">
        <v>6</v>
      </c>
      <c r="H2488" s="26">
        <f>SUM(I2488:N2488)</f>
        <v>0</v>
      </c>
      <c r="I2488" s="26">
        <v>0</v>
      </c>
      <c r="J2488" s="26">
        <v>0</v>
      </c>
      <c r="K2488" s="26">
        <v>0</v>
      </c>
      <c r="L2488" s="26">
        <v>0</v>
      </c>
      <c r="M2488" s="26">
        <v>0</v>
      </c>
      <c r="N2488" s="26">
        <v>0</v>
      </c>
      <c r="O2488" s="219"/>
      <c r="P2488" s="228"/>
    </row>
    <row r="2489" spans="1:16" ht="36.75" thickBot="1" x14ac:dyDescent="0.3">
      <c r="A2489" s="213"/>
      <c r="B2489" s="216"/>
      <c r="C2489" s="216"/>
      <c r="D2489" s="219"/>
      <c r="E2489" s="219"/>
      <c r="F2489" s="216"/>
      <c r="G2489" s="158" t="s">
        <v>7</v>
      </c>
      <c r="H2489" s="26">
        <f>SUM(I2489:N2489)</f>
        <v>0</v>
      </c>
      <c r="I2489" s="26">
        <v>0</v>
      </c>
      <c r="J2489" s="26">
        <v>0</v>
      </c>
      <c r="K2489" s="26">
        <v>0</v>
      </c>
      <c r="L2489" s="26">
        <v>0</v>
      </c>
      <c r="M2489" s="26">
        <v>0</v>
      </c>
      <c r="N2489" s="26">
        <v>0</v>
      </c>
      <c r="O2489" s="219"/>
      <c r="P2489" s="228"/>
    </row>
    <row r="2490" spans="1:16" ht="15.75" thickBot="1" x14ac:dyDescent="0.3">
      <c r="A2490" s="213"/>
      <c r="B2490" s="216"/>
      <c r="C2490" s="216"/>
      <c r="D2490" s="219"/>
      <c r="E2490" s="219"/>
      <c r="F2490" s="216"/>
      <c r="G2490" s="158" t="s">
        <v>8</v>
      </c>
      <c r="H2490" s="26">
        <f>SUM(I2490:N2490)</f>
        <v>0</v>
      </c>
      <c r="I2490" s="26">
        <v>0</v>
      </c>
      <c r="J2490" s="26">
        <v>0</v>
      </c>
      <c r="K2490" s="26">
        <v>0</v>
      </c>
      <c r="L2490" s="26">
        <v>0</v>
      </c>
      <c r="M2490" s="26">
        <v>0</v>
      </c>
      <c r="N2490" s="26">
        <v>0</v>
      </c>
      <c r="O2490" s="219"/>
      <c r="P2490" s="228"/>
    </row>
    <row r="2491" spans="1:16" ht="24.75" thickBot="1" x14ac:dyDescent="0.3">
      <c r="A2491" s="214"/>
      <c r="B2491" s="217"/>
      <c r="C2491" s="217"/>
      <c r="D2491" s="220"/>
      <c r="E2491" s="220"/>
      <c r="F2491" s="217"/>
      <c r="G2491" s="158" t="s">
        <v>9</v>
      </c>
      <c r="H2491" s="26">
        <f>SUM(I2491:N2491)</f>
        <v>30000</v>
      </c>
      <c r="I2491" s="26">
        <v>0</v>
      </c>
      <c r="J2491" s="26">
        <v>0</v>
      </c>
      <c r="K2491" s="26">
        <v>0</v>
      </c>
      <c r="L2491" s="26">
        <v>0</v>
      </c>
      <c r="M2491" s="26">
        <v>0</v>
      </c>
      <c r="N2491" s="26">
        <v>30000</v>
      </c>
      <c r="O2491" s="220"/>
      <c r="P2491" s="229"/>
    </row>
    <row r="2492" spans="1:16" ht="36.75" customHeight="1" thickBot="1" x14ac:dyDescent="0.3">
      <c r="A2492" s="212" t="s">
        <v>922</v>
      </c>
      <c r="B2492" s="215"/>
      <c r="C2492" s="215" t="s">
        <v>848</v>
      </c>
      <c r="D2492" s="218">
        <v>2030</v>
      </c>
      <c r="E2492" s="218" t="s">
        <v>923</v>
      </c>
      <c r="F2492" s="215"/>
      <c r="G2492" s="158" t="s">
        <v>4</v>
      </c>
      <c r="H2492" s="26">
        <f t="shared" ref="H2492:N2492" si="523">SUM(H2493:H2496)</f>
        <v>15000</v>
      </c>
      <c r="I2492" s="26">
        <f t="shared" si="523"/>
        <v>0</v>
      </c>
      <c r="J2492" s="26">
        <f t="shared" si="523"/>
        <v>0</v>
      </c>
      <c r="K2492" s="26">
        <f t="shared" si="523"/>
        <v>0</v>
      </c>
      <c r="L2492" s="26">
        <f t="shared" si="523"/>
        <v>0</v>
      </c>
      <c r="M2492" s="26">
        <f t="shared" si="523"/>
        <v>0</v>
      </c>
      <c r="N2492" s="26">
        <f t="shared" si="523"/>
        <v>15000</v>
      </c>
      <c r="O2492" s="218"/>
      <c r="P2492" s="227"/>
    </row>
    <row r="2493" spans="1:16" ht="15.75" thickBot="1" x14ac:dyDescent="0.3">
      <c r="A2493" s="213"/>
      <c r="B2493" s="216"/>
      <c r="C2493" s="216"/>
      <c r="D2493" s="219"/>
      <c r="E2493" s="219"/>
      <c r="F2493" s="216"/>
      <c r="G2493" s="158" t="s">
        <v>6</v>
      </c>
      <c r="H2493" s="26">
        <f>SUM(I2493:N2493)</f>
        <v>0</v>
      </c>
      <c r="I2493" s="26">
        <v>0</v>
      </c>
      <c r="J2493" s="26">
        <v>0</v>
      </c>
      <c r="K2493" s="26">
        <v>0</v>
      </c>
      <c r="L2493" s="26">
        <v>0</v>
      </c>
      <c r="M2493" s="26">
        <v>0</v>
      </c>
      <c r="N2493" s="26">
        <v>0</v>
      </c>
      <c r="O2493" s="219"/>
      <c r="P2493" s="228"/>
    </row>
    <row r="2494" spans="1:16" ht="36.75" thickBot="1" x14ac:dyDescent="0.3">
      <c r="A2494" s="213"/>
      <c r="B2494" s="216"/>
      <c r="C2494" s="216"/>
      <c r="D2494" s="219"/>
      <c r="E2494" s="219"/>
      <c r="F2494" s="216"/>
      <c r="G2494" s="158" t="s">
        <v>7</v>
      </c>
      <c r="H2494" s="26">
        <f>SUM(I2494:N2494)</f>
        <v>0</v>
      </c>
      <c r="I2494" s="26">
        <v>0</v>
      </c>
      <c r="J2494" s="26">
        <v>0</v>
      </c>
      <c r="K2494" s="26">
        <v>0</v>
      </c>
      <c r="L2494" s="26">
        <v>0</v>
      </c>
      <c r="M2494" s="26">
        <v>0</v>
      </c>
      <c r="N2494" s="26">
        <v>0</v>
      </c>
      <c r="O2494" s="219"/>
      <c r="P2494" s="228"/>
    </row>
    <row r="2495" spans="1:16" ht="15.75" thickBot="1" x14ac:dyDescent="0.3">
      <c r="A2495" s="213"/>
      <c r="B2495" s="216"/>
      <c r="C2495" s="216"/>
      <c r="D2495" s="219"/>
      <c r="E2495" s="219"/>
      <c r="F2495" s="216"/>
      <c r="G2495" s="158" t="s">
        <v>8</v>
      </c>
      <c r="H2495" s="26">
        <f>SUM(I2495:N2495)</f>
        <v>0</v>
      </c>
      <c r="I2495" s="26">
        <v>0</v>
      </c>
      <c r="J2495" s="26">
        <v>0</v>
      </c>
      <c r="K2495" s="26">
        <v>0</v>
      </c>
      <c r="L2495" s="26">
        <v>0</v>
      </c>
      <c r="M2495" s="26">
        <v>0</v>
      </c>
      <c r="N2495" s="26">
        <v>0</v>
      </c>
      <c r="O2495" s="219"/>
      <c r="P2495" s="228"/>
    </row>
    <row r="2496" spans="1:16" ht="24.75" thickBot="1" x14ac:dyDescent="0.3">
      <c r="A2496" s="214"/>
      <c r="B2496" s="217"/>
      <c r="C2496" s="217"/>
      <c r="D2496" s="220"/>
      <c r="E2496" s="220"/>
      <c r="F2496" s="217"/>
      <c r="G2496" s="158" t="s">
        <v>9</v>
      </c>
      <c r="H2496" s="26">
        <f>SUM(I2496:N2496)</f>
        <v>15000</v>
      </c>
      <c r="I2496" s="26">
        <v>0</v>
      </c>
      <c r="J2496" s="26">
        <v>0</v>
      </c>
      <c r="K2496" s="26">
        <v>0</v>
      </c>
      <c r="L2496" s="26">
        <v>0</v>
      </c>
      <c r="M2496" s="26">
        <v>0</v>
      </c>
      <c r="N2496" s="26">
        <v>15000</v>
      </c>
      <c r="O2496" s="220"/>
      <c r="P2496" s="229"/>
    </row>
    <row r="2497" spans="1:16" ht="36.75" customHeight="1" thickBot="1" x14ac:dyDescent="0.3">
      <c r="A2497" s="212" t="s">
        <v>924</v>
      </c>
      <c r="B2497" s="215"/>
      <c r="C2497" s="215" t="s">
        <v>848</v>
      </c>
      <c r="D2497" s="218">
        <v>2030</v>
      </c>
      <c r="E2497" s="218" t="s">
        <v>925</v>
      </c>
      <c r="F2497" s="215"/>
      <c r="G2497" s="158" t="s">
        <v>4</v>
      </c>
      <c r="H2497" s="26">
        <f t="shared" ref="H2497:N2497" si="524">SUM(H2498:H2501)</f>
        <v>50000</v>
      </c>
      <c r="I2497" s="26">
        <f t="shared" si="524"/>
        <v>0</v>
      </c>
      <c r="J2497" s="26">
        <f t="shared" si="524"/>
        <v>0</v>
      </c>
      <c r="K2497" s="26">
        <f t="shared" si="524"/>
        <v>0</v>
      </c>
      <c r="L2497" s="26">
        <f t="shared" si="524"/>
        <v>0</v>
      </c>
      <c r="M2497" s="26">
        <f t="shared" si="524"/>
        <v>0</v>
      </c>
      <c r="N2497" s="26">
        <f t="shared" si="524"/>
        <v>50000</v>
      </c>
      <c r="O2497" s="218"/>
      <c r="P2497" s="227"/>
    </row>
    <row r="2498" spans="1:16" ht="15.75" thickBot="1" x14ac:dyDescent="0.3">
      <c r="A2498" s="213"/>
      <c r="B2498" s="216"/>
      <c r="C2498" s="216"/>
      <c r="D2498" s="219"/>
      <c r="E2498" s="219"/>
      <c r="F2498" s="216"/>
      <c r="G2498" s="158" t="s">
        <v>6</v>
      </c>
      <c r="H2498" s="26">
        <f>SUM(I2498:N2498)</f>
        <v>0</v>
      </c>
      <c r="I2498" s="26">
        <v>0</v>
      </c>
      <c r="J2498" s="26">
        <v>0</v>
      </c>
      <c r="K2498" s="26">
        <v>0</v>
      </c>
      <c r="L2498" s="26">
        <v>0</v>
      </c>
      <c r="M2498" s="26">
        <v>0</v>
      </c>
      <c r="N2498" s="26">
        <v>0</v>
      </c>
      <c r="O2498" s="219"/>
      <c r="P2498" s="228"/>
    </row>
    <row r="2499" spans="1:16" ht="36.75" thickBot="1" x14ac:dyDescent="0.3">
      <c r="A2499" s="213"/>
      <c r="B2499" s="216"/>
      <c r="C2499" s="216"/>
      <c r="D2499" s="219"/>
      <c r="E2499" s="219"/>
      <c r="F2499" s="216"/>
      <c r="G2499" s="158" t="s">
        <v>7</v>
      </c>
      <c r="H2499" s="26">
        <f>SUM(I2499:N2499)</f>
        <v>0</v>
      </c>
      <c r="I2499" s="26">
        <v>0</v>
      </c>
      <c r="J2499" s="26">
        <v>0</v>
      </c>
      <c r="K2499" s="26">
        <v>0</v>
      </c>
      <c r="L2499" s="26">
        <v>0</v>
      </c>
      <c r="M2499" s="26">
        <v>0</v>
      </c>
      <c r="N2499" s="26">
        <v>0</v>
      </c>
      <c r="O2499" s="219"/>
      <c r="P2499" s="228"/>
    </row>
    <row r="2500" spans="1:16" ht="15.75" thickBot="1" x14ac:dyDescent="0.3">
      <c r="A2500" s="213"/>
      <c r="B2500" s="216"/>
      <c r="C2500" s="216"/>
      <c r="D2500" s="219"/>
      <c r="E2500" s="219"/>
      <c r="F2500" s="216"/>
      <c r="G2500" s="158" t="s">
        <v>8</v>
      </c>
      <c r="H2500" s="26">
        <f>SUM(I2500:N2500)</f>
        <v>0</v>
      </c>
      <c r="I2500" s="26">
        <v>0</v>
      </c>
      <c r="J2500" s="26">
        <v>0</v>
      </c>
      <c r="K2500" s="26">
        <v>0</v>
      </c>
      <c r="L2500" s="26">
        <v>0</v>
      </c>
      <c r="M2500" s="26">
        <v>0</v>
      </c>
      <c r="N2500" s="26">
        <v>0</v>
      </c>
      <c r="O2500" s="219"/>
      <c r="P2500" s="228"/>
    </row>
    <row r="2501" spans="1:16" ht="24.75" thickBot="1" x14ac:dyDescent="0.3">
      <c r="A2501" s="214"/>
      <c r="B2501" s="217"/>
      <c r="C2501" s="217"/>
      <c r="D2501" s="220"/>
      <c r="E2501" s="220"/>
      <c r="F2501" s="217"/>
      <c r="G2501" s="158" t="s">
        <v>9</v>
      </c>
      <c r="H2501" s="26">
        <f>SUM(I2501:N2501)</f>
        <v>50000</v>
      </c>
      <c r="I2501" s="26">
        <v>0</v>
      </c>
      <c r="J2501" s="26">
        <v>0</v>
      </c>
      <c r="K2501" s="26">
        <v>0</v>
      </c>
      <c r="L2501" s="26">
        <v>0</v>
      </c>
      <c r="M2501" s="26">
        <v>0</v>
      </c>
      <c r="N2501" s="26">
        <v>50000</v>
      </c>
      <c r="O2501" s="220"/>
      <c r="P2501" s="229"/>
    </row>
    <row r="2502" spans="1:16" ht="36.75" customHeight="1" thickBot="1" x14ac:dyDescent="0.3">
      <c r="A2502" s="212" t="s">
        <v>926</v>
      </c>
      <c r="B2502" s="215"/>
      <c r="C2502" s="215" t="s">
        <v>848</v>
      </c>
      <c r="D2502" s="218">
        <v>2030</v>
      </c>
      <c r="E2502" s="218" t="s">
        <v>927</v>
      </c>
      <c r="F2502" s="215"/>
      <c r="G2502" s="158" t="s">
        <v>4</v>
      </c>
      <c r="H2502" s="26">
        <f t="shared" ref="H2502:N2502" si="525">SUM(H2503:H2506)</f>
        <v>40000</v>
      </c>
      <c r="I2502" s="26">
        <f t="shared" si="525"/>
        <v>0</v>
      </c>
      <c r="J2502" s="26">
        <f t="shared" si="525"/>
        <v>0</v>
      </c>
      <c r="K2502" s="26">
        <f t="shared" si="525"/>
        <v>0</v>
      </c>
      <c r="L2502" s="26">
        <f t="shared" si="525"/>
        <v>0</v>
      </c>
      <c r="M2502" s="26">
        <f t="shared" si="525"/>
        <v>0</v>
      </c>
      <c r="N2502" s="26">
        <f t="shared" si="525"/>
        <v>40000</v>
      </c>
      <c r="O2502" s="218"/>
      <c r="P2502" s="227"/>
    </row>
    <row r="2503" spans="1:16" ht="15.75" thickBot="1" x14ac:dyDescent="0.3">
      <c r="A2503" s="213"/>
      <c r="B2503" s="216"/>
      <c r="C2503" s="216"/>
      <c r="D2503" s="219"/>
      <c r="E2503" s="219"/>
      <c r="F2503" s="216"/>
      <c r="G2503" s="158" t="s">
        <v>6</v>
      </c>
      <c r="H2503" s="26">
        <f>SUM(I2503:N2503)</f>
        <v>0</v>
      </c>
      <c r="I2503" s="26">
        <v>0</v>
      </c>
      <c r="J2503" s="26">
        <v>0</v>
      </c>
      <c r="K2503" s="26">
        <v>0</v>
      </c>
      <c r="L2503" s="26">
        <v>0</v>
      </c>
      <c r="M2503" s="26">
        <v>0</v>
      </c>
      <c r="N2503" s="26">
        <v>0</v>
      </c>
      <c r="O2503" s="219"/>
      <c r="P2503" s="228"/>
    </row>
    <row r="2504" spans="1:16" ht="36.75" thickBot="1" x14ac:dyDescent="0.3">
      <c r="A2504" s="213"/>
      <c r="B2504" s="216"/>
      <c r="C2504" s="216"/>
      <c r="D2504" s="219"/>
      <c r="E2504" s="219"/>
      <c r="F2504" s="216"/>
      <c r="G2504" s="158" t="s">
        <v>7</v>
      </c>
      <c r="H2504" s="26">
        <f>SUM(I2504:N2504)</f>
        <v>0</v>
      </c>
      <c r="I2504" s="26">
        <v>0</v>
      </c>
      <c r="J2504" s="26">
        <v>0</v>
      </c>
      <c r="K2504" s="26">
        <v>0</v>
      </c>
      <c r="L2504" s="26">
        <v>0</v>
      </c>
      <c r="M2504" s="26">
        <v>0</v>
      </c>
      <c r="N2504" s="26">
        <v>0</v>
      </c>
      <c r="O2504" s="219"/>
      <c r="P2504" s="228"/>
    </row>
    <row r="2505" spans="1:16" ht="15.75" thickBot="1" x14ac:dyDescent="0.3">
      <c r="A2505" s="213"/>
      <c r="B2505" s="216"/>
      <c r="C2505" s="216"/>
      <c r="D2505" s="219"/>
      <c r="E2505" s="219"/>
      <c r="F2505" s="216"/>
      <c r="G2505" s="158" t="s">
        <v>8</v>
      </c>
      <c r="H2505" s="26">
        <f>SUM(I2505:N2505)</f>
        <v>0</v>
      </c>
      <c r="I2505" s="26">
        <v>0</v>
      </c>
      <c r="J2505" s="26">
        <v>0</v>
      </c>
      <c r="K2505" s="26">
        <v>0</v>
      </c>
      <c r="L2505" s="26">
        <v>0</v>
      </c>
      <c r="M2505" s="26">
        <v>0</v>
      </c>
      <c r="N2505" s="26">
        <v>0</v>
      </c>
      <c r="O2505" s="219"/>
      <c r="P2505" s="228"/>
    </row>
    <row r="2506" spans="1:16" ht="24.75" thickBot="1" x14ac:dyDescent="0.3">
      <c r="A2506" s="214"/>
      <c r="B2506" s="217"/>
      <c r="C2506" s="217"/>
      <c r="D2506" s="220"/>
      <c r="E2506" s="220"/>
      <c r="F2506" s="217"/>
      <c r="G2506" s="158" t="s">
        <v>9</v>
      </c>
      <c r="H2506" s="26">
        <f>SUM(I2506:N2506)</f>
        <v>40000</v>
      </c>
      <c r="I2506" s="26">
        <v>0</v>
      </c>
      <c r="J2506" s="26">
        <v>0</v>
      </c>
      <c r="K2506" s="26">
        <v>0</v>
      </c>
      <c r="L2506" s="26">
        <v>0</v>
      </c>
      <c r="M2506" s="26">
        <v>0</v>
      </c>
      <c r="N2506" s="26">
        <v>40000</v>
      </c>
      <c r="O2506" s="220"/>
      <c r="P2506" s="229"/>
    </row>
    <row r="2507" spans="1:16" ht="36.75" thickBot="1" x14ac:dyDescent="0.3">
      <c r="A2507" s="212" t="s">
        <v>928</v>
      </c>
      <c r="B2507" s="215" t="s">
        <v>255</v>
      </c>
      <c r="C2507" s="215" t="s">
        <v>848</v>
      </c>
      <c r="D2507" s="218">
        <v>2025</v>
      </c>
      <c r="E2507" s="218"/>
      <c r="F2507" s="215" t="s">
        <v>784</v>
      </c>
      <c r="G2507" s="158" t="s">
        <v>4</v>
      </c>
      <c r="H2507" s="26">
        <f t="shared" ref="H2507:N2507" si="526">SUM(H2508:H2511)</f>
        <v>17.300000000000004</v>
      </c>
      <c r="I2507" s="26">
        <f t="shared" si="526"/>
        <v>17.300000000000004</v>
      </c>
      <c r="J2507" s="26">
        <f t="shared" si="526"/>
        <v>0</v>
      </c>
      <c r="K2507" s="26">
        <f t="shared" si="526"/>
        <v>0</v>
      </c>
      <c r="L2507" s="26">
        <f t="shared" si="526"/>
        <v>0</v>
      </c>
      <c r="M2507" s="26">
        <f t="shared" si="526"/>
        <v>0</v>
      </c>
      <c r="N2507" s="26">
        <f t="shared" si="526"/>
        <v>0</v>
      </c>
      <c r="O2507" s="218"/>
      <c r="P2507" s="227"/>
    </row>
    <row r="2508" spans="1:16" ht="15.75" thickBot="1" x14ac:dyDescent="0.3">
      <c r="A2508" s="213"/>
      <c r="B2508" s="216"/>
      <c r="C2508" s="216"/>
      <c r="D2508" s="219"/>
      <c r="E2508" s="219"/>
      <c r="F2508" s="216"/>
      <c r="G2508" s="158" t="s">
        <v>6</v>
      </c>
      <c r="H2508" s="26">
        <f>SUM(I2508:N2508)</f>
        <v>17.100000000000001</v>
      </c>
      <c r="I2508" s="26">
        <v>17.100000000000001</v>
      </c>
      <c r="J2508" s="26">
        <v>0</v>
      </c>
      <c r="K2508" s="26">
        <v>0</v>
      </c>
      <c r="L2508" s="26">
        <v>0</v>
      </c>
      <c r="M2508" s="26">
        <v>0</v>
      </c>
      <c r="N2508" s="26">
        <v>0</v>
      </c>
      <c r="O2508" s="219"/>
      <c r="P2508" s="228"/>
    </row>
    <row r="2509" spans="1:16" ht="36.75" thickBot="1" x14ac:dyDescent="0.3">
      <c r="A2509" s="213"/>
      <c r="B2509" s="216"/>
      <c r="C2509" s="216"/>
      <c r="D2509" s="219"/>
      <c r="E2509" s="219"/>
      <c r="F2509" s="216"/>
      <c r="G2509" s="158" t="s">
        <v>7</v>
      </c>
      <c r="H2509" s="26">
        <f>SUM(I2509:N2509)</f>
        <v>0.1</v>
      </c>
      <c r="I2509" s="26">
        <v>0.1</v>
      </c>
      <c r="J2509" s="26">
        <v>0</v>
      </c>
      <c r="K2509" s="26">
        <v>0</v>
      </c>
      <c r="L2509" s="26">
        <v>0</v>
      </c>
      <c r="M2509" s="26">
        <v>0</v>
      </c>
      <c r="N2509" s="26">
        <v>0</v>
      </c>
      <c r="O2509" s="219"/>
      <c r="P2509" s="228"/>
    </row>
    <row r="2510" spans="1:16" ht="15.75" thickBot="1" x14ac:dyDescent="0.3">
      <c r="A2510" s="213"/>
      <c r="B2510" s="216"/>
      <c r="C2510" s="216"/>
      <c r="D2510" s="219"/>
      <c r="E2510" s="219"/>
      <c r="F2510" s="216"/>
      <c r="G2510" s="158" t="s">
        <v>8</v>
      </c>
      <c r="H2510" s="26">
        <f>SUM(I2510:N2510)</f>
        <v>0.1</v>
      </c>
      <c r="I2510" s="26">
        <v>0.1</v>
      </c>
      <c r="J2510" s="26">
        <v>0</v>
      </c>
      <c r="K2510" s="26">
        <v>0</v>
      </c>
      <c r="L2510" s="26">
        <v>0</v>
      </c>
      <c r="M2510" s="26">
        <v>0</v>
      </c>
      <c r="N2510" s="26">
        <v>0</v>
      </c>
      <c r="O2510" s="219"/>
      <c r="P2510" s="228"/>
    </row>
    <row r="2511" spans="1:16" ht="24.75" thickBot="1" x14ac:dyDescent="0.3">
      <c r="A2511" s="214"/>
      <c r="B2511" s="217"/>
      <c r="C2511" s="217"/>
      <c r="D2511" s="220"/>
      <c r="E2511" s="220"/>
      <c r="F2511" s="217"/>
      <c r="G2511" s="158" t="s">
        <v>9</v>
      </c>
      <c r="H2511" s="26">
        <f>SUM(I2511:N2511)</f>
        <v>0</v>
      </c>
      <c r="I2511" s="26">
        <v>0</v>
      </c>
      <c r="J2511" s="26">
        <v>0</v>
      </c>
      <c r="K2511" s="26">
        <v>0</v>
      </c>
      <c r="L2511" s="26">
        <v>0</v>
      </c>
      <c r="M2511" s="26">
        <v>0</v>
      </c>
      <c r="N2511" s="26">
        <v>0</v>
      </c>
      <c r="O2511" s="220"/>
      <c r="P2511" s="229"/>
    </row>
    <row r="2512" spans="1:16" ht="15.75" customHeight="1" thickBot="1" x14ac:dyDescent="0.3">
      <c r="A2512" s="245" t="s">
        <v>117</v>
      </c>
      <c r="B2512" s="245"/>
      <c r="C2512" s="245"/>
      <c r="D2512" s="245"/>
      <c r="E2512" s="245"/>
      <c r="F2512" s="246"/>
      <c r="G2512" s="161" t="s">
        <v>4</v>
      </c>
      <c r="H2512" s="56">
        <f t="shared" ref="H2512:N2512" si="527">SUM(H2513:H2516)</f>
        <v>142841.9</v>
      </c>
      <c r="I2512" s="56">
        <f t="shared" si="527"/>
        <v>1647.2</v>
      </c>
      <c r="J2512" s="56">
        <f t="shared" si="527"/>
        <v>1148.2</v>
      </c>
      <c r="K2512" s="56">
        <f t="shared" si="527"/>
        <v>1912.6999999999998</v>
      </c>
      <c r="L2512" s="56">
        <f t="shared" si="527"/>
        <v>584.29999999999995</v>
      </c>
      <c r="M2512" s="56">
        <f t="shared" si="527"/>
        <v>419.5</v>
      </c>
      <c r="N2512" s="56">
        <f t="shared" si="527"/>
        <v>137130</v>
      </c>
      <c r="O2512" s="218"/>
      <c r="P2512" s="227"/>
    </row>
    <row r="2513" spans="1:16" ht="36.75" customHeight="1" thickBot="1" x14ac:dyDescent="0.3">
      <c r="A2513" s="247"/>
      <c r="B2513" s="247"/>
      <c r="C2513" s="247"/>
      <c r="D2513" s="247"/>
      <c r="E2513" s="247"/>
      <c r="F2513" s="248"/>
      <c r="G2513" s="161" t="s">
        <v>6</v>
      </c>
      <c r="H2513" s="56">
        <f>SUM(I2513:N2513)</f>
        <v>858.2</v>
      </c>
      <c r="I2513" s="56">
        <f t="shared" ref="I2513:N2516" si="528">I2348+I2353+I2358+I2363+I2368+I2373+I2378+I2383+I2388+I2393+I2398+I2403+I2408+I2413+I2418+I2423+I2428+I2433+I2438+I2443+I2448+I2453+I2458+I2463+I2468+I2473+I2478+I2483+I2488+I2493+I2498+I2503+I2508</f>
        <v>17.100000000000001</v>
      </c>
      <c r="J2513" s="56">
        <f t="shared" si="528"/>
        <v>27</v>
      </c>
      <c r="K2513" s="56">
        <f t="shared" si="528"/>
        <v>90.5</v>
      </c>
      <c r="L2513" s="56">
        <f t="shared" si="528"/>
        <v>346.3</v>
      </c>
      <c r="M2513" s="56">
        <f t="shared" si="528"/>
        <v>318.8</v>
      </c>
      <c r="N2513" s="56">
        <f t="shared" si="528"/>
        <v>58.5</v>
      </c>
      <c r="O2513" s="219"/>
      <c r="P2513" s="228"/>
    </row>
    <row r="2514" spans="1:16" ht="36.75" thickBot="1" x14ac:dyDescent="0.3">
      <c r="A2514" s="247"/>
      <c r="B2514" s="247"/>
      <c r="C2514" s="247"/>
      <c r="D2514" s="247"/>
      <c r="E2514" s="247"/>
      <c r="F2514" s="248"/>
      <c r="G2514" s="161" t="s">
        <v>7</v>
      </c>
      <c r="H2514" s="56">
        <f>SUM(I2514:N2514)</f>
        <v>2496.6999999999994</v>
      </c>
      <c r="I2514" s="56">
        <f t="shared" si="528"/>
        <v>780</v>
      </c>
      <c r="J2514" s="56">
        <f t="shared" si="528"/>
        <v>271.2</v>
      </c>
      <c r="K2514" s="56">
        <f t="shared" si="528"/>
        <v>1222.1999999999998</v>
      </c>
      <c r="L2514" s="56">
        <f t="shared" si="528"/>
        <v>151.10000000000002</v>
      </c>
      <c r="M2514" s="56">
        <f t="shared" si="528"/>
        <v>50.7</v>
      </c>
      <c r="N2514" s="56">
        <f t="shared" si="528"/>
        <v>21.5</v>
      </c>
      <c r="O2514" s="219"/>
      <c r="P2514" s="228"/>
    </row>
    <row r="2515" spans="1:16" ht="15.75" thickBot="1" x14ac:dyDescent="0.3">
      <c r="A2515" s="247"/>
      <c r="B2515" s="247"/>
      <c r="C2515" s="247"/>
      <c r="D2515" s="247"/>
      <c r="E2515" s="247"/>
      <c r="F2515" s="248"/>
      <c r="G2515" s="161" t="s">
        <v>8</v>
      </c>
      <c r="H2515" s="56">
        <f>SUM(I2515:N2515)</f>
        <v>7</v>
      </c>
      <c r="I2515" s="56">
        <f t="shared" si="528"/>
        <v>0.1</v>
      </c>
      <c r="J2515" s="56">
        <f t="shared" si="528"/>
        <v>0</v>
      </c>
      <c r="K2515" s="56">
        <f t="shared" si="528"/>
        <v>0</v>
      </c>
      <c r="L2515" s="56">
        <f t="shared" si="528"/>
        <v>6.9</v>
      </c>
      <c r="M2515" s="56">
        <f t="shared" si="528"/>
        <v>0</v>
      </c>
      <c r="N2515" s="56">
        <f t="shared" si="528"/>
        <v>0</v>
      </c>
      <c r="O2515" s="219"/>
      <c r="P2515" s="228"/>
    </row>
    <row r="2516" spans="1:16" ht="24.75" thickBot="1" x14ac:dyDescent="0.3">
      <c r="A2516" s="249"/>
      <c r="B2516" s="249"/>
      <c r="C2516" s="249"/>
      <c r="D2516" s="249"/>
      <c r="E2516" s="249"/>
      <c r="F2516" s="250"/>
      <c r="G2516" s="161" t="s">
        <v>9</v>
      </c>
      <c r="H2516" s="56">
        <f>SUM(I2516:N2516)</f>
        <v>139480</v>
      </c>
      <c r="I2516" s="56">
        <f t="shared" si="528"/>
        <v>850</v>
      </c>
      <c r="J2516" s="56">
        <f t="shared" si="528"/>
        <v>850</v>
      </c>
      <c r="K2516" s="56">
        <f t="shared" si="528"/>
        <v>600</v>
      </c>
      <c r="L2516" s="56">
        <f t="shared" si="528"/>
        <v>80</v>
      </c>
      <c r="M2516" s="56">
        <f t="shared" si="528"/>
        <v>50</v>
      </c>
      <c r="N2516" s="56">
        <f t="shared" si="528"/>
        <v>137050</v>
      </c>
      <c r="O2516" s="220"/>
      <c r="P2516" s="229"/>
    </row>
    <row r="2517" spans="1:16" ht="15.75" thickBot="1" x14ac:dyDescent="0.3">
      <c r="A2517" s="251" t="s">
        <v>213</v>
      </c>
      <c r="B2517" s="251"/>
      <c r="C2517" s="251"/>
      <c r="D2517" s="251"/>
      <c r="E2517" s="251"/>
      <c r="F2517" s="251"/>
      <c r="G2517" s="251"/>
      <c r="H2517" s="251"/>
      <c r="I2517" s="251"/>
      <c r="J2517" s="251"/>
      <c r="K2517" s="251"/>
      <c r="L2517" s="251"/>
      <c r="M2517" s="251"/>
      <c r="N2517" s="251"/>
      <c r="O2517" s="251"/>
      <c r="P2517" s="252"/>
    </row>
    <row r="2518" spans="1:16" ht="36.75" customHeight="1" thickBot="1" x14ac:dyDescent="0.3">
      <c r="A2518" s="212" t="s">
        <v>929</v>
      </c>
      <c r="B2518" s="215" t="s">
        <v>930</v>
      </c>
      <c r="C2518" s="215" t="s">
        <v>213</v>
      </c>
      <c r="D2518" s="218">
        <v>2027</v>
      </c>
      <c r="E2518" s="218" t="s">
        <v>931</v>
      </c>
      <c r="F2518" s="215" t="s">
        <v>932</v>
      </c>
      <c r="G2518" s="158" t="s">
        <v>4</v>
      </c>
      <c r="H2518" s="26">
        <f t="shared" ref="H2518:N2518" si="529">SUM(H2519:H2522)</f>
        <v>42.1</v>
      </c>
      <c r="I2518" s="26">
        <f t="shared" si="529"/>
        <v>0</v>
      </c>
      <c r="J2518" s="26">
        <f t="shared" si="529"/>
        <v>0</v>
      </c>
      <c r="K2518" s="26">
        <f t="shared" si="529"/>
        <v>42.1</v>
      </c>
      <c r="L2518" s="26">
        <f t="shared" si="529"/>
        <v>0</v>
      </c>
      <c r="M2518" s="26">
        <f t="shared" si="529"/>
        <v>0</v>
      </c>
      <c r="N2518" s="26">
        <f t="shared" si="529"/>
        <v>0</v>
      </c>
      <c r="O2518" s="218">
        <v>3204</v>
      </c>
      <c r="P2518" s="227" t="s">
        <v>933</v>
      </c>
    </row>
    <row r="2519" spans="1:16" ht="15.75" thickBot="1" x14ac:dyDescent="0.3">
      <c r="A2519" s="213"/>
      <c r="B2519" s="216"/>
      <c r="C2519" s="216"/>
      <c r="D2519" s="219"/>
      <c r="E2519" s="219"/>
      <c r="F2519" s="216"/>
      <c r="G2519" s="158" t="s">
        <v>259</v>
      </c>
      <c r="H2519" s="26">
        <f>SUM(I2519:N2519)</f>
        <v>41.7</v>
      </c>
      <c r="I2519" s="26">
        <v>0</v>
      </c>
      <c r="J2519" s="26">
        <v>0</v>
      </c>
      <c r="K2519" s="26">
        <v>41.7</v>
      </c>
      <c r="L2519" s="26">
        <v>0</v>
      </c>
      <c r="M2519" s="26">
        <v>0</v>
      </c>
      <c r="N2519" s="26">
        <v>0</v>
      </c>
      <c r="O2519" s="219"/>
      <c r="P2519" s="228"/>
    </row>
    <row r="2520" spans="1:16" ht="36.75" thickBot="1" x14ac:dyDescent="0.3">
      <c r="A2520" s="213"/>
      <c r="B2520" s="216"/>
      <c r="C2520" s="216"/>
      <c r="D2520" s="219"/>
      <c r="E2520" s="219"/>
      <c r="F2520" s="216"/>
      <c r="G2520" s="158" t="s">
        <v>7</v>
      </c>
      <c r="H2520" s="26">
        <f>SUM(I2520:N2520)</f>
        <v>0.4</v>
      </c>
      <c r="I2520" s="26">
        <v>0</v>
      </c>
      <c r="J2520" s="26">
        <v>0</v>
      </c>
      <c r="K2520" s="26">
        <v>0.4</v>
      </c>
      <c r="L2520" s="26">
        <v>0</v>
      </c>
      <c r="M2520" s="26">
        <v>0</v>
      </c>
      <c r="N2520" s="26">
        <v>0</v>
      </c>
      <c r="O2520" s="219"/>
      <c r="P2520" s="228"/>
    </row>
    <row r="2521" spans="1:16" ht="15.75" thickBot="1" x14ac:dyDescent="0.3">
      <c r="A2521" s="213"/>
      <c r="B2521" s="216"/>
      <c r="C2521" s="216"/>
      <c r="D2521" s="219"/>
      <c r="E2521" s="219"/>
      <c r="F2521" s="216"/>
      <c r="G2521" s="158" t="s">
        <v>8</v>
      </c>
      <c r="H2521" s="26">
        <f>SUM(I2521:N2521)</f>
        <v>0</v>
      </c>
      <c r="I2521" s="26">
        <v>0</v>
      </c>
      <c r="J2521" s="26">
        <v>0</v>
      </c>
      <c r="K2521" s="26">
        <v>0</v>
      </c>
      <c r="L2521" s="26">
        <v>0</v>
      </c>
      <c r="M2521" s="26">
        <v>0</v>
      </c>
      <c r="N2521" s="26">
        <v>0</v>
      </c>
      <c r="O2521" s="219"/>
      <c r="P2521" s="228"/>
    </row>
    <row r="2522" spans="1:16" ht="24.75" thickBot="1" x14ac:dyDescent="0.3">
      <c r="A2522" s="214"/>
      <c r="B2522" s="217"/>
      <c r="C2522" s="217"/>
      <c r="D2522" s="220"/>
      <c r="E2522" s="220"/>
      <c r="F2522" s="217"/>
      <c r="G2522" s="158" t="s">
        <v>9</v>
      </c>
      <c r="H2522" s="26">
        <f>SUM(I2522:N2522)</f>
        <v>0</v>
      </c>
      <c r="I2522" s="26">
        <v>0</v>
      </c>
      <c r="J2522" s="26">
        <v>0</v>
      </c>
      <c r="K2522" s="26">
        <v>0</v>
      </c>
      <c r="L2522" s="26">
        <v>0</v>
      </c>
      <c r="M2522" s="26">
        <v>0</v>
      </c>
      <c r="N2522" s="26">
        <v>0</v>
      </c>
      <c r="O2522" s="220"/>
      <c r="P2522" s="229"/>
    </row>
    <row r="2523" spans="1:16" ht="36.75" customHeight="1" thickBot="1" x14ac:dyDescent="0.3">
      <c r="A2523" s="212" t="s">
        <v>934</v>
      </c>
      <c r="B2523" s="215" t="s">
        <v>930</v>
      </c>
      <c r="C2523" s="215" t="s">
        <v>213</v>
      </c>
      <c r="D2523" s="218">
        <v>2027</v>
      </c>
      <c r="E2523" s="218" t="s">
        <v>935</v>
      </c>
      <c r="F2523" s="215" t="s">
        <v>932</v>
      </c>
      <c r="G2523" s="158" t="s">
        <v>4</v>
      </c>
      <c r="H2523" s="26">
        <f t="shared" ref="H2523:N2523" si="530">SUM(H2524:H2527)</f>
        <v>28.6</v>
      </c>
      <c r="I2523" s="26">
        <f t="shared" si="530"/>
        <v>0</v>
      </c>
      <c r="J2523" s="26">
        <f t="shared" si="530"/>
        <v>0</v>
      </c>
      <c r="K2523" s="26">
        <f t="shared" si="530"/>
        <v>28.6</v>
      </c>
      <c r="L2523" s="26">
        <f t="shared" si="530"/>
        <v>0</v>
      </c>
      <c r="M2523" s="26">
        <f t="shared" si="530"/>
        <v>0</v>
      </c>
      <c r="N2523" s="26">
        <f t="shared" si="530"/>
        <v>0</v>
      </c>
      <c r="O2523" s="218">
        <v>302</v>
      </c>
      <c r="P2523" s="227" t="s">
        <v>933</v>
      </c>
    </row>
    <row r="2524" spans="1:16" ht="15.75" thickBot="1" x14ac:dyDescent="0.3">
      <c r="A2524" s="213"/>
      <c r="B2524" s="216"/>
      <c r="C2524" s="216"/>
      <c r="D2524" s="219"/>
      <c r="E2524" s="219"/>
      <c r="F2524" s="216"/>
      <c r="G2524" s="158" t="s">
        <v>6</v>
      </c>
      <c r="H2524" s="26">
        <f>SUM(I2524:N2524)</f>
        <v>28.3</v>
      </c>
      <c r="I2524" s="26">
        <v>0</v>
      </c>
      <c r="J2524" s="26">
        <v>0</v>
      </c>
      <c r="K2524" s="26">
        <v>28.3</v>
      </c>
      <c r="L2524" s="26">
        <v>0</v>
      </c>
      <c r="M2524" s="26">
        <v>0</v>
      </c>
      <c r="N2524" s="26">
        <v>0</v>
      </c>
      <c r="O2524" s="219"/>
      <c r="P2524" s="228"/>
    </row>
    <row r="2525" spans="1:16" ht="36.75" thickBot="1" x14ac:dyDescent="0.3">
      <c r="A2525" s="213"/>
      <c r="B2525" s="216"/>
      <c r="C2525" s="216"/>
      <c r="D2525" s="219"/>
      <c r="E2525" s="219"/>
      <c r="F2525" s="216"/>
      <c r="G2525" s="158" t="s">
        <v>7</v>
      </c>
      <c r="H2525" s="26">
        <f>SUM(I2525:N2525)</f>
        <v>0.3</v>
      </c>
      <c r="I2525" s="26">
        <v>0</v>
      </c>
      <c r="J2525" s="26">
        <v>0</v>
      </c>
      <c r="K2525" s="26">
        <v>0.3</v>
      </c>
      <c r="L2525" s="26">
        <v>0</v>
      </c>
      <c r="M2525" s="26">
        <v>0</v>
      </c>
      <c r="N2525" s="26">
        <v>0</v>
      </c>
      <c r="O2525" s="219"/>
      <c r="P2525" s="228"/>
    </row>
    <row r="2526" spans="1:16" ht="15.75" thickBot="1" x14ac:dyDescent="0.3">
      <c r="A2526" s="213"/>
      <c r="B2526" s="216"/>
      <c r="C2526" s="216"/>
      <c r="D2526" s="219"/>
      <c r="E2526" s="219"/>
      <c r="F2526" s="216"/>
      <c r="G2526" s="158" t="s">
        <v>8</v>
      </c>
      <c r="H2526" s="26">
        <f>SUM(I2526:N2526)</f>
        <v>0</v>
      </c>
      <c r="I2526" s="26">
        <v>0</v>
      </c>
      <c r="J2526" s="26">
        <v>0</v>
      </c>
      <c r="K2526" s="26">
        <v>0</v>
      </c>
      <c r="L2526" s="26">
        <v>0</v>
      </c>
      <c r="M2526" s="26">
        <v>0</v>
      </c>
      <c r="N2526" s="26">
        <v>0</v>
      </c>
      <c r="O2526" s="219"/>
      <c r="P2526" s="228"/>
    </row>
    <row r="2527" spans="1:16" ht="24.75" thickBot="1" x14ac:dyDescent="0.3">
      <c r="A2527" s="214"/>
      <c r="B2527" s="217"/>
      <c r="C2527" s="217"/>
      <c r="D2527" s="220"/>
      <c r="E2527" s="220"/>
      <c r="F2527" s="217"/>
      <c r="G2527" s="158" t="s">
        <v>9</v>
      </c>
      <c r="H2527" s="26">
        <f>SUM(I2527:N2527)</f>
        <v>0</v>
      </c>
      <c r="I2527" s="26">
        <v>0</v>
      </c>
      <c r="J2527" s="26">
        <v>0</v>
      </c>
      <c r="K2527" s="26">
        <v>0</v>
      </c>
      <c r="L2527" s="26">
        <v>0</v>
      </c>
      <c r="M2527" s="26">
        <v>0</v>
      </c>
      <c r="N2527" s="26">
        <v>0</v>
      </c>
      <c r="O2527" s="220"/>
      <c r="P2527" s="229"/>
    </row>
    <row r="2528" spans="1:16" ht="36.75" customHeight="1" thickBot="1" x14ac:dyDescent="0.3">
      <c r="A2528" s="212" t="s">
        <v>936</v>
      </c>
      <c r="B2528" s="215" t="s">
        <v>930</v>
      </c>
      <c r="C2528" s="215" t="s">
        <v>213</v>
      </c>
      <c r="D2528" s="218">
        <v>2028</v>
      </c>
      <c r="E2528" s="218" t="s">
        <v>79</v>
      </c>
      <c r="F2528" s="215" t="s">
        <v>932</v>
      </c>
      <c r="G2528" s="158" t="s">
        <v>4</v>
      </c>
      <c r="H2528" s="26">
        <f t="shared" ref="H2528:N2528" si="531">SUM(H2529:H2532)</f>
        <v>31.2</v>
      </c>
      <c r="I2528" s="26">
        <f t="shared" si="531"/>
        <v>0</v>
      </c>
      <c r="J2528" s="26">
        <f t="shared" si="531"/>
        <v>0</v>
      </c>
      <c r="K2528" s="26">
        <f t="shared" si="531"/>
        <v>0</v>
      </c>
      <c r="L2528" s="26">
        <f t="shared" si="531"/>
        <v>31.2</v>
      </c>
      <c r="M2528" s="26">
        <f t="shared" si="531"/>
        <v>0</v>
      </c>
      <c r="N2528" s="26">
        <f t="shared" si="531"/>
        <v>0</v>
      </c>
      <c r="O2528" s="218">
        <v>500</v>
      </c>
      <c r="P2528" s="227" t="s">
        <v>933</v>
      </c>
    </row>
    <row r="2529" spans="1:16" ht="15.75" thickBot="1" x14ac:dyDescent="0.3">
      <c r="A2529" s="213"/>
      <c r="B2529" s="216"/>
      <c r="C2529" s="216"/>
      <c r="D2529" s="219"/>
      <c r="E2529" s="219"/>
      <c r="F2529" s="216"/>
      <c r="G2529" s="158" t="s">
        <v>6</v>
      </c>
      <c r="H2529" s="26">
        <f>SUM(I2529:N2529)</f>
        <v>30.9</v>
      </c>
      <c r="I2529" s="26">
        <v>0</v>
      </c>
      <c r="J2529" s="26">
        <v>0</v>
      </c>
      <c r="K2529" s="26">
        <v>0</v>
      </c>
      <c r="L2529" s="26">
        <v>30.9</v>
      </c>
      <c r="M2529" s="26">
        <v>0</v>
      </c>
      <c r="N2529" s="26">
        <v>0</v>
      </c>
      <c r="O2529" s="219"/>
      <c r="P2529" s="228"/>
    </row>
    <row r="2530" spans="1:16" ht="36.75" thickBot="1" x14ac:dyDescent="0.3">
      <c r="A2530" s="213"/>
      <c r="B2530" s="216"/>
      <c r="C2530" s="216"/>
      <c r="D2530" s="219"/>
      <c r="E2530" s="219"/>
      <c r="F2530" s="216"/>
      <c r="G2530" s="158" t="s">
        <v>7</v>
      </c>
      <c r="H2530" s="26">
        <f>SUM(I2530:N2530)</f>
        <v>0.3</v>
      </c>
      <c r="I2530" s="26">
        <v>0</v>
      </c>
      <c r="J2530" s="26">
        <v>0</v>
      </c>
      <c r="K2530" s="26">
        <v>0</v>
      </c>
      <c r="L2530" s="26">
        <v>0.3</v>
      </c>
      <c r="M2530" s="26">
        <v>0</v>
      </c>
      <c r="N2530" s="26">
        <v>0</v>
      </c>
      <c r="O2530" s="219"/>
      <c r="P2530" s="228"/>
    </row>
    <row r="2531" spans="1:16" ht="15.75" thickBot="1" x14ac:dyDescent="0.3">
      <c r="A2531" s="213"/>
      <c r="B2531" s="216"/>
      <c r="C2531" s="216"/>
      <c r="D2531" s="219"/>
      <c r="E2531" s="219"/>
      <c r="F2531" s="216"/>
      <c r="G2531" s="158" t="s">
        <v>8</v>
      </c>
      <c r="H2531" s="26">
        <f>SUM(I2531:N2531)</f>
        <v>0</v>
      </c>
      <c r="I2531" s="26">
        <v>0</v>
      </c>
      <c r="J2531" s="26">
        <v>0</v>
      </c>
      <c r="K2531" s="26">
        <v>0</v>
      </c>
      <c r="L2531" s="26">
        <v>0</v>
      </c>
      <c r="M2531" s="26">
        <v>0</v>
      </c>
      <c r="N2531" s="26">
        <v>0</v>
      </c>
      <c r="O2531" s="219"/>
      <c r="P2531" s="228"/>
    </row>
    <row r="2532" spans="1:16" ht="24.75" thickBot="1" x14ac:dyDescent="0.3">
      <c r="A2532" s="214"/>
      <c r="B2532" s="217"/>
      <c r="C2532" s="217"/>
      <c r="D2532" s="220"/>
      <c r="E2532" s="220"/>
      <c r="F2532" s="217"/>
      <c r="G2532" s="158" t="s">
        <v>9</v>
      </c>
      <c r="H2532" s="26">
        <f>SUM(I2532:N2532)</f>
        <v>0</v>
      </c>
      <c r="I2532" s="26">
        <v>0</v>
      </c>
      <c r="J2532" s="26">
        <v>0</v>
      </c>
      <c r="K2532" s="26">
        <v>0</v>
      </c>
      <c r="L2532" s="26">
        <v>0</v>
      </c>
      <c r="M2532" s="26">
        <v>0</v>
      </c>
      <c r="N2532" s="26">
        <v>0</v>
      </c>
      <c r="O2532" s="220"/>
      <c r="P2532" s="229"/>
    </row>
    <row r="2533" spans="1:16" ht="36.75" customHeight="1" thickBot="1" x14ac:dyDescent="0.3">
      <c r="A2533" s="212" t="s">
        <v>937</v>
      </c>
      <c r="B2533" s="215" t="s">
        <v>930</v>
      </c>
      <c r="C2533" s="215" t="s">
        <v>213</v>
      </c>
      <c r="D2533" s="218">
        <v>2027</v>
      </c>
      <c r="E2533" s="218" t="s">
        <v>938</v>
      </c>
      <c r="F2533" s="215" t="s">
        <v>932</v>
      </c>
      <c r="G2533" s="158" t="s">
        <v>4</v>
      </c>
      <c r="H2533" s="26">
        <f t="shared" ref="H2533:N2533" si="532">SUM(H2534:H2537)</f>
        <v>19.2</v>
      </c>
      <c r="I2533" s="26">
        <f t="shared" si="532"/>
        <v>0</v>
      </c>
      <c r="J2533" s="26">
        <f t="shared" si="532"/>
        <v>0</v>
      </c>
      <c r="K2533" s="26">
        <f t="shared" si="532"/>
        <v>19.2</v>
      </c>
      <c r="L2533" s="26">
        <f t="shared" si="532"/>
        <v>0</v>
      </c>
      <c r="M2533" s="26">
        <f t="shared" si="532"/>
        <v>0</v>
      </c>
      <c r="N2533" s="26">
        <f t="shared" si="532"/>
        <v>0</v>
      </c>
      <c r="O2533" s="218">
        <v>310</v>
      </c>
      <c r="P2533" s="227" t="s">
        <v>933</v>
      </c>
    </row>
    <row r="2534" spans="1:16" ht="15.75" thickBot="1" x14ac:dyDescent="0.3">
      <c r="A2534" s="213"/>
      <c r="B2534" s="216"/>
      <c r="C2534" s="216"/>
      <c r="D2534" s="219"/>
      <c r="E2534" s="219"/>
      <c r="F2534" s="216"/>
      <c r="G2534" s="158" t="s">
        <v>6</v>
      </c>
      <c r="H2534" s="26">
        <f>SUM(I2534:N2534)</f>
        <v>19</v>
      </c>
      <c r="I2534" s="26">
        <v>0</v>
      </c>
      <c r="J2534" s="26">
        <v>0</v>
      </c>
      <c r="K2534" s="26">
        <v>19</v>
      </c>
      <c r="L2534" s="26">
        <v>0</v>
      </c>
      <c r="M2534" s="26">
        <v>0</v>
      </c>
      <c r="N2534" s="26">
        <v>0</v>
      </c>
      <c r="O2534" s="219"/>
      <c r="P2534" s="228"/>
    </row>
    <row r="2535" spans="1:16" ht="36.75" thickBot="1" x14ac:dyDescent="0.3">
      <c r="A2535" s="213"/>
      <c r="B2535" s="216"/>
      <c r="C2535" s="216"/>
      <c r="D2535" s="219"/>
      <c r="E2535" s="219"/>
      <c r="F2535" s="216"/>
      <c r="G2535" s="158" t="s">
        <v>7</v>
      </c>
      <c r="H2535" s="26">
        <f>SUM(I2535:N2535)</f>
        <v>0.2</v>
      </c>
      <c r="I2535" s="26">
        <v>0</v>
      </c>
      <c r="J2535" s="26">
        <v>0</v>
      </c>
      <c r="K2535" s="26">
        <v>0.2</v>
      </c>
      <c r="L2535" s="26">
        <v>0</v>
      </c>
      <c r="M2535" s="26">
        <v>0</v>
      </c>
      <c r="N2535" s="26">
        <v>0</v>
      </c>
      <c r="O2535" s="219"/>
      <c r="P2535" s="228"/>
    </row>
    <row r="2536" spans="1:16" ht="15.75" thickBot="1" x14ac:dyDescent="0.3">
      <c r="A2536" s="213"/>
      <c r="B2536" s="216"/>
      <c r="C2536" s="216"/>
      <c r="D2536" s="219"/>
      <c r="E2536" s="219"/>
      <c r="F2536" s="216"/>
      <c r="G2536" s="158" t="s">
        <v>8</v>
      </c>
      <c r="H2536" s="26">
        <f>SUM(I2536:N2536)</f>
        <v>0</v>
      </c>
      <c r="I2536" s="26">
        <v>0</v>
      </c>
      <c r="J2536" s="26">
        <v>0</v>
      </c>
      <c r="K2536" s="26">
        <v>0</v>
      </c>
      <c r="L2536" s="26">
        <v>0</v>
      </c>
      <c r="M2536" s="26">
        <v>0</v>
      </c>
      <c r="N2536" s="26">
        <v>0</v>
      </c>
      <c r="O2536" s="219"/>
      <c r="P2536" s="228"/>
    </row>
    <row r="2537" spans="1:16" ht="24.75" thickBot="1" x14ac:dyDescent="0.3">
      <c r="A2537" s="214"/>
      <c r="B2537" s="217"/>
      <c r="C2537" s="217"/>
      <c r="D2537" s="220"/>
      <c r="E2537" s="220"/>
      <c r="F2537" s="217"/>
      <c r="G2537" s="158" t="s">
        <v>9</v>
      </c>
      <c r="H2537" s="26">
        <f>SUM(I2537:N2537)</f>
        <v>0</v>
      </c>
      <c r="I2537" s="26">
        <v>0</v>
      </c>
      <c r="J2537" s="26">
        <v>0</v>
      </c>
      <c r="K2537" s="26">
        <v>0</v>
      </c>
      <c r="L2537" s="26">
        <v>0</v>
      </c>
      <c r="M2537" s="26">
        <v>0</v>
      </c>
      <c r="N2537" s="26">
        <v>0</v>
      </c>
      <c r="O2537" s="220"/>
      <c r="P2537" s="229"/>
    </row>
    <row r="2538" spans="1:16" ht="36.75" customHeight="1" thickBot="1" x14ac:dyDescent="0.3">
      <c r="A2538" s="212" t="s">
        <v>939</v>
      </c>
      <c r="B2538" s="215" t="s">
        <v>930</v>
      </c>
      <c r="C2538" s="215" t="s">
        <v>213</v>
      </c>
      <c r="D2538" s="218">
        <v>2027</v>
      </c>
      <c r="E2538" s="218" t="s">
        <v>940</v>
      </c>
      <c r="F2538" s="215" t="s">
        <v>932</v>
      </c>
      <c r="G2538" s="158" t="s">
        <v>4</v>
      </c>
      <c r="H2538" s="26">
        <f t="shared" ref="H2538:N2538" si="533">SUM(H2539:H2542)</f>
        <v>24.4</v>
      </c>
      <c r="I2538" s="26">
        <f t="shared" si="533"/>
        <v>0</v>
      </c>
      <c r="J2538" s="26">
        <f t="shared" si="533"/>
        <v>0</v>
      </c>
      <c r="K2538" s="26">
        <f t="shared" si="533"/>
        <v>24.4</v>
      </c>
      <c r="L2538" s="26">
        <f t="shared" si="533"/>
        <v>0</v>
      </c>
      <c r="M2538" s="26">
        <f t="shared" si="533"/>
        <v>0</v>
      </c>
      <c r="N2538" s="26">
        <f t="shared" si="533"/>
        <v>0</v>
      </c>
      <c r="O2538" s="218">
        <v>156</v>
      </c>
      <c r="P2538" s="227" t="s">
        <v>933</v>
      </c>
    </row>
    <row r="2539" spans="1:16" ht="15.75" thickBot="1" x14ac:dyDescent="0.3">
      <c r="A2539" s="213"/>
      <c r="B2539" s="216"/>
      <c r="C2539" s="216"/>
      <c r="D2539" s="219"/>
      <c r="E2539" s="219"/>
      <c r="F2539" s="216"/>
      <c r="G2539" s="158" t="s">
        <v>6</v>
      </c>
      <c r="H2539" s="26">
        <f>SUM(I2539:N2539)</f>
        <v>24.2</v>
      </c>
      <c r="I2539" s="26">
        <v>0</v>
      </c>
      <c r="J2539" s="26">
        <v>0</v>
      </c>
      <c r="K2539" s="26">
        <v>24.2</v>
      </c>
      <c r="L2539" s="26">
        <v>0</v>
      </c>
      <c r="M2539" s="26">
        <v>0</v>
      </c>
      <c r="N2539" s="26">
        <v>0</v>
      </c>
      <c r="O2539" s="219"/>
      <c r="P2539" s="228"/>
    </row>
    <row r="2540" spans="1:16" ht="36.75" thickBot="1" x14ac:dyDescent="0.3">
      <c r="A2540" s="213"/>
      <c r="B2540" s="216"/>
      <c r="C2540" s="216"/>
      <c r="D2540" s="219"/>
      <c r="E2540" s="219"/>
      <c r="F2540" s="216"/>
      <c r="G2540" s="158" t="s">
        <v>7</v>
      </c>
      <c r="H2540" s="26">
        <f>SUM(I2540:N2540)</f>
        <v>0.2</v>
      </c>
      <c r="I2540" s="26">
        <v>0</v>
      </c>
      <c r="J2540" s="26">
        <v>0</v>
      </c>
      <c r="K2540" s="26">
        <v>0.2</v>
      </c>
      <c r="L2540" s="26">
        <v>0</v>
      </c>
      <c r="M2540" s="26">
        <v>0</v>
      </c>
      <c r="N2540" s="26">
        <v>0</v>
      </c>
      <c r="O2540" s="219"/>
      <c r="P2540" s="228"/>
    </row>
    <row r="2541" spans="1:16" ht="15.75" thickBot="1" x14ac:dyDescent="0.3">
      <c r="A2541" s="213"/>
      <c r="B2541" s="216"/>
      <c r="C2541" s="216"/>
      <c r="D2541" s="219"/>
      <c r="E2541" s="219"/>
      <c r="F2541" s="216"/>
      <c r="G2541" s="158" t="s">
        <v>8</v>
      </c>
      <c r="H2541" s="26">
        <f>SUM(I2541:N2541)</f>
        <v>0</v>
      </c>
      <c r="I2541" s="26">
        <v>0</v>
      </c>
      <c r="J2541" s="26">
        <v>0</v>
      </c>
      <c r="K2541" s="26">
        <v>0</v>
      </c>
      <c r="L2541" s="26">
        <v>0</v>
      </c>
      <c r="M2541" s="26">
        <v>0</v>
      </c>
      <c r="N2541" s="26">
        <v>0</v>
      </c>
      <c r="O2541" s="219"/>
      <c r="P2541" s="228"/>
    </row>
    <row r="2542" spans="1:16" ht="24.75" thickBot="1" x14ac:dyDescent="0.3">
      <c r="A2542" s="214"/>
      <c r="B2542" s="217"/>
      <c r="C2542" s="217"/>
      <c r="D2542" s="220"/>
      <c r="E2542" s="220"/>
      <c r="F2542" s="217"/>
      <c r="G2542" s="158" t="s">
        <v>9</v>
      </c>
      <c r="H2542" s="26">
        <f>SUM(I2542:N2542)</f>
        <v>0</v>
      </c>
      <c r="I2542" s="26">
        <v>0</v>
      </c>
      <c r="J2542" s="26">
        <v>0</v>
      </c>
      <c r="K2542" s="26">
        <v>0</v>
      </c>
      <c r="L2542" s="26">
        <v>0</v>
      </c>
      <c r="M2542" s="26">
        <v>0</v>
      </c>
      <c r="N2542" s="26">
        <v>0</v>
      </c>
      <c r="O2542" s="220"/>
      <c r="P2542" s="229"/>
    </row>
    <row r="2543" spans="1:16" ht="36.75" customHeight="1" thickBot="1" x14ac:dyDescent="0.3">
      <c r="A2543" s="212" t="s">
        <v>941</v>
      </c>
      <c r="B2543" s="215" t="s">
        <v>930</v>
      </c>
      <c r="C2543" s="215" t="s">
        <v>213</v>
      </c>
      <c r="D2543" s="218">
        <v>2027</v>
      </c>
      <c r="E2543" s="218" t="s">
        <v>942</v>
      </c>
      <c r="F2543" s="215" t="s">
        <v>932</v>
      </c>
      <c r="G2543" s="158" t="s">
        <v>4</v>
      </c>
      <c r="H2543" s="26">
        <f t="shared" ref="H2543:N2543" si="534">SUM(H2544:H2547)</f>
        <v>46.8</v>
      </c>
      <c r="I2543" s="26">
        <f t="shared" si="534"/>
        <v>0</v>
      </c>
      <c r="J2543" s="26">
        <f t="shared" si="534"/>
        <v>0</v>
      </c>
      <c r="K2543" s="26">
        <f t="shared" si="534"/>
        <v>46.8</v>
      </c>
      <c r="L2543" s="26">
        <f t="shared" si="534"/>
        <v>0</v>
      </c>
      <c r="M2543" s="26">
        <f t="shared" si="534"/>
        <v>0</v>
      </c>
      <c r="N2543" s="26">
        <f t="shared" si="534"/>
        <v>0</v>
      </c>
      <c r="O2543" s="218">
        <v>881</v>
      </c>
      <c r="P2543" s="227" t="s">
        <v>933</v>
      </c>
    </row>
    <row r="2544" spans="1:16" ht="15.75" thickBot="1" x14ac:dyDescent="0.3">
      <c r="A2544" s="213"/>
      <c r="B2544" s="216"/>
      <c r="C2544" s="216"/>
      <c r="D2544" s="219"/>
      <c r="E2544" s="219"/>
      <c r="F2544" s="216"/>
      <c r="G2544" s="158" t="s">
        <v>6</v>
      </c>
      <c r="H2544" s="26">
        <f>SUM(I2544:N2544)</f>
        <v>46.3</v>
      </c>
      <c r="I2544" s="26">
        <v>0</v>
      </c>
      <c r="J2544" s="26">
        <v>0</v>
      </c>
      <c r="K2544" s="26">
        <v>46.3</v>
      </c>
      <c r="L2544" s="26">
        <v>0</v>
      </c>
      <c r="M2544" s="26">
        <v>0</v>
      </c>
      <c r="N2544" s="26">
        <v>0</v>
      </c>
      <c r="O2544" s="219"/>
      <c r="P2544" s="228"/>
    </row>
    <row r="2545" spans="1:16" ht="36.75" thickBot="1" x14ac:dyDescent="0.3">
      <c r="A2545" s="213"/>
      <c r="B2545" s="216"/>
      <c r="C2545" s="216"/>
      <c r="D2545" s="219"/>
      <c r="E2545" s="219"/>
      <c r="F2545" s="216"/>
      <c r="G2545" s="158" t="s">
        <v>7</v>
      </c>
      <c r="H2545" s="26">
        <f>SUM(I2545:N2545)</f>
        <v>0.5</v>
      </c>
      <c r="I2545" s="26">
        <v>0</v>
      </c>
      <c r="J2545" s="26">
        <v>0</v>
      </c>
      <c r="K2545" s="26">
        <v>0.5</v>
      </c>
      <c r="L2545" s="26">
        <v>0</v>
      </c>
      <c r="M2545" s="26">
        <v>0</v>
      </c>
      <c r="N2545" s="26">
        <v>0</v>
      </c>
      <c r="O2545" s="219"/>
      <c r="P2545" s="228"/>
    </row>
    <row r="2546" spans="1:16" ht="15.75" thickBot="1" x14ac:dyDescent="0.3">
      <c r="A2546" s="213"/>
      <c r="B2546" s="216"/>
      <c r="C2546" s="216"/>
      <c r="D2546" s="219"/>
      <c r="E2546" s="219"/>
      <c r="F2546" s="216"/>
      <c r="G2546" s="158" t="s">
        <v>8</v>
      </c>
      <c r="H2546" s="26">
        <f>SUM(I2546:N2546)</f>
        <v>0</v>
      </c>
      <c r="I2546" s="26">
        <v>0</v>
      </c>
      <c r="J2546" s="26">
        <v>0</v>
      </c>
      <c r="K2546" s="26">
        <v>0</v>
      </c>
      <c r="L2546" s="26">
        <v>0</v>
      </c>
      <c r="M2546" s="26">
        <v>0</v>
      </c>
      <c r="N2546" s="26">
        <v>0</v>
      </c>
      <c r="O2546" s="219"/>
      <c r="P2546" s="228"/>
    </row>
    <row r="2547" spans="1:16" ht="24.75" thickBot="1" x14ac:dyDescent="0.3">
      <c r="A2547" s="214"/>
      <c r="B2547" s="217"/>
      <c r="C2547" s="217"/>
      <c r="D2547" s="220"/>
      <c r="E2547" s="220"/>
      <c r="F2547" s="217"/>
      <c r="G2547" s="158" t="s">
        <v>9</v>
      </c>
      <c r="H2547" s="26">
        <f>SUM(I2547:N2547)</f>
        <v>0</v>
      </c>
      <c r="I2547" s="26">
        <v>0</v>
      </c>
      <c r="J2547" s="26">
        <v>0</v>
      </c>
      <c r="K2547" s="26">
        <v>0</v>
      </c>
      <c r="L2547" s="26">
        <v>0</v>
      </c>
      <c r="M2547" s="26">
        <v>0</v>
      </c>
      <c r="N2547" s="26">
        <v>0</v>
      </c>
      <c r="O2547" s="220"/>
      <c r="P2547" s="229"/>
    </row>
    <row r="2548" spans="1:16" ht="36.75" customHeight="1" thickBot="1" x14ac:dyDescent="0.3">
      <c r="A2548" s="212" t="s">
        <v>943</v>
      </c>
      <c r="B2548" s="215" t="s">
        <v>930</v>
      </c>
      <c r="C2548" s="215" t="s">
        <v>213</v>
      </c>
      <c r="D2548" s="218">
        <v>2027</v>
      </c>
      <c r="E2548" s="218" t="s">
        <v>944</v>
      </c>
      <c r="F2548" s="215" t="s">
        <v>932</v>
      </c>
      <c r="G2548" s="158" t="s">
        <v>4</v>
      </c>
      <c r="H2548" s="26">
        <f t="shared" ref="H2548:N2548" si="535">SUM(H2549:H2552)</f>
        <v>36.4</v>
      </c>
      <c r="I2548" s="26">
        <f t="shared" si="535"/>
        <v>0</v>
      </c>
      <c r="J2548" s="26">
        <f t="shared" si="535"/>
        <v>0</v>
      </c>
      <c r="K2548" s="26">
        <f t="shared" si="535"/>
        <v>36.4</v>
      </c>
      <c r="L2548" s="26">
        <f t="shared" si="535"/>
        <v>0</v>
      </c>
      <c r="M2548" s="26">
        <f t="shared" si="535"/>
        <v>0</v>
      </c>
      <c r="N2548" s="26">
        <f t="shared" si="535"/>
        <v>0</v>
      </c>
      <c r="O2548" s="218">
        <v>337</v>
      </c>
      <c r="P2548" s="227" t="s">
        <v>933</v>
      </c>
    </row>
    <row r="2549" spans="1:16" ht="15.75" thickBot="1" x14ac:dyDescent="0.3">
      <c r="A2549" s="213"/>
      <c r="B2549" s="216"/>
      <c r="C2549" s="216"/>
      <c r="D2549" s="219"/>
      <c r="E2549" s="219"/>
      <c r="F2549" s="216"/>
      <c r="G2549" s="158" t="s">
        <v>6</v>
      </c>
      <c r="H2549" s="26">
        <f>SUM(I2549:N2549)</f>
        <v>36</v>
      </c>
      <c r="I2549" s="26">
        <v>0</v>
      </c>
      <c r="J2549" s="26">
        <v>0</v>
      </c>
      <c r="K2549" s="26">
        <v>36</v>
      </c>
      <c r="L2549" s="26">
        <v>0</v>
      </c>
      <c r="M2549" s="26">
        <v>0</v>
      </c>
      <c r="N2549" s="26">
        <v>0</v>
      </c>
      <c r="O2549" s="219"/>
      <c r="P2549" s="228"/>
    </row>
    <row r="2550" spans="1:16" ht="36.75" thickBot="1" x14ac:dyDescent="0.3">
      <c r="A2550" s="213"/>
      <c r="B2550" s="216"/>
      <c r="C2550" s="216"/>
      <c r="D2550" s="219"/>
      <c r="E2550" s="219"/>
      <c r="F2550" s="216"/>
      <c r="G2550" s="158" t="s">
        <v>7</v>
      </c>
      <c r="H2550" s="26">
        <f>SUM(I2550:N2550)</f>
        <v>0.4</v>
      </c>
      <c r="I2550" s="26">
        <v>0</v>
      </c>
      <c r="J2550" s="26">
        <v>0</v>
      </c>
      <c r="K2550" s="26">
        <v>0.4</v>
      </c>
      <c r="L2550" s="26">
        <v>0</v>
      </c>
      <c r="M2550" s="26">
        <v>0</v>
      </c>
      <c r="N2550" s="26">
        <v>0</v>
      </c>
      <c r="O2550" s="219"/>
      <c r="P2550" s="228"/>
    </row>
    <row r="2551" spans="1:16" ht="15.75" thickBot="1" x14ac:dyDescent="0.3">
      <c r="A2551" s="213"/>
      <c r="B2551" s="216"/>
      <c r="C2551" s="216"/>
      <c r="D2551" s="219"/>
      <c r="E2551" s="219"/>
      <c r="F2551" s="216"/>
      <c r="G2551" s="158" t="s">
        <v>8</v>
      </c>
      <c r="H2551" s="26">
        <f>SUM(I2551:N2551)</f>
        <v>0</v>
      </c>
      <c r="I2551" s="26">
        <v>0</v>
      </c>
      <c r="J2551" s="26">
        <v>0</v>
      </c>
      <c r="K2551" s="26">
        <v>0</v>
      </c>
      <c r="L2551" s="26">
        <v>0</v>
      </c>
      <c r="M2551" s="26">
        <v>0</v>
      </c>
      <c r="N2551" s="26">
        <v>0</v>
      </c>
      <c r="O2551" s="219"/>
      <c r="P2551" s="228"/>
    </row>
    <row r="2552" spans="1:16" ht="24.75" thickBot="1" x14ac:dyDescent="0.3">
      <c r="A2552" s="214"/>
      <c r="B2552" s="217"/>
      <c r="C2552" s="217"/>
      <c r="D2552" s="220"/>
      <c r="E2552" s="220"/>
      <c r="F2552" s="217"/>
      <c r="G2552" s="158" t="s">
        <v>9</v>
      </c>
      <c r="H2552" s="26">
        <f>SUM(I2552:N2552)</f>
        <v>0</v>
      </c>
      <c r="I2552" s="26">
        <v>0</v>
      </c>
      <c r="J2552" s="26">
        <v>0</v>
      </c>
      <c r="K2552" s="26">
        <v>0</v>
      </c>
      <c r="L2552" s="26">
        <v>0</v>
      </c>
      <c r="M2552" s="26">
        <v>0</v>
      </c>
      <c r="N2552" s="26">
        <v>0</v>
      </c>
      <c r="O2552" s="220"/>
      <c r="P2552" s="229"/>
    </row>
    <row r="2553" spans="1:16" ht="36.75" customHeight="1" thickBot="1" x14ac:dyDescent="0.3">
      <c r="A2553" s="212" t="s">
        <v>945</v>
      </c>
      <c r="B2553" s="215" t="s">
        <v>930</v>
      </c>
      <c r="C2553" s="215" t="s">
        <v>213</v>
      </c>
      <c r="D2553" s="218">
        <v>2028</v>
      </c>
      <c r="E2553" s="218" t="s">
        <v>946</v>
      </c>
      <c r="F2553" s="215" t="s">
        <v>932</v>
      </c>
      <c r="G2553" s="158" t="s">
        <v>4</v>
      </c>
      <c r="H2553" s="26">
        <f t="shared" ref="H2553:N2553" si="536">SUM(H2554:H2557)</f>
        <v>12.5</v>
      </c>
      <c r="I2553" s="26">
        <f t="shared" si="536"/>
        <v>0</v>
      </c>
      <c r="J2553" s="26">
        <f t="shared" si="536"/>
        <v>0</v>
      </c>
      <c r="K2553" s="26">
        <f t="shared" si="536"/>
        <v>0</v>
      </c>
      <c r="L2553" s="26">
        <f t="shared" si="536"/>
        <v>12.5</v>
      </c>
      <c r="M2553" s="26">
        <f t="shared" si="536"/>
        <v>0</v>
      </c>
      <c r="N2553" s="26">
        <f t="shared" si="536"/>
        <v>0</v>
      </c>
      <c r="O2553" s="218">
        <v>31</v>
      </c>
      <c r="P2553" s="227" t="s">
        <v>933</v>
      </c>
    </row>
    <row r="2554" spans="1:16" ht="15.75" thickBot="1" x14ac:dyDescent="0.3">
      <c r="A2554" s="213"/>
      <c r="B2554" s="216"/>
      <c r="C2554" s="216"/>
      <c r="D2554" s="219"/>
      <c r="E2554" s="219"/>
      <c r="F2554" s="216"/>
      <c r="G2554" s="158" t="s">
        <v>6</v>
      </c>
      <c r="H2554" s="26">
        <f>SUM(I2554:N2554)</f>
        <v>12.4</v>
      </c>
      <c r="I2554" s="26">
        <v>0</v>
      </c>
      <c r="J2554" s="26">
        <v>0</v>
      </c>
      <c r="K2554" s="26">
        <v>0</v>
      </c>
      <c r="L2554" s="26">
        <v>12.4</v>
      </c>
      <c r="M2554" s="26">
        <v>0</v>
      </c>
      <c r="N2554" s="26">
        <v>0</v>
      </c>
      <c r="O2554" s="219"/>
      <c r="P2554" s="228"/>
    </row>
    <row r="2555" spans="1:16" ht="36.75" thickBot="1" x14ac:dyDescent="0.3">
      <c r="A2555" s="213"/>
      <c r="B2555" s="216"/>
      <c r="C2555" s="216"/>
      <c r="D2555" s="219"/>
      <c r="E2555" s="219"/>
      <c r="F2555" s="216"/>
      <c r="G2555" s="158" t="s">
        <v>7</v>
      </c>
      <c r="H2555" s="26">
        <f>SUM(I2555:N2555)</f>
        <v>0.1</v>
      </c>
      <c r="I2555" s="26">
        <v>0</v>
      </c>
      <c r="J2555" s="26">
        <v>0</v>
      </c>
      <c r="K2555" s="26">
        <v>0</v>
      </c>
      <c r="L2555" s="26">
        <v>0.1</v>
      </c>
      <c r="M2555" s="26">
        <v>0</v>
      </c>
      <c r="N2555" s="26">
        <v>0</v>
      </c>
      <c r="O2555" s="219"/>
      <c r="P2555" s="228"/>
    </row>
    <row r="2556" spans="1:16" ht="15.75" thickBot="1" x14ac:dyDescent="0.3">
      <c r="A2556" s="213"/>
      <c r="B2556" s="216"/>
      <c r="C2556" s="216"/>
      <c r="D2556" s="219"/>
      <c r="E2556" s="219"/>
      <c r="F2556" s="216"/>
      <c r="G2556" s="158" t="s">
        <v>8</v>
      </c>
      <c r="H2556" s="26">
        <f>SUM(I2556:N2556)</f>
        <v>0</v>
      </c>
      <c r="I2556" s="26">
        <v>0</v>
      </c>
      <c r="J2556" s="26">
        <v>0</v>
      </c>
      <c r="K2556" s="26">
        <v>0</v>
      </c>
      <c r="L2556" s="26">
        <v>0</v>
      </c>
      <c r="M2556" s="26">
        <v>0</v>
      </c>
      <c r="N2556" s="26">
        <v>0</v>
      </c>
      <c r="O2556" s="219"/>
      <c r="P2556" s="228"/>
    </row>
    <row r="2557" spans="1:16" ht="24.75" thickBot="1" x14ac:dyDescent="0.3">
      <c r="A2557" s="214"/>
      <c r="B2557" s="217"/>
      <c r="C2557" s="217"/>
      <c r="D2557" s="220"/>
      <c r="E2557" s="220"/>
      <c r="F2557" s="217"/>
      <c r="G2557" s="158" t="s">
        <v>9</v>
      </c>
      <c r="H2557" s="26">
        <f>SUM(I2557:N2557)</f>
        <v>0</v>
      </c>
      <c r="I2557" s="26">
        <v>0</v>
      </c>
      <c r="J2557" s="26">
        <v>0</v>
      </c>
      <c r="K2557" s="26">
        <v>0</v>
      </c>
      <c r="L2557" s="26">
        <v>0</v>
      </c>
      <c r="M2557" s="26">
        <v>0</v>
      </c>
      <c r="N2557" s="26">
        <v>0</v>
      </c>
      <c r="O2557" s="220"/>
      <c r="P2557" s="229"/>
    </row>
    <row r="2558" spans="1:16" ht="36.75" customHeight="1" thickBot="1" x14ac:dyDescent="0.3">
      <c r="A2558" s="212" t="s">
        <v>947</v>
      </c>
      <c r="B2558" s="215" t="s">
        <v>930</v>
      </c>
      <c r="C2558" s="215" t="s">
        <v>213</v>
      </c>
      <c r="D2558" s="218">
        <v>2027</v>
      </c>
      <c r="E2558" s="218" t="s">
        <v>948</v>
      </c>
      <c r="F2558" s="215" t="s">
        <v>932</v>
      </c>
      <c r="G2558" s="158" t="s">
        <v>4</v>
      </c>
      <c r="H2558" s="26">
        <f t="shared" ref="H2558:N2558" si="537">SUM(H2559:H2562)</f>
        <v>18.099999999999998</v>
      </c>
      <c r="I2558" s="26">
        <f t="shared" si="537"/>
        <v>0</v>
      </c>
      <c r="J2558" s="26">
        <f t="shared" si="537"/>
        <v>0</v>
      </c>
      <c r="K2558" s="26">
        <f t="shared" si="537"/>
        <v>18.099999999999998</v>
      </c>
      <c r="L2558" s="26">
        <f t="shared" si="537"/>
        <v>0</v>
      </c>
      <c r="M2558" s="26">
        <f t="shared" si="537"/>
        <v>0</v>
      </c>
      <c r="N2558" s="26">
        <f t="shared" si="537"/>
        <v>0</v>
      </c>
      <c r="O2558" s="218">
        <v>212</v>
      </c>
      <c r="P2558" s="227" t="s">
        <v>933</v>
      </c>
    </row>
    <row r="2559" spans="1:16" ht="15.75" thickBot="1" x14ac:dyDescent="0.3">
      <c r="A2559" s="213"/>
      <c r="B2559" s="216"/>
      <c r="C2559" s="216"/>
      <c r="D2559" s="219"/>
      <c r="E2559" s="219"/>
      <c r="F2559" s="216"/>
      <c r="G2559" s="158" t="s">
        <v>6</v>
      </c>
      <c r="H2559" s="26">
        <f>SUM(I2559:N2559)</f>
        <v>17.899999999999999</v>
      </c>
      <c r="I2559" s="26">
        <v>0</v>
      </c>
      <c r="J2559" s="26">
        <v>0</v>
      </c>
      <c r="K2559" s="26">
        <v>17.899999999999999</v>
      </c>
      <c r="L2559" s="26">
        <v>0</v>
      </c>
      <c r="M2559" s="26">
        <v>0</v>
      </c>
      <c r="N2559" s="26">
        <v>0</v>
      </c>
      <c r="O2559" s="219"/>
      <c r="P2559" s="228"/>
    </row>
    <row r="2560" spans="1:16" ht="36.75" thickBot="1" x14ac:dyDescent="0.3">
      <c r="A2560" s="213"/>
      <c r="B2560" s="216"/>
      <c r="C2560" s="216"/>
      <c r="D2560" s="219"/>
      <c r="E2560" s="219"/>
      <c r="F2560" s="216"/>
      <c r="G2560" s="158" t="s">
        <v>7</v>
      </c>
      <c r="H2560" s="26">
        <f>SUM(I2560:N2560)</f>
        <v>0.2</v>
      </c>
      <c r="I2560" s="26">
        <v>0</v>
      </c>
      <c r="J2560" s="26">
        <v>0</v>
      </c>
      <c r="K2560" s="26">
        <v>0.2</v>
      </c>
      <c r="L2560" s="26">
        <v>0</v>
      </c>
      <c r="M2560" s="26">
        <v>0</v>
      </c>
      <c r="N2560" s="26">
        <v>0</v>
      </c>
      <c r="O2560" s="219"/>
      <c r="P2560" s="228"/>
    </row>
    <row r="2561" spans="1:16" ht="15.75" thickBot="1" x14ac:dyDescent="0.3">
      <c r="A2561" s="213"/>
      <c r="B2561" s="216"/>
      <c r="C2561" s="216"/>
      <c r="D2561" s="219"/>
      <c r="E2561" s="219"/>
      <c r="F2561" s="216"/>
      <c r="G2561" s="158" t="s">
        <v>8</v>
      </c>
      <c r="H2561" s="26">
        <f>SUM(I2561:N2561)</f>
        <v>0</v>
      </c>
      <c r="I2561" s="26">
        <v>0</v>
      </c>
      <c r="J2561" s="26">
        <v>0</v>
      </c>
      <c r="K2561" s="26">
        <v>0</v>
      </c>
      <c r="L2561" s="26">
        <v>0</v>
      </c>
      <c r="M2561" s="26">
        <v>0</v>
      </c>
      <c r="N2561" s="26">
        <v>0</v>
      </c>
      <c r="O2561" s="219"/>
      <c r="P2561" s="228"/>
    </row>
    <row r="2562" spans="1:16" ht="24.75" thickBot="1" x14ac:dyDescent="0.3">
      <c r="A2562" s="214"/>
      <c r="B2562" s="217"/>
      <c r="C2562" s="217"/>
      <c r="D2562" s="220"/>
      <c r="E2562" s="220"/>
      <c r="F2562" s="217"/>
      <c r="G2562" s="158" t="s">
        <v>9</v>
      </c>
      <c r="H2562" s="26">
        <f>SUM(I2562:N2562)</f>
        <v>0</v>
      </c>
      <c r="I2562" s="26">
        <v>0</v>
      </c>
      <c r="J2562" s="26">
        <v>0</v>
      </c>
      <c r="K2562" s="26">
        <v>0</v>
      </c>
      <c r="L2562" s="26">
        <v>0</v>
      </c>
      <c r="M2562" s="26">
        <v>0</v>
      </c>
      <c r="N2562" s="26">
        <v>0</v>
      </c>
      <c r="O2562" s="220"/>
      <c r="P2562" s="229"/>
    </row>
    <row r="2563" spans="1:16" ht="36.75" customHeight="1" thickBot="1" x14ac:dyDescent="0.3">
      <c r="A2563" s="212" t="s">
        <v>949</v>
      </c>
      <c r="B2563" s="215" t="s">
        <v>930</v>
      </c>
      <c r="C2563" s="215" t="s">
        <v>213</v>
      </c>
      <c r="D2563" s="218">
        <v>2027</v>
      </c>
      <c r="E2563" s="218" t="s">
        <v>950</v>
      </c>
      <c r="F2563" s="215" t="s">
        <v>932</v>
      </c>
      <c r="G2563" s="158" t="s">
        <v>4</v>
      </c>
      <c r="H2563" s="26">
        <f t="shared" ref="H2563:N2563" si="538">SUM(H2564:H2567)</f>
        <v>22.4</v>
      </c>
      <c r="I2563" s="26">
        <f t="shared" si="538"/>
        <v>0</v>
      </c>
      <c r="J2563" s="26">
        <f t="shared" si="538"/>
        <v>0</v>
      </c>
      <c r="K2563" s="26">
        <f t="shared" si="538"/>
        <v>22.4</v>
      </c>
      <c r="L2563" s="26">
        <f t="shared" si="538"/>
        <v>0</v>
      </c>
      <c r="M2563" s="26">
        <f t="shared" si="538"/>
        <v>0</v>
      </c>
      <c r="N2563" s="26">
        <f t="shared" si="538"/>
        <v>0</v>
      </c>
      <c r="O2563" s="218">
        <v>256</v>
      </c>
      <c r="P2563" s="227" t="s">
        <v>933</v>
      </c>
    </row>
    <row r="2564" spans="1:16" ht="15.75" thickBot="1" x14ac:dyDescent="0.3">
      <c r="A2564" s="213"/>
      <c r="B2564" s="216"/>
      <c r="C2564" s="216"/>
      <c r="D2564" s="219"/>
      <c r="E2564" s="219"/>
      <c r="F2564" s="216"/>
      <c r="G2564" s="158" t="s">
        <v>6</v>
      </c>
      <c r="H2564" s="26">
        <f>SUM(I2564:N2564)</f>
        <v>22.2</v>
      </c>
      <c r="I2564" s="26">
        <v>0</v>
      </c>
      <c r="J2564" s="26">
        <v>0</v>
      </c>
      <c r="K2564" s="26">
        <v>22.2</v>
      </c>
      <c r="L2564" s="26">
        <v>0</v>
      </c>
      <c r="M2564" s="26">
        <v>0</v>
      </c>
      <c r="N2564" s="26">
        <v>0</v>
      </c>
      <c r="O2564" s="219"/>
      <c r="P2564" s="228"/>
    </row>
    <row r="2565" spans="1:16" ht="36.75" thickBot="1" x14ac:dyDescent="0.3">
      <c r="A2565" s="213"/>
      <c r="B2565" s="216"/>
      <c r="C2565" s="216"/>
      <c r="D2565" s="219"/>
      <c r="E2565" s="219"/>
      <c r="F2565" s="216"/>
      <c r="G2565" s="158" t="s">
        <v>7</v>
      </c>
      <c r="H2565" s="26">
        <f>SUM(I2565:N2565)</f>
        <v>0.2</v>
      </c>
      <c r="I2565" s="26">
        <v>0</v>
      </c>
      <c r="J2565" s="26">
        <v>0</v>
      </c>
      <c r="K2565" s="26">
        <v>0.2</v>
      </c>
      <c r="L2565" s="26">
        <v>0</v>
      </c>
      <c r="M2565" s="26">
        <v>0</v>
      </c>
      <c r="N2565" s="26">
        <v>0</v>
      </c>
      <c r="O2565" s="219"/>
      <c r="P2565" s="228"/>
    </row>
    <row r="2566" spans="1:16" ht="15.75" thickBot="1" x14ac:dyDescent="0.3">
      <c r="A2566" s="213"/>
      <c r="B2566" s="216"/>
      <c r="C2566" s="216"/>
      <c r="D2566" s="219"/>
      <c r="E2566" s="219"/>
      <c r="F2566" s="216"/>
      <c r="G2566" s="158" t="s">
        <v>8</v>
      </c>
      <c r="H2566" s="26">
        <f>SUM(I2566:N2566)</f>
        <v>0</v>
      </c>
      <c r="I2566" s="26">
        <v>0</v>
      </c>
      <c r="J2566" s="26">
        <v>0</v>
      </c>
      <c r="K2566" s="26">
        <v>0</v>
      </c>
      <c r="L2566" s="26">
        <v>0</v>
      </c>
      <c r="M2566" s="26">
        <v>0</v>
      </c>
      <c r="N2566" s="26">
        <v>0</v>
      </c>
      <c r="O2566" s="219"/>
      <c r="P2566" s="228"/>
    </row>
    <row r="2567" spans="1:16" ht="24.75" thickBot="1" x14ac:dyDescent="0.3">
      <c r="A2567" s="214"/>
      <c r="B2567" s="217"/>
      <c r="C2567" s="217"/>
      <c r="D2567" s="220"/>
      <c r="E2567" s="220"/>
      <c r="F2567" s="217"/>
      <c r="G2567" s="158" t="s">
        <v>9</v>
      </c>
      <c r="H2567" s="26">
        <f>SUM(I2567:N2567)</f>
        <v>0</v>
      </c>
      <c r="I2567" s="26">
        <v>0</v>
      </c>
      <c r="J2567" s="26">
        <v>0</v>
      </c>
      <c r="K2567" s="26">
        <v>0</v>
      </c>
      <c r="L2567" s="26">
        <v>0</v>
      </c>
      <c r="M2567" s="26">
        <v>0</v>
      </c>
      <c r="N2567" s="26">
        <v>0</v>
      </c>
      <c r="O2567" s="220"/>
      <c r="P2567" s="229"/>
    </row>
    <row r="2568" spans="1:16" ht="36.75" customHeight="1" thickBot="1" x14ac:dyDescent="0.3">
      <c r="A2568" s="212" t="s">
        <v>951</v>
      </c>
      <c r="B2568" s="215" t="s">
        <v>930</v>
      </c>
      <c r="C2568" s="215" t="s">
        <v>213</v>
      </c>
      <c r="D2568" s="218">
        <v>2028</v>
      </c>
      <c r="E2568" s="218" t="s">
        <v>31</v>
      </c>
      <c r="F2568" s="215" t="s">
        <v>932</v>
      </c>
      <c r="G2568" s="158" t="s">
        <v>4</v>
      </c>
      <c r="H2568" s="26">
        <f t="shared" ref="H2568:N2568" si="539">SUM(H2569:H2572)</f>
        <v>15.6</v>
      </c>
      <c r="I2568" s="26">
        <f t="shared" si="539"/>
        <v>0</v>
      </c>
      <c r="J2568" s="26">
        <f t="shared" si="539"/>
        <v>0</v>
      </c>
      <c r="K2568" s="26">
        <f t="shared" si="539"/>
        <v>0</v>
      </c>
      <c r="L2568" s="26">
        <f t="shared" si="539"/>
        <v>15.6</v>
      </c>
      <c r="M2568" s="26">
        <f t="shared" si="539"/>
        <v>0</v>
      </c>
      <c r="N2568" s="26">
        <f t="shared" si="539"/>
        <v>0</v>
      </c>
      <c r="O2568" s="218">
        <v>225</v>
      </c>
      <c r="P2568" s="227" t="s">
        <v>933</v>
      </c>
    </row>
    <row r="2569" spans="1:16" ht="15.75" thickBot="1" x14ac:dyDescent="0.3">
      <c r="A2569" s="213"/>
      <c r="B2569" s="216"/>
      <c r="C2569" s="216"/>
      <c r="D2569" s="219"/>
      <c r="E2569" s="219"/>
      <c r="F2569" s="216"/>
      <c r="G2569" s="158" t="s">
        <v>6</v>
      </c>
      <c r="H2569" s="26">
        <f>SUM(I2569:N2569)</f>
        <v>15.4</v>
      </c>
      <c r="I2569" s="26">
        <v>0</v>
      </c>
      <c r="J2569" s="26">
        <v>0</v>
      </c>
      <c r="K2569" s="26">
        <v>0</v>
      </c>
      <c r="L2569" s="26">
        <v>15.4</v>
      </c>
      <c r="M2569" s="26">
        <v>0</v>
      </c>
      <c r="N2569" s="26">
        <v>0</v>
      </c>
      <c r="O2569" s="219"/>
      <c r="P2569" s="228"/>
    </row>
    <row r="2570" spans="1:16" ht="36.75" thickBot="1" x14ac:dyDescent="0.3">
      <c r="A2570" s="213"/>
      <c r="B2570" s="216"/>
      <c r="C2570" s="216"/>
      <c r="D2570" s="219"/>
      <c r="E2570" s="219"/>
      <c r="F2570" s="216"/>
      <c r="G2570" s="158" t="s">
        <v>7</v>
      </c>
      <c r="H2570" s="26">
        <f>SUM(I2570:N2570)</f>
        <v>0.2</v>
      </c>
      <c r="I2570" s="26">
        <v>0</v>
      </c>
      <c r="J2570" s="26">
        <v>0</v>
      </c>
      <c r="K2570" s="26">
        <v>0</v>
      </c>
      <c r="L2570" s="26">
        <v>0.2</v>
      </c>
      <c r="M2570" s="26">
        <v>0</v>
      </c>
      <c r="N2570" s="26">
        <v>0</v>
      </c>
      <c r="O2570" s="219"/>
      <c r="P2570" s="228"/>
    </row>
    <row r="2571" spans="1:16" ht="15.75" thickBot="1" x14ac:dyDescent="0.3">
      <c r="A2571" s="213"/>
      <c r="B2571" s="216"/>
      <c r="C2571" s="216"/>
      <c r="D2571" s="219"/>
      <c r="E2571" s="219"/>
      <c r="F2571" s="216"/>
      <c r="G2571" s="158" t="s">
        <v>8</v>
      </c>
      <c r="H2571" s="26">
        <f>SUM(I2571:N2571)</f>
        <v>0</v>
      </c>
      <c r="I2571" s="26">
        <v>0</v>
      </c>
      <c r="J2571" s="26">
        <v>0</v>
      </c>
      <c r="K2571" s="26">
        <v>0</v>
      </c>
      <c r="L2571" s="26">
        <v>0</v>
      </c>
      <c r="M2571" s="26">
        <v>0</v>
      </c>
      <c r="N2571" s="26">
        <v>0</v>
      </c>
      <c r="O2571" s="219"/>
      <c r="P2571" s="228"/>
    </row>
    <row r="2572" spans="1:16" ht="24.75" thickBot="1" x14ac:dyDescent="0.3">
      <c r="A2572" s="214"/>
      <c r="B2572" s="217"/>
      <c r="C2572" s="217"/>
      <c r="D2572" s="220"/>
      <c r="E2572" s="220"/>
      <c r="F2572" s="217"/>
      <c r="G2572" s="158" t="s">
        <v>9</v>
      </c>
      <c r="H2572" s="26">
        <f>SUM(I2572:N2572)</f>
        <v>0</v>
      </c>
      <c r="I2572" s="26">
        <v>0</v>
      </c>
      <c r="J2572" s="26">
        <v>0</v>
      </c>
      <c r="K2572" s="26">
        <v>0</v>
      </c>
      <c r="L2572" s="26">
        <v>0</v>
      </c>
      <c r="M2572" s="26">
        <v>0</v>
      </c>
      <c r="N2572" s="26">
        <v>0</v>
      </c>
      <c r="O2572" s="220"/>
      <c r="P2572" s="229"/>
    </row>
    <row r="2573" spans="1:16" ht="36.75" customHeight="1" thickBot="1" x14ac:dyDescent="0.3">
      <c r="A2573" s="212" t="s">
        <v>952</v>
      </c>
      <c r="B2573" s="270" t="s">
        <v>930</v>
      </c>
      <c r="C2573" s="215" t="s">
        <v>213</v>
      </c>
      <c r="D2573" s="218">
        <v>2027</v>
      </c>
      <c r="E2573" s="218" t="s">
        <v>79</v>
      </c>
      <c r="F2573" s="215" t="s">
        <v>932</v>
      </c>
      <c r="G2573" s="158" t="s">
        <v>4</v>
      </c>
      <c r="H2573" s="26">
        <f t="shared" ref="H2573:N2573" si="540">SUM(H2574:H2577)</f>
        <v>31.2</v>
      </c>
      <c r="I2573" s="26">
        <f t="shared" si="540"/>
        <v>0</v>
      </c>
      <c r="J2573" s="26">
        <f t="shared" si="540"/>
        <v>0</v>
      </c>
      <c r="K2573" s="26">
        <f t="shared" si="540"/>
        <v>31.2</v>
      </c>
      <c r="L2573" s="26">
        <f t="shared" si="540"/>
        <v>0</v>
      </c>
      <c r="M2573" s="26">
        <f t="shared" si="540"/>
        <v>0</v>
      </c>
      <c r="N2573" s="26">
        <f t="shared" si="540"/>
        <v>0</v>
      </c>
      <c r="O2573" s="218">
        <v>323</v>
      </c>
      <c r="P2573" s="227" t="s">
        <v>933</v>
      </c>
    </row>
    <row r="2574" spans="1:16" ht="15.75" thickBot="1" x14ac:dyDescent="0.3">
      <c r="A2574" s="213"/>
      <c r="B2574" s="271"/>
      <c r="C2574" s="216"/>
      <c r="D2574" s="219"/>
      <c r="E2574" s="219"/>
      <c r="F2574" s="216"/>
      <c r="G2574" s="158" t="s">
        <v>6</v>
      </c>
      <c r="H2574" s="26">
        <f>SUM(I2574:N2574)</f>
        <v>30.9</v>
      </c>
      <c r="I2574" s="26">
        <v>0</v>
      </c>
      <c r="J2574" s="26">
        <v>0</v>
      </c>
      <c r="K2574" s="26">
        <v>30.9</v>
      </c>
      <c r="L2574" s="26">
        <v>0</v>
      </c>
      <c r="M2574" s="26">
        <v>0</v>
      </c>
      <c r="N2574" s="26">
        <v>0</v>
      </c>
      <c r="O2574" s="219"/>
      <c r="P2574" s="228"/>
    </row>
    <row r="2575" spans="1:16" ht="36.75" thickBot="1" x14ac:dyDescent="0.3">
      <c r="A2575" s="213"/>
      <c r="B2575" s="271"/>
      <c r="C2575" s="216"/>
      <c r="D2575" s="219"/>
      <c r="E2575" s="219"/>
      <c r="F2575" s="216"/>
      <c r="G2575" s="158" t="s">
        <v>7</v>
      </c>
      <c r="H2575" s="26">
        <f>SUM(I2575:N2575)</f>
        <v>0.3</v>
      </c>
      <c r="I2575" s="26">
        <v>0</v>
      </c>
      <c r="J2575" s="26">
        <v>0</v>
      </c>
      <c r="K2575" s="26">
        <v>0.3</v>
      </c>
      <c r="L2575" s="26">
        <v>0</v>
      </c>
      <c r="M2575" s="26">
        <v>0</v>
      </c>
      <c r="N2575" s="26">
        <v>0</v>
      </c>
      <c r="O2575" s="219"/>
      <c r="P2575" s="228"/>
    </row>
    <row r="2576" spans="1:16" ht="15.75" thickBot="1" x14ac:dyDescent="0.3">
      <c r="A2576" s="213"/>
      <c r="B2576" s="271"/>
      <c r="C2576" s="216"/>
      <c r="D2576" s="219"/>
      <c r="E2576" s="219"/>
      <c r="F2576" s="216"/>
      <c r="G2576" s="158" t="s">
        <v>8</v>
      </c>
      <c r="H2576" s="26">
        <f>SUM(I2576:N2576)</f>
        <v>0</v>
      </c>
      <c r="I2576" s="26">
        <v>0</v>
      </c>
      <c r="J2576" s="26">
        <v>0</v>
      </c>
      <c r="K2576" s="26">
        <v>0</v>
      </c>
      <c r="L2576" s="26">
        <v>0</v>
      </c>
      <c r="M2576" s="26">
        <v>0</v>
      </c>
      <c r="N2576" s="26">
        <v>0</v>
      </c>
      <c r="O2576" s="219"/>
      <c r="P2576" s="228"/>
    </row>
    <row r="2577" spans="1:16" ht="24.75" thickBot="1" x14ac:dyDescent="0.3">
      <c r="A2577" s="214"/>
      <c r="B2577" s="272"/>
      <c r="C2577" s="217"/>
      <c r="D2577" s="220"/>
      <c r="E2577" s="220"/>
      <c r="F2577" s="217"/>
      <c r="G2577" s="158" t="s">
        <v>9</v>
      </c>
      <c r="H2577" s="26">
        <f>SUM(I2577:N2577)</f>
        <v>0</v>
      </c>
      <c r="I2577" s="26">
        <v>0</v>
      </c>
      <c r="J2577" s="26">
        <v>0</v>
      </c>
      <c r="K2577" s="26">
        <v>0</v>
      </c>
      <c r="L2577" s="26">
        <v>0</v>
      </c>
      <c r="M2577" s="26">
        <v>0</v>
      </c>
      <c r="N2577" s="26">
        <v>0</v>
      </c>
      <c r="O2577" s="220"/>
      <c r="P2577" s="229"/>
    </row>
    <row r="2578" spans="1:16" ht="36.75" customHeight="1" thickBot="1" x14ac:dyDescent="0.3">
      <c r="A2578" s="212" t="s">
        <v>953</v>
      </c>
      <c r="B2578" s="270" t="s">
        <v>930</v>
      </c>
      <c r="C2578" s="215" t="s">
        <v>213</v>
      </c>
      <c r="D2578" s="218">
        <v>2028</v>
      </c>
      <c r="E2578" s="218" t="s">
        <v>942</v>
      </c>
      <c r="F2578" s="215" t="s">
        <v>932</v>
      </c>
      <c r="G2578" s="158" t="s">
        <v>4</v>
      </c>
      <c r="H2578" s="26">
        <f t="shared" ref="H2578:N2578" si="541">SUM(H2579:H2582)</f>
        <v>46.8</v>
      </c>
      <c r="I2578" s="26">
        <f t="shared" si="541"/>
        <v>0</v>
      </c>
      <c r="J2578" s="26">
        <f t="shared" si="541"/>
        <v>0</v>
      </c>
      <c r="K2578" s="26">
        <f t="shared" si="541"/>
        <v>0</v>
      </c>
      <c r="L2578" s="26">
        <f t="shared" si="541"/>
        <v>46.8</v>
      </c>
      <c r="M2578" s="26">
        <f t="shared" si="541"/>
        <v>0</v>
      </c>
      <c r="N2578" s="26">
        <f t="shared" si="541"/>
        <v>0</v>
      </c>
      <c r="O2578" s="218">
        <v>648</v>
      </c>
      <c r="P2578" s="227" t="s">
        <v>933</v>
      </c>
    </row>
    <row r="2579" spans="1:16" ht="15.75" thickBot="1" x14ac:dyDescent="0.3">
      <c r="A2579" s="213"/>
      <c r="B2579" s="271"/>
      <c r="C2579" s="216"/>
      <c r="D2579" s="219"/>
      <c r="E2579" s="219"/>
      <c r="F2579" s="216"/>
      <c r="G2579" s="158" t="s">
        <v>6</v>
      </c>
      <c r="H2579" s="26">
        <f>SUM(I2579:N2579)</f>
        <v>46.3</v>
      </c>
      <c r="I2579" s="26">
        <v>0</v>
      </c>
      <c r="J2579" s="26">
        <v>0</v>
      </c>
      <c r="K2579" s="26">
        <v>0</v>
      </c>
      <c r="L2579" s="26">
        <v>46.3</v>
      </c>
      <c r="M2579" s="26">
        <v>0</v>
      </c>
      <c r="N2579" s="26">
        <v>0</v>
      </c>
      <c r="O2579" s="219"/>
      <c r="P2579" s="228"/>
    </row>
    <row r="2580" spans="1:16" ht="36.75" thickBot="1" x14ac:dyDescent="0.3">
      <c r="A2580" s="213"/>
      <c r="B2580" s="271"/>
      <c r="C2580" s="216"/>
      <c r="D2580" s="219"/>
      <c r="E2580" s="219"/>
      <c r="F2580" s="216"/>
      <c r="G2580" s="158" t="s">
        <v>7</v>
      </c>
      <c r="H2580" s="26">
        <f>SUM(I2580:N2580)</f>
        <v>0.5</v>
      </c>
      <c r="I2580" s="26">
        <v>0</v>
      </c>
      <c r="J2580" s="26">
        <v>0</v>
      </c>
      <c r="K2580" s="26">
        <v>0</v>
      </c>
      <c r="L2580" s="26">
        <v>0.5</v>
      </c>
      <c r="M2580" s="26">
        <v>0</v>
      </c>
      <c r="N2580" s="26">
        <v>0</v>
      </c>
      <c r="O2580" s="219"/>
      <c r="P2580" s="228"/>
    </row>
    <row r="2581" spans="1:16" ht="15.75" thickBot="1" x14ac:dyDescent="0.3">
      <c r="A2581" s="213"/>
      <c r="B2581" s="271"/>
      <c r="C2581" s="216"/>
      <c r="D2581" s="219"/>
      <c r="E2581" s="219"/>
      <c r="F2581" s="216"/>
      <c r="G2581" s="158" t="s">
        <v>8</v>
      </c>
      <c r="H2581" s="26">
        <f>SUM(I2581:N2581)</f>
        <v>0</v>
      </c>
      <c r="I2581" s="26">
        <v>0</v>
      </c>
      <c r="J2581" s="26">
        <v>0</v>
      </c>
      <c r="K2581" s="26">
        <v>0</v>
      </c>
      <c r="L2581" s="26">
        <v>0</v>
      </c>
      <c r="M2581" s="26">
        <v>0</v>
      </c>
      <c r="N2581" s="26">
        <v>0</v>
      </c>
      <c r="O2581" s="219"/>
      <c r="P2581" s="228"/>
    </row>
    <row r="2582" spans="1:16" ht="24.75" thickBot="1" x14ac:dyDescent="0.3">
      <c r="A2582" s="214"/>
      <c r="B2582" s="272"/>
      <c r="C2582" s="217"/>
      <c r="D2582" s="220"/>
      <c r="E2582" s="220"/>
      <c r="F2582" s="217"/>
      <c r="G2582" s="158" t="s">
        <v>9</v>
      </c>
      <c r="H2582" s="26">
        <f>SUM(I2582:N2582)</f>
        <v>0</v>
      </c>
      <c r="I2582" s="26">
        <v>0</v>
      </c>
      <c r="J2582" s="26">
        <v>0</v>
      </c>
      <c r="K2582" s="26">
        <v>0</v>
      </c>
      <c r="L2582" s="26">
        <v>0</v>
      </c>
      <c r="M2582" s="26">
        <v>0</v>
      </c>
      <c r="N2582" s="26">
        <v>0</v>
      </c>
      <c r="O2582" s="220"/>
      <c r="P2582" s="229"/>
    </row>
    <row r="2583" spans="1:16" ht="36.75" customHeight="1" thickBot="1" x14ac:dyDescent="0.3">
      <c r="A2583" s="212" t="s">
        <v>954</v>
      </c>
      <c r="B2583" s="270" t="s">
        <v>930</v>
      </c>
      <c r="C2583" s="215" t="s">
        <v>213</v>
      </c>
      <c r="D2583" s="218">
        <v>2027</v>
      </c>
      <c r="E2583" s="218" t="s">
        <v>938</v>
      </c>
      <c r="F2583" s="215" t="s">
        <v>932</v>
      </c>
      <c r="G2583" s="158" t="s">
        <v>4</v>
      </c>
      <c r="H2583" s="26">
        <f t="shared" ref="H2583:N2583" si="542">SUM(H2584:H2587)</f>
        <v>19.2</v>
      </c>
      <c r="I2583" s="26">
        <f t="shared" si="542"/>
        <v>0</v>
      </c>
      <c r="J2583" s="26">
        <f t="shared" si="542"/>
        <v>0</v>
      </c>
      <c r="K2583" s="26">
        <f t="shared" si="542"/>
        <v>19.2</v>
      </c>
      <c r="L2583" s="26">
        <f t="shared" si="542"/>
        <v>0</v>
      </c>
      <c r="M2583" s="26">
        <f t="shared" si="542"/>
        <v>0</v>
      </c>
      <c r="N2583" s="26">
        <f t="shared" si="542"/>
        <v>0</v>
      </c>
      <c r="O2583" s="242">
        <v>1055</v>
      </c>
      <c r="P2583" s="227" t="s">
        <v>933</v>
      </c>
    </row>
    <row r="2584" spans="1:16" ht="15.75" thickBot="1" x14ac:dyDescent="0.3">
      <c r="A2584" s="213"/>
      <c r="B2584" s="271"/>
      <c r="C2584" s="216"/>
      <c r="D2584" s="219"/>
      <c r="E2584" s="219"/>
      <c r="F2584" s="216"/>
      <c r="G2584" s="158" t="s">
        <v>6</v>
      </c>
      <c r="H2584" s="26">
        <f>SUM(I2584:N2584)</f>
        <v>19</v>
      </c>
      <c r="I2584" s="26">
        <v>0</v>
      </c>
      <c r="J2584" s="26">
        <v>0</v>
      </c>
      <c r="K2584" s="26">
        <v>19</v>
      </c>
      <c r="L2584" s="26">
        <v>0</v>
      </c>
      <c r="M2584" s="26">
        <v>0</v>
      </c>
      <c r="N2584" s="26">
        <v>0</v>
      </c>
      <c r="O2584" s="243"/>
      <c r="P2584" s="228"/>
    </row>
    <row r="2585" spans="1:16" ht="36.75" thickBot="1" x14ac:dyDescent="0.3">
      <c r="A2585" s="213"/>
      <c r="B2585" s="271"/>
      <c r="C2585" s="216"/>
      <c r="D2585" s="219"/>
      <c r="E2585" s="219"/>
      <c r="F2585" s="216"/>
      <c r="G2585" s="158" t="s">
        <v>7</v>
      </c>
      <c r="H2585" s="26">
        <f>SUM(I2585:N2585)</f>
        <v>0.2</v>
      </c>
      <c r="I2585" s="26">
        <v>0</v>
      </c>
      <c r="J2585" s="26">
        <v>0</v>
      </c>
      <c r="K2585" s="26">
        <v>0.2</v>
      </c>
      <c r="L2585" s="26">
        <v>0</v>
      </c>
      <c r="M2585" s="26">
        <v>0</v>
      </c>
      <c r="N2585" s="26">
        <v>0</v>
      </c>
      <c r="O2585" s="243"/>
      <c r="P2585" s="228"/>
    </row>
    <row r="2586" spans="1:16" ht="15.75" thickBot="1" x14ac:dyDescent="0.3">
      <c r="A2586" s="213"/>
      <c r="B2586" s="271"/>
      <c r="C2586" s="216"/>
      <c r="D2586" s="219"/>
      <c r="E2586" s="219"/>
      <c r="F2586" s="216"/>
      <c r="G2586" s="158" t="s">
        <v>8</v>
      </c>
      <c r="H2586" s="26">
        <f>SUM(I2586:N2586)</f>
        <v>0</v>
      </c>
      <c r="I2586" s="26">
        <v>0</v>
      </c>
      <c r="J2586" s="26">
        <v>0</v>
      </c>
      <c r="K2586" s="26">
        <v>0</v>
      </c>
      <c r="L2586" s="26">
        <v>0</v>
      </c>
      <c r="M2586" s="26">
        <v>0</v>
      </c>
      <c r="N2586" s="26">
        <v>0</v>
      </c>
      <c r="O2586" s="243"/>
      <c r="P2586" s="228"/>
    </row>
    <row r="2587" spans="1:16" ht="24.75" thickBot="1" x14ac:dyDescent="0.3">
      <c r="A2587" s="214"/>
      <c r="B2587" s="272"/>
      <c r="C2587" s="217"/>
      <c r="D2587" s="220"/>
      <c r="E2587" s="220"/>
      <c r="F2587" s="217"/>
      <c r="G2587" s="158" t="s">
        <v>9</v>
      </c>
      <c r="H2587" s="26">
        <f>SUM(I2587:N2587)</f>
        <v>0</v>
      </c>
      <c r="I2587" s="26">
        <v>0</v>
      </c>
      <c r="J2587" s="26">
        <v>0</v>
      </c>
      <c r="K2587" s="26">
        <v>0</v>
      </c>
      <c r="L2587" s="26">
        <v>0</v>
      </c>
      <c r="M2587" s="26">
        <v>0</v>
      </c>
      <c r="N2587" s="26">
        <v>0</v>
      </c>
      <c r="O2587" s="244"/>
      <c r="P2587" s="229"/>
    </row>
    <row r="2588" spans="1:16" ht="36.75" customHeight="1" thickBot="1" x14ac:dyDescent="0.3">
      <c r="A2588" s="212" t="s">
        <v>955</v>
      </c>
      <c r="B2588" s="270" t="s">
        <v>930</v>
      </c>
      <c r="C2588" s="215" t="s">
        <v>213</v>
      </c>
      <c r="D2588" s="218">
        <v>2027</v>
      </c>
      <c r="E2588" s="242" t="s">
        <v>956</v>
      </c>
      <c r="F2588" s="215" t="s">
        <v>932</v>
      </c>
      <c r="G2588" s="158" t="s">
        <v>4</v>
      </c>
      <c r="H2588" s="26">
        <f t="shared" ref="H2588:N2588" si="543">SUM(H2589:H2592)</f>
        <v>5.3</v>
      </c>
      <c r="I2588" s="26">
        <f t="shared" si="543"/>
        <v>0</v>
      </c>
      <c r="J2588" s="26">
        <f t="shared" si="543"/>
        <v>0</v>
      </c>
      <c r="K2588" s="26">
        <f t="shared" si="543"/>
        <v>5.3</v>
      </c>
      <c r="L2588" s="26">
        <f t="shared" si="543"/>
        <v>0</v>
      </c>
      <c r="M2588" s="26">
        <f t="shared" si="543"/>
        <v>0</v>
      </c>
      <c r="N2588" s="26">
        <f t="shared" si="543"/>
        <v>0</v>
      </c>
      <c r="O2588" s="218">
        <v>376</v>
      </c>
      <c r="P2588" s="227" t="s">
        <v>933</v>
      </c>
    </row>
    <row r="2589" spans="1:16" ht="15.75" thickBot="1" x14ac:dyDescent="0.3">
      <c r="A2589" s="213"/>
      <c r="B2589" s="271"/>
      <c r="C2589" s="216"/>
      <c r="D2589" s="219"/>
      <c r="E2589" s="243"/>
      <c r="F2589" s="216"/>
      <c r="G2589" s="158" t="s">
        <v>6</v>
      </c>
      <c r="H2589" s="26">
        <f>SUM(I2589:N2589)</f>
        <v>5.2</v>
      </c>
      <c r="I2589" s="26">
        <v>0</v>
      </c>
      <c r="J2589" s="26">
        <v>0</v>
      </c>
      <c r="K2589" s="26">
        <v>5.2</v>
      </c>
      <c r="L2589" s="26">
        <v>0</v>
      </c>
      <c r="M2589" s="26">
        <v>0</v>
      </c>
      <c r="N2589" s="26">
        <v>0</v>
      </c>
      <c r="O2589" s="219"/>
      <c r="P2589" s="228"/>
    </row>
    <row r="2590" spans="1:16" ht="36.75" thickBot="1" x14ac:dyDescent="0.3">
      <c r="A2590" s="213"/>
      <c r="B2590" s="271"/>
      <c r="C2590" s="216"/>
      <c r="D2590" s="219"/>
      <c r="E2590" s="243"/>
      <c r="F2590" s="216"/>
      <c r="G2590" s="158" t="s">
        <v>7</v>
      </c>
      <c r="H2590" s="26">
        <f>SUM(I2590:N2590)</f>
        <v>0.1</v>
      </c>
      <c r="I2590" s="26">
        <v>0</v>
      </c>
      <c r="J2590" s="26">
        <v>0</v>
      </c>
      <c r="K2590" s="26">
        <v>0.1</v>
      </c>
      <c r="L2590" s="26">
        <v>0</v>
      </c>
      <c r="M2590" s="26">
        <v>0</v>
      </c>
      <c r="N2590" s="26">
        <v>0</v>
      </c>
      <c r="O2590" s="219"/>
      <c r="P2590" s="228"/>
    </row>
    <row r="2591" spans="1:16" ht="15.75" thickBot="1" x14ac:dyDescent="0.3">
      <c r="A2591" s="213"/>
      <c r="B2591" s="271"/>
      <c r="C2591" s="216"/>
      <c r="D2591" s="219"/>
      <c r="E2591" s="243"/>
      <c r="F2591" s="216"/>
      <c r="G2591" s="158" t="s">
        <v>8</v>
      </c>
      <c r="H2591" s="26">
        <f>SUM(I2591:N2591)</f>
        <v>0</v>
      </c>
      <c r="I2591" s="26">
        <v>0</v>
      </c>
      <c r="J2591" s="26">
        <v>0</v>
      </c>
      <c r="K2591" s="26">
        <v>0</v>
      </c>
      <c r="L2591" s="26">
        <v>0</v>
      </c>
      <c r="M2591" s="26">
        <v>0</v>
      </c>
      <c r="N2591" s="26">
        <v>0</v>
      </c>
      <c r="O2591" s="219"/>
      <c r="P2591" s="228"/>
    </row>
    <row r="2592" spans="1:16" ht="24.75" thickBot="1" x14ac:dyDescent="0.3">
      <c r="A2592" s="214"/>
      <c r="B2592" s="272"/>
      <c r="C2592" s="217"/>
      <c r="D2592" s="220"/>
      <c r="E2592" s="244"/>
      <c r="F2592" s="217"/>
      <c r="G2592" s="158" t="s">
        <v>9</v>
      </c>
      <c r="H2592" s="26">
        <f>SUM(I2592:N2592)</f>
        <v>0</v>
      </c>
      <c r="I2592" s="26">
        <v>0</v>
      </c>
      <c r="J2592" s="26">
        <v>0</v>
      </c>
      <c r="K2592" s="26">
        <v>0</v>
      </c>
      <c r="L2592" s="26">
        <v>0</v>
      </c>
      <c r="M2592" s="26">
        <v>0</v>
      </c>
      <c r="N2592" s="26">
        <v>0</v>
      </c>
      <c r="O2592" s="220"/>
      <c r="P2592" s="229"/>
    </row>
    <row r="2593" spans="1:16" ht="36.75" customHeight="1" thickBot="1" x14ac:dyDescent="0.3">
      <c r="A2593" s="212" t="s">
        <v>957</v>
      </c>
      <c r="B2593" s="270" t="s">
        <v>930</v>
      </c>
      <c r="C2593" s="215" t="s">
        <v>213</v>
      </c>
      <c r="D2593" s="242">
        <v>2027</v>
      </c>
      <c r="E2593" s="218" t="s">
        <v>948</v>
      </c>
      <c r="F2593" s="215" t="s">
        <v>932</v>
      </c>
      <c r="G2593" s="158" t="s">
        <v>4</v>
      </c>
      <c r="H2593" s="26">
        <f t="shared" ref="H2593:N2593" si="544">SUM(H2594:H2597)</f>
        <v>18.2</v>
      </c>
      <c r="I2593" s="26">
        <f t="shared" si="544"/>
        <v>0</v>
      </c>
      <c r="J2593" s="26">
        <f t="shared" si="544"/>
        <v>0</v>
      </c>
      <c r="K2593" s="26">
        <f t="shared" si="544"/>
        <v>18.2</v>
      </c>
      <c r="L2593" s="26">
        <f t="shared" si="544"/>
        <v>0</v>
      </c>
      <c r="M2593" s="26">
        <f t="shared" si="544"/>
        <v>0</v>
      </c>
      <c r="N2593" s="26">
        <f t="shared" si="544"/>
        <v>0</v>
      </c>
      <c r="O2593" s="242">
        <v>204</v>
      </c>
      <c r="P2593" s="227" t="s">
        <v>933</v>
      </c>
    </row>
    <row r="2594" spans="1:16" ht="15.75" thickBot="1" x14ac:dyDescent="0.3">
      <c r="A2594" s="213"/>
      <c r="B2594" s="271"/>
      <c r="C2594" s="216"/>
      <c r="D2594" s="243"/>
      <c r="E2594" s="219"/>
      <c r="F2594" s="216"/>
      <c r="G2594" s="158" t="s">
        <v>6</v>
      </c>
      <c r="H2594" s="26">
        <f>SUM(I2594:N2594)</f>
        <v>18</v>
      </c>
      <c r="I2594" s="26">
        <v>0</v>
      </c>
      <c r="J2594" s="26">
        <v>0</v>
      </c>
      <c r="K2594" s="26">
        <v>18</v>
      </c>
      <c r="L2594" s="26">
        <v>0</v>
      </c>
      <c r="M2594" s="26">
        <v>0</v>
      </c>
      <c r="N2594" s="26">
        <v>0</v>
      </c>
      <c r="O2594" s="243"/>
      <c r="P2594" s="228"/>
    </row>
    <row r="2595" spans="1:16" ht="36.75" thickBot="1" x14ac:dyDescent="0.3">
      <c r="A2595" s="213"/>
      <c r="B2595" s="271"/>
      <c r="C2595" s="216"/>
      <c r="D2595" s="243"/>
      <c r="E2595" s="219"/>
      <c r="F2595" s="216"/>
      <c r="G2595" s="158" t="s">
        <v>7</v>
      </c>
      <c r="H2595" s="26">
        <f>SUM(I2595:N2595)</f>
        <v>0.2</v>
      </c>
      <c r="I2595" s="26">
        <v>0</v>
      </c>
      <c r="J2595" s="26">
        <v>0</v>
      </c>
      <c r="K2595" s="26">
        <v>0.2</v>
      </c>
      <c r="L2595" s="26">
        <v>0</v>
      </c>
      <c r="M2595" s="26">
        <v>0</v>
      </c>
      <c r="N2595" s="26">
        <v>0</v>
      </c>
      <c r="O2595" s="243"/>
      <c r="P2595" s="228"/>
    </row>
    <row r="2596" spans="1:16" ht="15.75" thickBot="1" x14ac:dyDescent="0.3">
      <c r="A2596" s="213"/>
      <c r="B2596" s="271"/>
      <c r="C2596" s="216"/>
      <c r="D2596" s="243"/>
      <c r="E2596" s="219"/>
      <c r="F2596" s="216"/>
      <c r="G2596" s="158" t="s">
        <v>8</v>
      </c>
      <c r="H2596" s="26">
        <f>SUM(I2596:N2596)</f>
        <v>0</v>
      </c>
      <c r="I2596" s="26">
        <v>0</v>
      </c>
      <c r="J2596" s="26">
        <v>0</v>
      </c>
      <c r="K2596" s="26">
        <v>0</v>
      </c>
      <c r="L2596" s="26">
        <v>0</v>
      </c>
      <c r="M2596" s="26">
        <v>0</v>
      </c>
      <c r="N2596" s="26">
        <v>0</v>
      </c>
      <c r="O2596" s="243"/>
      <c r="P2596" s="228"/>
    </row>
    <row r="2597" spans="1:16" ht="24.75" thickBot="1" x14ac:dyDescent="0.3">
      <c r="A2597" s="214"/>
      <c r="B2597" s="272"/>
      <c r="C2597" s="217"/>
      <c r="D2597" s="244"/>
      <c r="E2597" s="220"/>
      <c r="F2597" s="217"/>
      <c r="G2597" s="158" t="s">
        <v>9</v>
      </c>
      <c r="H2597" s="26">
        <f>SUM(I2597:N2597)</f>
        <v>0</v>
      </c>
      <c r="I2597" s="26">
        <v>0</v>
      </c>
      <c r="J2597" s="26">
        <v>0</v>
      </c>
      <c r="K2597" s="26">
        <v>0</v>
      </c>
      <c r="L2597" s="26">
        <v>0</v>
      </c>
      <c r="M2597" s="26">
        <v>0</v>
      </c>
      <c r="N2597" s="26">
        <v>0</v>
      </c>
      <c r="O2597" s="244"/>
      <c r="P2597" s="229"/>
    </row>
    <row r="2598" spans="1:16" ht="36.75" customHeight="1" thickBot="1" x14ac:dyDescent="0.3">
      <c r="A2598" s="212" t="s">
        <v>958</v>
      </c>
      <c r="B2598" s="270" t="s">
        <v>930</v>
      </c>
      <c r="C2598" s="215" t="s">
        <v>213</v>
      </c>
      <c r="D2598" s="242" t="s">
        <v>150</v>
      </c>
      <c r="E2598" s="218"/>
      <c r="F2598" s="215" t="s">
        <v>293</v>
      </c>
      <c r="G2598" s="158" t="s">
        <v>4</v>
      </c>
      <c r="H2598" s="26">
        <f t="shared" ref="H2598:N2598" si="545">SUM(H2599:H2602)</f>
        <v>100</v>
      </c>
      <c r="I2598" s="26">
        <f t="shared" si="545"/>
        <v>0</v>
      </c>
      <c r="J2598" s="26">
        <f t="shared" si="545"/>
        <v>100</v>
      </c>
      <c r="K2598" s="26">
        <f t="shared" si="545"/>
        <v>0</v>
      </c>
      <c r="L2598" s="26">
        <f t="shared" si="545"/>
        <v>0</v>
      </c>
      <c r="M2598" s="26">
        <f t="shared" si="545"/>
        <v>0</v>
      </c>
      <c r="N2598" s="26">
        <f t="shared" si="545"/>
        <v>0</v>
      </c>
      <c r="O2598" s="242">
        <v>7400</v>
      </c>
      <c r="P2598" s="227" t="s">
        <v>933</v>
      </c>
    </row>
    <row r="2599" spans="1:16" ht="15.75" thickBot="1" x14ac:dyDescent="0.3">
      <c r="A2599" s="213"/>
      <c r="B2599" s="271"/>
      <c r="C2599" s="216"/>
      <c r="D2599" s="243"/>
      <c r="E2599" s="219"/>
      <c r="F2599" s="216"/>
      <c r="G2599" s="158" t="s">
        <v>6</v>
      </c>
      <c r="H2599" s="26">
        <f>SUM(I2599:N2599)</f>
        <v>99</v>
      </c>
      <c r="I2599" s="26">
        <v>0</v>
      </c>
      <c r="J2599" s="26">
        <v>99</v>
      </c>
      <c r="K2599" s="26">
        <v>0</v>
      </c>
      <c r="L2599" s="26">
        <v>0</v>
      </c>
      <c r="M2599" s="26">
        <v>0</v>
      </c>
      <c r="N2599" s="26">
        <v>0</v>
      </c>
      <c r="O2599" s="243"/>
      <c r="P2599" s="228"/>
    </row>
    <row r="2600" spans="1:16" ht="36.75" thickBot="1" x14ac:dyDescent="0.3">
      <c r="A2600" s="213"/>
      <c r="B2600" s="271"/>
      <c r="C2600" s="216"/>
      <c r="D2600" s="243"/>
      <c r="E2600" s="219"/>
      <c r="F2600" s="216"/>
      <c r="G2600" s="158" t="s">
        <v>7</v>
      </c>
      <c r="H2600" s="26">
        <f>SUM(I2600:N2600)</f>
        <v>1</v>
      </c>
      <c r="I2600" s="26">
        <v>0</v>
      </c>
      <c r="J2600" s="26">
        <v>1</v>
      </c>
      <c r="K2600" s="26">
        <v>0</v>
      </c>
      <c r="L2600" s="26">
        <v>0</v>
      </c>
      <c r="M2600" s="26">
        <v>0</v>
      </c>
      <c r="N2600" s="26">
        <v>0</v>
      </c>
      <c r="O2600" s="243"/>
      <c r="P2600" s="228"/>
    </row>
    <row r="2601" spans="1:16" ht="15.75" thickBot="1" x14ac:dyDescent="0.3">
      <c r="A2601" s="213"/>
      <c r="B2601" s="271"/>
      <c r="C2601" s="216"/>
      <c r="D2601" s="243"/>
      <c r="E2601" s="219"/>
      <c r="F2601" s="216"/>
      <c r="G2601" s="158" t="s">
        <v>8</v>
      </c>
      <c r="H2601" s="26">
        <f>SUM(I2601:N2601)</f>
        <v>0</v>
      </c>
      <c r="I2601" s="26">
        <v>0</v>
      </c>
      <c r="J2601" s="26">
        <v>0</v>
      </c>
      <c r="K2601" s="26">
        <v>0</v>
      </c>
      <c r="L2601" s="26">
        <v>0</v>
      </c>
      <c r="M2601" s="26">
        <v>0</v>
      </c>
      <c r="N2601" s="26">
        <v>0</v>
      </c>
      <c r="O2601" s="243"/>
      <c r="P2601" s="228"/>
    </row>
    <row r="2602" spans="1:16" ht="24.75" thickBot="1" x14ac:dyDescent="0.3">
      <c r="A2602" s="214"/>
      <c r="B2602" s="272"/>
      <c r="C2602" s="217"/>
      <c r="D2602" s="244"/>
      <c r="E2602" s="220"/>
      <c r="F2602" s="217"/>
      <c r="G2602" s="158" t="s">
        <v>9</v>
      </c>
      <c r="H2602" s="26">
        <f>SUM(I2602:N2602)</f>
        <v>0</v>
      </c>
      <c r="I2602" s="26">
        <v>0</v>
      </c>
      <c r="J2602" s="26">
        <v>0</v>
      </c>
      <c r="K2602" s="26">
        <v>0</v>
      </c>
      <c r="L2602" s="26">
        <v>0</v>
      </c>
      <c r="M2602" s="26">
        <v>0</v>
      </c>
      <c r="N2602" s="26">
        <v>0</v>
      </c>
      <c r="O2602" s="244"/>
      <c r="P2602" s="229"/>
    </row>
    <row r="2603" spans="1:16" ht="36.75" customHeight="1" thickBot="1" x14ac:dyDescent="0.3">
      <c r="A2603" s="212" t="s">
        <v>959</v>
      </c>
      <c r="B2603" s="270" t="s">
        <v>766</v>
      </c>
      <c r="C2603" s="215" t="s">
        <v>213</v>
      </c>
      <c r="D2603" s="218">
        <v>2028</v>
      </c>
      <c r="E2603" s="218" t="s">
        <v>960</v>
      </c>
      <c r="F2603" s="215" t="s">
        <v>932</v>
      </c>
      <c r="G2603" s="158" t="s">
        <v>4</v>
      </c>
      <c r="H2603" s="26">
        <f t="shared" ref="H2603:N2603" si="546">SUM(H2604:H2607)</f>
        <v>416</v>
      </c>
      <c r="I2603" s="26">
        <f t="shared" si="546"/>
        <v>0</v>
      </c>
      <c r="J2603" s="26">
        <f t="shared" si="546"/>
        <v>0</v>
      </c>
      <c r="K2603" s="26">
        <f t="shared" si="546"/>
        <v>0</v>
      </c>
      <c r="L2603" s="26">
        <f t="shared" si="546"/>
        <v>416</v>
      </c>
      <c r="M2603" s="26">
        <f t="shared" si="546"/>
        <v>0</v>
      </c>
      <c r="N2603" s="26">
        <f t="shared" si="546"/>
        <v>0</v>
      </c>
      <c r="O2603" s="218">
        <v>3204</v>
      </c>
      <c r="P2603" s="227" t="s">
        <v>933</v>
      </c>
    </row>
    <row r="2604" spans="1:16" ht="15.75" thickBot="1" x14ac:dyDescent="0.3">
      <c r="A2604" s="213"/>
      <c r="B2604" s="271"/>
      <c r="C2604" s="216"/>
      <c r="D2604" s="219"/>
      <c r="E2604" s="219"/>
      <c r="F2604" s="216"/>
      <c r="G2604" s="158" t="s">
        <v>6</v>
      </c>
      <c r="H2604" s="26">
        <f>SUM(I2604:N2604)</f>
        <v>249.6</v>
      </c>
      <c r="I2604" s="26">
        <v>0</v>
      </c>
      <c r="J2604" s="26">
        <v>0</v>
      </c>
      <c r="K2604" s="26">
        <v>0</v>
      </c>
      <c r="L2604" s="26">
        <v>249.6</v>
      </c>
      <c r="M2604" s="26">
        <v>0</v>
      </c>
      <c r="N2604" s="26">
        <v>0</v>
      </c>
      <c r="O2604" s="219"/>
      <c r="P2604" s="228"/>
    </row>
    <row r="2605" spans="1:16" ht="36.75" thickBot="1" x14ac:dyDescent="0.3">
      <c r="A2605" s="213"/>
      <c r="B2605" s="271"/>
      <c r="C2605" s="216"/>
      <c r="D2605" s="219"/>
      <c r="E2605" s="219"/>
      <c r="F2605" s="216"/>
      <c r="G2605" s="158" t="s">
        <v>7</v>
      </c>
      <c r="H2605" s="26">
        <f>SUM(I2605:N2605)</f>
        <v>166.4</v>
      </c>
      <c r="I2605" s="26">
        <v>0</v>
      </c>
      <c r="J2605" s="26">
        <v>0</v>
      </c>
      <c r="K2605" s="26">
        <v>0</v>
      </c>
      <c r="L2605" s="26">
        <v>166.4</v>
      </c>
      <c r="M2605" s="26">
        <v>0</v>
      </c>
      <c r="N2605" s="26">
        <v>0</v>
      </c>
      <c r="O2605" s="219"/>
      <c r="P2605" s="228"/>
    </row>
    <row r="2606" spans="1:16" ht="15.75" thickBot="1" x14ac:dyDescent="0.3">
      <c r="A2606" s="213"/>
      <c r="B2606" s="271"/>
      <c r="C2606" s="216"/>
      <c r="D2606" s="219"/>
      <c r="E2606" s="219"/>
      <c r="F2606" s="216"/>
      <c r="G2606" s="158" t="s">
        <v>8</v>
      </c>
      <c r="H2606" s="26">
        <f>SUM(I2606:N2606)</f>
        <v>0</v>
      </c>
      <c r="I2606" s="26">
        <v>0</v>
      </c>
      <c r="J2606" s="26">
        <v>0</v>
      </c>
      <c r="K2606" s="26">
        <v>0</v>
      </c>
      <c r="L2606" s="26">
        <v>0</v>
      </c>
      <c r="M2606" s="26">
        <v>0</v>
      </c>
      <c r="N2606" s="26">
        <v>0</v>
      </c>
      <c r="O2606" s="219"/>
      <c r="P2606" s="228"/>
    </row>
    <row r="2607" spans="1:16" ht="24.75" thickBot="1" x14ac:dyDescent="0.3">
      <c r="A2607" s="214"/>
      <c r="B2607" s="272"/>
      <c r="C2607" s="217"/>
      <c r="D2607" s="220"/>
      <c r="E2607" s="220"/>
      <c r="F2607" s="217"/>
      <c r="G2607" s="158" t="s">
        <v>9</v>
      </c>
      <c r="H2607" s="26">
        <f>SUM(I2607:N2607)</f>
        <v>0</v>
      </c>
      <c r="I2607" s="26">
        <v>0</v>
      </c>
      <c r="J2607" s="26">
        <v>0</v>
      </c>
      <c r="K2607" s="26">
        <v>0</v>
      </c>
      <c r="L2607" s="26">
        <v>0</v>
      </c>
      <c r="M2607" s="26">
        <v>0</v>
      </c>
      <c r="N2607" s="26">
        <v>0</v>
      </c>
      <c r="O2607" s="220"/>
      <c r="P2607" s="229"/>
    </row>
    <row r="2608" spans="1:16" ht="36.75" customHeight="1" thickBot="1" x14ac:dyDescent="0.3">
      <c r="A2608" s="212" t="s">
        <v>961</v>
      </c>
      <c r="B2608" s="270" t="s">
        <v>766</v>
      </c>
      <c r="C2608" s="215" t="s">
        <v>213</v>
      </c>
      <c r="D2608" s="218" t="s">
        <v>44</v>
      </c>
      <c r="E2608" s="218" t="s">
        <v>942</v>
      </c>
      <c r="F2608" s="215" t="s">
        <v>932</v>
      </c>
      <c r="G2608" s="158" t="s">
        <v>4</v>
      </c>
      <c r="H2608" s="26">
        <f t="shared" ref="H2608:N2608" si="547">SUM(H2609:H2612)</f>
        <v>33.1</v>
      </c>
      <c r="I2608" s="26">
        <f t="shared" si="547"/>
        <v>0</v>
      </c>
      <c r="J2608" s="26">
        <f t="shared" si="547"/>
        <v>0</v>
      </c>
      <c r="K2608" s="26">
        <f t="shared" si="547"/>
        <v>0</v>
      </c>
      <c r="L2608" s="26">
        <f t="shared" si="547"/>
        <v>3.1</v>
      </c>
      <c r="M2608" s="26">
        <f t="shared" si="547"/>
        <v>30</v>
      </c>
      <c r="N2608" s="26">
        <f t="shared" si="547"/>
        <v>0</v>
      </c>
      <c r="O2608" s="218">
        <v>2000</v>
      </c>
      <c r="P2608" s="227" t="s">
        <v>933</v>
      </c>
    </row>
    <row r="2609" spans="1:16" ht="15.75" thickBot="1" x14ac:dyDescent="0.3">
      <c r="A2609" s="213"/>
      <c r="B2609" s="271"/>
      <c r="C2609" s="216"/>
      <c r="D2609" s="219"/>
      <c r="E2609" s="219"/>
      <c r="F2609" s="216"/>
      <c r="G2609" s="158" t="s">
        <v>6</v>
      </c>
      <c r="H2609" s="26">
        <f>SUM(I2609:N2609)</f>
        <v>0</v>
      </c>
      <c r="I2609" s="26">
        <v>0</v>
      </c>
      <c r="J2609" s="26">
        <v>0</v>
      </c>
      <c r="K2609" s="26">
        <v>0</v>
      </c>
      <c r="L2609" s="26">
        <v>0</v>
      </c>
      <c r="M2609" s="26">
        <v>0</v>
      </c>
      <c r="N2609" s="26">
        <v>0</v>
      </c>
      <c r="O2609" s="219"/>
      <c r="P2609" s="228"/>
    </row>
    <row r="2610" spans="1:16" ht="36.75" thickBot="1" x14ac:dyDescent="0.3">
      <c r="A2610" s="213"/>
      <c r="B2610" s="271"/>
      <c r="C2610" s="216"/>
      <c r="D2610" s="219"/>
      <c r="E2610" s="219"/>
      <c r="F2610" s="216"/>
      <c r="G2610" s="158" t="s">
        <v>7</v>
      </c>
      <c r="H2610" s="26">
        <f>SUM(I2610:N2610)</f>
        <v>31.4</v>
      </c>
      <c r="I2610" s="26">
        <v>0</v>
      </c>
      <c r="J2610" s="26">
        <v>0</v>
      </c>
      <c r="K2610" s="26">
        <v>0</v>
      </c>
      <c r="L2610" s="26">
        <v>2.9</v>
      </c>
      <c r="M2610" s="26">
        <v>28.5</v>
      </c>
      <c r="N2610" s="26">
        <v>0</v>
      </c>
      <c r="O2610" s="219"/>
      <c r="P2610" s="228"/>
    </row>
    <row r="2611" spans="1:16" ht="15.75" thickBot="1" x14ac:dyDescent="0.3">
      <c r="A2611" s="213"/>
      <c r="B2611" s="271"/>
      <c r="C2611" s="216"/>
      <c r="D2611" s="219"/>
      <c r="E2611" s="219"/>
      <c r="F2611" s="216"/>
      <c r="G2611" s="158" t="s">
        <v>8</v>
      </c>
      <c r="H2611" s="26">
        <f>SUM(I2611:N2611)</f>
        <v>1.7</v>
      </c>
      <c r="I2611" s="26">
        <v>0</v>
      </c>
      <c r="J2611" s="26">
        <v>0</v>
      </c>
      <c r="K2611" s="26">
        <v>0</v>
      </c>
      <c r="L2611" s="26">
        <v>0.2</v>
      </c>
      <c r="M2611" s="26">
        <v>1.5</v>
      </c>
      <c r="N2611" s="26">
        <v>0</v>
      </c>
      <c r="O2611" s="219"/>
      <c r="P2611" s="228"/>
    </row>
    <row r="2612" spans="1:16" ht="24.75" thickBot="1" x14ac:dyDescent="0.3">
      <c r="A2612" s="214"/>
      <c r="B2612" s="272"/>
      <c r="C2612" s="217"/>
      <c r="D2612" s="220"/>
      <c r="E2612" s="220"/>
      <c r="F2612" s="217"/>
      <c r="G2612" s="158" t="s">
        <v>9</v>
      </c>
      <c r="H2612" s="26">
        <f>SUM(I2612:N2612)</f>
        <v>0</v>
      </c>
      <c r="I2612" s="26">
        <v>0</v>
      </c>
      <c r="J2612" s="26">
        <v>0</v>
      </c>
      <c r="K2612" s="26">
        <v>0</v>
      </c>
      <c r="L2612" s="26">
        <v>0</v>
      </c>
      <c r="M2612" s="26">
        <v>0</v>
      </c>
      <c r="N2612" s="26">
        <v>0</v>
      </c>
      <c r="O2612" s="220"/>
      <c r="P2612" s="229"/>
    </row>
    <row r="2613" spans="1:16" ht="36.75" customHeight="1" thickBot="1" x14ac:dyDescent="0.3">
      <c r="A2613" s="212" t="s">
        <v>962</v>
      </c>
      <c r="B2613" s="270" t="s">
        <v>766</v>
      </c>
      <c r="C2613" s="215" t="s">
        <v>213</v>
      </c>
      <c r="D2613" s="218" t="s">
        <v>268</v>
      </c>
      <c r="E2613" s="218" t="s">
        <v>963</v>
      </c>
      <c r="F2613" s="215" t="s">
        <v>932</v>
      </c>
      <c r="G2613" s="158" t="s">
        <v>4</v>
      </c>
      <c r="H2613" s="26">
        <f t="shared" ref="H2613:N2613" si="548">SUM(H2614:H2617)</f>
        <v>22</v>
      </c>
      <c r="I2613" s="26">
        <f t="shared" si="548"/>
        <v>0</v>
      </c>
      <c r="J2613" s="26">
        <f t="shared" si="548"/>
        <v>0</v>
      </c>
      <c r="K2613" s="26">
        <f t="shared" si="548"/>
        <v>2</v>
      </c>
      <c r="L2613" s="26">
        <f t="shared" si="548"/>
        <v>20</v>
      </c>
      <c r="M2613" s="26">
        <f t="shared" si="548"/>
        <v>0</v>
      </c>
      <c r="N2613" s="26">
        <f t="shared" si="548"/>
        <v>0</v>
      </c>
      <c r="O2613" s="218" t="s">
        <v>107</v>
      </c>
      <c r="P2613" s="227" t="s">
        <v>933</v>
      </c>
    </row>
    <row r="2614" spans="1:16" ht="15.75" thickBot="1" x14ac:dyDescent="0.3">
      <c r="A2614" s="213"/>
      <c r="B2614" s="271"/>
      <c r="C2614" s="216"/>
      <c r="D2614" s="219"/>
      <c r="E2614" s="219"/>
      <c r="F2614" s="216"/>
      <c r="G2614" s="158" t="s">
        <v>6</v>
      </c>
      <c r="H2614" s="26">
        <f>SUM(I2614:N2614)</f>
        <v>0</v>
      </c>
      <c r="I2614" s="26">
        <v>0</v>
      </c>
      <c r="J2614" s="26">
        <v>0</v>
      </c>
      <c r="K2614" s="26">
        <v>0</v>
      </c>
      <c r="L2614" s="26">
        <v>0</v>
      </c>
      <c r="M2614" s="26">
        <v>0</v>
      </c>
      <c r="N2614" s="26">
        <v>0</v>
      </c>
      <c r="O2614" s="219"/>
      <c r="P2614" s="228"/>
    </row>
    <row r="2615" spans="1:16" ht="36.75" thickBot="1" x14ac:dyDescent="0.3">
      <c r="A2615" s="213"/>
      <c r="B2615" s="271"/>
      <c r="C2615" s="216"/>
      <c r="D2615" s="219"/>
      <c r="E2615" s="219"/>
      <c r="F2615" s="216"/>
      <c r="G2615" s="158" t="s">
        <v>7</v>
      </c>
      <c r="H2615" s="26">
        <f>SUM(I2615:N2615)</f>
        <v>20.9</v>
      </c>
      <c r="I2615" s="26">
        <v>0</v>
      </c>
      <c r="J2615" s="26">
        <v>0</v>
      </c>
      <c r="K2615" s="26">
        <v>1.9</v>
      </c>
      <c r="L2615" s="26">
        <v>19</v>
      </c>
      <c r="M2615" s="26">
        <v>0</v>
      </c>
      <c r="N2615" s="26">
        <v>0</v>
      </c>
      <c r="O2615" s="219"/>
      <c r="P2615" s="228"/>
    </row>
    <row r="2616" spans="1:16" ht="15.75" thickBot="1" x14ac:dyDescent="0.3">
      <c r="A2616" s="213"/>
      <c r="B2616" s="271"/>
      <c r="C2616" s="216"/>
      <c r="D2616" s="219"/>
      <c r="E2616" s="219"/>
      <c r="F2616" s="216"/>
      <c r="G2616" s="158" t="s">
        <v>8</v>
      </c>
      <c r="H2616" s="26">
        <f>SUM(I2616:N2616)</f>
        <v>1.1000000000000001</v>
      </c>
      <c r="I2616" s="26">
        <v>0</v>
      </c>
      <c r="J2616" s="26">
        <v>0</v>
      </c>
      <c r="K2616" s="26">
        <v>0.1</v>
      </c>
      <c r="L2616" s="26">
        <v>1</v>
      </c>
      <c r="M2616" s="26">
        <v>0</v>
      </c>
      <c r="N2616" s="26">
        <v>0</v>
      </c>
      <c r="O2616" s="219"/>
      <c r="P2616" s="228"/>
    </row>
    <row r="2617" spans="1:16" ht="24.75" thickBot="1" x14ac:dyDescent="0.3">
      <c r="A2617" s="214"/>
      <c r="B2617" s="272"/>
      <c r="C2617" s="217"/>
      <c r="D2617" s="220"/>
      <c r="E2617" s="220"/>
      <c r="F2617" s="217"/>
      <c r="G2617" s="158" t="s">
        <v>9</v>
      </c>
      <c r="H2617" s="26">
        <f>SUM(I2617:N2617)</f>
        <v>0</v>
      </c>
      <c r="I2617" s="26">
        <v>0</v>
      </c>
      <c r="J2617" s="26">
        <v>0</v>
      </c>
      <c r="K2617" s="26">
        <v>0</v>
      </c>
      <c r="L2617" s="26">
        <v>0</v>
      </c>
      <c r="M2617" s="26">
        <v>0</v>
      </c>
      <c r="N2617" s="26">
        <v>0</v>
      </c>
      <c r="O2617" s="220"/>
      <c r="P2617" s="229"/>
    </row>
    <row r="2618" spans="1:16" ht="36.75" customHeight="1" thickBot="1" x14ac:dyDescent="0.3">
      <c r="A2618" s="212" t="s">
        <v>964</v>
      </c>
      <c r="B2618" s="270" t="s">
        <v>766</v>
      </c>
      <c r="C2618" s="215" t="s">
        <v>213</v>
      </c>
      <c r="D2618" s="218" t="s">
        <v>268</v>
      </c>
      <c r="E2618" s="218" t="s">
        <v>963</v>
      </c>
      <c r="F2618" s="215" t="s">
        <v>932</v>
      </c>
      <c r="G2618" s="158" t="s">
        <v>4</v>
      </c>
      <c r="H2618" s="26">
        <f t="shared" ref="H2618:N2618" si="549">SUM(H2619:H2622)</f>
        <v>22</v>
      </c>
      <c r="I2618" s="26">
        <f t="shared" si="549"/>
        <v>0</v>
      </c>
      <c r="J2618" s="26">
        <f t="shared" si="549"/>
        <v>0</v>
      </c>
      <c r="K2618" s="26">
        <f t="shared" si="549"/>
        <v>2</v>
      </c>
      <c r="L2618" s="26">
        <f t="shared" si="549"/>
        <v>20</v>
      </c>
      <c r="M2618" s="26">
        <f t="shared" si="549"/>
        <v>0</v>
      </c>
      <c r="N2618" s="26">
        <f t="shared" si="549"/>
        <v>0</v>
      </c>
      <c r="O2618" s="218" t="s">
        <v>107</v>
      </c>
      <c r="P2618" s="227" t="s">
        <v>933</v>
      </c>
    </row>
    <row r="2619" spans="1:16" ht="15.75" thickBot="1" x14ac:dyDescent="0.3">
      <c r="A2619" s="213"/>
      <c r="B2619" s="271"/>
      <c r="C2619" s="216"/>
      <c r="D2619" s="219"/>
      <c r="E2619" s="219"/>
      <c r="F2619" s="216"/>
      <c r="G2619" s="158" t="s">
        <v>6</v>
      </c>
      <c r="H2619" s="26">
        <f>SUM(I2619:N2619)</f>
        <v>0</v>
      </c>
      <c r="I2619" s="26">
        <v>0</v>
      </c>
      <c r="J2619" s="26">
        <v>0</v>
      </c>
      <c r="K2619" s="26">
        <v>0</v>
      </c>
      <c r="L2619" s="26">
        <v>0</v>
      </c>
      <c r="M2619" s="26">
        <v>0</v>
      </c>
      <c r="N2619" s="26">
        <v>0</v>
      </c>
      <c r="O2619" s="219"/>
      <c r="P2619" s="228"/>
    </row>
    <row r="2620" spans="1:16" ht="36.75" thickBot="1" x14ac:dyDescent="0.3">
      <c r="A2620" s="213"/>
      <c r="B2620" s="271"/>
      <c r="C2620" s="216"/>
      <c r="D2620" s="219"/>
      <c r="E2620" s="219"/>
      <c r="F2620" s="216"/>
      <c r="G2620" s="158" t="s">
        <v>7</v>
      </c>
      <c r="H2620" s="26">
        <f>SUM(I2620:N2620)</f>
        <v>20.9</v>
      </c>
      <c r="I2620" s="26">
        <v>0</v>
      </c>
      <c r="J2620" s="26">
        <v>0</v>
      </c>
      <c r="K2620" s="26">
        <v>1.9</v>
      </c>
      <c r="L2620" s="26">
        <v>19</v>
      </c>
      <c r="M2620" s="26">
        <v>0</v>
      </c>
      <c r="N2620" s="26">
        <v>0</v>
      </c>
      <c r="O2620" s="219"/>
      <c r="P2620" s="228"/>
    </row>
    <row r="2621" spans="1:16" ht="15.75" thickBot="1" x14ac:dyDescent="0.3">
      <c r="A2621" s="213"/>
      <c r="B2621" s="271"/>
      <c r="C2621" s="216"/>
      <c r="D2621" s="219"/>
      <c r="E2621" s="219"/>
      <c r="F2621" s="216"/>
      <c r="G2621" s="158" t="s">
        <v>8</v>
      </c>
      <c r="H2621" s="26">
        <f>SUM(I2621:N2621)</f>
        <v>1.1000000000000001</v>
      </c>
      <c r="I2621" s="26">
        <v>0</v>
      </c>
      <c r="J2621" s="26">
        <v>0</v>
      </c>
      <c r="K2621" s="26">
        <v>0.1</v>
      </c>
      <c r="L2621" s="26">
        <v>1</v>
      </c>
      <c r="M2621" s="26">
        <v>0</v>
      </c>
      <c r="N2621" s="26">
        <v>0</v>
      </c>
      <c r="O2621" s="219"/>
      <c r="P2621" s="228"/>
    </row>
    <row r="2622" spans="1:16" ht="24.75" thickBot="1" x14ac:dyDescent="0.3">
      <c r="A2622" s="214"/>
      <c r="B2622" s="272"/>
      <c r="C2622" s="217"/>
      <c r="D2622" s="220"/>
      <c r="E2622" s="220"/>
      <c r="F2622" s="217"/>
      <c r="G2622" s="158" t="s">
        <v>9</v>
      </c>
      <c r="H2622" s="26">
        <f>SUM(I2622:N2622)</f>
        <v>0</v>
      </c>
      <c r="I2622" s="26">
        <v>0</v>
      </c>
      <c r="J2622" s="26">
        <v>0</v>
      </c>
      <c r="K2622" s="26">
        <v>0</v>
      </c>
      <c r="L2622" s="26">
        <v>0</v>
      </c>
      <c r="M2622" s="26">
        <v>0</v>
      </c>
      <c r="N2622" s="26">
        <v>0</v>
      </c>
      <c r="O2622" s="220"/>
      <c r="P2622" s="229"/>
    </row>
    <row r="2623" spans="1:16" ht="29.25" customHeight="1" thickBot="1" x14ac:dyDescent="0.3">
      <c r="A2623" s="212" t="s">
        <v>965</v>
      </c>
      <c r="B2623" s="270" t="s">
        <v>966</v>
      </c>
      <c r="C2623" s="215" t="s">
        <v>213</v>
      </c>
      <c r="D2623" s="242" t="s">
        <v>268</v>
      </c>
      <c r="E2623" s="218" t="s">
        <v>963</v>
      </c>
      <c r="F2623" s="215" t="s">
        <v>967</v>
      </c>
      <c r="G2623" s="158" t="s">
        <v>4</v>
      </c>
      <c r="H2623" s="26">
        <f t="shared" ref="H2623:N2623" si="550">SUM(H2624:H2627)</f>
        <v>12</v>
      </c>
      <c r="I2623" s="26">
        <f t="shared" si="550"/>
        <v>0</v>
      </c>
      <c r="J2623" s="26">
        <f t="shared" si="550"/>
        <v>0</v>
      </c>
      <c r="K2623" s="26">
        <f t="shared" si="550"/>
        <v>0</v>
      </c>
      <c r="L2623" s="26">
        <f t="shared" si="550"/>
        <v>2</v>
      </c>
      <c r="M2623" s="26">
        <f t="shared" si="550"/>
        <v>10</v>
      </c>
      <c r="N2623" s="26">
        <f t="shared" si="550"/>
        <v>0</v>
      </c>
      <c r="O2623" s="218" t="s">
        <v>107</v>
      </c>
      <c r="P2623" s="227" t="s">
        <v>933</v>
      </c>
    </row>
    <row r="2624" spans="1:16" ht="15.75" thickBot="1" x14ac:dyDescent="0.3">
      <c r="A2624" s="213"/>
      <c r="B2624" s="271"/>
      <c r="C2624" s="216"/>
      <c r="D2624" s="243"/>
      <c r="E2624" s="219"/>
      <c r="F2624" s="216"/>
      <c r="G2624" s="158" t="s">
        <v>6</v>
      </c>
      <c r="H2624" s="26">
        <f>SUM(I2624:N2624)</f>
        <v>0</v>
      </c>
      <c r="I2624" s="26">
        <v>0</v>
      </c>
      <c r="J2624" s="26">
        <v>0</v>
      </c>
      <c r="K2624" s="26">
        <v>0</v>
      </c>
      <c r="L2624" s="26">
        <v>0</v>
      </c>
      <c r="M2624" s="26">
        <v>0</v>
      </c>
      <c r="N2624" s="26">
        <v>0</v>
      </c>
      <c r="O2624" s="219"/>
      <c r="P2624" s="228"/>
    </row>
    <row r="2625" spans="1:16" ht="36.75" thickBot="1" x14ac:dyDescent="0.3">
      <c r="A2625" s="213"/>
      <c r="B2625" s="271"/>
      <c r="C2625" s="216"/>
      <c r="D2625" s="243"/>
      <c r="E2625" s="219"/>
      <c r="F2625" s="216"/>
      <c r="G2625" s="158" t="s">
        <v>7</v>
      </c>
      <c r="H2625" s="26">
        <f>SUM(I2625:N2625)</f>
        <v>0</v>
      </c>
      <c r="I2625" s="26">
        <v>0</v>
      </c>
      <c r="J2625" s="26">
        <v>0</v>
      </c>
      <c r="K2625" s="26">
        <v>0</v>
      </c>
      <c r="L2625" s="26">
        <v>0</v>
      </c>
      <c r="M2625" s="26">
        <v>0</v>
      </c>
      <c r="N2625" s="26">
        <v>0</v>
      </c>
      <c r="O2625" s="219"/>
      <c r="P2625" s="228"/>
    </row>
    <row r="2626" spans="1:16" ht="15.75" thickBot="1" x14ac:dyDescent="0.3">
      <c r="A2626" s="213"/>
      <c r="B2626" s="271"/>
      <c r="C2626" s="216"/>
      <c r="D2626" s="243"/>
      <c r="E2626" s="219"/>
      <c r="F2626" s="216"/>
      <c r="G2626" s="158" t="s">
        <v>8</v>
      </c>
      <c r="H2626" s="26">
        <f>SUM(I2626:N2626)</f>
        <v>12</v>
      </c>
      <c r="I2626" s="26">
        <v>0</v>
      </c>
      <c r="J2626" s="26">
        <v>0</v>
      </c>
      <c r="K2626" s="26">
        <v>0</v>
      </c>
      <c r="L2626" s="26">
        <v>2</v>
      </c>
      <c r="M2626" s="26">
        <v>10</v>
      </c>
      <c r="N2626" s="26">
        <v>0</v>
      </c>
      <c r="O2626" s="219"/>
      <c r="P2626" s="228"/>
    </row>
    <row r="2627" spans="1:16" ht="24.75" thickBot="1" x14ac:dyDescent="0.3">
      <c r="A2627" s="214"/>
      <c r="B2627" s="272"/>
      <c r="C2627" s="217"/>
      <c r="D2627" s="244"/>
      <c r="E2627" s="220"/>
      <c r="F2627" s="217"/>
      <c r="G2627" s="158" t="s">
        <v>9</v>
      </c>
      <c r="H2627" s="26">
        <f>SUM(I2627:N2627)</f>
        <v>0</v>
      </c>
      <c r="I2627" s="26">
        <v>0</v>
      </c>
      <c r="J2627" s="26">
        <v>0</v>
      </c>
      <c r="K2627" s="26">
        <v>0</v>
      </c>
      <c r="L2627" s="26">
        <v>0</v>
      </c>
      <c r="M2627" s="26">
        <v>0</v>
      </c>
      <c r="N2627" s="26">
        <v>0</v>
      </c>
      <c r="O2627" s="220"/>
      <c r="P2627" s="229"/>
    </row>
    <row r="2628" spans="1:16" ht="36.75" customHeight="1" thickBot="1" x14ac:dyDescent="0.3">
      <c r="A2628" s="212" t="s">
        <v>968</v>
      </c>
      <c r="B2628" s="270" t="s">
        <v>766</v>
      </c>
      <c r="C2628" s="215" t="s">
        <v>213</v>
      </c>
      <c r="D2628" s="242" t="s">
        <v>150</v>
      </c>
      <c r="E2628" s="242" t="s">
        <v>969</v>
      </c>
      <c r="F2628" s="215" t="s">
        <v>932</v>
      </c>
      <c r="G2628" s="158" t="s">
        <v>4</v>
      </c>
      <c r="H2628" s="26">
        <f t="shared" ref="H2628:N2628" si="551">SUM(H2629:H2632)</f>
        <v>11.1</v>
      </c>
      <c r="I2628" s="26">
        <f t="shared" si="551"/>
        <v>0</v>
      </c>
      <c r="J2628" s="26">
        <f t="shared" si="551"/>
        <v>1.1000000000000001</v>
      </c>
      <c r="K2628" s="26">
        <f t="shared" si="551"/>
        <v>10</v>
      </c>
      <c r="L2628" s="26">
        <f t="shared" si="551"/>
        <v>0</v>
      </c>
      <c r="M2628" s="26">
        <f t="shared" si="551"/>
        <v>0</v>
      </c>
      <c r="N2628" s="26">
        <f t="shared" si="551"/>
        <v>0</v>
      </c>
      <c r="O2628" s="242" t="s">
        <v>107</v>
      </c>
      <c r="P2628" s="227" t="s">
        <v>933</v>
      </c>
    </row>
    <row r="2629" spans="1:16" ht="15.75" thickBot="1" x14ac:dyDescent="0.3">
      <c r="A2629" s="213"/>
      <c r="B2629" s="271"/>
      <c r="C2629" s="216"/>
      <c r="D2629" s="243"/>
      <c r="E2629" s="243"/>
      <c r="F2629" s="216"/>
      <c r="G2629" s="158" t="s">
        <v>6</v>
      </c>
      <c r="H2629" s="26">
        <f>SUM(I2629:N2629)</f>
        <v>0</v>
      </c>
      <c r="I2629" s="26">
        <v>0</v>
      </c>
      <c r="J2629" s="26">
        <v>0</v>
      </c>
      <c r="K2629" s="26">
        <v>0</v>
      </c>
      <c r="L2629" s="26">
        <v>0</v>
      </c>
      <c r="M2629" s="26">
        <v>0</v>
      </c>
      <c r="N2629" s="26">
        <v>0</v>
      </c>
      <c r="O2629" s="243"/>
      <c r="P2629" s="228"/>
    </row>
    <row r="2630" spans="1:16" ht="36.75" thickBot="1" x14ac:dyDescent="0.3">
      <c r="A2630" s="213"/>
      <c r="B2630" s="271"/>
      <c r="C2630" s="216"/>
      <c r="D2630" s="243"/>
      <c r="E2630" s="243"/>
      <c r="F2630" s="216"/>
      <c r="G2630" s="158" t="s">
        <v>7</v>
      </c>
      <c r="H2630" s="26">
        <f>SUM(I2630:N2630)</f>
        <v>10.5</v>
      </c>
      <c r="I2630" s="26">
        <v>0</v>
      </c>
      <c r="J2630" s="26">
        <v>1</v>
      </c>
      <c r="K2630" s="26">
        <v>9.5</v>
      </c>
      <c r="L2630" s="26">
        <v>0</v>
      </c>
      <c r="M2630" s="26">
        <v>0</v>
      </c>
      <c r="N2630" s="26">
        <v>0</v>
      </c>
      <c r="O2630" s="243"/>
      <c r="P2630" s="228"/>
    </row>
    <row r="2631" spans="1:16" ht="15.75" thickBot="1" x14ac:dyDescent="0.3">
      <c r="A2631" s="213"/>
      <c r="B2631" s="271"/>
      <c r="C2631" s="216"/>
      <c r="D2631" s="243"/>
      <c r="E2631" s="243"/>
      <c r="F2631" s="216"/>
      <c r="G2631" s="158" t="s">
        <v>8</v>
      </c>
      <c r="H2631" s="26">
        <f>SUM(I2631:N2631)</f>
        <v>0.6</v>
      </c>
      <c r="I2631" s="26">
        <v>0</v>
      </c>
      <c r="J2631" s="26">
        <v>0.1</v>
      </c>
      <c r="K2631" s="26">
        <v>0.5</v>
      </c>
      <c r="L2631" s="26">
        <v>0</v>
      </c>
      <c r="M2631" s="26">
        <v>0</v>
      </c>
      <c r="N2631" s="26">
        <v>0</v>
      </c>
      <c r="O2631" s="243"/>
      <c r="P2631" s="228"/>
    </row>
    <row r="2632" spans="1:16" ht="24.75" thickBot="1" x14ac:dyDescent="0.3">
      <c r="A2632" s="214"/>
      <c r="B2632" s="272"/>
      <c r="C2632" s="217"/>
      <c r="D2632" s="244"/>
      <c r="E2632" s="244"/>
      <c r="F2632" s="217"/>
      <c r="G2632" s="158" t="s">
        <v>9</v>
      </c>
      <c r="H2632" s="26">
        <f>SUM(I2632:N2632)</f>
        <v>0</v>
      </c>
      <c r="I2632" s="26">
        <v>0</v>
      </c>
      <c r="J2632" s="26">
        <v>0</v>
      </c>
      <c r="K2632" s="26">
        <v>0</v>
      </c>
      <c r="L2632" s="26">
        <v>0</v>
      </c>
      <c r="M2632" s="26">
        <v>0</v>
      </c>
      <c r="N2632" s="26">
        <v>0</v>
      </c>
      <c r="O2632" s="244"/>
      <c r="P2632" s="229"/>
    </row>
    <row r="2633" spans="1:16" ht="36.75" customHeight="1" thickBot="1" x14ac:dyDescent="0.3">
      <c r="A2633" s="212" t="s">
        <v>970</v>
      </c>
      <c r="B2633" s="270" t="s">
        <v>766</v>
      </c>
      <c r="C2633" s="215" t="s">
        <v>213</v>
      </c>
      <c r="D2633" s="242" t="s">
        <v>150</v>
      </c>
      <c r="E2633" s="242" t="s">
        <v>969</v>
      </c>
      <c r="F2633" s="215" t="s">
        <v>932</v>
      </c>
      <c r="G2633" s="158" t="s">
        <v>4</v>
      </c>
      <c r="H2633" s="26">
        <f t="shared" ref="H2633:N2633" si="552">SUM(H2634:H2637)</f>
        <v>11.1</v>
      </c>
      <c r="I2633" s="26">
        <f t="shared" si="552"/>
        <v>0</v>
      </c>
      <c r="J2633" s="26">
        <f t="shared" si="552"/>
        <v>1.1000000000000001</v>
      </c>
      <c r="K2633" s="26">
        <f t="shared" si="552"/>
        <v>10</v>
      </c>
      <c r="L2633" s="26">
        <f t="shared" si="552"/>
        <v>0</v>
      </c>
      <c r="M2633" s="26">
        <f t="shared" si="552"/>
        <v>0</v>
      </c>
      <c r="N2633" s="26">
        <f t="shared" si="552"/>
        <v>0</v>
      </c>
      <c r="O2633" s="242" t="s">
        <v>107</v>
      </c>
      <c r="P2633" s="227" t="s">
        <v>933</v>
      </c>
    </row>
    <row r="2634" spans="1:16" ht="15.75" thickBot="1" x14ac:dyDescent="0.3">
      <c r="A2634" s="213"/>
      <c r="B2634" s="271"/>
      <c r="C2634" s="216"/>
      <c r="D2634" s="243"/>
      <c r="E2634" s="243"/>
      <c r="F2634" s="216"/>
      <c r="G2634" s="158" t="s">
        <v>6</v>
      </c>
      <c r="H2634" s="26">
        <f>SUM(I2634:N2634)</f>
        <v>0</v>
      </c>
      <c r="I2634" s="26">
        <v>0</v>
      </c>
      <c r="J2634" s="26">
        <v>0</v>
      </c>
      <c r="K2634" s="26">
        <v>0</v>
      </c>
      <c r="L2634" s="26">
        <v>0</v>
      </c>
      <c r="M2634" s="26">
        <v>0</v>
      </c>
      <c r="N2634" s="26">
        <v>0</v>
      </c>
      <c r="O2634" s="243"/>
      <c r="P2634" s="228"/>
    </row>
    <row r="2635" spans="1:16" ht="36.75" thickBot="1" x14ac:dyDescent="0.3">
      <c r="A2635" s="213"/>
      <c r="B2635" s="271"/>
      <c r="C2635" s="216"/>
      <c r="D2635" s="243"/>
      <c r="E2635" s="243"/>
      <c r="F2635" s="216"/>
      <c r="G2635" s="158" t="s">
        <v>7</v>
      </c>
      <c r="H2635" s="26">
        <f>SUM(I2635:N2635)</f>
        <v>10.5</v>
      </c>
      <c r="I2635" s="26">
        <v>0</v>
      </c>
      <c r="J2635" s="26">
        <v>1</v>
      </c>
      <c r="K2635" s="26">
        <v>9.5</v>
      </c>
      <c r="L2635" s="26">
        <v>0</v>
      </c>
      <c r="M2635" s="26">
        <v>0</v>
      </c>
      <c r="N2635" s="26">
        <v>0</v>
      </c>
      <c r="O2635" s="243"/>
      <c r="P2635" s="228"/>
    </row>
    <row r="2636" spans="1:16" ht="15.75" thickBot="1" x14ac:dyDescent="0.3">
      <c r="A2636" s="213"/>
      <c r="B2636" s="271"/>
      <c r="C2636" s="216"/>
      <c r="D2636" s="243"/>
      <c r="E2636" s="243"/>
      <c r="F2636" s="216"/>
      <c r="G2636" s="158" t="s">
        <v>8</v>
      </c>
      <c r="H2636" s="26">
        <f>SUM(I2636:N2636)</f>
        <v>0.6</v>
      </c>
      <c r="I2636" s="26">
        <v>0</v>
      </c>
      <c r="J2636" s="26">
        <v>0.1</v>
      </c>
      <c r="K2636" s="26">
        <v>0.5</v>
      </c>
      <c r="L2636" s="26">
        <v>0</v>
      </c>
      <c r="M2636" s="26">
        <v>0</v>
      </c>
      <c r="N2636" s="26">
        <v>0</v>
      </c>
      <c r="O2636" s="243"/>
      <c r="P2636" s="228"/>
    </row>
    <row r="2637" spans="1:16" ht="24.75" thickBot="1" x14ac:dyDescent="0.3">
      <c r="A2637" s="214"/>
      <c r="B2637" s="272"/>
      <c r="C2637" s="217"/>
      <c r="D2637" s="244"/>
      <c r="E2637" s="244"/>
      <c r="F2637" s="217"/>
      <c r="G2637" s="158" t="s">
        <v>9</v>
      </c>
      <c r="H2637" s="26">
        <f>SUM(I2637:N2637)</f>
        <v>0</v>
      </c>
      <c r="I2637" s="26">
        <v>0</v>
      </c>
      <c r="J2637" s="26">
        <v>0</v>
      </c>
      <c r="K2637" s="26">
        <v>0</v>
      </c>
      <c r="L2637" s="26">
        <v>0</v>
      </c>
      <c r="M2637" s="26">
        <v>0</v>
      </c>
      <c r="N2637" s="26">
        <v>0</v>
      </c>
      <c r="O2637" s="244"/>
      <c r="P2637" s="229"/>
    </row>
    <row r="2638" spans="1:16" ht="36.75" customHeight="1" thickBot="1" x14ac:dyDescent="0.3">
      <c r="A2638" s="212" t="s">
        <v>971</v>
      </c>
      <c r="B2638" s="270" t="s">
        <v>766</v>
      </c>
      <c r="C2638" s="215" t="s">
        <v>213</v>
      </c>
      <c r="D2638" s="242" t="s">
        <v>297</v>
      </c>
      <c r="E2638" s="242" t="s">
        <v>972</v>
      </c>
      <c r="F2638" s="215" t="s">
        <v>932</v>
      </c>
      <c r="G2638" s="158" t="s">
        <v>4</v>
      </c>
      <c r="H2638" s="26">
        <f t="shared" ref="H2638:N2638" si="553">SUM(H2639:H2642)</f>
        <v>3.1</v>
      </c>
      <c r="I2638" s="26">
        <f t="shared" si="553"/>
        <v>0</v>
      </c>
      <c r="J2638" s="26">
        <f t="shared" si="553"/>
        <v>3.1</v>
      </c>
      <c r="K2638" s="26">
        <f t="shared" si="553"/>
        <v>0</v>
      </c>
      <c r="L2638" s="26">
        <f t="shared" si="553"/>
        <v>0</v>
      </c>
      <c r="M2638" s="26">
        <f t="shared" si="553"/>
        <v>0</v>
      </c>
      <c r="N2638" s="26">
        <f t="shared" si="553"/>
        <v>0</v>
      </c>
      <c r="O2638" s="242" t="s">
        <v>107</v>
      </c>
      <c r="P2638" s="227" t="s">
        <v>933</v>
      </c>
    </row>
    <row r="2639" spans="1:16" ht="15.75" thickBot="1" x14ac:dyDescent="0.3">
      <c r="A2639" s="213"/>
      <c r="B2639" s="271"/>
      <c r="C2639" s="216"/>
      <c r="D2639" s="243"/>
      <c r="E2639" s="243"/>
      <c r="F2639" s="216"/>
      <c r="G2639" s="158" t="s">
        <v>6</v>
      </c>
      <c r="H2639" s="26">
        <f>SUM(I2639:N2639)</f>
        <v>0</v>
      </c>
      <c r="I2639" s="26">
        <v>0</v>
      </c>
      <c r="J2639" s="26">
        <v>0</v>
      </c>
      <c r="K2639" s="26">
        <v>0</v>
      </c>
      <c r="L2639" s="26">
        <v>0</v>
      </c>
      <c r="M2639" s="26">
        <v>0</v>
      </c>
      <c r="N2639" s="26">
        <v>0</v>
      </c>
      <c r="O2639" s="243"/>
      <c r="P2639" s="228"/>
    </row>
    <row r="2640" spans="1:16" ht="36.75" thickBot="1" x14ac:dyDescent="0.3">
      <c r="A2640" s="213"/>
      <c r="B2640" s="271"/>
      <c r="C2640" s="216"/>
      <c r="D2640" s="243"/>
      <c r="E2640" s="243"/>
      <c r="F2640" s="216"/>
      <c r="G2640" s="158" t="s">
        <v>7</v>
      </c>
      <c r="H2640" s="26">
        <f>SUM(I2640:N2640)</f>
        <v>2.9</v>
      </c>
      <c r="I2640" s="26">
        <v>0</v>
      </c>
      <c r="J2640" s="26">
        <v>2.9</v>
      </c>
      <c r="K2640" s="26">
        <v>0</v>
      </c>
      <c r="L2640" s="26">
        <v>0</v>
      </c>
      <c r="M2640" s="26">
        <v>0</v>
      </c>
      <c r="N2640" s="26">
        <v>0</v>
      </c>
      <c r="O2640" s="243"/>
      <c r="P2640" s="228"/>
    </row>
    <row r="2641" spans="1:16" ht="15.75" thickBot="1" x14ac:dyDescent="0.3">
      <c r="A2641" s="213"/>
      <c r="B2641" s="271"/>
      <c r="C2641" s="216"/>
      <c r="D2641" s="243"/>
      <c r="E2641" s="243"/>
      <c r="F2641" s="216"/>
      <c r="G2641" s="158" t="s">
        <v>8</v>
      </c>
      <c r="H2641" s="26">
        <f>SUM(I2641:N2641)</f>
        <v>0.2</v>
      </c>
      <c r="I2641" s="26">
        <v>0</v>
      </c>
      <c r="J2641" s="26">
        <v>0.2</v>
      </c>
      <c r="K2641" s="26">
        <v>0</v>
      </c>
      <c r="L2641" s="26">
        <v>0</v>
      </c>
      <c r="M2641" s="26">
        <v>0</v>
      </c>
      <c r="N2641" s="26">
        <v>0</v>
      </c>
      <c r="O2641" s="243"/>
      <c r="P2641" s="228"/>
    </row>
    <row r="2642" spans="1:16" ht="24.75" thickBot="1" x14ac:dyDescent="0.3">
      <c r="A2642" s="214"/>
      <c r="B2642" s="272"/>
      <c r="C2642" s="217"/>
      <c r="D2642" s="244"/>
      <c r="E2642" s="244"/>
      <c r="F2642" s="217"/>
      <c r="G2642" s="158" t="s">
        <v>9</v>
      </c>
      <c r="H2642" s="26">
        <f>SUM(I2642:N2642)</f>
        <v>0</v>
      </c>
      <c r="I2642" s="26">
        <v>0</v>
      </c>
      <c r="J2642" s="26">
        <v>0</v>
      </c>
      <c r="K2642" s="26">
        <v>0</v>
      </c>
      <c r="L2642" s="26">
        <v>0</v>
      </c>
      <c r="M2642" s="26">
        <v>0</v>
      </c>
      <c r="N2642" s="26">
        <v>0</v>
      </c>
      <c r="O2642" s="244"/>
      <c r="P2642" s="229"/>
    </row>
    <row r="2643" spans="1:16" ht="36.75" customHeight="1" thickBot="1" x14ac:dyDescent="0.3">
      <c r="A2643" s="212" t="s">
        <v>973</v>
      </c>
      <c r="B2643" s="270" t="s">
        <v>766</v>
      </c>
      <c r="C2643" s="215" t="s">
        <v>213</v>
      </c>
      <c r="D2643" s="242" t="s">
        <v>297</v>
      </c>
      <c r="E2643" s="242" t="s">
        <v>974</v>
      </c>
      <c r="F2643" s="215" t="s">
        <v>932</v>
      </c>
      <c r="G2643" s="158" t="s">
        <v>4</v>
      </c>
      <c r="H2643" s="26">
        <f t="shared" ref="H2643:N2643" si="554">SUM(H2644:H2647)</f>
        <v>1.5</v>
      </c>
      <c r="I2643" s="26">
        <f t="shared" si="554"/>
        <v>0</v>
      </c>
      <c r="J2643" s="26">
        <f t="shared" si="554"/>
        <v>1.5</v>
      </c>
      <c r="K2643" s="26">
        <f t="shared" si="554"/>
        <v>0</v>
      </c>
      <c r="L2643" s="26">
        <f t="shared" si="554"/>
        <v>0</v>
      </c>
      <c r="M2643" s="26">
        <f t="shared" si="554"/>
        <v>0</v>
      </c>
      <c r="N2643" s="26">
        <f t="shared" si="554"/>
        <v>0</v>
      </c>
      <c r="O2643" s="242">
        <v>45</v>
      </c>
      <c r="P2643" s="227" t="s">
        <v>933</v>
      </c>
    </row>
    <row r="2644" spans="1:16" ht="39.75" customHeight="1" thickBot="1" x14ac:dyDescent="0.3">
      <c r="A2644" s="213"/>
      <c r="B2644" s="271"/>
      <c r="C2644" s="216"/>
      <c r="D2644" s="243"/>
      <c r="E2644" s="243"/>
      <c r="F2644" s="216"/>
      <c r="G2644" s="158" t="s">
        <v>6</v>
      </c>
      <c r="H2644" s="26">
        <f>SUM(I2644:N2644)</f>
        <v>0</v>
      </c>
      <c r="I2644" s="26">
        <v>0</v>
      </c>
      <c r="J2644" s="26">
        <v>0</v>
      </c>
      <c r="K2644" s="26">
        <v>0</v>
      </c>
      <c r="L2644" s="26">
        <v>0</v>
      </c>
      <c r="M2644" s="26">
        <v>0</v>
      </c>
      <c r="N2644" s="26">
        <v>0</v>
      </c>
      <c r="O2644" s="243"/>
      <c r="P2644" s="228"/>
    </row>
    <row r="2645" spans="1:16" ht="36.75" thickBot="1" x14ac:dyDescent="0.3">
      <c r="A2645" s="213"/>
      <c r="B2645" s="271"/>
      <c r="C2645" s="216"/>
      <c r="D2645" s="243"/>
      <c r="E2645" s="243"/>
      <c r="F2645" s="216"/>
      <c r="G2645" s="158" t="s">
        <v>7</v>
      </c>
      <c r="H2645" s="26">
        <f>SUM(I2645:N2645)</f>
        <v>1.4</v>
      </c>
      <c r="I2645" s="26">
        <v>0</v>
      </c>
      <c r="J2645" s="26">
        <v>1.4</v>
      </c>
      <c r="K2645" s="26">
        <v>0</v>
      </c>
      <c r="L2645" s="26">
        <v>0</v>
      </c>
      <c r="M2645" s="26">
        <v>0</v>
      </c>
      <c r="N2645" s="26">
        <v>0</v>
      </c>
      <c r="O2645" s="243"/>
      <c r="P2645" s="228"/>
    </row>
    <row r="2646" spans="1:16" ht="15.75" thickBot="1" x14ac:dyDescent="0.3">
      <c r="A2646" s="213"/>
      <c r="B2646" s="271"/>
      <c r="C2646" s="216"/>
      <c r="D2646" s="243"/>
      <c r="E2646" s="243"/>
      <c r="F2646" s="216"/>
      <c r="G2646" s="158" t="s">
        <v>8</v>
      </c>
      <c r="H2646" s="26">
        <f>SUM(I2646:N2646)</f>
        <v>0.1</v>
      </c>
      <c r="I2646" s="26">
        <v>0</v>
      </c>
      <c r="J2646" s="26">
        <v>0.1</v>
      </c>
      <c r="K2646" s="26">
        <v>0</v>
      </c>
      <c r="L2646" s="26">
        <v>0</v>
      </c>
      <c r="M2646" s="26">
        <v>0</v>
      </c>
      <c r="N2646" s="26">
        <v>0</v>
      </c>
      <c r="O2646" s="243"/>
      <c r="P2646" s="228"/>
    </row>
    <row r="2647" spans="1:16" ht="24.75" thickBot="1" x14ac:dyDescent="0.3">
      <c r="A2647" s="214"/>
      <c r="B2647" s="272"/>
      <c r="C2647" s="217"/>
      <c r="D2647" s="244"/>
      <c r="E2647" s="244"/>
      <c r="F2647" s="217"/>
      <c r="G2647" s="158" t="s">
        <v>9</v>
      </c>
      <c r="H2647" s="26">
        <f>SUM(I2647:N2647)</f>
        <v>0</v>
      </c>
      <c r="I2647" s="26">
        <v>0</v>
      </c>
      <c r="J2647" s="26">
        <v>0</v>
      </c>
      <c r="K2647" s="26">
        <v>0</v>
      </c>
      <c r="L2647" s="26">
        <v>0</v>
      </c>
      <c r="M2647" s="26">
        <v>0</v>
      </c>
      <c r="N2647" s="26">
        <v>0</v>
      </c>
      <c r="O2647" s="244"/>
      <c r="P2647" s="229"/>
    </row>
    <row r="2648" spans="1:16" ht="36.75" customHeight="1" thickBot="1" x14ac:dyDescent="0.3">
      <c r="A2648" s="253" t="s">
        <v>4006</v>
      </c>
      <c r="B2648" s="270" t="s">
        <v>975</v>
      </c>
      <c r="C2648" s="215" t="s">
        <v>213</v>
      </c>
      <c r="D2648" s="242" t="s">
        <v>2</v>
      </c>
      <c r="E2648" s="242" t="s">
        <v>976</v>
      </c>
      <c r="F2648" s="215" t="s">
        <v>977</v>
      </c>
      <c r="G2648" s="158" t="s">
        <v>4</v>
      </c>
      <c r="H2648" s="26">
        <f t="shared" ref="H2648:N2648" si="555">SUM(H2649:H2652)</f>
        <v>40</v>
      </c>
      <c r="I2648" s="26">
        <f t="shared" si="555"/>
        <v>0</v>
      </c>
      <c r="J2648" s="26">
        <f t="shared" si="555"/>
        <v>0</v>
      </c>
      <c r="K2648" s="26">
        <f t="shared" si="555"/>
        <v>40</v>
      </c>
      <c r="L2648" s="26">
        <f t="shared" si="555"/>
        <v>0</v>
      </c>
      <c r="M2648" s="26">
        <f t="shared" si="555"/>
        <v>0</v>
      </c>
      <c r="N2648" s="26">
        <f t="shared" si="555"/>
        <v>0</v>
      </c>
      <c r="O2648" s="242">
        <v>60</v>
      </c>
      <c r="P2648" s="227" t="s">
        <v>933</v>
      </c>
    </row>
    <row r="2649" spans="1:16" ht="23.25" customHeight="1" thickBot="1" x14ac:dyDescent="0.3">
      <c r="A2649" s="254"/>
      <c r="B2649" s="271"/>
      <c r="C2649" s="216"/>
      <c r="D2649" s="243"/>
      <c r="E2649" s="243"/>
      <c r="F2649" s="216"/>
      <c r="G2649" s="158" t="s">
        <v>6</v>
      </c>
      <c r="H2649" s="26">
        <f>SUM(I2649:N2649)</f>
        <v>0</v>
      </c>
      <c r="I2649" s="26">
        <v>0</v>
      </c>
      <c r="J2649" s="26">
        <v>0</v>
      </c>
      <c r="K2649" s="26">
        <v>0</v>
      </c>
      <c r="L2649" s="26">
        <v>0</v>
      </c>
      <c r="M2649" s="26">
        <v>0</v>
      </c>
      <c r="N2649" s="26">
        <v>0</v>
      </c>
      <c r="O2649" s="243"/>
      <c r="P2649" s="228"/>
    </row>
    <row r="2650" spans="1:16" ht="36.75" thickBot="1" x14ac:dyDescent="0.3">
      <c r="A2650" s="254"/>
      <c r="B2650" s="271"/>
      <c r="C2650" s="216"/>
      <c r="D2650" s="243"/>
      <c r="E2650" s="243"/>
      <c r="F2650" s="216"/>
      <c r="G2650" s="158" t="s">
        <v>7</v>
      </c>
      <c r="H2650" s="26">
        <f>SUM(I2650:N2650)</f>
        <v>0</v>
      </c>
      <c r="I2650" s="26">
        <v>0</v>
      </c>
      <c r="J2650" s="26">
        <v>0</v>
      </c>
      <c r="K2650" s="26">
        <v>0</v>
      </c>
      <c r="L2650" s="26">
        <v>0</v>
      </c>
      <c r="M2650" s="26">
        <v>0</v>
      </c>
      <c r="N2650" s="26">
        <v>0</v>
      </c>
      <c r="O2650" s="243"/>
      <c r="P2650" s="228"/>
    </row>
    <row r="2651" spans="1:16" ht="15.75" thickBot="1" x14ac:dyDescent="0.3">
      <c r="A2651" s="254"/>
      <c r="B2651" s="271"/>
      <c r="C2651" s="216"/>
      <c r="D2651" s="243"/>
      <c r="E2651" s="243"/>
      <c r="F2651" s="216"/>
      <c r="G2651" s="158" t="s">
        <v>8</v>
      </c>
      <c r="H2651" s="26">
        <f>SUM(I2651:N2651)</f>
        <v>0</v>
      </c>
      <c r="I2651" s="26">
        <v>0</v>
      </c>
      <c r="J2651" s="26">
        <v>0</v>
      </c>
      <c r="K2651" s="26">
        <v>0</v>
      </c>
      <c r="L2651" s="26">
        <v>0</v>
      </c>
      <c r="M2651" s="26">
        <v>0</v>
      </c>
      <c r="N2651" s="26">
        <v>0</v>
      </c>
      <c r="O2651" s="243"/>
      <c r="P2651" s="228"/>
    </row>
    <row r="2652" spans="1:16" ht="24.75" thickBot="1" x14ac:dyDescent="0.3">
      <c r="A2652" s="255"/>
      <c r="B2652" s="272"/>
      <c r="C2652" s="217"/>
      <c r="D2652" s="244"/>
      <c r="E2652" s="244"/>
      <c r="F2652" s="217"/>
      <c r="G2652" s="158" t="s">
        <v>9</v>
      </c>
      <c r="H2652" s="26">
        <f>SUM(I2652:N2652)</f>
        <v>40</v>
      </c>
      <c r="I2652" s="26">
        <v>0</v>
      </c>
      <c r="J2652" s="26">
        <v>0</v>
      </c>
      <c r="K2652" s="26">
        <v>40</v>
      </c>
      <c r="L2652" s="26">
        <v>0</v>
      </c>
      <c r="M2652" s="26">
        <v>0</v>
      </c>
      <c r="N2652" s="26">
        <v>0</v>
      </c>
      <c r="O2652" s="244"/>
      <c r="P2652" s="229"/>
    </row>
    <row r="2653" spans="1:16" ht="36.75" thickBot="1" x14ac:dyDescent="0.3">
      <c r="A2653" s="212" t="s">
        <v>978</v>
      </c>
      <c r="B2653" s="215" t="s">
        <v>255</v>
      </c>
      <c r="C2653" s="215" t="s">
        <v>213</v>
      </c>
      <c r="D2653" s="242">
        <v>2025</v>
      </c>
      <c r="E2653" s="242"/>
      <c r="F2653" s="215" t="s">
        <v>784</v>
      </c>
      <c r="G2653" s="158" t="s">
        <v>4</v>
      </c>
      <c r="H2653" s="26">
        <f t="shared" ref="H2653:N2653" si="556">SUM(H2654:H2657)</f>
        <v>3</v>
      </c>
      <c r="I2653" s="26">
        <f t="shared" si="556"/>
        <v>3</v>
      </c>
      <c r="J2653" s="26">
        <f t="shared" si="556"/>
        <v>0</v>
      </c>
      <c r="K2653" s="26">
        <f t="shared" si="556"/>
        <v>0</v>
      </c>
      <c r="L2653" s="26">
        <f t="shared" si="556"/>
        <v>0</v>
      </c>
      <c r="M2653" s="26">
        <f t="shared" si="556"/>
        <v>0</v>
      </c>
      <c r="N2653" s="26">
        <f t="shared" si="556"/>
        <v>0</v>
      </c>
      <c r="O2653" s="242"/>
      <c r="P2653" s="227"/>
    </row>
    <row r="2654" spans="1:16" ht="33" customHeight="1" thickBot="1" x14ac:dyDescent="0.3">
      <c r="A2654" s="213"/>
      <c r="B2654" s="216"/>
      <c r="C2654" s="216"/>
      <c r="D2654" s="243"/>
      <c r="E2654" s="243"/>
      <c r="F2654" s="216"/>
      <c r="G2654" s="158" t="s">
        <v>6</v>
      </c>
      <c r="H2654" s="26">
        <f>SUM(I2654:N2654)</f>
        <v>3</v>
      </c>
      <c r="I2654" s="26">
        <v>3</v>
      </c>
      <c r="J2654" s="26">
        <v>0</v>
      </c>
      <c r="K2654" s="26">
        <v>0</v>
      </c>
      <c r="L2654" s="26">
        <v>0</v>
      </c>
      <c r="M2654" s="26">
        <v>0</v>
      </c>
      <c r="N2654" s="26">
        <v>0</v>
      </c>
      <c r="O2654" s="243"/>
      <c r="P2654" s="228"/>
    </row>
    <row r="2655" spans="1:16" ht="36.75" thickBot="1" x14ac:dyDescent="0.3">
      <c r="A2655" s="213"/>
      <c r="B2655" s="216"/>
      <c r="C2655" s="216"/>
      <c r="D2655" s="243"/>
      <c r="E2655" s="243"/>
      <c r="F2655" s="216"/>
      <c r="G2655" s="158" t="s">
        <v>7</v>
      </c>
      <c r="H2655" s="26">
        <f>SUM(I2655:N2655)</f>
        <v>0</v>
      </c>
      <c r="I2655" s="26">
        <v>0</v>
      </c>
      <c r="J2655" s="26">
        <v>0</v>
      </c>
      <c r="K2655" s="26">
        <v>0</v>
      </c>
      <c r="L2655" s="26">
        <v>0</v>
      </c>
      <c r="M2655" s="26">
        <v>0</v>
      </c>
      <c r="N2655" s="26">
        <v>0</v>
      </c>
      <c r="O2655" s="243"/>
      <c r="P2655" s="228"/>
    </row>
    <row r="2656" spans="1:16" ht="15.75" thickBot="1" x14ac:dyDescent="0.3">
      <c r="A2656" s="213"/>
      <c r="B2656" s="216"/>
      <c r="C2656" s="216"/>
      <c r="D2656" s="243"/>
      <c r="E2656" s="243"/>
      <c r="F2656" s="216"/>
      <c r="G2656" s="158" t="s">
        <v>8</v>
      </c>
      <c r="H2656" s="26">
        <f>SUM(I2656:N2656)</f>
        <v>0</v>
      </c>
      <c r="I2656" s="26">
        <v>0</v>
      </c>
      <c r="J2656" s="26">
        <v>0</v>
      </c>
      <c r="K2656" s="26">
        <v>0</v>
      </c>
      <c r="L2656" s="26">
        <v>0</v>
      </c>
      <c r="M2656" s="26">
        <v>0</v>
      </c>
      <c r="N2656" s="26">
        <v>0</v>
      </c>
      <c r="O2656" s="243"/>
      <c r="P2656" s="228"/>
    </row>
    <row r="2657" spans="1:16" ht="24.75" thickBot="1" x14ac:dyDescent="0.3">
      <c r="A2657" s="214"/>
      <c r="B2657" s="217"/>
      <c r="C2657" s="217"/>
      <c r="D2657" s="244"/>
      <c r="E2657" s="244"/>
      <c r="F2657" s="217"/>
      <c r="G2657" s="158" t="s">
        <v>9</v>
      </c>
      <c r="H2657" s="26">
        <f>SUM(I2657:N2657)</f>
        <v>0</v>
      </c>
      <c r="I2657" s="26">
        <v>0</v>
      </c>
      <c r="J2657" s="26">
        <v>0</v>
      </c>
      <c r="K2657" s="26">
        <v>0</v>
      </c>
      <c r="L2657" s="26">
        <v>0</v>
      </c>
      <c r="M2657" s="26">
        <v>0</v>
      </c>
      <c r="N2657" s="26">
        <v>0</v>
      </c>
      <c r="O2657" s="244"/>
      <c r="P2657" s="229"/>
    </row>
    <row r="2658" spans="1:16" ht="15.75" customHeight="1" thickBot="1" x14ac:dyDescent="0.3">
      <c r="A2658" s="245" t="s">
        <v>117</v>
      </c>
      <c r="B2658" s="245"/>
      <c r="C2658" s="245"/>
      <c r="D2658" s="245"/>
      <c r="E2658" s="245"/>
      <c r="F2658" s="246"/>
      <c r="G2658" s="161" t="s">
        <v>4</v>
      </c>
      <c r="H2658" s="56">
        <f>SUM(H2659:H2662)</f>
        <v>1092.9000000000001</v>
      </c>
      <c r="I2658" s="56">
        <f t="shared" ref="I2658:N2658" si="557">SUM(I2659:I2662)</f>
        <v>3</v>
      </c>
      <c r="J2658" s="56">
        <f>SUM(J2659:J2662)</f>
        <v>106.8</v>
      </c>
      <c r="K2658" s="56">
        <f t="shared" si="557"/>
        <v>375.9</v>
      </c>
      <c r="L2658" s="56">
        <f t="shared" si="557"/>
        <v>567.20000000000005</v>
      </c>
      <c r="M2658" s="56">
        <f t="shared" si="557"/>
        <v>40</v>
      </c>
      <c r="N2658" s="56">
        <f t="shared" si="557"/>
        <v>0</v>
      </c>
      <c r="O2658" s="218" t="s">
        <v>107</v>
      </c>
      <c r="P2658" s="227"/>
    </row>
    <row r="2659" spans="1:16" ht="48" customHeight="1" thickBot="1" x14ac:dyDescent="0.3">
      <c r="A2659" s="247"/>
      <c r="B2659" s="247"/>
      <c r="C2659" s="247"/>
      <c r="D2659" s="247"/>
      <c r="E2659" s="247"/>
      <c r="F2659" s="248"/>
      <c r="G2659" s="161" t="s">
        <v>6</v>
      </c>
      <c r="H2659" s="56">
        <f>SUM(I2659:N2659)</f>
        <v>765.3</v>
      </c>
      <c r="I2659" s="56">
        <f t="shared" ref="I2659:N2662" si="558">I2519+I2524+I2529+I2534+I2539+I2544+I2549+I2554+I2559+I2564+I2569+I2574+I2579+I2584+I2589+I2594+I2599+I2604+I2609+I2614+I2619+I2624+I2629+I2634+I2639+I2644+I2649+I2654</f>
        <v>3</v>
      </c>
      <c r="J2659" s="56">
        <f t="shared" si="558"/>
        <v>99</v>
      </c>
      <c r="K2659" s="56">
        <f t="shared" si="558"/>
        <v>308.7</v>
      </c>
      <c r="L2659" s="56">
        <f t="shared" si="558"/>
        <v>354.6</v>
      </c>
      <c r="M2659" s="56">
        <f t="shared" si="558"/>
        <v>0</v>
      </c>
      <c r="N2659" s="56">
        <f t="shared" si="558"/>
        <v>0</v>
      </c>
      <c r="O2659" s="219"/>
      <c r="P2659" s="228"/>
    </row>
    <row r="2660" spans="1:16" ht="36.75" thickBot="1" x14ac:dyDescent="0.3">
      <c r="A2660" s="247"/>
      <c r="B2660" s="247"/>
      <c r="C2660" s="247"/>
      <c r="D2660" s="247"/>
      <c r="E2660" s="247"/>
      <c r="F2660" s="248"/>
      <c r="G2660" s="161" t="s">
        <v>7</v>
      </c>
      <c r="H2660" s="56">
        <f>SUM(I2660:N2660)</f>
        <v>270.2</v>
      </c>
      <c r="I2660" s="56">
        <f t="shared" si="558"/>
        <v>0</v>
      </c>
      <c r="J2660" s="56">
        <f t="shared" si="558"/>
        <v>7.3000000000000007</v>
      </c>
      <c r="K2660" s="56">
        <f t="shared" si="558"/>
        <v>26</v>
      </c>
      <c r="L2660" s="56">
        <f t="shared" si="558"/>
        <v>208.4</v>
      </c>
      <c r="M2660" s="56">
        <f t="shared" si="558"/>
        <v>28.5</v>
      </c>
      <c r="N2660" s="56">
        <f t="shared" si="558"/>
        <v>0</v>
      </c>
      <c r="O2660" s="219"/>
      <c r="P2660" s="228"/>
    </row>
    <row r="2661" spans="1:16" ht="15.75" thickBot="1" x14ac:dyDescent="0.3">
      <c r="A2661" s="247"/>
      <c r="B2661" s="247"/>
      <c r="C2661" s="247"/>
      <c r="D2661" s="247"/>
      <c r="E2661" s="247"/>
      <c r="F2661" s="248"/>
      <c r="G2661" s="161" t="s">
        <v>8</v>
      </c>
      <c r="H2661" s="56">
        <f>SUM(I2661:N2661)</f>
        <v>17.399999999999999</v>
      </c>
      <c r="I2661" s="56">
        <f t="shared" si="558"/>
        <v>0</v>
      </c>
      <c r="J2661" s="56">
        <f t="shared" si="558"/>
        <v>0.5</v>
      </c>
      <c r="K2661" s="56">
        <f t="shared" si="558"/>
        <v>1.2</v>
      </c>
      <c r="L2661" s="56">
        <f t="shared" si="558"/>
        <v>4.2</v>
      </c>
      <c r="M2661" s="56">
        <f t="shared" si="558"/>
        <v>11.5</v>
      </c>
      <c r="N2661" s="56">
        <f t="shared" si="558"/>
        <v>0</v>
      </c>
      <c r="O2661" s="219"/>
      <c r="P2661" s="228"/>
    </row>
    <row r="2662" spans="1:16" ht="24.75" thickBot="1" x14ac:dyDescent="0.3">
      <c r="A2662" s="249"/>
      <c r="B2662" s="249"/>
      <c r="C2662" s="249"/>
      <c r="D2662" s="249"/>
      <c r="E2662" s="249"/>
      <c r="F2662" s="250"/>
      <c r="G2662" s="161" t="s">
        <v>9</v>
      </c>
      <c r="H2662" s="56">
        <f>SUM(I2662:N2662)</f>
        <v>40</v>
      </c>
      <c r="I2662" s="56">
        <f t="shared" si="558"/>
        <v>0</v>
      </c>
      <c r="J2662" s="56">
        <f t="shared" si="558"/>
        <v>0</v>
      </c>
      <c r="K2662" s="56">
        <f t="shared" si="558"/>
        <v>40</v>
      </c>
      <c r="L2662" s="56">
        <f t="shared" si="558"/>
        <v>0</v>
      </c>
      <c r="M2662" s="56">
        <f t="shared" si="558"/>
        <v>0</v>
      </c>
      <c r="N2662" s="56">
        <f t="shared" si="558"/>
        <v>0</v>
      </c>
      <c r="O2662" s="220"/>
      <c r="P2662" s="229"/>
    </row>
    <row r="2663" spans="1:16" ht="15.75" thickBot="1" x14ac:dyDescent="0.3">
      <c r="A2663" s="251" t="s">
        <v>214</v>
      </c>
      <c r="B2663" s="251"/>
      <c r="C2663" s="251"/>
      <c r="D2663" s="251"/>
      <c r="E2663" s="251"/>
      <c r="F2663" s="251"/>
      <c r="G2663" s="251"/>
      <c r="H2663" s="251"/>
      <c r="I2663" s="251"/>
      <c r="J2663" s="251"/>
      <c r="K2663" s="251"/>
      <c r="L2663" s="251"/>
      <c r="M2663" s="251"/>
      <c r="N2663" s="251"/>
      <c r="O2663" s="251"/>
      <c r="P2663" s="252"/>
    </row>
    <row r="2664" spans="1:16" ht="57.75" customHeight="1" thickBot="1" x14ac:dyDescent="0.3">
      <c r="A2664" s="212" t="s">
        <v>979</v>
      </c>
      <c r="B2664" s="215"/>
      <c r="C2664" s="215" t="s">
        <v>214</v>
      </c>
      <c r="D2664" s="218" t="s">
        <v>44</v>
      </c>
      <c r="E2664" s="218"/>
      <c r="F2664" s="215"/>
      <c r="G2664" s="158" t="s">
        <v>4</v>
      </c>
      <c r="H2664" s="26">
        <f>SUM(H2665:H2668)</f>
        <v>1034.1000000000001</v>
      </c>
      <c r="I2664" s="26">
        <f t="shared" ref="I2664:N2664" si="559">SUM(I2665:I2668)</f>
        <v>0</v>
      </c>
      <c r="J2664" s="26">
        <f t="shared" si="559"/>
        <v>0</v>
      </c>
      <c r="K2664" s="26">
        <f t="shared" si="559"/>
        <v>0</v>
      </c>
      <c r="L2664" s="26">
        <f t="shared" si="559"/>
        <v>344.70000000000005</v>
      </c>
      <c r="M2664" s="26">
        <f t="shared" si="559"/>
        <v>344.70000000000005</v>
      </c>
      <c r="N2664" s="26">
        <f t="shared" si="559"/>
        <v>344.70000000000005</v>
      </c>
      <c r="O2664" s="218"/>
      <c r="P2664" s="227"/>
    </row>
    <row r="2665" spans="1:16" ht="15.75" thickBot="1" x14ac:dyDescent="0.3">
      <c r="A2665" s="213"/>
      <c r="B2665" s="216"/>
      <c r="C2665" s="216"/>
      <c r="D2665" s="219"/>
      <c r="E2665" s="219"/>
      <c r="F2665" s="216"/>
      <c r="G2665" s="158" t="s">
        <v>6</v>
      </c>
      <c r="H2665" s="26">
        <f>SUM(I2665:N2665)</f>
        <v>620.40000000000009</v>
      </c>
      <c r="I2665" s="26">
        <v>0</v>
      </c>
      <c r="J2665" s="26">
        <v>0</v>
      </c>
      <c r="K2665" s="26">
        <v>0</v>
      </c>
      <c r="L2665" s="26">
        <v>206.8</v>
      </c>
      <c r="M2665" s="26">
        <v>206.8</v>
      </c>
      <c r="N2665" s="26">
        <v>206.8</v>
      </c>
      <c r="O2665" s="219"/>
      <c r="P2665" s="228"/>
    </row>
    <row r="2666" spans="1:16" ht="36.75" thickBot="1" x14ac:dyDescent="0.3">
      <c r="A2666" s="213"/>
      <c r="B2666" s="216"/>
      <c r="C2666" s="216"/>
      <c r="D2666" s="219"/>
      <c r="E2666" s="219"/>
      <c r="F2666" s="216"/>
      <c r="G2666" s="158" t="s">
        <v>7</v>
      </c>
      <c r="H2666" s="26">
        <f>SUM(I2666:N2666)</f>
        <v>413.70000000000005</v>
      </c>
      <c r="I2666" s="26">
        <v>0</v>
      </c>
      <c r="J2666" s="26">
        <v>0</v>
      </c>
      <c r="K2666" s="26">
        <v>0</v>
      </c>
      <c r="L2666" s="26">
        <v>137.9</v>
      </c>
      <c r="M2666" s="26">
        <v>137.9</v>
      </c>
      <c r="N2666" s="26">
        <v>137.9</v>
      </c>
      <c r="O2666" s="219"/>
      <c r="P2666" s="228"/>
    </row>
    <row r="2667" spans="1:16" ht="15.75" thickBot="1" x14ac:dyDescent="0.3">
      <c r="A2667" s="213"/>
      <c r="B2667" s="216"/>
      <c r="C2667" s="216"/>
      <c r="D2667" s="219"/>
      <c r="E2667" s="219"/>
      <c r="F2667" s="216"/>
      <c r="G2667" s="158" t="s">
        <v>8</v>
      </c>
      <c r="H2667" s="26">
        <f>SUM(I2667:N2667)</f>
        <v>0</v>
      </c>
      <c r="I2667" s="26">
        <v>0</v>
      </c>
      <c r="J2667" s="26">
        <v>0</v>
      </c>
      <c r="K2667" s="26">
        <v>0</v>
      </c>
      <c r="L2667" s="26">
        <v>0</v>
      </c>
      <c r="M2667" s="26">
        <v>0</v>
      </c>
      <c r="N2667" s="26">
        <v>0</v>
      </c>
      <c r="O2667" s="219"/>
      <c r="P2667" s="228"/>
    </row>
    <row r="2668" spans="1:16" ht="24.75" thickBot="1" x14ac:dyDescent="0.3">
      <c r="A2668" s="214"/>
      <c r="B2668" s="217"/>
      <c r="C2668" s="217"/>
      <c r="D2668" s="220"/>
      <c r="E2668" s="220"/>
      <c r="F2668" s="217"/>
      <c r="G2668" s="158" t="s">
        <v>9</v>
      </c>
      <c r="H2668" s="26">
        <f>SUM(I2668:N2668)</f>
        <v>0</v>
      </c>
      <c r="I2668" s="26">
        <v>0</v>
      </c>
      <c r="J2668" s="26">
        <v>0</v>
      </c>
      <c r="K2668" s="26">
        <v>0</v>
      </c>
      <c r="L2668" s="26">
        <v>0</v>
      </c>
      <c r="M2668" s="26">
        <v>0</v>
      </c>
      <c r="N2668" s="26">
        <v>0</v>
      </c>
      <c r="O2668" s="220"/>
      <c r="P2668" s="229"/>
    </row>
    <row r="2669" spans="1:16" ht="47.25" customHeight="1" thickBot="1" x14ac:dyDescent="0.3">
      <c r="A2669" s="212" t="s">
        <v>980</v>
      </c>
      <c r="B2669" s="215"/>
      <c r="C2669" s="215" t="s">
        <v>214</v>
      </c>
      <c r="D2669" s="218">
        <v>2025</v>
      </c>
      <c r="E2669" s="218" t="s">
        <v>981</v>
      </c>
      <c r="F2669" s="218" t="s">
        <v>506</v>
      </c>
      <c r="G2669" s="158" t="s">
        <v>4</v>
      </c>
      <c r="H2669" s="26">
        <f>SUM(H2670:H2673)</f>
        <v>10.5</v>
      </c>
      <c r="I2669" s="26">
        <f t="shared" ref="I2669:N2669" si="560">SUM(I2670:I2673)</f>
        <v>0</v>
      </c>
      <c r="J2669" s="26">
        <f t="shared" si="560"/>
        <v>0</v>
      </c>
      <c r="K2669" s="26">
        <f>SUM(K2670:K2673)</f>
        <v>0</v>
      </c>
      <c r="L2669" s="26">
        <f t="shared" si="560"/>
        <v>10.5</v>
      </c>
      <c r="M2669" s="26">
        <f t="shared" si="560"/>
        <v>0</v>
      </c>
      <c r="N2669" s="26">
        <f t="shared" si="560"/>
        <v>0</v>
      </c>
      <c r="O2669" s="218">
        <v>32356</v>
      </c>
      <c r="P2669" s="227" t="s">
        <v>982</v>
      </c>
    </row>
    <row r="2670" spans="1:16" ht="15.75" thickBot="1" x14ac:dyDescent="0.3">
      <c r="A2670" s="213"/>
      <c r="B2670" s="216"/>
      <c r="C2670" s="216"/>
      <c r="D2670" s="219"/>
      <c r="E2670" s="219"/>
      <c r="F2670" s="219"/>
      <c r="G2670" s="158" t="s">
        <v>6</v>
      </c>
      <c r="H2670" s="26">
        <f>SUM(I2670:N2670)</f>
        <v>0</v>
      </c>
      <c r="I2670" s="26">
        <v>0</v>
      </c>
      <c r="J2670" s="26">
        <v>0</v>
      </c>
      <c r="K2670" s="26">
        <v>0</v>
      </c>
      <c r="L2670" s="26">
        <v>0</v>
      </c>
      <c r="M2670" s="26">
        <v>0</v>
      </c>
      <c r="N2670" s="26">
        <v>0</v>
      </c>
      <c r="O2670" s="219"/>
      <c r="P2670" s="228"/>
    </row>
    <row r="2671" spans="1:16" ht="36.75" thickBot="1" x14ac:dyDescent="0.3">
      <c r="A2671" s="213"/>
      <c r="B2671" s="216"/>
      <c r="C2671" s="216"/>
      <c r="D2671" s="219"/>
      <c r="E2671" s="219"/>
      <c r="F2671" s="219"/>
      <c r="G2671" s="158" t="s">
        <v>7</v>
      </c>
      <c r="H2671" s="26">
        <f t="shared" ref="H2671:H2733" si="561">SUM(I2671:N2671)</f>
        <v>10</v>
      </c>
      <c r="I2671" s="26">
        <v>0</v>
      </c>
      <c r="J2671" s="57">
        <v>0</v>
      </c>
      <c r="K2671" s="26">
        <v>0</v>
      </c>
      <c r="L2671" s="57">
        <v>10</v>
      </c>
      <c r="M2671" s="26">
        <v>0</v>
      </c>
      <c r="N2671" s="26">
        <v>0</v>
      </c>
      <c r="O2671" s="219"/>
      <c r="P2671" s="228"/>
    </row>
    <row r="2672" spans="1:16" ht="15.75" thickBot="1" x14ac:dyDescent="0.3">
      <c r="A2672" s="213"/>
      <c r="B2672" s="216"/>
      <c r="C2672" s="216"/>
      <c r="D2672" s="219"/>
      <c r="E2672" s="219"/>
      <c r="F2672" s="219"/>
      <c r="G2672" s="158" t="s">
        <v>8</v>
      </c>
      <c r="H2672" s="26">
        <f t="shared" si="561"/>
        <v>0.5</v>
      </c>
      <c r="I2672" s="26">
        <v>0</v>
      </c>
      <c r="J2672" s="57">
        <v>0</v>
      </c>
      <c r="K2672" s="26">
        <v>0</v>
      </c>
      <c r="L2672" s="57">
        <v>0.5</v>
      </c>
      <c r="M2672" s="26">
        <v>0</v>
      </c>
      <c r="N2672" s="26">
        <v>0</v>
      </c>
      <c r="O2672" s="219"/>
      <c r="P2672" s="228"/>
    </row>
    <row r="2673" spans="1:16" ht="24.75" thickBot="1" x14ac:dyDescent="0.3">
      <c r="A2673" s="214"/>
      <c r="B2673" s="217"/>
      <c r="C2673" s="217"/>
      <c r="D2673" s="220"/>
      <c r="E2673" s="220"/>
      <c r="F2673" s="220"/>
      <c r="G2673" s="158" t="s">
        <v>9</v>
      </c>
      <c r="H2673" s="26">
        <f t="shared" si="561"/>
        <v>0</v>
      </c>
      <c r="I2673" s="26">
        <v>0</v>
      </c>
      <c r="J2673" s="26">
        <v>0</v>
      </c>
      <c r="K2673" s="26">
        <v>0</v>
      </c>
      <c r="L2673" s="26">
        <v>0</v>
      </c>
      <c r="M2673" s="26">
        <v>0</v>
      </c>
      <c r="N2673" s="26">
        <v>0</v>
      </c>
      <c r="O2673" s="220"/>
      <c r="P2673" s="229"/>
    </row>
    <row r="2674" spans="1:16" ht="33.75" customHeight="1" thickBot="1" x14ac:dyDescent="0.3">
      <c r="A2674" s="212" t="s">
        <v>983</v>
      </c>
      <c r="B2674" s="215" t="s">
        <v>984</v>
      </c>
      <c r="C2674" s="215" t="s">
        <v>214</v>
      </c>
      <c r="D2674" s="218">
        <v>2028</v>
      </c>
      <c r="E2674" s="218" t="s">
        <v>985</v>
      </c>
      <c r="F2674" s="218" t="s">
        <v>986</v>
      </c>
      <c r="G2674" s="158" t="s">
        <v>4</v>
      </c>
      <c r="H2674" s="26">
        <f>SUM(H2675:H2678)</f>
        <v>7</v>
      </c>
      <c r="I2674" s="26">
        <f t="shared" ref="I2674:N2674" si="562">SUM(I2675:I2678)</f>
        <v>0</v>
      </c>
      <c r="J2674" s="26">
        <f t="shared" si="562"/>
        <v>0</v>
      </c>
      <c r="K2674" s="26">
        <f t="shared" si="562"/>
        <v>0</v>
      </c>
      <c r="L2674" s="26">
        <f t="shared" si="562"/>
        <v>7</v>
      </c>
      <c r="M2674" s="26">
        <f t="shared" si="562"/>
        <v>0</v>
      </c>
      <c r="N2674" s="26">
        <f t="shared" si="562"/>
        <v>0</v>
      </c>
      <c r="O2674" s="218">
        <v>26008</v>
      </c>
      <c r="P2674" s="227" t="s">
        <v>987</v>
      </c>
    </row>
    <row r="2675" spans="1:16" ht="15.75" thickBot="1" x14ac:dyDescent="0.3">
      <c r="A2675" s="213"/>
      <c r="B2675" s="216"/>
      <c r="C2675" s="216"/>
      <c r="D2675" s="219"/>
      <c r="E2675" s="219"/>
      <c r="F2675" s="219"/>
      <c r="G2675" s="158" t="s">
        <v>6</v>
      </c>
      <c r="H2675" s="26">
        <f t="shared" si="561"/>
        <v>0</v>
      </c>
      <c r="I2675" s="26">
        <v>0</v>
      </c>
      <c r="J2675" s="26">
        <v>0</v>
      </c>
      <c r="K2675" s="26">
        <v>0</v>
      </c>
      <c r="L2675" s="26">
        <v>0</v>
      </c>
      <c r="M2675" s="26">
        <v>0</v>
      </c>
      <c r="N2675" s="26">
        <v>0</v>
      </c>
      <c r="O2675" s="219"/>
      <c r="P2675" s="228"/>
    </row>
    <row r="2676" spans="1:16" ht="36.75" thickBot="1" x14ac:dyDescent="0.3">
      <c r="A2676" s="213"/>
      <c r="B2676" s="216"/>
      <c r="C2676" s="216"/>
      <c r="D2676" s="219"/>
      <c r="E2676" s="219"/>
      <c r="F2676" s="219"/>
      <c r="G2676" s="158" t="s">
        <v>7</v>
      </c>
      <c r="H2676" s="26">
        <f t="shared" si="561"/>
        <v>7</v>
      </c>
      <c r="I2676" s="26">
        <v>0</v>
      </c>
      <c r="J2676" s="26">
        <v>0</v>
      </c>
      <c r="K2676" s="26">
        <v>0</v>
      </c>
      <c r="L2676" s="26">
        <v>7</v>
      </c>
      <c r="M2676" s="26">
        <v>0</v>
      </c>
      <c r="N2676" s="26">
        <v>0</v>
      </c>
      <c r="O2676" s="219"/>
      <c r="P2676" s="228"/>
    </row>
    <row r="2677" spans="1:16" ht="15.75" thickBot="1" x14ac:dyDescent="0.3">
      <c r="A2677" s="213"/>
      <c r="B2677" s="216"/>
      <c r="C2677" s="216"/>
      <c r="D2677" s="219"/>
      <c r="E2677" s="219"/>
      <c r="F2677" s="219"/>
      <c r="G2677" s="158" t="s">
        <v>8</v>
      </c>
      <c r="H2677" s="26">
        <f t="shared" si="561"/>
        <v>0</v>
      </c>
      <c r="I2677" s="26">
        <v>0</v>
      </c>
      <c r="J2677" s="26">
        <v>0</v>
      </c>
      <c r="K2677" s="26">
        <v>0</v>
      </c>
      <c r="L2677" s="26">
        <v>0</v>
      </c>
      <c r="M2677" s="26">
        <v>0</v>
      </c>
      <c r="N2677" s="26">
        <v>0</v>
      </c>
      <c r="O2677" s="219"/>
      <c r="P2677" s="228"/>
    </row>
    <row r="2678" spans="1:16" ht="24.75" thickBot="1" x14ac:dyDescent="0.3">
      <c r="A2678" s="214"/>
      <c r="B2678" s="217"/>
      <c r="C2678" s="217"/>
      <c r="D2678" s="220"/>
      <c r="E2678" s="220"/>
      <c r="F2678" s="220"/>
      <c r="G2678" s="158" t="s">
        <v>9</v>
      </c>
      <c r="H2678" s="26">
        <f t="shared" si="561"/>
        <v>0</v>
      </c>
      <c r="I2678" s="26">
        <v>0</v>
      </c>
      <c r="J2678" s="26">
        <v>0</v>
      </c>
      <c r="K2678" s="26">
        <v>0</v>
      </c>
      <c r="L2678" s="26">
        <v>0</v>
      </c>
      <c r="M2678" s="26">
        <v>0</v>
      </c>
      <c r="N2678" s="26">
        <v>0</v>
      </c>
      <c r="O2678" s="220"/>
      <c r="P2678" s="229"/>
    </row>
    <row r="2679" spans="1:16" ht="42" customHeight="1" thickBot="1" x14ac:dyDescent="0.3">
      <c r="A2679" s="253" t="s">
        <v>4007</v>
      </c>
      <c r="B2679" s="215" t="s">
        <v>988</v>
      </c>
      <c r="C2679" s="215" t="s">
        <v>214</v>
      </c>
      <c r="D2679" s="218">
        <v>2028</v>
      </c>
      <c r="E2679" s="218" t="s">
        <v>985</v>
      </c>
      <c r="F2679" s="215" t="s">
        <v>989</v>
      </c>
      <c r="G2679" s="158" t="s">
        <v>4</v>
      </c>
      <c r="H2679" s="26">
        <f>SUM(H2680:H2683)</f>
        <v>70.300000000000011</v>
      </c>
      <c r="I2679" s="26">
        <f t="shared" ref="I2679:N2679" si="563">SUM(I2680:I2683)</f>
        <v>0</v>
      </c>
      <c r="J2679" s="26">
        <f t="shared" si="563"/>
        <v>0</v>
      </c>
      <c r="K2679" s="26">
        <f t="shared" si="563"/>
        <v>0</v>
      </c>
      <c r="L2679" s="26">
        <f t="shared" si="563"/>
        <v>70.300000000000011</v>
      </c>
      <c r="M2679" s="26">
        <f t="shared" si="563"/>
        <v>0</v>
      </c>
      <c r="N2679" s="26">
        <f t="shared" si="563"/>
        <v>0</v>
      </c>
      <c r="O2679" s="218">
        <v>26008</v>
      </c>
      <c r="P2679" s="227" t="s">
        <v>990</v>
      </c>
    </row>
    <row r="2680" spans="1:16" ht="15.75" thickBot="1" x14ac:dyDescent="0.3">
      <c r="A2680" s="254"/>
      <c r="B2680" s="216"/>
      <c r="C2680" s="216"/>
      <c r="D2680" s="219"/>
      <c r="E2680" s="219"/>
      <c r="F2680" s="216"/>
      <c r="G2680" s="158" t="s">
        <v>6</v>
      </c>
      <c r="H2680" s="26">
        <f t="shared" si="561"/>
        <v>65.400000000000006</v>
      </c>
      <c r="I2680" s="26">
        <v>0</v>
      </c>
      <c r="J2680" s="26">
        <v>0</v>
      </c>
      <c r="K2680" s="26">
        <v>0</v>
      </c>
      <c r="L2680" s="26">
        <v>65.400000000000006</v>
      </c>
      <c r="M2680" s="26">
        <v>0</v>
      </c>
      <c r="N2680" s="26">
        <v>0</v>
      </c>
      <c r="O2680" s="219"/>
      <c r="P2680" s="228"/>
    </row>
    <row r="2681" spans="1:16" ht="36.75" thickBot="1" x14ac:dyDescent="0.3">
      <c r="A2681" s="254"/>
      <c r="B2681" s="216"/>
      <c r="C2681" s="216"/>
      <c r="D2681" s="219"/>
      <c r="E2681" s="219"/>
      <c r="F2681" s="216"/>
      <c r="G2681" s="158" t="s">
        <v>7</v>
      </c>
      <c r="H2681" s="26">
        <f t="shared" si="561"/>
        <v>4.9000000000000004</v>
      </c>
      <c r="I2681" s="26">
        <v>0</v>
      </c>
      <c r="J2681" s="26">
        <v>0</v>
      </c>
      <c r="K2681" s="26">
        <v>0</v>
      </c>
      <c r="L2681" s="26">
        <v>4.9000000000000004</v>
      </c>
      <c r="M2681" s="26">
        <v>0</v>
      </c>
      <c r="N2681" s="26">
        <v>0</v>
      </c>
      <c r="O2681" s="219"/>
      <c r="P2681" s="228"/>
    </row>
    <row r="2682" spans="1:16" ht="15.75" thickBot="1" x14ac:dyDescent="0.3">
      <c r="A2682" s="254"/>
      <c r="B2682" s="216"/>
      <c r="C2682" s="216"/>
      <c r="D2682" s="219"/>
      <c r="E2682" s="219"/>
      <c r="F2682" s="216"/>
      <c r="G2682" s="158" t="s">
        <v>8</v>
      </c>
      <c r="H2682" s="26">
        <f t="shared" si="561"/>
        <v>0</v>
      </c>
      <c r="I2682" s="26">
        <v>0</v>
      </c>
      <c r="J2682" s="26">
        <v>0</v>
      </c>
      <c r="K2682" s="26">
        <v>0</v>
      </c>
      <c r="L2682" s="26">
        <v>0</v>
      </c>
      <c r="M2682" s="26">
        <v>0</v>
      </c>
      <c r="N2682" s="26">
        <v>0</v>
      </c>
      <c r="O2682" s="219"/>
      <c r="P2682" s="228"/>
    </row>
    <row r="2683" spans="1:16" ht="24.75" thickBot="1" x14ac:dyDescent="0.3">
      <c r="A2683" s="255"/>
      <c r="B2683" s="217"/>
      <c r="C2683" s="217"/>
      <c r="D2683" s="220"/>
      <c r="E2683" s="220"/>
      <c r="F2683" s="217"/>
      <c r="G2683" s="158" t="s">
        <v>9</v>
      </c>
      <c r="H2683" s="26">
        <f t="shared" si="561"/>
        <v>0</v>
      </c>
      <c r="I2683" s="26">
        <v>0</v>
      </c>
      <c r="J2683" s="26">
        <v>0</v>
      </c>
      <c r="K2683" s="26">
        <v>0</v>
      </c>
      <c r="L2683" s="26">
        <v>0</v>
      </c>
      <c r="M2683" s="26">
        <v>0</v>
      </c>
      <c r="N2683" s="26">
        <v>0</v>
      </c>
      <c r="O2683" s="220"/>
      <c r="P2683" s="229"/>
    </row>
    <row r="2684" spans="1:16" ht="43.5" customHeight="1" thickBot="1" x14ac:dyDescent="0.3">
      <c r="A2684" s="253" t="s">
        <v>4008</v>
      </c>
      <c r="B2684" s="215" t="s">
        <v>991</v>
      </c>
      <c r="C2684" s="215" t="s">
        <v>214</v>
      </c>
      <c r="D2684" s="218">
        <v>2027</v>
      </c>
      <c r="E2684" s="218" t="s">
        <v>31</v>
      </c>
      <c r="F2684" s="218" t="s">
        <v>986</v>
      </c>
      <c r="G2684" s="158" t="s">
        <v>4</v>
      </c>
      <c r="H2684" s="26">
        <f>SUM(H2685:H2688)</f>
        <v>67.599999999999994</v>
      </c>
      <c r="I2684" s="26">
        <f t="shared" ref="I2684:N2684" si="564">SUM(I2685:I2688)</f>
        <v>0</v>
      </c>
      <c r="J2684" s="26">
        <f t="shared" si="564"/>
        <v>0</v>
      </c>
      <c r="K2684" s="26">
        <f t="shared" si="564"/>
        <v>0</v>
      </c>
      <c r="L2684" s="26">
        <f t="shared" si="564"/>
        <v>67.599999999999994</v>
      </c>
      <c r="M2684" s="26">
        <f t="shared" si="564"/>
        <v>0</v>
      </c>
      <c r="N2684" s="26">
        <f t="shared" si="564"/>
        <v>0</v>
      </c>
      <c r="O2684" s="259">
        <v>26008</v>
      </c>
      <c r="P2684" s="227" t="s">
        <v>992</v>
      </c>
    </row>
    <row r="2685" spans="1:16" ht="15.75" thickBot="1" x14ac:dyDescent="0.3">
      <c r="A2685" s="254"/>
      <c r="B2685" s="216"/>
      <c r="C2685" s="216"/>
      <c r="D2685" s="219"/>
      <c r="E2685" s="219"/>
      <c r="F2685" s="219"/>
      <c r="G2685" s="158" t="s">
        <v>6</v>
      </c>
      <c r="H2685" s="26">
        <f t="shared" si="561"/>
        <v>0</v>
      </c>
      <c r="I2685" s="26">
        <v>0</v>
      </c>
      <c r="J2685" s="26">
        <v>0</v>
      </c>
      <c r="K2685" s="26">
        <v>0</v>
      </c>
      <c r="L2685" s="26">
        <v>0</v>
      </c>
      <c r="M2685" s="26">
        <v>0</v>
      </c>
      <c r="N2685" s="26">
        <v>0</v>
      </c>
      <c r="O2685" s="260"/>
      <c r="P2685" s="228"/>
    </row>
    <row r="2686" spans="1:16" ht="36.75" thickBot="1" x14ac:dyDescent="0.3">
      <c r="A2686" s="254"/>
      <c r="B2686" s="216"/>
      <c r="C2686" s="216"/>
      <c r="D2686" s="219"/>
      <c r="E2686" s="219"/>
      <c r="F2686" s="219"/>
      <c r="G2686" s="158" t="s">
        <v>7</v>
      </c>
      <c r="H2686" s="26">
        <f t="shared" si="561"/>
        <v>67.599999999999994</v>
      </c>
      <c r="I2686" s="26">
        <v>0</v>
      </c>
      <c r="J2686" s="26">
        <v>0</v>
      </c>
      <c r="K2686" s="26">
        <v>0</v>
      </c>
      <c r="L2686" s="26">
        <v>67.599999999999994</v>
      </c>
      <c r="M2686" s="26">
        <v>0</v>
      </c>
      <c r="N2686" s="26">
        <v>0</v>
      </c>
      <c r="O2686" s="260"/>
      <c r="P2686" s="228"/>
    </row>
    <row r="2687" spans="1:16" ht="15.75" thickBot="1" x14ac:dyDescent="0.3">
      <c r="A2687" s="254"/>
      <c r="B2687" s="216"/>
      <c r="C2687" s="216"/>
      <c r="D2687" s="219"/>
      <c r="E2687" s="219"/>
      <c r="F2687" s="219"/>
      <c r="G2687" s="158" t="s">
        <v>8</v>
      </c>
      <c r="H2687" s="26">
        <f t="shared" si="561"/>
        <v>0</v>
      </c>
      <c r="I2687" s="26">
        <v>0</v>
      </c>
      <c r="J2687" s="26">
        <v>0</v>
      </c>
      <c r="K2687" s="26">
        <v>0</v>
      </c>
      <c r="L2687" s="26">
        <v>0</v>
      </c>
      <c r="M2687" s="26">
        <v>0</v>
      </c>
      <c r="N2687" s="26">
        <v>0</v>
      </c>
      <c r="O2687" s="260"/>
      <c r="P2687" s="228"/>
    </row>
    <row r="2688" spans="1:16" ht="24.75" thickBot="1" x14ac:dyDescent="0.3">
      <c r="A2688" s="255"/>
      <c r="B2688" s="217"/>
      <c r="C2688" s="217"/>
      <c r="D2688" s="220"/>
      <c r="E2688" s="220"/>
      <c r="F2688" s="220"/>
      <c r="G2688" s="158" t="s">
        <v>9</v>
      </c>
      <c r="H2688" s="26">
        <f t="shared" si="561"/>
        <v>0</v>
      </c>
      <c r="I2688" s="26">
        <v>0</v>
      </c>
      <c r="J2688" s="26">
        <v>0</v>
      </c>
      <c r="K2688" s="26">
        <v>0</v>
      </c>
      <c r="L2688" s="26">
        <v>0</v>
      </c>
      <c r="M2688" s="26">
        <v>0</v>
      </c>
      <c r="N2688" s="26">
        <v>0</v>
      </c>
      <c r="O2688" s="261"/>
      <c r="P2688" s="229"/>
    </row>
    <row r="2689" spans="1:16" ht="36.75" customHeight="1" thickBot="1" x14ac:dyDescent="0.3">
      <c r="A2689" s="253" t="s">
        <v>4010</v>
      </c>
      <c r="B2689" s="215" t="s">
        <v>991</v>
      </c>
      <c r="C2689" s="215" t="s">
        <v>214</v>
      </c>
      <c r="D2689" s="218" t="s">
        <v>67</v>
      </c>
      <c r="E2689" s="218" t="s">
        <v>31</v>
      </c>
      <c r="F2689" s="215" t="s">
        <v>993</v>
      </c>
      <c r="G2689" s="158" t="s">
        <v>4</v>
      </c>
      <c r="H2689" s="26">
        <f>SUM(H2690:H2693)</f>
        <v>676.5</v>
      </c>
      <c r="I2689" s="26">
        <f t="shared" ref="I2689:N2689" si="565">SUM(I2690:I2693)</f>
        <v>0</v>
      </c>
      <c r="J2689" s="26">
        <f t="shared" si="565"/>
        <v>0</v>
      </c>
      <c r="K2689" s="26">
        <f t="shared" si="565"/>
        <v>0</v>
      </c>
      <c r="L2689" s="26">
        <f t="shared" si="565"/>
        <v>0</v>
      </c>
      <c r="M2689" s="26">
        <f t="shared" si="565"/>
        <v>331</v>
      </c>
      <c r="N2689" s="26">
        <f t="shared" si="565"/>
        <v>345.5</v>
      </c>
      <c r="O2689" s="259">
        <v>26008</v>
      </c>
      <c r="P2689" s="227" t="s">
        <v>990</v>
      </c>
    </row>
    <row r="2690" spans="1:16" ht="15.75" thickBot="1" x14ac:dyDescent="0.3">
      <c r="A2690" s="254"/>
      <c r="B2690" s="216"/>
      <c r="C2690" s="216"/>
      <c r="D2690" s="219"/>
      <c r="E2690" s="219"/>
      <c r="F2690" s="216"/>
      <c r="G2690" s="158" t="s">
        <v>6</v>
      </c>
      <c r="H2690" s="26">
        <f t="shared" si="561"/>
        <v>629.1</v>
      </c>
      <c r="I2690" s="26">
        <v>0</v>
      </c>
      <c r="J2690" s="26">
        <v>0</v>
      </c>
      <c r="K2690" s="26">
        <v>0</v>
      </c>
      <c r="L2690" s="26">
        <v>0</v>
      </c>
      <c r="M2690" s="26">
        <v>307.8</v>
      </c>
      <c r="N2690" s="26">
        <v>321.3</v>
      </c>
      <c r="O2690" s="260"/>
      <c r="P2690" s="228"/>
    </row>
    <row r="2691" spans="1:16" ht="36.75" thickBot="1" x14ac:dyDescent="0.3">
      <c r="A2691" s="254"/>
      <c r="B2691" s="216"/>
      <c r="C2691" s="216"/>
      <c r="D2691" s="219"/>
      <c r="E2691" s="219"/>
      <c r="F2691" s="216"/>
      <c r="G2691" s="158" t="s">
        <v>7</v>
      </c>
      <c r="H2691" s="26">
        <f t="shared" si="561"/>
        <v>47.4</v>
      </c>
      <c r="I2691" s="26">
        <v>0</v>
      </c>
      <c r="J2691" s="26">
        <v>0</v>
      </c>
      <c r="K2691" s="26">
        <v>0</v>
      </c>
      <c r="L2691" s="26">
        <v>0</v>
      </c>
      <c r="M2691" s="26">
        <v>23.2</v>
      </c>
      <c r="N2691" s="26">
        <v>24.2</v>
      </c>
      <c r="O2691" s="260"/>
      <c r="P2691" s="228"/>
    </row>
    <row r="2692" spans="1:16" ht="15.75" thickBot="1" x14ac:dyDescent="0.3">
      <c r="A2692" s="254"/>
      <c r="B2692" s="216"/>
      <c r="C2692" s="216"/>
      <c r="D2692" s="219"/>
      <c r="E2692" s="219"/>
      <c r="F2692" s="216"/>
      <c r="G2692" s="158" t="s">
        <v>8</v>
      </c>
      <c r="H2692" s="26">
        <f t="shared" si="561"/>
        <v>0</v>
      </c>
      <c r="I2692" s="26">
        <v>0</v>
      </c>
      <c r="J2692" s="26">
        <v>0</v>
      </c>
      <c r="K2692" s="26">
        <v>0</v>
      </c>
      <c r="L2692" s="26">
        <v>0</v>
      </c>
      <c r="M2692" s="26">
        <v>0</v>
      </c>
      <c r="N2692" s="26">
        <v>0</v>
      </c>
      <c r="O2692" s="260"/>
      <c r="P2692" s="228"/>
    </row>
    <row r="2693" spans="1:16" ht="24.75" thickBot="1" x14ac:dyDescent="0.3">
      <c r="A2693" s="255"/>
      <c r="B2693" s="217"/>
      <c r="C2693" s="217"/>
      <c r="D2693" s="220"/>
      <c r="E2693" s="220"/>
      <c r="F2693" s="217"/>
      <c r="G2693" s="158" t="s">
        <v>9</v>
      </c>
      <c r="H2693" s="26">
        <f t="shared" si="561"/>
        <v>0</v>
      </c>
      <c r="I2693" s="26">
        <v>0</v>
      </c>
      <c r="J2693" s="26">
        <v>0</v>
      </c>
      <c r="K2693" s="26">
        <v>0</v>
      </c>
      <c r="L2693" s="26">
        <v>0</v>
      </c>
      <c r="M2693" s="26">
        <v>0</v>
      </c>
      <c r="N2693" s="26">
        <v>0</v>
      </c>
      <c r="O2693" s="261"/>
      <c r="P2693" s="229"/>
    </row>
    <row r="2694" spans="1:16" ht="42.75" customHeight="1" thickBot="1" x14ac:dyDescent="0.3">
      <c r="A2694" s="253" t="s">
        <v>4009</v>
      </c>
      <c r="B2694" s="215" t="s">
        <v>991</v>
      </c>
      <c r="C2694" s="215" t="s">
        <v>214</v>
      </c>
      <c r="D2694" s="218">
        <v>2028</v>
      </c>
      <c r="E2694" s="218" t="s">
        <v>4011</v>
      </c>
      <c r="F2694" s="215" t="s">
        <v>994</v>
      </c>
      <c r="G2694" s="158" t="s">
        <v>4</v>
      </c>
      <c r="H2694" s="26">
        <f>SUM(H2695:H2698)</f>
        <v>72.099999999999994</v>
      </c>
      <c r="I2694" s="26">
        <f t="shared" ref="I2694:N2694" si="566">SUM(I2695:I2698)</f>
        <v>0</v>
      </c>
      <c r="J2694" s="26">
        <f t="shared" si="566"/>
        <v>0</v>
      </c>
      <c r="K2694" s="26">
        <f t="shared" si="566"/>
        <v>0</v>
      </c>
      <c r="L2694" s="26">
        <f t="shared" si="566"/>
        <v>72.099999999999994</v>
      </c>
      <c r="M2694" s="26">
        <f t="shared" si="566"/>
        <v>0</v>
      </c>
      <c r="N2694" s="26">
        <f t="shared" si="566"/>
        <v>0</v>
      </c>
      <c r="O2694" s="259">
        <v>26008</v>
      </c>
      <c r="P2694" s="227" t="s">
        <v>995</v>
      </c>
    </row>
    <row r="2695" spans="1:16" ht="15.75" thickBot="1" x14ac:dyDescent="0.3">
      <c r="A2695" s="254"/>
      <c r="B2695" s="216"/>
      <c r="C2695" s="216"/>
      <c r="D2695" s="219"/>
      <c r="E2695" s="219"/>
      <c r="F2695" s="216"/>
      <c r="G2695" s="158" t="s">
        <v>6</v>
      </c>
      <c r="H2695" s="26">
        <f t="shared" si="561"/>
        <v>0</v>
      </c>
      <c r="I2695" s="26">
        <v>0</v>
      </c>
      <c r="J2695" s="26">
        <v>0</v>
      </c>
      <c r="K2695" s="26">
        <v>0</v>
      </c>
      <c r="L2695" s="26">
        <v>0</v>
      </c>
      <c r="M2695" s="26">
        <v>0</v>
      </c>
      <c r="N2695" s="26">
        <v>0</v>
      </c>
      <c r="O2695" s="260"/>
      <c r="P2695" s="228"/>
    </row>
    <row r="2696" spans="1:16" ht="36.75" thickBot="1" x14ac:dyDescent="0.3">
      <c r="A2696" s="254"/>
      <c r="B2696" s="216"/>
      <c r="C2696" s="216"/>
      <c r="D2696" s="219"/>
      <c r="E2696" s="219"/>
      <c r="F2696" s="216"/>
      <c r="G2696" s="158" t="s">
        <v>7</v>
      </c>
      <c r="H2696" s="26">
        <f t="shared" si="561"/>
        <v>72.099999999999994</v>
      </c>
      <c r="I2696" s="26">
        <v>0</v>
      </c>
      <c r="J2696" s="26">
        <v>0</v>
      </c>
      <c r="K2696" s="26">
        <v>0</v>
      </c>
      <c r="L2696" s="26">
        <v>72.099999999999994</v>
      </c>
      <c r="M2696" s="26">
        <v>0</v>
      </c>
      <c r="N2696" s="26">
        <v>0</v>
      </c>
      <c r="O2696" s="260"/>
      <c r="P2696" s="228"/>
    </row>
    <row r="2697" spans="1:16" ht="15.75" thickBot="1" x14ac:dyDescent="0.3">
      <c r="A2697" s="254"/>
      <c r="B2697" s="216"/>
      <c r="C2697" s="216"/>
      <c r="D2697" s="219"/>
      <c r="E2697" s="219"/>
      <c r="F2697" s="216"/>
      <c r="G2697" s="158" t="s">
        <v>8</v>
      </c>
      <c r="H2697" s="26">
        <f t="shared" si="561"/>
        <v>0</v>
      </c>
      <c r="I2697" s="26">
        <v>0</v>
      </c>
      <c r="J2697" s="26">
        <v>0</v>
      </c>
      <c r="K2697" s="26">
        <v>0</v>
      </c>
      <c r="L2697" s="26">
        <v>0</v>
      </c>
      <c r="M2697" s="26">
        <v>0</v>
      </c>
      <c r="N2697" s="26">
        <v>0</v>
      </c>
      <c r="O2697" s="260"/>
      <c r="P2697" s="228"/>
    </row>
    <row r="2698" spans="1:16" ht="24.75" thickBot="1" x14ac:dyDescent="0.3">
      <c r="A2698" s="255"/>
      <c r="B2698" s="217"/>
      <c r="C2698" s="217"/>
      <c r="D2698" s="220"/>
      <c r="E2698" s="220"/>
      <c r="F2698" s="217"/>
      <c r="G2698" s="158" t="s">
        <v>9</v>
      </c>
      <c r="H2698" s="26">
        <f t="shared" si="561"/>
        <v>0</v>
      </c>
      <c r="I2698" s="26">
        <v>0</v>
      </c>
      <c r="J2698" s="26">
        <v>0</v>
      </c>
      <c r="K2698" s="26">
        <v>0</v>
      </c>
      <c r="L2698" s="26">
        <v>0</v>
      </c>
      <c r="M2698" s="26">
        <v>0</v>
      </c>
      <c r="N2698" s="26">
        <v>0</v>
      </c>
      <c r="O2698" s="261"/>
      <c r="P2698" s="229"/>
    </row>
    <row r="2699" spans="1:16" ht="60.75" customHeight="1" thickBot="1" x14ac:dyDescent="0.3">
      <c r="A2699" s="253" t="s">
        <v>4012</v>
      </c>
      <c r="B2699" s="215" t="s">
        <v>991</v>
      </c>
      <c r="C2699" s="215" t="s">
        <v>214</v>
      </c>
      <c r="D2699" s="218">
        <v>2029</v>
      </c>
      <c r="E2699" s="218" t="s">
        <v>4011</v>
      </c>
      <c r="F2699" s="215" t="s">
        <v>996</v>
      </c>
      <c r="G2699" s="158" t="s">
        <v>4</v>
      </c>
      <c r="H2699" s="26">
        <f>SUM(H2700:H2703)</f>
        <v>720.9</v>
      </c>
      <c r="I2699" s="26">
        <f t="shared" ref="I2699:N2699" si="567">SUM(I2700:I2703)</f>
        <v>0</v>
      </c>
      <c r="J2699" s="26">
        <f t="shared" si="567"/>
        <v>0</v>
      </c>
      <c r="K2699" s="26">
        <f t="shared" si="567"/>
        <v>0</v>
      </c>
      <c r="L2699" s="26">
        <f t="shared" si="567"/>
        <v>0</v>
      </c>
      <c r="M2699" s="26">
        <f t="shared" si="567"/>
        <v>720.9</v>
      </c>
      <c r="N2699" s="26">
        <f t="shared" si="567"/>
        <v>0</v>
      </c>
      <c r="O2699" s="218">
        <v>26008</v>
      </c>
      <c r="P2699" s="227" t="s">
        <v>990</v>
      </c>
    </row>
    <row r="2700" spans="1:16" ht="15.75" thickBot="1" x14ac:dyDescent="0.3">
      <c r="A2700" s="254"/>
      <c r="B2700" s="216"/>
      <c r="C2700" s="216"/>
      <c r="D2700" s="219"/>
      <c r="E2700" s="219"/>
      <c r="F2700" s="216"/>
      <c r="G2700" s="158" t="s">
        <v>262</v>
      </c>
      <c r="H2700" s="26">
        <f t="shared" si="561"/>
        <v>670.4</v>
      </c>
      <c r="I2700" s="26">
        <v>0</v>
      </c>
      <c r="J2700" s="26">
        <v>0</v>
      </c>
      <c r="K2700" s="26">
        <v>0</v>
      </c>
      <c r="L2700" s="26">
        <v>0</v>
      </c>
      <c r="M2700" s="26">
        <v>670.4</v>
      </c>
      <c r="N2700" s="26">
        <v>0</v>
      </c>
      <c r="O2700" s="219"/>
      <c r="P2700" s="228"/>
    </row>
    <row r="2701" spans="1:16" ht="36.75" thickBot="1" x14ac:dyDescent="0.3">
      <c r="A2701" s="254"/>
      <c r="B2701" s="216"/>
      <c r="C2701" s="216"/>
      <c r="D2701" s="219"/>
      <c r="E2701" s="219"/>
      <c r="F2701" s="216"/>
      <c r="G2701" s="158" t="s">
        <v>7</v>
      </c>
      <c r="H2701" s="26">
        <f t="shared" si="561"/>
        <v>50.5</v>
      </c>
      <c r="I2701" s="26">
        <v>0</v>
      </c>
      <c r="J2701" s="26">
        <v>0</v>
      </c>
      <c r="K2701" s="26">
        <v>0</v>
      </c>
      <c r="L2701" s="26">
        <v>0</v>
      </c>
      <c r="M2701" s="26">
        <v>50.5</v>
      </c>
      <c r="N2701" s="26">
        <v>0</v>
      </c>
      <c r="O2701" s="219"/>
      <c r="P2701" s="228"/>
    </row>
    <row r="2702" spans="1:16" ht="15.75" thickBot="1" x14ac:dyDescent="0.3">
      <c r="A2702" s="254"/>
      <c r="B2702" s="216"/>
      <c r="C2702" s="216"/>
      <c r="D2702" s="219"/>
      <c r="E2702" s="219"/>
      <c r="F2702" s="216"/>
      <c r="G2702" s="158" t="s">
        <v>8</v>
      </c>
      <c r="H2702" s="26">
        <f t="shared" si="561"/>
        <v>0</v>
      </c>
      <c r="I2702" s="26">
        <v>0</v>
      </c>
      <c r="J2702" s="26">
        <v>0</v>
      </c>
      <c r="K2702" s="26">
        <v>0</v>
      </c>
      <c r="L2702" s="26">
        <v>0</v>
      </c>
      <c r="M2702" s="26">
        <v>0</v>
      </c>
      <c r="N2702" s="26">
        <v>0</v>
      </c>
      <c r="O2702" s="219"/>
      <c r="P2702" s="228"/>
    </row>
    <row r="2703" spans="1:16" ht="24.75" thickBot="1" x14ac:dyDescent="0.3">
      <c r="A2703" s="255"/>
      <c r="B2703" s="217"/>
      <c r="C2703" s="217"/>
      <c r="D2703" s="220"/>
      <c r="E2703" s="220"/>
      <c r="F2703" s="217"/>
      <c r="G2703" s="158" t="s">
        <v>9</v>
      </c>
      <c r="H2703" s="26">
        <f t="shared" si="561"/>
        <v>0</v>
      </c>
      <c r="I2703" s="26">
        <v>0</v>
      </c>
      <c r="J2703" s="26">
        <v>0</v>
      </c>
      <c r="K2703" s="26">
        <v>0</v>
      </c>
      <c r="L2703" s="26">
        <v>0</v>
      </c>
      <c r="M2703" s="26">
        <v>0</v>
      </c>
      <c r="N2703" s="26">
        <v>0</v>
      </c>
      <c r="O2703" s="220"/>
      <c r="P2703" s="229"/>
    </row>
    <row r="2704" spans="1:16" ht="45.75" customHeight="1" thickBot="1" x14ac:dyDescent="0.3">
      <c r="A2704" s="212" t="s">
        <v>997</v>
      </c>
      <c r="B2704" s="215" t="s">
        <v>991</v>
      </c>
      <c r="C2704" s="215" t="s">
        <v>214</v>
      </c>
      <c r="D2704" s="218">
        <v>2028</v>
      </c>
      <c r="E2704" s="218" t="s">
        <v>4011</v>
      </c>
      <c r="F2704" s="215" t="s">
        <v>998</v>
      </c>
      <c r="G2704" s="158" t="s">
        <v>4</v>
      </c>
      <c r="H2704" s="26">
        <f>SUM(H2705:H2708)</f>
        <v>48</v>
      </c>
      <c r="I2704" s="26">
        <f t="shared" ref="I2704:N2704" si="568">SUM(I2705:I2708)</f>
        <v>0</v>
      </c>
      <c r="J2704" s="26">
        <f t="shared" si="568"/>
        <v>0</v>
      </c>
      <c r="K2704" s="26">
        <f t="shared" si="568"/>
        <v>0</v>
      </c>
      <c r="L2704" s="26">
        <f t="shared" si="568"/>
        <v>48</v>
      </c>
      <c r="M2704" s="26">
        <f t="shared" si="568"/>
        <v>0</v>
      </c>
      <c r="N2704" s="26">
        <f t="shared" si="568"/>
        <v>0</v>
      </c>
      <c r="O2704" s="218">
        <v>26008</v>
      </c>
      <c r="P2704" s="227" t="s">
        <v>999</v>
      </c>
    </row>
    <row r="2705" spans="1:16" ht="15.75" thickBot="1" x14ac:dyDescent="0.3">
      <c r="A2705" s="213"/>
      <c r="B2705" s="216"/>
      <c r="C2705" s="216"/>
      <c r="D2705" s="219"/>
      <c r="E2705" s="219"/>
      <c r="F2705" s="216"/>
      <c r="G2705" s="158" t="s">
        <v>262</v>
      </c>
      <c r="H2705" s="26">
        <f t="shared" si="561"/>
        <v>0</v>
      </c>
      <c r="I2705" s="26">
        <v>0</v>
      </c>
      <c r="J2705" s="26">
        <v>0</v>
      </c>
      <c r="K2705" s="26">
        <v>0</v>
      </c>
      <c r="L2705" s="26">
        <v>0</v>
      </c>
      <c r="M2705" s="26">
        <v>0</v>
      </c>
      <c r="N2705" s="26">
        <v>0</v>
      </c>
      <c r="O2705" s="219"/>
      <c r="P2705" s="228"/>
    </row>
    <row r="2706" spans="1:16" ht="36.75" thickBot="1" x14ac:dyDescent="0.3">
      <c r="A2706" s="213"/>
      <c r="B2706" s="216"/>
      <c r="C2706" s="216"/>
      <c r="D2706" s="219"/>
      <c r="E2706" s="219"/>
      <c r="F2706" s="216"/>
      <c r="G2706" s="158" t="s">
        <v>7</v>
      </c>
      <c r="H2706" s="26">
        <f t="shared" si="561"/>
        <v>48</v>
      </c>
      <c r="I2706" s="26">
        <v>0</v>
      </c>
      <c r="J2706" s="26">
        <v>0</v>
      </c>
      <c r="K2706" s="26">
        <v>0</v>
      </c>
      <c r="L2706" s="26">
        <v>48</v>
      </c>
      <c r="M2706" s="26">
        <v>0</v>
      </c>
      <c r="N2706" s="26">
        <v>0</v>
      </c>
      <c r="O2706" s="219"/>
      <c r="P2706" s="228"/>
    </row>
    <row r="2707" spans="1:16" ht="15.75" thickBot="1" x14ac:dyDescent="0.3">
      <c r="A2707" s="213"/>
      <c r="B2707" s="216"/>
      <c r="C2707" s="216"/>
      <c r="D2707" s="219"/>
      <c r="E2707" s="219"/>
      <c r="F2707" s="216"/>
      <c r="G2707" s="158" t="s">
        <v>8</v>
      </c>
      <c r="H2707" s="26">
        <f t="shared" si="561"/>
        <v>0</v>
      </c>
      <c r="I2707" s="26">
        <v>0</v>
      </c>
      <c r="J2707" s="26">
        <v>0</v>
      </c>
      <c r="K2707" s="26">
        <v>0</v>
      </c>
      <c r="L2707" s="26">
        <v>0</v>
      </c>
      <c r="M2707" s="26">
        <v>0</v>
      </c>
      <c r="N2707" s="26">
        <v>0</v>
      </c>
      <c r="O2707" s="219"/>
      <c r="P2707" s="228"/>
    </row>
    <row r="2708" spans="1:16" ht="24.75" thickBot="1" x14ac:dyDescent="0.3">
      <c r="A2708" s="214"/>
      <c r="B2708" s="217"/>
      <c r="C2708" s="217"/>
      <c r="D2708" s="220"/>
      <c r="E2708" s="220"/>
      <c r="F2708" s="217"/>
      <c r="G2708" s="158" t="s">
        <v>9</v>
      </c>
      <c r="H2708" s="26">
        <f t="shared" si="561"/>
        <v>0</v>
      </c>
      <c r="I2708" s="26">
        <v>0</v>
      </c>
      <c r="J2708" s="26">
        <v>0</v>
      </c>
      <c r="K2708" s="26">
        <v>0</v>
      </c>
      <c r="L2708" s="26">
        <v>0</v>
      </c>
      <c r="M2708" s="26">
        <v>0</v>
      </c>
      <c r="N2708" s="26">
        <v>0</v>
      </c>
      <c r="O2708" s="220"/>
      <c r="P2708" s="229"/>
    </row>
    <row r="2709" spans="1:16" ht="38.25" customHeight="1" thickBot="1" x14ac:dyDescent="0.3">
      <c r="A2709" s="212" t="s">
        <v>1000</v>
      </c>
      <c r="B2709" s="215" t="s">
        <v>991</v>
      </c>
      <c r="C2709" s="215" t="s">
        <v>214</v>
      </c>
      <c r="D2709" s="218">
        <v>2029</v>
      </c>
      <c r="E2709" s="218" t="s">
        <v>4011</v>
      </c>
      <c r="F2709" s="215" t="s">
        <v>996</v>
      </c>
      <c r="G2709" s="158" t="s">
        <v>4</v>
      </c>
      <c r="H2709" s="26">
        <f>SUM(H2710:H2713)</f>
        <v>480.5</v>
      </c>
      <c r="I2709" s="26">
        <f t="shared" ref="I2709:N2709" si="569">SUM(I2710:I2713)</f>
        <v>0</v>
      </c>
      <c r="J2709" s="26">
        <f t="shared" si="569"/>
        <v>0</v>
      </c>
      <c r="K2709" s="26">
        <f t="shared" si="569"/>
        <v>0</v>
      </c>
      <c r="L2709" s="26">
        <f t="shared" si="569"/>
        <v>0</v>
      </c>
      <c r="M2709" s="26">
        <f t="shared" si="569"/>
        <v>480.5</v>
      </c>
      <c r="N2709" s="26">
        <f t="shared" si="569"/>
        <v>0</v>
      </c>
      <c r="O2709" s="218">
        <v>26008</v>
      </c>
      <c r="P2709" s="227" t="s">
        <v>990</v>
      </c>
    </row>
    <row r="2710" spans="1:16" ht="15.75" thickBot="1" x14ac:dyDescent="0.3">
      <c r="A2710" s="213"/>
      <c r="B2710" s="216"/>
      <c r="C2710" s="216"/>
      <c r="D2710" s="219"/>
      <c r="E2710" s="219"/>
      <c r="F2710" s="216"/>
      <c r="G2710" s="158" t="s">
        <v>262</v>
      </c>
      <c r="H2710" s="26">
        <f t="shared" si="561"/>
        <v>446.9</v>
      </c>
      <c r="I2710" s="26">
        <v>0</v>
      </c>
      <c r="J2710" s="26">
        <v>0</v>
      </c>
      <c r="K2710" s="26">
        <v>0</v>
      </c>
      <c r="L2710" s="26">
        <v>0</v>
      </c>
      <c r="M2710" s="26">
        <v>446.9</v>
      </c>
      <c r="N2710" s="26">
        <v>0</v>
      </c>
      <c r="O2710" s="219"/>
      <c r="P2710" s="228"/>
    </row>
    <row r="2711" spans="1:16" ht="36.75" thickBot="1" x14ac:dyDescent="0.3">
      <c r="A2711" s="213"/>
      <c r="B2711" s="216"/>
      <c r="C2711" s="216"/>
      <c r="D2711" s="219"/>
      <c r="E2711" s="219"/>
      <c r="F2711" s="216"/>
      <c r="G2711" s="158" t="s">
        <v>7</v>
      </c>
      <c r="H2711" s="26">
        <f t="shared" si="561"/>
        <v>33.6</v>
      </c>
      <c r="I2711" s="26">
        <v>0</v>
      </c>
      <c r="J2711" s="26">
        <v>0</v>
      </c>
      <c r="K2711" s="26">
        <v>0</v>
      </c>
      <c r="L2711" s="26">
        <v>0</v>
      </c>
      <c r="M2711" s="26">
        <v>33.6</v>
      </c>
      <c r="N2711" s="26">
        <v>0</v>
      </c>
      <c r="O2711" s="219"/>
      <c r="P2711" s="228"/>
    </row>
    <row r="2712" spans="1:16" ht="15.75" thickBot="1" x14ac:dyDescent="0.3">
      <c r="A2712" s="213"/>
      <c r="B2712" s="216"/>
      <c r="C2712" s="216"/>
      <c r="D2712" s="219"/>
      <c r="E2712" s="219"/>
      <c r="F2712" s="216"/>
      <c r="G2712" s="158" t="s">
        <v>8</v>
      </c>
      <c r="H2712" s="26">
        <f t="shared" si="561"/>
        <v>0</v>
      </c>
      <c r="I2712" s="26">
        <v>0</v>
      </c>
      <c r="J2712" s="26">
        <v>0</v>
      </c>
      <c r="K2712" s="26">
        <v>0</v>
      </c>
      <c r="L2712" s="26">
        <v>0</v>
      </c>
      <c r="M2712" s="26">
        <v>0</v>
      </c>
      <c r="N2712" s="26">
        <v>0</v>
      </c>
      <c r="O2712" s="219"/>
      <c r="P2712" s="228"/>
    </row>
    <row r="2713" spans="1:16" ht="24.75" thickBot="1" x14ac:dyDescent="0.3">
      <c r="A2713" s="214"/>
      <c r="B2713" s="217"/>
      <c r="C2713" s="217"/>
      <c r="D2713" s="220"/>
      <c r="E2713" s="220"/>
      <c r="F2713" s="217"/>
      <c r="G2713" s="158" t="s">
        <v>9</v>
      </c>
      <c r="H2713" s="26">
        <f t="shared" si="561"/>
        <v>0</v>
      </c>
      <c r="I2713" s="26">
        <v>0</v>
      </c>
      <c r="J2713" s="26">
        <v>0</v>
      </c>
      <c r="K2713" s="26">
        <v>0</v>
      </c>
      <c r="L2713" s="26">
        <v>0</v>
      </c>
      <c r="M2713" s="26">
        <v>0</v>
      </c>
      <c r="N2713" s="26">
        <v>0</v>
      </c>
      <c r="O2713" s="220"/>
      <c r="P2713" s="229"/>
    </row>
    <row r="2714" spans="1:16" ht="32.25" customHeight="1" thickBot="1" x14ac:dyDescent="0.3">
      <c r="A2714" s="212" t="s">
        <v>1001</v>
      </c>
      <c r="B2714" s="215" t="s">
        <v>991</v>
      </c>
      <c r="C2714" s="215" t="s">
        <v>214</v>
      </c>
      <c r="D2714" s="218">
        <v>2028</v>
      </c>
      <c r="E2714" s="218" t="s">
        <v>1002</v>
      </c>
      <c r="F2714" s="215" t="s">
        <v>998</v>
      </c>
      <c r="G2714" s="158" t="s">
        <v>4</v>
      </c>
      <c r="H2714" s="26">
        <f>SUM(H2715:H2718)</f>
        <v>3.4</v>
      </c>
      <c r="I2714" s="26">
        <f t="shared" ref="I2714:N2714" si="570">SUM(I2715:I2718)</f>
        <v>0</v>
      </c>
      <c r="J2714" s="26">
        <f t="shared" si="570"/>
        <v>0</v>
      </c>
      <c r="K2714" s="26">
        <f t="shared" si="570"/>
        <v>0</v>
      </c>
      <c r="L2714" s="26">
        <f t="shared" si="570"/>
        <v>3.4</v>
      </c>
      <c r="M2714" s="26">
        <f t="shared" si="570"/>
        <v>0</v>
      </c>
      <c r="N2714" s="26">
        <f t="shared" si="570"/>
        <v>0</v>
      </c>
      <c r="O2714" s="218">
        <v>26008</v>
      </c>
      <c r="P2714" s="227" t="s">
        <v>1003</v>
      </c>
    </row>
    <row r="2715" spans="1:16" ht="15.75" thickBot="1" x14ac:dyDescent="0.3">
      <c r="A2715" s="213"/>
      <c r="B2715" s="216"/>
      <c r="C2715" s="216"/>
      <c r="D2715" s="219"/>
      <c r="E2715" s="219"/>
      <c r="F2715" s="216"/>
      <c r="G2715" s="158" t="s">
        <v>262</v>
      </c>
      <c r="H2715" s="26">
        <f t="shared" si="561"/>
        <v>0</v>
      </c>
      <c r="I2715" s="26">
        <v>0</v>
      </c>
      <c r="J2715" s="26">
        <v>0</v>
      </c>
      <c r="K2715" s="26">
        <v>0</v>
      </c>
      <c r="L2715" s="26">
        <v>0</v>
      </c>
      <c r="M2715" s="26">
        <v>0</v>
      </c>
      <c r="N2715" s="26">
        <v>0</v>
      </c>
      <c r="O2715" s="219"/>
      <c r="P2715" s="228"/>
    </row>
    <row r="2716" spans="1:16" ht="36.75" thickBot="1" x14ac:dyDescent="0.3">
      <c r="A2716" s="213"/>
      <c r="B2716" s="216"/>
      <c r="C2716" s="216"/>
      <c r="D2716" s="219"/>
      <c r="E2716" s="219"/>
      <c r="F2716" s="216"/>
      <c r="G2716" s="158" t="s">
        <v>7</v>
      </c>
      <c r="H2716" s="26">
        <f t="shared" si="561"/>
        <v>3.4</v>
      </c>
      <c r="I2716" s="26">
        <v>0</v>
      </c>
      <c r="J2716" s="26">
        <v>0</v>
      </c>
      <c r="K2716" s="26">
        <v>0</v>
      </c>
      <c r="L2716" s="26">
        <v>3.4</v>
      </c>
      <c r="M2716" s="26">
        <v>0</v>
      </c>
      <c r="N2716" s="26">
        <v>0</v>
      </c>
      <c r="O2716" s="219"/>
      <c r="P2716" s="228"/>
    </row>
    <row r="2717" spans="1:16" ht="15.75" thickBot="1" x14ac:dyDescent="0.3">
      <c r="A2717" s="213"/>
      <c r="B2717" s="216"/>
      <c r="C2717" s="216"/>
      <c r="D2717" s="219"/>
      <c r="E2717" s="219"/>
      <c r="F2717" s="216"/>
      <c r="G2717" s="158" t="s">
        <v>8</v>
      </c>
      <c r="H2717" s="26">
        <f t="shared" si="561"/>
        <v>0</v>
      </c>
      <c r="I2717" s="26">
        <v>0</v>
      </c>
      <c r="J2717" s="26">
        <v>0</v>
      </c>
      <c r="K2717" s="26">
        <v>0</v>
      </c>
      <c r="L2717" s="26">
        <v>0</v>
      </c>
      <c r="M2717" s="26">
        <v>0</v>
      </c>
      <c r="N2717" s="26">
        <v>0</v>
      </c>
      <c r="O2717" s="219"/>
      <c r="P2717" s="228"/>
    </row>
    <row r="2718" spans="1:16" ht="24.75" thickBot="1" x14ac:dyDescent="0.3">
      <c r="A2718" s="214"/>
      <c r="B2718" s="217"/>
      <c r="C2718" s="217"/>
      <c r="D2718" s="220"/>
      <c r="E2718" s="220"/>
      <c r="F2718" s="217"/>
      <c r="G2718" s="158" t="s">
        <v>9</v>
      </c>
      <c r="H2718" s="26">
        <f t="shared" si="561"/>
        <v>0</v>
      </c>
      <c r="I2718" s="26">
        <v>0</v>
      </c>
      <c r="J2718" s="26">
        <v>0</v>
      </c>
      <c r="K2718" s="26">
        <v>0</v>
      </c>
      <c r="L2718" s="26">
        <v>0</v>
      </c>
      <c r="M2718" s="26">
        <v>0</v>
      </c>
      <c r="N2718" s="26">
        <v>0</v>
      </c>
      <c r="O2718" s="220"/>
      <c r="P2718" s="229"/>
    </row>
    <row r="2719" spans="1:16" ht="36.75" customHeight="1" thickBot="1" x14ac:dyDescent="0.3">
      <c r="A2719" s="212" t="s">
        <v>1004</v>
      </c>
      <c r="B2719" s="215" t="s">
        <v>991</v>
      </c>
      <c r="C2719" s="215" t="s">
        <v>214</v>
      </c>
      <c r="D2719" s="218">
        <v>2029</v>
      </c>
      <c r="E2719" s="218" t="s">
        <v>1005</v>
      </c>
      <c r="F2719" s="215" t="s">
        <v>996</v>
      </c>
      <c r="G2719" s="158" t="s">
        <v>4</v>
      </c>
      <c r="H2719" s="26">
        <f>SUM(H2720:H2723)</f>
        <v>33.4</v>
      </c>
      <c r="I2719" s="26">
        <f t="shared" ref="I2719:N2719" si="571">SUM(I2720:I2723)</f>
        <v>0</v>
      </c>
      <c r="J2719" s="26">
        <f t="shared" si="571"/>
        <v>0</v>
      </c>
      <c r="K2719" s="26">
        <f t="shared" si="571"/>
        <v>0</v>
      </c>
      <c r="L2719" s="26">
        <f t="shared" si="571"/>
        <v>0</v>
      </c>
      <c r="M2719" s="26">
        <f t="shared" si="571"/>
        <v>33.4</v>
      </c>
      <c r="N2719" s="26">
        <f t="shared" si="571"/>
        <v>0</v>
      </c>
      <c r="O2719" s="218">
        <v>26008</v>
      </c>
      <c r="P2719" s="227" t="s">
        <v>990</v>
      </c>
    </row>
    <row r="2720" spans="1:16" ht="15.75" thickBot="1" x14ac:dyDescent="0.3">
      <c r="A2720" s="213"/>
      <c r="B2720" s="216"/>
      <c r="C2720" s="216"/>
      <c r="D2720" s="219"/>
      <c r="E2720" s="219"/>
      <c r="F2720" s="216"/>
      <c r="G2720" s="158" t="s">
        <v>262</v>
      </c>
      <c r="H2720" s="26">
        <f t="shared" si="561"/>
        <v>31.1</v>
      </c>
      <c r="I2720" s="26">
        <v>0</v>
      </c>
      <c r="J2720" s="26">
        <v>0</v>
      </c>
      <c r="K2720" s="26">
        <v>0</v>
      </c>
      <c r="L2720" s="26">
        <v>0</v>
      </c>
      <c r="M2720" s="26">
        <v>31.1</v>
      </c>
      <c r="N2720" s="26">
        <v>0</v>
      </c>
      <c r="O2720" s="219"/>
      <c r="P2720" s="228"/>
    </row>
    <row r="2721" spans="1:16" ht="36.75" thickBot="1" x14ac:dyDescent="0.3">
      <c r="A2721" s="213"/>
      <c r="B2721" s="216"/>
      <c r="C2721" s="216"/>
      <c r="D2721" s="219"/>
      <c r="E2721" s="219"/>
      <c r="F2721" s="216"/>
      <c r="G2721" s="158" t="s">
        <v>7</v>
      </c>
      <c r="H2721" s="26">
        <f t="shared" si="561"/>
        <v>2.2999999999999998</v>
      </c>
      <c r="I2721" s="26">
        <v>0</v>
      </c>
      <c r="J2721" s="26">
        <v>0</v>
      </c>
      <c r="K2721" s="26">
        <v>0</v>
      </c>
      <c r="L2721" s="26">
        <v>0</v>
      </c>
      <c r="M2721" s="26">
        <v>2.2999999999999998</v>
      </c>
      <c r="N2721" s="26">
        <v>0</v>
      </c>
      <c r="O2721" s="219"/>
      <c r="P2721" s="228"/>
    </row>
    <row r="2722" spans="1:16" ht="15.75" thickBot="1" x14ac:dyDescent="0.3">
      <c r="A2722" s="213"/>
      <c r="B2722" s="216"/>
      <c r="C2722" s="216"/>
      <c r="D2722" s="219"/>
      <c r="E2722" s="219"/>
      <c r="F2722" s="216"/>
      <c r="G2722" s="158" t="s">
        <v>8</v>
      </c>
      <c r="H2722" s="26">
        <f t="shared" si="561"/>
        <v>0</v>
      </c>
      <c r="I2722" s="26">
        <v>0</v>
      </c>
      <c r="J2722" s="26">
        <v>0</v>
      </c>
      <c r="K2722" s="26">
        <v>0</v>
      </c>
      <c r="L2722" s="26">
        <v>0</v>
      </c>
      <c r="M2722" s="26">
        <v>0</v>
      </c>
      <c r="N2722" s="26">
        <v>0</v>
      </c>
      <c r="O2722" s="219"/>
      <c r="P2722" s="228"/>
    </row>
    <row r="2723" spans="1:16" ht="24.75" thickBot="1" x14ac:dyDescent="0.3">
      <c r="A2723" s="214"/>
      <c r="B2723" s="217"/>
      <c r="C2723" s="217"/>
      <c r="D2723" s="220"/>
      <c r="E2723" s="220"/>
      <c r="F2723" s="217"/>
      <c r="G2723" s="158" t="s">
        <v>9</v>
      </c>
      <c r="H2723" s="26">
        <f t="shared" si="561"/>
        <v>0</v>
      </c>
      <c r="I2723" s="26">
        <v>0</v>
      </c>
      <c r="J2723" s="26">
        <v>0</v>
      </c>
      <c r="K2723" s="26">
        <v>0</v>
      </c>
      <c r="L2723" s="26">
        <v>0</v>
      </c>
      <c r="M2723" s="26">
        <v>0</v>
      </c>
      <c r="N2723" s="26">
        <v>0</v>
      </c>
      <c r="O2723" s="220"/>
      <c r="P2723" s="229"/>
    </row>
    <row r="2724" spans="1:16" ht="63" customHeight="1" thickBot="1" x14ac:dyDescent="0.3">
      <c r="A2724" s="253" t="s">
        <v>4013</v>
      </c>
      <c r="B2724" s="215" t="s">
        <v>991</v>
      </c>
      <c r="C2724" s="215" t="s">
        <v>214</v>
      </c>
      <c r="D2724" s="218">
        <v>2028</v>
      </c>
      <c r="E2724" s="218" t="s">
        <v>1006</v>
      </c>
      <c r="F2724" s="215" t="s">
        <v>994</v>
      </c>
      <c r="G2724" s="158" t="s">
        <v>4</v>
      </c>
      <c r="H2724" s="26">
        <f>SUM(H2725:H2728)</f>
        <v>28.5</v>
      </c>
      <c r="I2724" s="26">
        <f t="shared" ref="I2724:N2724" si="572">SUM(I2725:I2728)</f>
        <v>0</v>
      </c>
      <c r="J2724" s="26">
        <f t="shared" si="572"/>
        <v>0</v>
      </c>
      <c r="K2724" s="26">
        <f t="shared" si="572"/>
        <v>0</v>
      </c>
      <c r="L2724" s="26">
        <f t="shared" si="572"/>
        <v>28.5</v>
      </c>
      <c r="M2724" s="26">
        <f t="shared" si="572"/>
        <v>0</v>
      </c>
      <c r="N2724" s="26">
        <f t="shared" si="572"/>
        <v>0</v>
      </c>
      <c r="O2724" s="218">
        <v>8000</v>
      </c>
      <c r="P2724" s="227" t="s">
        <v>1007</v>
      </c>
    </row>
    <row r="2725" spans="1:16" ht="15.75" thickBot="1" x14ac:dyDescent="0.3">
      <c r="A2725" s="254"/>
      <c r="B2725" s="216"/>
      <c r="C2725" s="216"/>
      <c r="D2725" s="219"/>
      <c r="E2725" s="219"/>
      <c r="F2725" s="216"/>
      <c r="G2725" s="158" t="s">
        <v>262</v>
      </c>
      <c r="H2725" s="26">
        <f t="shared" si="561"/>
        <v>0</v>
      </c>
      <c r="I2725" s="26">
        <v>0</v>
      </c>
      <c r="J2725" s="26">
        <v>0</v>
      </c>
      <c r="K2725" s="26">
        <v>0</v>
      </c>
      <c r="L2725" s="26">
        <v>0</v>
      </c>
      <c r="M2725" s="26">
        <v>0</v>
      </c>
      <c r="N2725" s="26">
        <v>0</v>
      </c>
      <c r="O2725" s="219"/>
      <c r="P2725" s="228"/>
    </row>
    <row r="2726" spans="1:16" ht="36.75" thickBot="1" x14ac:dyDescent="0.3">
      <c r="A2726" s="254"/>
      <c r="B2726" s="216"/>
      <c r="C2726" s="216"/>
      <c r="D2726" s="219"/>
      <c r="E2726" s="219"/>
      <c r="F2726" s="216"/>
      <c r="G2726" s="158" t="s">
        <v>7</v>
      </c>
      <c r="H2726" s="26">
        <f t="shared" si="561"/>
        <v>28.5</v>
      </c>
      <c r="I2726" s="26">
        <v>0</v>
      </c>
      <c r="J2726" s="26">
        <v>0</v>
      </c>
      <c r="K2726" s="26">
        <v>0</v>
      </c>
      <c r="L2726" s="26">
        <v>28.5</v>
      </c>
      <c r="M2726" s="26">
        <v>0</v>
      </c>
      <c r="N2726" s="26">
        <v>0</v>
      </c>
      <c r="O2726" s="219"/>
      <c r="P2726" s="228"/>
    </row>
    <row r="2727" spans="1:16" ht="15.75" thickBot="1" x14ac:dyDescent="0.3">
      <c r="A2727" s="254"/>
      <c r="B2727" s="216"/>
      <c r="C2727" s="216"/>
      <c r="D2727" s="219"/>
      <c r="E2727" s="219"/>
      <c r="F2727" s="216"/>
      <c r="G2727" s="158" t="s">
        <v>8</v>
      </c>
      <c r="H2727" s="26">
        <f t="shared" si="561"/>
        <v>0</v>
      </c>
      <c r="I2727" s="26">
        <v>0</v>
      </c>
      <c r="J2727" s="26">
        <v>0</v>
      </c>
      <c r="K2727" s="26">
        <v>0</v>
      </c>
      <c r="L2727" s="26">
        <v>0</v>
      </c>
      <c r="M2727" s="26">
        <v>0</v>
      </c>
      <c r="N2727" s="26">
        <v>0</v>
      </c>
      <c r="O2727" s="219"/>
      <c r="P2727" s="228"/>
    </row>
    <row r="2728" spans="1:16" ht="24.75" thickBot="1" x14ac:dyDescent="0.3">
      <c r="A2728" s="255"/>
      <c r="B2728" s="217"/>
      <c r="C2728" s="217"/>
      <c r="D2728" s="220"/>
      <c r="E2728" s="220"/>
      <c r="F2728" s="217"/>
      <c r="G2728" s="158" t="s">
        <v>9</v>
      </c>
      <c r="H2728" s="26">
        <f t="shared" si="561"/>
        <v>0</v>
      </c>
      <c r="I2728" s="26">
        <v>0</v>
      </c>
      <c r="J2728" s="26">
        <v>0</v>
      </c>
      <c r="K2728" s="26">
        <v>0</v>
      </c>
      <c r="L2728" s="26">
        <v>0</v>
      </c>
      <c r="M2728" s="26">
        <v>0</v>
      </c>
      <c r="N2728" s="26">
        <v>0</v>
      </c>
      <c r="O2728" s="220"/>
      <c r="P2728" s="229"/>
    </row>
    <row r="2729" spans="1:16" ht="36.75" customHeight="1" thickBot="1" x14ac:dyDescent="0.3">
      <c r="A2729" s="253" t="s">
        <v>4014</v>
      </c>
      <c r="B2729" s="215" t="s">
        <v>991</v>
      </c>
      <c r="C2729" s="215" t="s">
        <v>214</v>
      </c>
      <c r="D2729" s="218" t="s">
        <v>395</v>
      </c>
      <c r="E2729" s="218" t="s">
        <v>1006</v>
      </c>
      <c r="F2729" s="215" t="s">
        <v>996</v>
      </c>
      <c r="G2729" s="158" t="s">
        <v>4</v>
      </c>
      <c r="H2729" s="26">
        <f t="shared" ref="H2729:N2729" si="573">SUM(H2730:H2733)</f>
        <v>284.89999999999998</v>
      </c>
      <c r="I2729" s="26">
        <f t="shared" si="573"/>
        <v>0</v>
      </c>
      <c r="J2729" s="26">
        <f t="shared" si="573"/>
        <v>0</v>
      </c>
      <c r="K2729" s="26">
        <f t="shared" si="573"/>
        <v>0</v>
      </c>
      <c r="L2729" s="26">
        <f t="shared" si="573"/>
        <v>0</v>
      </c>
      <c r="M2729" s="26">
        <f t="shared" si="573"/>
        <v>139.4</v>
      </c>
      <c r="N2729" s="26">
        <f t="shared" si="573"/>
        <v>145.5</v>
      </c>
      <c r="O2729" s="218">
        <v>8000</v>
      </c>
      <c r="P2729" s="227" t="s">
        <v>990</v>
      </c>
    </row>
    <row r="2730" spans="1:16" ht="15.75" thickBot="1" x14ac:dyDescent="0.3">
      <c r="A2730" s="254"/>
      <c r="B2730" s="216"/>
      <c r="C2730" s="216"/>
      <c r="D2730" s="219"/>
      <c r="E2730" s="219"/>
      <c r="F2730" s="216"/>
      <c r="G2730" s="158" t="s">
        <v>262</v>
      </c>
      <c r="H2730" s="26">
        <f t="shared" si="561"/>
        <v>264.89999999999998</v>
      </c>
      <c r="I2730" s="26">
        <v>0</v>
      </c>
      <c r="J2730" s="26">
        <v>0</v>
      </c>
      <c r="K2730" s="26">
        <v>0</v>
      </c>
      <c r="L2730" s="26">
        <v>0</v>
      </c>
      <c r="M2730" s="26">
        <v>129.6</v>
      </c>
      <c r="N2730" s="26">
        <v>135.30000000000001</v>
      </c>
      <c r="O2730" s="219"/>
      <c r="P2730" s="228"/>
    </row>
    <row r="2731" spans="1:16" ht="36.75" thickBot="1" x14ac:dyDescent="0.3">
      <c r="A2731" s="254"/>
      <c r="B2731" s="216"/>
      <c r="C2731" s="216"/>
      <c r="D2731" s="219"/>
      <c r="E2731" s="219"/>
      <c r="F2731" s="216"/>
      <c r="G2731" s="158" t="s">
        <v>7</v>
      </c>
      <c r="H2731" s="26">
        <f t="shared" si="561"/>
        <v>20</v>
      </c>
      <c r="I2731" s="26">
        <v>0</v>
      </c>
      <c r="J2731" s="26">
        <v>0</v>
      </c>
      <c r="K2731" s="26">
        <v>0</v>
      </c>
      <c r="L2731" s="26">
        <v>0</v>
      </c>
      <c r="M2731" s="26">
        <v>9.8000000000000007</v>
      </c>
      <c r="N2731" s="26">
        <v>10.199999999999999</v>
      </c>
      <c r="O2731" s="219"/>
      <c r="P2731" s="228"/>
    </row>
    <row r="2732" spans="1:16" ht="15.75" thickBot="1" x14ac:dyDescent="0.3">
      <c r="A2732" s="254"/>
      <c r="B2732" s="216"/>
      <c r="C2732" s="216"/>
      <c r="D2732" s="219"/>
      <c r="E2732" s="219"/>
      <c r="F2732" s="216"/>
      <c r="G2732" s="158" t="s">
        <v>8</v>
      </c>
      <c r="H2732" s="26">
        <f t="shared" si="561"/>
        <v>0</v>
      </c>
      <c r="I2732" s="26">
        <v>0</v>
      </c>
      <c r="J2732" s="26">
        <v>0</v>
      </c>
      <c r="K2732" s="26">
        <v>0</v>
      </c>
      <c r="L2732" s="26">
        <v>0</v>
      </c>
      <c r="M2732" s="26">
        <v>0</v>
      </c>
      <c r="N2732" s="26">
        <v>0</v>
      </c>
      <c r="O2732" s="219"/>
      <c r="P2732" s="228"/>
    </row>
    <row r="2733" spans="1:16" ht="24.75" thickBot="1" x14ac:dyDescent="0.3">
      <c r="A2733" s="255"/>
      <c r="B2733" s="217"/>
      <c r="C2733" s="217"/>
      <c r="D2733" s="220"/>
      <c r="E2733" s="220"/>
      <c r="F2733" s="217"/>
      <c r="G2733" s="158" t="s">
        <v>9</v>
      </c>
      <c r="H2733" s="26">
        <f t="shared" si="561"/>
        <v>0</v>
      </c>
      <c r="I2733" s="26">
        <v>0</v>
      </c>
      <c r="J2733" s="26">
        <v>0</v>
      </c>
      <c r="K2733" s="26">
        <v>0</v>
      </c>
      <c r="L2733" s="26">
        <v>0</v>
      </c>
      <c r="M2733" s="26">
        <v>0</v>
      </c>
      <c r="N2733" s="26">
        <v>0</v>
      </c>
      <c r="O2733" s="220"/>
      <c r="P2733" s="229"/>
    </row>
    <row r="2734" spans="1:16" ht="58.5" customHeight="1" thickBot="1" x14ac:dyDescent="0.3">
      <c r="A2734" s="253" t="s">
        <v>4015</v>
      </c>
      <c r="B2734" s="215" t="s">
        <v>991</v>
      </c>
      <c r="C2734" s="215" t="s">
        <v>214</v>
      </c>
      <c r="D2734" s="218" t="s">
        <v>67</v>
      </c>
      <c r="E2734" s="218" t="s">
        <v>976</v>
      </c>
      <c r="F2734" s="218" t="s">
        <v>986</v>
      </c>
      <c r="G2734" s="158" t="s">
        <v>4</v>
      </c>
      <c r="H2734" s="26">
        <f>SUM(H2735:H2738)</f>
        <v>46</v>
      </c>
      <c r="I2734" s="26">
        <f t="shared" ref="I2734:N2734" si="574">SUM(I2735:I2738)</f>
        <v>0</v>
      </c>
      <c r="J2734" s="26">
        <f t="shared" si="574"/>
        <v>0</v>
      </c>
      <c r="K2734" s="26">
        <f t="shared" si="574"/>
        <v>0</v>
      </c>
      <c r="L2734" s="26">
        <f t="shared" si="574"/>
        <v>13.8</v>
      </c>
      <c r="M2734" s="26">
        <f t="shared" si="574"/>
        <v>32.200000000000003</v>
      </c>
      <c r="N2734" s="26">
        <f t="shared" si="574"/>
        <v>0</v>
      </c>
      <c r="O2734" s="218">
        <v>8000</v>
      </c>
      <c r="P2734" s="227" t="s">
        <v>1008</v>
      </c>
    </row>
    <row r="2735" spans="1:16" ht="15.75" thickBot="1" x14ac:dyDescent="0.3">
      <c r="A2735" s="254"/>
      <c r="B2735" s="216"/>
      <c r="C2735" s="216"/>
      <c r="D2735" s="219"/>
      <c r="E2735" s="219"/>
      <c r="F2735" s="219"/>
      <c r="G2735" s="158" t="s">
        <v>262</v>
      </c>
      <c r="H2735" s="26">
        <f t="shared" ref="H2735:H2798" si="575">SUM(I2735:N2735)</f>
        <v>0</v>
      </c>
      <c r="I2735" s="26">
        <v>0</v>
      </c>
      <c r="J2735" s="26">
        <v>0</v>
      </c>
      <c r="K2735" s="26">
        <v>0</v>
      </c>
      <c r="L2735" s="26">
        <v>0</v>
      </c>
      <c r="M2735" s="26">
        <v>0</v>
      </c>
      <c r="N2735" s="26">
        <v>0</v>
      </c>
      <c r="O2735" s="219"/>
      <c r="P2735" s="228"/>
    </row>
    <row r="2736" spans="1:16" ht="36.75" thickBot="1" x14ac:dyDescent="0.3">
      <c r="A2736" s="254"/>
      <c r="B2736" s="216"/>
      <c r="C2736" s="216"/>
      <c r="D2736" s="219"/>
      <c r="E2736" s="219"/>
      <c r="F2736" s="219"/>
      <c r="G2736" s="158" t="s">
        <v>7</v>
      </c>
      <c r="H2736" s="26">
        <f t="shared" si="575"/>
        <v>46</v>
      </c>
      <c r="I2736" s="26">
        <v>0</v>
      </c>
      <c r="J2736" s="26">
        <v>0</v>
      </c>
      <c r="K2736" s="26">
        <v>0</v>
      </c>
      <c r="L2736" s="26">
        <v>13.8</v>
      </c>
      <c r="M2736" s="26">
        <v>32.200000000000003</v>
      </c>
      <c r="N2736" s="26">
        <v>0</v>
      </c>
      <c r="O2736" s="219"/>
      <c r="P2736" s="228"/>
    </row>
    <row r="2737" spans="1:16" ht="15.75" thickBot="1" x14ac:dyDescent="0.3">
      <c r="A2737" s="254"/>
      <c r="B2737" s="216"/>
      <c r="C2737" s="216"/>
      <c r="D2737" s="219"/>
      <c r="E2737" s="219"/>
      <c r="F2737" s="219"/>
      <c r="G2737" s="158" t="s">
        <v>8</v>
      </c>
      <c r="H2737" s="26">
        <f t="shared" si="575"/>
        <v>0</v>
      </c>
      <c r="I2737" s="26">
        <v>0</v>
      </c>
      <c r="J2737" s="26">
        <v>0</v>
      </c>
      <c r="K2737" s="26">
        <v>0</v>
      </c>
      <c r="L2737" s="26">
        <v>0</v>
      </c>
      <c r="M2737" s="26">
        <v>0</v>
      </c>
      <c r="N2737" s="26">
        <v>0</v>
      </c>
      <c r="O2737" s="219"/>
      <c r="P2737" s="228"/>
    </row>
    <row r="2738" spans="1:16" ht="24.75" thickBot="1" x14ac:dyDescent="0.3">
      <c r="A2738" s="255"/>
      <c r="B2738" s="217"/>
      <c r="C2738" s="217"/>
      <c r="D2738" s="220"/>
      <c r="E2738" s="220"/>
      <c r="F2738" s="220"/>
      <c r="G2738" s="158" t="s">
        <v>9</v>
      </c>
      <c r="H2738" s="26">
        <f t="shared" si="575"/>
        <v>0</v>
      </c>
      <c r="I2738" s="26">
        <v>0</v>
      </c>
      <c r="J2738" s="26">
        <v>0</v>
      </c>
      <c r="K2738" s="26">
        <v>0</v>
      </c>
      <c r="L2738" s="26">
        <v>0</v>
      </c>
      <c r="M2738" s="26">
        <v>0</v>
      </c>
      <c r="N2738" s="26">
        <v>0</v>
      </c>
      <c r="O2738" s="220"/>
      <c r="P2738" s="229"/>
    </row>
    <row r="2739" spans="1:16" ht="36.75" customHeight="1" thickBot="1" x14ac:dyDescent="0.3">
      <c r="A2739" s="253" t="s">
        <v>4016</v>
      </c>
      <c r="B2739" s="215" t="s">
        <v>991</v>
      </c>
      <c r="C2739" s="215" t="s">
        <v>214</v>
      </c>
      <c r="D2739" s="218">
        <v>2030</v>
      </c>
      <c r="E2739" s="218" t="s">
        <v>976</v>
      </c>
      <c r="F2739" s="215" t="s">
        <v>996</v>
      </c>
      <c r="G2739" s="158" t="s">
        <v>4</v>
      </c>
      <c r="H2739" s="26">
        <f>SUM(H2740:H2743)</f>
        <v>459.9</v>
      </c>
      <c r="I2739" s="26">
        <f t="shared" ref="I2739:N2739" si="576">SUM(I2740:I2743)</f>
        <v>0</v>
      </c>
      <c r="J2739" s="26">
        <f t="shared" si="576"/>
        <v>0</v>
      </c>
      <c r="K2739" s="26">
        <f t="shared" si="576"/>
        <v>0</v>
      </c>
      <c r="L2739" s="26">
        <f t="shared" si="576"/>
        <v>0</v>
      </c>
      <c r="M2739" s="26">
        <f t="shared" si="576"/>
        <v>0</v>
      </c>
      <c r="N2739" s="26">
        <f t="shared" si="576"/>
        <v>459.9</v>
      </c>
      <c r="O2739" s="218">
        <v>8000</v>
      </c>
      <c r="P2739" s="227" t="s">
        <v>990</v>
      </c>
    </row>
    <row r="2740" spans="1:16" ht="15.75" thickBot="1" x14ac:dyDescent="0.3">
      <c r="A2740" s="254"/>
      <c r="B2740" s="216"/>
      <c r="C2740" s="216"/>
      <c r="D2740" s="219"/>
      <c r="E2740" s="219"/>
      <c r="F2740" s="216"/>
      <c r="G2740" s="158" t="s">
        <v>262</v>
      </c>
      <c r="H2740" s="26">
        <f t="shared" si="575"/>
        <v>427.7</v>
      </c>
      <c r="I2740" s="26">
        <v>0</v>
      </c>
      <c r="J2740" s="26">
        <v>0</v>
      </c>
      <c r="K2740" s="26">
        <v>0</v>
      </c>
      <c r="L2740" s="26">
        <v>0</v>
      </c>
      <c r="M2740" s="26">
        <v>0</v>
      </c>
      <c r="N2740" s="26">
        <v>427.7</v>
      </c>
      <c r="O2740" s="219"/>
      <c r="P2740" s="228"/>
    </row>
    <row r="2741" spans="1:16" ht="36.75" thickBot="1" x14ac:dyDescent="0.3">
      <c r="A2741" s="254"/>
      <c r="B2741" s="216"/>
      <c r="C2741" s="216"/>
      <c r="D2741" s="219"/>
      <c r="E2741" s="219"/>
      <c r="F2741" s="216"/>
      <c r="G2741" s="158" t="s">
        <v>7</v>
      </c>
      <c r="H2741" s="26">
        <f t="shared" si="575"/>
        <v>32.200000000000003</v>
      </c>
      <c r="I2741" s="26">
        <v>0</v>
      </c>
      <c r="J2741" s="26">
        <v>0</v>
      </c>
      <c r="K2741" s="26">
        <v>0</v>
      </c>
      <c r="L2741" s="26">
        <v>0</v>
      </c>
      <c r="M2741" s="26">
        <v>0</v>
      </c>
      <c r="N2741" s="26">
        <v>32.200000000000003</v>
      </c>
      <c r="O2741" s="219"/>
      <c r="P2741" s="228"/>
    </row>
    <row r="2742" spans="1:16" ht="15.75" thickBot="1" x14ac:dyDescent="0.3">
      <c r="A2742" s="254"/>
      <c r="B2742" s="216"/>
      <c r="C2742" s="216"/>
      <c r="D2742" s="219"/>
      <c r="E2742" s="219"/>
      <c r="F2742" s="216"/>
      <c r="G2742" s="158" t="s">
        <v>8</v>
      </c>
      <c r="H2742" s="26">
        <f t="shared" si="575"/>
        <v>0</v>
      </c>
      <c r="I2742" s="26">
        <v>0</v>
      </c>
      <c r="J2742" s="26">
        <v>0</v>
      </c>
      <c r="K2742" s="26">
        <v>0</v>
      </c>
      <c r="L2742" s="26">
        <v>0</v>
      </c>
      <c r="M2742" s="26">
        <v>0</v>
      </c>
      <c r="N2742" s="26">
        <v>0</v>
      </c>
      <c r="O2742" s="219"/>
      <c r="P2742" s="228"/>
    </row>
    <row r="2743" spans="1:16" ht="24.75" thickBot="1" x14ac:dyDescent="0.3">
      <c r="A2743" s="255"/>
      <c r="B2743" s="217"/>
      <c r="C2743" s="217"/>
      <c r="D2743" s="220"/>
      <c r="E2743" s="220"/>
      <c r="F2743" s="217"/>
      <c r="G2743" s="158" t="s">
        <v>9</v>
      </c>
      <c r="H2743" s="26">
        <f t="shared" si="575"/>
        <v>0</v>
      </c>
      <c r="I2743" s="26">
        <v>0</v>
      </c>
      <c r="J2743" s="26">
        <v>0</v>
      </c>
      <c r="K2743" s="26">
        <v>0</v>
      </c>
      <c r="L2743" s="26">
        <v>0</v>
      </c>
      <c r="M2743" s="26">
        <v>0</v>
      </c>
      <c r="N2743" s="26">
        <v>0</v>
      </c>
      <c r="O2743" s="220"/>
      <c r="P2743" s="229"/>
    </row>
    <row r="2744" spans="1:16" ht="30.75" customHeight="1" thickBot="1" x14ac:dyDescent="0.3">
      <c r="A2744" s="212" t="s">
        <v>1009</v>
      </c>
      <c r="B2744" s="215" t="s">
        <v>991</v>
      </c>
      <c r="C2744" s="215" t="s">
        <v>214</v>
      </c>
      <c r="D2744" s="218" t="s">
        <v>67</v>
      </c>
      <c r="E2744" s="218" t="s">
        <v>1010</v>
      </c>
      <c r="F2744" s="215" t="s">
        <v>1011</v>
      </c>
      <c r="G2744" s="158" t="s">
        <v>4</v>
      </c>
      <c r="H2744" s="26">
        <f>SUM(H2745:H2748)</f>
        <v>97.6</v>
      </c>
      <c r="I2744" s="26">
        <f t="shared" ref="I2744:N2744" si="577">SUM(I2745:I2748)</f>
        <v>0</v>
      </c>
      <c r="J2744" s="26">
        <f t="shared" si="577"/>
        <v>0</v>
      </c>
      <c r="K2744" s="26">
        <f t="shared" si="577"/>
        <v>0</v>
      </c>
      <c r="L2744" s="26">
        <f t="shared" si="577"/>
        <v>29.3</v>
      </c>
      <c r="M2744" s="26">
        <f t="shared" si="577"/>
        <v>68.3</v>
      </c>
      <c r="N2744" s="26">
        <f t="shared" si="577"/>
        <v>0</v>
      </c>
      <c r="O2744" s="218">
        <v>18000</v>
      </c>
      <c r="P2744" s="227" t="s">
        <v>1012</v>
      </c>
    </row>
    <row r="2745" spans="1:16" ht="15.75" thickBot="1" x14ac:dyDescent="0.3">
      <c r="A2745" s="213"/>
      <c r="B2745" s="216"/>
      <c r="C2745" s="216"/>
      <c r="D2745" s="219"/>
      <c r="E2745" s="219"/>
      <c r="F2745" s="216"/>
      <c r="G2745" s="158" t="s">
        <v>262</v>
      </c>
      <c r="H2745" s="26">
        <f t="shared" si="575"/>
        <v>0</v>
      </c>
      <c r="I2745" s="26">
        <v>0</v>
      </c>
      <c r="J2745" s="26">
        <v>0</v>
      </c>
      <c r="K2745" s="26">
        <v>0</v>
      </c>
      <c r="L2745" s="26">
        <v>0</v>
      </c>
      <c r="M2745" s="26">
        <v>0</v>
      </c>
      <c r="N2745" s="26">
        <v>0</v>
      </c>
      <c r="O2745" s="219"/>
      <c r="P2745" s="228"/>
    </row>
    <row r="2746" spans="1:16" ht="36.75" thickBot="1" x14ac:dyDescent="0.3">
      <c r="A2746" s="213"/>
      <c r="B2746" s="216"/>
      <c r="C2746" s="216"/>
      <c r="D2746" s="219"/>
      <c r="E2746" s="219"/>
      <c r="F2746" s="216"/>
      <c r="G2746" s="158" t="s">
        <v>7</v>
      </c>
      <c r="H2746" s="26">
        <f t="shared" si="575"/>
        <v>97.6</v>
      </c>
      <c r="I2746" s="26">
        <v>0</v>
      </c>
      <c r="J2746" s="26">
        <v>0</v>
      </c>
      <c r="K2746" s="26">
        <v>0</v>
      </c>
      <c r="L2746" s="26">
        <v>29.3</v>
      </c>
      <c r="M2746" s="26">
        <v>68.3</v>
      </c>
      <c r="N2746" s="26">
        <v>0</v>
      </c>
      <c r="O2746" s="219"/>
      <c r="P2746" s="228"/>
    </row>
    <row r="2747" spans="1:16" ht="15.75" thickBot="1" x14ac:dyDescent="0.3">
      <c r="A2747" s="213"/>
      <c r="B2747" s="216"/>
      <c r="C2747" s="216"/>
      <c r="D2747" s="219"/>
      <c r="E2747" s="219"/>
      <c r="F2747" s="216"/>
      <c r="G2747" s="158" t="s">
        <v>8</v>
      </c>
      <c r="H2747" s="26">
        <f t="shared" si="575"/>
        <v>0</v>
      </c>
      <c r="I2747" s="26">
        <v>0</v>
      </c>
      <c r="J2747" s="26">
        <v>0</v>
      </c>
      <c r="K2747" s="26">
        <v>0</v>
      </c>
      <c r="L2747" s="26">
        <v>0</v>
      </c>
      <c r="M2747" s="26">
        <v>0</v>
      </c>
      <c r="N2747" s="26">
        <v>0</v>
      </c>
      <c r="O2747" s="219"/>
      <c r="P2747" s="228"/>
    </row>
    <row r="2748" spans="1:16" ht="24.75" thickBot="1" x14ac:dyDescent="0.3">
      <c r="A2748" s="214"/>
      <c r="B2748" s="217"/>
      <c r="C2748" s="217"/>
      <c r="D2748" s="220"/>
      <c r="E2748" s="220"/>
      <c r="F2748" s="217"/>
      <c r="G2748" s="158" t="s">
        <v>9</v>
      </c>
      <c r="H2748" s="26">
        <f t="shared" si="575"/>
        <v>0</v>
      </c>
      <c r="I2748" s="26">
        <v>0</v>
      </c>
      <c r="J2748" s="26">
        <v>0</v>
      </c>
      <c r="K2748" s="26">
        <v>0</v>
      </c>
      <c r="L2748" s="26">
        <v>0</v>
      </c>
      <c r="M2748" s="26">
        <v>0</v>
      </c>
      <c r="N2748" s="26">
        <v>0</v>
      </c>
      <c r="O2748" s="220"/>
      <c r="P2748" s="229"/>
    </row>
    <row r="2749" spans="1:16" ht="29.25" customHeight="1" thickBot="1" x14ac:dyDescent="0.3">
      <c r="A2749" s="212" t="s">
        <v>1013</v>
      </c>
      <c r="B2749" s="215" t="s">
        <v>991</v>
      </c>
      <c r="C2749" s="215" t="s">
        <v>214</v>
      </c>
      <c r="D2749" s="218" t="s">
        <v>44</v>
      </c>
      <c r="E2749" s="218" t="s">
        <v>1010</v>
      </c>
      <c r="F2749" s="215" t="s">
        <v>996</v>
      </c>
      <c r="G2749" s="158" t="s">
        <v>4</v>
      </c>
      <c r="H2749" s="26">
        <f>SUM(H2750:H2753)</f>
        <v>976.19999999999993</v>
      </c>
      <c r="I2749" s="26">
        <f t="shared" ref="I2749:N2749" si="578">SUM(I2750:I2753)</f>
        <v>0</v>
      </c>
      <c r="J2749" s="26">
        <f t="shared" si="578"/>
        <v>0</v>
      </c>
      <c r="K2749" s="26">
        <f t="shared" si="578"/>
        <v>0</v>
      </c>
      <c r="L2749" s="26">
        <f t="shared" si="578"/>
        <v>311.5</v>
      </c>
      <c r="M2749" s="26">
        <f t="shared" si="578"/>
        <v>325.2</v>
      </c>
      <c r="N2749" s="26">
        <f t="shared" si="578"/>
        <v>339.5</v>
      </c>
      <c r="O2749" s="218">
        <v>18000</v>
      </c>
      <c r="P2749" s="227" t="s">
        <v>990</v>
      </c>
    </row>
    <row r="2750" spans="1:16" ht="15.75" thickBot="1" x14ac:dyDescent="0.3">
      <c r="A2750" s="213"/>
      <c r="B2750" s="216"/>
      <c r="C2750" s="216"/>
      <c r="D2750" s="219"/>
      <c r="E2750" s="219"/>
      <c r="F2750" s="216"/>
      <c r="G2750" s="158" t="s">
        <v>262</v>
      </c>
      <c r="H2750" s="26">
        <f t="shared" si="575"/>
        <v>907.8</v>
      </c>
      <c r="I2750" s="26">
        <v>0</v>
      </c>
      <c r="J2750" s="26">
        <v>0</v>
      </c>
      <c r="K2750" s="26">
        <v>0</v>
      </c>
      <c r="L2750" s="26">
        <v>289.7</v>
      </c>
      <c r="M2750" s="26">
        <v>302.39999999999998</v>
      </c>
      <c r="N2750" s="26">
        <v>315.7</v>
      </c>
      <c r="O2750" s="219"/>
      <c r="P2750" s="228"/>
    </row>
    <row r="2751" spans="1:16" ht="36.75" thickBot="1" x14ac:dyDescent="0.3">
      <c r="A2751" s="213"/>
      <c r="B2751" s="216"/>
      <c r="C2751" s="216"/>
      <c r="D2751" s="219"/>
      <c r="E2751" s="219"/>
      <c r="F2751" s="216"/>
      <c r="G2751" s="158" t="s">
        <v>7</v>
      </c>
      <c r="H2751" s="26">
        <f t="shared" si="575"/>
        <v>68.400000000000006</v>
      </c>
      <c r="I2751" s="26">
        <v>0</v>
      </c>
      <c r="J2751" s="26">
        <v>0</v>
      </c>
      <c r="K2751" s="26">
        <v>0</v>
      </c>
      <c r="L2751" s="26">
        <v>21.8</v>
      </c>
      <c r="M2751" s="26">
        <v>22.8</v>
      </c>
      <c r="N2751" s="26">
        <v>23.8</v>
      </c>
      <c r="O2751" s="219"/>
      <c r="P2751" s="228"/>
    </row>
    <row r="2752" spans="1:16" ht="15.75" thickBot="1" x14ac:dyDescent="0.3">
      <c r="A2752" s="213"/>
      <c r="B2752" s="216"/>
      <c r="C2752" s="216"/>
      <c r="D2752" s="219"/>
      <c r="E2752" s="219"/>
      <c r="F2752" s="216"/>
      <c r="G2752" s="158" t="s">
        <v>8</v>
      </c>
      <c r="H2752" s="26">
        <f t="shared" si="575"/>
        <v>0</v>
      </c>
      <c r="I2752" s="26">
        <v>0</v>
      </c>
      <c r="J2752" s="26">
        <v>0</v>
      </c>
      <c r="K2752" s="26">
        <v>0</v>
      </c>
      <c r="L2752" s="26">
        <v>0</v>
      </c>
      <c r="M2752" s="26">
        <v>0</v>
      </c>
      <c r="N2752" s="26">
        <v>0</v>
      </c>
      <c r="O2752" s="219"/>
      <c r="P2752" s="228"/>
    </row>
    <row r="2753" spans="1:16" ht="24.75" thickBot="1" x14ac:dyDescent="0.3">
      <c r="A2753" s="214"/>
      <c r="B2753" s="217"/>
      <c r="C2753" s="217"/>
      <c r="D2753" s="220"/>
      <c r="E2753" s="220"/>
      <c r="F2753" s="217"/>
      <c r="G2753" s="158" t="s">
        <v>9</v>
      </c>
      <c r="H2753" s="26">
        <f t="shared" si="575"/>
        <v>0</v>
      </c>
      <c r="I2753" s="26">
        <v>0</v>
      </c>
      <c r="J2753" s="26">
        <v>0</v>
      </c>
      <c r="K2753" s="26">
        <v>0</v>
      </c>
      <c r="L2753" s="26">
        <v>0</v>
      </c>
      <c r="M2753" s="26">
        <v>0</v>
      </c>
      <c r="N2753" s="26">
        <v>0</v>
      </c>
      <c r="O2753" s="220"/>
      <c r="P2753" s="229"/>
    </row>
    <row r="2754" spans="1:16" ht="36.75" customHeight="1" thickBot="1" x14ac:dyDescent="0.3">
      <c r="A2754" s="212" t="s">
        <v>1014</v>
      </c>
      <c r="B2754" s="215" t="s">
        <v>1015</v>
      </c>
      <c r="C2754" s="215" t="s">
        <v>214</v>
      </c>
      <c r="D2754" s="218" t="s">
        <v>44</v>
      </c>
      <c r="E2754" s="218" t="s">
        <v>4017</v>
      </c>
      <c r="F2754" s="215" t="s">
        <v>1011</v>
      </c>
      <c r="G2754" s="158" t="s">
        <v>4</v>
      </c>
      <c r="H2754" s="26">
        <f>SUM(H2755:H2758)</f>
        <v>1.9</v>
      </c>
      <c r="I2754" s="26">
        <f t="shared" ref="I2754:N2754" si="579">SUM(I2755:I2758)</f>
        <v>0</v>
      </c>
      <c r="J2754" s="26">
        <f t="shared" si="579"/>
        <v>0</v>
      </c>
      <c r="K2754" s="26">
        <f t="shared" si="579"/>
        <v>0</v>
      </c>
      <c r="L2754" s="26">
        <f t="shared" si="579"/>
        <v>1</v>
      </c>
      <c r="M2754" s="26">
        <f t="shared" si="579"/>
        <v>0.4</v>
      </c>
      <c r="N2754" s="26">
        <f t="shared" si="579"/>
        <v>0.5</v>
      </c>
      <c r="O2754" s="218">
        <v>9700</v>
      </c>
      <c r="P2754" s="227" t="s">
        <v>1016</v>
      </c>
    </row>
    <row r="2755" spans="1:16" ht="15.75" thickBot="1" x14ac:dyDescent="0.3">
      <c r="A2755" s="213"/>
      <c r="B2755" s="216"/>
      <c r="C2755" s="216"/>
      <c r="D2755" s="219"/>
      <c r="E2755" s="219"/>
      <c r="F2755" s="216"/>
      <c r="G2755" s="158" t="s">
        <v>262</v>
      </c>
      <c r="H2755" s="26">
        <f t="shared" si="575"/>
        <v>0</v>
      </c>
      <c r="I2755" s="26">
        <v>0</v>
      </c>
      <c r="J2755" s="26">
        <v>0</v>
      </c>
      <c r="K2755" s="26">
        <v>0</v>
      </c>
      <c r="L2755" s="26">
        <v>0</v>
      </c>
      <c r="M2755" s="26">
        <v>0</v>
      </c>
      <c r="N2755" s="26">
        <v>0</v>
      </c>
      <c r="O2755" s="219"/>
      <c r="P2755" s="228"/>
    </row>
    <row r="2756" spans="1:16" ht="36.75" thickBot="1" x14ac:dyDescent="0.3">
      <c r="A2756" s="213"/>
      <c r="B2756" s="216"/>
      <c r="C2756" s="216"/>
      <c r="D2756" s="219"/>
      <c r="E2756" s="219"/>
      <c r="F2756" s="216"/>
      <c r="G2756" s="158" t="s">
        <v>7</v>
      </c>
      <c r="H2756" s="26">
        <f t="shared" si="575"/>
        <v>1.9</v>
      </c>
      <c r="I2756" s="26">
        <v>0</v>
      </c>
      <c r="J2756" s="26">
        <v>0</v>
      </c>
      <c r="K2756" s="26">
        <v>0</v>
      </c>
      <c r="L2756" s="26">
        <v>1</v>
      </c>
      <c r="M2756" s="26">
        <v>0.4</v>
      </c>
      <c r="N2756" s="26">
        <v>0.5</v>
      </c>
      <c r="O2756" s="219"/>
      <c r="P2756" s="228"/>
    </row>
    <row r="2757" spans="1:16" ht="15.75" thickBot="1" x14ac:dyDescent="0.3">
      <c r="A2757" s="213"/>
      <c r="B2757" s="216"/>
      <c r="C2757" s="216"/>
      <c r="D2757" s="219"/>
      <c r="E2757" s="219"/>
      <c r="F2757" s="216"/>
      <c r="G2757" s="158" t="s">
        <v>8</v>
      </c>
      <c r="H2757" s="26">
        <f t="shared" si="575"/>
        <v>0</v>
      </c>
      <c r="I2757" s="26">
        <v>0</v>
      </c>
      <c r="J2757" s="26">
        <v>0</v>
      </c>
      <c r="K2757" s="26">
        <v>0</v>
      </c>
      <c r="L2757" s="26">
        <v>0</v>
      </c>
      <c r="M2757" s="26">
        <v>0</v>
      </c>
      <c r="N2757" s="26">
        <v>0</v>
      </c>
      <c r="O2757" s="219"/>
      <c r="P2757" s="228"/>
    </row>
    <row r="2758" spans="1:16" ht="24.75" thickBot="1" x14ac:dyDescent="0.3">
      <c r="A2758" s="214"/>
      <c r="B2758" s="217"/>
      <c r="C2758" s="217"/>
      <c r="D2758" s="220"/>
      <c r="E2758" s="220"/>
      <c r="F2758" s="217"/>
      <c r="G2758" s="158" t="s">
        <v>9</v>
      </c>
      <c r="H2758" s="26">
        <f t="shared" si="575"/>
        <v>0</v>
      </c>
      <c r="I2758" s="26">
        <v>0</v>
      </c>
      <c r="J2758" s="26">
        <v>0</v>
      </c>
      <c r="K2758" s="26">
        <v>0</v>
      </c>
      <c r="L2758" s="26">
        <v>0</v>
      </c>
      <c r="M2758" s="26">
        <v>0</v>
      </c>
      <c r="N2758" s="26">
        <v>0</v>
      </c>
      <c r="O2758" s="220"/>
      <c r="P2758" s="229"/>
    </row>
    <row r="2759" spans="1:16" ht="36.75" customHeight="1" thickBot="1" x14ac:dyDescent="0.3">
      <c r="A2759" s="212" t="s">
        <v>1017</v>
      </c>
      <c r="B2759" s="215" t="s">
        <v>1015</v>
      </c>
      <c r="C2759" s="215" t="s">
        <v>214</v>
      </c>
      <c r="D2759" s="218" t="s">
        <v>44</v>
      </c>
      <c r="E2759" s="218" t="s">
        <v>4017</v>
      </c>
      <c r="F2759" s="215" t="s">
        <v>1018</v>
      </c>
      <c r="G2759" s="158" t="s">
        <v>4</v>
      </c>
      <c r="H2759" s="26">
        <f>SUM(H2760:H2763)</f>
        <v>19.400000000000002</v>
      </c>
      <c r="I2759" s="26">
        <f t="shared" ref="I2759:N2759" si="580">SUM(I2760:I2763)</f>
        <v>0</v>
      </c>
      <c r="J2759" s="26">
        <f t="shared" si="580"/>
        <v>0</v>
      </c>
      <c r="K2759" s="26">
        <f t="shared" si="580"/>
        <v>0</v>
      </c>
      <c r="L2759" s="26">
        <f t="shared" si="580"/>
        <v>10.3</v>
      </c>
      <c r="M2759" s="26">
        <f t="shared" si="580"/>
        <v>4.2</v>
      </c>
      <c r="N2759" s="26">
        <f t="shared" si="580"/>
        <v>4.9000000000000004</v>
      </c>
      <c r="O2759" s="218">
        <v>9700</v>
      </c>
      <c r="P2759" s="227" t="s">
        <v>1019</v>
      </c>
    </row>
    <row r="2760" spans="1:16" ht="15.75" thickBot="1" x14ac:dyDescent="0.3">
      <c r="A2760" s="213"/>
      <c r="B2760" s="216"/>
      <c r="C2760" s="216"/>
      <c r="D2760" s="219"/>
      <c r="E2760" s="219"/>
      <c r="F2760" s="216"/>
      <c r="G2760" s="158" t="s">
        <v>262</v>
      </c>
      <c r="H2760" s="26">
        <f t="shared" si="575"/>
        <v>0</v>
      </c>
      <c r="I2760" s="26">
        <v>0</v>
      </c>
      <c r="J2760" s="26">
        <v>0</v>
      </c>
      <c r="K2760" s="26">
        <v>0</v>
      </c>
      <c r="L2760" s="26">
        <v>0</v>
      </c>
      <c r="M2760" s="26">
        <v>0</v>
      </c>
      <c r="N2760" s="26">
        <v>0</v>
      </c>
      <c r="O2760" s="219"/>
      <c r="P2760" s="228"/>
    </row>
    <row r="2761" spans="1:16" ht="36.75" thickBot="1" x14ac:dyDescent="0.3">
      <c r="A2761" s="213"/>
      <c r="B2761" s="216"/>
      <c r="C2761" s="216"/>
      <c r="D2761" s="219"/>
      <c r="E2761" s="219"/>
      <c r="F2761" s="216"/>
      <c r="G2761" s="158" t="s">
        <v>7</v>
      </c>
      <c r="H2761" s="26">
        <f t="shared" si="575"/>
        <v>17.600000000000001</v>
      </c>
      <c r="I2761" s="26">
        <v>0</v>
      </c>
      <c r="J2761" s="26">
        <v>0</v>
      </c>
      <c r="K2761" s="26">
        <v>0</v>
      </c>
      <c r="L2761" s="26">
        <v>9.3000000000000007</v>
      </c>
      <c r="M2761" s="26">
        <v>3.8</v>
      </c>
      <c r="N2761" s="26">
        <v>4.5</v>
      </c>
      <c r="O2761" s="219"/>
      <c r="P2761" s="228"/>
    </row>
    <row r="2762" spans="1:16" ht="15.75" thickBot="1" x14ac:dyDescent="0.3">
      <c r="A2762" s="213"/>
      <c r="B2762" s="216"/>
      <c r="C2762" s="216"/>
      <c r="D2762" s="219"/>
      <c r="E2762" s="219"/>
      <c r="F2762" s="216"/>
      <c r="G2762" s="158" t="s">
        <v>8</v>
      </c>
      <c r="H2762" s="26">
        <f t="shared" si="575"/>
        <v>1.7999999999999998</v>
      </c>
      <c r="I2762" s="26">
        <v>0</v>
      </c>
      <c r="J2762" s="26">
        <v>0</v>
      </c>
      <c r="K2762" s="26">
        <v>0</v>
      </c>
      <c r="L2762" s="26">
        <v>1</v>
      </c>
      <c r="M2762" s="26">
        <v>0.4</v>
      </c>
      <c r="N2762" s="26">
        <v>0.4</v>
      </c>
      <c r="O2762" s="219"/>
      <c r="P2762" s="228"/>
    </row>
    <row r="2763" spans="1:16" ht="24.75" thickBot="1" x14ac:dyDescent="0.3">
      <c r="A2763" s="214"/>
      <c r="B2763" s="217"/>
      <c r="C2763" s="217"/>
      <c r="D2763" s="220"/>
      <c r="E2763" s="220"/>
      <c r="F2763" s="217"/>
      <c r="G2763" s="158" t="s">
        <v>9</v>
      </c>
      <c r="H2763" s="26">
        <f t="shared" si="575"/>
        <v>0</v>
      </c>
      <c r="I2763" s="26">
        <v>0</v>
      </c>
      <c r="J2763" s="26">
        <v>0</v>
      </c>
      <c r="K2763" s="26">
        <v>0</v>
      </c>
      <c r="L2763" s="26">
        <v>0</v>
      </c>
      <c r="M2763" s="26">
        <v>0</v>
      </c>
      <c r="N2763" s="26">
        <v>0</v>
      </c>
      <c r="O2763" s="220"/>
      <c r="P2763" s="229"/>
    </row>
    <row r="2764" spans="1:16" ht="36.75" customHeight="1" thickBot="1" x14ac:dyDescent="0.3">
      <c r="A2764" s="212" t="s">
        <v>1020</v>
      </c>
      <c r="B2764" s="215" t="s">
        <v>991</v>
      </c>
      <c r="C2764" s="215" t="s">
        <v>214</v>
      </c>
      <c r="D2764" s="218" t="s">
        <v>67</v>
      </c>
      <c r="E2764" s="218" t="s">
        <v>1021</v>
      </c>
      <c r="F2764" s="215" t="s">
        <v>94</v>
      </c>
      <c r="G2764" s="158" t="s">
        <v>4</v>
      </c>
      <c r="H2764" s="26">
        <f>SUM(H2765:H2768)</f>
        <v>0.7</v>
      </c>
      <c r="I2764" s="26">
        <f t="shared" ref="I2764:N2764" si="581">SUM(I2765:I2768)</f>
        <v>0</v>
      </c>
      <c r="J2764" s="26">
        <f t="shared" si="581"/>
        <v>0</v>
      </c>
      <c r="K2764" s="26">
        <f t="shared" si="581"/>
        <v>0</v>
      </c>
      <c r="L2764" s="26">
        <f t="shared" si="581"/>
        <v>0.2</v>
      </c>
      <c r="M2764" s="26">
        <f t="shared" si="581"/>
        <v>0.5</v>
      </c>
      <c r="N2764" s="26">
        <f t="shared" si="581"/>
        <v>0</v>
      </c>
      <c r="O2764" s="218">
        <v>26008</v>
      </c>
      <c r="P2764" s="227" t="s">
        <v>1022</v>
      </c>
    </row>
    <row r="2765" spans="1:16" ht="15.75" thickBot="1" x14ac:dyDescent="0.3">
      <c r="A2765" s="213"/>
      <c r="B2765" s="216"/>
      <c r="C2765" s="216"/>
      <c r="D2765" s="219"/>
      <c r="E2765" s="219"/>
      <c r="F2765" s="216"/>
      <c r="G2765" s="158" t="s">
        <v>262</v>
      </c>
      <c r="H2765" s="26">
        <f t="shared" si="575"/>
        <v>0</v>
      </c>
      <c r="I2765" s="26">
        <v>0</v>
      </c>
      <c r="J2765" s="26">
        <v>0</v>
      </c>
      <c r="K2765" s="26">
        <v>0</v>
      </c>
      <c r="L2765" s="26">
        <v>0</v>
      </c>
      <c r="M2765" s="26">
        <v>0</v>
      </c>
      <c r="N2765" s="26">
        <v>0</v>
      </c>
      <c r="O2765" s="219"/>
      <c r="P2765" s="228"/>
    </row>
    <row r="2766" spans="1:16" ht="36.75" thickBot="1" x14ac:dyDescent="0.3">
      <c r="A2766" s="213"/>
      <c r="B2766" s="216"/>
      <c r="C2766" s="216"/>
      <c r="D2766" s="219"/>
      <c r="E2766" s="219"/>
      <c r="F2766" s="216"/>
      <c r="G2766" s="158" t="s">
        <v>7</v>
      </c>
      <c r="H2766" s="26">
        <f t="shared" si="575"/>
        <v>0.7</v>
      </c>
      <c r="I2766" s="26">
        <v>0</v>
      </c>
      <c r="J2766" s="26">
        <v>0</v>
      </c>
      <c r="K2766" s="26">
        <v>0</v>
      </c>
      <c r="L2766" s="26">
        <v>0.2</v>
      </c>
      <c r="M2766" s="26">
        <v>0.5</v>
      </c>
      <c r="N2766" s="26">
        <v>0</v>
      </c>
      <c r="O2766" s="219"/>
      <c r="P2766" s="228"/>
    </row>
    <row r="2767" spans="1:16" ht="15.75" thickBot="1" x14ac:dyDescent="0.3">
      <c r="A2767" s="213"/>
      <c r="B2767" s="216"/>
      <c r="C2767" s="216"/>
      <c r="D2767" s="219"/>
      <c r="E2767" s="219"/>
      <c r="F2767" s="216"/>
      <c r="G2767" s="158" t="s">
        <v>8</v>
      </c>
      <c r="H2767" s="26">
        <f t="shared" si="575"/>
        <v>0</v>
      </c>
      <c r="I2767" s="26">
        <v>0</v>
      </c>
      <c r="J2767" s="26">
        <v>0</v>
      </c>
      <c r="K2767" s="26">
        <v>0</v>
      </c>
      <c r="L2767" s="26">
        <v>0</v>
      </c>
      <c r="M2767" s="26">
        <v>0</v>
      </c>
      <c r="N2767" s="26">
        <v>0</v>
      </c>
      <c r="O2767" s="219"/>
      <c r="P2767" s="228"/>
    </row>
    <row r="2768" spans="1:16" ht="24.75" thickBot="1" x14ac:dyDescent="0.3">
      <c r="A2768" s="214"/>
      <c r="B2768" s="217"/>
      <c r="C2768" s="217"/>
      <c r="D2768" s="220"/>
      <c r="E2768" s="220"/>
      <c r="F2768" s="217"/>
      <c r="G2768" s="158" t="s">
        <v>9</v>
      </c>
      <c r="H2768" s="26">
        <f t="shared" si="575"/>
        <v>0</v>
      </c>
      <c r="I2768" s="26">
        <v>0</v>
      </c>
      <c r="J2768" s="26">
        <v>0</v>
      </c>
      <c r="K2768" s="26">
        <v>0</v>
      </c>
      <c r="L2768" s="26">
        <v>0</v>
      </c>
      <c r="M2768" s="26">
        <v>0</v>
      </c>
      <c r="N2768" s="26">
        <v>0</v>
      </c>
      <c r="O2768" s="220"/>
      <c r="P2768" s="229"/>
    </row>
    <row r="2769" spans="1:16" ht="90" customHeight="1" thickBot="1" x14ac:dyDescent="0.3">
      <c r="A2769" s="212" t="s">
        <v>1023</v>
      </c>
      <c r="B2769" s="215" t="s">
        <v>991</v>
      </c>
      <c r="C2769" s="215" t="s">
        <v>214</v>
      </c>
      <c r="D2769" s="218">
        <v>2028</v>
      </c>
      <c r="E2769" s="218" t="s">
        <v>1021</v>
      </c>
      <c r="F2769" s="215" t="s">
        <v>993</v>
      </c>
      <c r="G2769" s="158" t="s">
        <v>4</v>
      </c>
      <c r="H2769" s="26">
        <f>SUM(H2770:H2773)</f>
        <v>6.6000000000000005</v>
      </c>
      <c r="I2769" s="26">
        <f t="shared" ref="I2769:N2769" si="582">SUM(I2770:I2773)</f>
        <v>0</v>
      </c>
      <c r="J2769" s="26">
        <f t="shared" si="582"/>
        <v>0</v>
      </c>
      <c r="K2769" s="26">
        <f t="shared" si="582"/>
        <v>0</v>
      </c>
      <c r="L2769" s="26">
        <f t="shared" si="582"/>
        <v>6.6000000000000005</v>
      </c>
      <c r="M2769" s="26">
        <f t="shared" si="582"/>
        <v>0</v>
      </c>
      <c r="N2769" s="26">
        <f t="shared" si="582"/>
        <v>0</v>
      </c>
      <c r="O2769" s="218">
        <v>26008</v>
      </c>
      <c r="P2769" s="227" t="s">
        <v>990</v>
      </c>
    </row>
    <row r="2770" spans="1:16" ht="15.75" thickBot="1" x14ac:dyDescent="0.3">
      <c r="A2770" s="213"/>
      <c r="B2770" s="216"/>
      <c r="C2770" s="216"/>
      <c r="D2770" s="219"/>
      <c r="E2770" s="219"/>
      <c r="F2770" s="216"/>
      <c r="G2770" s="158" t="s">
        <v>262</v>
      </c>
      <c r="H2770" s="26">
        <f t="shared" si="575"/>
        <v>6.2</v>
      </c>
      <c r="I2770" s="26">
        <v>0</v>
      </c>
      <c r="J2770" s="26">
        <v>0</v>
      </c>
      <c r="K2770" s="26">
        <v>0</v>
      </c>
      <c r="L2770" s="26">
        <v>6.2</v>
      </c>
      <c r="M2770" s="26">
        <v>0</v>
      </c>
      <c r="N2770" s="26">
        <v>0</v>
      </c>
      <c r="O2770" s="219"/>
      <c r="P2770" s="228"/>
    </row>
    <row r="2771" spans="1:16" ht="36.75" thickBot="1" x14ac:dyDescent="0.3">
      <c r="A2771" s="213"/>
      <c r="B2771" s="216"/>
      <c r="C2771" s="216"/>
      <c r="D2771" s="219"/>
      <c r="E2771" s="219"/>
      <c r="F2771" s="216"/>
      <c r="G2771" s="158" t="s">
        <v>7</v>
      </c>
      <c r="H2771" s="26">
        <f t="shared" si="575"/>
        <v>0.4</v>
      </c>
      <c r="I2771" s="26">
        <v>0</v>
      </c>
      <c r="J2771" s="26">
        <v>0</v>
      </c>
      <c r="K2771" s="26">
        <v>0</v>
      </c>
      <c r="L2771" s="26">
        <v>0.4</v>
      </c>
      <c r="M2771" s="26">
        <v>0</v>
      </c>
      <c r="N2771" s="26">
        <v>0</v>
      </c>
      <c r="O2771" s="219"/>
      <c r="P2771" s="228"/>
    </row>
    <row r="2772" spans="1:16" ht="15.75" thickBot="1" x14ac:dyDescent="0.3">
      <c r="A2772" s="213"/>
      <c r="B2772" s="216"/>
      <c r="C2772" s="216"/>
      <c r="D2772" s="219"/>
      <c r="E2772" s="219"/>
      <c r="F2772" s="216"/>
      <c r="G2772" s="158" t="s">
        <v>8</v>
      </c>
      <c r="H2772" s="26">
        <f t="shared" si="575"/>
        <v>0</v>
      </c>
      <c r="I2772" s="26">
        <v>0</v>
      </c>
      <c r="J2772" s="26">
        <v>0</v>
      </c>
      <c r="K2772" s="26">
        <v>0</v>
      </c>
      <c r="L2772" s="26">
        <v>0</v>
      </c>
      <c r="M2772" s="26">
        <v>0</v>
      </c>
      <c r="N2772" s="26">
        <v>0</v>
      </c>
      <c r="O2772" s="219"/>
      <c r="P2772" s="228"/>
    </row>
    <row r="2773" spans="1:16" ht="24.75" thickBot="1" x14ac:dyDescent="0.3">
      <c r="A2773" s="214"/>
      <c r="B2773" s="217"/>
      <c r="C2773" s="217"/>
      <c r="D2773" s="220"/>
      <c r="E2773" s="220"/>
      <c r="F2773" s="217"/>
      <c r="G2773" s="158" t="s">
        <v>9</v>
      </c>
      <c r="H2773" s="26">
        <f t="shared" si="575"/>
        <v>0</v>
      </c>
      <c r="I2773" s="26">
        <v>0</v>
      </c>
      <c r="J2773" s="26">
        <v>0</v>
      </c>
      <c r="K2773" s="26">
        <v>0</v>
      </c>
      <c r="L2773" s="26">
        <v>0</v>
      </c>
      <c r="M2773" s="26">
        <v>0</v>
      </c>
      <c r="N2773" s="26">
        <v>0</v>
      </c>
      <c r="O2773" s="220"/>
      <c r="P2773" s="229"/>
    </row>
    <row r="2774" spans="1:16" ht="35.25" customHeight="1" thickBot="1" x14ac:dyDescent="0.3">
      <c r="A2774" s="253" t="s">
        <v>4018</v>
      </c>
      <c r="B2774" s="215" t="s">
        <v>991</v>
      </c>
      <c r="C2774" s="215" t="s">
        <v>214</v>
      </c>
      <c r="D2774" s="218" t="s">
        <v>67</v>
      </c>
      <c r="E2774" s="218" t="s">
        <v>1024</v>
      </c>
      <c r="F2774" s="215" t="s">
        <v>94</v>
      </c>
      <c r="G2774" s="158" t="s">
        <v>4</v>
      </c>
      <c r="H2774" s="26">
        <f>SUM(H2775:H2778)</f>
        <v>300.10000000000002</v>
      </c>
      <c r="I2774" s="26">
        <f t="shared" ref="I2774:N2774" si="583">SUM(I2775:I2778)</f>
        <v>0</v>
      </c>
      <c r="J2774" s="26">
        <f t="shared" si="583"/>
        <v>0</v>
      </c>
      <c r="K2774" s="26">
        <f t="shared" si="583"/>
        <v>0</v>
      </c>
      <c r="L2774" s="26">
        <f t="shared" si="583"/>
        <v>90</v>
      </c>
      <c r="M2774" s="26">
        <f t="shared" si="583"/>
        <v>210.1</v>
      </c>
      <c r="N2774" s="26">
        <f t="shared" si="583"/>
        <v>0</v>
      </c>
      <c r="O2774" s="218">
        <v>26008</v>
      </c>
      <c r="P2774" s="227" t="s">
        <v>1025</v>
      </c>
    </row>
    <row r="2775" spans="1:16" ht="15.75" thickBot="1" x14ac:dyDescent="0.3">
      <c r="A2775" s="254"/>
      <c r="B2775" s="216"/>
      <c r="C2775" s="216"/>
      <c r="D2775" s="219"/>
      <c r="E2775" s="219"/>
      <c r="F2775" s="216"/>
      <c r="G2775" s="158" t="s">
        <v>262</v>
      </c>
      <c r="H2775" s="26">
        <f t="shared" si="575"/>
        <v>0</v>
      </c>
      <c r="I2775" s="26">
        <v>0</v>
      </c>
      <c r="J2775" s="26">
        <v>0</v>
      </c>
      <c r="K2775" s="26">
        <v>0</v>
      </c>
      <c r="L2775" s="26">
        <v>0</v>
      </c>
      <c r="M2775" s="26">
        <v>0</v>
      </c>
      <c r="N2775" s="26">
        <v>0</v>
      </c>
      <c r="O2775" s="219"/>
      <c r="P2775" s="228"/>
    </row>
    <row r="2776" spans="1:16" ht="36.75" thickBot="1" x14ac:dyDescent="0.3">
      <c r="A2776" s="254"/>
      <c r="B2776" s="216"/>
      <c r="C2776" s="216"/>
      <c r="D2776" s="219"/>
      <c r="E2776" s="219"/>
      <c r="F2776" s="216"/>
      <c r="G2776" s="158" t="s">
        <v>7</v>
      </c>
      <c r="H2776" s="26">
        <f t="shared" si="575"/>
        <v>300.10000000000002</v>
      </c>
      <c r="I2776" s="26">
        <v>0</v>
      </c>
      <c r="J2776" s="26">
        <v>0</v>
      </c>
      <c r="K2776" s="26">
        <v>0</v>
      </c>
      <c r="L2776" s="26">
        <v>90</v>
      </c>
      <c r="M2776" s="26">
        <v>210.1</v>
      </c>
      <c r="N2776" s="26">
        <v>0</v>
      </c>
      <c r="O2776" s="219"/>
      <c r="P2776" s="228"/>
    </row>
    <row r="2777" spans="1:16" ht="15.75" thickBot="1" x14ac:dyDescent="0.3">
      <c r="A2777" s="254"/>
      <c r="B2777" s="216"/>
      <c r="C2777" s="216"/>
      <c r="D2777" s="219"/>
      <c r="E2777" s="219"/>
      <c r="F2777" s="216"/>
      <c r="G2777" s="158" t="s">
        <v>8</v>
      </c>
      <c r="H2777" s="26">
        <f t="shared" si="575"/>
        <v>0</v>
      </c>
      <c r="I2777" s="26">
        <v>0</v>
      </c>
      <c r="J2777" s="26">
        <v>0</v>
      </c>
      <c r="K2777" s="26">
        <v>0</v>
      </c>
      <c r="L2777" s="26">
        <v>0</v>
      </c>
      <c r="M2777" s="26">
        <v>0</v>
      </c>
      <c r="N2777" s="26">
        <v>0</v>
      </c>
      <c r="O2777" s="219"/>
      <c r="P2777" s="228"/>
    </row>
    <row r="2778" spans="1:16" ht="24.75" thickBot="1" x14ac:dyDescent="0.3">
      <c r="A2778" s="255"/>
      <c r="B2778" s="217"/>
      <c r="C2778" s="217"/>
      <c r="D2778" s="220"/>
      <c r="E2778" s="220"/>
      <c r="F2778" s="217"/>
      <c r="G2778" s="158" t="s">
        <v>9</v>
      </c>
      <c r="H2778" s="26">
        <f t="shared" si="575"/>
        <v>0</v>
      </c>
      <c r="I2778" s="26">
        <v>0</v>
      </c>
      <c r="J2778" s="26">
        <v>0</v>
      </c>
      <c r="K2778" s="26">
        <v>0</v>
      </c>
      <c r="L2778" s="26">
        <v>0</v>
      </c>
      <c r="M2778" s="26">
        <v>0</v>
      </c>
      <c r="N2778" s="26">
        <v>0</v>
      </c>
      <c r="O2778" s="220"/>
      <c r="P2778" s="229"/>
    </row>
    <row r="2779" spans="1:16" ht="79.5" customHeight="1" thickBot="1" x14ac:dyDescent="0.3">
      <c r="A2779" s="253" t="s">
        <v>4019</v>
      </c>
      <c r="B2779" s="215" t="s">
        <v>991</v>
      </c>
      <c r="C2779" s="215" t="s">
        <v>214</v>
      </c>
      <c r="D2779" s="218" t="s">
        <v>67</v>
      </c>
      <c r="E2779" s="218" t="s">
        <v>1024</v>
      </c>
      <c r="F2779" s="215" t="s">
        <v>1026</v>
      </c>
      <c r="G2779" s="158" t="s">
        <v>4</v>
      </c>
      <c r="H2779" s="26">
        <f>SUM(H2780:H2783)</f>
        <v>3001.5</v>
      </c>
      <c r="I2779" s="26">
        <f t="shared" ref="I2779:N2779" si="584">SUM(I2780:I2783)</f>
        <v>0</v>
      </c>
      <c r="J2779" s="26">
        <f t="shared" si="584"/>
        <v>0</v>
      </c>
      <c r="K2779" s="26">
        <f t="shared" si="584"/>
        <v>0</v>
      </c>
      <c r="L2779" s="26">
        <f t="shared" si="584"/>
        <v>1468.3999999999999</v>
      </c>
      <c r="M2779" s="26">
        <f t="shared" si="584"/>
        <v>1533.1000000000001</v>
      </c>
      <c r="N2779" s="26">
        <f t="shared" si="584"/>
        <v>0</v>
      </c>
      <c r="O2779" s="218">
        <v>26008</v>
      </c>
      <c r="P2779" s="227" t="s">
        <v>990</v>
      </c>
    </row>
    <row r="2780" spans="1:16" ht="15.75" thickBot="1" x14ac:dyDescent="0.3">
      <c r="A2780" s="254"/>
      <c r="B2780" s="216"/>
      <c r="C2780" s="216"/>
      <c r="D2780" s="219"/>
      <c r="E2780" s="219"/>
      <c r="F2780" s="216"/>
      <c r="G2780" s="158" t="s">
        <v>262</v>
      </c>
      <c r="H2780" s="26">
        <f t="shared" si="575"/>
        <v>2791.3</v>
      </c>
      <c r="I2780" s="26">
        <v>0</v>
      </c>
      <c r="J2780" s="26">
        <v>0</v>
      </c>
      <c r="K2780" s="26">
        <v>0</v>
      </c>
      <c r="L2780" s="26">
        <v>1365.6</v>
      </c>
      <c r="M2780" s="26">
        <v>1425.7</v>
      </c>
      <c r="N2780" s="26">
        <v>0</v>
      </c>
      <c r="O2780" s="219"/>
      <c r="P2780" s="228"/>
    </row>
    <row r="2781" spans="1:16" ht="36.75" thickBot="1" x14ac:dyDescent="0.3">
      <c r="A2781" s="254"/>
      <c r="B2781" s="216"/>
      <c r="C2781" s="216"/>
      <c r="D2781" s="219"/>
      <c r="E2781" s="219"/>
      <c r="F2781" s="216"/>
      <c r="G2781" s="158" t="s">
        <v>7</v>
      </c>
      <c r="H2781" s="26">
        <f t="shared" si="575"/>
        <v>191.2</v>
      </c>
      <c r="I2781" s="26">
        <v>0</v>
      </c>
      <c r="J2781" s="26">
        <v>0</v>
      </c>
      <c r="K2781" s="26">
        <v>0</v>
      </c>
      <c r="L2781" s="26">
        <v>93.5</v>
      </c>
      <c r="M2781" s="26">
        <v>97.7</v>
      </c>
      <c r="N2781" s="26">
        <v>0</v>
      </c>
      <c r="O2781" s="219"/>
      <c r="P2781" s="228"/>
    </row>
    <row r="2782" spans="1:16" ht="15.75" thickBot="1" x14ac:dyDescent="0.3">
      <c r="A2782" s="254"/>
      <c r="B2782" s="216"/>
      <c r="C2782" s="216"/>
      <c r="D2782" s="219"/>
      <c r="E2782" s="219"/>
      <c r="F2782" s="216"/>
      <c r="G2782" s="158" t="s">
        <v>8</v>
      </c>
      <c r="H2782" s="26">
        <f t="shared" si="575"/>
        <v>19</v>
      </c>
      <c r="I2782" s="26">
        <v>0</v>
      </c>
      <c r="J2782" s="26">
        <v>0</v>
      </c>
      <c r="K2782" s="26">
        <v>0</v>
      </c>
      <c r="L2782" s="26">
        <v>9.3000000000000007</v>
      </c>
      <c r="M2782" s="26">
        <v>9.6999999999999993</v>
      </c>
      <c r="N2782" s="26">
        <v>0</v>
      </c>
      <c r="O2782" s="219"/>
      <c r="P2782" s="228"/>
    </row>
    <row r="2783" spans="1:16" ht="24.75" thickBot="1" x14ac:dyDescent="0.3">
      <c r="A2783" s="255"/>
      <c r="B2783" s="217"/>
      <c r="C2783" s="217"/>
      <c r="D2783" s="220"/>
      <c r="E2783" s="220"/>
      <c r="F2783" s="217"/>
      <c r="G2783" s="158" t="s">
        <v>9</v>
      </c>
      <c r="H2783" s="26">
        <f t="shared" si="575"/>
        <v>0</v>
      </c>
      <c r="I2783" s="26">
        <v>0</v>
      </c>
      <c r="J2783" s="26">
        <v>0</v>
      </c>
      <c r="K2783" s="26">
        <v>0</v>
      </c>
      <c r="L2783" s="26">
        <v>0</v>
      </c>
      <c r="M2783" s="26">
        <v>0</v>
      </c>
      <c r="N2783" s="26">
        <v>0</v>
      </c>
      <c r="O2783" s="220"/>
      <c r="P2783" s="229"/>
    </row>
    <row r="2784" spans="1:16" ht="32.25" customHeight="1" thickBot="1" x14ac:dyDescent="0.3">
      <c r="A2784" s="212" t="s">
        <v>4020</v>
      </c>
      <c r="B2784" s="215" t="s">
        <v>225</v>
      </c>
      <c r="C2784" s="215" t="s">
        <v>214</v>
      </c>
      <c r="D2784" s="218">
        <v>2025</v>
      </c>
      <c r="E2784" s="218"/>
      <c r="F2784" s="215"/>
      <c r="G2784" s="158" t="s">
        <v>4</v>
      </c>
      <c r="H2784" s="26">
        <f>SUM(H2785:H2788)</f>
        <v>30.6</v>
      </c>
      <c r="I2784" s="26">
        <f t="shared" ref="I2784:N2784" si="585">SUM(I2785:I2788)</f>
        <v>30.6</v>
      </c>
      <c r="J2784" s="26">
        <f t="shared" si="585"/>
        <v>0</v>
      </c>
      <c r="K2784" s="26">
        <f t="shared" si="585"/>
        <v>0</v>
      </c>
      <c r="L2784" s="26">
        <f t="shared" si="585"/>
        <v>0</v>
      </c>
      <c r="M2784" s="26">
        <f t="shared" si="585"/>
        <v>0</v>
      </c>
      <c r="N2784" s="26">
        <f t="shared" si="585"/>
        <v>0</v>
      </c>
      <c r="O2784" s="218"/>
      <c r="P2784" s="227"/>
    </row>
    <row r="2785" spans="1:16" ht="15.75" thickBot="1" x14ac:dyDescent="0.3">
      <c r="A2785" s="213"/>
      <c r="B2785" s="216"/>
      <c r="C2785" s="216"/>
      <c r="D2785" s="219"/>
      <c r="E2785" s="219"/>
      <c r="F2785" s="216"/>
      <c r="G2785" s="158" t="s">
        <v>262</v>
      </c>
      <c r="H2785" s="26">
        <f t="shared" si="575"/>
        <v>0</v>
      </c>
      <c r="I2785" s="26">
        <v>0</v>
      </c>
      <c r="J2785" s="26">
        <v>0</v>
      </c>
      <c r="K2785" s="26">
        <v>0</v>
      </c>
      <c r="L2785" s="26">
        <v>0</v>
      </c>
      <c r="M2785" s="26">
        <v>0</v>
      </c>
      <c r="N2785" s="26">
        <v>0</v>
      </c>
      <c r="O2785" s="219"/>
      <c r="P2785" s="228"/>
    </row>
    <row r="2786" spans="1:16" ht="36.75" thickBot="1" x14ac:dyDescent="0.3">
      <c r="A2786" s="213"/>
      <c r="B2786" s="216"/>
      <c r="C2786" s="216"/>
      <c r="D2786" s="219"/>
      <c r="E2786" s="219"/>
      <c r="F2786" s="216"/>
      <c r="G2786" s="158" t="s">
        <v>7</v>
      </c>
      <c r="H2786" s="26">
        <f t="shared" si="575"/>
        <v>30.6</v>
      </c>
      <c r="I2786" s="26">
        <v>30.6</v>
      </c>
      <c r="J2786" s="26">
        <v>0</v>
      </c>
      <c r="K2786" s="26">
        <v>0</v>
      </c>
      <c r="L2786" s="26">
        <v>0</v>
      </c>
      <c r="M2786" s="26">
        <v>0</v>
      </c>
      <c r="N2786" s="26">
        <v>0</v>
      </c>
      <c r="O2786" s="219"/>
      <c r="P2786" s="228"/>
    </row>
    <row r="2787" spans="1:16" ht="15.75" thickBot="1" x14ac:dyDescent="0.3">
      <c r="A2787" s="213"/>
      <c r="B2787" s="216"/>
      <c r="C2787" s="216"/>
      <c r="D2787" s="219"/>
      <c r="E2787" s="219"/>
      <c r="F2787" s="216"/>
      <c r="G2787" s="158" t="s">
        <v>8</v>
      </c>
      <c r="H2787" s="26">
        <f t="shared" si="575"/>
        <v>0</v>
      </c>
      <c r="I2787" s="26">
        <v>0</v>
      </c>
      <c r="J2787" s="26">
        <v>0</v>
      </c>
      <c r="K2787" s="26">
        <v>0</v>
      </c>
      <c r="L2787" s="26">
        <v>0</v>
      </c>
      <c r="M2787" s="26">
        <v>0</v>
      </c>
      <c r="N2787" s="26">
        <v>0</v>
      </c>
      <c r="O2787" s="219"/>
      <c r="P2787" s="228"/>
    </row>
    <row r="2788" spans="1:16" ht="24.75" thickBot="1" x14ac:dyDescent="0.3">
      <c r="A2788" s="214"/>
      <c r="B2788" s="217"/>
      <c r="C2788" s="217"/>
      <c r="D2788" s="220"/>
      <c r="E2788" s="220"/>
      <c r="F2788" s="217"/>
      <c r="G2788" s="158" t="s">
        <v>9</v>
      </c>
      <c r="H2788" s="26">
        <f t="shared" si="575"/>
        <v>0</v>
      </c>
      <c r="I2788" s="26">
        <v>0</v>
      </c>
      <c r="J2788" s="26">
        <v>0</v>
      </c>
      <c r="K2788" s="26">
        <v>0</v>
      </c>
      <c r="L2788" s="26">
        <v>0</v>
      </c>
      <c r="M2788" s="26">
        <v>0</v>
      </c>
      <c r="N2788" s="26">
        <v>0</v>
      </c>
      <c r="O2788" s="220"/>
      <c r="P2788" s="229"/>
    </row>
    <row r="2789" spans="1:16" ht="28.5" customHeight="1" thickBot="1" x14ac:dyDescent="0.3">
      <c r="A2789" s="212" t="s">
        <v>4021</v>
      </c>
      <c r="B2789" s="215" t="s">
        <v>225</v>
      </c>
      <c r="C2789" s="215" t="s">
        <v>214</v>
      </c>
      <c r="D2789" s="218">
        <v>2025</v>
      </c>
      <c r="E2789" s="218"/>
      <c r="F2789" s="215"/>
      <c r="G2789" s="158" t="s">
        <v>4</v>
      </c>
      <c r="H2789" s="26">
        <f>SUM(H2790:H2793)</f>
        <v>30.6</v>
      </c>
      <c r="I2789" s="26">
        <f t="shared" ref="I2789:N2789" si="586">SUM(I2790:I2793)</f>
        <v>30.6</v>
      </c>
      <c r="J2789" s="26">
        <f t="shared" si="586"/>
        <v>0</v>
      </c>
      <c r="K2789" s="26">
        <f t="shared" si="586"/>
        <v>0</v>
      </c>
      <c r="L2789" s="26">
        <f t="shared" si="586"/>
        <v>0</v>
      </c>
      <c r="M2789" s="26">
        <f t="shared" si="586"/>
        <v>0</v>
      </c>
      <c r="N2789" s="26">
        <f t="shared" si="586"/>
        <v>0</v>
      </c>
      <c r="O2789" s="218"/>
      <c r="P2789" s="227"/>
    </row>
    <row r="2790" spans="1:16" ht="15.75" thickBot="1" x14ac:dyDescent="0.3">
      <c r="A2790" s="213"/>
      <c r="B2790" s="216"/>
      <c r="C2790" s="216"/>
      <c r="D2790" s="219"/>
      <c r="E2790" s="219"/>
      <c r="F2790" s="216"/>
      <c r="G2790" s="158" t="s">
        <v>262</v>
      </c>
      <c r="H2790" s="26">
        <f t="shared" si="575"/>
        <v>0</v>
      </c>
      <c r="I2790" s="26">
        <v>0</v>
      </c>
      <c r="J2790" s="26">
        <v>0</v>
      </c>
      <c r="K2790" s="26">
        <v>0</v>
      </c>
      <c r="L2790" s="26">
        <v>0</v>
      </c>
      <c r="M2790" s="26">
        <v>0</v>
      </c>
      <c r="N2790" s="26">
        <v>0</v>
      </c>
      <c r="O2790" s="219"/>
      <c r="P2790" s="228"/>
    </row>
    <row r="2791" spans="1:16" ht="36.75" thickBot="1" x14ac:dyDescent="0.3">
      <c r="A2791" s="213"/>
      <c r="B2791" s="216"/>
      <c r="C2791" s="216"/>
      <c r="D2791" s="219"/>
      <c r="E2791" s="219"/>
      <c r="F2791" s="216"/>
      <c r="G2791" s="158" t="s">
        <v>7</v>
      </c>
      <c r="H2791" s="26">
        <f t="shared" si="575"/>
        <v>30.6</v>
      </c>
      <c r="I2791" s="26">
        <v>30.6</v>
      </c>
      <c r="J2791" s="26">
        <v>0</v>
      </c>
      <c r="K2791" s="26">
        <v>0</v>
      </c>
      <c r="L2791" s="26">
        <v>0</v>
      </c>
      <c r="M2791" s="26">
        <v>0</v>
      </c>
      <c r="N2791" s="26">
        <v>0</v>
      </c>
      <c r="O2791" s="219"/>
      <c r="P2791" s="228"/>
    </row>
    <row r="2792" spans="1:16" ht="15.75" thickBot="1" x14ac:dyDescent="0.3">
      <c r="A2792" s="213"/>
      <c r="B2792" s="216"/>
      <c r="C2792" s="216"/>
      <c r="D2792" s="219"/>
      <c r="E2792" s="219"/>
      <c r="F2792" s="216"/>
      <c r="G2792" s="158" t="s">
        <v>8</v>
      </c>
      <c r="H2792" s="26">
        <f t="shared" si="575"/>
        <v>0</v>
      </c>
      <c r="I2792" s="26">
        <v>0</v>
      </c>
      <c r="J2792" s="26">
        <v>0</v>
      </c>
      <c r="K2792" s="26">
        <v>0</v>
      </c>
      <c r="L2792" s="26">
        <v>0</v>
      </c>
      <c r="M2792" s="26">
        <v>0</v>
      </c>
      <c r="N2792" s="26">
        <v>0</v>
      </c>
      <c r="O2792" s="219"/>
      <c r="P2792" s="228"/>
    </row>
    <row r="2793" spans="1:16" ht="24.75" thickBot="1" x14ac:dyDescent="0.3">
      <c r="A2793" s="214"/>
      <c r="B2793" s="217"/>
      <c r="C2793" s="217"/>
      <c r="D2793" s="220"/>
      <c r="E2793" s="220"/>
      <c r="F2793" s="217"/>
      <c r="G2793" s="158" t="s">
        <v>9</v>
      </c>
      <c r="H2793" s="26">
        <f t="shared" si="575"/>
        <v>0</v>
      </c>
      <c r="I2793" s="26">
        <v>0</v>
      </c>
      <c r="J2793" s="26">
        <v>0</v>
      </c>
      <c r="K2793" s="26">
        <v>0</v>
      </c>
      <c r="L2793" s="26">
        <v>0</v>
      </c>
      <c r="M2793" s="26">
        <v>0</v>
      </c>
      <c r="N2793" s="26">
        <v>0</v>
      </c>
      <c r="O2793" s="220"/>
      <c r="P2793" s="229"/>
    </row>
    <row r="2794" spans="1:16" ht="36.75" customHeight="1" thickBot="1" x14ac:dyDescent="0.3">
      <c r="A2794" s="212" t="s">
        <v>4022</v>
      </c>
      <c r="B2794" s="215" t="s">
        <v>225</v>
      </c>
      <c r="C2794" s="215" t="s">
        <v>214</v>
      </c>
      <c r="D2794" s="218">
        <v>2025</v>
      </c>
      <c r="E2794" s="218"/>
      <c r="F2794" s="215" t="s">
        <v>1018</v>
      </c>
      <c r="G2794" s="158" t="s">
        <v>4</v>
      </c>
      <c r="H2794" s="26">
        <f>SUM(H2795:H2798)</f>
        <v>30.4</v>
      </c>
      <c r="I2794" s="26">
        <f t="shared" ref="I2794:N2794" si="587">SUM(I2795:I2798)</f>
        <v>30.4</v>
      </c>
      <c r="J2794" s="26">
        <f t="shared" si="587"/>
        <v>0</v>
      </c>
      <c r="K2794" s="26">
        <f t="shared" si="587"/>
        <v>0</v>
      </c>
      <c r="L2794" s="26">
        <f t="shared" si="587"/>
        <v>0</v>
      </c>
      <c r="M2794" s="26">
        <f t="shared" si="587"/>
        <v>0</v>
      </c>
      <c r="N2794" s="26">
        <f t="shared" si="587"/>
        <v>0</v>
      </c>
      <c r="O2794" s="218">
        <v>4000</v>
      </c>
      <c r="P2794" s="227" t="s">
        <v>1019</v>
      </c>
    </row>
    <row r="2795" spans="1:16" ht="15.75" thickBot="1" x14ac:dyDescent="0.3">
      <c r="A2795" s="248"/>
      <c r="B2795" s="216"/>
      <c r="C2795" s="216"/>
      <c r="D2795" s="219"/>
      <c r="E2795" s="219"/>
      <c r="F2795" s="216"/>
      <c r="G2795" s="158" t="s">
        <v>262</v>
      </c>
      <c r="H2795" s="26">
        <f t="shared" si="575"/>
        <v>0</v>
      </c>
      <c r="I2795" s="26">
        <v>0</v>
      </c>
      <c r="J2795" s="26">
        <v>0</v>
      </c>
      <c r="K2795" s="26">
        <v>0</v>
      </c>
      <c r="L2795" s="26">
        <v>0</v>
      </c>
      <c r="M2795" s="26">
        <v>0</v>
      </c>
      <c r="N2795" s="26">
        <v>0</v>
      </c>
      <c r="O2795" s="219"/>
      <c r="P2795" s="228"/>
    </row>
    <row r="2796" spans="1:16" ht="36.75" thickBot="1" x14ac:dyDescent="0.3">
      <c r="A2796" s="248"/>
      <c r="B2796" s="216"/>
      <c r="C2796" s="216"/>
      <c r="D2796" s="219"/>
      <c r="E2796" s="219"/>
      <c r="F2796" s="216"/>
      <c r="G2796" s="158" t="s">
        <v>7</v>
      </c>
      <c r="H2796" s="26">
        <f t="shared" si="575"/>
        <v>30.4</v>
      </c>
      <c r="I2796" s="26">
        <v>30.4</v>
      </c>
      <c r="J2796" s="26">
        <v>0</v>
      </c>
      <c r="K2796" s="26">
        <v>0</v>
      </c>
      <c r="L2796" s="26">
        <v>0</v>
      </c>
      <c r="M2796" s="26">
        <v>0</v>
      </c>
      <c r="N2796" s="26">
        <v>0</v>
      </c>
      <c r="O2796" s="219"/>
      <c r="P2796" s="228"/>
    </row>
    <row r="2797" spans="1:16" ht="15.75" thickBot="1" x14ac:dyDescent="0.3">
      <c r="A2797" s="248"/>
      <c r="B2797" s="216"/>
      <c r="C2797" s="216"/>
      <c r="D2797" s="219"/>
      <c r="E2797" s="219"/>
      <c r="F2797" s="216"/>
      <c r="G2797" s="158" t="s">
        <v>8</v>
      </c>
      <c r="H2797" s="26">
        <f t="shared" si="575"/>
        <v>0</v>
      </c>
      <c r="I2797" s="26">
        <v>0</v>
      </c>
      <c r="J2797" s="26">
        <v>0</v>
      </c>
      <c r="K2797" s="26">
        <v>0</v>
      </c>
      <c r="L2797" s="26">
        <v>0</v>
      </c>
      <c r="M2797" s="26">
        <v>0</v>
      </c>
      <c r="N2797" s="26">
        <v>0</v>
      </c>
      <c r="O2797" s="219"/>
      <c r="P2797" s="228"/>
    </row>
    <row r="2798" spans="1:16" ht="24.75" thickBot="1" x14ac:dyDescent="0.3">
      <c r="A2798" s="250"/>
      <c r="B2798" s="217"/>
      <c r="C2798" s="217"/>
      <c r="D2798" s="220"/>
      <c r="E2798" s="220"/>
      <c r="F2798" s="217"/>
      <c r="G2798" s="158" t="s">
        <v>9</v>
      </c>
      <c r="H2798" s="26">
        <f t="shared" si="575"/>
        <v>0</v>
      </c>
      <c r="I2798" s="26">
        <v>0</v>
      </c>
      <c r="J2798" s="26">
        <v>0</v>
      </c>
      <c r="K2798" s="26">
        <v>0</v>
      </c>
      <c r="L2798" s="26">
        <v>0</v>
      </c>
      <c r="M2798" s="26">
        <v>0</v>
      </c>
      <c r="N2798" s="26">
        <v>0</v>
      </c>
      <c r="O2798" s="220"/>
      <c r="P2798" s="229"/>
    </row>
    <row r="2799" spans="1:16" ht="51" customHeight="1" thickBot="1" x14ac:dyDescent="0.3">
      <c r="A2799" s="212" t="s">
        <v>1027</v>
      </c>
      <c r="B2799" s="215" t="s">
        <v>991</v>
      </c>
      <c r="C2799" s="215" t="s">
        <v>214</v>
      </c>
      <c r="D2799" s="218" t="s">
        <v>150</v>
      </c>
      <c r="E2799" s="218" t="s">
        <v>1028</v>
      </c>
      <c r="F2799" s="218" t="s">
        <v>94</v>
      </c>
      <c r="G2799" s="158" t="s">
        <v>4</v>
      </c>
      <c r="H2799" s="26">
        <f>SUM(H2800:H2803)</f>
        <v>6.5</v>
      </c>
      <c r="I2799" s="26">
        <f t="shared" ref="I2799:N2799" si="588">SUM(I2800:I2803)</f>
        <v>0</v>
      </c>
      <c r="J2799" s="26">
        <f t="shared" si="588"/>
        <v>0</v>
      </c>
      <c r="K2799" s="26">
        <f t="shared" si="588"/>
        <v>0</v>
      </c>
      <c r="L2799" s="26">
        <f t="shared" si="588"/>
        <v>6.5</v>
      </c>
      <c r="M2799" s="26">
        <f t="shared" si="588"/>
        <v>0</v>
      </c>
      <c r="N2799" s="26">
        <f t="shared" si="588"/>
        <v>0</v>
      </c>
      <c r="O2799" s="218">
        <v>1025</v>
      </c>
      <c r="P2799" s="227" t="s">
        <v>1029</v>
      </c>
    </row>
    <row r="2800" spans="1:16" ht="15.75" thickBot="1" x14ac:dyDescent="0.3">
      <c r="A2800" s="213"/>
      <c r="B2800" s="216"/>
      <c r="C2800" s="216"/>
      <c r="D2800" s="219"/>
      <c r="E2800" s="219"/>
      <c r="F2800" s="219"/>
      <c r="G2800" s="158" t="s">
        <v>262</v>
      </c>
      <c r="H2800" s="26">
        <f t="shared" ref="H2800:H2863" si="589">SUM(I2800:N2800)</f>
        <v>0</v>
      </c>
      <c r="I2800" s="26">
        <v>0</v>
      </c>
      <c r="J2800" s="26">
        <v>0</v>
      </c>
      <c r="K2800" s="26">
        <v>0</v>
      </c>
      <c r="L2800" s="26">
        <v>0</v>
      </c>
      <c r="M2800" s="26">
        <v>0</v>
      </c>
      <c r="N2800" s="26">
        <v>0</v>
      </c>
      <c r="O2800" s="219"/>
      <c r="P2800" s="228"/>
    </row>
    <row r="2801" spans="1:16" ht="36.75" thickBot="1" x14ac:dyDescent="0.3">
      <c r="A2801" s="213"/>
      <c r="B2801" s="216"/>
      <c r="C2801" s="216"/>
      <c r="D2801" s="219"/>
      <c r="E2801" s="219"/>
      <c r="F2801" s="219"/>
      <c r="G2801" s="158" t="s">
        <v>7</v>
      </c>
      <c r="H2801" s="26">
        <f t="shared" si="589"/>
        <v>6.5</v>
      </c>
      <c r="I2801" s="26">
        <v>0</v>
      </c>
      <c r="J2801" s="26">
        <v>0</v>
      </c>
      <c r="K2801" s="26">
        <v>0</v>
      </c>
      <c r="L2801" s="26">
        <v>6.5</v>
      </c>
      <c r="M2801" s="26">
        <v>0</v>
      </c>
      <c r="N2801" s="26">
        <v>0</v>
      </c>
      <c r="O2801" s="219"/>
      <c r="P2801" s="228"/>
    </row>
    <row r="2802" spans="1:16" ht="15.75" thickBot="1" x14ac:dyDescent="0.3">
      <c r="A2802" s="213"/>
      <c r="B2802" s="216"/>
      <c r="C2802" s="216"/>
      <c r="D2802" s="219"/>
      <c r="E2802" s="219"/>
      <c r="F2802" s="219"/>
      <c r="G2802" s="158" t="s">
        <v>8</v>
      </c>
      <c r="H2802" s="26">
        <f t="shared" si="589"/>
        <v>0</v>
      </c>
      <c r="I2802" s="26">
        <v>0</v>
      </c>
      <c r="J2802" s="26">
        <v>0</v>
      </c>
      <c r="K2802" s="26">
        <v>0</v>
      </c>
      <c r="L2802" s="26">
        <v>0</v>
      </c>
      <c r="M2802" s="26">
        <v>0</v>
      </c>
      <c r="N2802" s="26">
        <v>0</v>
      </c>
      <c r="O2802" s="219"/>
      <c r="P2802" s="228"/>
    </row>
    <row r="2803" spans="1:16" ht="24.75" thickBot="1" x14ac:dyDescent="0.3">
      <c r="A2803" s="214"/>
      <c r="B2803" s="217"/>
      <c r="C2803" s="217"/>
      <c r="D2803" s="220"/>
      <c r="E2803" s="220"/>
      <c r="F2803" s="220"/>
      <c r="G2803" s="158" t="s">
        <v>9</v>
      </c>
      <c r="H2803" s="26">
        <f t="shared" si="589"/>
        <v>0</v>
      </c>
      <c r="I2803" s="26">
        <v>0</v>
      </c>
      <c r="J2803" s="26">
        <v>0</v>
      </c>
      <c r="K2803" s="26">
        <v>0</v>
      </c>
      <c r="L2803" s="26">
        <v>0</v>
      </c>
      <c r="M2803" s="26">
        <v>0</v>
      </c>
      <c r="N2803" s="26">
        <v>0</v>
      </c>
      <c r="O2803" s="220"/>
      <c r="P2803" s="229"/>
    </row>
    <row r="2804" spans="1:16" ht="36.75" customHeight="1" thickBot="1" x14ac:dyDescent="0.3">
      <c r="A2804" s="212" t="s">
        <v>1030</v>
      </c>
      <c r="B2804" s="215" t="s">
        <v>991</v>
      </c>
      <c r="C2804" s="215" t="s">
        <v>214</v>
      </c>
      <c r="D2804" s="218">
        <v>2028</v>
      </c>
      <c r="E2804" s="218" t="s">
        <v>1028</v>
      </c>
      <c r="F2804" s="215" t="s">
        <v>1031</v>
      </c>
      <c r="G2804" s="158" t="s">
        <v>4</v>
      </c>
      <c r="H2804" s="26">
        <f>SUM(H2805:H2808)</f>
        <v>65.800000000000011</v>
      </c>
      <c r="I2804" s="26">
        <f t="shared" ref="I2804:N2804" si="590">SUM(I2805:I2808)</f>
        <v>0</v>
      </c>
      <c r="J2804" s="26">
        <f t="shared" si="590"/>
        <v>0</v>
      </c>
      <c r="K2804" s="26">
        <f t="shared" si="590"/>
        <v>0</v>
      </c>
      <c r="L2804" s="26">
        <f t="shared" si="590"/>
        <v>65.800000000000011</v>
      </c>
      <c r="M2804" s="26">
        <f t="shared" si="590"/>
        <v>0</v>
      </c>
      <c r="N2804" s="26">
        <f t="shared" si="590"/>
        <v>0</v>
      </c>
      <c r="O2804" s="218">
        <v>1025</v>
      </c>
      <c r="P2804" s="227" t="s">
        <v>1032</v>
      </c>
    </row>
    <row r="2805" spans="1:16" ht="15.75" thickBot="1" x14ac:dyDescent="0.3">
      <c r="A2805" s="213"/>
      <c r="B2805" s="216"/>
      <c r="C2805" s="216"/>
      <c r="D2805" s="219"/>
      <c r="E2805" s="219"/>
      <c r="F2805" s="216"/>
      <c r="G2805" s="158" t="s">
        <v>262</v>
      </c>
      <c r="H2805" s="26">
        <f t="shared" si="589"/>
        <v>61.2</v>
      </c>
      <c r="I2805" s="26">
        <v>0</v>
      </c>
      <c r="J2805" s="26">
        <v>0</v>
      </c>
      <c r="K2805" s="26">
        <v>0</v>
      </c>
      <c r="L2805" s="26">
        <v>61.2</v>
      </c>
      <c r="M2805" s="26">
        <v>0</v>
      </c>
      <c r="N2805" s="26">
        <v>0</v>
      </c>
      <c r="O2805" s="219"/>
      <c r="P2805" s="228"/>
    </row>
    <row r="2806" spans="1:16" ht="36.75" thickBot="1" x14ac:dyDescent="0.3">
      <c r="A2806" s="213"/>
      <c r="B2806" s="216"/>
      <c r="C2806" s="216"/>
      <c r="D2806" s="219"/>
      <c r="E2806" s="219"/>
      <c r="F2806" s="216"/>
      <c r="G2806" s="158" t="s">
        <v>7</v>
      </c>
      <c r="H2806" s="26">
        <f t="shared" si="589"/>
        <v>4.2</v>
      </c>
      <c r="I2806" s="26">
        <v>0</v>
      </c>
      <c r="J2806" s="26">
        <v>0</v>
      </c>
      <c r="K2806" s="26">
        <v>0</v>
      </c>
      <c r="L2806" s="26">
        <v>4.2</v>
      </c>
      <c r="M2806" s="26">
        <v>0</v>
      </c>
      <c r="N2806" s="26">
        <v>0</v>
      </c>
      <c r="O2806" s="219"/>
      <c r="P2806" s="228"/>
    </row>
    <row r="2807" spans="1:16" ht="15.75" thickBot="1" x14ac:dyDescent="0.3">
      <c r="A2807" s="213"/>
      <c r="B2807" s="216"/>
      <c r="C2807" s="216"/>
      <c r="D2807" s="219"/>
      <c r="E2807" s="219"/>
      <c r="F2807" s="216"/>
      <c r="G2807" s="158" t="s">
        <v>8</v>
      </c>
      <c r="H2807" s="26">
        <f t="shared" si="589"/>
        <v>0.4</v>
      </c>
      <c r="I2807" s="26">
        <v>0</v>
      </c>
      <c r="J2807" s="26">
        <v>0</v>
      </c>
      <c r="K2807" s="26">
        <v>0</v>
      </c>
      <c r="L2807" s="26">
        <v>0.4</v>
      </c>
      <c r="M2807" s="26">
        <v>0</v>
      </c>
      <c r="N2807" s="26">
        <v>0</v>
      </c>
      <c r="O2807" s="219"/>
      <c r="P2807" s="228"/>
    </row>
    <row r="2808" spans="1:16" ht="24.75" thickBot="1" x14ac:dyDescent="0.3">
      <c r="A2808" s="214"/>
      <c r="B2808" s="217"/>
      <c r="C2808" s="217"/>
      <c r="D2808" s="220"/>
      <c r="E2808" s="220"/>
      <c r="F2808" s="217"/>
      <c r="G2808" s="158" t="s">
        <v>9</v>
      </c>
      <c r="H2808" s="26">
        <f t="shared" si="589"/>
        <v>0</v>
      </c>
      <c r="I2808" s="26">
        <v>0</v>
      </c>
      <c r="J2808" s="26">
        <v>0</v>
      </c>
      <c r="K2808" s="26">
        <v>0</v>
      </c>
      <c r="L2808" s="26">
        <v>0</v>
      </c>
      <c r="M2808" s="26">
        <v>0</v>
      </c>
      <c r="N2808" s="26">
        <v>0</v>
      </c>
      <c r="O2808" s="220"/>
      <c r="P2808" s="229"/>
    </row>
    <row r="2809" spans="1:16" ht="39" customHeight="1" thickBot="1" x14ac:dyDescent="0.3">
      <c r="A2809" s="212" t="s">
        <v>1033</v>
      </c>
      <c r="B2809" s="215" t="s">
        <v>991</v>
      </c>
      <c r="C2809" s="215" t="s">
        <v>214</v>
      </c>
      <c r="D2809" s="218">
        <v>2028</v>
      </c>
      <c r="E2809" s="218" t="s">
        <v>1028</v>
      </c>
      <c r="F2809" s="218" t="s">
        <v>94</v>
      </c>
      <c r="G2809" s="158" t="s">
        <v>4</v>
      </c>
      <c r="H2809" s="26">
        <f>SUM(H2810:H2813)</f>
        <v>3.5</v>
      </c>
      <c r="I2809" s="26">
        <f t="shared" ref="I2809:N2809" si="591">SUM(I2810:I2813)</f>
        <v>0</v>
      </c>
      <c r="J2809" s="26">
        <f t="shared" si="591"/>
        <v>0</v>
      </c>
      <c r="K2809" s="26">
        <f t="shared" si="591"/>
        <v>0</v>
      </c>
      <c r="L2809" s="26">
        <f t="shared" si="591"/>
        <v>3.5</v>
      </c>
      <c r="M2809" s="26">
        <f t="shared" si="591"/>
        <v>0</v>
      </c>
      <c r="N2809" s="26">
        <f t="shared" si="591"/>
        <v>0</v>
      </c>
      <c r="O2809" s="218">
        <v>1025</v>
      </c>
      <c r="P2809" s="227" t="s">
        <v>1034</v>
      </c>
    </row>
    <row r="2810" spans="1:16" ht="15.75" thickBot="1" x14ac:dyDescent="0.3">
      <c r="A2810" s="213"/>
      <c r="B2810" s="216"/>
      <c r="C2810" s="216"/>
      <c r="D2810" s="219"/>
      <c r="E2810" s="219"/>
      <c r="F2810" s="219"/>
      <c r="G2810" s="158" t="s">
        <v>262</v>
      </c>
      <c r="H2810" s="26">
        <f t="shared" si="589"/>
        <v>0</v>
      </c>
      <c r="I2810" s="26">
        <v>0</v>
      </c>
      <c r="J2810" s="26">
        <v>0</v>
      </c>
      <c r="K2810" s="26">
        <v>0</v>
      </c>
      <c r="L2810" s="26">
        <v>0</v>
      </c>
      <c r="M2810" s="26">
        <v>0</v>
      </c>
      <c r="N2810" s="26">
        <v>0</v>
      </c>
      <c r="O2810" s="219"/>
      <c r="P2810" s="228"/>
    </row>
    <row r="2811" spans="1:16" ht="36.75" thickBot="1" x14ac:dyDescent="0.3">
      <c r="A2811" s="213"/>
      <c r="B2811" s="216"/>
      <c r="C2811" s="216"/>
      <c r="D2811" s="219"/>
      <c r="E2811" s="219"/>
      <c r="F2811" s="219"/>
      <c r="G2811" s="158" t="s">
        <v>7</v>
      </c>
      <c r="H2811" s="26">
        <f t="shared" si="589"/>
        <v>3.5</v>
      </c>
      <c r="I2811" s="26">
        <v>0</v>
      </c>
      <c r="J2811" s="26">
        <v>0</v>
      </c>
      <c r="K2811" s="26">
        <v>0</v>
      </c>
      <c r="L2811" s="26">
        <v>3.5</v>
      </c>
      <c r="M2811" s="26">
        <v>0</v>
      </c>
      <c r="N2811" s="26">
        <v>0</v>
      </c>
      <c r="O2811" s="219"/>
      <c r="P2811" s="228"/>
    </row>
    <row r="2812" spans="1:16" ht="15.75" thickBot="1" x14ac:dyDescent="0.3">
      <c r="A2812" s="213"/>
      <c r="B2812" s="216"/>
      <c r="C2812" s="216"/>
      <c r="D2812" s="219"/>
      <c r="E2812" s="219"/>
      <c r="F2812" s="219"/>
      <c r="G2812" s="158" t="s">
        <v>8</v>
      </c>
      <c r="H2812" s="26">
        <f t="shared" si="589"/>
        <v>0</v>
      </c>
      <c r="I2812" s="26">
        <v>0</v>
      </c>
      <c r="J2812" s="26">
        <v>0</v>
      </c>
      <c r="K2812" s="26">
        <v>0</v>
      </c>
      <c r="L2812" s="26">
        <v>0</v>
      </c>
      <c r="M2812" s="26">
        <v>0</v>
      </c>
      <c r="N2812" s="26">
        <v>0</v>
      </c>
      <c r="O2812" s="219"/>
      <c r="P2812" s="228"/>
    </row>
    <row r="2813" spans="1:16" ht="24.75" thickBot="1" x14ac:dyDescent="0.3">
      <c r="A2813" s="214"/>
      <c r="B2813" s="217"/>
      <c r="C2813" s="217"/>
      <c r="D2813" s="220"/>
      <c r="E2813" s="220"/>
      <c r="F2813" s="220"/>
      <c r="G2813" s="158" t="s">
        <v>9</v>
      </c>
      <c r="H2813" s="26">
        <f t="shared" si="589"/>
        <v>0</v>
      </c>
      <c r="I2813" s="26">
        <v>0</v>
      </c>
      <c r="J2813" s="26">
        <v>0</v>
      </c>
      <c r="K2813" s="26">
        <v>0</v>
      </c>
      <c r="L2813" s="26">
        <v>0</v>
      </c>
      <c r="M2813" s="26">
        <v>0</v>
      </c>
      <c r="N2813" s="26">
        <v>0</v>
      </c>
      <c r="O2813" s="220"/>
      <c r="P2813" s="229"/>
    </row>
    <row r="2814" spans="1:16" ht="36.75" customHeight="1" thickBot="1" x14ac:dyDescent="0.3">
      <c r="A2814" s="212" t="s">
        <v>1035</v>
      </c>
      <c r="B2814" s="215" t="s">
        <v>991</v>
      </c>
      <c r="C2814" s="215" t="s">
        <v>214</v>
      </c>
      <c r="D2814" s="218">
        <v>2028</v>
      </c>
      <c r="E2814" s="218" t="s">
        <v>1028</v>
      </c>
      <c r="F2814" s="215" t="s">
        <v>1036</v>
      </c>
      <c r="G2814" s="158" t="s">
        <v>4</v>
      </c>
      <c r="H2814" s="26">
        <f>SUM(H2815:H2818)</f>
        <v>35.9</v>
      </c>
      <c r="I2814" s="26">
        <f t="shared" ref="I2814:N2814" si="592">SUM(I2815:I2818)</f>
        <v>0</v>
      </c>
      <c r="J2814" s="26">
        <f t="shared" si="592"/>
        <v>0</v>
      </c>
      <c r="K2814" s="26">
        <f t="shared" si="592"/>
        <v>0</v>
      </c>
      <c r="L2814" s="26">
        <f t="shared" si="592"/>
        <v>35.9</v>
      </c>
      <c r="M2814" s="26">
        <f t="shared" si="592"/>
        <v>0</v>
      </c>
      <c r="N2814" s="26">
        <f t="shared" si="592"/>
        <v>0</v>
      </c>
      <c r="O2814" s="218">
        <v>1025</v>
      </c>
      <c r="P2814" s="227" t="s">
        <v>1032</v>
      </c>
    </row>
    <row r="2815" spans="1:16" ht="15.75" thickBot="1" x14ac:dyDescent="0.3">
      <c r="A2815" s="213"/>
      <c r="B2815" s="216"/>
      <c r="C2815" s="216"/>
      <c r="D2815" s="219"/>
      <c r="E2815" s="219"/>
      <c r="F2815" s="216"/>
      <c r="G2815" s="158" t="s">
        <v>262</v>
      </c>
      <c r="H2815" s="26">
        <f t="shared" si="589"/>
        <v>33.4</v>
      </c>
      <c r="I2815" s="26">
        <v>0</v>
      </c>
      <c r="J2815" s="26">
        <v>0</v>
      </c>
      <c r="K2815" s="26">
        <v>0</v>
      </c>
      <c r="L2815" s="26">
        <v>33.4</v>
      </c>
      <c r="M2815" s="26">
        <v>0</v>
      </c>
      <c r="N2815" s="26">
        <v>0</v>
      </c>
      <c r="O2815" s="219"/>
      <c r="P2815" s="228"/>
    </row>
    <row r="2816" spans="1:16" ht="36.75" thickBot="1" x14ac:dyDescent="0.3">
      <c r="A2816" s="213"/>
      <c r="B2816" s="216"/>
      <c r="C2816" s="216"/>
      <c r="D2816" s="219"/>
      <c r="E2816" s="219"/>
      <c r="F2816" s="216"/>
      <c r="G2816" s="158" t="s">
        <v>7</v>
      </c>
      <c r="H2816" s="26">
        <f t="shared" si="589"/>
        <v>2.2999999999999998</v>
      </c>
      <c r="I2816" s="26">
        <v>0</v>
      </c>
      <c r="J2816" s="26">
        <v>0</v>
      </c>
      <c r="K2816" s="26">
        <v>0</v>
      </c>
      <c r="L2816" s="26">
        <v>2.2999999999999998</v>
      </c>
      <c r="M2816" s="26">
        <v>0</v>
      </c>
      <c r="N2816" s="26">
        <v>0</v>
      </c>
      <c r="O2816" s="219"/>
      <c r="P2816" s="228"/>
    </row>
    <row r="2817" spans="1:16" ht="15.75" thickBot="1" x14ac:dyDescent="0.3">
      <c r="A2817" s="213"/>
      <c r="B2817" s="216"/>
      <c r="C2817" s="216"/>
      <c r="D2817" s="219"/>
      <c r="E2817" s="219"/>
      <c r="F2817" s="216"/>
      <c r="G2817" s="158" t="s">
        <v>8</v>
      </c>
      <c r="H2817" s="26">
        <f t="shared" si="589"/>
        <v>0.2</v>
      </c>
      <c r="I2817" s="26">
        <v>0</v>
      </c>
      <c r="J2817" s="26">
        <v>0</v>
      </c>
      <c r="K2817" s="26">
        <v>0</v>
      </c>
      <c r="L2817" s="26">
        <v>0.2</v>
      </c>
      <c r="M2817" s="26">
        <v>0</v>
      </c>
      <c r="N2817" s="26">
        <v>0</v>
      </c>
      <c r="O2817" s="219"/>
      <c r="P2817" s="228"/>
    </row>
    <row r="2818" spans="1:16" ht="24.75" thickBot="1" x14ac:dyDescent="0.3">
      <c r="A2818" s="214"/>
      <c r="B2818" s="217"/>
      <c r="C2818" s="217"/>
      <c r="D2818" s="220"/>
      <c r="E2818" s="220"/>
      <c r="F2818" s="217"/>
      <c r="G2818" s="158" t="s">
        <v>9</v>
      </c>
      <c r="H2818" s="26">
        <f t="shared" si="589"/>
        <v>0</v>
      </c>
      <c r="I2818" s="26">
        <v>0</v>
      </c>
      <c r="J2818" s="26">
        <v>0</v>
      </c>
      <c r="K2818" s="26">
        <v>0</v>
      </c>
      <c r="L2818" s="26">
        <v>0</v>
      </c>
      <c r="M2818" s="26">
        <v>0</v>
      </c>
      <c r="N2818" s="26">
        <v>0</v>
      </c>
      <c r="O2818" s="220"/>
      <c r="P2818" s="229"/>
    </row>
    <row r="2819" spans="1:16" ht="51" customHeight="1" thickBot="1" x14ac:dyDescent="0.3">
      <c r="A2819" s="212" t="s">
        <v>1037</v>
      </c>
      <c r="B2819" s="215" t="s">
        <v>1038</v>
      </c>
      <c r="C2819" s="215" t="s">
        <v>214</v>
      </c>
      <c r="D2819" s="218">
        <v>2028</v>
      </c>
      <c r="E2819" s="221"/>
      <c r="F2819" s="218" t="s">
        <v>506</v>
      </c>
      <c r="G2819" s="158" t="s">
        <v>4</v>
      </c>
      <c r="H2819" s="26">
        <f t="shared" ref="H2819:N2819" si="593">SUM(H2820:H2823)</f>
        <v>38.4</v>
      </c>
      <c r="I2819" s="26">
        <f t="shared" si="593"/>
        <v>0</v>
      </c>
      <c r="J2819" s="26">
        <f t="shared" si="593"/>
        <v>0</v>
      </c>
      <c r="K2819" s="26">
        <f t="shared" si="593"/>
        <v>0</v>
      </c>
      <c r="L2819" s="26">
        <f t="shared" si="593"/>
        <v>38.4</v>
      </c>
      <c r="M2819" s="26">
        <f t="shared" si="593"/>
        <v>0</v>
      </c>
      <c r="N2819" s="26">
        <f t="shared" si="593"/>
        <v>0</v>
      </c>
      <c r="O2819" s="259">
        <v>26008</v>
      </c>
      <c r="P2819" s="227" t="s">
        <v>1039</v>
      </c>
    </row>
    <row r="2820" spans="1:16" ht="15.75" thickBot="1" x14ac:dyDescent="0.3">
      <c r="A2820" s="213"/>
      <c r="B2820" s="216"/>
      <c r="C2820" s="216"/>
      <c r="D2820" s="219"/>
      <c r="E2820" s="222"/>
      <c r="F2820" s="219"/>
      <c r="G2820" s="158" t="s">
        <v>6</v>
      </c>
      <c r="H2820" s="26">
        <f t="shared" si="589"/>
        <v>0</v>
      </c>
      <c r="I2820" s="26">
        <v>0</v>
      </c>
      <c r="J2820" s="26">
        <v>0</v>
      </c>
      <c r="K2820" s="26">
        <v>0</v>
      </c>
      <c r="L2820" s="26">
        <v>0</v>
      </c>
      <c r="M2820" s="26">
        <v>0</v>
      </c>
      <c r="N2820" s="26">
        <v>0</v>
      </c>
      <c r="O2820" s="260"/>
      <c r="P2820" s="228"/>
    </row>
    <row r="2821" spans="1:16" ht="36.75" thickBot="1" x14ac:dyDescent="0.3">
      <c r="A2821" s="213"/>
      <c r="B2821" s="216"/>
      <c r="C2821" s="216"/>
      <c r="D2821" s="219"/>
      <c r="E2821" s="222"/>
      <c r="F2821" s="219"/>
      <c r="G2821" s="158" t="s">
        <v>7</v>
      </c>
      <c r="H2821" s="26">
        <f t="shared" si="589"/>
        <v>34.9</v>
      </c>
      <c r="I2821" s="26">
        <v>0</v>
      </c>
      <c r="J2821" s="26">
        <v>0</v>
      </c>
      <c r="K2821" s="26">
        <v>0</v>
      </c>
      <c r="L2821" s="26">
        <v>34.9</v>
      </c>
      <c r="M2821" s="26">
        <v>0</v>
      </c>
      <c r="N2821" s="26">
        <v>0</v>
      </c>
      <c r="O2821" s="260"/>
      <c r="P2821" s="228"/>
    </row>
    <row r="2822" spans="1:16" ht="15.75" thickBot="1" x14ac:dyDescent="0.3">
      <c r="A2822" s="213"/>
      <c r="B2822" s="216"/>
      <c r="C2822" s="216"/>
      <c r="D2822" s="219"/>
      <c r="E2822" s="222"/>
      <c r="F2822" s="219"/>
      <c r="G2822" s="158" t="s">
        <v>8</v>
      </c>
      <c r="H2822" s="26">
        <f t="shared" si="589"/>
        <v>3.5</v>
      </c>
      <c r="I2822" s="26">
        <v>0</v>
      </c>
      <c r="J2822" s="26">
        <v>0</v>
      </c>
      <c r="K2822" s="26">
        <v>0</v>
      </c>
      <c r="L2822" s="26">
        <v>3.5</v>
      </c>
      <c r="M2822" s="26">
        <v>0</v>
      </c>
      <c r="N2822" s="26">
        <v>0</v>
      </c>
      <c r="O2822" s="260"/>
      <c r="P2822" s="228"/>
    </row>
    <row r="2823" spans="1:16" ht="24.75" thickBot="1" x14ac:dyDescent="0.3">
      <c r="A2823" s="214"/>
      <c r="B2823" s="217"/>
      <c r="C2823" s="217"/>
      <c r="D2823" s="220"/>
      <c r="E2823" s="223"/>
      <c r="F2823" s="220"/>
      <c r="G2823" s="158" t="s">
        <v>9</v>
      </c>
      <c r="H2823" s="26">
        <f t="shared" si="589"/>
        <v>0</v>
      </c>
      <c r="I2823" s="26">
        <v>0</v>
      </c>
      <c r="J2823" s="26">
        <v>0</v>
      </c>
      <c r="K2823" s="26">
        <v>0</v>
      </c>
      <c r="L2823" s="26">
        <v>0</v>
      </c>
      <c r="M2823" s="26">
        <v>0</v>
      </c>
      <c r="N2823" s="26">
        <v>0</v>
      </c>
      <c r="O2823" s="261"/>
      <c r="P2823" s="229"/>
    </row>
    <row r="2824" spans="1:16" ht="36.75" customHeight="1" thickBot="1" x14ac:dyDescent="0.3">
      <c r="A2824" s="212" t="s">
        <v>1040</v>
      </c>
      <c r="B2824" s="215" t="s">
        <v>1038</v>
      </c>
      <c r="C2824" s="215" t="s">
        <v>214</v>
      </c>
      <c r="D2824" s="218">
        <v>2028</v>
      </c>
      <c r="E2824" s="218"/>
      <c r="F2824" s="218" t="s">
        <v>4023</v>
      </c>
      <c r="G2824" s="158" t="s">
        <v>4</v>
      </c>
      <c r="H2824" s="26">
        <f>SUM(H2825:H2828)</f>
        <v>400.5</v>
      </c>
      <c r="I2824" s="26">
        <f t="shared" ref="I2824:N2824" si="594">SUM(I2825:I2828)</f>
        <v>0</v>
      </c>
      <c r="J2824" s="26">
        <f>SUM(J2825:J2828)</f>
        <v>0</v>
      </c>
      <c r="K2824" s="26">
        <f t="shared" si="594"/>
        <v>0</v>
      </c>
      <c r="L2824" s="26">
        <f t="shared" si="594"/>
        <v>400.5</v>
      </c>
      <c r="M2824" s="26">
        <f t="shared" si="594"/>
        <v>0</v>
      </c>
      <c r="N2824" s="26">
        <f t="shared" si="594"/>
        <v>0</v>
      </c>
      <c r="O2824" s="259">
        <v>26008</v>
      </c>
      <c r="P2824" s="227" t="s">
        <v>990</v>
      </c>
    </row>
    <row r="2825" spans="1:16" ht="15.75" thickBot="1" x14ac:dyDescent="0.3">
      <c r="A2825" s="213"/>
      <c r="B2825" s="216"/>
      <c r="C2825" s="216"/>
      <c r="D2825" s="219"/>
      <c r="E2825" s="219"/>
      <c r="F2825" s="219"/>
      <c r="G2825" s="158" t="s">
        <v>6</v>
      </c>
      <c r="H2825" s="26">
        <f t="shared" si="589"/>
        <v>372.5</v>
      </c>
      <c r="I2825" s="26">
        <v>0</v>
      </c>
      <c r="J2825" s="26">
        <v>0</v>
      </c>
      <c r="K2825" s="26">
        <v>0</v>
      </c>
      <c r="L2825" s="26">
        <v>372.5</v>
      </c>
      <c r="M2825" s="26">
        <v>0</v>
      </c>
      <c r="N2825" s="26">
        <v>0</v>
      </c>
      <c r="O2825" s="260"/>
      <c r="P2825" s="228"/>
    </row>
    <row r="2826" spans="1:16" ht="36.75" thickBot="1" x14ac:dyDescent="0.3">
      <c r="A2826" s="213"/>
      <c r="B2826" s="216"/>
      <c r="C2826" s="216"/>
      <c r="D2826" s="219"/>
      <c r="E2826" s="219"/>
      <c r="F2826" s="219"/>
      <c r="G2826" s="158" t="s">
        <v>7</v>
      </c>
      <c r="H2826" s="26">
        <f t="shared" si="589"/>
        <v>25.5</v>
      </c>
      <c r="I2826" s="26">
        <v>0</v>
      </c>
      <c r="J2826" s="26">
        <v>0</v>
      </c>
      <c r="K2826" s="26">
        <v>0</v>
      </c>
      <c r="L2826" s="26">
        <v>25.5</v>
      </c>
      <c r="M2826" s="26">
        <v>0</v>
      </c>
      <c r="N2826" s="26">
        <v>0</v>
      </c>
      <c r="O2826" s="260"/>
      <c r="P2826" s="228"/>
    </row>
    <row r="2827" spans="1:16" ht="15.75" thickBot="1" x14ac:dyDescent="0.3">
      <c r="A2827" s="213"/>
      <c r="B2827" s="216"/>
      <c r="C2827" s="216"/>
      <c r="D2827" s="219"/>
      <c r="E2827" s="219"/>
      <c r="F2827" s="219"/>
      <c r="G2827" s="158" t="s">
        <v>8</v>
      </c>
      <c r="H2827" s="26">
        <f t="shared" si="589"/>
        <v>2.5</v>
      </c>
      <c r="I2827" s="26">
        <v>0</v>
      </c>
      <c r="J2827" s="26">
        <v>0</v>
      </c>
      <c r="K2827" s="26">
        <v>0</v>
      </c>
      <c r="L2827" s="26">
        <v>2.5</v>
      </c>
      <c r="M2827" s="26">
        <v>0</v>
      </c>
      <c r="N2827" s="26">
        <v>0</v>
      </c>
      <c r="O2827" s="260"/>
      <c r="P2827" s="228"/>
    </row>
    <row r="2828" spans="1:16" ht="24.75" thickBot="1" x14ac:dyDescent="0.3">
      <c r="A2828" s="214"/>
      <c r="B2828" s="217"/>
      <c r="C2828" s="217"/>
      <c r="D2828" s="220"/>
      <c r="E2828" s="220"/>
      <c r="F2828" s="220"/>
      <c r="G2828" s="158" t="s">
        <v>9</v>
      </c>
      <c r="H2828" s="26">
        <f t="shared" si="589"/>
        <v>0</v>
      </c>
      <c r="I2828" s="26">
        <v>0</v>
      </c>
      <c r="J2828" s="26">
        <v>0</v>
      </c>
      <c r="K2828" s="26">
        <v>0</v>
      </c>
      <c r="L2828" s="26">
        <v>0</v>
      </c>
      <c r="M2828" s="26">
        <v>0</v>
      </c>
      <c r="N2828" s="26">
        <v>0</v>
      </c>
      <c r="O2828" s="261"/>
      <c r="P2828" s="229"/>
    </row>
    <row r="2829" spans="1:16" ht="51" customHeight="1" thickBot="1" x14ac:dyDescent="0.3">
      <c r="A2829" s="212" t="s">
        <v>1041</v>
      </c>
      <c r="B2829" s="215" t="s">
        <v>1038</v>
      </c>
      <c r="C2829" s="215" t="s">
        <v>214</v>
      </c>
      <c r="D2829" s="218">
        <v>2029</v>
      </c>
      <c r="E2829" s="218"/>
      <c r="F2829" s="218" t="s">
        <v>506</v>
      </c>
      <c r="G2829" s="158" t="s">
        <v>4</v>
      </c>
      <c r="H2829" s="26">
        <f>SUM(H2830:H2833)</f>
        <v>18.8</v>
      </c>
      <c r="I2829" s="26">
        <f t="shared" ref="I2829:N2829" si="595">SUM(I2830:I2833)</f>
        <v>0</v>
      </c>
      <c r="J2829" s="26">
        <f t="shared" si="595"/>
        <v>0</v>
      </c>
      <c r="K2829" s="26">
        <f t="shared" si="595"/>
        <v>0</v>
      </c>
      <c r="L2829" s="26">
        <f t="shared" si="595"/>
        <v>18.8</v>
      </c>
      <c r="M2829" s="26">
        <f t="shared" si="595"/>
        <v>0</v>
      </c>
      <c r="N2829" s="26">
        <f t="shared" si="595"/>
        <v>0</v>
      </c>
      <c r="O2829" s="259">
        <v>26008</v>
      </c>
      <c r="P2829" s="227" t="s">
        <v>1042</v>
      </c>
    </row>
    <row r="2830" spans="1:16" ht="15.75" thickBot="1" x14ac:dyDescent="0.3">
      <c r="A2830" s="213"/>
      <c r="B2830" s="216"/>
      <c r="C2830" s="216"/>
      <c r="D2830" s="219"/>
      <c r="E2830" s="219"/>
      <c r="F2830" s="219"/>
      <c r="G2830" s="158" t="s">
        <v>6</v>
      </c>
      <c r="H2830" s="26">
        <f t="shared" si="589"/>
        <v>0</v>
      </c>
      <c r="I2830" s="26">
        <v>0</v>
      </c>
      <c r="J2830" s="26">
        <v>0</v>
      </c>
      <c r="K2830" s="26">
        <v>0</v>
      </c>
      <c r="L2830" s="26">
        <v>0</v>
      </c>
      <c r="M2830" s="26">
        <v>0</v>
      </c>
      <c r="N2830" s="26">
        <v>0</v>
      </c>
      <c r="O2830" s="260"/>
      <c r="P2830" s="228"/>
    </row>
    <row r="2831" spans="1:16" ht="36.75" thickBot="1" x14ac:dyDescent="0.3">
      <c r="A2831" s="213"/>
      <c r="B2831" s="216"/>
      <c r="C2831" s="216"/>
      <c r="D2831" s="219"/>
      <c r="E2831" s="219"/>
      <c r="F2831" s="219"/>
      <c r="G2831" s="158" t="s">
        <v>7</v>
      </c>
      <c r="H2831" s="26">
        <f t="shared" si="589"/>
        <v>17.100000000000001</v>
      </c>
      <c r="I2831" s="26">
        <v>0</v>
      </c>
      <c r="J2831" s="26">
        <v>0</v>
      </c>
      <c r="K2831" s="26">
        <v>0</v>
      </c>
      <c r="L2831" s="26">
        <v>17.100000000000001</v>
      </c>
      <c r="M2831" s="26">
        <v>0</v>
      </c>
      <c r="N2831" s="26">
        <v>0</v>
      </c>
      <c r="O2831" s="260"/>
      <c r="P2831" s="228"/>
    </row>
    <row r="2832" spans="1:16" ht="15.75" thickBot="1" x14ac:dyDescent="0.3">
      <c r="A2832" s="213"/>
      <c r="B2832" s="216"/>
      <c r="C2832" s="216"/>
      <c r="D2832" s="219"/>
      <c r="E2832" s="219"/>
      <c r="F2832" s="219"/>
      <c r="G2832" s="158" t="s">
        <v>8</v>
      </c>
      <c r="H2832" s="26">
        <f t="shared" si="589"/>
        <v>1.7</v>
      </c>
      <c r="I2832" s="26">
        <v>0</v>
      </c>
      <c r="J2832" s="26">
        <v>0</v>
      </c>
      <c r="K2832" s="26">
        <v>0</v>
      </c>
      <c r="L2832" s="26">
        <v>1.7</v>
      </c>
      <c r="M2832" s="26">
        <v>0</v>
      </c>
      <c r="N2832" s="26">
        <v>0</v>
      </c>
      <c r="O2832" s="260"/>
      <c r="P2832" s="228"/>
    </row>
    <row r="2833" spans="1:16" ht="24.75" thickBot="1" x14ac:dyDescent="0.3">
      <c r="A2833" s="214"/>
      <c r="B2833" s="217"/>
      <c r="C2833" s="217"/>
      <c r="D2833" s="220"/>
      <c r="E2833" s="220"/>
      <c r="F2833" s="220"/>
      <c r="G2833" s="158" t="s">
        <v>9</v>
      </c>
      <c r="H2833" s="26">
        <f t="shared" si="589"/>
        <v>0</v>
      </c>
      <c r="I2833" s="26">
        <v>0</v>
      </c>
      <c r="J2833" s="26">
        <v>0</v>
      </c>
      <c r="K2833" s="26">
        <v>0</v>
      </c>
      <c r="L2833" s="26">
        <v>0</v>
      </c>
      <c r="M2833" s="26">
        <v>0</v>
      </c>
      <c r="N2833" s="26">
        <v>0</v>
      </c>
      <c r="O2833" s="261"/>
      <c r="P2833" s="229"/>
    </row>
    <row r="2834" spans="1:16" ht="36.75" customHeight="1" thickBot="1" x14ac:dyDescent="0.3">
      <c r="A2834" s="212" t="s">
        <v>1043</v>
      </c>
      <c r="B2834" s="215" t="s">
        <v>1038</v>
      </c>
      <c r="C2834" s="215" t="s">
        <v>214</v>
      </c>
      <c r="D2834" s="218" t="s">
        <v>67</v>
      </c>
      <c r="E2834" s="218"/>
      <c r="F2834" s="218" t="s">
        <v>4024</v>
      </c>
      <c r="G2834" s="158" t="s">
        <v>4</v>
      </c>
      <c r="H2834" s="26">
        <f>SUM(H2835:H2838)</f>
        <v>201.4</v>
      </c>
      <c r="I2834" s="26">
        <f t="shared" ref="I2834:N2834" si="596">SUM(I2835:I2838)</f>
        <v>0</v>
      </c>
      <c r="J2834" s="26">
        <f t="shared" si="596"/>
        <v>0</v>
      </c>
      <c r="K2834" s="26">
        <f t="shared" si="596"/>
        <v>0</v>
      </c>
      <c r="L2834" s="26">
        <f t="shared" si="596"/>
        <v>98.499999999999986</v>
      </c>
      <c r="M2834" s="26">
        <f t="shared" si="596"/>
        <v>102.89999999999999</v>
      </c>
      <c r="N2834" s="26">
        <f t="shared" si="596"/>
        <v>0</v>
      </c>
      <c r="O2834" s="259">
        <v>26008</v>
      </c>
      <c r="P2834" s="227" t="s">
        <v>990</v>
      </c>
    </row>
    <row r="2835" spans="1:16" ht="15.75" thickBot="1" x14ac:dyDescent="0.3">
      <c r="A2835" s="213"/>
      <c r="B2835" s="216"/>
      <c r="C2835" s="216"/>
      <c r="D2835" s="219"/>
      <c r="E2835" s="219"/>
      <c r="F2835" s="219"/>
      <c r="G2835" s="158" t="s">
        <v>6</v>
      </c>
      <c r="H2835" s="26">
        <f t="shared" si="589"/>
        <v>187.2</v>
      </c>
      <c r="I2835" s="26">
        <v>0</v>
      </c>
      <c r="J2835" s="26">
        <v>0</v>
      </c>
      <c r="K2835" s="26">
        <v>0</v>
      </c>
      <c r="L2835" s="26">
        <v>91.6</v>
      </c>
      <c r="M2835" s="26">
        <v>95.6</v>
      </c>
      <c r="N2835" s="26">
        <v>0</v>
      </c>
      <c r="O2835" s="260"/>
      <c r="P2835" s="228"/>
    </row>
    <row r="2836" spans="1:16" ht="36.75" thickBot="1" x14ac:dyDescent="0.3">
      <c r="A2836" s="213"/>
      <c r="B2836" s="216"/>
      <c r="C2836" s="216"/>
      <c r="D2836" s="219"/>
      <c r="E2836" s="219"/>
      <c r="F2836" s="219"/>
      <c r="G2836" s="158" t="s">
        <v>7</v>
      </c>
      <c r="H2836" s="26">
        <f t="shared" si="589"/>
        <v>12.899999999999999</v>
      </c>
      <c r="I2836" s="26">
        <v>0</v>
      </c>
      <c r="J2836" s="26">
        <v>0</v>
      </c>
      <c r="K2836" s="26">
        <v>0</v>
      </c>
      <c r="L2836" s="26">
        <v>6.3</v>
      </c>
      <c r="M2836" s="26">
        <v>6.6</v>
      </c>
      <c r="N2836" s="26">
        <v>0</v>
      </c>
      <c r="O2836" s="260"/>
      <c r="P2836" s="228"/>
    </row>
    <row r="2837" spans="1:16" ht="15.75" thickBot="1" x14ac:dyDescent="0.3">
      <c r="A2837" s="213"/>
      <c r="B2837" s="216"/>
      <c r="C2837" s="216"/>
      <c r="D2837" s="219"/>
      <c r="E2837" s="219"/>
      <c r="F2837" s="219"/>
      <c r="G2837" s="158" t="s">
        <v>8</v>
      </c>
      <c r="H2837" s="26">
        <f t="shared" si="589"/>
        <v>1.2999999999999998</v>
      </c>
      <c r="I2837" s="26">
        <v>0</v>
      </c>
      <c r="J2837" s="26">
        <v>0</v>
      </c>
      <c r="K2837" s="26">
        <v>0</v>
      </c>
      <c r="L2837" s="26">
        <v>0.6</v>
      </c>
      <c r="M2837" s="26">
        <v>0.7</v>
      </c>
      <c r="N2837" s="26">
        <v>0</v>
      </c>
      <c r="O2837" s="260"/>
      <c r="P2837" s="228"/>
    </row>
    <row r="2838" spans="1:16" ht="24.75" thickBot="1" x14ac:dyDescent="0.3">
      <c r="A2838" s="214"/>
      <c r="B2838" s="217"/>
      <c r="C2838" s="217"/>
      <c r="D2838" s="220"/>
      <c r="E2838" s="220"/>
      <c r="F2838" s="220"/>
      <c r="G2838" s="158" t="s">
        <v>9</v>
      </c>
      <c r="H2838" s="26">
        <f t="shared" si="589"/>
        <v>0</v>
      </c>
      <c r="I2838" s="26">
        <v>0</v>
      </c>
      <c r="J2838" s="26">
        <v>0</v>
      </c>
      <c r="K2838" s="26">
        <v>0</v>
      </c>
      <c r="L2838" s="26">
        <v>0</v>
      </c>
      <c r="M2838" s="26">
        <v>0</v>
      </c>
      <c r="N2838" s="26">
        <v>0</v>
      </c>
      <c r="O2838" s="261"/>
      <c r="P2838" s="229"/>
    </row>
    <row r="2839" spans="1:16" ht="84.75" customHeight="1" thickBot="1" x14ac:dyDescent="0.3">
      <c r="A2839" s="212" t="s">
        <v>1044</v>
      </c>
      <c r="B2839" s="215" t="s">
        <v>1038</v>
      </c>
      <c r="C2839" s="215" t="s">
        <v>214</v>
      </c>
      <c r="D2839" s="218">
        <v>2028</v>
      </c>
      <c r="E2839" s="218"/>
      <c r="F2839" s="218" t="s">
        <v>506</v>
      </c>
      <c r="G2839" s="158" t="s">
        <v>4</v>
      </c>
      <c r="H2839" s="26">
        <f>SUM(H2840:H2843)</f>
        <v>98.4</v>
      </c>
      <c r="I2839" s="26">
        <f t="shared" ref="I2839:N2839" si="597">SUM(I2840:I2843)</f>
        <v>0</v>
      </c>
      <c r="J2839" s="26">
        <f>SUM(J2840:J2843)</f>
        <v>0</v>
      </c>
      <c r="K2839" s="26">
        <f t="shared" si="597"/>
        <v>0</v>
      </c>
      <c r="L2839" s="26">
        <f t="shared" si="597"/>
        <v>98.4</v>
      </c>
      <c r="M2839" s="26">
        <f t="shared" si="597"/>
        <v>0</v>
      </c>
      <c r="N2839" s="26">
        <f t="shared" si="597"/>
        <v>0</v>
      </c>
      <c r="O2839" s="259">
        <v>26008</v>
      </c>
      <c r="P2839" s="227" t="s">
        <v>1045</v>
      </c>
    </row>
    <row r="2840" spans="1:16" ht="15.75" thickBot="1" x14ac:dyDescent="0.3">
      <c r="A2840" s="213"/>
      <c r="B2840" s="216"/>
      <c r="C2840" s="216"/>
      <c r="D2840" s="219"/>
      <c r="E2840" s="219"/>
      <c r="F2840" s="219"/>
      <c r="G2840" s="158" t="s">
        <v>6</v>
      </c>
      <c r="H2840" s="26">
        <f t="shared" si="589"/>
        <v>0</v>
      </c>
      <c r="I2840" s="26">
        <v>0</v>
      </c>
      <c r="J2840" s="26">
        <v>0</v>
      </c>
      <c r="K2840" s="26">
        <v>0</v>
      </c>
      <c r="L2840" s="26">
        <v>0</v>
      </c>
      <c r="M2840" s="26">
        <v>0</v>
      </c>
      <c r="N2840" s="26">
        <v>0</v>
      </c>
      <c r="O2840" s="260"/>
      <c r="P2840" s="228"/>
    </row>
    <row r="2841" spans="1:16" ht="36.75" thickBot="1" x14ac:dyDescent="0.3">
      <c r="A2841" s="213"/>
      <c r="B2841" s="216"/>
      <c r="C2841" s="216"/>
      <c r="D2841" s="219"/>
      <c r="E2841" s="219"/>
      <c r="F2841" s="219"/>
      <c r="G2841" s="158" t="s">
        <v>7</v>
      </c>
      <c r="H2841" s="26">
        <f t="shared" si="589"/>
        <v>89.5</v>
      </c>
      <c r="I2841" s="26">
        <v>0</v>
      </c>
      <c r="J2841" s="26">
        <v>0</v>
      </c>
      <c r="K2841" s="26">
        <v>0</v>
      </c>
      <c r="L2841" s="26">
        <v>89.5</v>
      </c>
      <c r="M2841" s="26">
        <v>0</v>
      </c>
      <c r="N2841" s="26">
        <v>0</v>
      </c>
      <c r="O2841" s="260"/>
      <c r="P2841" s="228"/>
    </row>
    <row r="2842" spans="1:16" ht="15.75" thickBot="1" x14ac:dyDescent="0.3">
      <c r="A2842" s="213"/>
      <c r="B2842" s="216"/>
      <c r="C2842" s="216"/>
      <c r="D2842" s="219"/>
      <c r="E2842" s="219"/>
      <c r="F2842" s="219"/>
      <c r="G2842" s="158" t="s">
        <v>8</v>
      </c>
      <c r="H2842" s="26">
        <f t="shared" si="589"/>
        <v>8.9</v>
      </c>
      <c r="I2842" s="26">
        <v>0</v>
      </c>
      <c r="J2842" s="26">
        <v>0</v>
      </c>
      <c r="K2842" s="26">
        <v>0</v>
      </c>
      <c r="L2842" s="26">
        <v>8.9</v>
      </c>
      <c r="M2842" s="26">
        <v>0</v>
      </c>
      <c r="N2842" s="26">
        <v>0</v>
      </c>
      <c r="O2842" s="260"/>
      <c r="P2842" s="228"/>
    </row>
    <row r="2843" spans="1:16" ht="24.75" thickBot="1" x14ac:dyDescent="0.3">
      <c r="A2843" s="214"/>
      <c r="B2843" s="217"/>
      <c r="C2843" s="217"/>
      <c r="D2843" s="220"/>
      <c r="E2843" s="220"/>
      <c r="F2843" s="220"/>
      <c r="G2843" s="158" t="s">
        <v>9</v>
      </c>
      <c r="H2843" s="26">
        <f t="shared" si="589"/>
        <v>0</v>
      </c>
      <c r="I2843" s="26">
        <v>0</v>
      </c>
      <c r="J2843" s="26">
        <v>0</v>
      </c>
      <c r="K2843" s="26">
        <v>0</v>
      </c>
      <c r="L2843" s="26">
        <v>0</v>
      </c>
      <c r="M2843" s="26">
        <v>0</v>
      </c>
      <c r="N2843" s="26">
        <v>0</v>
      </c>
      <c r="O2843" s="261"/>
      <c r="P2843" s="229"/>
    </row>
    <row r="2844" spans="1:16" ht="30.75" customHeight="1" thickBot="1" x14ac:dyDescent="0.3">
      <c r="A2844" s="212" t="s">
        <v>1046</v>
      </c>
      <c r="B2844" s="215" t="s">
        <v>1038</v>
      </c>
      <c r="C2844" s="215" t="s">
        <v>214</v>
      </c>
      <c r="D2844" s="218" t="s">
        <v>395</v>
      </c>
      <c r="E2844" s="218"/>
      <c r="F2844" s="218" t="s">
        <v>4025</v>
      </c>
      <c r="G2844" s="158" t="s">
        <v>4</v>
      </c>
      <c r="H2844" s="26">
        <f>SUM(H2845:H2848)</f>
        <v>885.5</v>
      </c>
      <c r="I2844" s="26">
        <f t="shared" ref="I2844:N2844" si="598">SUM(I2845:I2848)</f>
        <v>0</v>
      </c>
      <c r="J2844" s="26">
        <f>SUM(J2845:J2848)</f>
        <v>0</v>
      </c>
      <c r="K2844" s="26">
        <f t="shared" si="598"/>
        <v>0</v>
      </c>
      <c r="L2844" s="26">
        <f t="shared" si="598"/>
        <v>0</v>
      </c>
      <c r="M2844" s="26">
        <f t="shared" si="598"/>
        <v>442.8</v>
      </c>
      <c r="N2844" s="26">
        <f t="shared" si="598"/>
        <v>442.7</v>
      </c>
      <c r="O2844" s="259">
        <v>26008</v>
      </c>
      <c r="P2844" s="227" t="s">
        <v>990</v>
      </c>
    </row>
    <row r="2845" spans="1:16" ht="15.75" thickBot="1" x14ac:dyDescent="0.3">
      <c r="A2845" s="213"/>
      <c r="B2845" s="216"/>
      <c r="C2845" s="216"/>
      <c r="D2845" s="219"/>
      <c r="E2845" s="219"/>
      <c r="F2845" s="219"/>
      <c r="G2845" s="158" t="s">
        <v>6</v>
      </c>
      <c r="H2845" s="26">
        <f t="shared" si="589"/>
        <v>823.5</v>
      </c>
      <c r="I2845" s="26">
        <v>0</v>
      </c>
      <c r="J2845" s="26">
        <v>0</v>
      </c>
      <c r="K2845" s="26">
        <v>0</v>
      </c>
      <c r="L2845" s="26">
        <v>0</v>
      </c>
      <c r="M2845" s="26">
        <v>411.8</v>
      </c>
      <c r="N2845" s="26">
        <v>411.7</v>
      </c>
      <c r="O2845" s="260"/>
      <c r="P2845" s="228"/>
    </row>
    <row r="2846" spans="1:16" ht="36.75" thickBot="1" x14ac:dyDescent="0.3">
      <c r="A2846" s="213"/>
      <c r="B2846" s="216"/>
      <c r="C2846" s="216"/>
      <c r="D2846" s="219"/>
      <c r="E2846" s="219"/>
      <c r="F2846" s="219"/>
      <c r="G2846" s="158" t="s">
        <v>7</v>
      </c>
      <c r="H2846" s="26">
        <f t="shared" si="589"/>
        <v>56.4</v>
      </c>
      <c r="I2846" s="26">
        <v>0</v>
      </c>
      <c r="J2846" s="26">
        <v>0</v>
      </c>
      <c r="K2846" s="26">
        <v>0</v>
      </c>
      <c r="L2846" s="26">
        <v>0</v>
      </c>
      <c r="M2846" s="26">
        <v>28.2</v>
      </c>
      <c r="N2846" s="26">
        <v>28.2</v>
      </c>
      <c r="O2846" s="260"/>
      <c r="P2846" s="228"/>
    </row>
    <row r="2847" spans="1:16" ht="15.75" thickBot="1" x14ac:dyDescent="0.3">
      <c r="A2847" s="213"/>
      <c r="B2847" s="216"/>
      <c r="C2847" s="216"/>
      <c r="D2847" s="219"/>
      <c r="E2847" s="219"/>
      <c r="F2847" s="219"/>
      <c r="G2847" s="158" t="s">
        <v>8</v>
      </c>
      <c r="H2847" s="26">
        <f t="shared" si="589"/>
        <v>5.6</v>
      </c>
      <c r="I2847" s="26">
        <v>0</v>
      </c>
      <c r="J2847" s="26">
        <v>0</v>
      </c>
      <c r="K2847" s="26">
        <v>0</v>
      </c>
      <c r="L2847" s="26">
        <v>0</v>
      </c>
      <c r="M2847" s="26">
        <v>2.8</v>
      </c>
      <c r="N2847" s="26">
        <v>2.8</v>
      </c>
      <c r="O2847" s="260"/>
      <c r="P2847" s="228"/>
    </row>
    <row r="2848" spans="1:16" ht="24.75" thickBot="1" x14ac:dyDescent="0.3">
      <c r="A2848" s="214"/>
      <c r="B2848" s="217"/>
      <c r="C2848" s="217"/>
      <c r="D2848" s="220"/>
      <c r="E2848" s="220"/>
      <c r="F2848" s="220"/>
      <c r="G2848" s="158" t="s">
        <v>9</v>
      </c>
      <c r="H2848" s="26">
        <f t="shared" si="589"/>
        <v>0</v>
      </c>
      <c r="I2848" s="26">
        <v>0</v>
      </c>
      <c r="J2848" s="26">
        <v>0</v>
      </c>
      <c r="K2848" s="26">
        <v>0</v>
      </c>
      <c r="L2848" s="26">
        <v>0</v>
      </c>
      <c r="M2848" s="26">
        <v>0</v>
      </c>
      <c r="N2848" s="26">
        <v>0</v>
      </c>
      <c r="O2848" s="261"/>
      <c r="P2848" s="229"/>
    </row>
    <row r="2849" spans="1:16" ht="36.75" customHeight="1" thickBot="1" x14ac:dyDescent="0.3">
      <c r="A2849" s="212" t="s">
        <v>1047</v>
      </c>
      <c r="B2849" s="215" t="s">
        <v>1038</v>
      </c>
      <c r="C2849" s="215" t="s">
        <v>214</v>
      </c>
      <c r="D2849" s="218" t="s">
        <v>1048</v>
      </c>
      <c r="E2849" s="218"/>
      <c r="F2849" s="218" t="s">
        <v>506</v>
      </c>
      <c r="G2849" s="158" t="s">
        <v>4</v>
      </c>
      <c r="H2849" s="26">
        <f>SUM(H2850:H2853)</f>
        <v>9</v>
      </c>
      <c r="I2849" s="26">
        <f t="shared" ref="I2849:N2849" si="599">SUM(I2850:I2853)</f>
        <v>0</v>
      </c>
      <c r="J2849" s="26">
        <f t="shared" si="599"/>
        <v>0</v>
      </c>
      <c r="K2849" s="26">
        <f t="shared" si="599"/>
        <v>0</v>
      </c>
      <c r="L2849" s="26">
        <f t="shared" si="599"/>
        <v>9</v>
      </c>
      <c r="M2849" s="26">
        <f t="shared" si="599"/>
        <v>0</v>
      </c>
      <c r="N2849" s="26">
        <f t="shared" si="599"/>
        <v>0</v>
      </c>
      <c r="O2849" s="259">
        <v>26008</v>
      </c>
      <c r="P2849" s="227" t="s">
        <v>1049</v>
      </c>
    </row>
    <row r="2850" spans="1:16" ht="15.75" thickBot="1" x14ac:dyDescent="0.3">
      <c r="A2850" s="213"/>
      <c r="B2850" s="216"/>
      <c r="C2850" s="216"/>
      <c r="D2850" s="219"/>
      <c r="E2850" s="219"/>
      <c r="F2850" s="219"/>
      <c r="G2850" s="158" t="s">
        <v>6</v>
      </c>
      <c r="H2850" s="26">
        <f t="shared" si="589"/>
        <v>0</v>
      </c>
      <c r="I2850" s="26">
        <v>0</v>
      </c>
      <c r="J2850" s="26">
        <v>0</v>
      </c>
      <c r="K2850" s="26">
        <v>0</v>
      </c>
      <c r="L2850" s="26">
        <v>0</v>
      </c>
      <c r="M2850" s="26">
        <v>0</v>
      </c>
      <c r="N2850" s="26">
        <v>0</v>
      </c>
      <c r="O2850" s="260"/>
      <c r="P2850" s="228"/>
    </row>
    <row r="2851" spans="1:16" ht="36.75" thickBot="1" x14ac:dyDescent="0.3">
      <c r="A2851" s="213"/>
      <c r="B2851" s="216"/>
      <c r="C2851" s="216"/>
      <c r="D2851" s="219"/>
      <c r="E2851" s="219"/>
      <c r="F2851" s="219"/>
      <c r="G2851" s="158" t="s">
        <v>7</v>
      </c>
      <c r="H2851" s="26">
        <f t="shared" si="589"/>
        <v>8.1999999999999993</v>
      </c>
      <c r="I2851" s="26">
        <v>0</v>
      </c>
      <c r="J2851" s="26">
        <v>0</v>
      </c>
      <c r="K2851" s="26">
        <v>0</v>
      </c>
      <c r="L2851" s="26">
        <v>8.1999999999999993</v>
      </c>
      <c r="M2851" s="26">
        <v>0</v>
      </c>
      <c r="N2851" s="26">
        <v>0</v>
      </c>
      <c r="O2851" s="260"/>
      <c r="P2851" s="228"/>
    </row>
    <row r="2852" spans="1:16" ht="15.75" thickBot="1" x14ac:dyDescent="0.3">
      <c r="A2852" s="213"/>
      <c r="B2852" s="216"/>
      <c r="C2852" s="216"/>
      <c r="D2852" s="219"/>
      <c r="E2852" s="219"/>
      <c r="F2852" s="219"/>
      <c r="G2852" s="158" t="s">
        <v>8</v>
      </c>
      <c r="H2852" s="26">
        <f t="shared" si="589"/>
        <v>0.8</v>
      </c>
      <c r="I2852" s="26">
        <v>0</v>
      </c>
      <c r="J2852" s="26">
        <v>0</v>
      </c>
      <c r="K2852" s="26">
        <v>0</v>
      </c>
      <c r="L2852" s="26">
        <v>0.8</v>
      </c>
      <c r="M2852" s="26">
        <v>0</v>
      </c>
      <c r="N2852" s="26">
        <v>0</v>
      </c>
      <c r="O2852" s="260"/>
      <c r="P2852" s="228"/>
    </row>
    <row r="2853" spans="1:16" ht="24.75" thickBot="1" x14ac:dyDescent="0.3">
      <c r="A2853" s="214"/>
      <c r="B2853" s="217"/>
      <c r="C2853" s="217"/>
      <c r="D2853" s="220"/>
      <c r="E2853" s="220"/>
      <c r="F2853" s="220"/>
      <c r="G2853" s="158" t="s">
        <v>9</v>
      </c>
      <c r="H2853" s="26">
        <f t="shared" si="589"/>
        <v>0</v>
      </c>
      <c r="I2853" s="26">
        <v>0</v>
      </c>
      <c r="J2853" s="26">
        <v>0</v>
      </c>
      <c r="K2853" s="26">
        <v>0</v>
      </c>
      <c r="L2853" s="26">
        <v>0</v>
      </c>
      <c r="M2853" s="26">
        <v>0</v>
      </c>
      <c r="N2853" s="26">
        <v>0</v>
      </c>
      <c r="O2853" s="261"/>
      <c r="P2853" s="229"/>
    </row>
    <row r="2854" spans="1:16" ht="36.75" customHeight="1" thickBot="1" x14ac:dyDescent="0.3">
      <c r="A2854" s="253" t="s">
        <v>4027</v>
      </c>
      <c r="B2854" s="215" t="s">
        <v>1038</v>
      </c>
      <c r="C2854" s="215" t="s">
        <v>214</v>
      </c>
      <c r="D2854" s="218">
        <v>2029</v>
      </c>
      <c r="E2854" s="218"/>
      <c r="F2854" s="218" t="s">
        <v>4026</v>
      </c>
      <c r="G2854" s="158" t="s">
        <v>4</v>
      </c>
      <c r="H2854" s="26">
        <f>SUM(H2855:H2858)</f>
        <v>90.699999999999989</v>
      </c>
      <c r="I2854" s="26">
        <f t="shared" ref="I2854:N2854" si="600">SUM(I2855:I2858)</f>
        <v>0</v>
      </c>
      <c r="J2854" s="26">
        <f t="shared" si="600"/>
        <v>0</v>
      </c>
      <c r="K2854" s="26">
        <f t="shared" si="600"/>
        <v>0</v>
      </c>
      <c r="L2854" s="26">
        <f t="shared" si="600"/>
        <v>0</v>
      </c>
      <c r="M2854" s="26">
        <f t="shared" si="600"/>
        <v>90.699999999999989</v>
      </c>
      <c r="N2854" s="26">
        <f t="shared" si="600"/>
        <v>0</v>
      </c>
      <c r="O2854" s="259">
        <v>26008</v>
      </c>
      <c r="P2854" s="227" t="s">
        <v>990</v>
      </c>
    </row>
    <row r="2855" spans="1:16" ht="15.75" thickBot="1" x14ac:dyDescent="0.3">
      <c r="A2855" s="254"/>
      <c r="B2855" s="216"/>
      <c r="C2855" s="216"/>
      <c r="D2855" s="219"/>
      <c r="E2855" s="219"/>
      <c r="F2855" s="219"/>
      <c r="G2855" s="158" t="s">
        <v>6</v>
      </c>
      <c r="H2855" s="26">
        <f t="shared" si="589"/>
        <v>84.3</v>
      </c>
      <c r="I2855" s="26">
        <v>0</v>
      </c>
      <c r="J2855" s="26">
        <v>0</v>
      </c>
      <c r="K2855" s="26">
        <v>0</v>
      </c>
      <c r="L2855" s="26">
        <v>0</v>
      </c>
      <c r="M2855" s="26">
        <v>84.3</v>
      </c>
      <c r="N2855" s="26">
        <v>0</v>
      </c>
      <c r="O2855" s="260"/>
      <c r="P2855" s="228"/>
    </row>
    <row r="2856" spans="1:16" ht="36.75" thickBot="1" x14ac:dyDescent="0.3">
      <c r="A2856" s="254"/>
      <c r="B2856" s="216"/>
      <c r="C2856" s="216"/>
      <c r="D2856" s="219"/>
      <c r="E2856" s="219"/>
      <c r="F2856" s="219"/>
      <c r="G2856" s="158" t="s">
        <v>7</v>
      </c>
      <c r="H2856" s="26">
        <f t="shared" si="589"/>
        <v>5.8</v>
      </c>
      <c r="I2856" s="26">
        <v>0</v>
      </c>
      <c r="J2856" s="26">
        <v>0</v>
      </c>
      <c r="K2856" s="26">
        <v>0</v>
      </c>
      <c r="L2856" s="26">
        <v>0</v>
      </c>
      <c r="M2856" s="26">
        <v>5.8</v>
      </c>
      <c r="N2856" s="26">
        <v>0</v>
      </c>
      <c r="O2856" s="260"/>
      <c r="P2856" s="228"/>
    </row>
    <row r="2857" spans="1:16" ht="15.75" thickBot="1" x14ac:dyDescent="0.3">
      <c r="A2857" s="254"/>
      <c r="B2857" s="216"/>
      <c r="C2857" s="216"/>
      <c r="D2857" s="219"/>
      <c r="E2857" s="219"/>
      <c r="F2857" s="219"/>
      <c r="G2857" s="158" t="s">
        <v>8</v>
      </c>
      <c r="H2857" s="26">
        <f t="shared" si="589"/>
        <v>0.6</v>
      </c>
      <c r="I2857" s="26">
        <v>0</v>
      </c>
      <c r="J2857" s="26">
        <v>0</v>
      </c>
      <c r="K2857" s="26">
        <v>0</v>
      </c>
      <c r="L2857" s="26">
        <v>0</v>
      </c>
      <c r="M2857" s="26">
        <v>0.6</v>
      </c>
      <c r="N2857" s="26">
        <v>0</v>
      </c>
      <c r="O2857" s="260"/>
      <c r="P2857" s="228"/>
    </row>
    <row r="2858" spans="1:16" ht="24.75" thickBot="1" x14ac:dyDescent="0.3">
      <c r="A2858" s="255"/>
      <c r="B2858" s="217"/>
      <c r="C2858" s="217"/>
      <c r="D2858" s="220"/>
      <c r="E2858" s="220"/>
      <c r="F2858" s="220"/>
      <c r="G2858" s="158" t="s">
        <v>9</v>
      </c>
      <c r="H2858" s="26">
        <f t="shared" si="589"/>
        <v>0</v>
      </c>
      <c r="I2858" s="26">
        <v>0</v>
      </c>
      <c r="J2858" s="26">
        <v>0</v>
      </c>
      <c r="K2858" s="26">
        <v>0</v>
      </c>
      <c r="L2858" s="26">
        <v>0</v>
      </c>
      <c r="M2858" s="26">
        <v>0</v>
      </c>
      <c r="N2858" s="26">
        <v>0</v>
      </c>
      <c r="O2858" s="261"/>
      <c r="P2858" s="229"/>
    </row>
    <row r="2859" spans="1:16" ht="30" customHeight="1" thickBot="1" x14ac:dyDescent="0.3">
      <c r="A2859" s="212" t="s">
        <v>1050</v>
      </c>
      <c r="B2859" s="215" t="s">
        <v>1038</v>
      </c>
      <c r="C2859" s="215" t="s">
        <v>214</v>
      </c>
      <c r="D2859" s="218">
        <v>2028</v>
      </c>
      <c r="E2859" s="218"/>
      <c r="F2859" s="218" t="s">
        <v>506</v>
      </c>
      <c r="G2859" s="158" t="s">
        <v>4</v>
      </c>
      <c r="H2859" s="26">
        <f>SUM(H2860:H2863)</f>
        <v>6.6999999999999993</v>
      </c>
      <c r="I2859" s="26">
        <f t="shared" ref="I2859:N2859" si="601">SUM(I2860:I2863)</f>
        <v>0</v>
      </c>
      <c r="J2859" s="26">
        <f t="shared" si="601"/>
        <v>0</v>
      </c>
      <c r="K2859" s="26">
        <f t="shared" si="601"/>
        <v>0</v>
      </c>
      <c r="L2859" s="26">
        <f t="shared" si="601"/>
        <v>6.6999999999999993</v>
      </c>
      <c r="M2859" s="26">
        <f t="shared" si="601"/>
        <v>0</v>
      </c>
      <c r="N2859" s="26">
        <f t="shared" si="601"/>
        <v>0</v>
      </c>
      <c r="O2859" s="259">
        <v>26008</v>
      </c>
      <c r="P2859" s="227" t="s">
        <v>1051</v>
      </c>
    </row>
    <row r="2860" spans="1:16" ht="15.75" thickBot="1" x14ac:dyDescent="0.3">
      <c r="A2860" s="213"/>
      <c r="B2860" s="216"/>
      <c r="C2860" s="216"/>
      <c r="D2860" s="219"/>
      <c r="E2860" s="219"/>
      <c r="F2860" s="219"/>
      <c r="G2860" s="158" t="s">
        <v>6</v>
      </c>
      <c r="H2860" s="26">
        <f t="shared" si="589"/>
        <v>0</v>
      </c>
      <c r="I2860" s="26">
        <v>0</v>
      </c>
      <c r="J2860" s="26">
        <v>0</v>
      </c>
      <c r="K2860" s="26">
        <v>0</v>
      </c>
      <c r="L2860" s="26">
        <v>0</v>
      </c>
      <c r="M2860" s="26">
        <v>0</v>
      </c>
      <c r="N2860" s="26">
        <v>0</v>
      </c>
      <c r="O2860" s="260"/>
      <c r="P2860" s="228"/>
    </row>
    <row r="2861" spans="1:16" ht="36.75" thickBot="1" x14ac:dyDescent="0.3">
      <c r="A2861" s="213"/>
      <c r="B2861" s="216"/>
      <c r="C2861" s="216"/>
      <c r="D2861" s="219"/>
      <c r="E2861" s="219"/>
      <c r="F2861" s="219"/>
      <c r="G2861" s="158" t="s">
        <v>7</v>
      </c>
      <c r="H2861" s="26">
        <f t="shared" si="589"/>
        <v>6.1</v>
      </c>
      <c r="I2861" s="26">
        <v>0</v>
      </c>
      <c r="J2861" s="26">
        <v>0</v>
      </c>
      <c r="K2861" s="26">
        <v>0</v>
      </c>
      <c r="L2861" s="26">
        <v>6.1</v>
      </c>
      <c r="M2861" s="26">
        <v>0</v>
      </c>
      <c r="N2861" s="26">
        <v>0</v>
      </c>
      <c r="O2861" s="260"/>
      <c r="P2861" s="228"/>
    </row>
    <row r="2862" spans="1:16" ht="15.75" thickBot="1" x14ac:dyDescent="0.3">
      <c r="A2862" s="213"/>
      <c r="B2862" s="216"/>
      <c r="C2862" s="216"/>
      <c r="D2862" s="219"/>
      <c r="E2862" s="219"/>
      <c r="F2862" s="219"/>
      <c r="G2862" s="158" t="s">
        <v>8</v>
      </c>
      <c r="H2862" s="26">
        <f t="shared" si="589"/>
        <v>0.6</v>
      </c>
      <c r="I2862" s="26">
        <v>0</v>
      </c>
      <c r="J2862" s="26">
        <v>0</v>
      </c>
      <c r="K2862" s="26">
        <v>0</v>
      </c>
      <c r="L2862" s="26">
        <v>0.6</v>
      </c>
      <c r="M2862" s="26">
        <v>0</v>
      </c>
      <c r="N2862" s="26">
        <v>0</v>
      </c>
      <c r="O2862" s="260"/>
      <c r="P2862" s="228"/>
    </row>
    <row r="2863" spans="1:16" ht="24.75" thickBot="1" x14ac:dyDescent="0.3">
      <c r="A2863" s="214"/>
      <c r="B2863" s="217"/>
      <c r="C2863" s="217"/>
      <c r="D2863" s="220"/>
      <c r="E2863" s="220"/>
      <c r="F2863" s="220"/>
      <c r="G2863" s="158" t="s">
        <v>9</v>
      </c>
      <c r="H2863" s="26">
        <f t="shared" si="589"/>
        <v>0</v>
      </c>
      <c r="I2863" s="26">
        <v>0</v>
      </c>
      <c r="J2863" s="26">
        <v>0</v>
      </c>
      <c r="K2863" s="26">
        <v>0</v>
      </c>
      <c r="L2863" s="26">
        <v>0</v>
      </c>
      <c r="M2863" s="26">
        <v>0</v>
      </c>
      <c r="N2863" s="26">
        <v>0</v>
      </c>
      <c r="O2863" s="261"/>
      <c r="P2863" s="229"/>
    </row>
    <row r="2864" spans="1:16" ht="36.75" customHeight="1" thickBot="1" x14ac:dyDescent="0.3">
      <c r="A2864" s="212" t="s">
        <v>1052</v>
      </c>
      <c r="B2864" s="215" t="s">
        <v>1038</v>
      </c>
      <c r="C2864" s="215" t="s">
        <v>214</v>
      </c>
      <c r="D2864" s="218">
        <v>2028</v>
      </c>
      <c r="E2864" s="218"/>
      <c r="F2864" s="230" t="s">
        <v>4023</v>
      </c>
      <c r="G2864" s="158" t="s">
        <v>4</v>
      </c>
      <c r="H2864" s="26">
        <f>SUM(H2865:H2868)</f>
        <v>67.7</v>
      </c>
      <c r="I2864" s="26">
        <f t="shared" ref="I2864:N2864" si="602">SUM(I2865:I2868)</f>
        <v>0</v>
      </c>
      <c r="J2864" s="26">
        <f t="shared" si="602"/>
        <v>0</v>
      </c>
      <c r="K2864" s="26">
        <f t="shared" si="602"/>
        <v>0</v>
      </c>
      <c r="L2864" s="26">
        <f t="shared" si="602"/>
        <v>67.7</v>
      </c>
      <c r="M2864" s="26">
        <f t="shared" si="602"/>
        <v>0</v>
      </c>
      <c r="N2864" s="26">
        <f t="shared" si="602"/>
        <v>0</v>
      </c>
      <c r="O2864" s="259">
        <v>26008</v>
      </c>
      <c r="P2864" s="227" t="s">
        <v>990</v>
      </c>
    </row>
    <row r="2865" spans="1:16" ht="15.75" thickBot="1" x14ac:dyDescent="0.3">
      <c r="A2865" s="213"/>
      <c r="B2865" s="216"/>
      <c r="C2865" s="216"/>
      <c r="D2865" s="219"/>
      <c r="E2865" s="219"/>
      <c r="F2865" s="231"/>
      <c r="G2865" s="158" t="s">
        <v>6</v>
      </c>
      <c r="H2865" s="26">
        <f t="shared" ref="H2865:H2903" si="603">SUM(I2865:N2865)</f>
        <v>63</v>
      </c>
      <c r="I2865" s="26">
        <v>0</v>
      </c>
      <c r="J2865" s="26">
        <v>0</v>
      </c>
      <c r="K2865" s="26">
        <v>0</v>
      </c>
      <c r="L2865" s="26">
        <v>63</v>
      </c>
      <c r="M2865" s="26">
        <v>0</v>
      </c>
      <c r="N2865" s="26">
        <v>0</v>
      </c>
      <c r="O2865" s="260"/>
      <c r="P2865" s="228"/>
    </row>
    <row r="2866" spans="1:16" ht="36.75" thickBot="1" x14ac:dyDescent="0.3">
      <c r="A2866" s="213"/>
      <c r="B2866" s="216"/>
      <c r="C2866" s="216"/>
      <c r="D2866" s="219"/>
      <c r="E2866" s="219"/>
      <c r="F2866" s="231"/>
      <c r="G2866" s="158" t="s">
        <v>7</v>
      </c>
      <c r="H2866" s="26">
        <f t="shared" si="603"/>
        <v>4.3</v>
      </c>
      <c r="I2866" s="26">
        <v>0</v>
      </c>
      <c r="J2866" s="26">
        <v>0</v>
      </c>
      <c r="K2866" s="26">
        <v>0</v>
      </c>
      <c r="L2866" s="26">
        <v>4.3</v>
      </c>
      <c r="M2866" s="26">
        <v>0</v>
      </c>
      <c r="N2866" s="26">
        <v>0</v>
      </c>
      <c r="O2866" s="260"/>
      <c r="P2866" s="228"/>
    </row>
    <row r="2867" spans="1:16" ht="15.75" thickBot="1" x14ac:dyDescent="0.3">
      <c r="A2867" s="213"/>
      <c r="B2867" s="216"/>
      <c r="C2867" s="216"/>
      <c r="D2867" s="219"/>
      <c r="E2867" s="219"/>
      <c r="F2867" s="231"/>
      <c r="G2867" s="158" t="s">
        <v>8</v>
      </c>
      <c r="H2867" s="26">
        <f t="shared" si="603"/>
        <v>0.4</v>
      </c>
      <c r="I2867" s="26">
        <v>0</v>
      </c>
      <c r="J2867" s="26">
        <v>0</v>
      </c>
      <c r="K2867" s="26">
        <v>0</v>
      </c>
      <c r="L2867" s="26">
        <v>0.4</v>
      </c>
      <c r="M2867" s="26">
        <v>0</v>
      </c>
      <c r="N2867" s="26">
        <v>0</v>
      </c>
      <c r="O2867" s="260"/>
      <c r="P2867" s="228"/>
    </row>
    <row r="2868" spans="1:16" ht="24.75" thickBot="1" x14ac:dyDescent="0.3">
      <c r="A2868" s="214"/>
      <c r="B2868" s="217"/>
      <c r="C2868" s="217"/>
      <c r="D2868" s="220"/>
      <c r="E2868" s="220"/>
      <c r="F2868" s="232"/>
      <c r="G2868" s="158" t="s">
        <v>9</v>
      </c>
      <c r="H2868" s="26">
        <f t="shared" si="603"/>
        <v>0</v>
      </c>
      <c r="I2868" s="26">
        <v>0</v>
      </c>
      <c r="J2868" s="26">
        <v>0</v>
      </c>
      <c r="K2868" s="26">
        <v>0</v>
      </c>
      <c r="L2868" s="26">
        <v>0</v>
      </c>
      <c r="M2868" s="26">
        <v>0</v>
      </c>
      <c r="N2868" s="26">
        <v>0</v>
      </c>
      <c r="O2868" s="261"/>
      <c r="P2868" s="229"/>
    </row>
    <row r="2869" spans="1:16" ht="36.75" customHeight="1" thickBot="1" x14ac:dyDescent="0.3">
      <c r="A2869" s="253" t="s">
        <v>4028</v>
      </c>
      <c r="B2869" s="215" t="s">
        <v>1038</v>
      </c>
      <c r="C2869" s="215" t="s">
        <v>214</v>
      </c>
      <c r="D2869" s="218">
        <v>2028</v>
      </c>
      <c r="E2869" s="218" t="s">
        <v>4011</v>
      </c>
      <c r="F2869" s="218" t="s">
        <v>1053</v>
      </c>
      <c r="G2869" s="158" t="s">
        <v>4</v>
      </c>
      <c r="H2869" s="26">
        <f>SUM(H2870:H2873)</f>
        <v>34.1</v>
      </c>
      <c r="I2869" s="26">
        <f t="shared" ref="I2869:N2869" si="604">SUM(I2870:I2873)</f>
        <v>0</v>
      </c>
      <c r="J2869" s="26">
        <f t="shared" si="604"/>
        <v>0</v>
      </c>
      <c r="K2869" s="26">
        <f t="shared" si="604"/>
        <v>0</v>
      </c>
      <c r="L2869" s="26">
        <f t="shared" si="604"/>
        <v>34.1</v>
      </c>
      <c r="M2869" s="26">
        <f t="shared" si="604"/>
        <v>0</v>
      </c>
      <c r="N2869" s="26">
        <f t="shared" si="604"/>
        <v>0</v>
      </c>
      <c r="O2869" s="259">
        <v>26008</v>
      </c>
      <c r="P2869" s="227" t="s">
        <v>1054</v>
      </c>
    </row>
    <row r="2870" spans="1:16" ht="15.75" thickBot="1" x14ac:dyDescent="0.3">
      <c r="A2870" s="254"/>
      <c r="B2870" s="216"/>
      <c r="C2870" s="216"/>
      <c r="D2870" s="219"/>
      <c r="E2870" s="219"/>
      <c r="F2870" s="219"/>
      <c r="G2870" s="158" t="s">
        <v>6</v>
      </c>
      <c r="H2870" s="26">
        <f t="shared" si="603"/>
        <v>0</v>
      </c>
      <c r="I2870" s="26">
        <v>0</v>
      </c>
      <c r="J2870" s="26">
        <v>0</v>
      </c>
      <c r="K2870" s="26">
        <v>0</v>
      </c>
      <c r="L2870" s="26">
        <v>0</v>
      </c>
      <c r="M2870" s="26">
        <v>0</v>
      </c>
      <c r="N2870" s="26">
        <v>0</v>
      </c>
      <c r="O2870" s="260"/>
      <c r="P2870" s="228"/>
    </row>
    <row r="2871" spans="1:16" ht="36.75" thickBot="1" x14ac:dyDescent="0.3">
      <c r="A2871" s="254"/>
      <c r="B2871" s="216"/>
      <c r="C2871" s="216"/>
      <c r="D2871" s="219"/>
      <c r="E2871" s="219"/>
      <c r="F2871" s="219"/>
      <c r="G2871" s="158" t="s">
        <v>7</v>
      </c>
      <c r="H2871" s="26">
        <f t="shared" si="603"/>
        <v>34.1</v>
      </c>
      <c r="I2871" s="26">
        <v>0</v>
      </c>
      <c r="J2871" s="26">
        <v>0</v>
      </c>
      <c r="K2871" s="26">
        <v>0</v>
      </c>
      <c r="L2871" s="26">
        <v>34.1</v>
      </c>
      <c r="M2871" s="26">
        <v>0</v>
      </c>
      <c r="N2871" s="26">
        <v>0</v>
      </c>
      <c r="O2871" s="260"/>
      <c r="P2871" s="228"/>
    </row>
    <row r="2872" spans="1:16" ht="15.75" thickBot="1" x14ac:dyDescent="0.3">
      <c r="A2872" s="254"/>
      <c r="B2872" s="216"/>
      <c r="C2872" s="216"/>
      <c r="D2872" s="219"/>
      <c r="E2872" s="219"/>
      <c r="F2872" s="219"/>
      <c r="G2872" s="158" t="s">
        <v>8</v>
      </c>
      <c r="H2872" s="26">
        <f t="shared" si="603"/>
        <v>0</v>
      </c>
      <c r="I2872" s="26">
        <v>0</v>
      </c>
      <c r="J2872" s="26">
        <v>0</v>
      </c>
      <c r="K2872" s="26">
        <v>0</v>
      </c>
      <c r="L2872" s="26">
        <v>0</v>
      </c>
      <c r="M2872" s="26">
        <v>0</v>
      </c>
      <c r="N2872" s="26">
        <v>0</v>
      </c>
      <c r="O2872" s="260"/>
      <c r="P2872" s="228"/>
    </row>
    <row r="2873" spans="1:16" ht="24.75" thickBot="1" x14ac:dyDescent="0.3">
      <c r="A2873" s="255"/>
      <c r="B2873" s="217"/>
      <c r="C2873" s="217"/>
      <c r="D2873" s="220"/>
      <c r="E2873" s="220"/>
      <c r="F2873" s="220"/>
      <c r="G2873" s="158" t="s">
        <v>9</v>
      </c>
      <c r="H2873" s="26">
        <f t="shared" si="603"/>
        <v>0</v>
      </c>
      <c r="I2873" s="26">
        <v>0</v>
      </c>
      <c r="J2873" s="26">
        <v>0</v>
      </c>
      <c r="K2873" s="26">
        <v>0</v>
      </c>
      <c r="L2873" s="26">
        <v>0</v>
      </c>
      <c r="M2873" s="26">
        <v>0</v>
      </c>
      <c r="N2873" s="26">
        <v>0</v>
      </c>
      <c r="O2873" s="261"/>
      <c r="P2873" s="229"/>
    </row>
    <row r="2874" spans="1:16" ht="36.75" customHeight="1" thickBot="1" x14ac:dyDescent="0.3">
      <c r="A2874" s="253" t="s">
        <v>4030</v>
      </c>
      <c r="B2874" s="215" t="s">
        <v>1038</v>
      </c>
      <c r="C2874" s="215" t="s">
        <v>214</v>
      </c>
      <c r="D2874" s="218" t="s">
        <v>44</v>
      </c>
      <c r="E2874" s="218" t="s">
        <v>4011</v>
      </c>
      <c r="F2874" s="218" t="s">
        <v>4029</v>
      </c>
      <c r="G2874" s="158" t="s">
        <v>4</v>
      </c>
      <c r="H2874" s="26">
        <f>SUM(H2875:H2878)</f>
        <v>999.90000000000009</v>
      </c>
      <c r="I2874" s="26">
        <f t="shared" ref="I2874:N2874" si="605">SUM(I2875:I2878)</f>
        <v>0</v>
      </c>
      <c r="J2874" s="26">
        <f t="shared" si="605"/>
        <v>0</v>
      </c>
      <c r="K2874" s="26">
        <f t="shared" si="605"/>
        <v>0</v>
      </c>
      <c r="L2874" s="26">
        <f t="shared" si="605"/>
        <v>333.3</v>
      </c>
      <c r="M2874" s="26">
        <f t="shared" si="605"/>
        <v>333.3</v>
      </c>
      <c r="N2874" s="26">
        <f t="shared" si="605"/>
        <v>333.3</v>
      </c>
      <c r="O2874" s="259">
        <v>26008</v>
      </c>
      <c r="P2874" s="227" t="s">
        <v>990</v>
      </c>
    </row>
    <row r="2875" spans="1:16" ht="15.75" thickBot="1" x14ac:dyDescent="0.3">
      <c r="A2875" s="254"/>
      <c r="B2875" s="216"/>
      <c r="C2875" s="216"/>
      <c r="D2875" s="219"/>
      <c r="E2875" s="219"/>
      <c r="F2875" s="219"/>
      <c r="G2875" s="158" t="s">
        <v>6</v>
      </c>
      <c r="H2875" s="26">
        <f t="shared" si="603"/>
        <v>600</v>
      </c>
      <c r="I2875" s="26">
        <v>0</v>
      </c>
      <c r="J2875" s="26">
        <v>0</v>
      </c>
      <c r="K2875" s="26">
        <v>0</v>
      </c>
      <c r="L2875" s="26">
        <v>200</v>
      </c>
      <c r="M2875" s="26">
        <v>200</v>
      </c>
      <c r="N2875" s="26">
        <v>200</v>
      </c>
      <c r="O2875" s="260"/>
      <c r="P2875" s="228"/>
    </row>
    <row r="2876" spans="1:16" ht="36.75" thickBot="1" x14ac:dyDescent="0.3">
      <c r="A2876" s="254"/>
      <c r="B2876" s="216"/>
      <c r="C2876" s="216"/>
      <c r="D2876" s="219"/>
      <c r="E2876" s="219"/>
      <c r="F2876" s="219"/>
      <c r="G2876" s="158" t="s">
        <v>7</v>
      </c>
      <c r="H2876" s="26">
        <f t="shared" si="603"/>
        <v>399.90000000000003</v>
      </c>
      <c r="I2876" s="26">
        <v>0</v>
      </c>
      <c r="J2876" s="26">
        <v>0</v>
      </c>
      <c r="K2876" s="26">
        <v>0</v>
      </c>
      <c r="L2876" s="26">
        <v>133.30000000000001</v>
      </c>
      <c r="M2876" s="26">
        <v>133.30000000000001</v>
      </c>
      <c r="N2876" s="26">
        <v>133.30000000000001</v>
      </c>
      <c r="O2876" s="260"/>
      <c r="P2876" s="228"/>
    </row>
    <row r="2877" spans="1:16" ht="15.75" thickBot="1" x14ac:dyDescent="0.3">
      <c r="A2877" s="254"/>
      <c r="B2877" s="216"/>
      <c r="C2877" s="216"/>
      <c r="D2877" s="219"/>
      <c r="E2877" s="219"/>
      <c r="F2877" s="219"/>
      <c r="G2877" s="158" t="s">
        <v>8</v>
      </c>
      <c r="H2877" s="26">
        <f t="shared" si="603"/>
        <v>0</v>
      </c>
      <c r="I2877" s="26">
        <v>0</v>
      </c>
      <c r="J2877" s="26">
        <v>0</v>
      </c>
      <c r="K2877" s="26">
        <v>0</v>
      </c>
      <c r="L2877" s="26">
        <v>0</v>
      </c>
      <c r="M2877" s="26">
        <v>0</v>
      </c>
      <c r="N2877" s="26">
        <v>0</v>
      </c>
      <c r="O2877" s="260"/>
      <c r="P2877" s="228"/>
    </row>
    <row r="2878" spans="1:16" ht="24.75" thickBot="1" x14ac:dyDescent="0.3">
      <c r="A2878" s="255"/>
      <c r="B2878" s="217"/>
      <c r="C2878" s="217"/>
      <c r="D2878" s="220"/>
      <c r="E2878" s="220"/>
      <c r="F2878" s="220"/>
      <c r="G2878" s="158" t="s">
        <v>9</v>
      </c>
      <c r="H2878" s="26">
        <f t="shared" si="603"/>
        <v>0</v>
      </c>
      <c r="I2878" s="26">
        <v>0</v>
      </c>
      <c r="J2878" s="26">
        <v>0</v>
      </c>
      <c r="K2878" s="26">
        <v>0</v>
      </c>
      <c r="L2878" s="26">
        <v>0</v>
      </c>
      <c r="M2878" s="26">
        <v>0</v>
      </c>
      <c r="N2878" s="26">
        <v>0</v>
      </c>
      <c r="O2878" s="261"/>
      <c r="P2878" s="229"/>
    </row>
    <row r="2879" spans="1:16" ht="36.75" customHeight="1" thickBot="1" x14ac:dyDescent="0.3">
      <c r="A2879" s="212" t="s">
        <v>1055</v>
      </c>
      <c r="B2879" s="215" t="s">
        <v>984</v>
      </c>
      <c r="C2879" s="215" t="s">
        <v>214</v>
      </c>
      <c r="D2879" s="218">
        <v>2028</v>
      </c>
      <c r="E2879" s="218" t="s">
        <v>1056</v>
      </c>
      <c r="F2879" s="215" t="s">
        <v>1057</v>
      </c>
      <c r="G2879" s="158" t="s">
        <v>4</v>
      </c>
      <c r="H2879" s="26">
        <f>SUM(H2880:H2883)</f>
        <v>17.700000000000003</v>
      </c>
      <c r="I2879" s="26">
        <f t="shared" ref="I2879:N2879" si="606">SUM(I2880:I2883)</f>
        <v>0</v>
      </c>
      <c r="J2879" s="26">
        <f t="shared" si="606"/>
        <v>0</v>
      </c>
      <c r="K2879" s="26">
        <f t="shared" si="606"/>
        <v>0</v>
      </c>
      <c r="L2879" s="26">
        <f t="shared" si="606"/>
        <v>17.700000000000003</v>
      </c>
      <c r="M2879" s="26">
        <f t="shared" si="606"/>
        <v>0</v>
      </c>
      <c r="N2879" s="26">
        <f t="shared" si="606"/>
        <v>0</v>
      </c>
      <c r="O2879" s="218">
        <v>150</v>
      </c>
      <c r="P2879" s="227" t="s">
        <v>990</v>
      </c>
    </row>
    <row r="2880" spans="1:16" ht="15.75" thickBot="1" x14ac:dyDescent="0.3">
      <c r="A2880" s="213"/>
      <c r="B2880" s="216"/>
      <c r="C2880" s="216"/>
      <c r="D2880" s="219"/>
      <c r="E2880" s="219"/>
      <c r="F2880" s="216"/>
      <c r="G2880" s="158" t="s">
        <v>6</v>
      </c>
      <c r="H2880" s="26">
        <f t="shared" si="603"/>
        <v>9.3000000000000007</v>
      </c>
      <c r="I2880" s="26">
        <v>0</v>
      </c>
      <c r="J2880" s="26">
        <v>0</v>
      </c>
      <c r="K2880" s="26">
        <v>0</v>
      </c>
      <c r="L2880" s="26">
        <v>9.3000000000000007</v>
      </c>
      <c r="M2880" s="26">
        <v>0</v>
      </c>
      <c r="N2880" s="26">
        <v>0</v>
      </c>
      <c r="O2880" s="219"/>
      <c r="P2880" s="228"/>
    </row>
    <row r="2881" spans="1:16" ht="36.75" thickBot="1" x14ac:dyDescent="0.3">
      <c r="A2881" s="213"/>
      <c r="B2881" s="216"/>
      <c r="C2881" s="216"/>
      <c r="D2881" s="219"/>
      <c r="E2881" s="219"/>
      <c r="F2881" s="216"/>
      <c r="G2881" s="158" t="s">
        <v>7</v>
      </c>
      <c r="H2881" s="26">
        <f t="shared" si="603"/>
        <v>8.4</v>
      </c>
      <c r="I2881" s="26">
        <v>0</v>
      </c>
      <c r="J2881" s="26">
        <v>0</v>
      </c>
      <c r="K2881" s="26">
        <v>0</v>
      </c>
      <c r="L2881" s="26">
        <v>8.4</v>
      </c>
      <c r="M2881" s="26">
        <v>0</v>
      </c>
      <c r="N2881" s="26">
        <v>0</v>
      </c>
      <c r="O2881" s="219"/>
      <c r="P2881" s="228"/>
    </row>
    <row r="2882" spans="1:16" ht="15.75" thickBot="1" x14ac:dyDescent="0.3">
      <c r="A2882" s="213"/>
      <c r="B2882" s="216"/>
      <c r="C2882" s="216"/>
      <c r="D2882" s="219"/>
      <c r="E2882" s="219"/>
      <c r="F2882" s="216"/>
      <c r="G2882" s="158" t="s">
        <v>8</v>
      </c>
      <c r="H2882" s="26">
        <f t="shared" si="603"/>
        <v>0</v>
      </c>
      <c r="I2882" s="26">
        <v>0</v>
      </c>
      <c r="J2882" s="26">
        <v>0</v>
      </c>
      <c r="K2882" s="26">
        <v>0</v>
      </c>
      <c r="L2882" s="26">
        <v>0</v>
      </c>
      <c r="M2882" s="26">
        <v>0</v>
      </c>
      <c r="N2882" s="26">
        <v>0</v>
      </c>
      <c r="O2882" s="219"/>
      <c r="P2882" s="228"/>
    </row>
    <row r="2883" spans="1:16" ht="24.75" thickBot="1" x14ac:dyDescent="0.3">
      <c r="A2883" s="214"/>
      <c r="B2883" s="217"/>
      <c r="C2883" s="217"/>
      <c r="D2883" s="220"/>
      <c r="E2883" s="220"/>
      <c r="F2883" s="217"/>
      <c r="G2883" s="158" t="s">
        <v>9</v>
      </c>
      <c r="H2883" s="26">
        <f t="shared" si="603"/>
        <v>0</v>
      </c>
      <c r="I2883" s="26">
        <v>0</v>
      </c>
      <c r="J2883" s="26">
        <v>0</v>
      </c>
      <c r="K2883" s="26">
        <v>0</v>
      </c>
      <c r="L2883" s="26">
        <v>0</v>
      </c>
      <c r="M2883" s="26">
        <v>0</v>
      </c>
      <c r="N2883" s="26">
        <v>0</v>
      </c>
      <c r="O2883" s="220"/>
      <c r="P2883" s="229"/>
    </row>
    <row r="2884" spans="1:16" ht="36.75" customHeight="1" thickBot="1" x14ac:dyDescent="0.3">
      <c r="A2884" s="212" t="s">
        <v>1058</v>
      </c>
      <c r="B2884" s="215" t="s">
        <v>984</v>
      </c>
      <c r="C2884" s="215" t="s">
        <v>214</v>
      </c>
      <c r="D2884" s="218">
        <v>2028</v>
      </c>
      <c r="E2884" s="218" t="s">
        <v>1059</v>
      </c>
      <c r="F2884" s="215" t="s">
        <v>1057</v>
      </c>
      <c r="G2884" s="158" t="s">
        <v>4</v>
      </c>
      <c r="H2884" s="26">
        <f>SUM(H2885:H2888)</f>
        <v>30.6</v>
      </c>
      <c r="I2884" s="26">
        <f t="shared" ref="I2884:N2884" si="607">SUM(I2885:I2888)</f>
        <v>0</v>
      </c>
      <c r="J2884" s="26">
        <f t="shared" si="607"/>
        <v>0</v>
      </c>
      <c r="K2884" s="26">
        <f t="shared" si="607"/>
        <v>0</v>
      </c>
      <c r="L2884" s="26">
        <f t="shared" si="607"/>
        <v>30.6</v>
      </c>
      <c r="M2884" s="26">
        <f t="shared" si="607"/>
        <v>0</v>
      </c>
      <c r="N2884" s="26">
        <f t="shared" si="607"/>
        <v>0</v>
      </c>
      <c r="O2884" s="218">
        <v>380</v>
      </c>
      <c r="P2884" s="227" t="s">
        <v>990</v>
      </c>
    </row>
    <row r="2885" spans="1:16" ht="15.75" thickBot="1" x14ac:dyDescent="0.3">
      <c r="A2885" s="213"/>
      <c r="B2885" s="216"/>
      <c r="C2885" s="216"/>
      <c r="D2885" s="219"/>
      <c r="E2885" s="219"/>
      <c r="F2885" s="216"/>
      <c r="G2885" s="158" t="s">
        <v>6</v>
      </c>
      <c r="H2885" s="26">
        <f t="shared" si="603"/>
        <v>30.3</v>
      </c>
      <c r="I2885" s="26">
        <v>0</v>
      </c>
      <c r="J2885" s="26">
        <v>0</v>
      </c>
      <c r="K2885" s="26">
        <v>0</v>
      </c>
      <c r="L2885" s="26">
        <v>30.3</v>
      </c>
      <c r="M2885" s="26">
        <v>0</v>
      </c>
      <c r="N2885" s="26">
        <v>0</v>
      </c>
      <c r="O2885" s="219"/>
      <c r="P2885" s="228"/>
    </row>
    <row r="2886" spans="1:16" ht="36.75" thickBot="1" x14ac:dyDescent="0.3">
      <c r="A2886" s="213"/>
      <c r="B2886" s="216"/>
      <c r="C2886" s="216"/>
      <c r="D2886" s="219"/>
      <c r="E2886" s="219"/>
      <c r="F2886" s="216"/>
      <c r="G2886" s="158" t="s">
        <v>7</v>
      </c>
      <c r="H2886" s="26">
        <f t="shared" si="603"/>
        <v>0.3</v>
      </c>
      <c r="I2886" s="26">
        <v>0</v>
      </c>
      <c r="J2886" s="26">
        <v>0</v>
      </c>
      <c r="K2886" s="26">
        <v>0</v>
      </c>
      <c r="L2886" s="26">
        <v>0.3</v>
      </c>
      <c r="M2886" s="26">
        <v>0</v>
      </c>
      <c r="N2886" s="26">
        <v>0</v>
      </c>
      <c r="O2886" s="219"/>
      <c r="P2886" s="228"/>
    </row>
    <row r="2887" spans="1:16" ht="15.75" thickBot="1" x14ac:dyDescent="0.3">
      <c r="A2887" s="213"/>
      <c r="B2887" s="216"/>
      <c r="C2887" s="216"/>
      <c r="D2887" s="219"/>
      <c r="E2887" s="219"/>
      <c r="F2887" s="216"/>
      <c r="G2887" s="158" t="s">
        <v>8</v>
      </c>
      <c r="H2887" s="26">
        <f t="shared" si="603"/>
        <v>0</v>
      </c>
      <c r="I2887" s="26">
        <v>0</v>
      </c>
      <c r="J2887" s="26">
        <v>0</v>
      </c>
      <c r="K2887" s="26">
        <v>0</v>
      </c>
      <c r="L2887" s="26">
        <v>0</v>
      </c>
      <c r="M2887" s="26">
        <v>0</v>
      </c>
      <c r="N2887" s="26">
        <v>0</v>
      </c>
      <c r="O2887" s="219"/>
      <c r="P2887" s="228"/>
    </row>
    <row r="2888" spans="1:16" ht="24.75" thickBot="1" x14ac:dyDescent="0.3">
      <c r="A2888" s="214"/>
      <c r="B2888" s="217"/>
      <c r="C2888" s="217"/>
      <c r="D2888" s="220"/>
      <c r="E2888" s="220"/>
      <c r="F2888" s="217"/>
      <c r="G2888" s="158" t="s">
        <v>9</v>
      </c>
      <c r="H2888" s="26">
        <f t="shared" si="603"/>
        <v>0</v>
      </c>
      <c r="I2888" s="26">
        <v>0</v>
      </c>
      <c r="J2888" s="26">
        <v>0</v>
      </c>
      <c r="K2888" s="26">
        <v>0</v>
      </c>
      <c r="L2888" s="26">
        <v>0</v>
      </c>
      <c r="M2888" s="26">
        <v>0</v>
      </c>
      <c r="N2888" s="26">
        <v>0</v>
      </c>
      <c r="O2888" s="220"/>
      <c r="P2888" s="229"/>
    </row>
    <row r="2889" spans="1:16" ht="36.75" customHeight="1" thickBot="1" x14ac:dyDescent="0.3">
      <c r="A2889" s="212" t="s">
        <v>1060</v>
      </c>
      <c r="B2889" s="215" t="s">
        <v>984</v>
      </c>
      <c r="C2889" s="215" t="s">
        <v>214</v>
      </c>
      <c r="D2889" s="218" t="s">
        <v>44</v>
      </c>
      <c r="E2889" s="218" t="s">
        <v>1061</v>
      </c>
      <c r="F2889" s="215" t="s">
        <v>1057</v>
      </c>
      <c r="G2889" s="158" t="s">
        <v>4</v>
      </c>
      <c r="H2889" s="26">
        <f>SUM(H2890:H2893)</f>
        <v>20.700000000000003</v>
      </c>
      <c r="I2889" s="26">
        <f t="shared" ref="I2889:N2889" si="608">SUM(I2890:I2893)</f>
        <v>0</v>
      </c>
      <c r="J2889" s="26">
        <f t="shared" si="608"/>
        <v>0</v>
      </c>
      <c r="K2889" s="26">
        <f t="shared" si="608"/>
        <v>0</v>
      </c>
      <c r="L2889" s="26">
        <f t="shared" si="608"/>
        <v>6.9</v>
      </c>
      <c r="M2889" s="26">
        <f t="shared" si="608"/>
        <v>6.9</v>
      </c>
      <c r="N2889" s="26">
        <f t="shared" si="608"/>
        <v>6.9</v>
      </c>
      <c r="O2889" s="218">
        <v>233</v>
      </c>
      <c r="P2889" s="227"/>
    </row>
    <row r="2890" spans="1:16" ht="15.75" thickBot="1" x14ac:dyDescent="0.3">
      <c r="A2890" s="213"/>
      <c r="B2890" s="216"/>
      <c r="C2890" s="216"/>
      <c r="D2890" s="219"/>
      <c r="E2890" s="219"/>
      <c r="F2890" s="216"/>
      <c r="G2890" s="158" t="s">
        <v>6</v>
      </c>
      <c r="H2890" s="26">
        <f t="shared" si="603"/>
        <v>0</v>
      </c>
      <c r="I2890" s="26">
        <v>0</v>
      </c>
      <c r="J2890" s="26">
        <v>0</v>
      </c>
      <c r="K2890" s="26">
        <v>0</v>
      </c>
      <c r="L2890" s="26">
        <v>0</v>
      </c>
      <c r="M2890" s="26">
        <v>0</v>
      </c>
      <c r="N2890" s="26">
        <v>0</v>
      </c>
      <c r="O2890" s="219"/>
      <c r="P2890" s="228"/>
    </row>
    <row r="2891" spans="1:16" ht="36.75" thickBot="1" x14ac:dyDescent="0.3">
      <c r="A2891" s="213"/>
      <c r="B2891" s="216"/>
      <c r="C2891" s="216"/>
      <c r="D2891" s="219"/>
      <c r="E2891" s="219"/>
      <c r="F2891" s="216"/>
      <c r="G2891" s="158" t="s">
        <v>7</v>
      </c>
      <c r="H2891" s="26">
        <f t="shared" si="603"/>
        <v>20.700000000000003</v>
      </c>
      <c r="I2891" s="26">
        <v>0</v>
      </c>
      <c r="J2891" s="26">
        <v>0</v>
      </c>
      <c r="K2891" s="26">
        <v>0</v>
      </c>
      <c r="L2891" s="26">
        <v>6.9</v>
      </c>
      <c r="M2891" s="26">
        <v>6.9</v>
      </c>
      <c r="N2891" s="26">
        <v>6.9</v>
      </c>
      <c r="O2891" s="219"/>
      <c r="P2891" s="228"/>
    </row>
    <row r="2892" spans="1:16" ht="15.75" thickBot="1" x14ac:dyDescent="0.3">
      <c r="A2892" s="213"/>
      <c r="B2892" s="216"/>
      <c r="C2892" s="216"/>
      <c r="D2892" s="219"/>
      <c r="E2892" s="219"/>
      <c r="F2892" s="216"/>
      <c r="G2892" s="158" t="s">
        <v>8</v>
      </c>
      <c r="H2892" s="26">
        <f t="shared" si="603"/>
        <v>0</v>
      </c>
      <c r="I2892" s="26">
        <v>0</v>
      </c>
      <c r="J2892" s="26">
        <v>0</v>
      </c>
      <c r="K2892" s="26">
        <v>0</v>
      </c>
      <c r="L2892" s="26">
        <v>0</v>
      </c>
      <c r="M2892" s="26">
        <v>0</v>
      </c>
      <c r="N2892" s="26">
        <v>0</v>
      </c>
      <c r="O2892" s="219"/>
      <c r="P2892" s="228"/>
    </row>
    <row r="2893" spans="1:16" ht="24.75" thickBot="1" x14ac:dyDescent="0.3">
      <c r="A2893" s="214"/>
      <c r="B2893" s="217"/>
      <c r="C2893" s="217"/>
      <c r="D2893" s="220"/>
      <c r="E2893" s="220"/>
      <c r="F2893" s="217"/>
      <c r="G2893" s="158" t="s">
        <v>9</v>
      </c>
      <c r="H2893" s="26">
        <f t="shared" si="603"/>
        <v>0</v>
      </c>
      <c r="I2893" s="26">
        <v>0</v>
      </c>
      <c r="J2893" s="26">
        <v>0</v>
      </c>
      <c r="K2893" s="26">
        <v>0</v>
      </c>
      <c r="L2893" s="26">
        <v>0</v>
      </c>
      <c r="M2893" s="26">
        <v>0</v>
      </c>
      <c r="N2893" s="26">
        <v>0</v>
      </c>
      <c r="O2893" s="220"/>
      <c r="P2893" s="229"/>
    </row>
    <row r="2894" spans="1:16" ht="36.75" customHeight="1" thickBot="1" x14ac:dyDescent="0.3">
      <c r="A2894" s="212" t="s">
        <v>1062</v>
      </c>
      <c r="B2894" s="215" t="s">
        <v>255</v>
      </c>
      <c r="C2894" s="215" t="s">
        <v>214</v>
      </c>
      <c r="D2894" s="218">
        <v>2025</v>
      </c>
      <c r="E2894" s="218"/>
      <c r="F2894" s="215" t="s">
        <v>811</v>
      </c>
      <c r="G2894" s="158" t="s">
        <v>4</v>
      </c>
      <c r="H2894" s="26">
        <f>SUM(H2895:H2898)</f>
        <v>12.2</v>
      </c>
      <c r="I2894" s="26">
        <f t="shared" ref="I2894:N2894" si="609">SUM(I2895:I2898)</f>
        <v>12.2</v>
      </c>
      <c r="J2894" s="26">
        <f t="shared" si="609"/>
        <v>0</v>
      </c>
      <c r="K2894" s="26">
        <f t="shared" si="609"/>
        <v>0</v>
      </c>
      <c r="L2894" s="26">
        <f t="shared" si="609"/>
        <v>0</v>
      </c>
      <c r="M2894" s="26">
        <f t="shared" si="609"/>
        <v>0</v>
      </c>
      <c r="N2894" s="26">
        <f t="shared" si="609"/>
        <v>0</v>
      </c>
      <c r="O2894" s="218"/>
      <c r="P2894" s="227"/>
    </row>
    <row r="2895" spans="1:16" ht="15.75" thickBot="1" x14ac:dyDescent="0.3">
      <c r="A2895" s="213"/>
      <c r="B2895" s="216"/>
      <c r="C2895" s="216"/>
      <c r="D2895" s="219"/>
      <c r="E2895" s="219"/>
      <c r="F2895" s="216"/>
      <c r="G2895" s="158" t="s">
        <v>6</v>
      </c>
      <c r="H2895" s="26">
        <f t="shared" si="603"/>
        <v>12.1</v>
      </c>
      <c r="I2895" s="26">
        <v>12.1</v>
      </c>
      <c r="J2895" s="26">
        <v>0</v>
      </c>
      <c r="K2895" s="26">
        <v>0</v>
      </c>
      <c r="L2895" s="26">
        <v>0</v>
      </c>
      <c r="M2895" s="26">
        <v>0</v>
      </c>
      <c r="N2895" s="26">
        <v>0</v>
      </c>
      <c r="O2895" s="219"/>
      <c r="P2895" s="228"/>
    </row>
    <row r="2896" spans="1:16" ht="36.75" thickBot="1" x14ac:dyDescent="0.3">
      <c r="A2896" s="213"/>
      <c r="B2896" s="216"/>
      <c r="C2896" s="216"/>
      <c r="D2896" s="219"/>
      <c r="E2896" s="219"/>
      <c r="F2896" s="216"/>
      <c r="G2896" s="158" t="s">
        <v>7</v>
      </c>
      <c r="H2896" s="26">
        <f t="shared" si="603"/>
        <v>0.1</v>
      </c>
      <c r="I2896" s="26">
        <v>0.1</v>
      </c>
      <c r="J2896" s="26">
        <v>0</v>
      </c>
      <c r="K2896" s="26">
        <v>0</v>
      </c>
      <c r="L2896" s="26">
        <v>0</v>
      </c>
      <c r="M2896" s="26">
        <v>0</v>
      </c>
      <c r="N2896" s="26">
        <v>0</v>
      </c>
      <c r="O2896" s="219"/>
      <c r="P2896" s="228"/>
    </row>
    <row r="2897" spans="1:16" ht="15.75" thickBot="1" x14ac:dyDescent="0.3">
      <c r="A2897" s="213"/>
      <c r="B2897" s="216"/>
      <c r="C2897" s="216"/>
      <c r="D2897" s="219"/>
      <c r="E2897" s="219"/>
      <c r="F2897" s="216"/>
      <c r="G2897" s="158" t="s">
        <v>8</v>
      </c>
      <c r="H2897" s="26">
        <f t="shared" si="603"/>
        <v>0</v>
      </c>
      <c r="I2897" s="26">
        <v>0</v>
      </c>
      <c r="J2897" s="26">
        <v>0</v>
      </c>
      <c r="K2897" s="26">
        <v>0</v>
      </c>
      <c r="L2897" s="26">
        <v>0</v>
      </c>
      <c r="M2897" s="26">
        <v>0</v>
      </c>
      <c r="N2897" s="26">
        <v>0</v>
      </c>
      <c r="O2897" s="219"/>
      <c r="P2897" s="228"/>
    </row>
    <row r="2898" spans="1:16" ht="24.75" thickBot="1" x14ac:dyDescent="0.3">
      <c r="A2898" s="214"/>
      <c r="B2898" s="217"/>
      <c r="C2898" s="217"/>
      <c r="D2898" s="220"/>
      <c r="E2898" s="220"/>
      <c r="F2898" s="217"/>
      <c r="G2898" s="158" t="s">
        <v>9</v>
      </c>
      <c r="H2898" s="26">
        <f t="shared" si="603"/>
        <v>0</v>
      </c>
      <c r="I2898" s="26">
        <v>0</v>
      </c>
      <c r="J2898" s="26">
        <v>0</v>
      </c>
      <c r="K2898" s="26">
        <v>0</v>
      </c>
      <c r="L2898" s="26">
        <v>0</v>
      </c>
      <c r="M2898" s="26">
        <v>0</v>
      </c>
      <c r="N2898" s="26">
        <v>0</v>
      </c>
      <c r="O2898" s="220"/>
      <c r="P2898" s="229"/>
    </row>
    <row r="2899" spans="1:16" ht="36.75" customHeight="1" thickBot="1" x14ac:dyDescent="0.3">
      <c r="A2899" s="212" t="s">
        <v>1063</v>
      </c>
      <c r="B2899" s="215" t="s">
        <v>984</v>
      </c>
      <c r="C2899" s="215" t="s">
        <v>214</v>
      </c>
      <c r="D2899" s="218">
        <v>2030</v>
      </c>
      <c r="E2899" s="218" t="s">
        <v>75</v>
      </c>
      <c r="F2899" s="215" t="s">
        <v>1057</v>
      </c>
      <c r="G2899" s="158" t="s">
        <v>4</v>
      </c>
      <c r="H2899" s="26">
        <f>SUM(H2900:H2903)</f>
        <v>30.6</v>
      </c>
      <c r="I2899" s="26">
        <f t="shared" ref="I2899:N2899" si="610">SUM(I2900:I2903)</f>
        <v>0</v>
      </c>
      <c r="J2899" s="26">
        <f t="shared" si="610"/>
        <v>0</v>
      </c>
      <c r="K2899" s="26">
        <f t="shared" si="610"/>
        <v>0</v>
      </c>
      <c r="L2899" s="26">
        <f t="shared" si="610"/>
        <v>0</v>
      </c>
      <c r="M2899" s="26">
        <f t="shared" si="610"/>
        <v>0</v>
      </c>
      <c r="N2899" s="26">
        <f t="shared" si="610"/>
        <v>30.6</v>
      </c>
      <c r="O2899" s="218">
        <v>120</v>
      </c>
      <c r="P2899" s="227"/>
    </row>
    <row r="2900" spans="1:16" ht="15.75" thickBot="1" x14ac:dyDescent="0.3">
      <c r="A2900" s="213"/>
      <c r="B2900" s="216"/>
      <c r="C2900" s="216"/>
      <c r="D2900" s="219"/>
      <c r="E2900" s="219"/>
      <c r="F2900" s="216"/>
      <c r="G2900" s="158" t="s">
        <v>6</v>
      </c>
      <c r="H2900" s="26">
        <f t="shared" si="603"/>
        <v>30.3</v>
      </c>
      <c r="I2900" s="26">
        <v>0</v>
      </c>
      <c r="J2900" s="26">
        <v>0</v>
      </c>
      <c r="K2900" s="26">
        <v>0</v>
      </c>
      <c r="L2900" s="26">
        <v>0</v>
      </c>
      <c r="M2900" s="26">
        <v>0</v>
      </c>
      <c r="N2900" s="26">
        <v>30.3</v>
      </c>
      <c r="O2900" s="219"/>
      <c r="P2900" s="228"/>
    </row>
    <row r="2901" spans="1:16" ht="36.75" thickBot="1" x14ac:dyDescent="0.3">
      <c r="A2901" s="213"/>
      <c r="B2901" s="216"/>
      <c r="C2901" s="216"/>
      <c r="D2901" s="219"/>
      <c r="E2901" s="219"/>
      <c r="F2901" s="216"/>
      <c r="G2901" s="158" t="s">
        <v>7</v>
      </c>
      <c r="H2901" s="26">
        <f>SUM(I2901:N2901)</f>
        <v>0.3</v>
      </c>
      <c r="I2901" s="26">
        <v>0</v>
      </c>
      <c r="J2901" s="26">
        <v>0</v>
      </c>
      <c r="K2901" s="26">
        <v>0</v>
      </c>
      <c r="L2901" s="26">
        <v>0</v>
      </c>
      <c r="M2901" s="26">
        <v>0</v>
      </c>
      <c r="N2901" s="26">
        <v>0.3</v>
      </c>
      <c r="O2901" s="219"/>
      <c r="P2901" s="228"/>
    </row>
    <row r="2902" spans="1:16" ht="15.75" thickBot="1" x14ac:dyDescent="0.3">
      <c r="A2902" s="213"/>
      <c r="B2902" s="216"/>
      <c r="C2902" s="216"/>
      <c r="D2902" s="219"/>
      <c r="E2902" s="219"/>
      <c r="F2902" s="216"/>
      <c r="G2902" s="158" t="s">
        <v>8</v>
      </c>
      <c r="H2902" s="26">
        <f t="shared" si="603"/>
        <v>0</v>
      </c>
      <c r="I2902" s="26">
        <v>0</v>
      </c>
      <c r="J2902" s="26">
        <v>0</v>
      </c>
      <c r="K2902" s="26">
        <v>0</v>
      </c>
      <c r="L2902" s="26">
        <v>0</v>
      </c>
      <c r="M2902" s="26">
        <v>0</v>
      </c>
      <c r="N2902" s="26">
        <v>0</v>
      </c>
      <c r="O2902" s="219"/>
      <c r="P2902" s="228"/>
    </row>
    <row r="2903" spans="1:16" ht="24.75" thickBot="1" x14ac:dyDescent="0.3">
      <c r="A2903" s="214"/>
      <c r="B2903" s="217"/>
      <c r="C2903" s="217"/>
      <c r="D2903" s="220"/>
      <c r="E2903" s="220"/>
      <c r="F2903" s="217"/>
      <c r="G2903" s="158" t="s">
        <v>9</v>
      </c>
      <c r="H2903" s="26">
        <f t="shared" si="603"/>
        <v>0</v>
      </c>
      <c r="I2903" s="26">
        <v>0</v>
      </c>
      <c r="J2903" s="26">
        <v>0</v>
      </c>
      <c r="K2903" s="26">
        <v>0</v>
      </c>
      <c r="L2903" s="26">
        <v>0</v>
      </c>
      <c r="M2903" s="26">
        <v>0</v>
      </c>
      <c r="N2903" s="26">
        <v>0</v>
      </c>
      <c r="O2903" s="220"/>
      <c r="P2903" s="229"/>
    </row>
    <row r="2904" spans="1:16" ht="36.75" customHeight="1" thickBot="1" x14ac:dyDescent="0.3">
      <c r="A2904" s="212" t="s">
        <v>4589</v>
      </c>
      <c r="B2904" s="215"/>
      <c r="C2904" s="215" t="s">
        <v>214</v>
      </c>
      <c r="D2904" s="218">
        <v>2027</v>
      </c>
      <c r="E2904" s="218"/>
      <c r="F2904" s="218" t="s">
        <v>94</v>
      </c>
      <c r="G2904" s="158" t="s">
        <v>4</v>
      </c>
      <c r="H2904" s="26">
        <f>SUM(H2905:H2908)</f>
        <v>36.700000000000003</v>
      </c>
      <c r="I2904" s="26">
        <f t="shared" ref="I2904:N2904" si="611">SUM(I2905:I2908)</f>
        <v>0</v>
      </c>
      <c r="J2904" s="26">
        <f t="shared" si="611"/>
        <v>0</v>
      </c>
      <c r="K2904" s="26">
        <f t="shared" si="611"/>
        <v>36.700000000000003</v>
      </c>
      <c r="L2904" s="26">
        <f t="shared" si="611"/>
        <v>0</v>
      </c>
      <c r="M2904" s="26">
        <f t="shared" si="611"/>
        <v>0</v>
      </c>
      <c r="N2904" s="26">
        <f t="shared" si="611"/>
        <v>0</v>
      </c>
      <c r="O2904" s="218"/>
      <c r="P2904" s="227"/>
    </row>
    <row r="2905" spans="1:16" ht="15.75" thickBot="1" x14ac:dyDescent="0.3">
      <c r="A2905" s="213"/>
      <c r="B2905" s="216"/>
      <c r="C2905" s="216"/>
      <c r="D2905" s="219"/>
      <c r="E2905" s="219"/>
      <c r="F2905" s="219"/>
      <c r="G2905" s="158" t="s">
        <v>6</v>
      </c>
      <c r="H2905" s="26">
        <f t="shared" ref="H2905" si="612">SUM(I2905:N2905)</f>
        <v>0</v>
      </c>
      <c r="I2905" s="26">
        <v>0</v>
      </c>
      <c r="J2905" s="26">
        <v>0</v>
      </c>
      <c r="K2905" s="26">
        <v>0</v>
      </c>
      <c r="L2905" s="26">
        <v>0</v>
      </c>
      <c r="M2905" s="26">
        <v>0</v>
      </c>
      <c r="N2905" s="26">
        <v>0</v>
      </c>
      <c r="O2905" s="219"/>
      <c r="P2905" s="228"/>
    </row>
    <row r="2906" spans="1:16" ht="36.75" thickBot="1" x14ac:dyDescent="0.3">
      <c r="A2906" s="213"/>
      <c r="B2906" s="216"/>
      <c r="C2906" s="216"/>
      <c r="D2906" s="219"/>
      <c r="E2906" s="219"/>
      <c r="F2906" s="219"/>
      <c r="G2906" s="158" t="s">
        <v>7</v>
      </c>
      <c r="H2906" s="26">
        <f>SUM(I2906:N2906)</f>
        <v>36.700000000000003</v>
      </c>
      <c r="I2906" s="26">
        <v>0</v>
      </c>
      <c r="J2906" s="26">
        <v>0</v>
      </c>
      <c r="K2906" s="26">
        <v>36.700000000000003</v>
      </c>
      <c r="L2906" s="26">
        <v>0</v>
      </c>
      <c r="M2906" s="26">
        <v>0</v>
      </c>
      <c r="N2906" s="26">
        <v>0</v>
      </c>
      <c r="O2906" s="219"/>
      <c r="P2906" s="228"/>
    </row>
    <row r="2907" spans="1:16" ht="15.75" thickBot="1" x14ac:dyDescent="0.3">
      <c r="A2907" s="213"/>
      <c r="B2907" s="216"/>
      <c r="C2907" s="216"/>
      <c r="D2907" s="219"/>
      <c r="E2907" s="219"/>
      <c r="F2907" s="219"/>
      <c r="G2907" s="158" t="s">
        <v>8</v>
      </c>
      <c r="H2907" s="26">
        <f t="shared" ref="H2907:H2908" si="613">SUM(I2907:N2907)</f>
        <v>0</v>
      </c>
      <c r="I2907" s="26">
        <v>0</v>
      </c>
      <c r="J2907" s="26">
        <v>0</v>
      </c>
      <c r="K2907" s="26">
        <v>0</v>
      </c>
      <c r="L2907" s="26">
        <v>0</v>
      </c>
      <c r="M2907" s="26">
        <v>0</v>
      </c>
      <c r="N2907" s="26">
        <v>0</v>
      </c>
      <c r="O2907" s="219"/>
      <c r="P2907" s="228"/>
    </row>
    <row r="2908" spans="1:16" ht="24.75" thickBot="1" x14ac:dyDescent="0.3">
      <c r="A2908" s="214"/>
      <c r="B2908" s="217"/>
      <c r="C2908" s="217"/>
      <c r="D2908" s="220"/>
      <c r="E2908" s="220"/>
      <c r="F2908" s="220"/>
      <c r="G2908" s="158" t="s">
        <v>9</v>
      </c>
      <c r="H2908" s="26">
        <f t="shared" si="613"/>
        <v>0</v>
      </c>
      <c r="I2908" s="26">
        <v>0</v>
      </c>
      <c r="J2908" s="26">
        <v>0</v>
      </c>
      <c r="K2908" s="26">
        <v>0</v>
      </c>
      <c r="L2908" s="26">
        <v>0</v>
      </c>
      <c r="M2908" s="26">
        <v>0</v>
      </c>
      <c r="N2908" s="26">
        <v>0</v>
      </c>
      <c r="O2908" s="220"/>
      <c r="P2908" s="229"/>
    </row>
    <row r="2909" spans="1:16" ht="36.75" customHeight="1" thickBot="1" x14ac:dyDescent="0.3">
      <c r="A2909" s="212" t="s">
        <v>4590</v>
      </c>
      <c r="B2909" s="215"/>
      <c r="C2909" s="215" t="s">
        <v>214</v>
      </c>
      <c r="D2909" s="218">
        <v>2027</v>
      </c>
      <c r="E2909" s="218"/>
      <c r="F2909" s="218" t="s">
        <v>94</v>
      </c>
      <c r="G2909" s="158" t="s">
        <v>4</v>
      </c>
      <c r="H2909" s="26">
        <f>SUM(H2910:H2913)</f>
        <v>99.9</v>
      </c>
      <c r="I2909" s="26">
        <f t="shared" ref="I2909:N2909" si="614">SUM(I2910:I2913)</f>
        <v>0</v>
      </c>
      <c r="J2909" s="26">
        <f t="shared" si="614"/>
        <v>0</v>
      </c>
      <c r="K2909" s="26">
        <f t="shared" si="614"/>
        <v>99.9</v>
      </c>
      <c r="L2909" s="26">
        <f t="shared" si="614"/>
        <v>0</v>
      </c>
      <c r="M2909" s="26">
        <f t="shared" si="614"/>
        <v>0</v>
      </c>
      <c r="N2909" s="26">
        <f t="shared" si="614"/>
        <v>0</v>
      </c>
      <c r="O2909" s="218"/>
      <c r="P2909" s="227"/>
    </row>
    <row r="2910" spans="1:16" ht="15.75" thickBot="1" x14ac:dyDescent="0.3">
      <c r="A2910" s="213"/>
      <c r="B2910" s="216"/>
      <c r="C2910" s="216"/>
      <c r="D2910" s="219"/>
      <c r="E2910" s="219"/>
      <c r="F2910" s="219"/>
      <c r="G2910" s="158" t="s">
        <v>6</v>
      </c>
      <c r="H2910" s="26">
        <f t="shared" ref="H2910" si="615">SUM(I2910:N2910)</f>
        <v>0</v>
      </c>
      <c r="I2910" s="26">
        <v>0</v>
      </c>
      <c r="J2910" s="26">
        <v>0</v>
      </c>
      <c r="K2910" s="26">
        <v>0</v>
      </c>
      <c r="L2910" s="26">
        <v>0</v>
      </c>
      <c r="M2910" s="26">
        <v>0</v>
      </c>
      <c r="N2910" s="26">
        <v>0</v>
      </c>
      <c r="O2910" s="219"/>
      <c r="P2910" s="228"/>
    </row>
    <row r="2911" spans="1:16" ht="36.75" thickBot="1" x14ac:dyDescent="0.3">
      <c r="A2911" s="213"/>
      <c r="B2911" s="216"/>
      <c r="C2911" s="216"/>
      <c r="D2911" s="219"/>
      <c r="E2911" s="219"/>
      <c r="F2911" s="219"/>
      <c r="G2911" s="158" t="s">
        <v>7</v>
      </c>
      <c r="H2911" s="26">
        <f>SUM(I2911:N2911)</f>
        <v>99.9</v>
      </c>
      <c r="I2911" s="26">
        <v>0</v>
      </c>
      <c r="J2911" s="26">
        <v>0</v>
      </c>
      <c r="K2911" s="26">
        <v>99.9</v>
      </c>
      <c r="L2911" s="26">
        <v>0</v>
      </c>
      <c r="M2911" s="26">
        <v>0</v>
      </c>
      <c r="N2911" s="26">
        <v>0</v>
      </c>
      <c r="O2911" s="219"/>
      <c r="P2911" s="228"/>
    </row>
    <row r="2912" spans="1:16" ht="15.75" thickBot="1" x14ac:dyDescent="0.3">
      <c r="A2912" s="213"/>
      <c r="B2912" s="216"/>
      <c r="C2912" s="216"/>
      <c r="D2912" s="219"/>
      <c r="E2912" s="219"/>
      <c r="F2912" s="219"/>
      <c r="G2912" s="158" t="s">
        <v>8</v>
      </c>
      <c r="H2912" s="26">
        <f t="shared" ref="H2912:H2913" si="616">SUM(I2912:N2912)</f>
        <v>0</v>
      </c>
      <c r="I2912" s="26">
        <v>0</v>
      </c>
      <c r="J2912" s="26">
        <v>0</v>
      </c>
      <c r="K2912" s="26">
        <v>0</v>
      </c>
      <c r="L2912" s="26">
        <v>0</v>
      </c>
      <c r="M2912" s="26">
        <v>0</v>
      </c>
      <c r="N2912" s="26">
        <v>0</v>
      </c>
      <c r="O2912" s="219"/>
      <c r="P2912" s="228"/>
    </row>
    <row r="2913" spans="1:16" ht="24.75" thickBot="1" x14ac:dyDescent="0.3">
      <c r="A2913" s="214"/>
      <c r="B2913" s="217"/>
      <c r="C2913" s="217"/>
      <c r="D2913" s="220"/>
      <c r="E2913" s="220"/>
      <c r="F2913" s="220"/>
      <c r="G2913" s="158" t="s">
        <v>9</v>
      </c>
      <c r="H2913" s="26">
        <f t="shared" si="616"/>
        <v>0</v>
      </c>
      <c r="I2913" s="26">
        <v>0</v>
      </c>
      <c r="J2913" s="26">
        <v>0</v>
      </c>
      <c r="K2913" s="26">
        <v>0</v>
      </c>
      <c r="L2913" s="26">
        <v>0</v>
      </c>
      <c r="M2913" s="26">
        <v>0</v>
      </c>
      <c r="N2913" s="26">
        <v>0</v>
      </c>
      <c r="O2913" s="220"/>
      <c r="P2913" s="229"/>
    </row>
    <row r="2914" spans="1:16" ht="36.75" thickBot="1" x14ac:dyDescent="0.3">
      <c r="A2914" s="212" t="s">
        <v>4591</v>
      </c>
      <c r="B2914" s="215"/>
      <c r="C2914" s="215" t="s">
        <v>214</v>
      </c>
      <c r="D2914" s="218">
        <v>2027</v>
      </c>
      <c r="E2914" s="218"/>
      <c r="F2914" s="218" t="s">
        <v>94</v>
      </c>
      <c r="G2914" s="158" t="s">
        <v>4</v>
      </c>
      <c r="H2914" s="26">
        <f>SUM(H2915:H2918)</f>
        <v>100.4</v>
      </c>
      <c r="I2914" s="26">
        <f t="shared" ref="I2914:N2914" si="617">SUM(I2915:I2918)</f>
        <v>0</v>
      </c>
      <c r="J2914" s="26">
        <f t="shared" si="617"/>
        <v>0</v>
      </c>
      <c r="K2914" s="26">
        <f t="shared" si="617"/>
        <v>100.4</v>
      </c>
      <c r="L2914" s="26">
        <f t="shared" si="617"/>
        <v>0</v>
      </c>
      <c r="M2914" s="26">
        <f t="shared" si="617"/>
        <v>0</v>
      </c>
      <c r="N2914" s="26">
        <f t="shared" si="617"/>
        <v>0</v>
      </c>
      <c r="O2914" s="218"/>
      <c r="P2914" s="227"/>
    </row>
    <row r="2915" spans="1:16" ht="15.75" thickBot="1" x14ac:dyDescent="0.3">
      <c r="A2915" s="213"/>
      <c r="B2915" s="216"/>
      <c r="C2915" s="216"/>
      <c r="D2915" s="219"/>
      <c r="E2915" s="219"/>
      <c r="F2915" s="219"/>
      <c r="G2915" s="158" t="s">
        <v>6</v>
      </c>
      <c r="H2915" s="26">
        <f t="shared" ref="H2915" si="618">SUM(I2915:N2915)</f>
        <v>0</v>
      </c>
      <c r="I2915" s="26">
        <v>0</v>
      </c>
      <c r="J2915" s="26">
        <v>0</v>
      </c>
      <c r="K2915" s="26">
        <v>0</v>
      </c>
      <c r="L2915" s="26">
        <v>0</v>
      </c>
      <c r="M2915" s="26">
        <v>0</v>
      </c>
      <c r="N2915" s="26">
        <v>0</v>
      </c>
      <c r="O2915" s="219"/>
      <c r="P2915" s="228"/>
    </row>
    <row r="2916" spans="1:16" ht="36.75" thickBot="1" x14ac:dyDescent="0.3">
      <c r="A2916" s="213"/>
      <c r="B2916" s="216"/>
      <c r="C2916" s="216"/>
      <c r="D2916" s="219"/>
      <c r="E2916" s="219"/>
      <c r="F2916" s="219"/>
      <c r="G2916" s="158" t="s">
        <v>7</v>
      </c>
      <c r="H2916" s="26">
        <f>SUM(I2916:N2916)</f>
        <v>100.4</v>
      </c>
      <c r="I2916" s="26">
        <v>0</v>
      </c>
      <c r="J2916" s="26">
        <v>0</v>
      </c>
      <c r="K2916" s="26">
        <v>100.4</v>
      </c>
      <c r="L2916" s="26">
        <v>0</v>
      </c>
      <c r="M2916" s="26">
        <v>0</v>
      </c>
      <c r="N2916" s="26">
        <v>0</v>
      </c>
      <c r="O2916" s="219"/>
      <c r="P2916" s="228"/>
    </row>
    <row r="2917" spans="1:16" ht="15.75" thickBot="1" x14ac:dyDescent="0.3">
      <c r="A2917" s="213"/>
      <c r="B2917" s="216"/>
      <c r="C2917" s="216"/>
      <c r="D2917" s="219"/>
      <c r="E2917" s="219"/>
      <c r="F2917" s="219"/>
      <c r="G2917" s="158" t="s">
        <v>8</v>
      </c>
      <c r="H2917" s="26">
        <f t="shared" ref="H2917:H2918" si="619">SUM(I2917:N2917)</f>
        <v>0</v>
      </c>
      <c r="I2917" s="26">
        <v>0</v>
      </c>
      <c r="J2917" s="26">
        <v>0</v>
      </c>
      <c r="K2917" s="26">
        <v>0</v>
      </c>
      <c r="L2917" s="26">
        <v>0</v>
      </c>
      <c r="M2917" s="26">
        <v>0</v>
      </c>
      <c r="N2917" s="26">
        <v>0</v>
      </c>
      <c r="O2917" s="219"/>
      <c r="P2917" s="228"/>
    </row>
    <row r="2918" spans="1:16" ht="24.75" thickBot="1" x14ac:dyDescent="0.3">
      <c r="A2918" s="214"/>
      <c r="B2918" s="217"/>
      <c r="C2918" s="217"/>
      <c r="D2918" s="220"/>
      <c r="E2918" s="220"/>
      <c r="F2918" s="220"/>
      <c r="G2918" s="158" t="s">
        <v>9</v>
      </c>
      <c r="H2918" s="26">
        <f t="shared" si="619"/>
        <v>0</v>
      </c>
      <c r="I2918" s="26">
        <v>0</v>
      </c>
      <c r="J2918" s="26">
        <v>0</v>
      </c>
      <c r="K2918" s="26">
        <v>0</v>
      </c>
      <c r="L2918" s="26">
        <v>0</v>
      </c>
      <c r="M2918" s="26">
        <v>0</v>
      </c>
      <c r="N2918" s="26">
        <v>0</v>
      </c>
      <c r="O2918" s="220"/>
      <c r="P2918" s="229"/>
    </row>
    <row r="2919" spans="1:16" ht="15.75" customHeight="1" thickBot="1" x14ac:dyDescent="0.3">
      <c r="A2919" s="245" t="s">
        <v>117</v>
      </c>
      <c r="B2919" s="245"/>
      <c r="C2919" s="245"/>
      <c r="D2919" s="245"/>
      <c r="E2919" s="245"/>
      <c r="F2919" s="246"/>
      <c r="G2919" s="161" t="s">
        <v>4</v>
      </c>
      <c r="H2919" s="56">
        <f>SUM(H2920:H2923)</f>
        <v>11850.8</v>
      </c>
      <c r="I2919" s="56">
        <f t="shared" ref="I2919:N2919" si="620">SUM(I2920:I2923)</f>
        <v>103.79999999999998</v>
      </c>
      <c r="J2919" s="56">
        <f t="shared" si="620"/>
        <v>0</v>
      </c>
      <c r="K2919" s="56">
        <f t="shared" si="620"/>
        <v>237.00000000000003</v>
      </c>
      <c r="L2919" s="56">
        <f t="shared" si="620"/>
        <v>3855.5000000000005</v>
      </c>
      <c r="M2919" s="56">
        <f t="shared" si="620"/>
        <v>5200.4999999999991</v>
      </c>
      <c r="N2919" s="56">
        <f t="shared" si="620"/>
        <v>2454</v>
      </c>
      <c r="O2919" s="218"/>
      <c r="P2919" s="227"/>
    </row>
    <row r="2920" spans="1:16" ht="36.75" customHeight="1" thickBot="1" x14ac:dyDescent="0.3">
      <c r="A2920" s="247"/>
      <c r="B2920" s="247"/>
      <c r="C2920" s="247"/>
      <c r="D2920" s="247"/>
      <c r="E2920" s="247"/>
      <c r="F2920" s="248"/>
      <c r="G2920" s="161" t="s">
        <v>262</v>
      </c>
      <c r="H2920" s="56">
        <f>SUM(I2920:N2920)</f>
        <v>9168.2999999999993</v>
      </c>
      <c r="I2920" s="56">
        <f>I2665+I2670+I2675+I2680+I2685+I2690+I2695+I2700+I2705+I2710+I2715+I2720+I2725+I2730+I2735+I2740+I2745+I2750+I2755+I2760+I2765+I2770+I2775+I2780+I2785+I2790+I2795+I2800+I2805+I2810+I2815+I2820+I2825+I2830+I2835+I2840+I2845+I2850+I2855+I2860+I2865+I2870+I2875+I2880+I2885+I2890+I2895+I2900+I2905+I2910+I2915</f>
        <v>12.1</v>
      </c>
      <c r="J2920" s="56">
        <f t="shared" ref="J2920:N2920" si="621">J2665+J2670+J2675+J2680+J2685+J2690+J2695+J2700+J2705+J2710+J2715+J2720+J2725+J2730+J2735+J2740+J2745+J2750+J2755+J2760+J2765+J2770+J2775+J2780+J2785+J2790+J2795+J2800+J2805+J2810+J2815+J2820+J2825+J2830+J2835+J2840+J2845+J2850+J2855+J2860+J2865+J2870+J2875+J2880+J2885+J2890+J2895+J2900+J2905+J2910+J2915</f>
        <v>0</v>
      </c>
      <c r="K2920" s="56">
        <f t="shared" si="621"/>
        <v>0</v>
      </c>
      <c r="L2920" s="56">
        <f t="shared" si="621"/>
        <v>2795.0000000000005</v>
      </c>
      <c r="M2920" s="56">
        <f t="shared" si="621"/>
        <v>4312.3999999999996</v>
      </c>
      <c r="N2920" s="56">
        <f t="shared" si="621"/>
        <v>2048.8000000000002</v>
      </c>
      <c r="O2920" s="219"/>
      <c r="P2920" s="228"/>
    </row>
    <row r="2921" spans="1:16" ht="36.75" thickBot="1" x14ac:dyDescent="0.3">
      <c r="A2921" s="247"/>
      <c r="B2921" s="247"/>
      <c r="C2921" s="247"/>
      <c r="D2921" s="247"/>
      <c r="E2921" s="247"/>
      <c r="F2921" s="248"/>
      <c r="G2921" s="161" t="s">
        <v>7</v>
      </c>
      <c r="H2921" s="56">
        <f>SUM(I2921:N2921)</f>
        <v>2634.7</v>
      </c>
      <c r="I2921" s="56">
        <f t="shared" ref="I2921:N2922" si="622">I2666+I2671+I2676+I2681+I2686+I2691+I2696+I2701+I2706+I2711+I2716+I2721+I2726+I2731+I2736+I2741+I2746+I2751+I2756+I2761+I2766+I2771+I2776+I2781+I2786+I2791+I2796+I2801+I2806+I2811+I2816+I2821+I2826+I2831+I2836+I2841+I2846+I2851+I2856+I2861+I2866+I2871+I2876+I2881+I2886+I2891+I2896+I2901+I2906+I2911+I2916</f>
        <v>91.699999999999989</v>
      </c>
      <c r="J2921" s="56">
        <f t="shared" si="622"/>
        <v>0</v>
      </c>
      <c r="K2921" s="56">
        <f t="shared" si="622"/>
        <v>237.00000000000003</v>
      </c>
      <c r="L2921" s="56">
        <f t="shared" si="622"/>
        <v>1030.0999999999999</v>
      </c>
      <c r="M2921" s="56">
        <f t="shared" si="622"/>
        <v>873.9</v>
      </c>
      <c r="N2921" s="56">
        <f t="shared" si="622"/>
        <v>402</v>
      </c>
      <c r="O2921" s="219"/>
      <c r="P2921" s="228"/>
    </row>
    <row r="2922" spans="1:16" ht="15.75" thickBot="1" x14ac:dyDescent="0.3">
      <c r="A2922" s="247"/>
      <c r="B2922" s="247"/>
      <c r="C2922" s="247"/>
      <c r="D2922" s="247"/>
      <c r="E2922" s="247"/>
      <c r="F2922" s="248"/>
      <c r="G2922" s="161" t="s">
        <v>8</v>
      </c>
      <c r="H2922" s="56">
        <f>SUM(I2922:N2922)</f>
        <v>47.800000000000004</v>
      </c>
      <c r="I2922" s="56">
        <f t="shared" si="622"/>
        <v>0</v>
      </c>
      <c r="J2922" s="56">
        <f t="shared" si="622"/>
        <v>0</v>
      </c>
      <c r="K2922" s="56">
        <f t="shared" si="622"/>
        <v>0</v>
      </c>
      <c r="L2922" s="56">
        <f t="shared" si="622"/>
        <v>30.400000000000002</v>
      </c>
      <c r="M2922" s="56">
        <f t="shared" si="622"/>
        <v>14.199999999999998</v>
      </c>
      <c r="N2922" s="56">
        <f t="shared" si="622"/>
        <v>3.1999999999999997</v>
      </c>
      <c r="O2922" s="219"/>
      <c r="P2922" s="228"/>
    </row>
    <row r="2923" spans="1:16" ht="24.75" thickBot="1" x14ac:dyDescent="0.3">
      <c r="A2923" s="249"/>
      <c r="B2923" s="249"/>
      <c r="C2923" s="249"/>
      <c r="D2923" s="249"/>
      <c r="E2923" s="249"/>
      <c r="F2923" s="250"/>
      <c r="G2923" s="161" t="s">
        <v>9</v>
      </c>
      <c r="H2923" s="56">
        <f>SUM(I2923:N2923)</f>
        <v>0</v>
      </c>
      <c r="I2923" s="56">
        <f t="shared" ref="I2923:N2923" si="623">I2668+I2673+I2678+I2683+I2688+I2693+I2698+I2703+I2708+I2713+I2718+I2723+I2728+I2733+I2738+I2743+I2748+I2753+I2758+I2763+I2768+I2773+I2778+I2783+I2788+I2793+I2798+I2803+I2808+I2813+I2818+I2823+I2828+I2833+I2838+I2843+I2848+I2853+I2858+I2863+I2868+I2873+I2878+I2883+I2888+I2893+I2898+I2903</f>
        <v>0</v>
      </c>
      <c r="J2923" s="56">
        <f t="shared" si="623"/>
        <v>0</v>
      </c>
      <c r="K2923" s="56">
        <f t="shared" si="623"/>
        <v>0</v>
      </c>
      <c r="L2923" s="56">
        <f t="shared" si="623"/>
        <v>0</v>
      </c>
      <c r="M2923" s="56">
        <f t="shared" si="623"/>
        <v>0</v>
      </c>
      <c r="N2923" s="56">
        <f t="shared" si="623"/>
        <v>0</v>
      </c>
      <c r="O2923" s="220"/>
      <c r="P2923" s="229"/>
    </row>
    <row r="2924" spans="1:16" ht="15.75" thickBot="1" x14ac:dyDescent="0.3">
      <c r="A2924" s="251" t="s">
        <v>215</v>
      </c>
      <c r="B2924" s="251"/>
      <c r="C2924" s="251"/>
      <c r="D2924" s="251"/>
      <c r="E2924" s="251"/>
      <c r="F2924" s="251"/>
      <c r="G2924" s="251"/>
      <c r="H2924" s="251"/>
      <c r="I2924" s="251"/>
      <c r="J2924" s="251"/>
      <c r="K2924" s="251"/>
      <c r="L2924" s="251"/>
      <c r="M2924" s="251"/>
      <c r="N2924" s="251"/>
      <c r="O2924" s="251"/>
      <c r="P2924" s="252"/>
    </row>
    <row r="2925" spans="1:16" ht="36.75" customHeight="1" thickBot="1" x14ac:dyDescent="0.3">
      <c r="A2925" s="212" t="s">
        <v>1064</v>
      </c>
      <c r="B2925" s="215"/>
      <c r="C2925" s="215" t="s">
        <v>215</v>
      </c>
      <c r="D2925" s="218" t="s">
        <v>67</v>
      </c>
      <c r="E2925" s="215" t="s">
        <v>1065</v>
      </c>
      <c r="F2925" s="215" t="s">
        <v>1066</v>
      </c>
      <c r="G2925" s="158" t="s">
        <v>4</v>
      </c>
      <c r="H2925" s="26">
        <f>SUM(H2926:H2929)</f>
        <v>1050</v>
      </c>
      <c r="I2925" s="26">
        <f t="shared" ref="I2925:N2925" si="624">SUM(I2926:I2929)</f>
        <v>0</v>
      </c>
      <c r="J2925" s="26">
        <f t="shared" si="624"/>
        <v>0</v>
      </c>
      <c r="K2925" s="26">
        <f t="shared" si="624"/>
        <v>0</v>
      </c>
      <c r="L2925" s="26">
        <f t="shared" si="624"/>
        <v>100</v>
      </c>
      <c r="M2925" s="26">
        <f t="shared" si="624"/>
        <v>950</v>
      </c>
      <c r="N2925" s="26">
        <f t="shared" si="624"/>
        <v>0</v>
      </c>
      <c r="O2925" s="218">
        <v>8000</v>
      </c>
      <c r="P2925" s="227" t="s">
        <v>1067</v>
      </c>
    </row>
    <row r="2926" spans="1:16" ht="15.75" thickBot="1" x14ac:dyDescent="0.3">
      <c r="A2926" s="213"/>
      <c r="B2926" s="216"/>
      <c r="C2926" s="216"/>
      <c r="D2926" s="219"/>
      <c r="E2926" s="216"/>
      <c r="F2926" s="216"/>
      <c r="G2926" s="158" t="s">
        <v>259</v>
      </c>
      <c r="H2926" s="26">
        <f>SUM(I2926:N2926)</f>
        <v>892.5</v>
      </c>
      <c r="I2926" s="26">
        <v>0</v>
      </c>
      <c r="J2926" s="26">
        <v>0</v>
      </c>
      <c r="K2926" s="26">
        <v>0</v>
      </c>
      <c r="L2926" s="26">
        <v>0</v>
      </c>
      <c r="M2926" s="26">
        <v>892.5</v>
      </c>
      <c r="N2926" s="26">
        <v>0</v>
      </c>
      <c r="O2926" s="219"/>
      <c r="P2926" s="228"/>
    </row>
    <row r="2927" spans="1:16" ht="36.75" thickBot="1" x14ac:dyDescent="0.3">
      <c r="A2927" s="213"/>
      <c r="B2927" s="216"/>
      <c r="C2927" s="216"/>
      <c r="D2927" s="219"/>
      <c r="E2927" s="216"/>
      <c r="F2927" s="216"/>
      <c r="G2927" s="158" t="s">
        <v>7</v>
      </c>
      <c r="H2927" s="26">
        <f t="shared" ref="H2927:H2984" si="625">SUM(I2927:N2927)</f>
        <v>157.5</v>
      </c>
      <c r="I2927" s="26">
        <v>0</v>
      </c>
      <c r="J2927" s="26">
        <v>0</v>
      </c>
      <c r="K2927" s="26">
        <v>0</v>
      </c>
      <c r="L2927" s="26">
        <v>100</v>
      </c>
      <c r="M2927" s="26">
        <v>57.5</v>
      </c>
      <c r="N2927" s="26">
        <v>0</v>
      </c>
      <c r="O2927" s="219"/>
      <c r="P2927" s="228"/>
    </row>
    <row r="2928" spans="1:16" ht="15.75" thickBot="1" x14ac:dyDescent="0.3">
      <c r="A2928" s="213"/>
      <c r="B2928" s="216"/>
      <c r="C2928" s="216"/>
      <c r="D2928" s="219"/>
      <c r="E2928" s="216"/>
      <c r="F2928" s="216"/>
      <c r="G2928" s="158" t="s">
        <v>8</v>
      </c>
      <c r="H2928" s="26">
        <f t="shared" si="625"/>
        <v>0</v>
      </c>
      <c r="I2928" s="26">
        <v>0</v>
      </c>
      <c r="J2928" s="26">
        <v>0</v>
      </c>
      <c r="K2928" s="26">
        <v>0</v>
      </c>
      <c r="L2928" s="26">
        <v>0</v>
      </c>
      <c r="M2928" s="26">
        <v>0</v>
      </c>
      <c r="N2928" s="26">
        <v>0</v>
      </c>
      <c r="O2928" s="219"/>
      <c r="P2928" s="228"/>
    </row>
    <row r="2929" spans="1:16" ht="24.75" thickBot="1" x14ac:dyDescent="0.3">
      <c r="A2929" s="214"/>
      <c r="B2929" s="217"/>
      <c r="C2929" s="217"/>
      <c r="D2929" s="220"/>
      <c r="E2929" s="217"/>
      <c r="F2929" s="217"/>
      <c r="G2929" s="158" t="s">
        <v>9</v>
      </c>
      <c r="H2929" s="26">
        <f t="shared" si="625"/>
        <v>0</v>
      </c>
      <c r="I2929" s="26">
        <v>0</v>
      </c>
      <c r="J2929" s="26">
        <v>0</v>
      </c>
      <c r="K2929" s="26">
        <v>0</v>
      </c>
      <c r="L2929" s="26">
        <v>0</v>
      </c>
      <c r="M2929" s="26">
        <v>0</v>
      </c>
      <c r="N2929" s="26">
        <v>0</v>
      </c>
      <c r="O2929" s="220"/>
      <c r="P2929" s="229"/>
    </row>
    <row r="2930" spans="1:16" ht="51.75" customHeight="1" thickBot="1" x14ac:dyDescent="0.3">
      <c r="A2930" s="212" t="s">
        <v>1070</v>
      </c>
      <c r="B2930" s="215"/>
      <c r="C2930" s="215" t="s">
        <v>215</v>
      </c>
      <c r="D2930" s="218" t="s">
        <v>12</v>
      </c>
      <c r="E2930" s="218" t="s">
        <v>1071</v>
      </c>
      <c r="F2930" s="215" t="s">
        <v>1072</v>
      </c>
      <c r="G2930" s="158" t="s">
        <v>4</v>
      </c>
      <c r="H2930" s="26">
        <f>SUM(H2931:H2934)</f>
        <v>20</v>
      </c>
      <c r="I2930" s="26">
        <f t="shared" ref="I2930:N2930" si="626">SUM(I2931:I2934)</f>
        <v>0</v>
      </c>
      <c r="J2930" s="26">
        <f t="shared" si="626"/>
        <v>4</v>
      </c>
      <c r="K2930" s="26">
        <f t="shared" si="626"/>
        <v>16</v>
      </c>
      <c r="L2930" s="26">
        <f t="shared" si="626"/>
        <v>0</v>
      </c>
      <c r="M2930" s="26">
        <f t="shared" si="626"/>
        <v>0</v>
      </c>
      <c r="N2930" s="26">
        <f t="shared" si="626"/>
        <v>0</v>
      </c>
      <c r="O2930" s="218">
        <v>1000</v>
      </c>
      <c r="P2930" s="227" t="s">
        <v>1073</v>
      </c>
    </row>
    <row r="2931" spans="1:16" ht="15.75" thickBot="1" x14ac:dyDescent="0.3">
      <c r="A2931" s="213"/>
      <c r="B2931" s="216"/>
      <c r="C2931" s="216"/>
      <c r="D2931" s="219"/>
      <c r="E2931" s="219"/>
      <c r="F2931" s="216"/>
      <c r="G2931" s="158" t="s">
        <v>259</v>
      </c>
      <c r="H2931" s="26">
        <f t="shared" si="625"/>
        <v>20</v>
      </c>
      <c r="I2931" s="26">
        <v>0</v>
      </c>
      <c r="J2931" s="26">
        <v>4</v>
      </c>
      <c r="K2931" s="26">
        <v>16</v>
      </c>
      <c r="L2931" s="26">
        <v>0</v>
      </c>
      <c r="M2931" s="26">
        <v>0</v>
      </c>
      <c r="N2931" s="26">
        <v>0</v>
      </c>
      <c r="O2931" s="219"/>
      <c r="P2931" s="228"/>
    </row>
    <row r="2932" spans="1:16" ht="36.75" thickBot="1" x14ac:dyDescent="0.3">
      <c r="A2932" s="213"/>
      <c r="B2932" s="216"/>
      <c r="C2932" s="216"/>
      <c r="D2932" s="219"/>
      <c r="E2932" s="219"/>
      <c r="F2932" s="216"/>
      <c r="G2932" s="158" t="s">
        <v>7</v>
      </c>
      <c r="H2932" s="26">
        <f t="shared" si="625"/>
        <v>0</v>
      </c>
      <c r="I2932" s="26">
        <v>0</v>
      </c>
      <c r="J2932" s="26">
        <v>0</v>
      </c>
      <c r="K2932" s="26">
        <v>0</v>
      </c>
      <c r="L2932" s="26">
        <v>0</v>
      </c>
      <c r="M2932" s="26">
        <v>0</v>
      </c>
      <c r="N2932" s="26">
        <v>0</v>
      </c>
      <c r="O2932" s="219"/>
      <c r="P2932" s="228"/>
    </row>
    <row r="2933" spans="1:16" ht="15.75" thickBot="1" x14ac:dyDescent="0.3">
      <c r="A2933" s="213"/>
      <c r="B2933" s="216"/>
      <c r="C2933" s="216"/>
      <c r="D2933" s="219"/>
      <c r="E2933" s="219"/>
      <c r="F2933" s="216"/>
      <c r="G2933" s="158" t="s">
        <v>8</v>
      </c>
      <c r="H2933" s="26">
        <f t="shared" si="625"/>
        <v>0</v>
      </c>
      <c r="I2933" s="26">
        <v>0</v>
      </c>
      <c r="J2933" s="26">
        <v>0</v>
      </c>
      <c r="K2933" s="26">
        <v>0</v>
      </c>
      <c r="L2933" s="26">
        <v>0</v>
      </c>
      <c r="M2933" s="26">
        <v>0</v>
      </c>
      <c r="N2933" s="26">
        <v>0</v>
      </c>
      <c r="O2933" s="219"/>
      <c r="P2933" s="228"/>
    </row>
    <row r="2934" spans="1:16" ht="24.75" thickBot="1" x14ac:dyDescent="0.3">
      <c r="A2934" s="214"/>
      <c r="B2934" s="217"/>
      <c r="C2934" s="217"/>
      <c r="D2934" s="220"/>
      <c r="E2934" s="220"/>
      <c r="F2934" s="217"/>
      <c r="G2934" s="158" t="s">
        <v>9</v>
      </c>
      <c r="H2934" s="26">
        <f t="shared" si="625"/>
        <v>0</v>
      </c>
      <c r="I2934" s="26">
        <v>0</v>
      </c>
      <c r="J2934" s="26">
        <v>0</v>
      </c>
      <c r="K2934" s="26">
        <v>0</v>
      </c>
      <c r="L2934" s="26">
        <v>0</v>
      </c>
      <c r="M2934" s="26">
        <v>0</v>
      </c>
      <c r="N2934" s="26">
        <v>0</v>
      </c>
      <c r="O2934" s="220"/>
      <c r="P2934" s="229"/>
    </row>
    <row r="2935" spans="1:16" ht="36.75" customHeight="1" thickBot="1" x14ac:dyDescent="0.3">
      <c r="A2935" s="212" t="s">
        <v>1074</v>
      </c>
      <c r="B2935" s="215"/>
      <c r="C2935" s="215" t="s">
        <v>215</v>
      </c>
      <c r="D2935" s="218">
        <v>2026</v>
      </c>
      <c r="E2935" s="218" t="s">
        <v>1075</v>
      </c>
      <c r="F2935" s="215" t="s">
        <v>1072</v>
      </c>
      <c r="G2935" s="158" t="s">
        <v>4</v>
      </c>
      <c r="H2935" s="26">
        <f>SUM(H2936:H2939)</f>
        <v>34</v>
      </c>
      <c r="I2935" s="26">
        <f t="shared" ref="I2935:N2935" si="627">SUM(I2936:I2939)</f>
        <v>0</v>
      </c>
      <c r="J2935" s="26">
        <f t="shared" si="627"/>
        <v>34</v>
      </c>
      <c r="K2935" s="26">
        <f t="shared" si="627"/>
        <v>0</v>
      </c>
      <c r="L2935" s="26">
        <f t="shared" si="627"/>
        <v>0</v>
      </c>
      <c r="M2935" s="26">
        <f t="shared" si="627"/>
        <v>0</v>
      </c>
      <c r="N2935" s="26">
        <f t="shared" si="627"/>
        <v>0</v>
      </c>
      <c r="O2935" s="218">
        <v>8000</v>
      </c>
      <c r="P2935" s="227" t="s">
        <v>1073</v>
      </c>
    </row>
    <row r="2936" spans="1:16" ht="15.75" thickBot="1" x14ac:dyDescent="0.3">
      <c r="A2936" s="213"/>
      <c r="B2936" s="216"/>
      <c r="C2936" s="216"/>
      <c r="D2936" s="219"/>
      <c r="E2936" s="219"/>
      <c r="F2936" s="216"/>
      <c r="G2936" s="158" t="s">
        <v>259</v>
      </c>
      <c r="H2936" s="26">
        <f t="shared" si="625"/>
        <v>33.5</v>
      </c>
      <c r="I2936" s="26">
        <v>0</v>
      </c>
      <c r="J2936" s="26">
        <v>33.5</v>
      </c>
      <c r="K2936" s="26">
        <v>0</v>
      </c>
      <c r="L2936" s="26">
        <v>0</v>
      </c>
      <c r="M2936" s="26">
        <v>0</v>
      </c>
      <c r="N2936" s="26">
        <v>0</v>
      </c>
      <c r="O2936" s="219"/>
      <c r="P2936" s="228"/>
    </row>
    <row r="2937" spans="1:16" ht="36.75" thickBot="1" x14ac:dyDescent="0.3">
      <c r="A2937" s="213"/>
      <c r="B2937" s="216"/>
      <c r="C2937" s="216"/>
      <c r="D2937" s="219"/>
      <c r="E2937" s="219"/>
      <c r="F2937" s="216"/>
      <c r="G2937" s="158" t="s">
        <v>7</v>
      </c>
      <c r="H2937" s="26">
        <f t="shared" si="625"/>
        <v>0</v>
      </c>
      <c r="I2937" s="26">
        <v>0</v>
      </c>
      <c r="J2937" s="26">
        <v>0</v>
      </c>
      <c r="K2937" s="26">
        <v>0</v>
      </c>
      <c r="L2937" s="26">
        <v>0</v>
      </c>
      <c r="M2937" s="26">
        <v>0</v>
      </c>
      <c r="N2937" s="26">
        <v>0</v>
      </c>
      <c r="O2937" s="219"/>
      <c r="P2937" s="228"/>
    </row>
    <row r="2938" spans="1:16" ht="15.75" thickBot="1" x14ac:dyDescent="0.3">
      <c r="A2938" s="213"/>
      <c r="B2938" s="216"/>
      <c r="C2938" s="216"/>
      <c r="D2938" s="219"/>
      <c r="E2938" s="219"/>
      <c r="F2938" s="216"/>
      <c r="G2938" s="158" t="s">
        <v>8</v>
      </c>
      <c r="H2938" s="26">
        <f t="shared" si="625"/>
        <v>0</v>
      </c>
      <c r="I2938" s="26">
        <v>0</v>
      </c>
      <c r="J2938" s="26">
        <v>0</v>
      </c>
      <c r="K2938" s="26">
        <v>0</v>
      </c>
      <c r="L2938" s="26">
        <v>0</v>
      </c>
      <c r="M2938" s="26">
        <v>0</v>
      </c>
      <c r="N2938" s="26">
        <v>0</v>
      </c>
      <c r="O2938" s="219"/>
      <c r="P2938" s="228"/>
    </row>
    <row r="2939" spans="1:16" ht="24.75" thickBot="1" x14ac:dyDescent="0.3">
      <c r="A2939" s="214"/>
      <c r="B2939" s="217"/>
      <c r="C2939" s="217"/>
      <c r="D2939" s="220"/>
      <c r="E2939" s="220"/>
      <c r="F2939" s="217"/>
      <c r="G2939" s="158" t="s">
        <v>9</v>
      </c>
      <c r="H2939" s="26">
        <f t="shared" si="625"/>
        <v>0.5</v>
      </c>
      <c r="I2939" s="26">
        <v>0</v>
      </c>
      <c r="J2939" s="26">
        <v>0.5</v>
      </c>
      <c r="K2939" s="26">
        <v>0</v>
      </c>
      <c r="L2939" s="26">
        <v>0</v>
      </c>
      <c r="M2939" s="26">
        <v>0</v>
      </c>
      <c r="N2939" s="26">
        <v>0</v>
      </c>
      <c r="O2939" s="220"/>
      <c r="P2939" s="229"/>
    </row>
    <row r="2940" spans="1:16" ht="48.75" customHeight="1" thickBot="1" x14ac:dyDescent="0.3">
      <c r="A2940" s="212" t="s">
        <v>1076</v>
      </c>
      <c r="B2940" s="215"/>
      <c r="C2940" s="215" t="s">
        <v>215</v>
      </c>
      <c r="D2940" s="218" t="s">
        <v>337</v>
      </c>
      <c r="E2940" s="218" t="s">
        <v>1077</v>
      </c>
      <c r="F2940" s="215" t="s">
        <v>1072</v>
      </c>
      <c r="G2940" s="158" t="s">
        <v>4</v>
      </c>
      <c r="H2940" s="26">
        <f>SUM(H2941:H2944)</f>
        <v>26</v>
      </c>
      <c r="I2940" s="26">
        <f t="shared" ref="I2940:N2940" si="628">SUM(I2941:I2944)</f>
        <v>0</v>
      </c>
      <c r="J2940" s="26">
        <f t="shared" si="628"/>
        <v>0</v>
      </c>
      <c r="K2940" s="26">
        <f t="shared" si="628"/>
        <v>1</v>
      </c>
      <c r="L2940" s="26">
        <f t="shared" si="628"/>
        <v>25</v>
      </c>
      <c r="M2940" s="26">
        <f t="shared" si="628"/>
        <v>0</v>
      </c>
      <c r="N2940" s="26">
        <f t="shared" si="628"/>
        <v>0</v>
      </c>
      <c r="O2940" s="218">
        <v>8000</v>
      </c>
      <c r="P2940" s="227" t="s">
        <v>1073</v>
      </c>
    </row>
    <row r="2941" spans="1:16" ht="15.75" thickBot="1" x14ac:dyDescent="0.3">
      <c r="A2941" s="213"/>
      <c r="B2941" s="216"/>
      <c r="C2941" s="216"/>
      <c r="D2941" s="219"/>
      <c r="E2941" s="219"/>
      <c r="F2941" s="216"/>
      <c r="G2941" s="158" t="s">
        <v>259</v>
      </c>
      <c r="H2941" s="26">
        <f t="shared" si="625"/>
        <v>25.6</v>
      </c>
      <c r="I2941" s="26">
        <v>0</v>
      </c>
      <c r="J2941" s="26">
        <v>0</v>
      </c>
      <c r="K2941" s="26">
        <v>0.8</v>
      </c>
      <c r="L2941" s="26">
        <v>24.8</v>
      </c>
      <c r="M2941" s="26">
        <v>0</v>
      </c>
      <c r="N2941" s="26">
        <v>0</v>
      </c>
      <c r="O2941" s="219"/>
      <c r="P2941" s="228"/>
    </row>
    <row r="2942" spans="1:16" ht="36.75" thickBot="1" x14ac:dyDescent="0.3">
      <c r="A2942" s="213"/>
      <c r="B2942" s="216"/>
      <c r="C2942" s="216"/>
      <c r="D2942" s="219"/>
      <c r="E2942" s="219"/>
      <c r="F2942" s="216"/>
      <c r="G2942" s="158" t="s">
        <v>7</v>
      </c>
      <c r="H2942" s="26">
        <f t="shared" si="625"/>
        <v>0</v>
      </c>
      <c r="I2942" s="26">
        <v>0</v>
      </c>
      <c r="J2942" s="26">
        <v>0</v>
      </c>
      <c r="K2942" s="26">
        <v>0</v>
      </c>
      <c r="L2942" s="26">
        <v>0</v>
      </c>
      <c r="M2942" s="26">
        <v>0</v>
      </c>
      <c r="N2942" s="26">
        <v>0</v>
      </c>
      <c r="O2942" s="219"/>
      <c r="P2942" s="228"/>
    </row>
    <row r="2943" spans="1:16" ht="15.75" thickBot="1" x14ac:dyDescent="0.3">
      <c r="A2943" s="213"/>
      <c r="B2943" s="216"/>
      <c r="C2943" s="216"/>
      <c r="D2943" s="219"/>
      <c r="E2943" s="219"/>
      <c r="F2943" s="216"/>
      <c r="G2943" s="158" t="s">
        <v>8</v>
      </c>
      <c r="H2943" s="26">
        <f t="shared" si="625"/>
        <v>0</v>
      </c>
      <c r="I2943" s="26">
        <v>0</v>
      </c>
      <c r="J2943" s="26">
        <v>0</v>
      </c>
      <c r="K2943" s="26">
        <v>0</v>
      </c>
      <c r="L2943" s="26">
        <v>0</v>
      </c>
      <c r="M2943" s="26">
        <v>0</v>
      </c>
      <c r="N2943" s="26">
        <v>0</v>
      </c>
      <c r="O2943" s="219"/>
      <c r="P2943" s="228"/>
    </row>
    <row r="2944" spans="1:16" ht="24.75" thickBot="1" x14ac:dyDescent="0.3">
      <c r="A2944" s="214"/>
      <c r="B2944" s="217"/>
      <c r="C2944" s="217"/>
      <c r="D2944" s="220"/>
      <c r="E2944" s="220"/>
      <c r="F2944" s="217"/>
      <c r="G2944" s="158" t="s">
        <v>9</v>
      </c>
      <c r="H2944" s="26">
        <f t="shared" si="625"/>
        <v>0.4</v>
      </c>
      <c r="I2944" s="26">
        <v>0</v>
      </c>
      <c r="J2944" s="26">
        <v>0</v>
      </c>
      <c r="K2944" s="26">
        <v>0.2</v>
      </c>
      <c r="L2944" s="26">
        <v>0.2</v>
      </c>
      <c r="M2944" s="26">
        <v>0</v>
      </c>
      <c r="N2944" s="26">
        <v>0</v>
      </c>
      <c r="O2944" s="220"/>
      <c r="P2944" s="229"/>
    </row>
    <row r="2945" spans="1:16" ht="48.75" customHeight="1" thickBot="1" x14ac:dyDescent="0.3">
      <c r="A2945" s="212" t="s">
        <v>1078</v>
      </c>
      <c r="B2945" s="215"/>
      <c r="C2945" s="215" t="s">
        <v>215</v>
      </c>
      <c r="D2945" s="218" t="s">
        <v>268</v>
      </c>
      <c r="E2945" s="218" t="s">
        <v>1079</v>
      </c>
      <c r="F2945" s="215" t="s">
        <v>1072</v>
      </c>
      <c r="G2945" s="158" t="s">
        <v>4</v>
      </c>
      <c r="H2945" s="26">
        <f>SUM(H2946:H2949)</f>
        <v>205</v>
      </c>
      <c r="I2945" s="26">
        <f t="shared" ref="I2945:N2945" si="629">SUM(I2946:I2949)</f>
        <v>0</v>
      </c>
      <c r="J2945" s="26">
        <f t="shared" si="629"/>
        <v>0</v>
      </c>
      <c r="K2945" s="26">
        <f t="shared" si="629"/>
        <v>5</v>
      </c>
      <c r="L2945" s="26">
        <f t="shared" si="629"/>
        <v>50</v>
      </c>
      <c r="M2945" s="26">
        <f t="shared" si="629"/>
        <v>50</v>
      </c>
      <c r="N2945" s="26">
        <f t="shared" si="629"/>
        <v>100</v>
      </c>
      <c r="O2945" s="218">
        <v>3000</v>
      </c>
      <c r="P2945" s="227" t="s">
        <v>1073</v>
      </c>
    </row>
    <row r="2946" spans="1:16" ht="15.75" thickBot="1" x14ac:dyDescent="0.3">
      <c r="A2946" s="213"/>
      <c r="B2946" s="216"/>
      <c r="C2946" s="216"/>
      <c r="D2946" s="219"/>
      <c r="E2946" s="219"/>
      <c r="F2946" s="216"/>
      <c r="G2946" s="158" t="s">
        <v>259</v>
      </c>
      <c r="H2946" s="26">
        <f t="shared" si="625"/>
        <v>200</v>
      </c>
      <c r="I2946" s="26">
        <v>0</v>
      </c>
      <c r="J2946" s="26">
        <v>0</v>
      </c>
      <c r="K2946" s="26">
        <v>0</v>
      </c>
      <c r="L2946" s="26">
        <v>50</v>
      </c>
      <c r="M2946" s="26">
        <v>50</v>
      </c>
      <c r="N2946" s="26">
        <v>100</v>
      </c>
      <c r="O2946" s="219"/>
      <c r="P2946" s="228"/>
    </row>
    <row r="2947" spans="1:16" ht="36.75" thickBot="1" x14ac:dyDescent="0.3">
      <c r="A2947" s="213"/>
      <c r="B2947" s="216"/>
      <c r="C2947" s="216"/>
      <c r="D2947" s="219"/>
      <c r="E2947" s="219"/>
      <c r="F2947" s="216"/>
      <c r="G2947" s="158" t="s">
        <v>7</v>
      </c>
      <c r="H2947" s="26">
        <f t="shared" si="625"/>
        <v>4.8</v>
      </c>
      <c r="I2947" s="26">
        <v>0</v>
      </c>
      <c r="J2947" s="26">
        <v>0</v>
      </c>
      <c r="K2947" s="26">
        <v>4.8</v>
      </c>
      <c r="L2947" s="26">
        <v>0</v>
      </c>
      <c r="M2947" s="26">
        <v>0</v>
      </c>
      <c r="N2947" s="26">
        <v>0</v>
      </c>
      <c r="O2947" s="219"/>
      <c r="P2947" s="228"/>
    </row>
    <row r="2948" spans="1:16" ht="15.75" thickBot="1" x14ac:dyDescent="0.3">
      <c r="A2948" s="213"/>
      <c r="B2948" s="216"/>
      <c r="C2948" s="216"/>
      <c r="D2948" s="219"/>
      <c r="E2948" s="219"/>
      <c r="F2948" s="216"/>
      <c r="G2948" s="158" t="s">
        <v>8</v>
      </c>
      <c r="H2948" s="26">
        <f t="shared" si="625"/>
        <v>0</v>
      </c>
      <c r="I2948" s="26">
        <v>0</v>
      </c>
      <c r="J2948" s="26">
        <v>0</v>
      </c>
      <c r="K2948" s="26">
        <v>0</v>
      </c>
      <c r="L2948" s="26">
        <v>0</v>
      </c>
      <c r="M2948" s="26">
        <v>0</v>
      </c>
      <c r="N2948" s="26">
        <v>0</v>
      </c>
      <c r="O2948" s="219"/>
      <c r="P2948" s="228"/>
    </row>
    <row r="2949" spans="1:16" ht="24.75" thickBot="1" x14ac:dyDescent="0.3">
      <c r="A2949" s="214"/>
      <c r="B2949" s="217"/>
      <c r="C2949" s="217"/>
      <c r="D2949" s="220"/>
      <c r="E2949" s="220"/>
      <c r="F2949" s="217"/>
      <c r="G2949" s="158" t="s">
        <v>9</v>
      </c>
      <c r="H2949" s="26">
        <f t="shared" si="625"/>
        <v>0.2</v>
      </c>
      <c r="I2949" s="26">
        <v>0</v>
      </c>
      <c r="J2949" s="26">
        <v>0</v>
      </c>
      <c r="K2949" s="26">
        <v>0.2</v>
      </c>
      <c r="L2949" s="26">
        <v>0</v>
      </c>
      <c r="M2949" s="26">
        <v>0</v>
      </c>
      <c r="N2949" s="26">
        <v>0</v>
      </c>
      <c r="O2949" s="220"/>
      <c r="P2949" s="229"/>
    </row>
    <row r="2950" spans="1:16" ht="36.75" customHeight="1" thickBot="1" x14ac:dyDescent="0.3">
      <c r="A2950" s="212" t="s">
        <v>1081</v>
      </c>
      <c r="B2950" s="215"/>
      <c r="C2950" s="215" t="s">
        <v>215</v>
      </c>
      <c r="D2950" s="218" t="s">
        <v>150</v>
      </c>
      <c r="E2950" s="215" t="s">
        <v>1082</v>
      </c>
      <c r="F2950" s="215" t="s">
        <v>1072</v>
      </c>
      <c r="G2950" s="158" t="s">
        <v>4</v>
      </c>
      <c r="H2950" s="26">
        <f>SUM(H2951:H2954)</f>
        <v>385</v>
      </c>
      <c r="I2950" s="26">
        <f t="shared" ref="I2950:N2950" si="630">SUM(I2951:I2954)</f>
        <v>5</v>
      </c>
      <c r="J2950" s="26">
        <f t="shared" si="630"/>
        <v>80</v>
      </c>
      <c r="K2950" s="26">
        <f t="shared" si="630"/>
        <v>150</v>
      </c>
      <c r="L2950" s="26">
        <f t="shared" si="630"/>
        <v>150</v>
      </c>
      <c r="M2950" s="26">
        <f t="shared" si="630"/>
        <v>0</v>
      </c>
      <c r="N2950" s="26">
        <f t="shared" si="630"/>
        <v>0</v>
      </c>
      <c r="O2950" s="218">
        <v>3000</v>
      </c>
      <c r="P2950" s="227" t="s">
        <v>1073</v>
      </c>
    </row>
    <row r="2951" spans="1:16" ht="15.75" thickBot="1" x14ac:dyDescent="0.3">
      <c r="A2951" s="213"/>
      <c r="B2951" s="216"/>
      <c r="C2951" s="216"/>
      <c r="D2951" s="219"/>
      <c r="E2951" s="216"/>
      <c r="F2951" s="216"/>
      <c r="G2951" s="158" t="s">
        <v>259</v>
      </c>
      <c r="H2951" s="26">
        <f t="shared" si="625"/>
        <v>380</v>
      </c>
      <c r="I2951" s="26">
        <v>0</v>
      </c>
      <c r="J2951" s="26">
        <v>80</v>
      </c>
      <c r="K2951" s="26">
        <v>150</v>
      </c>
      <c r="L2951" s="26">
        <v>150</v>
      </c>
      <c r="M2951" s="26">
        <v>0</v>
      </c>
      <c r="N2951" s="26">
        <v>0</v>
      </c>
      <c r="O2951" s="219"/>
      <c r="P2951" s="228"/>
    </row>
    <row r="2952" spans="1:16" ht="36.75" thickBot="1" x14ac:dyDescent="0.3">
      <c r="A2952" s="213"/>
      <c r="B2952" s="216"/>
      <c r="C2952" s="216"/>
      <c r="D2952" s="219"/>
      <c r="E2952" s="216"/>
      <c r="F2952" s="216"/>
      <c r="G2952" s="158" t="s">
        <v>7</v>
      </c>
      <c r="H2952" s="26">
        <f t="shared" si="625"/>
        <v>0</v>
      </c>
      <c r="I2952" s="26">
        <v>0</v>
      </c>
      <c r="J2952" s="26">
        <v>0</v>
      </c>
      <c r="K2952" s="26">
        <v>0</v>
      </c>
      <c r="L2952" s="26">
        <v>0</v>
      </c>
      <c r="M2952" s="26">
        <v>0</v>
      </c>
      <c r="N2952" s="26">
        <v>0</v>
      </c>
      <c r="O2952" s="219"/>
      <c r="P2952" s="228"/>
    </row>
    <row r="2953" spans="1:16" ht="15.75" thickBot="1" x14ac:dyDescent="0.3">
      <c r="A2953" s="213"/>
      <c r="B2953" s="216"/>
      <c r="C2953" s="216"/>
      <c r="D2953" s="219"/>
      <c r="E2953" s="216"/>
      <c r="F2953" s="216"/>
      <c r="G2953" s="158" t="s">
        <v>8</v>
      </c>
      <c r="H2953" s="26">
        <f t="shared" si="625"/>
        <v>0</v>
      </c>
      <c r="I2953" s="26">
        <v>0</v>
      </c>
      <c r="J2953" s="26">
        <v>0</v>
      </c>
      <c r="K2953" s="26">
        <v>0</v>
      </c>
      <c r="L2953" s="26">
        <v>0</v>
      </c>
      <c r="M2953" s="26">
        <v>0</v>
      </c>
      <c r="N2953" s="26">
        <v>0</v>
      </c>
      <c r="O2953" s="219"/>
      <c r="P2953" s="228"/>
    </row>
    <row r="2954" spans="1:16" ht="24.75" thickBot="1" x14ac:dyDescent="0.3">
      <c r="A2954" s="214"/>
      <c r="B2954" s="217"/>
      <c r="C2954" s="217"/>
      <c r="D2954" s="220"/>
      <c r="E2954" s="217"/>
      <c r="F2954" s="217"/>
      <c r="G2954" s="158" t="s">
        <v>9</v>
      </c>
      <c r="H2954" s="26">
        <f t="shared" si="625"/>
        <v>5</v>
      </c>
      <c r="I2954" s="26">
        <v>5</v>
      </c>
      <c r="J2954" s="26">
        <v>0</v>
      </c>
      <c r="K2954" s="26">
        <v>0</v>
      </c>
      <c r="L2954" s="26">
        <v>0</v>
      </c>
      <c r="M2954" s="26">
        <v>0</v>
      </c>
      <c r="N2954" s="26">
        <v>0</v>
      </c>
      <c r="O2954" s="220"/>
      <c r="P2954" s="229"/>
    </row>
    <row r="2955" spans="1:16" ht="39" customHeight="1" thickBot="1" x14ac:dyDescent="0.3">
      <c r="A2955" s="253" t="s">
        <v>4035</v>
      </c>
      <c r="B2955" s="215"/>
      <c r="C2955" s="215" t="s">
        <v>215</v>
      </c>
      <c r="D2955" s="218" t="s">
        <v>337</v>
      </c>
      <c r="E2955" s="218" t="s">
        <v>1083</v>
      </c>
      <c r="F2955" s="215" t="s">
        <v>1072</v>
      </c>
      <c r="G2955" s="158" t="s">
        <v>4</v>
      </c>
      <c r="H2955" s="26">
        <f>SUM(H2956:H2959)</f>
        <v>1.2</v>
      </c>
      <c r="I2955" s="26">
        <f t="shared" ref="I2955:N2955" si="631">SUM(I2956:I2959)</f>
        <v>0</v>
      </c>
      <c r="J2955" s="26">
        <f t="shared" si="631"/>
        <v>0</v>
      </c>
      <c r="K2955" s="26">
        <f t="shared" si="631"/>
        <v>0.30000000000000004</v>
      </c>
      <c r="L2955" s="26">
        <f t="shared" si="631"/>
        <v>0.9</v>
      </c>
      <c r="M2955" s="26">
        <f t="shared" si="631"/>
        <v>0</v>
      </c>
      <c r="N2955" s="26">
        <f t="shared" si="631"/>
        <v>0</v>
      </c>
      <c r="O2955" s="218">
        <v>1000</v>
      </c>
      <c r="P2955" s="227" t="s">
        <v>1073</v>
      </c>
    </row>
    <row r="2956" spans="1:16" ht="15.75" thickBot="1" x14ac:dyDescent="0.3">
      <c r="A2956" s="254"/>
      <c r="B2956" s="216"/>
      <c r="C2956" s="216"/>
      <c r="D2956" s="219"/>
      <c r="E2956" s="219"/>
      <c r="F2956" s="216"/>
      <c r="G2956" s="158" t="s">
        <v>259</v>
      </c>
      <c r="H2956" s="26">
        <f t="shared" si="625"/>
        <v>0.8</v>
      </c>
      <c r="I2956" s="26">
        <v>0</v>
      </c>
      <c r="J2956" s="26">
        <v>0</v>
      </c>
      <c r="K2956" s="26">
        <v>0</v>
      </c>
      <c r="L2956" s="26">
        <v>0.8</v>
      </c>
      <c r="M2956" s="26">
        <v>0</v>
      </c>
      <c r="N2956" s="26">
        <v>0</v>
      </c>
      <c r="O2956" s="219"/>
      <c r="P2956" s="228"/>
    </row>
    <row r="2957" spans="1:16" ht="36.75" thickBot="1" x14ac:dyDescent="0.3">
      <c r="A2957" s="254"/>
      <c r="B2957" s="216"/>
      <c r="C2957" s="216"/>
      <c r="D2957" s="219"/>
      <c r="E2957" s="219"/>
      <c r="F2957" s="216"/>
      <c r="G2957" s="158" t="s">
        <v>7</v>
      </c>
      <c r="H2957" s="26">
        <f t="shared" si="625"/>
        <v>0.2</v>
      </c>
      <c r="I2957" s="26">
        <v>0</v>
      </c>
      <c r="J2957" s="26">
        <v>0</v>
      </c>
      <c r="K2957" s="26">
        <v>0.2</v>
      </c>
      <c r="L2957" s="26">
        <v>0</v>
      </c>
      <c r="M2957" s="26">
        <v>0</v>
      </c>
      <c r="N2957" s="26">
        <v>0</v>
      </c>
      <c r="O2957" s="219"/>
      <c r="P2957" s="228"/>
    </row>
    <row r="2958" spans="1:16" ht="15.75" thickBot="1" x14ac:dyDescent="0.3">
      <c r="A2958" s="254"/>
      <c r="B2958" s="216"/>
      <c r="C2958" s="216"/>
      <c r="D2958" s="219"/>
      <c r="E2958" s="219"/>
      <c r="F2958" s="216"/>
      <c r="G2958" s="158" t="s">
        <v>8</v>
      </c>
      <c r="H2958" s="26">
        <f t="shared" si="625"/>
        <v>0</v>
      </c>
      <c r="I2958" s="26">
        <v>0</v>
      </c>
      <c r="J2958" s="26">
        <v>0</v>
      </c>
      <c r="K2958" s="26">
        <v>0</v>
      </c>
      <c r="L2958" s="26">
        <v>0</v>
      </c>
      <c r="M2958" s="26">
        <v>0</v>
      </c>
      <c r="N2958" s="26">
        <v>0</v>
      </c>
      <c r="O2958" s="219"/>
      <c r="P2958" s="228"/>
    </row>
    <row r="2959" spans="1:16" ht="24.75" thickBot="1" x14ac:dyDescent="0.3">
      <c r="A2959" s="255"/>
      <c r="B2959" s="217"/>
      <c r="C2959" s="217"/>
      <c r="D2959" s="220"/>
      <c r="E2959" s="220"/>
      <c r="F2959" s="217"/>
      <c r="G2959" s="158" t="s">
        <v>9</v>
      </c>
      <c r="H2959" s="26">
        <f t="shared" si="625"/>
        <v>0.2</v>
      </c>
      <c r="I2959" s="26">
        <v>0</v>
      </c>
      <c r="J2959" s="26">
        <v>0</v>
      </c>
      <c r="K2959" s="26">
        <v>0.1</v>
      </c>
      <c r="L2959" s="26">
        <v>0.1</v>
      </c>
      <c r="M2959" s="26">
        <v>0</v>
      </c>
      <c r="N2959" s="26">
        <v>0</v>
      </c>
      <c r="O2959" s="220"/>
      <c r="P2959" s="229"/>
    </row>
    <row r="2960" spans="1:16" ht="36.75" customHeight="1" thickBot="1" x14ac:dyDescent="0.3">
      <c r="A2960" s="212" t="s">
        <v>1084</v>
      </c>
      <c r="B2960" s="215"/>
      <c r="C2960" s="215" t="s">
        <v>215</v>
      </c>
      <c r="D2960" s="218" t="s">
        <v>337</v>
      </c>
      <c r="E2960" s="218" t="s">
        <v>1085</v>
      </c>
      <c r="F2960" s="215" t="s">
        <v>1072</v>
      </c>
      <c r="G2960" s="158" t="s">
        <v>4</v>
      </c>
      <c r="H2960" s="26">
        <f>SUM(H2961:H2964)</f>
        <v>155</v>
      </c>
      <c r="I2960" s="26">
        <f t="shared" ref="I2960:N2960" si="632">SUM(I2961:I2964)</f>
        <v>0</v>
      </c>
      <c r="J2960" s="26">
        <f t="shared" si="632"/>
        <v>0</v>
      </c>
      <c r="K2960" s="26">
        <f t="shared" si="632"/>
        <v>5</v>
      </c>
      <c r="L2960" s="26">
        <f t="shared" si="632"/>
        <v>150</v>
      </c>
      <c r="M2960" s="26">
        <f t="shared" si="632"/>
        <v>0</v>
      </c>
      <c r="N2960" s="26">
        <f t="shared" si="632"/>
        <v>0</v>
      </c>
      <c r="O2960" s="218"/>
      <c r="P2960" s="227" t="s">
        <v>1073</v>
      </c>
    </row>
    <row r="2961" spans="1:16" ht="15.75" thickBot="1" x14ac:dyDescent="0.3">
      <c r="A2961" s="213"/>
      <c r="B2961" s="216"/>
      <c r="C2961" s="216"/>
      <c r="D2961" s="219"/>
      <c r="E2961" s="219"/>
      <c r="F2961" s="216"/>
      <c r="G2961" s="158" t="s">
        <v>259</v>
      </c>
      <c r="H2961" s="26">
        <f t="shared" si="625"/>
        <v>149.9</v>
      </c>
      <c r="I2961" s="26">
        <v>0</v>
      </c>
      <c r="J2961" s="26">
        <v>0</v>
      </c>
      <c r="K2961" s="26">
        <v>0</v>
      </c>
      <c r="L2961" s="26">
        <v>149.9</v>
      </c>
      <c r="M2961" s="26">
        <v>0</v>
      </c>
      <c r="N2961" s="26">
        <v>0</v>
      </c>
      <c r="O2961" s="219"/>
      <c r="P2961" s="228"/>
    </row>
    <row r="2962" spans="1:16" ht="36.75" thickBot="1" x14ac:dyDescent="0.3">
      <c r="A2962" s="213"/>
      <c r="B2962" s="216"/>
      <c r="C2962" s="216"/>
      <c r="D2962" s="219"/>
      <c r="E2962" s="219"/>
      <c r="F2962" s="216"/>
      <c r="G2962" s="158" t="s">
        <v>7</v>
      </c>
      <c r="H2962" s="26">
        <f t="shared" si="625"/>
        <v>4.9000000000000004</v>
      </c>
      <c r="I2962" s="26">
        <v>0</v>
      </c>
      <c r="J2962" s="26">
        <v>0</v>
      </c>
      <c r="K2962" s="26">
        <v>4.9000000000000004</v>
      </c>
      <c r="L2962" s="26">
        <v>0</v>
      </c>
      <c r="M2962" s="26">
        <v>0</v>
      </c>
      <c r="N2962" s="26">
        <v>0</v>
      </c>
      <c r="O2962" s="219"/>
      <c r="P2962" s="228"/>
    </row>
    <row r="2963" spans="1:16" ht="15.75" thickBot="1" x14ac:dyDescent="0.3">
      <c r="A2963" s="213"/>
      <c r="B2963" s="216"/>
      <c r="C2963" s="216"/>
      <c r="D2963" s="219"/>
      <c r="E2963" s="219"/>
      <c r="F2963" s="216"/>
      <c r="G2963" s="158" t="s">
        <v>8</v>
      </c>
      <c r="H2963" s="26">
        <f t="shared" si="625"/>
        <v>0</v>
      </c>
      <c r="I2963" s="26">
        <v>0</v>
      </c>
      <c r="J2963" s="26">
        <v>0</v>
      </c>
      <c r="K2963" s="26">
        <v>0</v>
      </c>
      <c r="L2963" s="26">
        <v>0</v>
      </c>
      <c r="M2963" s="26">
        <v>0</v>
      </c>
      <c r="N2963" s="26">
        <v>0</v>
      </c>
      <c r="O2963" s="219"/>
      <c r="P2963" s="228"/>
    </row>
    <row r="2964" spans="1:16" ht="24.75" thickBot="1" x14ac:dyDescent="0.3">
      <c r="A2964" s="214"/>
      <c r="B2964" s="217"/>
      <c r="C2964" s="217"/>
      <c r="D2964" s="220"/>
      <c r="E2964" s="220"/>
      <c r="F2964" s="217"/>
      <c r="G2964" s="158" t="s">
        <v>9</v>
      </c>
      <c r="H2964" s="26">
        <f t="shared" si="625"/>
        <v>0.2</v>
      </c>
      <c r="I2964" s="26">
        <v>0</v>
      </c>
      <c r="J2964" s="26">
        <v>0</v>
      </c>
      <c r="K2964" s="26">
        <v>0.1</v>
      </c>
      <c r="L2964" s="26">
        <v>0.1</v>
      </c>
      <c r="M2964" s="26">
        <v>0</v>
      </c>
      <c r="N2964" s="26">
        <v>0</v>
      </c>
      <c r="O2964" s="220"/>
      <c r="P2964" s="229"/>
    </row>
    <row r="2965" spans="1:16" ht="36.75" customHeight="1" thickBot="1" x14ac:dyDescent="0.3">
      <c r="A2965" s="253" t="s">
        <v>4034</v>
      </c>
      <c r="B2965" s="215"/>
      <c r="C2965" s="215" t="s">
        <v>215</v>
      </c>
      <c r="D2965" s="218" t="s">
        <v>337</v>
      </c>
      <c r="E2965" s="218" t="s">
        <v>1085</v>
      </c>
      <c r="F2965" s="215" t="s">
        <v>1072</v>
      </c>
      <c r="G2965" s="158" t="s">
        <v>4</v>
      </c>
      <c r="H2965" s="26">
        <f>SUM(H2966:H2969)</f>
        <v>105.00000000000001</v>
      </c>
      <c r="I2965" s="26">
        <f t="shared" ref="I2965:N2965" si="633">SUM(I2966:I2969)</f>
        <v>0</v>
      </c>
      <c r="J2965" s="26">
        <f t="shared" si="633"/>
        <v>0</v>
      </c>
      <c r="K2965" s="26">
        <f t="shared" si="633"/>
        <v>5</v>
      </c>
      <c r="L2965" s="26">
        <f t="shared" si="633"/>
        <v>100</v>
      </c>
      <c r="M2965" s="26">
        <f t="shared" si="633"/>
        <v>0</v>
      </c>
      <c r="N2965" s="26">
        <f t="shared" si="633"/>
        <v>0</v>
      </c>
      <c r="O2965" s="218">
        <v>1000</v>
      </c>
      <c r="P2965" s="227" t="s">
        <v>1073</v>
      </c>
    </row>
    <row r="2966" spans="1:16" ht="15.75" thickBot="1" x14ac:dyDescent="0.3">
      <c r="A2966" s="254"/>
      <c r="B2966" s="216"/>
      <c r="C2966" s="216"/>
      <c r="D2966" s="219"/>
      <c r="E2966" s="219"/>
      <c r="F2966" s="216"/>
      <c r="G2966" s="158" t="s">
        <v>259</v>
      </c>
      <c r="H2966" s="26">
        <f t="shared" si="625"/>
        <v>99.9</v>
      </c>
      <c r="I2966" s="26">
        <v>0</v>
      </c>
      <c r="J2966" s="26">
        <v>0</v>
      </c>
      <c r="K2966" s="26">
        <v>0</v>
      </c>
      <c r="L2966" s="26">
        <v>99.9</v>
      </c>
      <c r="M2966" s="26">
        <v>0</v>
      </c>
      <c r="N2966" s="26">
        <v>0</v>
      </c>
      <c r="O2966" s="219"/>
      <c r="P2966" s="228"/>
    </row>
    <row r="2967" spans="1:16" ht="36.75" thickBot="1" x14ac:dyDescent="0.3">
      <c r="A2967" s="254"/>
      <c r="B2967" s="216"/>
      <c r="C2967" s="216"/>
      <c r="D2967" s="219"/>
      <c r="E2967" s="219"/>
      <c r="F2967" s="216"/>
      <c r="G2967" s="158" t="s">
        <v>7</v>
      </c>
      <c r="H2967" s="26">
        <f t="shared" si="625"/>
        <v>4.9000000000000004</v>
      </c>
      <c r="I2967" s="26">
        <v>0</v>
      </c>
      <c r="J2967" s="26">
        <v>0</v>
      </c>
      <c r="K2967" s="26">
        <v>4.9000000000000004</v>
      </c>
      <c r="L2967" s="26">
        <v>0</v>
      </c>
      <c r="M2967" s="26">
        <v>0</v>
      </c>
      <c r="N2967" s="26">
        <v>0</v>
      </c>
      <c r="O2967" s="219"/>
      <c r="P2967" s="228"/>
    </row>
    <row r="2968" spans="1:16" ht="15.75" thickBot="1" x14ac:dyDescent="0.3">
      <c r="A2968" s="254"/>
      <c r="B2968" s="216"/>
      <c r="C2968" s="216"/>
      <c r="D2968" s="219"/>
      <c r="E2968" s="219"/>
      <c r="F2968" s="216"/>
      <c r="G2968" s="158" t="s">
        <v>8</v>
      </c>
      <c r="H2968" s="26">
        <f t="shared" si="625"/>
        <v>0</v>
      </c>
      <c r="I2968" s="26">
        <v>0</v>
      </c>
      <c r="J2968" s="26">
        <v>0</v>
      </c>
      <c r="K2968" s="26">
        <v>0</v>
      </c>
      <c r="L2968" s="26">
        <v>0</v>
      </c>
      <c r="M2968" s="26">
        <v>0</v>
      </c>
      <c r="N2968" s="26">
        <v>0</v>
      </c>
      <c r="O2968" s="219"/>
      <c r="P2968" s="228"/>
    </row>
    <row r="2969" spans="1:16" ht="24.75" thickBot="1" x14ac:dyDescent="0.3">
      <c r="A2969" s="255"/>
      <c r="B2969" s="217"/>
      <c r="C2969" s="217"/>
      <c r="D2969" s="220"/>
      <c r="E2969" s="220"/>
      <c r="F2969" s="217"/>
      <c r="G2969" s="158" t="s">
        <v>9</v>
      </c>
      <c r="H2969" s="26">
        <f t="shared" si="625"/>
        <v>0.2</v>
      </c>
      <c r="I2969" s="26">
        <v>0</v>
      </c>
      <c r="J2969" s="26">
        <v>0</v>
      </c>
      <c r="K2969" s="26">
        <v>0.1</v>
      </c>
      <c r="L2969" s="26">
        <v>0.1</v>
      </c>
      <c r="M2969" s="26">
        <v>0</v>
      </c>
      <c r="N2969" s="26">
        <v>0</v>
      </c>
      <c r="O2969" s="220"/>
      <c r="P2969" s="229"/>
    </row>
    <row r="2970" spans="1:16" ht="36.75" customHeight="1" thickBot="1" x14ac:dyDescent="0.3">
      <c r="A2970" s="253" t="s">
        <v>4033</v>
      </c>
      <c r="B2970" s="215"/>
      <c r="C2970" s="215" t="s">
        <v>215</v>
      </c>
      <c r="D2970" s="218" t="s">
        <v>337</v>
      </c>
      <c r="E2970" s="218" t="s">
        <v>1086</v>
      </c>
      <c r="F2970" s="215" t="s">
        <v>1072</v>
      </c>
      <c r="G2970" s="158" t="s">
        <v>4</v>
      </c>
      <c r="H2970" s="26">
        <f>SUM(H2971:H2974)</f>
        <v>105.00000000000001</v>
      </c>
      <c r="I2970" s="26">
        <f t="shared" ref="I2970:N2970" si="634">SUM(I2971:I2974)</f>
        <v>0</v>
      </c>
      <c r="J2970" s="26">
        <f t="shared" si="634"/>
        <v>0</v>
      </c>
      <c r="K2970" s="26">
        <f t="shared" si="634"/>
        <v>5</v>
      </c>
      <c r="L2970" s="26">
        <f t="shared" si="634"/>
        <v>100</v>
      </c>
      <c r="M2970" s="26">
        <f t="shared" si="634"/>
        <v>0</v>
      </c>
      <c r="N2970" s="26">
        <f t="shared" si="634"/>
        <v>0</v>
      </c>
      <c r="O2970" s="218">
        <v>1000</v>
      </c>
      <c r="P2970" s="227" t="s">
        <v>1073</v>
      </c>
    </row>
    <row r="2971" spans="1:16" ht="15.75" thickBot="1" x14ac:dyDescent="0.3">
      <c r="A2971" s="254"/>
      <c r="B2971" s="216"/>
      <c r="C2971" s="216"/>
      <c r="D2971" s="219"/>
      <c r="E2971" s="219"/>
      <c r="F2971" s="216"/>
      <c r="G2971" s="158" t="s">
        <v>259</v>
      </c>
      <c r="H2971" s="26">
        <f t="shared" si="625"/>
        <v>99.9</v>
      </c>
      <c r="I2971" s="26">
        <v>0</v>
      </c>
      <c r="J2971" s="26">
        <v>0</v>
      </c>
      <c r="K2971" s="26">
        <v>0</v>
      </c>
      <c r="L2971" s="26">
        <v>99.9</v>
      </c>
      <c r="M2971" s="26">
        <v>0</v>
      </c>
      <c r="N2971" s="26">
        <v>0</v>
      </c>
      <c r="O2971" s="219"/>
      <c r="P2971" s="228"/>
    </row>
    <row r="2972" spans="1:16" ht="36.75" thickBot="1" x14ac:dyDescent="0.3">
      <c r="A2972" s="254"/>
      <c r="B2972" s="216"/>
      <c r="C2972" s="216"/>
      <c r="D2972" s="219"/>
      <c r="E2972" s="219"/>
      <c r="F2972" s="216"/>
      <c r="G2972" s="158" t="s">
        <v>7</v>
      </c>
      <c r="H2972" s="26">
        <f t="shared" si="625"/>
        <v>4.9000000000000004</v>
      </c>
      <c r="I2972" s="26">
        <v>0</v>
      </c>
      <c r="J2972" s="26">
        <v>0</v>
      </c>
      <c r="K2972" s="26">
        <v>4.9000000000000004</v>
      </c>
      <c r="L2972" s="26">
        <v>0</v>
      </c>
      <c r="M2972" s="26">
        <v>0</v>
      </c>
      <c r="N2972" s="26">
        <v>0</v>
      </c>
      <c r="O2972" s="219"/>
      <c r="P2972" s="228"/>
    </row>
    <row r="2973" spans="1:16" ht="15.75" thickBot="1" x14ac:dyDescent="0.3">
      <c r="A2973" s="254"/>
      <c r="B2973" s="216"/>
      <c r="C2973" s="216"/>
      <c r="D2973" s="219"/>
      <c r="E2973" s="219"/>
      <c r="F2973" s="216"/>
      <c r="G2973" s="158" t="s">
        <v>8</v>
      </c>
      <c r="H2973" s="26">
        <f t="shared" si="625"/>
        <v>0</v>
      </c>
      <c r="I2973" s="26">
        <v>0</v>
      </c>
      <c r="J2973" s="26">
        <v>0</v>
      </c>
      <c r="K2973" s="26">
        <v>0</v>
      </c>
      <c r="L2973" s="26">
        <v>0</v>
      </c>
      <c r="M2973" s="26">
        <v>0</v>
      </c>
      <c r="N2973" s="26">
        <v>0</v>
      </c>
      <c r="O2973" s="219"/>
      <c r="P2973" s="228"/>
    </row>
    <row r="2974" spans="1:16" ht="24.75" thickBot="1" x14ac:dyDescent="0.3">
      <c r="A2974" s="255"/>
      <c r="B2974" s="217"/>
      <c r="C2974" s="217"/>
      <c r="D2974" s="220"/>
      <c r="E2974" s="220"/>
      <c r="F2974" s="217"/>
      <c r="G2974" s="158" t="s">
        <v>9</v>
      </c>
      <c r="H2974" s="26">
        <f t="shared" si="625"/>
        <v>0.2</v>
      </c>
      <c r="I2974" s="26">
        <v>0</v>
      </c>
      <c r="J2974" s="26">
        <v>0</v>
      </c>
      <c r="K2974" s="26">
        <v>0.1</v>
      </c>
      <c r="L2974" s="26">
        <v>0.1</v>
      </c>
      <c r="M2974" s="26">
        <v>0</v>
      </c>
      <c r="N2974" s="26">
        <v>0</v>
      </c>
      <c r="O2974" s="220"/>
      <c r="P2974" s="229"/>
    </row>
    <row r="2975" spans="1:16" ht="39" customHeight="1" thickBot="1" x14ac:dyDescent="0.3">
      <c r="A2975" s="212" t="s">
        <v>1087</v>
      </c>
      <c r="B2975" s="215"/>
      <c r="C2975" s="215" t="s">
        <v>215</v>
      </c>
      <c r="D2975" s="218" t="s">
        <v>337</v>
      </c>
      <c r="E2975" s="218" t="s">
        <v>1088</v>
      </c>
      <c r="F2975" s="215" t="s">
        <v>1072</v>
      </c>
      <c r="G2975" s="158" t="s">
        <v>4</v>
      </c>
      <c r="H2975" s="26">
        <f>SUM(H2976:H2979)</f>
        <v>11.5</v>
      </c>
      <c r="I2975" s="26">
        <f t="shared" ref="I2975:N2975" si="635">SUM(I2976:I2979)</f>
        <v>0</v>
      </c>
      <c r="J2975" s="26">
        <f t="shared" si="635"/>
        <v>0</v>
      </c>
      <c r="K2975" s="26">
        <f t="shared" si="635"/>
        <v>1.5</v>
      </c>
      <c r="L2975" s="26">
        <f t="shared" si="635"/>
        <v>10</v>
      </c>
      <c r="M2975" s="26">
        <f t="shared" si="635"/>
        <v>0</v>
      </c>
      <c r="N2975" s="26">
        <f t="shared" si="635"/>
        <v>0</v>
      </c>
      <c r="O2975" s="218">
        <v>200</v>
      </c>
      <c r="P2975" s="227" t="s">
        <v>1073</v>
      </c>
    </row>
    <row r="2976" spans="1:16" ht="15.75" thickBot="1" x14ac:dyDescent="0.3">
      <c r="A2976" s="213"/>
      <c r="B2976" s="216"/>
      <c r="C2976" s="216"/>
      <c r="D2976" s="219"/>
      <c r="E2976" s="219"/>
      <c r="F2976" s="216"/>
      <c r="G2976" s="158" t="s">
        <v>259</v>
      </c>
      <c r="H2976" s="26">
        <f t="shared" si="625"/>
        <v>9.9</v>
      </c>
      <c r="I2976" s="26">
        <v>0</v>
      </c>
      <c r="J2976" s="26">
        <v>0</v>
      </c>
      <c r="K2976" s="26">
        <v>0</v>
      </c>
      <c r="L2976" s="26">
        <v>9.9</v>
      </c>
      <c r="M2976" s="26">
        <v>0</v>
      </c>
      <c r="N2976" s="26">
        <v>0</v>
      </c>
      <c r="O2976" s="219"/>
      <c r="P2976" s="228"/>
    </row>
    <row r="2977" spans="1:16" ht="36.75" thickBot="1" x14ac:dyDescent="0.3">
      <c r="A2977" s="213"/>
      <c r="B2977" s="216"/>
      <c r="C2977" s="216"/>
      <c r="D2977" s="219"/>
      <c r="E2977" s="219"/>
      <c r="F2977" s="216"/>
      <c r="G2977" s="158" t="s">
        <v>7</v>
      </c>
      <c r="H2977" s="26">
        <f t="shared" si="625"/>
        <v>1.4</v>
      </c>
      <c r="I2977" s="26">
        <v>0</v>
      </c>
      <c r="J2977" s="26">
        <v>0</v>
      </c>
      <c r="K2977" s="26">
        <v>1.4</v>
      </c>
      <c r="L2977" s="26">
        <v>0</v>
      </c>
      <c r="M2977" s="26">
        <v>0</v>
      </c>
      <c r="N2977" s="26">
        <v>0</v>
      </c>
      <c r="O2977" s="219"/>
      <c r="P2977" s="228"/>
    </row>
    <row r="2978" spans="1:16" ht="15.75" thickBot="1" x14ac:dyDescent="0.3">
      <c r="A2978" s="213"/>
      <c r="B2978" s="216"/>
      <c r="C2978" s="216"/>
      <c r="D2978" s="219"/>
      <c r="E2978" s="219"/>
      <c r="F2978" s="216"/>
      <c r="G2978" s="158" t="s">
        <v>8</v>
      </c>
      <c r="H2978" s="26">
        <f t="shared" si="625"/>
        <v>0</v>
      </c>
      <c r="I2978" s="26">
        <v>0</v>
      </c>
      <c r="J2978" s="26">
        <v>0</v>
      </c>
      <c r="K2978" s="26">
        <v>0</v>
      </c>
      <c r="L2978" s="26">
        <v>0</v>
      </c>
      <c r="M2978" s="26">
        <v>0</v>
      </c>
      <c r="N2978" s="26">
        <v>0</v>
      </c>
      <c r="O2978" s="219"/>
      <c r="P2978" s="228"/>
    </row>
    <row r="2979" spans="1:16" ht="24.75" thickBot="1" x14ac:dyDescent="0.3">
      <c r="A2979" s="214"/>
      <c r="B2979" s="217"/>
      <c r="C2979" s="217"/>
      <c r="D2979" s="220"/>
      <c r="E2979" s="220"/>
      <c r="F2979" s="217"/>
      <c r="G2979" s="158" t="s">
        <v>9</v>
      </c>
      <c r="H2979" s="26">
        <f t="shared" si="625"/>
        <v>0.2</v>
      </c>
      <c r="I2979" s="26">
        <v>0</v>
      </c>
      <c r="J2979" s="26">
        <v>0</v>
      </c>
      <c r="K2979" s="26">
        <v>0.1</v>
      </c>
      <c r="L2979" s="26">
        <v>0.1</v>
      </c>
      <c r="M2979" s="26">
        <v>0</v>
      </c>
      <c r="N2979" s="26">
        <v>0</v>
      </c>
      <c r="O2979" s="220"/>
      <c r="P2979" s="229"/>
    </row>
    <row r="2980" spans="1:16" ht="36.75" customHeight="1" thickBot="1" x14ac:dyDescent="0.3">
      <c r="A2980" s="212" t="s">
        <v>1089</v>
      </c>
      <c r="B2980" s="215" t="s">
        <v>255</v>
      </c>
      <c r="C2980" s="215" t="s">
        <v>215</v>
      </c>
      <c r="D2980" s="218">
        <v>2025</v>
      </c>
      <c r="E2980" s="215"/>
      <c r="F2980" s="215" t="s">
        <v>1072</v>
      </c>
      <c r="G2980" s="158" t="s">
        <v>4</v>
      </c>
      <c r="H2980" s="26">
        <f>SUM(H2981:H2984)</f>
        <v>72</v>
      </c>
      <c r="I2980" s="26">
        <f t="shared" ref="I2980:N2980" si="636">SUM(I2981:I2984)</f>
        <v>72</v>
      </c>
      <c r="J2980" s="26">
        <f t="shared" si="636"/>
        <v>0</v>
      </c>
      <c r="K2980" s="26">
        <f t="shared" si="636"/>
        <v>0</v>
      </c>
      <c r="L2980" s="26">
        <f t="shared" si="636"/>
        <v>0</v>
      </c>
      <c r="M2980" s="26">
        <f t="shared" si="636"/>
        <v>0</v>
      </c>
      <c r="N2980" s="26">
        <f t="shared" si="636"/>
        <v>0</v>
      </c>
      <c r="O2980" s="218">
        <v>20000</v>
      </c>
      <c r="P2980" s="227" t="s">
        <v>1090</v>
      </c>
    </row>
    <row r="2981" spans="1:16" ht="15.75" thickBot="1" x14ac:dyDescent="0.3">
      <c r="A2981" s="213"/>
      <c r="B2981" s="216"/>
      <c r="C2981" s="216"/>
      <c r="D2981" s="219"/>
      <c r="E2981" s="216"/>
      <c r="F2981" s="216"/>
      <c r="G2981" s="158" t="s">
        <v>259</v>
      </c>
      <c r="H2981" s="26">
        <f t="shared" si="625"/>
        <v>72</v>
      </c>
      <c r="I2981" s="26">
        <v>72</v>
      </c>
      <c r="J2981" s="26">
        <v>0</v>
      </c>
      <c r="K2981" s="26">
        <v>0</v>
      </c>
      <c r="L2981" s="26">
        <v>0</v>
      </c>
      <c r="M2981" s="26">
        <v>0</v>
      </c>
      <c r="N2981" s="26">
        <v>0</v>
      </c>
      <c r="O2981" s="219"/>
      <c r="P2981" s="228"/>
    </row>
    <row r="2982" spans="1:16" ht="36.75" thickBot="1" x14ac:dyDescent="0.3">
      <c r="A2982" s="213"/>
      <c r="B2982" s="216"/>
      <c r="C2982" s="216"/>
      <c r="D2982" s="219"/>
      <c r="E2982" s="216"/>
      <c r="F2982" s="216"/>
      <c r="G2982" s="158" t="s">
        <v>7</v>
      </c>
      <c r="H2982" s="26">
        <f t="shared" si="625"/>
        <v>0</v>
      </c>
      <c r="I2982" s="26">
        <v>0</v>
      </c>
      <c r="J2982" s="26">
        <v>0</v>
      </c>
      <c r="K2982" s="26">
        <v>0</v>
      </c>
      <c r="L2982" s="26">
        <v>0</v>
      </c>
      <c r="M2982" s="26">
        <v>0</v>
      </c>
      <c r="N2982" s="26">
        <v>0</v>
      </c>
      <c r="O2982" s="219"/>
      <c r="P2982" s="228"/>
    </row>
    <row r="2983" spans="1:16" ht="15.75" thickBot="1" x14ac:dyDescent="0.3">
      <c r="A2983" s="213"/>
      <c r="B2983" s="216"/>
      <c r="C2983" s="216"/>
      <c r="D2983" s="219"/>
      <c r="E2983" s="216"/>
      <c r="F2983" s="216"/>
      <c r="G2983" s="158" t="s">
        <v>8</v>
      </c>
      <c r="H2983" s="26">
        <f t="shared" si="625"/>
        <v>0</v>
      </c>
      <c r="I2983" s="26">
        <v>0</v>
      </c>
      <c r="J2983" s="26">
        <v>0</v>
      </c>
      <c r="K2983" s="26">
        <v>0</v>
      </c>
      <c r="L2983" s="26">
        <v>0</v>
      </c>
      <c r="M2983" s="26">
        <v>0</v>
      </c>
      <c r="N2983" s="26">
        <v>0</v>
      </c>
      <c r="O2983" s="219"/>
      <c r="P2983" s="228"/>
    </row>
    <row r="2984" spans="1:16" ht="24.75" thickBot="1" x14ac:dyDescent="0.3">
      <c r="A2984" s="214"/>
      <c r="B2984" s="217"/>
      <c r="C2984" s="217"/>
      <c r="D2984" s="220"/>
      <c r="E2984" s="217"/>
      <c r="F2984" s="217"/>
      <c r="G2984" s="158" t="s">
        <v>9</v>
      </c>
      <c r="H2984" s="26">
        <f t="shared" si="625"/>
        <v>0</v>
      </c>
      <c r="I2984" s="26">
        <v>0</v>
      </c>
      <c r="J2984" s="26">
        <v>0</v>
      </c>
      <c r="K2984" s="26">
        <v>0</v>
      </c>
      <c r="L2984" s="26">
        <v>0</v>
      </c>
      <c r="M2984" s="26">
        <v>0</v>
      </c>
      <c r="N2984" s="26">
        <v>0</v>
      </c>
      <c r="O2984" s="220"/>
      <c r="P2984" s="229"/>
    </row>
    <row r="2985" spans="1:16" ht="36.75" customHeight="1" thickBot="1" x14ac:dyDescent="0.3">
      <c r="A2985" s="212" t="s">
        <v>1091</v>
      </c>
      <c r="B2985" s="215" t="s">
        <v>255</v>
      </c>
      <c r="C2985" s="215" t="s">
        <v>215</v>
      </c>
      <c r="D2985" s="218">
        <v>2025</v>
      </c>
      <c r="E2985" s="215"/>
      <c r="F2985" s="215" t="s">
        <v>784</v>
      </c>
      <c r="G2985" s="158" t="s">
        <v>4</v>
      </c>
      <c r="H2985" s="26">
        <f>SUM(H2986:H2989)</f>
        <v>6.3</v>
      </c>
      <c r="I2985" s="26">
        <f t="shared" ref="I2985:N2985" si="637">SUM(I2986:I2989)</f>
        <v>6.3</v>
      </c>
      <c r="J2985" s="26">
        <f t="shared" si="637"/>
        <v>0</v>
      </c>
      <c r="K2985" s="26">
        <f t="shared" si="637"/>
        <v>0</v>
      </c>
      <c r="L2985" s="26">
        <f t="shared" si="637"/>
        <v>0</v>
      </c>
      <c r="M2985" s="26">
        <f t="shared" si="637"/>
        <v>0</v>
      </c>
      <c r="N2985" s="26">
        <f t="shared" si="637"/>
        <v>0</v>
      </c>
      <c r="O2985" s="218">
        <v>1000</v>
      </c>
      <c r="P2985" s="227" t="s">
        <v>1092</v>
      </c>
    </row>
    <row r="2986" spans="1:16" ht="15.75" thickBot="1" x14ac:dyDescent="0.3">
      <c r="A2986" s="213"/>
      <c r="B2986" s="216"/>
      <c r="C2986" s="216"/>
      <c r="D2986" s="219"/>
      <c r="E2986" s="216"/>
      <c r="F2986" s="216"/>
      <c r="G2986" s="158" t="s">
        <v>259</v>
      </c>
      <c r="H2986" s="26">
        <f t="shared" ref="H2986:H3049" si="638">SUM(I2986:N2986)</f>
        <v>6.3</v>
      </c>
      <c r="I2986" s="26">
        <v>6.3</v>
      </c>
      <c r="J2986" s="26">
        <v>0</v>
      </c>
      <c r="K2986" s="26">
        <v>0</v>
      </c>
      <c r="L2986" s="26">
        <v>0</v>
      </c>
      <c r="M2986" s="26">
        <v>0</v>
      </c>
      <c r="N2986" s="26">
        <v>0</v>
      </c>
      <c r="O2986" s="219"/>
      <c r="P2986" s="228"/>
    </row>
    <row r="2987" spans="1:16" ht="36.75" thickBot="1" x14ac:dyDescent="0.3">
      <c r="A2987" s="213"/>
      <c r="B2987" s="216"/>
      <c r="C2987" s="216"/>
      <c r="D2987" s="219"/>
      <c r="E2987" s="216"/>
      <c r="F2987" s="216"/>
      <c r="G2987" s="158" t="s">
        <v>7</v>
      </c>
      <c r="H2987" s="26">
        <f t="shared" si="638"/>
        <v>0</v>
      </c>
      <c r="I2987" s="26">
        <v>0</v>
      </c>
      <c r="J2987" s="26">
        <v>0</v>
      </c>
      <c r="K2987" s="26">
        <v>0</v>
      </c>
      <c r="L2987" s="26">
        <v>0</v>
      </c>
      <c r="M2987" s="26">
        <v>0</v>
      </c>
      <c r="N2987" s="26">
        <v>0</v>
      </c>
      <c r="O2987" s="219"/>
      <c r="P2987" s="228"/>
    </row>
    <row r="2988" spans="1:16" ht="15.75" thickBot="1" x14ac:dyDescent="0.3">
      <c r="A2988" s="213"/>
      <c r="B2988" s="216"/>
      <c r="C2988" s="216"/>
      <c r="D2988" s="219"/>
      <c r="E2988" s="216"/>
      <c r="F2988" s="216"/>
      <c r="G2988" s="158" t="s">
        <v>8</v>
      </c>
      <c r="H2988" s="26">
        <f t="shared" si="638"/>
        <v>0</v>
      </c>
      <c r="I2988" s="26">
        <v>0</v>
      </c>
      <c r="J2988" s="26">
        <v>0</v>
      </c>
      <c r="K2988" s="26">
        <v>0</v>
      </c>
      <c r="L2988" s="26">
        <v>0</v>
      </c>
      <c r="M2988" s="26">
        <v>0</v>
      </c>
      <c r="N2988" s="26">
        <v>0</v>
      </c>
      <c r="O2988" s="219"/>
      <c r="P2988" s="228"/>
    </row>
    <row r="2989" spans="1:16" ht="24.75" thickBot="1" x14ac:dyDescent="0.3">
      <c r="A2989" s="214"/>
      <c r="B2989" s="217"/>
      <c r="C2989" s="217"/>
      <c r="D2989" s="220"/>
      <c r="E2989" s="217"/>
      <c r="F2989" s="217"/>
      <c r="G2989" s="158" t="s">
        <v>9</v>
      </c>
      <c r="H2989" s="26">
        <f t="shared" si="638"/>
        <v>0</v>
      </c>
      <c r="I2989" s="26">
        <v>0</v>
      </c>
      <c r="J2989" s="26">
        <v>0</v>
      </c>
      <c r="K2989" s="26">
        <v>0</v>
      </c>
      <c r="L2989" s="26">
        <v>0</v>
      </c>
      <c r="M2989" s="26">
        <v>0</v>
      </c>
      <c r="N2989" s="26">
        <v>0</v>
      </c>
      <c r="O2989" s="220"/>
      <c r="P2989" s="229"/>
    </row>
    <row r="2990" spans="1:16" ht="36.75" customHeight="1" thickBot="1" x14ac:dyDescent="0.3">
      <c r="A2990" s="212" t="s">
        <v>1093</v>
      </c>
      <c r="B2990" s="215"/>
      <c r="C2990" s="215" t="s">
        <v>215</v>
      </c>
      <c r="D2990" s="218" t="s">
        <v>458</v>
      </c>
      <c r="E2990" s="215" t="s">
        <v>1094</v>
      </c>
      <c r="F2990" s="215" t="s">
        <v>1072</v>
      </c>
      <c r="G2990" s="158" t="s">
        <v>4</v>
      </c>
      <c r="H2990" s="26">
        <f>SUM(H2991:H2994)</f>
        <v>60</v>
      </c>
      <c r="I2990" s="26">
        <f t="shared" ref="I2990:N2990" si="639">SUM(I2991:I2994)</f>
        <v>10</v>
      </c>
      <c r="J2990" s="26">
        <f t="shared" si="639"/>
        <v>10</v>
      </c>
      <c r="K2990" s="26">
        <f t="shared" si="639"/>
        <v>10</v>
      </c>
      <c r="L2990" s="26">
        <f t="shared" si="639"/>
        <v>10</v>
      </c>
      <c r="M2990" s="26">
        <f t="shared" si="639"/>
        <v>10</v>
      </c>
      <c r="N2990" s="26">
        <f t="shared" si="639"/>
        <v>10</v>
      </c>
      <c r="O2990" s="218">
        <v>1000</v>
      </c>
      <c r="P2990" s="227" t="s">
        <v>1092</v>
      </c>
    </row>
    <row r="2991" spans="1:16" ht="15.75" thickBot="1" x14ac:dyDescent="0.3">
      <c r="A2991" s="213"/>
      <c r="B2991" s="216"/>
      <c r="C2991" s="216"/>
      <c r="D2991" s="219"/>
      <c r="E2991" s="216"/>
      <c r="F2991" s="216"/>
      <c r="G2991" s="158" t="s">
        <v>259</v>
      </c>
      <c r="H2991" s="26">
        <f t="shared" si="638"/>
        <v>0</v>
      </c>
      <c r="I2991" s="26">
        <v>0</v>
      </c>
      <c r="J2991" s="26">
        <v>0</v>
      </c>
      <c r="K2991" s="26">
        <v>0</v>
      </c>
      <c r="L2991" s="26">
        <v>0</v>
      </c>
      <c r="M2991" s="26">
        <v>0</v>
      </c>
      <c r="N2991" s="26">
        <v>0</v>
      </c>
      <c r="O2991" s="219"/>
      <c r="P2991" s="228"/>
    </row>
    <row r="2992" spans="1:16" ht="36.75" thickBot="1" x14ac:dyDescent="0.3">
      <c r="A2992" s="213"/>
      <c r="B2992" s="216"/>
      <c r="C2992" s="216"/>
      <c r="D2992" s="219"/>
      <c r="E2992" s="216"/>
      <c r="F2992" s="216"/>
      <c r="G2992" s="158" t="s">
        <v>7</v>
      </c>
      <c r="H2992" s="26">
        <f t="shared" si="638"/>
        <v>48</v>
      </c>
      <c r="I2992" s="26">
        <v>8</v>
      </c>
      <c r="J2992" s="26">
        <v>8</v>
      </c>
      <c r="K2992" s="26">
        <v>8</v>
      </c>
      <c r="L2992" s="26">
        <v>8</v>
      </c>
      <c r="M2992" s="26">
        <v>8</v>
      </c>
      <c r="N2992" s="26">
        <v>8</v>
      </c>
      <c r="O2992" s="219"/>
      <c r="P2992" s="228"/>
    </row>
    <row r="2993" spans="1:16" ht="15.75" thickBot="1" x14ac:dyDescent="0.3">
      <c r="A2993" s="213"/>
      <c r="B2993" s="216"/>
      <c r="C2993" s="216"/>
      <c r="D2993" s="219"/>
      <c r="E2993" s="216"/>
      <c r="F2993" s="216"/>
      <c r="G2993" s="158" t="s">
        <v>8</v>
      </c>
      <c r="H2993" s="26">
        <f t="shared" si="638"/>
        <v>0</v>
      </c>
      <c r="I2993" s="26">
        <v>0</v>
      </c>
      <c r="J2993" s="26">
        <v>0</v>
      </c>
      <c r="K2993" s="26">
        <v>0</v>
      </c>
      <c r="L2993" s="26">
        <v>0</v>
      </c>
      <c r="M2993" s="26">
        <v>0</v>
      </c>
      <c r="N2993" s="26">
        <v>0</v>
      </c>
      <c r="O2993" s="219"/>
      <c r="P2993" s="228"/>
    </row>
    <row r="2994" spans="1:16" ht="24.75" thickBot="1" x14ac:dyDescent="0.3">
      <c r="A2994" s="214"/>
      <c r="B2994" s="217"/>
      <c r="C2994" s="217"/>
      <c r="D2994" s="220"/>
      <c r="E2994" s="217"/>
      <c r="F2994" s="217"/>
      <c r="G2994" s="158" t="s">
        <v>9</v>
      </c>
      <c r="H2994" s="26">
        <f t="shared" si="638"/>
        <v>12</v>
      </c>
      <c r="I2994" s="26">
        <v>2</v>
      </c>
      <c r="J2994" s="26">
        <v>2</v>
      </c>
      <c r="K2994" s="26">
        <v>2</v>
      </c>
      <c r="L2994" s="26">
        <v>2</v>
      </c>
      <c r="M2994" s="26">
        <v>2</v>
      </c>
      <c r="N2994" s="26">
        <v>2</v>
      </c>
      <c r="O2994" s="220"/>
      <c r="P2994" s="229"/>
    </row>
    <row r="2995" spans="1:16" ht="36.75" customHeight="1" thickBot="1" x14ac:dyDescent="0.3">
      <c r="A2995" s="212" t="s">
        <v>1095</v>
      </c>
      <c r="B2995" s="215"/>
      <c r="C2995" s="215" t="s">
        <v>215</v>
      </c>
      <c r="D2995" s="218" t="s">
        <v>12</v>
      </c>
      <c r="E2995" s="215" t="s">
        <v>1096</v>
      </c>
      <c r="F2995" s="215" t="s">
        <v>1072</v>
      </c>
      <c r="G2995" s="158" t="s">
        <v>4</v>
      </c>
      <c r="H2995" s="26">
        <f>SUM(H2996:H2999)</f>
        <v>8.1999999999999993</v>
      </c>
      <c r="I2995" s="26">
        <f t="shared" ref="I2995:N2995" si="640">SUM(I2996:I2999)</f>
        <v>4</v>
      </c>
      <c r="J2995" s="26">
        <f t="shared" si="640"/>
        <v>2.1</v>
      </c>
      <c r="K2995" s="26">
        <f t="shared" si="640"/>
        <v>2.1</v>
      </c>
      <c r="L2995" s="26">
        <f t="shared" si="640"/>
        <v>0</v>
      </c>
      <c r="M2995" s="26">
        <f t="shared" si="640"/>
        <v>0</v>
      </c>
      <c r="N2995" s="26">
        <f t="shared" si="640"/>
        <v>0</v>
      </c>
      <c r="O2995" s="218">
        <v>500</v>
      </c>
      <c r="P2995" s="227" t="s">
        <v>1080</v>
      </c>
    </row>
    <row r="2996" spans="1:16" ht="15.75" thickBot="1" x14ac:dyDescent="0.3">
      <c r="A2996" s="213"/>
      <c r="B2996" s="216"/>
      <c r="C2996" s="216"/>
      <c r="D2996" s="219"/>
      <c r="E2996" s="216"/>
      <c r="F2996" s="216"/>
      <c r="G2996" s="158" t="s">
        <v>259</v>
      </c>
      <c r="H2996" s="26">
        <f t="shared" si="638"/>
        <v>8</v>
      </c>
      <c r="I2996" s="26">
        <v>4</v>
      </c>
      <c r="J2996" s="26">
        <v>2</v>
      </c>
      <c r="K2996" s="26">
        <v>2</v>
      </c>
      <c r="L2996" s="26">
        <v>0</v>
      </c>
      <c r="M2996" s="26">
        <v>0</v>
      </c>
      <c r="N2996" s="26">
        <v>0</v>
      </c>
      <c r="O2996" s="219"/>
      <c r="P2996" s="228"/>
    </row>
    <row r="2997" spans="1:16" ht="36.75" thickBot="1" x14ac:dyDescent="0.3">
      <c r="A2997" s="213"/>
      <c r="B2997" s="216"/>
      <c r="C2997" s="216"/>
      <c r="D2997" s="219"/>
      <c r="E2997" s="216"/>
      <c r="F2997" s="216"/>
      <c r="G2997" s="158" t="s">
        <v>7</v>
      </c>
      <c r="H2997" s="26">
        <f t="shared" si="638"/>
        <v>0</v>
      </c>
      <c r="I2997" s="26">
        <v>0</v>
      </c>
      <c r="J2997" s="26">
        <v>0</v>
      </c>
      <c r="K2997" s="26">
        <v>0</v>
      </c>
      <c r="L2997" s="26">
        <v>0</v>
      </c>
      <c r="M2997" s="26">
        <v>0</v>
      </c>
      <c r="N2997" s="26">
        <v>0</v>
      </c>
      <c r="O2997" s="219"/>
      <c r="P2997" s="228"/>
    </row>
    <row r="2998" spans="1:16" ht="15.75" thickBot="1" x14ac:dyDescent="0.3">
      <c r="A2998" s="213"/>
      <c r="B2998" s="216"/>
      <c r="C2998" s="216"/>
      <c r="D2998" s="219"/>
      <c r="E2998" s="216"/>
      <c r="F2998" s="216"/>
      <c r="G2998" s="158" t="s">
        <v>8</v>
      </c>
      <c r="H2998" s="26">
        <f t="shared" si="638"/>
        <v>0</v>
      </c>
      <c r="I2998" s="26">
        <v>0</v>
      </c>
      <c r="J2998" s="26">
        <v>0</v>
      </c>
      <c r="K2998" s="26">
        <v>0</v>
      </c>
      <c r="L2998" s="26">
        <v>0</v>
      </c>
      <c r="M2998" s="26">
        <v>0</v>
      </c>
      <c r="N2998" s="26">
        <v>0</v>
      </c>
      <c r="O2998" s="219"/>
      <c r="P2998" s="228"/>
    </row>
    <row r="2999" spans="1:16" ht="24.75" thickBot="1" x14ac:dyDescent="0.3">
      <c r="A2999" s="214"/>
      <c r="B2999" s="217"/>
      <c r="C2999" s="217"/>
      <c r="D2999" s="220"/>
      <c r="E2999" s="217"/>
      <c r="F2999" s="217"/>
      <c r="G2999" s="158" t="s">
        <v>9</v>
      </c>
      <c r="H2999" s="26">
        <f t="shared" si="638"/>
        <v>0.2</v>
      </c>
      <c r="I2999" s="26">
        <v>0</v>
      </c>
      <c r="J2999" s="26">
        <v>0.1</v>
      </c>
      <c r="K2999" s="26">
        <v>0.1</v>
      </c>
      <c r="L2999" s="26">
        <v>0</v>
      </c>
      <c r="M2999" s="26">
        <v>0</v>
      </c>
      <c r="N2999" s="26">
        <v>0</v>
      </c>
      <c r="O2999" s="220"/>
      <c r="P2999" s="229"/>
    </row>
    <row r="3000" spans="1:16" ht="36.75" customHeight="1" thickBot="1" x14ac:dyDescent="0.3">
      <c r="A3000" s="212" t="s">
        <v>1097</v>
      </c>
      <c r="B3000" s="215"/>
      <c r="C3000" s="215" t="s">
        <v>215</v>
      </c>
      <c r="D3000" s="218" t="s">
        <v>44</v>
      </c>
      <c r="E3000" s="215" t="s">
        <v>1098</v>
      </c>
      <c r="F3000" s="215" t="s">
        <v>1072</v>
      </c>
      <c r="G3000" s="158" t="s">
        <v>4</v>
      </c>
      <c r="H3000" s="26">
        <f>SUM(H3001:H3004)</f>
        <v>75</v>
      </c>
      <c r="I3000" s="26">
        <f t="shared" ref="I3000:N3000" si="641">SUM(I3001:I3004)</f>
        <v>0</v>
      </c>
      <c r="J3000" s="26">
        <f t="shared" si="641"/>
        <v>0</v>
      </c>
      <c r="K3000" s="26">
        <f t="shared" si="641"/>
        <v>0</v>
      </c>
      <c r="L3000" s="26">
        <f t="shared" si="641"/>
        <v>5</v>
      </c>
      <c r="M3000" s="26">
        <f t="shared" si="641"/>
        <v>35</v>
      </c>
      <c r="N3000" s="26">
        <f t="shared" si="641"/>
        <v>35</v>
      </c>
      <c r="O3000" s="218">
        <v>700</v>
      </c>
      <c r="P3000" s="227" t="s">
        <v>1080</v>
      </c>
    </row>
    <row r="3001" spans="1:16" ht="15.75" thickBot="1" x14ac:dyDescent="0.3">
      <c r="A3001" s="213"/>
      <c r="B3001" s="216"/>
      <c r="C3001" s="216"/>
      <c r="D3001" s="219"/>
      <c r="E3001" s="216"/>
      <c r="F3001" s="216"/>
      <c r="G3001" s="158" t="s">
        <v>259</v>
      </c>
      <c r="H3001" s="26">
        <f t="shared" si="638"/>
        <v>75</v>
      </c>
      <c r="I3001" s="26">
        <v>0</v>
      </c>
      <c r="J3001" s="26">
        <v>0</v>
      </c>
      <c r="K3001" s="26">
        <v>0</v>
      </c>
      <c r="L3001" s="26">
        <v>5</v>
      </c>
      <c r="M3001" s="26">
        <v>35</v>
      </c>
      <c r="N3001" s="26">
        <v>35</v>
      </c>
      <c r="O3001" s="219"/>
      <c r="P3001" s="228"/>
    </row>
    <row r="3002" spans="1:16" ht="36.75" thickBot="1" x14ac:dyDescent="0.3">
      <c r="A3002" s="213"/>
      <c r="B3002" s="216"/>
      <c r="C3002" s="216"/>
      <c r="D3002" s="219"/>
      <c r="E3002" s="216"/>
      <c r="F3002" s="216"/>
      <c r="G3002" s="158" t="s">
        <v>7</v>
      </c>
      <c r="H3002" s="26">
        <f t="shared" si="638"/>
        <v>0</v>
      </c>
      <c r="I3002" s="26">
        <v>0</v>
      </c>
      <c r="J3002" s="26">
        <v>0</v>
      </c>
      <c r="K3002" s="26">
        <v>0</v>
      </c>
      <c r="L3002" s="26">
        <v>0</v>
      </c>
      <c r="M3002" s="26">
        <v>0</v>
      </c>
      <c r="N3002" s="26">
        <v>0</v>
      </c>
      <c r="O3002" s="219"/>
      <c r="P3002" s="228"/>
    </row>
    <row r="3003" spans="1:16" ht="15.75" thickBot="1" x14ac:dyDescent="0.3">
      <c r="A3003" s="213"/>
      <c r="B3003" s="216"/>
      <c r="C3003" s="216"/>
      <c r="D3003" s="219"/>
      <c r="E3003" s="216"/>
      <c r="F3003" s="216"/>
      <c r="G3003" s="158" t="s">
        <v>8</v>
      </c>
      <c r="H3003" s="26">
        <f t="shared" si="638"/>
        <v>0</v>
      </c>
      <c r="I3003" s="26">
        <v>0</v>
      </c>
      <c r="J3003" s="26">
        <v>0</v>
      </c>
      <c r="K3003" s="26">
        <v>0</v>
      </c>
      <c r="L3003" s="26">
        <v>0</v>
      </c>
      <c r="M3003" s="26">
        <v>0</v>
      </c>
      <c r="N3003" s="26">
        <v>0</v>
      </c>
      <c r="O3003" s="219"/>
      <c r="P3003" s="228"/>
    </row>
    <row r="3004" spans="1:16" ht="24.75" thickBot="1" x14ac:dyDescent="0.3">
      <c r="A3004" s="214"/>
      <c r="B3004" s="217"/>
      <c r="C3004" s="217"/>
      <c r="D3004" s="220"/>
      <c r="E3004" s="217"/>
      <c r="F3004" s="217"/>
      <c r="G3004" s="158" t="s">
        <v>9</v>
      </c>
      <c r="H3004" s="26">
        <f t="shared" si="638"/>
        <v>0</v>
      </c>
      <c r="I3004" s="26">
        <v>0</v>
      </c>
      <c r="J3004" s="26">
        <v>0</v>
      </c>
      <c r="K3004" s="26">
        <v>0</v>
      </c>
      <c r="L3004" s="26">
        <v>0</v>
      </c>
      <c r="M3004" s="26">
        <v>0</v>
      </c>
      <c r="N3004" s="26">
        <v>0</v>
      </c>
      <c r="O3004" s="220"/>
      <c r="P3004" s="229"/>
    </row>
    <row r="3005" spans="1:16" ht="36.75" customHeight="1" thickBot="1" x14ac:dyDescent="0.3">
      <c r="A3005" s="212" t="s">
        <v>1099</v>
      </c>
      <c r="B3005" s="215"/>
      <c r="C3005" s="215" t="s">
        <v>215</v>
      </c>
      <c r="D3005" s="218" t="s">
        <v>337</v>
      </c>
      <c r="E3005" s="218" t="s">
        <v>1100</v>
      </c>
      <c r="F3005" s="215" t="s">
        <v>1072</v>
      </c>
      <c r="G3005" s="158" t="s">
        <v>4</v>
      </c>
      <c r="H3005" s="26">
        <f>SUM(H3006:H3009)</f>
        <v>5.5</v>
      </c>
      <c r="I3005" s="26">
        <f t="shared" ref="I3005:N3005" si="642">SUM(I3006:I3009)</f>
        <v>0</v>
      </c>
      <c r="J3005" s="26">
        <f t="shared" si="642"/>
        <v>0</v>
      </c>
      <c r="K3005" s="26">
        <f t="shared" si="642"/>
        <v>0.3</v>
      </c>
      <c r="L3005" s="26">
        <f t="shared" si="642"/>
        <v>5.2</v>
      </c>
      <c r="M3005" s="26">
        <f t="shared" si="642"/>
        <v>0</v>
      </c>
      <c r="N3005" s="26">
        <f t="shared" si="642"/>
        <v>0</v>
      </c>
      <c r="O3005" s="218">
        <v>1000</v>
      </c>
      <c r="P3005" s="227" t="s">
        <v>1080</v>
      </c>
    </row>
    <row r="3006" spans="1:16" ht="15.75" thickBot="1" x14ac:dyDescent="0.3">
      <c r="A3006" s="213"/>
      <c r="B3006" s="216"/>
      <c r="C3006" s="216"/>
      <c r="D3006" s="219"/>
      <c r="E3006" s="219"/>
      <c r="F3006" s="216"/>
      <c r="G3006" s="158" t="s">
        <v>259</v>
      </c>
      <c r="H3006" s="26">
        <f t="shared" si="638"/>
        <v>0</v>
      </c>
      <c r="I3006" s="26">
        <v>0</v>
      </c>
      <c r="J3006" s="26">
        <v>0</v>
      </c>
      <c r="K3006" s="26">
        <v>0</v>
      </c>
      <c r="L3006" s="26">
        <v>0</v>
      </c>
      <c r="M3006" s="26">
        <v>0</v>
      </c>
      <c r="N3006" s="26">
        <v>0</v>
      </c>
      <c r="O3006" s="219"/>
      <c r="P3006" s="228"/>
    </row>
    <row r="3007" spans="1:16" ht="36.75" thickBot="1" x14ac:dyDescent="0.3">
      <c r="A3007" s="213"/>
      <c r="B3007" s="216"/>
      <c r="C3007" s="216"/>
      <c r="D3007" s="219"/>
      <c r="E3007" s="219"/>
      <c r="F3007" s="216"/>
      <c r="G3007" s="158" t="s">
        <v>7</v>
      </c>
      <c r="H3007" s="26">
        <f t="shared" si="638"/>
        <v>5.5</v>
      </c>
      <c r="I3007" s="26">
        <v>0</v>
      </c>
      <c r="J3007" s="26">
        <v>0</v>
      </c>
      <c r="K3007" s="26">
        <v>0.3</v>
      </c>
      <c r="L3007" s="26">
        <v>5.2</v>
      </c>
      <c r="M3007" s="26">
        <v>0</v>
      </c>
      <c r="N3007" s="26">
        <v>0</v>
      </c>
      <c r="O3007" s="219"/>
      <c r="P3007" s="228"/>
    </row>
    <row r="3008" spans="1:16" ht="15.75" thickBot="1" x14ac:dyDescent="0.3">
      <c r="A3008" s="213"/>
      <c r="B3008" s="216"/>
      <c r="C3008" s="216"/>
      <c r="D3008" s="219"/>
      <c r="E3008" s="219"/>
      <c r="F3008" s="216"/>
      <c r="G3008" s="158" t="s">
        <v>8</v>
      </c>
      <c r="H3008" s="26">
        <f t="shared" si="638"/>
        <v>0</v>
      </c>
      <c r="I3008" s="26">
        <v>0</v>
      </c>
      <c r="J3008" s="26">
        <v>0</v>
      </c>
      <c r="K3008" s="26">
        <v>0</v>
      </c>
      <c r="L3008" s="26">
        <v>0</v>
      </c>
      <c r="M3008" s="26">
        <v>0</v>
      </c>
      <c r="N3008" s="26">
        <v>0</v>
      </c>
      <c r="O3008" s="219"/>
      <c r="P3008" s="228"/>
    </row>
    <row r="3009" spans="1:16" ht="24.75" thickBot="1" x14ac:dyDescent="0.3">
      <c r="A3009" s="214"/>
      <c r="B3009" s="217"/>
      <c r="C3009" s="217"/>
      <c r="D3009" s="220"/>
      <c r="E3009" s="220"/>
      <c r="F3009" s="217"/>
      <c r="G3009" s="158" t="s">
        <v>9</v>
      </c>
      <c r="H3009" s="26">
        <f t="shared" si="638"/>
        <v>0</v>
      </c>
      <c r="I3009" s="26">
        <v>0</v>
      </c>
      <c r="J3009" s="26">
        <v>0</v>
      </c>
      <c r="K3009" s="26">
        <v>0</v>
      </c>
      <c r="L3009" s="26">
        <v>0</v>
      </c>
      <c r="M3009" s="26">
        <v>0</v>
      </c>
      <c r="N3009" s="26">
        <v>0</v>
      </c>
      <c r="O3009" s="220"/>
      <c r="P3009" s="229"/>
    </row>
    <row r="3010" spans="1:16" ht="36.75" customHeight="1" thickBot="1" x14ac:dyDescent="0.3">
      <c r="A3010" s="212" t="s">
        <v>1101</v>
      </c>
      <c r="B3010" s="215"/>
      <c r="C3010" s="215" t="s">
        <v>215</v>
      </c>
      <c r="D3010" s="218" t="s">
        <v>67</v>
      </c>
      <c r="E3010" s="215"/>
      <c r="F3010" s="215" t="s">
        <v>1072</v>
      </c>
      <c r="G3010" s="158" t="s">
        <v>4</v>
      </c>
      <c r="H3010" s="26">
        <f>SUM(H3011:H3014)</f>
        <v>3.6999999999999997</v>
      </c>
      <c r="I3010" s="26">
        <f t="shared" ref="I3010:N3010" si="643">SUM(I3011:I3014)</f>
        <v>0</v>
      </c>
      <c r="J3010" s="26">
        <f t="shared" si="643"/>
        <v>0</v>
      </c>
      <c r="K3010" s="26">
        <f t="shared" si="643"/>
        <v>0</v>
      </c>
      <c r="L3010" s="26">
        <f t="shared" si="643"/>
        <v>0</v>
      </c>
      <c r="M3010" s="26">
        <f t="shared" si="643"/>
        <v>3.6999999999999997</v>
      </c>
      <c r="N3010" s="26">
        <f t="shared" si="643"/>
        <v>0</v>
      </c>
      <c r="O3010" s="218">
        <v>300</v>
      </c>
      <c r="P3010" s="227" t="s">
        <v>1080</v>
      </c>
    </row>
    <row r="3011" spans="1:16" ht="15.75" thickBot="1" x14ac:dyDescent="0.3">
      <c r="A3011" s="213"/>
      <c r="B3011" s="216"/>
      <c r="C3011" s="216"/>
      <c r="D3011" s="219"/>
      <c r="E3011" s="216"/>
      <c r="F3011" s="216"/>
      <c r="G3011" s="158" t="s">
        <v>259</v>
      </c>
      <c r="H3011" s="26">
        <f t="shared" si="638"/>
        <v>3.4</v>
      </c>
      <c r="I3011" s="26">
        <v>0</v>
      </c>
      <c r="J3011" s="26">
        <v>0</v>
      </c>
      <c r="K3011" s="26">
        <v>0</v>
      </c>
      <c r="L3011" s="26">
        <v>0</v>
      </c>
      <c r="M3011" s="26">
        <v>3.4</v>
      </c>
      <c r="N3011" s="26">
        <v>0</v>
      </c>
      <c r="O3011" s="219"/>
      <c r="P3011" s="228"/>
    </row>
    <row r="3012" spans="1:16" ht="36.75" thickBot="1" x14ac:dyDescent="0.3">
      <c r="A3012" s="213"/>
      <c r="B3012" s="216"/>
      <c r="C3012" s="216"/>
      <c r="D3012" s="219"/>
      <c r="E3012" s="216"/>
      <c r="F3012" s="216"/>
      <c r="G3012" s="158" t="s">
        <v>7</v>
      </c>
      <c r="H3012" s="26">
        <f t="shared" si="638"/>
        <v>0</v>
      </c>
      <c r="I3012" s="26">
        <v>0</v>
      </c>
      <c r="J3012" s="26">
        <v>0</v>
      </c>
      <c r="K3012" s="26">
        <v>0</v>
      </c>
      <c r="L3012" s="26">
        <v>0</v>
      </c>
      <c r="M3012" s="26">
        <v>0</v>
      </c>
      <c r="N3012" s="26">
        <v>0</v>
      </c>
      <c r="O3012" s="219"/>
      <c r="P3012" s="228"/>
    </row>
    <row r="3013" spans="1:16" ht="15.75" thickBot="1" x14ac:dyDescent="0.3">
      <c r="A3013" s="213"/>
      <c r="B3013" s="216"/>
      <c r="C3013" s="216"/>
      <c r="D3013" s="219"/>
      <c r="E3013" s="216"/>
      <c r="F3013" s="216"/>
      <c r="G3013" s="158" t="s">
        <v>8</v>
      </c>
      <c r="H3013" s="26">
        <f t="shared" si="638"/>
        <v>0</v>
      </c>
      <c r="I3013" s="26">
        <v>0</v>
      </c>
      <c r="J3013" s="26">
        <v>0</v>
      </c>
      <c r="K3013" s="26">
        <v>0</v>
      </c>
      <c r="L3013" s="26">
        <v>0</v>
      </c>
      <c r="M3013" s="26">
        <v>0</v>
      </c>
      <c r="N3013" s="26">
        <v>0</v>
      </c>
      <c r="O3013" s="219"/>
      <c r="P3013" s="228"/>
    </row>
    <row r="3014" spans="1:16" ht="24.75" thickBot="1" x14ac:dyDescent="0.3">
      <c r="A3014" s="214"/>
      <c r="B3014" s="217"/>
      <c r="C3014" s="217"/>
      <c r="D3014" s="220"/>
      <c r="E3014" s="217"/>
      <c r="F3014" s="217"/>
      <c r="G3014" s="158" t="s">
        <v>9</v>
      </c>
      <c r="H3014" s="26">
        <f t="shared" si="638"/>
        <v>0.3</v>
      </c>
      <c r="I3014" s="26">
        <v>0</v>
      </c>
      <c r="J3014" s="26">
        <v>0</v>
      </c>
      <c r="K3014" s="26">
        <v>0</v>
      </c>
      <c r="L3014" s="26">
        <v>0</v>
      </c>
      <c r="M3014" s="26">
        <v>0.3</v>
      </c>
      <c r="N3014" s="26">
        <v>0</v>
      </c>
      <c r="O3014" s="220"/>
      <c r="P3014" s="229"/>
    </row>
    <row r="3015" spans="1:16" ht="36.75" customHeight="1" thickBot="1" x14ac:dyDescent="0.3">
      <c r="A3015" s="212" t="s">
        <v>1102</v>
      </c>
      <c r="B3015" s="215"/>
      <c r="C3015" s="215" t="s">
        <v>215</v>
      </c>
      <c r="D3015" s="218" t="s">
        <v>67</v>
      </c>
      <c r="E3015" s="215"/>
      <c r="F3015" s="215" t="s">
        <v>1072</v>
      </c>
      <c r="G3015" s="158" t="s">
        <v>4</v>
      </c>
      <c r="H3015" s="26">
        <f>SUM(H3016:H3019)</f>
        <v>3.8</v>
      </c>
      <c r="I3015" s="26">
        <f t="shared" ref="I3015:N3015" si="644">SUM(I3016:I3019)</f>
        <v>0</v>
      </c>
      <c r="J3015" s="26">
        <f t="shared" si="644"/>
        <v>0</v>
      </c>
      <c r="K3015" s="26">
        <f t="shared" si="644"/>
        <v>0</v>
      </c>
      <c r="L3015" s="26">
        <f t="shared" si="644"/>
        <v>0</v>
      </c>
      <c r="M3015" s="26">
        <f t="shared" si="644"/>
        <v>3.8</v>
      </c>
      <c r="N3015" s="26">
        <f t="shared" si="644"/>
        <v>0</v>
      </c>
      <c r="O3015" s="218">
        <v>200</v>
      </c>
      <c r="P3015" s="227" t="s">
        <v>1080</v>
      </c>
    </row>
    <row r="3016" spans="1:16" ht="15.75" thickBot="1" x14ac:dyDescent="0.3">
      <c r="A3016" s="213"/>
      <c r="B3016" s="216"/>
      <c r="C3016" s="216"/>
      <c r="D3016" s="219"/>
      <c r="E3016" s="216"/>
      <c r="F3016" s="216"/>
      <c r="G3016" s="158" t="s">
        <v>259</v>
      </c>
      <c r="H3016" s="26">
        <f t="shared" si="638"/>
        <v>3.5</v>
      </c>
      <c r="I3016" s="26">
        <v>0</v>
      </c>
      <c r="J3016" s="26">
        <v>0</v>
      </c>
      <c r="K3016" s="26">
        <v>0</v>
      </c>
      <c r="L3016" s="26">
        <v>0</v>
      </c>
      <c r="M3016" s="26">
        <v>3.5</v>
      </c>
      <c r="N3016" s="26">
        <v>0</v>
      </c>
      <c r="O3016" s="219"/>
      <c r="P3016" s="228"/>
    </row>
    <row r="3017" spans="1:16" ht="36.75" thickBot="1" x14ac:dyDescent="0.3">
      <c r="A3017" s="213"/>
      <c r="B3017" s="216"/>
      <c r="C3017" s="216"/>
      <c r="D3017" s="219"/>
      <c r="E3017" s="216"/>
      <c r="F3017" s="216"/>
      <c r="G3017" s="158" t="s">
        <v>7</v>
      </c>
      <c r="H3017" s="26">
        <f t="shared" si="638"/>
        <v>0</v>
      </c>
      <c r="I3017" s="26">
        <v>0</v>
      </c>
      <c r="J3017" s="26">
        <v>0</v>
      </c>
      <c r="K3017" s="26">
        <v>0</v>
      </c>
      <c r="L3017" s="26">
        <v>0</v>
      </c>
      <c r="M3017" s="26">
        <v>0</v>
      </c>
      <c r="N3017" s="26">
        <v>0</v>
      </c>
      <c r="O3017" s="219"/>
      <c r="P3017" s="228"/>
    </row>
    <row r="3018" spans="1:16" ht="15.75" thickBot="1" x14ac:dyDescent="0.3">
      <c r="A3018" s="213"/>
      <c r="B3018" s="216"/>
      <c r="C3018" s="216"/>
      <c r="D3018" s="219"/>
      <c r="E3018" s="216"/>
      <c r="F3018" s="216"/>
      <c r="G3018" s="158" t="s">
        <v>8</v>
      </c>
      <c r="H3018" s="26">
        <f t="shared" si="638"/>
        <v>0</v>
      </c>
      <c r="I3018" s="26">
        <v>0</v>
      </c>
      <c r="J3018" s="26">
        <v>0</v>
      </c>
      <c r="K3018" s="26">
        <v>0</v>
      </c>
      <c r="L3018" s="26">
        <v>0</v>
      </c>
      <c r="M3018" s="26">
        <v>0</v>
      </c>
      <c r="N3018" s="26">
        <v>0</v>
      </c>
      <c r="O3018" s="219"/>
      <c r="P3018" s="228"/>
    </row>
    <row r="3019" spans="1:16" ht="24.75" thickBot="1" x14ac:dyDescent="0.3">
      <c r="A3019" s="214"/>
      <c r="B3019" s="217"/>
      <c r="C3019" s="217"/>
      <c r="D3019" s="220"/>
      <c r="E3019" s="217"/>
      <c r="F3019" s="217"/>
      <c r="G3019" s="158" t="s">
        <v>9</v>
      </c>
      <c r="H3019" s="26">
        <f t="shared" si="638"/>
        <v>0.3</v>
      </c>
      <c r="I3019" s="26">
        <v>0</v>
      </c>
      <c r="J3019" s="26">
        <v>0</v>
      </c>
      <c r="K3019" s="26">
        <v>0</v>
      </c>
      <c r="L3019" s="26">
        <v>0</v>
      </c>
      <c r="M3019" s="26">
        <v>0.3</v>
      </c>
      <c r="N3019" s="26">
        <v>0</v>
      </c>
      <c r="O3019" s="220"/>
      <c r="P3019" s="229"/>
    </row>
    <row r="3020" spans="1:16" ht="36.75" customHeight="1" thickBot="1" x14ac:dyDescent="0.3">
      <c r="A3020" s="212" t="s">
        <v>1103</v>
      </c>
      <c r="B3020" s="215"/>
      <c r="C3020" s="215" t="s">
        <v>215</v>
      </c>
      <c r="D3020" s="218" t="s">
        <v>44</v>
      </c>
      <c r="E3020" s="215"/>
      <c r="F3020" s="215" t="s">
        <v>1072</v>
      </c>
      <c r="G3020" s="158" t="s">
        <v>4</v>
      </c>
      <c r="H3020" s="26">
        <f>SUM(H3021:H3024)</f>
        <v>4</v>
      </c>
      <c r="I3020" s="26">
        <f t="shared" ref="I3020:N3020" si="645">SUM(I3021:I3024)</f>
        <v>0</v>
      </c>
      <c r="J3020" s="26">
        <f t="shared" si="645"/>
        <v>0</v>
      </c>
      <c r="K3020" s="26">
        <f t="shared" si="645"/>
        <v>0</v>
      </c>
      <c r="L3020" s="26">
        <f t="shared" si="645"/>
        <v>0</v>
      </c>
      <c r="M3020" s="26">
        <f t="shared" si="645"/>
        <v>1.5</v>
      </c>
      <c r="N3020" s="26">
        <f t="shared" si="645"/>
        <v>2.5</v>
      </c>
      <c r="O3020" s="218">
        <v>8000</v>
      </c>
      <c r="P3020" s="227" t="s">
        <v>1080</v>
      </c>
    </row>
    <row r="3021" spans="1:16" ht="15.75" thickBot="1" x14ac:dyDescent="0.3">
      <c r="A3021" s="213"/>
      <c r="B3021" s="216"/>
      <c r="C3021" s="216"/>
      <c r="D3021" s="219"/>
      <c r="E3021" s="216"/>
      <c r="F3021" s="216"/>
      <c r="G3021" s="158" t="s">
        <v>259</v>
      </c>
      <c r="H3021" s="26">
        <f t="shared" si="638"/>
        <v>3.8</v>
      </c>
      <c r="I3021" s="26">
        <v>0</v>
      </c>
      <c r="J3021" s="26">
        <v>0</v>
      </c>
      <c r="K3021" s="26">
        <v>0</v>
      </c>
      <c r="L3021" s="26">
        <v>0</v>
      </c>
      <c r="M3021" s="26">
        <v>1.4</v>
      </c>
      <c r="N3021" s="26">
        <v>2.4</v>
      </c>
      <c r="O3021" s="219"/>
      <c r="P3021" s="228"/>
    </row>
    <row r="3022" spans="1:16" ht="36.75" thickBot="1" x14ac:dyDescent="0.3">
      <c r="A3022" s="213"/>
      <c r="B3022" s="216"/>
      <c r="C3022" s="216"/>
      <c r="D3022" s="219"/>
      <c r="E3022" s="216"/>
      <c r="F3022" s="216"/>
      <c r="G3022" s="158" t="s">
        <v>7</v>
      </c>
      <c r="H3022" s="26">
        <f t="shared" si="638"/>
        <v>0</v>
      </c>
      <c r="I3022" s="26">
        <v>0</v>
      </c>
      <c r="J3022" s="26">
        <v>0</v>
      </c>
      <c r="K3022" s="26">
        <v>0</v>
      </c>
      <c r="L3022" s="26">
        <v>0</v>
      </c>
      <c r="M3022" s="26">
        <v>0</v>
      </c>
      <c r="N3022" s="26">
        <v>0</v>
      </c>
      <c r="O3022" s="219"/>
      <c r="P3022" s="228"/>
    </row>
    <row r="3023" spans="1:16" ht="15.75" thickBot="1" x14ac:dyDescent="0.3">
      <c r="A3023" s="213"/>
      <c r="B3023" s="216"/>
      <c r="C3023" s="216"/>
      <c r="D3023" s="219"/>
      <c r="E3023" s="216"/>
      <c r="F3023" s="216"/>
      <c r="G3023" s="158" t="s">
        <v>8</v>
      </c>
      <c r="H3023" s="26">
        <f t="shared" si="638"/>
        <v>0</v>
      </c>
      <c r="I3023" s="26">
        <v>0</v>
      </c>
      <c r="J3023" s="26">
        <v>0</v>
      </c>
      <c r="K3023" s="26">
        <v>0</v>
      </c>
      <c r="L3023" s="26">
        <v>0</v>
      </c>
      <c r="M3023" s="26">
        <v>0</v>
      </c>
      <c r="N3023" s="26">
        <v>0</v>
      </c>
      <c r="O3023" s="219"/>
      <c r="P3023" s="228"/>
    </row>
    <row r="3024" spans="1:16" ht="24.75" thickBot="1" x14ac:dyDescent="0.3">
      <c r="A3024" s="214"/>
      <c r="B3024" s="217"/>
      <c r="C3024" s="217"/>
      <c r="D3024" s="220"/>
      <c r="E3024" s="217"/>
      <c r="F3024" s="217"/>
      <c r="G3024" s="158" t="s">
        <v>9</v>
      </c>
      <c r="H3024" s="26">
        <f t="shared" si="638"/>
        <v>0.2</v>
      </c>
      <c r="I3024" s="26">
        <v>0</v>
      </c>
      <c r="J3024" s="26">
        <v>0</v>
      </c>
      <c r="K3024" s="26">
        <v>0</v>
      </c>
      <c r="L3024" s="26">
        <v>0</v>
      </c>
      <c r="M3024" s="26">
        <v>0.1</v>
      </c>
      <c r="N3024" s="26">
        <v>0.1</v>
      </c>
      <c r="O3024" s="220"/>
      <c r="P3024" s="229"/>
    </row>
    <row r="3025" spans="1:16" ht="36.75" customHeight="1" thickBot="1" x14ac:dyDescent="0.3">
      <c r="A3025" s="212" t="s">
        <v>1104</v>
      </c>
      <c r="B3025" s="215"/>
      <c r="C3025" s="215" t="s">
        <v>215</v>
      </c>
      <c r="D3025" s="218">
        <v>2029</v>
      </c>
      <c r="E3025" s="215"/>
      <c r="F3025" s="215" t="s">
        <v>1072</v>
      </c>
      <c r="G3025" s="158" t="s">
        <v>4</v>
      </c>
      <c r="H3025" s="26">
        <f>SUM(H3026:H3029)</f>
        <v>1.8</v>
      </c>
      <c r="I3025" s="26">
        <f t="shared" ref="I3025:N3025" si="646">SUM(I3026:I3029)</f>
        <v>0</v>
      </c>
      <c r="J3025" s="26">
        <f t="shared" si="646"/>
        <v>0</v>
      </c>
      <c r="K3025" s="26">
        <f t="shared" si="646"/>
        <v>0</v>
      </c>
      <c r="L3025" s="26">
        <f t="shared" si="646"/>
        <v>0</v>
      </c>
      <c r="M3025" s="26">
        <f t="shared" si="646"/>
        <v>1.8</v>
      </c>
      <c r="N3025" s="26">
        <f t="shared" si="646"/>
        <v>0</v>
      </c>
      <c r="O3025" s="218">
        <v>1000</v>
      </c>
      <c r="P3025" s="227" t="s">
        <v>1073</v>
      </c>
    </row>
    <row r="3026" spans="1:16" ht="15.75" thickBot="1" x14ac:dyDescent="0.3">
      <c r="A3026" s="213"/>
      <c r="B3026" s="216"/>
      <c r="C3026" s="216"/>
      <c r="D3026" s="219"/>
      <c r="E3026" s="216"/>
      <c r="F3026" s="216"/>
      <c r="G3026" s="158" t="s">
        <v>259</v>
      </c>
      <c r="H3026" s="26">
        <f t="shared" si="638"/>
        <v>1</v>
      </c>
      <c r="I3026" s="26">
        <v>0</v>
      </c>
      <c r="J3026" s="26">
        <v>0</v>
      </c>
      <c r="K3026" s="26">
        <v>0</v>
      </c>
      <c r="L3026" s="26">
        <v>0</v>
      </c>
      <c r="M3026" s="26">
        <v>1</v>
      </c>
      <c r="N3026" s="26">
        <v>0</v>
      </c>
      <c r="O3026" s="219"/>
      <c r="P3026" s="228"/>
    </row>
    <row r="3027" spans="1:16" ht="36.75" thickBot="1" x14ac:dyDescent="0.3">
      <c r="A3027" s="213"/>
      <c r="B3027" s="216"/>
      <c r="C3027" s="216"/>
      <c r="D3027" s="219"/>
      <c r="E3027" s="216"/>
      <c r="F3027" s="216"/>
      <c r="G3027" s="158" t="s">
        <v>7</v>
      </c>
      <c r="H3027" s="26">
        <f t="shared" si="638"/>
        <v>0</v>
      </c>
      <c r="I3027" s="26">
        <v>0</v>
      </c>
      <c r="J3027" s="26">
        <v>0</v>
      </c>
      <c r="K3027" s="26">
        <v>0</v>
      </c>
      <c r="L3027" s="26">
        <v>0</v>
      </c>
      <c r="M3027" s="26">
        <v>0</v>
      </c>
      <c r="N3027" s="26">
        <v>0</v>
      </c>
      <c r="O3027" s="219"/>
      <c r="P3027" s="228"/>
    </row>
    <row r="3028" spans="1:16" ht="15.75" thickBot="1" x14ac:dyDescent="0.3">
      <c r="A3028" s="213"/>
      <c r="B3028" s="216"/>
      <c r="C3028" s="216"/>
      <c r="D3028" s="219"/>
      <c r="E3028" s="216"/>
      <c r="F3028" s="216"/>
      <c r="G3028" s="158" t="s">
        <v>8</v>
      </c>
      <c r="H3028" s="26">
        <f t="shared" si="638"/>
        <v>0</v>
      </c>
      <c r="I3028" s="26">
        <v>0</v>
      </c>
      <c r="J3028" s="26">
        <v>0</v>
      </c>
      <c r="K3028" s="26">
        <v>0</v>
      </c>
      <c r="L3028" s="26">
        <v>0</v>
      </c>
      <c r="M3028" s="26">
        <v>0</v>
      </c>
      <c r="N3028" s="26">
        <v>0</v>
      </c>
      <c r="O3028" s="219"/>
      <c r="P3028" s="228"/>
    </row>
    <row r="3029" spans="1:16" ht="24.75" thickBot="1" x14ac:dyDescent="0.3">
      <c r="A3029" s="214"/>
      <c r="B3029" s="217"/>
      <c r="C3029" s="217"/>
      <c r="D3029" s="220"/>
      <c r="E3029" s="217"/>
      <c r="F3029" s="217"/>
      <c r="G3029" s="158" t="s">
        <v>9</v>
      </c>
      <c r="H3029" s="26">
        <f t="shared" si="638"/>
        <v>0.8</v>
      </c>
      <c r="I3029" s="26">
        <v>0</v>
      </c>
      <c r="J3029" s="26">
        <v>0</v>
      </c>
      <c r="K3029" s="26">
        <v>0</v>
      </c>
      <c r="L3029" s="26">
        <v>0</v>
      </c>
      <c r="M3029" s="26">
        <v>0.8</v>
      </c>
      <c r="N3029" s="26">
        <v>0</v>
      </c>
      <c r="O3029" s="220"/>
      <c r="P3029" s="229"/>
    </row>
    <row r="3030" spans="1:16" ht="36.75" customHeight="1" thickBot="1" x14ac:dyDescent="0.3">
      <c r="A3030" s="212" t="s">
        <v>1105</v>
      </c>
      <c r="B3030" s="215"/>
      <c r="C3030" s="215" t="s">
        <v>215</v>
      </c>
      <c r="D3030" s="218" t="s">
        <v>12</v>
      </c>
      <c r="E3030" s="215"/>
      <c r="F3030" s="215" t="s">
        <v>1072</v>
      </c>
      <c r="G3030" s="158" t="s">
        <v>4</v>
      </c>
      <c r="H3030" s="26">
        <f>SUM(H3031:H3034)</f>
        <v>2.2000000000000002</v>
      </c>
      <c r="I3030" s="26">
        <f t="shared" ref="I3030:N3030" si="647">SUM(I3031:I3034)</f>
        <v>0</v>
      </c>
      <c r="J3030" s="26">
        <f t="shared" si="647"/>
        <v>1.1000000000000001</v>
      </c>
      <c r="K3030" s="26">
        <f t="shared" si="647"/>
        <v>1.1000000000000001</v>
      </c>
      <c r="L3030" s="26">
        <f t="shared" si="647"/>
        <v>0</v>
      </c>
      <c r="M3030" s="26">
        <f t="shared" si="647"/>
        <v>0</v>
      </c>
      <c r="N3030" s="26">
        <f t="shared" si="647"/>
        <v>0</v>
      </c>
      <c r="O3030" s="218">
        <v>500</v>
      </c>
      <c r="P3030" s="227" t="s">
        <v>1073</v>
      </c>
    </row>
    <row r="3031" spans="1:16" ht="15.75" thickBot="1" x14ac:dyDescent="0.3">
      <c r="A3031" s="213"/>
      <c r="B3031" s="216"/>
      <c r="C3031" s="216"/>
      <c r="D3031" s="219"/>
      <c r="E3031" s="216"/>
      <c r="F3031" s="216"/>
      <c r="G3031" s="158" t="s">
        <v>259</v>
      </c>
      <c r="H3031" s="26">
        <f t="shared" si="638"/>
        <v>2</v>
      </c>
      <c r="I3031" s="26">
        <v>0</v>
      </c>
      <c r="J3031" s="26">
        <v>1</v>
      </c>
      <c r="K3031" s="26">
        <v>1</v>
      </c>
      <c r="L3031" s="26">
        <v>0</v>
      </c>
      <c r="M3031" s="26">
        <v>0</v>
      </c>
      <c r="N3031" s="26">
        <v>0</v>
      </c>
      <c r="O3031" s="219"/>
      <c r="P3031" s="228"/>
    </row>
    <row r="3032" spans="1:16" ht="36.75" thickBot="1" x14ac:dyDescent="0.3">
      <c r="A3032" s="213"/>
      <c r="B3032" s="216"/>
      <c r="C3032" s="216"/>
      <c r="D3032" s="219"/>
      <c r="E3032" s="216"/>
      <c r="F3032" s="216"/>
      <c r="G3032" s="158" t="s">
        <v>7</v>
      </c>
      <c r="H3032" s="26">
        <f t="shared" si="638"/>
        <v>0</v>
      </c>
      <c r="I3032" s="26">
        <v>0</v>
      </c>
      <c r="J3032" s="26">
        <v>0</v>
      </c>
      <c r="K3032" s="26">
        <v>0</v>
      </c>
      <c r="L3032" s="26">
        <v>0</v>
      </c>
      <c r="M3032" s="26">
        <v>0</v>
      </c>
      <c r="N3032" s="26">
        <v>0</v>
      </c>
      <c r="O3032" s="219"/>
      <c r="P3032" s="228"/>
    </row>
    <row r="3033" spans="1:16" ht="15.75" thickBot="1" x14ac:dyDescent="0.3">
      <c r="A3033" s="213"/>
      <c r="B3033" s="216"/>
      <c r="C3033" s="216"/>
      <c r="D3033" s="219"/>
      <c r="E3033" s="216"/>
      <c r="F3033" s="216"/>
      <c r="G3033" s="158" t="s">
        <v>8</v>
      </c>
      <c r="H3033" s="26">
        <f t="shared" si="638"/>
        <v>0</v>
      </c>
      <c r="I3033" s="26">
        <v>0</v>
      </c>
      <c r="J3033" s="26">
        <v>0</v>
      </c>
      <c r="K3033" s="26">
        <v>0</v>
      </c>
      <c r="L3033" s="26">
        <v>0</v>
      </c>
      <c r="M3033" s="26">
        <v>0</v>
      </c>
      <c r="N3033" s="26">
        <v>0</v>
      </c>
      <c r="O3033" s="219"/>
      <c r="P3033" s="228"/>
    </row>
    <row r="3034" spans="1:16" ht="24.75" thickBot="1" x14ac:dyDescent="0.3">
      <c r="A3034" s="214"/>
      <c r="B3034" s="217"/>
      <c r="C3034" s="217"/>
      <c r="D3034" s="220"/>
      <c r="E3034" s="217"/>
      <c r="F3034" s="217"/>
      <c r="G3034" s="158" t="s">
        <v>9</v>
      </c>
      <c r="H3034" s="26">
        <f t="shared" si="638"/>
        <v>0.2</v>
      </c>
      <c r="I3034" s="26">
        <v>0</v>
      </c>
      <c r="J3034" s="26">
        <v>0.1</v>
      </c>
      <c r="K3034" s="26">
        <v>0.1</v>
      </c>
      <c r="L3034" s="26">
        <v>0</v>
      </c>
      <c r="M3034" s="26">
        <v>0</v>
      </c>
      <c r="N3034" s="26">
        <v>0</v>
      </c>
      <c r="O3034" s="220"/>
      <c r="P3034" s="229"/>
    </row>
    <row r="3035" spans="1:16" ht="36.75" customHeight="1" thickBot="1" x14ac:dyDescent="0.3">
      <c r="A3035" s="212" t="s">
        <v>1106</v>
      </c>
      <c r="B3035" s="215"/>
      <c r="C3035" s="215" t="s">
        <v>215</v>
      </c>
      <c r="D3035" s="218" t="s">
        <v>12</v>
      </c>
      <c r="E3035" s="215"/>
      <c r="F3035" s="215" t="s">
        <v>1072</v>
      </c>
      <c r="G3035" s="158" t="s">
        <v>4</v>
      </c>
      <c r="H3035" s="26">
        <f>SUM(H3036:H3039)</f>
        <v>2.2000000000000002</v>
      </c>
      <c r="I3035" s="26">
        <f t="shared" ref="I3035:N3035" si="648">SUM(I3036:I3039)</f>
        <v>0</v>
      </c>
      <c r="J3035" s="26">
        <f t="shared" si="648"/>
        <v>1.1000000000000001</v>
      </c>
      <c r="K3035" s="26">
        <f t="shared" si="648"/>
        <v>1.1000000000000001</v>
      </c>
      <c r="L3035" s="26">
        <f t="shared" si="648"/>
        <v>0</v>
      </c>
      <c r="M3035" s="26">
        <f t="shared" si="648"/>
        <v>0</v>
      </c>
      <c r="N3035" s="26">
        <f t="shared" si="648"/>
        <v>0</v>
      </c>
      <c r="O3035" s="218">
        <v>200</v>
      </c>
      <c r="P3035" s="227" t="s">
        <v>1073</v>
      </c>
    </row>
    <row r="3036" spans="1:16" ht="15.75" thickBot="1" x14ac:dyDescent="0.3">
      <c r="A3036" s="213"/>
      <c r="B3036" s="216"/>
      <c r="C3036" s="216"/>
      <c r="D3036" s="219"/>
      <c r="E3036" s="216"/>
      <c r="F3036" s="216"/>
      <c r="G3036" s="158" t="s">
        <v>259</v>
      </c>
      <c r="H3036" s="26">
        <f t="shared" si="638"/>
        <v>2</v>
      </c>
      <c r="I3036" s="26">
        <v>0</v>
      </c>
      <c r="J3036" s="26">
        <v>1</v>
      </c>
      <c r="K3036" s="26">
        <v>1</v>
      </c>
      <c r="L3036" s="26">
        <v>0</v>
      </c>
      <c r="M3036" s="26">
        <v>0</v>
      </c>
      <c r="N3036" s="26">
        <v>0</v>
      </c>
      <c r="O3036" s="219"/>
      <c r="P3036" s="228"/>
    </row>
    <row r="3037" spans="1:16" ht="36.75" thickBot="1" x14ac:dyDescent="0.3">
      <c r="A3037" s="213"/>
      <c r="B3037" s="216"/>
      <c r="C3037" s="216"/>
      <c r="D3037" s="219"/>
      <c r="E3037" s="216"/>
      <c r="F3037" s="216"/>
      <c r="G3037" s="158" t="s">
        <v>7</v>
      </c>
      <c r="H3037" s="26">
        <f t="shared" si="638"/>
        <v>0</v>
      </c>
      <c r="I3037" s="26">
        <v>0</v>
      </c>
      <c r="J3037" s="26">
        <v>0</v>
      </c>
      <c r="K3037" s="26">
        <v>0</v>
      </c>
      <c r="L3037" s="26">
        <v>0</v>
      </c>
      <c r="M3037" s="26">
        <v>0</v>
      </c>
      <c r="N3037" s="26">
        <v>0</v>
      </c>
      <c r="O3037" s="219"/>
      <c r="P3037" s="228"/>
    </row>
    <row r="3038" spans="1:16" ht="15.75" thickBot="1" x14ac:dyDescent="0.3">
      <c r="A3038" s="213"/>
      <c r="B3038" s="216"/>
      <c r="C3038" s="216"/>
      <c r="D3038" s="219"/>
      <c r="E3038" s="216"/>
      <c r="F3038" s="216"/>
      <c r="G3038" s="158" t="s">
        <v>8</v>
      </c>
      <c r="H3038" s="26">
        <f t="shared" si="638"/>
        <v>0</v>
      </c>
      <c r="I3038" s="26">
        <v>0</v>
      </c>
      <c r="J3038" s="26">
        <v>0</v>
      </c>
      <c r="K3038" s="26">
        <v>0</v>
      </c>
      <c r="L3038" s="26">
        <v>0</v>
      </c>
      <c r="M3038" s="26">
        <v>0</v>
      </c>
      <c r="N3038" s="26">
        <v>0</v>
      </c>
      <c r="O3038" s="219"/>
      <c r="P3038" s="228"/>
    </row>
    <row r="3039" spans="1:16" ht="24.75" thickBot="1" x14ac:dyDescent="0.3">
      <c r="A3039" s="214"/>
      <c r="B3039" s="217"/>
      <c r="C3039" s="217"/>
      <c r="D3039" s="220"/>
      <c r="E3039" s="217"/>
      <c r="F3039" s="217"/>
      <c r="G3039" s="158" t="s">
        <v>9</v>
      </c>
      <c r="H3039" s="26">
        <f t="shared" si="638"/>
        <v>0.2</v>
      </c>
      <c r="I3039" s="26">
        <v>0</v>
      </c>
      <c r="J3039" s="26">
        <v>0.1</v>
      </c>
      <c r="K3039" s="26">
        <v>0.1</v>
      </c>
      <c r="L3039" s="26">
        <v>0</v>
      </c>
      <c r="M3039" s="26">
        <v>0</v>
      </c>
      <c r="N3039" s="26">
        <v>0</v>
      </c>
      <c r="O3039" s="220"/>
      <c r="P3039" s="229"/>
    </row>
    <row r="3040" spans="1:16" ht="36.75" customHeight="1" thickBot="1" x14ac:dyDescent="0.3">
      <c r="A3040" s="212" t="s">
        <v>1107</v>
      </c>
      <c r="B3040" s="215"/>
      <c r="C3040" s="215" t="s">
        <v>215</v>
      </c>
      <c r="D3040" s="218" t="s">
        <v>337</v>
      </c>
      <c r="E3040" s="215"/>
      <c r="F3040" s="215" t="s">
        <v>1072</v>
      </c>
      <c r="G3040" s="158" t="s">
        <v>4</v>
      </c>
      <c r="H3040" s="26">
        <f>SUM(H3041:H3044)</f>
        <v>1.8</v>
      </c>
      <c r="I3040" s="26">
        <f t="shared" ref="I3040:N3040" si="649">SUM(I3041:I3044)</f>
        <v>0</v>
      </c>
      <c r="J3040" s="26">
        <f t="shared" si="649"/>
        <v>0</v>
      </c>
      <c r="K3040" s="26">
        <f t="shared" si="649"/>
        <v>0.9</v>
      </c>
      <c r="L3040" s="26">
        <f t="shared" si="649"/>
        <v>0.9</v>
      </c>
      <c r="M3040" s="26">
        <f t="shared" si="649"/>
        <v>0</v>
      </c>
      <c r="N3040" s="26">
        <f t="shared" si="649"/>
        <v>0</v>
      </c>
      <c r="O3040" s="218">
        <v>10000</v>
      </c>
      <c r="P3040" s="227" t="s">
        <v>1073</v>
      </c>
    </row>
    <row r="3041" spans="1:16" ht="15.75" thickBot="1" x14ac:dyDescent="0.3">
      <c r="A3041" s="213"/>
      <c r="B3041" s="216"/>
      <c r="C3041" s="216"/>
      <c r="D3041" s="219"/>
      <c r="E3041" s="216"/>
      <c r="F3041" s="216"/>
      <c r="G3041" s="158" t="s">
        <v>259</v>
      </c>
      <c r="H3041" s="26">
        <f t="shared" si="638"/>
        <v>1.6</v>
      </c>
      <c r="I3041" s="26">
        <v>0</v>
      </c>
      <c r="J3041" s="26">
        <v>0</v>
      </c>
      <c r="K3041" s="26">
        <v>0.8</v>
      </c>
      <c r="L3041" s="26">
        <v>0.8</v>
      </c>
      <c r="M3041" s="26">
        <v>0</v>
      </c>
      <c r="N3041" s="26">
        <v>0</v>
      </c>
      <c r="O3041" s="219"/>
      <c r="P3041" s="228"/>
    </row>
    <row r="3042" spans="1:16" ht="36.75" thickBot="1" x14ac:dyDescent="0.3">
      <c r="A3042" s="213"/>
      <c r="B3042" s="216"/>
      <c r="C3042" s="216"/>
      <c r="D3042" s="219"/>
      <c r="E3042" s="216"/>
      <c r="F3042" s="216"/>
      <c r="G3042" s="158" t="s">
        <v>7</v>
      </c>
      <c r="H3042" s="26">
        <f t="shared" si="638"/>
        <v>0</v>
      </c>
      <c r="I3042" s="26">
        <v>0</v>
      </c>
      <c r="J3042" s="26">
        <v>0</v>
      </c>
      <c r="K3042" s="26">
        <v>0</v>
      </c>
      <c r="L3042" s="26">
        <v>0</v>
      </c>
      <c r="M3042" s="26">
        <v>0</v>
      </c>
      <c r="N3042" s="26">
        <v>0</v>
      </c>
      <c r="O3042" s="219"/>
      <c r="P3042" s="228"/>
    </row>
    <row r="3043" spans="1:16" ht="15.75" thickBot="1" x14ac:dyDescent="0.3">
      <c r="A3043" s="213"/>
      <c r="B3043" s="216"/>
      <c r="C3043" s="216"/>
      <c r="D3043" s="219"/>
      <c r="E3043" s="216"/>
      <c r="F3043" s="216"/>
      <c r="G3043" s="158" t="s">
        <v>8</v>
      </c>
      <c r="H3043" s="26">
        <f t="shared" si="638"/>
        <v>0</v>
      </c>
      <c r="I3043" s="26">
        <v>0</v>
      </c>
      <c r="J3043" s="26">
        <v>0</v>
      </c>
      <c r="K3043" s="26">
        <v>0</v>
      </c>
      <c r="L3043" s="26">
        <v>0</v>
      </c>
      <c r="M3043" s="26">
        <v>0</v>
      </c>
      <c r="N3043" s="26">
        <v>0</v>
      </c>
      <c r="O3043" s="219"/>
      <c r="P3043" s="228"/>
    </row>
    <row r="3044" spans="1:16" ht="24.75" thickBot="1" x14ac:dyDescent="0.3">
      <c r="A3044" s="214"/>
      <c r="B3044" s="217"/>
      <c r="C3044" s="217"/>
      <c r="D3044" s="220"/>
      <c r="E3044" s="217"/>
      <c r="F3044" s="217"/>
      <c r="G3044" s="158" t="s">
        <v>9</v>
      </c>
      <c r="H3044" s="26">
        <f t="shared" si="638"/>
        <v>0.2</v>
      </c>
      <c r="I3044" s="26">
        <v>0</v>
      </c>
      <c r="J3044" s="26">
        <v>0</v>
      </c>
      <c r="K3044" s="26">
        <v>0.1</v>
      </c>
      <c r="L3044" s="26">
        <v>0.1</v>
      </c>
      <c r="M3044" s="26">
        <v>0</v>
      </c>
      <c r="N3044" s="26">
        <v>0</v>
      </c>
      <c r="O3044" s="220"/>
      <c r="P3044" s="229"/>
    </row>
    <row r="3045" spans="1:16" ht="36.75" customHeight="1" thickBot="1" x14ac:dyDescent="0.3">
      <c r="A3045" s="253" t="s">
        <v>4032</v>
      </c>
      <c r="B3045" s="215"/>
      <c r="C3045" s="215" t="s">
        <v>215</v>
      </c>
      <c r="D3045" s="218" t="s">
        <v>12</v>
      </c>
      <c r="E3045" s="215"/>
      <c r="F3045" s="215" t="s">
        <v>1072</v>
      </c>
      <c r="G3045" s="158" t="s">
        <v>4</v>
      </c>
      <c r="H3045" s="26">
        <f>SUM(H3046:H3049)</f>
        <v>1.2</v>
      </c>
      <c r="I3045" s="26">
        <f t="shared" ref="I3045:N3045" si="650">SUM(I3046:I3049)</f>
        <v>0</v>
      </c>
      <c r="J3045" s="26">
        <f t="shared" si="650"/>
        <v>0.6</v>
      </c>
      <c r="K3045" s="26">
        <f t="shared" si="650"/>
        <v>0.6</v>
      </c>
      <c r="L3045" s="26">
        <f t="shared" si="650"/>
        <v>0</v>
      </c>
      <c r="M3045" s="26">
        <f t="shared" si="650"/>
        <v>0</v>
      </c>
      <c r="N3045" s="26">
        <f t="shared" si="650"/>
        <v>0</v>
      </c>
      <c r="O3045" s="218">
        <v>200</v>
      </c>
      <c r="P3045" s="227" t="s">
        <v>1073</v>
      </c>
    </row>
    <row r="3046" spans="1:16" ht="15.75" thickBot="1" x14ac:dyDescent="0.3">
      <c r="A3046" s="254"/>
      <c r="B3046" s="216"/>
      <c r="C3046" s="216"/>
      <c r="D3046" s="219"/>
      <c r="E3046" s="216"/>
      <c r="F3046" s="216"/>
      <c r="G3046" s="158" t="s">
        <v>259</v>
      </c>
      <c r="H3046" s="26">
        <f t="shared" si="638"/>
        <v>1</v>
      </c>
      <c r="I3046" s="26">
        <v>0</v>
      </c>
      <c r="J3046" s="26">
        <v>0.5</v>
      </c>
      <c r="K3046" s="26">
        <v>0.5</v>
      </c>
      <c r="L3046" s="26">
        <v>0</v>
      </c>
      <c r="M3046" s="26">
        <v>0</v>
      </c>
      <c r="N3046" s="26">
        <v>0</v>
      </c>
      <c r="O3046" s="219"/>
      <c r="P3046" s="228"/>
    </row>
    <row r="3047" spans="1:16" ht="36.75" thickBot="1" x14ac:dyDescent="0.3">
      <c r="A3047" s="254"/>
      <c r="B3047" s="216"/>
      <c r="C3047" s="216"/>
      <c r="D3047" s="219"/>
      <c r="E3047" s="216"/>
      <c r="F3047" s="216"/>
      <c r="G3047" s="158" t="s">
        <v>7</v>
      </c>
      <c r="H3047" s="26">
        <f t="shared" si="638"/>
        <v>0</v>
      </c>
      <c r="I3047" s="26">
        <v>0</v>
      </c>
      <c r="J3047" s="26">
        <v>0</v>
      </c>
      <c r="K3047" s="26">
        <v>0</v>
      </c>
      <c r="L3047" s="26">
        <v>0</v>
      </c>
      <c r="M3047" s="26">
        <v>0</v>
      </c>
      <c r="N3047" s="26">
        <v>0</v>
      </c>
      <c r="O3047" s="219"/>
      <c r="P3047" s="228"/>
    </row>
    <row r="3048" spans="1:16" ht="15.75" thickBot="1" x14ac:dyDescent="0.3">
      <c r="A3048" s="254"/>
      <c r="B3048" s="216"/>
      <c r="C3048" s="216"/>
      <c r="D3048" s="219"/>
      <c r="E3048" s="216"/>
      <c r="F3048" s="216"/>
      <c r="G3048" s="158" t="s">
        <v>8</v>
      </c>
      <c r="H3048" s="26">
        <f t="shared" si="638"/>
        <v>0</v>
      </c>
      <c r="I3048" s="26">
        <v>0</v>
      </c>
      <c r="J3048" s="26">
        <v>0</v>
      </c>
      <c r="K3048" s="26">
        <v>0</v>
      </c>
      <c r="L3048" s="26">
        <v>0</v>
      </c>
      <c r="M3048" s="26">
        <v>0</v>
      </c>
      <c r="N3048" s="26">
        <v>0</v>
      </c>
      <c r="O3048" s="219"/>
      <c r="P3048" s="228"/>
    </row>
    <row r="3049" spans="1:16" ht="24.75" thickBot="1" x14ac:dyDescent="0.3">
      <c r="A3049" s="255"/>
      <c r="B3049" s="217"/>
      <c r="C3049" s="217"/>
      <c r="D3049" s="220"/>
      <c r="E3049" s="217"/>
      <c r="F3049" s="217"/>
      <c r="G3049" s="158" t="s">
        <v>9</v>
      </c>
      <c r="H3049" s="26">
        <f t="shared" si="638"/>
        <v>0.2</v>
      </c>
      <c r="I3049" s="26">
        <v>0</v>
      </c>
      <c r="J3049" s="26">
        <v>0.1</v>
      </c>
      <c r="K3049" s="26">
        <v>0.1</v>
      </c>
      <c r="L3049" s="26">
        <v>0</v>
      </c>
      <c r="M3049" s="26">
        <v>0</v>
      </c>
      <c r="N3049" s="26">
        <v>0</v>
      </c>
      <c r="O3049" s="220"/>
      <c r="P3049" s="229"/>
    </row>
    <row r="3050" spans="1:16" ht="36.75" customHeight="1" thickBot="1" x14ac:dyDescent="0.3">
      <c r="A3050" s="212" t="s">
        <v>1108</v>
      </c>
      <c r="B3050" s="215"/>
      <c r="C3050" s="215" t="s">
        <v>215</v>
      </c>
      <c r="D3050" s="218" t="s">
        <v>12</v>
      </c>
      <c r="E3050" s="215"/>
      <c r="F3050" s="215" t="s">
        <v>1072</v>
      </c>
      <c r="G3050" s="158" t="s">
        <v>4</v>
      </c>
      <c r="H3050" s="26">
        <f>SUM(H3051:H3054)</f>
        <v>2.2000000000000002</v>
      </c>
      <c r="I3050" s="26">
        <f t="shared" ref="I3050:N3050" si="651">SUM(I3051:I3054)</f>
        <v>0</v>
      </c>
      <c r="J3050" s="26">
        <f t="shared" si="651"/>
        <v>1.1000000000000001</v>
      </c>
      <c r="K3050" s="26">
        <f t="shared" si="651"/>
        <v>1.1000000000000001</v>
      </c>
      <c r="L3050" s="26">
        <f t="shared" si="651"/>
        <v>0</v>
      </c>
      <c r="M3050" s="26">
        <f t="shared" si="651"/>
        <v>0</v>
      </c>
      <c r="N3050" s="26">
        <f t="shared" si="651"/>
        <v>0</v>
      </c>
      <c r="O3050" s="218">
        <v>500</v>
      </c>
      <c r="P3050" s="227" t="s">
        <v>1073</v>
      </c>
    </row>
    <row r="3051" spans="1:16" ht="15.75" thickBot="1" x14ac:dyDescent="0.3">
      <c r="A3051" s="213"/>
      <c r="B3051" s="216"/>
      <c r="C3051" s="216"/>
      <c r="D3051" s="219"/>
      <c r="E3051" s="216"/>
      <c r="F3051" s="216"/>
      <c r="G3051" s="158" t="s">
        <v>259</v>
      </c>
      <c r="H3051" s="26">
        <f t="shared" ref="H3051:H3099" si="652">SUM(I3051:N3051)</f>
        <v>2</v>
      </c>
      <c r="I3051" s="26">
        <v>0</v>
      </c>
      <c r="J3051" s="26">
        <v>1</v>
      </c>
      <c r="K3051" s="26">
        <v>1</v>
      </c>
      <c r="L3051" s="26">
        <v>0</v>
      </c>
      <c r="M3051" s="26">
        <v>0</v>
      </c>
      <c r="N3051" s="26">
        <v>0</v>
      </c>
      <c r="O3051" s="219"/>
      <c r="P3051" s="228"/>
    </row>
    <row r="3052" spans="1:16" ht="36.75" thickBot="1" x14ac:dyDescent="0.3">
      <c r="A3052" s="213"/>
      <c r="B3052" s="216"/>
      <c r="C3052" s="216"/>
      <c r="D3052" s="219"/>
      <c r="E3052" s="216"/>
      <c r="F3052" s="216"/>
      <c r="G3052" s="158" t="s">
        <v>7</v>
      </c>
      <c r="H3052" s="26">
        <f t="shared" si="652"/>
        <v>0</v>
      </c>
      <c r="I3052" s="26">
        <v>0</v>
      </c>
      <c r="J3052" s="26">
        <v>0</v>
      </c>
      <c r="K3052" s="26">
        <v>0</v>
      </c>
      <c r="L3052" s="26">
        <v>0</v>
      </c>
      <c r="M3052" s="26">
        <v>0</v>
      </c>
      <c r="N3052" s="26">
        <v>0</v>
      </c>
      <c r="O3052" s="219"/>
      <c r="P3052" s="228"/>
    </row>
    <row r="3053" spans="1:16" ht="15.75" thickBot="1" x14ac:dyDescent="0.3">
      <c r="A3053" s="213"/>
      <c r="B3053" s="216"/>
      <c r="C3053" s="216"/>
      <c r="D3053" s="219"/>
      <c r="E3053" s="216"/>
      <c r="F3053" s="216"/>
      <c r="G3053" s="158" t="s">
        <v>8</v>
      </c>
      <c r="H3053" s="26">
        <f t="shared" si="652"/>
        <v>0</v>
      </c>
      <c r="I3053" s="26">
        <v>0</v>
      </c>
      <c r="J3053" s="26">
        <v>0</v>
      </c>
      <c r="K3053" s="26">
        <v>0</v>
      </c>
      <c r="L3053" s="26">
        <v>0</v>
      </c>
      <c r="M3053" s="26">
        <v>0</v>
      </c>
      <c r="N3053" s="26">
        <v>0</v>
      </c>
      <c r="O3053" s="219"/>
      <c r="P3053" s="228"/>
    </row>
    <row r="3054" spans="1:16" ht="24.75" thickBot="1" x14ac:dyDescent="0.3">
      <c r="A3054" s="214"/>
      <c r="B3054" s="217"/>
      <c r="C3054" s="217"/>
      <c r="D3054" s="220"/>
      <c r="E3054" s="217"/>
      <c r="F3054" s="217"/>
      <c r="G3054" s="158" t="s">
        <v>9</v>
      </c>
      <c r="H3054" s="26">
        <f t="shared" si="652"/>
        <v>0.2</v>
      </c>
      <c r="I3054" s="26">
        <v>0</v>
      </c>
      <c r="J3054" s="26">
        <v>0.1</v>
      </c>
      <c r="K3054" s="26">
        <v>0.1</v>
      </c>
      <c r="L3054" s="26">
        <v>0</v>
      </c>
      <c r="M3054" s="26">
        <v>0</v>
      </c>
      <c r="N3054" s="26">
        <v>0</v>
      </c>
      <c r="O3054" s="220"/>
      <c r="P3054" s="229"/>
    </row>
    <row r="3055" spans="1:16" ht="36.75" customHeight="1" thickBot="1" x14ac:dyDescent="0.3">
      <c r="A3055" s="253" t="s">
        <v>4031</v>
      </c>
      <c r="B3055" s="215"/>
      <c r="C3055" s="215" t="s">
        <v>215</v>
      </c>
      <c r="D3055" s="218" t="s">
        <v>12</v>
      </c>
      <c r="E3055" s="215"/>
      <c r="F3055" s="215" t="s">
        <v>1072</v>
      </c>
      <c r="G3055" s="158" t="s">
        <v>4</v>
      </c>
      <c r="H3055" s="26">
        <f>SUM(H3056:H3059)</f>
        <v>39.700000000000003</v>
      </c>
      <c r="I3055" s="26">
        <f t="shared" ref="I3055:N3055" si="653">SUM(I3056:I3059)</f>
        <v>0</v>
      </c>
      <c r="J3055" s="26">
        <f t="shared" si="653"/>
        <v>5.2</v>
      </c>
      <c r="K3055" s="26">
        <f t="shared" si="653"/>
        <v>34.5</v>
      </c>
      <c r="L3055" s="26">
        <f t="shared" si="653"/>
        <v>0</v>
      </c>
      <c r="M3055" s="26">
        <f t="shared" si="653"/>
        <v>0</v>
      </c>
      <c r="N3055" s="26">
        <f t="shared" si="653"/>
        <v>0</v>
      </c>
      <c r="O3055" s="218">
        <v>800</v>
      </c>
      <c r="P3055" s="227" t="s">
        <v>1073</v>
      </c>
    </row>
    <row r="3056" spans="1:16" ht="15.75" thickBot="1" x14ac:dyDescent="0.3">
      <c r="A3056" s="254"/>
      <c r="B3056" s="216"/>
      <c r="C3056" s="216"/>
      <c r="D3056" s="219"/>
      <c r="E3056" s="216"/>
      <c r="F3056" s="216"/>
      <c r="G3056" s="158" t="s">
        <v>259</v>
      </c>
      <c r="H3056" s="26">
        <f t="shared" si="652"/>
        <v>39</v>
      </c>
      <c r="I3056" s="26">
        <v>0</v>
      </c>
      <c r="J3056" s="26">
        <v>5</v>
      </c>
      <c r="K3056" s="26">
        <v>34</v>
      </c>
      <c r="L3056" s="26">
        <v>0</v>
      </c>
      <c r="M3056" s="26">
        <v>0</v>
      </c>
      <c r="N3056" s="26">
        <v>0</v>
      </c>
      <c r="O3056" s="219"/>
      <c r="P3056" s="228"/>
    </row>
    <row r="3057" spans="1:16" ht="36.75" thickBot="1" x14ac:dyDescent="0.3">
      <c r="A3057" s="254"/>
      <c r="B3057" s="216"/>
      <c r="C3057" s="216"/>
      <c r="D3057" s="219"/>
      <c r="E3057" s="216"/>
      <c r="F3057" s="216"/>
      <c r="G3057" s="158" t="s">
        <v>7</v>
      </c>
      <c r="H3057" s="26">
        <f t="shared" si="652"/>
        <v>0</v>
      </c>
      <c r="I3057" s="26">
        <v>0</v>
      </c>
      <c r="J3057" s="26">
        <v>0</v>
      </c>
      <c r="K3057" s="26">
        <v>0</v>
      </c>
      <c r="L3057" s="26">
        <v>0</v>
      </c>
      <c r="M3057" s="26">
        <v>0</v>
      </c>
      <c r="N3057" s="26">
        <v>0</v>
      </c>
      <c r="O3057" s="219"/>
      <c r="P3057" s="228"/>
    </row>
    <row r="3058" spans="1:16" ht="15.75" thickBot="1" x14ac:dyDescent="0.3">
      <c r="A3058" s="254"/>
      <c r="B3058" s="216"/>
      <c r="C3058" s="216"/>
      <c r="D3058" s="219"/>
      <c r="E3058" s="216"/>
      <c r="F3058" s="216"/>
      <c r="G3058" s="158" t="s">
        <v>8</v>
      </c>
      <c r="H3058" s="26">
        <f t="shared" si="652"/>
        <v>0</v>
      </c>
      <c r="I3058" s="26">
        <v>0</v>
      </c>
      <c r="J3058" s="26">
        <v>0</v>
      </c>
      <c r="K3058" s="26">
        <v>0</v>
      </c>
      <c r="L3058" s="26">
        <v>0</v>
      </c>
      <c r="M3058" s="26">
        <v>0</v>
      </c>
      <c r="N3058" s="26">
        <v>0</v>
      </c>
      <c r="O3058" s="219"/>
      <c r="P3058" s="228"/>
    </row>
    <row r="3059" spans="1:16" ht="24.75" thickBot="1" x14ac:dyDescent="0.3">
      <c r="A3059" s="255"/>
      <c r="B3059" s="217"/>
      <c r="C3059" s="217"/>
      <c r="D3059" s="220"/>
      <c r="E3059" s="217"/>
      <c r="F3059" s="217"/>
      <c r="G3059" s="158" t="s">
        <v>9</v>
      </c>
      <c r="H3059" s="26">
        <f t="shared" si="652"/>
        <v>0.7</v>
      </c>
      <c r="I3059" s="26">
        <v>0</v>
      </c>
      <c r="J3059" s="26">
        <v>0.2</v>
      </c>
      <c r="K3059" s="26">
        <v>0.5</v>
      </c>
      <c r="L3059" s="26">
        <v>0</v>
      </c>
      <c r="M3059" s="26">
        <v>0</v>
      </c>
      <c r="N3059" s="26">
        <v>0</v>
      </c>
      <c r="O3059" s="220"/>
      <c r="P3059" s="229"/>
    </row>
    <row r="3060" spans="1:16" ht="36.75" customHeight="1" thickBot="1" x14ac:dyDescent="0.3">
      <c r="A3060" s="212" t="s">
        <v>1109</v>
      </c>
      <c r="B3060" s="215"/>
      <c r="C3060" s="215" t="s">
        <v>215</v>
      </c>
      <c r="D3060" s="218">
        <v>2029</v>
      </c>
      <c r="E3060" s="215"/>
      <c r="F3060" s="215" t="s">
        <v>1066</v>
      </c>
      <c r="G3060" s="158" t="s">
        <v>4</v>
      </c>
      <c r="H3060" s="26">
        <f>SUM(H3061:H3064)</f>
        <v>2.1</v>
      </c>
      <c r="I3060" s="26">
        <f t="shared" ref="I3060:N3060" si="654">SUM(I3061:I3064)</f>
        <v>0</v>
      </c>
      <c r="J3060" s="26">
        <f t="shared" si="654"/>
        <v>0</v>
      </c>
      <c r="K3060" s="26">
        <f t="shared" si="654"/>
        <v>0</v>
      </c>
      <c r="L3060" s="26">
        <f t="shared" si="654"/>
        <v>0</v>
      </c>
      <c r="M3060" s="26">
        <f t="shared" si="654"/>
        <v>2.1</v>
      </c>
      <c r="N3060" s="26">
        <f t="shared" si="654"/>
        <v>0</v>
      </c>
      <c r="O3060" s="218">
        <v>300</v>
      </c>
      <c r="P3060" s="227" t="s">
        <v>1110</v>
      </c>
    </row>
    <row r="3061" spans="1:16" ht="15.75" thickBot="1" x14ac:dyDescent="0.3">
      <c r="A3061" s="213"/>
      <c r="B3061" s="216"/>
      <c r="C3061" s="216"/>
      <c r="D3061" s="219"/>
      <c r="E3061" s="216"/>
      <c r="F3061" s="216"/>
      <c r="G3061" s="158" t="s">
        <v>259</v>
      </c>
      <c r="H3061" s="26">
        <f t="shared" si="652"/>
        <v>0</v>
      </c>
      <c r="I3061" s="26">
        <v>0</v>
      </c>
      <c r="J3061" s="26">
        <v>0</v>
      </c>
      <c r="K3061" s="26">
        <v>0</v>
      </c>
      <c r="L3061" s="26">
        <v>0</v>
      </c>
      <c r="M3061" s="26">
        <v>0</v>
      </c>
      <c r="N3061" s="26">
        <v>0</v>
      </c>
      <c r="O3061" s="219"/>
      <c r="P3061" s="228"/>
    </row>
    <row r="3062" spans="1:16" ht="36.75" thickBot="1" x14ac:dyDescent="0.3">
      <c r="A3062" s="213"/>
      <c r="B3062" s="216"/>
      <c r="C3062" s="216"/>
      <c r="D3062" s="219"/>
      <c r="E3062" s="216"/>
      <c r="F3062" s="216"/>
      <c r="G3062" s="158" t="s">
        <v>7</v>
      </c>
      <c r="H3062" s="26">
        <f t="shared" si="652"/>
        <v>1.9</v>
      </c>
      <c r="I3062" s="26">
        <v>0</v>
      </c>
      <c r="J3062" s="26">
        <v>0</v>
      </c>
      <c r="K3062" s="26">
        <v>0</v>
      </c>
      <c r="L3062" s="26">
        <v>0</v>
      </c>
      <c r="M3062" s="26">
        <v>1.9</v>
      </c>
      <c r="N3062" s="26">
        <v>0</v>
      </c>
      <c r="O3062" s="219"/>
      <c r="P3062" s="228"/>
    </row>
    <row r="3063" spans="1:16" ht="15.75" thickBot="1" x14ac:dyDescent="0.3">
      <c r="A3063" s="213"/>
      <c r="B3063" s="216"/>
      <c r="C3063" s="216"/>
      <c r="D3063" s="219"/>
      <c r="E3063" s="216"/>
      <c r="F3063" s="216"/>
      <c r="G3063" s="158" t="s">
        <v>8</v>
      </c>
      <c r="H3063" s="26">
        <f t="shared" si="652"/>
        <v>0</v>
      </c>
      <c r="I3063" s="26">
        <v>0</v>
      </c>
      <c r="J3063" s="26">
        <v>0</v>
      </c>
      <c r="K3063" s="26">
        <v>0</v>
      </c>
      <c r="L3063" s="26">
        <v>0</v>
      </c>
      <c r="M3063" s="26">
        <v>0</v>
      </c>
      <c r="N3063" s="26">
        <v>0</v>
      </c>
      <c r="O3063" s="219"/>
      <c r="P3063" s="228"/>
    </row>
    <row r="3064" spans="1:16" ht="24.75" thickBot="1" x14ac:dyDescent="0.3">
      <c r="A3064" s="214"/>
      <c r="B3064" s="217"/>
      <c r="C3064" s="217"/>
      <c r="D3064" s="220"/>
      <c r="E3064" s="217"/>
      <c r="F3064" s="217"/>
      <c r="G3064" s="158" t="s">
        <v>9</v>
      </c>
      <c r="H3064" s="26">
        <f t="shared" si="652"/>
        <v>0.2</v>
      </c>
      <c r="I3064" s="26">
        <v>0</v>
      </c>
      <c r="J3064" s="26">
        <v>0</v>
      </c>
      <c r="K3064" s="26">
        <v>0</v>
      </c>
      <c r="L3064" s="26">
        <v>0</v>
      </c>
      <c r="M3064" s="26">
        <v>0.2</v>
      </c>
      <c r="N3064" s="26">
        <v>0</v>
      </c>
      <c r="O3064" s="220"/>
      <c r="P3064" s="229"/>
    </row>
    <row r="3065" spans="1:16" ht="36.75" customHeight="1" thickBot="1" x14ac:dyDescent="0.3">
      <c r="A3065" s="212" t="s">
        <v>1111</v>
      </c>
      <c r="B3065" s="215"/>
      <c r="C3065" s="215" t="s">
        <v>215</v>
      </c>
      <c r="D3065" s="218">
        <v>2029</v>
      </c>
      <c r="E3065" s="215"/>
      <c r="F3065" s="215" t="s">
        <v>1066</v>
      </c>
      <c r="G3065" s="158" t="s">
        <v>4</v>
      </c>
      <c r="H3065" s="26">
        <f>SUM(H3066:H3069)</f>
        <v>2.1</v>
      </c>
      <c r="I3065" s="26">
        <f t="shared" ref="I3065:N3065" si="655">SUM(I3066:I3069)</f>
        <v>0</v>
      </c>
      <c r="J3065" s="26">
        <f t="shared" si="655"/>
        <v>0</v>
      </c>
      <c r="K3065" s="26">
        <f t="shared" si="655"/>
        <v>0</v>
      </c>
      <c r="L3065" s="26">
        <f t="shared" si="655"/>
        <v>0</v>
      </c>
      <c r="M3065" s="26">
        <f t="shared" si="655"/>
        <v>2.1</v>
      </c>
      <c r="N3065" s="26">
        <f t="shared" si="655"/>
        <v>0</v>
      </c>
      <c r="O3065" s="218">
        <v>300</v>
      </c>
      <c r="P3065" s="227" t="s">
        <v>1112</v>
      </c>
    </row>
    <row r="3066" spans="1:16" ht="15.75" thickBot="1" x14ac:dyDescent="0.3">
      <c r="A3066" s="213"/>
      <c r="B3066" s="216"/>
      <c r="C3066" s="216"/>
      <c r="D3066" s="219"/>
      <c r="E3066" s="216"/>
      <c r="F3066" s="216"/>
      <c r="G3066" s="158" t="s">
        <v>259</v>
      </c>
      <c r="H3066" s="26">
        <f t="shared" si="652"/>
        <v>0</v>
      </c>
      <c r="I3066" s="26">
        <v>0</v>
      </c>
      <c r="J3066" s="26">
        <v>0</v>
      </c>
      <c r="K3066" s="26">
        <v>0</v>
      </c>
      <c r="L3066" s="26">
        <v>0</v>
      </c>
      <c r="M3066" s="26">
        <v>0</v>
      </c>
      <c r="N3066" s="26">
        <v>0</v>
      </c>
      <c r="O3066" s="219"/>
      <c r="P3066" s="228"/>
    </row>
    <row r="3067" spans="1:16" ht="36.75" thickBot="1" x14ac:dyDescent="0.3">
      <c r="A3067" s="213"/>
      <c r="B3067" s="216"/>
      <c r="C3067" s="216"/>
      <c r="D3067" s="219"/>
      <c r="E3067" s="216"/>
      <c r="F3067" s="216"/>
      <c r="G3067" s="158" t="s">
        <v>7</v>
      </c>
      <c r="H3067" s="26">
        <f t="shared" si="652"/>
        <v>1.9</v>
      </c>
      <c r="I3067" s="26">
        <v>0</v>
      </c>
      <c r="J3067" s="26">
        <v>0</v>
      </c>
      <c r="K3067" s="26">
        <v>0</v>
      </c>
      <c r="L3067" s="26">
        <v>0</v>
      </c>
      <c r="M3067" s="26">
        <v>1.9</v>
      </c>
      <c r="N3067" s="26">
        <v>0</v>
      </c>
      <c r="O3067" s="219"/>
      <c r="P3067" s="228"/>
    </row>
    <row r="3068" spans="1:16" ht="15.75" thickBot="1" x14ac:dyDescent="0.3">
      <c r="A3068" s="213"/>
      <c r="B3068" s="216"/>
      <c r="C3068" s="216"/>
      <c r="D3068" s="219"/>
      <c r="E3068" s="216"/>
      <c r="F3068" s="216"/>
      <c r="G3068" s="158" t="s">
        <v>8</v>
      </c>
      <c r="H3068" s="26">
        <f t="shared" si="652"/>
        <v>0</v>
      </c>
      <c r="I3068" s="26">
        <v>0</v>
      </c>
      <c r="J3068" s="26">
        <v>0</v>
      </c>
      <c r="K3068" s="26">
        <v>0</v>
      </c>
      <c r="L3068" s="26">
        <v>0</v>
      </c>
      <c r="M3068" s="26">
        <v>0</v>
      </c>
      <c r="N3068" s="26">
        <v>0</v>
      </c>
      <c r="O3068" s="219"/>
      <c r="P3068" s="228"/>
    </row>
    <row r="3069" spans="1:16" ht="24.75" thickBot="1" x14ac:dyDescent="0.3">
      <c r="A3069" s="214"/>
      <c r="B3069" s="217"/>
      <c r="C3069" s="217"/>
      <c r="D3069" s="220"/>
      <c r="E3069" s="217"/>
      <c r="F3069" s="217"/>
      <c r="G3069" s="158" t="s">
        <v>9</v>
      </c>
      <c r="H3069" s="26">
        <f t="shared" si="652"/>
        <v>0.2</v>
      </c>
      <c r="I3069" s="26">
        <v>0</v>
      </c>
      <c r="J3069" s="26">
        <v>0</v>
      </c>
      <c r="K3069" s="26">
        <v>0</v>
      </c>
      <c r="L3069" s="26">
        <v>0</v>
      </c>
      <c r="M3069" s="26">
        <v>0.2</v>
      </c>
      <c r="N3069" s="26">
        <v>0</v>
      </c>
      <c r="O3069" s="220"/>
      <c r="P3069" s="229"/>
    </row>
    <row r="3070" spans="1:16" ht="36.75" customHeight="1" thickBot="1" x14ac:dyDescent="0.3">
      <c r="A3070" s="212" t="s">
        <v>1113</v>
      </c>
      <c r="B3070" s="215"/>
      <c r="C3070" s="215" t="s">
        <v>215</v>
      </c>
      <c r="D3070" s="218" t="s">
        <v>44</v>
      </c>
      <c r="E3070" s="215"/>
      <c r="F3070" s="215" t="s">
        <v>1072</v>
      </c>
      <c r="G3070" s="158" t="s">
        <v>4</v>
      </c>
      <c r="H3070" s="26">
        <f>SUM(H3071:H3074)</f>
        <v>180</v>
      </c>
      <c r="I3070" s="26">
        <f t="shared" ref="I3070:N3070" si="656">SUM(I3071:I3074)</f>
        <v>0</v>
      </c>
      <c r="J3070" s="26">
        <f t="shared" si="656"/>
        <v>0</v>
      </c>
      <c r="K3070" s="26">
        <f t="shared" si="656"/>
        <v>0</v>
      </c>
      <c r="L3070" s="26">
        <f t="shared" si="656"/>
        <v>0</v>
      </c>
      <c r="M3070" s="26">
        <f t="shared" si="656"/>
        <v>0</v>
      </c>
      <c r="N3070" s="26">
        <f t="shared" si="656"/>
        <v>180</v>
      </c>
      <c r="O3070" s="218">
        <v>17000</v>
      </c>
      <c r="P3070" s="227" t="s">
        <v>1073</v>
      </c>
    </row>
    <row r="3071" spans="1:16" ht="15.75" thickBot="1" x14ac:dyDescent="0.3">
      <c r="A3071" s="213"/>
      <c r="B3071" s="216"/>
      <c r="C3071" s="216"/>
      <c r="D3071" s="219"/>
      <c r="E3071" s="216"/>
      <c r="F3071" s="216"/>
      <c r="G3071" s="158" t="s">
        <v>259</v>
      </c>
      <c r="H3071" s="26">
        <f t="shared" si="652"/>
        <v>0</v>
      </c>
      <c r="I3071" s="26">
        <v>0</v>
      </c>
      <c r="J3071" s="26">
        <v>0</v>
      </c>
      <c r="K3071" s="26">
        <v>0</v>
      </c>
      <c r="L3071" s="26">
        <v>0</v>
      </c>
      <c r="M3071" s="26">
        <v>0</v>
      </c>
      <c r="N3071" s="26">
        <v>0</v>
      </c>
      <c r="O3071" s="219"/>
      <c r="P3071" s="228"/>
    </row>
    <row r="3072" spans="1:16" ht="36.75" thickBot="1" x14ac:dyDescent="0.3">
      <c r="A3072" s="213"/>
      <c r="B3072" s="216"/>
      <c r="C3072" s="216"/>
      <c r="D3072" s="219"/>
      <c r="E3072" s="216"/>
      <c r="F3072" s="216"/>
      <c r="G3072" s="158" t="s">
        <v>7</v>
      </c>
      <c r="H3072" s="26">
        <f t="shared" si="652"/>
        <v>162</v>
      </c>
      <c r="I3072" s="26">
        <v>0</v>
      </c>
      <c r="J3072" s="26">
        <v>0</v>
      </c>
      <c r="K3072" s="26">
        <v>0</v>
      </c>
      <c r="L3072" s="26">
        <v>0</v>
      </c>
      <c r="M3072" s="26">
        <v>0</v>
      </c>
      <c r="N3072" s="26">
        <v>162</v>
      </c>
      <c r="O3072" s="219"/>
      <c r="P3072" s="228"/>
    </row>
    <row r="3073" spans="1:16" ht="15.75" thickBot="1" x14ac:dyDescent="0.3">
      <c r="A3073" s="213"/>
      <c r="B3073" s="216"/>
      <c r="C3073" s="216"/>
      <c r="D3073" s="219"/>
      <c r="E3073" s="216"/>
      <c r="F3073" s="216"/>
      <c r="G3073" s="158" t="s">
        <v>8</v>
      </c>
      <c r="H3073" s="26">
        <f t="shared" si="652"/>
        <v>0</v>
      </c>
      <c r="I3073" s="26">
        <v>0</v>
      </c>
      <c r="J3073" s="26">
        <v>0</v>
      </c>
      <c r="K3073" s="26">
        <v>0</v>
      </c>
      <c r="L3073" s="26">
        <v>0</v>
      </c>
      <c r="M3073" s="26">
        <v>0</v>
      </c>
      <c r="N3073" s="26">
        <v>0</v>
      </c>
      <c r="O3073" s="219"/>
      <c r="P3073" s="228"/>
    </row>
    <row r="3074" spans="1:16" ht="24.75" thickBot="1" x14ac:dyDescent="0.3">
      <c r="A3074" s="214"/>
      <c r="B3074" s="217"/>
      <c r="C3074" s="217"/>
      <c r="D3074" s="220"/>
      <c r="E3074" s="217"/>
      <c r="F3074" s="217"/>
      <c r="G3074" s="158" t="s">
        <v>9</v>
      </c>
      <c r="H3074" s="26">
        <f t="shared" si="652"/>
        <v>18</v>
      </c>
      <c r="I3074" s="26">
        <v>0</v>
      </c>
      <c r="J3074" s="26">
        <v>0</v>
      </c>
      <c r="K3074" s="26">
        <v>0</v>
      </c>
      <c r="L3074" s="26">
        <v>0</v>
      </c>
      <c r="M3074" s="26">
        <v>0</v>
      </c>
      <c r="N3074" s="26">
        <v>18</v>
      </c>
      <c r="O3074" s="220"/>
      <c r="P3074" s="229"/>
    </row>
    <row r="3075" spans="1:16" ht="36.75" customHeight="1" thickBot="1" x14ac:dyDescent="0.3">
      <c r="A3075" s="212" t="s">
        <v>1114</v>
      </c>
      <c r="B3075" s="215"/>
      <c r="C3075" s="215" t="s">
        <v>215</v>
      </c>
      <c r="D3075" s="218">
        <v>2029</v>
      </c>
      <c r="E3075" s="215"/>
      <c r="F3075" s="215" t="s">
        <v>1072</v>
      </c>
      <c r="G3075" s="158" t="s">
        <v>4</v>
      </c>
      <c r="H3075" s="26">
        <f>SUM(H3076:H3079)</f>
        <v>1.9000000000000001</v>
      </c>
      <c r="I3075" s="26">
        <f t="shared" ref="I3075:N3075" si="657">SUM(I3076:I3079)</f>
        <v>0</v>
      </c>
      <c r="J3075" s="26">
        <f>SUM(J3076:J3079)</f>
        <v>0</v>
      </c>
      <c r="K3075" s="26">
        <f t="shared" si="657"/>
        <v>0</v>
      </c>
      <c r="L3075" s="26">
        <f t="shared" si="657"/>
        <v>0</v>
      </c>
      <c r="M3075" s="26">
        <f t="shared" si="657"/>
        <v>1.9000000000000001</v>
      </c>
      <c r="N3075" s="26">
        <f t="shared" si="657"/>
        <v>0</v>
      </c>
      <c r="O3075" s="218">
        <v>200</v>
      </c>
      <c r="P3075" s="227" t="s">
        <v>1073</v>
      </c>
    </row>
    <row r="3076" spans="1:16" ht="15.75" thickBot="1" x14ac:dyDescent="0.3">
      <c r="A3076" s="213"/>
      <c r="B3076" s="216"/>
      <c r="C3076" s="216"/>
      <c r="D3076" s="219"/>
      <c r="E3076" s="216"/>
      <c r="F3076" s="216"/>
      <c r="G3076" s="158" t="s">
        <v>259</v>
      </c>
      <c r="H3076" s="26">
        <f t="shared" si="652"/>
        <v>0</v>
      </c>
      <c r="I3076" s="26">
        <v>0</v>
      </c>
      <c r="J3076" s="26">
        <v>0</v>
      </c>
      <c r="K3076" s="26">
        <v>0</v>
      </c>
      <c r="L3076" s="26">
        <v>0</v>
      </c>
      <c r="M3076" s="26">
        <v>0</v>
      </c>
      <c r="N3076" s="26">
        <v>0</v>
      </c>
      <c r="O3076" s="219"/>
      <c r="P3076" s="228"/>
    </row>
    <row r="3077" spans="1:16" ht="36.75" thickBot="1" x14ac:dyDescent="0.3">
      <c r="A3077" s="213"/>
      <c r="B3077" s="216"/>
      <c r="C3077" s="216"/>
      <c r="D3077" s="219"/>
      <c r="E3077" s="216"/>
      <c r="F3077" s="216"/>
      <c r="G3077" s="158" t="s">
        <v>7</v>
      </c>
      <c r="H3077" s="26">
        <f t="shared" si="652"/>
        <v>1.6</v>
      </c>
      <c r="I3077" s="26">
        <v>0</v>
      </c>
      <c r="J3077" s="26">
        <v>0</v>
      </c>
      <c r="K3077" s="26">
        <v>0</v>
      </c>
      <c r="L3077" s="26">
        <v>0</v>
      </c>
      <c r="M3077" s="26">
        <v>1.6</v>
      </c>
      <c r="N3077" s="26">
        <v>0</v>
      </c>
      <c r="O3077" s="219"/>
      <c r="P3077" s="228"/>
    </row>
    <row r="3078" spans="1:16" ht="24.75" thickBot="1" x14ac:dyDescent="0.3">
      <c r="A3078" s="213"/>
      <c r="B3078" s="216"/>
      <c r="C3078" s="216"/>
      <c r="D3078" s="219"/>
      <c r="E3078" s="216"/>
      <c r="F3078" s="216"/>
      <c r="G3078" s="158" t="s">
        <v>1115</v>
      </c>
      <c r="H3078" s="26">
        <f t="shared" si="652"/>
        <v>0.1</v>
      </c>
      <c r="I3078" s="26">
        <v>0</v>
      </c>
      <c r="J3078" s="26">
        <v>0</v>
      </c>
      <c r="K3078" s="26">
        <v>0</v>
      </c>
      <c r="L3078" s="26">
        <v>0</v>
      </c>
      <c r="M3078" s="26">
        <v>0.1</v>
      </c>
      <c r="N3078" s="26">
        <v>0</v>
      </c>
      <c r="O3078" s="219"/>
      <c r="P3078" s="228"/>
    </row>
    <row r="3079" spans="1:16" ht="15.75" thickBot="1" x14ac:dyDescent="0.3">
      <c r="A3079" s="214"/>
      <c r="B3079" s="217"/>
      <c r="C3079" s="217"/>
      <c r="D3079" s="220"/>
      <c r="E3079" s="217"/>
      <c r="F3079" s="217"/>
      <c r="G3079" s="158" t="s">
        <v>8</v>
      </c>
      <c r="H3079" s="26">
        <f t="shared" si="652"/>
        <v>0.2</v>
      </c>
      <c r="I3079" s="26">
        <v>0</v>
      </c>
      <c r="J3079" s="26">
        <v>0</v>
      </c>
      <c r="K3079" s="26">
        <v>0</v>
      </c>
      <c r="L3079" s="26">
        <v>0</v>
      </c>
      <c r="M3079" s="26">
        <v>0.2</v>
      </c>
      <c r="N3079" s="26">
        <v>0</v>
      </c>
      <c r="O3079" s="220"/>
      <c r="P3079" s="229"/>
    </row>
    <row r="3080" spans="1:16" ht="36.75" customHeight="1" thickBot="1" x14ac:dyDescent="0.3">
      <c r="A3080" s="212" t="s">
        <v>1116</v>
      </c>
      <c r="B3080" s="215"/>
      <c r="C3080" s="215" t="s">
        <v>215</v>
      </c>
      <c r="D3080" s="218">
        <v>2029</v>
      </c>
      <c r="E3080" s="215"/>
      <c r="F3080" s="215" t="s">
        <v>1072</v>
      </c>
      <c r="G3080" s="158" t="s">
        <v>4</v>
      </c>
      <c r="H3080" s="26">
        <f>SUM(H3081:H3084)</f>
        <v>4.4000000000000004</v>
      </c>
      <c r="I3080" s="26">
        <f t="shared" ref="I3080:N3080" si="658">SUM(I3081:I3084)</f>
        <v>0</v>
      </c>
      <c r="J3080" s="26">
        <f t="shared" si="658"/>
        <v>0</v>
      </c>
      <c r="K3080" s="26">
        <f t="shared" si="658"/>
        <v>0</v>
      </c>
      <c r="L3080" s="26">
        <f t="shared" si="658"/>
        <v>2.2000000000000002</v>
      </c>
      <c r="M3080" s="26">
        <f t="shared" si="658"/>
        <v>2.2000000000000002</v>
      </c>
      <c r="N3080" s="26">
        <f t="shared" si="658"/>
        <v>0</v>
      </c>
      <c r="O3080" s="218">
        <v>100</v>
      </c>
      <c r="P3080" s="227" t="s">
        <v>1073</v>
      </c>
    </row>
    <row r="3081" spans="1:16" ht="15.75" thickBot="1" x14ac:dyDescent="0.3">
      <c r="A3081" s="213"/>
      <c r="B3081" s="216"/>
      <c r="C3081" s="216"/>
      <c r="D3081" s="219"/>
      <c r="E3081" s="216"/>
      <c r="F3081" s="216"/>
      <c r="G3081" s="158" t="s">
        <v>259</v>
      </c>
      <c r="H3081" s="26">
        <f t="shared" si="652"/>
        <v>0</v>
      </c>
      <c r="I3081" s="26">
        <v>0</v>
      </c>
      <c r="J3081" s="26">
        <v>0</v>
      </c>
      <c r="K3081" s="26">
        <v>0</v>
      </c>
      <c r="L3081" s="26">
        <v>0</v>
      </c>
      <c r="M3081" s="26">
        <v>0</v>
      </c>
      <c r="N3081" s="26">
        <v>0</v>
      </c>
      <c r="O3081" s="219"/>
      <c r="P3081" s="228"/>
    </row>
    <row r="3082" spans="1:16" ht="36.75" thickBot="1" x14ac:dyDescent="0.3">
      <c r="A3082" s="213"/>
      <c r="B3082" s="216"/>
      <c r="C3082" s="216"/>
      <c r="D3082" s="219"/>
      <c r="E3082" s="216"/>
      <c r="F3082" s="216"/>
      <c r="G3082" s="158" t="s">
        <v>7</v>
      </c>
      <c r="H3082" s="26">
        <f t="shared" si="652"/>
        <v>3.1</v>
      </c>
      <c r="I3082" s="26">
        <v>0</v>
      </c>
      <c r="J3082" s="26">
        <v>0</v>
      </c>
      <c r="K3082" s="26">
        <v>0</v>
      </c>
      <c r="L3082" s="26">
        <v>1.3</v>
      </c>
      <c r="M3082" s="26">
        <v>1.8</v>
      </c>
      <c r="N3082" s="26">
        <v>0</v>
      </c>
      <c r="O3082" s="219"/>
      <c r="P3082" s="228"/>
    </row>
    <row r="3083" spans="1:16" ht="24.75" thickBot="1" x14ac:dyDescent="0.3">
      <c r="A3083" s="213"/>
      <c r="B3083" s="216"/>
      <c r="C3083" s="216"/>
      <c r="D3083" s="219"/>
      <c r="E3083" s="216"/>
      <c r="F3083" s="216"/>
      <c r="G3083" s="158" t="s">
        <v>1115</v>
      </c>
      <c r="H3083" s="26">
        <f t="shared" si="652"/>
        <v>0.89999999999999991</v>
      </c>
      <c r="I3083" s="26">
        <v>0</v>
      </c>
      <c r="J3083" s="26">
        <v>0</v>
      </c>
      <c r="K3083" s="26">
        <v>0</v>
      </c>
      <c r="L3083" s="26">
        <v>0.7</v>
      </c>
      <c r="M3083" s="26">
        <v>0.2</v>
      </c>
      <c r="N3083" s="26">
        <v>0</v>
      </c>
      <c r="O3083" s="219"/>
      <c r="P3083" s="228"/>
    </row>
    <row r="3084" spans="1:16" ht="15.75" thickBot="1" x14ac:dyDescent="0.3">
      <c r="A3084" s="214"/>
      <c r="B3084" s="217"/>
      <c r="C3084" s="217"/>
      <c r="D3084" s="220"/>
      <c r="E3084" s="217"/>
      <c r="F3084" s="217"/>
      <c r="G3084" s="158" t="s">
        <v>8</v>
      </c>
      <c r="H3084" s="26">
        <f t="shared" si="652"/>
        <v>0.4</v>
      </c>
      <c r="I3084" s="26">
        <v>0</v>
      </c>
      <c r="J3084" s="26">
        <v>0</v>
      </c>
      <c r="K3084" s="26">
        <v>0</v>
      </c>
      <c r="L3084" s="26">
        <v>0.2</v>
      </c>
      <c r="M3084" s="26">
        <v>0.2</v>
      </c>
      <c r="N3084" s="26">
        <v>0</v>
      </c>
      <c r="O3084" s="220"/>
      <c r="P3084" s="229"/>
    </row>
    <row r="3085" spans="1:16" ht="36.75" customHeight="1" thickBot="1" x14ac:dyDescent="0.3">
      <c r="A3085" s="212" t="s">
        <v>1117</v>
      </c>
      <c r="B3085" s="215"/>
      <c r="C3085" s="215" t="s">
        <v>215</v>
      </c>
      <c r="D3085" s="218">
        <v>2027</v>
      </c>
      <c r="E3085" s="215"/>
      <c r="F3085" s="215" t="s">
        <v>1072</v>
      </c>
      <c r="G3085" s="158" t="s">
        <v>4</v>
      </c>
      <c r="H3085" s="26">
        <f>SUM(H3086:H3089)</f>
        <v>2.6</v>
      </c>
      <c r="I3085" s="26">
        <f t="shared" ref="I3085:N3085" si="659">SUM(I3086:I3089)</f>
        <v>0</v>
      </c>
      <c r="J3085" s="26">
        <f t="shared" si="659"/>
        <v>0</v>
      </c>
      <c r="K3085" s="26">
        <f>SUM(K3086:K3089)</f>
        <v>2.6</v>
      </c>
      <c r="L3085" s="26">
        <f t="shared" si="659"/>
        <v>0</v>
      </c>
      <c r="M3085" s="26">
        <f t="shared" si="659"/>
        <v>0</v>
      </c>
      <c r="N3085" s="26">
        <f t="shared" si="659"/>
        <v>0</v>
      </c>
      <c r="O3085" s="218">
        <v>10000</v>
      </c>
      <c r="P3085" s="227" t="s">
        <v>1118</v>
      </c>
    </row>
    <row r="3086" spans="1:16" ht="15.75" thickBot="1" x14ac:dyDescent="0.3">
      <c r="A3086" s="213"/>
      <c r="B3086" s="216"/>
      <c r="C3086" s="216"/>
      <c r="D3086" s="219"/>
      <c r="E3086" s="216"/>
      <c r="F3086" s="216"/>
      <c r="G3086" s="158" t="s">
        <v>259</v>
      </c>
      <c r="H3086" s="26">
        <f t="shared" si="652"/>
        <v>0</v>
      </c>
      <c r="I3086" s="26">
        <v>0</v>
      </c>
      <c r="J3086" s="26">
        <v>0</v>
      </c>
      <c r="K3086" s="26">
        <v>0</v>
      </c>
      <c r="L3086" s="26">
        <v>0</v>
      </c>
      <c r="M3086" s="26">
        <v>0</v>
      </c>
      <c r="N3086" s="26">
        <v>0</v>
      </c>
      <c r="O3086" s="219"/>
      <c r="P3086" s="228"/>
    </row>
    <row r="3087" spans="1:16" ht="36.75" thickBot="1" x14ac:dyDescent="0.3">
      <c r="A3087" s="213"/>
      <c r="B3087" s="216"/>
      <c r="C3087" s="216"/>
      <c r="D3087" s="219"/>
      <c r="E3087" s="216"/>
      <c r="F3087" s="216"/>
      <c r="G3087" s="158" t="s">
        <v>7</v>
      </c>
      <c r="H3087" s="26">
        <f t="shared" si="652"/>
        <v>0</v>
      </c>
      <c r="I3087" s="26">
        <v>0</v>
      </c>
      <c r="J3087" s="26">
        <v>0</v>
      </c>
      <c r="K3087" s="26">
        <v>0</v>
      </c>
      <c r="L3087" s="26">
        <v>0</v>
      </c>
      <c r="M3087" s="26">
        <v>0</v>
      </c>
      <c r="N3087" s="26">
        <v>0</v>
      </c>
      <c r="O3087" s="219"/>
      <c r="P3087" s="228"/>
    </row>
    <row r="3088" spans="1:16" ht="24.75" thickBot="1" x14ac:dyDescent="0.3">
      <c r="A3088" s="213"/>
      <c r="B3088" s="216"/>
      <c r="C3088" s="216"/>
      <c r="D3088" s="219"/>
      <c r="E3088" s="216"/>
      <c r="F3088" s="216"/>
      <c r="G3088" s="158" t="s">
        <v>1115</v>
      </c>
      <c r="H3088" s="26">
        <f t="shared" si="652"/>
        <v>1.3</v>
      </c>
      <c r="I3088" s="26">
        <v>0</v>
      </c>
      <c r="J3088" s="26">
        <v>0</v>
      </c>
      <c r="K3088" s="26">
        <v>1.3</v>
      </c>
      <c r="L3088" s="26">
        <v>0</v>
      </c>
      <c r="M3088" s="26">
        <v>0</v>
      </c>
      <c r="N3088" s="26">
        <v>0</v>
      </c>
      <c r="O3088" s="219"/>
      <c r="P3088" s="228"/>
    </row>
    <row r="3089" spans="1:16" ht="15.75" thickBot="1" x14ac:dyDescent="0.3">
      <c r="A3089" s="214"/>
      <c r="B3089" s="217"/>
      <c r="C3089" s="217"/>
      <c r="D3089" s="220"/>
      <c r="E3089" s="217"/>
      <c r="F3089" s="217"/>
      <c r="G3089" s="158" t="s">
        <v>8</v>
      </c>
      <c r="H3089" s="26">
        <f t="shared" si="652"/>
        <v>1.3</v>
      </c>
      <c r="I3089" s="26">
        <v>0</v>
      </c>
      <c r="J3089" s="26">
        <v>0</v>
      </c>
      <c r="K3089" s="26">
        <v>1.3</v>
      </c>
      <c r="L3089" s="26">
        <v>0</v>
      </c>
      <c r="M3089" s="26">
        <v>0</v>
      </c>
      <c r="N3089" s="26">
        <v>0</v>
      </c>
      <c r="O3089" s="220"/>
      <c r="P3089" s="229"/>
    </row>
    <row r="3090" spans="1:16" ht="36.75" customHeight="1" thickBot="1" x14ac:dyDescent="0.3">
      <c r="A3090" s="212" t="s">
        <v>4592</v>
      </c>
      <c r="B3090" s="215"/>
      <c r="C3090" s="215" t="s">
        <v>215</v>
      </c>
      <c r="D3090" s="218">
        <v>2027</v>
      </c>
      <c r="E3090" s="215"/>
      <c r="F3090" s="218" t="s">
        <v>94</v>
      </c>
      <c r="G3090" s="158" t="s">
        <v>4</v>
      </c>
      <c r="H3090" s="26">
        <f>SUM(H3091:H3094)</f>
        <v>170</v>
      </c>
      <c r="I3090" s="26">
        <f t="shared" ref="I3090:J3090" si="660">SUM(I3091:I3094)</f>
        <v>0</v>
      </c>
      <c r="J3090" s="26">
        <f t="shared" si="660"/>
        <v>0</v>
      </c>
      <c r="K3090" s="26">
        <f>SUM(K3091:K3094)</f>
        <v>170</v>
      </c>
      <c r="L3090" s="26">
        <f t="shared" ref="L3090:N3090" si="661">SUM(L3091:L3094)</f>
        <v>0</v>
      </c>
      <c r="M3090" s="26">
        <f t="shared" si="661"/>
        <v>0</v>
      </c>
      <c r="N3090" s="26">
        <f t="shared" si="661"/>
        <v>0</v>
      </c>
      <c r="O3090" s="218"/>
      <c r="P3090" s="227"/>
    </row>
    <row r="3091" spans="1:16" ht="15.75" thickBot="1" x14ac:dyDescent="0.3">
      <c r="A3091" s="213"/>
      <c r="B3091" s="216"/>
      <c r="C3091" s="216"/>
      <c r="D3091" s="219"/>
      <c r="E3091" s="216"/>
      <c r="F3091" s="219"/>
      <c r="G3091" s="158" t="s">
        <v>259</v>
      </c>
      <c r="H3091" s="26">
        <f t="shared" ref="H3091:H3094" si="662">SUM(I3091:N3091)</f>
        <v>0</v>
      </c>
      <c r="I3091" s="26">
        <v>0</v>
      </c>
      <c r="J3091" s="26">
        <v>0</v>
      </c>
      <c r="K3091" s="26">
        <v>0</v>
      </c>
      <c r="L3091" s="26">
        <v>0</v>
      </c>
      <c r="M3091" s="26">
        <v>0</v>
      </c>
      <c r="N3091" s="26">
        <v>0</v>
      </c>
      <c r="O3091" s="219"/>
      <c r="P3091" s="228"/>
    </row>
    <row r="3092" spans="1:16" ht="36.75" thickBot="1" x14ac:dyDescent="0.3">
      <c r="A3092" s="213"/>
      <c r="B3092" s="216"/>
      <c r="C3092" s="216"/>
      <c r="D3092" s="219"/>
      <c r="E3092" s="216"/>
      <c r="F3092" s="219"/>
      <c r="G3092" s="158" t="s">
        <v>7</v>
      </c>
      <c r="H3092" s="26">
        <f t="shared" si="662"/>
        <v>170</v>
      </c>
      <c r="I3092" s="26">
        <v>0</v>
      </c>
      <c r="J3092" s="26">
        <v>0</v>
      </c>
      <c r="K3092" s="26">
        <v>170</v>
      </c>
      <c r="L3092" s="26">
        <v>0</v>
      </c>
      <c r="M3092" s="26">
        <v>0</v>
      </c>
      <c r="N3092" s="26">
        <v>0</v>
      </c>
      <c r="O3092" s="219"/>
      <c r="P3092" s="228"/>
    </row>
    <row r="3093" spans="1:16" ht="24.75" thickBot="1" x14ac:dyDescent="0.3">
      <c r="A3093" s="213"/>
      <c r="B3093" s="216"/>
      <c r="C3093" s="216"/>
      <c r="D3093" s="219"/>
      <c r="E3093" s="216"/>
      <c r="F3093" s="219"/>
      <c r="G3093" s="158" t="s">
        <v>1115</v>
      </c>
      <c r="H3093" s="26">
        <f t="shared" si="662"/>
        <v>0</v>
      </c>
      <c r="I3093" s="26">
        <v>0</v>
      </c>
      <c r="J3093" s="26">
        <v>0</v>
      </c>
      <c r="K3093" s="26">
        <v>0</v>
      </c>
      <c r="L3093" s="26">
        <v>0</v>
      </c>
      <c r="M3093" s="26">
        <v>0</v>
      </c>
      <c r="N3093" s="26">
        <v>0</v>
      </c>
      <c r="O3093" s="219"/>
      <c r="P3093" s="228"/>
    </row>
    <row r="3094" spans="1:16" ht="15.75" thickBot="1" x14ac:dyDescent="0.3">
      <c r="A3094" s="214"/>
      <c r="B3094" s="217"/>
      <c r="C3094" s="217"/>
      <c r="D3094" s="220"/>
      <c r="E3094" s="217"/>
      <c r="F3094" s="220"/>
      <c r="G3094" s="158" t="s">
        <v>8</v>
      </c>
      <c r="H3094" s="26">
        <f t="shared" si="662"/>
        <v>0</v>
      </c>
      <c r="I3094" s="26">
        <v>0</v>
      </c>
      <c r="J3094" s="26">
        <v>0</v>
      </c>
      <c r="K3094" s="26">
        <v>0</v>
      </c>
      <c r="L3094" s="26">
        <v>0</v>
      </c>
      <c r="M3094" s="26">
        <v>0</v>
      </c>
      <c r="N3094" s="26">
        <v>0</v>
      </c>
      <c r="O3094" s="220"/>
      <c r="P3094" s="229"/>
    </row>
    <row r="3095" spans="1:16" ht="36.75" thickBot="1" x14ac:dyDescent="0.3">
      <c r="A3095" s="245" t="s">
        <v>117</v>
      </c>
      <c r="B3095" s="245"/>
      <c r="C3095" s="245"/>
      <c r="D3095" s="245"/>
      <c r="E3095" s="245"/>
      <c r="F3095" s="246"/>
      <c r="G3095" s="161" t="s">
        <v>4</v>
      </c>
      <c r="H3095" s="56">
        <f>SUM(H3096:H3099)</f>
        <v>3200.4</v>
      </c>
      <c r="I3095" s="56">
        <f t="shared" ref="I3095:N3095" si="663">SUM(I3096:I3099)</f>
        <v>97.3</v>
      </c>
      <c r="J3095" s="56">
        <f>SUM(J3096:J3099)</f>
        <v>139.19999999999999</v>
      </c>
      <c r="K3095" s="56">
        <f t="shared" si="663"/>
        <v>413.1</v>
      </c>
      <c r="L3095" s="56">
        <f t="shared" si="663"/>
        <v>859.19999999999993</v>
      </c>
      <c r="M3095" s="56">
        <f t="shared" si="663"/>
        <v>1214.1000000000001</v>
      </c>
      <c r="N3095" s="56">
        <f t="shared" si="663"/>
        <v>477.5</v>
      </c>
      <c r="O3095" s="218"/>
      <c r="P3095" s="227"/>
    </row>
    <row r="3096" spans="1:16" ht="24.75" thickBot="1" x14ac:dyDescent="0.3">
      <c r="A3096" s="247"/>
      <c r="B3096" s="247"/>
      <c r="C3096" s="247"/>
      <c r="D3096" s="247"/>
      <c r="E3096" s="247"/>
      <c r="F3096" s="248"/>
      <c r="G3096" s="161" t="s">
        <v>6</v>
      </c>
      <c r="H3096" s="56">
        <f t="shared" si="652"/>
        <v>2402.6</v>
      </c>
      <c r="I3096" s="56">
        <f t="shared" ref="I3096:N3099" si="664">I2926+I3132+I2931+I2936+I2941+I2946+I2951+I2956+I2961+I2966+I2971+I2976+I2981+I2986+I2991+I2996+I3001+I3006+I3011+I3016+I3021+I3031+I3026+I3036+I3041+I3046+I3051+I3056+I3061+I3066+I3071+I3076+I3081+I3086+I3091</f>
        <v>82.3</v>
      </c>
      <c r="J3096" s="56">
        <f t="shared" si="664"/>
        <v>128</v>
      </c>
      <c r="K3096" s="56">
        <f t="shared" si="664"/>
        <v>207.10000000000002</v>
      </c>
      <c r="L3096" s="56">
        <f t="shared" si="664"/>
        <v>680.99999999999989</v>
      </c>
      <c r="M3096" s="56">
        <f t="shared" si="664"/>
        <v>1076.8000000000002</v>
      </c>
      <c r="N3096" s="56">
        <f t="shared" si="664"/>
        <v>227.4</v>
      </c>
      <c r="O3096" s="219"/>
      <c r="P3096" s="228"/>
    </row>
    <row r="3097" spans="1:16" ht="36.75" thickBot="1" x14ac:dyDescent="0.3">
      <c r="A3097" s="247"/>
      <c r="B3097" s="247"/>
      <c r="C3097" s="247"/>
      <c r="D3097" s="247"/>
      <c r="E3097" s="247"/>
      <c r="F3097" s="248"/>
      <c r="G3097" s="161" t="s">
        <v>7</v>
      </c>
      <c r="H3097" s="56">
        <f>SUM(I3097:N3097)</f>
        <v>752.6</v>
      </c>
      <c r="I3097" s="56">
        <f t="shared" si="664"/>
        <v>8</v>
      </c>
      <c r="J3097" s="56">
        <f t="shared" si="664"/>
        <v>8</v>
      </c>
      <c r="K3097" s="56">
        <f t="shared" si="664"/>
        <v>199.4</v>
      </c>
      <c r="L3097" s="56">
        <f t="shared" si="664"/>
        <v>174.5</v>
      </c>
      <c r="M3097" s="56">
        <f t="shared" si="664"/>
        <v>132.70000000000002</v>
      </c>
      <c r="N3097" s="56">
        <f t="shared" si="664"/>
        <v>230</v>
      </c>
      <c r="O3097" s="219"/>
      <c r="P3097" s="228"/>
    </row>
    <row r="3098" spans="1:16" ht="15.75" thickBot="1" x14ac:dyDescent="0.3">
      <c r="A3098" s="247"/>
      <c r="B3098" s="247"/>
      <c r="C3098" s="247"/>
      <c r="D3098" s="247"/>
      <c r="E3098" s="247"/>
      <c r="F3098" s="248"/>
      <c r="G3098" s="161" t="s">
        <v>8</v>
      </c>
      <c r="H3098" s="56">
        <f t="shared" si="652"/>
        <v>2.2999999999999998</v>
      </c>
      <c r="I3098" s="56">
        <f t="shared" si="664"/>
        <v>0</v>
      </c>
      <c r="J3098" s="56">
        <f t="shared" si="664"/>
        <v>0</v>
      </c>
      <c r="K3098" s="56">
        <f t="shared" si="664"/>
        <v>1.3</v>
      </c>
      <c r="L3098" s="56">
        <f t="shared" si="664"/>
        <v>0.7</v>
      </c>
      <c r="M3098" s="56">
        <f t="shared" si="664"/>
        <v>0.30000000000000004</v>
      </c>
      <c r="N3098" s="56">
        <f t="shared" si="664"/>
        <v>0</v>
      </c>
      <c r="O3098" s="219"/>
      <c r="P3098" s="228"/>
    </row>
    <row r="3099" spans="1:16" ht="24.75" thickBot="1" x14ac:dyDescent="0.3">
      <c r="A3099" s="249"/>
      <c r="B3099" s="249"/>
      <c r="C3099" s="249"/>
      <c r="D3099" s="249"/>
      <c r="E3099" s="249"/>
      <c r="F3099" s="250"/>
      <c r="G3099" s="161" t="s">
        <v>9</v>
      </c>
      <c r="H3099" s="56">
        <f t="shared" si="652"/>
        <v>42.900000000000006</v>
      </c>
      <c r="I3099" s="56">
        <f t="shared" si="664"/>
        <v>7</v>
      </c>
      <c r="J3099" s="56">
        <f t="shared" si="664"/>
        <v>3.2000000000000006</v>
      </c>
      <c r="K3099" s="56">
        <f t="shared" si="664"/>
        <v>5.3</v>
      </c>
      <c r="L3099" s="56">
        <f t="shared" si="664"/>
        <v>3.0000000000000004</v>
      </c>
      <c r="M3099" s="56">
        <f t="shared" si="664"/>
        <v>4.3000000000000007</v>
      </c>
      <c r="N3099" s="56">
        <f t="shared" si="664"/>
        <v>20.100000000000001</v>
      </c>
      <c r="O3099" s="220"/>
      <c r="P3099" s="229"/>
    </row>
    <row r="3100" spans="1:16" ht="15.75" customHeight="1" thickBot="1" x14ac:dyDescent="0.3">
      <c r="A3100" s="251" t="s">
        <v>1119</v>
      </c>
      <c r="B3100" s="251"/>
      <c r="C3100" s="251"/>
      <c r="D3100" s="251"/>
      <c r="E3100" s="251"/>
      <c r="F3100" s="251"/>
      <c r="G3100" s="251"/>
      <c r="H3100" s="251"/>
      <c r="I3100" s="251"/>
      <c r="J3100" s="251"/>
      <c r="K3100" s="251"/>
      <c r="L3100" s="251"/>
      <c r="M3100" s="251"/>
      <c r="N3100" s="251"/>
      <c r="O3100" s="251"/>
      <c r="P3100" s="252"/>
    </row>
    <row r="3101" spans="1:16" ht="36.75" customHeight="1" thickBot="1" x14ac:dyDescent="0.3">
      <c r="A3101" s="212" t="s">
        <v>1120</v>
      </c>
      <c r="B3101" s="215" t="s">
        <v>225</v>
      </c>
      <c r="C3101" s="215" t="s">
        <v>1119</v>
      </c>
      <c r="D3101" s="218">
        <v>2025</v>
      </c>
      <c r="E3101" s="215"/>
      <c r="F3101" s="218" t="s">
        <v>94</v>
      </c>
      <c r="G3101" s="158" t="s">
        <v>4</v>
      </c>
      <c r="H3101" s="26">
        <f>SUM(H3102:H3105)</f>
        <v>8.1999999999999993</v>
      </c>
      <c r="I3101" s="26">
        <f t="shared" ref="I3101:N3101" si="665">SUM(I3102:I3105)</f>
        <v>8.1999999999999993</v>
      </c>
      <c r="J3101" s="26">
        <f t="shared" si="665"/>
        <v>0</v>
      </c>
      <c r="K3101" s="26">
        <f t="shared" si="665"/>
        <v>0</v>
      </c>
      <c r="L3101" s="26">
        <f t="shared" si="665"/>
        <v>0</v>
      </c>
      <c r="M3101" s="26">
        <f t="shared" si="665"/>
        <v>0</v>
      </c>
      <c r="N3101" s="26">
        <f t="shared" si="665"/>
        <v>0</v>
      </c>
      <c r="O3101" s="218">
        <v>2248</v>
      </c>
      <c r="P3101" s="227"/>
    </row>
    <row r="3102" spans="1:16" ht="15.75" thickBot="1" x14ac:dyDescent="0.3">
      <c r="A3102" s="213"/>
      <c r="B3102" s="216"/>
      <c r="C3102" s="216"/>
      <c r="D3102" s="219"/>
      <c r="E3102" s="216"/>
      <c r="F3102" s="219"/>
      <c r="G3102" s="158" t="s">
        <v>259</v>
      </c>
      <c r="H3102" s="26">
        <f>SUM(I3102:N3102)</f>
        <v>0</v>
      </c>
      <c r="I3102" s="26">
        <v>0</v>
      </c>
      <c r="J3102" s="26">
        <v>0</v>
      </c>
      <c r="K3102" s="26">
        <v>0</v>
      </c>
      <c r="L3102" s="26">
        <v>0</v>
      </c>
      <c r="M3102" s="26">
        <v>0</v>
      </c>
      <c r="N3102" s="26">
        <v>0</v>
      </c>
      <c r="O3102" s="219"/>
      <c r="P3102" s="228"/>
    </row>
    <row r="3103" spans="1:16" ht="36.75" thickBot="1" x14ac:dyDescent="0.3">
      <c r="A3103" s="213"/>
      <c r="B3103" s="216"/>
      <c r="C3103" s="216"/>
      <c r="D3103" s="219"/>
      <c r="E3103" s="216"/>
      <c r="F3103" s="219"/>
      <c r="G3103" s="158" t="s">
        <v>7</v>
      </c>
      <c r="H3103" s="26">
        <f t="shared" ref="H3103:H3140" si="666">SUM(I3103:N3103)</f>
        <v>8.1999999999999993</v>
      </c>
      <c r="I3103" s="26">
        <v>8.1999999999999993</v>
      </c>
      <c r="J3103" s="26">
        <v>0</v>
      </c>
      <c r="K3103" s="26">
        <v>0</v>
      </c>
      <c r="L3103" s="26">
        <v>0</v>
      </c>
      <c r="M3103" s="26">
        <v>0</v>
      </c>
      <c r="N3103" s="26">
        <v>0</v>
      </c>
      <c r="O3103" s="219"/>
      <c r="P3103" s="228"/>
    </row>
    <row r="3104" spans="1:16" ht="15.75" thickBot="1" x14ac:dyDescent="0.3">
      <c r="A3104" s="213"/>
      <c r="B3104" s="216"/>
      <c r="C3104" s="216"/>
      <c r="D3104" s="219"/>
      <c r="E3104" s="216"/>
      <c r="F3104" s="219"/>
      <c r="G3104" s="158" t="s">
        <v>8</v>
      </c>
      <c r="H3104" s="26">
        <f t="shared" si="666"/>
        <v>0</v>
      </c>
      <c r="I3104" s="26">
        <v>0</v>
      </c>
      <c r="J3104" s="26">
        <v>0</v>
      </c>
      <c r="K3104" s="26">
        <v>0</v>
      </c>
      <c r="L3104" s="26">
        <v>0</v>
      </c>
      <c r="M3104" s="26">
        <v>0</v>
      </c>
      <c r="N3104" s="26">
        <v>0</v>
      </c>
      <c r="O3104" s="219"/>
      <c r="P3104" s="228"/>
    </row>
    <row r="3105" spans="1:16" ht="24.75" thickBot="1" x14ac:dyDescent="0.3">
      <c r="A3105" s="214"/>
      <c r="B3105" s="217"/>
      <c r="C3105" s="217"/>
      <c r="D3105" s="220"/>
      <c r="E3105" s="217"/>
      <c r="F3105" s="220"/>
      <c r="G3105" s="158" t="s">
        <v>9</v>
      </c>
      <c r="H3105" s="26">
        <f t="shared" si="666"/>
        <v>0</v>
      </c>
      <c r="I3105" s="26">
        <v>0</v>
      </c>
      <c r="J3105" s="26">
        <v>0</v>
      </c>
      <c r="K3105" s="26">
        <v>0</v>
      </c>
      <c r="L3105" s="26">
        <v>0</v>
      </c>
      <c r="M3105" s="26">
        <v>0</v>
      </c>
      <c r="N3105" s="26">
        <v>0</v>
      </c>
      <c r="O3105" s="220"/>
      <c r="P3105" s="229"/>
    </row>
    <row r="3106" spans="1:16" ht="36.75" customHeight="1" thickBot="1" x14ac:dyDescent="0.3">
      <c r="A3106" s="212" t="s">
        <v>1121</v>
      </c>
      <c r="B3106" s="215" t="s">
        <v>257</v>
      </c>
      <c r="C3106" s="215" t="s">
        <v>1119</v>
      </c>
      <c r="D3106" s="218">
        <v>2026</v>
      </c>
      <c r="E3106" s="215"/>
      <c r="F3106" s="218" t="s">
        <v>172</v>
      </c>
      <c r="G3106" s="158" t="s">
        <v>4</v>
      </c>
      <c r="H3106" s="26">
        <f>SUM(H3107:H3110)</f>
        <v>80</v>
      </c>
      <c r="I3106" s="26">
        <f t="shared" ref="I3106:N3106" si="667">SUM(I3107:I3110)</f>
        <v>0</v>
      </c>
      <c r="J3106" s="26">
        <f t="shared" si="667"/>
        <v>80</v>
      </c>
      <c r="K3106" s="26">
        <f t="shared" si="667"/>
        <v>0</v>
      </c>
      <c r="L3106" s="26">
        <f t="shared" si="667"/>
        <v>0</v>
      </c>
      <c r="M3106" s="26">
        <f t="shared" si="667"/>
        <v>0</v>
      </c>
      <c r="N3106" s="26">
        <f t="shared" si="667"/>
        <v>0</v>
      </c>
      <c r="O3106" s="218">
        <v>2248</v>
      </c>
      <c r="P3106" s="227" t="s">
        <v>1122</v>
      </c>
    </row>
    <row r="3107" spans="1:16" ht="15.75" thickBot="1" x14ac:dyDescent="0.3">
      <c r="A3107" s="213"/>
      <c r="B3107" s="216"/>
      <c r="C3107" s="216"/>
      <c r="D3107" s="219"/>
      <c r="E3107" s="216"/>
      <c r="F3107" s="219"/>
      <c r="G3107" s="158" t="s">
        <v>259</v>
      </c>
      <c r="H3107" s="26">
        <f t="shared" si="666"/>
        <v>72</v>
      </c>
      <c r="I3107" s="26">
        <v>0</v>
      </c>
      <c r="J3107" s="26">
        <v>72</v>
      </c>
      <c r="K3107" s="26">
        <v>0</v>
      </c>
      <c r="L3107" s="26">
        <v>0</v>
      </c>
      <c r="M3107" s="26">
        <v>0</v>
      </c>
      <c r="N3107" s="26">
        <v>0</v>
      </c>
      <c r="O3107" s="219"/>
      <c r="P3107" s="228"/>
    </row>
    <row r="3108" spans="1:16" ht="36.75" thickBot="1" x14ac:dyDescent="0.3">
      <c r="A3108" s="213"/>
      <c r="B3108" s="216"/>
      <c r="C3108" s="216"/>
      <c r="D3108" s="219"/>
      <c r="E3108" s="216"/>
      <c r="F3108" s="219"/>
      <c r="G3108" s="158" t="s">
        <v>7</v>
      </c>
      <c r="H3108" s="26">
        <f t="shared" si="666"/>
        <v>8</v>
      </c>
      <c r="I3108" s="26">
        <v>0</v>
      </c>
      <c r="J3108" s="26">
        <v>8</v>
      </c>
      <c r="K3108" s="26">
        <v>0</v>
      </c>
      <c r="L3108" s="26">
        <v>0</v>
      </c>
      <c r="M3108" s="26">
        <v>0</v>
      </c>
      <c r="N3108" s="26">
        <v>0</v>
      </c>
      <c r="O3108" s="219"/>
      <c r="P3108" s="228"/>
    </row>
    <row r="3109" spans="1:16" ht="15.75" thickBot="1" x14ac:dyDescent="0.3">
      <c r="A3109" s="213"/>
      <c r="B3109" s="216"/>
      <c r="C3109" s="216"/>
      <c r="D3109" s="219"/>
      <c r="E3109" s="216"/>
      <c r="F3109" s="219"/>
      <c r="G3109" s="158" t="s">
        <v>8</v>
      </c>
      <c r="H3109" s="26">
        <f t="shared" si="666"/>
        <v>0</v>
      </c>
      <c r="I3109" s="26">
        <v>0</v>
      </c>
      <c r="J3109" s="26">
        <v>0</v>
      </c>
      <c r="K3109" s="26">
        <v>0</v>
      </c>
      <c r="L3109" s="26">
        <v>0</v>
      </c>
      <c r="M3109" s="26">
        <v>0</v>
      </c>
      <c r="N3109" s="26">
        <v>0</v>
      </c>
      <c r="O3109" s="219"/>
      <c r="P3109" s="228"/>
    </row>
    <row r="3110" spans="1:16" ht="24.75" thickBot="1" x14ac:dyDescent="0.3">
      <c r="A3110" s="214"/>
      <c r="B3110" s="217"/>
      <c r="C3110" s="217"/>
      <c r="D3110" s="220"/>
      <c r="E3110" s="217"/>
      <c r="F3110" s="220"/>
      <c r="G3110" s="158" t="s">
        <v>9</v>
      </c>
      <c r="H3110" s="26">
        <f t="shared" si="666"/>
        <v>0</v>
      </c>
      <c r="I3110" s="26">
        <v>0</v>
      </c>
      <c r="J3110" s="26">
        <v>0</v>
      </c>
      <c r="K3110" s="26">
        <v>0</v>
      </c>
      <c r="L3110" s="26">
        <v>0</v>
      </c>
      <c r="M3110" s="26">
        <v>0</v>
      </c>
      <c r="N3110" s="26">
        <v>0</v>
      </c>
      <c r="O3110" s="220"/>
      <c r="P3110" s="229"/>
    </row>
    <row r="3111" spans="1:16" ht="36.75" customHeight="1" thickBot="1" x14ac:dyDescent="0.3">
      <c r="A3111" s="212" t="s">
        <v>1123</v>
      </c>
      <c r="B3111" s="215" t="s">
        <v>257</v>
      </c>
      <c r="C3111" s="215" t="s">
        <v>1119</v>
      </c>
      <c r="D3111" s="218">
        <v>2030</v>
      </c>
      <c r="E3111" s="215"/>
      <c r="F3111" s="218" t="s">
        <v>172</v>
      </c>
      <c r="G3111" s="158" t="s">
        <v>4</v>
      </c>
      <c r="H3111" s="26">
        <f>SUM(H3112:H3115)</f>
        <v>5</v>
      </c>
      <c r="I3111" s="26">
        <f t="shared" ref="I3111:N3111" si="668">SUM(I3112:I3115)</f>
        <v>0</v>
      </c>
      <c r="J3111" s="26">
        <f t="shared" si="668"/>
        <v>0</v>
      </c>
      <c r="K3111" s="26">
        <f t="shared" si="668"/>
        <v>0</v>
      </c>
      <c r="L3111" s="26">
        <f t="shared" si="668"/>
        <v>0</v>
      </c>
      <c r="M3111" s="26">
        <f t="shared" si="668"/>
        <v>0</v>
      </c>
      <c r="N3111" s="26">
        <f t="shared" si="668"/>
        <v>5</v>
      </c>
      <c r="O3111" s="218">
        <v>2248</v>
      </c>
      <c r="P3111" s="227"/>
    </row>
    <row r="3112" spans="1:16" ht="15.75" thickBot="1" x14ac:dyDescent="0.3">
      <c r="A3112" s="213"/>
      <c r="B3112" s="216"/>
      <c r="C3112" s="216"/>
      <c r="D3112" s="219"/>
      <c r="E3112" s="216"/>
      <c r="F3112" s="219"/>
      <c r="G3112" s="158" t="s">
        <v>259</v>
      </c>
      <c r="H3112" s="26">
        <f t="shared" si="666"/>
        <v>4.5</v>
      </c>
      <c r="I3112" s="26">
        <v>0</v>
      </c>
      <c r="J3112" s="26">
        <v>0</v>
      </c>
      <c r="K3112" s="26">
        <v>0</v>
      </c>
      <c r="L3112" s="26">
        <v>0</v>
      </c>
      <c r="M3112" s="26">
        <v>0</v>
      </c>
      <c r="N3112" s="26">
        <v>4.5</v>
      </c>
      <c r="O3112" s="219"/>
      <c r="P3112" s="228"/>
    </row>
    <row r="3113" spans="1:16" ht="36.75" thickBot="1" x14ac:dyDescent="0.3">
      <c r="A3113" s="213"/>
      <c r="B3113" s="216"/>
      <c r="C3113" s="216"/>
      <c r="D3113" s="219"/>
      <c r="E3113" s="216"/>
      <c r="F3113" s="219"/>
      <c r="G3113" s="158" t="s">
        <v>7</v>
      </c>
      <c r="H3113" s="26">
        <f t="shared" si="666"/>
        <v>0.5</v>
      </c>
      <c r="I3113" s="26">
        <v>0</v>
      </c>
      <c r="J3113" s="26">
        <v>0</v>
      </c>
      <c r="K3113" s="26">
        <v>0</v>
      </c>
      <c r="L3113" s="26">
        <v>0</v>
      </c>
      <c r="M3113" s="26">
        <v>0</v>
      </c>
      <c r="N3113" s="26">
        <v>0.5</v>
      </c>
      <c r="O3113" s="219"/>
      <c r="P3113" s="228"/>
    </row>
    <row r="3114" spans="1:16" ht="15.75" thickBot="1" x14ac:dyDescent="0.3">
      <c r="A3114" s="213"/>
      <c r="B3114" s="216"/>
      <c r="C3114" s="216"/>
      <c r="D3114" s="219"/>
      <c r="E3114" s="216"/>
      <c r="F3114" s="219"/>
      <c r="G3114" s="158" t="s">
        <v>8</v>
      </c>
      <c r="H3114" s="26">
        <f t="shared" si="666"/>
        <v>0</v>
      </c>
      <c r="I3114" s="26">
        <v>0</v>
      </c>
      <c r="J3114" s="26">
        <v>0</v>
      </c>
      <c r="K3114" s="26">
        <v>0</v>
      </c>
      <c r="L3114" s="26">
        <v>0</v>
      </c>
      <c r="M3114" s="26">
        <v>0</v>
      </c>
      <c r="N3114" s="26">
        <v>0</v>
      </c>
      <c r="O3114" s="219"/>
      <c r="P3114" s="228"/>
    </row>
    <row r="3115" spans="1:16" ht="24.75" thickBot="1" x14ac:dyDescent="0.3">
      <c r="A3115" s="214"/>
      <c r="B3115" s="217"/>
      <c r="C3115" s="217"/>
      <c r="D3115" s="220"/>
      <c r="E3115" s="217"/>
      <c r="F3115" s="220"/>
      <c r="G3115" s="158" t="s">
        <v>9</v>
      </c>
      <c r="H3115" s="26">
        <f t="shared" si="666"/>
        <v>0</v>
      </c>
      <c r="I3115" s="26">
        <v>0</v>
      </c>
      <c r="J3115" s="26">
        <v>0</v>
      </c>
      <c r="K3115" s="26">
        <v>0</v>
      </c>
      <c r="L3115" s="26">
        <v>0</v>
      </c>
      <c r="M3115" s="26">
        <v>0</v>
      </c>
      <c r="N3115" s="26">
        <v>0</v>
      </c>
      <c r="O3115" s="220"/>
      <c r="P3115" s="229"/>
    </row>
    <row r="3116" spans="1:16" ht="36.75" customHeight="1" thickBot="1" x14ac:dyDescent="0.3">
      <c r="A3116" s="212" t="s">
        <v>1124</v>
      </c>
      <c r="B3116" s="215" t="s">
        <v>257</v>
      </c>
      <c r="C3116" s="215" t="s">
        <v>1119</v>
      </c>
      <c r="D3116" s="218">
        <v>2028</v>
      </c>
      <c r="E3116" s="215"/>
      <c r="F3116" s="218" t="s">
        <v>172</v>
      </c>
      <c r="G3116" s="158" t="s">
        <v>4</v>
      </c>
      <c r="H3116" s="26">
        <f>SUM(H3117:H3120)</f>
        <v>80</v>
      </c>
      <c r="I3116" s="26">
        <f t="shared" ref="I3116:N3116" si="669">SUM(I3117:I3120)</f>
        <v>0</v>
      </c>
      <c r="J3116" s="26">
        <f t="shared" si="669"/>
        <v>0</v>
      </c>
      <c r="K3116" s="26">
        <f t="shared" si="669"/>
        <v>0</v>
      </c>
      <c r="L3116" s="26">
        <f t="shared" si="669"/>
        <v>80</v>
      </c>
      <c r="M3116" s="26">
        <f t="shared" si="669"/>
        <v>0</v>
      </c>
      <c r="N3116" s="26">
        <f t="shared" si="669"/>
        <v>0</v>
      </c>
      <c r="O3116" s="218">
        <v>2248</v>
      </c>
      <c r="P3116" s="227"/>
    </row>
    <row r="3117" spans="1:16" ht="15.75" thickBot="1" x14ac:dyDescent="0.3">
      <c r="A3117" s="213"/>
      <c r="B3117" s="216"/>
      <c r="C3117" s="216"/>
      <c r="D3117" s="219"/>
      <c r="E3117" s="216"/>
      <c r="F3117" s="219"/>
      <c r="G3117" s="158" t="s">
        <v>259</v>
      </c>
      <c r="H3117" s="26">
        <f t="shared" si="666"/>
        <v>72</v>
      </c>
      <c r="I3117" s="26">
        <v>0</v>
      </c>
      <c r="J3117" s="26">
        <v>0</v>
      </c>
      <c r="K3117" s="26">
        <v>0</v>
      </c>
      <c r="L3117" s="26">
        <v>72</v>
      </c>
      <c r="M3117" s="26">
        <v>0</v>
      </c>
      <c r="N3117" s="26">
        <v>0</v>
      </c>
      <c r="O3117" s="219"/>
      <c r="P3117" s="228"/>
    </row>
    <row r="3118" spans="1:16" ht="36.75" thickBot="1" x14ac:dyDescent="0.3">
      <c r="A3118" s="213"/>
      <c r="B3118" s="216"/>
      <c r="C3118" s="216"/>
      <c r="D3118" s="219"/>
      <c r="E3118" s="216"/>
      <c r="F3118" s="219"/>
      <c r="G3118" s="158" t="s">
        <v>7</v>
      </c>
      <c r="H3118" s="26">
        <f t="shared" si="666"/>
        <v>8</v>
      </c>
      <c r="I3118" s="26">
        <v>0</v>
      </c>
      <c r="J3118" s="26">
        <v>0</v>
      </c>
      <c r="K3118" s="26">
        <v>0</v>
      </c>
      <c r="L3118" s="26">
        <v>8</v>
      </c>
      <c r="M3118" s="26">
        <v>0</v>
      </c>
      <c r="N3118" s="26">
        <v>0</v>
      </c>
      <c r="O3118" s="219"/>
      <c r="P3118" s="228"/>
    </row>
    <row r="3119" spans="1:16" ht="15.75" thickBot="1" x14ac:dyDescent="0.3">
      <c r="A3119" s="213"/>
      <c r="B3119" s="216"/>
      <c r="C3119" s="216"/>
      <c r="D3119" s="219"/>
      <c r="E3119" s="216"/>
      <c r="F3119" s="219"/>
      <c r="G3119" s="158" t="s">
        <v>8</v>
      </c>
      <c r="H3119" s="26">
        <f t="shared" si="666"/>
        <v>0</v>
      </c>
      <c r="I3119" s="26">
        <v>0</v>
      </c>
      <c r="J3119" s="26">
        <v>0</v>
      </c>
      <c r="K3119" s="26">
        <v>0</v>
      </c>
      <c r="L3119" s="26">
        <v>0</v>
      </c>
      <c r="M3119" s="26">
        <v>0</v>
      </c>
      <c r="N3119" s="26">
        <v>0</v>
      </c>
      <c r="O3119" s="219"/>
      <c r="P3119" s="228"/>
    </row>
    <row r="3120" spans="1:16" ht="24.75" thickBot="1" x14ac:dyDescent="0.3">
      <c r="A3120" s="214"/>
      <c r="B3120" s="217"/>
      <c r="C3120" s="217"/>
      <c r="D3120" s="220"/>
      <c r="E3120" s="217"/>
      <c r="F3120" s="220"/>
      <c r="G3120" s="158" t="s">
        <v>9</v>
      </c>
      <c r="H3120" s="26">
        <f t="shared" si="666"/>
        <v>0</v>
      </c>
      <c r="I3120" s="26">
        <v>0</v>
      </c>
      <c r="J3120" s="26">
        <v>0</v>
      </c>
      <c r="K3120" s="26">
        <v>0</v>
      </c>
      <c r="L3120" s="26">
        <v>0</v>
      </c>
      <c r="M3120" s="26">
        <v>0</v>
      </c>
      <c r="N3120" s="26">
        <v>0</v>
      </c>
      <c r="O3120" s="220"/>
      <c r="P3120" s="229"/>
    </row>
    <row r="3121" spans="1:16" ht="36.75" customHeight="1" thickBot="1" x14ac:dyDescent="0.3">
      <c r="A3121" s="212" t="s">
        <v>1125</v>
      </c>
      <c r="B3121" s="215" t="s">
        <v>451</v>
      </c>
      <c r="C3121" s="215" t="s">
        <v>1119</v>
      </c>
      <c r="D3121" s="218">
        <v>2025</v>
      </c>
      <c r="E3121" s="215"/>
      <c r="F3121" s="215" t="s">
        <v>784</v>
      </c>
      <c r="G3121" s="158" t="s">
        <v>4</v>
      </c>
      <c r="H3121" s="26">
        <f>SUM(H3122:H3125)</f>
        <v>3.3</v>
      </c>
      <c r="I3121" s="26">
        <f t="shared" ref="I3121:N3121" si="670">SUM(I3122:I3125)</f>
        <v>3.3</v>
      </c>
      <c r="J3121" s="26">
        <f t="shared" si="670"/>
        <v>0</v>
      </c>
      <c r="K3121" s="26">
        <f t="shared" si="670"/>
        <v>0</v>
      </c>
      <c r="L3121" s="26">
        <f t="shared" si="670"/>
        <v>0</v>
      </c>
      <c r="M3121" s="26">
        <f t="shared" si="670"/>
        <v>0</v>
      </c>
      <c r="N3121" s="26">
        <f t="shared" si="670"/>
        <v>0</v>
      </c>
      <c r="O3121" s="218">
        <v>14957</v>
      </c>
      <c r="P3121" s="227" t="s">
        <v>1126</v>
      </c>
    </row>
    <row r="3122" spans="1:16" ht="15.75" thickBot="1" x14ac:dyDescent="0.3">
      <c r="A3122" s="213"/>
      <c r="B3122" s="216"/>
      <c r="C3122" s="216"/>
      <c r="D3122" s="219"/>
      <c r="E3122" s="216"/>
      <c r="F3122" s="216"/>
      <c r="G3122" s="158" t="s">
        <v>259</v>
      </c>
      <c r="H3122" s="26">
        <f t="shared" si="666"/>
        <v>3.3</v>
      </c>
      <c r="I3122" s="26">
        <v>3.3</v>
      </c>
      <c r="J3122" s="26">
        <v>0</v>
      </c>
      <c r="K3122" s="26">
        <v>0</v>
      </c>
      <c r="L3122" s="26">
        <v>0</v>
      </c>
      <c r="M3122" s="26">
        <v>0</v>
      </c>
      <c r="N3122" s="26">
        <v>0</v>
      </c>
      <c r="O3122" s="219"/>
      <c r="P3122" s="228"/>
    </row>
    <row r="3123" spans="1:16" ht="36.75" thickBot="1" x14ac:dyDescent="0.3">
      <c r="A3123" s="213"/>
      <c r="B3123" s="216"/>
      <c r="C3123" s="216"/>
      <c r="D3123" s="219"/>
      <c r="E3123" s="216"/>
      <c r="F3123" s="216"/>
      <c r="G3123" s="158" t="s">
        <v>7</v>
      </c>
      <c r="H3123" s="26">
        <f t="shared" si="666"/>
        <v>0</v>
      </c>
      <c r="I3123" s="26">
        <v>0</v>
      </c>
      <c r="J3123" s="26">
        <v>0</v>
      </c>
      <c r="K3123" s="26">
        <v>0</v>
      </c>
      <c r="L3123" s="26">
        <v>0</v>
      </c>
      <c r="M3123" s="26">
        <v>0</v>
      </c>
      <c r="N3123" s="26">
        <v>0</v>
      </c>
      <c r="O3123" s="219"/>
      <c r="P3123" s="228"/>
    </row>
    <row r="3124" spans="1:16" ht="15.75" thickBot="1" x14ac:dyDescent="0.3">
      <c r="A3124" s="213"/>
      <c r="B3124" s="216"/>
      <c r="C3124" s="216"/>
      <c r="D3124" s="219"/>
      <c r="E3124" s="216"/>
      <c r="F3124" s="216"/>
      <c r="G3124" s="158" t="s">
        <v>8</v>
      </c>
      <c r="H3124" s="26">
        <f t="shared" si="666"/>
        <v>0</v>
      </c>
      <c r="I3124" s="26">
        <v>0</v>
      </c>
      <c r="J3124" s="26">
        <v>0</v>
      </c>
      <c r="K3124" s="26">
        <v>0</v>
      </c>
      <c r="L3124" s="26">
        <v>0</v>
      </c>
      <c r="M3124" s="26">
        <v>0</v>
      </c>
      <c r="N3124" s="26">
        <v>0</v>
      </c>
      <c r="O3124" s="219"/>
      <c r="P3124" s="228"/>
    </row>
    <row r="3125" spans="1:16" ht="24.75" thickBot="1" x14ac:dyDescent="0.3">
      <c r="A3125" s="214"/>
      <c r="B3125" s="217"/>
      <c r="C3125" s="217"/>
      <c r="D3125" s="220"/>
      <c r="E3125" s="217"/>
      <c r="F3125" s="217"/>
      <c r="G3125" s="158" t="s">
        <v>9</v>
      </c>
      <c r="H3125" s="26">
        <f t="shared" si="666"/>
        <v>0</v>
      </c>
      <c r="I3125" s="26">
        <v>0</v>
      </c>
      <c r="J3125" s="26">
        <v>0</v>
      </c>
      <c r="K3125" s="26">
        <v>0</v>
      </c>
      <c r="L3125" s="26">
        <v>0</v>
      </c>
      <c r="M3125" s="26">
        <v>0</v>
      </c>
      <c r="N3125" s="26">
        <v>0</v>
      </c>
      <c r="O3125" s="220"/>
      <c r="P3125" s="229"/>
    </row>
    <row r="3126" spans="1:16" ht="36.75" customHeight="1" thickBot="1" x14ac:dyDescent="0.3">
      <c r="A3126" s="212" t="s">
        <v>1127</v>
      </c>
      <c r="B3126" s="215" t="s">
        <v>257</v>
      </c>
      <c r="C3126" s="215" t="s">
        <v>1119</v>
      </c>
      <c r="D3126" s="218" t="s">
        <v>44</v>
      </c>
      <c r="E3126" s="218" t="s">
        <v>4037</v>
      </c>
      <c r="F3126" s="218" t="s">
        <v>172</v>
      </c>
      <c r="G3126" s="158" t="s">
        <v>4</v>
      </c>
      <c r="H3126" s="26">
        <f>SUM(H3127:H3130)</f>
        <v>762</v>
      </c>
      <c r="I3126" s="26">
        <f t="shared" ref="I3126:N3126" si="671">SUM(I3127:I3130)</f>
        <v>0</v>
      </c>
      <c r="J3126" s="26">
        <f t="shared" si="671"/>
        <v>0</v>
      </c>
      <c r="K3126" s="26">
        <f t="shared" si="671"/>
        <v>0</v>
      </c>
      <c r="L3126" s="26">
        <f t="shared" si="671"/>
        <v>254</v>
      </c>
      <c r="M3126" s="26">
        <f t="shared" si="671"/>
        <v>254</v>
      </c>
      <c r="N3126" s="26">
        <f t="shared" si="671"/>
        <v>254</v>
      </c>
      <c r="O3126" s="218">
        <v>2700</v>
      </c>
      <c r="P3126" s="227" t="s">
        <v>1069</v>
      </c>
    </row>
    <row r="3127" spans="1:16" ht="15.75" thickBot="1" x14ac:dyDescent="0.3">
      <c r="A3127" s="213"/>
      <c r="B3127" s="216"/>
      <c r="C3127" s="216"/>
      <c r="D3127" s="219"/>
      <c r="E3127" s="219"/>
      <c r="F3127" s="219"/>
      <c r="G3127" s="158" t="s">
        <v>259</v>
      </c>
      <c r="H3127" s="26">
        <f t="shared" si="666"/>
        <v>457.20000000000005</v>
      </c>
      <c r="I3127" s="26">
        <v>0</v>
      </c>
      <c r="J3127" s="26">
        <v>0</v>
      </c>
      <c r="K3127" s="26">
        <v>0</v>
      </c>
      <c r="L3127" s="26">
        <v>152.4</v>
      </c>
      <c r="M3127" s="26">
        <v>152.4</v>
      </c>
      <c r="N3127" s="26">
        <v>152.4</v>
      </c>
      <c r="O3127" s="219"/>
      <c r="P3127" s="228"/>
    </row>
    <row r="3128" spans="1:16" ht="36.75" thickBot="1" x14ac:dyDescent="0.3">
      <c r="A3128" s="213"/>
      <c r="B3128" s="216"/>
      <c r="C3128" s="216"/>
      <c r="D3128" s="219"/>
      <c r="E3128" s="219"/>
      <c r="F3128" s="219"/>
      <c r="G3128" s="158" t="s">
        <v>7</v>
      </c>
      <c r="H3128" s="26">
        <f t="shared" si="666"/>
        <v>304.79999999999995</v>
      </c>
      <c r="I3128" s="26">
        <v>0</v>
      </c>
      <c r="J3128" s="26">
        <v>0</v>
      </c>
      <c r="K3128" s="26">
        <v>0</v>
      </c>
      <c r="L3128" s="26">
        <v>101.6</v>
      </c>
      <c r="M3128" s="26">
        <v>101.6</v>
      </c>
      <c r="N3128" s="26">
        <v>101.6</v>
      </c>
      <c r="O3128" s="219"/>
      <c r="P3128" s="228"/>
    </row>
    <row r="3129" spans="1:16" ht="15.75" thickBot="1" x14ac:dyDescent="0.3">
      <c r="A3129" s="213"/>
      <c r="B3129" s="216"/>
      <c r="C3129" s="216"/>
      <c r="D3129" s="219"/>
      <c r="E3129" s="219"/>
      <c r="F3129" s="219"/>
      <c r="G3129" s="158" t="s">
        <v>8</v>
      </c>
      <c r="H3129" s="26">
        <f t="shared" si="666"/>
        <v>0</v>
      </c>
      <c r="I3129" s="26">
        <v>0</v>
      </c>
      <c r="J3129" s="26">
        <v>0</v>
      </c>
      <c r="K3129" s="26">
        <v>0</v>
      </c>
      <c r="L3129" s="26">
        <v>0</v>
      </c>
      <c r="M3129" s="26">
        <v>0</v>
      </c>
      <c r="N3129" s="26">
        <v>0</v>
      </c>
      <c r="O3129" s="219"/>
      <c r="P3129" s="228"/>
    </row>
    <row r="3130" spans="1:16" ht="24.75" thickBot="1" x14ac:dyDescent="0.3">
      <c r="A3130" s="214"/>
      <c r="B3130" s="217"/>
      <c r="C3130" s="217"/>
      <c r="D3130" s="220"/>
      <c r="E3130" s="220"/>
      <c r="F3130" s="220"/>
      <c r="G3130" s="158" t="s">
        <v>9</v>
      </c>
      <c r="H3130" s="26">
        <f t="shared" si="666"/>
        <v>0</v>
      </c>
      <c r="I3130" s="26">
        <v>0</v>
      </c>
      <c r="J3130" s="26">
        <v>0</v>
      </c>
      <c r="K3130" s="26">
        <v>0</v>
      </c>
      <c r="L3130" s="26">
        <v>0</v>
      </c>
      <c r="M3130" s="26">
        <v>0</v>
      </c>
      <c r="N3130" s="26">
        <v>0</v>
      </c>
      <c r="O3130" s="220"/>
      <c r="P3130" s="229"/>
    </row>
    <row r="3131" spans="1:16" ht="36.75" thickBot="1" x14ac:dyDescent="0.3">
      <c r="A3131" s="212" t="s">
        <v>1068</v>
      </c>
      <c r="B3131" s="215" t="s">
        <v>257</v>
      </c>
      <c r="C3131" s="215" t="s">
        <v>215</v>
      </c>
      <c r="D3131" s="218" t="s">
        <v>44</v>
      </c>
      <c r="E3131" s="218" t="s">
        <v>4036</v>
      </c>
      <c r="F3131" s="215" t="s">
        <v>1057</v>
      </c>
      <c r="G3131" s="158" t="s">
        <v>4</v>
      </c>
      <c r="H3131" s="26">
        <f>SUM(H3132:H3135)</f>
        <v>450</v>
      </c>
      <c r="I3131" s="26">
        <f t="shared" ref="I3131:N3131" si="672">SUM(I3132:I3135)</f>
        <v>0</v>
      </c>
      <c r="J3131" s="26">
        <f t="shared" si="672"/>
        <v>0</v>
      </c>
      <c r="K3131" s="26">
        <f t="shared" si="672"/>
        <v>0</v>
      </c>
      <c r="L3131" s="26">
        <f t="shared" si="672"/>
        <v>150</v>
      </c>
      <c r="M3131" s="26">
        <f t="shared" si="672"/>
        <v>150</v>
      </c>
      <c r="N3131" s="26">
        <f t="shared" si="672"/>
        <v>150</v>
      </c>
      <c r="O3131" s="218"/>
      <c r="P3131" s="227" t="s">
        <v>1069</v>
      </c>
    </row>
    <row r="3132" spans="1:16" ht="84.75" customHeight="1" thickBot="1" x14ac:dyDescent="0.3">
      <c r="A3132" s="213"/>
      <c r="B3132" s="216"/>
      <c r="C3132" s="216"/>
      <c r="D3132" s="219"/>
      <c r="E3132" s="219"/>
      <c r="F3132" s="216"/>
      <c r="G3132" s="158" t="s">
        <v>259</v>
      </c>
      <c r="H3132" s="26">
        <f>SUM(I3132:N3132)</f>
        <v>270</v>
      </c>
      <c r="I3132" s="26">
        <v>0</v>
      </c>
      <c r="J3132" s="26">
        <v>0</v>
      </c>
      <c r="K3132" s="26">
        <v>0</v>
      </c>
      <c r="L3132" s="26">
        <v>90</v>
      </c>
      <c r="M3132" s="26">
        <v>90</v>
      </c>
      <c r="N3132" s="26">
        <v>90</v>
      </c>
      <c r="O3132" s="219"/>
      <c r="P3132" s="228"/>
    </row>
    <row r="3133" spans="1:16" ht="36.75" thickBot="1" x14ac:dyDescent="0.3">
      <c r="A3133" s="213"/>
      <c r="B3133" s="216"/>
      <c r="C3133" s="216"/>
      <c r="D3133" s="219"/>
      <c r="E3133" s="219"/>
      <c r="F3133" s="216"/>
      <c r="G3133" s="158" t="s">
        <v>7</v>
      </c>
      <c r="H3133" s="26">
        <f>SUM(I3133:N3133)</f>
        <v>180</v>
      </c>
      <c r="I3133" s="26">
        <v>0</v>
      </c>
      <c r="J3133" s="26">
        <v>0</v>
      </c>
      <c r="K3133" s="26">
        <v>0</v>
      </c>
      <c r="L3133" s="26">
        <v>60</v>
      </c>
      <c r="M3133" s="26">
        <v>60</v>
      </c>
      <c r="N3133" s="26">
        <v>60</v>
      </c>
      <c r="O3133" s="219"/>
      <c r="P3133" s="228"/>
    </row>
    <row r="3134" spans="1:16" ht="15.75" thickBot="1" x14ac:dyDescent="0.3">
      <c r="A3134" s="213"/>
      <c r="B3134" s="216"/>
      <c r="C3134" s="216"/>
      <c r="D3134" s="219"/>
      <c r="E3134" s="219"/>
      <c r="F3134" s="216"/>
      <c r="G3134" s="158" t="s">
        <v>8</v>
      </c>
      <c r="H3134" s="26">
        <f>SUM(I3134:N3134)</f>
        <v>0</v>
      </c>
      <c r="I3134" s="26">
        <v>0</v>
      </c>
      <c r="J3134" s="26">
        <v>0</v>
      </c>
      <c r="K3134" s="26">
        <v>0</v>
      </c>
      <c r="L3134" s="26">
        <v>0</v>
      </c>
      <c r="M3134" s="26">
        <v>0</v>
      </c>
      <c r="N3134" s="26">
        <v>0</v>
      </c>
      <c r="O3134" s="219"/>
      <c r="P3134" s="228"/>
    </row>
    <row r="3135" spans="1:16" ht="24.75" thickBot="1" x14ac:dyDescent="0.3">
      <c r="A3135" s="214"/>
      <c r="B3135" s="217"/>
      <c r="C3135" s="217"/>
      <c r="D3135" s="220"/>
      <c r="E3135" s="220"/>
      <c r="F3135" s="217"/>
      <c r="G3135" s="158" t="s">
        <v>9</v>
      </c>
      <c r="H3135" s="26">
        <f>SUM(I3135:N3135)</f>
        <v>0</v>
      </c>
      <c r="I3135" s="26">
        <v>0</v>
      </c>
      <c r="J3135" s="26">
        <v>0</v>
      </c>
      <c r="K3135" s="26">
        <v>0</v>
      </c>
      <c r="L3135" s="26">
        <v>0</v>
      </c>
      <c r="M3135" s="26">
        <v>0</v>
      </c>
      <c r="N3135" s="26">
        <v>0</v>
      </c>
      <c r="O3135" s="220"/>
      <c r="P3135" s="229"/>
    </row>
    <row r="3136" spans="1:16" ht="15.75" customHeight="1" thickBot="1" x14ac:dyDescent="0.3">
      <c r="A3136" s="245" t="s">
        <v>117</v>
      </c>
      <c r="B3136" s="245"/>
      <c r="C3136" s="245"/>
      <c r="D3136" s="245"/>
      <c r="E3136" s="245"/>
      <c r="F3136" s="246"/>
      <c r="G3136" s="161" t="s">
        <v>4</v>
      </c>
      <c r="H3136" s="56">
        <f>SUM(H3137:H3140)</f>
        <v>1388.5</v>
      </c>
      <c r="I3136" s="56">
        <f t="shared" ref="I3136:N3136" si="673">SUM(I3137:I3140)</f>
        <v>11.5</v>
      </c>
      <c r="J3136" s="56">
        <f t="shared" si="673"/>
        <v>80</v>
      </c>
      <c r="K3136" s="56">
        <f t="shared" si="673"/>
        <v>0</v>
      </c>
      <c r="L3136" s="56">
        <f t="shared" si="673"/>
        <v>484</v>
      </c>
      <c r="M3136" s="56">
        <f t="shared" si="673"/>
        <v>404</v>
      </c>
      <c r="N3136" s="56">
        <f t="shared" si="673"/>
        <v>409</v>
      </c>
      <c r="O3136" s="290" t="s">
        <v>107</v>
      </c>
      <c r="P3136" s="293" t="s">
        <v>107</v>
      </c>
    </row>
    <row r="3137" spans="1:16" ht="36.75" customHeight="1" thickBot="1" x14ac:dyDescent="0.3">
      <c r="A3137" s="247"/>
      <c r="B3137" s="247"/>
      <c r="C3137" s="247"/>
      <c r="D3137" s="247"/>
      <c r="E3137" s="247"/>
      <c r="F3137" s="248"/>
      <c r="G3137" s="161" t="s">
        <v>6</v>
      </c>
      <c r="H3137" s="56">
        <f t="shared" si="666"/>
        <v>879</v>
      </c>
      <c r="I3137" s="56">
        <f>I3102+I3107+I3112+I3117+I3122+I3127+I3132</f>
        <v>3.3</v>
      </c>
      <c r="J3137" s="56">
        <f t="shared" ref="J3137:N3137" si="674">J3102+J3107+J3112+J3117+J3122+J3127+J3132</f>
        <v>72</v>
      </c>
      <c r="K3137" s="56">
        <f t="shared" si="674"/>
        <v>0</v>
      </c>
      <c r="L3137" s="56">
        <f t="shared" si="674"/>
        <v>314.39999999999998</v>
      </c>
      <c r="M3137" s="56">
        <f t="shared" si="674"/>
        <v>242.4</v>
      </c>
      <c r="N3137" s="56">
        <f t="shared" si="674"/>
        <v>246.9</v>
      </c>
      <c r="O3137" s="291"/>
      <c r="P3137" s="294"/>
    </row>
    <row r="3138" spans="1:16" ht="36.75" thickBot="1" x14ac:dyDescent="0.3">
      <c r="A3138" s="247"/>
      <c r="B3138" s="247"/>
      <c r="C3138" s="247"/>
      <c r="D3138" s="247"/>
      <c r="E3138" s="247"/>
      <c r="F3138" s="248"/>
      <c r="G3138" s="161" t="s">
        <v>7</v>
      </c>
      <c r="H3138" s="56">
        <f t="shared" si="666"/>
        <v>509.5</v>
      </c>
      <c r="I3138" s="56">
        <f t="shared" ref="I3138:N3140" si="675">I3103+I3108+I3113+I3118+I3123+I3128+I3133</f>
        <v>8.1999999999999993</v>
      </c>
      <c r="J3138" s="56">
        <f t="shared" si="675"/>
        <v>8</v>
      </c>
      <c r="K3138" s="56">
        <f t="shared" si="675"/>
        <v>0</v>
      </c>
      <c r="L3138" s="56">
        <f t="shared" si="675"/>
        <v>169.6</v>
      </c>
      <c r="M3138" s="56">
        <f t="shared" si="675"/>
        <v>161.6</v>
      </c>
      <c r="N3138" s="56">
        <f t="shared" si="675"/>
        <v>162.1</v>
      </c>
      <c r="O3138" s="291"/>
      <c r="P3138" s="294"/>
    </row>
    <row r="3139" spans="1:16" ht="15.75" thickBot="1" x14ac:dyDescent="0.3">
      <c r="A3139" s="247"/>
      <c r="B3139" s="247"/>
      <c r="C3139" s="247"/>
      <c r="D3139" s="247"/>
      <c r="E3139" s="247"/>
      <c r="F3139" s="248"/>
      <c r="G3139" s="161" t="s">
        <v>8</v>
      </c>
      <c r="H3139" s="56">
        <f t="shared" si="666"/>
        <v>0</v>
      </c>
      <c r="I3139" s="56">
        <f t="shared" si="675"/>
        <v>0</v>
      </c>
      <c r="J3139" s="56">
        <f t="shared" si="675"/>
        <v>0</v>
      </c>
      <c r="K3139" s="56">
        <f t="shared" si="675"/>
        <v>0</v>
      </c>
      <c r="L3139" s="56">
        <f t="shared" si="675"/>
        <v>0</v>
      </c>
      <c r="M3139" s="56">
        <f t="shared" si="675"/>
        <v>0</v>
      </c>
      <c r="N3139" s="56">
        <f t="shared" si="675"/>
        <v>0</v>
      </c>
      <c r="O3139" s="291"/>
      <c r="P3139" s="294"/>
    </row>
    <row r="3140" spans="1:16" ht="24.75" thickBot="1" x14ac:dyDescent="0.3">
      <c r="A3140" s="249"/>
      <c r="B3140" s="249"/>
      <c r="C3140" s="249"/>
      <c r="D3140" s="249"/>
      <c r="E3140" s="249"/>
      <c r="F3140" s="250"/>
      <c r="G3140" s="161" t="s">
        <v>9</v>
      </c>
      <c r="H3140" s="56">
        <f t="shared" si="666"/>
        <v>0</v>
      </c>
      <c r="I3140" s="56">
        <f t="shared" si="675"/>
        <v>0</v>
      </c>
      <c r="J3140" s="56">
        <f t="shared" si="675"/>
        <v>0</v>
      </c>
      <c r="K3140" s="56">
        <f t="shared" si="675"/>
        <v>0</v>
      </c>
      <c r="L3140" s="56">
        <f t="shared" si="675"/>
        <v>0</v>
      </c>
      <c r="M3140" s="56">
        <f t="shared" si="675"/>
        <v>0</v>
      </c>
      <c r="N3140" s="56">
        <f t="shared" si="675"/>
        <v>0</v>
      </c>
      <c r="O3140" s="292"/>
      <c r="P3140" s="295"/>
    </row>
    <row r="3141" spans="1:16" ht="15.75" thickBot="1" x14ac:dyDescent="0.3">
      <c r="A3141" s="251" t="s">
        <v>1128</v>
      </c>
      <c r="B3141" s="251"/>
      <c r="C3141" s="251"/>
      <c r="D3141" s="251"/>
      <c r="E3141" s="251"/>
      <c r="F3141" s="251"/>
      <c r="G3141" s="251"/>
      <c r="H3141" s="251"/>
      <c r="I3141" s="251"/>
      <c r="J3141" s="251"/>
      <c r="K3141" s="251"/>
      <c r="L3141" s="251"/>
      <c r="M3141" s="251"/>
      <c r="N3141" s="251"/>
      <c r="O3141" s="251"/>
      <c r="P3141" s="252"/>
    </row>
    <row r="3142" spans="1:16" ht="36.75" customHeight="1" thickBot="1" x14ac:dyDescent="0.3">
      <c r="A3142" s="212" t="s">
        <v>1129</v>
      </c>
      <c r="B3142" s="215" t="s">
        <v>288</v>
      </c>
      <c r="C3142" s="215" t="s">
        <v>1128</v>
      </c>
      <c r="D3142" s="242" t="s">
        <v>304</v>
      </c>
      <c r="E3142" s="215" t="s">
        <v>1130</v>
      </c>
      <c r="F3142" s="215" t="s">
        <v>1131</v>
      </c>
      <c r="G3142" s="158" t="s">
        <v>4</v>
      </c>
      <c r="H3142" s="57">
        <f>SUM(H3143:H3146)</f>
        <v>112.1</v>
      </c>
      <c r="I3142" s="57">
        <f t="shared" ref="I3142:N3142" si="676">SUM(I3143:I3146)</f>
        <v>5</v>
      </c>
      <c r="J3142" s="57">
        <f t="shared" si="676"/>
        <v>35.699999999999996</v>
      </c>
      <c r="K3142" s="57">
        <f t="shared" si="676"/>
        <v>35.699999999999996</v>
      </c>
      <c r="L3142" s="57">
        <f t="shared" si="676"/>
        <v>35.699999999999996</v>
      </c>
      <c r="M3142" s="57">
        <f t="shared" si="676"/>
        <v>0</v>
      </c>
      <c r="N3142" s="57">
        <f t="shared" si="676"/>
        <v>0</v>
      </c>
      <c r="O3142" s="242">
        <v>570</v>
      </c>
      <c r="P3142" s="267"/>
    </row>
    <row r="3143" spans="1:16" ht="15.75" thickBot="1" x14ac:dyDescent="0.3">
      <c r="A3143" s="213"/>
      <c r="B3143" s="216"/>
      <c r="C3143" s="216"/>
      <c r="D3143" s="243"/>
      <c r="E3143" s="216"/>
      <c r="F3143" s="216"/>
      <c r="G3143" s="158" t="s">
        <v>6</v>
      </c>
      <c r="H3143" s="57">
        <f>SUM(I3143:N3143)</f>
        <v>101.69999999999999</v>
      </c>
      <c r="I3143" s="57">
        <v>0</v>
      </c>
      <c r="J3143" s="57">
        <v>33.9</v>
      </c>
      <c r="K3143" s="57">
        <v>33.9</v>
      </c>
      <c r="L3143" s="57">
        <v>33.9</v>
      </c>
      <c r="M3143" s="57">
        <v>0</v>
      </c>
      <c r="N3143" s="57">
        <v>0</v>
      </c>
      <c r="O3143" s="243"/>
      <c r="P3143" s="268"/>
    </row>
    <row r="3144" spans="1:16" ht="36.75" thickBot="1" x14ac:dyDescent="0.3">
      <c r="A3144" s="213"/>
      <c r="B3144" s="216"/>
      <c r="C3144" s="216"/>
      <c r="D3144" s="243"/>
      <c r="E3144" s="216"/>
      <c r="F3144" s="216"/>
      <c r="G3144" s="158" t="s">
        <v>7</v>
      </c>
      <c r="H3144" s="57">
        <f>SUM(I3144:N3144)</f>
        <v>10.4</v>
      </c>
      <c r="I3144" s="57">
        <v>5</v>
      </c>
      <c r="J3144" s="57">
        <v>1.8</v>
      </c>
      <c r="K3144" s="57">
        <v>1.8</v>
      </c>
      <c r="L3144" s="57">
        <v>1.8</v>
      </c>
      <c r="M3144" s="57">
        <v>0</v>
      </c>
      <c r="N3144" s="57">
        <v>0</v>
      </c>
      <c r="O3144" s="243"/>
      <c r="P3144" s="268"/>
    </row>
    <row r="3145" spans="1:16" ht="15.75" thickBot="1" x14ac:dyDescent="0.3">
      <c r="A3145" s="213"/>
      <c r="B3145" s="216"/>
      <c r="C3145" s="216"/>
      <c r="D3145" s="243"/>
      <c r="E3145" s="216"/>
      <c r="F3145" s="216"/>
      <c r="G3145" s="158" t="s">
        <v>8</v>
      </c>
      <c r="H3145" s="57">
        <f>SUM(I3145:N3145)</f>
        <v>0</v>
      </c>
      <c r="I3145" s="57">
        <v>0</v>
      </c>
      <c r="J3145" s="57">
        <v>0</v>
      </c>
      <c r="K3145" s="57">
        <v>0</v>
      </c>
      <c r="L3145" s="57">
        <v>0</v>
      </c>
      <c r="M3145" s="57">
        <v>0</v>
      </c>
      <c r="N3145" s="57">
        <v>0</v>
      </c>
      <c r="O3145" s="243"/>
      <c r="P3145" s="268"/>
    </row>
    <row r="3146" spans="1:16" ht="24.75" thickBot="1" x14ac:dyDescent="0.3">
      <c r="A3146" s="214"/>
      <c r="B3146" s="217"/>
      <c r="C3146" s="217"/>
      <c r="D3146" s="244"/>
      <c r="E3146" s="217"/>
      <c r="F3146" s="217"/>
      <c r="G3146" s="158" t="s">
        <v>9</v>
      </c>
      <c r="H3146" s="57">
        <f>SUM(I3146:N3146)</f>
        <v>0</v>
      </c>
      <c r="I3146" s="57">
        <v>0</v>
      </c>
      <c r="J3146" s="57">
        <v>0</v>
      </c>
      <c r="K3146" s="57">
        <v>0</v>
      </c>
      <c r="L3146" s="57">
        <v>0</v>
      </c>
      <c r="M3146" s="57">
        <v>0</v>
      </c>
      <c r="N3146" s="57">
        <v>0</v>
      </c>
      <c r="O3146" s="244"/>
      <c r="P3146" s="269"/>
    </row>
    <row r="3147" spans="1:16" ht="36.75" customHeight="1" thickBot="1" x14ac:dyDescent="0.3">
      <c r="A3147" s="212" t="s">
        <v>1132</v>
      </c>
      <c r="B3147" s="215" t="s">
        <v>288</v>
      </c>
      <c r="C3147" s="215" t="s">
        <v>1128</v>
      </c>
      <c r="D3147" s="242" t="s">
        <v>458</v>
      </c>
      <c r="E3147" s="215" t="s">
        <v>1133</v>
      </c>
      <c r="F3147" s="215" t="s">
        <v>1131</v>
      </c>
      <c r="G3147" s="158" t="s">
        <v>4</v>
      </c>
      <c r="H3147" s="57">
        <f>SUM(H3148:H3151)</f>
        <v>276.7</v>
      </c>
      <c r="I3147" s="57">
        <f t="shared" ref="I3147:N3147" si="677">SUM(I3148:I3151)</f>
        <v>10.7</v>
      </c>
      <c r="J3147" s="57">
        <f>SUM(J3148:J3151)</f>
        <v>53.2</v>
      </c>
      <c r="K3147" s="57">
        <f t="shared" si="677"/>
        <v>53.2</v>
      </c>
      <c r="L3147" s="57">
        <f t="shared" si="677"/>
        <v>53.2</v>
      </c>
      <c r="M3147" s="57">
        <f t="shared" si="677"/>
        <v>53.2</v>
      </c>
      <c r="N3147" s="57">
        <f t="shared" si="677"/>
        <v>53.2</v>
      </c>
      <c r="O3147" s="242">
        <v>570</v>
      </c>
      <c r="P3147" s="267"/>
    </row>
    <row r="3148" spans="1:16" ht="15.75" thickBot="1" x14ac:dyDescent="0.3">
      <c r="A3148" s="213"/>
      <c r="B3148" s="216"/>
      <c r="C3148" s="216"/>
      <c r="D3148" s="243"/>
      <c r="E3148" s="216"/>
      <c r="F3148" s="216"/>
      <c r="G3148" s="158" t="s">
        <v>6</v>
      </c>
      <c r="H3148" s="57">
        <f>SUM(I3148:N3148)</f>
        <v>252.5</v>
      </c>
      <c r="I3148" s="57">
        <v>0</v>
      </c>
      <c r="J3148" s="57">
        <v>50.5</v>
      </c>
      <c r="K3148" s="57">
        <v>50.5</v>
      </c>
      <c r="L3148" s="57">
        <v>50.5</v>
      </c>
      <c r="M3148" s="57">
        <v>50.5</v>
      </c>
      <c r="N3148" s="57">
        <v>50.5</v>
      </c>
      <c r="O3148" s="243"/>
      <c r="P3148" s="268"/>
    </row>
    <row r="3149" spans="1:16" ht="36.75" thickBot="1" x14ac:dyDescent="0.3">
      <c r="A3149" s="213"/>
      <c r="B3149" s="216"/>
      <c r="C3149" s="216"/>
      <c r="D3149" s="243"/>
      <c r="E3149" s="216"/>
      <c r="F3149" s="216"/>
      <c r="G3149" s="158" t="s">
        <v>7</v>
      </c>
      <c r="H3149" s="57">
        <f t="shared" ref="H3149:H3211" si="678">SUM(I3149:N3149)</f>
        <v>24.199999999999996</v>
      </c>
      <c r="I3149" s="57">
        <v>10.7</v>
      </c>
      <c r="J3149" s="57">
        <v>2.7</v>
      </c>
      <c r="K3149" s="57">
        <v>2.7</v>
      </c>
      <c r="L3149" s="57">
        <v>2.7</v>
      </c>
      <c r="M3149" s="57">
        <v>2.7</v>
      </c>
      <c r="N3149" s="57">
        <v>2.7</v>
      </c>
      <c r="O3149" s="243"/>
      <c r="P3149" s="268"/>
    </row>
    <row r="3150" spans="1:16" ht="15.75" thickBot="1" x14ac:dyDescent="0.3">
      <c r="A3150" s="213"/>
      <c r="B3150" s="216"/>
      <c r="C3150" s="216"/>
      <c r="D3150" s="243"/>
      <c r="E3150" s="216"/>
      <c r="F3150" s="216"/>
      <c r="G3150" s="158" t="s">
        <v>8</v>
      </c>
      <c r="H3150" s="57">
        <f t="shared" si="678"/>
        <v>0</v>
      </c>
      <c r="I3150" s="57">
        <v>0</v>
      </c>
      <c r="J3150" s="57">
        <v>0</v>
      </c>
      <c r="K3150" s="57">
        <v>0</v>
      </c>
      <c r="L3150" s="57">
        <v>0</v>
      </c>
      <c r="M3150" s="57">
        <v>0</v>
      </c>
      <c r="N3150" s="57">
        <v>0</v>
      </c>
      <c r="O3150" s="243"/>
      <c r="P3150" s="268"/>
    </row>
    <row r="3151" spans="1:16" ht="24.75" thickBot="1" x14ac:dyDescent="0.3">
      <c r="A3151" s="214"/>
      <c r="B3151" s="217"/>
      <c r="C3151" s="217"/>
      <c r="D3151" s="244"/>
      <c r="E3151" s="217"/>
      <c r="F3151" s="217"/>
      <c r="G3151" s="158" t="s">
        <v>9</v>
      </c>
      <c r="H3151" s="57">
        <f t="shared" si="678"/>
        <v>0</v>
      </c>
      <c r="I3151" s="57">
        <v>0</v>
      </c>
      <c r="J3151" s="57">
        <v>0</v>
      </c>
      <c r="K3151" s="57">
        <v>0</v>
      </c>
      <c r="L3151" s="57">
        <v>0</v>
      </c>
      <c r="M3151" s="57">
        <v>0</v>
      </c>
      <c r="N3151" s="57">
        <v>0</v>
      </c>
      <c r="O3151" s="244"/>
      <c r="P3151" s="269"/>
    </row>
    <row r="3152" spans="1:16" ht="36.75" customHeight="1" thickBot="1" x14ac:dyDescent="0.3">
      <c r="A3152" s="212" t="s">
        <v>1134</v>
      </c>
      <c r="B3152" s="215" t="s">
        <v>288</v>
      </c>
      <c r="C3152" s="215" t="s">
        <v>1128</v>
      </c>
      <c r="D3152" s="242" t="s">
        <v>264</v>
      </c>
      <c r="E3152" s="218" t="s">
        <v>4046</v>
      </c>
      <c r="F3152" s="215" t="s">
        <v>1131</v>
      </c>
      <c r="G3152" s="158" t="s">
        <v>4</v>
      </c>
      <c r="H3152" s="57">
        <f>SUM(H3153:H3156)</f>
        <v>258.3</v>
      </c>
      <c r="I3152" s="57">
        <f t="shared" ref="I3152:N3152" si="679">SUM(I3153:I3156)</f>
        <v>12.3</v>
      </c>
      <c r="J3152" s="57">
        <f t="shared" si="679"/>
        <v>123</v>
      </c>
      <c r="K3152" s="57">
        <f t="shared" si="679"/>
        <v>123</v>
      </c>
      <c r="L3152" s="57">
        <f t="shared" si="679"/>
        <v>0</v>
      </c>
      <c r="M3152" s="57">
        <f t="shared" si="679"/>
        <v>0</v>
      </c>
      <c r="N3152" s="57">
        <f t="shared" si="679"/>
        <v>0</v>
      </c>
      <c r="O3152" s="242">
        <v>570</v>
      </c>
      <c r="P3152" s="267"/>
    </row>
    <row r="3153" spans="1:16" ht="15.75" thickBot="1" x14ac:dyDescent="0.3">
      <c r="A3153" s="213"/>
      <c r="B3153" s="216"/>
      <c r="C3153" s="216"/>
      <c r="D3153" s="243"/>
      <c r="E3153" s="219"/>
      <c r="F3153" s="216"/>
      <c r="G3153" s="158" t="s">
        <v>6</v>
      </c>
      <c r="H3153" s="57">
        <f t="shared" si="678"/>
        <v>233.6</v>
      </c>
      <c r="I3153" s="57">
        <v>0</v>
      </c>
      <c r="J3153" s="57">
        <v>116.8</v>
      </c>
      <c r="K3153" s="57">
        <v>116.8</v>
      </c>
      <c r="L3153" s="57">
        <v>0</v>
      </c>
      <c r="M3153" s="57">
        <v>0</v>
      </c>
      <c r="N3153" s="57">
        <v>0</v>
      </c>
      <c r="O3153" s="243"/>
      <c r="P3153" s="268"/>
    </row>
    <row r="3154" spans="1:16" ht="36.75" thickBot="1" x14ac:dyDescent="0.3">
      <c r="A3154" s="213"/>
      <c r="B3154" s="216"/>
      <c r="C3154" s="216"/>
      <c r="D3154" s="243"/>
      <c r="E3154" s="219"/>
      <c r="F3154" s="216"/>
      <c r="G3154" s="158" t="s">
        <v>7</v>
      </c>
      <c r="H3154" s="57">
        <f t="shared" si="678"/>
        <v>24.7</v>
      </c>
      <c r="I3154" s="57">
        <v>12.3</v>
      </c>
      <c r="J3154" s="57">
        <v>6.2</v>
      </c>
      <c r="K3154" s="57">
        <v>6.2</v>
      </c>
      <c r="L3154" s="57">
        <v>0</v>
      </c>
      <c r="M3154" s="57">
        <v>0</v>
      </c>
      <c r="N3154" s="57">
        <v>0</v>
      </c>
      <c r="O3154" s="243"/>
      <c r="P3154" s="268"/>
    </row>
    <row r="3155" spans="1:16" ht="15.75" thickBot="1" x14ac:dyDescent="0.3">
      <c r="A3155" s="213"/>
      <c r="B3155" s="216"/>
      <c r="C3155" s="216"/>
      <c r="D3155" s="243"/>
      <c r="E3155" s="219"/>
      <c r="F3155" s="216"/>
      <c r="G3155" s="158" t="s">
        <v>8</v>
      </c>
      <c r="H3155" s="57">
        <f t="shared" si="678"/>
        <v>0</v>
      </c>
      <c r="I3155" s="57">
        <v>0</v>
      </c>
      <c r="J3155" s="57">
        <v>0</v>
      </c>
      <c r="K3155" s="57">
        <v>0</v>
      </c>
      <c r="L3155" s="57">
        <v>0</v>
      </c>
      <c r="M3155" s="57">
        <v>0</v>
      </c>
      <c r="N3155" s="57">
        <v>0</v>
      </c>
      <c r="O3155" s="243"/>
      <c r="P3155" s="268"/>
    </row>
    <row r="3156" spans="1:16" ht="24.75" thickBot="1" x14ac:dyDescent="0.3">
      <c r="A3156" s="214"/>
      <c r="B3156" s="217"/>
      <c r="C3156" s="217"/>
      <c r="D3156" s="244"/>
      <c r="E3156" s="220"/>
      <c r="F3156" s="217"/>
      <c r="G3156" s="158" t="s">
        <v>9</v>
      </c>
      <c r="H3156" s="57">
        <f t="shared" si="678"/>
        <v>0</v>
      </c>
      <c r="I3156" s="57">
        <v>0</v>
      </c>
      <c r="J3156" s="57">
        <v>0</v>
      </c>
      <c r="K3156" s="57">
        <v>0</v>
      </c>
      <c r="L3156" s="57">
        <v>0</v>
      </c>
      <c r="M3156" s="57">
        <v>0</v>
      </c>
      <c r="N3156" s="57">
        <v>0</v>
      </c>
      <c r="O3156" s="244"/>
      <c r="P3156" s="269"/>
    </row>
    <row r="3157" spans="1:16" ht="36.75" customHeight="1" thickBot="1" x14ac:dyDescent="0.3">
      <c r="A3157" s="212" t="s">
        <v>1135</v>
      </c>
      <c r="B3157" s="215" t="s">
        <v>288</v>
      </c>
      <c r="C3157" s="215" t="s">
        <v>1128</v>
      </c>
      <c r="D3157" s="242" t="s">
        <v>150</v>
      </c>
      <c r="E3157" s="215" t="s">
        <v>778</v>
      </c>
      <c r="F3157" s="215" t="s">
        <v>1131</v>
      </c>
      <c r="G3157" s="158" t="s">
        <v>4</v>
      </c>
      <c r="H3157" s="57">
        <f>SUM(H3158:H3161)</f>
        <v>14.7</v>
      </c>
      <c r="I3157" s="57">
        <f t="shared" ref="I3157:N3157" si="680">SUM(I3158:I3161)</f>
        <v>2.1</v>
      </c>
      <c r="J3157" s="57">
        <f t="shared" si="680"/>
        <v>12.6</v>
      </c>
      <c r="K3157" s="57">
        <f t="shared" si="680"/>
        <v>0</v>
      </c>
      <c r="L3157" s="57">
        <f t="shared" si="680"/>
        <v>0</v>
      </c>
      <c r="M3157" s="57">
        <f t="shared" si="680"/>
        <v>0</v>
      </c>
      <c r="N3157" s="57">
        <f t="shared" si="680"/>
        <v>0</v>
      </c>
      <c r="O3157" s="242">
        <v>570</v>
      </c>
      <c r="P3157" s="267"/>
    </row>
    <row r="3158" spans="1:16" ht="15.75" thickBot="1" x14ac:dyDescent="0.3">
      <c r="A3158" s="213"/>
      <c r="B3158" s="216"/>
      <c r="C3158" s="216"/>
      <c r="D3158" s="243"/>
      <c r="E3158" s="216"/>
      <c r="F3158" s="216"/>
      <c r="G3158" s="158" t="s">
        <v>6</v>
      </c>
      <c r="H3158" s="57">
        <f t="shared" si="678"/>
        <v>12</v>
      </c>
      <c r="I3158" s="57">
        <v>0</v>
      </c>
      <c r="J3158" s="57">
        <v>12</v>
      </c>
      <c r="K3158" s="57">
        <v>0</v>
      </c>
      <c r="L3158" s="57">
        <v>0</v>
      </c>
      <c r="M3158" s="57">
        <v>0</v>
      </c>
      <c r="N3158" s="57">
        <v>0</v>
      </c>
      <c r="O3158" s="243"/>
      <c r="P3158" s="268"/>
    </row>
    <row r="3159" spans="1:16" ht="36.75" thickBot="1" x14ac:dyDescent="0.3">
      <c r="A3159" s="213"/>
      <c r="B3159" s="216"/>
      <c r="C3159" s="216"/>
      <c r="D3159" s="243"/>
      <c r="E3159" s="216"/>
      <c r="F3159" s="216"/>
      <c r="G3159" s="158" t="s">
        <v>7</v>
      </c>
      <c r="H3159" s="57">
        <f t="shared" si="678"/>
        <v>2.7</v>
      </c>
      <c r="I3159" s="57">
        <v>2.1</v>
      </c>
      <c r="J3159" s="57">
        <v>0.6</v>
      </c>
      <c r="K3159" s="57">
        <v>0</v>
      </c>
      <c r="L3159" s="57">
        <v>0</v>
      </c>
      <c r="M3159" s="57">
        <v>0</v>
      </c>
      <c r="N3159" s="57">
        <v>0</v>
      </c>
      <c r="O3159" s="243"/>
      <c r="P3159" s="268"/>
    </row>
    <row r="3160" spans="1:16" ht="15.75" thickBot="1" x14ac:dyDescent="0.3">
      <c r="A3160" s="213"/>
      <c r="B3160" s="216"/>
      <c r="C3160" s="216"/>
      <c r="D3160" s="243"/>
      <c r="E3160" s="216"/>
      <c r="F3160" s="216"/>
      <c r="G3160" s="158" t="s">
        <v>8</v>
      </c>
      <c r="H3160" s="57">
        <f t="shared" si="678"/>
        <v>0</v>
      </c>
      <c r="I3160" s="57">
        <v>0</v>
      </c>
      <c r="J3160" s="57">
        <v>0</v>
      </c>
      <c r="K3160" s="57">
        <v>0</v>
      </c>
      <c r="L3160" s="57">
        <v>0</v>
      </c>
      <c r="M3160" s="57">
        <v>0</v>
      </c>
      <c r="N3160" s="57">
        <v>0</v>
      </c>
      <c r="O3160" s="243"/>
      <c r="P3160" s="268"/>
    </row>
    <row r="3161" spans="1:16" ht="24.75" thickBot="1" x14ac:dyDescent="0.3">
      <c r="A3161" s="214"/>
      <c r="B3161" s="217"/>
      <c r="C3161" s="217"/>
      <c r="D3161" s="244"/>
      <c r="E3161" s="217"/>
      <c r="F3161" s="217"/>
      <c r="G3161" s="158" t="s">
        <v>9</v>
      </c>
      <c r="H3161" s="57">
        <f t="shared" si="678"/>
        <v>0</v>
      </c>
      <c r="I3161" s="57">
        <v>0</v>
      </c>
      <c r="J3161" s="57">
        <v>0</v>
      </c>
      <c r="K3161" s="57">
        <v>0</v>
      </c>
      <c r="L3161" s="57">
        <v>0</v>
      </c>
      <c r="M3161" s="57">
        <v>0</v>
      </c>
      <c r="N3161" s="57">
        <v>0</v>
      </c>
      <c r="O3161" s="244"/>
      <c r="P3161" s="269"/>
    </row>
    <row r="3162" spans="1:16" ht="36.75" customHeight="1" thickBot="1" x14ac:dyDescent="0.3">
      <c r="A3162" s="253" t="s">
        <v>4045</v>
      </c>
      <c r="B3162" s="215" t="s">
        <v>288</v>
      </c>
      <c r="C3162" s="215" t="s">
        <v>1128</v>
      </c>
      <c r="D3162" s="242" t="s">
        <v>150</v>
      </c>
      <c r="E3162" s="215" t="s">
        <v>778</v>
      </c>
      <c r="F3162" s="215" t="s">
        <v>1131</v>
      </c>
      <c r="G3162" s="158" t="s">
        <v>4</v>
      </c>
      <c r="H3162" s="57">
        <f>SUM(H3163:H3166)</f>
        <v>24.6</v>
      </c>
      <c r="I3162" s="57">
        <f t="shared" ref="I3162:N3162" si="681">SUM(I3163:I3166)</f>
        <v>2.4</v>
      </c>
      <c r="J3162" s="57">
        <f t="shared" si="681"/>
        <v>22.200000000000003</v>
      </c>
      <c r="K3162" s="57">
        <f t="shared" si="681"/>
        <v>0</v>
      </c>
      <c r="L3162" s="57">
        <f t="shared" si="681"/>
        <v>0</v>
      </c>
      <c r="M3162" s="57">
        <f t="shared" si="681"/>
        <v>0</v>
      </c>
      <c r="N3162" s="57">
        <f t="shared" si="681"/>
        <v>0</v>
      </c>
      <c r="O3162" s="242">
        <v>570</v>
      </c>
      <c r="P3162" s="267"/>
    </row>
    <row r="3163" spans="1:16" ht="15.75" thickBot="1" x14ac:dyDescent="0.3">
      <c r="A3163" s="254"/>
      <c r="B3163" s="216"/>
      <c r="C3163" s="216"/>
      <c r="D3163" s="243"/>
      <c r="E3163" s="216"/>
      <c r="F3163" s="216"/>
      <c r="G3163" s="158" t="s">
        <v>6</v>
      </c>
      <c r="H3163" s="57">
        <f t="shared" si="678"/>
        <v>21.1</v>
      </c>
      <c r="I3163" s="57">
        <v>0</v>
      </c>
      <c r="J3163" s="57">
        <v>21.1</v>
      </c>
      <c r="K3163" s="57">
        <v>0</v>
      </c>
      <c r="L3163" s="57">
        <v>0</v>
      </c>
      <c r="M3163" s="57">
        <v>0</v>
      </c>
      <c r="N3163" s="57">
        <v>0</v>
      </c>
      <c r="O3163" s="243"/>
      <c r="P3163" s="268"/>
    </row>
    <row r="3164" spans="1:16" ht="36.75" thickBot="1" x14ac:dyDescent="0.3">
      <c r="A3164" s="254"/>
      <c r="B3164" s="216"/>
      <c r="C3164" s="216"/>
      <c r="D3164" s="243"/>
      <c r="E3164" s="216"/>
      <c r="F3164" s="216"/>
      <c r="G3164" s="158" t="s">
        <v>7</v>
      </c>
      <c r="H3164" s="57">
        <f t="shared" si="678"/>
        <v>3.5</v>
      </c>
      <c r="I3164" s="57">
        <v>2.4</v>
      </c>
      <c r="J3164" s="57">
        <v>1.1000000000000001</v>
      </c>
      <c r="K3164" s="57">
        <v>0</v>
      </c>
      <c r="L3164" s="57">
        <v>0</v>
      </c>
      <c r="M3164" s="57">
        <v>0</v>
      </c>
      <c r="N3164" s="57">
        <v>0</v>
      </c>
      <c r="O3164" s="243"/>
      <c r="P3164" s="268"/>
    </row>
    <row r="3165" spans="1:16" ht="15.75" thickBot="1" x14ac:dyDescent="0.3">
      <c r="A3165" s="254"/>
      <c r="B3165" s="216"/>
      <c r="C3165" s="216"/>
      <c r="D3165" s="243"/>
      <c r="E3165" s="216"/>
      <c r="F3165" s="216"/>
      <c r="G3165" s="158" t="s">
        <v>8</v>
      </c>
      <c r="H3165" s="57">
        <f t="shared" si="678"/>
        <v>0</v>
      </c>
      <c r="I3165" s="57">
        <v>0</v>
      </c>
      <c r="J3165" s="57">
        <v>0</v>
      </c>
      <c r="K3165" s="57">
        <v>0</v>
      </c>
      <c r="L3165" s="57">
        <v>0</v>
      </c>
      <c r="M3165" s="57">
        <v>0</v>
      </c>
      <c r="N3165" s="57">
        <v>0</v>
      </c>
      <c r="O3165" s="243"/>
      <c r="P3165" s="268"/>
    </row>
    <row r="3166" spans="1:16" ht="24.75" thickBot="1" x14ac:dyDescent="0.3">
      <c r="A3166" s="255"/>
      <c r="B3166" s="217"/>
      <c r="C3166" s="217"/>
      <c r="D3166" s="244"/>
      <c r="E3166" s="217"/>
      <c r="F3166" s="217"/>
      <c r="G3166" s="158" t="s">
        <v>9</v>
      </c>
      <c r="H3166" s="57">
        <f t="shared" si="678"/>
        <v>0</v>
      </c>
      <c r="I3166" s="57">
        <v>0</v>
      </c>
      <c r="J3166" s="57">
        <v>0</v>
      </c>
      <c r="K3166" s="57">
        <v>0</v>
      </c>
      <c r="L3166" s="57">
        <v>0</v>
      </c>
      <c r="M3166" s="57">
        <v>0</v>
      </c>
      <c r="N3166" s="57">
        <v>0</v>
      </c>
      <c r="O3166" s="244"/>
      <c r="P3166" s="269"/>
    </row>
    <row r="3167" spans="1:16" ht="36.75" customHeight="1" thickBot="1" x14ac:dyDescent="0.3">
      <c r="A3167" s="212" t="s">
        <v>1136</v>
      </c>
      <c r="B3167" s="215" t="s">
        <v>288</v>
      </c>
      <c r="C3167" s="215" t="s">
        <v>1128</v>
      </c>
      <c r="D3167" s="242" t="s">
        <v>150</v>
      </c>
      <c r="E3167" s="215" t="s">
        <v>778</v>
      </c>
      <c r="F3167" s="215" t="s">
        <v>1131</v>
      </c>
      <c r="G3167" s="158" t="s">
        <v>4</v>
      </c>
      <c r="H3167" s="57">
        <f>SUM(H3168:H3171)</f>
        <v>22.599999999999998</v>
      </c>
      <c r="I3167" s="57">
        <f t="shared" ref="I3167:N3167" si="682">SUM(I3168:I3171)</f>
        <v>0.6</v>
      </c>
      <c r="J3167" s="57">
        <f t="shared" si="682"/>
        <v>22</v>
      </c>
      <c r="K3167" s="57">
        <f t="shared" si="682"/>
        <v>0</v>
      </c>
      <c r="L3167" s="57">
        <f t="shared" si="682"/>
        <v>0</v>
      </c>
      <c r="M3167" s="57">
        <f t="shared" si="682"/>
        <v>0</v>
      </c>
      <c r="N3167" s="57">
        <f t="shared" si="682"/>
        <v>0</v>
      </c>
      <c r="O3167" s="242">
        <v>570</v>
      </c>
      <c r="P3167" s="267"/>
    </row>
    <row r="3168" spans="1:16" ht="15.75" thickBot="1" x14ac:dyDescent="0.3">
      <c r="A3168" s="213"/>
      <c r="B3168" s="216"/>
      <c r="C3168" s="216"/>
      <c r="D3168" s="243"/>
      <c r="E3168" s="216"/>
      <c r="F3168" s="216"/>
      <c r="G3168" s="158" t="s">
        <v>6</v>
      </c>
      <c r="H3168" s="57">
        <f t="shared" si="678"/>
        <v>20.9</v>
      </c>
      <c r="I3168" s="57">
        <v>0</v>
      </c>
      <c r="J3168" s="57">
        <v>20.9</v>
      </c>
      <c r="K3168" s="57">
        <v>0</v>
      </c>
      <c r="L3168" s="57">
        <v>0</v>
      </c>
      <c r="M3168" s="57">
        <v>0</v>
      </c>
      <c r="N3168" s="57">
        <v>0</v>
      </c>
      <c r="O3168" s="243"/>
      <c r="P3168" s="268"/>
    </row>
    <row r="3169" spans="1:16" ht="36.75" thickBot="1" x14ac:dyDescent="0.3">
      <c r="A3169" s="213"/>
      <c r="B3169" s="216"/>
      <c r="C3169" s="216"/>
      <c r="D3169" s="243"/>
      <c r="E3169" s="216"/>
      <c r="F3169" s="216"/>
      <c r="G3169" s="158" t="s">
        <v>7</v>
      </c>
      <c r="H3169" s="57">
        <f t="shared" si="678"/>
        <v>1.7000000000000002</v>
      </c>
      <c r="I3169" s="57">
        <v>0.6</v>
      </c>
      <c r="J3169" s="57">
        <v>1.1000000000000001</v>
      </c>
      <c r="K3169" s="57">
        <v>0</v>
      </c>
      <c r="L3169" s="57">
        <v>0</v>
      </c>
      <c r="M3169" s="57">
        <v>0</v>
      </c>
      <c r="N3169" s="57">
        <v>0</v>
      </c>
      <c r="O3169" s="243"/>
      <c r="P3169" s="268"/>
    </row>
    <row r="3170" spans="1:16" ht="15.75" thickBot="1" x14ac:dyDescent="0.3">
      <c r="A3170" s="213"/>
      <c r="B3170" s="216"/>
      <c r="C3170" s="216"/>
      <c r="D3170" s="243"/>
      <c r="E3170" s="216"/>
      <c r="F3170" s="216"/>
      <c r="G3170" s="158" t="s">
        <v>8</v>
      </c>
      <c r="H3170" s="57">
        <f t="shared" si="678"/>
        <v>0</v>
      </c>
      <c r="I3170" s="57">
        <v>0</v>
      </c>
      <c r="J3170" s="57">
        <v>0</v>
      </c>
      <c r="K3170" s="57">
        <v>0</v>
      </c>
      <c r="L3170" s="57">
        <v>0</v>
      </c>
      <c r="M3170" s="57">
        <v>0</v>
      </c>
      <c r="N3170" s="57">
        <v>0</v>
      </c>
      <c r="O3170" s="243"/>
      <c r="P3170" s="268"/>
    </row>
    <row r="3171" spans="1:16" ht="24.75" thickBot="1" x14ac:dyDescent="0.3">
      <c r="A3171" s="214"/>
      <c r="B3171" s="217"/>
      <c r="C3171" s="217"/>
      <c r="D3171" s="244"/>
      <c r="E3171" s="217"/>
      <c r="F3171" s="217"/>
      <c r="G3171" s="158" t="s">
        <v>9</v>
      </c>
      <c r="H3171" s="57">
        <f t="shared" si="678"/>
        <v>0</v>
      </c>
      <c r="I3171" s="57">
        <v>0</v>
      </c>
      <c r="J3171" s="57">
        <v>0</v>
      </c>
      <c r="K3171" s="57">
        <v>0</v>
      </c>
      <c r="L3171" s="57">
        <v>0</v>
      </c>
      <c r="M3171" s="57">
        <v>0</v>
      </c>
      <c r="N3171" s="57">
        <v>0</v>
      </c>
      <c r="O3171" s="244"/>
      <c r="P3171" s="269"/>
    </row>
    <row r="3172" spans="1:16" ht="36.75" customHeight="1" thickBot="1" x14ac:dyDescent="0.3">
      <c r="A3172" s="212" t="s">
        <v>1137</v>
      </c>
      <c r="B3172" s="215" t="s">
        <v>288</v>
      </c>
      <c r="C3172" s="215" t="s">
        <v>1128</v>
      </c>
      <c r="D3172" s="242">
        <v>2026</v>
      </c>
      <c r="E3172" s="215" t="s">
        <v>1138</v>
      </c>
      <c r="F3172" s="230" t="s">
        <v>4044</v>
      </c>
      <c r="G3172" s="158" t="s">
        <v>4</v>
      </c>
      <c r="H3172" s="57">
        <f>SUM(H3173:H3176)</f>
        <v>54.5</v>
      </c>
      <c r="I3172" s="57">
        <f t="shared" ref="I3172:N3172" si="683">SUM(I3173:I3176)</f>
        <v>0</v>
      </c>
      <c r="J3172" s="57">
        <f t="shared" si="683"/>
        <v>54.5</v>
      </c>
      <c r="K3172" s="57">
        <f t="shared" si="683"/>
        <v>0</v>
      </c>
      <c r="L3172" s="57">
        <f t="shared" si="683"/>
        <v>0</v>
      </c>
      <c r="M3172" s="57">
        <f t="shared" si="683"/>
        <v>0</v>
      </c>
      <c r="N3172" s="57">
        <f t="shared" si="683"/>
        <v>0</v>
      </c>
      <c r="O3172" s="242">
        <v>570</v>
      </c>
      <c r="P3172" s="267"/>
    </row>
    <row r="3173" spans="1:16" ht="15.75" thickBot="1" x14ac:dyDescent="0.3">
      <c r="A3173" s="213"/>
      <c r="B3173" s="216"/>
      <c r="C3173" s="216"/>
      <c r="D3173" s="243"/>
      <c r="E3173" s="216"/>
      <c r="F3173" s="231"/>
      <c r="G3173" s="158" t="s">
        <v>6</v>
      </c>
      <c r="H3173" s="57">
        <f t="shared" si="678"/>
        <v>51.8</v>
      </c>
      <c r="I3173" s="57">
        <v>0</v>
      </c>
      <c r="J3173" s="57">
        <v>51.8</v>
      </c>
      <c r="K3173" s="57">
        <v>0</v>
      </c>
      <c r="L3173" s="57">
        <v>0</v>
      </c>
      <c r="M3173" s="57">
        <v>0</v>
      </c>
      <c r="N3173" s="57">
        <v>0</v>
      </c>
      <c r="O3173" s="243"/>
      <c r="P3173" s="268"/>
    </row>
    <row r="3174" spans="1:16" ht="36.75" thickBot="1" x14ac:dyDescent="0.3">
      <c r="A3174" s="213"/>
      <c r="B3174" s="216"/>
      <c r="C3174" s="216"/>
      <c r="D3174" s="243"/>
      <c r="E3174" s="216"/>
      <c r="F3174" s="231"/>
      <c r="G3174" s="158" t="s">
        <v>7</v>
      </c>
      <c r="H3174" s="57">
        <f t="shared" si="678"/>
        <v>2.7</v>
      </c>
      <c r="I3174" s="57">
        <v>0</v>
      </c>
      <c r="J3174" s="57">
        <v>2.7</v>
      </c>
      <c r="K3174" s="57">
        <v>0</v>
      </c>
      <c r="L3174" s="57">
        <v>0</v>
      </c>
      <c r="M3174" s="57">
        <v>0</v>
      </c>
      <c r="N3174" s="57">
        <v>0</v>
      </c>
      <c r="O3174" s="243"/>
      <c r="P3174" s="268"/>
    </row>
    <row r="3175" spans="1:16" ht="15.75" thickBot="1" x14ac:dyDescent="0.3">
      <c r="A3175" s="213"/>
      <c r="B3175" s="216"/>
      <c r="C3175" s="216"/>
      <c r="D3175" s="243"/>
      <c r="E3175" s="216"/>
      <c r="F3175" s="231"/>
      <c r="G3175" s="158" t="s">
        <v>8</v>
      </c>
      <c r="H3175" s="57">
        <f t="shared" si="678"/>
        <v>0</v>
      </c>
      <c r="I3175" s="57">
        <v>0</v>
      </c>
      <c r="J3175" s="57">
        <v>0</v>
      </c>
      <c r="K3175" s="57">
        <v>0</v>
      </c>
      <c r="L3175" s="57">
        <v>0</v>
      </c>
      <c r="M3175" s="57">
        <v>0</v>
      </c>
      <c r="N3175" s="57">
        <v>0</v>
      </c>
      <c r="O3175" s="243"/>
      <c r="P3175" s="268"/>
    </row>
    <row r="3176" spans="1:16" ht="24.75" thickBot="1" x14ac:dyDescent="0.3">
      <c r="A3176" s="214"/>
      <c r="B3176" s="217"/>
      <c r="C3176" s="217"/>
      <c r="D3176" s="244"/>
      <c r="E3176" s="217"/>
      <c r="F3176" s="232"/>
      <c r="G3176" s="158" t="s">
        <v>9</v>
      </c>
      <c r="H3176" s="57">
        <f t="shared" si="678"/>
        <v>0</v>
      </c>
      <c r="I3176" s="57">
        <v>0</v>
      </c>
      <c r="J3176" s="57">
        <v>0</v>
      </c>
      <c r="K3176" s="57">
        <v>0</v>
      </c>
      <c r="L3176" s="57">
        <v>0</v>
      </c>
      <c r="M3176" s="57">
        <v>0</v>
      </c>
      <c r="N3176" s="57">
        <v>0</v>
      </c>
      <c r="O3176" s="244"/>
      <c r="P3176" s="269"/>
    </row>
    <row r="3177" spans="1:16" ht="36.75" customHeight="1" thickBot="1" x14ac:dyDescent="0.3">
      <c r="A3177" s="212" t="s">
        <v>1139</v>
      </c>
      <c r="B3177" s="215" t="s">
        <v>1140</v>
      </c>
      <c r="C3177" s="215" t="s">
        <v>1128</v>
      </c>
      <c r="D3177" s="218">
        <v>2026</v>
      </c>
      <c r="E3177" s="218" t="s">
        <v>4041</v>
      </c>
      <c r="F3177" s="230" t="s">
        <v>4043</v>
      </c>
      <c r="G3177" s="158" t="s">
        <v>4</v>
      </c>
      <c r="H3177" s="57">
        <f>SUM(H3178:H3181)</f>
        <v>3.5</v>
      </c>
      <c r="I3177" s="57">
        <f t="shared" ref="I3177:N3177" si="684">SUM(I3178:I3181)</f>
        <v>0</v>
      </c>
      <c r="J3177" s="57">
        <f t="shared" si="684"/>
        <v>3.5</v>
      </c>
      <c r="K3177" s="57">
        <f t="shared" si="684"/>
        <v>0</v>
      </c>
      <c r="L3177" s="57">
        <f t="shared" si="684"/>
        <v>0</v>
      </c>
      <c r="M3177" s="57">
        <f t="shared" si="684"/>
        <v>0</v>
      </c>
      <c r="N3177" s="57">
        <f t="shared" si="684"/>
        <v>0</v>
      </c>
      <c r="O3177" s="218">
        <v>84</v>
      </c>
      <c r="P3177" s="227" t="s">
        <v>482</v>
      </c>
    </row>
    <row r="3178" spans="1:16" ht="15.75" thickBot="1" x14ac:dyDescent="0.3">
      <c r="A3178" s="213"/>
      <c r="B3178" s="216"/>
      <c r="C3178" s="216"/>
      <c r="D3178" s="219"/>
      <c r="E3178" s="219"/>
      <c r="F3178" s="231"/>
      <c r="G3178" s="158" t="s">
        <v>6</v>
      </c>
      <c r="H3178" s="57">
        <f t="shared" si="678"/>
        <v>0</v>
      </c>
      <c r="I3178" s="57">
        <v>0</v>
      </c>
      <c r="J3178" s="26">
        <v>0</v>
      </c>
      <c r="K3178" s="26">
        <v>0</v>
      </c>
      <c r="L3178" s="26">
        <v>0</v>
      </c>
      <c r="M3178" s="26">
        <v>0</v>
      </c>
      <c r="N3178" s="26">
        <v>0</v>
      </c>
      <c r="O3178" s="219"/>
      <c r="P3178" s="228"/>
    </row>
    <row r="3179" spans="1:16" ht="36.75" thickBot="1" x14ac:dyDescent="0.3">
      <c r="A3179" s="213"/>
      <c r="B3179" s="216"/>
      <c r="C3179" s="216"/>
      <c r="D3179" s="219"/>
      <c r="E3179" s="219"/>
      <c r="F3179" s="231"/>
      <c r="G3179" s="158" t="s">
        <v>7</v>
      </c>
      <c r="H3179" s="57">
        <f t="shared" si="678"/>
        <v>0</v>
      </c>
      <c r="I3179" s="57">
        <v>0</v>
      </c>
      <c r="J3179" s="26">
        <v>0</v>
      </c>
      <c r="K3179" s="26">
        <v>0</v>
      </c>
      <c r="L3179" s="26">
        <v>0</v>
      </c>
      <c r="M3179" s="26">
        <v>0</v>
      </c>
      <c r="N3179" s="26">
        <v>0</v>
      </c>
      <c r="O3179" s="219"/>
      <c r="P3179" s="228"/>
    </row>
    <row r="3180" spans="1:16" ht="15.75" thickBot="1" x14ac:dyDescent="0.3">
      <c r="A3180" s="213"/>
      <c r="B3180" s="216"/>
      <c r="C3180" s="216"/>
      <c r="D3180" s="219"/>
      <c r="E3180" s="219"/>
      <c r="F3180" s="231"/>
      <c r="G3180" s="158" t="s">
        <v>8</v>
      </c>
      <c r="H3180" s="57">
        <f t="shared" si="678"/>
        <v>3.5</v>
      </c>
      <c r="I3180" s="57">
        <v>0</v>
      </c>
      <c r="J3180" s="26">
        <v>3.5</v>
      </c>
      <c r="K3180" s="26">
        <v>0</v>
      </c>
      <c r="L3180" s="26">
        <v>0</v>
      </c>
      <c r="M3180" s="26">
        <v>0</v>
      </c>
      <c r="N3180" s="26">
        <v>0</v>
      </c>
      <c r="O3180" s="219"/>
      <c r="P3180" s="228"/>
    </row>
    <row r="3181" spans="1:16" ht="24.75" thickBot="1" x14ac:dyDescent="0.3">
      <c r="A3181" s="214"/>
      <c r="B3181" s="217"/>
      <c r="C3181" s="217"/>
      <c r="D3181" s="220"/>
      <c r="E3181" s="220"/>
      <c r="F3181" s="232"/>
      <c r="G3181" s="158" t="s">
        <v>9</v>
      </c>
      <c r="H3181" s="57">
        <f t="shared" si="678"/>
        <v>0</v>
      </c>
      <c r="I3181" s="57">
        <v>0</v>
      </c>
      <c r="J3181" s="26">
        <v>0</v>
      </c>
      <c r="K3181" s="26">
        <v>0</v>
      </c>
      <c r="L3181" s="26">
        <v>0</v>
      </c>
      <c r="M3181" s="26">
        <v>0</v>
      </c>
      <c r="N3181" s="26">
        <v>0</v>
      </c>
      <c r="O3181" s="220"/>
      <c r="P3181" s="229"/>
    </row>
    <row r="3182" spans="1:16" ht="36.75" customHeight="1" thickBot="1" x14ac:dyDescent="0.3">
      <c r="A3182" s="212" t="s">
        <v>1141</v>
      </c>
      <c r="B3182" s="215" t="s">
        <v>1140</v>
      </c>
      <c r="C3182" s="215" t="s">
        <v>1128</v>
      </c>
      <c r="D3182" s="218">
        <v>2026</v>
      </c>
      <c r="E3182" s="218" t="s">
        <v>4041</v>
      </c>
      <c r="F3182" s="230" t="s">
        <v>4043</v>
      </c>
      <c r="G3182" s="158" t="s">
        <v>4</v>
      </c>
      <c r="H3182" s="57">
        <f>SUM(H3183:H3186)</f>
        <v>3.5</v>
      </c>
      <c r="I3182" s="57">
        <f t="shared" ref="I3182:N3182" si="685">SUM(I3183:I3186)</f>
        <v>0</v>
      </c>
      <c r="J3182" s="57">
        <f t="shared" si="685"/>
        <v>3.5</v>
      </c>
      <c r="K3182" s="57">
        <f t="shared" si="685"/>
        <v>0</v>
      </c>
      <c r="L3182" s="57">
        <f t="shared" si="685"/>
        <v>0</v>
      </c>
      <c r="M3182" s="57">
        <f t="shared" si="685"/>
        <v>0</v>
      </c>
      <c r="N3182" s="57">
        <f t="shared" si="685"/>
        <v>0</v>
      </c>
      <c r="O3182" s="218">
        <v>277</v>
      </c>
      <c r="P3182" s="227" t="s">
        <v>482</v>
      </c>
    </row>
    <row r="3183" spans="1:16" ht="15.75" thickBot="1" x14ac:dyDescent="0.3">
      <c r="A3183" s="213"/>
      <c r="B3183" s="216"/>
      <c r="C3183" s="216"/>
      <c r="D3183" s="219"/>
      <c r="E3183" s="219"/>
      <c r="F3183" s="231"/>
      <c r="G3183" s="158" t="s">
        <v>6</v>
      </c>
      <c r="H3183" s="57">
        <f t="shared" si="678"/>
        <v>0</v>
      </c>
      <c r="I3183" s="57">
        <v>0</v>
      </c>
      <c r="J3183" s="26">
        <v>0</v>
      </c>
      <c r="K3183" s="26">
        <v>0</v>
      </c>
      <c r="L3183" s="26">
        <v>0</v>
      </c>
      <c r="M3183" s="26">
        <v>0</v>
      </c>
      <c r="N3183" s="26">
        <v>0</v>
      </c>
      <c r="O3183" s="219"/>
      <c r="P3183" s="228"/>
    </row>
    <row r="3184" spans="1:16" ht="36.75" thickBot="1" x14ac:dyDescent="0.3">
      <c r="A3184" s="213"/>
      <c r="B3184" s="216"/>
      <c r="C3184" s="216"/>
      <c r="D3184" s="219"/>
      <c r="E3184" s="219"/>
      <c r="F3184" s="231"/>
      <c r="G3184" s="158" t="s">
        <v>7</v>
      </c>
      <c r="H3184" s="57">
        <f t="shared" si="678"/>
        <v>0</v>
      </c>
      <c r="I3184" s="57">
        <v>0</v>
      </c>
      <c r="J3184" s="26">
        <v>0</v>
      </c>
      <c r="K3184" s="26">
        <v>0</v>
      </c>
      <c r="L3184" s="26">
        <v>0</v>
      </c>
      <c r="M3184" s="26">
        <v>0</v>
      </c>
      <c r="N3184" s="26">
        <v>0</v>
      </c>
      <c r="O3184" s="219"/>
      <c r="P3184" s="228"/>
    </row>
    <row r="3185" spans="1:16" ht="15.75" thickBot="1" x14ac:dyDescent="0.3">
      <c r="A3185" s="213"/>
      <c r="B3185" s="216"/>
      <c r="C3185" s="216"/>
      <c r="D3185" s="219"/>
      <c r="E3185" s="219"/>
      <c r="F3185" s="231"/>
      <c r="G3185" s="158" t="s">
        <v>8</v>
      </c>
      <c r="H3185" s="57">
        <f t="shared" si="678"/>
        <v>3.5</v>
      </c>
      <c r="I3185" s="57">
        <v>0</v>
      </c>
      <c r="J3185" s="26">
        <v>3.5</v>
      </c>
      <c r="K3185" s="26">
        <v>0</v>
      </c>
      <c r="L3185" s="26">
        <v>0</v>
      </c>
      <c r="M3185" s="26">
        <v>0</v>
      </c>
      <c r="N3185" s="26">
        <v>0</v>
      </c>
      <c r="O3185" s="219"/>
      <c r="P3185" s="228"/>
    </row>
    <row r="3186" spans="1:16" ht="24.75" thickBot="1" x14ac:dyDescent="0.3">
      <c r="A3186" s="214"/>
      <c r="B3186" s="217"/>
      <c r="C3186" s="217"/>
      <c r="D3186" s="220"/>
      <c r="E3186" s="220"/>
      <c r="F3186" s="232"/>
      <c r="G3186" s="158" t="s">
        <v>9</v>
      </c>
      <c r="H3186" s="57">
        <f t="shared" si="678"/>
        <v>0</v>
      </c>
      <c r="I3186" s="57">
        <v>0</v>
      </c>
      <c r="J3186" s="26">
        <v>0</v>
      </c>
      <c r="K3186" s="26">
        <v>0</v>
      </c>
      <c r="L3186" s="26">
        <v>0</v>
      </c>
      <c r="M3186" s="26">
        <v>0</v>
      </c>
      <c r="N3186" s="26">
        <v>0</v>
      </c>
      <c r="O3186" s="220"/>
      <c r="P3186" s="229"/>
    </row>
    <row r="3187" spans="1:16" ht="36.75" customHeight="1" thickBot="1" x14ac:dyDescent="0.3">
      <c r="A3187" s="212" t="s">
        <v>1142</v>
      </c>
      <c r="B3187" s="215" t="s">
        <v>1140</v>
      </c>
      <c r="C3187" s="215" t="s">
        <v>1128</v>
      </c>
      <c r="D3187" s="218">
        <v>2026</v>
      </c>
      <c r="E3187" s="218" t="s">
        <v>4042</v>
      </c>
      <c r="F3187" s="230" t="s">
        <v>4038</v>
      </c>
      <c r="G3187" s="158" t="s">
        <v>4</v>
      </c>
      <c r="H3187" s="57">
        <f>SUM(H3188:H3191)</f>
        <v>21.000000000000004</v>
      </c>
      <c r="I3187" s="57">
        <f t="shared" ref="I3187:N3187" si="686">SUM(I3188:I3191)</f>
        <v>0</v>
      </c>
      <c r="J3187" s="57">
        <f t="shared" si="686"/>
        <v>21.000000000000004</v>
      </c>
      <c r="K3187" s="57">
        <f t="shared" si="686"/>
        <v>0</v>
      </c>
      <c r="L3187" s="57">
        <f t="shared" si="686"/>
        <v>0</v>
      </c>
      <c r="M3187" s="57">
        <f t="shared" si="686"/>
        <v>0</v>
      </c>
      <c r="N3187" s="57">
        <f t="shared" si="686"/>
        <v>0</v>
      </c>
      <c r="O3187" s="218">
        <v>350</v>
      </c>
      <c r="P3187" s="227" t="s">
        <v>482</v>
      </c>
    </row>
    <row r="3188" spans="1:16" ht="15.75" thickBot="1" x14ac:dyDescent="0.3">
      <c r="A3188" s="213"/>
      <c r="B3188" s="216"/>
      <c r="C3188" s="216"/>
      <c r="D3188" s="219"/>
      <c r="E3188" s="219"/>
      <c r="F3188" s="231"/>
      <c r="G3188" s="158" t="s">
        <v>6</v>
      </c>
      <c r="H3188" s="57">
        <f t="shared" si="678"/>
        <v>20.8</v>
      </c>
      <c r="I3188" s="26">
        <v>0</v>
      </c>
      <c r="J3188" s="26">
        <v>20.8</v>
      </c>
      <c r="K3188" s="26">
        <v>0</v>
      </c>
      <c r="L3188" s="26">
        <v>0</v>
      </c>
      <c r="M3188" s="26">
        <v>0</v>
      </c>
      <c r="N3188" s="26">
        <v>0</v>
      </c>
      <c r="O3188" s="219"/>
      <c r="P3188" s="228"/>
    </row>
    <row r="3189" spans="1:16" ht="36.75" thickBot="1" x14ac:dyDescent="0.3">
      <c r="A3189" s="213"/>
      <c r="B3189" s="216"/>
      <c r="C3189" s="216"/>
      <c r="D3189" s="219"/>
      <c r="E3189" s="219"/>
      <c r="F3189" s="231"/>
      <c r="G3189" s="158" t="s">
        <v>7</v>
      </c>
      <c r="H3189" s="57">
        <f t="shared" si="678"/>
        <v>0.1</v>
      </c>
      <c r="I3189" s="26">
        <v>0</v>
      </c>
      <c r="J3189" s="26">
        <v>0.1</v>
      </c>
      <c r="K3189" s="26">
        <v>0</v>
      </c>
      <c r="L3189" s="26">
        <v>0</v>
      </c>
      <c r="M3189" s="26">
        <v>0</v>
      </c>
      <c r="N3189" s="26">
        <v>0</v>
      </c>
      <c r="O3189" s="219"/>
      <c r="P3189" s="228"/>
    </row>
    <row r="3190" spans="1:16" ht="15.75" thickBot="1" x14ac:dyDescent="0.3">
      <c r="A3190" s="213"/>
      <c r="B3190" s="216"/>
      <c r="C3190" s="216"/>
      <c r="D3190" s="219"/>
      <c r="E3190" s="219"/>
      <c r="F3190" s="231"/>
      <c r="G3190" s="158" t="s">
        <v>8</v>
      </c>
      <c r="H3190" s="57">
        <f t="shared" si="678"/>
        <v>0.1</v>
      </c>
      <c r="I3190" s="26">
        <v>0</v>
      </c>
      <c r="J3190" s="26">
        <v>0.1</v>
      </c>
      <c r="K3190" s="26">
        <v>0</v>
      </c>
      <c r="L3190" s="26">
        <v>0</v>
      </c>
      <c r="M3190" s="26">
        <v>0</v>
      </c>
      <c r="N3190" s="26">
        <v>0</v>
      </c>
      <c r="O3190" s="219"/>
      <c r="P3190" s="228"/>
    </row>
    <row r="3191" spans="1:16" ht="24.75" thickBot="1" x14ac:dyDescent="0.3">
      <c r="A3191" s="214"/>
      <c r="B3191" s="217"/>
      <c r="C3191" s="217"/>
      <c r="D3191" s="220"/>
      <c r="E3191" s="220"/>
      <c r="F3191" s="232"/>
      <c r="G3191" s="158" t="s">
        <v>9</v>
      </c>
      <c r="H3191" s="57">
        <f t="shared" si="678"/>
        <v>0</v>
      </c>
      <c r="I3191" s="26">
        <v>0</v>
      </c>
      <c r="J3191" s="26">
        <v>0</v>
      </c>
      <c r="K3191" s="26">
        <v>0</v>
      </c>
      <c r="L3191" s="26">
        <v>0</v>
      </c>
      <c r="M3191" s="26">
        <v>0</v>
      </c>
      <c r="N3191" s="26">
        <v>0</v>
      </c>
      <c r="O3191" s="220"/>
      <c r="P3191" s="229"/>
    </row>
    <row r="3192" spans="1:16" ht="34.5" customHeight="1" thickBot="1" x14ac:dyDescent="0.3">
      <c r="A3192" s="212" t="s">
        <v>1144</v>
      </c>
      <c r="B3192" s="215" t="s">
        <v>1140</v>
      </c>
      <c r="C3192" s="215" t="s">
        <v>1128</v>
      </c>
      <c r="D3192" s="218">
        <v>2029</v>
      </c>
      <c r="E3192" s="218" t="s">
        <v>4041</v>
      </c>
      <c r="F3192" s="215" t="s">
        <v>1145</v>
      </c>
      <c r="G3192" s="158" t="s">
        <v>4</v>
      </c>
      <c r="H3192" s="57">
        <f>SUM(H3193:H3196)</f>
        <v>3.5999999999999996</v>
      </c>
      <c r="I3192" s="57">
        <f t="shared" ref="I3192:N3192" si="687">SUM(I3193:I3196)</f>
        <v>0</v>
      </c>
      <c r="J3192" s="57">
        <f t="shared" si="687"/>
        <v>0</v>
      </c>
      <c r="K3192" s="57">
        <f t="shared" si="687"/>
        <v>0</v>
      </c>
      <c r="L3192" s="57">
        <f t="shared" si="687"/>
        <v>0</v>
      </c>
      <c r="M3192" s="57">
        <f t="shared" si="687"/>
        <v>3.5999999999999996</v>
      </c>
      <c r="N3192" s="57">
        <f t="shared" si="687"/>
        <v>0</v>
      </c>
      <c r="O3192" s="218">
        <v>270</v>
      </c>
      <c r="P3192" s="227" t="s">
        <v>482</v>
      </c>
    </row>
    <row r="3193" spans="1:16" ht="15.75" thickBot="1" x14ac:dyDescent="0.3">
      <c r="A3193" s="213"/>
      <c r="B3193" s="216"/>
      <c r="C3193" s="216"/>
      <c r="D3193" s="219"/>
      <c r="E3193" s="219"/>
      <c r="F3193" s="216"/>
      <c r="G3193" s="158" t="s">
        <v>6</v>
      </c>
      <c r="H3193" s="57">
        <f>SUM(I3193:N3193)</f>
        <v>0</v>
      </c>
      <c r="I3193" s="26">
        <v>0</v>
      </c>
      <c r="J3193" s="26">
        <v>0</v>
      </c>
      <c r="K3193" s="26">
        <v>0</v>
      </c>
      <c r="L3193" s="26">
        <v>0</v>
      </c>
      <c r="M3193" s="26">
        <v>0</v>
      </c>
      <c r="N3193" s="26">
        <v>0</v>
      </c>
      <c r="O3193" s="219"/>
      <c r="P3193" s="228"/>
    </row>
    <row r="3194" spans="1:16" ht="36.75" thickBot="1" x14ac:dyDescent="0.3">
      <c r="A3194" s="213"/>
      <c r="B3194" s="216"/>
      <c r="C3194" s="216"/>
      <c r="D3194" s="219"/>
      <c r="E3194" s="219"/>
      <c r="F3194" s="216"/>
      <c r="G3194" s="158" t="s">
        <v>7</v>
      </c>
      <c r="H3194" s="57">
        <f t="shared" si="678"/>
        <v>2.8</v>
      </c>
      <c r="I3194" s="26">
        <v>0</v>
      </c>
      <c r="J3194" s="26">
        <v>0</v>
      </c>
      <c r="K3194" s="26">
        <v>0</v>
      </c>
      <c r="L3194" s="26">
        <v>0</v>
      </c>
      <c r="M3194" s="26">
        <v>2.8</v>
      </c>
      <c r="N3194" s="26">
        <v>0</v>
      </c>
      <c r="O3194" s="219"/>
      <c r="P3194" s="228"/>
    </row>
    <row r="3195" spans="1:16" ht="15.75" thickBot="1" x14ac:dyDescent="0.3">
      <c r="A3195" s="213"/>
      <c r="B3195" s="216"/>
      <c r="C3195" s="216"/>
      <c r="D3195" s="219"/>
      <c r="E3195" s="219"/>
      <c r="F3195" s="216"/>
      <c r="G3195" s="158" t="s">
        <v>8</v>
      </c>
      <c r="H3195" s="57">
        <f t="shared" si="678"/>
        <v>0.4</v>
      </c>
      <c r="I3195" s="26">
        <v>0</v>
      </c>
      <c r="J3195" s="26">
        <v>0</v>
      </c>
      <c r="K3195" s="26">
        <v>0</v>
      </c>
      <c r="L3195" s="26">
        <v>0</v>
      </c>
      <c r="M3195" s="26">
        <v>0.4</v>
      </c>
      <c r="N3195" s="26">
        <v>0</v>
      </c>
      <c r="O3195" s="219"/>
      <c r="P3195" s="228"/>
    </row>
    <row r="3196" spans="1:16" ht="24.75" thickBot="1" x14ac:dyDescent="0.3">
      <c r="A3196" s="214"/>
      <c r="B3196" s="217"/>
      <c r="C3196" s="217"/>
      <c r="D3196" s="220"/>
      <c r="E3196" s="220"/>
      <c r="F3196" s="217"/>
      <c r="G3196" s="158" t="s">
        <v>9</v>
      </c>
      <c r="H3196" s="57">
        <f t="shared" si="678"/>
        <v>0.4</v>
      </c>
      <c r="I3196" s="26">
        <v>0</v>
      </c>
      <c r="J3196" s="26">
        <v>0</v>
      </c>
      <c r="K3196" s="26">
        <v>0</v>
      </c>
      <c r="L3196" s="26">
        <v>0</v>
      </c>
      <c r="M3196" s="26">
        <v>0.4</v>
      </c>
      <c r="N3196" s="26">
        <v>0</v>
      </c>
      <c r="O3196" s="220"/>
      <c r="P3196" s="229"/>
    </row>
    <row r="3197" spans="1:16" ht="34.5" customHeight="1" thickBot="1" x14ac:dyDescent="0.3">
      <c r="A3197" s="212" t="s">
        <v>1146</v>
      </c>
      <c r="B3197" s="215" t="s">
        <v>1140</v>
      </c>
      <c r="C3197" s="215" t="s">
        <v>1128</v>
      </c>
      <c r="D3197" s="218">
        <v>2026</v>
      </c>
      <c r="E3197" s="218" t="s">
        <v>1147</v>
      </c>
      <c r="F3197" s="215" t="s">
        <v>1148</v>
      </c>
      <c r="G3197" s="158" t="s">
        <v>4</v>
      </c>
      <c r="H3197" s="57">
        <f>SUM(H3198:H3201)</f>
        <v>3.5999999999999996</v>
      </c>
      <c r="I3197" s="57">
        <f t="shared" ref="I3197:N3197" si="688">SUM(I3198:I3201)</f>
        <v>0</v>
      </c>
      <c r="J3197" s="57">
        <f t="shared" si="688"/>
        <v>3.5999999999999996</v>
      </c>
      <c r="K3197" s="57">
        <f t="shared" si="688"/>
        <v>0</v>
      </c>
      <c r="L3197" s="57">
        <f t="shared" si="688"/>
        <v>0</v>
      </c>
      <c r="M3197" s="57">
        <f t="shared" si="688"/>
        <v>0</v>
      </c>
      <c r="N3197" s="57">
        <f t="shared" si="688"/>
        <v>0</v>
      </c>
      <c r="O3197" s="218">
        <v>270</v>
      </c>
      <c r="P3197" s="227" t="s">
        <v>482</v>
      </c>
    </row>
    <row r="3198" spans="1:16" ht="15.75" thickBot="1" x14ac:dyDescent="0.3">
      <c r="A3198" s="213"/>
      <c r="B3198" s="216"/>
      <c r="C3198" s="216"/>
      <c r="D3198" s="219"/>
      <c r="E3198" s="219"/>
      <c r="F3198" s="216"/>
      <c r="G3198" s="158" t="s">
        <v>6</v>
      </c>
      <c r="H3198" s="57">
        <f t="shared" si="678"/>
        <v>0</v>
      </c>
      <c r="I3198" s="26">
        <v>0</v>
      </c>
      <c r="J3198" s="26">
        <v>0</v>
      </c>
      <c r="K3198" s="26">
        <v>0</v>
      </c>
      <c r="L3198" s="26">
        <v>0</v>
      </c>
      <c r="M3198" s="26">
        <v>0</v>
      </c>
      <c r="N3198" s="26">
        <v>0</v>
      </c>
      <c r="O3198" s="219"/>
      <c r="P3198" s="228"/>
    </row>
    <row r="3199" spans="1:16" ht="36.75" thickBot="1" x14ac:dyDescent="0.3">
      <c r="A3199" s="213"/>
      <c r="B3199" s="216"/>
      <c r="C3199" s="216"/>
      <c r="D3199" s="219"/>
      <c r="E3199" s="219"/>
      <c r="F3199" s="216"/>
      <c r="G3199" s="158" t="s">
        <v>7</v>
      </c>
      <c r="H3199" s="57">
        <f t="shared" si="678"/>
        <v>2.8</v>
      </c>
      <c r="I3199" s="26">
        <v>0</v>
      </c>
      <c r="J3199" s="26">
        <v>2.8</v>
      </c>
      <c r="K3199" s="26">
        <v>0</v>
      </c>
      <c r="L3199" s="26">
        <v>0</v>
      </c>
      <c r="M3199" s="26">
        <v>0</v>
      </c>
      <c r="N3199" s="26">
        <v>0</v>
      </c>
      <c r="O3199" s="219"/>
      <c r="P3199" s="228"/>
    </row>
    <row r="3200" spans="1:16" ht="15.75" thickBot="1" x14ac:dyDescent="0.3">
      <c r="A3200" s="213"/>
      <c r="B3200" s="216"/>
      <c r="C3200" s="216"/>
      <c r="D3200" s="219"/>
      <c r="E3200" s="219"/>
      <c r="F3200" s="216"/>
      <c r="G3200" s="158" t="s">
        <v>8</v>
      </c>
      <c r="H3200" s="57">
        <f t="shared" si="678"/>
        <v>0.4</v>
      </c>
      <c r="I3200" s="26">
        <v>0</v>
      </c>
      <c r="J3200" s="26">
        <v>0.4</v>
      </c>
      <c r="K3200" s="26">
        <v>0</v>
      </c>
      <c r="L3200" s="26">
        <v>0</v>
      </c>
      <c r="M3200" s="26">
        <v>0</v>
      </c>
      <c r="N3200" s="26">
        <v>0</v>
      </c>
      <c r="O3200" s="219"/>
      <c r="P3200" s="228"/>
    </row>
    <row r="3201" spans="1:16" ht="24.75" thickBot="1" x14ac:dyDescent="0.3">
      <c r="A3201" s="214"/>
      <c r="B3201" s="217"/>
      <c r="C3201" s="217"/>
      <c r="D3201" s="220"/>
      <c r="E3201" s="220"/>
      <c r="F3201" s="217"/>
      <c r="G3201" s="158" t="s">
        <v>9</v>
      </c>
      <c r="H3201" s="57">
        <f t="shared" si="678"/>
        <v>0.4</v>
      </c>
      <c r="I3201" s="26">
        <v>0</v>
      </c>
      <c r="J3201" s="26">
        <v>0.4</v>
      </c>
      <c r="K3201" s="26">
        <v>0</v>
      </c>
      <c r="L3201" s="26">
        <v>0</v>
      </c>
      <c r="M3201" s="26">
        <v>0</v>
      </c>
      <c r="N3201" s="26">
        <v>0</v>
      </c>
      <c r="O3201" s="220"/>
      <c r="P3201" s="229"/>
    </row>
    <row r="3202" spans="1:16" ht="36.75" customHeight="1" thickBot="1" x14ac:dyDescent="0.3">
      <c r="A3202" s="212" t="s">
        <v>1149</v>
      </c>
      <c r="B3202" s="215" t="s">
        <v>1140</v>
      </c>
      <c r="C3202" s="215" t="s">
        <v>1128</v>
      </c>
      <c r="D3202" s="218">
        <v>2026</v>
      </c>
      <c r="E3202" s="218" t="s">
        <v>1147</v>
      </c>
      <c r="F3202" s="215" t="s">
        <v>1150</v>
      </c>
      <c r="G3202" s="158" t="s">
        <v>4</v>
      </c>
      <c r="H3202" s="57">
        <f>SUM(H3203:H3206)</f>
        <v>3.5999999999999996</v>
      </c>
      <c r="I3202" s="57">
        <f t="shared" ref="I3202:N3202" si="689">SUM(I3203:I3206)</f>
        <v>0</v>
      </c>
      <c r="J3202" s="57">
        <f t="shared" si="689"/>
        <v>3.5999999999999996</v>
      </c>
      <c r="K3202" s="57">
        <f t="shared" si="689"/>
        <v>0</v>
      </c>
      <c r="L3202" s="57">
        <f t="shared" si="689"/>
        <v>0</v>
      </c>
      <c r="M3202" s="57">
        <f t="shared" si="689"/>
        <v>0</v>
      </c>
      <c r="N3202" s="57">
        <f t="shared" si="689"/>
        <v>0</v>
      </c>
      <c r="O3202" s="218">
        <v>700</v>
      </c>
      <c r="P3202" s="227" t="s">
        <v>482</v>
      </c>
    </row>
    <row r="3203" spans="1:16" ht="15.75" thickBot="1" x14ac:dyDescent="0.3">
      <c r="A3203" s="213"/>
      <c r="B3203" s="216"/>
      <c r="C3203" s="216"/>
      <c r="D3203" s="219"/>
      <c r="E3203" s="219"/>
      <c r="F3203" s="216"/>
      <c r="G3203" s="158" t="s">
        <v>6</v>
      </c>
      <c r="H3203" s="57">
        <f t="shared" si="678"/>
        <v>0</v>
      </c>
      <c r="I3203" s="26">
        <v>0</v>
      </c>
      <c r="J3203" s="26">
        <v>0</v>
      </c>
      <c r="K3203" s="26">
        <v>0</v>
      </c>
      <c r="L3203" s="26">
        <v>0</v>
      </c>
      <c r="M3203" s="26">
        <v>0</v>
      </c>
      <c r="N3203" s="26">
        <v>0</v>
      </c>
      <c r="O3203" s="219"/>
      <c r="P3203" s="228"/>
    </row>
    <row r="3204" spans="1:16" ht="36.75" thickBot="1" x14ac:dyDescent="0.3">
      <c r="A3204" s="213"/>
      <c r="B3204" s="216"/>
      <c r="C3204" s="216"/>
      <c r="D3204" s="219"/>
      <c r="E3204" s="219"/>
      <c r="F3204" s="216"/>
      <c r="G3204" s="158" t="s">
        <v>7</v>
      </c>
      <c r="H3204" s="57">
        <f t="shared" si="678"/>
        <v>2.8</v>
      </c>
      <c r="I3204" s="26">
        <v>0</v>
      </c>
      <c r="J3204" s="26">
        <v>2.8</v>
      </c>
      <c r="K3204" s="26">
        <v>0</v>
      </c>
      <c r="L3204" s="26">
        <v>0</v>
      </c>
      <c r="M3204" s="26">
        <v>0</v>
      </c>
      <c r="N3204" s="26">
        <v>0</v>
      </c>
      <c r="O3204" s="219"/>
      <c r="P3204" s="228"/>
    </row>
    <row r="3205" spans="1:16" ht="15.75" thickBot="1" x14ac:dyDescent="0.3">
      <c r="A3205" s="213"/>
      <c r="B3205" s="216"/>
      <c r="C3205" s="216"/>
      <c r="D3205" s="219"/>
      <c r="E3205" s="219"/>
      <c r="F3205" s="216"/>
      <c r="G3205" s="158" t="s">
        <v>8</v>
      </c>
      <c r="H3205" s="57">
        <f t="shared" si="678"/>
        <v>0.4</v>
      </c>
      <c r="I3205" s="26">
        <v>0</v>
      </c>
      <c r="J3205" s="26">
        <v>0.4</v>
      </c>
      <c r="K3205" s="26">
        <v>0</v>
      </c>
      <c r="L3205" s="26">
        <v>0</v>
      </c>
      <c r="M3205" s="26">
        <v>0</v>
      </c>
      <c r="N3205" s="26">
        <v>0</v>
      </c>
      <c r="O3205" s="219"/>
      <c r="P3205" s="228"/>
    </row>
    <row r="3206" spans="1:16" ht="24.75" thickBot="1" x14ac:dyDescent="0.3">
      <c r="A3206" s="214"/>
      <c r="B3206" s="217"/>
      <c r="C3206" s="217"/>
      <c r="D3206" s="220"/>
      <c r="E3206" s="220"/>
      <c r="F3206" s="217"/>
      <c r="G3206" s="158" t="s">
        <v>9</v>
      </c>
      <c r="H3206" s="57">
        <f t="shared" si="678"/>
        <v>0.4</v>
      </c>
      <c r="I3206" s="26">
        <v>0</v>
      </c>
      <c r="J3206" s="26">
        <v>0.4</v>
      </c>
      <c r="K3206" s="26">
        <v>0</v>
      </c>
      <c r="L3206" s="26">
        <v>0</v>
      </c>
      <c r="M3206" s="26">
        <v>0</v>
      </c>
      <c r="N3206" s="26">
        <v>0</v>
      </c>
      <c r="O3206" s="220"/>
      <c r="P3206" s="229"/>
    </row>
    <row r="3207" spans="1:16" ht="36.75" customHeight="1" thickBot="1" x14ac:dyDescent="0.3">
      <c r="A3207" s="212" t="s">
        <v>1151</v>
      </c>
      <c r="B3207" s="215" t="s">
        <v>1140</v>
      </c>
      <c r="C3207" s="215" t="s">
        <v>1128</v>
      </c>
      <c r="D3207" s="218">
        <v>2026</v>
      </c>
      <c r="E3207" s="218" t="s">
        <v>1147</v>
      </c>
      <c r="F3207" s="215" t="s">
        <v>1145</v>
      </c>
      <c r="G3207" s="158" t="s">
        <v>4</v>
      </c>
      <c r="H3207" s="57">
        <f>SUM(H3208:H3211)</f>
        <v>3.5999999999999996</v>
      </c>
      <c r="I3207" s="57">
        <f t="shared" ref="I3207:N3207" si="690">SUM(I3208:I3211)</f>
        <v>0</v>
      </c>
      <c r="J3207" s="57">
        <f t="shared" si="690"/>
        <v>3.5999999999999996</v>
      </c>
      <c r="K3207" s="57">
        <f t="shared" si="690"/>
        <v>0</v>
      </c>
      <c r="L3207" s="57">
        <f t="shared" si="690"/>
        <v>0</v>
      </c>
      <c r="M3207" s="57">
        <f t="shared" si="690"/>
        <v>0</v>
      </c>
      <c r="N3207" s="57">
        <f t="shared" si="690"/>
        <v>0</v>
      </c>
      <c r="O3207" s="218">
        <v>335</v>
      </c>
      <c r="P3207" s="227" t="s">
        <v>482</v>
      </c>
    </row>
    <row r="3208" spans="1:16" ht="15.75" thickBot="1" x14ac:dyDescent="0.3">
      <c r="A3208" s="213"/>
      <c r="B3208" s="216"/>
      <c r="C3208" s="216"/>
      <c r="D3208" s="219"/>
      <c r="E3208" s="219"/>
      <c r="F3208" s="216"/>
      <c r="G3208" s="158" t="s">
        <v>6</v>
      </c>
      <c r="H3208" s="57">
        <f t="shared" si="678"/>
        <v>0</v>
      </c>
      <c r="I3208" s="26">
        <v>0</v>
      </c>
      <c r="J3208" s="26">
        <v>0</v>
      </c>
      <c r="K3208" s="26">
        <v>0</v>
      </c>
      <c r="L3208" s="26">
        <v>0</v>
      </c>
      <c r="M3208" s="26">
        <v>0</v>
      </c>
      <c r="N3208" s="26">
        <v>0</v>
      </c>
      <c r="O3208" s="219"/>
      <c r="P3208" s="228"/>
    </row>
    <row r="3209" spans="1:16" ht="36.75" thickBot="1" x14ac:dyDescent="0.3">
      <c r="A3209" s="213"/>
      <c r="B3209" s="216"/>
      <c r="C3209" s="216"/>
      <c r="D3209" s="219"/>
      <c r="E3209" s="219"/>
      <c r="F3209" s="216"/>
      <c r="G3209" s="158" t="s">
        <v>7</v>
      </c>
      <c r="H3209" s="57">
        <f t="shared" si="678"/>
        <v>2.8</v>
      </c>
      <c r="I3209" s="26">
        <v>0</v>
      </c>
      <c r="J3209" s="26">
        <v>2.8</v>
      </c>
      <c r="K3209" s="26">
        <v>0</v>
      </c>
      <c r="L3209" s="26">
        <v>0</v>
      </c>
      <c r="M3209" s="26">
        <v>0</v>
      </c>
      <c r="N3209" s="26">
        <v>0</v>
      </c>
      <c r="O3209" s="219"/>
      <c r="P3209" s="228"/>
    </row>
    <row r="3210" spans="1:16" ht="15.75" thickBot="1" x14ac:dyDescent="0.3">
      <c r="A3210" s="213"/>
      <c r="B3210" s="216"/>
      <c r="C3210" s="216"/>
      <c r="D3210" s="219"/>
      <c r="E3210" s="219"/>
      <c r="F3210" s="216"/>
      <c r="G3210" s="158" t="s">
        <v>8</v>
      </c>
      <c r="H3210" s="57">
        <f t="shared" si="678"/>
        <v>0.4</v>
      </c>
      <c r="I3210" s="26">
        <v>0</v>
      </c>
      <c r="J3210" s="26">
        <v>0.4</v>
      </c>
      <c r="K3210" s="26">
        <v>0</v>
      </c>
      <c r="L3210" s="26">
        <v>0</v>
      </c>
      <c r="M3210" s="26">
        <v>0</v>
      </c>
      <c r="N3210" s="26">
        <v>0</v>
      </c>
      <c r="O3210" s="219"/>
      <c r="P3210" s="228"/>
    </row>
    <row r="3211" spans="1:16" ht="24.75" thickBot="1" x14ac:dyDescent="0.3">
      <c r="A3211" s="214"/>
      <c r="B3211" s="217"/>
      <c r="C3211" s="217"/>
      <c r="D3211" s="220"/>
      <c r="E3211" s="220"/>
      <c r="F3211" s="217"/>
      <c r="G3211" s="158" t="s">
        <v>9</v>
      </c>
      <c r="H3211" s="57">
        <f t="shared" si="678"/>
        <v>0.4</v>
      </c>
      <c r="I3211" s="26">
        <v>0</v>
      </c>
      <c r="J3211" s="26">
        <v>0.4</v>
      </c>
      <c r="K3211" s="26">
        <v>0</v>
      </c>
      <c r="L3211" s="26">
        <v>0</v>
      </c>
      <c r="M3211" s="26">
        <v>0</v>
      </c>
      <c r="N3211" s="26">
        <v>0</v>
      </c>
      <c r="O3211" s="220"/>
      <c r="P3211" s="229"/>
    </row>
    <row r="3212" spans="1:16" ht="36.75" customHeight="1" thickBot="1" x14ac:dyDescent="0.3">
      <c r="A3212" s="212" t="s">
        <v>1152</v>
      </c>
      <c r="B3212" s="215" t="s">
        <v>1140</v>
      </c>
      <c r="C3212" s="215" t="s">
        <v>1128</v>
      </c>
      <c r="D3212" s="218">
        <v>2026</v>
      </c>
      <c r="E3212" s="218" t="s">
        <v>1147</v>
      </c>
      <c r="F3212" s="215" t="s">
        <v>1145</v>
      </c>
      <c r="G3212" s="158" t="s">
        <v>4</v>
      </c>
      <c r="H3212" s="57">
        <f>SUM(H3213:H3216)</f>
        <v>3.5999999999999996</v>
      </c>
      <c r="I3212" s="57">
        <f t="shared" ref="I3212:N3212" si="691">SUM(I3213:I3216)</f>
        <v>0</v>
      </c>
      <c r="J3212" s="57">
        <f t="shared" si="691"/>
        <v>3.5999999999999996</v>
      </c>
      <c r="K3212" s="57">
        <f t="shared" si="691"/>
        <v>0</v>
      </c>
      <c r="L3212" s="57">
        <f t="shared" si="691"/>
        <v>0</v>
      </c>
      <c r="M3212" s="57">
        <f t="shared" si="691"/>
        <v>0</v>
      </c>
      <c r="N3212" s="57">
        <f t="shared" si="691"/>
        <v>0</v>
      </c>
      <c r="O3212" s="218">
        <v>191</v>
      </c>
      <c r="P3212" s="227" t="s">
        <v>482</v>
      </c>
    </row>
    <row r="3213" spans="1:16" ht="15.75" thickBot="1" x14ac:dyDescent="0.3">
      <c r="A3213" s="213"/>
      <c r="B3213" s="216"/>
      <c r="C3213" s="216"/>
      <c r="D3213" s="219"/>
      <c r="E3213" s="219"/>
      <c r="F3213" s="216"/>
      <c r="G3213" s="158" t="s">
        <v>6</v>
      </c>
      <c r="H3213" s="57">
        <f t="shared" ref="H3213:H3256" si="692">SUM(I3213:N3213)</f>
        <v>0</v>
      </c>
      <c r="I3213" s="26">
        <v>0</v>
      </c>
      <c r="J3213" s="26">
        <v>0</v>
      </c>
      <c r="K3213" s="26">
        <v>0</v>
      </c>
      <c r="L3213" s="26">
        <v>0</v>
      </c>
      <c r="M3213" s="26">
        <v>0</v>
      </c>
      <c r="N3213" s="26">
        <v>0</v>
      </c>
      <c r="O3213" s="219"/>
      <c r="P3213" s="228"/>
    </row>
    <row r="3214" spans="1:16" ht="36.75" thickBot="1" x14ac:dyDescent="0.3">
      <c r="A3214" s="213"/>
      <c r="B3214" s="216"/>
      <c r="C3214" s="216"/>
      <c r="D3214" s="219"/>
      <c r="E3214" s="219"/>
      <c r="F3214" s="216"/>
      <c r="G3214" s="158" t="s">
        <v>7</v>
      </c>
      <c r="H3214" s="57">
        <f t="shared" si="692"/>
        <v>2.8</v>
      </c>
      <c r="I3214" s="26">
        <v>0</v>
      </c>
      <c r="J3214" s="26">
        <v>2.8</v>
      </c>
      <c r="K3214" s="26">
        <v>0</v>
      </c>
      <c r="L3214" s="26">
        <v>0</v>
      </c>
      <c r="M3214" s="26">
        <v>0</v>
      </c>
      <c r="N3214" s="26">
        <v>0</v>
      </c>
      <c r="O3214" s="219"/>
      <c r="P3214" s="228"/>
    </row>
    <row r="3215" spans="1:16" ht="15.75" thickBot="1" x14ac:dyDescent="0.3">
      <c r="A3215" s="213"/>
      <c r="B3215" s="216"/>
      <c r="C3215" s="216"/>
      <c r="D3215" s="219"/>
      <c r="E3215" s="219"/>
      <c r="F3215" s="216"/>
      <c r="G3215" s="158" t="s">
        <v>8</v>
      </c>
      <c r="H3215" s="57">
        <f t="shared" si="692"/>
        <v>0.4</v>
      </c>
      <c r="I3215" s="26">
        <v>0</v>
      </c>
      <c r="J3215" s="26">
        <v>0.4</v>
      </c>
      <c r="K3215" s="26">
        <v>0</v>
      </c>
      <c r="L3215" s="26">
        <v>0</v>
      </c>
      <c r="M3215" s="26">
        <v>0</v>
      </c>
      <c r="N3215" s="26">
        <v>0</v>
      </c>
      <c r="O3215" s="219"/>
      <c r="P3215" s="228"/>
    </row>
    <row r="3216" spans="1:16" ht="24.75" thickBot="1" x14ac:dyDescent="0.3">
      <c r="A3216" s="214"/>
      <c r="B3216" s="217"/>
      <c r="C3216" s="217"/>
      <c r="D3216" s="220"/>
      <c r="E3216" s="220"/>
      <c r="F3216" s="217"/>
      <c r="G3216" s="158" t="s">
        <v>9</v>
      </c>
      <c r="H3216" s="57">
        <f t="shared" si="692"/>
        <v>0.4</v>
      </c>
      <c r="I3216" s="26">
        <v>0</v>
      </c>
      <c r="J3216" s="26">
        <v>0.4</v>
      </c>
      <c r="K3216" s="26">
        <v>0</v>
      </c>
      <c r="L3216" s="26">
        <v>0</v>
      </c>
      <c r="M3216" s="26">
        <v>0</v>
      </c>
      <c r="N3216" s="26">
        <v>0</v>
      </c>
      <c r="O3216" s="220"/>
      <c r="P3216" s="229"/>
    </row>
    <row r="3217" spans="1:16" ht="36.75" customHeight="1" thickBot="1" x14ac:dyDescent="0.3">
      <c r="A3217" s="212" t="s">
        <v>1153</v>
      </c>
      <c r="B3217" s="215" t="s">
        <v>1140</v>
      </c>
      <c r="C3217" s="215" t="s">
        <v>1128</v>
      </c>
      <c r="D3217" s="218">
        <v>2026</v>
      </c>
      <c r="E3217" s="218" t="s">
        <v>1147</v>
      </c>
      <c r="F3217" s="215" t="s">
        <v>1145</v>
      </c>
      <c r="G3217" s="158" t="s">
        <v>4</v>
      </c>
      <c r="H3217" s="57">
        <f>SUM(H3218:H3221)</f>
        <v>3.5999999999999996</v>
      </c>
      <c r="I3217" s="57">
        <f t="shared" ref="I3217:N3217" si="693">SUM(I3218:I3221)</f>
        <v>0</v>
      </c>
      <c r="J3217" s="57">
        <f t="shared" si="693"/>
        <v>3.5999999999999996</v>
      </c>
      <c r="K3217" s="57">
        <f t="shared" si="693"/>
        <v>0</v>
      </c>
      <c r="L3217" s="57">
        <f t="shared" si="693"/>
        <v>0</v>
      </c>
      <c r="M3217" s="57">
        <f t="shared" si="693"/>
        <v>0</v>
      </c>
      <c r="N3217" s="57">
        <f t="shared" si="693"/>
        <v>0</v>
      </c>
      <c r="O3217" s="218">
        <v>415</v>
      </c>
      <c r="P3217" s="227" t="s">
        <v>482</v>
      </c>
    </row>
    <row r="3218" spans="1:16" ht="15.75" thickBot="1" x14ac:dyDescent="0.3">
      <c r="A3218" s="213"/>
      <c r="B3218" s="216"/>
      <c r="C3218" s="216"/>
      <c r="D3218" s="219"/>
      <c r="E3218" s="219"/>
      <c r="F3218" s="216"/>
      <c r="G3218" s="158" t="s">
        <v>6</v>
      </c>
      <c r="H3218" s="57">
        <f t="shared" si="692"/>
        <v>0</v>
      </c>
      <c r="I3218" s="26">
        <v>0</v>
      </c>
      <c r="J3218" s="26">
        <v>0</v>
      </c>
      <c r="K3218" s="26">
        <v>0</v>
      </c>
      <c r="L3218" s="26">
        <v>0</v>
      </c>
      <c r="M3218" s="26">
        <v>0</v>
      </c>
      <c r="N3218" s="26">
        <v>0</v>
      </c>
      <c r="O3218" s="219"/>
      <c r="P3218" s="228"/>
    </row>
    <row r="3219" spans="1:16" ht="36.75" thickBot="1" x14ac:dyDescent="0.3">
      <c r="A3219" s="213"/>
      <c r="B3219" s="216"/>
      <c r="C3219" s="216"/>
      <c r="D3219" s="219"/>
      <c r="E3219" s="219"/>
      <c r="F3219" s="216"/>
      <c r="G3219" s="158" t="s">
        <v>7</v>
      </c>
      <c r="H3219" s="57">
        <f t="shared" si="692"/>
        <v>2.8</v>
      </c>
      <c r="I3219" s="26">
        <v>0</v>
      </c>
      <c r="J3219" s="26">
        <v>2.8</v>
      </c>
      <c r="K3219" s="26">
        <v>0</v>
      </c>
      <c r="L3219" s="26">
        <v>0</v>
      </c>
      <c r="M3219" s="26">
        <v>0</v>
      </c>
      <c r="N3219" s="26">
        <v>0</v>
      </c>
      <c r="O3219" s="219"/>
      <c r="P3219" s="228"/>
    </row>
    <row r="3220" spans="1:16" ht="15.75" thickBot="1" x14ac:dyDescent="0.3">
      <c r="A3220" s="213"/>
      <c r="B3220" s="216"/>
      <c r="C3220" s="216"/>
      <c r="D3220" s="219"/>
      <c r="E3220" s="219"/>
      <c r="F3220" s="216"/>
      <c r="G3220" s="158" t="s">
        <v>8</v>
      </c>
      <c r="H3220" s="57">
        <f t="shared" si="692"/>
        <v>0.4</v>
      </c>
      <c r="I3220" s="26">
        <v>0</v>
      </c>
      <c r="J3220" s="26">
        <v>0.4</v>
      </c>
      <c r="K3220" s="26">
        <v>0</v>
      </c>
      <c r="L3220" s="26">
        <v>0</v>
      </c>
      <c r="M3220" s="26">
        <v>0</v>
      </c>
      <c r="N3220" s="26">
        <v>0</v>
      </c>
      <c r="O3220" s="219"/>
      <c r="P3220" s="228"/>
    </row>
    <row r="3221" spans="1:16" ht="24.75" thickBot="1" x14ac:dyDescent="0.3">
      <c r="A3221" s="214"/>
      <c r="B3221" s="217"/>
      <c r="C3221" s="217"/>
      <c r="D3221" s="220"/>
      <c r="E3221" s="220"/>
      <c r="F3221" s="217"/>
      <c r="G3221" s="158" t="s">
        <v>9</v>
      </c>
      <c r="H3221" s="57">
        <f t="shared" si="692"/>
        <v>0.4</v>
      </c>
      <c r="I3221" s="26">
        <v>0</v>
      </c>
      <c r="J3221" s="26">
        <v>0.4</v>
      </c>
      <c r="K3221" s="26">
        <v>0</v>
      </c>
      <c r="L3221" s="26">
        <v>0</v>
      </c>
      <c r="M3221" s="26">
        <v>0</v>
      </c>
      <c r="N3221" s="26">
        <v>0</v>
      </c>
      <c r="O3221" s="220"/>
      <c r="P3221" s="229"/>
    </row>
    <row r="3222" spans="1:16" ht="36.75" customHeight="1" thickBot="1" x14ac:dyDescent="0.3">
      <c r="A3222" s="253" t="s">
        <v>4040</v>
      </c>
      <c r="B3222" s="218" t="s">
        <v>1154</v>
      </c>
      <c r="C3222" s="215" t="s">
        <v>1128</v>
      </c>
      <c r="D3222" s="218">
        <v>2027</v>
      </c>
      <c r="E3222" s="218" t="s">
        <v>1155</v>
      </c>
      <c r="F3222" s="230" t="s">
        <v>4038</v>
      </c>
      <c r="G3222" s="158" t="s">
        <v>4</v>
      </c>
      <c r="H3222" s="57">
        <f>SUM(H3223:H3226)</f>
        <v>8</v>
      </c>
      <c r="I3222" s="57">
        <f t="shared" ref="I3222:N3222" si="694">SUM(I3223:I3226)</f>
        <v>0</v>
      </c>
      <c r="J3222" s="57">
        <f t="shared" si="694"/>
        <v>0</v>
      </c>
      <c r="K3222" s="57">
        <f t="shared" si="694"/>
        <v>8</v>
      </c>
      <c r="L3222" s="57">
        <f t="shared" si="694"/>
        <v>0</v>
      </c>
      <c r="M3222" s="57">
        <f t="shared" si="694"/>
        <v>0</v>
      </c>
      <c r="N3222" s="57">
        <f t="shared" si="694"/>
        <v>0</v>
      </c>
      <c r="O3222" s="218">
        <v>1023</v>
      </c>
      <c r="P3222" s="227" t="s">
        <v>482</v>
      </c>
    </row>
    <row r="3223" spans="1:16" ht="39" customHeight="1" thickBot="1" x14ac:dyDescent="0.3">
      <c r="A3223" s="254"/>
      <c r="B3223" s="219"/>
      <c r="C3223" s="216"/>
      <c r="D3223" s="219"/>
      <c r="E3223" s="219"/>
      <c r="F3223" s="231"/>
      <c r="G3223" s="158" t="s">
        <v>6</v>
      </c>
      <c r="H3223" s="57">
        <f t="shared" si="692"/>
        <v>8</v>
      </c>
      <c r="I3223" s="26">
        <v>0</v>
      </c>
      <c r="J3223" s="26">
        <v>0</v>
      </c>
      <c r="K3223" s="26">
        <v>8</v>
      </c>
      <c r="L3223" s="26">
        <v>0</v>
      </c>
      <c r="M3223" s="26">
        <v>0</v>
      </c>
      <c r="N3223" s="26">
        <v>0</v>
      </c>
      <c r="O3223" s="219"/>
      <c r="P3223" s="228"/>
    </row>
    <row r="3224" spans="1:16" ht="36.75" thickBot="1" x14ac:dyDescent="0.3">
      <c r="A3224" s="254"/>
      <c r="B3224" s="219"/>
      <c r="C3224" s="216"/>
      <c r="D3224" s="219"/>
      <c r="E3224" s="219"/>
      <c r="F3224" s="231"/>
      <c r="G3224" s="158" t="s">
        <v>7</v>
      </c>
      <c r="H3224" s="57">
        <f t="shared" si="692"/>
        <v>0</v>
      </c>
      <c r="I3224" s="26">
        <v>0</v>
      </c>
      <c r="J3224" s="26">
        <v>0</v>
      </c>
      <c r="K3224" s="26">
        <v>0</v>
      </c>
      <c r="L3224" s="26">
        <v>0</v>
      </c>
      <c r="M3224" s="26">
        <v>0</v>
      </c>
      <c r="N3224" s="26">
        <v>0</v>
      </c>
      <c r="O3224" s="219"/>
      <c r="P3224" s="228"/>
    </row>
    <row r="3225" spans="1:16" ht="15.75" thickBot="1" x14ac:dyDescent="0.3">
      <c r="A3225" s="254"/>
      <c r="B3225" s="219"/>
      <c r="C3225" s="216"/>
      <c r="D3225" s="219"/>
      <c r="E3225" s="219"/>
      <c r="F3225" s="231"/>
      <c r="G3225" s="158" t="s">
        <v>8</v>
      </c>
      <c r="H3225" s="57">
        <f t="shared" si="692"/>
        <v>0</v>
      </c>
      <c r="I3225" s="26">
        <v>0</v>
      </c>
      <c r="J3225" s="26">
        <v>0</v>
      </c>
      <c r="K3225" s="26">
        <v>0</v>
      </c>
      <c r="L3225" s="26">
        <v>0</v>
      </c>
      <c r="M3225" s="26">
        <v>0</v>
      </c>
      <c r="N3225" s="26">
        <v>0</v>
      </c>
      <c r="O3225" s="219"/>
      <c r="P3225" s="228"/>
    </row>
    <row r="3226" spans="1:16" ht="24.75" thickBot="1" x14ac:dyDescent="0.3">
      <c r="A3226" s="255"/>
      <c r="B3226" s="220"/>
      <c r="C3226" s="217"/>
      <c r="D3226" s="220"/>
      <c r="E3226" s="220"/>
      <c r="F3226" s="232"/>
      <c r="G3226" s="158" t="s">
        <v>9</v>
      </c>
      <c r="H3226" s="57">
        <f t="shared" si="692"/>
        <v>0</v>
      </c>
      <c r="I3226" s="26">
        <v>0</v>
      </c>
      <c r="J3226" s="26">
        <v>0</v>
      </c>
      <c r="K3226" s="26">
        <v>0</v>
      </c>
      <c r="L3226" s="26">
        <v>0</v>
      </c>
      <c r="M3226" s="26">
        <v>0</v>
      </c>
      <c r="N3226" s="26">
        <v>0</v>
      </c>
      <c r="O3226" s="220"/>
      <c r="P3226" s="229"/>
    </row>
    <row r="3227" spans="1:16" ht="36.75" customHeight="1" thickBot="1" x14ac:dyDescent="0.3">
      <c r="A3227" s="253" t="s">
        <v>4039</v>
      </c>
      <c r="B3227" s="218" t="s">
        <v>1154</v>
      </c>
      <c r="C3227" s="215" t="s">
        <v>1128</v>
      </c>
      <c r="D3227" s="218">
        <v>2028</v>
      </c>
      <c r="E3227" s="218" t="s">
        <v>1155</v>
      </c>
      <c r="F3227" s="230" t="s">
        <v>4038</v>
      </c>
      <c r="G3227" s="158" t="s">
        <v>4</v>
      </c>
      <c r="H3227" s="57">
        <f>SUM(H3228:H3231)</f>
        <v>8</v>
      </c>
      <c r="I3227" s="57">
        <f t="shared" ref="I3227:N3227" si="695">SUM(I3228:I3231)</f>
        <v>0</v>
      </c>
      <c r="J3227" s="57">
        <f t="shared" si="695"/>
        <v>0</v>
      </c>
      <c r="K3227" s="57">
        <f t="shared" si="695"/>
        <v>0</v>
      </c>
      <c r="L3227" s="57">
        <f t="shared" si="695"/>
        <v>8</v>
      </c>
      <c r="M3227" s="57">
        <f t="shared" si="695"/>
        <v>0</v>
      </c>
      <c r="N3227" s="57">
        <f t="shared" si="695"/>
        <v>0</v>
      </c>
      <c r="O3227" s="218">
        <v>1171</v>
      </c>
      <c r="P3227" s="227" t="s">
        <v>482</v>
      </c>
    </row>
    <row r="3228" spans="1:16" ht="39.75" customHeight="1" thickBot="1" x14ac:dyDescent="0.3">
      <c r="A3228" s="254"/>
      <c r="B3228" s="219"/>
      <c r="C3228" s="216"/>
      <c r="D3228" s="219"/>
      <c r="E3228" s="219"/>
      <c r="F3228" s="231"/>
      <c r="G3228" s="158" t="s">
        <v>6</v>
      </c>
      <c r="H3228" s="57">
        <f t="shared" si="692"/>
        <v>8</v>
      </c>
      <c r="I3228" s="26">
        <v>0</v>
      </c>
      <c r="J3228" s="26">
        <v>0</v>
      </c>
      <c r="K3228" s="26">
        <v>0</v>
      </c>
      <c r="L3228" s="26">
        <v>8</v>
      </c>
      <c r="M3228" s="26">
        <v>0</v>
      </c>
      <c r="N3228" s="26">
        <v>0</v>
      </c>
      <c r="O3228" s="219"/>
      <c r="P3228" s="228"/>
    </row>
    <row r="3229" spans="1:16" ht="36.75" thickBot="1" x14ac:dyDescent="0.3">
      <c r="A3229" s="254"/>
      <c r="B3229" s="219"/>
      <c r="C3229" s="216"/>
      <c r="D3229" s="219"/>
      <c r="E3229" s="219"/>
      <c r="F3229" s="231"/>
      <c r="G3229" s="158" t="s">
        <v>7</v>
      </c>
      <c r="H3229" s="57">
        <f t="shared" si="692"/>
        <v>0</v>
      </c>
      <c r="I3229" s="26">
        <v>0</v>
      </c>
      <c r="J3229" s="26">
        <v>0</v>
      </c>
      <c r="K3229" s="26">
        <v>0</v>
      </c>
      <c r="L3229" s="26">
        <v>0</v>
      </c>
      <c r="M3229" s="26">
        <v>0</v>
      </c>
      <c r="N3229" s="26">
        <v>0</v>
      </c>
      <c r="O3229" s="219"/>
      <c r="P3229" s="228"/>
    </row>
    <row r="3230" spans="1:16" ht="15.75" thickBot="1" x14ac:dyDescent="0.3">
      <c r="A3230" s="254"/>
      <c r="B3230" s="219"/>
      <c r="C3230" s="216"/>
      <c r="D3230" s="219"/>
      <c r="E3230" s="219"/>
      <c r="F3230" s="231"/>
      <c r="G3230" s="158" t="s">
        <v>8</v>
      </c>
      <c r="H3230" s="57">
        <f t="shared" si="692"/>
        <v>0</v>
      </c>
      <c r="I3230" s="26">
        <v>0</v>
      </c>
      <c r="J3230" s="26">
        <v>0</v>
      </c>
      <c r="K3230" s="26">
        <v>0</v>
      </c>
      <c r="L3230" s="26">
        <v>0</v>
      </c>
      <c r="M3230" s="26">
        <v>0</v>
      </c>
      <c r="N3230" s="26">
        <v>0</v>
      </c>
      <c r="O3230" s="219"/>
      <c r="P3230" s="228"/>
    </row>
    <row r="3231" spans="1:16" ht="24.75" thickBot="1" x14ac:dyDescent="0.3">
      <c r="A3231" s="255"/>
      <c r="B3231" s="220"/>
      <c r="C3231" s="217"/>
      <c r="D3231" s="220"/>
      <c r="E3231" s="220"/>
      <c r="F3231" s="232"/>
      <c r="G3231" s="158" t="s">
        <v>9</v>
      </c>
      <c r="H3231" s="57">
        <f t="shared" si="692"/>
        <v>0</v>
      </c>
      <c r="I3231" s="26">
        <v>0</v>
      </c>
      <c r="J3231" s="26">
        <v>0</v>
      </c>
      <c r="K3231" s="26">
        <v>0</v>
      </c>
      <c r="L3231" s="26">
        <v>0</v>
      </c>
      <c r="M3231" s="26">
        <v>0</v>
      </c>
      <c r="N3231" s="26">
        <v>0</v>
      </c>
      <c r="O3231" s="220"/>
      <c r="P3231" s="229"/>
    </row>
    <row r="3232" spans="1:16" ht="36.75" customHeight="1" thickBot="1" x14ac:dyDescent="0.3">
      <c r="A3232" s="212" t="s">
        <v>1156</v>
      </c>
      <c r="B3232" s="218" t="s">
        <v>1154</v>
      </c>
      <c r="C3232" s="215" t="s">
        <v>1128</v>
      </c>
      <c r="D3232" s="218">
        <v>2029</v>
      </c>
      <c r="E3232" s="218" t="s">
        <v>1155</v>
      </c>
      <c r="F3232" s="215" t="s">
        <v>4038</v>
      </c>
      <c r="G3232" s="158" t="s">
        <v>4</v>
      </c>
      <c r="H3232" s="57">
        <f>SUM(H3233:H3236)</f>
        <v>5.1999999999999993</v>
      </c>
      <c r="I3232" s="57">
        <f t="shared" ref="I3232:N3232" si="696">SUM(I3233:I3236)</f>
        <v>0</v>
      </c>
      <c r="J3232" s="57">
        <f t="shared" si="696"/>
        <v>0</v>
      </c>
      <c r="K3232" s="57">
        <f t="shared" si="696"/>
        <v>0</v>
      </c>
      <c r="L3232" s="57">
        <f t="shared" si="696"/>
        <v>0</v>
      </c>
      <c r="M3232" s="57">
        <f t="shared" si="696"/>
        <v>5.1999999999999993</v>
      </c>
      <c r="N3232" s="57">
        <f t="shared" si="696"/>
        <v>0</v>
      </c>
      <c r="O3232" s="218">
        <v>2679</v>
      </c>
      <c r="P3232" s="227" t="s">
        <v>482</v>
      </c>
    </row>
    <row r="3233" spans="1:16" ht="15.75" thickBot="1" x14ac:dyDescent="0.3">
      <c r="A3233" s="213"/>
      <c r="B3233" s="219"/>
      <c r="C3233" s="216"/>
      <c r="D3233" s="219"/>
      <c r="E3233" s="219"/>
      <c r="F3233" s="216"/>
      <c r="G3233" s="158" t="s">
        <v>6</v>
      </c>
      <c r="H3233" s="57">
        <f t="shared" si="692"/>
        <v>5</v>
      </c>
      <c r="I3233" s="26">
        <v>0</v>
      </c>
      <c r="J3233" s="26">
        <v>0</v>
      </c>
      <c r="K3233" s="26">
        <v>0</v>
      </c>
      <c r="L3233" s="26">
        <v>0</v>
      </c>
      <c r="M3233" s="26">
        <v>5</v>
      </c>
      <c r="N3233" s="26">
        <v>0</v>
      </c>
      <c r="O3233" s="219"/>
      <c r="P3233" s="228"/>
    </row>
    <row r="3234" spans="1:16" ht="36.75" thickBot="1" x14ac:dyDescent="0.3">
      <c r="A3234" s="213"/>
      <c r="B3234" s="219"/>
      <c r="C3234" s="216"/>
      <c r="D3234" s="219"/>
      <c r="E3234" s="219"/>
      <c r="F3234" s="216"/>
      <c r="G3234" s="158" t="s">
        <v>7</v>
      </c>
      <c r="H3234" s="57">
        <f t="shared" si="692"/>
        <v>0.1</v>
      </c>
      <c r="I3234" s="26">
        <v>0</v>
      </c>
      <c r="J3234" s="26">
        <v>0</v>
      </c>
      <c r="K3234" s="26">
        <v>0</v>
      </c>
      <c r="L3234" s="26">
        <v>0</v>
      </c>
      <c r="M3234" s="26">
        <v>0.1</v>
      </c>
      <c r="N3234" s="26">
        <v>0</v>
      </c>
      <c r="O3234" s="219"/>
      <c r="P3234" s="228"/>
    </row>
    <row r="3235" spans="1:16" ht="15.75" thickBot="1" x14ac:dyDescent="0.3">
      <c r="A3235" s="213"/>
      <c r="B3235" s="219"/>
      <c r="C3235" s="216"/>
      <c r="D3235" s="219"/>
      <c r="E3235" s="219"/>
      <c r="F3235" s="216"/>
      <c r="G3235" s="158" t="s">
        <v>8</v>
      </c>
      <c r="H3235" s="57">
        <f t="shared" si="692"/>
        <v>0.1</v>
      </c>
      <c r="I3235" s="26">
        <v>0</v>
      </c>
      <c r="J3235" s="26">
        <v>0</v>
      </c>
      <c r="K3235" s="26">
        <v>0</v>
      </c>
      <c r="L3235" s="26">
        <v>0</v>
      </c>
      <c r="M3235" s="26">
        <v>0.1</v>
      </c>
      <c r="N3235" s="26">
        <v>0</v>
      </c>
      <c r="O3235" s="219"/>
      <c r="P3235" s="228"/>
    </row>
    <row r="3236" spans="1:16" ht="24.75" thickBot="1" x14ac:dyDescent="0.3">
      <c r="A3236" s="214"/>
      <c r="B3236" s="220"/>
      <c r="C3236" s="217"/>
      <c r="D3236" s="220"/>
      <c r="E3236" s="220"/>
      <c r="F3236" s="217"/>
      <c r="G3236" s="158" t="s">
        <v>9</v>
      </c>
      <c r="H3236" s="57">
        <f t="shared" si="692"/>
        <v>0</v>
      </c>
      <c r="I3236" s="26">
        <v>0</v>
      </c>
      <c r="J3236" s="26">
        <v>0</v>
      </c>
      <c r="K3236" s="26">
        <v>0</v>
      </c>
      <c r="L3236" s="26">
        <v>0</v>
      </c>
      <c r="M3236" s="26">
        <v>0</v>
      </c>
      <c r="N3236" s="26">
        <v>0</v>
      </c>
      <c r="O3236" s="220"/>
      <c r="P3236" s="229"/>
    </row>
    <row r="3237" spans="1:16" ht="36.75" customHeight="1" thickBot="1" x14ac:dyDescent="0.3">
      <c r="A3237" s="212" t="s">
        <v>1157</v>
      </c>
      <c r="B3237" s="215" t="s">
        <v>1154</v>
      </c>
      <c r="C3237" s="215" t="s">
        <v>1128</v>
      </c>
      <c r="D3237" s="218">
        <v>2030</v>
      </c>
      <c r="E3237" s="218" t="s">
        <v>1158</v>
      </c>
      <c r="F3237" s="215" t="s">
        <v>1159</v>
      </c>
      <c r="G3237" s="158" t="s">
        <v>4</v>
      </c>
      <c r="H3237" s="57">
        <f t="shared" ref="H3237:N3237" si="697">SUM(H3238:H3241)</f>
        <v>50.099999999999994</v>
      </c>
      <c r="I3237" s="57">
        <f t="shared" si="697"/>
        <v>0</v>
      </c>
      <c r="J3237" s="57">
        <f t="shared" si="697"/>
        <v>0</v>
      </c>
      <c r="K3237" s="57">
        <f t="shared" si="697"/>
        <v>0</v>
      </c>
      <c r="L3237" s="57">
        <f t="shared" si="697"/>
        <v>0</v>
      </c>
      <c r="M3237" s="57">
        <f t="shared" si="697"/>
        <v>0</v>
      </c>
      <c r="N3237" s="57">
        <f t="shared" si="697"/>
        <v>50.099999999999994</v>
      </c>
      <c r="O3237" s="218">
        <v>570</v>
      </c>
      <c r="P3237" s="227" t="s">
        <v>482</v>
      </c>
    </row>
    <row r="3238" spans="1:16" ht="15.75" thickBot="1" x14ac:dyDescent="0.3">
      <c r="A3238" s="213"/>
      <c r="B3238" s="216"/>
      <c r="C3238" s="216"/>
      <c r="D3238" s="219"/>
      <c r="E3238" s="219"/>
      <c r="F3238" s="216"/>
      <c r="G3238" s="158" t="s">
        <v>6</v>
      </c>
      <c r="H3238" s="57">
        <f t="shared" si="692"/>
        <v>49.5</v>
      </c>
      <c r="I3238" s="26">
        <v>0</v>
      </c>
      <c r="J3238" s="26">
        <v>0</v>
      </c>
      <c r="K3238" s="26">
        <v>0</v>
      </c>
      <c r="L3238" s="26">
        <v>0</v>
      </c>
      <c r="M3238" s="26">
        <v>0</v>
      </c>
      <c r="N3238" s="26">
        <v>49.5</v>
      </c>
      <c r="O3238" s="219"/>
      <c r="P3238" s="228"/>
    </row>
    <row r="3239" spans="1:16" ht="36.75" thickBot="1" x14ac:dyDescent="0.3">
      <c r="A3239" s="213"/>
      <c r="B3239" s="216"/>
      <c r="C3239" s="216"/>
      <c r="D3239" s="219"/>
      <c r="E3239" s="219"/>
      <c r="F3239" s="216"/>
      <c r="G3239" s="158" t="s">
        <v>7</v>
      </c>
      <c r="H3239" s="57">
        <f t="shared" si="692"/>
        <v>0.3</v>
      </c>
      <c r="I3239" s="26">
        <v>0</v>
      </c>
      <c r="J3239" s="26">
        <v>0</v>
      </c>
      <c r="K3239" s="26">
        <v>0</v>
      </c>
      <c r="L3239" s="26">
        <v>0</v>
      </c>
      <c r="M3239" s="26">
        <v>0</v>
      </c>
      <c r="N3239" s="26">
        <v>0.3</v>
      </c>
      <c r="O3239" s="219"/>
      <c r="P3239" s="228"/>
    </row>
    <row r="3240" spans="1:16" ht="15.75" thickBot="1" x14ac:dyDescent="0.3">
      <c r="A3240" s="213"/>
      <c r="B3240" s="216"/>
      <c r="C3240" s="216"/>
      <c r="D3240" s="219"/>
      <c r="E3240" s="219"/>
      <c r="F3240" s="216"/>
      <c r="G3240" s="158" t="s">
        <v>8</v>
      </c>
      <c r="H3240" s="57">
        <f t="shared" si="692"/>
        <v>0.3</v>
      </c>
      <c r="I3240" s="26">
        <v>0</v>
      </c>
      <c r="J3240" s="26">
        <v>0</v>
      </c>
      <c r="K3240" s="26">
        <v>0</v>
      </c>
      <c r="L3240" s="26">
        <v>0</v>
      </c>
      <c r="M3240" s="26">
        <v>0</v>
      </c>
      <c r="N3240" s="26">
        <v>0.3</v>
      </c>
      <c r="O3240" s="219"/>
      <c r="P3240" s="228"/>
    </row>
    <row r="3241" spans="1:16" ht="24.75" thickBot="1" x14ac:dyDescent="0.3">
      <c r="A3241" s="214"/>
      <c r="B3241" s="217"/>
      <c r="C3241" s="217"/>
      <c r="D3241" s="220"/>
      <c r="E3241" s="220"/>
      <c r="F3241" s="217"/>
      <c r="G3241" s="158" t="s">
        <v>9</v>
      </c>
      <c r="H3241" s="57">
        <f t="shared" si="692"/>
        <v>0</v>
      </c>
      <c r="I3241" s="26">
        <v>0</v>
      </c>
      <c r="J3241" s="26">
        <v>0</v>
      </c>
      <c r="K3241" s="26">
        <v>0</v>
      </c>
      <c r="L3241" s="26">
        <v>0</v>
      </c>
      <c r="M3241" s="26">
        <v>0</v>
      </c>
      <c r="N3241" s="26">
        <v>0</v>
      </c>
      <c r="O3241" s="220"/>
      <c r="P3241" s="229"/>
    </row>
    <row r="3242" spans="1:16" ht="36.75" customHeight="1" thickBot="1" x14ac:dyDescent="0.3">
      <c r="A3242" s="212" t="s">
        <v>1160</v>
      </c>
      <c r="B3242" s="215" t="s">
        <v>255</v>
      </c>
      <c r="C3242" s="215" t="s">
        <v>1128</v>
      </c>
      <c r="D3242" s="218">
        <v>2025</v>
      </c>
      <c r="E3242" s="218"/>
      <c r="F3242" s="215" t="s">
        <v>1161</v>
      </c>
      <c r="G3242" s="158" t="s">
        <v>4</v>
      </c>
      <c r="H3242" s="57">
        <f>SUM(H3243:H3246)</f>
        <v>3</v>
      </c>
      <c r="I3242" s="57">
        <f t="shared" ref="I3242:N3242" si="698">SUM(I3243:I3246)</f>
        <v>3</v>
      </c>
      <c r="J3242" s="57">
        <f t="shared" si="698"/>
        <v>0</v>
      </c>
      <c r="K3242" s="57">
        <f t="shared" si="698"/>
        <v>0</v>
      </c>
      <c r="L3242" s="57">
        <f t="shared" si="698"/>
        <v>0</v>
      </c>
      <c r="M3242" s="57">
        <f t="shared" si="698"/>
        <v>0</v>
      </c>
      <c r="N3242" s="57">
        <f t="shared" si="698"/>
        <v>0</v>
      </c>
      <c r="O3242" s="218"/>
      <c r="P3242" s="227"/>
    </row>
    <row r="3243" spans="1:16" ht="15.75" thickBot="1" x14ac:dyDescent="0.3">
      <c r="A3243" s="213"/>
      <c r="B3243" s="216"/>
      <c r="C3243" s="216"/>
      <c r="D3243" s="219"/>
      <c r="E3243" s="219"/>
      <c r="F3243" s="216"/>
      <c r="G3243" s="158" t="s">
        <v>6</v>
      </c>
      <c r="H3243" s="57">
        <f t="shared" si="692"/>
        <v>3</v>
      </c>
      <c r="I3243" s="26">
        <v>3</v>
      </c>
      <c r="J3243" s="26">
        <v>0</v>
      </c>
      <c r="K3243" s="26">
        <v>0</v>
      </c>
      <c r="L3243" s="26">
        <v>0</v>
      </c>
      <c r="M3243" s="26">
        <v>0</v>
      </c>
      <c r="N3243" s="26">
        <v>0</v>
      </c>
      <c r="O3243" s="219"/>
      <c r="P3243" s="228"/>
    </row>
    <row r="3244" spans="1:16" ht="36.75" thickBot="1" x14ac:dyDescent="0.3">
      <c r="A3244" s="213"/>
      <c r="B3244" s="216"/>
      <c r="C3244" s="216"/>
      <c r="D3244" s="219"/>
      <c r="E3244" s="219"/>
      <c r="F3244" s="216"/>
      <c r="G3244" s="158" t="s">
        <v>7</v>
      </c>
      <c r="H3244" s="57">
        <f t="shared" si="692"/>
        <v>0</v>
      </c>
      <c r="I3244" s="26">
        <v>0</v>
      </c>
      <c r="J3244" s="26">
        <v>0</v>
      </c>
      <c r="K3244" s="26">
        <v>0</v>
      </c>
      <c r="L3244" s="26">
        <v>0</v>
      </c>
      <c r="M3244" s="26">
        <v>0</v>
      </c>
      <c r="N3244" s="26">
        <v>0</v>
      </c>
      <c r="O3244" s="219"/>
      <c r="P3244" s="228"/>
    </row>
    <row r="3245" spans="1:16" ht="15.75" thickBot="1" x14ac:dyDescent="0.3">
      <c r="A3245" s="213"/>
      <c r="B3245" s="216"/>
      <c r="C3245" s="216"/>
      <c r="D3245" s="219"/>
      <c r="E3245" s="219"/>
      <c r="F3245" s="216"/>
      <c r="G3245" s="158" t="s">
        <v>8</v>
      </c>
      <c r="H3245" s="57">
        <f t="shared" si="692"/>
        <v>0</v>
      </c>
      <c r="I3245" s="26">
        <v>0</v>
      </c>
      <c r="J3245" s="26">
        <v>0</v>
      </c>
      <c r="K3245" s="26">
        <v>0</v>
      </c>
      <c r="L3245" s="26">
        <v>0</v>
      </c>
      <c r="M3245" s="26">
        <v>0</v>
      </c>
      <c r="N3245" s="26">
        <v>0</v>
      </c>
      <c r="O3245" s="219"/>
      <c r="P3245" s="228"/>
    </row>
    <row r="3246" spans="1:16" ht="24.75" thickBot="1" x14ac:dyDescent="0.3">
      <c r="A3246" s="214"/>
      <c r="B3246" s="217"/>
      <c r="C3246" s="217"/>
      <c r="D3246" s="220"/>
      <c r="E3246" s="220"/>
      <c r="F3246" s="217"/>
      <c r="G3246" s="158" t="s">
        <v>9</v>
      </c>
      <c r="H3246" s="57">
        <f t="shared" si="692"/>
        <v>0</v>
      </c>
      <c r="I3246" s="26">
        <v>0</v>
      </c>
      <c r="J3246" s="26">
        <v>0</v>
      </c>
      <c r="K3246" s="26">
        <v>0</v>
      </c>
      <c r="L3246" s="26">
        <v>0</v>
      </c>
      <c r="M3246" s="26">
        <v>0</v>
      </c>
      <c r="N3246" s="26">
        <v>0</v>
      </c>
      <c r="O3246" s="220"/>
      <c r="P3246" s="229"/>
    </row>
    <row r="3247" spans="1:16" ht="36.75" thickBot="1" x14ac:dyDescent="0.3">
      <c r="A3247" s="212" t="s">
        <v>4639</v>
      </c>
      <c r="B3247" s="215" t="s">
        <v>4640</v>
      </c>
      <c r="C3247" s="215" t="s">
        <v>1128</v>
      </c>
      <c r="D3247" s="218">
        <v>2026</v>
      </c>
      <c r="E3247" s="218"/>
      <c r="F3247" s="215" t="s">
        <v>94</v>
      </c>
      <c r="G3247" s="158" t="s">
        <v>4</v>
      </c>
      <c r="H3247" s="57">
        <f>SUM(H3248:H3251)</f>
        <v>798.5</v>
      </c>
      <c r="I3247" s="57">
        <f t="shared" ref="I3247:N3247" si="699">SUM(I3248:I3251)</f>
        <v>0</v>
      </c>
      <c r="J3247" s="57">
        <f t="shared" si="699"/>
        <v>798.5</v>
      </c>
      <c r="K3247" s="57">
        <f t="shared" si="699"/>
        <v>0</v>
      </c>
      <c r="L3247" s="57">
        <f t="shared" si="699"/>
        <v>0</v>
      </c>
      <c r="M3247" s="57">
        <f t="shared" si="699"/>
        <v>0</v>
      </c>
      <c r="N3247" s="57">
        <f t="shared" si="699"/>
        <v>0</v>
      </c>
      <c r="O3247" s="218"/>
      <c r="P3247" s="227" t="s">
        <v>4641</v>
      </c>
    </row>
    <row r="3248" spans="1:16" ht="15.75" thickBot="1" x14ac:dyDescent="0.3">
      <c r="A3248" s="213"/>
      <c r="B3248" s="216"/>
      <c r="C3248" s="216"/>
      <c r="D3248" s="219"/>
      <c r="E3248" s="219"/>
      <c r="F3248" s="216"/>
      <c r="G3248" s="158" t="s">
        <v>6</v>
      </c>
      <c r="H3248" s="57">
        <f t="shared" ref="H3248:H3251" si="700">SUM(I3248:N3248)</f>
        <v>0</v>
      </c>
      <c r="I3248" s="26">
        <v>0</v>
      </c>
      <c r="J3248" s="26">
        <v>0</v>
      </c>
      <c r="K3248" s="26">
        <v>0</v>
      </c>
      <c r="L3248" s="26">
        <v>0</v>
      </c>
      <c r="M3248" s="26">
        <v>0</v>
      </c>
      <c r="N3248" s="26">
        <v>0</v>
      </c>
      <c r="O3248" s="219"/>
      <c r="P3248" s="228"/>
    </row>
    <row r="3249" spans="1:16" ht="36.75" thickBot="1" x14ac:dyDescent="0.3">
      <c r="A3249" s="213"/>
      <c r="B3249" s="216"/>
      <c r="C3249" s="216"/>
      <c r="D3249" s="219"/>
      <c r="E3249" s="219"/>
      <c r="F3249" s="216"/>
      <c r="G3249" s="158" t="s">
        <v>7</v>
      </c>
      <c r="H3249" s="57">
        <f t="shared" si="700"/>
        <v>798.5</v>
      </c>
      <c r="I3249" s="26">
        <v>0</v>
      </c>
      <c r="J3249" s="26">
        <v>798.5</v>
      </c>
      <c r="K3249" s="26">
        <v>0</v>
      </c>
      <c r="L3249" s="26">
        <v>0</v>
      </c>
      <c r="M3249" s="26">
        <v>0</v>
      </c>
      <c r="N3249" s="26">
        <v>0</v>
      </c>
      <c r="O3249" s="219"/>
      <c r="P3249" s="228"/>
    </row>
    <row r="3250" spans="1:16" ht="15.75" thickBot="1" x14ac:dyDescent="0.3">
      <c r="A3250" s="213"/>
      <c r="B3250" s="216"/>
      <c r="C3250" s="216"/>
      <c r="D3250" s="219"/>
      <c r="E3250" s="219"/>
      <c r="F3250" s="216"/>
      <c r="G3250" s="158" t="s">
        <v>8</v>
      </c>
      <c r="H3250" s="57">
        <f t="shared" si="700"/>
        <v>0</v>
      </c>
      <c r="I3250" s="26">
        <v>0</v>
      </c>
      <c r="J3250" s="26">
        <v>0</v>
      </c>
      <c r="K3250" s="26">
        <v>0</v>
      </c>
      <c r="L3250" s="26">
        <v>0</v>
      </c>
      <c r="M3250" s="26">
        <v>0</v>
      </c>
      <c r="N3250" s="26">
        <v>0</v>
      </c>
      <c r="O3250" s="219"/>
      <c r="P3250" s="228"/>
    </row>
    <row r="3251" spans="1:16" ht="24.75" thickBot="1" x14ac:dyDescent="0.3">
      <c r="A3251" s="214"/>
      <c r="B3251" s="217"/>
      <c r="C3251" s="217"/>
      <c r="D3251" s="220"/>
      <c r="E3251" s="220"/>
      <c r="F3251" s="217"/>
      <c r="G3251" s="158" t="s">
        <v>9</v>
      </c>
      <c r="H3251" s="57">
        <f t="shared" si="700"/>
        <v>0</v>
      </c>
      <c r="I3251" s="26">
        <v>0</v>
      </c>
      <c r="J3251" s="26">
        <v>0</v>
      </c>
      <c r="K3251" s="26">
        <v>0</v>
      </c>
      <c r="L3251" s="26">
        <v>0</v>
      </c>
      <c r="M3251" s="26">
        <v>0</v>
      </c>
      <c r="N3251" s="26">
        <v>0</v>
      </c>
      <c r="O3251" s="220"/>
      <c r="P3251" s="229"/>
    </row>
    <row r="3252" spans="1:16" ht="36.75" thickBot="1" x14ac:dyDescent="0.3">
      <c r="A3252" s="245" t="s">
        <v>117</v>
      </c>
      <c r="B3252" s="245"/>
      <c r="C3252" s="245"/>
      <c r="D3252" s="245"/>
      <c r="E3252" s="245"/>
      <c r="F3252" s="246"/>
      <c r="G3252" s="161" t="s">
        <v>4</v>
      </c>
      <c r="H3252" s="67">
        <f>SUM(H3253:H3256)</f>
        <v>1685.9</v>
      </c>
      <c r="I3252" s="67">
        <f t="shared" ref="I3252:N3252" si="701">SUM(I3253:I3256)</f>
        <v>36.1</v>
      </c>
      <c r="J3252" s="67">
        <f t="shared" si="701"/>
        <v>1167.6999999999998</v>
      </c>
      <c r="K3252" s="67">
        <f t="shared" si="701"/>
        <v>219.89999999999998</v>
      </c>
      <c r="L3252" s="67">
        <f t="shared" si="701"/>
        <v>96.9</v>
      </c>
      <c r="M3252" s="67">
        <f t="shared" si="701"/>
        <v>62</v>
      </c>
      <c r="N3252" s="67">
        <f t="shared" si="701"/>
        <v>103.3</v>
      </c>
      <c r="O3252" s="218" t="s">
        <v>107</v>
      </c>
      <c r="P3252" s="227"/>
    </row>
    <row r="3253" spans="1:16" ht="36.75" customHeight="1" thickBot="1" x14ac:dyDescent="0.3">
      <c r="A3253" s="247"/>
      <c r="B3253" s="247"/>
      <c r="C3253" s="247"/>
      <c r="D3253" s="247"/>
      <c r="E3253" s="247"/>
      <c r="F3253" s="248"/>
      <c r="G3253" s="161" t="s">
        <v>6</v>
      </c>
      <c r="H3253" s="67">
        <f t="shared" si="692"/>
        <v>787.9</v>
      </c>
      <c r="I3253" s="67">
        <f>I3143+I3148+I3153+I3158+I3163+I3168+I3173+I3178+I3183+I3188+I3193+I3198+I3203+I3208+I3213+I3218+I3223+I3228+I3233+I3238+I3243+I3248</f>
        <v>3</v>
      </c>
      <c r="J3253" s="67">
        <f t="shared" ref="J3253:N3253" si="702">J3143+J3148+J3153+J3158+J3163+J3168+J3173+J3178+J3183+J3188+J3193+J3198+J3203+J3208+J3213+J3218+J3223+J3228+J3233+J3238+J3243+J3248</f>
        <v>327.8</v>
      </c>
      <c r="K3253" s="67">
        <f t="shared" si="702"/>
        <v>209.2</v>
      </c>
      <c r="L3253" s="67">
        <f t="shared" si="702"/>
        <v>92.4</v>
      </c>
      <c r="M3253" s="67">
        <f t="shared" si="702"/>
        <v>55.5</v>
      </c>
      <c r="N3253" s="67">
        <f t="shared" si="702"/>
        <v>100</v>
      </c>
      <c r="O3253" s="219"/>
      <c r="P3253" s="228"/>
    </row>
    <row r="3254" spans="1:16" ht="36.75" thickBot="1" x14ac:dyDescent="0.3">
      <c r="A3254" s="247"/>
      <c r="B3254" s="247"/>
      <c r="C3254" s="247"/>
      <c r="D3254" s="247"/>
      <c r="E3254" s="247"/>
      <c r="F3254" s="248"/>
      <c r="G3254" s="161" t="s">
        <v>7</v>
      </c>
      <c r="H3254" s="67">
        <f t="shared" si="692"/>
        <v>885.7</v>
      </c>
      <c r="I3254" s="67">
        <f t="shared" ref="I3254:N3256" si="703">I3144+I3149+I3154+I3159+I3164+I3169+I3174+I3179+I3184+I3189+I3194+I3199+I3204+I3209+I3214+I3219+I3224+I3229+I3234+I3239+I3244+I3249</f>
        <v>33.1</v>
      </c>
      <c r="J3254" s="67">
        <f t="shared" si="703"/>
        <v>828.8</v>
      </c>
      <c r="K3254" s="67">
        <f t="shared" si="703"/>
        <v>10.7</v>
      </c>
      <c r="L3254" s="67">
        <f t="shared" si="703"/>
        <v>4.5</v>
      </c>
      <c r="M3254" s="67">
        <f t="shared" si="703"/>
        <v>5.6</v>
      </c>
      <c r="N3254" s="67">
        <f t="shared" si="703"/>
        <v>3</v>
      </c>
      <c r="O3254" s="219"/>
      <c r="P3254" s="228"/>
    </row>
    <row r="3255" spans="1:16" ht="15.75" thickBot="1" x14ac:dyDescent="0.3">
      <c r="A3255" s="247"/>
      <c r="B3255" s="247"/>
      <c r="C3255" s="247"/>
      <c r="D3255" s="247"/>
      <c r="E3255" s="247"/>
      <c r="F3255" s="248"/>
      <c r="G3255" s="161" t="s">
        <v>8</v>
      </c>
      <c r="H3255" s="67">
        <f t="shared" si="692"/>
        <v>9.9000000000000021</v>
      </c>
      <c r="I3255" s="67">
        <f t="shared" si="703"/>
        <v>0</v>
      </c>
      <c r="J3255" s="67">
        <f t="shared" si="703"/>
        <v>9.1000000000000014</v>
      </c>
      <c r="K3255" s="67">
        <f t="shared" si="703"/>
        <v>0</v>
      </c>
      <c r="L3255" s="67">
        <f t="shared" si="703"/>
        <v>0</v>
      </c>
      <c r="M3255" s="67">
        <f t="shared" si="703"/>
        <v>0.5</v>
      </c>
      <c r="N3255" s="67">
        <f t="shared" si="703"/>
        <v>0.3</v>
      </c>
      <c r="O3255" s="219"/>
      <c r="P3255" s="228"/>
    </row>
    <row r="3256" spans="1:16" ht="24.75" thickBot="1" x14ac:dyDescent="0.3">
      <c r="A3256" s="249"/>
      <c r="B3256" s="249"/>
      <c r="C3256" s="249"/>
      <c r="D3256" s="249"/>
      <c r="E3256" s="249"/>
      <c r="F3256" s="250"/>
      <c r="G3256" s="161" t="s">
        <v>9</v>
      </c>
      <c r="H3256" s="67">
        <f t="shared" si="692"/>
        <v>2.4</v>
      </c>
      <c r="I3256" s="67">
        <f t="shared" si="703"/>
        <v>0</v>
      </c>
      <c r="J3256" s="67">
        <f t="shared" si="703"/>
        <v>2</v>
      </c>
      <c r="K3256" s="67">
        <f t="shared" si="703"/>
        <v>0</v>
      </c>
      <c r="L3256" s="67">
        <f t="shared" si="703"/>
        <v>0</v>
      </c>
      <c r="M3256" s="67">
        <f t="shared" si="703"/>
        <v>0.4</v>
      </c>
      <c r="N3256" s="67">
        <f t="shared" si="703"/>
        <v>0</v>
      </c>
      <c r="O3256" s="220"/>
      <c r="P3256" s="229"/>
    </row>
    <row r="3257" spans="1:16" ht="15.75" thickBot="1" x14ac:dyDescent="0.3">
      <c r="A3257" s="251" t="s">
        <v>1162</v>
      </c>
      <c r="B3257" s="251"/>
      <c r="C3257" s="251"/>
      <c r="D3257" s="251"/>
      <c r="E3257" s="251"/>
      <c r="F3257" s="251"/>
      <c r="G3257" s="251"/>
      <c r="H3257" s="251"/>
      <c r="I3257" s="251"/>
      <c r="J3257" s="251"/>
      <c r="K3257" s="251"/>
      <c r="L3257" s="251"/>
      <c r="M3257" s="251"/>
      <c r="N3257" s="251"/>
      <c r="O3257" s="251"/>
      <c r="P3257" s="252"/>
    </row>
    <row r="3258" spans="1:16" ht="36.75" customHeight="1" thickBot="1" x14ac:dyDescent="0.3">
      <c r="A3258" s="253" t="s">
        <v>4049</v>
      </c>
      <c r="B3258" s="215" t="s">
        <v>479</v>
      </c>
      <c r="C3258" s="215" t="s">
        <v>1163</v>
      </c>
      <c r="D3258" s="218" t="s">
        <v>4047</v>
      </c>
      <c r="E3258" s="215"/>
      <c r="F3258" s="215" t="s">
        <v>222</v>
      </c>
      <c r="G3258" s="158" t="s">
        <v>4</v>
      </c>
      <c r="H3258" s="26">
        <f t="shared" ref="H3258:N3258" si="704">SUM(H3259:H3262)</f>
        <v>401.3</v>
      </c>
      <c r="I3258" s="26">
        <f t="shared" si="704"/>
        <v>401.3</v>
      </c>
      <c r="J3258" s="26">
        <f t="shared" si="704"/>
        <v>0</v>
      </c>
      <c r="K3258" s="26">
        <f t="shared" si="704"/>
        <v>0</v>
      </c>
      <c r="L3258" s="26">
        <f t="shared" si="704"/>
        <v>0</v>
      </c>
      <c r="M3258" s="26">
        <f t="shared" si="704"/>
        <v>0</v>
      </c>
      <c r="N3258" s="26">
        <f t="shared" si="704"/>
        <v>0</v>
      </c>
      <c r="O3258" s="242"/>
      <c r="P3258" s="267"/>
    </row>
    <row r="3259" spans="1:16" ht="15.75" thickBot="1" x14ac:dyDescent="0.3">
      <c r="A3259" s="254"/>
      <c r="B3259" s="216"/>
      <c r="C3259" s="216"/>
      <c r="D3259" s="219"/>
      <c r="E3259" s="216"/>
      <c r="F3259" s="216"/>
      <c r="G3259" s="158" t="s">
        <v>259</v>
      </c>
      <c r="H3259" s="26">
        <f>SUM(I3259:N3259)</f>
        <v>0</v>
      </c>
      <c r="I3259" s="26">
        <v>0</v>
      </c>
      <c r="J3259" s="26">
        <v>0</v>
      </c>
      <c r="K3259" s="26">
        <v>0</v>
      </c>
      <c r="L3259" s="26">
        <v>0</v>
      </c>
      <c r="M3259" s="26">
        <v>0</v>
      </c>
      <c r="N3259" s="26">
        <v>0</v>
      </c>
      <c r="O3259" s="243"/>
      <c r="P3259" s="268"/>
    </row>
    <row r="3260" spans="1:16" ht="36.75" thickBot="1" x14ac:dyDescent="0.3">
      <c r="A3260" s="254"/>
      <c r="B3260" s="216"/>
      <c r="C3260" s="216"/>
      <c r="D3260" s="219"/>
      <c r="E3260" s="216"/>
      <c r="F3260" s="216"/>
      <c r="G3260" s="158" t="s">
        <v>7</v>
      </c>
      <c r="H3260" s="26">
        <f t="shared" ref="H3260:H3287" si="705">SUM(I3260:N3260)</f>
        <v>0</v>
      </c>
      <c r="I3260" s="26">
        <v>0</v>
      </c>
      <c r="J3260" s="26">
        <v>0</v>
      </c>
      <c r="K3260" s="26">
        <v>0</v>
      </c>
      <c r="L3260" s="26">
        <v>0</v>
      </c>
      <c r="M3260" s="26">
        <v>0</v>
      </c>
      <c r="N3260" s="26">
        <v>0</v>
      </c>
      <c r="O3260" s="243"/>
      <c r="P3260" s="268"/>
    </row>
    <row r="3261" spans="1:16" ht="15.75" thickBot="1" x14ac:dyDescent="0.3">
      <c r="A3261" s="254"/>
      <c r="B3261" s="216"/>
      <c r="C3261" s="216"/>
      <c r="D3261" s="219"/>
      <c r="E3261" s="216"/>
      <c r="F3261" s="216"/>
      <c r="G3261" s="158" t="s">
        <v>8</v>
      </c>
      <c r="H3261" s="26">
        <f t="shared" si="705"/>
        <v>0</v>
      </c>
      <c r="I3261" s="26">
        <v>0</v>
      </c>
      <c r="J3261" s="26">
        <v>0</v>
      </c>
      <c r="K3261" s="26">
        <v>0</v>
      </c>
      <c r="L3261" s="26">
        <v>0</v>
      </c>
      <c r="M3261" s="26">
        <v>0</v>
      </c>
      <c r="N3261" s="26">
        <v>0</v>
      </c>
      <c r="O3261" s="243"/>
      <c r="P3261" s="268"/>
    </row>
    <row r="3262" spans="1:16" ht="24.75" thickBot="1" x14ac:dyDescent="0.3">
      <c r="A3262" s="255"/>
      <c r="B3262" s="217"/>
      <c r="C3262" s="217"/>
      <c r="D3262" s="220"/>
      <c r="E3262" s="217"/>
      <c r="F3262" s="217"/>
      <c r="G3262" s="158" t="s">
        <v>9</v>
      </c>
      <c r="H3262" s="26">
        <f t="shared" si="705"/>
        <v>401.3</v>
      </c>
      <c r="I3262" s="26">
        <v>401.3</v>
      </c>
      <c r="J3262" s="26">
        <v>0</v>
      </c>
      <c r="K3262" s="26">
        <v>0</v>
      </c>
      <c r="L3262" s="26">
        <v>0</v>
      </c>
      <c r="M3262" s="26">
        <v>0</v>
      </c>
      <c r="N3262" s="26">
        <v>0</v>
      </c>
      <c r="O3262" s="244"/>
      <c r="P3262" s="269"/>
    </row>
    <row r="3263" spans="1:16" ht="36.75" customHeight="1" thickBot="1" x14ac:dyDescent="0.3">
      <c r="A3263" s="253" t="s">
        <v>4048</v>
      </c>
      <c r="B3263" s="215" t="s">
        <v>479</v>
      </c>
      <c r="C3263" s="215" t="s">
        <v>1164</v>
      </c>
      <c r="D3263" s="218" t="s">
        <v>4003</v>
      </c>
      <c r="E3263" s="215"/>
      <c r="F3263" s="215" t="s">
        <v>222</v>
      </c>
      <c r="G3263" s="158" t="s">
        <v>4</v>
      </c>
      <c r="H3263" s="26">
        <f>SUM(H3264:H3267)</f>
        <v>613.80000000000007</v>
      </c>
      <c r="I3263" s="26">
        <f t="shared" ref="I3263:N3263" si="706">SUM(I3264:I3267)</f>
        <v>306.90000000000003</v>
      </c>
      <c r="J3263" s="26">
        <f t="shared" si="706"/>
        <v>306.90000000000003</v>
      </c>
      <c r="K3263" s="26">
        <f t="shared" si="706"/>
        <v>0</v>
      </c>
      <c r="L3263" s="26">
        <f t="shared" si="706"/>
        <v>0</v>
      </c>
      <c r="M3263" s="26">
        <f t="shared" si="706"/>
        <v>0</v>
      </c>
      <c r="N3263" s="26">
        <f t="shared" si="706"/>
        <v>0</v>
      </c>
      <c r="O3263" s="242"/>
      <c r="P3263" s="267"/>
    </row>
    <row r="3264" spans="1:16" ht="15.75" thickBot="1" x14ac:dyDescent="0.3">
      <c r="A3264" s="254"/>
      <c r="B3264" s="216"/>
      <c r="C3264" s="216"/>
      <c r="D3264" s="219"/>
      <c r="E3264" s="216"/>
      <c r="F3264" s="216"/>
      <c r="G3264" s="158" t="s">
        <v>259</v>
      </c>
      <c r="H3264" s="26">
        <f t="shared" si="705"/>
        <v>613.20000000000005</v>
      </c>
      <c r="I3264" s="26">
        <v>306.60000000000002</v>
      </c>
      <c r="J3264" s="26">
        <v>306.60000000000002</v>
      </c>
      <c r="K3264" s="26">
        <v>0</v>
      </c>
      <c r="L3264" s="26">
        <v>0</v>
      </c>
      <c r="M3264" s="26">
        <v>0</v>
      </c>
      <c r="N3264" s="26">
        <v>0</v>
      </c>
      <c r="O3264" s="243"/>
      <c r="P3264" s="268"/>
    </row>
    <row r="3265" spans="1:16" ht="36.75" thickBot="1" x14ac:dyDescent="0.3">
      <c r="A3265" s="254"/>
      <c r="B3265" s="216"/>
      <c r="C3265" s="216"/>
      <c r="D3265" s="219"/>
      <c r="E3265" s="216"/>
      <c r="F3265" s="216"/>
      <c r="G3265" s="158" t="s">
        <v>7</v>
      </c>
      <c r="H3265" s="26">
        <f t="shared" si="705"/>
        <v>0.6</v>
      </c>
      <c r="I3265" s="26">
        <v>0.3</v>
      </c>
      <c r="J3265" s="26">
        <v>0.3</v>
      </c>
      <c r="K3265" s="26">
        <v>0</v>
      </c>
      <c r="L3265" s="26">
        <v>0</v>
      </c>
      <c r="M3265" s="26">
        <v>0</v>
      </c>
      <c r="N3265" s="26">
        <v>0</v>
      </c>
      <c r="O3265" s="243"/>
      <c r="P3265" s="268"/>
    </row>
    <row r="3266" spans="1:16" ht="15.75" thickBot="1" x14ac:dyDescent="0.3">
      <c r="A3266" s="254"/>
      <c r="B3266" s="216"/>
      <c r="C3266" s="216"/>
      <c r="D3266" s="219"/>
      <c r="E3266" s="216"/>
      <c r="F3266" s="216"/>
      <c r="G3266" s="158" t="s">
        <v>8</v>
      </c>
      <c r="H3266" s="26">
        <f t="shared" si="705"/>
        <v>0</v>
      </c>
      <c r="I3266" s="26">
        <v>0</v>
      </c>
      <c r="J3266" s="26">
        <v>0</v>
      </c>
      <c r="K3266" s="26">
        <v>0</v>
      </c>
      <c r="L3266" s="26">
        <v>0</v>
      </c>
      <c r="M3266" s="26">
        <v>0</v>
      </c>
      <c r="N3266" s="26">
        <v>0</v>
      </c>
      <c r="O3266" s="243"/>
      <c r="P3266" s="268"/>
    </row>
    <row r="3267" spans="1:16" ht="24.75" thickBot="1" x14ac:dyDescent="0.3">
      <c r="A3267" s="255"/>
      <c r="B3267" s="217"/>
      <c r="C3267" s="217"/>
      <c r="D3267" s="220"/>
      <c r="E3267" s="217"/>
      <c r="F3267" s="217"/>
      <c r="G3267" s="158" t="s">
        <v>9</v>
      </c>
      <c r="H3267" s="26">
        <f t="shared" si="705"/>
        <v>0</v>
      </c>
      <c r="I3267" s="26">
        <v>0</v>
      </c>
      <c r="J3267" s="26">
        <v>0</v>
      </c>
      <c r="K3267" s="26">
        <v>0</v>
      </c>
      <c r="L3267" s="26">
        <v>0</v>
      </c>
      <c r="M3267" s="26">
        <v>0</v>
      </c>
      <c r="N3267" s="26">
        <v>0</v>
      </c>
      <c r="O3267" s="244"/>
      <c r="P3267" s="269"/>
    </row>
    <row r="3268" spans="1:16" ht="36.75" thickBot="1" x14ac:dyDescent="0.3">
      <c r="A3268" s="212" t="s">
        <v>1165</v>
      </c>
      <c r="B3268" s="215" t="s">
        <v>479</v>
      </c>
      <c r="C3268" s="215" t="s">
        <v>1166</v>
      </c>
      <c r="D3268" s="218" t="s">
        <v>1167</v>
      </c>
      <c r="E3268" s="215"/>
      <c r="F3268" s="215" t="s">
        <v>222</v>
      </c>
      <c r="G3268" s="158" t="s">
        <v>4</v>
      </c>
      <c r="H3268" s="26">
        <f>SUM(H3269:H3272)</f>
        <v>494.6</v>
      </c>
      <c r="I3268" s="26">
        <f t="shared" ref="I3268:N3268" si="707">SUM(I3269:I3272)</f>
        <v>0</v>
      </c>
      <c r="J3268" s="26">
        <f t="shared" si="707"/>
        <v>0</v>
      </c>
      <c r="K3268" s="26">
        <f t="shared" si="707"/>
        <v>247.3</v>
      </c>
      <c r="L3268" s="26">
        <f t="shared" si="707"/>
        <v>247.3</v>
      </c>
      <c r="M3268" s="26">
        <f t="shared" si="707"/>
        <v>0</v>
      </c>
      <c r="N3268" s="26">
        <f t="shared" si="707"/>
        <v>0</v>
      </c>
      <c r="O3268" s="242"/>
      <c r="P3268" s="267"/>
    </row>
    <row r="3269" spans="1:16" ht="15.75" thickBot="1" x14ac:dyDescent="0.3">
      <c r="A3269" s="213"/>
      <c r="B3269" s="216"/>
      <c r="C3269" s="216"/>
      <c r="D3269" s="219"/>
      <c r="E3269" s="216"/>
      <c r="F3269" s="216"/>
      <c r="G3269" s="158" t="s">
        <v>259</v>
      </c>
      <c r="H3269" s="26">
        <f t="shared" si="705"/>
        <v>0</v>
      </c>
      <c r="I3269" s="26">
        <v>0</v>
      </c>
      <c r="J3269" s="26">
        <v>0</v>
      </c>
      <c r="K3269" s="26">
        <v>0</v>
      </c>
      <c r="L3269" s="26">
        <v>0</v>
      </c>
      <c r="M3269" s="26">
        <v>0</v>
      </c>
      <c r="N3269" s="26">
        <v>0</v>
      </c>
      <c r="O3269" s="243"/>
      <c r="P3269" s="268"/>
    </row>
    <row r="3270" spans="1:16" ht="36.75" thickBot="1" x14ac:dyDescent="0.3">
      <c r="A3270" s="213"/>
      <c r="B3270" s="216"/>
      <c r="C3270" s="216"/>
      <c r="D3270" s="219"/>
      <c r="E3270" s="216"/>
      <c r="F3270" s="216"/>
      <c r="G3270" s="158" t="s">
        <v>7</v>
      </c>
      <c r="H3270" s="26">
        <f t="shared" si="705"/>
        <v>0</v>
      </c>
      <c r="I3270" s="26">
        <v>0</v>
      </c>
      <c r="J3270" s="26">
        <v>0</v>
      </c>
      <c r="K3270" s="26">
        <v>0</v>
      </c>
      <c r="L3270" s="26">
        <v>0</v>
      </c>
      <c r="M3270" s="26">
        <v>0</v>
      </c>
      <c r="N3270" s="26">
        <v>0</v>
      </c>
      <c r="O3270" s="243"/>
      <c r="P3270" s="268"/>
    </row>
    <row r="3271" spans="1:16" ht="15.75" thickBot="1" x14ac:dyDescent="0.3">
      <c r="A3271" s="213"/>
      <c r="B3271" s="216"/>
      <c r="C3271" s="216"/>
      <c r="D3271" s="219"/>
      <c r="E3271" s="216"/>
      <c r="F3271" s="216"/>
      <c r="G3271" s="158" t="s">
        <v>8</v>
      </c>
      <c r="H3271" s="26">
        <f t="shared" si="705"/>
        <v>0</v>
      </c>
      <c r="I3271" s="26">
        <v>0</v>
      </c>
      <c r="J3271" s="26">
        <v>0</v>
      </c>
      <c r="K3271" s="26">
        <v>0</v>
      </c>
      <c r="L3271" s="26">
        <v>0</v>
      </c>
      <c r="M3271" s="26">
        <v>0</v>
      </c>
      <c r="N3271" s="26">
        <v>0</v>
      </c>
      <c r="O3271" s="243"/>
      <c r="P3271" s="268"/>
    </row>
    <row r="3272" spans="1:16" ht="24.75" thickBot="1" x14ac:dyDescent="0.3">
      <c r="A3272" s="214"/>
      <c r="B3272" s="217"/>
      <c r="C3272" s="217"/>
      <c r="D3272" s="220"/>
      <c r="E3272" s="217"/>
      <c r="F3272" s="217"/>
      <c r="G3272" s="158" t="s">
        <v>9</v>
      </c>
      <c r="H3272" s="26">
        <f t="shared" si="705"/>
        <v>494.6</v>
      </c>
      <c r="I3272" s="26">
        <v>0</v>
      </c>
      <c r="J3272" s="26">
        <v>0</v>
      </c>
      <c r="K3272" s="26">
        <v>247.3</v>
      </c>
      <c r="L3272" s="26">
        <v>247.3</v>
      </c>
      <c r="M3272" s="26">
        <v>0</v>
      </c>
      <c r="N3272" s="26">
        <v>0</v>
      </c>
      <c r="O3272" s="244"/>
      <c r="P3272" s="269"/>
    </row>
    <row r="3273" spans="1:16" ht="36.75" customHeight="1" thickBot="1" x14ac:dyDescent="0.3">
      <c r="A3273" s="212" t="s">
        <v>1168</v>
      </c>
      <c r="B3273" s="215" t="s">
        <v>296</v>
      </c>
      <c r="C3273" s="215" t="s">
        <v>1169</v>
      </c>
      <c r="D3273" s="218" t="s">
        <v>4050</v>
      </c>
      <c r="E3273" s="215"/>
      <c r="F3273" s="215" t="s">
        <v>1170</v>
      </c>
      <c r="G3273" s="158" t="s">
        <v>4</v>
      </c>
      <c r="H3273" s="26">
        <f>SUM(H3274:H3277)</f>
        <v>2136.1</v>
      </c>
      <c r="I3273" s="26">
        <f t="shared" ref="I3273:N3273" si="708">SUM(I3274:I3277)</f>
        <v>356.6</v>
      </c>
      <c r="J3273" s="26">
        <f t="shared" si="708"/>
        <v>901.4</v>
      </c>
      <c r="K3273" s="26">
        <f t="shared" si="708"/>
        <v>878.09999999999991</v>
      </c>
      <c r="L3273" s="26">
        <f t="shared" si="708"/>
        <v>0</v>
      </c>
      <c r="M3273" s="26">
        <f t="shared" si="708"/>
        <v>0</v>
      </c>
      <c r="N3273" s="26">
        <f t="shared" si="708"/>
        <v>0</v>
      </c>
      <c r="O3273" s="242"/>
      <c r="P3273" s="267"/>
    </row>
    <row r="3274" spans="1:16" ht="15.75" thickBot="1" x14ac:dyDescent="0.3">
      <c r="A3274" s="213"/>
      <c r="B3274" s="216"/>
      <c r="C3274" s="216"/>
      <c r="D3274" s="219"/>
      <c r="E3274" s="216"/>
      <c r="F3274" s="216"/>
      <c r="G3274" s="158" t="s">
        <v>259</v>
      </c>
      <c r="H3274" s="26">
        <f t="shared" si="705"/>
        <v>2114.6999999999998</v>
      </c>
      <c r="I3274" s="26">
        <v>353</v>
      </c>
      <c r="J3274" s="26">
        <v>892.4</v>
      </c>
      <c r="K3274" s="26">
        <v>869.3</v>
      </c>
      <c r="L3274" s="26">
        <v>0</v>
      </c>
      <c r="M3274" s="26">
        <v>0</v>
      </c>
      <c r="N3274" s="26">
        <v>0</v>
      </c>
      <c r="O3274" s="243"/>
      <c r="P3274" s="268"/>
    </row>
    <row r="3275" spans="1:16" ht="36.75" thickBot="1" x14ac:dyDescent="0.3">
      <c r="A3275" s="213"/>
      <c r="B3275" s="216"/>
      <c r="C3275" s="216"/>
      <c r="D3275" s="219"/>
      <c r="E3275" s="216"/>
      <c r="F3275" s="216"/>
      <c r="G3275" s="158" t="s">
        <v>7</v>
      </c>
      <c r="H3275" s="26">
        <f t="shared" si="705"/>
        <v>21.4</v>
      </c>
      <c r="I3275" s="26">
        <v>3.6</v>
      </c>
      <c r="J3275" s="26">
        <v>9</v>
      </c>
      <c r="K3275" s="26">
        <v>8.8000000000000007</v>
      </c>
      <c r="L3275" s="26">
        <v>0</v>
      </c>
      <c r="M3275" s="26">
        <v>0</v>
      </c>
      <c r="N3275" s="26">
        <v>0</v>
      </c>
      <c r="O3275" s="243"/>
      <c r="P3275" s="268"/>
    </row>
    <row r="3276" spans="1:16" ht="15.75" thickBot="1" x14ac:dyDescent="0.3">
      <c r="A3276" s="213"/>
      <c r="B3276" s="216"/>
      <c r="C3276" s="216"/>
      <c r="D3276" s="219"/>
      <c r="E3276" s="216"/>
      <c r="F3276" s="216"/>
      <c r="G3276" s="158" t="s">
        <v>8</v>
      </c>
      <c r="H3276" s="26">
        <f t="shared" si="705"/>
        <v>0</v>
      </c>
      <c r="I3276" s="26">
        <v>0</v>
      </c>
      <c r="J3276" s="26">
        <v>0</v>
      </c>
      <c r="K3276" s="26">
        <v>0</v>
      </c>
      <c r="L3276" s="26">
        <v>0</v>
      </c>
      <c r="M3276" s="26">
        <v>0</v>
      </c>
      <c r="N3276" s="26">
        <v>0</v>
      </c>
      <c r="O3276" s="243"/>
      <c r="P3276" s="268"/>
    </row>
    <row r="3277" spans="1:16" ht="24.75" thickBot="1" x14ac:dyDescent="0.3">
      <c r="A3277" s="214"/>
      <c r="B3277" s="217"/>
      <c r="C3277" s="217"/>
      <c r="D3277" s="220"/>
      <c r="E3277" s="217"/>
      <c r="F3277" s="217"/>
      <c r="G3277" s="158" t="s">
        <v>9</v>
      </c>
      <c r="H3277" s="26">
        <f t="shared" si="705"/>
        <v>0</v>
      </c>
      <c r="I3277" s="26">
        <v>0</v>
      </c>
      <c r="J3277" s="26">
        <v>0</v>
      </c>
      <c r="K3277" s="26">
        <v>0</v>
      </c>
      <c r="L3277" s="26">
        <v>0</v>
      </c>
      <c r="M3277" s="26">
        <v>0</v>
      </c>
      <c r="N3277" s="26">
        <v>0</v>
      </c>
      <c r="O3277" s="244"/>
      <c r="P3277" s="269"/>
    </row>
    <row r="3278" spans="1:16" ht="36.75" thickBot="1" x14ac:dyDescent="0.3">
      <c r="A3278" s="212" t="s">
        <v>1171</v>
      </c>
      <c r="B3278" s="215" t="s">
        <v>296</v>
      </c>
      <c r="C3278" s="215" t="s">
        <v>1169</v>
      </c>
      <c r="D3278" s="218" t="s">
        <v>4050</v>
      </c>
      <c r="E3278" s="215"/>
      <c r="F3278" s="215" t="s">
        <v>222</v>
      </c>
      <c r="G3278" s="158" t="s">
        <v>4</v>
      </c>
      <c r="H3278" s="26">
        <f>SUM(H3279:H3282)</f>
        <v>3831</v>
      </c>
      <c r="I3278" s="26">
        <f t="shared" ref="I3278:N3278" si="709">SUM(I3279:I3282)</f>
        <v>1208.8</v>
      </c>
      <c r="J3278" s="26">
        <f t="shared" si="709"/>
        <v>1248.0999999999999</v>
      </c>
      <c r="K3278" s="26">
        <f t="shared" si="709"/>
        <v>1374.1</v>
      </c>
      <c r="L3278" s="26">
        <f t="shared" si="709"/>
        <v>0</v>
      </c>
      <c r="M3278" s="26">
        <f t="shared" si="709"/>
        <v>0</v>
      </c>
      <c r="N3278" s="26">
        <f t="shared" si="709"/>
        <v>0</v>
      </c>
      <c r="O3278" s="242"/>
      <c r="P3278" s="267"/>
    </row>
    <row r="3279" spans="1:16" ht="15.75" thickBot="1" x14ac:dyDescent="0.3">
      <c r="A3279" s="213"/>
      <c r="B3279" s="216"/>
      <c r="C3279" s="216"/>
      <c r="D3279" s="219"/>
      <c r="E3279" s="216"/>
      <c r="F3279" s="216"/>
      <c r="G3279" s="158" t="s">
        <v>259</v>
      </c>
      <c r="H3279" s="26">
        <f t="shared" si="705"/>
        <v>2525.9</v>
      </c>
      <c r="I3279" s="26">
        <v>797</v>
      </c>
      <c r="J3279" s="26">
        <v>822.9</v>
      </c>
      <c r="K3279" s="26">
        <v>906</v>
      </c>
      <c r="L3279" s="26">
        <v>0</v>
      </c>
      <c r="M3279" s="26">
        <v>0</v>
      </c>
      <c r="N3279" s="26">
        <v>0</v>
      </c>
      <c r="O3279" s="243"/>
      <c r="P3279" s="268"/>
    </row>
    <row r="3280" spans="1:16" ht="36.75" thickBot="1" x14ac:dyDescent="0.3">
      <c r="A3280" s="213"/>
      <c r="B3280" s="216"/>
      <c r="C3280" s="216"/>
      <c r="D3280" s="219"/>
      <c r="E3280" s="216"/>
      <c r="F3280" s="216"/>
      <c r="G3280" s="158" t="s">
        <v>7</v>
      </c>
      <c r="H3280" s="26">
        <f>SUM(I3280:N3280)</f>
        <v>1305.0999999999999</v>
      </c>
      <c r="I3280" s="26">
        <v>411.8</v>
      </c>
      <c r="J3280" s="26">
        <v>425.2</v>
      </c>
      <c r="K3280" s="26">
        <v>468.1</v>
      </c>
      <c r="L3280" s="26">
        <v>0</v>
      </c>
      <c r="M3280" s="26">
        <v>0</v>
      </c>
      <c r="N3280" s="26">
        <v>0</v>
      </c>
      <c r="O3280" s="243"/>
      <c r="P3280" s="268"/>
    </row>
    <row r="3281" spans="1:16" ht="15.75" thickBot="1" x14ac:dyDescent="0.3">
      <c r="A3281" s="213"/>
      <c r="B3281" s="216"/>
      <c r="C3281" s="216"/>
      <c r="D3281" s="219"/>
      <c r="E3281" s="216"/>
      <c r="F3281" s="216"/>
      <c r="G3281" s="158" t="s">
        <v>8</v>
      </c>
      <c r="H3281" s="26">
        <f t="shared" si="705"/>
        <v>0</v>
      </c>
      <c r="I3281" s="26">
        <v>0</v>
      </c>
      <c r="J3281" s="26">
        <v>0</v>
      </c>
      <c r="K3281" s="26">
        <v>0</v>
      </c>
      <c r="L3281" s="26">
        <v>0</v>
      </c>
      <c r="M3281" s="26">
        <v>0</v>
      </c>
      <c r="N3281" s="26">
        <v>0</v>
      </c>
      <c r="O3281" s="243"/>
      <c r="P3281" s="268"/>
    </row>
    <row r="3282" spans="1:16" ht="24.75" thickBot="1" x14ac:dyDescent="0.3">
      <c r="A3282" s="214"/>
      <c r="B3282" s="217"/>
      <c r="C3282" s="217"/>
      <c r="D3282" s="220"/>
      <c r="E3282" s="217"/>
      <c r="F3282" s="217"/>
      <c r="G3282" s="158" t="s">
        <v>9</v>
      </c>
      <c r="H3282" s="26">
        <f t="shared" si="705"/>
        <v>0</v>
      </c>
      <c r="I3282" s="26">
        <v>0</v>
      </c>
      <c r="J3282" s="26">
        <v>0</v>
      </c>
      <c r="K3282" s="26">
        <v>0</v>
      </c>
      <c r="L3282" s="26">
        <v>0</v>
      </c>
      <c r="M3282" s="26">
        <v>0</v>
      </c>
      <c r="N3282" s="26">
        <v>0</v>
      </c>
      <c r="O3282" s="244"/>
      <c r="P3282" s="269"/>
    </row>
    <row r="3283" spans="1:16" ht="36.75" thickBot="1" x14ac:dyDescent="0.3">
      <c r="A3283" s="224" t="s">
        <v>1172</v>
      </c>
      <c r="B3283" s="245"/>
      <c r="C3283" s="245"/>
      <c r="D3283" s="245"/>
      <c r="E3283" s="245"/>
      <c r="F3283" s="246"/>
      <c r="G3283" s="70" t="s">
        <v>4</v>
      </c>
      <c r="H3283" s="71">
        <f t="shared" ref="H3283:N3283" si="710">SUM(H3284:H3287)</f>
        <v>7476.8000000000011</v>
      </c>
      <c r="I3283" s="71">
        <f t="shared" si="710"/>
        <v>2273.6</v>
      </c>
      <c r="J3283" s="71">
        <f t="shared" si="710"/>
        <v>2456.4</v>
      </c>
      <c r="K3283" s="71">
        <f t="shared" si="710"/>
        <v>2499.5</v>
      </c>
      <c r="L3283" s="71">
        <f t="shared" si="710"/>
        <v>247.3</v>
      </c>
      <c r="M3283" s="71">
        <f t="shared" si="710"/>
        <v>0</v>
      </c>
      <c r="N3283" s="71">
        <f t="shared" si="710"/>
        <v>0</v>
      </c>
      <c r="O3283" s="242"/>
      <c r="P3283" s="270"/>
    </row>
    <row r="3284" spans="1:16" ht="24.75" thickBot="1" x14ac:dyDescent="0.3">
      <c r="A3284" s="225"/>
      <c r="B3284" s="247"/>
      <c r="C3284" s="247"/>
      <c r="D3284" s="247"/>
      <c r="E3284" s="247"/>
      <c r="F3284" s="248"/>
      <c r="G3284" s="166" t="s">
        <v>6</v>
      </c>
      <c r="H3284" s="56">
        <f t="shared" si="705"/>
        <v>5253.8</v>
      </c>
      <c r="I3284" s="56">
        <f t="shared" ref="I3284:N3287" si="711">I3259+I3264+I3269+I3274+I3279</f>
        <v>1456.6</v>
      </c>
      <c r="J3284" s="56">
        <f t="shared" si="711"/>
        <v>2021.9</v>
      </c>
      <c r="K3284" s="56">
        <f t="shared" si="711"/>
        <v>1775.3</v>
      </c>
      <c r="L3284" s="56">
        <f t="shared" si="711"/>
        <v>0</v>
      </c>
      <c r="M3284" s="56">
        <f t="shared" si="711"/>
        <v>0</v>
      </c>
      <c r="N3284" s="56">
        <f t="shared" si="711"/>
        <v>0</v>
      </c>
      <c r="O3284" s="243"/>
      <c r="P3284" s="271"/>
    </row>
    <row r="3285" spans="1:16" ht="36.75" thickBot="1" x14ac:dyDescent="0.3">
      <c r="A3285" s="225"/>
      <c r="B3285" s="247"/>
      <c r="C3285" s="247"/>
      <c r="D3285" s="247"/>
      <c r="E3285" s="247"/>
      <c r="F3285" s="248"/>
      <c r="G3285" s="166" t="s">
        <v>7</v>
      </c>
      <c r="H3285" s="56">
        <f t="shared" si="705"/>
        <v>1327.1000000000001</v>
      </c>
      <c r="I3285" s="56">
        <f t="shared" si="711"/>
        <v>415.7</v>
      </c>
      <c r="J3285" s="56">
        <f t="shared" si="711"/>
        <v>434.5</v>
      </c>
      <c r="K3285" s="56">
        <f t="shared" si="711"/>
        <v>476.90000000000003</v>
      </c>
      <c r="L3285" s="56">
        <f t="shared" si="711"/>
        <v>0</v>
      </c>
      <c r="M3285" s="56">
        <f t="shared" si="711"/>
        <v>0</v>
      </c>
      <c r="N3285" s="56">
        <f t="shared" si="711"/>
        <v>0</v>
      </c>
      <c r="O3285" s="243"/>
      <c r="P3285" s="271"/>
    </row>
    <row r="3286" spans="1:16" ht="15.75" thickBot="1" x14ac:dyDescent="0.3">
      <c r="A3286" s="225"/>
      <c r="B3286" s="247"/>
      <c r="C3286" s="247"/>
      <c r="D3286" s="247"/>
      <c r="E3286" s="247"/>
      <c r="F3286" s="248"/>
      <c r="G3286" s="166" t="s">
        <v>8</v>
      </c>
      <c r="H3286" s="56">
        <f t="shared" si="705"/>
        <v>0</v>
      </c>
      <c r="I3286" s="56">
        <f t="shared" si="711"/>
        <v>0</v>
      </c>
      <c r="J3286" s="56">
        <f t="shared" si="711"/>
        <v>0</v>
      </c>
      <c r="K3286" s="56">
        <f t="shared" si="711"/>
        <v>0</v>
      </c>
      <c r="L3286" s="56">
        <f t="shared" si="711"/>
        <v>0</v>
      </c>
      <c r="M3286" s="56">
        <f t="shared" si="711"/>
        <v>0</v>
      </c>
      <c r="N3286" s="56">
        <f t="shared" si="711"/>
        <v>0</v>
      </c>
      <c r="O3286" s="243"/>
      <c r="P3286" s="271"/>
    </row>
    <row r="3287" spans="1:16" ht="24.75" thickBot="1" x14ac:dyDescent="0.3">
      <c r="A3287" s="226"/>
      <c r="B3287" s="249"/>
      <c r="C3287" s="249"/>
      <c r="D3287" s="249"/>
      <c r="E3287" s="249"/>
      <c r="F3287" s="250"/>
      <c r="G3287" s="166" t="s">
        <v>9</v>
      </c>
      <c r="H3287" s="56">
        <f t="shared" si="705"/>
        <v>895.90000000000009</v>
      </c>
      <c r="I3287" s="56">
        <f t="shared" si="711"/>
        <v>401.3</v>
      </c>
      <c r="J3287" s="56">
        <f t="shared" si="711"/>
        <v>0</v>
      </c>
      <c r="K3287" s="56">
        <f t="shared" si="711"/>
        <v>247.3</v>
      </c>
      <c r="L3287" s="56">
        <f t="shared" si="711"/>
        <v>247.3</v>
      </c>
      <c r="M3287" s="56">
        <f t="shared" si="711"/>
        <v>0</v>
      </c>
      <c r="N3287" s="56">
        <f t="shared" si="711"/>
        <v>0</v>
      </c>
      <c r="O3287" s="244"/>
      <c r="P3287" s="272"/>
    </row>
  </sheetData>
  <mergeCells count="5125">
    <mergeCell ref="A3283:F3287"/>
    <mergeCell ref="O3283:O3287"/>
    <mergeCell ref="P3283:P3287"/>
    <mergeCell ref="A3252:F3256"/>
    <mergeCell ref="O3252:O3256"/>
    <mergeCell ref="P3252:P3256"/>
    <mergeCell ref="A3257:P3257"/>
    <mergeCell ref="A3278:A3282"/>
    <mergeCell ref="B3278:B3282"/>
    <mergeCell ref="C3278:C3282"/>
    <mergeCell ref="D3278:D3282"/>
    <mergeCell ref="E3278:E3282"/>
    <mergeCell ref="F3278:F3282"/>
    <mergeCell ref="A3136:F3140"/>
    <mergeCell ref="O3136:O3140"/>
    <mergeCell ref="P3136:P3140"/>
    <mergeCell ref="A3141:P3141"/>
    <mergeCell ref="A3247:A3251"/>
    <mergeCell ref="B3247:B3251"/>
    <mergeCell ref="C3247:C3251"/>
    <mergeCell ref="D3247:D3251"/>
    <mergeCell ref="E3247:E3251"/>
    <mergeCell ref="F3247:F3251"/>
    <mergeCell ref="A3258:A3262"/>
    <mergeCell ref="B3258:B3262"/>
    <mergeCell ref="C3258:C3262"/>
    <mergeCell ref="D3258:D3262"/>
    <mergeCell ref="E3258:E3262"/>
    <mergeCell ref="F3258:F3262"/>
    <mergeCell ref="O3258:O3262"/>
    <mergeCell ref="P3258:P3262"/>
    <mergeCell ref="O3247:O3251"/>
    <mergeCell ref="A3131:A3135"/>
    <mergeCell ref="B3131:B3135"/>
    <mergeCell ref="C3131:C3135"/>
    <mergeCell ref="D3131:D3135"/>
    <mergeCell ref="E3131:E3135"/>
    <mergeCell ref="F3131:F3135"/>
    <mergeCell ref="A2658:F2662"/>
    <mergeCell ref="O2658:O2662"/>
    <mergeCell ref="P2658:P2662"/>
    <mergeCell ref="A2663:P2663"/>
    <mergeCell ref="A2914:A2918"/>
    <mergeCell ref="B2914:B2918"/>
    <mergeCell ref="C2914:C2918"/>
    <mergeCell ref="D2914:D2918"/>
    <mergeCell ref="E2914:E2918"/>
    <mergeCell ref="F2914:F2918"/>
    <mergeCell ref="A2653:A2657"/>
    <mergeCell ref="B2653:B2657"/>
    <mergeCell ref="C2653:C2657"/>
    <mergeCell ref="D2653:D2657"/>
    <mergeCell ref="E2653:E2657"/>
    <mergeCell ref="F2653:F2657"/>
    <mergeCell ref="O3131:O3135"/>
    <mergeCell ref="P3131:P3135"/>
    <mergeCell ref="O3121:O3125"/>
    <mergeCell ref="P3121:P3125"/>
    <mergeCell ref="A3126:A3130"/>
    <mergeCell ref="B3126:B3130"/>
    <mergeCell ref="C3126:C3130"/>
    <mergeCell ref="D3126:D3130"/>
    <mergeCell ref="E3126:E3130"/>
    <mergeCell ref="F3126:F3130"/>
    <mergeCell ref="A2341:F2345"/>
    <mergeCell ref="O2341:O2345"/>
    <mergeCell ref="P2341:P2345"/>
    <mergeCell ref="A2346:P2346"/>
    <mergeCell ref="A2362:A2366"/>
    <mergeCell ref="A2507:A2511"/>
    <mergeCell ref="B2507:B2511"/>
    <mergeCell ref="C2507:C2511"/>
    <mergeCell ref="D2507:D2511"/>
    <mergeCell ref="E2507:E2511"/>
    <mergeCell ref="A2225:F2229"/>
    <mergeCell ref="O2225:O2229"/>
    <mergeCell ref="P2225:P2229"/>
    <mergeCell ref="A2230:P2230"/>
    <mergeCell ref="A2336:A2340"/>
    <mergeCell ref="B2336:B2340"/>
    <mergeCell ref="C2336:C2340"/>
    <mergeCell ref="D2336:D2340"/>
    <mergeCell ref="E2336:E2340"/>
    <mergeCell ref="F2336:F2340"/>
    <mergeCell ref="O2492:O2496"/>
    <mergeCell ref="P2492:P2496"/>
    <mergeCell ref="A2497:A2501"/>
    <mergeCell ref="B2497:B2501"/>
    <mergeCell ref="C2497:C2501"/>
    <mergeCell ref="D2497:D2501"/>
    <mergeCell ref="E2497:E2501"/>
    <mergeCell ref="F2497:F2501"/>
    <mergeCell ref="O2497:O2501"/>
    <mergeCell ref="P2497:P2501"/>
    <mergeCell ref="A2492:A2496"/>
    <mergeCell ref="B2492:B2496"/>
    <mergeCell ref="A2220:A2224"/>
    <mergeCell ref="B2220:B2224"/>
    <mergeCell ref="C2220:C2224"/>
    <mergeCell ref="D2220:D2224"/>
    <mergeCell ref="E2220:E2224"/>
    <mergeCell ref="F2220:F2224"/>
    <mergeCell ref="E2134:E2138"/>
    <mergeCell ref="F2134:F2138"/>
    <mergeCell ref="A2139:F2143"/>
    <mergeCell ref="O2139:O2143"/>
    <mergeCell ref="P2139:P2143"/>
    <mergeCell ref="A2144:P2144"/>
    <mergeCell ref="E2003:E2007"/>
    <mergeCell ref="F2003:F2007"/>
    <mergeCell ref="A2008:F2012"/>
    <mergeCell ref="O2008:O2012"/>
    <mergeCell ref="P2008:P2012"/>
    <mergeCell ref="A2013:P2013"/>
    <mergeCell ref="O2220:O2224"/>
    <mergeCell ref="P2220:P2224"/>
    <mergeCell ref="O2210:O2214"/>
    <mergeCell ref="P2210:P2214"/>
    <mergeCell ref="A2215:A2219"/>
    <mergeCell ref="B2215:B2219"/>
    <mergeCell ref="C2215:C2219"/>
    <mergeCell ref="D2215:D2219"/>
    <mergeCell ref="E2215:E2219"/>
    <mergeCell ref="F2215:F2219"/>
    <mergeCell ref="O2215:O2219"/>
    <mergeCell ref="P2215:P2219"/>
    <mergeCell ref="A2210:A2214"/>
    <mergeCell ref="B2210:B2214"/>
    <mergeCell ref="E1632:E1636"/>
    <mergeCell ref="F1632:F1636"/>
    <mergeCell ref="A1637:F1641"/>
    <mergeCell ref="O1637:O1641"/>
    <mergeCell ref="P1637:P1641"/>
    <mergeCell ref="A1642:P1642"/>
    <mergeCell ref="E1531:E1535"/>
    <mergeCell ref="F1531:F1535"/>
    <mergeCell ref="A1536:F1540"/>
    <mergeCell ref="O1536:O1540"/>
    <mergeCell ref="P1536:P1540"/>
    <mergeCell ref="A1541:P1541"/>
    <mergeCell ref="A1224:F1228"/>
    <mergeCell ref="O1224:O1228"/>
    <mergeCell ref="P1224:P1228"/>
    <mergeCell ref="A1229:P1229"/>
    <mergeCell ref="A1470:A1474"/>
    <mergeCell ref="B1470:B1474"/>
    <mergeCell ref="C1470:C1474"/>
    <mergeCell ref="D1470:D1474"/>
    <mergeCell ref="E1470:E1474"/>
    <mergeCell ref="F1470:F1474"/>
    <mergeCell ref="O1627:O1631"/>
    <mergeCell ref="P1627:P1631"/>
    <mergeCell ref="O1632:O1636"/>
    <mergeCell ref="P1632:P1636"/>
    <mergeCell ref="A1632:A1636"/>
    <mergeCell ref="B1632:B1636"/>
    <mergeCell ref="C1632:C1636"/>
    <mergeCell ref="D1632:D1636"/>
    <mergeCell ref="A1627:A1631"/>
    <mergeCell ref="B1627:B1631"/>
    <mergeCell ref="A1198:F1202"/>
    <mergeCell ref="O1198:O1202"/>
    <mergeCell ref="P1198:P1202"/>
    <mergeCell ref="A1203:P1203"/>
    <mergeCell ref="A906:F910"/>
    <mergeCell ref="O906:O910"/>
    <mergeCell ref="P906:P910"/>
    <mergeCell ref="A911:P911"/>
    <mergeCell ref="A1042:A1046"/>
    <mergeCell ref="B1042:B1046"/>
    <mergeCell ref="C1042:C1046"/>
    <mergeCell ref="D1042:D1046"/>
    <mergeCell ref="E1042:E1046"/>
    <mergeCell ref="F1042:F1046"/>
    <mergeCell ref="A1204:A1208"/>
    <mergeCell ref="B1204:B1208"/>
    <mergeCell ref="C1204:C1208"/>
    <mergeCell ref="D1204:D1208"/>
    <mergeCell ref="E1204:E1208"/>
    <mergeCell ref="F1204:F1208"/>
    <mergeCell ref="O1204:O1208"/>
    <mergeCell ref="P1204:P1208"/>
    <mergeCell ref="O1188:O1192"/>
    <mergeCell ref="P1188:P1192"/>
    <mergeCell ref="E865:E869"/>
    <mergeCell ref="F865:F869"/>
    <mergeCell ref="A704:A708"/>
    <mergeCell ref="B704:B708"/>
    <mergeCell ref="C704:C708"/>
    <mergeCell ref="D704:D708"/>
    <mergeCell ref="E704:E708"/>
    <mergeCell ref="F704:F708"/>
    <mergeCell ref="O881:O885"/>
    <mergeCell ref="P881:P885"/>
    <mergeCell ref="A886:A890"/>
    <mergeCell ref="B886:B890"/>
    <mergeCell ref="C886:C890"/>
    <mergeCell ref="D886:D890"/>
    <mergeCell ref="E886:E890"/>
    <mergeCell ref="F886:F890"/>
    <mergeCell ref="O886:O890"/>
    <mergeCell ref="P886:P890"/>
    <mergeCell ref="A613:F617"/>
    <mergeCell ref="O613:O617"/>
    <mergeCell ref="P613:P617"/>
    <mergeCell ref="A618:P618"/>
    <mergeCell ref="O3273:O3277"/>
    <mergeCell ref="P3273:P3277"/>
    <mergeCell ref="O3278:O3282"/>
    <mergeCell ref="P3278:P3282"/>
    <mergeCell ref="A3273:A3277"/>
    <mergeCell ref="B3273:B3277"/>
    <mergeCell ref="C3273:C3277"/>
    <mergeCell ref="D3273:D3277"/>
    <mergeCell ref="E3273:E3277"/>
    <mergeCell ref="F3273:F3277"/>
    <mergeCell ref="O3263:O3267"/>
    <mergeCell ref="P3263:P3267"/>
    <mergeCell ref="A3268:A3272"/>
    <mergeCell ref="B3268:B3272"/>
    <mergeCell ref="C3268:C3272"/>
    <mergeCell ref="D3268:D3272"/>
    <mergeCell ref="E3268:E3272"/>
    <mergeCell ref="F3268:F3272"/>
    <mergeCell ref="O3268:O3272"/>
    <mergeCell ref="P3268:P3272"/>
    <mergeCell ref="A3263:A3267"/>
    <mergeCell ref="B3263:B3267"/>
    <mergeCell ref="C3263:C3267"/>
    <mergeCell ref="D3263:D3267"/>
    <mergeCell ref="E3263:E3267"/>
    <mergeCell ref="F3263:F3267"/>
    <mergeCell ref="A901:A905"/>
    <mergeCell ref="B901:B905"/>
    <mergeCell ref="P3247:P3251"/>
    <mergeCell ref="O3237:O3241"/>
    <mergeCell ref="P3237:P3241"/>
    <mergeCell ref="A3242:A3246"/>
    <mergeCell ref="B3242:B3246"/>
    <mergeCell ref="C3242:C3246"/>
    <mergeCell ref="D3242:D3246"/>
    <mergeCell ref="E3242:E3246"/>
    <mergeCell ref="F3242:F3246"/>
    <mergeCell ref="O3242:O3246"/>
    <mergeCell ref="P3242:P3246"/>
    <mergeCell ref="A3237:A3241"/>
    <mergeCell ref="B3237:B3241"/>
    <mergeCell ref="C3237:C3241"/>
    <mergeCell ref="D3237:D3241"/>
    <mergeCell ref="E3237:E3241"/>
    <mergeCell ref="F3237:F3241"/>
    <mergeCell ref="O3227:O3231"/>
    <mergeCell ref="P3227:P3231"/>
    <mergeCell ref="A3232:A3236"/>
    <mergeCell ref="B3232:B3236"/>
    <mergeCell ref="C3232:C3236"/>
    <mergeCell ref="D3232:D3236"/>
    <mergeCell ref="E3232:E3236"/>
    <mergeCell ref="F3232:F3236"/>
    <mergeCell ref="O3232:O3236"/>
    <mergeCell ref="P3232:P3236"/>
    <mergeCell ref="A3227:A3231"/>
    <mergeCell ref="B3227:B3231"/>
    <mergeCell ref="C3227:C3231"/>
    <mergeCell ref="D3227:D3231"/>
    <mergeCell ref="E3227:E3231"/>
    <mergeCell ref="F3227:F3231"/>
    <mergeCell ref="O3217:O3221"/>
    <mergeCell ref="P3217:P3221"/>
    <mergeCell ref="A3222:A3226"/>
    <mergeCell ref="B3222:B3226"/>
    <mergeCell ref="C3222:C3226"/>
    <mergeCell ref="D3222:D3226"/>
    <mergeCell ref="E3222:E3226"/>
    <mergeCell ref="F3222:F3226"/>
    <mergeCell ref="O3222:O3226"/>
    <mergeCell ref="P3222:P3226"/>
    <mergeCell ref="A3217:A3221"/>
    <mergeCell ref="B3217:B3221"/>
    <mergeCell ref="C3217:C3221"/>
    <mergeCell ref="D3217:D3221"/>
    <mergeCell ref="E3217:E3221"/>
    <mergeCell ref="F3217:F3221"/>
    <mergeCell ref="O3207:O3211"/>
    <mergeCell ref="P3207:P3211"/>
    <mergeCell ref="A3212:A3216"/>
    <mergeCell ref="B3212:B3216"/>
    <mergeCell ref="C3212:C3216"/>
    <mergeCell ref="D3212:D3216"/>
    <mergeCell ref="E3212:E3216"/>
    <mergeCell ref="F3212:F3216"/>
    <mergeCell ref="O3212:O3216"/>
    <mergeCell ref="P3212:P3216"/>
    <mergeCell ref="A3207:A3211"/>
    <mergeCell ref="B3207:B3211"/>
    <mergeCell ref="C3207:C3211"/>
    <mergeCell ref="D3207:D3211"/>
    <mergeCell ref="E3207:E3211"/>
    <mergeCell ref="F3207:F3211"/>
    <mergeCell ref="O3197:O3201"/>
    <mergeCell ref="P3197:P3201"/>
    <mergeCell ref="A3202:A3206"/>
    <mergeCell ref="B3202:B3206"/>
    <mergeCell ref="C3202:C3206"/>
    <mergeCell ref="D3202:D3206"/>
    <mergeCell ref="E3202:E3206"/>
    <mergeCell ref="F3202:F3206"/>
    <mergeCell ref="O3202:O3206"/>
    <mergeCell ref="P3202:P3206"/>
    <mergeCell ref="A3197:A3201"/>
    <mergeCell ref="B3197:B3201"/>
    <mergeCell ref="C3197:C3201"/>
    <mergeCell ref="D3197:D3201"/>
    <mergeCell ref="E3197:E3201"/>
    <mergeCell ref="F3197:F3201"/>
    <mergeCell ref="O3187:O3191"/>
    <mergeCell ref="P3187:P3191"/>
    <mergeCell ref="A3192:A3196"/>
    <mergeCell ref="B3192:B3196"/>
    <mergeCell ref="C3192:C3196"/>
    <mergeCell ref="D3192:D3196"/>
    <mergeCell ref="E3192:E3196"/>
    <mergeCell ref="F3192:F3196"/>
    <mergeCell ref="O3192:O3196"/>
    <mergeCell ref="P3192:P3196"/>
    <mergeCell ref="A3187:A3191"/>
    <mergeCell ref="B3187:B3191"/>
    <mergeCell ref="C3187:C3191"/>
    <mergeCell ref="D3187:D3191"/>
    <mergeCell ref="E3187:E3191"/>
    <mergeCell ref="F3187:F3191"/>
    <mergeCell ref="O3177:O3181"/>
    <mergeCell ref="P3177:P3181"/>
    <mergeCell ref="A3182:A3186"/>
    <mergeCell ref="B3182:B3186"/>
    <mergeCell ref="C3182:C3186"/>
    <mergeCell ref="D3182:D3186"/>
    <mergeCell ref="E3182:E3186"/>
    <mergeCell ref="F3182:F3186"/>
    <mergeCell ref="O3182:O3186"/>
    <mergeCell ref="P3182:P3186"/>
    <mergeCell ref="A3177:A3181"/>
    <mergeCell ref="B3177:B3181"/>
    <mergeCell ref="C3177:C3181"/>
    <mergeCell ref="D3177:D3181"/>
    <mergeCell ref="E3177:E3181"/>
    <mergeCell ref="F3177:F3181"/>
    <mergeCell ref="O3167:O3171"/>
    <mergeCell ref="P3167:P3171"/>
    <mergeCell ref="A3172:A3176"/>
    <mergeCell ref="B3172:B3176"/>
    <mergeCell ref="C3172:C3176"/>
    <mergeCell ref="D3172:D3176"/>
    <mergeCell ref="E3172:E3176"/>
    <mergeCell ref="F3172:F3176"/>
    <mergeCell ref="O3172:O3176"/>
    <mergeCell ref="P3172:P3176"/>
    <mergeCell ref="A3167:A3171"/>
    <mergeCell ref="B3167:B3171"/>
    <mergeCell ref="C3167:C3171"/>
    <mergeCell ref="D3167:D3171"/>
    <mergeCell ref="E3167:E3171"/>
    <mergeCell ref="F3167:F3171"/>
    <mergeCell ref="O3157:O3161"/>
    <mergeCell ref="P3157:P3161"/>
    <mergeCell ref="A3162:A3166"/>
    <mergeCell ref="B3162:B3166"/>
    <mergeCell ref="C3162:C3166"/>
    <mergeCell ref="D3162:D3166"/>
    <mergeCell ref="E3162:E3166"/>
    <mergeCell ref="F3162:F3166"/>
    <mergeCell ref="O3162:O3166"/>
    <mergeCell ref="P3162:P3166"/>
    <mergeCell ref="A3157:A3161"/>
    <mergeCell ref="B3157:B3161"/>
    <mergeCell ref="C3157:C3161"/>
    <mergeCell ref="D3157:D3161"/>
    <mergeCell ref="E3157:E3161"/>
    <mergeCell ref="F3157:F3161"/>
    <mergeCell ref="O3147:O3151"/>
    <mergeCell ref="P3147:P3151"/>
    <mergeCell ref="A3152:A3156"/>
    <mergeCell ref="B3152:B3156"/>
    <mergeCell ref="C3152:C3156"/>
    <mergeCell ref="D3152:D3156"/>
    <mergeCell ref="E3152:E3156"/>
    <mergeCell ref="F3152:F3156"/>
    <mergeCell ref="O3152:O3156"/>
    <mergeCell ref="P3152:P3156"/>
    <mergeCell ref="A3147:A3151"/>
    <mergeCell ref="B3147:B3151"/>
    <mergeCell ref="C3147:C3151"/>
    <mergeCell ref="D3147:D3151"/>
    <mergeCell ref="E3147:E3151"/>
    <mergeCell ref="F3147:F3151"/>
    <mergeCell ref="A3142:A3146"/>
    <mergeCell ref="B3142:B3146"/>
    <mergeCell ref="C3142:C3146"/>
    <mergeCell ref="D3142:D3146"/>
    <mergeCell ref="E3142:E3146"/>
    <mergeCell ref="F3142:F3146"/>
    <mergeCell ref="O3142:O3146"/>
    <mergeCell ref="P3142:P3146"/>
    <mergeCell ref="O3126:O3130"/>
    <mergeCell ref="P3126:P3130"/>
    <mergeCell ref="A3121:A3125"/>
    <mergeCell ref="B3121:B3125"/>
    <mergeCell ref="C3121:C3125"/>
    <mergeCell ref="D3121:D3125"/>
    <mergeCell ref="E3121:E3125"/>
    <mergeCell ref="F3121:F3125"/>
    <mergeCell ref="O3111:O3115"/>
    <mergeCell ref="P3111:P3115"/>
    <mergeCell ref="A3116:A3120"/>
    <mergeCell ref="B3116:B3120"/>
    <mergeCell ref="C3116:C3120"/>
    <mergeCell ref="D3116:D3120"/>
    <mergeCell ref="E3116:E3120"/>
    <mergeCell ref="F3116:F3120"/>
    <mergeCell ref="O3116:O3120"/>
    <mergeCell ref="P3116:P3120"/>
    <mergeCell ref="A3111:A3115"/>
    <mergeCell ref="B3111:B3115"/>
    <mergeCell ref="C3111:C3115"/>
    <mergeCell ref="D3111:D3115"/>
    <mergeCell ref="E3111:E3115"/>
    <mergeCell ref="F3111:F3115"/>
    <mergeCell ref="O3101:O3105"/>
    <mergeCell ref="P3101:P3105"/>
    <mergeCell ref="A3106:A3110"/>
    <mergeCell ref="B3106:B3110"/>
    <mergeCell ref="C3106:C3110"/>
    <mergeCell ref="D3106:D3110"/>
    <mergeCell ref="E3106:E3110"/>
    <mergeCell ref="F3106:F3110"/>
    <mergeCell ref="O3106:O3110"/>
    <mergeCell ref="P3106:P3110"/>
    <mergeCell ref="A3101:A3105"/>
    <mergeCell ref="B3101:B3105"/>
    <mergeCell ref="C3101:C3105"/>
    <mergeCell ref="D3101:D3105"/>
    <mergeCell ref="E3101:E3105"/>
    <mergeCell ref="F3101:F3105"/>
    <mergeCell ref="O3090:O3094"/>
    <mergeCell ref="P3090:P3094"/>
    <mergeCell ref="A3095:F3099"/>
    <mergeCell ref="O3095:O3099"/>
    <mergeCell ref="P3095:P3099"/>
    <mergeCell ref="A3100:P3100"/>
    <mergeCell ref="A3090:A3094"/>
    <mergeCell ref="B3090:B3094"/>
    <mergeCell ref="C3090:C3094"/>
    <mergeCell ref="D3090:D3094"/>
    <mergeCell ref="E3090:E3094"/>
    <mergeCell ref="F3090:F3094"/>
    <mergeCell ref="O3080:O3084"/>
    <mergeCell ref="P3080:P3084"/>
    <mergeCell ref="A3085:A3089"/>
    <mergeCell ref="B3085:B3089"/>
    <mergeCell ref="C3085:C3089"/>
    <mergeCell ref="D3085:D3089"/>
    <mergeCell ref="E3085:E3089"/>
    <mergeCell ref="F3085:F3089"/>
    <mergeCell ref="O3085:O3089"/>
    <mergeCell ref="P3085:P3089"/>
    <mergeCell ref="A3080:A3084"/>
    <mergeCell ref="B3080:B3084"/>
    <mergeCell ref="C3080:C3084"/>
    <mergeCell ref="D3080:D3084"/>
    <mergeCell ref="E3080:E3084"/>
    <mergeCell ref="F3080:F3084"/>
    <mergeCell ref="O3070:O3074"/>
    <mergeCell ref="P3070:P3074"/>
    <mergeCell ref="A3075:A3079"/>
    <mergeCell ref="B3075:B3079"/>
    <mergeCell ref="C3075:C3079"/>
    <mergeCell ref="D3075:D3079"/>
    <mergeCell ref="E3075:E3079"/>
    <mergeCell ref="F3075:F3079"/>
    <mergeCell ref="O3075:O3079"/>
    <mergeCell ref="P3075:P3079"/>
    <mergeCell ref="A3070:A3074"/>
    <mergeCell ref="B3070:B3074"/>
    <mergeCell ref="C3070:C3074"/>
    <mergeCell ref="D3070:D3074"/>
    <mergeCell ref="E3070:E3074"/>
    <mergeCell ref="F3070:F3074"/>
    <mergeCell ref="O3060:O3064"/>
    <mergeCell ref="P3060:P3064"/>
    <mergeCell ref="A3065:A3069"/>
    <mergeCell ref="B3065:B3069"/>
    <mergeCell ref="C3065:C3069"/>
    <mergeCell ref="D3065:D3069"/>
    <mergeCell ref="E3065:E3069"/>
    <mergeCell ref="F3065:F3069"/>
    <mergeCell ref="O3065:O3069"/>
    <mergeCell ref="P3065:P3069"/>
    <mergeCell ref="A3060:A3064"/>
    <mergeCell ref="B3060:B3064"/>
    <mergeCell ref="C3060:C3064"/>
    <mergeCell ref="D3060:D3064"/>
    <mergeCell ref="E3060:E3064"/>
    <mergeCell ref="F3060:F3064"/>
    <mergeCell ref="O3050:O3054"/>
    <mergeCell ref="P3050:P3054"/>
    <mergeCell ref="A3055:A3059"/>
    <mergeCell ref="B3055:B3059"/>
    <mergeCell ref="C3055:C3059"/>
    <mergeCell ref="D3055:D3059"/>
    <mergeCell ref="E3055:E3059"/>
    <mergeCell ref="F3055:F3059"/>
    <mergeCell ref="O3055:O3059"/>
    <mergeCell ref="P3055:P3059"/>
    <mergeCell ref="A3050:A3054"/>
    <mergeCell ref="B3050:B3054"/>
    <mergeCell ref="C3050:C3054"/>
    <mergeCell ref="D3050:D3054"/>
    <mergeCell ref="E3050:E3054"/>
    <mergeCell ref="F3050:F3054"/>
    <mergeCell ref="O3040:O3044"/>
    <mergeCell ref="P3040:P3044"/>
    <mergeCell ref="A3045:A3049"/>
    <mergeCell ref="B3045:B3049"/>
    <mergeCell ref="C3045:C3049"/>
    <mergeCell ref="D3045:D3049"/>
    <mergeCell ref="E3045:E3049"/>
    <mergeCell ref="F3045:F3049"/>
    <mergeCell ref="O3045:O3049"/>
    <mergeCell ref="P3045:P3049"/>
    <mergeCell ref="A3040:A3044"/>
    <mergeCell ref="B3040:B3044"/>
    <mergeCell ref="C3040:C3044"/>
    <mergeCell ref="D3040:D3044"/>
    <mergeCell ref="E3040:E3044"/>
    <mergeCell ref="F3040:F3044"/>
    <mergeCell ref="O3030:O3034"/>
    <mergeCell ref="P3030:P3034"/>
    <mergeCell ref="A3035:A3039"/>
    <mergeCell ref="B3035:B3039"/>
    <mergeCell ref="C3035:C3039"/>
    <mergeCell ref="D3035:D3039"/>
    <mergeCell ref="E3035:E3039"/>
    <mergeCell ref="F3035:F3039"/>
    <mergeCell ref="O3035:O3039"/>
    <mergeCell ref="P3035:P3039"/>
    <mergeCell ref="A3030:A3034"/>
    <mergeCell ref="B3030:B3034"/>
    <mergeCell ref="C3030:C3034"/>
    <mergeCell ref="D3030:D3034"/>
    <mergeCell ref="E3030:E3034"/>
    <mergeCell ref="F3030:F3034"/>
    <mergeCell ref="O3020:O3024"/>
    <mergeCell ref="P3020:P3024"/>
    <mergeCell ref="A3025:A3029"/>
    <mergeCell ref="B3025:B3029"/>
    <mergeCell ref="C3025:C3029"/>
    <mergeCell ref="D3025:D3029"/>
    <mergeCell ref="E3025:E3029"/>
    <mergeCell ref="F3025:F3029"/>
    <mergeCell ref="O3025:O3029"/>
    <mergeCell ref="P3025:P3029"/>
    <mergeCell ref="A3020:A3024"/>
    <mergeCell ref="B3020:B3024"/>
    <mergeCell ref="C3020:C3024"/>
    <mergeCell ref="D3020:D3024"/>
    <mergeCell ref="E3020:E3024"/>
    <mergeCell ref="F3020:F3024"/>
    <mergeCell ref="O3010:O3014"/>
    <mergeCell ref="P3010:P3014"/>
    <mergeCell ref="A3015:A3019"/>
    <mergeCell ref="B3015:B3019"/>
    <mergeCell ref="C3015:C3019"/>
    <mergeCell ref="D3015:D3019"/>
    <mergeCell ref="E3015:E3019"/>
    <mergeCell ref="F3015:F3019"/>
    <mergeCell ref="O3015:O3019"/>
    <mergeCell ref="P3015:P3019"/>
    <mergeCell ref="A3010:A3014"/>
    <mergeCell ref="B3010:B3014"/>
    <mergeCell ref="C3010:C3014"/>
    <mergeCell ref="D3010:D3014"/>
    <mergeCell ref="E3010:E3014"/>
    <mergeCell ref="F3010:F3014"/>
    <mergeCell ref="O3000:O3004"/>
    <mergeCell ref="P3000:P3004"/>
    <mergeCell ref="A3005:A3009"/>
    <mergeCell ref="B3005:B3009"/>
    <mergeCell ref="C3005:C3009"/>
    <mergeCell ref="D3005:D3009"/>
    <mergeCell ref="E3005:E3009"/>
    <mergeCell ref="F3005:F3009"/>
    <mergeCell ref="O3005:O3009"/>
    <mergeCell ref="P3005:P3009"/>
    <mergeCell ref="A3000:A3004"/>
    <mergeCell ref="B3000:B3004"/>
    <mergeCell ref="C3000:C3004"/>
    <mergeCell ref="D3000:D3004"/>
    <mergeCell ref="E3000:E3004"/>
    <mergeCell ref="F3000:F3004"/>
    <mergeCell ref="O2990:O2994"/>
    <mergeCell ref="P2990:P2994"/>
    <mergeCell ref="A2995:A2999"/>
    <mergeCell ref="B2995:B2999"/>
    <mergeCell ref="C2995:C2999"/>
    <mergeCell ref="D2995:D2999"/>
    <mergeCell ref="E2995:E2999"/>
    <mergeCell ref="F2995:F2999"/>
    <mergeCell ref="O2995:O2999"/>
    <mergeCell ref="P2995:P2999"/>
    <mergeCell ref="A2990:A2994"/>
    <mergeCell ref="B2990:B2994"/>
    <mergeCell ref="C2990:C2994"/>
    <mergeCell ref="D2990:D2994"/>
    <mergeCell ref="E2990:E2994"/>
    <mergeCell ref="F2990:F2994"/>
    <mergeCell ref="O2980:O2984"/>
    <mergeCell ref="P2980:P2984"/>
    <mergeCell ref="A2985:A2989"/>
    <mergeCell ref="B2985:B2989"/>
    <mergeCell ref="C2985:C2989"/>
    <mergeCell ref="D2985:D2989"/>
    <mergeCell ref="E2985:E2989"/>
    <mergeCell ref="F2985:F2989"/>
    <mergeCell ref="O2985:O2989"/>
    <mergeCell ref="P2985:P2989"/>
    <mergeCell ref="A2980:A2984"/>
    <mergeCell ref="B2980:B2984"/>
    <mergeCell ref="C2980:C2984"/>
    <mergeCell ref="D2980:D2984"/>
    <mergeCell ref="E2980:E2984"/>
    <mergeCell ref="F2980:F2984"/>
    <mergeCell ref="O2970:O2974"/>
    <mergeCell ref="P2970:P2974"/>
    <mergeCell ref="A2975:A2979"/>
    <mergeCell ref="B2975:B2979"/>
    <mergeCell ref="C2975:C2979"/>
    <mergeCell ref="D2975:D2979"/>
    <mergeCell ref="E2975:E2979"/>
    <mergeCell ref="F2975:F2979"/>
    <mergeCell ref="O2975:O2979"/>
    <mergeCell ref="P2975:P2979"/>
    <mergeCell ref="A2970:A2974"/>
    <mergeCell ref="B2970:B2974"/>
    <mergeCell ref="C2970:C2974"/>
    <mergeCell ref="D2970:D2974"/>
    <mergeCell ref="E2970:E2974"/>
    <mergeCell ref="F2970:F2974"/>
    <mergeCell ref="O2960:O2964"/>
    <mergeCell ref="P2960:P2964"/>
    <mergeCell ref="A2965:A2969"/>
    <mergeCell ref="B2965:B2969"/>
    <mergeCell ref="C2965:C2969"/>
    <mergeCell ref="D2965:D2969"/>
    <mergeCell ref="E2965:E2969"/>
    <mergeCell ref="F2965:F2969"/>
    <mergeCell ref="O2965:O2969"/>
    <mergeCell ref="P2965:P2969"/>
    <mergeCell ref="A2960:A2964"/>
    <mergeCell ref="B2960:B2964"/>
    <mergeCell ref="C2960:C2964"/>
    <mergeCell ref="D2960:D2964"/>
    <mergeCell ref="E2960:E2964"/>
    <mergeCell ref="F2960:F2964"/>
    <mergeCell ref="O2950:O2954"/>
    <mergeCell ref="P2950:P2954"/>
    <mergeCell ref="A2955:A2959"/>
    <mergeCell ref="B2955:B2959"/>
    <mergeCell ref="C2955:C2959"/>
    <mergeCell ref="D2955:D2959"/>
    <mergeCell ref="E2955:E2959"/>
    <mergeCell ref="F2955:F2959"/>
    <mergeCell ref="O2955:O2959"/>
    <mergeCell ref="P2955:P2959"/>
    <mergeCell ref="A2950:A2954"/>
    <mergeCell ref="B2950:B2954"/>
    <mergeCell ref="C2950:C2954"/>
    <mergeCell ref="D2950:D2954"/>
    <mergeCell ref="E2950:E2954"/>
    <mergeCell ref="F2950:F2954"/>
    <mergeCell ref="O2940:O2944"/>
    <mergeCell ref="P2940:P2944"/>
    <mergeCell ref="A2945:A2949"/>
    <mergeCell ref="B2945:B2949"/>
    <mergeCell ref="C2945:C2949"/>
    <mergeCell ref="D2945:D2949"/>
    <mergeCell ref="E2945:E2949"/>
    <mergeCell ref="F2945:F2949"/>
    <mergeCell ref="O2945:O2949"/>
    <mergeCell ref="P2945:P2949"/>
    <mergeCell ref="A2940:A2944"/>
    <mergeCell ref="B2940:B2944"/>
    <mergeCell ref="C2940:C2944"/>
    <mergeCell ref="D2940:D2944"/>
    <mergeCell ref="E2940:E2944"/>
    <mergeCell ref="F2940:F2944"/>
    <mergeCell ref="O2930:O2934"/>
    <mergeCell ref="P2930:P2934"/>
    <mergeCell ref="A2935:A2939"/>
    <mergeCell ref="B2935:B2939"/>
    <mergeCell ref="C2935:C2939"/>
    <mergeCell ref="D2935:D2939"/>
    <mergeCell ref="E2935:E2939"/>
    <mergeCell ref="F2935:F2939"/>
    <mergeCell ref="O2935:O2939"/>
    <mergeCell ref="P2935:P2939"/>
    <mergeCell ref="A2930:A2934"/>
    <mergeCell ref="B2930:B2934"/>
    <mergeCell ref="C2930:C2934"/>
    <mergeCell ref="D2930:D2934"/>
    <mergeCell ref="E2930:E2934"/>
    <mergeCell ref="F2930:F2934"/>
    <mergeCell ref="A2925:A2929"/>
    <mergeCell ref="B2925:B2929"/>
    <mergeCell ref="C2925:C2929"/>
    <mergeCell ref="D2925:D2929"/>
    <mergeCell ref="E2925:E2929"/>
    <mergeCell ref="F2925:F2929"/>
    <mergeCell ref="O2925:O2929"/>
    <mergeCell ref="P2925:P2929"/>
    <mergeCell ref="A2919:F2923"/>
    <mergeCell ref="A2924:P2924"/>
    <mergeCell ref="O2909:O2913"/>
    <mergeCell ref="P2909:P2913"/>
    <mergeCell ref="O2914:O2918"/>
    <mergeCell ref="P2914:P2918"/>
    <mergeCell ref="O2919:O2923"/>
    <mergeCell ref="P2919:P2923"/>
    <mergeCell ref="A2909:A2913"/>
    <mergeCell ref="B2909:B2913"/>
    <mergeCell ref="C2909:C2913"/>
    <mergeCell ref="D2909:D2913"/>
    <mergeCell ref="E2909:E2913"/>
    <mergeCell ref="F2909:F2913"/>
    <mergeCell ref="O2899:O2903"/>
    <mergeCell ref="P2899:P2903"/>
    <mergeCell ref="A2904:A2908"/>
    <mergeCell ref="B2904:B2908"/>
    <mergeCell ref="C2904:C2908"/>
    <mergeCell ref="D2904:D2908"/>
    <mergeCell ref="E2904:E2908"/>
    <mergeCell ref="F2904:F2908"/>
    <mergeCell ref="O2904:O2908"/>
    <mergeCell ref="P2904:P2908"/>
    <mergeCell ref="A2899:A2903"/>
    <mergeCell ref="B2899:B2903"/>
    <mergeCell ref="C2899:C2903"/>
    <mergeCell ref="D2899:D2903"/>
    <mergeCell ref="E2899:E2903"/>
    <mergeCell ref="F2899:F2903"/>
    <mergeCell ref="O2889:O2893"/>
    <mergeCell ref="P2889:P2893"/>
    <mergeCell ref="A2894:A2898"/>
    <mergeCell ref="B2894:B2898"/>
    <mergeCell ref="C2894:C2898"/>
    <mergeCell ref="D2894:D2898"/>
    <mergeCell ref="E2894:E2898"/>
    <mergeCell ref="F2894:F2898"/>
    <mergeCell ref="O2894:O2898"/>
    <mergeCell ref="P2894:P2898"/>
    <mergeCell ref="A2889:A2893"/>
    <mergeCell ref="B2889:B2893"/>
    <mergeCell ref="C2889:C2893"/>
    <mergeCell ref="D2889:D2893"/>
    <mergeCell ref="E2889:E2893"/>
    <mergeCell ref="F2889:F2893"/>
    <mergeCell ref="O2879:O2883"/>
    <mergeCell ref="P2879:P2883"/>
    <mergeCell ref="A2884:A2888"/>
    <mergeCell ref="B2884:B2888"/>
    <mergeCell ref="C2884:C2888"/>
    <mergeCell ref="D2884:D2888"/>
    <mergeCell ref="E2884:E2888"/>
    <mergeCell ref="F2884:F2888"/>
    <mergeCell ref="O2884:O2888"/>
    <mergeCell ref="P2884:P2888"/>
    <mergeCell ref="A2879:A2883"/>
    <mergeCell ref="B2879:B2883"/>
    <mergeCell ref="C2879:C2883"/>
    <mergeCell ref="D2879:D2883"/>
    <mergeCell ref="E2879:E2883"/>
    <mergeCell ref="F2879:F2883"/>
    <mergeCell ref="O2869:O2873"/>
    <mergeCell ref="P2869:P2873"/>
    <mergeCell ref="A2874:A2878"/>
    <mergeCell ref="B2874:B2878"/>
    <mergeCell ref="C2874:C2878"/>
    <mergeCell ref="D2874:D2878"/>
    <mergeCell ref="E2874:E2878"/>
    <mergeCell ref="F2874:F2878"/>
    <mergeCell ref="O2874:O2878"/>
    <mergeCell ref="P2874:P2878"/>
    <mergeCell ref="A2869:A2873"/>
    <mergeCell ref="B2869:B2873"/>
    <mergeCell ref="C2869:C2873"/>
    <mergeCell ref="D2869:D2873"/>
    <mergeCell ref="E2869:E2873"/>
    <mergeCell ref="F2869:F2873"/>
    <mergeCell ref="O2859:O2863"/>
    <mergeCell ref="P2859:P2863"/>
    <mergeCell ref="A2864:A2868"/>
    <mergeCell ref="B2864:B2868"/>
    <mergeCell ref="C2864:C2868"/>
    <mergeCell ref="D2864:D2868"/>
    <mergeCell ref="E2864:E2868"/>
    <mergeCell ref="F2864:F2868"/>
    <mergeCell ref="O2864:O2868"/>
    <mergeCell ref="P2864:P2868"/>
    <mergeCell ref="A2859:A2863"/>
    <mergeCell ref="B2859:B2863"/>
    <mergeCell ref="C2859:C2863"/>
    <mergeCell ref="D2859:D2863"/>
    <mergeCell ref="E2859:E2863"/>
    <mergeCell ref="F2859:F2863"/>
    <mergeCell ref="O2849:O2853"/>
    <mergeCell ref="P2849:P2853"/>
    <mergeCell ref="A2854:A2858"/>
    <mergeCell ref="B2854:B2858"/>
    <mergeCell ref="C2854:C2858"/>
    <mergeCell ref="D2854:D2858"/>
    <mergeCell ref="E2854:E2858"/>
    <mergeCell ref="F2854:F2858"/>
    <mergeCell ref="O2854:O2858"/>
    <mergeCell ref="P2854:P2858"/>
    <mergeCell ref="A2849:A2853"/>
    <mergeCell ref="B2849:B2853"/>
    <mergeCell ref="C2849:C2853"/>
    <mergeCell ref="D2849:D2853"/>
    <mergeCell ref="E2849:E2853"/>
    <mergeCell ref="F2849:F2853"/>
    <mergeCell ref="O2839:O2843"/>
    <mergeCell ref="P2839:P2843"/>
    <mergeCell ref="A2844:A2848"/>
    <mergeCell ref="B2844:B2848"/>
    <mergeCell ref="C2844:C2848"/>
    <mergeCell ref="D2844:D2848"/>
    <mergeCell ref="E2844:E2848"/>
    <mergeCell ref="F2844:F2848"/>
    <mergeCell ref="O2844:O2848"/>
    <mergeCell ref="P2844:P2848"/>
    <mergeCell ref="A2839:A2843"/>
    <mergeCell ref="B2839:B2843"/>
    <mergeCell ref="C2839:C2843"/>
    <mergeCell ref="D2839:D2843"/>
    <mergeCell ref="E2839:E2843"/>
    <mergeCell ref="F2839:F2843"/>
    <mergeCell ref="O2829:O2833"/>
    <mergeCell ref="P2829:P2833"/>
    <mergeCell ref="A2834:A2838"/>
    <mergeCell ref="B2834:B2838"/>
    <mergeCell ref="C2834:C2838"/>
    <mergeCell ref="D2834:D2838"/>
    <mergeCell ref="E2834:E2838"/>
    <mergeCell ref="F2834:F2838"/>
    <mergeCell ref="O2834:O2838"/>
    <mergeCell ref="P2834:P2838"/>
    <mergeCell ref="A2829:A2833"/>
    <mergeCell ref="B2829:B2833"/>
    <mergeCell ref="C2829:C2833"/>
    <mergeCell ref="D2829:D2833"/>
    <mergeCell ref="E2829:E2833"/>
    <mergeCell ref="F2829:F2833"/>
    <mergeCell ref="O2819:O2823"/>
    <mergeCell ref="P2819:P2823"/>
    <mergeCell ref="A2824:A2828"/>
    <mergeCell ref="B2824:B2828"/>
    <mergeCell ref="C2824:C2828"/>
    <mergeCell ref="D2824:D2828"/>
    <mergeCell ref="E2824:E2828"/>
    <mergeCell ref="F2824:F2828"/>
    <mergeCell ref="O2824:O2828"/>
    <mergeCell ref="P2824:P2828"/>
    <mergeCell ref="A2819:A2823"/>
    <mergeCell ref="B2819:B2823"/>
    <mergeCell ref="C2819:C2823"/>
    <mergeCell ref="D2819:D2823"/>
    <mergeCell ref="E2819:E2823"/>
    <mergeCell ref="F2819:F2823"/>
    <mergeCell ref="O2809:O2813"/>
    <mergeCell ref="P2809:P2813"/>
    <mergeCell ref="A2814:A2818"/>
    <mergeCell ref="B2814:B2818"/>
    <mergeCell ref="C2814:C2818"/>
    <mergeCell ref="D2814:D2818"/>
    <mergeCell ref="E2814:E2818"/>
    <mergeCell ref="F2814:F2818"/>
    <mergeCell ref="O2814:O2818"/>
    <mergeCell ref="P2814:P2818"/>
    <mergeCell ref="A2809:A2813"/>
    <mergeCell ref="B2809:B2813"/>
    <mergeCell ref="C2809:C2813"/>
    <mergeCell ref="D2809:D2813"/>
    <mergeCell ref="E2809:E2813"/>
    <mergeCell ref="F2809:F2813"/>
    <mergeCell ref="O2799:O2803"/>
    <mergeCell ref="P2799:P2803"/>
    <mergeCell ref="A2804:A2808"/>
    <mergeCell ref="B2804:B2808"/>
    <mergeCell ref="C2804:C2808"/>
    <mergeCell ref="D2804:D2808"/>
    <mergeCell ref="E2804:E2808"/>
    <mergeCell ref="F2804:F2808"/>
    <mergeCell ref="O2804:O2808"/>
    <mergeCell ref="P2804:P2808"/>
    <mergeCell ref="A2799:A2803"/>
    <mergeCell ref="B2799:B2803"/>
    <mergeCell ref="C2799:C2803"/>
    <mergeCell ref="D2799:D2803"/>
    <mergeCell ref="E2799:E2803"/>
    <mergeCell ref="F2799:F2803"/>
    <mergeCell ref="O2789:O2793"/>
    <mergeCell ref="P2789:P2793"/>
    <mergeCell ref="A2794:A2798"/>
    <mergeCell ref="B2794:B2798"/>
    <mergeCell ref="C2794:C2798"/>
    <mergeCell ref="D2794:D2798"/>
    <mergeCell ref="E2794:E2798"/>
    <mergeCell ref="F2794:F2798"/>
    <mergeCell ref="O2794:O2798"/>
    <mergeCell ref="P2794:P2798"/>
    <mergeCell ref="A2789:A2793"/>
    <mergeCell ref="B2789:B2793"/>
    <mergeCell ref="C2789:C2793"/>
    <mergeCell ref="D2789:D2793"/>
    <mergeCell ref="E2789:E2793"/>
    <mergeCell ref="F2789:F2793"/>
    <mergeCell ref="O2779:O2783"/>
    <mergeCell ref="P2779:P2783"/>
    <mergeCell ref="A2784:A2788"/>
    <mergeCell ref="B2784:B2788"/>
    <mergeCell ref="C2784:C2788"/>
    <mergeCell ref="D2784:D2788"/>
    <mergeCell ref="E2784:E2788"/>
    <mergeCell ref="F2784:F2788"/>
    <mergeCell ref="O2784:O2788"/>
    <mergeCell ref="P2784:P2788"/>
    <mergeCell ref="A2779:A2783"/>
    <mergeCell ref="B2779:B2783"/>
    <mergeCell ref="C2779:C2783"/>
    <mergeCell ref="D2779:D2783"/>
    <mergeCell ref="E2779:E2783"/>
    <mergeCell ref="F2779:F2783"/>
    <mergeCell ref="O2769:O2773"/>
    <mergeCell ref="P2769:P2773"/>
    <mergeCell ref="A2774:A2778"/>
    <mergeCell ref="B2774:B2778"/>
    <mergeCell ref="C2774:C2778"/>
    <mergeCell ref="D2774:D2778"/>
    <mergeCell ref="E2774:E2778"/>
    <mergeCell ref="F2774:F2778"/>
    <mergeCell ref="O2774:O2778"/>
    <mergeCell ref="P2774:P2778"/>
    <mergeCell ref="A2769:A2773"/>
    <mergeCell ref="B2769:B2773"/>
    <mergeCell ref="C2769:C2773"/>
    <mergeCell ref="D2769:D2773"/>
    <mergeCell ref="E2769:E2773"/>
    <mergeCell ref="F2769:F2773"/>
    <mergeCell ref="O2759:O2763"/>
    <mergeCell ref="P2759:P2763"/>
    <mergeCell ref="A2764:A2768"/>
    <mergeCell ref="B2764:B2768"/>
    <mergeCell ref="C2764:C2768"/>
    <mergeCell ref="D2764:D2768"/>
    <mergeCell ref="E2764:E2768"/>
    <mergeCell ref="F2764:F2768"/>
    <mergeCell ref="O2764:O2768"/>
    <mergeCell ref="P2764:P2768"/>
    <mergeCell ref="A2759:A2763"/>
    <mergeCell ref="B2759:B2763"/>
    <mergeCell ref="C2759:C2763"/>
    <mergeCell ref="D2759:D2763"/>
    <mergeCell ref="E2759:E2763"/>
    <mergeCell ref="F2759:F2763"/>
    <mergeCell ref="O2749:O2753"/>
    <mergeCell ref="P2749:P2753"/>
    <mergeCell ref="A2754:A2758"/>
    <mergeCell ref="B2754:B2758"/>
    <mergeCell ref="C2754:C2758"/>
    <mergeCell ref="D2754:D2758"/>
    <mergeCell ref="E2754:E2758"/>
    <mergeCell ref="F2754:F2758"/>
    <mergeCell ref="O2754:O2758"/>
    <mergeCell ref="P2754:P2758"/>
    <mergeCell ref="A2749:A2753"/>
    <mergeCell ref="B2749:B2753"/>
    <mergeCell ref="C2749:C2753"/>
    <mergeCell ref="D2749:D2753"/>
    <mergeCell ref="E2749:E2753"/>
    <mergeCell ref="F2749:F2753"/>
    <mergeCell ref="O2739:O2743"/>
    <mergeCell ref="P2739:P2743"/>
    <mergeCell ref="A2744:A2748"/>
    <mergeCell ref="B2744:B2748"/>
    <mergeCell ref="C2744:C2748"/>
    <mergeCell ref="D2744:D2748"/>
    <mergeCell ref="E2744:E2748"/>
    <mergeCell ref="F2744:F2748"/>
    <mergeCell ref="O2744:O2748"/>
    <mergeCell ref="P2744:P2748"/>
    <mergeCell ref="A2739:A2743"/>
    <mergeCell ref="B2739:B2743"/>
    <mergeCell ref="C2739:C2743"/>
    <mergeCell ref="D2739:D2743"/>
    <mergeCell ref="E2739:E2743"/>
    <mergeCell ref="F2739:F2743"/>
    <mergeCell ref="O2729:O2733"/>
    <mergeCell ref="P2729:P2733"/>
    <mergeCell ref="A2734:A2738"/>
    <mergeCell ref="B2734:B2738"/>
    <mergeCell ref="C2734:C2738"/>
    <mergeCell ref="D2734:D2738"/>
    <mergeCell ref="E2734:E2738"/>
    <mergeCell ref="F2734:F2738"/>
    <mergeCell ref="O2734:O2738"/>
    <mergeCell ref="P2734:P2738"/>
    <mergeCell ref="A2729:A2733"/>
    <mergeCell ref="B2729:B2733"/>
    <mergeCell ref="C2729:C2733"/>
    <mergeCell ref="D2729:D2733"/>
    <mergeCell ref="E2729:E2733"/>
    <mergeCell ref="F2729:F2733"/>
    <mergeCell ref="O2719:O2723"/>
    <mergeCell ref="P2719:P2723"/>
    <mergeCell ref="A2724:A2728"/>
    <mergeCell ref="B2724:B2728"/>
    <mergeCell ref="C2724:C2728"/>
    <mergeCell ref="D2724:D2728"/>
    <mergeCell ref="E2724:E2728"/>
    <mergeCell ref="F2724:F2728"/>
    <mergeCell ref="O2724:O2728"/>
    <mergeCell ref="P2724:P2728"/>
    <mergeCell ref="A2719:A2723"/>
    <mergeCell ref="B2719:B2723"/>
    <mergeCell ref="C2719:C2723"/>
    <mergeCell ref="D2719:D2723"/>
    <mergeCell ref="E2719:E2723"/>
    <mergeCell ref="F2719:F2723"/>
    <mergeCell ref="O2709:O2713"/>
    <mergeCell ref="P2709:P2713"/>
    <mergeCell ref="A2714:A2718"/>
    <mergeCell ref="B2714:B2718"/>
    <mergeCell ref="C2714:C2718"/>
    <mergeCell ref="D2714:D2718"/>
    <mergeCell ref="E2714:E2718"/>
    <mergeCell ref="F2714:F2718"/>
    <mergeCell ref="O2714:O2718"/>
    <mergeCell ref="P2714:P2718"/>
    <mergeCell ref="A2709:A2713"/>
    <mergeCell ref="B2709:B2713"/>
    <mergeCell ref="C2709:C2713"/>
    <mergeCell ref="D2709:D2713"/>
    <mergeCell ref="E2709:E2713"/>
    <mergeCell ref="F2709:F2713"/>
    <mergeCell ref="O2699:O2703"/>
    <mergeCell ref="P2699:P2703"/>
    <mergeCell ref="A2704:A2708"/>
    <mergeCell ref="B2704:B2708"/>
    <mergeCell ref="C2704:C2708"/>
    <mergeCell ref="D2704:D2708"/>
    <mergeCell ref="E2704:E2708"/>
    <mergeCell ref="F2704:F2708"/>
    <mergeCell ref="O2704:O2708"/>
    <mergeCell ref="P2704:P2708"/>
    <mergeCell ref="A2699:A2703"/>
    <mergeCell ref="B2699:B2703"/>
    <mergeCell ref="C2699:C2703"/>
    <mergeCell ref="D2699:D2703"/>
    <mergeCell ref="E2699:E2703"/>
    <mergeCell ref="F2699:F2703"/>
    <mergeCell ref="O2689:O2693"/>
    <mergeCell ref="P2689:P2693"/>
    <mergeCell ref="A2694:A2698"/>
    <mergeCell ref="B2694:B2698"/>
    <mergeCell ref="C2694:C2698"/>
    <mergeCell ref="D2694:D2698"/>
    <mergeCell ref="E2694:E2698"/>
    <mergeCell ref="F2694:F2698"/>
    <mergeCell ref="O2694:O2698"/>
    <mergeCell ref="P2694:P2698"/>
    <mergeCell ref="A2689:A2693"/>
    <mergeCell ref="B2689:B2693"/>
    <mergeCell ref="C2689:C2693"/>
    <mergeCell ref="D2689:D2693"/>
    <mergeCell ref="E2689:E2693"/>
    <mergeCell ref="F2689:F2693"/>
    <mergeCell ref="O2679:O2683"/>
    <mergeCell ref="P2679:P2683"/>
    <mergeCell ref="A2684:A2688"/>
    <mergeCell ref="B2684:B2688"/>
    <mergeCell ref="C2684:C2688"/>
    <mergeCell ref="D2684:D2688"/>
    <mergeCell ref="E2684:E2688"/>
    <mergeCell ref="F2684:F2688"/>
    <mergeCell ref="O2684:O2688"/>
    <mergeCell ref="P2684:P2688"/>
    <mergeCell ref="A2679:A2683"/>
    <mergeCell ref="B2679:B2683"/>
    <mergeCell ref="C2679:C2683"/>
    <mergeCell ref="D2679:D2683"/>
    <mergeCell ref="E2679:E2683"/>
    <mergeCell ref="F2679:F2683"/>
    <mergeCell ref="O2669:O2673"/>
    <mergeCell ref="P2669:P2673"/>
    <mergeCell ref="A2674:A2678"/>
    <mergeCell ref="B2674:B2678"/>
    <mergeCell ref="C2674:C2678"/>
    <mergeCell ref="D2674:D2678"/>
    <mergeCell ref="E2674:E2678"/>
    <mergeCell ref="F2674:F2678"/>
    <mergeCell ref="O2674:O2678"/>
    <mergeCell ref="P2674:P2678"/>
    <mergeCell ref="A2669:A2673"/>
    <mergeCell ref="B2669:B2673"/>
    <mergeCell ref="C2669:C2673"/>
    <mergeCell ref="D2669:D2673"/>
    <mergeCell ref="E2669:E2673"/>
    <mergeCell ref="F2669:F2673"/>
    <mergeCell ref="A2664:A2668"/>
    <mergeCell ref="B2664:B2668"/>
    <mergeCell ref="C2664:C2668"/>
    <mergeCell ref="D2664:D2668"/>
    <mergeCell ref="E2664:E2668"/>
    <mergeCell ref="F2664:F2668"/>
    <mergeCell ref="O2664:O2668"/>
    <mergeCell ref="P2664:P2668"/>
    <mergeCell ref="O2653:O2657"/>
    <mergeCell ref="P2653:P2657"/>
    <mergeCell ref="O2643:O2647"/>
    <mergeCell ref="P2643:P2647"/>
    <mergeCell ref="A2648:A2652"/>
    <mergeCell ref="B2648:B2652"/>
    <mergeCell ref="C2648:C2652"/>
    <mergeCell ref="D2648:D2652"/>
    <mergeCell ref="E2648:E2652"/>
    <mergeCell ref="F2648:F2652"/>
    <mergeCell ref="O2648:O2652"/>
    <mergeCell ref="P2648:P2652"/>
    <mergeCell ref="A2643:A2647"/>
    <mergeCell ref="B2643:B2647"/>
    <mergeCell ref="C2643:C2647"/>
    <mergeCell ref="D2643:D2647"/>
    <mergeCell ref="E2643:E2647"/>
    <mergeCell ref="F2643:F2647"/>
    <mergeCell ref="O2633:O2637"/>
    <mergeCell ref="P2633:P2637"/>
    <mergeCell ref="A2638:A2642"/>
    <mergeCell ref="B2638:B2642"/>
    <mergeCell ref="C2638:C2642"/>
    <mergeCell ref="D2638:D2642"/>
    <mergeCell ref="E2638:E2642"/>
    <mergeCell ref="F2638:F2642"/>
    <mergeCell ref="O2638:O2642"/>
    <mergeCell ref="P2638:P2642"/>
    <mergeCell ref="A2633:A2637"/>
    <mergeCell ref="B2633:B2637"/>
    <mergeCell ref="C2633:C2637"/>
    <mergeCell ref="D2633:D2637"/>
    <mergeCell ref="E2633:E2637"/>
    <mergeCell ref="F2633:F2637"/>
    <mergeCell ref="O2623:O2627"/>
    <mergeCell ref="P2623:P2627"/>
    <mergeCell ref="A2628:A2632"/>
    <mergeCell ref="B2628:B2632"/>
    <mergeCell ref="C2628:C2632"/>
    <mergeCell ref="D2628:D2632"/>
    <mergeCell ref="E2628:E2632"/>
    <mergeCell ref="F2628:F2632"/>
    <mergeCell ref="O2628:O2632"/>
    <mergeCell ref="P2628:P2632"/>
    <mergeCell ref="A2623:A2627"/>
    <mergeCell ref="B2623:B2627"/>
    <mergeCell ref="C2623:C2627"/>
    <mergeCell ref="D2623:D2627"/>
    <mergeCell ref="E2623:E2627"/>
    <mergeCell ref="F2623:F2627"/>
    <mergeCell ref="O2613:O2617"/>
    <mergeCell ref="P2613:P2617"/>
    <mergeCell ref="A2618:A2622"/>
    <mergeCell ref="B2618:B2622"/>
    <mergeCell ref="C2618:C2622"/>
    <mergeCell ref="D2618:D2622"/>
    <mergeCell ref="E2618:E2622"/>
    <mergeCell ref="F2618:F2622"/>
    <mergeCell ref="O2618:O2622"/>
    <mergeCell ref="P2618:P2622"/>
    <mergeCell ref="A2613:A2617"/>
    <mergeCell ref="B2613:B2617"/>
    <mergeCell ref="C2613:C2617"/>
    <mergeCell ref="D2613:D2617"/>
    <mergeCell ref="E2613:E2617"/>
    <mergeCell ref="F2613:F2617"/>
    <mergeCell ref="O2603:O2607"/>
    <mergeCell ref="P2603:P2607"/>
    <mergeCell ref="A2608:A2612"/>
    <mergeCell ref="B2608:B2612"/>
    <mergeCell ref="C2608:C2612"/>
    <mergeCell ref="D2608:D2612"/>
    <mergeCell ref="E2608:E2612"/>
    <mergeCell ref="F2608:F2612"/>
    <mergeCell ref="O2608:O2612"/>
    <mergeCell ref="P2608:P2612"/>
    <mergeCell ref="A2603:A2607"/>
    <mergeCell ref="B2603:B2607"/>
    <mergeCell ref="C2603:C2607"/>
    <mergeCell ref="D2603:D2607"/>
    <mergeCell ref="E2603:E2607"/>
    <mergeCell ref="F2603:F2607"/>
    <mergeCell ref="O2593:O2597"/>
    <mergeCell ref="P2593:P2597"/>
    <mergeCell ref="A2598:A2602"/>
    <mergeCell ref="B2598:B2602"/>
    <mergeCell ref="C2598:C2602"/>
    <mergeCell ref="D2598:D2602"/>
    <mergeCell ref="E2598:E2602"/>
    <mergeCell ref="F2598:F2602"/>
    <mergeCell ref="O2598:O2602"/>
    <mergeCell ref="P2598:P2602"/>
    <mergeCell ref="A2593:A2597"/>
    <mergeCell ref="B2593:B2597"/>
    <mergeCell ref="C2593:C2597"/>
    <mergeCell ref="D2593:D2597"/>
    <mergeCell ref="E2593:E2597"/>
    <mergeCell ref="F2593:F2597"/>
    <mergeCell ref="O2583:O2587"/>
    <mergeCell ref="P2583:P2587"/>
    <mergeCell ref="A2588:A2592"/>
    <mergeCell ref="B2588:B2592"/>
    <mergeCell ref="C2588:C2592"/>
    <mergeCell ref="D2588:D2592"/>
    <mergeCell ref="E2588:E2592"/>
    <mergeCell ref="F2588:F2592"/>
    <mergeCell ref="O2588:O2592"/>
    <mergeCell ref="P2588:P2592"/>
    <mergeCell ref="A2583:A2587"/>
    <mergeCell ref="B2583:B2587"/>
    <mergeCell ref="C2583:C2587"/>
    <mergeCell ref="D2583:D2587"/>
    <mergeCell ref="E2583:E2587"/>
    <mergeCell ref="F2583:F2587"/>
    <mergeCell ref="O2573:O2577"/>
    <mergeCell ref="P2573:P2577"/>
    <mergeCell ref="A2578:A2582"/>
    <mergeCell ref="B2578:B2582"/>
    <mergeCell ref="C2578:C2582"/>
    <mergeCell ref="D2578:D2582"/>
    <mergeCell ref="E2578:E2582"/>
    <mergeCell ref="F2578:F2582"/>
    <mergeCell ref="O2578:O2582"/>
    <mergeCell ref="P2578:P2582"/>
    <mergeCell ref="A2573:A2577"/>
    <mergeCell ref="B2573:B2577"/>
    <mergeCell ref="C2573:C2577"/>
    <mergeCell ref="D2573:D2577"/>
    <mergeCell ref="E2573:E2577"/>
    <mergeCell ref="F2573:F2577"/>
    <mergeCell ref="O2563:O2567"/>
    <mergeCell ref="P2563:P2567"/>
    <mergeCell ref="A2568:A2572"/>
    <mergeCell ref="B2568:B2572"/>
    <mergeCell ref="C2568:C2572"/>
    <mergeCell ref="D2568:D2572"/>
    <mergeCell ref="E2568:E2572"/>
    <mergeCell ref="F2568:F2572"/>
    <mergeCell ref="O2568:O2572"/>
    <mergeCell ref="P2568:P2572"/>
    <mergeCell ref="A2563:A2567"/>
    <mergeCell ref="B2563:B2567"/>
    <mergeCell ref="C2563:C2567"/>
    <mergeCell ref="D2563:D2567"/>
    <mergeCell ref="E2563:E2567"/>
    <mergeCell ref="F2563:F2567"/>
    <mergeCell ref="O2553:O2557"/>
    <mergeCell ref="P2553:P2557"/>
    <mergeCell ref="A2558:A2562"/>
    <mergeCell ref="B2558:B2562"/>
    <mergeCell ref="C2558:C2562"/>
    <mergeCell ref="D2558:D2562"/>
    <mergeCell ref="E2558:E2562"/>
    <mergeCell ref="F2558:F2562"/>
    <mergeCell ref="O2558:O2562"/>
    <mergeCell ref="P2558:P2562"/>
    <mergeCell ref="A2553:A2557"/>
    <mergeCell ref="B2553:B2557"/>
    <mergeCell ref="C2553:C2557"/>
    <mergeCell ref="D2553:D2557"/>
    <mergeCell ref="E2553:E2557"/>
    <mergeCell ref="F2553:F2557"/>
    <mergeCell ref="O2543:O2547"/>
    <mergeCell ref="P2543:P2547"/>
    <mergeCell ref="A2548:A2552"/>
    <mergeCell ref="B2548:B2552"/>
    <mergeCell ref="C2548:C2552"/>
    <mergeCell ref="D2548:D2552"/>
    <mergeCell ref="E2548:E2552"/>
    <mergeCell ref="F2548:F2552"/>
    <mergeCell ref="O2548:O2552"/>
    <mergeCell ref="P2548:P2552"/>
    <mergeCell ref="A2543:A2547"/>
    <mergeCell ref="B2543:B2547"/>
    <mergeCell ref="C2543:C2547"/>
    <mergeCell ref="D2543:D2547"/>
    <mergeCell ref="E2543:E2547"/>
    <mergeCell ref="F2543:F2547"/>
    <mergeCell ref="O2533:O2537"/>
    <mergeCell ref="P2533:P2537"/>
    <mergeCell ref="A2538:A2542"/>
    <mergeCell ref="B2538:B2542"/>
    <mergeCell ref="C2538:C2542"/>
    <mergeCell ref="D2538:D2542"/>
    <mergeCell ref="E2538:E2542"/>
    <mergeCell ref="F2538:F2542"/>
    <mergeCell ref="O2538:O2542"/>
    <mergeCell ref="P2538:P2542"/>
    <mergeCell ref="A2533:A2537"/>
    <mergeCell ref="B2533:B2537"/>
    <mergeCell ref="C2533:C2537"/>
    <mergeCell ref="D2533:D2537"/>
    <mergeCell ref="E2533:E2537"/>
    <mergeCell ref="F2533:F2537"/>
    <mergeCell ref="O2523:O2527"/>
    <mergeCell ref="P2523:P2527"/>
    <mergeCell ref="A2528:A2532"/>
    <mergeCell ref="B2528:B2532"/>
    <mergeCell ref="C2528:C2532"/>
    <mergeCell ref="D2528:D2532"/>
    <mergeCell ref="E2528:E2532"/>
    <mergeCell ref="F2528:F2532"/>
    <mergeCell ref="O2528:O2532"/>
    <mergeCell ref="P2528:P2532"/>
    <mergeCell ref="A2523:A2527"/>
    <mergeCell ref="B2523:B2527"/>
    <mergeCell ref="C2523:C2527"/>
    <mergeCell ref="D2523:D2527"/>
    <mergeCell ref="E2523:E2527"/>
    <mergeCell ref="F2523:F2527"/>
    <mergeCell ref="A2518:A2522"/>
    <mergeCell ref="B2518:B2522"/>
    <mergeCell ref="C2518:C2522"/>
    <mergeCell ref="D2518:D2522"/>
    <mergeCell ref="E2518:E2522"/>
    <mergeCell ref="F2518:F2522"/>
    <mergeCell ref="O2518:O2522"/>
    <mergeCell ref="P2518:P2522"/>
    <mergeCell ref="A2512:F2516"/>
    <mergeCell ref="A2517:P2517"/>
    <mergeCell ref="O2502:O2506"/>
    <mergeCell ref="P2502:P2506"/>
    <mergeCell ref="O2507:O2511"/>
    <mergeCell ref="P2507:P2511"/>
    <mergeCell ref="F2507:F2511"/>
    <mergeCell ref="O2512:O2516"/>
    <mergeCell ref="P2512:P2516"/>
    <mergeCell ref="A2502:A2506"/>
    <mergeCell ref="B2502:B2506"/>
    <mergeCell ref="C2502:C2506"/>
    <mergeCell ref="D2502:D2506"/>
    <mergeCell ref="E2502:E2506"/>
    <mergeCell ref="F2502:F2506"/>
    <mergeCell ref="C2492:C2496"/>
    <mergeCell ref="D2492:D2496"/>
    <mergeCell ref="E2492:E2496"/>
    <mergeCell ref="F2492:F2496"/>
    <mergeCell ref="O2482:O2486"/>
    <mergeCell ref="P2482:P2486"/>
    <mergeCell ref="A2487:A2491"/>
    <mergeCell ref="B2487:B2491"/>
    <mergeCell ref="C2487:C2491"/>
    <mergeCell ref="D2487:D2491"/>
    <mergeCell ref="E2487:E2491"/>
    <mergeCell ref="F2487:F2491"/>
    <mergeCell ref="O2487:O2491"/>
    <mergeCell ref="P2487:P2491"/>
    <mergeCell ref="A2482:A2486"/>
    <mergeCell ref="B2482:B2486"/>
    <mergeCell ref="C2482:C2486"/>
    <mergeCell ref="D2482:D2486"/>
    <mergeCell ref="E2482:E2486"/>
    <mergeCell ref="F2482:F2486"/>
    <mergeCell ref="O2472:O2476"/>
    <mergeCell ref="P2472:P2476"/>
    <mergeCell ref="A2477:A2481"/>
    <mergeCell ref="B2477:B2481"/>
    <mergeCell ref="C2477:C2481"/>
    <mergeCell ref="D2477:D2481"/>
    <mergeCell ref="E2477:E2481"/>
    <mergeCell ref="F2477:F2481"/>
    <mergeCell ref="O2477:O2481"/>
    <mergeCell ref="P2477:P2481"/>
    <mergeCell ref="A2472:A2476"/>
    <mergeCell ref="B2472:B2476"/>
    <mergeCell ref="C2472:C2476"/>
    <mergeCell ref="D2472:D2476"/>
    <mergeCell ref="E2472:E2476"/>
    <mergeCell ref="F2472:F2476"/>
    <mergeCell ref="O2462:O2466"/>
    <mergeCell ref="P2462:P2466"/>
    <mergeCell ref="A2467:A2471"/>
    <mergeCell ref="B2467:B2471"/>
    <mergeCell ref="C2467:C2471"/>
    <mergeCell ref="D2467:D2471"/>
    <mergeCell ref="E2467:E2471"/>
    <mergeCell ref="F2467:F2471"/>
    <mergeCell ref="O2467:O2471"/>
    <mergeCell ref="P2467:P2471"/>
    <mergeCell ref="A2462:A2466"/>
    <mergeCell ref="B2462:B2466"/>
    <mergeCell ref="C2462:C2466"/>
    <mergeCell ref="D2462:D2466"/>
    <mergeCell ref="E2462:E2466"/>
    <mergeCell ref="F2462:F2466"/>
    <mergeCell ref="O2452:O2456"/>
    <mergeCell ref="P2452:P2456"/>
    <mergeCell ref="A2457:A2461"/>
    <mergeCell ref="B2457:B2461"/>
    <mergeCell ref="C2457:C2461"/>
    <mergeCell ref="D2457:D2461"/>
    <mergeCell ref="E2457:E2461"/>
    <mergeCell ref="F2457:F2461"/>
    <mergeCell ref="O2457:O2461"/>
    <mergeCell ref="P2457:P2461"/>
    <mergeCell ref="A2452:A2456"/>
    <mergeCell ref="B2452:B2456"/>
    <mergeCell ref="C2452:C2456"/>
    <mergeCell ref="D2452:D2456"/>
    <mergeCell ref="E2452:E2456"/>
    <mergeCell ref="F2452:F2456"/>
    <mergeCell ref="O2442:O2446"/>
    <mergeCell ref="P2442:P2446"/>
    <mergeCell ref="A2447:A2451"/>
    <mergeCell ref="B2447:B2451"/>
    <mergeCell ref="C2447:C2451"/>
    <mergeCell ref="D2447:D2451"/>
    <mergeCell ref="E2447:E2451"/>
    <mergeCell ref="F2447:F2451"/>
    <mergeCell ref="O2447:O2451"/>
    <mergeCell ref="P2447:P2451"/>
    <mergeCell ref="A2442:A2446"/>
    <mergeCell ref="B2442:B2446"/>
    <mergeCell ref="C2442:C2446"/>
    <mergeCell ref="D2442:D2446"/>
    <mergeCell ref="E2442:E2446"/>
    <mergeCell ref="F2442:F2446"/>
    <mergeCell ref="O2432:O2436"/>
    <mergeCell ref="P2432:P2436"/>
    <mergeCell ref="A2437:A2441"/>
    <mergeCell ref="B2437:B2441"/>
    <mergeCell ref="C2437:C2441"/>
    <mergeCell ref="D2437:D2441"/>
    <mergeCell ref="E2437:E2441"/>
    <mergeCell ref="F2437:F2441"/>
    <mergeCell ref="O2437:O2441"/>
    <mergeCell ref="P2437:P2441"/>
    <mergeCell ref="A2432:A2436"/>
    <mergeCell ref="B2432:B2436"/>
    <mergeCell ref="C2432:C2436"/>
    <mergeCell ref="D2432:D2436"/>
    <mergeCell ref="E2432:E2436"/>
    <mergeCell ref="F2432:F2436"/>
    <mergeCell ref="O2422:O2426"/>
    <mergeCell ref="P2422:P2426"/>
    <mergeCell ref="A2427:A2431"/>
    <mergeCell ref="B2427:B2431"/>
    <mergeCell ref="C2427:C2431"/>
    <mergeCell ref="D2427:D2431"/>
    <mergeCell ref="E2427:E2431"/>
    <mergeCell ref="F2427:F2431"/>
    <mergeCell ref="O2427:O2431"/>
    <mergeCell ref="P2427:P2431"/>
    <mergeCell ref="A2422:A2426"/>
    <mergeCell ref="B2422:B2426"/>
    <mergeCell ref="C2422:C2426"/>
    <mergeCell ref="D2422:D2426"/>
    <mergeCell ref="E2422:E2426"/>
    <mergeCell ref="F2422:F2426"/>
    <mergeCell ref="O2412:O2416"/>
    <mergeCell ref="P2412:P2416"/>
    <mergeCell ref="A2417:A2421"/>
    <mergeCell ref="B2417:B2421"/>
    <mergeCell ref="C2417:C2421"/>
    <mergeCell ref="D2417:D2421"/>
    <mergeCell ref="E2417:E2421"/>
    <mergeCell ref="F2417:F2421"/>
    <mergeCell ref="O2417:O2421"/>
    <mergeCell ref="P2417:P2421"/>
    <mergeCell ref="A2412:A2416"/>
    <mergeCell ref="B2412:B2416"/>
    <mergeCell ref="C2412:C2416"/>
    <mergeCell ref="D2412:D2416"/>
    <mergeCell ref="E2412:E2416"/>
    <mergeCell ref="F2412:F2416"/>
    <mergeCell ref="O2402:O2406"/>
    <mergeCell ref="P2402:P2406"/>
    <mergeCell ref="A2407:A2411"/>
    <mergeCell ref="B2407:B2411"/>
    <mergeCell ref="C2407:C2411"/>
    <mergeCell ref="D2407:D2411"/>
    <mergeCell ref="E2407:E2411"/>
    <mergeCell ref="F2407:F2411"/>
    <mergeCell ref="O2407:O2411"/>
    <mergeCell ref="P2407:P2411"/>
    <mergeCell ref="A2402:A2406"/>
    <mergeCell ref="B2402:B2406"/>
    <mergeCell ref="C2402:C2406"/>
    <mergeCell ref="D2402:D2406"/>
    <mergeCell ref="E2402:E2406"/>
    <mergeCell ref="F2402:F2406"/>
    <mergeCell ref="O2392:O2396"/>
    <mergeCell ref="P2392:P2396"/>
    <mergeCell ref="A2397:A2401"/>
    <mergeCell ref="B2397:B2401"/>
    <mergeCell ref="C2397:C2401"/>
    <mergeCell ref="D2397:D2401"/>
    <mergeCell ref="E2397:E2401"/>
    <mergeCell ref="F2397:F2401"/>
    <mergeCell ref="O2397:O2401"/>
    <mergeCell ref="P2397:P2401"/>
    <mergeCell ref="A2392:A2396"/>
    <mergeCell ref="B2392:B2396"/>
    <mergeCell ref="C2392:C2396"/>
    <mergeCell ref="D2392:D2396"/>
    <mergeCell ref="E2392:E2396"/>
    <mergeCell ref="F2392:F2396"/>
    <mergeCell ref="O2382:O2386"/>
    <mergeCell ref="P2382:P2386"/>
    <mergeCell ref="A2387:A2391"/>
    <mergeCell ref="B2387:B2391"/>
    <mergeCell ref="C2387:C2391"/>
    <mergeCell ref="D2387:D2391"/>
    <mergeCell ref="E2387:E2391"/>
    <mergeCell ref="F2387:F2391"/>
    <mergeCell ref="O2387:O2391"/>
    <mergeCell ref="P2387:P2391"/>
    <mergeCell ref="A2382:A2386"/>
    <mergeCell ref="B2382:B2386"/>
    <mergeCell ref="C2382:C2386"/>
    <mergeCell ref="D2382:D2386"/>
    <mergeCell ref="E2382:E2386"/>
    <mergeCell ref="F2382:F2386"/>
    <mergeCell ref="O2372:O2376"/>
    <mergeCell ref="P2372:P2376"/>
    <mergeCell ref="A2377:A2381"/>
    <mergeCell ref="B2377:B2381"/>
    <mergeCell ref="C2377:C2381"/>
    <mergeCell ref="D2377:D2381"/>
    <mergeCell ref="E2377:E2381"/>
    <mergeCell ref="F2377:F2381"/>
    <mergeCell ref="O2377:O2381"/>
    <mergeCell ref="P2377:P2381"/>
    <mergeCell ref="A2372:A2376"/>
    <mergeCell ref="B2372:B2376"/>
    <mergeCell ref="C2372:C2376"/>
    <mergeCell ref="D2372:D2376"/>
    <mergeCell ref="E2372:E2376"/>
    <mergeCell ref="F2372:F2376"/>
    <mergeCell ref="P2362:P2366"/>
    <mergeCell ref="B2367:B2371"/>
    <mergeCell ref="C2367:C2371"/>
    <mergeCell ref="D2367:D2371"/>
    <mergeCell ref="E2367:E2371"/>
    <mergeCell ref="F2367:F2371"/>
    <mergeCell ref="O2367:O2371"/>
    <mergeCell ref="P2367:P2371"/>
    <mergeCell ref="B2362:B2366"/>
    <mergeCell ref="C2362:C2366"/>
    <mergeCell ref="D2362:D2366"/>
    <mergeCell ref="E2362:E2366"/>
    <mergeCell ref="F2362:F2366"/>
    <mergeCell ref="O2362:O2366"/>
    <mergeCell ref="O2352:O2356"/>
    <mergeCell ref="P2352:P2356"/>
    <mergeCell ref="A2357:A2361"/>
    <mergeCell ref="B2357:B2361"/>
    <mergeCell ref="C2357:C2361"/>
    <mergeCell ref="D2357:D2361"/>
    <mergeCell ref="E2357:E2361"/>
    <mergeCell ref="F2357:F2361"/>
    <mergeCell ref="O2357:O2361"/>
    <mergeCell ref="P2357:P2361"/>
    <mergeCell ref="A2352:A2356"/>
    <mergeCell ref="B2352:B2356"/>
    <mergeCell ref="C2352:C2356"/>
    <mergeCell ref="D2352:D2356"/>
    <mergeCell ref="E2352:E2356"/>
    <mergeCell ref="F2352:F2356"/>
    <mergeCell ref="A2347:A2351"/>
    <mergeCell ref="B2347:B2351"/>
    <mergeCell ref="C2347:C2351"/>
    <mergeCell ref="D2347:D2351"/>
    <mergeCell ref="E2347:E2351"/>
    <mergeCell ref="F2347:F2351"/>
    <mergeCell ref="O2347:O2351"/>
    <mergeCell ref="P2347:P2351"/>
    <mergeCell ref="O2336:O2340"/>
    <mergeCell ref="P2336:P2340"/>
    <mergeCell ref="O2326:O2330"/>
    <mergeCell ref="P2326:P2330"/>
    <mergeCell ref="A2331:A2335"/>
    <mergeCell ref="B2331:B2335"/>
    <mergeCell ref="C2331:C2335"/>
    <mergeCell ref="D2331:D2335"/>
    <mergeCell ref="E2331:E2335"/>
    <mergeCell ref="F2331:F2335"/>
    <mergeCell ref="O2331:O2335"/>
    <mergeCell ref="P2331:P2335"/>
    <mergeCell ref="A2326:A2330"/>
    <mergeCell ref="B2326:B2330"/>
    <mergeCell ref="C2326:C2330"/>
    <mergeCell ref="D2326:D2330"/>
    <mergeCell ref="E2326:E2330"/>
    <mergeCell ref="F2326:F2330"/>
    <mergeCell ref="O2316:O2320"/>
    <mergeCell ref="P2316:P2320"/>
    <mergeCell ref="A2321:A2325"/>
    <mergeCell ref="B2321:B2325"/>
    <mergeCell ref="C2321:C2325"/>
    <mergeCell ref="D2321:D2325"/>
    <mergeCell ref="E2321:E2325"/>
    <mergeCell ref="F2321:F2325"/>
    <mergeCell ref="O2321:O2325"/>
    <mergeCell ref="P2321:P2325"/>
    <mergeCell ref="A2316:A2320"/>
    <mergeCell ref="B2316:B2320"/>
    <mergeCell ref="C2316:C2320"/>
    <mergeCell ref="D2316:D2320"/>
    <mergeCell ref="E2316:E2320"/>
    <mergeCell ref="F2316:F2320"/>
    <mergeCell ref="O2306:O2310"/>
    <mergeCell ref="P2306:P2310"/>
    <mergeCell ref="A2311:A2315"/>
    <mergeCell ref="B2311:B2315"/>
    <mergeCell ref="C2311:C2315"/>
    <mergeCell ref="D2311:D2315"/>
    <mergeCell ref="E2311:E2315"/>
    <mergeCell ref="F2311:F2315"/>
    <mergeCell ref="O2311:O2315"/>
    <mergeCell ref="P2311:P2315"/>
    <mergeCell ref="A2306:A2310"/>
    <mergeCell ref="B2306:B2310"/>
    <mergeCell ref="C2306:C2310"/>
    <mergeCell ref="D2306:D2310"/>
    <mergeCell ref="E2306:E2310"/>
    <mergeCell ref="F2306:F2310"/>
    <mergeCell ref="O2296:O2300"/>
    <mergeCell ref="P2296:P2300"/>
    <mergeCell ref="A2301:A2305"/>
    <mergeCell ref="B2301:B2305"/>
    <mergeCell ref="C2301:C2305"/>
    <mergeCell ref="D2301:D2305"/>
    <mergeCell ref="E2301:E2305"/>
    <mergeCell ref="F2301:F2305"/>
    <mergeCell ref="O2301:O2305"/>
    <mergeCell ref="P2301:P2305"/>
    <mergeCell ref="A2296:A2300"/>
    <mergeCell ref="B2296:B2300"/>
    <mergeCell ref="C2296:C2300"/>
    <mergeCell ref="D2296:D2300"/>
    <mergeCell ref="E2296:E2300"/>
    <mergeCell ref="F2296:F2300"/>
    <mergeCell ref="O2286:O2290"/>
    <mergeCell ref="P2286:P2290"/>
    <mergeCell ref="A2291:A2295"/>
    <mergeCell ref="B2291:B2295"/>
    <mergeCell ref="C2291:C2295"/>
    <mergeCell ref="D2291:D2295"/>
    <mergeCell ref="E2291:E2295"/>
    <mergeCell ref="F2291:F2295"/>
    <mergeCell ref="O2291:O2295"/>
    <mergeCell ref="P2291:P2295"/>
    <mergeCell ref="A2286:A2290"/>
    <mergeCell ref="B2286:B2290"/>
    <mergeCell ref="C2286:C2290"/>
    <mergeCell ref="D2286:D2290"/>
    <mergeCell ref="E2286:E2290"/>
    <mergeCell ref="F2286:F2290"/>
    <mergeCell ref="O2276:O2280"/>
    <mergeCell ref="P2276:P2280"/>
    <mergeCell ref="A2281:A2285"/>
    <mergeCell ref="B2281:B2285"/>
    <mergeCell ref="C2281:C2285"/>
    <mergeCell ref="D2281:D2285"/>
    <mergeCell ref="E2281:E2285"/>
    <mergeCell ref="F2281:F2285"/>
    <mergeCell ref="O2281:O2285"/>
    <mergeCell ref="P2281:P2285"/>
    <mergeCell ref="A2276:A2280"/>
    <mergeCell ref="B2276:B2280"/>
    <mergeCell ref="C2276:C2280"/>
    <mergeCell ref="D2276:D2280"/>
    <mergeCell ref="E2276:E2280"/>
    <mergeCell ref="F2276:F2280"/>
    <mergeCell ref="O2266:O2270"/>
    <mergeCell ref="P2266:P2270"/>
    <mergeCell ref="A2271:A2275"/>
    <mergeCell ref="B2271:B2275"/>
    <mergeCell ref="C2271:C2275"/>
    <mergeCell ref="D2271:D2275"/>
    <mergeCell ref="E2271:E2275"/>
    <mergeCell ref="F2271:F2275"/>
    <mergeCell ref="O2271:O2275"/>
    <mergeCell ref="P2271:P2275"/>
    <mergeCell ref="A2266:A2270"/>
    <mergeCell ref="B2266:B2270"/>
    <mergeCell ref="C2266:C2270"/>
    <mergeCell ref="D2266:D2270"/>
    <mergeCell ref="E2266:E2270"/>
    <mergeCell ref="F2266:F2270"/>
    <mergeCell ref="O2256:O2260"/>
    <mergeCell ref="P2256:P2260"/>
    <mergeCell ref="A2261:A2265"/>
    <mergeCell ref="B2261:B2265"/>
    <mergeCell ref="C2261:C2265"/>
    <mergeCell ref="D2261:D2265"/>
    <mergeCell ref="E2261:E2265"/>
    <mergeCell ref="F2261:F2265"/>
    <mergeCell ref="O2261:O2265"/>
    <mergeCell ref="P2261:P2265"/>
    <mergeCell ref="A2256:A2260"/>
    <mergeCell ref="B2256:B2260"/>
    <mergeCell ref="C2256:C2260"/>
    <mergeCell ref="D2256:D2260"/>
    <mergeCell ref="E2256:E2260"/>
    <mergeCell ref="F2256:F2260"/>
    <mergeCell ref="O2246:O2250"/>
    <mergeCell ref="P2246:P2250"/>
    <mergeCell ref="A2251:A2255"/>
    <mergeCell ref="B2251:B2255"/>
    <mergeCell ref="C2251:C2255"/>
    <mergeCell ref="D2251:D2255"/>
    <mergeCell ref="E2251:E2255"/>
    <mergeCell ref="F2251:F2255"/>
    <mergeCell ref="O2251:O2255"/>
    <mergeCell ref="P2251:P2255"/>
    <mergeCell ref="A2246:A2250"/>
    <mergeCell ref="B2246:B2250"/>
    <mergeCell ref="C2246:C2250"/>
    <mergeCell ref="D2246:D2250"/>
    <mergeCell ref="E2246:E2250"/>
    <mergeCell ref="F2246:F2250"/>
    <mergeCell ref="O2236:O2240"/>
    <mergeCell ref="P2236:P2240"/>
    <mergeCell ref="A2241:A2245"/>
    <mergeCell ref="B2241:B2245"/>
    <mergeCell ref="C2241:C2245"/>
    <mergeCell ref="D2241:D2245"/>
    <mergeCell ref="E2241:E2245"/>
    <mergeCell ref="F2241:F2245"/>
    <mergeCell ref="O2241:O2245"/>
    <mergeCell ref="P2241:P2245"/>
    <mergeCell ref="A2236:A2240"/>
    <mergeCell ref="B2236:B2240"/>
    <mergeCell ref="C2236:C2240"/>
    <mergeCell ref="D2236:D2240"/>
    <mergeCell ref="E2236:E2240"/>
    <mergeCell ref="F2236:F2240"/>
    <mergeCell ref="A2231:A2235"/>
    <mergeCell ref="B2231:B2235"/>
    <mergeCell ref="C2231:C2235"/>
    <mergeCell ref="D2231:D2235"/>
    <mergeCell ref="E2231:E2235"/>
    <mergeCell ref="F2231:F2235"/>
    <mergeCell ref="O2231:O2235"/>
    <mergeCell ref="P2231:P2235"/>
    <mergeCell ref="C2210:C2214"/>
    <mergeCell ref="D2210:D2214"/>
    <mergeCell ref="E2210:E2214"/>
    <mergeCell ref="F2210:F2214"/>
    <mergeCell ref="O2200:O2204"/>
    <mergeCell ref="P2200:P2204"/>
    <mergeCell ref="A2205:A2209"/>
    <mergeCell ref="B2205:B2209"/>
    <mergeCell ref="C2205:C2209"/>
    <mergeCell ref="D2205:D2209"/>
    <mergeCell ref="E2205:E2209"/>
    <mergeCell ref="F2205:F2209"/>
    <mergeCell ref="O2205:O2209"/>
    <mergeCell ref="P2205:P2209"/>
    <mergeCell ref="A2200:A2204"/>
    <mergeCell ref="B2200:B2204"/>
    <mergeCell ref="C2200:C2204"/>
    <mergeCell ref="D2200:D2204"/>
    <mergeCell ref="E2200:E2204"/>
    <mergeCell ref="F2200:F2204"/>
    <mergeCell ref="O2190:O2194"/>
    <mergeCell ref="P2190:P2194"/>
    <mergeCell ref="A2195:A2199"/>
    <mergeCell ref="B2195:B2199"/>
    <mergeCell ref="C2195:C2199"/>
    <mergeCell ref="D2195:D2199"/>
    <mergeCell ref="E2195:E2199"/>
    <mergeCell ref="F2195:F2199"/>
    <mergeCell ref="O2195:O2199"/>
    <mergeCell ref="P2195:P2199"/>
    <mergeCell ref="A2190:A2194"/>
    <mergeCell ref="B2190:B2194"/>
    <mergeCell ref="C2190:C2194"/>
    <mergeCell ref="D2190:D2194"/>
    <mergeCell ref="E2190:E2194"/>
    <mergeCell ref="F2190:F2194"/>
    <mergeCell ref="O2180:O2184"/>
    <mergeCell ref="P2180:P2184"/>
    <mergeCell ref="A2185:A2189"/>
    <mergeCell ref="B2185:B2189"/>
    <mergeCell ref="C2185:C2189"/>
    <mergeCell ref="D2185:D2189"/>
    <mergeCell ref="E2185:E2189"/>
    <mergeCell ref="F2185:F2189"/>
    <mergeCell ref="O2185:O2189"/>
    <mergeCell ref="P2185:P2189"/>
    <mergeCell ref="A2180:A2184"/>
    <mergeCell ref="B2180:B2184"/>
    <mergeCell ref="C2180:C2184"/>
    <mergeCell ref="D2180:D2184"/>
    <mergeCell ref="E2180:E2184"/>
    <mergeCell ref="F2180:F2184"/>
    <mergeCell ref="O2170:O2174"/>
    <mergeCell ref="P2170:P2174"/>
    <mergeCell ref="A2175:A2179"/>
    <mergeCell ref="B2175:B2179"/>
    <mergeCell ref="C2175:C2179"/>
    <mergeCell ref="D2175:D2179"/>
    <mergeCell ref="E2175:E2179"/>
    <mergeCell ref="F2175:F2179"/>
    <mergeCell ref="O2175:O2179"/>
    <mergeCell ref="P2175:P2179"/>
    <mergeCell ref="A2170:A2174"/>
    <mergeCell ref="B2170:B2174"/>
    <mergeCell ref="C2170:C2174"/>
    <mergeCell ref="D2170:D2174"/>
    <mergeCell ref="E2170:E2174"/>
    <mergeCell ref="F2170:F2174"/>
    <mergeCell ref="O2160:O2164"/>
    <mergeCell ref="P2160:P2164"/>
    <mergeCell ref="A2165:A2169"/>
    <mergeCell ref="B2165:B2169"/>
    <mergeCell ref="C2165:C2169"/>
    <mergeCell ref="D2165:D2169"/>
    <mergeCell ref="E2165:E2169"/>
    <mergeCell ref="F2165:F2169"/>
    <mergeCell ref="O2165:O2169"/>
    <mergeCell ref="P2165:P2169"/>
    <mergeCell ref="A2160:A2164"/>
    <mergeCell ref="B2160:B2164"/>
    <mergeCell ref="C2160:C2164"/>
    <mergeCell ref="D2160:D2164"/>
    <mergeCell ref="E2160:E2164"/>
    <mergeCell ref="F2160:F2164"/>
    <mergeCell ref="O2150:O2154"/>
    <mergeCell ref="P2150:P2154"/>
    <mergeCell ref="A2155:A2159"/>
    <mergeCell ref="B2155:B2159"/>
    <mergeCell ref="C2155:C2159"/>
    <mergeCell ref="D2155:D2159"/>
    <mergeCell ref="E2155:E2159"/>
    <mergeCell ref="F2155:F2159"/>
    <mergeCell ref="O2155:O2159"/>
    <mergeCell ref="P2155:P2159"/>
    <mergeCell ref="A2150:A2154"/>
    <mergeCell ref="B2150:B2154"/>
    <mergeCell ref="C2150:C2154"/>
    <mergeCell ref="D2150:D2154"/>
    <mergeCell ref="E2150:E2154"/>
    <mergeCell ref="F2150:F2154"/>
    <mergeCell ref="A2145:A2149"/>
    <mergeCell ref="B2145:B2149"/>
    <mergeCell ref="C2145:C2149"/>
    <mergeCell ref="D2145:D2149"/>
    <mergeCell ref="E2145:E2149"/>
    <mergeCell ref="F2145:F2149"/>
    <mergeCell ref="O2145:O2149"/>
    <mergeCell ref="P2145:P2149"/>
    <mergeCell ref="O2129:O2133"/>
    <mergeCell ref="P2129:P2133"/>
    <mergeCell ref="O2134:O2138"/>
    <mergeCell ref="P2134:P2138"/>
    <mergeCell ref="A2134:A2138"/>
    <mergeCell ref="B2134:B2138"/>
    <mergeCell ref="C2134:C2138"/>
    <mergeCell ref="D2134:D2138"/>
    <mergeCell ref="A2129:A2133"/>
    <mergeCell ref="B2129:B2133"/>
    <mergeCell ref="C2129:C2133"/>
    <mergeCell ref="D2129:D2133"/>
    <mergeCell ref="E2129:E2133"/>
    <mergeCell ref="F2129:F2133"/>
    <mergeCell ref="O2119:O2123"/>
    <mergeCell ref="P2119:P2123"/>
    <mergeCell ref="A2124:A2128"/>
    <mergeCell ref="B2124:B2128"/>
    <mergeCell ref="C2124:C2128"/>
    <mergeCell ref="D2124:D2128"/>
    <mergeCell ref="E2124:E2128"/>
    <mergeCell ref="F2124:F2128"/>
    <mergeCell ref="O2124:O2128"/>
    <mergeCell ref="P2124:P2128"/>
    <mergeCell ref="A2119:A2123"/>
    <mergeCell ref="B2119:B2123"/>
    <mergeCell ref="C2119:C2123"/>
    <mergeCell ref="D2119:D2123"/>
    <mergeCell ref="E2119:E2123"/>
    <mergeCell ref="F2119:F2123"/>
    <mergeCell ref="O2109:O2113"/>
    <mergeCell ref="P2109:P2113"/>
    <mergeCell ref="A2114:A2118"/>
    <mergeCell ref="B2114:B2118"/>
    <mergeCell ref="C2114:C2118"/>
    <mergeCell ref="D2114:D2118"/>
    <mergeCell ref="E2114:E2118"/>
    <mergeCell ref="F2114:F2118"/>
    <mergeCell ref="O2114:O2118"/>
    <mergeCell ref="P2114:P2118"/>
    <mergeCell ref="A2109:A2113"/>
    <mergeCell ref="B2109:B2113"/>
    <mergeCell ref="C2109:C2113"/>
    <mergeCell ref="D2109:D2113"/>
    <mergeCell ref="E2109:E2113"/>
    <mergeCell ref="F2109:F2113"/>
    <mergeCell ref="O2099:O2103"/>
    <mergeCell ref="P2099:P2103"/>
    <mergeCell ref="A2104:A2108"/>
    <mergeCell ref="B2104:B2108"/>
    <mergeCell ref="C2104:C2108"/>
    <mergeCell ref="D2104:D2108"/>
    <mergeCell ref="E2104:E2108"/>
    <mergeCell ref="F2104:F2108"/>
    <mergeCell ref="O2104:O2108"/>
    <mergeCell ref="P2104:P2108"/>
    <mergeCell ref="A2099:A2103"/>
    <mergeCell ref="B2099:B2103"/>
    <mergeCell ref="C2099:C2103"/>
    <mergeCell ref="D2099:D2103"/>
    <mergeCell ref="E2099:E2103"/>
    <mergeCell ref="F2099:F2103"/>
    <mergeCell ref="O2089:O2093"/>
    <mergeCell ref="P2089:P2093"/>
    <mergeCell ref="A2094:A2098"/>
    <mergeCell ref="B2094:B2098"/>
    <mergeCell ref="C2094:C2098"/>
    <mergeCell ref="D2094:D2098"/>
    <mergeCell ref="E2094:E2098"/>
    <mergeCell ref="F2094:F2098"/>
    <mergeCell ref="O2094:O2098"/>
    <mergeCell ref="P2094:P2098"/>
    <mergeCell ref="A2089:A2093"/>
    <mergeCell ref="B2089:B2093"/>
    <mergeCell ref="C2089:C2093"/>
    <mergeCell ref="D2089:D2093"/>
    <mergeCell ref="E2089:E2093"/>
    <mergeCell ref="F2089:F2093"/>
    <mergeCell ref="O2079:O2083"/>
    <mergeCell ref="P2079:P2083"/>
    <mergeCell ref="A2084:A2088"/>
    <mergeCell ref="B2084:B2088"/>
    <mergeCell ref="C2084:C2088"/>
    <mergeCell ref="D2084:D2088"/>
    <mergeCell ref="E2084:E2088"/>
    <mergeCell ref="F2084:F2088"/>
    <mergeCell ref="O2084:O2088"/>
    <mergeCell ref="P2084:P2088"/>
    <mergeCell ref="A2079:A2083"/>
    <mergeCell ref="B2079:B2083"/>
    <mergeCell ref="C2079:C2083"/>
    <mergeCell ref="D2079:D2083"/>
    <mergeCell ref="E2079:E2083"/>
    <mergeCell ref="F2079:F2083"/>
    <mergeCell ref="O2069:O2073"/>
    <mergeCell ref="P2069:P2073"/>
    <mergeCell ref="A2074:A2078"/>
    <mergeCell ref="B2074:B2078"/>
    <mergeCell ref="C2074:C2078"/>
    <mergeCell ref="D2074:D2078"/>
    <mergeCell ref="E2074:E2078"/>
    <mergeCell ref="F2074:F2078"/>
    <mergeCell ref="O2074:O2078"/>
    <mergeCell ref="P2074:P2078"/>
    <mergeCell ref="A2069:A2073"/>
    <mergeCell ref="B2069:B2073"/>
    <mergeCell ref="C2069:C2073"/>
    <mergeCell ref="D2069:D2073"/>
    <mergeCell ref="E2069:E2073"/>
    <mergeCell ref="F2069:F2073"/>
    <mergeCell ref="O2059:O2063"/>
    <mergeCell ref="P2059:P2063"/>
    <mergeCell ref="A2064:A2068"/>
    <mergeCell ref="B2064:B2068"/>
    <mergeCell ref="C2064:C2068"/>
    <mergeCell ref="D2064:D2068"/>
    <mergeCell ref="E2064:E2068"/>
    <mergeCell ref="F2064:F2068"/>
    <mergeCell ref="O2064:O2068"/>
    <mergeCell ref="P2064:P2068"/>
    <mergeCell ref="A2059:A2063"/>
    <mergeCell ref="B2059:B2063"/>
    <mergeCell ref="C2059:C2063"/>
    <mergeCell ref="D2059:D2063"/>
    <mergeCell ref="E2059:E2063"/>
    <mergeCell ref="F2059:F2063"/>
    <mergeCell ref="O2049:O2053"/>
    <mergeCell ref="P2049:P2053"/>
    <mergeCell ref="A2054:A2058"/>
    <mergeCell ref="B2054:B2058"/>
    <mergeCell ref="C2054:C2058"/>
    <mergeCell ref="D2054:D2058"/>
    <mergeCell ref="E2054:E2058"/>
    <mergeCell ref="F2054:F2058"/>
    <mergeCell ref="O2054:O2058"/>
    <mergeCell ref="P2054:P2058"/>
    <mergeCell ref="A2049:A2053"/>
    <mergeCell ref="B2049:B2053"/>
    <mergeCell ref="C2049:C2053"/>
    <mergeCell ref="D2049:D2053"/>
    <mergeCell ref="E2049:E2053"/>
    <mergeCell ref="F2049:F2053"/>
    <mergeCell ref="O2039:O2043"/>
    <mergeCell ref="P2039:P2043"/>
    <mergeCell ref="A2044:A2048"/>
    <mergeCell ref="B2044:B2048"/>
    <mergeCell ref="C2044:C2048"/>
    <mergeCell ref="D2044:D2048"/>
    <mergeCell ref="E2044:E2048"/>
    <mergeCell ref="F2044:F2048"/>
    <mergeCell ref="O2044:O2048"/>
    <mergeCell ref="P2044:P2048"/>
    <mergeCell ref="A2039:A2043"/>
    <mergeCell ref="B2039:B2043"/>
    <mergeCell ref="C2039:C2043"/>
    <mergeCell ref="D2039:D2043"/>
    <mergeCell ref="E2039:E2043"/>
    <mergeCell ref="F2039:F2043"/>
    <mergeCell ref="O2029:O2033"/>
    <mergeCell ref="P2029:P2033"/>
    <mergeCell ref="A2034:A2038"/>
    <mergeCell ref="B2034:B2038"/>
    <mergeCell ref="C2034:C2038"/>
    <mergeCell ref="D2034:D2038"/>
    <mergeCell ref="E2034:E2038"/>
    <mergeCell ref="F2034:F2038"/>
    <mergeCell ref="O2034:O2038"/>
    <mergeCell ref="P2034:P2038"/>
    <mergeCell ref="A2029:A2033"/>
    <mergeCell ref="B2029:B2033"/>
    <mergeCell ref="C2029:C2033"/>
    <mergeCell ref="D2029:D2033"/>
    <mergeCell ref="E2029:E2033"/>
    <mergeCell ref="F2029:F2033"/>
    <mergeCell ref="O2019:O2023"/>
    <mergeCell ref="P2019:P2023"/>
    <mergeCell ref="A2024:A2028"/>
    <mergeCell ref="B2024:B2028"/>
    <mergeCell ref="C2024:C2028"/>
    <mergeCell ref="D2024:D2028"/>
    <mergeCell ref="E2024:E2028"/>
    <mergeCell ref="F2024:F2028"/>
    <mergeCell ref="O2024:O2028"/>
    <mergeCell ref="P2024:P2028"/>
    <mergeCell ref="A2019:A2023"/>
    <mergeCell ref="B2019:B2023"/>
    <mergeCell ref="C2019:C2023"/>
    <mergeCell ref="D2019:D2023"/>
    <mergeCell ref="E2019:E2023"/>
    <mergeCell ref="F2019:F2023"/>
    <mergeCell ref="A2014:A2018"/>
    <mergeCell ref="B2014:B2018"/>
    <mergeCell ref="C2014:C2018"/>
    <mergeCell ref="D2014:D2018"/>
    <mergeCell ref="E2014:E2018"/>
    <mergeCell ref="F2014:F2018"/>
    <mergeCell ref="O2014:O2018"/>
    <mergeCell ref="P2014:P2018"/>
    <mergeCell ref="O1998:O2002"/>
    <mergeCell ref="P1998:P2002"/>
    <mergeCell ref="O2003:O2007"/>
    <mergeCell ref="P2003:P2007"/>
    <mergeCell ref="A2003:A2007"/>
    <mergeCell ref="B2003:B2007"/>
    <mergeCell ref="C2003:C2007"/>
    <mergeCell ref="D2003:D2007"/>
    <mergeCell ref="A1998:A2002"/>
    <mergeCell ref="B1998:B2002"/>
    <mergeCell ref="C1998:C2002"/>
    <mergeCell ref="D1998:D2002"/>
    <mergeCell ref="E1998:E2002"/>
    <mergeCell ref="F1998:F2002"/>
    <mergeCell ref="O1988:O1992"/>
    <mergeCell ref="P1988:P1992"/>
    <mergeCell ref="A1993:A1997"/>
    <mergeCell ref="B1993:B1997"/>
    <mergeCell ref="C1993:C1997"/>
    <mergeCell ref="D1993:D1997"/>
    <mergeCell ref="E1993:E1997"/>
    <mergeCell ref="F1993:F1997"/>
    <mergeCell ref="O1993:O1997"/>
    <mergeCell ref="P1993:P1997"/>
    <mergeCell ref="A1988:A1992"/>
    <mergeCell ref="B1988:B1992"/>
    <mergeCell ref="C1988:C1992"/>
    <mergeCell ref="D1988:D1992"/>
    <mergeCell ref="E1988:E1992"/>
    <mergeCell ref="F1988:F1992"/>
    <mergeCell ref="O1978:O1982"/>
    <mergeCell ref="P1978:P1982"/>
    <mergeCell ref="A1983:A1987"/>
    <mergeCell ref="B1983:B1987"/>
    <mergeCell ref="C1983:C1987"/>
    <mergeCell ref="D1983:D1987"/>
    <mergeCell ref="E1983:E1987"/>
    <mergeCell ref="F1983:F1987"/>
    <mergeCell ref="O1983:O1987"/>
    <mergeCell ref="P1983:P1987"/>
    <mergeCell ref="A1978:A1982"/>
    <mergeCell ref="B1978:B1982"/>
    <mergeCell ref="C1978:C1982"/>
    <mergeCell ref="D1978:D1982"/>
    <mergeCell ref="E1978:E1982"/>
    <mergeCell ref="F1978:F1982"/>
    <mergeCell ref="O1968:O1972"/>
    <mergeCell ref="P1968:P1972"/>
    <mergeCell ref="A1973:A1977"/>
    <mergeCell ref="B1973:B1977"/>
    <mergeCell ref="C1973:C1977"/>
    <mergeCell ref="D1973:D1977"/>
    <mergeCell ref="E1973:E1977"/>
    <mergeCell ref="F1973:F1977"/>
    <mergeCell ref="O1973:O1977"/>
    <mergeCell ref="P1973:P1977"/>
    <mergeCell ref="A1968:A1972"/>
    <mergeCell ref="B1968:B1972"/>
    <mergeCell ref="C1968:C1972"/>
    <mergeCell ref="D1968:D1972"/>
    <mergeCell ref="E1968:E1972"/>
    <mergeCell ref="F1968:F1972"/>
    <mergeCell ref="O1958:O1962"/>
    <mergeCell ref="P1958:P1962"/>
    <mergeCell ref="A1963:A1967"/>
    <mergeCell ref="B1963:B1967"/>
    <mergeCell ref="C1963:C1967"/>
    <mergeCell ref="D1963:D1967"/>
    <mergeCell ref="E1963:E1967"/>
    <mergeCell ref="F1963:F1967"/>
    <mergeCell ref="O1963:O1967"/>
    <mergeCell ref="P1963:P1967"/>
    <mergeCell ref="A1958:A1962"/>
    <mergeCell ref="B1958:B1962"/>
    <mergeCell ref="C1958:C1962"/>
    <mergeCell ref="D1958:D1962"/>
    <mergeCell ref="E1958:E1962"/>
    <mergeCell ref="F1958:F1962"/>
    <mergeCell ref="O1948:O1952"/>
    <mergeCell ref="P1948:P1952"/>
    <mergeCell ref="A1953:A1957"/>
    <mergeCell ref="B1953:B1957"/>
    <mergeCell ref="C1953:C1957"/>
    <mergeCell ref="D1953:D1957"/>
    <mergeCell ref="E1953:E1957"/>
    <mergeCell ref="F1953:F1957"/>
    <mergeCell ref="O1953:O1957"/>
    <mergeCell ref="P1953:P1957"/>
    <mergeCell ref="A1948:A1952"/>
    <mergeCell ref="B1948:B1952"/>
    <mergeCell ref="C1948:C1952"/>
    <mergeCell ref="D1948:D1952"/>
    <mergeCell ref="E1948:E1952"/>
    <mergeCell ref="F1948:F1952"/>
    <mergeCell ref="O1938:O1942"/>
    <mergeCell ref="P1938:P1942"/>
    <mergeCell ref="A1943:A1947"/>
    <mergeCell ref="B1943:B1947"/>
    <mergeCell ref="C1943:C1947"/>
    <mergeCell ref="D1943:D1947"/>
    <mergeCell ref="E1943:E1947"/>
    <mergeCell ref="F1943:F1947"/>
    <mergeCell ref="O1943:O1947"/>
    <mergeCell ref="P1943:P1947"/>
    <mergeCell ref="A1938:A1942"/>
    <mergeCell ref="B1938:B1942"/>
    <mergeCell ref="C1938:C1942"/>
    <mergeCell ref="D1938:D1942"/>
    <mergeCell ref="E1938:E1942"/>
    <mergeCell ref="F1938:F1942"/>
    <mergeCell ref="O1928:O1932"/>
    <mergeCell ref="P1928:P1932"/>
    <mergeCell ref="A1933:A1937"/>
    <mergeCell ref="B1933:B1937"/>
    <mergeCell ref="C1933:C1937"/>
    <mergeCell ref="D1933:D1937"/>
    <mergeCell ref="E1933:E1937"/>
    <mergeCell ref="F1933:F1937"/>
    <mergeCell ref="O1933:O1937"/>
    <mergeCell ref="P1933:P1937"/>
    <mergeCell ref="A1928:A1932"/>
    <mergeCell ref="B1928:B1932"/>
    <mergeCell ref="C1928:C1932"/>
    <mergeCell ref="D1928:D1932"/>
    <mergeCell ref="E1928:E1932"/>
    <mergeCell ref="F1928:F1932"/>
    <mergeCell ref="O1918:O1922"/>
    <mergeCell ref="P1918:P1922"/>
    <mergeCell ref="A1923:A1927"/>
    <mergeCell ref="B1923:B1927"/>
    <mergeCell ref="C1923:C1927"/>
    <mergeCell ref="D1923:D1927"/>
    <mergeCell ref="E1923:E1927"/>
    <mergeCell ref="F1923:F1927"/>
    <mergeCell ref="O1923:O1927"/>
    <mergeCell ref="P1923:P1927"/>
    <mergeCell ref="A1918:A1922"/>
    <mergeCell ref="B1918:B1922"/>
    <mergeCell ref="C1918:C1922"/>
    <mergeCell ref="D1918:D1922"/>
    <mergeCell ref="E1918:E1922"/>
    <mergeCell ref="F1918:F1922"/>
    <mergeCell ref="O1908:O1912"/>
    <mergeCell ref="P1908:P1912"/>
    <mergeCell ref="A1913:A1917"/>
    <mergeCell ref="B1913:B1917"/>
    <mergeCell ref="C1913:C1917"/>
    <mergeCell ref="D1913:D1917"/>
    <mergeCell ref="E1913:E1917"/>
    <mergeCell ref="F1913:F1917"/>
    <mergeCell ref="O1913:O1917"/>
    <mergeCell ref="P1913:P1917"/>
    <mergeCell ref="A1908:A1912"/>
    <mergeCell ref="B1908:B1912"/>
    <mergeCell ref="C1908:C1912"/>
    <mergeCell ref="D1908:D1912"/>
    <mergeCell ref="E1908:E1912"/>
    <mergeCell ref="F1908:F1912"/>
    <mergeCell ref="O1898:O1902"/>
    <mergeCell ref="P1898:P1902"/>
    <mergeCell ref="A1903:A1907"/>
    <mergeCell ref="B1903:B1907"/>
    <mergeCell ref="C1903:C1907"/>
    <mergeCell ref="D1903:D1907"/>
    <mergeCell ref="E1903:E1907"/>
    <mergeCell ref="F1903:F1907"/>
    <mergeCell ref="O1903:O1907"/>
    <mergeCell ref="P1903:P1907"/>
    <mergeCell ref="A1898:A1902"/>
    <mergeCell ref="B1898:B1902"/>
    <mergeCell ref="C1898:C1902"/>
    <mergeCell ref="D1898:D1902"/>
    <mergeCell ref="E1898:E1902"/>
    <mergeCell ref="F1898:F1902"/>
    <mergeCell ref="O1888:O1892"/>
    <mergeCell ref="P1888:P1892"/>
    <mergeCell ref="A1893:A1897"/>
    <mergeCell ref="B1893:B1897"/>
    <mergeCell ref="C1893:C1897"/>
    <mergeCell ref="D1893:D1897"/>
    <mergeCell ref="E1893:E1897"/>
    <mergeCell ref="F1893:F1897"/>
    <mergeCell ref="O1893:O1897"/>
    <mergeCell ref="P1893:P1897"/>
    <mergeCell ref="A1888:A1892"/>
    <mergeCell ref="B1888:B1892"/>
    <mergeCell ref="C1888:C1892"/>
    <mergeCell ref="D1888:D1892"/>
    <mergeCell ref="E1888:E1892"/>
    <mergeCell ref="F1888:F1892"/>
    <mergeCell ref="O1878:O1882"/>
    <mergeCell ref="P1878:P1882"/>
    <mergeCell ref="A1883:A1887"/>
    <mergeCell ref="B1883:B1887"/>
    <mergeCell ref="C1883:C1887"/>
    <mergeCell ref="D1883:D1887"/>
    <mergeCell ref="E1883:E1887"/>
    <mergeCell ref="F1883:F1887"/>
    <mergeCell ref="O1883:O1887"/>
    <mergeCell ref="P1883:P1887"/>
    <mergeCell ref="A1878:A1882"/>
    <mergeCell ref="B1878:B1882"/>
    <mergeCell ref="C1878:C1882"/>
    <mergeCell ref="D1878:D1882"/>
    <mergeCell ref="E1878:E1882"/>
    <mergeCell ref="F1878:F1882"/>
    <mergeCell ref="O1868:O1872"/>
    <mergeCell ref="P1868:P1872"/>
    <mergeCell ref="A1873:A1877"/>
    <mergeCell ref="B1873:B1877"/>
    <mergeCell ref="C1873:C1877"/>
    <mergeCell ref="D1873:D1877"/>
    <mergeCell ref="E1873:E1877"/>
    <mergeCell ref="F1873:F1877"/>
    <mergeCell ref="O1873:O1877"/>
    <mergeCell ref="P1873:P1877"/>
    <mergeCell ref="A1868:A1872"/>
    <mergeCell ref="B1868:B1872"/>
    <mergeCell ref="C1868:C1872"/>
    <mergeCell ref="D1868:D1872"/>
    <mergeCell ref="E1868:E1872"/>
    <mergeCell ref="F1868:F1872"/>
    <mergeCell ref="O1858:O1862"/>
    <mergeCell ref="P1858:P1862"/>
    <mergeCell ref="A1863:A1867"/>
    <mergeCell ref="B1863:B1867"/>
    <mergeCell ref="C1863:C1867"/>
    <mergeCell ref="D1863:D1867"/>
    <mergeCell ref="E1863:E1867"/>
    <mergeCell ref="F1863:F1867"/>
    <mergeCell ref="O1863:O1867"/>
    <mergeCell ref="P1863:P1867"/>
    <mergeCell ref="A1858:A1862"/>
    <mergeCell ref="B1858:B1862"/>
    <mergeCell ref="C1858:C1862"/>
    <mergeCell ref="D1858:D1862"/>
    <mergeCell ref="E1858:E1862"/>
    <mergeCell ref="F1858:F1862"/>
    <mergeCell ref="O1848:O1852"/>
    <mergeCell ref="P1848:P1852"/>
    <mergeCell ref="A1853:A1857"/>
    <mergeCell ref="B1853:B1857"/>
    <mergeCell ref="C1853:C1857"/>
    <mergeCell ref="D1853:D1857"/>
    <mergeCell ref="E1853:E1857"/>
    <mergeCell ref="F1853:F1857"/>
    <mergeCell ref="O1853:O1857"/>
    <mergeCell ref="P1853:P1857"/>
    <mergeCell ref="A1848:A1852"/>
    <mergeCell ref="B1848:B1852"/>
    <mergeCell ref="C1848:C1852"/>
    <mergeCell ref="D1848:D1852"/>
    <mergeCell ref="E1848:E1852"/>
    <mergeCell ref="F1848:F1852"/>
    <mergeCell ref="O1838:O1842"/>
    <mergeCell ref="P1838:P1842"/>
    <mergeCell ref="A1843:A1847"/>
    <mergeCell ref="B1843:B1847"/>
    <mergeCell ref="C1843:C1847"/>
    <mergeCell ref="D1843:D1847"/>
    <mergeCell ref="E1843:E1847"/>
    <mergeCell ref="F1843:F1847"/>
    <mergeCell ref="O1843:O1847"/>
    <mergeCell ref="P1843:P1847"/>
    <mergeCell ref="A1838:A1842"/>
    <mergeCell ref="B1838:B1842"/>
    <mergeCell ref="C1838:C1842"/>
    <mergeCell ref="D1838:D1842"/>
    <mergeCell ref="E1838:E1842"/>
    <mergeCell ref="F1838:F1842"/>
    <mergeCell ref="O1828:O1832"/>
    <mergeCell ref="P1828:P1832"/>
    <mergeCell ref="A1833:A1837"/>
    <mergeCell ref="B1833:B1837"/>
    <mergeCell ref="C1833:C1837"/>
    <mergeCell ref="D1833:D1837"/>
    <mergeCell ref="E1833:E1837"/>
    <mergeCell ref="F1833:F1837"/>
    <mergeCell ref="O1833:O1837"/>
    <mergeCell ref="P1833:P1837"/>
    <mergeCell ref="A1828:A1832"/>
    <mergeCell ref="B1828:B1832"/>
    <mergeCell ref="C1828:C1832"/>
    <mergeCell ref="D1828:D1832"/>
    <mergeCell ref="E1828:E1832"/>
    <mergeCell ref="F1828:F1832"/>
    <mergeCell ref="O1818:O1822"/>
    <mergeCell ref="P1818:P1822"/>
    <mergeCell ref="A1823:A1827"/>
    <mergeCell ref="B1823:B1827"/>
    <mergeCell ref="C1823:C1827"/>
    <mergeCell ref="D1823:D1827"/>
    <mergeCell ref="E1823:E1827"/>
    <mergeCell ref="F1823:F1827"/>
    <mergeCell ref="O1823:O1827"/>
    <mergeCell ref="P1823:P1827"/>
    <mergeCell ref="A1818:A1822"/>
    <mergeCell ref="B1818:B1822"/>
    <mergeCell ref="C1818:C1822"/>
    <mergeCell ref="D1818:D1822"/>
    <mergeCell ref="E1818:E1822"/>
    <mergeCell ref="F1818:F1822"/>
    <mergeCell ref="O1808:O1812"/>
    <mergeCell ref="P1808:P1812"/>
    <mergeCell ref="A1813:A1817"/>
    <mergeCell ref="B1813:B1817"/>
    <mergeCell ref="C1813:C1817"/>
    <mergeCell ref="D1813:D1817"/>
    <mergeCell ref="E1813:E1817"/>
    <mergeCell ref="F1813:F1817"/>
    <mergeCell ref="O1813:O1817"/>
    <mergeCell ref="P1813:P1817"/>
    <mergeCell ref="A1808:A1812"/>
    <mergeCell ref="B1808:B1812"/>
    <mergeCell ref="C1808:C1812"/>
    <mergeCell ref="D1808:D1812"/>
    <mergeCell ref="E1808:E1812"/>
    <mergeCell ref="F1808:F1812"/>
    <mergeCell ref="O1798:O1802"/>
    <mergeCell ref="P1798:P1802"/>
    <mergeCell ref="A1803:A1807"/>
    <mergeCell ref="B1803:B1807"/>
    <mergeCell ref="C1803:C1807"/>
    <mergeCell ref="D1803:D1807"/>
    <mergeCell ref="E1803:E1807"/>
    <mergeCell ref="F1803:F1807"/>
    <mergeCell ref="O1803:O1807"/>
    <mergeCell ref="P1803:P1807"/>
    <mergeCell ref="A1798:A1802"/>
    <mergeCell ref="B1798:B1802"/>
    <mergeCell ref="C1798:C1802"/>
    <mergeCell ref="D1798:D1802"/>
    <mergeCell ref="E1798:E1802"/>
    <mergeCell ref="F1798:F1802"/>
    <mergeCell ref="O1788:O1792"/>
    <mergeCell ref="P1788:P1792"/>
    <mergeCell ref="A1793:A1797"/>
    <mergeCell ref="B1793:B1797"/>
    <mergeCell ref="C1793:C1797"/>
    <mergeCell ref="D1793:D1797"/>
    <mergeCell ref="E1793:E1797"/>
    <mergeCell ref="F1793:F1797"/>
    <mergeCell ref="O1793:O1797"/>
    <mergeCell ref="P1793:P1797"/>
    <mergeCell ref="A1788:A1792"/>
    <mergeCell ref="B1788:B1792"/>
    <mergeCell ref="C1788:C1792"/>
    <mergeCell ref="D1788:D1792"/>
    <mergeCell ref="E1788:E1792"/>
    <mergeCell ref="F1788:F1792"/>
    <mergeCell ref="O1778:O1782"/>
    <mergeCell ref="P1778:P1782"/>
    <mergeCell ref="A1783:A1787"/>
    <mergeCell ref="B1783:B1787"/>
    <mergeCell ref="C1783:C1787"/>
    <mergeCell ref="D1783:D1787"/>
    <mergeCell ref="E1783:E1787"/>
    <mergeCell ref="F1783:F1787"/>
    <mergeCell ref="O1783:O1787"/>
    <mergeCell ref="P1783:P1787"/>
    <mergeCell ref="A1778:A1782"/>
    <mergeCell ref="B1778:B1782"/>
    <mergeCell ref="C1778:C1782"/>
    <mergeCell ref="D1778:D1782"/>
    <mergeCell ref="E1778:E1782"/>
    <mergeCell ref="F1778:F1782"/>
    <mergeCell ref="O1768:O1772"/>
    <mergeCell ref="P1768:P1772"/>
    <mergeCell ref="A1773:A1777"/>
    <mergeCell ref="B1773:B1777"/>
    <mergeCell ref="C1773:C1777"/>
    <mergeCell ref="D1773:D1777"/>
    <mergeCell ref="E1773:E1777"/>
    <mergeCell ref="F1773:F1777"/>
    <mergeCell ref="O1773:O1777"/>
    <mergeCell ref="P1773:P1777"/>
    <mergeCell ref="A1768:A1772"/>
    <mergeCell ref="B1768:B1772"/>
    <mergeCell ref="C1768:C1772"/>
    <mergeCell ref="D1768:D1772"/>
    <mergeCell ref="E1768:E1772"/>
    <mergeCell ref="F1768:F1772"/>
    <mergeCell ref="O1758:O1762"/>
    <mergeCell ref="P1758:P1762"/>
    <mergeCell ref="A1763:A1767"/>
    <mergeCell ref="B1763:B1767"/>
    <mergeCell ref="C1763:C1767"/>
    <mergeCell ref="D1763:D1767"/>
    <mergeCell ref="E1763:E1767"/>
    <mergeCell ref="F1763:F1767"/>
    <mergeCell ref="O1763:O1767"/>
    <mergeCell ref="P1763:P1767"/>
    <mergeCell ref="A1758:A1762"/>
    <mergeCell ref="B1758:B1762"/>
    <mergeCell ref="C1758:C1762"/>
    <mergeCell ref="D1758:D1762"/>
    <mergeCell ref="E1758:E1762"/>
    <mergeCell ref="F1758:F1762"/>
    <mergeCell ref="O1748:O1752"/>
    <mergeCell ref="P1748:P1752"/>
    <mergeCell ref="A1753:A1757"/>
    <mergeCell ref="B1753:B1757"/>
    <mergeCell ref="C1753:C1757"/>
    <mergeCell ref="D1753:D1757"/>
    <mergeCell ref="E1753:E1757"/>
    <mergeCell ref="F1753:F1757"/>
    <mergeCell ref="O1753:O1757"/>
    <mergeCell ref="P1753:P1757"/>
    <mergeCell ref="A1748:A1752"/>
    <mergeCell ref="B1748:B1752"/>
    <mergeCell ref="C1748:C1752"/>
    <mergeCell ref="D1748:D1752"/>
    <mergeCell ref="E1748:E1752"/>
    <mergeCell ref="F1748:F1752"/>
    <mergeCell ref="O1738:O1742"/>
    <mergeCell ref="P1738:P1742"/>
    <mergeCell ref="A1743:A1747"/>
    <mergeCell ref="B1743:B1747"/>
    <mergeCell ref="C1743:C1747"/>
    <mergeCell ref="D1743:D1747"/>
    <mergeCell ref="E1743:E1747"/>
    <mergeCell ref="F1743:F1747"/>
    <mergeCell ref="O1743:O1747"/>
    <mergeCell ref="P1743:P1747"/>
    <mergeCell ref="A1738:A1742"/>
    <mergeCell ref="B1738:B1742"/>
    <mergeCell ref="C1738:C1742"/>
    <mergeCell ref="D1738:D1742"/>
    <mergeCell ref="E1738:E1742"/>
    <mergeCell ref="F1738:F1742"/>
    <mergeCell ref="O1728:O1732"/>
    <mergeCell ref="P1728:P1732"/>
    <mergeCell ref="A1733:A1737"/>
    <mergeCell ref="B1733:B1737"/>
    <mergeCell ref="C1733:C1737"/>
    <mergeCell ref="D1733:D1737"/>
    <mergeCell ref="E1733:E1737"/>
    <mergeCell ref="F1733:F1737"/>
    <mergeCell ref="O1733:O1737"/>
    <mergeCell ref="P1733:P1737"/>
    <mergeCell ref="A1728:A1732"/>
    <mergeCell ref="B1728:B1732"/>
    <mergeCell ref="C1728:C1732"/>
    <mergeCell ref="D1728:D1732"/>
    <mergeCell ref="E1728:E1732"/>
    <mergeCell ref="F1728:F1732"/>
    <mergeCell ref="O1718:O1722"/>
    <mergeCell ref="P1718:P1722"/>
    <mergeCell ref="A1723:A1727"/>
    <mergeCell ref="B1723:B1727"/>
    <mergeCell ref="C1723:C1727"/>
    <mergeCell ref="D1723:D1727"/>
    <mergeCell ref="E1723:E1727"/>
    <mergeCell ref="F1723:F1727"/>
    <mergeCell ref="O1723:O1727"/>
    <mergeCell ref="P1723:P1727"/>
    <mergeCell ref="A1718:A1722"/>
    <mergeCell ref="B1718:B1722"/>
    <mergeCell ref="C1718:C1722"/>
    <mergeCell ref="D1718:D1722"/>
    <mergeCell ref="E1718:E1722"/>
    <mergeCell ref="F1718:F1722"/>
    <mergeCell ref="O1708:O1712"/>
    <mergeCell ref="P1708:P1712"/>
    <mergeCell ref="A1713:A1717"/>
    <mergeCell ref="B1713:B1717"/>
    <mergeCell ref="C1713:C1717"/>
    <mergeCell ref="D1713:D1717"/>
    <mergeCell ref="E1713:E1717"/>
    <mergeCell ref="F1713:F1717"/>
    <mergeCell ref="O1713:O1717"/>
    <mergeCell ref="P1713:P1717"/>
    <mergeCell ref="A1708:A1712"/>
    <mergeCell ref="B1708:B1712"/>
    <mergeCell ref="C1708:C1712"/>
    <mergeCell ref="D1708:D1712"/>
    <mergeCell ref="E1708:E1712"/>
    <mergeCell ref="F1708:F1712"/>
    <mergeCell ref="O1698:O1702"/>
    <mergeCell ref="P1698:P1702"/>
    <mergeCell ref="A1703:A1707"/>
    <mergeCell ref="B1703:B1707"/>
    <mergeCell ref="C1703:C1707"/>
    <mergeCell ref="D1703:D1707"/>
    <mergeCell ref="E1703:E1707"/>
    <mergeCell ref="F1703:F1707"/>
    <mergeCell ref="O1703:O1707"/>
    <mergeCell ref="P1703:P1707"/>
    <mergeCell ref="A1698:A1702"/>
    <mergeCell ref="B1698:B1702"/>
    <mergeCell ref="C1698:C1702"/>
    <mergeCell ref="D1698:D1702"/>
    <mergeCell ref="E1698:E1702"/>
    <mergeCell ref="F1698:F1702"/>
    <mergeCell ref="O1688:O1692"/>
    <mergeCell ref="P1688:P1692"/>
    <mergeCell ref="A1693:A1697"/>
    <mergeCell ref="B1693:B1697"/>
    <mergeCell ref="C1693:C1697"/>
    <mergeCell ref="D1693:D1697"/>
    <mergeCell ref="E1693:E1697"/>
    <mergeCell ref="F1693:F1697"/>
    <mergeCell ref="O1693:O1697"/>
    <mergeCell ref="P1693:P1697"/>
    <mergeCell ref="A1688:A1692"/>
    <mergeCell ref="B1688:B1692"/>
    <mergeCell ref="C1688:C1692"/>
    <mergeCell ref="D1688:D1692"/>
    <mergeCell ref="E1688:E1692"/>
    <mergeCell ref="F1688:F1692"/>
    <mergeCell ref="O1678:O1682"/>
    <mergeCell ref="P1678:P1682"/>
    <mergeCell ref="A1683:A1687"/>
    <mergeCell ref="B1683:B1687"/>
    <mergeCell ref="C1683:C1687"/>
    <mergeCell ref="D1683:D1687"/>
    <mergeCell ref="E1683:E1687"/>
    <mergeCell ref="F1683:F1687"/>
    <mergeCell ref="O1683:O1687"/>
    <mergeCell ref="P1683:P1687"/>
    <mergeCell ref="A1678:A1682"/>
    <mergeCell ref="B1678:B1682"/>
    <mergeCell ref="C1678:C1682"/>
    <mergeCell ref="D1678:D1682"/>
    <mergeCell ref="E1678:E1682"/>
    <mergeCell ref="F1678:F1682"/>
    <mergeCell ref="O1668:O1672"/>
    <mergeCell ref="P1668:P1672"/>
    <mergeCell ref="A1673:A1677"/>
    <mergeCell ref="B1673:B1677"/>
    <mergeCell ref="C1673:C1677"/>
    <mergeCell ref="D1673:D1677"/>
    <mergeCell ref="E1673:E1677"/>
    <mergeCell ref="F1673:F1677"/>
    <mergeCell ref="O1673:O1677"/>
    <mergeCell ref="P1673:P1677"/>
    <mergeCell ref="A1668:A1672"/>
    <mergeCell ref="B1668:B1672"/>
    <mergeCell ref="C1668:C1672"/>
    <mergeCell ref="D1668:D1672"/>
    <mergeCell ref="E1668:E1672"/>
    <mergeCell ref="F1668:F1672"/>
    <mergeCell ref="O1658:O1662"/>
    <mergeCell ref="P1658:P1662"/>
    <mergeCell ref="A1663:A1667"/>
    <mergeCell ref="B1663:B1667"/>
    <mergeCell ref="C1663:C1667"/>
    <mergeCell ref="D1663:D1667"/>
    <mergeCell ref="E1663:E1667"/>
    <mergeCell ref="F1663:F1667"/>
    <mergeCell ref="O1663:O1667"/>
    <mergeCell ref="P1663:P1667"/>
    <mergeCell ref="A1658:A1662"/>
    <mergeCell ref="B1658:B1662"/>
    <mergeCell ref="C1658:C1662"/>
    <mergeCell ref="D1658:D1662"/>
    <mergeCell ref="E1658:E1662"/>
    <mergeCell ref="F1658:F1662"/>
    <mergeCell ref="O1648:O1652"/>
    <mergeCell ref="P1648:P1652"/>
    <mergeCell ref="A1653:A1657"/>
    <mergeCell ref="B1653:B1657"/>
    <mergeCell ref="C1653:C1657"/>
    <mergeCell ref="D1653:D1657"/>
    <mergeCell ref="E1653:E1657"/>
    <mergeCell ref="F1653:F1657"/>
    <mergeCell ref="O1653:O1657"/>
    <mergeCell ref="P1653:P1657"/>
    <mergeCell ref="A1648:A1652"/>
    <mergeCell ref="B1648:B1652"/>
    <mergeCell ref="C1648:C1652"/>
    <mergeCell ref="D1648:D1652"/>
    <mergeCell ref="E1648:E1652"/>
    <mergeCell ref="F1648:F1652"/>
    <mergeCell ref="A1643:A1647"/>
    <mergeCell ref="B1643:B1647"/>
    <mergeCell ref="C1643:C1647"/>
    <mergeCell ref="D1643:D1647"/>
    <mergeCell ref="E1643:E1647"/>
    <mergeCell ref="F1643:F1647"/>
    <mergeCell ref="O1643:O1647"/>
    <mergeCell ref="P1643:P1647"/>
    <mergeCell ref="C1627:C1631"/>
    <mergeCell ref="D1627:D1631"/>
    <mergeCell ref="E1627:E1631"/>
    <mergeCell ref="F1627:F1631"/>
    <mergeCell ref="O1617:O1621"/>
    <mergeCell ref="P1617:P1621"/>
    <mergeCell ref="A1622:A1626"/>
    <mergeCell ref="B1622:B1626"/>
    <mergeCell ref="C1622:C1626"/>
    <mergeCell ref="D1622:D1626"/>
    <mergeCell ref="E1622:E1626"/>
    <mergeCell ref="F1622:F1626"/>
    <mergeCell ref="O1622:O1626"/>
    <mergeCell ref="P1622:P1626"/>
    <mergeCell ref="A1617:A1621"/>
    <mergeCell ref="B1617:B1621"/>
    <mergeCell ref="C1617:C1621"/>
    <mergeCell ref="D1617:D1621"/>
    <mergeCell ref="E1617:E1621"/>
    <mergeCell ref="F1617:F1621"/>
    <mergeCell ref="O1607:O1611"/>
    <mergeCell ref="P1607:P1611"/>
    <mergeCell ref="A1612:A1616"/>
    <mergeCell ref="B1612:B1616"/>
    <mergeCell ref="C1612:C1616"/>
    <mergeCell ref="D1612:D1616"/>
    <mergeCell ref="E1612:E1616"/>
    <mergeCell ref="F1612:F1616"/>
    <mergeCell ref="O1612:O1616"/>
    <mergeCell ref="P1612:P1616"/>
    <mergeCell ref="A1607:A1611"/>
    <mergeCell ref="B1607:B1611"/>
    <mergeCell ref="C1607:C1611"/>
    <mergeCell ref="D1607:D1611"/>
    <mergeCell ref="E1607:E1611"/>
    <mergeCell ref="F1607:F1611"/>
    <mergeCell ref="O1597:O1601"/>
    <mergeCell ref="P1597:P1601"/>
    <mergeCell ref="A1602:A1606"/>
    <mergeCell ref="B1602:B1606"/>
    <mergeCell ref="C1602:C1606"/>
    <mergeCell ref="D1602:D1606"/>
    <mergeCell ref="E1602:E1606"/>
    <mergeCell ref="F1602:F1606"/>
    <mergeCell ref="O1602:O1606"/>
    <mergeCell ref="P1602:P1606"/>
    <mergeCell ref="A1597:A1601"/>
    <mergeCell ref="B1597:B1601"/>
    <mergeCell ref="C1597:C1601"/>
    <mergeCell ref="D1597:D1601"/>
    <mergeCell ref="E1597:E1601"/>
    <mergeCell ref="F1597:F1601"/>
    <mergeCell ref="O1587:O1591"/>
    <mergeCell ref="P1587:P1591"/>
    <mergeCell ref="A1592:A1596"/>
    <mergeCell ref="B1592:B1596"/>
    <mergeCell ref="C1592:C1596"/>
    <mergeCell ref="D1592:D1596"/>
    <mergeCell ref="E1592:E1596"/>
    <mergeCell ref="F1592:F1596"/>
    <mergeCell ref="O1592:O1596"/>
    <mergeCell ref="P1592:P1596"/>
    <mergeCell ref="A1587:A1591"/>
    <mergeCell ref="B1587:B1591"/>
    <mergeCell ref="C1587:C1591"/>
    <mergeCell ref="D1587:D1591"/>
    <mergeCell ref="E1587:E1591"/>
    <mergeCell ref="F1587:F1591"/>
    <mergeCell ref="O1577:O1581"/>
    <mergeCell ref="P1577:P1581"/>
    <mergeCell ref="A1582:A1586"/>
    <mergeCell ref="B1582:B1586"/>
    <mergeCell ref="C1582:C1586"/>
    <mergeCell ref="D1582:D1586"/>
    <mergeCell ref="E1582:E1586"/>
    <mergeCell ref="F1582:F1586"/>
    <mergeCell ref="O1582:O1586"/>
    <mergeCell ref="P1582:P1586"/>
    <mergeCell ref="A1577:A1581"/>
    <mergeCell ref="B1577:B1581"/>
    <mergeCell ref="C1577:C1581"/>
    <mergeCell ref="D1577:D1581"/>
    <mergeCell ref="E1577:E1581"/>
    <mergeCell ref="F1577:F1581"/>
    <mergeCell ref="O1567:O1571"/>
    <mergeCell ref="P1567:P1571"/>
    <mergeCell ref="A1572:A1576"/>
    <mergeCell ref="B1572:B1576"/>
    <mergeCell ref="C1572:C1576"/>
    <mergeCell ref="D1572:D1576"/>
    <mergeCell ref="E1572:E1576"/>
    <mergeCell ref="F1572:F1576"/>
    <mergeCell ref="O1572:O1576"/>
    <mergeCell ref="P1572:P1576"/>
    <mergeCell ref="A1567:A1571"/>
    <mergeCell ref="B1567:B1571"/>
    <mergeCell ref="C1567:C1571"/>
    <mergeCell ref="D1567:D1571"/>
    <mergeCell ref="E1567:E1571"/>
    <mergeCell ref="F1567:F1571"/>
    <mergeCell ref="O1557:O1561"/>
    <mergeCell ref="P1557:P1561"/>
    <mergeCell ref="A1562:A1566"/>
    <mergeCell ref="B1562:B1566"/>
    <mergeCell ref="C1562:C1566"/>
    <mergeCell ref="D1562:D1566"/>
    <mergeCell ref="E1562:E1566"/>
    <mergeCell ref="F1562:F1566"/>
    <mergeCell ref="O1562:O1566"/>
    <mergeCell ref="P1562:P1566"/>
    <mergeCell ref="A1557:A1561"/>
    <mergeCell ref="B1557:B1561"/>
    <mergeCell ref="C1557:C1561"/>
    <mergeCell ref="D1557:D1561"/>
    <mergeCell ref="E1557:E1561"/>
    <mergeCell ref="F1557:F1561"/>
    <mergeCell ref="O1547:O1551"/>
    <mergeCell ref="P1547:P1551"/>
    <mergeCell ref="A1552:A1556"/>
    <mergeCell ref="B1552:B1556"/>
    <mergeCell ref="C1552:C1556"/>
    <mergeCell ref="D1552:D1556"/>
    <mergeCell ref="E1552:E1556"/>
    <mergeCell ref="F1552:F1556"/>
    <mergeCell ref="O1552:O1556"/>
    <mergeCell ref="P1552:P1556"/>
    <mergeCell ref="A1547:A1551"/>
    <mergeCell ref="B1547:B1551"/>
    <mergeCell ref="C1547:C1551"/>
    <mergeCell ref="D1547:D1551"/>
    <mergeCell ref="E1547:E1551"/>
    <mergeCell ref="F1547:F1551"/>
    <mergeCell ref="A1542:A1546"/>
    <mergeCell ref="B1542:B1546"/>
    <mergeCell ref="C1542:C1546"/>
    <mergeCell ref="D1542:D1546"/>
    <mergeCell ref="E1542:E1546"/>
    <mergeCell ref="F1542:F1546"/>
    <mergeCell ref="O1542:O1546"/>
    <mergeCell ref="P1542:P1546"/>
    <mergeCell ref="O1526:O1530"/>
    <mergeCell ref="P1526:P1530"/>
    <mergeCell ref="O1531:O1535"/>
    <mergeCell ref="P1531:P1535"/>
    <mergeCell ref="A1531:A1535"/>
    <mergeCell ref="B1531:B1535"/>
    <mergeCell ref="C1531:C1535"/>
    <mergeCell ref="D1531:D1535"/>
    <mergeCell ref="A1526:A1530"/>
    <mergeCell ref="B1526:B1530"/>
    <mergeCell ref="C1526:C1530"/>
    <mergeCell ref="D1526:D1530"/>
    <mergeCell ref="E1526:E1530"/>
    <mergeCell ref="F1526:F1530"/>
    <mergeCell ref="O1516:O1520"/>
    <mergeCell ref="P1516:P1520"/>
    <mergeCell ref="A1521:A1525"/>
    <mergeCell ref="B1521:B1525"/>
    <mergeCell ref="C1521:C1525"/>
    <mergeCell ref="D1521:D1525"/>
    <mergeCell ref="E1521:E1525"/>
    <mergeCell ref="F1521:F1525"/>
    <mergeCell ref="O1521:O1525"/>
    <mergeCell ref="P1521:P1525"/>
    <mergeCell ref="A1516:A1520"/>
    <mergeCell ref="B1516:B1520"/>
    <mergeCell ref="C1516:C1520"/>
    <mergeCell ref="D1516:D1520"/>
    <mergeCell ref="E1516:E1520"/>
    <mergeCell ref="F1516:F1520"/>
    <mergeCell ref="O1506:O1510"/>
    <mergeCell ref="P1506:P1510"/>
    <mergeCell ref="A1511:A1515"/>
    <mergeCell ref="B1511:B1515"/>
    <mergeCell ref="C1511:C1515"/>
    <mergeCell ref="D1511:D1515"/>
    <mergeCell ref="E1511:E1515"/>
    <mergeCell ref="F1511:F1515"/>
    <mergeCell ref="O1511:O1515"/>
    <mergeCell ref="P1511:P1515"/>
    <mergeCell ref="A1506:A1510"/>
    <mergeCell ref="B1506:B1510"/>
    <mergeCell ref="C1506:C1510"/>
    <mergeCell ref="D1506:D1510"/>
    <mergeCell ref="E1506:E1510"/>
    <mergeCell ref="F1506:F1510"/>
    <mergeCell ref="O1496:O1500"/>
    <mergeCell ref="P1496:P1500"/>
    <mergeCell ref="A1501:A1505"/>
    <mergeCell ref="B1501:B1505"/>
    <mergeCell ref="C1501:C1505"/>
    <mergeCell ref="D1501:D1505"/>
    <mergeCell ref="E1501:E1505"/>
    <mergeCell ref="F1501:F1505"/>
    <mergeCell ref="O1501:O1505"/>
    <mergeCell ref="P1501:P1505"/>
    <mergeCell ref="A1496:A1500"/>
    <mergeCell ref="B1496:B1500"/>
    <mergeCell ref="C1496:C1500"/>
    <mergeCell ref="D1496:D1500"/>
    <mergeCell ref="E1496:E1500"/>
    <mergeCell ref="F1496:F1500"/>
    <mergeCell ref="O1486:O1490"/>
    <mergeCell ref="P1486:P1490"/>
    <mergeCell ref="A1491:A1495"/>
    <mergeCell ref="B1491:B1495"/>
    <mergeCell ref="C1491:C1495"/>
    <mergeCell ref="D1491:D1495"/>
    <mergeCell ref="E1491:E1495"/>
    <mergeCell ref="F1491:F1495"/>
    <mergeCell ref="O1491:O1495"/>
    <mergeCell ref="P1491:P1495"/>
    <mergeCell ref="A1486:A1490"/>
    <mergeCell ref="B1486:B1490"/>
    <mergeCell ref="C1486:C1490"/>
    <mergeCell ref="D1486:D1490"/>
    <mergeCell ref="E1486:E1490"/>
    <mergeCell ref="F1486:F1490"/>
    <mergeCell ref="A1481:A1485"/>
    <mergeCell ref="B1481:B1485"/>
    <mergeCell ref="C1481:C1485"/>
    <mergeCell ref="D1481:D1485"/>
    <mergeCell ref="E1481:E1485"/>
    <mergeCell ref="F1481:F1485"/>
    <mergeCell ref="O1481:O1485"/>
    <mergeCell ref="P1481:P1485"/>
    <mergeCell ref="A1475:F1479"/>
    <mergeCell ref="A1480:P1480"/>
    <mergeCell ref="O1465:O1469"/>
    <mergeCell ref="P1465:P1469"/>
    <mergeCell ref="O1470:O1474"/>
    <mergeCell ref="P1470:P1474"/>
    <mergeCell ref="O1475:O1479"/>
    <mergeCell ref="P1475:P1479"/>
    <mergeCell ref="A1465:A1469"/>
    <mergeCell ref="B1465:B1469"/>
    <mergeCell ref="C1465:C1469"/>
    <mergeCell ref="D1465:D1469"/>
    <mergeCell ref="E1465:E1469"/>
    <mergeCell ref="F1465:F1469"/>
    <mergeCell ref="O1455:O1459"/>
    <mergeCell ref="P1455:P1459"/>
    <mergeCell ref="A1460:A1464"/>
    <mergeCell ref="B1460:B1464"/>
    <mergeCell ref="C1460:C1464"/>
    <mergeCell ref="D1460:D1464"/>
    <mergeCell ref="E1460:E1464"/>
    <mergeCell ref="F1460:F1464"/>
    <mergeCell ref="O1460:O1464"/>
    <mergeCell ref="P1460:P1464"/>
    <mergeCell ref="A1455:A1459"/>
    <mergeCell ref="B1455:B1459"/>
    <mergeCell ref="C1455:C1459"/>
    <mergeCell ref="D1455:D1459"/>
    <mergeCell ref="E1455:E1459"/>
    <mergeCell ref="F1455:F1459"/>
    <mergeCell ref="O1445:O1449"/>
    <mergeCell ref="P1445:P1449"/>
    <mergeCell ref="A1450:A1454"/>
    <mergeCell ref="B1450:B1454"/>
    <mergeCell ref="C1450:C1454"/>
    <mergeCell ref="D1450:D1454"/>
    <mergeCell ref="E1450:E1454"/>
    <mergeCell ref="F1450:F1454"/>
    <mergeCell ref="O1450:O1454"/>
    <mergeCell ref="P1450:P1454"/>
    <mergeCell ref="A1445:A1449"/>
    <mergeCell ref="B1445:B1449"/>
    <mergeCell ref="C1445:C1449"/>
    <mergeCell ref="D1445:D1449"/>
    <mergeCell ref="E1445:E1449"/>
    <mergeCell ref="F1445:F1449"/>
    <mergeCell ref="O1435:O1439"/>
    <mergeCell ref="P1435:P1439"/>
    <mergeCell ref="A1440:A1444"/>
    <mergeCell ref="B1440:B1444"/>
    <mergeCell ref="C1440:C1444"/>
    <mergeCell ref="D1440:D1444"/>
    <mergeCell ref="E1440:E1444"/>
    <mergeCell ref="F1440:F1444"/>
    <mergeCell ref="O1440:O1444"/>
    <mergeCell ref="P1440:P1444"/>
    <mergeCell ref="A1435:A1439"/>
    <mergeCell ref="B1435:B1439"/>
    <mergeCell ref="C1435:C1439"/>
    <mergeCell ref="D1435:D1439"/>
    <mergeCell ref="E1435:E1439"/>
    <mergeCell ref="F1435:F1439"/>
    <mergeCell ref="O1425:O1429"/>
    <mergeCell ref="P1425:P1429"/>
    <mergeCell ref="A1430:A1434"/>
    <mergeCell ref="B1430:B1434"/>
    <mergeCell ref="C1430:C1434"/>
    <mergeCell ref="D1430:D1434"/>
    <mergeCell ref="E1430:E1434"/>
    <mergeCell ref="F1430:F1434"/>
    <mergeCell ref="O1430:O1434"/>
    <mergeCell ref="P1430:P1434"/>
    <mergeCell ref="A1425:A1429"/>
    <mergeCell ref="B1425:B1429"/>
    <mergeCell ref="C1425:C1429"/>
    <mergeCell ref="D1425:D1429"/>
    <mergeCell ref="E1425:E1429"/>
    <mergeCell ref="F1425:F1429"/>
    <mergeCell ref="O1415:O1419"/>
    <mergeCell ref="P1415:P1419"/>
    <mergeCell ref="A1420:A1424"/>
    <mergeCell ref="B1420:B1424"/>
    <mergeCell ref="C1420:C1424"/>
    <mergeCell ref="D1420:D1424"/>
    <mergeCell ref="E1420:E1424"/>
    <mergeCell ref="F1420:F1424"/>
    <mergeCell ref="O1420:O1424"/>
    <mergeCell ref="P1420:P1424"/>
    <mergeCell ref="A1415:A1419"/>
    <mergeCell ref="B1415:B1419"/>
    <mergeCell ref="C1415:C1419"/>
    <mergeCell ref="D1415:D1419"/>
    <mergeCell ref="E1415:E1419"/>
    <mergeCell ref="F1415:F1419"/>
    <mergeCell ref="O1405:O1409"/>
    <mergeCell ref="P1405:P1409"/>
    <mergeCell ref="A1410:A1414"/>
    <mergeCell ref="B1410:B1414"/>
    <mergeCell ref="C1410:C1414"/>
    <mergeCell ref="D1410:D1414"/>
    <mergeCell ref="E1410:E1414"/>
    <mergeCell ref="F1410:F1414"/>
    <mergeCell ref="O1410:O1414"/>
    <mergeCell ref="P1410:P1414"/>
    <mergeCell ref="A1405:A1409"/>
    <mergeCell ref="B1405:B1409"/>
    <mergeCell ref="C1405:C1409"/>
    <mergeCell ref="D1405:D1409"/>
    <mergeCell ref="E1405:E1409"/>
    <mergeCell ref="F1405:F1409"/>
    <mergeCell ref="O1395:O1399"/>
    <mergeCell ref="P1395:P1399"/>
    <mergeCell ref="A1400:A1404"/>
    <mergeCell ref="B1400:B1404"/>
    <mergeCell ref="C1400:C1404"/>
    <mergeCell ref="D1400:D1404"/>
    <mergeCell ref="E1400:E1404"/>
    <mergeCell ref="F1400:F1404"/>
    <mergeCell ref="O1400:O1404"/>
    <mergeCell ref="P1400:P1404"/>
    <mergeCell ref="A1395:A1399"/>
    <mergeCell ref="B1395:B1399"/>
    <mergeCell ref="C1395:C1399"/>
    <mergeCell ref="D1395:D1399"/>
    <mergeCell ref="E1395:E1399"/>
    <mergeCell ref="F1395:F1399"/>
    <mergeCell ref="O1385:O1389"/>
    <mergeCell ref="P1385:P1389"/>
    <mergeCell ref="A1390:A1394"/>
    <mergeCell ref="B1390:B1394"/>
    <mergeCell ref="C1390:C1394"/>
    <mergeCell ref="D1390:D1394"/>
    <mergeCell ref="E1390:E1394"/>
    <mergeCell ref="F1390:F1394"/>
    <mergeCell ref="O1390:O1394"/>
    <mergeCell ref="P1390:P1394"/>
    <mergeCell ref="A1385:A1389"/>
    <mergeCell ref="B1385:B1389"/>
    <mergeCell ref="C1385:C1389"/>
    <mergeCell ref="D1385:D1389"/>
    <mergeCell ref="E1385:E1389"/>
    <mergeCell ref="F1385:F1389"/>
    <mergeCell ref="O1375:O1379"/>
    <mergeCell ref="P1375:P1379"/>
    <mergeCell ref="A1380:A1384"/>
    <mergeCell ref="B1380:B1384"/>
    <mergeCell ref="C1380:C1384"/>
    <mergeCell ref="D1380:D1384"/>
    <mergeCell ref="E1380:E1384"/>
    <mergeCell ref="F1380:F1384"/>
    <mergeCell ref="O1380:O1384"/>
    <mergeCell ref="P1380:P1384"/>
    <mergeCell ref="A1375:A1379"/>
    <mergeCell ref="B1375:B1379"/>
    <mergeCell ref="C1375:C1379"/>
    <mergeCell ref="D1375:D1379"/>
    <mergeCell ref="E1375:E1379"/>
    <mergeCell ref="F1375:F1379"/>
    <mergeCell ref="O1365:O1369"/>
    <mergeCell ref="P1365:P1369"/>
    <mergeCell ref="A1370:A1374"/>
    <mergeCell ref="B1370:B1374"/>
    <mergeCell ref="C1370:C1374"/>
    <mergeCell ref="D1370:D1374"/>
    <mergeCell ref="E1370:E1374"/>
    <mergeCell ref="F1370:F1374"/>
    <mergeCell ref="O1370:O1374"/>
    <mergeCell ref="P1370:P1374"/>
    <mergeCell ref="A1365:A1369"/>
    <mergeCell ref="B1365:B1369"/>
    <mergeCell ref="C1365:C1369"/>
    <mergeCell ref="D1365:D1369"/>
    <mergeCell ref="E1365:E1369"/>
    <mergeCell ref="F1365:F1369"/>
    <mergeCell ref="O1355:O1359"/>
    <mergeCell ref="P1355:P1359"/>
    <mergeCell ref="A1360:A1364"/>
    <mergeCell ref="B1360:B1364"/>
    <mergeCell ref="C1360:C1364"/>
    <mergeCell ref="D1360:D1364"/>
    <mergeCell ref="E1360:E1364"/>
    <mergeCell ref="F1360:F1364"/>
    <mergeCell ref="O1360:O1364"/>
    <mergeCell ref="P1360:P1364"/>
    <mergeCell ref="A1355:A1359"/>
    <mergeCell ref="B1355:B1359"/>
    <mergeCell ref="C1355:C1359"/>
    <mergeCell ref="D1355:D1359"/>
    <mergeCell ref="E1355:E1359"/>
    <mergeCell ref="F1355:F1359"/>
    <mergeCell ref="O1345:O1349"/>
    <mergeCell ref="P1345:P1349"/>
    <mergeCell ref="A1350:A1354"/>
    <mergeCell ref="B1350:B1354"/>
    <mergeCell ref="C1350:C1354"/>
    <mergeCell ref="D1350:D1354"/>
    <mergeCell ref="E1350:E1354"/>
    <mergeCell ref="F1350:F1354"/>
    <mergeCell ref="O1350:O1354"/>
    <mergeCell ref="P1350:P1354"/>
    <mergeCell ref="A1345:A1349"/>
    <mergeCell ref="B1345:B1349"/>
    <mergeCell ref="C1345:C1349"/>
    <mergeCell ref="D1345:D1349"/>
    <mergeCell ref="E1345:E1349"/>
    <mergeCell ref="F1345:F1349"/>
    <mergeCell ref="O1335:O1339"/>
    <mergeCell ref="P1335:P1339"/>
    <mergeCell ref="A1340:A1344"/>
    <mergeCell ref="B1340:B1344"/>
    <mergeCell ref="C1340:C1344"/>
    <mergeCell ref="D1340:D1344"/>
    <mergeCell ref="E1340:E1344"/>
    <mergeCell ref="F1340:F1344"/>
    <mergeCell ref="O1340:O1344"/>
    <mergeCell ref="P1340:P1344"/>
    <mergeCell ref="A1335:A1339"/>
    <mergeCell ref="B1335:B1339"/>
    <mergeCell ref="C1335:C1339"/>
    <mergeCell ref="D1335:D1339"/>
    <mergeCell ref="E1335:E1339"/>
    <mergeCell ref="F1335:F1339"/>
    <mergeCell ref="O1325:O1329"/>
    <mergeCell ref="P1325:P1329"/>
    <mergeCell ref="A1330:A1334"/>
    <mergeCell ref="B1330:B1334"/>
    <mergeCell ref="C1330:C1334"/>
    <mergeCell ref="D1330:D1334"/>
    <mergeCell ref="E1330:E1334"/>
    <mergeCell ref="F1330:F1334"/>
    <mergeCell ref="O1330:O1334"/>
    <mergeCell ref="P1330:P1334"/>
    <mergeCell ref="A1325:A1329"/>
    <mergeCell ref="B1325:B1329"/>
    <mergeCell ref="C1325:C1329"/>
    <mergeCell ref="D1325:D1329"/>
    <mergeCell ref="E1325:E1329"/>
    <mergeCell ref="F1325:F1329"/>
    <mergeCell ref="O1315:O1319"/>
    <mergeCell ref="P1315:P1319"/>
    <mergeCell ref="A1320:A1324"/>
    <mergeCell ref="B1320:B1324"/>
    <mergeCell ref="C1320:C1324"/>
    <mergeCell ref="D1320:D1324"/>
    <mergeCell ref="E1320:E1324"/>
    <mergeCell ref="F1320:F1324"/>
    <mergeCell ref="O1320:O1324"/>
    <mergeCell ref="P1320:P1324"/>
    <mergeCell ref="A1315:A1319"/>
    <mergeCell ref="B1315:B1319"/>
    <mergeCell ref="C1315:C1319"/>
    <mergeCell ref="D1315:D1319"/>
    <mergeCell ref="E1315:E1319"/>
    <mergeCell ref="F1315:F1319"/>
    <mergeCell ref="O1305:O1309"/>
    <mergeCell ref="P1305:P1309"/>
    <mergeCell ref="A1310:A1314"/>
    <mergeCell ref="B1310:B1314"/>
    <mergeCell ref="C1310:C1314"/>
    <mergeCell ref="D1310:D1314"/>
    <mergeCell ref="E1310:E1314"/>
    <mergeCell ref="F1310:F1314"/>
    <mergeCell ref="O1310:O1314"/>
    <mergeCell ref="P1310:P1314"/>
    <mergeCell ref="A1305:A1309"/>
    <mergeCell ref="B1305:B1309"/>
    <mergeCell ref="C1305:C1309"/>
    <mergeCell ref="D1305:D1309"/>
    <mergeCell ref="E1305:E1309"/>
    <mergeCell ref="F1305:F1309"/>
    <mergeCell ref="O1295:O1299"/>
    <mergeCell ref="P1295:P1299"/>
    <mergeCell ref="A1300:A1304"/>
    <mergeCell ref="B1300:B1304"/>
    <mergeCell ref="C1300:C1304"/>
    <mergeCell ref="D1300:D1304"/>
    <mergeCell ref="E1300:E1304"/>
    <mergeCell ref="F1300:F1304"/>
    <mergeCell ref="O1300:O1304"/>
    <mergeCell ref="P1300:P1304"/>
    <mergeCell ref="A1295:A1299"/>
    <mergeCell ref="B1295:B1299"/>
    <mergeCell ref="C1295:C1299"/>
    <mergeCell ref="D1295:D1299"/>
    <mergeCell ref="E1295:E1299"/>
    <mergeCell ref="F1295:F1299"/>
    <mergeCell ref="O1285:O1289"/>
    <mergeCell ref="P1285:P1289"/>
    <mergeCell ref="A1290:A1294"/>
    <mergeCell ref="B1290:B1294"/>
    <mergeCell ref="C1290:C1294"/>
    <mergeCell ref="D1290:D1294"/>
    <mergeCell ref="E1290:E1294"/>
    <mergeCell ref="F1290:F1294"/>
    <mergeCell ref="O1290:O1294"/>
    <mergeCell ref="P1290:P1294"/>
    <mergeCell ref="A1285:A1289"/>
    <mergeCell ref="B1285:B1289"/>
    <mergeCell ref="C1285:C1289"/>
    <mergeCell ref="D1285:D1289"/>
    <mergeCell ref="E1285:E1289"/>
    <mergeCell ref="F1285:F1289"/>
    <mergeCell ref="O1275:O1279"/>
    <mergeCell ref="P1275:P1279"/>
    <mergeCell ref="A1280:A1284"/>
    <mergeCell ref="B1280:B1284"/>
    <mergeCell ref="C1280:C1284"/>
    <mergeCell ref="D1280:D1284"/>
    <mergeCell ref="E1280:E1284"/>
    <mergeCell ref="F1280:F1284"/>
    <mergeCell ref="O1280:O1284"/>
    <mergeCell ref="P1280:P1284"/>
    <mergeCell ref="A1275:A1279"/>
    <mergeCell ref="B1275:B1279"/>
    <mergeCell ref="C1275:C1279"/>
    <mergeCell ref="D1275:D1279"/>
    <mergeCell ref="E1275:E1279"/>
    <mergeCell ref="F1275:F1279"/>
    <mergeCell ref="O1265:O1269"/>
    <mergeCell ref="P1265:P1269"/>
    <mergeCell ref="A1270:A1274"/>
    <mergeCell ref="B1270:B1274"/>
    <mergeCell ref="C1270:C1274"/>
    <mergeCell ref="D1270:D1274"/>
    <mergeCell ref="E1270:E1274"/>
    <mergeCell ref="F1270:F1274"/>
    <mergeCell ref="O1270:O1274"/>
    <mergeCell ref="P1270:P1274"/>
    <mergeCell ref="A1265:A1269"/>
    <mergeCell ref="B1265:B1269"/>
    <mergeCell ref="C1265:C1269"/>
    <mergeCell ref="D1265:D1269"/>
    <mergeCell ref="E1265:E1269"/>
    <mergeCell ref="F1265:F1269"/>
    <mergeCell ref="O1255:O1259"/>
    <mergeCell ref="P1255:P1259"/>
    <mergeCell ref="A1260:A1264"/>
    <mergeCell ref="B1260:B1264"/>
    <mergeCell ref="C1260:C1264"/>
    <mergeCell ref="D1260:D1264"/>
    <mergeCell ref="E1260:E1264"/>
    <mergeCell ref="F1260:F1264"/>
    <mergeCell ref="O1260:O1264"/>
    <mergeCell ref="P1260:P1264"/>
    <mergeCell ref="A1255:A1259"/>
    <mergeCell ref="B1255:B1259"/>
    <mergeCell ref="C1255:C1259"/>
    <mergeCell ref="D1255:D1259"/>
    <mergeCell ref="E1255:E1259"/>
    <mergeCell ref="F1255:F1259"/>
    <mergeCell ref="O1245:O1249"/>
    <mergeCell ref="P1245:P1249"/>
    <mergeCell ref="A1250:A1254"/>
    <mergeCell ref="B1250:B1254"/>
    <mergeCell ref="C1250:C1254"/>
    <mergeCell ref="D1250:D1254"/>
    <mergeCell ref="E1250:E1254"/>
    <mergeCell ref="F1250:F1254"/>
    <mergeCell ref="O1250:O1254"/>
    <mergeCell ref="P1250:P1254"/>
    <mergeCell ref="A1245:A1249"/>
    <mergeCell ref="B1245:B1249"/>
    <mergeCell ref="C1245:C1249"/>
    <mergeCell ref="D1245:D1249"/>
    <mergeCell ref="E1245:E1249"/>
    <mergeCell ref="F1245:F1249"/>
    <mergeCell ref="O1235:O1239"/>
    <mergeCell ref="P1235:P1239"/>
    <mergeCell ref="A1240:A1244"/>
    <mergeCell ref="B1240:B1244"/>
    <mergeCell ref="C1240:C1244"/>
    <mergeCell ref="D1240:D1244"/>
    <mergeCell ref="E1240:E1244"/>
    <mergeCell ref="F1240:F1244"/>
    <mergeCell ref="O1240:O1244"/>
    <mergeCell ref="P1240:P1244"/>
    <mergeCell ref="A1235:A1239"/>
    <mergeCell ref="B1235:B1239"/>
    <mergeCell ref="C1235:C1239"/>
    <mergeCell ref="D1235:D1239"/>
    <mergeCell ref="E1235:E1239"/>
    <mergeCell ref="F1235:F1239"/>
    <mergeCell ref="A1230:A1234"/>
    <mergeCell ref="B1230:B1234"/>
    <mergeCell ref="C1230:C1234"/>
    <mergeCell ref="D1230:D1234"/>
    <mergeCell ref="E1230:E1234"/>
    <mergeCell ref="F1230:F1234"/>
    <mergeCell ref="O1230:O1234"/>
    <mergeCell ref="P1230:P1234"/>
    <mergeCell ref="O1219:O1223"/>
    <mergeCell ref="P1219:P1223"/>
    <mergeCell ref="O1209:O1213"/>
    <mergeCell ref="P1209:P1213"/>
    <mergeCell ref="A1214:A1218"/>
    <mergeCell ref="B1214:B1218"/>
    <mergeCell ref="C1214:C1218"/>
    <mergeCell ref="D1214:D1218"/>
    <mergeCell ref="E1214:E1218"/>
    <mergeCell ref="F1214:F1218"/>
    <mergeCell ref="O1214:O1218"/>
    <mergeCell ref="P1214:P1218"/>
    <mergeCell ref="A1209:A1213"/>
    <mergeCell ref="B1209:B1213"/>
    <mergeCell ref="C1209:C1213"/>
    <mergeCell ref="D1209:D1213"/>
    <mergeCell ref="E1209:E1213"/>
    <mergeCell ref="F1209:F1213"/>
    <mergeCell ref="A1219:A1223"/>
    <mergeCell ref="B1219:B1223"/>
    <mergeCell ref="C1219:C1223"/>
    <mergeCell ref="D1219:D1223"/>
    <mergeCell ref="E1219:E1223"/>
    <mergeCell ref="F1219:F1223"/>
    <mergeCell ref="O1193:O1197"/>
    <mergeCell ref="P1193:P1197"/>
    <mergeCell ref="A1193:A1197"/>
    <mergeCell ref="B1193:B1197"/>
    <mergeCell ref="C1193:C1197"/>
    <mergeCell ref="D1193:D1197"/>
    <mergeCell ref="A1188:A1192"/>
    <mergeCell ref="B1188:B1192"/>
    <mergeCell ref="C1188:C1192"/>
    <mergeCell ref="D1188:D1192"/>
    <mergeCell ref="E1188:E1192"/>
    <mergeCell ref="F1188:F1192"/>
    <mergeCell ref="O1178:O1182"/>
    <mergeCell ref="P1178:P1182"/>
    <mergeCell ref="A1183:A1187"/>
    <mergeCell ref="B1183:B1187"/>
    <mergeCell ref="C1183:C1187"/>
    <mergeCell ref="D1183:D1187"/>
    <mergeCell ref="E1183:E1187"/>
    <mergeCell ref="F1183:F1187"/>
    <mergeCell ref="O1183:O1187"/>
    <mergeCell ref="P1183:P1187"/>
    <mergeCell ref="A1178:A1182"/>
    <mergeCell ref="B1178:B1182"/>
    <mergeCell ref="C1178:C1182"/>
    <mergeCell ref="D1178:D1182"/>
    <mergeCell ref="E1178:E1182"/>
    <mergeCell ref="F1178:F1182"/>
    <mergeCell ref="E1193:E1197"/>
    <mergeCell ref="F1193:F1197"/>
    <mergeCell ref="O1168:O1172"/>
    <mergeCell ref="P1168:P1172"/>
    <mergeCell ref="A1173:A1177"/>
    <mergeCell ref="B1173:B1177"/>
    <mergeCell ref="C1173:C1177"/>
    <mergeCell ref="D1173:D1177"/>
    <mergeCell ref="E1173:E1177"/>
    <mergeCell ref="F1173:F1177"/>
    <mergeCell ref="O1173:O1177"/>
    <mergeCell ref="P1173:P1177"/>
    <mergeCell ref="A1168:A1172"/>
    <mergeCell ref="B1168:B1172"/>
    <mergeCell ref="C1168:C1172"/>
    <mergeCell ref="D1168:D1172"/>
    <mergeCell ref="E1168:E1172"/>
    <mergeCell ref="F1168:F1172"/>
    <mergeCell ref="O1158:O1162"/>
    <mergeCell ref="P1158:P1162"/>
    <mergeCell ref="A1163:A1167"/>
    <mergeCell ref="B1163:B1167"/>
    <mergeCell ref="C1163:C1167"/>
    <mergeCell ref="D1163:D1167"/>
    <mergeCell ref="E1163:E1167"/>
    <mergeCell ref="F1163:F1167"/>
    <mergeCell ref="O1163:O1167"/>
    <mergeCell ref="P1163:P1167"/>
    <mergeCell ref="A1158:A1162"/>
    <mergeCell ref="B1158:B1162"/>
    <mergeCell ref="C1158:C1162"/>
    <mergeCell ref="D1158:D1162"/>
    <mergeCell ref="E1158:E1162"/>
    <mergeCell ref="F1158:F1162"/>
    <mergeCell ref="O1148:O1152"/>
    <mergeCell ref="P1148:P1152"/>
    <mergeCell ref="A1153:A1157"/>
    <mergeCell ref="B1153:B1157"/>
    <mergeCell ref="C1153:C1157"/>
    <mergeCell ref="D1153:D1157"/>
    <mergeCell ref="E1153:E1157"/>
    <mergeCell ref="F1153:F1157"/>
    <mergeCell ref="O1153:O1157"/>
    <mergeCell ref="P1153:P1157"/>
    <mergeCell ref="A1148:A1152"/>
    <mergeCell ref="B1148:B1152"/>
    <mergeCell ref="C1148:C1152"/>
    <mergeCell ref="D1148:D1152"/>
    <mergeCell ref="E1148:E1152"/>
    <mergeCell ref="F1148:F1152"/>
    <mergeCell ref="O1138:O1142"/>
    <mergeCell ref="P1138:P1142"/>
    <mergeCell ref="A1143:A1147"/>
    <mergeCell ref="B1143:B1147"/>
    <mergeCell ref="C1143:C1147"/>
    <mergeCell ref="D1143:D1147"/>
    <mergeCell ref="E1143:E1147"/>
    <mergeCell ref="F1143:F1147"/>
    <mergeCell ref="O1143:O1147"/>
    <mergeCell ref="P1143:P1147"/>
    <mergeCell ref="A1138:A1142"/>
    <mergeCell ref="B1138:B1142"/>
    <mergeCell ref="C1138:C1142"/>
    <mergeCell ref="D1138:D1142"/>
    <mergeCell ref="E1138:E1142"/>
    <mergeCell ref="F1138:F1142"/>
    <mergeCell ref="O1128:O1132"/>
    <mergeCell ref="P1128:P1132"/>
    <mergeCell ref="A1133:A1137"/>
    <mergeCell ref="B1133:B1137"/>
    <mergeCell ref="C1133:C1137"/>
    <mergeCell ref="D1133:D1137"/>
    <mergeCell ref="E1133:E1137"/>
    <mergeCell ref="F1133:F1137"/>
    <mergeCell ref="O1133:O1137"/>
    <mergeCell ref="P1133:P1137"/>
    <mergeCell ref="A1128:A1132"/>
    <mergeCell ref="B1128:B1132"/>
    <mergeCell ref="C1128:C1132"/>
    <mergeCell ref="D1128:D1132"/>
    <mergeCell ref="E1128:E1132"/>
    <mergeCell ref="F1128:F1132"/>
    <mergeCell ref="O1118:O1122"/>
    <mergeCell ref="P1118:P1122"/>
    <mergeCell ref="A1123:A1127"/>
    <mergeCell ref="B1123:B1127"/>
    <mergeCell ref="C1123:C1127"/>
    <mergeCell ref="D1123:D1127"/>
    <mergeCell ref="E1123:E1127"/>
    <mergeCell ref="F1123:F1127"/>
    <mergeCell ref="O1123:O1127"/>
    <mergeCell ref="P1123:P1127"/>
    <mergeCell ref="A1118:A1122"/>
    <mergeCell ref="B1118:B1122"/>
    <mergeCell ref="C1118:C1122"/>
    <mergeCell ref="D1118:D1122"/>
    <mergeCell ref="E1118:E1122"/>
    <mergeCell ref="F1118:F1122"/>
    <mergeCell ref="O1108:O1112"/>
    <mergeCell ref="P1108:P1112"/>
    <mergeCell ref="A1113:A1117"/>
    <mergeCell ref="B1113:B1117"/>
    <mergeCell ref="C1113:C1117"/>
    <mergeCell ref="D1113:D1117"/>
    <mergeCell ref="E1113:E1117"/>
    <mergeCell ref="F1113:F1117"/>
    <mergeCell ref="O1113:O1117"/>
    <mergeCell ref="P1113:P1117"/>
    <mergeCell ref="A1108:A1112"/>
    <mergeCell ref="B1108:B1112"/>
    <mergeCell ref="C1108:C1112"/>
    <mergeCell ref="D1108:D1112"/>
    <mergeCell ref="E1108:E1112"/>
    <mergeCell ref="F1108:F1112"/>
    <mergeCell ref="O1098:O1102"/>
    <mergeCell ref="P1098:P1102"/>
    <mergeCell ref="A1103:A1107"/>
    <mergeCell ref="B1103:B1107"/>
    <mergeCell ref="C1103:C1107"/>
    <mergeCell ref="D1103:D1107"/>
    <mergeCell ref="E1103:E1107"/>
    <mergeCell ref="F1103:F1107"/>
    <mergeCell ref="O1103:O1107"/>
    <mergeCell ref="P1103:P1107"/>
    <mergeCell ref="A1098:A1102"/>
    <mergeCell ref="B1098:B1102"/>
    <mergeCell ref="C1098:C1102"/>
    <mergeCell ref="D1098:D1102"/>
    <mergeCell ref="E1098:E1102"/>
    <mergeCell ref="F1098:F1102"/>
    <mergeCell ref="O1088:O1092"/>
    <mergeCell ref="P1088:P1092"/>
    <mergeCell ref="A1093:A1097"/>
    <mergeCell ref="B1093:B1097"/>
    <mergeCell ref="C1093:C1097"/>
    <mergeCell ref="D1093:D1097"/>
    <mergeCell ref="E1093:E1097"/>
    <mergeCell ref="F1093:F1097"/>
    <mergeCell ref="O1093:O1097"/>
    <mergeCell ref="P1093:P1097"/>
    <mergeCell ref="A1088:A1092"/>
    <mergeCell ref="B1088:B1092"/>
    <mergeCell ref="C1088:C1092"/>
    <mergeCell ref="D1088:D1092"/>
    <mergeCell ref="E1088:E1092"/>
    <mergeCell ref="F1088:F1092"/>
    <mergeCell ref="O1078:O1082"/>
    <mergeCell ref="P1078:P1082"/>
    <mergeCell ref="A1083:A1087"/>
    <mergeCell ref="B1083:B1087"/>
    <mergeCell ref="C1083:C1087"/>
    <mergeCell ref="D1083:D1087"/>
    <mergeCell ref="E1083:E1087"/>
    <mergeCell ref="F1083:F1087"/>
    <mergeCell ref="O1083:O1087"/>
    <mergeCell ref="P1083:P1087"/>
    <mergeCell ref="A1078:A1082"/>
    <mergeCell ref="B1078:B1082"/>
    <mergeCell ref="C1078:C1082"/>
    <mergeCell ref="D1078:D1082"/>
    <mergeCell ref="E1078:E1082"/>
    <mergeCell ref="F1078:F1082"/>
    <mergeCell ref="O1068:O1072"/>
    <mergeCell ref="P1068:P1072"/>
    <mergeCell ref="A1073:A1077"/>
    <mergeCell ref="B1073:B1077"/>
    <mergeCell ref="C1073:C1077"/>
    <mergeCell ref="D1073:D1077"/>
    <mergeCell ref="E1073:E1077"/>
    <mergeCell ref="F1073:F1077"/>
    <mergeCell ref="O1073:O1077"/>
    <mergeCell ref="P1073:P1077"/>
    <mergeCell ref="A1068:A1072"/>
    <mergeCell ref="B1068:B1072"/>
    <mergeCell ref="C1068:C1072"/>
    <mergeCell ref="D1068:D1072"/>
    <mergeCell ref="E1068:E1072"/>
    <mergeCell ref="F1068:F1072"/>
    <mergeCell ref="O1058:O1062"/>
    <mergeCell ref="P1058:P1062"/>
    <mergeCell ref="A1063:A1067"/>
    <mergeCell ref="B1063:B1067"/>
    <mergeCell ref="C1063:C1067"/>
    <mergeCell ref="D1063:D1067"/>
    <mergeCell ref="E1063:E1067"/>
    <mergeCell ref="F1063:F1067"/>
    <mergeCell ref="O1063:O1067"/>
    <mergeCell ref="P1063:P1067"/>
    <mergeCell ref="A1058:A1062"/>
    <mergeCell ref="B1058:B1062"/>
    <mergeCell ref="C1058:C1062"/>
    <mergeCell ref="D1058:D1062"/>
    <mergeCell ref="E1058:E1062"/>
    <mergeCell ref="F1058:F1062"/>
    <mergeCell ref="A1053:A1057"/>
    <mergeCell ref="B1053:B1057"/>
    <mergeCell ref="C1053:C1057"/>
    <mergeCell ref="D1053:D1057"/>
    <mergeCell ref="E1053:E1057"/>
    <mergeCell ref="F1053:F1057"/>
    <mergeCell ref="O1053:O1057"/>
    <mergeCell ref="P1053:P1057"/>
    <mergeCell ref="A1047:F1051"/>
    <mergeCell ref="A1052:P1052"/>
    <mergeCell ref="O1037:O1041"/>
    <mergeCell ref="P1037:P1041"/>
    <mergeCell ref="O1042:O1046"/>
    <mergeCell ref="P1042:P1046"/>
    <mergeCell ref="O1047:O1051"/>
    <mergeCell ref="P1047:P1051"/>
    <mergeCell ref="A1037:A1041"/>
    <mergeCell ref="B1037:B1041"/>
    <mergeCell ref="C1037:C1041"/>
    <mergeCell ref="D1037:D1041"/>
    <mergeCell ref="E1037:E1041"/>
    <mergeCell ref="F1037:F1041"/>
    <mergeCell ref="O1027:O1031"/>
    <mergeCell ref="P1027:P1031"/>
    <mergeCell ref="A1032:A1036"/>
    <mergeCell ref="B1032:B1036"/>
    <mergeCell ref="C1032:C1036"/>
    <mergeCell ref="D1032:D1036"/>
    <mergeCell ref="E1032:E1036"/>
    <mergeCell ref="F1032:F1036"/>
    <mergeCell ref="O1032:O1036"/>
    <mergeCell ref="P1032:P1036"/>
    <mergeCell ref="A1027:A1031"/>
    <mergeCell ref="B1027:B1031"/>
    <mergeCell ref="C1027:C1031"/>
    <mergeCell ref="D1027:D1031"/>
    <mergeCell ref="E1027:E1031"/>
    <mergeCell ref="F1027:F1031"/>
    <mergeCell ref="O1017:O1021"/>
    <mergeCell ref="P1017:P1021"/>
    <mergeCell ref="A1022:A1026"/>
    <mergeCell ref="B1022:B1026"/>
    <mergeCell ref="C1022:C1026"/>
    <mergeCell ref="D1022:D1026"/>
    <mergeCell ref="E1022:E1026"/>
    <mergeCell ref="F1022:F1026"/>
    <mergeCell ref="O1022:O1026"/>
    <mergeCell ref="P1022:P1026"/>
    <mergeCell ref="A1017:A1021"/>
    <mergeCell ref="B1017:B1021"/>
    <mergeCell ref="C1017:C1021"/>
    <mergeCell ref="D1017:D1021"/>
    <mergeCell ref="E1017:E1021"/>
    <mergeCell ref="F1017:F1021"/>
    <mergeCell ref="O1007:O1011"/>
    <mergeCell ref="P1007:P1011"/>
    <mergeCell ref="A1012:A1016"/>
    <mergeCell ref="B1012:B1016"/>
    <mergeCell ref="C1012:C1016"/>
    <mergeCell ref="D1012:D1016"/>
    <mergeCell ref="E1012:E1016"/>
    <mergeCell ref="F1012:F1016"/>
    <mergeCell ref="O1012:O1016"/>
    <mergeCell ref="P1012:P1016"/>
    <mergeCell ref="A1007:A1011"/>
    <mergeCell ref="B1007:B1011"/>
    <mergeCell ref="C1007:C1011"/>
    <mergeCell ref="D1007:D1011"/>
    <mergeCell ref="E1007:E1011"/>
    <mergeCell ref="F1007:F1011"/>
    <mergeCell ref="O997:O1001"/>
    <mergeCell ref="P997:P1001"/>
    <mergeCell ref="A1002:A1006"/>
    <mergeCell ref="B1002:B1006"/>
    <mergeCell ref="C1002:C1006"/>
    <mergeCell ref="D1002:D1006"/>
    <mergeCell ref="E1002:E1006"/>
    <mergeCell ref="F1002:F1006"/>
    <mergeCell ref="O1002:O1006"/>
    <mergeCell ref="P1002:P1006"/>
    <mergeCell ref="A997:A1001"/>
    <mergeCell ref="B997:B1001"/>
    <mergeCell ref="C997:C1001"/>
    <mergeCell ref="D997:D1001"/>
    <mergeCell ref="E997:E1001"/>
    <mergeCell ref="F997:F1001"/>
    <mergeCell ref="O987:O991"/>
    <mergeCell ref="P987:P991"/>
    <mergeCell ref="A992:A996"/>
    <mergeCell ref="B992:B996"/>
    <mergeCell ref="C992:C996"/>
    <mergeCell ref="D992:D996"/>
    <mergeCell ref="E992:E996"/>
    <mergeCell ref="F992:F996"/>
    <mergeCell ref="O992:O996"/>
    <mergeCell ref="P992:P996"/>
    <mergeCell ref="A987:A991"/>
    <mergeCell ref="B987:B991"/>
    <mergeCell ref="C987:C991"/>
    <mergeCell ref="D987:D991"/>
    <mergeCell ref="E987:E991"/>
    <mergeCell ref="F987:F991"/>
    <mergeCell ref="O977:O981"/>
    <mergeCell ref="P977:P981"/>
    <mergeCell ref="A982:A986"/>
    <mergeCell ref="B982:B986"/>
    <mergeCell ref="C982:C986"/>
    <mergeCell ref="D982:D986"/>
    <mergeCell ref="E982:E986"/>
    <mergeCell ref="F982:F986"/>
    <mergeCell ref="O982:O986"/>
    <mergeCell ref="P982:P986"/>
    <mergeCell ref="A977:A981"/>
    <mergeCell ref="B977:B981"/>
    <mergeCell ref="C977:C981"/>
    <mergeCell ref="D977:D981"/>
    <mergeCell ref="E977:E981"/>
    <mergeCell ref="F977:F981"/>
    <mergeCell ref="O967:O971"/>
    <mergeCell ref="P967:P971"/>
    <mergeCell ref="A972:A976"/>
    <mergeCell ref="B972:B976"/>
    <mergeCell ref="C972:C976"/>
    <mergeCell ref="D972:D976"/>
    <mergeCell ref="E972:E976"/>
    <mergeCell ref="F972:F976"/>
    <mergeCell ref="O972:O976"/>
    <mergeCell ref="P972:P976"/>
    <mergeCell ref="A967:A971"/>
    <mergeCell ref="B967:B971"/>
    <mergeCell ref="C967:C971"/>
    <mergeCell ref="D967:D971"/>
    <mergeCell ref="E967:E971"/>
    <mergeCell ref="F967:F971"/>
    <mergeCell ref="O957:O961"/>
    <mergeCell ref="P957:P961"/>
    <mergeCell ref="A962:A966"/>
    <mergeCell ref="B962:B966"/>
    <mergeCell ref="C962:C966"/>
    <mergeCell ref="D962:D966"/>
    <mergeCell ref="E962:E966"/>
    <mergeCell ref="F962:F966"/>
    <mergeCell ref="O962:O966"/>
    <mergeCell ref="P962:P966"/>
    <mergeCell ref="A957:A961"/>
    <mergeCell ref="B957:B961"/>
    <mergeCell ref="C957:C961"/>
    <mergeCell ref="D957:D961"/>
    <mergeCell ref="E957:E961"/>
    <mergeCell ref="F957:F961"/>
    <mergeCell ref="O947:O951"/>
    <mergeCell ref="P947:P951"/>
    <mergeCell ref="A952:A956"/>
    <mergeCell ref="B952:B956"/>
    <mergeCell ref="C952:C956"/>
    <mergeCell ref="D952:D956"/>
    <mergeCell ref="E952:E956"/>
    <mergeCell ref="F952:F956"/>
    <mergeCell ref="O952:O956"/>
    <mergeCell ref="P952:P956"/>
    <mergeCell ref="A947:A951"/>
    <mergeCell ref="B947:B951"/>
    <mergeCell ref="C947:C951"/>
    <mergeCell ref="D947:D951"/>
    <mergeCell ref="E947:E951"/>
    <mergeCell ref="F947:F951"/>
    <mergeCell ref="O937:O941"/>
    <mergeCell ref="P937:P941"/>
    <mergeCell ref="A942:A946"/>
    <mergeCell ref="B942:B946"/>
    <mergeCell ref="C942:C946"/>
    <mergeCell ref="D942:D946"/>
    <mergeCell ref="E942:E946"/>
    <mergeCell ref="F942:F946"/>
    <mergeCell ref="O942:O946"/>
    <mergeCell ref="P942:P946"/>
    <mergeCell ref="A937:A941"/>
    <mergeCell ref="B937:B941"/>
    <mergeCell ref="C937:C941"/>
    <mergeCell ref="D937:D941"/>
    <mergeCell ref="E937:E941"/>
    <mergeCell ref="F937:F941"/>
    <mergeCell ref="O927:O931"/>
    <mergeCell ref="P927:P931"/>
    <mergeCell ref="A932:A936"/>
    <mergeCell ref="B932:B936"/>
    <mergeCell ref="C932:C936"/>
    <mergeCell ref="D932:D936"/>
    <mergeCell ref="E932:E936"/>
    <mergeCell ref="F932:F936"/>
    <mergeCell ref="O932:O936"/>
    <mergeCell ref="P932:P936"/>
    <mergeCell ref="A927:A931"/>
    <mergeCell ref="B927:B931"/>
    <mergeCell ref="C927:C931"/>
    <mergeCell ref="D927:D931"/>
    <mergeCell ref="E927:E931"/>
    <mergeCell ref="F927:F931"/>
    <mergeCell ref="O917:O921"/>
    <mergeCell ref="P917:P921"/>
    <mergeCell ref="A922:A926"/>
    <mergeCell ref="B922:B926"/>
    <mergeCell ref="C922:C926"/>
    <mergeCell ref="D922:D926"/>
    <mergeCell ref="E922:E926"/>
    <mergeCell ref="F922:F926"/>
    <mergeCell ref="O922:O926"/>
    <mergeCell ref="P922:P926"/>
    <mergeCell ref="A917:A921"/>
    <mergeCell ref="B917:B921"/>
    <mergeCell ref="C917:C921"/>
    <mergeCell ref="D917:D921"/>
    <mergeCell ref="E917:E921"/>
    <mergeCell ref="F917:F921"/>
    <mergeCell ref="A912:A916"/>
    <mergeCell ref="B912:B916"/>
    <mergeCell ref="C912:C916"/>
    <mergeCell ref="D912:D916"/>
    <mergeCell ref="E912:E916"/>
    <mergeCell ref="F912:F916"/>
    <mergeCell ref="O912:O916"/>
    <mergeCell ref="P912:P916"/>
    <mergeCell ref="O901:O905"/>
    <mergeCell ref="P901:P905"/>
    <mergeCell ref="O891:O895"/>
    <mergeCell ref="P891:P895"/>
    <mergeCell ref="A896:A900"/>
    <mergeCell ref="B896:B900"/>
    <mergeCell ref="C896:C900"/>
    <mergeCell ref="D896:D900"/>
    <mergeCell ref="E896:E900"/>
    <mergeCell ref="F896:F900"/>
    <mergeCell ref="O896:O900"/>
    <mergeCell ref="P896:P900"/>
    <mergeCell ref="A891:A895"/>
    <mergeCell ref="B891:B895"/>
    <mergeCell ref="C891:C895"/>
    <mergeCell ref="D891:D895"/>
    <mergeCell ref="E891:E895"/>
    <mergeCell ref="F891:F895"/>
    <mergeCell ref="C901:C905"/>
    <mergeCell ref="D901:D905"/>
    <mergeCell ref="E901:E905"/>
    <mergeCell ref="F901:F905"/>
    <mergeCell ref="A881:A885"/>
    <mergeCell ref="B881:B885"/>
    <mergeCell ref="C881:C885"/>
    <mergeCell ref="D881:D885"/>
    <mergeCell ref="E881:E885"/>
    <mergeCell ref="F881:F885"/>
    <mergeCell ref="A876:A880"/>
    <mergeCell ref="B876:B880"/>
    <mergeCell ref="C876:C880"/>
    <mergeCell ref="D876:D880"/>
    <mergeCell ref="E876:E880"/>
    <mergeCell ref="F876:F880"/>
    <mergeCell ref="O876:O880"/>
    <mergeCell ref="P876:P880"/>
    <mergeCell ref="A870:F874"/>
    <mergeCell ref="A875:P875"/>
    <mergeCell ref="O860:O864"/>
    <mergeCell ref="P860:P864"/>
    <mergeCell ref="O865:O869"/>
    <mergeCell ref="P865:P869"/>
    <mergeCell ref="O870:O874"/>
    <mergeCell ref="P870:P874"/>
    <mergeCell ref="A860:A864"/>
    <mergeCell ref="B860:B864"/>
    <mergeCell ref="C860:C864"/>
    <mergeCell ref="D860:D864"/>
    <mergeCell ref="E860:E864"/>
    <mergeCell ref="F860:F864"/>
    <mergeCell ref="A865:A869"/>
    <mergeCell ref="B865:B869"/>
    <mergeCell ref="C865:C869"/>
    <mergeCell ref="D865:D869"/>
    <mergeCell ref="O850:O854"/>
    <mergeCell ref="P850:P854"/>
    <mergeCell ref="A855:A859"/>
    <mergeCell ref="B855:B859"/>
    <mergeCell ref="C855:C859"/>
    <mergeCell ref="D855:D859"/>
    <mergeCell ref="E855:E859"/>
    <mergeCell ref="F855:F859"/>
    <mergeCell ref="O855:O859"/>
    <mergeCell ref="P855:P859"/>
    <mergeCell ref="A850:A854"/>
    <mergeCell ref="B850:B854"/>
    <mergeCell ref="C850:C854"/>
    <mergeCell ref="D850:D854"/>
    <mergeCell ref="E850:E854"/>
    <mergeCell ref="F850:F854"/>
    <mergeCell ref="O840:O844"/>
    <mergeCell ref="P840:P844"/>
    <mergeCell ref="A845:A849"/>
    <mergeCell ref="B845:B849"/>
    <mergeCell ref="C845:C849"/>
    <mergeCell ref="D845:D849"/>
    <mergeCell ref="E845:E849"/>
    <mergeCell ref="F845:F849"/>
    <mergeCell ref="O845:O849"/>
    <mergeCell ref="P845:P849"/>
    <mergeCell ref="A840:A844"/>
    <mergeCell ref="B840:B844"/>
    <mergeCell ref="C840:C844"/>
    <mergeCell ref="D840:D844"/>
    <mergeCell ref="E840:E844"/>
    <mergeCell ref="F840:F844"/>
    <mergeCell ref="O830:O834"/>
    <mergeCell ref="P830:P834"/>
    <mergeCell ref="A835:A839"/>
    <mergeCell ref="B835:B839"/>
    <mergeCell ref="C835:C839"/>
    <mergeCell ref="D835:D839"/>
    <mergeCell ref="E835:E839"/>
    <mergeCell ref="F835:F839"/>
    <mergeCell ref="O835:O839"/>
    <mergeCell ref="P835:P839"/>
    <mergeCell ref="A830:A834"/>
    <mergeCell ref="B830:B834"/>
    <mergeCell ref="C830:C834"/>
    <mergeCell ref="D830:D834"/>
    <mergeCell ref="E830:E834"/>
    <mergeCell ref="F830:F834"/>
    <mergeCell ref="O820:O824"/>
    <mergeCell ref="P820:P824"/>
    <mergeCell ref="A825:A829"/>
    <mergeCell ref="B825:B829"/>
    <mergeCell ref="C825:C829"/>
    <mergeCell ref="D825:D829"/>
    <mergeCell ref="E825:E829"/>
    <mergeCell ref="F825:F829"/>
    <mergeCell ref="O825:O829"/>
    <mergeCell ref="P825:P829"/>
    <mergeCell ref="A820:A824"/>
    <mergeCell ref="B820:B824"/>
    <mergeCell ref="C820:C824"/>
    <mergeCell ref="D820:D824"/>
    <mergeCell ref="E820:E824"/>
    <mergeCell ref="F820:F824"/>
    <mergeCell ref="O810:O814"/>
    <mergeCell ref="P810:P814"/>
    <mergeCell ref="A815:A819"/>
    <mergeCell ref="B815:B819"/>
    <mergeCell ref="C815:C819"/>
    <mergeCell ref="D815:D819"/>
    <mergeCell ref="E815:E819"/>
    <mergeCell ref="F815:F819"/>
    <mergeCell ref="O815:O819"/>
    <mergeCell ref="P815:P819"/>
    <mergeCell ref="A810:A814"/>
    <mergeCell ref="B810:B814"/>
    <mergeCell ref="C810:C814"/>
    <mergeCell ref="D810:D814"/>
    <mergeCell ref="E810:E814"/>
    <mergeCell ref="F810:F814"/>
    <mergeCell ref="O800:O804"/>
    <mergeCell ref="P800:P804"/>
    <mergeCell ref="A805:A809"/>
    <mergeCell ref="B805:B809"/>
    <mergeCell ref="C805:C809"/>
    <mergeCell ref="D805:D809"/>
    <mergeCell ref="E805:E809"/>
    <mergeCell ref="F805:F809"/>
    <mergeCell ref="O805:O809"/>
    <mergeCell ref="P805:P809"/>
    <mergeCell ref="A800:A804"/>
    <mergeCell ref="B800:B804"/>
    <mergeCell ref="C800:C804"/>
    <mergeCell ref="D800:D804"/>
    <mergeCell ref="E800:E804"/>
    <mergeCell ref="F800:F804"/>
    <mergeCell ref="O790:O794"/>
    <mergeCell ref="P790:P794"/>
    <mergeCell ref="A795:A799"/>
    <mergeCell ref="B795:B799"/>
    <mergeCell ref="C795:C799"/>
    <mergeCell ref="D795:D799"/>
    <mergeCell ref="E795:E799"/>
    <mergeCell ref="F795:F799"/>
    <mergeCell ref="O795:O799"/>
    <mergeCell ref="P795:P799"/>
    <mergeCell ref="A790:A794"/>
    <mergeCell ref="B790:B794"/>
    <mergeCell ref="C790:C794"/>
    <mergeCell ref="D790:D794"/>
    <mergeCell ref="E790:E794"/>
    <mergeCell ref="F790:F794"/>
    <mergeCell ref="O780:O784"/>
    <mergeCell ref="P780:P784"/>
    <mergeCell ref="A785:A789"/>
    <mergeCell ref="B785:B789"/>
    <mergeCell ref="C785:C789"/>
    <mergeCell ref="D785:D789"/>
    <mergeCell ref="E785:E789"/>
    <mergeCell ref="F785:F789"/>
    <mergeCell ref="O785:O789"/>
    <mergeCell ref="P785:P789"/>
    <mergeCell ref="A780:A784"/>
    <mergeCell ref="B780:B784"/>
    <mergeCell ref="C780:C784"/>
    <mergeCell ref="D780:D784"/>
    <mergeCell ref="E780:E784"/>
    <mergeCell ref="F780:F784"/>
    <mergeCell ref="O770:O774"/>
    <mergeCell ref="P770:P774"/>
    <mergeCell ref="A775:A779"/>
    <mergeCell ref="B775:B779"/>
    <mergeCell ref="C775:C779"/>
    <mergeCell ref="D775:D779"/>
    <mergeCell ref="E775:E779"/>
    <mergeCell ref="F775:F779"/>
    <mergeCell ref="O775:O779"/>
    <mergeCell ref="P775:P779"/>
    <mergeCell ref="A770:A774"/>
    <mergeCell ref="B770:B774"/>
    <mergeCell ref="C770:C774"/>
    <mergeCell ref="D770:D774"/>
    <mergeCell ref="E770:E774"/>
    <mergeCell ref="F770:F774"/>
    <mergeCell ref="O760:O764"/>
    <mergeCell ref="P760:P764"/>
    <mergeCell ref="A765:A769"/>
    <mergeCell ref="B765:B769"/>
    <mergeCell ref="C765:C769"/>
    <mergeCell ref="D765:D769"/>
    <mergeCell ref="E765:E769"/>
    <mergeCell ref="F765:F769"/>
    <mergeCell ref="O765:O769"/>
    <mergeCell ref="P765:P769"/>
    <mergeCell ref="A760:A764"/>
    <mergeCell ref="B760:B764"/>
    <mergeCell ref="C760:C764"/>
    <mergeCell ref="D760:D764"/>
    <mergeCell ref="E760:E764"/>
    <mergeCell ref="F760:F764"/>
    <mergeCell ref="O750:O754"/>
    <mergeCell ref="P750:P754"/>
    <mergeCell ref="A755:A759"/>
    <mergeCell ref="B755:B759"/>
    <mergeCell ref="C755:C759"/>
    <mergeCell ref="D755:D759"/>
    <mergeCell ref="E755:E759"/>
    <mergeCell ref="F755:F759"/>
    <mergeCell ref="O755:O759"/>
    <mergeCell ref="P755:P759"/>
    <mergeCell ref="A750:A754"/>
    <mergeCell ref="B750:B754"/>
    <mergeCell ref="C750:C754"/>
    <mergeCell ref="D750:D754"/>
    <mergeCell ref="E750:E754"/>
    <mergeCell ref="F750:F754"/>
    <mergeCell ref="O740:O744"/>
    <mergeCell ref="P740:P744"/>
    <mergeCell ref="A745:A749"/>
    <mergeCell ref="B745:B749"/>
    <mergeCell ref="C745:C749"/>
    <mergeCell ref="D745:D749"/>
    <mergeCell ref="E745:E749"/>
    <mergeCell ref="F745:F749"/>
    <mergeCell ref="O745:O749"/>
    <mergeCell ref="P745:P749"/>
    <mergeCell ref="A740:A744"/>
    <mergeCell ref="B740:B744"/>
    <mergeCell ref="C740:C744"/>
    <mergeCell ref="D740:D744"/>
    <mergeCell ref="E740:E744"/>
    <mergeCell ref="F740:F744"/>
    <mergeCell ref="O730:O734"/>
    <mergeCell ref="P730:P734"/>
    <mergeCell ref="A735:A739"/>
    <mergeCell ref="B735:B739"/>
    <mergeCell ref="C735:C739"/>
    <mergeCell ref="D735:D739"/>
    <mergeCell ref="E735:E739"/>
    <mergeCell ref="F735:F739"/>
    <mergeCell ref="O735:O739"/>
    <mergeCell ref="P735:P739"/>
    <mergeCell ref="A730:A734"/>
    <mergeCell ref="B730:B734"/>
    <mergeCell ref="C730:C734"/>
    <mergeCell ref="D730:D734"/>
    <mergeCell ref="E730:E734"/>
    <mergeCell ref="F730:F734"/>
    <mergeCell ref="O720:O724"/>
    <mergeCell ref="P720:P724"/>
    <mergeCell ref="A725:A729"/>
    <mergeCell ref="B725:B729"/>
    <mergeCell ref="C725:C729"/>
    <mergeCell ref="D725:D729"/>
    <mergeCell ref="E725:E729"/>
    <mergeCell ref="F725:F729"/>
    <mergeCell ref="O725:O729"/>
    <mergeCell ref="P725:P729"/>
    <mergeCell ref="A720:A724"/>
    <mergeCell ref="B720:B724"/>
    <mergeCell ref="C720:C724"/>
    <mergeCell ref="D720:D724"/>
    <mergeCell ref="E720:E724"/>
    <mergeCell ref="F720:F724"/>
    <mergeCell ref="A715:A719"/>
    <mergeCell ref="B715:B719"/>
    <mergeCell ref="C715:C719"/>
    <mergeCell ref="D715:D719"/>
    <mergeCell ref="E715:E719"/>
    <mergeCell ref="F715:F719"/>
    <mergeCell ref="O715:O719"/>
    <mergeCell ref="P715:P719"/>
    <mergeCell ref="O704:O708"/>
    <mergeCell ref="P704:P708"/>
    <mergeCell ref="O694:O698"/>
    <mergeCell ref="P694:P698"/>
    <mergeCell ref="A699:A703"/>
    <mergeCell ref="B699:B703"/>
    <mergeCell ref="C699:C703"/>
    <mergeCell ref="D699:D703"/>
    <mergeCell ref="E699:E703"/>
    <mergeCell ref="F699:F703"/>
    <mergeCell ref="O699:O703"/>
    <mergeCell ref="P699:P703"/>
    <mergeCell ref="A694:A698"/>
    <mergeCell ref="B694:B698"/>
    <mergeCell ref="C694:C698"/>
    <mergeCell ref="D694:D698"/>
    <mergeCell ref="E694:E698"/>
    <mergeCell ref="F694:F698"/>
    <mergeCell ref="A709:F713"/>
    <mergeCell ref="O709:O713"/>
    <mergeCell ref="P709:P713"/>
    <mergeCell ref="A714:P714"/>
    <mergeCell ref="O684:O688"/>
    <mergeCell ref="P684:P688"/>
    <mergeCell ref="A689:A693"/>
    <mergeCell ref="B689:B693"/>
    <mergeCell ref="C689:C693"/>
    <mergeCell ref="D689:D693"/>
    <mergeCell ref="E689:E693"/>
    <mergeCell ref="F689:F693"/>
    <mergeCell ref="O689:O693"/>
    <mergeCell ref="P689:P693"/>
    <mergeCell ref="A684:A688"/>
    <mergeCell ref="B684:B688"/>
    <mergeCell ref="C684:C688"/>
    <mergeCell ref="D684:D688"/>
    <mergeCell ref="E684:E688"/>
    <mergeCell ref="F684:F688"/>
    <mergeCell ref="O674:O678"/>
    <mergeCell ref="P674:P678"/>
    <mergeCell ref="A679:A683"/>
    <mergeCell ref="B679:B683"/>
    <mergeCell ref="C679:C683"/>
    <mergeCell ref="D679:D683"/>
    <mergeCell ref="E679:E683"/>
    <mergeCell ref="F679:F683"/>
    <mergeCell ref="O679:O683"/>
    <mergeCell ref="P679:P683"/>
    <mergeCell ref="A674:A678"/>
    <mergeCell ref="B674:B678"/>
    <mergeCell ref="C674:C678"/>
    <mergeCell ref="D674:D678"/>
    <mergeCell ref="E674:E678"/>
    <mergeCell ref="F674:F678"/>
    <mergeCell ref="O664:O668"/>
    <mergeCell ref="P664:P668"/>
    <mergeCell ref="A669:A673"/>
    <mergeCell ref="B669:B673"/>
    <mergeCell ref="C669:C673"/>
    <mergeCell ref="D669:D673"/>
    <mergeCell ref="E669:E673"/>
    <mergeCell ref="F669:F673"/>
    <mergeCell ref="O669:O673"/>
    <mergeCell ref="P669:P673"/>
    <mergeCell ref="A664:A668"/>
    <mergeCell ref="B664:B668"/>
    <mergeCell ref="C664:C668"/>
    <mergeCell ref="D664:D668"/>
    <mergeCell ref="E664:E668"/>
    <mergeCell ref="F659:F668"/>
    <mergeCell ref="O654:O658"/>
    <mergeCell ref="P654:P658"/>
    <mergeCell ref="A659:A663"/>
    <mergeCell ref="B659:B663"/>
    <mergeCell ref="C659:C663"/>
    <mergeCell ref="D659:D663"/>
    <mergeCell ref="E659:E663"/>
    <mergeCell ref="O659:O663"/>
    <mergeCell ref="P659:P663"/>
    <mergeCell ref="F649:F658"/>
    <mergeCell ref="A654:A658"/>
    <mergeCell ref="B654:B658"/>
    <mergeCell ref="C654:C658"/>
    <mergeCell ref="D654:D658"/>
    <mergeCell ref="E654:E658"/>
    <mergeCell ref="O644:O648"/>
    <mergeCell ref="P644:P648"/>
    <mergeCell ref="A649:A653"/>
    <mergeCell ref="B649:B653"/>
    <mergeCell ref="C649:C653"/>
    <mergeCell ref="D649:D653"/>
    <mergeCell ref="E649:E653"/>
    <mergeCell ref="O649:O653"/>
    <mergeCell ref="P649:P653"/>
    <mergeCell ref="F639:F648"/>
    <mergeCell ref="A644:A648"/>
    <mergeCell ref="B644:B648"/>
    <mergeCell ref="C644:C648"/>
    <mergeCell ref="D644:D648"/>
    <mergeCell ref="E644:E648"/>
    <mergeCell ref="O634:O638"/>
    <mergeCell ref="P634:P638"/>
    <mergeCell ref="A639:A643"/>
    <mergeCell ref="B639:B643"/>
    <mergeCell ref="C639:C643"/>
    <mergeCell ref="D639:D643"/>
    <mergeCell ref="E639:E643"/>
    <mergeCell ref="O639:O643"/>
    <mergeCell ref="P639:P643"/>
    <mergeCell ref="F634:F638"/>
    <mergeCell ref="A634:A638"/>
    <mergeCell ref="B634:B638"/>
    <mergeCell ref="C634:C638"/>
    <mergeCell ref="D634:D638"/>
    <mergeCell ref="E634:E638"/>
    <mergeCell ref="O624:O628"/>
    <mergeCell ref="P624:P628"/>
    <mergeCell ref="A629:A633"/>
    <mergeCell ref="B629:B633"/>
    <mergeCell ref="C629:C633"/>
    <mergeCell ref="D629:D633"/>
    <mergeCell ref="E629:E633"/>
    <mergeCell ref="F629:F633"/>
    <mergeCell ref="O629:O633"/>
    <mergeCell ref="P629:P633"/>
    <mergeCell ref="A624:A628"/>
    <mergeCell ref="B624:B628"/>
    <mergeCell ref="C624:C628"/>
    <mergeCell ref="D624:D628"/>
    <mergeCell ref="E624:E628"/>
    <mergeCell ref="F624:F628"/>
    <mergeCell ref="A619:A623"/>
    <mergeCell ref="B619:B623"/>
    <mergeCell ref="C619:C623"/>
    <mergeCell ref="D619:D623"/>
    <mergeCell ref="E619:E623"/>
    <mergeCell ref="F619:F623"/>
    <mergeCell ref="O619:O623"/>
    <mergeCell ref="P619:P623"/>
    <mergeCell ref="O603:O607"/>
    <mergeCell ref="P603:P607"/>
    <mergeCell ref="O608:O612"/>
    <mergeCell ref="P608:P612"/>
    <mergeCell ref="A608:A612"/>
    <mergeCell ref="B608:B612"/>
    <mergeCell ref="C608:C612"/>
    <mergeCell ref="D608:D612"/>
    <mergeCell ref="A603:A607"/>
    <mergeCell ref="B603:B607"/>
    <mergeCell ref="C603:C607"/>
    <mergeCell ref="D603:D607"/>
    <mergeCell ref="E603:E607"/>
    <mergeCell ref="F603:F607"/>
    <mergeCell ref="O593:O597"/>
    <mergeCell ref="P593:P597"/>
    <mergeCell ref="A598:A602"/>
    <mergeCell ref="B598:B602"/>
    <mergeCell ref="C598:C602"/>
    <mergeCell ref="D598:D602"/>
    <mergeCell ref="E598:E602"/>
    <mergeCell ref="F598:F602"/>
    <mergeCell ref="O598:O602"/>
    <mergeCell ref="P598:P602"/>
    <mergeCell ref="A593:A597"/>
    <mergeCell ref="B593:B597"/>
    <mergeCell ref="C593:C597"/>
    <mergeCell ref="D593:D597"/>
    <mergeCell ref="E593:E597"/>
    <mergeCell ref="F593:F597"/>
    <mergeCell ref="E608:E612"/>
    <mergeCell ref="F608:F612"/>
    <mergeCell ref="O583:O587"/>
    <mergeCell ref="P583:P587"/>
    <mergeCell ref="A588:A592"/>
    <mergeCell ref="B588:B592"/>
    <mergeCell ref="C588:C592"/>
    <mergeCell ref="D588:D592"/>
    <mergeCell ref="E588:E592"/>
    <mergeCell ref="F588:F592"/>
    <mergeCell ref="O588:O592"/>
    <mergeCell ref="P588:P592"/>
    <mergeCell ref="A583:A587"/>
    <mergeCell ref="B583:B587"/>
    <mergeCell ref="C583:C587"/>
    <mergeCell ref="D583:D587"/>
    <mergeCell ref="E583:E587"/>
    <mergeCell ref="F583:F587"/>
    <mergeCell ref="O573:O577"/>
    <mergeCell ref="P573:P577"/>
    <mergeCell ref="A578:A582"/>
    <mergeCell ref="B578:B582"/>
    <mergeCell ref="C578:C582"/>
    <mergeCell ref="D578:D582"/>
    <mergeCell ref="E578:E582"/>
    <mergeCell ref="F578:F582"/>
    <mergeCell ref="O578:O582"/>
    <mergeCell ref="P578:P582"/>
    <mergeCell ref="A573:A577"/>
    <mergeCell ref="B573:B577"/>
    <mergeCell ref="C573:C577"/>
    <mergeCell ref="D573:D577"/>
    <mergeCell ref="E573:E577"/>
    <mergeCell ref="F573:F577"/>
    <mergeCell ref="O563:O567"/>
    <mergeCell ref="P563:P567"/>
    <mergeCell ref="A568:A572"/>
    <mergeCell ref="B568:B572"/>
    <mergeCell ref="C568:C572"/>
    <mergeCell ref="D568:D572"/>
    <mergeCell ref="E568:E572"/>
    <mergeCell ref="F568:F572"/>
    <mergeCell ref="O568:O572"/>
    <mergeCell ref="P568:P572"/>
    <mergeCell ref="A563:A567"/>
    <mergeCell ref="B563:B567"/>
    <mergeCell ref="C563:C567"/>
    <mergeCell ref="D563:D567"/>
    <mergeCell ref="E563:E567"/>
    <mergeCell ref="F563:F567"/>
    <mergeCell ref="O553:O557"/>
    <mergeCell ref="P553:P557"/>
    <mergeCell ref="A558:A562"/>
    <mergeCell ref="B558:B562"/>
    <mergeCell ref="C558:C562"/>
    <mergeCell ref="D558:D562"/>
    <mergeCell ref="E558:E562"/>
    <mergeCell ref="F558:F562"/>
    <mergeCell ref="O558:O562"/>
    <mergeCell ref="P558:P562"/>
    <mergeCell ref="A553:A557"/>
    <mergeCell ref="B553:B557"/>
    <mergeCell ref="C553:C557"/>
    <mergeCell ref="D553:D557"/>
    <mergeCell ref="E553:E557"/>
    <mergeCell ref="F553:F557"/>
    <mergeCell ref="O543:O547"/>
    <mergeCell ref="P543:P547"/>
    <mergeCell ref="A548:A552"/>
    <mergeCell ref="B548:B552"/>
    <mergeCell ref="C548:C552"/>
    <mergeCell ref="D548:D552"/>
    <mergeCell ref="E548:E552"/>
    <mergeCell ref="F548:F552"/>
    <mergeCell ref="O548:O552"/>
    <mergeCell ref="P548:P552"/>
    <mergeCell ref="A543:A547"/>
    <mergeCell ref="B543:B547"/>
    <mergeCell ref="C543:C547"/>
    <mergeCell ref="D543:D547"/>
    <mergeCell ref="E543:E547"/>
    <mergeCell ref="F543:F547"/>
    <mergeCell ref="O533:O537"/>
    <mergeCell ref="P533:P537"/>
    <mergeCell ref="A538:A542"/>
    <mergeCell ref="B538:B542"/>
    <mergeCell ref="C538:C542"/>
    <mergeCell ref="D538:D542"/>
    <mergeCell ref="E538:E542"/>
    <mergeCell ref="F538:F542"/>
    <mergeCell ref="O538:O542"/>
    <mergeCell ref="P538:P542"/>
    <mergeCell ref="A533:A537"/>
    <mergeCell ref="B533:B537"/>
    <mergeCell ref="C533:C537"/>
    <mergeCell ref="D533:D537"/>
    <mergeCell ref="E533:E537"/>
    <mergeCell ref="F533:F537"/>
    <mergeCell ref="O523:O527"/>
    <mergeCell ref="P523:P527"/>
    <mergeCell ref="A528:A532"/>
    <mergeCell ref="B528:B532"/>
    <mergeCell ref="C528:C532"/>
    <mergeCell ref="D528:D532"/>
    <mergeCell ref="E528:E532"/>
    <mergeCell ref="F528:F532"/>
    <mergeCell ref="O528:O532"/>
    <mergeCell ref="P528:P532"/>
    <mergeCell ref="A523:A527"/>
    <mergeCell ref="B523:B527"/>
    <mergeCell ref="C523:C527"/>
    <mergeCell ref="D523:D527"/>
    <mergeCell ref="E523:E527"/>
    <mergeCell ref="F523:F527"/>
    <mergeCell ref="O513:O517"/>
    <mergeCell ref="P513:P517"/>
    <mergeCell ref="A518:A522"/>
    <mergeCell ref="B518:B522"/>
    <mergeCell ref="C518:C522"/>
    <mergeCell ref="D518:D522"/>
    <mergeCell ref="E518:E522"/>
    <mergeCell ref="F518:F522"/>
    <mergeCell ref="O518:O522"/>
    <mergeCell ref="P518:P522"/>
    <mergeCell ref="A513:A517"/>
    <mergeCell ref="B513:B517"/>
    <mergeCell ref="C513:C517"/>
    <mergeCell ref="D513:D517"/>
    <mergeCell ref="E513:E517"/>
    <mergeCell ref="F513:F517"/>
    <mergeCell ref="O503:O507"/>
    <mergeCell ref="P503:P507"/>
    <mergeCell ref="A508:A512"/>
    <mergeCell ref="B508:B512"/>
    <mergeCell ref="C508:C512"/>
    <mergeCell ref="D508:D512"/>
    <mergeCell ref="E508:E512"/>
    <mergeCell ref="F508:F512"/>
    <mergeCell ref="O508:O512"/>
    <mergeCell ref="P508:P512"/>
    <mergeCell ref="A503:A507"/>
    <mergeCell ref="B503:B507"/>
    <mergeCell ref="C503:C507"/>
    <mergeCell ref="D503:D507"/>
    <mergeCell ref="E503:E507"/>
    <mergeCell ref="F503:F507"/>
    <mergeCell ref="O493:O497"/>
    <mergeCell ref="P493:P497"/>
    <mergeCell ref="A498:A502"/>
    <mergeCell ref="B498:B502"/>
    <mergeCell ref="C498:C502"/>
    <mergeCell ref="D498:D502"/>
    <mergeCell ref="E498:E502"/>
    <mergeCell ref="F498:F502"/>
    <mergeCell ref="O498:O502"/>
    <mergeCell ref="P498:P502"/>
    <mergeCell ref="A493:A497"/>
    <mergeCell ref="B493:B497"/>
    <mergeCell ref="C493:C497"/>
    <mergeCell ref="D493:D497"/>
    <mergeCell ref="E493:E497"/>
    <mergeCell ref="F493:F497"/>
    <mergeCell ref="O483:O487"/>
    <mergeCell ref="P483:P487"/>
    <mergeCell ref="A488:A492"/>
    <mergeCell ref="B488:B492"/>
    <mergeCell ref="C488:C492"/>
    <mergeCell ref="D488:D492"/>
    <mergeCell ref="E488:E492"/>
    <mergeCell ref="F488:F492"/>
    <mergeCell ref="O488:O492"/>
    <mergeCell ref="P488:P492"/>
    <mergeCell ref="A483:A487"/>
    <mergeCell ref="B483:B487"/>
    <mergeCell ref="C483:C487"/>
    <mergeCell ref="D483:D487"/>
    <mergeCell ref="E483:E487"/>
    <mergeCell ref="F483:F487"/>
    <mergeCell ref="O473:O477"/>
    <mergeCell ref="P473:P477"/>
    <mergeCell ref="A478:A482"/>
    <mergeCell ref="B478:B482"/>
    <mergeCell ref="C478:C482"/>
    <mergeCell ref="D478:D482"/>
    <mergeCell ref="E478:E482"/>
    <mergeCell ref="F478:F482"/>
    <mergeCell ref="O478:O482"/>
    <mergeCell ref="P478:P482"/>
    <mergeCell ref="A473:A477"/>
    <mergeCell ref="B473:B477"/>
    <mergeCell ref="C473:C477"/>
    <mergeCell ref="D473:D477"/>
    <mergeCell ref="E473:E477"/>
    <mergeCell ref="F473:F477"/>
    <mergeCell ref="O463:O467"/>
    <mergeCell ref="P463:P467"/>
    <mergeCell ref="A468:A472"/>
    <mergeCell ref="B468:B472"/>
    <mergeCell ref="C468:C472"/>
    <mergeCell ref="D468:D472"/>
    <mergeCell ref="E468:E472"/>
    <mergeCell ref="F468:F472"/>
    <mergeCell ref="O468:O472"/>
    <mergeCell ref="P468:P472"/>
    <mergeCell ref="A463:A467"/>
    <mergeCell ref="B463:B467"/>
    <mergeCell ref="C463:C467"/>
    <mergeCell ref="D463:D467"/>
    <mergeCell ref="E463:E467"/>
    <mergeCell ref="F463:F467"/>
    <mergeCell ref="O453:O457"/>
    <mergeCell ref="P453:P457"/>
    <mergeCell ref="A458:A462"/>
    <mergeCell ref="B458:B462"/>
    <mergeCell ref="C458:C462"/>
    <mergeCell ref="D458:D462"/>
    <mergeCell ref="E458:E462"/>
    <mergeCell ref="F458:F462"/>
    <mergeCell ref="O458:O462"/>
    <mergeCell ref="P458:P462"/>
    <mergeCell ref="A453:A457"/>
    <mergeCell ref="B453:B457"/>
    <mergeCell ref="C453:C457"/>
    <mergeCell ref="D453:D457"/>
    <mergeCell ref="E453:E457"/>
    <mergeCell ref="F453:F457"/>
    <mergeCell ref="O443:O447"/>
    <mergeCell ref="P443:P447"/>
    <mergeCell ref="A448:A452"/>
    <mergeCell ref="B448:B452"/>
    <mergeCell ref="C448:C452"/>
    <mergeCell ref="D448:D452"/>
    <mergeCell ref="E448:E452"/>
    <mergeCell ref="F448:F452"/>
    <mergeCell ref="O448:O452"/>
    <mergeCell ref="P448:P452"/>
    <mergeCell ref="A443:A447"/>
    <mergeCell ref="B443:B447"/>
    <mergeCell ref="C443:C447"/>
    <mergeCell ref="D443:D447"/>
    <mergeCell ref="E443:E447"/>
    <mergeCell ref="F443:F447"/>
    <mergeCell ref="O433:O437"/>
    <mergeCell ref="P433:P437"/>
    <mergeCell ref="A438:A442"/>
    <mergeCell ref="B438:B442"/>
    <mergeCell ref="C438:C442"/>
    <mergeCell ref="D438:D442"/>
    <mergeCell ref="E438:E442"/>
    <mergeCell ref="F438:F442"/>
    <mergeCell ref="O438:O442"/>
    <mergeCell ref="P438:P442"/>
    <mergeCell ref="A433:A437"/>
    <mergeCell ref="B433:B437"/>
    <mergeCell ref="C433:C437"/>
    <mergeCell ref="D433:D437"/>
    <mergeCell ref="E433:E437"/>
    <mergeCell ref="F433:F437"/>
    <mergeCell ref="O423:O427"/>
    <mergeCell ref="P423:P427"/>
    <mergeCell ref="A428:A432"/>
    <mergeCell ref="B428:B432"/>
    <mergeCell ref="C428:C432"/>
    <mergeCell ref="D428:D432"/>
    <mergeCell ref="E428:E432"/>
    <mergeCell ref="F428:F432"/>
    <mergeCell ref="O428:O432"/>
    <mergeCell ref="P428:P432"/>
    <mergeCell ref="A423:A427"/>
    <mergeCell ref="B423:B427"/>
    <mergeCell ref="C423:C427"/>
    <mergeCell ref="D423:D427"/>
    <mergeCell ref="E423:E427"/>
    <mergeCell ref="F423:F427"/>
    <mergeCell ref="O413:O417"/>
    <mergeCell ref="P413:P417"/>
    <mergeCell ref="A418:A422"/>
    <mergeCell ref="B418:B422"/>
    <mergeCell ref="C418:C422"/>
    <mergeCell ref="D418:D422"/>
    <mergeCell ref="E418:E422"/>
    <mergeCell ref="F418:F422"/>
    <mergeCell ref="O418:O422"/>
    <mergeCell ref="P418:P422"/>
    <mergeCell ref="A413:A417"/>
    <mergeCell ref="B413:B417"/>
    <mergeCell ref="C413:C417"/>
    <mergeCell ref="D413:D417"/>
    <mergeCell ref="E413:E417"/>
    <mergeCell ref="F413:F417"/>
    <mergeCell ref="O403:O407"/>
    <mergeCell ref="P403:P407"/>
    <mergeCell ref="A408:A412"/>
    <mergeCell ref="B408:B412"/>
    <mergeCell ref="C408:C412"/>
    <mergeCell ref="D408:D412"/>
    <mergeCell ref="E408:E412"/>
    <mergeCell ref="F408:F412"/>
    <mergeCell ref="O408:O412"/>
    <mergeCell ref="P408:P412"/>
    <mergeCell ref="A403:A407"/>
    <mergeCell ref="B403:B407"/>
    <mergeCell ref="C403:C407"/>
    <mergeCell ref="D403:D407"/>
    <mergeCell ref="E403:E407"/>
    <mergeCell ref="F403:F407"/>
    <mergeCell ref="O393:O397"/>
    <mergeCell ref="P393:P397"/>
    <mergeCell ref="A398:A402"/>
    <mergeCell ref="B398:B402"/>
    <mergeCell ref="C398:C402"/>
    <mergeCell ref="D398:D402"/>
    <mergeCell ref="E398:E402"/>
    <mergeCell ref="F398:F402"/>
    <mergeCell ref="O398:O402"/>
    <mergeCell ref="P398:P402"/>
    <mergeCell ref="A393:A397"/>
    <mergeCell ref="B393:B397"/>
    <mergeCell ref="C393:C397"/>
    <mergeCell ref="D393:D397"/>
    <mergeCell ref="E393:E397"/>
    <mergeCell ref="F393:F397"/>
    <mergeCell ref="O383:O387"/>
    <mergeCell ref="P383:P387"/>
    <mergeCell ref="A388:A392"/>
    <mergeCell ref="B388:B392"/>
    <mergeCell ref="C388:C392"/>
    <mergeCell ref="D388:D392"/>
    <mergeCell ref="E388:E392"/>
    <mergeCell ref="F388:F392"/>
    <mergeCell ref="O388:O392"/>
    <mergeCell ref="P388:P392"/>
    <mergeCell ref="A383:A387"/>
    <mergeCell ref="B383:B387"/>
    <mergeCell ref="C383:C387"/>
    <mergeCell ref="D383:D387"/>
    <mergeCell ref="E383:E387"/>
    <mergeCell ref="F383:F387"/>
    <mergeCell ref="O373:O377"/>
    <mergeCell ref="P373:P377"/>
    <mergeCell ref="A378:A382"/>
    <mergeCell ref="B378:B382"/>
    <mergeCell ref="C378:C382"/>
    <mergeCell ref="D378:D382"/>
    <mergeCell ref="E378:E382"/>
    <mergeCell ref="F378:F382"/>
    <mergeCell ref="O378:O382"/>
    <mergeCell ref="P378:P382"/>
    <mergeCell ref="A373:A377"/>
    <mergeCell ref="B373:B377"/>
    <mergeCell ref="C373:C377"/>
    <mergeCell ref="D373:D377"/>
    <mergeCell ref="E373:E377"/>
    <mergeCell ref="F373:F377"/>
    <mergeCell ref="O363:O367"/>
    <mergeCell ref="P363:P367"/>
    <mergeCell ref="A368:A372"/>
    <mergeCell ref="B368:B372"/>
    <mergeCell ref="C368:C372"/>
    <mergeCell ref="D368:D372"/>
    <mergeCell ref="E368:E372"/>
    <mergeCell ref="F368:F372"/>
    <mergeCell ref="O368:O372"/>
    <mergeCell ref="P368:P372"/>
    <mergeCell ref="A363:A367"/>
    <mergeCell ref="B363:B367"/>
    <mergeCell ref="C363:C367"/>
    <mergeCell ref="D363:D367"/>
    <mergeCell ref="E363:E367"/>
    <mergeCell ref="F363:F367"/>
    <mergeCell ref="O353:O357"/>
    <mergeCell ref="P353:P357"/>
    <mergeCell ref="A358:A362"/>
    <mergeCell ref="B358:B362"/>
    <mergeCell ref="C358:C362"/>
    <mergeCell ref="D358:D362"/>
    <mergeCell ref="E358:E362"/>
    <mergeCell ref="F358:F362"/>
    <mergeCell ref="O358:O362"/>
    <mergeCell ref="P358:P362"/>
    <mergeCell ref="A353:A357"/>
    <mergeCell ref="B353:B357"/>
    <mergeCell ref="C353:C357"/>
    <mergeCell ref="D353:D357"/>
    <mergeCell ref="E353:E357"/>
    <mergeCell ref="F353:F357"/>
    <mergeCell ref="A348:A352"/>
    <mergeCell ref="B348:B352"/>
    <mergeCell ref="C348:C352"/>
    <mergeCell ref="D348:D352"/>
    <mergeCell ref="E348:E352"/>
    <mergeCell ref="F348:F352"/>
    <mergeCell ref="O348:O352"/>
    <mergeCell ref="P348:P352"/>
    <mergeCell ref="A342:F346"/>
    <mergeCell ref="A347:P347"/>
    <mergeCell ref="O337:O341"/>
    <mergeCell ref="P337:P341"/>
    <mergeCell ref="O342:O346"/>
    <mergeCell ref="P342:P346"/>
    <mergeCell ref="A337:A341"/>
    <mergeCell ref="B337:B341"/>
    <mergeCell ref="C337:C341"/>
    <mergeCell ref="D337:D341"/>
    <mergeCell ref="E337:E341"/>
    <mergeCell ref="F337:F341"/>
    <mergeCell ref="O327:O331"/>
    <mergeCell ref="P327:P331"/>
    <mergeCell ref="A332:A336"/>
    <mergeCell ref="B332:B336"/>
    <mergeCell ref="C332:C336"/>
    <mergeCell ref="D332:D336"/>
    <mergeCell ref="E332:E336"/>
    <mergeCell ref="F332:F336"/>
    <mergeCell ref="O332:O336"/>
    <mergeCell ref="P332:P336"/>
    <mergeCell ref="A327:A331"/>
    <mergeCell ref="B327:B331"/>
    <mergeCell ref="C327:C331"/>
    <mergeCell ref="D327:D331"/>
    <mergeCell ref="E327:E331"/>
    <mergeCell ref="F327:F331"/>
    <mergeCell ref="O317:O321"/>
    <mergeCell ref="P317:P321"/>
    <mergeCell ref="A322:A326"/>
    <mergeCell ref="B322:B326"/>
    <mergeCell ref="C322:C326"/>
    <mergeCell ref="D322:D326"/>
    <mergeCell ref="E322:E326"/>
    <mergeCell ref="F322:F326"/>
    <mergeCell ref="O322:O326"/>
    <mergeCell ref="P322:P326"/>
    <mergeCell ref="A317:A321"/>
    <mergeCell ref="B317:B321"/>
    <mergeCell ref="C317:C321"/>
    <mergeCell ref="D317:D321"/>
    <mergeCell ref="E317:E321"/>
    <mergeCell ref="F317:F321"/>
    <mergeCell ref="O307:O311"/>
    <mergeCell ref="P307:P311"/>
    <mergeCell ref="A312:A316"/>
    <mergeCell ref="B312:B316"/>
    <mergeCell ref="C312:C316"/>
    <mergeCell ref="D312:D316"/>
    <mergeCell ref="E312:E316"/>
    <mergeCell ref="F312:F316"/>
    <mergeCell ref="O312:O316"/>
    <mergeCell ref="P312:P316"/>
    <mergeCell ref="A301:F305"/>
    <mergeCell ref="O301:O305"/>
    <mergeCell ref="P301:P305"/>
    <mergeCell ref="A306:P306"/>
    <mergeCell ref="A307:A311"/>
    <mergeCell ref="B307:B311"/>
    <mergeCell ref="C307:C311"/>
    <mergeCell ref="D307:D311"/>
    <mergeCell ref="E307:E311"/>
    <mergeCell ref="F307:F311"/>
    <mergeCell ref="O291:O295"/>
    <mergeCell ref="P291:P295"/>
    <mergeCell ref="A296:A300"/>
    <mergeCell ref="B296:B300"/>
    <mergeCell ref="C296:C300"/>
    <mergeCell ref="D296:D300"/>
    <mergeCell ref="E296:E300"/>
    <mergeCell ref="F296:F300"/>
    <mergeCell ref="O296:O300"/>
    <mergeCell ref="P296:P300"/>
    <mergeCell ref="A291:A295"/>
    <mergeCell ref="B291:B295"/>
    <mergeCell ref="C291:C295"/>
    <mergeCell ref="D291:D295"/>
    <mergeCell ref="E291:E295"/>
    <mergeCell ref="F291:F295"/>
    <mergeCell ref="O281:O285"/>
    <mergeCell ref="P281:P285"/>
    <mergeCell ref="A286:A290"/>
    <mergeCell ref="B286:B290"/>
    <mergeCell ref="C286:C290"/>
    <mergeCell ref="D286:D290"/>
    <mergeCell ref="E286:E290"/>
    <mergeCell ref="F286:F290"/>
    <mergeCell ref="O286:O290"/>
    <mergeCell ref="P286:P290"/>
    <mergeCell ref="A281:A285"/>
    <mergeCell ref="B281:B285"/>
    <mergeCell ref="C281:C285"/>
    <mergeCell ref="D281:D285"/>
    <mergeCell ref="E281:E285"/>
    <mergeCell ref="F281:F285"/>
    <mergeCell ref="O271:O275"/>
    <mergeCell ref="P271:P275"/>
    <mergeCell ref="A276:A280"/>
    <mergeCell ref="B276:B280"/>
    <mergeCell ref="C276:C280"/>
    <mergeCell ref="D276:D280"/>
    <mergeCell ref="E276:E280"/>
    <mergeCell ref="F276:F280"/>
    <mergeCell ref="O276:O280"/>
    <mergeCell ref="P276:P280"/>
    <mergeCell ref="A271:A275"/>
    <mergeCell ref="B271:B275"/>
    <mergeCell ref="C271:C275"/>
    <mergeCell ref="D271:D275"/>
    <mergeCell ref="E271:E275"/>
    <mergeCell ref="F271:F275"/>
    <mergeCell ref="O261:O265"/>
    <mergeCell ref="P261:P265"/>
    <mergeCell ref="A266:A270"/>
    <mergeCell ref="B266:B270"/>
    <mergeCell ref="C266:C270"/>
    <mergeCell ref="D266:D270"/>
    <mergeCell ref="E266:E270"/>
    <mergeCell ref="F266:F270"/>
    <mergeCell ref="O266:O270"/>
    <mergeCell ref="P266:P270"/>
    <mergeCell ref="A261:A265"/>
    <mergeCell ref="B261:B265"/>
    <mergeCell ref="C261:C265"/>
    <mergeCell ref="D261:D265"/>
    <mergeCell ref="E261:E265"/>
    <mergeCell ref="F261:F265"/>
    <mergeCell ref="O251:O255"/>
    <mergeCell ref="P251:P255"/>
    <mergeCell ref="A256:A260"/>
    <mergeCell ref="B256:B260"/>
    <mergeCell ref="C256:C260"/>
    <mergeCell ref="D256:D260"/>
    <mergeCell ref="E256:E260"/>
    <mergeCell ref="F256:F260"/>
    <mergeCell ref="O256:O260"/>
    <mergeCell ref="P256:P260"/>
    <mergeCell ref="A251:A255"/>
    <mergeCell ref="B251:B255"/>
    <mergeCell ref="C251:C255"/>
    <mergeCell ref="D251:D255"/>
    <mergeCell ref="E251:E255"/>
    <mergeCell ref="F251:F255"/>
    <mergeCell ref="O241:O245"/>
    <mergeCell ref="P241:P245"/>
    <mergeCell ref="A246:A250"/>
    <mergeCell ref="B246:B250"/>
    <mergeCell ref="C246:C250"/>
    <mergeCell ref="D246:D250"/>
    <mergeCell ref="E246:E250"/>
    <mergeCell ref="F246:F250"/>
    <mergeCell ref="O246:O250"/>
    <mergeCell ref="P246:P250"/>
    <mergeCell ref="A241:A245"/>
    <mergeCell ref="B241:B245"/>
    <mergeCell ref="C241:C245"/>
    <mergeCell ref="D241:D245"/>
    <mergeCell ref="E241:E245"/>
    <mergeCell ref="F241:F245"/>
    <mergeCell ref="O231:O235"/>
    <mergeCell ref="P231:P235"/>
    <mergeCell ref="A236:A240"/>
    <mergeCell ref="B236:B240"/>
    <mergeCell ref="C236:C240"/>
    <mergeCell ref="D236:D240"/>
    <mergeCell ref="E236:E240"/>
    <mergeCell ref="F236:F240"/>
    <mergeCell ref="O236:O240"/>
    <mergeCell ref="P236:P240"/>
    <mergeCell ref="A231:A235"/>
    <mergeCell ref="B231:B235"/>
    <mergeCell ref="C231:C235"/>
    <mergeCell ref="D231:D235"/>
    <mergeCell ref="E231:E235"/>
    <mergeCell ref="F231:F235"/>
    <mergeCell ref="O221:O225"/>
    <mergeCell ref="P221:P225"/>
    <mergeCell ref="A226:A230"/>
    <mergeCell ref="B226:B230"/>
    <mergeCell ref="C226:C230"/>
    <mergeCell ref="D226:D230"/>
    <mergeCell ref="E226:E230"/>
    <mergeCell ref="F226:F230"/>
    <mergeCell ref="O226:O230"/>
    <mergeCell ref="P226:P230"/>
    <mergeCell ref="A221:A225"/>
    <mergeCell ref="B221:B225"/>
    <mergeCell ref="C221:C225"/>
    <mergeCell ref="D221:D225"/>
    <mergeCell ref="E221:E225"/>
    <mergeCell ref="F221:F225"/>
    <mergeCell ref="O211:O215"/>
    <mergeCell ref="P211:P215"/>
    <mergeCell ref="A216:A220"/>
    <mergeCell ref="B216:B220"/>
    <mergeCell ref="C216:C220"/>
    <mergeCell ref="D216:D220"/>
    <mergeCell ref="E216:E220"/>
    <mergeCell ref="F216:F220"/>
    <mergeCell ref="O216:O220"/>
    <mergeCell ref="P216:P220"/>
    <mergeCell ref="A211:A215"/>
    <mergeCell ref="B211:B215"/>
    <mergeCell ref="C211:C215"/>
    <mergeCell ref="D211:D215"/>
    <mergeCell ref="E211:E215"/>
    <mergeCell ref="F211:F215"/>
    <mergeCell ref="O201:O205"/>
    <mergeCell ref="P201:P205"/>
    <mergeCell ref="A206:A210"/>
    <mergeCell ref="B206:B210"/>
    <mergeCell ref="C206:C210"/>
    <mergeCell ref="D206:D210"/>
    <mergeCell ref="E206:E210"/>
    <mergeCell ref="F206:F210"/>
    <mergeCell ref="O206:O210"/>
    <mergeCell ref="P206:P210"/>
    <mergeCell ref="A201:A205"/>
    <mergeCell ref="B201:B205"/>
    <mergeCell ref="C201:C205"/>
    <mergeCell ref="D201:D205"/>
    <mergeCell ref="E201:E205"/>
    <mergeCell ref="F201:F205"/>
    <mergeCell ref="O191:O195"/>
    <mergeCell ref="P191:P195"/>
    <mergeCell ref="A196:A200"/>
    <mergeCell ref="B196:B200"/>
    <mergeCell ref="C196:C200"/>
    <mergeCell ref="D196:D200"/>
    <mergeCell ref="E196:E200"/>
    <mergeCell ref="F196:F200"/>
    <mergeCell ref="O196:O200"/>
    <mergeCell ref="P196:P200"/>
    <mergeCell ref="A191:A195"/>
    <mergeCell ref="B191:B195"/>
    <mergeCell ref="C191:C195"/>
    <mergeCell ref="D191:D195"/>
    <mergeCell ref="E191:E195"/>
    <mergeCell ref="F191:F195"/>
    <mergeCell ref="O181:O185"/>
    <mergeCell ref="P181:P185"/>
    <mergeCell ref="A186:A190"/>
    <mergeCell ref="B186:B190"/>
    <mergeCell ref="C186:C190"/>
    <mergeCell ref="D186:D190"/>
    <mergeCell ref="E186:E190"/>
    <mergeCell ref="F186:F190"/>
    <mergeCell ref="O186:O190"/>
    <mergeCell ref="P186:P190"/>
    <mergeCell ref="A181:A185"/>
    <mergeCell ref="B181:B185"/>
    <mergeCell ref="C181:C185"/>
    <mergeCell ref="D181:D185"/>
    <mergeCell ref="E181:E185"/>
    <mergeCell ref="F181:F185"/>
    <mergeCell ref="O171:O175"/>
    <mergeCell ref="P171:P175"/>
    <mergeCell ref="A176:A180"/>
    <mergeCell ref="B176:B180"/>
    <mergeCell ref="C176:C180"/>
    <mergeCell ref="D176:D180"/>
    <mergeCell ref="E176:E180"/>
    <mergeCell ref="F176:F180"/>
    <mergeCell ref="O176:O180"/>
    <mergeCell ref="P176:P180"/>
    <mergeCell ref="A165:F169"/>
    <mergeCell ref="O165:O169"/>
    <mergeCell ref="P165:P169"/>
    <mergeCell ref="A170:P170"/>
    <mergeCell ref="A171:A175"/>
    <mergeCell ref="B171:B175"/>
    <mergeCell ref="C171:C175"/>
    <mergeCell ref="D171:D175"/>
    <mergeCell ref="E171:E175"/>
    <mergeCell ref="F171:F175"/>
    <mergeCell ref="O155:O159"/>
    <mergeCell ref="P155:P159"/>
    <mergeCell ref="A160:A164"/>
    <mergeCell ref="B160:B164"/>
    <mergeCell ref="C160:C164"/>
    <mergeCell ref="D160:D164"/>
    <mergeCell ref="E160:E164"/>
    <mergeCell ref="F160:F164"/>
    <mergeCell ref="O160:O164"/>
    <mergeCell ref="P160:P164"/>
    <mergeCell ref="A155:A159"/>
    <mergeCell ref="B155:B159"/>
    <mergeCell ref="C155:C159"/>
    <mergeCell ref="D155:D159"/>
    <mergeCell ref="E155:E159"/>
    <mergeCell ref="F155:F159"/>
    <mergeCell ref="O145:O149"/>
    <mergeCell ref="P145:P149"/>
    <mergeCell ref="A150:A154"/>
    <mergeCell ref="B150:B154"/>
    <mergeCell ref="C150:C154"/>
    <mergeCell ref="D150:D154"/>
    <mergeCell ref="E150:E154"/>
    <mergeCell ref="F150:F154"/>
    <mergeCell ref="O150:O154"/>
    <mergeCell ref="P150:P154"/>
    <mergeCell ref="A145:A149"/>
    <mergeCell ref="B145:B149"/>
    <mergeCell ref="C145:C149"/>
    <mergeCell ref="D145:D149"/>
    <mergeCell ref="E145:E149"/>
    <mergeCell ref="F145:F149"/>
    <mergeCell ref="O135:O139"/>
    <mergeCell ref="P135:P139"/>
    <mergeCell ref="A140:A144"/>
    <mergeCell ref="B140:B144"/>
    <mergeCell ref="C140:C144"/>
    <mergeCell ref="D140:D144"/>
    <mergeCell ref="E140:E144"/>
    <mergeCell ref="F140:F144"/>
    <mergeCell ref="O140:O144"/>
    <mergeCell ref="P140:P144"/>
    <mergeCell ref="A135:A139"/>
    <mergeCell ref="B135:B139"/>
    <mergeCell ref="C135:C139"/>
    <mergeCell ref="D135:D139"/>
    <mergeCell ref="E135:E139"/>
    <mergeCell ref="F135:F139"/>
    <mergeCell ref="O125:O129"/>
    <mergeCell ref="P125:P129"/>
    <mergeCell ref="A130:A134"/>
    <mergeCell ref="B130:B134"/>
    <mergeCell ref="C130:C134"/>
    <mergeCell ref="D130:D134"/>
    <mergeCell ref="E130:E134"/>
    <mergeCell ref="F130:F134"/>
    <mergeCell ref="O130:O134"/>
    <mergeCell ref="P130:P134"/>
    <mergeCell ref="A125:A129"/>
    <mergeCell ref="B125:B129"/>
    <mergeCell ref="C125:C129"/>
    <mergeCell ref="D125:D129"/>
    <mergeCell ref="E125:E129"/>
    <mergeCell ref="F125:F129"/>
    <mergeCell ref="O115:O119"/>
    <mergeCell ref="P115:P119"/>
    <mergeCell ref="A120:A124"/>
    <mergeCell ref="B120:B124"/>
    <mergeCell ref="C120:C124"/>
    <mergeCell ref="D120:D124"/>
    <mergeCell ref="E120:E124"/>
    <mergeCell ref="F120:F124"/>
    <mergeCell ref="O120:O124"/>
    <mergeCell ref="P120:P124"/>
    <mergeCell ref="A115:A119"/>
    <mergeCell ref="B115:B119"/>
    <mergeCell ref="C115:C119"/>
    <mergeCell ref="D115:D119"/>
    <mergeCell ref="E115:E119"/>
    <mergeCell ref="F115:F119"/>
    <mergeCell ref="O105:O109"/>
    <mergeCell ref="P105:P109"/>
    <mergeCell ref="A110:A114"/>
    <mergeCell ref="B110:B114"/>
    <mergeCell ref="C110:C114"/>
    <mergeCell ref="D110:D114"/>
    <mergeCell ref="E110:E114"/>
    <mergeCell ref="F110:F114"/>
    <mergeCell ref="O110:O114"/>
    <mergeCell ref="P110:P114"/>
    <mergeCell ref="A105:A109"/>
    <mergeCell ref="B105:B109"/>
    <mergeCell ref="C105:C109"/>
    <mergeCell ref="D105:D109"/>
    <mergeCell ref="E105:E109"/>
    <mergeCell ref="F105:F109"/>
    <mergeCell ref="O95:O99"/>
    <mergeCell ref="P95:P99"/>
    <mergeCell ref="A100:A104"/>
    <mergeCell ref="B100:B104"/>
    <mergeCell ref="C100:C104"/>
    <mergeCell ref="D100:D104"/>
    <mergeCell ref="E100:E104"/>
    <mergeCell ref="F100:F104"/>
    <mergeCell ref="O100:O104"/>
    <mergeCell ref="P100:P104"/>
    <mergeCell ref="A95:A99"/>
    <mergeCell ref="B95:B99"/>
    <mergeCell ref="C95:C99"/>
    <mergeCell ref="D95:D99"/>
    <mergeCell ref="E95:E99"/>
    <mergeCell ref="F95:F99"/>
    <mergeCell ref="O85:O89"/>
    <mergeCell ref="P85:P89"/>
    <mergeCell ref="A90:A94"/>
    <mergeCell ref="B90:B94"/>
    <mergeCell ref="C90:C94"/>
    <mergeCell ref="D90:D94"/>
    <mergeCell ref="E90:E94"/>
    <mergeCell ref="F90:F94"/>
    <mergeCell ref="O90:O94"/>
    <mergeCell ref="P90:P94"/>
    <mergeCell ref="A85:A89"/>
    <mergeCell ref="B85:B89"/>
    <mergeCell ref="C85:C89"/>
    <mergeCell ref="D85:D89"/>
    <mergeCell ref="E85:E89"/>
    <mergeCell ref="F85:F89"/>
    <mergeCell ref="O75:O79"/>
    <mergeCell ref="P75:P79"/>
    <mergeCell ref="A80:A84"/>
    <mergeCell ref="B80:B84"/>
    <mergeCell ref="C80:C84"/>
    <mergeCell ref="D80:D84"/>
    <mergeCell ref="E80:E84"/>
    <mergeCell ref="F80:F84"/>
    <mergeCell ref="O80:O84"/>
    <mergeCell ref="P80:P84"/>
    <mergeCell ref="A75:A79"/>
    <mergeCell ref="B75:B79"/>
    <mergeCell ref="C75:C79"/>
    <mergeCell ref="D75:D79"/>
    <mergeCell ref="E75:E79"/>
    <mergeCell ref="F75:F79"/>
    <mergeCell ref="O65:O69"/>
    <mergeCell ref="P65:P69"/>
    <mergeCell ref="A70:A74"/>
    <mergeCell ref="B70:B74"/>
    <mergeCell ref="C70:C74"/>
    <mergeCell ref="D70:D74"/>
    <mergeCell ref="E70:E74"/>
    <mergeCell ref="F70:F74"/>
    <mergeCell ref="O70:O74"/>
    <mergeCell ref="P70:P74"/>
    <mergeCell ref="A65:A69"/>
    <mergeCell ref="B65:B69"/>
    <mergeCell ref="C65:C69"/>
    <mergeCell ref="D65:D69"/>
    <mergeCell ref="E65:E69"/>
    <mergeCell ref="F65:F69"/>
    <mergeCell ref="O55:O59"/>
    <mergeCell ref="P55:P59"/>
    <mergeCell ref="A60:A64"/>
    <mergeCell ref="B60:B64"/>
    <mergeCell ref="C60:C64"/>
    <mergeCell ref="D60:D64"/>
    <mergeCell ref="E60:E64"/>
    <mergeCell ref="F60:F64"/>
    <mergeCell ref="O60:O64"/>
    <mergeCell ref="P60:P64"/>
    <mergeCell ref="A55:A59"/>
    <mergeCell ref="B55:B59"/>
    <mergeCell ref="C55:C59"/>
    <mergeCell ref="D55:D59"/>
    <mergeCell ref="E55:E59"/>
    <mergeCell ref="F55:F59"/>
    <mergeCell ref="O45:O49"/>
    <mergeCell ref="P45:P49"/>
    <mergeCell ref="A50:A54"/>
    <mergeCell ref="B50:B54"/>
    <mergeCell ref="C50:C54"/>
    <mergeCell ref="D50:D54"/>
    <mergeCell ref="E50:E54"/>
    <mergeCell ref="F50:F54"/>
    <mergeCell ref="O50:O54"/>
    <mergeCell ref="P50:P54"/>
    <mergeCell ref="A45:A49"/>
    <mergeCell ref="B45:B49"/>
    <mergeCell ref="C45:C49"/>
    <mergeCell ref="D45:D49"/>
    <mergeCell ref="E45:E49"/>
    <mergeCell ref="F45:F49"/>
    <mergeCell ref="O35:O39"/>
    <mergeCell ref="P35:P39"/>
    <mergeCell ref="A40:A44"/>
    <mergeCell ref="B40:B44"/>
    <mergeCell ref="C40:C44"/>
    <mergeCell ref="D40:D44"/>
    <mergeCell ref="E40:E44"/>
    <mergeCell ref="F40:F44"/>
    <mergeCell ref="O40:O44"/>
    <mergeCell ref="P40:P44"/>
    <mergeCell ref="A35:A39"/>
    <mergeCell ref="B35:B39"/>
    <mergeCell ref="C35:C39"/>
    <mergeCell ref="D35:D39"/>
    <mergeCell ref="E35:E39"/>
    <mergeCell ref="F35:F39"/>
    <mergeCell ref="O25:O29"/>
    <mergeCell ref="P25:P29"/>
    <mergeCell ref="A30:A34"/>
    <mergeCell ref="B30:B34"/>
    <mergeCell ref="C30:C34"/>
    <mergeCell ref="D30:D34"/>
    <mergeCell ref="E30:E34"/>
    <mergeCell ref="F30:F34"/>
    <mergeCell ref="O30:O34"/>
    <mergeCell ref="P30:P34"/>
    <mergeCell ref="A25:A29"/>
    <mergeCell ref="B25:B29"/>
    <mergeCell ref="C25:C29"/>
    <mergeCell ref="D25:D29"/>
    <mergeCell ref="E25:E29"/>
    <mergeCell ref="F25:F29"/>
    <mergeCell ref="A20:A24"/>
    <mergeCell ref="B20:B24"/>
    <mergeCell ref="C20:C24"/>
    <mergeCell ref="D20:D24"/>
    <mergeCell ref="E20:E24"/>
    <mergeCell ref="F20:F24"/>
    <mergeCell ref="O20:O24"/>
    <mergeCell ref="P20:P24"/>
    <mergeCell ref="A15:A19"/>
    <mergeCell ref="B15:B19"/>
    <mergeCell ref="C15:C19"/>
    <mergeCell ref="D15:D19"/>
    <mergeCell ref="E15:E19"/>
    <mergeCell ref="F15:F19"/>
    <mergeCell ref="O5:O9"/>
    <mergeCell ref="P5:P9"/>
    <mergeCell ref="A10:A14"/>
    <mergeCell ref="B10:B14"/>
    <mergeCell ref="C10:C14"/>
    <mergeCell ref="D10:D14"/>
    <mergeCell ref="E10:E14"/>
    <mergeCell ref="F10:F14"/>
    <mergeCell ref="O10:O14"/>
    <mergeCell ref="P10:P14"/>
    <mergeCell ref="G1:N1"/>
    <mergeCell ref="O1:O2"/>
    <mergeCell ref="P1:P2"/>
    <mergeCell ref="A4:P4"/>
    <mergeCell ref="A5:A9"/>
    <mergeCell ref="B5:B9"/>
    <mergeCell ref="C5:C9"/>
    <mergeCell ref="D5:D9"/>
    <mergeCell ref="E5:E9"/>
    <mergeCell ref="F5:F9"/>
    <mergeCell ref="A1:A2"/>
    <mergeCell ref="B1:B2"/>
    <mergeCell ref="C1:C2"/>
    <mergeCell ref="D1:D2"/>
    <mergeCell ref="E1:E2"/>
    <mergeCell ref="F1:F2"/>
    <mergeCell ref="O15:O19"/>
    <mergeCell ref="P15:P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workbookViewId="0">
      <selection activeCell="G72" sqref="A72:XFD77"/>
    </sheetView>
  </sheetViews>
  <sheetFormatPr defaultRowHeight="15" x14ac:dyDescent="0.25"/>
  <cols>
    <col min="1" max="1" width="23.42578125" customWidth="1"/>
    <col min="2" max="2" width="14" customWidth="1"/>
    <col min="3" max="3" width="16.85546875" customWidth="1"/>
    <col min="4" max="4" width="9.85546875" customWidth="1"/>
    <col min="6" max="6" width="20.42578125" customWidth="1"/>
    <col min="7" max="7" width="17.85546875" customWidth="1"/>
    <col min="8" max="14" width="12.140625" customWidth="1"/>
    <col min="15" max="15" width="13.42578125" customWidth="1"/>
    <col min="16" max="16" width="20.7109375" customWidth="1"/>
    <col min="18" max="18" width="5.28515625" customWidth="1"/>
  </cols>
  <sheetData>
    <row r="1" spans="1:16" ht="57.75" customHeight="1" x14ac:dyDescent="0.25">
      <c r="A1" s="296" t="s">
        <v>15</v>
      </c>
      <c r="B1" s="296" t="s">
        <v>16</v>
      </c>
      <c r="C1" s="296" t="s">
        <v>17</v>
      </c>
      <c r="D1" s="296" t="s">
        <v>18</v>
      </c>
      <c r="E1" s="296" t="s">
        <v>19</v>
      </c>
      <c r="F1" s="296" t="s">
        <v>20</v>
      </c>
      <c r="G1" s="296" t="s">
        <v>21</v>
      </c>
      <c r="H1" s="296"/>
      <c r="I1" s="296"/>
      <c r="J1" s="296"/>
      <c r="K1" s="296"/>
      <c r="L1" s="296"/>
      <c r="M1" s="296"/>
      <c r="N1" s="296"/>
      <c r="O1" s="296" t="s">
        <v>22</v>
      </c>
      <c r="P1" s="296" t="s">
        <v>23</v>
      </c>
    </row>
    <row r="2" spans="1:16" ht="24" x14ac:dyDescent="0.25">
      <c r="A2" s="300"/>
      <c r="B2" s="300"/>
      <c r="C2" s="300"/>
      <c r="D2" s="300"/>
      <c r="E2" s="300"/>
      <c r="F2" s="300"/>
      <c r="G2" s="5" t="s">
        <v>24</v>
      </c>
      <c r="H2" s="5" t="s">
        <v>25</v>
      </c>
      <c r="I2" s="5">
        <v>2025</v>
      </c>
      <c r="J2" s="5">
        <v>2026</v>
      </c>
      <c r="K2" s="5">
        <v>2027</v>
      </c>
      <c r="L2" s="5">
        <v>2028</v>
      </c>
      <c r="M2" s="5">
        <v>2029</v>
      </c>
      <c r="N2" s="5">
        <v>2030</v>
      </c>
      <c r="O2" s="300"/>
      <c r="P2" s="300"/>
    </row>
    <row r="3" spans="1:16" x14ac:dyDescent="0.25">
      <c r="A3" s="2">
        <v>1</v>
      </c>
      <c r="B3" s="2">
        <v>2</v>
      </c>
      <c r="C3" s="2">
        <v>3</v>
      </c>
      <c r="D3" s="2">
        <v>4</v>
      </c>
      <c r="E3" s="2">
        <v>5</v>
      </c>
      <c r="F3" s="2">
        <v>6</v>
      </c>
      <c r="G3" s="2">
        <v>7</v>
      </c>
      <c r="H3" s="2">
        <v>8</v>
      </c>
      <c r="I3" s="2">
        <v>9</v>
      </c>
      <c r="J3" s="2">
        <v>10</v>
      </c>
      <c r="K3" s="2">
        <v>11</v>
      </c>
      <c r="L3" s="2">
        <v>12</v>
      </c>
      <c r="M3" s="2">
        <v>13</v>
      </c>
      <c r="N3" s="2">
        <v>14</v>
      </c>
      <c r="O3" s="2">
        <v>15</v>
      </c>
      <c r="P3" s="2">
        <v>16</v>
      </c>
    </row>
    <row r="4" spans="1:16" x14ac:dyDescent="0.25">
      <c r="A4" s="303" t="s">
        <v>294</v>
      </c>
      <c r="B4" s="303"/>
      <c r="C4" s="303"/>
      <c r="D4" s="303"/>
      <c r="E4" s="303"/>
      <c r="F4" s="303"/>
      <c r="G4" s="303"/>
      <c r="H4" s="303"/>
      <c r="I4" s="303"/>
      <c r="J4" s="303"/>
      <c r="K4" s="303"/>
      <c r="L4" s="303"/>
      <c r="M4" s="303"/>
      <c r="N4" s="303"/>
      <c r="O4" s="303"/>
      <c r="P4" s="303"/>
    </row>
    <row r="5" spans="1:16" ht="36" x14ac:dyDescent="0.25">
      <c r="A5" s="297" t="s">
        <v>1173</v>
      </c>
      <c r="B5" s="296" t="s">
        <v>41</v>
      </c>
      <c r="C5" s="296" t="s">
        <v>294</v>
      </c>
      <c r="D5" s="296" t="s">
        <v>270</v>
      </c>
      <c r="E5" s="296"/>
      <c r="F5" s="296" t="s">
        <v>9</v>
      </c>
      <c r="G5" s="3" t="s">
        <v>4</v>
      </c>
      <c r="H5" s="9">
        <f>SUM(H6:H9)</f>
        <v>9</v>
      </c>
      <c r="I5" s="9">
        <f t="shared" ref="I5:N5" si="0">SUM(I6:I9)</f>
        <v>0</v>
      </c>
      <c r="J5" s="9">
        <f>SUM(J6:J9)</f>
        <v>0</v>
      </c>
      <c r="K5" s="9">
        <f t="shared" si="0"/>
        <v>3</v>
      </c>
      <c r="L5" s="9">
        <f t="shared" si="0"/>
        <v>3</v>
      </c>
      <c r="M5" s="9">
        <f t="shared" si="0"/>
        <v>3</v>
      </c>
      <c r="N5" s="9">
        <f t="shared" si="0"/>
        <v>0</v>
      </c>
      <c r="O5" s="296">
        <v>35298</v>
      </c>
      <c r="P5" s="297" t="s">
        <v>1174</v>
      </c>
    </row>
    <row r="6" spans="1:16" x14ac:dyDescent="0.25">
      <c r="A6" s="297"/>
      <c r="B6" s="296"/>
      <c r="C6" s="296"/>
      <c r="D6" s="296"/>
      <c r="E6" s="296"/>
      <c r="F6" s="296"/>
      <c r="G6" s="3" t="s">
        <v>6</v>
      </c>
      <c r="H6" s="9">
        <f>SUM(I6:N6)</f>
        <v>0</v>
      </c>
      <c r="I6" s="9">
        <v>0</v>
      </c>
      <c r="J6" s="9">
        <v>0</v>
      </c>
      <c r="K6" s="9">
        <v>0</v>
      </c>
      <c r="L6" s="9">
        <v>0</v>
      </c>
      <c r="M6" s="9">
        <v>0</v>
      </c>
      <c r="N6" s="9">
        <v>0</v>
      </c>
      <c r="O6" s="296"/>
      <c r="P6" s="297"/>
    </row>
    <row r="7" spans="1:16" ht="36" x14ac:dyDescent="0.25">
      <c r="A7" s="297"/>
      <c r="B7" s="296"/>
      <c r="C7" s="296"/>
      <c r="D7" s="296"/>
      <c r="E7" s="296"/>
      <c r="F7" s="296"/>
      <c r="G7" s="3" t="s">
        <v>7</v>
      </c>
      <c r="H7" s="9">
        <f>SUM(I7:N7)</f>
        <v>0</v>
      </c>
      <c r="I7" s="9">
        <v>0</v>
      </c>
      <c r="J7" s="9">
        <v>0</v>
      </c>
      <c r="K7" s="9">
        <v>0</v>
      </c>
      <c r="L7" s="9">
        <v>0</v>
      </c>
      <c r="M7" s="9">
        <v>0</v>
      </c>
      <c r="N7" s="9">
        <v>0</v>
      </c>
      <c r="O7" s="296"/>
      <c r="P7" s="297"/>
    </row>
    <row r="8" spans="1:16" x14ac:dyDescent="0.25">
      <c r="A8" s="297"/>
      <c r="B8" s="296"/>
      <c r="C8" s="296"/>
      <c r="D8" s="296"/>
      <c r="E8" s="296"/>
      <c r="F8" s="296"/>
      <c r="G8" s="3" t="s">
        <v>8</v>
      </c>
      <c r="H8" s="9">
        <f>SUM(I8:N8)</f>
        <v>0</v>
      </c>
      <c r="I8" s="9">
        <v>0</v>
      </c>
      <c r="J8" s="9">
        <v>0</v>
      </c>
      <c r="K8" s="9">
        <v>0</v>
      </c>
      <c r="L8" s="9">
        <v>0</v>
      </c>
      <c r="M8" s="9">
        <v>0</v>
      </c>
      <c r="N8" s="9">
        <v>0</v>
      </c>
      <c r="O8" s="296"/>
      <c r="P8" s="297"/>
    </row>
    <row r="9" spans="1:16" ht="24" x14ac:dyDescent="0.25">
      <c r="A9" s="297"/>
      <c r="B9" s="296"/>
      <c r="C9" s="296"/>
      <c r="D9" s="296"/>
      <c r="E9" s="296"/>
      <c r="F9" s="296"/>
      <c r="G9" s="3" t="s">
        <v>9</v>
      </c>
      <c r="H9" s="9">
        <f>SUM(I9:N9)</f>
        <v>9</v>
      </c>
      <c r="I9" s="9">
        <v>0</v>
      </c>
      <c r="J9" s="9">
        <v>0</v>
      </c>
      <c r="K9" s="9">
        <v>3</v>
      </c>
      <c r="L9" s="9">
        <v>3</v>
      </c>
      <c r="M9" s="9">
        <v>3</v>
      </c>
      <c r="N9" s="9">
        <v>0</v>
      </c>
      <c r="O9" s="296"/>
      <c r="P9" s="297"/>
    </row>
    <row r="10" spans="1:16" ht="36" x14ac:dyDescent="0.25">
      <c r="A10" s="298" t="s">
        <v>125</v>
      </c>
      <c r="B10" s="298"/>
      <c r="C10" s="298"/>
      <c r="D10" s="298"/>
      <c r="E10" s="298"/>
      <c r="F10" s="298"/>
      <c r="G10" s="4" t="s">
        <v>4</v>
      </c>
      <c r="H10" s="10">
        <f>SUM(H11:H14)</f>
        <v>9</v>
      </c>
      <c r="I10" s="10">
        <f t="shared" ref="I10:N10" si="1">SUM(I11:I14)</f>
        <v>0</v>
      </c>
      <c r="J10" s="10">
        <f t="shared" si="1"/>
        <v>0</v>
      </c>
      <c r="K10" s="10">
        <f t="shared" si="1"/>
        <v>3</v>
      </c>
      <c r="L10" s="10">
        <f t="shared" si="1"/>
        <v>3</v>
      </c>
      <c r="M10" s="10">
        <f t="shared" si="1"/>
        <v>3</v>
      </c>
      <c r="N10" s="10">
        <f t="shared" si="1"/>
        <v>0</v>
      </c>
      <c r="O10" s="296"/>
      <c r="P10" s="297"/>
    </row>
    <row r="11" spans="1:16" ht="24" x14ac:dyDescent="0.25">
      <c r="A11" s="298"/>
      <c r="B11" s="298"/>
      <c r="C11" s="298"/>
      <c r="D11" s="298"/>
      <c r="E11" s="298"/>
      <c r="F11" s="298"/>
      <c r="G11" s="4" t="s">
        <v>6</v>
      </c>
      <c r="H11" s="10">
        <f>SUM(I11:N11)</f>
        <v>0</v>
      </c>
      <c r="I11" s="10">
        <f t="shared" ref="I11:N14" si="2">I6</f>
        <v>0</v>
      </c>
      <c r="J11" s="10">
        <f t="shared" si="2"/>
        <v>0</v>
      </c>
      <c r="K11" s="10">
        <f t="shared" si="2"/>
        <v>0</v>
      </c>
      <c r="L11" s="10">
        <f t="shared" si="2"/>
        <v>0</v>
      </c>
      <c r="M11" s="10">
        <f t="shared" si="2"/>
        <v>0</v>
      </c>
      <c r="N11" s="10">
        <f t="shared" si="2"/>
        <v>0</v>
      </c>
      <c r="O11" s="296"/>
      <c r="P11" s="297"/>
    </row>
    <row r="12" spans="1:16" ht="36" x14ac:dyDescent="0.25">
      <c r="A12" s="298"/>
      <c r="B12" s="298"/>
      <c r="C12" s="298"/>
      <c r="D12" s="298"/>
      <c r="E12" s="298"/>
      <c r="F12" s="298"/>
      <c r="G12" s="4" t="s">
        <v>7</v>
      </c>
      <c r="H12" s="10">
        <f>SUM(I12:N12)</f>
        <v>0</v>
      </c>
      <c r="I12" s="10">
        <f t="shared" si="2"/>
        <v>0</v>
      </c>
      <c r="J12" s="10">
        <f t="shared" si="2"/>
        <v>0</v>
      </c>
      <c r="K12" s="10">
        <f t="shared" si="2"/>
        <v>0</v>
      </c>
      <c r="L12" s="10">
        <f t="shared" si="2"/>
        <v>0</v>
      </c>
      <c r="M12" s="10">
        <f t="shared" si="2"/>
        <v>0</v>
      </c>
      <c r="N12" s="10">
        <f t="shared" si="2"/>
        <v>0</v>
      </c>
      <c r="O12" s="296"/>
      <c r="P12" s="297"/>
    </row>
    <row r="13" spans="1:16" x14ac:dyDescent="0.25">
      <c r="A13" s="298"/>
      <c r="B13" s="298"/>
      <c r="C13" s="298"/>
      <c r="D13" s="298"/>
      <c r="E13" s="298"/>
      <c r="F13" s="298"/>
      <c r="G13" s="4" t="s">
        <v>8</v>
      </c>
      <c r="H13" s="10">
        <f>SUM(I13:N13)</f>
        <v>0</v>
      </c>
      <c r="I13" s="10">
        <f t="shared" si="2"/>
        <v>0</v>
      </c>
      <c r="J13" s="10">
        <f t="shared" si="2"/>
        <v>0</v>
      </c>
      <c r="K13" s="10">
        <f t="shared" si="2"/>
        <v>0</v>
      </c>
      <c r="L13" s="10">
        <f t="shared" si="2"/>
        <v>0</v>
      </c>
      <c r="M13" s="10">
        <f t="shared" si="2"/>
        <v>0</v>
      </c>
      <c r="N13" s="10">
        <f t="shared" si="2"/>
        <v>0</v>
      </c>
      <c r="O13" s="296"/>
      <c r="P13" s="297"/>
    </row>
    <row r="14" spans="1:16" ht="24" x14ac:dyDescent="0.25">
      <c r="A14" s="298"/>
      <c r="B14" s="298"/>
      <c r="C14" s="298"/>
      <c r="D14" s="298"/>
      <c r="E14" s="298"/>
      <c r="F14" s="298"/>
      <c r="G14" s="4" t="s">
        <v>9</v>
      </c>
      <c r="H14" s="10">
        <f>SUM(I14:N14)</f>
        <v>9</v>
      </c>
      <c r="I14" s="10">
        <f t="shared" si="2"/>
        <v>0</v>
      </c>
      <c r="J14" s="10">
        <f t="shared" si="2"/>
        <v>0</v>
      </c>
      <c r="K14" s="10">
        <f t="shared" si="2"/>
        <v>3</v>
      </c>
      <c r="L14" s="10">
        <f t="shared" si="2"/>
        <v>3</v>
      </c>
      <c r="M14" s="10">
        <f t="shared" si="2"/>
        <v>3</v>
      </c>
      <c r="N14" s="10">
        <f t="shared" si="2"/>
        <v>0</v>
      </c>
      <c r="O14" s="296"/>
      <c r="P14" s="297"/>
    </row>
    <row r="15" spans="1:16" x14ac:dyDescent="0.25">
      <c r="A15" s="304" t="s">
        <v>133</v>
      </c>
      <c r="B15" s="304"/>
      <c r="C15" s="304"/>
      <c r="D15" s="304"/>
      <c r="E15" s="304"/>
      <c r="F15" s="304"/>
      <c r="G15" s="304"/>
      <c r="H15" s="304"/>
      <c r="I15" s="304"/>
      <c r="J15" s="304"/>
      <c r="K15" s="304"/>
      <c r="L15" s="304"/>
      <c r="M15" s="304"/>
      <c r="N15" s="304"/>
      <c r="O15" s="304"/>
      <c r="P15" s="304"/>
    </row>
    <row r="16" spans="1:16" ht="36" x14ac:dyDescent="0.25">
      <c r="A16" s="297" t="s">
        <v>1175</v>
      </c>
      <c r="B16" s="296" t="s">
        <v>288</v>
      </c>
      <c r="C16" s="296" t="s">
        <v>133</v>
      </c>
      <c r="D16" s="296">
        <v>2028</v>
      </c>
      <c r="E16" s="296"/>
      <c r="F16" s="296" t="s">
        <v>506</v>
      </c>
      <c r="G16" s="3" t="s">
        <v>4</v>
      </c>
      <c r="H16" s="9">
        <f>SUM(H17:H20)</f>
        <v>1.6</v>
      </c>
      <c r="I16" s="9">
        <f t="shared" ref="I16:N16" si="3">SUM(I17:I20)</f>
        <v>0</v>
      </c>
      <c r="J16" s="9">
        <f t="shared" si="3"/>
        <v>0</v>
      </c>
      <c r="K16" s="9">
        <f t="shared" si="3"/>
        <v>0</v>
      </c>
      <c r="L16" s="9">
        <f t="shared" si="3"/>
        <v>1.6</v>
      </c>
      <c r="M16" s="9">
        <f t="shared" si="3"/>
        <v>0</v>
      </c>
      <c r="N16" s="9">
        <f t="shared" si="3"/>
        <v>0</v>
      </c>
      <c r="O16" s="296">
        <v>280</v>
      </c>
      <c r="P16" s="297" t="s">
        <v>533</v>
      </c>
    </row>
    <row r="17" spans="1:16" x14ac:dyDescent="0.25">
      <c r="A17" s="297"/>
      <c r="B17" s="296"/>
      <c r="C17" s="296"/>
      <c r="D17" s="296"/>
      <c r="E17" s="296"/>
      <c r="F17" s="296"/>
      <c r="G17" s="3" t="s">
        <v>6</v>
      </c>
      <c r="H17" s="9">
        <f>SUM(I17:N17)</f>
        <v>0</v>
      </c>
      <c r="I17" s="9">
        <v>0</v>
      </c>
      <c r="J17" s="9">
        <v>0</v>
      </c>
      <c r="K17" s="9">
        <v>0</v>
      </c>
      <c r="L17" s="9">
        <v>0</v>
      </c>
      <c r="M17" s="9">
        <v>0</v>
      </c>
      <c r="N17" s="9">
        <v>0</v>
      </c>
      <c r="O17" s="296"/>
      <c r="P17" s="297"/>
    </row>
    <row r="18" spans="1:16" ht="36" x14ac:dyDescent="0.25">
      <c r="A18" s="297"/>
      <c r="B18" s="296"/>
      <c r="C18" s="296"/>
      <c r="D18" s="296"/>
      <c r="E18" s="296"/>
      <c r="F18" s="296"/>
      <c r="G18" s="3" t="s">
        <v>7</v>
      </c>
      <c r="H18" s="9">
        <f>SUM(I18:N18)</f>
        <v>0</v>
      </c>
      <c r="I18" s="9">
        <v>0</v>
      </c>
      <c r="J18" s="9">
        <v>0</v>
      </c>
      <c r="K18" s="9">
        <v>0</v>
      </c>
      <c r="L18" s="9">
        <v>0</v>
      </c>
      <c r="M18" s="9">
        <v>0</v>
      </c>
      <c r="N18" s="9">
        <v>0</v>
      </c>
      <c r="O18" s="296"/>
      <c r="P18" s="297"/>
    </row>
    <row r="19" spans="1:16" x14ac:dyDescent="0.25">
      <c r="A19" s="297"/>
      <c r="B19" s="296"/>
      <c r="C19" s="296"/>
      <c r="D19" s="296"/>
      <c r="E19" s="296"/>
      <c r="F19" s="296"/>
      <c r="G19" s="3" t="s">
        <v>8</v>
      </c>
      <c r="H19" s="9">
        <f>SUM(I19:N19)</f>
        <v>1.6</v>
      </c>
      <c r="I19" s="9">
        <v>0</v>
      </c>
      <c r="J19" s="9">
        <v>0</v>
      </c>
      <c r="K19" s="9">
        <v>0</v>
      </c>
      <c r="L19" s="9">
        <v>1.6</v>
      </c>
      <c r="M19" s="9">
        <v>0</v>
      </c>
      <c r="N19" s="9">
        <v>0</v>
      </c>
      <c r="O19" s="296"/>
      <c r="P19" s="297"/>
    </row>
    <row r="20" spans="1:16" ht="24" x14ac:dyDescent="0.25">
      <c r="A20" s="297"/>
      <c r="B20" s="296"/>
      <c r="C20" s="296"/>
      <c r="D20" s="296"/>
      <c r="E20" s="296"/>
      <c r="F20" s="296"/>
      <c r="G20" s="3" t="s">
        <v>9</v>
      </c>
      <c r="H20" s="9">
        <f>SUM(I20:N20)</f>
        <v>0</v>
      </c>
      <c r="I20" s="9">
        <v>0</v>
      </c>
      <c r="J20" s="9">
        <v>0</v>
      </c>
      <c r="K20" s="9">
        <v>0</v>
      </c>
      <c r="L20" s="9">
        <v>0</v>
      </c>
      <c r="M20" s="9">
        <v>0</v>
      </c>
      <c r="N20" s="9">
        <v>0</v>
      </c>
      <c r="O20" s="296"/>
      <c r="P20" s="297"/>
    </row>
    <row r="21" spans="1:16" ht="36" x14ac:dyDescent="0.25">
      <c r="A21" s="297" t="s">
        <v>1176</v>
      </c>
      <c r="B21" s="296" t="s">
        <v>288</v>
      </c>
      <c r="C21" s="296" t="s">
        <v>133</v>
      </c>
      <c r="D21" s="296" t="s">
        <v>395</v>
      </c>
      <c r="E21" s="296"/>
      <c r="F21" s="296" t="s">
        <v>535</v>
      </c>
      <c r="G21" s="3" t="s">
        <v>4</v>
      </c>
      <c r="H21" s="9">
        <f>SUM(H22:H25)</f>
        <v>12.4</v>
      </c>
      <c r="I21" s="9">
        <f t="shared" ref="I21:N21" si="4">SUM(I22:I25)</f>
        <v>0</v>
      </c>
      <c r="J21" s="9">
        <f t="shared" si="4"/>
        <v>0</v>
      </c>
      <c r="K21" s="9">
        <f t="shared" si="4"/>
        <v>0</v>
      </c>
      <c r="L21" s="9">
        <f t="shared" si="4"/>
        <v>0</v>
      </c>
      <c r="M21" s="9">
        <f t="shared" si="4"/>
        <v>7.4</v>
      </c>
      <c r="N21" s="9">
        <f t="shared" si="4"/>
        <v>5</v>
      </c>
      <c r="O21" s="296">
        <v>280</v>
      </c>
      <c r="P21" s="297" t="s">
        <v>533</v>
      </c>
    </row>
    <row r="22" spans="1:16" x14ac:dyDescent="0.25">
      <c r="A22" s="297"/>
      <c r="B22" s="296"/>
      <c r="C22" s="296"/>
      <c r="D22" s="296"/>
      <c r="E22" s="296"/>
      <c r="F22" s="296"/>
      <c r="G22" s="3" t="s">
        <v>6</v>
      </c>
      <c r="H22" s="9">
        <f>SUM(I22:N22)</f>
        <v>6.2</v>
      </c>
      <c r="I22" s="9">
        <v>0</v>
      </c>
      <c r="J22" s="9">
        <v>0</v>
      </c>
      <c r="K22" s="9">
        <v>0</v>
      </c>
      <c r="L22" s="9">
        <v>0</v>
      </c>
      <c r="M22" s="9">
        <v>3.7</v>
      </c>
      <c r="N22" s="9">
        <v>2.5</v>
      </c>
      <c r="O22" s="296"/>
      <c r="P22" s="297"/>
    </row>
    <row r="23" spans="1:16" ht="36" x14ac:dyDescent="0.25">
      <c r="A23" s="297"/>
      <c r="B23" s="296"/>
      <c r="C23" s="296"/>
      <c r="D23" s="296"/>
      <c r="E23" s="296"/>
      <c r="F23" s="296"/>
      <c r="G23" s="3" t="s">
        <v>7</v>
      </c>
      <c r="H23" s="9">
        <f>SUM(I23:N23)</f>
        <v>6.2</v>
      </c>
      <c r="I23" s="9">
        <v>0</v>
      </c>
      <c r="J23" s="9">
        <v>0</v>
      </c>
      <c r="K23" s="9">
        <v>0</v>
      </c>
      <c r="L23" s="9">
        <v>0</v>
      </c>
      <c r="M23" s="9">
        <v>3.7</v>
      </c>
      <c r="N23" s="9">
        <v>2.5</v>
      </c>
      <c r="O23" s="296"/>
      <c r="P23" s="297"/>
    </row>
    <row r="24" spans="1:16" x14ac:dyDescent="0.25">
      <c r="A24" s="297"/>
      <c r="B24" s="296"/>
      <c r="C24" s="296"/>
      <c r="D24" s="296"/>
      <c r="E24" s="296"/>
      <c r="F24" s="296"/>
      <c r="G24" s="3" t="s">
        <v>8</v>
      </c>
      <c r="H24" s="9">
        <f>SUM(I24:N24)</f>
        <v>0</v>
      </c>
      <c r="I24" s="9">
        <v>0</v>
      </c>
      <c r="J24" s="9">
        <v>0</v>
      </c>
      <c r="K24" s="9">
        <v>0</v>
      </c>
      <c r="L24" s="9">
        <v>0</v>
      </c>
      <c r="M24" s="9">
        <v>0</v>
      </c>
      <c r="N24" s="9">
        <v>0</v>
      </c>
      <c r="O24" s="296"/>
      <c r="P24" s="297"/>
    </row>
    <row r="25" spans="1:16" ht="24" x14ac:dyDescent="0.25">
      <c r="A25" s="297"/>
      <c r="B25" s="296"/>
      <c r="C25" s="296"/>
      <c r="D25" s="296"/>
      <c r="E25" s="296"/>
      <c r="F25" s="296"/>
      <c r="G25" s="3" t="s">
        <v>9</v>
      </c>
      <c r="H25" s="9">
        <f>SUM(I25:N25)</f>
        <v>0</v>
      </c>
      <c r="I25" s="9">
        <v>0</v>
      </c>
      <c r="J25" s="9">
        <v>0</v>
      </c>
      <c r="K25" s="9">
        <v>0</v>
      </c>
      <c r="L25" s="9">
        <v>0</v>
      </c>
      <c r="M25" s="9">
        <v>0</v>
      </c>
      <c r="N25" s="9">
        <v>0</v>
      </c>
      <c r="O25" s="296"/>
      <c r="P25" s="297"/>
    </row>
    <row r="26" spans="1:16" ht="36" x14ac:dyDescent="0.25">
      <c r="A26" s="298" t="s">
        <v>125</v>
      </c>
      <c r="B26" s="298"/>
      <c r="C26" s="298"/>
      <c r="D26" s="298"/>
      <c r="E26" s="298"/>
      <c r="F26" s="298"/>
      <c r="G26" s="4" t="s">
        <v>4</v>
      </c>
      <c r="H26" s="10">
        <f>SUM(H27:H30)</f>
        <v>14</v>
      </c>
      <c r="I26" s="10">
        <f t="shared" ref="I26:N26" si="5">SUM(I27:I30)</f>
        <v>0</v>
      </c>
      <c r="J26" s="10">
        <f t="shared" si="5"/>
        <v>0</v>
      </c>
      <c r="K26" s="10">
        <f t="shared" si="5"/>
        <v>0</v>
      </c>
      <c r="L26" s="10">
        <f t="shared" si="5"/>
        <v>1.6</v>
      </c>
      <c r="M26" s="10">
        <f t="shared" si="5"/>
        <v>7.4</v>
      </c>
      <c r="N26" s="10">
        <f t="shared" si="5"/>
        <v>5</v>
      </c>
      <c r="O26" s="300"/>
      <c r="P26" s="300"/>
    </row>
    <row r="27" spans="1:16" ht="24" x14ac:dyDescent="0.25">
      <c r="A27" s="298"/>
      <c r="B27" s="298"/>
      <c r="C27" s="298"/>
      <c r="D27" s="298"/>
      <c r="E27" s="298"/>
      <c r="F27" s="298"/>
      <c r="G27" s="4" t="s">
        <v>6</v>
      </c>
      <c r="H27" s="10">
        <f>SUM(I27:N27)</f>
        <v>6.2</v>
      </c>
      <c r="I27" s="10">
        <f t="shared" ref="I27:N27" si="6">SUM(I17+I22)</f>
        <v>0</v>
      </c>
      <c r="J27" s="10">
        <f t="shared" si="6"/>
        <v>0</v>
      </c>
      <c r="K27" s="10">
        <f t="shared" si="6"/>
        <v>0</v>
      </c>
      <c r="L27" s="10">
        <f t="shared" si="6"/>
        <v>0</v>
      </c>
      <c r="M27" s="10">
        <f t="shared" si="6"/>
        <v>3.7</v>
      </c>
      <c r="N27" s="10">
        <f t="shared" si="6"/>
        <v>2.5</v>
      </c>
      <c r="O27" s="301"/>
      <c r="P27" s="301"/>
    </row>
    <row r="28" spans="1:16" ht="36" x14ac:dyDescent="0.25">
      <c r="A28" s="298"/>
      <c r="B28" s="298"/>
      <c r="C28" s="298"/>
      <c r="D28" s="298"/>
      <c r="E28" s="298"/>
      <c r="F28" s="298"/>
      <c r="G28" s="4" t="s">
        <v>7</v>
      </c>
      <c r="H28" s="10">
        <f>SUM(I28:N28)</f>
        <v>6.2</v>
      </c>
      <c r="I28" s="10">
        <f t="shared" ref="I28:N28" si="7">SUM(I18+I23)</f>
        <v>0</v>
      </c>
      <c r="J28" s="10">
        <f t="shared" si="7"/>
        <v>0</v>
      </c>
      <c r="K28" s="10">
        <f t="shared" si="7"/>
        <v>0</v>
      </c>
      <c r="L28" s="10">
        <f t="shared" si="7"/>
        <v>0</v>
      </c>
      <c r="M28" s="10">
        <f>SUM(M18+M23)</f>
        <v>3.7</v>
      </c>
      <c r="N28" s="10">
        <f t="shared" si="7"/>
        <v>2.5</v>
      </c>
      <c r="O28" s="301"/>
      <c r="P28" s="301"/>
    </row>
    <row r="29" spans="1:16" x14ac:dyDescent="0.25">
      <c r="A29" s="298"/>
      <c r="B29" s="298"/>
      <c r="C29" s="298"/>
      <c r="D29" s="298"/>
      <c r="E29" s="298"/>
      <c r="F29" s="298"/>
      <c r="G29" s="4" t="s">
        <v>8</v>
      </c>
      <c r="H29" s="10">
        <f>SUM(I29:N29)</f>
        <v>1.6</v>
      </c>
      <c r="I29" s="10">
        <f t="shared" ref="I29:N29" si="8">SUM(I19+I24)</f>
        <v>0</v>
      </c>
      <c r="J29" s="10">
        <f t="shared" si="8"/>
        <v>0</v>
      </c>
      <c r="K29" s="10">
        <f t="shared" si="8"/>
        <v>0</v>
      </c>
      <c r="L29" s="10">
        <f t="shared" si="8"/>
        <v>1.6</v>
      </c>
      <c r="M29" s="10">
        <f t="shared" si="8"/>
        <v>0</v>
      </c>
      <c r="N29" s="10">
        <f t="shared" si="8"/>
        <v>0</v>
      </c>
      <c r="O29" s="301"/>
      <c r="P29" s="301"/>
    </row>
    <row r="30" spans="1:16" ht="24" x14ac:dyDescent="0.25">
      <c r="A30" s="298"/>
      <c r="B30" s="298"/>
      <c r="C30" s="298"/>
      <c r="D30" s="298"/>
      <c r="E30" s="298"/>
      <c r="F30" s="298"/>
      <c r="G30" s="4" t="s">
        <v>9</v>
      </c>
      <c r="H30" s="10">
        <f>SUM(I30:N30)</f>
        <v>0</v>
      </c>
      <c r="I30" s="10">
        <f t="shared" ref="I30:N30" si="9">SUM(I20+I25)</f>
        <v>0</v>
      </c>
      <c r="J30" s="10">
        <f t="shared" si="9"/>
        <v>0</v>
      </c>
      <c r="K30" s="10">
        <f t="shared" si="9"/>
        <v>0</v>
      </c>
      <c r="L30" s="10">
        <f t="shared" si="9"/>
        <v>0</v>
      </c>
      <c r="M30" s="10">
        <f t="shared" si="9"/>
        <v>0</v>
      </c>
      <c r="N30" s="10">
        <f t="shared" si="9"/>
        <v>0</v>
      </c>
      <c r="O30" s="302"/>
      <c r="P30" s="302"/>
    </row>
    <row r="31" spans="1:16" x14ac:dyDescent="0.25">
      <c r="A31" s="298" t="s">
        <v>184</v>
      </c>
      <c r="B31" s="298"/>
      <c r="C31" s="298"/>
      <c r="D31" s="298"/>
      <c r="E31" s="298"/>
      <c r="F31" s="298"/>
      <c r="G31" s="298"/>
      <c r="H31" s="298"/>
      <c r="I31" s="298"/>
      <c r="J31" s="298"/>
      <c r="K31" s="298"/>
      <c r="L31" s="298"/>
      <c r="M31" s="298"/>
      <c r="N31" s="298"/>
      <c r="O31" s="298"/>
      <c r="P31" s="298"/>
    </row>
    <row r="32" spans="1:16" ht="36" x14ac:dyDescent="0.25">
      <c r="A32" s="297" t="s">
        <v>1177</v>
      </c>
      <c r="B32" s="296" t="s">
        <v>766</v>
      </c>
      <c r="C32" s="296" t="s">
        <v>184</v>
      </c>
      <c r="D32" s="296" t="s">
        <v>12</v>
      </c>
      <c r="E32" s="296" t="s">
        <v>41</v>
      </c>
      <c r="F32" s="296" t="s">
        <v>1178</v>
      </c>
      <c r="G32" s="3" t="s">
        <v>4</v>
      </c>
      <c r="H32" s="9">
        <f>SUM(H33:H36)</f>
        <v>25</v>
      </c>
      <c r="I32" s="9">
        <f t="shared" ref="I32:N32" si="10">SUM(I33:I36)</f>
        <v>0</v>
      </c>
      <c r="J32" s="9">
        <f t="shared" si="10"/>
        <v>10</v>
      </c>
      <c r="K32" s="9">
        <f t="shared" si="10"/>
        <v>15</v>
      </c>
      <c r="L32" s="9">
        <f t="shared" si="10"/>
        <v>0</v>
      </c>
      <c r="M32" s="9">
        <f t="shared" si="10"/>
        <v>0</v>
      </c>
      <c r="N32" s="9">
        <f t="shared" si="10"/>
        <v>0</v>
      </c>
      <c r="O32" s="299">
        <v>5066</v>
      </c>
      <c r="P32" s="297" t="s">
        <v>740</v>
      </c>
    </row>
    <row r="33" spans="1:16" x14ac:dyDescent="0.25">
      <c r="A33" s="297"/>
      <c r="B33" s="296"/>
      <c r="C33" s="296"/>
      <c r="D33" s="296"/>
      <c r="E33" s="296"/>
      <c r="F33" s="296"/>
      <c r="G33" s="3" t="s">
        <v>35</v>
      </c>
      <c r="H33" s="9">
        <f>SUM(I33:N33)</f>
        <v>0</v>
      </c>
      <c r="I33" s="9">
        <v>0</v>
      </c>
      <c r="J33" s="9">
        <v>0</v>
      </c>
      <c r="K33" s="9">
        <v>0</v>
      </c>
      <c r="L33" s="9">
        <v>0</v>
      </c>
      <c r="M33" s="9">
        <v>0</v>
      </c>
      <c r="N33" s="9">
        <v>0</v>
      </c>
      <c r="O33" s="299"/>
      <c r="P33" s="297"/>
    </row>
    <row r="34" spans="1:16" ht="36" x14ac:dyDescent="0.25">
      <c r="A34" s="297"/>
      <c r="B34" s="296"/>
      <c r="C34" s="296"/>
      <c r="D34" s="296"/>
      <c r="E34" s="296"/>
      <c r="F34" s="296"/>
      <c r="G34" s="3" t="s">
        <v>7</v>
      </c>
      <c r="H34" s="9">
        <f>SUM(I34:N34)</f>
        <v>0</v>
      </c>
      <c r="I34" s="9">
        <v>0</v>
      </c>
      <c r="J34" s="9">
        <v>0</v>
      </c>
      <c r="K34" s="9">
        <v>0</v>
      </c>
      <c r="L34" s="9">
        <v>0</v>
      </c>
      <c r="M34" s="9">
        <v>0</v>
      </c>
      <c r="N34" s="9">
        <v>0</v>
      </c>
      <c r="O34" s="299"/>
      <c r="P34" s="297"/>
    </row>
    <row r="35" spans="1:16" x14ac:dyDescent="0.25">
      <c r="A35" s="297"/>
      <c r="B35" s="296"/>
      <c r="C35" s="296"/>
      <c r="D35" s="296"/>
      <c r="E35" s="296"/>
      <c r="F35" s="296"/>
      <c r="G35" s="3" t="s">
        <v>8</v>
      </c>
      <c r="H35" s="9">
        <f>SUM(I35:N35)</f>
        <v>0</v>
      </c>
      <c r="I35" s="9">
        <v>0</v>
      </c>
      <c r="J35" s="9">
        <v>0</v>
      </c>
      <c r="K35" s="9">
        <v>0</v>
      </c>
      <c r="L35" s="9">
        <v>0</v>
      </c>
      <c r="M35" s="9">
        <v>0</v>
      </c>
      <c r="N35" s="9">
        <v>0</v>
      </c>
      <c r="O35" s="299"/>
      <c r="P35" s="297"/>
    </row>
    <row r="36" spans="1:16" ht="24" x14ac:dyDescent="0.25">
      <c r="A36" s="297"/>
      <c r="B36" s="296"/>
      <c r="C36" s="296"/>
      <c r="D36" s="296"/>
      <c r="E36" s="296"/>
      <c r="F36" s="296"/>
      <c r="G36" s="3" t="s">
        <v>9</v>
      </c>
      <c r="H36" s="9">
        <f>SUM(I36:N36)</f>
        <v>25</v>
      </c>
      <c r="I36" s="9">
        <v>0</v>
      </c>
      <c r="J36" s="9">
        <v>10</v>
      </c>
      <c r="K36" s="9">
        <v>15</v>
      </c>
      <c r="L36" s="9">
        <v>0</v>
      </c>
      <c r="M36" s="9">
        <v>0</v>
      </c>
      <c r="N36" s="9">
        <v>0</v>
      </c>
      <c r="O36" s="299"/>
      <c r="P36" s="297"/>
    </row>
    <row r="37" spans="1:16" ht="36" x14ac:dyDescent="0.25">
      <c r="A37" s="297" t="s">
        <v>1179</v>
      </c>
      <c r="B37" s="296" t="s">
        <v>766</v>
      </c>
      <c r="C37" s="296" t="s">
        <v>184</v>
      </c>
      <c r="D37" s="296">
        <v>2026</v>
      </c>
      <c r="E37" s="296" t="s">
        <v>41</v>
      </c>
      <c r="F37" s="296" t="s">
        <v>1178</v>
      </c>
      <c r="G37" s="3" t="s">
        <v>4</v>
      </c>
      <c r="H37" s="9">
        <f>SUM(H38:H41)</f>
        <v>20</v>
      </c>
      <c r="I37" s="9">
        <f t="shared" ref="I37:N37" si="11">SUM(I38:I41)</f>
        <v>0</v>
      </c>
      <c r="J37" s="9">
        <f t="shared" si="11"/>
        <v>20</v>
      </c>
      <c r="K37" s="9">
        <f t="shared" si="11"/>
        <v>0</v>
      </c>
      <c r="L37" s="9">
        <f t="shared" si="11"/>
        <v>0</v>
      </c>
      <c r="M37" s="9">
        <f t="shared" si="11"/>
        <v>0</v>
      </c>
      <c r="N37" s="9">
        <f t="shared" si="11"/>
        <v>0</v>
      </c>
      <c r="O37" s="299">
        <v>5066</v>
      </c>
      <c r="P37" s="297" t="s">
        <v>740</v>
      </c>
    </row>
    <row r="38" spans="1:16" x14ac:dyDescent="0.25">
      <c r="A38" s="297"/>
      <c r="B38" s="296"/>
      <c r="C38" s="296"/>
      <c r="D38" s="296"/>
      <c r="E38" s="296"/>
      <c r="F38" s="296"/>
      <c r="G38" s="3" t="s">
        <v>35</v>
      </c>
      <c r="H38" s="9">
        <f>SUM(I38:N38)</f>
        <v>0</v>
      </c>
      <c r="I38" s="9">
        <v>0</v>
      </c>
      <c r="J38" s="9">
        <v>0</v>
      </c>
      <c r="K38" s="9">
        <v>0</v>
      </c>
      <c r="L38" s="9">
        <v>0</v>
      </c>
      <c r="M38" s="9">
        <v>0</v>
      </c>
      <c r="N38" s="9">
        <v>0</v>
      </c>
      <c r="O38" s="299"/>
      <c r="P38" s="297"/>
    </row>
    <row r="39" spans="1:16" ht="36" x14ac:dyDescent="0.25">
      <c r="A39" s="297"/>
      <c r="B39" s="296"/>
      <c r="C39" s="296"/>
      <c r="D39" s="296"/>
      <c r="E39" s="296"/>
      <c r="F39" s="296"/>
      <c r="G39" s="3" t="s">
        <v>7</v>
      </c>
      <c r="H39" s="9">
        <f>SUM(I39:N39)</f>
        <v>0</v>
      </c>
      <c r="I39" s="9">
        <v>0</v>
      </c>
      <c r="J39" s="9">
        <v>0</v>
      </c>
      <c r="K39" s="9">
        <v>0</v>
      </c>
      <c r="L39" s="9">
        <v>0</v>
      </c>
      <c r="M39" s="9">
        <v>0</v>
      </c>
      <c r="N39" s="9">
        <v>0</v>
      </c>
      <c r="O39" s="299"/>
      <c r="P39" s="297"/>
    </row>
    <row r="40" spans="1:16" x14ac:dyDescent="0.25">
      <c r="A40" s="297"/>
      <c r="B40" s="296"/>
      <c r="C40" s="296"/>
      <c r="D40" s="296"/>
      <c r="E40" s="296"/>
      <c r="F40" s="296"/>
      <c r="G40" s="3" t="s">
        <v>8</v>
      </c>
      <c r="H40" s="9">
        <f>SUM(I40:N40)</f>
        <v>0</v>
      </c>
      <c r="I40" s="9">
        <v>0</v>
      </c>
      <c r="J40" s="9">
        <v>0</v>
      </c>
      <c r="K40" s="9">
        <v>0</v>
      </c>
      <c r="L40" s="9">
        <v>0</v>
      </c>
      <c r="M40" s="9">
        <v>0</v>
      </c>
      <c r="N40" s="9">
        <v>0</v>
      </c>
      <c r="O40" s="299"/>
      <c r="P40" s="297"/>
    </row>
    <row r="41" spans="1:16" ht="24" x14ac:dyDescent="0.25">
      <c r="A41" s="297"/>
      <c r="B41" s="296"/>
      <c r="C41" s="296"/>
      <c r="D41" s="296"/>
      <c r="E41" s="296"/>
      <c r="F41" s="296"/>
      <c r="G41" s="3" t="s">
        <v>9</v>
      </c>
      <c r="H41" s="9">
        <f>SUM(I41:N41)</f>
        <v>20</v>
      </c>
      <c r="I41" s="9">
        <v>0</v>
      </c>
      <c r="J41" s="9">
        <v>20</v>
      </c>
      <c r="K41" s="9">
        <v>0</v>
      </c>
      <c r="L41" s="9">
        <v>0</v>
      </c>
      <c r="M41" s="9">
        <v>0</v>
      </c>
      <c r="N41" s="9">
        <v>0</v>
      </c>
      <c r="O41" s="299"/>
      <c r="P41" s="297"/>
    </row>
    <row r="42" spans="1:16" ht="24" x14ac:dyDescent="0.25">
      <c r="A42" s="298" t="s">
        <v>125</v>
      </c>
      <c r="B42" s="298"/>
      <c r="C42" s="298"/>
      <c r="D42" s="298"/>
      <c r="E42" s="298"/>
      <c r="F42" s="298"/>
      <c r="G42" s="4" t="s">
        <v>189</v>
      </c>
      <c r="H42" s="10">
        <f>SUM(H43:H46)</f>
        <v>45</v>
      </c>
      <c r="I42" s="10">
        <f t="shared" ref="I42:N42" si="12">SUM(I43:I46)</f>
        <v>0</v>
      </c>
      <c r="J42" s="10">
        <f t="shared" si="12"/>
        <v>30</v>
      </c>
      <c r="K42" s="10">
        <f t="shared" si="12"/>
        <v>15</v>
      </c>
      <c r="L42" s="10">
        <f t="shared" si="12"/>
        <v>0</v>
      </c>
      <c r="M42" s="10">
        <f t="shared" si="12"/>
        <v>0</v>
      </c>
      <c r="N42" s="10">
        <f t="shared" si="12"/>
        <v>0</v>
      </c>
      <c r="O42" s="296" t="s">
        <v>107</v>
      </c>
      <c r="P42" s="297" t="s">
        <v>107</v>
      </c>
    </row>
    <row r="43" spans="1:16" ht="24" x14ac:dyDescent="0.25">
      <c r="A43" s="298"/>
      <c r="B43" s="298"/>
      <c r="C43" s="298"/>
      <c r="D43" s="298"/>
      <c r="E43" s="298"/>
      <c r="F43" s="298"/>
      <c r="G43" s="4" t="s">
        <v>35</v>
      </c>
      <c r="H43" s="10">
        <f>SUM(I43:N43)</f>
        <v>0</v>
      </c>
      <c r="I43" s="10">
        <f t="shared" ref="I43:N43" si="13">I33+I38</f>
        <v>0</v>
      </c>
      <c r="J43" s="10">
        <f t="shared" si="13"/>
        <v>0</v>
      </c>
      <c r="K43" s="10">
        <f t="shared" si="13"/>
        <v>0</v>
      </c>
      <c r="L43" s="10">
        <f t="shared" si="13"/>
        <v>0</v>
      </c>
      <c r="M43" s="10">
        <f t="shared" si="13"/>
        <v>0</v>
      </c>
      <c r="N43" s="10">
        <f t="shared" si="13"/>
        <v>0</v>
      </c>
      <c r="O43" s="296"/>
      <c r="P43" s="297"/>
    </row>
    <row r="44" spans="1:16" ht="36" x14ac:dyDescent="0.25">
      <c r="A44" s="298"/>
      <c r="B44" s="298"/>
      <c r="C44" s="298"/>
      <c r="D44" s="298"/>
      <c r="E44" s="298"/>
      <c r="F44" s="298"/>
      <c r="G44" s="4" t="s">
        <v>7</v>
      </c>
      <c r="H44" s="10">
        <f>SUM(I44:N44)</f>
        <v>0</v>
      </c>
      <c r="I44" s="10">
        <f t="shared" ref="I44:N44" si="14">I34+I39</f>
        <v>0</v>
      </c>
      <c r="J44" s="10">
        <f>J34+J39</f>
        <v>0</v>
      </c>
      <c r="K44" s="10">
        <f t="shared" si="14"/>
        <v>0</v>
      </c>
      <c r="L44" s="10">
        <f t="shared" si="14"/>
        <v>0</v>
      </c>
      <c r="M44" s="10">
        <f t="shared" si="14"/>
        <v>0</v>
      </c>
      <c r="N44" s="10">
        <f t="shared" si="14"/>
        <v>0</v>
      </c>
      <c r="O44" s="296"/>
      <c r="P44" s="297"/>
    </row>
    <row r="45" spans="1:16" x14ac:dyDescent="0.25">
      <c r="A45" s="298"/>
      <c r="B45" s="298"/>
      <c r="C45" s="298"/>
      <c r="D45" s="298"/>
      <c r="E45" s="298"/>
      <c r="F45" s="298"/>
      <c r="G45" s="4" t="s">
        <v>8</v>
      </c>
      <c r="H45" s="10">
        <f>SUM(I45:N45)</f>
        <v>0</v>
      </c>
      <c r="I45" s="10">
        <f t="shared" ref="I45:N45" si="15">I35+I40</f>
        <v>0</v>
      </c>
      <c r="J45" s="10">
        <f t="shared" si="15"/>
        <v>0</v>
      </c>
      <c r="K45" s="10">
        <f t="shared" si="15"/>
        <v>0</v>
      </c>
      <c r="L45" s="10">
        <f t="shared" si="15"/>
        <v>0</v>
      </c>
      <c r="M45" s="10">
        <f t="shared" si="15"/>
        <v>0</v>
      </c>
      <c r="N45" s="10">
        <f t="shared" si="15"/>
        <v>0</v>
      </c>
      <c r="O45" s="296"/>
      <c r="P45" s="297"/>
    </row>
    <row r="46" spans="1:16" ht="24" x14ac:dyDescent="0.25">
      <c r="A46" s="298"/>
      <c r="B46" s="298"/>
      <c r="C46" s="298"/>
      <c r="D46" s="298"/>
      <c r="E46" s="298"/>
      <c r="F46" s="298"/>
      <c r="G46" s="4" t="s">
        <v>9</v>
      </c>
      <c r="H46" s="10">
        <f>SUM(I46:N46)</f>
        <v>45</v>
      </c>
      <c r="I46" s="10">
        <f t="shared" ref="I46:N46" si="16">I36+I41</f>
        <v>0</v>
      </c>
      <c r="J46" s="10">
        <f t="shared" si="16"/>
        <v>30</v>
      </c>
      <c r="K46" s="10">
        <f t="shared" si="16"/>
        <v>15</v>
      </c>
      <c r="L46" s="10">
        <f t="shared" si="16"/>
        <v>0</v>
      </c>
      <c r="M46" s="10">
        <f t="shared" si="16"/>
        <v>0</v>
      </c>
      <c r="N46" s="10">
        <f t="shared" si="16"/>
        <v>0</v>
      </c>
      <c r="O46" s="296"/>
      <c r="P46" s="297"/>
    </row>
    <row r="47" spans="1:16" x14ac:dyDescent="0.25">
      <c r="A47" s="303" t="s">
        <v>215</v>
      </c>
      <c r="B47" s="303"/>
      <c r="C47" s="303"/>
      <c r="D47" s="303"/>
      <c r="E47" s="303"/>
      <c r="F47" s="303"/>
      <c r="G47" s="303"/>
      <c r="H47" s="303"/>
      <c r="I47" s="303"/>
      <c r="J47" s="303"/>
      <c r="K47" s="303"/>
      <c r="L47" s="303"/>
      <c r="M47" s="303"/>
      <c r="N47" s="303"/>
      <c r="O47" s="303"/>
      <c r="P47" s="303"/>
    </row>
    <row r="48" spans="1:16" ht="87" customHeight="1" x14ac:dyDescent="0.25">
      <c r="A48" s="297" t="s">
        <v>1180</v>
      </c>
      <c r="B48" s="298"/>
      <c r="C48" s="296" t="s">
        <v>215</v>
      </c>
      <c r="D48" s="296">
        <v>2025</v>
      </c>
      <c r="E48" s="298"/>
      <c r="F48" s="296" t="s">
        <v>617</v>
      </c>
      <c r="G48" s="3" t="s">
        <v>4</v>
      </c>
      <c r="H48" s="9">
        <f>SUM(H49:H52)</f>
        <v>5.8</v>
      </c>
      <c r="I48" s="9">
        <f t="shared" ref="I48:N48" si="17">SUM(I49:I52)</f>
        <v>5.8</v>
      </c>
      <c r="J48" s="9">
        <f t="shared" si="17"/>
        <v>0</v>
      </c>
      <c r="K48" s="9">
        <f t="shared" si="17"/>
        <v>0</v>
      </c>
      <c r="L48" s="9">
        <f t="shared" si="17"/>
        <v>0</v>
      </c>
      <c r="M48" s="9">
        <f t="shared" si="17"/>
        <v>0</v>
      </c>
      <c r="N48" s="9">
        <f t="shared" si="17"/>
        <v>0</v>
      </c>
      <c r="O48" s="296">
        <v>20000</v>
      </c>
      <c r="P48" s="297" t="s">
        <v>1181</v>
      </c>
    </row>
    <row r="49" spans="1:16" x14ac:dyDescent="0.25">
      <c r="A49" s="297"/>
      <c r="B49" s="298"/>
      <c r="C49" s="296"/>
      <c r="D49" s="296"/>
      <c r="E49" s="298"/>
      <c r="F49" s="296"/>
      <c r="G49" s="3" t="s">
        <v>6</v>
      </c>
      <c r="H49" s="9">
        <f>SUM(I49:N49)</f>
        <v>0</v>
      </c>
      <c r="I49" s="9">
        <v>0</v>
      </c>
      <c r="J49" s="9">
        <v>0</v>
      </c>
      <c r="K49" s="9">
        <v>0</v>
      </c>
      <c r="L49" s="9">
        <v>0</v>
      </c>
      <c r="M49" s="9">
        <v>0</v>
      </c>
      <c r="N49" s="9">
        <v>0</v>
      </c>
      <c r="O49" s="296"/>
      <c r="P49" s="297"/>
    </row>
    <row r="50" spans="1:16" ht="36" x14ac:dyDescent="0.25">
      <c r="A50" s="297"/>
      <c r="B50" s="298"/>
      <c r="C50" s="296"/>
      <c r="D50" s="296"/>
      <c r="E50" s="298"/>
      <c r="F50" s="296"/>
      <c r="G50" s="3" t="s">
        <v>7</v>
      </c>
      <c r="H50" s="9">
        <f>SUM(I50:N50)</f>
        <v>5.8</v>
      </c>
      <c r="I50" s="9">
        <v>5.8</v>
      </c>
      <c r="J50" s="9">
        <v>0</v>
      </c>
      <c r="K50" s="9">
        <v>0</v>
      </c>
      <c r="L50" s="9">
        <v>0</v>
      </c>
      <c r="M50" s="9">
        <v>0</v>
      </c>
      <c r="N50" s="9">
        <v>0</v>
      </c>
      <c r="O50" s="296"/>
      <c r="P50" s="297"/>
    </row>
    <row r="51" spans="1:16" x14ac:dyDescent="0.25">
      <c r="A51" s="297"/>
      <c r="B51" s="298"/>
      <c r="C51" s="296"/>
      <c r="D51" s="296"/>
      <c r="E51" s="298"/>
      <c r="F51" s="296"/>
      <c r="G51" s="3" t="s">
        <v>8</v>
      </c>
      <c r="H51" s="9">
        <f>SUM(I51:N51)</f>
        <v>0</v>
      </c>
      <c r="I51" s="9">
        <v>0</v>
      </c>
      <c r="J51" s="9">
        <v>0</v>
      </c>
      <c r="K51" s="9">
        <v>0</v>
      </c>
      <c r="L51" s="9">
        <v>0</v>
      </c>
      <c r="M51" s="9">
        <v>0</v>
      </c>
      <c r="N51" s="9">
        <v>0</v>
      </c>
      <c r="O51" s="296"/>
      <c r="P51" s="297"/>
    </row>
    <row r="52" spans="1:16" ht="24" x14ac:dyDescent="0.25">
      <c r="A52" s="297"/>
      <c r="B52" s="298"/>
      <c r="C52" s="296"/>
      <c r="D52" s="296"/>
      <c r="E52" s="298"/>
      <c r="F52" s="296"/>
      <c r="G52" s="3" t="s">
        <v>9</v>
      </c>
      <c r="H52" s="9">
        <f>SUM(I52:N52)</f>
        <v>0</v>
      </c>
      <c r="I52" s="9">
        <v>0</v>
      </c>
      <c r="J52" s="9">
        <v>0</v>
      </c>
      <c r="K52" s="9">
        <v>0</v>
      </c>
      <c r="L52" s="9">
        <v>0</v>
      </c>
      <c r="M52" s="9">
        <v>0</v>
      </c>
      <c r="N52" s="9">
        <v>0</v>
      </c>
      <c r="O52" s="296"/>
      <c r="P52" s="297"/>
    </row>
    <row r="53" spans="1:16" ht="36" x14ac:dyDescent="0.25">
      <c r="A53" s="298" t="s">
        <v>125</v>
      </c>
      <c r="B53" s="298"/>
      <c r="C53" s="298"/>
      <c r="D53" s="298"/>
      <c r="E53" s="298"/>
      <c r="F53" s="298"/>
      <c r="G53" s="4" t="s">
        <v>4</v>
      </c>
      <c r="H53" s="10">
        <f>SUM(H54:H57)</f>
        <v>5.8</v>
      </c>
      <c r="I53" s="10">
        <f t="shared" ref="I53:N53" si="18">SUM(I54:I57)</f>
        <v>5.8</v>
      </c>
      <c r="J53" s="10">
        <f t="shared" si="18"/>
        <v>0</v>
      </c>
      <c r="K53" s="10">
        <f t="shared" si="18"/>
        <v>0</v>
      </c>
      <c r="L53" s="10">
        <f t="shared" si="18"/>
        <v>0</v>
      </c>
      <c r="M53" s="10">
        <f t="shared" si="18"/>
        <v>0</v>
      </c>
      <c r="N53" s="10">
        <f t="shared" si="18"/>
        <v>0</v>
      </c>
      <c r="O53" s="296"/>
      <c r="P53" s="297"/>
    </row>
    <row r="54" spans="1:16" ht="24" x14ac:dyDescent="0.25">
      <c r="A54" s="298"/>
      <c r="B54" s="298"/>
      <c r="C54" s="298"/>
      <c r="D54" s="298"/>
      <c r="E54" s="298"/>
      <c r="F54" s="298"/>
      <c r="G54" s="4" t="s">
        <v>6</v>
      </c>
      <c r="H54" s="10">
        <f>SUM(I54:N54)</f>
        <v>0</v>
      </c>
      <c r="I54" s="10">
        <f t="shared" ref="I54:N54" si="19">SUM(I49)</f>
        <v>0</v>
      </c>
      <c r="J54" s="10">
        <f t="shared" si="19"/>
        <v>0</v>
      </c>
      <c r="K54" s="10">
        <f t="shared" si="19"/>
        <v>0</v>
      </c>
      <c r="L54" s="10">
        <f t="shared" si="19"/>
        <v>0</v>
      </c>
      <c r="M54" s="10">
        <f t="shared" si="19"/>
        <v>0</v>
      </c>
      <c r="N54" s="10">
        <f t="shared" si="19"/>
        <v>0</v>
      </c>
      <c r="O54" s="296"/>
      <c r="P54" s="297"/>
    </row>
    <row r="55" spans="1:16" ht="36" x14ac:dyDescent="0.25">
      <c r="A55" s="298"/>
      <c r="B55" s="298"/>
      <c r="C55" s="298"/>
      <c r="D55" s="298"/>
      <c r="E55" s="298"/>
      <c r="F55" s="298"/>
      <c r="G55" s="4" t="s">
        <v>7</v>
      </c>
      <c r="H55" s="10">
        <f>SUM(I55:N55)</f>
        <v>5.8</v>
      </c>
      <c r="I55" s="10">
        <f t="shared" ref="I55:N55" si="20">SUM(I50)</f>
        <v>5.8</v>
      </c>
      <c r="J55" s="10">
        <f t="shared" si="20"/>
        <v>0</v>
      </c>
      <c r="K55" s="10">
        <f t="shared" si="20"/>
        <v>0</v>
      </c>
      <c r="L55" s="10">
        <f t="shared" si="20"/>
        <v>0</v>
      </c>
      <c r="M55" s="10">
        <f t="shared" si="20"/>
        <v>0</v>
      </c>
      <c r="N55" s="10">
        <f t="shared" si="20"/>
        <v>0</v>
      </c>
      <c r="O55" s="296"/>
      <c r="P55" s="297"/>
    </row>
    <row r="56" spans="1:16" x14ac:dyDescent="0.25">
      <c r="A56" s="298"/>
      <c r="B56" s="298"/>
      <c r="C56" s="298"/>
      <c r="D56" s="298"/>
      <c r="E56" s="298"/>
      <c r="F56" s="298"/>
      <c r="G56" s="4" t="s">
        <v>8</v>
      </c>
      <c r="H56" s="10">
        <f>SUM(I56:N56)</f>
        <v>0</v>
      </c>
      <c r="I56" s="10">
        <f t="shared" ref="I56:N56" si="21">SUM(I51)</f>
        <v>0</v>
      </c>
      <c r="J56" s="10">
        <f t="shared" si="21"/>
        <v>0</v>
      </c>
      <c r="K56" s="10">
        <f t="shared" si="21"/>
        <v>0</v>
      </c>
      <c r="L56" s="10">
        <f t="shared" si="21"/>
        <v>0</v>
      </c>
      <c r="M56" s="10">
        <f t="shared" si="21"/>
        <v>0</v>
      </c>
      <c r="N56" s="10">
        <f t="shared" si="21"/>
        <v>0</v>
      </c>
      <c r="O56" s="296"/>
      <c r="P56" s="297"/>
    </row>
    <row r="57" spans="1:16" ht="24" x14ac:dyDescent="0.25">
      <c r="A57" s="298"/>
      <c r="B57" s="298"/>
      <c r="C57" s="298"/>
      <c r="D57" s="298"/>
      <c r="E57" s="298"/>
      <c r="F57" s="298"/>
      <c r="G57" s="4" t="s">
        <v>9</v>
      </c>
      <c r="H57" s="10">
        <f>SUM(I57:N57)</f>
        <v>0</v>
      </c>
      <c r="I57" s="10">
        <f t="shared" ref="I57:N57" si="22">SUM(I52)</f>
        <v>0</v>
      </c>
      <c r="J57" s="10">
        <f t="shared" si="22"/>
        <v>0</v>
      </c>
      <c r="K57" s="10">
        <f t="shared" si="22"/>
        <v>0</v>
      </c>
      <c r="L57" s="10">
        <f t="shared" si="22"/>
        <v>0</v>
      </c>
      <c r="M57" s="10">
        <f t="shared" si="22"/>
        <v>0</v>
      </c>
      <c r="N57" s="10">
        <f t="shared" si="22"/>
        <v>0</v>
      </c>
      <c r="O57" s="296"/>
      <c r="P57" s="297"/>
    </row>
    <row r="58" spans="1:16" x14ac:dyDescent="0.25">
      <c r="A58" s="303" t="s">
        <v>29</v>
      </c>
      <c r="B58" s="303"/>
      <c r="C58" s="303"/>
      <c r="D58" s="303"/>
      <c r="E58" s="303"/>
      <c r="F58" s="303"/>
      <c r="G58" s="303"/>
      <c r="H58" s="303"/>
      <c r="I58" s="303"/>
      <c r="J58" s="303"/>
      <c r="K58" s="303"/>
      <c r="L58" s="303"/>
      <c r="M58" s="303"/>
      <c r="N58" s="303"/>
      <c r="O58" s="303"/>
      <c r="P58" s="303"/>
    </row>
    <row r="59" spans="1:16" ht="36" x14ac:dyDescent="0.25">
      <c r="A59" s="297" t="s">
        <v>1182</v>
      </c>
      <c r="B59" s="296"/>
      <c r="C59" s="296" t="s">
        <v>29</v>
      </c>
      <c r="D59" s="296">
        <v>2025</v>
      </c>
      <c r="E59" s="296"/>
      <c r="F59" s="296" t="s">
        <v>222</v>
      </c>
      <c r="G59" s="3" t="s">
        <v>4</v>
      </c>
      <c r="H59" s="9">
        <f>SUM(H60:H63)</f>
        <v>6</v>
      </c>
      <c r="I59" s="9">
        <f t="shared" ref="I59:N59" si="23">SUM(I60:I63)</f>
        <v>6</v>
      </c>
      <c r="J59" s="9">
        <f t="shared" si="23"/>
        <v>0</v>
      </c>
      <c r="K59" s="9">
        <f t="shared" si="23"/>
        <v>0</v>
      </c>
      <c r="L59" s="9">
        <f t="shared" si="23"/>
        <v>0</v>
      </c>
      <c r="M59" s="9">
        <f t="shared" si="23"/>
        <v>0</v>
      </c>
      <c r="N59" s="9">
        <f t="shared" si="23"/>
        <v>0</v>
      </c>
      <c r="O59" s="296"/>
      <c r="P59" s="297"/>
    </row>
    <row r="60" spans="1:16" x14ac:dyDescent="0.25">
      <c r="A60" s="297"/>
      <c r="B60" s="296"/>
      <c r="C60" s="296"/>
      <c r="D60" s="296"/>
      <c r="E60" s="296"/>
      <c r="F60" s="296"/>
      <c r="G60" s="3" t="s">
        <v>6</v>
      </c>
      <c r="H60" s="9">
        <f>SUM(I60:N60)</f>
        <v>0</v>
      </c>
      <c r="I60" s="9">
        <v>0</v>
      </c>
      <c r="J60" s="9">
        <v>0</v>
      </c>
      <c r="K60" s="9">
        <v>0</v>
      </c>
      <c r="L60" s="9">
        <v>0</v>
      </c>
      <c r="M60" s="9">
        <v>0</v>
      </c>
      <c r="N60" s="9">
        <v>0</v>
      </c>
      <c r="O60" s="296"/>
      <c r="P60" s="297"/>
    </row>
    <row r="61" spans="1:16" ht="36" x14ac:dyDescent="0.25">
      <c r="A61" s="297"/>
      <c r="B61" s="296"/>
      <c r="C61" s="296"/>
      <c r="D61" s="296"/>
      <c r="E61" s="296"/>
      <c r="F61" s="296"/>
      <c r="G61" s="3" t="s">
        <v>7</v>
      </c>
      <c r="H61" s="9">
        <f>SUM(I61:N61)</f>
        <v>6</v>
      </c>
      <c r="I61" s="9">
        <v>6</v>
      </c>
      <c r="J61" s="9">
        <v>0</v>
      </c>
      <c r="K61" s="9">
        <v>0</v>
      </c>
      <c r="L61" s="9">
        <v>0</v>
      </c>
      <c r="M61" s="9">
        <v>0</v>
      </c>
      <c r="N61" s="9">
        <v>0</v>
      </c>
      <c r="O61" s="296"/>
      <c r="P61" s="297"/>
    </row>
    <row r="62" spans="1:16" x14ac:dyDescent="0.25">
      <c r="A62" s="297"/>
      <c r="B62" s="296"/>
      <c r="C62" s="296"/>
      <c r="D62" s="296"/>
      <c r="E62" s="296"/>
      <c r="F62" s="296"/>
      <c r="G62" s="3" t="s">
        <v>8</v>
      </c>
      <c r="H62" s="9">
        <f>SUM(I62:N62)</f>
        <v>0</v>
      </c>
      <c r="I62" s="9">
        <v>0</v>
      </c>
      <c r="J62" s="9">
        <v>0</v>
      </c>
      <c r="K62" s="9">
        <v>0</v>
      </c>
      <c r="L62" s="9">
        <v>0</v>
      </c>
      <c r="M62" s="9">
        <v>0</v>
      </c>
      <c r="N62" s="9">
        <v>0</v>
      </c>
      <c r="O62" s="296"/>
      <c r="P62" s="297"/>
    </row>
    <row r="63" spans="1:16" ht="24" x14ac:dyDescent="0.25">
      <c r="A63" s="297"/>
      <c r="B63" s="296"/>
      <c r="C63" s="296"/>
      <c r="D63" s="296"/>
      <c r="E63" s="296"/>
      <c r="F63" s="296"/>
      <c r="G63" s="3" t="s">
        <v>9</v>
      </c>
      <c r="H63" s="9">
        <f>SUM(I63:N63)</f>
        <v>0</v>
      </c>
      <c r="I63" s="9">
        <v>0</v>
      </c>
      <c r="J63" s="9">
        <v>0</v>
      </c>
      <c r="K63" s="9">
        <v>0</v>
      </c>
      <c r="L63" s="9">
        <v>0</v>
      </c>
      <c r="M63" s="9">
        <v>0</v>
      </c>
      <c r="N63" s="9">
        <v>0</v>
      </c>
      <c r="O63" s="296"/>
      <c r="P63" s="297"/>
    </row>
    <row r="64" spans="1:16" ht="36" x14ac:dyDescent="0.25">
      <c r="A64" s="298" t="s">
        <v>90</v>
      </c>
      <c r="B64" s="298"/>
      <c r="C64" s="298"/>
      <c r="D64" s="298"/>
      <c r="E64" s="298"/>
      <c r="F64" s="298"/>
      <c r="G64" s="4" t="s">
        <v>4</v>
      </c>
      <c r="H64" s="10">
        <f>SUM(H65:H68)</f>
        <v>6</v>
      </c>
      <c r="I64" s="10">
        <f t="shared" ref="I64:N64" si="24">SUM(I65:I68)</f>
        <v>6</v>
      </c>
      <c r="J64" s="10">
        <f t="shared" si="24"/>
        <v>0</v>
      </c>
      <c r="K64" s="10">
        <f t="shared" si="24"/>
        <v>0</v>
      </c>
      <c r="L64" s="10">
        <f t="shared" si="24"/>
        <v>0</v>
      </c>
      <c r="M64" s="10">
        <f t="shared" si="24"/>
        <v>0</v>
      </c>
      <c r="N64" s="10">
        <f t="shared" si="24"/>
        <v>0</v>
      </c>
      <c r="O64" s="296"/>
      <c r="P64" s="297"/>
    </row>
    <row r="65" spans="1:16" ht="24" x14ac:dyDescent="0.25">
      <c r="A65" s="298"/>
      <c r="B65" s="298"/>
      <c r="C65" s="298"/>
      <c r="D65" s="298"/>
      <c r="E65" s="298"/>
      <c r="F65" s="298"/>
      <c r="G65" s="4" t="s">
        <v>6</v>
      </c>
      <c r="H65" s="10">
        <f>SUM(I65:N65)</f>
        <v>0</v>
      </c>
      <c r="I65" s="10">
        <f t="shared" ref="I65:N65" si="25">I60</f>
        <v>0</v>
      </c>
      <c r="J65" s="10">
        <f t="shared" si="25"/>
        <v>0</v>
      </c>
      <c r="K65" s="10">
        <f t="shared" si="25"/>
        <v>0</v>
      </c>
      <c r="L65" s="10">
        <f t="shared" si="25"/>
        <v>0</v>
      </c>
      <c r="M65" s="10">
        <f t="shared" si="25"/>
        <v>0</v>
      </c>
      <c r="N65" s="10">
        <f t="shared" si="25"/>
        <v>0</v>
      </c>
      <c r="O65" s="296"/>
      <c r="P65" s="297"/>
    </row>
    <row r="66" spans="1:16" ht="36" x14ac:dyDescent="0.25">
      <c r="A66" s="298"/>
      <c r="B66" s="298"/>
      <c r="C66" s="298"/>
      <c r="D66" s="298"/>
      <c r="E66" s="298"/>
      <c r="F66" s="298"/>
      <c r="G66" s="4" t="s">
        <v>7</v>
      </c>
      <c r="H66" s="10">
        <f>SUM(I66:N66)</f>
        <v>6</v>
      </c>
      <c r="I66" s="10">
        <f t="shared" ref="I66:N66" si="26">I61</f>
        <v>6</v>
      </c>
      <c r="J66" s="10">
        <f t="shared" si="26"/>
        <v>0</v>
      </c>
      <c r="K66" s="10">
        <f t="shared" si="26"/>
        <v>0</v>
      </c>
      <c r="L66" s="10">
        <f t="shared" si="26"/>
        <v>0</v>
      </c>
      <c r="M66" s="10">
        <f t="shared" si="26"/>
        <v>0</v>
      </c>
      <c r="N66" s="10">
        <f t="shared" si="26"/>
        <v>0</v>
      </c>
      <c r="O66" s="296"/>
      <c r="P66" s="297"/>
    </row>
    <row r="67" spans="1:16" x14ac:dyDescent="0.25">
      <c r="A67" s="298"/>
      <c r="B67" s="298"/>
      <c r="C67" s="298"/>
      <c r="D67" s="298"/>
      <c r="E67" s="298"/>
      <c r="F67" s="298"/>
      <c r="G67" s="4" t="s">
        <v>8</v>
      </c>
      <c r="H67" s="10">
        <f>SUM(I67:N67)</f>
        <v>0</v>
      </c>
      <c r="I67" s="10">
        <f t="shared" ref="I67:N67" si="27">I62</f>
        <v>0</v>
      </c>
      <c r="J67" s="10">
        <f t="shared" si="27"/>
        <v>0</v>
      </c>
      <c r="K67" s="10">
        <f t="shared" si="27"/>
        <v>0</v>
      </c>
      <c r="L67" s="10">
        <f t="shared" si="27"/>
        <v>0</v>
      </c>
      <c r="M67" s="10">
        <f t="shared" si="27"/>
        <v>0</v>
      </c>
      <c r="N67" s="10">
        <f t="shared" si="27"/>
        <v>0</v>
      </c>
      <c r="O67" s="296"/>
      <c r="P67" s="297"/>
    </row>
    <row r="68" spans="1:16" ht="24" x14ac:dyDescent="0.25">
      <c r="A68" s="298"/>
      <c r="B68" s="298"/>
      <c r="C68" s="298"/>
      <c r="D68" s="298"/>
      <c r="E68" s="298"/>
      <c r="F68" s="298"/>
      <c r="G68" s="4" t="s">
        <v>9</v>
      </c>
      <c r="H68" s="10">
        <f>SUM(I68:N68)</f>
        <v>0</v>
      </c>
      <c r="I68" s="10">
        <f t="shared" ref="I68:N68" si="28">I63</f>
        <v>0</v>
      </c>
      <c r="J68" s="10">
        <f t="shared" si="28"/>
        <v>0</v>
      </c>
      <c r="K68" s="10">
        <f t="shared" si="28"/>
        <v>0</v>
      </c>
      <c r="L68" s="10">
        <f t="shared" si="28"/>
        <v>0</v>
      </c>
      <c r="M68" s="10">
        <f t="shared" si="28"/>
        <v>0</v>
      </c>
      <c r="N68" s="10">
        <f t="shared" si="28"/>
        <v>0</v>
      </c>
      <c r="O68" s="296"/>
      <c r="P68" s="297"/>
    </row>
  </sheetData>
  <mergeCells count="85">
    <mergeCell ref="A47:P47"/>
    <mergeCell ref="A37:A41"/>
    <mergeCell ref="B37:B41"/>
    <mergeCell ref="C37:C41"/>
    <mergeCell ref="D37:D41"/>
    <mergeCell ref="E37:E41"/>
    <mergeCell ref="F37:F41"/>
    <mergeCell ref="O37:O41"/>
    <mergeCell ref="P37:P41"/>
    <mergeCell ref="A42:F46"/>
    <mergeCell ref="O42:O46"/>
    <mergeCell ref="P42:P46"/>
    <mergeCell ref="A58:P58"/>
    <mergeCell ref="A15:P15"/>
    <mergeCell ref="G1:N1"/>
    <mergeCell ref="O1:O2"/>
    <mergeCell ref="P1:P2"/>
    <mergeCell ref="A4:P4"/>
    <mergeCell ref="A5:A9"/>
    <mergeCell ref="B5:B9"/>
    <mergeCell ref="C5:C9"/>
    <mergeCell ref="D5:D9"/>
    <mergeCell ref="E5:E9"/>
    <mergeCell ref="F5:F9"/>
    <mergeCell ref="A1:A2"/>
    <mergeCell ref="B1:B2"/>
    <mergeCell ref="C1:C2"/>
    <mergeCell ref="D1:D2"/>
    <mergeCell ref="E1:E2"/>
    <mergeCell ref="O5:O9"/>
    <mergeCell ref="P5:P9"/>
    <mergeCell ref="A10:F14"/>
    <mergeCell ref="O10:O14"/>
    <mergeCell ref="P10:P14"/>
    <mergeCell ref="F1:F2"/>
    <mergeCell ref="O16:O20"/>
    <mergeCell ref="P16:P20"/>
    <mergeCell ref="A21:A25"/>
    <mergeCell ref="B21:B25"/>
    <mergeCell ref="C21:C25"/>
    <mergeCell ref="D21:D25"/>
    <mergeCell ref="E21:E25"/>
    <mergeCell ref="F21:F25"/>
    <mergeCell ref="O21:O25"/>
    <mergeCell ref="P21:P25"/>
    <mergeCell ref="A16:A20"/>
    <mergeCell ref="B16:B20"/>
    <mergeCell ref="C16:C20"/>
    <mergeCell ref="D16:D20"/>
    <mergeCell ref="E16:E20"/>
    <mergeCell ref="F16:F20"/>
    <mergeCell ref="A26:F30"/>
    <mergeCell ref="A31:P31"/>
    <mergeCell ref="A32:A36"/>
    <mergeCell ref="B32:B36"/>
    <mergeCell ref="C32:C36"/>
    <mergeCell ref="D32:D36"/>
    <mergeCell ref="E32:E36"/>
    <mergeCell ref="F32:F36"/>
    <mergeCell ref="O32:O36"/>
    <mergeCell ref="P32:P36"/>
    <mergeCell ref="P26:P30"/>
    <mergeCell ref="O26:O30"/>
    <mergeCell ref="F48:F52"/>
    <mergeCell ref="O48:O52"/>
    <mergeCell ref="P48:P52"/>
    <mergeCell ref="A53:F57"/>
    <mergeCell ref="O53:O57"/>
    <mergeCell ref="P53:P57"/>
    <mergeCell ref="A48:A52"/>
    <mergeCell ref="B48:B52"/>
    <mergeCell ref="C48:C52"/>
    <mergeCell ref="D48:D52"/>
    <mergeCell ref="E48:E52"/>
    <mergeCell ref="O59:O63"/>
    <mergeCell ref="P59:P63"/>
    <mergeCell ref="A64:F68"/>
    <mergeCell ref="O64:O68"/>
    <mergeCell ref="P64:P68"/>
    <mergeCell ref="A59:A63"/>
    <mergeCell ref="B59:B63"/>
    <mergeCell ref="C59:C63"/>
    <mergeCell ref="D59:D63"/>
    <mergeCell ref="E59:E63"/>
    <mergeCell ref="F59:F6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29"/>
  <sheetViews>
    <sheetView topLeftCell="A2702" zoomScale="90" zoomScaleNormal="90" workbookViewId="0">
      <selection activeCell="C2695" sqref="C2695:C2699"/>
    </sheetView>
  </sheetViews>
  <sheetFormatPr defaultRowHeight="15" x14ac:dyDescent="0.25"/>
  <cols>
    <col min="1" max="1" width="59.5703125" style="46" customWidth="1"/>
    <col min="2" max="2" width="14" style="46" customWidth="1"/>
    <col min="3" max="3" width="16.85546875" style="46" customWidth="1"/>
    <col min="4" max="4" width="9.85546875" style="46" customWidth="1"/>
    <col min="5" max="5" width="9.140625" style="46"/>
    <col min="6" max="6" width="20.42578125" style="46" customWidth="1"/>
    <col min="7" max="7" width="21.28515625" style="46" customWidth="1"/>
    <col min="8" max="14" width="12.140625" style="46" customWidth="1"/>
    <col min="15" max="15" width="13.42578125" style="46" customWidth="1"/>
    <col min="16" max="16" width="57.28515625" style="46" customWidth="1"/>
    <col min="17" max="16384" width="9.140625" style="46"/>
  </cols>
  <sheetData>
    <row r="1" spans="1:17" ht="55.5" customHeight="1" x14ac:dyDescent="0.25">
      <c r="A1" s="189" t="s">
        <v>15</v>
      </c>
      <c r="B1" s="189" t="s">
        <v>16</v>
      </c>
      <c r="C1" s="189" t="s">
        <v>17</v>
      </c>
      <c r="D1" s="189" t="s">
        <v>18</v>
      </c>
      <c r="E1" s="189" t="s">
        <v>19</v>
      </c>
      <c r="F1" s="189" t="s">
        <v>20</v>
      </c>
      <c r="G1" s="189" t="s">
        <v>21</v>
      </c>
      <c r="H1" s="189"/>
      <c r="I1" s="189"/>
      <c r="J1" s="189"/>
      <c r="K1" s="189"/>
      <c r="L1" s="189"/>
      <c r="M1" s="189"/>
      <c r="N1" s="189"/>
      <c r="O1" s="189" t="s">
        <v>22</v>
      </c>
      <c r="P1" s="189" t="s">
        <v>23</v>
      </c>
    </row>
    <row r="2" spans="1:17" ht="24.75" thickBot="1" x14ac:dyDescent="0.3">
      <c r="A2" s="189"/>
      <c r="B2" s="189"/>
      <c r="C2" s="189"/>
      <c r="D2" s="189"/>
      <c r="E2" s="189"/>
      <c r="F2" s="189"/>
      <c r="G2" s="27" t="s">
        <v>24</v>
      </c>
      <c r="H2" s="27" t="s">
        <v>25</v>
      </c>
      <c r="I2" s="27">
        <v>2025</v>
      </c>
      <c r="J2" s="27">
        <v>2026</v>
      </c>
      <c r="K2" s="27">
        <v>2027</v>
      </c>
      <c r="L2" s="27">
        <v>2028</v>
      </c>
      <c r="M2" s="27">
        <v>2029</v>
      </c>
      <c r="N2" s="27">
        <v>2030</v>
      </c>
      <c r="O2" s="189"/>
      <c r="P2" s="189"/>
    </row>
    <row r="3" spans="1:17" ht="16.5" thickBot="1" x14ac:dyDescent="0.3">
      <c r="A3" s="72">
        <v>1</v>
      </c>
      <c r="B3" s="72">
        <v>2</v>
      </c>
      <c r="C3" s="72">
        <v>3</v>
      </c>
      <c r="D3" s="72">
        <v>4</v>
      </c>
      <c r="E3" s="72">
        <v>5</v>
      </c>
      <c r="F3" s="72">
        <v>6</v>
      </c>
      <c r="G3" s="72">
        <v>7</v>
      </c>
      <c r="H3" s="72">
        <v>8</v>
      </c>
      <c r="I3" s="72">
        <v>9</v>
      </c>
      <c r="J3" s="72">
        <v>10</v>
      </c>
      <c r="K3" s="72">
        <v>11</v>
      </c>
      <c r="L3" s="72">
        <v>12</v>
      </c>
      <c r="M3" s="72">
        <v>13</v>
      </c>
      <c r="N3" s="72">
        <v>14</v>
      </c>
      <c r="O3" s="72">
        <v>15</v>
      </c>
      <c r="P3" s="73">
        <v>16</v>
      </c>
      <c r="Q3" s="74"/>
    </row>
    <row r="4" spans="1:17" ht="16.5" thickBot="1" x14ac:dyDescent="0.3">
      <c r="A4" s="211" t="s">
        <v>29</v>
      </c>
      <c r="B4" s="211"/>
      <c r="C4" s="211"/>
      <c r="D4" s="211"/>
      <c r="E4" s="211"/>
      <c r="F4" s="211"/>
      <c r="G4" s="211"/>
      <c r="H4" s="211"/>
      <c r="I4" s="211"/>
      <c r="J4" s="211"/>
      <c r="K4" s="211"/>
      <c r="L4" s="211"/>
      <c r="M4" s="211"/>
      <c r="N4" s="211"/>
      <c r="O4" s="211"/>
      <c r="P4" s="211"/>
      <c r="Q4" s="74"/>
    </row>
    <row r="5" spans="1:17" ht="24.75" thickBot="1" x14ac:dyDescent="0.3">
      <c r="A5" s="212" t="s">
        <v>1183</v>
      </c>
      <c r="B5" s="218"/>
      <c r="C5" s="218" t="s">
        <v>29</v>
      </c>
      <c r="D5" s="218">
        <v>2025</v>
      </c>
      <c r="E5" s="218"/>
      <c r="F5" s="218" t="s">
        <v>222</v>
      </c>
      <c r="G5" s="25" t="s">
        <v>4</v>
      </c>
      <c r="H5" s="26">
        <f>SUM(H6:H9)</f>
        <v>256.3</v>
      </c>
      <c r="I5" s="26">
        <f t="shared" ref="I5:N5" si="0">SUM(I6:I9)</f>
        <v>256.3</v>
      </c>
      <c r="J5" s="26">
        <f t="shared" si="0"/>
        <v>0</v>
      </c>
      <c r="K5" s="26">
        <f t="shared" si="0"/>
        <v>0</v>
      </c>
      <c r="L5" s="26">
        <f t="shared" si="0"/>
        <v>0</v>
      </c>
      <c r="M5" s="26">
        <f t="shared" si="0"/>
        <v>0</v>
      </c>
      <c r="N5" s="26">
        <f t="shared" si="0"/>
        <v>0</v>
      </c>
      <c r="O5" s="221"/>
      <c r="P5" s="371"/>
      <c r="Q5" s="74"/>
    </row>
    <row r="6" spans="1:17" ht="16.5" thickBot="1" x14ac:dyDescent="0.3">
      <c r="A6" s="213"/>
      <c r="B6" s="219"/>
      <c r="C6" s="219"/>
      <c r="D6" s="219"/>
      <c r="E6" s="219"/>
      <c r="F6" s="219"/>
      <c r="G6" s="25" t="s">
        <v>6</v>
      </c>
      <c r="H6" s="26">
        <f>SUM(I6:N6)</f>
        <v>0</v>
      </c>
      <c r="I6" s="26">
        <v>0</v>
      </c>
      <c r="J6" s="26">
        <v>0</v>
      </c>
      <c r="K6" s="26">
        <v>0</v>
      </c>
      <c r="L6" s="26">
        <v>0</v>
      </c>
      <c r="M6" s="26">
        <v>0</v>
      </c>
      <c r="N6" s="26">
        <v>0</v>
      </c>
      <c r="O6" s="222"/>
      <c r="P6" s="372"/>
      <c r="Q6" s="74"/>
    </row>
    <row r="7" spans="1:17" ht="24.75" thickBot="1" x14ac:dyDescent="0.3">
      <c r="A7" s="213"/>
      <c r="B7" s="219"/>
      <c r="C7" s="219"/>
      <c r="D7" s="219"/>
      <c r="E7" s="219"/>
      <c r="F7" s="219"/>
      <c r="G7" s="25" t="s">
        <v>7</v>
      </c>
      <c r="H7" s="26">
        <f t="shared" ref="H7:H69" si="1">SUM(I7:N7)</f>
        <v>256.3</v>
      </c>
      <c r="I7" s="26">
        <v>256.3</v>
      </c>
      <c r="J7" s="26">
        <v>0</v>
      </c>
      <c r="K7" s="26">
        <v>0</v>
      </c>
      <c r="L7" s="26">
        <v>0</v>
      </c>
      <c r="M7" s="26">
        <v>0</v>
      </c>
      <c r="N7" s="26">
        <v>0</v>
      </c>
      <c r="O7" s="222"/>
      <c r="P7" s="372"/>
      <c r="Q7" s="74"/>
    </row>
    <row r="8" spans="1:17" ht="16.5" thickBot="1" x14ac:dyDescent="0.3">
      <c r="A8" s="213"/>
      <c r="B8" s="219"/>
      <c r="C8" s="219"/>
      <c r="D8" s="219"/>
      <c r="E8" s="219"/>
      <c r="F8" s="219"/>
      <c r="G8" s="25" t="s">
        <v>8</v>
      </c>
      <c r="H8" s="26">
        <f t="shared" si="1"/>
        <v>0</v>
      </c>
      <c r="I8" s="26">
        <v>0</v>
      </c>
      <c r="J8" s="26">
        <v>0</v>
      </c>
      <c r="K8" s="26">
        <v>0</v>
      </c>
      <c r="L8" s="26">
        <v>0</v>
      </c>
      <c r="M8" s="26">
        <v>0</v>
      </c>
      <c r="N8" s="26">
        <v>0</v>
      </c>
      <c r="O8" s="222"/>
      <c r="P8" s="372"/>
      <c r="Q8" s="74"/>
    </row>
    <row r="9" spans="1:17" ht="16.5" thickBot="1" x14ac:dyDescent="0.3">
      <c r="A9" s="214"/>
      <c r="B9" s="220"/>
      <c r="C9" s="220"/>
      <c r="D9" s="220"/>
      <c r="E9" s="220"/>
      <c r="F9" s="220"/>
      <c r="G9" s="25" t="s">
        <v>9</v>
      </c>
      <c r="H9" s="26">
        <f t="shared" si="1"/>
        <v>0</v>
      </c>
      <c r="I9" s="26">
        <v>0</v>
      </c>
      <c r="J9" s="26">
        <v>0</v>
      </c>
      <c r="K9" s="26">
        <v>0</v>
      </c>
      <c r="L9" s="26">
        <v>0</v>
      </c>
      <c r="M9" s="26">
        <v>0</v>
      </c>
      <c r="N9" s="26">
        <v>0</v>
      </c>
      <c r="O9" s="223"/>
      <c r="P9" s="373"/>
      <c r="Q9" s="74"/>
    </row>
    <row r="10" spans="1:17" ht="24.75" thickBot="1" x14ac:dyDescent="0.3">
      <c r="A10" s="212" t="s">
        <v>1184</v>
      </c>
      <c r="B10" s="218"/>
      <c r="C10" s="218" t="s">
        <v>29</v>
      </c>
      <c r="D10" s="218">
        <v>2025</v>
      </c>
      <c r="E10" s="218"/>
      <c r="F10" s="218" t="s">
        <v>222</v>
      </c>
      <c r="G10" s="25" t="s">
        <v>4</v>
      </c>
      <c r="H10" s="26">
        <f>SUM(H11:H14)</f>
        <v>58.7</v>
      </c>
      <c r="I10" s="26">
        <f t="shared" ref="I10:N10" si="2">SUM(I11:I14)</f>
        <v>58.7</v>
      </c>
      <c r="J10" s="26">
        <f t="shared" si="2"/>
        <v>0</v>
      </c>
      <c r="K10" s="26">
        <f t="shared" si="2"/>
        <v>0</v>
      </c>
      <c r="L10" s="26">
        <f t="shared" si="2"/>
        <v>0</v>
      </c>
      <c r="M10" s="26">
        <f t="shared" si="2"/>
        <v>0</v>
      </c>
      <c r="N10" s="26">
        <f t="shared" si="2"/>
        <v>0</v>
      </c>
      <c r="O10" s="221"/>
      <c r="P10" s="371"/>
      <c r="Q10" s="74"/>
    </row>
    <row r="11" spans="1:17" ht="16.5" thickBot="1" x14ac:dyDescent="0.3">
      <c r="A11" s="213"/>
      <c r="B11" s="219"/>
      <c r="C11" s="219"/>
      <c r="D11" s="219"/>
      <c r="E11" s="219"/>
      <c r="F11" s="219"/>
      <c r="G11" s="25" t="s">
        <v>6</v>
      </c>
      <c r="H11" s="26">
        <f t="shared" si="1"/>
        <v>0</v>
      </c>
      <c r="I11" s="26">
        <v>0</v>
      </c>
      <c r="J11" s="26">
        <v>0</v>
      </c>
      <c r="K11" s="26">
        <v>0</v>
      </c>
      <c r="L11" s="26">
        <v>0</v>
      </c>
      <c r="M11" s="26">
        <v>0</v>
      </c>
      <c r="N11" s="26">
        <v>0</v>
      </c>
      <c r="O11" s="222"/>
      <c r="P11" s="372"/>
      <c r="Q11" s="74"/>
    </row>
    <row r="12" spans="1:17" ht="24.75" thickBot="1" x14ac:dyDescent="0.3">
      <c r="A12" s="213"/>
      <c r="B12" s="219"/>
      <c r="C12" s="219"/>
      <c r="D12" s="219"/>
      <c r="E12" s="219"/>
      <c r="F12" s="219"/>
      <c r="G12" s="25" t="s">
        <v>7</v>
      </c>
      <c r="H12" s="26">
        <f t="shared" si="1"/>
        <v>58.7</v>
      </c>
      <c r="I12" s="26">
        <v>58.7</v>
      </c>
      <c r="J12" s="26">
        <v>0</v>
      </c>
      <c r="K12" s="26">
        <v>0</v>
      </c>
      <c r="L12" s="26">
        <v>0</v>
      </c>
      <c r="M12" s="26">
        <v>0</v>
      </c>
      <c r="N12" s="26">
        <v>0</v>
      </c>
      <c r="O12" s="222"/>
      <c r="P12" s="372"/>
      <c r="Q12" s="74"/>
    </row>
    <row r="13" spans="1:17" ht="16.5" thickBot="1" x14ac:dyDescent="0.3">
      <c r="A13" s="213"/>
      <c r="B13" s="219"/>
      <c r="C13" s="219"/>
      <c r="D13" s="219"/>
      <c r="E13" s="219"/>
      <c r="F13" s="219"/>
      <c r="G13" s="25" t="s">
        <v>8</v>
      </c>
      <c r="H13" s="26">
        <f t="shared" si="1"/>
        <v>0</v>
      </c>
      <c r="I13" s="26">
        <v>0</v>
      </c>
      <c r="J13" s="26">
        <v>0</v>
      </c>
      <c r="K13" s="26">
        <v>0</v>
      </c>
      <c r="L13" s="26">
        <v>0</v>
      </c>
      <c r="M13" s="26">
        <v>0</v>
      </c>
      <c r="N13" s="26">
        <v>0</v>
      </c>
      <c r="O13" s="222"/>
      <c r="P13" s="372"/>
      <c r="Q13" s="74"/>
    </row>
    <row r="14" spans="1:17" ht="16.5" thickBot="1" x14ac:dyDescent="0.3">
      <c r="A14" s="214"/>
      <c r="B14" s="220"/>
      <c r="C14" s="220"/>
      <c r="D14" s="220"/>
      <c r="E14" s="220"/>
      <c r="F14" s="220"/>
      <c r="G14" s="25" t="s">
        <v>9</v>
      </c>
      <c r="H14" s="26">
        <f t="shared" si="1"/>
        <v>0</v>
      </c>
      <c r="I14" s="26">
        <v>0</v>
      </c>
      <c r="J14" s="26">
        <v>0</v>
      </c>
      <c r="K14" s="26">
        <v>0</v>
      </c>
      <c r="L14" s="26">
        <v>0</v>
      </c>
      <c r="M14" s="26">
        <v>0</v>
      </c>
      <c r="N14" s="26">
        <v>0</v>
      </c>
      <c r="O14" s="223"/>
      <c r="P14" s="373"/>
      <c r="Q14" s="74"/>
    </row>
    <row r="15" spans="1:17" ht="24.75" thickBot="1" x14ac:dyDescent="0.3">
      <c r="A15" s="212" t="s">
        <v>1185</v>
      </c>
      <c r="B15" s="218"/>
      <c r="C15" s="218" t="s">
        <v>29</v>
      </c>
      <c r="D15" s="218">
        <v>2025</v>
      </c>
      <c r="E15" s="218"/>
      <c r="F15" s="218" t="s">
        <v>222</v>
      </c>
      <c r="G15" s="25" t="s">
        <v>4</v>
      </c>
      <c r="H15" s="26">
        <f>SUM(H16:H19)</f>
        <v>39.299999999999997</v>
      </c>
      <c r="I15" s="26">
        <f t="shared" ref="I15:N15" si="3">SUM(I16:I19)</f>
        <v>39.299999999999997</v>
      </c>
      <c r="J15" s="26">
        <f t="shared" si="3"/>
        <v>0</v>
      </c>
      <c r="K15" s="26">
        <f t="shared" si="3"/>
        <v>0</v>
      </c>
      <c r="L15" s="26">
        <f t="shared" si="3"/>
        <v>0</v>
      </c>
      <c r="M15" s="26">
        <f t="shared" si="3"/>
        <v>0</v>
      </c>
      <c r="N15" s="26">
        <f t="shared" si="3"/>
        <v>0</v>
      </c>
      <c r="O15" s="221"/>
      <c r="P15" s="371"/>
      <c r="Q15" s="74"/>
    </row>
    <row r="16" spans="1:17" ht="16.5" thickBot="1" x14ac:dyDescent="0.3">
      <c r="A16" s="213"/>
      <c r="B16" s="219"/>
      <c r="C16" s="219"/>
      <c r="D16" s="219"/>
      <c r="E16" s="219"/>
      <c r="F16" s="219"/>
      <c r="G16" s="25" t="s">
        <v>6</v>
      </c>
      <c r="H16" s="26">
        <f t="shared" si="1"/>
        <v>0</v>
      </c>
      <c r="I16" s="26">
        <v>0</v>
      </c>
      <c r="J16" s="26">
        <v>0</v>
      </c>
      <c r="K16" s="26">
        <v>0</v>
      </c>
      <c r="L16" s="26">
        <v>0</v>
      </c>
      <c r="M16" s="26">
        <v>0</v>
      </c>
      <c r="N16" s="26">
        <v>0</v>
      </c>
      <c r="O16" s="222"/>
      <c r="P16" s="372"/>
      <c r="Q16" s="74"/>
    </row>
    <row r="17" spans="1:17" ht="24.75" thickBot="1" x14ac:dyDescent="0.3">
      <c r="A17" s="213"/>
      <c r="B17" s="219"/>
      <c r="C17" s="219"/>
      <c r="D17" s="219"/>
      <c r="E17" s="219"/>
      <c r="F17" s="219"/>
      <c r="G17" s="25" t="s">
        <v>7</v>
      </c>
      <c r="H17" s="26">
        <f t="shared" si="1"/>
        <v>39.299999999999997</v>
      </c>
      <c r="I17" s="26">
        <v>39.299999999999997</v>
      </c>
      <c r="J17" s="26">
        <v>0</v>
      </c>
      <c r="K17" s="26">
        <v>0</v>
      </c>
      <c r="L17" s="26">
        <v>0</v>
      </c>
      <c r="M17" s="26">
        <v>0</v>
      </c>
      <c r="N17" s="26">
        <v>0</v>
      </c>
      <c r="O17" s="222"/>
      <c r="P17" s="372"/>
      <c r="Q17" s="74"/>
    </row>
    <row r="18" spans="1:17" ht="16.5" thickBot="1" x14ac:dyDescent="0.3">
      <c r="A18" s="213"/>
      <c r="B18" s="219"/>
      <c r="C18" s="219"/>
      <c r="D18" s="219"/>
      <c r="E18" s="219"/>
      <c r="F18" s="219"/>
      <c r="G18" s="25" t="s">
        <v>8</v>
      </c>
      <c r="H18" s="26">
        <f t="shared" si="1"/>
        <v>0</v>
      </c>
      <c r="I18" s="26">
        <v>0</v>
      </c>
      <c r="J18" s="26">
        <v>0</v>
      </c>
      <c r="K18" s="26">
        <v>0</v>
      </c>
      <c r="L18" s="26">
        <v>0</v>
      </c>
      <c r="M18" s="26">
        <v>0</v>
      </c>
      <c r="N18" s="26">
        <v>0</v>
      </c>
      <c r="O18" s="222"/>
      <c r="P18" s="372"/>
      <c r="Q18" s="74"/>
    </row>
    <row r="19" spans="1:17" ht="16.5" thickBot="1" x14ac:dyDescent="0.3">
      <c r="A19" s="214"/>
      <c r="B19" s="220"/>
      <c r="C19" s="220"/>
      <c r="D19" s="220"/>
      <c r="E19" s="220"/>
      <c r="F19" s="220"/>
      <c r="G19" s="25" t="s">
        <v>9</v>
      </c>
      <c r="H19" s="26">
        <f t="shared" si="1"/>
        <v>0</v>
      </c>
      <c r="I19" s="26">
        <v>0</v>
      </c>
      <c r="J19" s="26">
        <v>0</v>
      </c>
      <c r="K19" s="26">
        <v>0</v>
      </c>
      <c r="L19" s="26">
        <v>0</v>
      </c>
      <c r="M19" s="26">
        <v>0</v>
      </c>
      <c r="N19" s="26">
        <v>0</v>
      </c>
      <c r="O19" s="223"/>
      <c r="P19" s="373"/>
      <c r="Q19" s="74"/>
    </row>
    <row r="20" spans="1:17" ht="24.75" thickBot="1" x14ac:dyDescent="0.3">
      <c r="A20" s="212" t="s">
        <v>1186</v>
      </c>
      <c r="B20" s="218"/>
      <c r="C20" s="218" t="s">
        <v>29</v>
      </c>
      <c r="D20" s="218">
        <v>2025</v>
      </c>
      <c r="E20" s="218"/>
      <c r="F20" s="218" t="s">
        <v>222</v>
      </c>
      <c r="G20" s="25" t="s">
        <v>4</v>
      </c>
      <c r="H20" s="26">
        <f>SUM(H21:H24)</f>
        <v>74.099999999999994</v>
      </c>
      <c r="I20" s="26">
        <f t="shared" ref="I20:N20" si="4">SUM(I21:I24)</f>
        <v>74.099999999999994</v>
      </c>
      <c r="J20" s="26">
        <f t="shared" si="4"/>
        <v>0</v>
      </c>
      <c r="K20" s="26">
        <f t="shared" si="4"/>
        <v>0</v>
      </c>
      <c r="L20" s="26">
        <f t="shared" si="4"/>
        <v>0</v>
      </c>
      <c r="M20" s="26">
        <f t="shared" si="4"/>
        <v>0</v>
      </c>
      <c r="N20" s="26">
        <f t="shared" si="4"/>
        <v>0</v>
      </c>
      <c r="O20" s="221"/>
      <c r="P20" s="371"/>
      <c r="Q20" s="74"/>
    </row>
    <row r="21" spans="1:17" ht="16.5" thickBot="1" x14ac:dyDescent="0.3">
      <c r="A21" s="213"/>
      <c r="B21" s="219"/>
      <c r="C21" s="219"/>
      <c r="D21" s="219"/>
      <c r="E21" s="219"/>
      <c r="F21" s="219"/>
      <c r="G21" s="25" t="s">
        <v>6</v>
      </c>
      <c r="H21" s="26">
        <f t="shared" si="1"/>
        <v>0</v>
      </c>
      <c r="I21" s="26">
        <v>0</v>
      </c>
      <c r="J21" s="26">
        <v>0</v>
      </c>
      <c r="K21" s="26">
        <v>0</v>
      </c>
      <c r="L21" s="26">
        <v>0</v>
      </c>
      <c r="M21" s="26">
        <v>0</v>
      </c>
      <c r="N21" s="26">
        <v>0</v>
      </c>
      <c r="O21" s="222"/>
      <c r="P21" s="372"/>
      <c r="Q21" s="74"/>
    </row>
    <row r="22" spans="1:17" ht="24.75" thickBot="1" x14ac:dyDescent="0.3">
      <c r="A22" s="213"/>
      <c r="B22" s="219"/>
      <c r="C22" s="219"/>
      <c r="D22" s="219"/>
      <c r="E22" s="219"/>
      <c r="F22" s="219"/>
      <c r="G22" s="25" t="s">
        <v>7</v>
      </c>
      <c r="H22" s="26">
        <f t="shared" si="1"/>
        <v>74.099999999999994</v>
      </c>
      <c r="I22" s="26">
        <v>74.099999999999994</v>
      </c>
      <c r="J22" s="26">
        <v>0</v>
      </c>
      <c r="K22" s="26">
        <v>0</v>
      </c>
      <c r="L22" s="26">
        <v>0</v>
      </c>
      <c r="M22" s="26">
        <v>0</v>
      </c>
      <c r="N22" s="26">
        <v>0</v>
      </c>
      <c r="O22" s="222"/>
      <c r="P22" s="372"/>
      <c r="Q22" s="74"/>
    </row>
    <row r="23" spans="1:17" ht="16.5" thickBot="1" x14ac:dyDescent="0.3">
      <c r="A23" s="213"/>
      <c r="B23" s="219"/>
      <c r="C23" s="219"/>
      <c r="D23" s="219"/>
      <c r="E23" s="219"/>
      <c r="F23" s="219"/>
      <c r="G23" s="25" t="s">
        <v>8</v>
      </c>
      <c r="H23" s="26">
        <f t="shared" si="1"/>
        <v>0</v>
      </c>
      <c r="I23" s="26">
        <v>0</v>
      </c>
      <c r="J23" s="26">
        <v>0</v>
      </c>
      <c r="K23" s="26">
        <v>0</v>
      </c>
      <c r="L23" s="26">
        <v>0</v>
      </c>
      <c r="M23" s="26">
        <v>0</v>
      </c>
      <c r="N23" s="26">
        <v>0</v>
      </c>
      <c r="O23" s="222"/>
      <c r="P23" s="372"/>
      <c r="Q23" s="74"/>
    </row>
    <row r="24" spans="1:17" ht="16.5" thickBot="1" x14ac:dyDescent="0.3">
      <c r="A24" s="214"/>
      <c r="B24" s="220"/>
      <c r="C24" s="220"/>
      <c r="D24" s="220"/>
      <c r="E24" s="220"/>
      <c r="F24" s="220"/>
      <c r="G24" s="25" t="s">
        <v>9</v>
      </c>
      <c r="H24" s="26">
        <f t="shared" si="1"/>
        <v>0</v>
      </c>
      <c r="I24" s="26">
        <v>0</v>
      </c>
      <c r="J24" s="26">
        <v>0</v>
      </c>
      <c r="K24" s="26">
        <v>0</v>
      </c>
      <c r="L24" s="26">
        <v>0</v>
      </c>
      <c r="M24" s="26">
        <v>0</v>
      </c>
      <c r="N24" s="26">
        <v>0</v>
      </c>
      <c r="O24" s="223"/>
      <c r="P24" s="373"/>
      <c r="Q24" s="74"/>
    </row>
    <row r="25" spans="1:17" ht="24.75" thickBot="1" x14ac:dyDescent="0.3">
      <c r="A25" s="212" t="s">
        <v>4397</v>
      </c>
      <c r="B25" s="218"/>
      <c r="C25" s="218" t="s">
        <v>29</v>
      </c>
      <c r="D25" s="218">
        <v>2025</v>
      </c>
      <c r="E25" s="218"/>
      <c r="F25" s="218" t="s">
        <v>222</v>
      </c>
      <c r="G25" s="25" t="s">
        <v>4</v>
      </c>
      <c r="H25" s="26">
        <f>SUM(H26:H29)</f>
        <v>5.8</v>
      </c>
      <c r="I25" s="26">
        <f t="shared" ref="I25:N25" si="5">SUM(I26:I29)</f>
        <v>5.8</v>
      </c>
      <c r="J25" s="26">
        <f t="shared" si="5"/>
        <v>0</v>
      </c>
      <c r="K25" s="26">
        <f t="shared" si="5"/>
        <v>0</v>
      </c>
      <c r="L25" s="26">
        <f t="shared" si="5"/>
        <v>0</v>
      </c>
      <c r="M25" s="26">
        <f t="shared" si="5"/>
        <v>0</v>
      </c>
      <c r="N25" s="26">
        <f t="shared" si="5"/>
        <v>0</v>
      </c>
      <c r="O25" s="221"/>
      <c r="P25" s="371"/>
      <c r="Q25" s="74"/>
    </row>
    <row r="26" spans="1:17" ht="16.5" thickBot="1" x14ac:dyDescent="0.3">
      <c r="A26" s="213"/>
      <c r="B26" s="219"/>
      <c r="C26" s="219"/>
      <c r="D26" s="219"/>
      <c r="E26" s="219"/>
      <c r="F26" s="219"/>
      <c r="G26" s="25" t="s">
        <v>6</v>
      </c>
      <c r="H26" s="26">
        <f t="shared" si="1"/>
        <v>0</v>
      </c>
      <c r="I26" s="26">
        <v>0</v>
      </c>
      <c r="J26" s="26">
        <v>0</v>
      </c>
      <c r="K26" s="26">
        <v>0</v>
      </c>
      <c r="L26" s="26">
        <v>0</v>
      </c>
      <c r="M26" s="26">
        <v>0</v>
      </c>
      <c r="N26" s="26">
        <v>0</v>
      </c>
      <c r="O26" s="222"/>
      <c r="P26" s="372"/>
      <c r="Q26" s="74"/>
    </row>
    <row r="27" spans="1:17" ht="24.75" thickBot="1" x14ac:dyDescent="0.3">
      <c r="A27" s="213"/>
      <c r="B27" s="219"/>
      <c r="C27" s="219"/>
      <c r="D27" s="219"/>
      <c r="E27" s="219"/>
      <c r="F27" s="219"/>
      <c r="G27" s="25" t="s">
        <v>7</v>
      </c>
      <c r="H27" s="26">
        <f t="shared" si="1"/>
        <v>5.8</v>
      </c>
      <c r="I27" s="26">
        <v>5.8</v>
      </c>
      <c r="J27" s="26">
        <v>0</v>
      </c>
      <c r="K27" s="26">
        <v>0</v>
      </c>
      <c r="L27" s="26">
        <v>0</v>
      </c>
      <c r="M27" s="26">
        <v>0</v>
      </c>
      <c r="N27" s="26">
        <v>0</v>
      </c>
      <c r="O27" s="222"/>
      <c r="P27" s="372"/>
      <c r="Q27" s="74"/>
    </row>
    <row r="28" spans="1:17" ht="16.5" thickBot="1" x14ac:dyDescent="0.3">
      <c r="A28" s="213"/>
      <c r="B28" s="219"/>
      <c r="C28" s="219"/>
      <c r="D28" s="219"/>
      <c r="E28" s="219"/>
      <c r="F28" s="219"/>
      <c r="G28" s="25" t="s">
        <v>8</v>
      </c>
      <c r="H28" s="26">
        <f t="shared" si="1"/>
        <v>0</v>
      </c>
      <c r="I28" s="26">
        <v>0</v>
      </c>
      <c r="J28" s="26">
        <v>0</v>
      </c>
      <c r="K28" s="26">
        <v>0</v>
      </c>
      <c r="L28" s="26">
        <v>0</v>
      </c>
      <c r="M28" s="26">
        <v>0</v>
      </c>
      <c r="N28" s="26">
        <v>0</v>
      </c>
      <c r="O28" s="222"/>
      <c r="P28" s="372"/>
      <c r="Q28" s="74"/>
    </row>
    <row r="29" spans="1:17" ht="16.5" thickBot="1" x14ac:dyDescent="0.3">
      <c r="A29" s="214"/>
      <c r="B29" s="220"/>
      <c r="C29" s="220"/>
      <c r="D29" s="220"/>
      <c r="E29" s="220"/>
      <c r="F29" s="220"/>
      <c r="G29" s="25" t="s">
        <v>9</v>
      </c>
      <c r="H29" s="26">
        <f t="shared" si="1"/>
        <v>0</v>
      </c>
      <c r="I29" s="26">
        <v>0</v>
      </c>
      <c r="J29" s="26">
        <v>0</v>
      </c>
      <c r="K29" s="26">
        <v>0</v>
      </c>
      <c r="L29" s="26">
        <v>0</v>
      </c>
      <c r="M29" s="26">
        <v>0</v>
      </c>
      <c r="N29" s="26">
        <v>0</v>
      </c>
      <c r="O29" s="223"/>
      <c r="P29" s="373"/>
      <c r="Q29" s="74"/>
    </row>
    <row r="30" spans="1:17" ht="72.75" customHeight="1" thickBot="1" x14ac:dyDescent="0.3">
      <c r="A30" s="253" t="s">
        <v>4396</v>
      </c>
      <c r="B30" s="218"/>
      <c r="C30" s="218" t="s">
        <v>29</v>
      </c>
      <c r="D30" s="218">
        <v>2025</v>
      </c>
      <c r="E30" s="218"/>
      <c r="F30" s="218" t="s">
        <v>222</v>
      </c>
      <c r="G30" s="25" t="s">
        <v>4</v>
      </c>
      <c r="H30" s="26">
        <f>SUM(H31:H34)</f>
        <v>110.3</v>
      </c>
      <c r="I30" s="26">
        <f t="shared" ref="I30:N30" si="6">SUM(I31:I34)</f>
        <v>110.3</v>
      </c>
      <c r="J30" s="26">
        <f t="shared" si="6"/>
        <v>0</v>
      </c>
      <c r="K30" s="26">
        <f t="shared" si="6"/>
        <v>0</v>
      </c>
      <c r="L30" s="26">
        <f t="shared" si="6"/>
        <v>0</v>
      </c>
      <c r="M30" s="26">
        <f t="shared" si="6"/>
        <v>0</v>
      </c>
      <c r="N30" s="26">
        <f t="shared" si="6"/>
        <v>0</v>
      </c>
      <c r="O30" s="221"/>
      <c r="P30" s="371"/>
      <c r="Q30" s="74"/>
    </row>
    <row r="31" spans="1:17" ht="16.5" thickBot="1" x14ac:dyDescent="0.3">
      <c r="A31" s="254"/>
      <c r="B31" s="219"/>
      <c r="C31" s="219"/>
      <c r="D31" s="219"/>
      <c r="E31" s="219"/>
      <c r="F31" s="219"/>
      <c r="G31" s="25" t="s">
        <v>6</v>
      </c>
      <c r="H31" s="26">
        <f t="shared" si="1"/>
        <v>0</v>
      </c>
      <c r="I31" s="26">
        <v>0</v>
      </c>
      <c r="J31" s="26">
        <v>0</v>
      </c>
      <c r="K31" s="26">
        <v>0</v>
      </c>
      <c r="L31" s="26">
        <v>0</v>
      </c>
      <c r="M31" s="26">
        <v>0</v>
      </c>
      <c r="N31" s="26">
        <v>0</v>
      </c>
      <c r="O31" s="222"/>
      <c r="P31" s="372"/>
      <c r="Q31" s="74"/>
    </row>
    <row r="32" spans="1:17" ht="24.75" thickBot="1" x14ac:dyDescent="0.3">
      <c r="A32" s="254"/>
      <c r="B32" s="219"/>
      <c r="C32" s="219"/>
      <c r="D32" s="219"/>
      <c r="E32" s="219"/>
      <c r="F32" s="219"/>
      <c r="G32" s="25" t="s">
        <v>7</v>
      </c>
      <c r="H32" s="26">
        <f t="shared" si="1"/>
        <v>110.3</v>
      </c>
      <c r="I32" s="26">
        <v>110.3</v>
      </c>
      <c r="J32" s="26">
        <v>0</v>
      </c>
      <c r="K32" s="26">
        <v>0</v>
      </c>
      <c r="L32" s="26">
        <v>0</v>
      </c>
      <c r="M32" s="26">
        <v>0</v>
      </c>
      <c r="N32" s="26">
        <v>0</v>
      </c>
      <c r="O32" s="222"/>
      <c r="P32" s="372"/>
      <c r="Q32" s="74"/>
    </row>
    <row r="33" spans="1:17" ht="16.5" thickBot="1" x14ac:dyDescent="0.3">
      <c r="A33" s="254"/>
      <c r="B33" s="219"/>
      <c r="C33" s="219"/>
      <c r="D33" s="219"/>
      <c r="E33" s="219"/>
      <c r="F33" s="219"/>
      <c r="G33" s="25" t="s">
        <v>8</v>
      </c>
      <c r="H33" s="26">
        <f t="shared" si="1"/>
        <v>0</v>
      </c>
      <c r="I33" s="26">
        <v>0</v>
      </c>
      <c r="J33" s="26">
        <v>0</v>
      </c>
      <c r="K33" s="26">
        <v>0</v>
      </c>
      <c r="L33" s="26">
        <v>0</v>
      </c>
      <c r="M33" s="26">
        <v>0</v>
      </c>
      <c r="N33" s="26">
        <v>0</v>
      </c>
      <c r="O33" s="222"/>
      <c r="P33" s="372"/>
      <c r="Q33" s="74"/>
    </row>
    <row r="34" spans="1:17" ht="16.5" thickBot="1" x14ac:dyDescent="0.3">
      <c r="A34" s="255"/>
      <c r="B34" s="220"/>
      <c r="C34" s="220"/>
      <c r="D34" s="220"/>
      <c r="E34" s="220"/>
      <c r="F34" s="220"/>
      <c r="G34" s="25" t="s">
        <v>9</v>
      </c>
      <c r="H34" s="26">
        <f t="shared" si="1"/>
        <v>0</v>
      </c>
      <c r="I34" s="26">
        <v>0</v>
      </c>
      <c r="J34" s="26">
        <v>0</v>
      </c>
      <c r="K34" s="26">
        <v>0</v>
      </c>
      <c r="L34" s="26">
        <v>0</v>
      </c>
      <c r="M34" s="26">
        <v>0</v>
      </c>
      <c r="N34" s="26">
        <v>0</v>
      </c>
      <c r="O34" s="223"/>
      <c r="P34" s="373"/>
      <c r="Q34" s="74"/>
    </row>
    <row r="35" spans="1:17" ht="24.75" thickBot="1" x14ac:dyDescent="0.3">
      <c r="A35" s="212" t="s">
        <v>4395</v>
      </c>
      <c r="B35" s="218" t="s">
        <v>1187</v>
      </c>
      <c r="C35" s="218" t="s">
        <v>29</v>
      </c>
      <c r="D35" s="218" t="s">
        <v>270</v>
      </c>
      <c r="E35" s="218">
        <v>2.1800000000000002</v>
      </c>
      <c r="F35" s="218" t="s">
        <v>1188</v>
      </c>
      <c r="G35" s="25" t="s">
        <v>4</v>
      </c>
      <c r="H35" s="26">
        <f>SUM(H36:H39)</f>
        <v>5989.9</v>
      </c>
      <c r="I35" s="26">
        <f t="shared" ref="I35:N35" si="7">SUM(I36:I39)</f>
        <v>0</v>
      </c>
      <c r="J35" s="26">
        <f t="shared" si="7"/>
        <v>0</v>
      </c>
      <c r="K35" s="26">
        <f t="shared" si="7"/>
        <v>882.49999999999989</v>
      </c>
      <c r="L35" s="26">
        <f t="shared" si="7"/>
        <v>2450.6999999999998</v>
      </c>
      <c r="M35" s="26">
        <f t="shared" si="7"/>
        <v>2656.7</v>
      </c>
      <c r="N35" s="26">
        <f t="shared" si="7"/>
        <v>0</v>
      </c>
      <c r="O35" s="218">
        <v>500000</v>
      </c>
      <c r="P35" s="358"/>
      <c r="Q35" s="74"/>
    </row>
    <row r="36" spans="1:17" ht="16.5" thickBot="1" x14ac:dyDescent="0.3">
      <c r="A36" s="213"/>
      <c r="B36" s="219"/>
      <c r="C36" s="219"/>
      <c r="D36" s="219"/>
      <c r="E36" s="219"/>
      <c r="F36" s="219"/>
      <c r="G36" s="25" t="s">
        <v>6</v>
      </c>
      <c r="H36" s="26">
        <f t="shared" si="1"/>
        <v>5824</v>
      </c>
      <c r="I36" s="26">
        <v>0</v>
      </c>
      <c r="J36" s="26">
        <v>0</v>
      </c>
      <c r="K36" s="26">
        <v>857.3</v>
      </c>
      <c r="L36" s="26">
        <v>2384</v>
      </c>
      <c r="M36" s="26">
        <v>2582.6999999999998</v>
      </c>
      <c r="N36" s="26">
        <v>0</v>
      </c>
      <c r="O36" s="219"/>
      <c r="P36" s="359"/>
      <c r="Q36" s="74"/>
    </row>
    <row r="37" spans="1:17" ht="24.75" thickBot="1" x14ac:dyDescent="0.3">
      <c r="A37" s="213"/>
      <c r="B37" s="219"/>
      <c r="C37" s="219"/>
      <c r="D37" s="219"/>
      <c r="E37" s="219"/>
      <c r="F37" s="219"/>
      <c r="G37" s="25" t="s">
        <v>7</v>
      </c>
      <c r="H37" s="26">
        <f t="shared" si="1"/>
        <v>132.69999999999999</v>
      </c>
      <c r="I37" s="26">
        <v>0</v>
      </c>
      <c r="J37" s="26">
        <v>0</v>
      </c>
      <c r="K37" s="26">
        <v>20.9</v>
      </c>
      <c r="L37" s="26">
        <v>52.6</v>
      </c>
      <c r="M37" s="26">
        <v>59.2</v>
      </c>
      <c r="N37" s="26">
        <v>0</v>
      </c>
      <c r="O37" s="219"/>
      <c r="P37" s="359"/>
      <c r="Q37" s="74"/>
    </row>
    <row r="38" spans="1:17" ht="16.5" thickBot="1" x14ac:dyDescent="0.3">
      <c r="A38" s="213"/>
      <c r="B38" s="219"/>
      <c r="C38" s="219"/>
      <c r="D38" s="219"/>
      <c r="E38" s="219"/>
      <c r="F38" s="219"/>
      <c r="G38" s="25" t="s">
        <v>8</v>
      </c>
      <c r="H38" s="26">
        <f t="shared" si="1"/>
        <v>33.200000000000003</v>
      </c>
      <c r="I38" s="26">
        <v>0</v>
      </c>
      <c r="J38" s="26">
        <v>0</v>
      </c>
      <c r="K38" s="26">
        <v>4.3</v>
      </c>
      <c r="L38" s="26">
        <v>14.1</v>
      </c>
      <c r="M38" s="26">
        <v>14.8</v>
      </c>
      <c r="N38" s="26">
        <v>0</v>
      </c>
      <c r="O38" s="219"/>
      <c r="P38" s="359"/>
      <c r="Q38" s="74"/>
    </row>
    <row r="39" spans="1:17" ht="16.5" thickBot="1" x14ac:dyDescent="0.3">
      <c r="A39" s="214"/>
      <c r="B39" s="220"/>
      <c r="C39" s="220"/>
      <c r="D39" s="220"/>
      <c r="E39" s="220"/>
      <c r="F39" s="220"/>
      <c r="G39" s="25" t="s">
        <v>9</v>
      </c>
      <c r="H39" s="26">
        <f t="shared" si="1"/>
        <v>0</v>
      </c>
      <c r="I39" s="26">
        <v>0</v>
      </c>
      <c r="J39" s="26">
        <v>0</v>
      </c>
      <c r="K39" s="26">
        <v>0</v>
      </c>
      <c r="L39" s="26">
        <v>0</v>
      </c>
      <c r="M39" s="26">
        <v>0</v>
      </c>
      <c r="N39" s="26">
        <v>0</v>
      </c>
      <c r="O39" s="220"/>
      <c r="P39" s="360"/>
      <c r="Q39" s="74"/>
    </row>
    <row r="40" spans="1:17" ht="24.75" thickBot="1" x14ac:dyDescent="0.3">
      <c r="A40" s="253" t="s">
        <v>4394</v>
      </c>
      <c r="B40" s="218" t="s">
        <v>1187</v>
      </c>
      <c r="C40" s="218" t="s">
        <v>29</v>
      </c>
      <c r="D40" s="218" t="s">
        <v>44</v>
      </c>
      <c r="E40" s="218">
        <v>4.8</v>
      </c>
      <c r="F40" s="218" t="s">
        <v>1189</v>
      </c>
      <c r="G40" s="25" t="s">
        <v>4</v>
      </c>
      <c r="H40" s="26">
        <f>SUM(H41:H44)</f>
        <v>25000</v>
      </c>
      <c r="I40" s="26">
        <f t="shared" ref="I40:N40" si="8">SUM(I41:I44)</f>
        <v>0</v>
      </c>
      <c r="J40" s="26">
        <f t="shared" si="8"/>
        <v>0</v>
      </c>
      <c r="K40" s="26">
        <f t="shared" si="8"/>
        <v>0</v>
      </c>
      <c r="L40" s="26">
        <f t="shared" si="8"/>
        <v>5000</v>
      </c>
      <c r="M40" s="26">
        <f t="shared" si="8"/>
        <v>10000</v>
      </c>
      <c r="N40" s="26">
        <f t="shared" si="8"/>
        <v>10000</v>
      </c>
      <c r="O40" s="259">
        <v>500000</v>
      </c>
      <c r="P40" s="262"/>
      <c r="Q40" s="74"/>
    </row>
    <row r="41" spans="1:17" ht="16.5" thickBot="1" x14ac:dyDescent="0.3">
      <c r="A41" s="254"/>
      <c r="B41" s="219"/>
      <c r="C41" s="219"/>
      <c r="D41" s="219"/>
      <c r="E41" s="219"/>
      <c r="F41" s="219"/>
      <c r="G41" s="25" t="s">
        <v>6</v>
      </c>
      <c r="H41" s="26">
        <f t="shared" si="1"/>
        <v>24250</v>
      </c>
      <c r="I41" s="26">
        <v>0</v>
      </c>
      <c r="J41" s="26">
        <v>0</v>
      </c>
      <c r="K41" s="26">
        <v>0</v>
      </c>
      <c r="L41" s="26">
        <v>4850</v>
      </c>
      <c r="M41" s="26">
        <v>9700</v>
      </c>
      <c r="N41" s="26">
        <v>9700</v>
      </c>
      <c r="O41" s="260"/>
      <c r="P41" s="263"/>
      <c r="Q41" s="74"/>
    </row>
    <row r="42" spans="1:17" ht="24.75" thickBot="1" x14ac:dyDescent="0.3">
      <c r="A42" s="254"/>
      <c r="B42" s="219"/>
      <c r="C42" s="219"/>
      <c r="D42" s="219"/>
      <c r="E42" s="219"/>
      <c r="F42" s="219"/>
      <c r="G42" s="25" t="s">
        <v>7</v>
      </c>
      <c r="H42" s="26">
        <f t="shared" si="1"/>
        <v>600</v>
      </c>
      <c r="I42" s="26">
        <v>0</v>
      </c>
      <c r="J42" s="26">
        <v>0</v>
      </c>
      <c r="K42" s="26">
        <v>0</v>
      </c>
      <c r="L42" s="26">
        <v>120</v>
      </c>
      <c r="M42" s="26">
        <v>240</v>
      </c>
      <c r="N42" s="26">
        <v>240</v>
      </c>
      <c r="O42" s="260"/>
      <c r="P42" s="263"/>
      <c r="Q42" s="74"/>
    </row>
    <row r="43" spans="1:17" ht="16.5" thickBot="1" x14ac:dyDescent="0.3">
      <c r="A43" s="254"/>
      <c r="B43" s="219"/>
      <c r="C43" s="219"/>
      <c r="D43" s="219"/>
      <c r="E43" s="219"/>
      <c r="F43" s="219"/>
      <c r="G43" s="25" t="s">
        <v>8</v>
      </c>
      <c r="H43" s="26">
        <f t="shared" si="1"/>
        <v>150</v>
      </c>
      <c r="I43" s="26">
        <v>0</v>
      </c>
      <c r="J43" s="26">
        <v>0</v>
      </c>
      <c r="K43" s="26">
        <v>0</v>
      </c>
      <c r="L43" s="26">
        <v>30</v>
      </c>
      <c r="M43" s="26">
        <v>60</v>
      </c>
      <c r="N43" s="26">
        <v>60</v>
      </c>
      <c r="O43" s="260"/>
      <c r="P43" s="263"/>
      <c r="Q43" s="74"/>
    </row>
    <row r="44" spans="1:17" ht="16.5" thickBot="1" x14ac:dyDescent="0.3">
      <c r="A44" s="255"/>
      <c r="B44" s="220"/>
      <c r="C44" s="220"/>
      <c r="D44" s="220"/>
      <c r="E44" s="220"/>
      <c r="F44" s="220"/>
      <c r="G44" s="25" t="s">
        <v>9</v>
      </c>
      <c r="H44" s="26">
        <f t="shared" si="1"/>
        <v>0</v>
      </c>
      <c r="I44" s="26">
        <v>0</v>
      </c>
      <c r="J44" s="26">
        <v>0</v>
      </c>
      <c r="K44" s="26">
        <v>0</v>
      </c>
      <c r="L44" s="26">
        <v>0</v>
      </c>
      <c r="M44" s="26">
        <v>0</v>
      </c>
      <c r="N44" s="26">
        <v>0</v>
      </c>
      <c r="O44" s="261"/>
      <c r="P44" s="264"/>
      <c r="Q44" s="74"/>
    </row>
    <row r="45" spans="1:17" ht="24.75" thickBot="1" x14ac:dyDescent="0.3">
      <c r="A45" s="212" t="s">
        <v>1190</v>
      </c>
      <c r="B45" s="218" t="s">
        <v>1191</v>
      </c>
      <c r="C45" s="218" t="s">
        <v>29</v>
      </c>
      <c r="D45" s="218" t="s">
        <v>1192</v>
      </c>
      <c r="E45" s="218"/>
      <c r="F45" s="218" t="s">
        <v>1193</v>
      </c>
      <c r="G45" s="25" t="s">
        <v>4</v>
      </c>
      <c r="H45" s="26">
        <f>SUM(H46:H49)</f>
        <v>801.9</v>
      </c>
      <c r="I45" s="26">
        <f t="shared" ref="I45:N45" si="9">SUM(I46:I49)</f>
        <v>67.3</v>
      </c>
      <c r="J45" s="26">
        <f t="shared" si="9"/>
        <v>67.3</v>
      </c>
      <c r="K45" s="26">
        <f t="shared" si="9"/>
        <v>67.3</v>
      </c>
      <c r="L45" s="26">
        <f t="shared" si="9"/>
        <v>200</v>
      </c>
      <c r="M45" s="26">
        <f t="shared" si="9"/>
        <v>200</v>
      </c>
      <c r="N45" s="26">
        <f t="shared" si="9"/>
        <v>200</v>
      </c>
      <c r="O45" s="259">
        <v>400000</v>
      </c>
      <c r="P45" s="358"/>
      <c r="Q45" s="74"/>
    </row>
    <row r="46" spans="1:17" ht="16.5" thickBot="1" x14ac:dyDescent="0.3">
      <c r="A46" s="213"/>
      <c r="B46" s="219"/>
      <c r="C46" s="219"/>
      <c r="D46" s="219"/>
      <c r="E46" s="219"/>
      <c r="F46" s="219"/>
      <c r="G46" s="25" t="s">
        <v>6</v>
      </c>
      <c r="H46" s="26">
        <f t="shared" si="1"/>
        <v>0</v>
      </c>
      <c r="I46" s="26">
        <v>0</v>
      </c>
      <c r="J46" s="26">
        <v>0</v>
      </c>
      <c r="K46" s="26">
        <v>0</v>
      </c>
      <c r="L46" s="26">
        <v>0</v>
      </c>
      <c r="M46" s="26">
        <v>0</v>
      </c>
      <c r="N46" s="26">
        <v>0</v>
      </c>
      <c r="O46" s="260"/>
      <c r="P46" s="359"/>
      <c r="Q46" s="74"/>
    </row>
    <row r="47" spans="1:17" ht="24.75" thickBot="1" x14ac:dyDescent="0.3">
      <c r="A47" s="213"/>
      <c r="B47" s="219"/>
      <c r="C47" s="219"/>
      <c r="D47" s="219"/>
      <c r="E47" s="219"/>
      <c r="F47" s="219"/>
      <c r="G47" s="25" t="s">
        <v>7</v>
      </c>
      <c r="H47" s="26">
        <f t="shared" si="1"/>
        <v>561.9</v>
      </c>
      <c r="I47" s="26">
        <v>27.3</v>
      </c>
      <c r="J47" s="26">
        <v>27.3</v>
      </c>
      <c r="K47" s="26">
        <v>27.3</v>
      </c>
      <c r="L47" s="26">
        <v>160</v>
      </c>
      <c r="M47" s="26">
        <v>160</v>
      </c>
      <c r="N47" s="26">
        <v>160</v>
      </c>
      <c r="O47" s="260"/>
      <c r="P47" s="359"/>
      <c r="Q47" s="74"/>
    </row>
    <row r="48" spans="1:17" ht="16.5" thickBot="1" x14ac:dyDescent="0.3">
      <c r="A48" s="213"/>
      <c r="B48" s="219"/>
      <c r="C48" s="219"/>
      <c r="D48" s="219"/>
      <c r="E48" s="219"/>
      <c r="F48" s="219"/>
      <c r="G48" s="25" t="s">
        <v>8</v>
      </c>
      <c r="H48" s="26">
        <f t="shared" si="1"/>
        <v>240</v>
      </c>
      <c r="I48" s="26">
        <v>40</v>
      </c>
      <c r="J48" s="26">
        <v>40</v>
      </c>
      <c r="K48" s="26">
        <v>40</v>
      </c>
      <c r="L48" s="26">
        <v>40</v>
      </c>
      <c r="M48" s="26">
        <v>40</v>
      </c>
      <c r="N48" s="26">
        <v>40</v>
      </c>
      <c r="O48" s="260"/>
      <c r="P48" s="359"/>
      <c r="Q48" s="74"/>
    </row>
    <row r="49" spans="1:17" ht="16.5" thickBot="1" x14ac:dyDescent="0.3">
      <c r="A49" s="214"/>
      <c r="B49" s="220"/>
      <c r="C49" s="220"/>
      <c r="D49" s="220"/>
      <c r="E49" s="220"/>
      <c r="F49" s="220"/>
      <c r="G49" s="25" t="s">
        <v>9</v>
      </c>
      <c r="H49" s="26">
        <f t="shared" si="1"/>
        <v>0</v>
      </c>
      <c r="I49" s="26">
        <v>0</v>
      </c>
      <c r="J49" s="26">
        <v>0</v>
      </c>
      <c r="K49" s="26">
        <v>0</v>
      </c>
      <c r="L49" s="26">
        <v>0</v>
      </c>
      <c r="M49" s="26">
        <v>0</v>
      </c>
      <c r="N49" s="26">
        <v>0</v>
      </c>
      <c r="O49" s="261"/>
      <c r="P49" s="360"/>
      <c r="Q49" s="74"/>
    </row>
    <row r="50" spans="1:17" ht="24.75" thickBot="1" x14ac:dyDescent="0.3">
      <c r="A50" s="253" t="s">
        <v>4393</v>
      </c>
      <c r="B50" s="218" t="s">
        <v>1187</v>
      </c>
      <c r="C50" s="218" t="s">
        <v>29</v>
      </c>
      <c r="D50" s="218" t="s">
        <v>1194</v>
      </c>
      <c r="E50" s="218"/>
      <c r="F50" s="218" t="s">
        <v>1195</v>
      </c>
      <c r="G50" s="25" t="s">
        <v>4</v>
      </c>
      <c r="H50" s="26">
        <f>SUM(H51:H54)</f>
        <v>1200</v>
      </c>
      <c r="I50" s="26">
        <f t="shared" ref="I50:N50" si="10">SUM(I51:I54)</f>
        <v>0</v>
      </c>
      <c r="J50" s="26">
        <f t="shared" si="10"/>
        <v>0</v>
      </c>
      <c r="K50" s="26">
        <f t="shared" si="10"/>
        <v>0</v>
      </c>
      <c r="L50" s="26">
        <f t="shared" si="10"/>
        <v>400</v>
      </c>
      <c r="M50" s="26">
        <f t="shared" si="10"/>
        <v>400</v>
      </c>
      <c r="N50" s="26">
        <f t="shared" si="10"/>
        <v>400</v>
      </c>
      <c r="O50" s="259">
        <v>100000</v>
      </c>
      <c r="P50" s="358"/>
      <c r="Q50" s="74"/>
    </row>
    <row r="51" spans="1:17" ht="16.5" thickBot="1" x14ac:dyDescent="0.3">
      <c r="A51" s="254"/>
      <c r="B51" s="219"/>
      <c r="C51" s="219"/>
      <c r="D51" s="219"/>
      <c r="E51" s="219"/>
      <c r="F51" s="219"/>
      <c r="G51" s="25" t="s">
        <v>6</v>
      </c>
      <c r="H51" s="26">
        <f t="shared" si="1"/>
        <v>1164</v>
      </c>
      <c r="I51" s="26">
        <v>0</v>
      </c>
      <c r="J51" s="26">
        <v>0</v>
      </c>
      <c r="K51" s="26">
        <v>0</v>
      </c>
      <c r="L51" s="26">
        <v>388</v>
      </c>
      <c r="M51" s="26">
        <v>388</v>
      </c>
      <c r="N51" s="26">
        <v>388</v>
      </c>
      <c r="O51" s="260"/>
      <c r="P51" s="359"/>
      <c r="Q51" s="74"/>
    </row>
    <row r="52" spans="1:17" ht="24.75" thickBot="1" x14ac:dyDescent="0.3">
      <c r="A52" s="254"/>
      <c r="B52" s="219"/>
      <c r="C52" s="219"/>
      <c r="D52" s="219"/>
      <c r="E52" s="219"/>
      <c r="F52" s="219"/>
      <c r="G52" s="25" t="s">
        <v>7</v>
      </c>
      <c r="H52" s="26">
        <f t="shared" si="1"/>
        <v>28.799999999999997</v>
      </c>
      <c r="I52" s="26">
        <v>0</v>
      </c>
      <c r="J52" s="26">
        <v>0</v>
      </c>
      <c r="K52" s="26">
        <v>0</v>
      </c>
      <c r="L52" s="26">
        <v>9.6</v>
      </c>
      <c r="M52" s="26">
        <v>9.6</v>
      </c>
      <c r="N52" s="26">
        <v>9.6</v>
      </c>
      <c r="O52" s="260"/>
      <c r="P52" s="359"/>
      <c r="Q52" s="74"/>
    </row>
    <row r="53" spans="1:17" ht="16.5" thickBot="1" x14ac:dyDescent="0.3">
      <c r="A53" s="254"/>
      <c r="B53" s="219"/>
      <c r="C53" s="219"/>
      <c r="D53" s="219"/>
      <c r="E53" s="219"/>
      <c r="F53" s="219"/>
      <c r="G53" s="25" t="s">
        <v>8</v>
      </c>
      <c r="H53" s="26">
        <f t="shared" si="1"/>
        <v>7.1999999999999993</v>
      </c>
      <c r="I53" s="26">
        <v>0</v>
      </c>
      <c r="J53" s="26">
        <v>0</v>
      </c>
      <c r="K53" s="26">
        <v>0</v>
      </c>
      <c r="L53" s="26">
        <v>2.4</v>
      </c>
      <c r="M53" s="26">
        <v>2.4</v>
      </c>
      <c r="N53" s="26">
        <v>2.4</v>
      </c>
      <c r="O53" s="260"/>
      <c r="P53" s="359"/>
      <c r="Q53" s="74"/>
    </row>
    <row r="54" spans="1:17" ht="16.5" thickBot="1" x14ac:dyDescent="0.3">
      <c r="A54" s="255"/>
      <c r="B54" s="220"/>
      <c r="C54" s="220"/>
      <c r="D54" s="220"/>
      <c r="E54" s="220"/>
      <c r="F54" s="220"/>
      <c r="G54" s="25" t="s">
        <v>9</v>
      </c>
      <c r="H54" s="26">
        <f t="shared" si="1"/>
        <v>0</v>
      </c>
      <c r="I54" s="26">
        <v>0</v>
      </c>
      <c r="J54" s="26">
        <v>0</v>
      </c>
      <c r="K54" s="26">
        <v>0</v>
      </c>
      <c r="L54" s="26">
        <v>0</v>
      </c>
      <c r="M54" s="26">
        <v>0</v>
      </c>
      <c r="N54" s="26">
        <v>0</v>
      </c>
      <c r="O54" s="261"/>
      <c r="P54" s="360"/>
      <c r="Q54" s="74"/>
    </row>
    <row r="55" spans="1:17" ht="24.75" thickBot="1" x14ac:dyDescent="0.3">
      <c r="A55" s="212" t="s">
        <v>1196</v>
      </c>
      <c r="B55" s="218" t="s">
        <v>1191</v>
      </c>
      <c r="C55" s="218" t="s">
        <v>29</v>
      </c>
      <c r="D55" s="218" t="s">
        <v>1197</v>
      </c>
      <c r="E55" s="218"/>
      <c r="F55" s="218" t="s">
        <v>1193</v>
      </c>
      <c r="G55" s="25" t="s">
        <v>4</v>
      </c>
      <c r="H55" s="26">
        <f>SUM(H56:H59)</f>
        <v>300</v>
      </c>
      <c r="I55" s="26">
        <f t="shared" ref="I55:N55" si="11">SUM(I56:I59)</f>
        <v>50</v>
      </c>
      <c r="J55" s="26">
        <f t="shared" si="11"/>
        <v>50</v>
      </c>
      <c r="K55" s="26">
        <f t="shared" si="11"/>
        <v>50</v>
      </c>
      <c r="L55" s="26">
        <f t="shared" si="11"/>
        <v>50</v>
      </c>
      <c r="M55" s="26">
        <f t="shared" si="11"/>
        <v>50</v>
      </c>
      <c r="N55" s="26">
        <f t="shared" si="11"/>
        <v>50</v>
      </c>
      <c r="O55" s="259">
        <v>100000</v>
      </c>
      <c r="P55" s="358"/>
      <c r="Q55" s="74"/>
    </row>
    <row r="56" spans="1:17" ht="16.5" thickBot="1" x14ac:dyDescent="0.3">
      <c r="A56" s="213"/>
      <c r="B56" s="219"/>
      <c r="C56" s="219"/>
      <c r="D56" s="219"/>
      <c r="E56" s="219"/>
      <c r="F56" s="219"/>
      <c r="G56" s="25" t="s">
        <v>6</v>
      </c>
      <c r="H56" s="26">
        <f t="shared" si="1"/>
        <v>0</v>
      </c>
      <c r="I56" s="26">
        <v>0</v>
      </c>
      <c r="J56" s="26">
        <v>0</v>
      </c>
      <c r="K56" s="26">
        <v>0</v>
      </c>
      <c r="L56" s="26">
        <v>0</v>
      </c>
      <c r="M56" s="26">
        <v>0</v>
      </c>
      <c r="N56" s="26">
        <v>0</v>
      </c>
      <c r="O56" s="260"/>
      <c r="P56" s="359"/>
      <c r="Q56" s="74"/>
    </row>
    <row r="57" spans="1:17" ht="24.75" thickBot="1" x14ac:dyDescent="0.3">
      <c r="A57" s="213"/>
      <c r="B57" s="219"/>
      <c r="C57" s="219"/>
      <c r="D57" s="219"/>
      <c r="E57" s="219"/>
      <c r="F57" s="219"/>
      <c r="G57" s="25" t="s">
        <v>7</v>
      </c>
      <c r="H57" s="26">
        <f t="shared" si="1"/>
        <v>0</v>
      </c>
      <c r="I57" s="26">
        <v>0</v>
      </c>
      <c r="J57" s="26">
        <v>0</v>
      </c>
      <c r="K57" s="26">
        <v>0</v>
      </c>
      <c r="L57" s="26">
        <v>0</v>
      </c>
      <c r="M57" s="26">
        <v>0</v>
      </c>
      <c r="N57" s="26">
        <v>0</v>
      </c>
      <c r="O57" s="260"/>
      <c r="P57" s="359"/>
      <c r="Q57" s="74"/>
    </row>
    <row r="58" spans="1:17" ht="16.5" thickBot="1" x14ac:dyDescent="0.3">
      <c r="A58" s="213"/>
      <c r="B58" s="219"/>
      <c r="C58" s="219"/>
      <c r="D58" s="219"/>
      <c r="E58" s="219"/>
      <c r="F58" s="219"/>
      <c r="G58" s="25" t="s">
        <v>8</v>
      </c>
      <c r="H58" s="26">
        <f t="shared" si="1"/>
        <v>300</v>
      </c>
      <c r="I58" s="26">
        <v>50</v>
      </c>
      <c r="J58" s="26">
        <v>50</v>
      </c>
      <c r="K58" s="26">
        <v>50</v>
      </c>
      <c r="L58" s="26">
        <v>50</v>
      </c>
      <c r="M58" s="26">
        <v>50</v>
      </c>
      <c r="N58" s="26">
        <v>50</v>
      </c>
      <c r="O58" s="260"/>
      <c r="P58" s="359"/>
      <c r="Q58" s="74"/>
    </row>
    <row r="59" spans="1:17" ht="16.5" thickBot="1" x14ac:dyDescent="0.3">
      <c r="A59" s="214"/>
      <c r="B59" s="220"/>
      <c r="C59" s="220"/>
      <c r="D59" s="220"/>
      <c r="E59" s="220"/>
      <c r="F59" s="220"/>
      <c r="G59" s="25" t="s">
        <v>9</v>
      </c>
      <c r="H59" s="26">
        <f t="shared" si="1"/>
        <v>0</v>
      </c>
      <c r="I59" s="26">
        <v>0</v>
      </c>
      <c r="J59" s="26">
        <v>0</v>
      </c>
      <c r="K59" s="26">
        <v>0</v>
      </c>
      <c r="L59" s="26">
        <v>0</v>
      </c>
      <c r="M59" s="26">
        <v>0</v>
      </c>
      <c r="N59" s="26">
        <v>0</v>
      </c>
      <c r="O59" s="261"/>
      <c r="P59" s="360"/>
      <c r="Q59" s="74"/>
    </row>
    <row r="60" spans="1:17" ht="24.75" thickBot="1" x14ac:dyDescent="0.3">
      <c r="A60" s="212" t="s">
        <v>1198</v>
      </c>
      <c r="B60" s="218" t="s">
        <v>1187</v>
      </c>
      <c r="C60" s="218" t="s">
        <v>29</v>
      </c>
      <c r="D60" s="218" t="s">
        <v>150</v>
      </c>
      <c r="E60" s="218">
        <v>1</v>
      </c>
      <c r="F60" s="218" t="s">
        <v>1199</v>
      </c>
      <c r="G60" s="25" t="s">
        <v>4</v>
      </c>
      <c r="H60" s="26">
        <f>SUM(H61:H64)</f>
        <v>126.1</v>
      </c>
      <c r="I60" s="26">
        <f t="shared" ref="I60:N60" si="12">SUM(I61:I64)</f>
        <v>86.1</v>
      </c>
      <c r="J60" s="26">
        <f t="shared" si="12"/>
        <v>40</v>
      </c>
      <c r="K60" s="26">
        <f t="shared" si="12"/>
        <v>0</v>
      </c>
      <c r="L60" s="26">
        <f t="shared" si="12"/>
        <v>0</v>
      </c>
      <c r="M60" s="26">
        <f t="shared" si="12"/>
        <v>0</v>
      </c>
      <c r="N60" s="26">
        <f t="shared" si="12"/>
        <v>0</v>
      </c>
      <c r="O60" s="259">
        <v>20000</v>
      </c>
      <c r="P60" s="358"/>
      <c r="Q60" s="74"/>
    </row>
    <row r="61" spans="1:17" ht="16.5" thickBot="1" x14ac:dyDescent="0.3">
      <c r="A61" s="213"/>
      <c r="B61" s="219"/>
      <c r="C61" s="219"/>
      <c r="D61" s="219"/>
      <c r="E61" s="219"/>
      <c r="F61" s="219"/>
      <c r="G61" s="25" t="s">
        <v>6</v>
      </c>
      <c r="H61" s="26">
        <f t="shared" si="1"/>
        <v>0</v>
      </c>
      <c r="I61" s="26">
        <v>0</v>
      </c>
      <c r="J61" s="26">
        <v>0</v>
      </c>
      <c r="K61" s="26">
        <v>0</v>
      </c>
      <c r="L61" s="26">
        <v>0</v>
      </c>
      <c r="M61" s="26">
        <v>0</v>
      </c>
      <c r="N61" s="26">
        <v>0</v>
      </c>
      <c r="O61" s="260"/>
      <c r="P61" s="359"/>
      <c r="Q61" s="74"/>
    </row>
    <row r="62" spans="1:17" ht="24.75" thickBot="1" x14ac:dyDescent="0.3">
      <c r="A62" s="213"/>
      <c r="B62" s="219"/>
      <c r="C62" s="219"/>
      <c r="D62" s="219"/>
      <c r="E62" s="219"/>
      <c r="F62" s="219"/>
      <c r="G62" s="25" t="s">
        <v>7</v>
      </c>
      <c r="H62" s="26">
        <f t="shared" si="1"/>
        <v>126.1</v>
      </c>
      <c r="I62" s="26">
        <v>86.1</v>
      </c>
      <c r="J62" s="26">
        <v>40</v>
      </c>
      <c r="K62" s="26">
        <v>0</v>
      </c>
      <c r="L62" s="26">
        <v>0</v>
      </c>
      <c r="M62" s="26">
        <v>0</v>
      </c>
      <c r="N62" s="26">
        <v>0</v>
      </c>
      <c r="O62" s="260"/>
      <c r="P62" s="359"/>
      <c r="Q62" s="74"/>
    </row>
    <row r="63" spans="1:17" ht="16.5" thickBot="1" x14ac:dyDescent="0.3">
      <c r="A63" s="213"/>
      <c r="B63" s="219"/>
      <c r="C63" s="219"/>
      <c r="D63" s="219"/>
      <c r="E63" s="219"/>
      <c r="F63" s="219"/>
      <c r="G63" s="25" t="s">
        <v>8</v>
      </c>
      <c r="H63" s="26">
        <f t="shared" si="1"/>
        <v>0</v>
      </c>
      <c r="I63" s="26">
        <v>0</v>
      </c>
      <c r="J63" s="26">
        <v>0</v>
      </c>
      <c r="K63" s="26">
        <v>0</v>
      </c>
      <c r="L63" s="26">
        <v>0</v>
      </c>
      <c r="M63" s="26">
        <v>0</v>
      </c>
      <c r="N63" s="26">
        <v>0</v>
      </c>
      <c r="O63" s="260"/>
      <c r="P63" s="359"/>
      <c r="Q63" s="74"/>
    </row>
    <row r="64" spans="1:17" ht="16.5" thickBot="1" x14ac:dyDescent="0.3">
      <c r="A64" s="214"/>
      <c r="B64" s="220"/>
      <c r="C64" s="220"/>
      <c r="D64" s="220"/>
      <c r="E64" s="220"/>
      <c r="F64" s="220"/>
      <c r="G64" s="25" t="s">
        <v>9</v>
      </c>
      <c r="H64" s="26">
        <f t="shared" si="1"/>
        <v>0</v>
      </c>
      <c r="I64" s="26">
        <v>0</v>
      </c>
      <c r="J64" s="26">
        <v>0</v>
      </c>
      <c r="K64" s="26">
        <v>0</v>
      </c>
      <c r="L64" s="26">
        <v>0</v>
      </c>
      <c r="M64" s="26">
        <v>0</v>
      </c>
      <c r="N64" s="26">
        <v>0</v>
      </c>
      <c r="O64" s="261"/>
      <c r="P64" s="360"/>
      <c r="Q64" s="74"/>
    </row>
    <row r="65" spans="1:17" ht="24.75" thickBot="1" x14ac:dyDescent="0.3">
      <c r="A65" s="212" t="s">
        <v>1200</v>
      </c>
      <c r="B65" s="218" t="s">
        <v>1191</v>
      </c>
      <c r="C65" s="218" t="s">
        <v>29</v>
      </c>
      <c r="D65" s="218">
        <v>2027</v>
      </c>
      <c r="E65" s="218">
        <v>0.2</v>
      </c>
      <c r="F65" s="218" t="s">
        <v>1193</v>
      </c>
      <c r="G65" s="25" t="s">
        <v>4</v>
      </c>
      <c r="H65" s="26">
        <f>SUM(H66:H69)</f>
        <v>29.8</v>
      </c>
      <c r="I65" s="26">
        <f t="shared" ref="I65:N65" si="13">SUM(I66:I69)</f>
        <v>0</v>
      </c>
      <c r="J65" s="26">
        <f t="shared" si="13"/>
        <v>0</v>
      </c>
      <c r="K65" s="26">
        <f t="shared" si="13"/>
        <v>29.8</v>
      </c>
      <c r="L65" s="26">
        <f t="shared" si="13"/>
        <v>0</v>
      </c>
      <c r="M65" s="26">
        <f t="shared" si="13"/>
        <v>0</v>
      </c>
      <c r="N65" s="26">
        <f t="shared" si="13"/>
        <v>0</v>
      </c>
      <c r="O65" s="259">
        <v>10000</v>
      </c>
      <c r="P65" s="358"/>
      <c r="Q65" s="74"/>
    </row>
    <row r="66" spans="1:17" ht="16.5" thickBot="1" x14ac:dyDescent="0.3">
      <c r="A66" s="213"/>
      <c r="B66" s="219"/>
      <c r="C66" s="219"/>
      <c r="D66" s="219"/>
      <c r="E66" s="219"/>
      <c r="F66" s="219"/>
      <c r="G66" s="25" t="s">
        <v>6</v>
      </c>
      <c r="H66" s="26">
        <f t="shared" si="1"/>
        <v>0</v>
      </c>
      <c r="I66" s="26">
        <v>0</v>
      </c>
      <c r="J66" s="26">
        <v>0</v>
      </c>
      <c r="K66" s="26">
        <v>0</v>
      </c>
      <c r="L66" s="26">
        <v>0</v>
      </c>
      <c r="M66" s="26">
        <v>0</v>
      </c>
      <c r="N66" s="26">
        <v>0</v>
      </c>
      <c r="O66" s="260"/>
      <c r="P66" s="359"/>
      <c r="Q66" s="74"/>
    </row>
    <row r="67" spans="1:17" ht="24.75" thickBot="1" x14ac:dyDescent="0.3">
      <c r="A67" s="213"/>
      <c r="B67" s="219"/>
      <c r="C67" s="219"/>
      <c r="D67" s="219"/>
      <c r="E67" s="219"/>
      <c r="F67" s="219"/>
      <c r="G67" s="25" t="s">
        <v>7</v>
      </c>
      <c r="H67" s="26">
        <f t="shared" si="1"/>
        <v>0</v>
      </c>
      <c r="I67" s="26">
        <v>0</v>
      </c>
      <c r="J67" s="26">
        <v>0</v>
      </c>
      <c r="K67" s="26">
        <v>0</v>
      </c>
      <c r="L67" s="26">
        <v>0</v>
      </c>
      <c r="M67" s="26">
        <v>0</v>
      </c>
      <c r="N67" s="26">
        <v>0</v>
      </c>
      <c r="O67" s="260"/>
      <c r="P67" s="359"/>
      <c r="Q67" s="74"/>
    </row>
    <row r="68" spans="1:17" ht="16.5" thickBot="1" x14ac:dyDescent="0.3">
      <c r="A68" s="213"/>
      <c r="B68" s="219"/>
      <c r="C68" s="219"/>
      <c r="D68" s="219"/>
      <c r="E68" s="219"/>
      <c r="F68" s="219"/>
      <c r="G68" s="25" t="s">
        <v>8</v>
      </c>
      <c r="H68" s="26">
        <f t="shared" si="1"/>
        <v>29.8</v>
      </c>
      <c r="I68" s="26">
        <v>0</v>
      </c>
      <c r="J68" s="26">
        <v>0</v>
      </c>
      <c r="K68" s="26">
        <v>29.8</v>
      </c>
      <c r="L68" s="26">
        <v>0</v>
      </c>
      <c r="M68" s="26">
        <v>0</v>
      </c>
      <c r="N68" s="26">
        <v>0</v>
      </c>
      <c r="O68" s="260"/>
      <c r="P68" s="359"/>
      <c r="Q68" s="74"/>
    </row>
    <row r="69" spans="1:17" ht="16.5" thickBot="1" x14ac:dyDescent="0.3">
      <c r="A69" s="214"/>
      <c r="B69" s="220"/>
      <c r="C69" s="220"/>
      <c r="D69" s="220"/>
      <c r="E69" s="220"/>
      <c r="F69" s="220"/>
      <c r="G69" s="25" t="s">
        <v>9</v>
      </c>
      <c r="H69" s="26">
        <f t="shared" si="1"/>
        <v>0</v>
      </c>
      <c r="I69" s="26">
        <v>0</v>
      </c>
      <c r="J69" s="26">
        <v>0</v>
      </c>
      <c r="K69" s="26">
        <v>0</v>
      </c>
      <c r="L69" s="26">
        <v>0</v>
      </c>
      <c r="M69" s="26">
        <v>0</v>
      </c>
      <c r="N69" s="26">
        <v>0</v>
      </c>
      <c r="O69" s="261"/>
      <c r="P69" s="360"/>
      <c r="Q69" s="74"/>
    </row>
    <row r="70" spans="1:17" ht="24.75" thickBot="1" x14ac:dyDescent="0.3">
      <c r="A70" s="212" t="s">
        <v>1201</v>
      </c>
      <c r="B70" s="218" t="s">
        <v>1187</v>
      </c>
      <c r="C70" s="218" t="s">
        <v>29</v>
      </c>
      <c r="D70" s="218" t="s">
        <v>337</v>
      </c>
      <c r="E70" s="218">
        <v>1.4</v>
      </c>
      <c r="F70" s="218" t="s">
        <v>1193</v>
      </c>
      <c r="G70" s="25" t="s">
        <v>4</v>
      </c>
      <c r="H70" s="26">
        <f>SUM(H71:H74)</f>
        <v>218.39999999999998</v>
      </c>
      <c r="I70" s="26">
        <f t="shared" ref="I70:N70" si="14">SUM(I71:I74)</f>
        <v>0</v>
      </c>
      <c r="J70" s="26">
        <f t="shared" si="14"/>
        <v>0</v>
      </c>
      <c r="K70" s="26">
        <f t="shared" si="14"/>
        <v>56.3</v>
      </c>
      <c r="L70" s="26">
        <f t="shared" si="14"/>
        <v>162.1</v>
      </c>
      <c r="M70" s="26">
        <f t="shared" si="14"/>
        <v>0</v>
      </c>
      <c r="N70" s="26">
        <f t="shared" si="14"/>
        <v>0</v>
      </c>
      <c r="O70" s="259">
        <v>30000</v>
      </c>
      <c r="P70" s="358"/>
      <c r="Q70" s="74"/>
    </row>
    <row r="71" spans="1:17" ht="16.5" thickBot="1" x14ac:dyDescent="0.3">
      <c r="A71" s="213"/>
      <c r="B71" s="219"/>
      <c r="C71" s="219"/>
      <c r="D71" s="219"/>
      <c r="E71" s="219"/>
      <c r="F71" s="219"/>
      <c r="G71" s="25" t="s">
        <v>6</v>
      </c>
      <c r="H71" s="26">
        <f t="shared" ref="H71:H124" si="15">SUM(I71:N71)</f>
        <v>0</v>
      </c>
      <c r="I71" s="26">
        <v>0</v>
      </c>
      <c r="J71" s="26">
        <v>0</v>
      </c>
      <c r="K71" s="26">
        <v>0</v>
      </c>
      <c r="L71" s="26">
        <v>0</v>
      </c>
      <c r="M71" s="26">
        <v>0</v>
      </c>
      <c r="N71" s="26">
        <v>0</v>
      </c>
      <c r="O71" s="260"/>
      <c r="P71" s="359"/>
      <c r="Q71" s="74"/>
    </row>
    <row r="72" spans="1:17" ht="24.75" thickBot="1" x14ac:dyDescent="0.3">
      <c r="A72" s="213"/>
      <c r="B72" s="219"/>
      <c r="C72" s="219"/>
      <c r="D72" s="219"/>
      <c r="E72" s="219"/>
      <c r="F72" s="219"/>
      <c r="G72" s="25" t="s">
        <v>7</v>
      </c>
      <c r="H72" s="26">
        <f t="shared" si="15"/>
        <v>174.7</v>
      </c>
      <c r="I72" s="26">
        <v>0</v>
      </c>
      <c r="J72" s="26">
        <v>0</v>
      </c>
      <c r="K72" s="26">
        <v>45</v>
      </c>
      <c r="L72" s="26">
        <v>129.69999999999999</v>
      </c>
      <c r="M72" s="26">
        <v>0</v>
      </c>
      <c r="N72" s="26">
        <v>0</v>
      </c>
      <c r="O72" s="260"/>
      <c r="P72" s="359"/>
      <c r="Q72" s="74"/>
    </row>
    <row r="73" spans="1:17" ht="16.5" thickBot="1" x14ac:dyDescent="0.3">
      <c r="A73" s="213"/>
      <c r="B73" s="219"/>
      <c r="C73" s="219"/>
      <c r="D73" s="219"/>
      <c r="E73" s="219"/>
      <c r="F73" s="219"/>
      <c r="G73" s="25" t="s">
        <v>8</v>
      </c>
      <c r="H73" s="26">
        <f t="shared" si="15"/>
        <v>43.7</v>
      </c>
      <c r="I73" s="26">
        <v>0</v>
      </c>
      <c r="J73" s="26">
        <v>0</v>
      </c>
      <c r="K73" s="26">
        <v>11.3</v>
      </c>
      <c r="L73" s="26">
        <v>32.4</v>
      </c>
      <c r="M73" s="26">
        <v>0</v>
      </c>
      <c r="N73" s="26">
        <v>0</v>
      </c>
      <c r="O73" s="260"/>
      <c r="P73" s="359"/>
      <c r="Q73" s="74"/>
    </row>
    <row r="74" spans="1:17" ht="16.5" thickBot="1" x14ac:dyDescent="0.3">
      <c r="A74" s="214"/>
      <c r="B74" s="220"/>
      <c r="C74" s="220"/>
      <c r="D74" s="220"/>
      <c r="E74" s="220"/>
      <c r="F74" s="220"/>
      <c r="G74" s="25" t="s">
        <v>9</v>
      </c>
      <c r="H74" s="26">
        <f t="shared" si="15"/>
        <v>0</v>
      </c>
      <c r="I74" s="26">
        <v>0</v>
      </c>
      <c r="J74" s="26">
        <v>0</v>
      </c>
      <c r="K74" s="26">
        <v>0</v>
      </c>
      <c r="L74" s="26">
        <v>0</v>
      </c>
      <c r="M74" s="26">
        <v>0</v>
      </c>
      <c r="N74" s="26">
        <v>0</v>
      </c>
      <c r="O74" s="261"/>
      <c r="P74" s="360"/>
      <c r="Q74" s="74"/>
    </row>
    <row r="75" spans="1:17" ht="24.75" thickBot="1" x14ac:dyDescent="0.3">
      <c r="A75" s="253" t="s">
        <v>4398</v>
      </c>
      <c r="B75" s="218" t="s">
        <v>1187</v>
      </c>
      <c r="C75" s="218" t="s">
        <v>29</v>
      </c>
      <c r="D75" s="218" t="s">
        <v>67</v>
      </c>
      <c r="E75" s="218">
        <v>1.4</v>
      </c>
      <c r="F75" s="218" t="s">
        <v>1193</v>
      </c>
      <c r="G75" s="25" t="s">
        <v>4</v>
      </c>
      <c r="H75" s="26">
        <f>SUM(H76:H79)</f>
        <v>985.59999999999991</v>
      </c>
      <c r="I75" s="26">
        <f t="shared" ref="I75:N75" si="16">SUM(I76:I79)</f>
        <v>0</v>
      </c>
      <c r="J75" s="26">
        <f t="shared" si="16"/>
        <v>0</v>
      </c>
      <c r="K75" s="26">
        <f t="shared" si="16"/>
        <v>0</v>
      </c>
      <c r="L75" s="26">
        <f t="shared" si="16"/>
        <v>492.79999999999995</v>
      </c>
      <c r="M75" s="26">
        <f t="shared" si="16"/>
        <v>492.79999999999995</v>
      </c>
      <c r="N75" s="26">
        <f t="shared" si="16"/>
        <v>0</v>
      </c>
      <c r="O75" s="259">
        <v>50000</v>
      </c>
      <c r="P75" s="358"/>
      <c r="Q75" s="74"/>
    </row>
    <row r="76" spans="1:17" ht="16.5" thickBot="1" x14ac:dyDescent="0.3">
      <c r="A76" s="254"/>
      <c r="B76" s="219"/>
      <c r="C76" s="219"/>
      <c r="D76" s="219"/>
      <c r="E76" s="219"/>
      <c r="F76" s="219"/>
      <c r="G76" s="25" t="s">
        <v>6</v>
      </c>
      <c r="H76" s="26">
        <f t="shared" si="15"/>
        <v>0</v>
      </c>
      <c r="I76" s="26">
        <v>0</v>
      </c>
      <c r="J76" s="26">
        <v>0</v>
      </c>
      <c r="K76" s="26">
        <v>0</v>
      </c>
      <c r="L76" s="26">
        <v>0</v>
      </c>
      <c r="M76" s="26">
        <v>0</v>
      </c>
      <c r="N76" s="26">
        <v>0</v>
      </c>
      <c r="O76" s="260"/>
      <c r="P76" s="359"/>
      <c r="Q76" s="74"/>
    </row>
    <row r="77" spans="1:17" ht="24.75" thickBot="1" x14ac:dyDescent="0.3">
      <c r="A77" s="254"/>
      <c r="B77" s="219"/>
      <c r="C77" s="219"/>
      <c r="D77" s="219"/>
      <c r="E77" s="219"/>
      <c r="F77" s="219"/>
      <c r="G77" s="25" t="s">
        <v>7</v>
      </c>
      <c r="H77" s="26">
        <f t="shared" si="15"/>
        <v>788.4</v>
      </c>
      <c r="I77" s="26">
        <v>0</v>
      </c>
      <c r="J77" s="26">
        <v>0</v>
      </c>
      <c r="K77" s="26">
        <v>0</v>
      </c>
      <c r="L77" s="26">
        <v>394.2</v>
      </c>
      <c r="M77" s="26">
        <v>394.2</v>
      </c>
      <c r="N77" s="26">
        <v>0</v>
      </c>
      <c r="O77" s="260"/>
      <c r="P77" s="359"/>
      <c r="Q77" s="74"/>
    </row>
    <row r="78" spans="1:17" ht="16.5" thickBot="1" x14ac:dyDescent="0.3">
      <c r="A78" s="254"/>
      <c r="B78" s="219"/>
      <c r="C78" s="219"/>
      <c r="D78" s="219"/>
      <c r="E78" s="219"/>
      <c r="F78" s="219"/>
      <c r="G78" s="25" t="s">
        <v>8</v>
      </c>
      <c r="H78" s="26">
        <f t="shared" si="15"/>
        <v>197.2</v>
      </c>
      <c r="I78" s="26">
        <v>0</v>
      </c>
      <c r="J78" s="26">
        <v>0</v>
      </c>
      <c r="K78" s="26">
        <v>0</v>
      </c>
      <c r="L78" s="26">
        <v>98.6</v>
      </c>
      <c r="M78" s="26">
        <v>98.6</v>
      </c>
      <c r="N78" s="26">
        <v>0</v>
      </c>
      <c r="O78" s="260"/>
      <c r="P78" s="359"/>
      <c r="Q78" s="74"/>
    </row>
    <row r="79" spans="1:17" ht="16.5" thickBot="1" x14ac:dyDescent="0.3">
      <c r="A79" s="255"/>
      <c r="B79" s="220"/>
      <c r="C79" s="220"/>
      <c r="D79" s="220"/>
      <c r="E79" s="220"/>
      <c r="F79" s="220"/>
      <c r="G79" s="25" t="s">
        <v>9</v>
      </c>
      <c r="H79" s="26">
        <f t="shared" si="15"/>
        <v>0</v>
      </c>
      <c r="I79" s="26">
        <v>0</v>
      </c>
      <c r="J79" s="26">
        <v>0</v>
      </c>
      <c r="K79" s="26">
        <v>0</v>
      </c>
      <c r="L79" s="26">
        <v>0</v>
      </c>
      <c r="M79" s="26">
        <v>0</v>
      </c>
      <c r="N79" s="26">
        <v>0</v>
      </c>
      <c r="O79" s="261"/>
      <c r="P79" s="360"/>
      <c r="Q79" s="74"/>
    </row>
    <row r="80" spans="1:17" ht="24.75" thickBot="1" x14ac:dyDescent="0.3">
      <c r="A80" s="212" t="s">
        <v>1202</v>
      </c>
      <c r="B80" s="218" t="s">
        <v>1187</v>
      </c>
      <c r="C80" s="218" t="s">
        <v>29</v>
      </c>
      <c r="D80" s="218" t="s">
        <v>395</v>
      </c>
      <c r="E80" s="218">
        <v>3</v>
      </c>
      <c r="F80" s="218" t="s">
        <v>1193</v>
      </c>
      <c r="G80" s="25" t="s">
        <v>4</v>
      </c>
      <c r="H80" s="26">
        <f>SUM(H81:H84)</f>
        <v>631.69999999999993</v>
      </c>
      <c r="I80" s="26">
        <f t="shared" ref="I80:N80" si="17">SUM(I81:I84)</f>
        <v>0</v>
      </c>
      <c r="J80" s="26">
        <f t="shared" si="17"/>
        <v>0</v>
      </c>
      <c r="K80" s="26">
        <f t="shared" si="17"/>
        <v>0</v>
      </c>
      <c r="L80" s="26">
        <f t="shared" si="17"/>
        <v>0</v>
      </c>
      <c r="M80" s="26">
        <f t="shared" si="17"/>
        <v>300</v>
      </c>
      <c r="N80" s="26">
        <f t="shared" si="17"/>
        <v>331.7</v>
      </c>
      <c r="O80" s="259">
        <v>50000</v>
      </c>
      <c r="P80" s="358"/>
      <c r="Q80" s="74"/>
    </row>
    <row r="81" spans="1:17" ht="16.5" thickBot="1" x14ac:dyDescent="0.3">
      <c r="A81" s="213"/>
      <c r="B81" s="219"/>
      <c r="C81" s="219"/>
      <c r="D81" s="219"/>
      <c r="E81" s="219"/>
      <c r="F81" s="219"/>
      <c r="G81" s="25" t="s">
        <v>6</v>
      </c>
      <c r="H81" s="26">
        <f t="shared" si="15"/>
        <v>0</v>
      </c>
      <c r="I81" s="26">
        <v>0</v>
      </c>
      <c r="J81" s="26">
        <v>0</v>
      </c>
      <c r="K81" s="26">
        <v>0</v>
      </c>
      <c r="L81" s="26">
        <v>0</v>
      </c>
      <c r="M81" s="26">
        <v>0</v>
      </c>
      <c r="N81" s="26">
        <v>0</v>
      </c>
      <c r="O81" s="260"/>
      <c r="P81" s="359"/>
      <c r="Q81" s="74"/>
    </row>
    <row r="82" spans="1:17" ht="24.75" thickBot="1" x14ac:dyDescent="0.3">
      <c r="A82" s="213"/>
      <c r="B82" s="219"/>
      <c r="C82" s="219"/>
      <c r="D82" s="219"/>
      <c r="E82" s="219"/>
      <c r="F82" s="219"/>
      <c r="G82" s="25" t="s">
        <v>7</v>
      </c>
      <c r="H82" s="26">
        <f t="shared" si="15"/>
        <v>505.4</v>
      </c>
      <c r="I82" s="26">
        <v>0</v>
      </c>
      <c r="J82" s="26">
        <v>0</v>
      </c>
      <c r="K82" s="26">
        <v>0</v>
      </c>
      <c r="L82" s="26">
        <v>0</v>
      </c>
      <c r="M82" s="26">
        <v>240</v>
      </c>
      <c r="N82" s="26">
        <v>265.39999999999998</v>
      </c>
      <c r="O82" s="260"/>
      <c r="P82" s="359"/>
      <c r="Q82" s="74"/>
    </row>
    <row r="83" spans="1:17" ht="16.5" thickBot="1" x14ac:dyDescent="0.3">
      <c r="A83" s="213"/>
      <c r="B83" s="219"/>
      <c r="C83" s="219"/>
      <c r="D83" s="219"/>
      <c r="E83" s="219"/>
      <c r="F83" s="219"/>
      <c r="G83" s="25" t="s">
        <v>8</v>
      </c>
      <c r="H83" s="26">
        <f t="shared" si="15"/>
        <v>126.3</v>
      </c>
      <c r="I83" s="26">
        <v>0</v>
      </c>
      <c r="J83" s="26">
        <v>0</v>
      </c>
      <c r="K83" s="26">
        <v>0</v>
      </c>
      <c r="L83" s="26">
        <v>0</v>
      </c>
      <c r="M83" s="26">
        <v>60</v>
      </c>
      <c r="N83" s="26">
        <v>66.3</v>
      </c>
      <c r="O83" s="260"/>
      <c r="P83" s="359"/>
      <c r="Q83" s="74"/>
    </row>
    <row r="84" spans="1:17" ht="16.5" thickBot="1" x14ac:dyDescent="0.3">
      <c r="A84" s="214"/>
      <c r="B84" s="220"/>
      <c r="C84" s="220"/>
      <c r="D84" s="220"/>
      <c r="E84" s="220"/>
      <c r="F84" s="220"/>
      <c r="G84" s="25" t="s">
        <v>9</v>
      </c>
      <c r="H84" s="26">
        <f t="shared" si="15"/>
        <v>0</v>
      </c>
      <c r="I84" s="26">
        <v>0</v>
      </c>
      <c r="J84" s="26">
        <v>0</v>
      </c>
      <c r="K84" s="26">
        <v>0</v>
      </c>
      <c r="L84" s="26">
        <v>0</v>
      </c>
      <c r="M84" s="26">
        <v>0</v>
      </c>
      <c r="N84" s="26">
        <v>0</v>
      </c>
      <c r="O84" s="261"/>
      <c r="P84" s="360"/>
      <c r="Q84" s="74"/>
    </row>
    <row r="85" spans="1:17" ht="24.75" thickBot="1" x14ac:dyDescent="0.3">
      <c r="A85" s="212" t="s">
        <v>1203</v>
      </c>
      <c r="B85" s="218" t="s">
        <v>1187</v>
      </c>
      <c r="C85" s="218" t="s">
        <v>29</v>
      </c>
      <c r="D85" s="218">
        <v>2030</v>
      </c>
      <c r="E85" s="218">
        <v>0.78</v>
      </c>
      <c r="F85" s="218" t="s">
        <v>1193</v>
      </c>
      <c r="G85" s="25" t="s">
        <v>4</v>
      </c>
      <c r="H85" s="26">
        <f>SUM(H86:H89)</f>
        <v>326.3</v>
      </c>
      <c r="I85" s="26">
        <f t="shared" ref="I85:N85" si="18">SUM(I86:I89)</f>
        <v>0</v>
      </c>
      <c r="J85" s="26">
        <f t="shared" si="18"/>
        <v>0</v>
      </c>
      <c r="K85" s="26">
        <f t="shared" si="18"/>
        <v>0</v>
      </c>
      <c r="L85" s="26">
        <f t="shared" si="18"/>
        <v>0</v>
      </c>
      <c r="M85" s="26">
        <f t="shared" si="18"/>
        <v>0</v>
      </c>
      <c r="N85" s="26">
        <f t="shared" si="18"/>
        <v>326.3</v>
      </c>
      <c r="O85" s="259">
        <v>50000</v>
      </c>
      <c r="P85" s="358"/>
      <c r="Q85" s="74"/>
    </row>
    <row r="86" spans="1:17" ht="16.5" thickBot="1" x14ac:dyDescent="0.3">
      <c r="A86" s="213"/>
      <c r="B86" s="219"/>
      <c r="C86" s="219"/>
      <c r="D86" s="219"/>
      <c r="E86" s="219"/>
      <c r="F86" s="219"/>
      <c r="G86" s="25" t="s">
        <v>6</v>
      </c>
      <c r="H86" s="26">
        <f t="shared" si="15"/>
        <v>0</v>
      </c>
      <c r="I86" s="26">
        <v>0</v>
      </c>
      <c r="J86" s="26">
        <v>0</v>
      </c>
      <c r="K86" s="26">
        <v>0</v>
      </c>
      <c r="L86" s="26">
        <v>0</v>
      </c>
      <c r="M86" s="26">
        <v>0</v>
      </c>
      <c r="N86" s="26">
        <v>0</v>
      </c>
      <c r="O86" s="260"/>
      <c r="P86" s="359"/>
      <c r="Q86" s="74"/>
    </row>
    <row r="87" spans="1:17" ht="24.75" thickBot="1" x14ac:dyDescent="0.3">
      <c r="A87" s="213"/>
      <c r="B87" s="219"/>
      <c r="C87" s="219"/>
      <c r="D87" s="219"/>
      <c r="E87" s="219"/>
      <c r="F87" s="219"/>
      <c r="G87" s="25" t="s">
        <v>7</v>
      </c>
      <c r="H87" s="26">
        <f t="shared" si="15"/>
        <v>261</v>
      </c>
      <c r="I87" s="26">
        <v>0</v>
      </c>
      <c r="J87" s="26">
        <v>0</v>
      </c>
      <c r="K87" s="26">
        <v>0</v>
      </c>
      <c r="L87" s="26">
        <v>0</v>
      </c>
      <c r="M87" s="26">
        <v>0</v>
      </c>
      <c r="N87" s="26">
        <v>261</v>
      </c>
      <c r="O87" s="260"/>
      <c r="P87" s="359"/>
      <c r="Q87" s="74"/>
    </row>
    <row r="88" spans="1:17" ht="16.5" thickBot="1" x14ac:dyDescent="0.3">
      <c r="A88" s="213"/>
      <c r="B88" s="219"/>
      <c r="C88" s="219"/>
      <c r="D88" s="219"/>
      <c r="E88" s="219"/>
      <c r="F88" s="219"/>
      <c r="G88" s="25" t="s">
        <v>8</v>
      </c>
      <c r="H88" s="26">
        <f t="shared" si="15"/>
        <v>65.3</v>
      </c>
      <c r="I88" s="26">
        <v>0</v>
      </c>
      <c r="J88" s="26">
        <v>0</v>
      </c>
      <c r="K88" s="26">
        <v>0</v>
      </c>
      <c r="L88" s="26">
        <v>0</v>
      </c>
      <c r="M88" s="26">
        <v>0</v>
      </c>
      <c r="N88" s="26">
        <v>65.3</v>
      </c>
      <c r="O88" s="260"/>
      <c r="P88" s="359"/>
      <c r="Q88" s="74"/>
    </row>
    <row r="89" spans="1:17" ht="16.5" thickBot="1" x14ac:dyDescent="0.3">
      <c r="A89" s="214"/>
      <c r="B89" s="220"/>
      <c r="C89" s="220"/>
      <c r="D89" s="220"/>
      <c r="E89" s="220"/>
      <c r="F89" s="220"/>
      <c r="G89" s="25" t="s">
        <v>9</v>
      </c>
      <c r="H89" s="26">
        <f t="shared" si="15"/>
        <v>0</v>
      </c>
      <c r="I89" s="26">
        <v>0</v>
      </c>
      <c r="J89" s="26">
        <v>0</v>
      </c>
      <c r="K89" s="26">
        <v>0</v>
      </c>
      <c r="L89" s="26">
        <v>0</v>
      </c>
      <c r="M89" s="26">
        <v>0</v>
      </c>
      <c r="N89" s="26">
        <v>0</v>
      </c>
      <c r="O89" s="261"/>
      <c r="P89" s="360"/>
      <c r="Q89" s="74"/>
    </row>
    <row r="90" spans="1:17" ht="24.75" thickBot="1" x14ac:dyDescent="0.3">
      <c r="A90" s="253" t="s">
        <v>4399</v>
      </c>
      <c r="B90" s="218" t="s">
        <v>1191</v>
      </c>
      <c r="C90" s="218" t="s">
        <v>29</v>
      </c>
      <c r="D90" s="218">
        <v>2028</v>
      </c>
      <c r="E90" s="218">
        <v>0.1</v>
      </c>
      <c r="F90" s="218" t="s">
        <v>1204</v>
      </c>
      <c r="G90" s="25" t="s">
        <v>4</v>
      </c>
      <c r="H90" s="26">
        <f>SUM(H91:H94)</f>
        <v>50.6</v>
      </c>
      <c r="I90" s="26">
        <f t="shared" ref="I90:N90" si="19">SUM(I91:I94)</f>
        <v>0</v>
      </c>
      <c r="J90" s="26">
        <f t="shared" si="19"/>
        <v>0</v>
      </c>
      <c r="K90" s="26">
        <f t="shared" si="19"/>
        <v>0</v>
      </c>
      <c r="L90" s="26">
        <f t="shared" si="19"/>
        <v>50.6</v>
      </c>
      <c r="M90" s="26">
        <f t="shared" si="19"/>
        <v>0</v>
      </c>
      <c r="N90" s="26">
        <f t="shared" si="19"/>
        <v>0</v>
      </c>
      <c r="O90" s="259">
        <v>50000</v>
      </c>
      <c r="P90" s="358"/>
      <c r="Q90" s="74"/>
    </row>
    <row r="91" spans="1:17" ht="16.5" thickBot="1" x14ac:dyDescent="0.3">
      <c r="A91" s="254"/>
      <c r="B91" s="219"/>
      <c r="C91" s="219"/>
      <c r="D91" s="219"/>
      <c r="E91" s="219"/>
      <c r="F91" s="219"/>
      <c r="G91" s="25" t="s">
        <v>6</v>
      </c>
      <c r="H91" s="26">
        <f t="shared" si="15"/>
        <v>0</v>
      </c>
      <c r="I91" s="26">
        <v>0</v>
      </c>
      <c r="J91" s="26">
        <v>0</v>
      </c>
      <c r="K91" s="26">
        <v>0</v>
      </c>
      <c r="L91" s="26">
        <v>0</v>
      </c>
      <c r="M91" s="26">
        <v>0</v>
      </c>
      <c r="N91" s="26">
        <v>0</v>
      </c>
      <c r="O91" s="260"/>
      <c r="P91" s="359"/>
      <c r="Q91" s="74"/>
    </row>
    <row r="92" spans="1:17" ht="24.75" thickBot="1" x14ac:dyDescent="0.3">
      <c r="A92" s="254"/>
      <c r="B92" s="219"/>
      <c r="C92" s="219"/>
      <c r="D92" s="219"/>
      <c r="E92" s="219"/>
      <c r="F92" s="219"/>
      <c r="G92" s="25" t="s">
        <v>7</v>
      </c>
      <c r="H92" s="26">
        <f t="shared" si="15"/>
        <v>0</v>
      </c>
      <c r="I92" s="26">
        <v>0</v>
      </c>
      <c r="J92" s="26">
        <v>0</v>
      </c>
      <c r="K92" s="26">
        <v>0</v>
      </c>
      <c r="L92" s="26">
        <v>0</v>
      </c>
      <c r="M92" s="26">
        <v>0</v>
      </c>
      <c r="N92" s="26">
        <v>0</v>
      </c>
      <c r="O92" s="260"/>
      <c r="P92" s="359"/>
      <c r="Q92" s="74"/>
    </row>
    <row r="93" spans="1:17" ht="16.5" thickBot="1" x14ac:dyDescent="0.3">
      <c r="A93" s="254"/>
      <c r="B93" s="219"/>
      <c r="C93" s="219"/>
      <c r="D93" s="219"/>
      <c r="E93" s="219"/>
      <c r="F93" s="219"/>
      <c r="G93" s="25" t="s">
        <v>8</v>
      </c>
      <c r="H93" s="26">
        <f t="shared" si="15"/>
        <v>50.6</v>
      </c>
      <c r="I93" s="26">
        <v>0</v>
      </c>
      <c r="J93" s="26">
        <v>0</v>
      </c>
      <c r="K93" s="26">
        <v>0</v>
      </c>
      <c r="L93" s="26">
        <v>50.6</v>
      </c>
      <c r="M93" s="26">
        <v>0</v>
      </c>
      <c r="N93" s="26">
        <v>0</v>
      </c>
      <c r="O93" s="260"/>
      <c r="P93" s="359"/>
      <c r="Q93" s="74"/>
    </row>
    <row r="94" spans="1:17" ht="16.5" thickBot="1" x14ac:dyDescent="0.3">
      <c r="A94" s="255"/>
      <c r="B94" s="220"/>
      <c r="C94" s="220"/>
      <c r="D94" s="220"/>
      <c r="E94" s="220"/>
      <c r="F94" s="220"/>
      <c r="G94" s="25" t="s">
        <v>9</v>
      </c>
      <c r="H94" s="26">
        <f t="shared" si="15"/>
        <v>0</v>
      </c>
      <c r="I94" s="26">
        <v>0</v>
      </c>
      <c r="J94" s="26">
        <v>0</v>
      </c>
      <c r="K94" s="26">
        <v>0</v>
      </c>
      <c r="L94" s="26">
        <v>0</v>
      </c>
      <c r="M94" s="26">
        <v>0</v>
      </c>
      <c r="N94" s="26">
        <v>0</v>
      </c>
      <c r="O94" s="261"/>
      <c r="P94" s="360"/>
      <c r="Q94" s="74"/>
    </row>
    <row r="95" spans="1:17" ht="24.75" thickBot="1" x14ac:dyDescent="0.3">
      <c r="A95" s="212" t="s">
        <v>1205</v>
      </c>
      <c r="B95" s="218" t="s">
        <v>1191</v>
      </c>
      <c r="C95" s="218" t="s">
        <v>29</v>
      </c>
      <c r="D95" s="218" t="s">
        <v>1206</v>
      </c>
      <c r="E95" s="218">
        <v>0.16</v>
      </c>
      <c r="F95" s="218" t="s">
        <v>1193</v>
      </c>
      <c r="G95" s="25" t="s">
        <v>4</v>
      </c>
      <c r="H95" s="26">
        <f>SUM(H96:H99)</f>
        <v>170</v>
      </c>
      <c r="I95" s="26">
        <f t="shared" ref="I95:N95" si="20">SUM(I96:I99)</f>
        <v>0</v>
      </c>
      <c r="J95" s="26">
        <f t="shared" si="20"/>
        <v>0</v>
      </c>
      <c r="K95" s="26">
        <f t="shared" si="20"/>
        <v>0</v>
      </c>
      <c r="L95" s="26">
        <f t="shared" si="20"/>
        <v>100</v>
      </c>
      <c r="M95" s="26">
        <f t="shared" si="20"/>
        <v>70</v>
      </c>
      <c r="N95" s="26">
        <f t="shared" si="20"/>
        <v>0</v>
      </c>
      <c r="O95" s="259">
        <v>300000</v>
      </c>
      <c r="P95" s="358"/>
      <c r="Q95" s="74"/>
    </row>
    <row r="96" spans="1:17" ht="16.5" thickBot="1" x14ac:dyDescent="0.3">
      <c r="A96" s="213"/>
      <c r="B96" s="219"/>
      <c r="C96" s="219"/>
      <c r="D96" s="219"/>
      <c r="E96" s="219"/>
      <c r="F96" s="219"/>
      <c r="G96" s="25" t="s">
        <v>6</v>
      </c>
      <c r="H96" s="26">
        <f t="shared" si="15"/>
        <v>0</v>
      </c>
      <c r="I96" s="26">
        <v>0</v>
      </c>
      <c r="J96" s="26">
        <v>0</v>
      </c>
      <c r="K96" s="26">
        <v>0</v>
      </c>
      <c r="L96" s="26">
        <v>0</v>
      </c>
      <c r="M96" s="26">
        <v>0</v>
      </c>
      <c r="N96" s="26">
        <v>0</v>
      </c>
      <c r="O96" s="260"/>
      <c r="P96" s="359"/>
      <c r="Q96" s="74"/>
    </row>
    <row r="97" spans="1:17" ht="24.75" thickBot="1" x14ac:dyDescent="0.3">
      <c r="A97" s="213"/>
      <c r="B97" s="219"/>
      <c r="C97" s="219"/>
      <c r="D97" s="219"/>
      <c r="E97" s="219"/>
      <c r="F97" s="219"/>
      <c r="G97" s="25" t="s">
        <v>7</v>
      </c>
      <c r="H97" s="26">
        <f t="shared" si="15"/>
        <v>136</v>
      </c>
      <c r="I97" s="26">
        <v>0</v>
      </c>
      <c r="J97" s="26">
        <v>0</v>
      </c>
      <c r="K97" s="26">
        <v>0</v>
      </c>
      <c r="L97" s="26">
        <v>80</v>
      </c>
      <c r="M97" s="26">
        <v>56</v>
      </c>
      <c r="N97" s="26">
        <v>0</v>
      </c>
      <c r="O97" s="260"/>
      <c r="P97" s="359"/>
      <c r="Q97" s="74"/>
    </row>
    <row r="98" spans="1:17" ht="16.5" thickBot="1" x14ac:dyDescent="0.3">
      <c r="A98" s="213"/>
      <c r="B98" s="219"/>
      <c r="C98" s="219"/>
      <c r="D98" s="219"/>
      <c r="E98" s="219"/>
      <c r="F98" s="219"/>
      <c r="G98" s="25" t="s">
        <v>8</v>
      </c>
      <c r="H98" s="26">
        <f t="shared" si="15"/>
        <v>34</v>
      </c>
      <c r="I98" s="26">
        <v>0</v>
      </c>
      <c r="J98" s="26">
        <v>0</v>
      </c>
      <c r="K98" s="26">
        <v>0</v>
      </c>
      <c r="L98" s="26">
        <v>20</v>
      </c>
      <c r="M98" s="26">
        <v>14</v>
      </c>
      <c r="N98" s="26">
        <v>0</v>
      </c>
      <c r="O98" s="260"/>
      <c r="P98" s="359"/>
      <c r="Q98" s="74"/>
    </row>
    <row r="99" spans="1:17" ht="16.5" thickBot="1" x14ac:dyDescent="0.3">
      <c r="A99" s="214"/>
      <c r="B99" s="220"/>
      <c r="C99" s="220"/>
      <c r="D99" s="220"/>
      <c r="E99" s="220"/>
      <c r="F99" s="220"/>
      <c r="G99" s="25" t="s">
        <v>9</v>
      </c>
      <c r="H99" s="26">
        <f t="shared" si="15"/>
        <v>0</v>
      </c>
      <c r="I99" s="26">
        <v>0</v>
      </c>
      <c r="J99" s="26">
        <v>0</v>
      </c>
      <c r="K99" s="26">
        <v>0</v>
      </c>
      <c r="L99" s="26">
        <v>0</v>
      </c>
      <c r="M99" s="26">
        <v>0</v>
      </c>
      <c r="N99" s="26">
        <v>0</v>
      </c>
      <c r="O99" s="261"/>
      <c r="P99" s="360"/>
      <c r="Q99" s="74"/>
    </row>
    <row r="100" spans="1:17" ht="24.75" thickBot="1" x14ac:dyDescent="0.3">
      <c r="A100" s="212" t="s">
        <v>1207</v>
      </c>
      <c r="B100" s="218" t="s">
        <v>1187</v>
      </c>
      <c r="C100" s="218" t="s">
        <v>29</v>
      </c>
      <c r="D100" s="218" t="s">
        <v>150</v>
      </c>
      <c r="E100" s="218">
        <v>0.113</v>
      </c>
      <c r="F100" s="218" t="s">
        <v>1208</v>
      </c>
      <c r="G100" s="25" t="s">
        <v>4</v>
      </c>
      <c r="H100" s="26">
        <f>SUM(H101:H104)</f>
        <v>319.8</v>
      </c>
      <c r="I100" s="26">
        <f t="shared" ref="I100:N100" si="21">SUM(I101:I104)</f>
        <v>159.80000000000001</v>
      </c>
      <c r="J100" s="26">
        <f t="shared" si="21"/>
        <v>160</v>
      </c>
      <c r="K100" s="26">
        <f t="shared" si="21"/>
        <v>0</v>
      </c>
      <c r="L100" s="26">
        <f t="shared" si="21"/>
        <v>0</v>
      </c>
      <c r="M100" s="26">
        <f t="shared" si="21"/>
        <v>0</v>
      </c>
      <c r="N100" s="26">
        <f t="shared" si="21"/>
        <v>0</v>
      </c>
      <c r="O100" s="259">
        <v>150000</v>
      </c>
      <c r="P100" s="358"/>
      <c r="Q100" s="74"/>
    </row>
    <row r="101" spans="1:17" ht="16.5" thickBot="1" x14ac:dyDescent="0.3">
      <c r="A101" s="213"/>
      <c r="B101" s="219"/>
      <c r="C101" s="219"/>
      <c r="D101" s="219"/>
      <c r="E101" s="219"/>
      <c r="F101" s="219"/>
      <c r="G101" s="25" t="s">
        <v>6</v>
      </c>
      <c r="H101" s="26">
        <f t="shared" si="15"/>
        <v>0</v>
      </c>
      <c r="I101" s="26">
        <v>0</v>
      </c>
      <c r="J101" s="26">
        <v>0</v>
      </c>
      <c r="K101" s="26">
        <v>0</v>
      </c>
      <c r="L101" s="26">
        <v>0</v>
      </c>
      <c r="M101" s="26">
        <v>0</v>
      </c>
      <c r="N101" s="26">
        <v>0</v>
      </c>
      <c r="O101" s="260"/>
      <c r="P101" s="359"/>
      <c r="Q101" s="74"/>
    </row>
    <row r="102" spans="1:17" ht="24.75" thickBot="1" x14ac:dyDescent="0.3">
      <c r="A102" s="213"/>
      <c r="B102" s="219"/>
      <c r="C102" s="219"/>
      <c r="D102" s="219"/>
      <c r="E102" s="219"/>
      <c r="F102" s="219"/>
      <c r="G102" s="25" t="s">
        <v>7</v>
      </c>
      <c r="H102" s="26">
        <f t="shared" si="15"/>
        <v>255.8</v>
      </c>
      <c r="I102" s="26">
        <v>127.8</v>
      </c>
      <c r="J102" s="26">
        <v>128</v>
      </c>
      <c r="K102" s="26">
        <v>0</v>
      </c>
      <c r="L102" s="26">
        <v>0</v>
      </c>
      <c r="M102" s="26">
        <v>0</v>
      </c>
      <c r="N102" s="26">
        <v>0</v>
      </c>
      <c r="O102" s="260"/>
      <c r="P102" s="359"/>
      <c r="Q102" s="74"/>
    </row>
    <row r="103" spans="1:17" ht="16.5" thickBot="1" x14ac:dyDescent="0.3">
      <c r="A103" s="213"/>
      <c r="B103" s="219"/>
      <c r="C103" s="219"/>
      <c r="D103" s="219"/>
      <c r="E103" s="219"/>
      <c r="F103" s="219"/>
      <c r="G103" s="25" t="s">
        <v>8</v>
      </c>
      <c r="H103" s="26">
        <f t="shared" si="15"/>
        <v>64</v>
      </c>
      <c r="I103" s="26">
        <v>32</v>
      </c>
      <c r="J103" s="26">
        <v>32</v>
      </c>
      <c r="K103" s="26">
        <v>0</v>
      </c>
      <c r="L103" s="26">
        <v>0</v>
      </c>
      <c r="M103" s="26">
        <v>0</v>
      </c>
      <c r="N103" s="26">
        <v>0</v>
      </c>
      <c r="O103" s="260"/>
      <c r="P103" s="359"/>
      <c r="Q103" s="74"/>
    </row>
    <row r="104" spans="1:17" ht="16.5" thickBot="1" x14ac:dyDescent="0.3">
      <c r="A104" s="214"/>
      <c r="B104" s="220"/>
      <c r="C104" s="220"/>
      <c r="D104" s="220"/>
      <c r="E104" s="220"/>
      <c r="F104" s="220"/>
      <c r="G104" s="25" t="s">
        <v>9</v>
      </c>
      <c r="H104" s="26">
        <f t="shared" si="15"/>
        <v>0</v>
      </c>
      <c r="I104" s="26">
        <v>0</v>
      </c>
      <c r="J104" s="26">
        <v>0</v>
      </c>
      <c r="K104" s="26">
        <v>0</v>
      </c>
      <c r="L104" s="26">
        <v>0</v>
      </c>
      <c r="M104" s="26">
        <v>0</v>
      </c>
      <c r="N104" s="26">
        <v>0</v>
      </c>
      <c r="O104" s="261"/>
      <c r="P104" s="360"/>
      <c r="Q104" s="74"/>
    </row>
    <row r="105" spans="1:17" ht="24.75" thickBot="1" x14ac:dyDescent="0.3">
      <c r="A105" s="212" t="s">
        <v>1209</v>
      </c>
      <c r="B105" s="218" t="s">
        <v>1187</v>
      </c>
      <c r="C105" s="218" t="s">
        <v>29</v>
      </c>
      <c r="D105" s="218" t="s">
        <v>150</v>
      </c>
      <c r="E105" s="218">
        <v>0.40699999999999997</v>
      </c>
      <c r="F105" s="218" t="s">
        <v>1208</v>
      </c>
      <c r="G105" s="25" t="s">
        <v>4</v>
      </c>
      <c r="H105" s="26">
        <f>SUM(H106:H109)</f>
        <v>953</v>
      </c>
      <c r="I105" s="26">
        <f t="shared" ref="I105:N105" si="22">SUM(I106:I109)</f>
        <v>353</v>
      </c>
      <c r="J105" s="26">
        <f t="shared" si="22"/>
        <v>600</v>
      </c>
      <c r="K105" s="26">
        <f t="shared" si="22"/>
        <v>0</v>
      </c>
      <c r="L105" s="26">
        <f t="shared" si="22"/>
        <v>0</v>
      </c>
      <c r="M105" s="26">
        <f t="shared" si="22"/>
        <v>0</v>
      </c>
      <c r="N105" s="26">
        <f t="shared" si="22"/>
        <v>0</v>
      </c>
      <c r="O105" s="259">
        <v>150000</v>
      </c>
      <c r="P105" s="358"/>
      <c r="Q105" s="74"/>
    </row>
    <row r="106" spans="1:17" ht="16.5" thickBot="1" x14ac:dyDescent="0.3">
      <c r="A106" s="213"/>
      <c r="B106" s="219"/>
      <c r="C106" s="219"/>
      <c r="D106" s="219"/>
      <c r="E106" s="219"/>
      <c r="F106" s="219"/>
      <c r="G106" s="25" t="s">
        <v>6</v>
      </c>
      <c r="H106" s="26">
        <f t="shared" si="15"/>
        <v>0</v>
      </c>
      <c r="I106" s="26">
        <v>0</v>
      </c>
      <c r="J106" s="26">
        <v>0</v>
      </c>
      <c r="K106" s="26">
        <v>0</v>
      </c>
      <c r="L106" s="26">
        <v>0</v>
      </c>
      <c r="M106" s="26">
        <v>0</v>
      </c>
      <c r="N106" s="26">
        <v>0</v>
      </c>
      <c r="O106" s="260"/>
      <c r="P106" s="359"/>
      <c r="Q106" s="74"/>
    </row>
    <row r="107" spans="1:17" ht="24.75" thickBot="1" x14ac:dyDescent="0.3">
      <c r="A107" s="213"/>
      <c r="B107" s="219"/>
      <c r="C107" s="219"/>
      <c r="D107" s="219"/>
      <c r="E107" s="219"/>
      <c r="F107" s="219"/>
      <c r="G107" s="25" t="s">
        <v>7</v>
      </c>
      <c r="H107" s="26">
        <f t="shared" si="15"/>
        <v>762.4</v>
      </c>
      <c r="I107" s="26">
        <v>282.39999999999998</v>
      </c>
      <c r="J107" s="26">
        <v>480</v>
      </c>
      <c r="K107" s="26">
        <v>0</v>
      </c>
      <c r="L107" s="26">
        <v>0</v>
      </c>
      <c r="M107" s="26">
        <v>0</v>
      </c>
      <c r="N107" s="26">
        <v>0</v>
      </c>
      <c r="O107" s="260"/>
      <c r="P107" s="359"/>
      <c r="Q107" s="74"/>
    </row>
    <row r="108" spans="1:17" ht="16.5" thickBot="1" x14ac:dyDescent="0.3">
      <c r="A108" s="213"/>
      <c r="B108" s="219"/>
      <c r="C108" s="219"/>
      <c r="D108" s="219"/>
      <c r="E108" s="219"/>
      <c r="F108" s="219"/>
      <c r="G108" s="25" t="s">
        <v>8</v>
      </c>
      <c r="H108" s="26">
        <f t="shared" si="15"/>
        <v>190.6</v>
      </c>
      <c r="I108" s="26">
        <v>70.599999999999994</v>
      </c>
      <c r="J108" s="26">
        <v>120</v>
      </c>
      <c r="K108" s="26">
        <v>0</v>
      </c>
      <c r="L108" s="26">
        <v>0</v>
      </c>
      <c r="M108" s="26">
        <v>0</v>
      </c>
      <c r="N108" s="26">
        <v>0</v>
      </c>
      <c r="O108" s="260"/>
      <c r="P108" s="359"/>
      <c r="Q108" s="74"/>
    </row>
    <row r="109" spans="1:17" ht="16.5" thickBot="1" x14ac:dyDescent="0.3">
      <c r="A109" s="214"/>
      <c r="B109" s="220"/>
      <c r="C109" s="220"/>
      <c r="D109" s="220"/>
      <c r="E109" s="220"/>
      <c r="F109" s="220"/>
      <c r="G109" s="25" t="s">
        <v>9</v>
      </c>
      <c r="H109" s="26">
        <f t="shared" si="15"/>
        <v>0</v>
      </c>
      <c r="I109" s="26">
        <v>0</v>
      </c>
      <c r="J109" s="26">
        <v>0</v>
      </c>
      <c r="K109" s="26">
        <v>0</v>
      </c>
      <c r="L109" s="26">
        <v>0</v>
      </c>
      <c r="M109" s="26">
        <v>0</v>
      </c>
      <c r="N109" s="26">
        <v>0</v>
      </c>
      <c r="O109" s="261"/>
      <c r="P109" s="360"/>
      <c r="Q109" s="74"/>
    </row>
    <row r="110" spans="1:17" ht="60.75" customHeight="1" thickBot="1" x14ac:dyDescent="0.3">
      <c r="A110" s="253" t="s">
        <v>4400</v>
      </c>
      <c r="B110" s="218" t="s">
        <v>1191</v>
      </c>
      <c r="C110" s="218" t="s">
        <v>29</v>
      </c>
      <c r="D110" s="218" t="s">
        <v>44</v>
      </c>
      <c r="E110" s="218"/>
      <c r="F110" s="218" t="s">
        <v>1193</v>
      </c>
      <c r="G110" s="25" t="s">
        <v>4</v>
      </c>
      <c r="H110" s="26">
        <f>SUM(H111:H114)</f>
        <v>1052</v>
      </c>
      <c r="I110" s="26">
        <f t="shared" ref="I110:N110" si="23">SUM(I111:I114)</f>
        <v>0</v>
      </c>
      <c r="J110" s="26">
        <f t="shared" si="23"/>
        <v>0</v>
      </c>
      <c r="K110" s="26">
        <f t="shared" si="23"/>
        <v>0</v>
      </c>
      <c r="L110" s="26">
        <f t="shared" si="23"/>
        <v>313</v>
      </c>
      <c r="M110" s="26">
        <f t="shared" si="23"/>
        <v>300</v>
      </c>
      <c r="N110" s="26">
        <f t="shared" si="23"/>
        <v>439</v>
      </c>
      <c r="O110" s="259">
        <v>300000</v>
      </c>
      <c r="P110" s="358"/>
      <c r="Q110" s="74"/>
    </row>
    <row r="111" spans="1:17" ht="16.5" thickBot="1" x14ac:dyDescent="0.3">
      <c r="A111" s="254"/>
      <c r="B111" s="219"/>
      <c r="C111" s="219"/>
      <c r="D111" s="219"/>
      <c r="E111" s="219"/>
      <c r="F111" s="219"/>
      <c r="G111" s="25" t="s">
        <v>6</v>
      </c>
      <c r="H111" s="26">
        <f t="shared" si="15"/>
        <v>0</v>
      </c>
      <c r="I111" s="26">
        <v>0</v>
      </c>
      <c r="J111" s="26">
        <v>0</v>
      </c>
      <c r="K111" s="26">
        <v>0</v>
      </c>
      <c r="L111" s="26">
        <v>0</v>
      </c>
      <c r="M111" s="26">
        <v>0</v>
      </c>
      <c r="N111" s="26">
        <v>0</v>
      </c>
      <c r="O111" s="260"/>
      <c r="P111" s="359"/>
      <c r="Q111" s="74"/>
    </row>
    <row r="112" spans="1:17" ht="24.75" thickBot="1" x14ac:dyDescent="0.3">
      <c r="A112" s="254"/>
      <c r="B112" s="219"/>
      <c r="C112" s="219"/>
      <c r="D112" s="219"/>
      <c r="E112" s="219"/>
      <c r="F112" s="219"/>
      <c r="G112" s="25" t="s">
        <v>7</v>
      </c>
      <c r="H112" s="26">
        <f t="shared" si="15"/>
        <v>841.59999999999991</v>
      </c>
      <c r="I112" s="26">
        <v>0</v>
      </c>
      <c r="J112" s="26">
        <v>0</v>
      </c>
      <c r="K112" s="26">
        <v>0</v>
      </c>
      <c r="L112" s="26">
        <v>250.4</v>
      </c>
      <c r="M112" s="26">
        <v>240</v>
      </c>
      <c r="N112" s="26">
        <v>351.2</v>
      </c>
      <c r="O112" s="260"/>
      <c r="P112" s="359"/>
      <c r="Q112" s="74"/>
    </row>
    <row r="113" spans="1:17" ht="16.5" thickBot="1" x14ac:dyDescent="0.3">
      <c r="A113" s="254"/>
      <c r="B113" s="219"/>
      <c r="C113" s="219"/>
      <c r="D113" s="219"/>
      <c r="E113" s="219"/>
      <c r="F113" s="219"/>
      <c r="G113" s="25" t="s">
        <v>8</v>
      </c>
      <c r="H113" s="26">
        <f t="shared" si="15"/>
        <v>210.39999999999998</v>
      </c>
      <c r="I113" s="26">
        <v>0</v>
      </c>
      <c r="J113" s="26">
        <v>0</v>
      </c>
      <c r="K113" s="26">
        <v>0</v>
      </c>
      <c r="L113" s="26">
        <v>62.6</v>
      </c>
      <c r="M113" s="26">
        <v>60</v>
      </c>
      <c r="N113" s="26">
        <v>87.8</v>
      </c>
      <c r="O113" s="260"/>
      <c r="P113" s="359"/>
      <c r="Q113" s="74"/>
    </row>
    <row r="114" spans="1:17" ht="16.5" thickBot="1" x14ac:dyDescent="0.3">
      <c r="A114" s="255"/>
      <c r="B114" s="220"/>
      <c r="C114" s="220"/>
      <c r="D114" s="220"/>
      <c r="E114" s="220"/>
      <c r="F114" s="220"/>
      <c r="G114" s="25" t="s">
        <v>9</v>
      </c>
      <c r="H114" s="26">
        <f t="shared" si="15"/>
        <v>0</v>
      </c>
      <c r="I114" s="26">
        <v>0</v>
      </c>
      <c r="J114" s="26">
        <v>0</v>
      </c>
      <c r="K114" s="26">
        <v>0</v>
      </c>
      <c r="L114" s="26">
        <v>0</v>
      </c>
      <c r="M114" s="26">
        <v>0</v>
      </c>
      <c r="N114" s="26">
        <v>0</v>
      </c>
      <c r="O114" s="261"/>
      <c r="P114" s="360"/>
      <c r="Q114" s="74"/>
    </row>
    <row r="115" spans="1:17" ht="24.75" thickBot="1" x14ac:dyDescent="0.3">
      <c r="A115" s="212" t="s">
        <v>1210</v>
      </c>
      <c r="B115" s="218" t="s">
        <v>1191</v>
      </c>
      <c r="C115" s="218" t="s">
        <v>29</v>
      </c>
      <c r="D115" s="218">
        <v>2028</v>
      </c>
      <c r="E115" s="218" t="s">
        <v>1211</v>
      </c>
      <c r="F115" s="218" t="s">
        <v>1193</v>
      </c>
      <c r="G115" s="25" t="s">
        <v>4</v>
      </c>
      <c r="H115" s="26">
        <f>SUM(H152:H155)</f>
        <v>1705.3</v>
      </c>
      <c r="I115" s="26">
        <v>0</v>
      </c>
      <c r="J115" s="26">
        <v>0</v>
      </c>
      <c r="K115" s="26">
        <v>0</v>
      </c>
      <c r="L115" s="26">
        <v>24.6</v>
      </c>
      <c r="M115" s="26">
        <v>0</v>
      </c>
      <c r="N115" s="26">
        <v>0</v>
      </c>
      <c r="O115" s="218">
        <v>500</v>
      </c>
      <c r="P115" s="358"/>
      <c r="Q115" s="74"/>
    </row>
    <row r="116" spans="1:17" ht="16.5" thickBot="1" x14ac:dyDescent="0.3">
      <c r="A116" s="213"/>
      <c r="B116" s="219"/>
      <c r="C116" s="219"/>
      <c r="D116" s="219"/>
      <c r="E116" s="219"/>
      <c r="F116" s="219"/>
      <c r="G116" s="25" t="s">
        <v>6</v>
      </c>
      <c r="H116" s="26">
        <f t="shared" si="15"/>
        <v>0</v>
      </c>
      <c r="I116" s="26">
        <v>0</v>
      </c>
      <c r="J116" s="26">
        <v>0</v>
      </c>
      <c r="K116" s="26">
        <v>0</v>
      </c>
      <c r="L116" s="26">
        <v>0</v>
      </c>
      <c r="M116" s="26">
        <v>0</v>
      </c>
      <c r="N116" s="26">
        <v>0</v>
      </c>
      <c r="O116" s="219"/>
      <c r="P116" s="359"/>
      <c r="Q116" s="74"/>
    </row>
    <row r="117" spans="1:17" ht="24.75" thickBot="1" x14ac:dyDescent="0.3">
      <c r="A117" s="213"/>
      <c r="B117" s="219"/>
      <c r="C117" s="219"/>
      <c r="D117" s="219"/>
      <c r="E117" s="219"/>
      <c r="F117" s="219"/>
      <c r="G117" s="25" t="s">
        <v>7</v>
      </c>
      <c r="H117" s="26">
        <f t="shared" si="15"/>
        <v>0</v>
      </c>
      <c r="I117" s="26">
        <v>0</v>
      </c>
      <c r="J117" s="26">
        <v>0</v>
      </c>
      <c r="K117" s="26">
        <v>0</v>
      </c>
      <c r="L117" s="26">
        <v>0</v>
      </c>
      <c r="M117" s="26">
        <v>0</v>
      </c>
      <c r="N117" s="26">
        <v>0</v>
      </c>
      <c r="O117" s="219"/>
      <c r="P117" s="359"/>
      <c r="Q117" s="74"/>
    </row>
    <row r="118" spans="1:17" ht="16.5" thickBot="1" x14ac:dyDescent="0.3">
      <c r="A118" s="213"/>
      <c r="B118" s="219"/>
      <c r="C118" s="219"/>
      <c r="D118" s="219"/>
      <c r="E118" s="219"/>
      <c r="F118" s="219"/>
      <c r="G118" s="25" t="s">
        <v>8</v>
      </c>
      <c r="H118" s="26">
        <f t="shared" si="15"/>
        <v>24.6</v>
      </c>
      <c r="I118" s="26">
        <v>0</v>
      </c>
      <c r="J118" s="26">
        <v>0</v>
      </c>
      <c r="K118" s="26">
        <v>0</v>
      </c>
      <c r="L118" s="26">
        <v>24.6</v>
      </c>
      <c r="M118" s="26">
        <v>0</v>
      </c>
      <c r="N118" s="26">
        <v>0</v>
      </c>
      <c r="O118" s="219"/>
      <c r="P118" s="359"/>
      <c r="Q118" s="74"/>
    </row>
    <row r="119" spans="1:17" ht="16.5" thickBot="1" x14ac:dyDescent="0.3">
      <c r="A119" s="214"/>
      <c r="B119" s="220"/>
      <c r="C119" s="220"/>
      <c r="D119" s="220"/>
      <c r="E119" s="220"/>
      <c r="F119" s="220"/>
      <c r="G119" s="25" t="s">
        <v>9</v>
      </c>
      <c r="H119" s="26">
        <f t="shared" si="15"/>
        <v>0</v>
      </c>
      <c r="I119" s="26">
        <v>0</v>
      </c>
      <c r="J119" s="26">
        <v>0</v>
      </c>
      <c r="K119" s="26">
        <v>0</v>
      </c>
      <c r="L119" s="26">
        <v>0</v>
      </c>
      <c r="M119" s="26">
        <v>0</v>
      </c>
      <c r="N119" s="26">
        <v>0</v>
      </c>
      <c r="O119" s="220"/>
      <c r="P119" s="360"/>
      <c r="Q119" s="74"/>
    </row>
    <row r="120" spans="1:17" ht="24.75" thickBot="1" x14ac:dyDescent="0.3">
      <c r="A120" s="320" t="s">
        <v>90</v>
      </c>
      <c r="B120" s="320"/>
      <c r="C120" s="320"/>
      <c r="D120" s="320"/>
      <c r="E120" s="320"/>
      <c r="F120" s="321"/>
      <c r="G120" s="55" t="s">
        <v>4</v>
      </c>
      <c r="H120" s="56">
        <f>SUM(H121:H124)</f>
        <v>38724.200000000004</v>
      </c>
      <c r="I120" s="56">
        <f t="shared" ref="I120:N120" si="24">SUM(I121:I124)</f>
        <v>1260.6999999999998</v>
      </c>
      <c r="J120" s="56">
        <f t="shared" si="24"/>
        <v>917.3</v>
      </c>
      <c r="K120" s="56">
        <f t="shared" si="24"/>
        <v>1085.9000000000001</v>
      </c>
      <c r="L120" s="56">
        <f t="shared" si="24"/>
        <v>9243.7999999999993</v>
      </c>
      <c r="M120" s="56">
        <f t="shared" si="24"/>
        <v>14469.5</v>
      </c>
      <c r="N120" s="56">
        <f t="shared" si="24"/>
        <v>11747</v>
      </c>
      <c r="O120" s="218"/>
      <c r="P120" s="262"/>
      <c r="Q120" s="74"/>
    </row>
    <row r="121" spans="1:17" ht="16.5" thickBot="1" x14ac:dyDescent="0.3">
      <c r="A121" s="322"/>
      <c r="B121" s="322"/>
      <c r="C121" s="322"/>
      <c r="D121" s="322"/>
      <c r="E121" s="322"/>
      <c r="F121" s="323"/>
      <c r="G121" s="55" t="s">
        <v>6</v>
      </c>
      <c r="H121" s="56">
        <f t="shared" si="15"/>
        <v>31238</v>
      </c>
      <c r="I121" s="56">
        <f t="shared" ref="I121:N121" si="25">I6+I11+I16+I21+I26+I31+I36+I41+I46+I51+I56+I61+I66+I71+I76+I81+I86+I91+I96+I101+I106+I111+I116</f>
        <v>0</v>
      </c>
      <c r="J121" s="56">
        <f t="shared" si="25"/>
        <v>0</v>
      </c>
      <c r="K121" s="56">
        <f t="shared" si="25"/>
        <v>857.3</v>
      </c>
      <c r="L121" s="56">
        <f t="shared" si="25"/>
        <v>7622</v>
      </c>
      <c r="M121" s="56">
        <f t="shared" si="25"/>
        <v>12670.7</v>
      </c>
      <c r="N121" s="56">
        <f t="shared" si="25"/>
        <v>10088</v>
      </c>
      <c r="O121" s="219"/>
      <c r="P121" s="263"/>
      <c r="Q121" s="74"/>
    </row>
    <row r="122" spans="1:17" ht="24.75" thickBot="1" x14ac:dyDescent="0.3">
      <c r="A122" s="322"/>
      <c r="B122" s="322"/>
      <c r="C122" s="322"/>
      <c r="D122" s="322"/>
      <c r="E122" s="322"/>
      <c r="F122" s="323"/>
      <c r="G122" s="55" t="s">
        <v>7</v>
      </c>
      <c r="H122" s="56">
        <f t="shared" si="15"/>
        <v>5719.3</v>
      </c>
      <c r="I122" s="56">
        <f t="shared" ref="I122:N122" si="26">I7+I12+I17+I22+I27+I32+I37+I42+I47+I52+I57+I62+I67+I72+I77+I82+I87+I92+I97+I102+I107+I112+I117</f>
        <v>1068.0999999999999</v>
      </c>
      <c r="J122" s="56">
        <f t="shared" si="26"/>
        <v>675.3</v>
      </c>
      <c r="K122" s="56">
        <f t="shared" si="26"/>
        <v>93.2</v>
      </c>
      <c r="L122" s="56">
        <f t="shared" si="26"/>
        <v>1196.5</v>
      </c>
      <c r="M122" s="56">
        <f t="shared" si="26"/>
        <v>1399</v>
      </c>
      <c r="N122" s="56">
        <f t="shared" si="26"/>
        <v>1287.2</v>
      </c>
      <c r="O122" s="219"/>
      <c r="P122" s="263"/>
      <c r="Q122" s="74"/>
    </row>
    <row r="123" spans="1:17" ht="16.5" thickBot="1" x14ac:dyDescent="0.3">
      <c r="A123" s="322"/>
      <c r="B123" s="322"/>
      <c r="C123" s="322"/>
      <c r="D123" s="322"/>
      <c r="E123" s="322"/>
      <c r="F123" s="323"/>
      <c r="G123" s="55" t="s">
        <v>8</v>
      </c>
      <c r="H123" s="56">
        <f t="shared" si="15"/>
        <v>1766.8999999999999</v>
      </c>
      <c r="I123" s="56">
        <f t="shared" ref="I123:N123" si="27">I8+I13+I18+I23+I28+I33+I38+I43+I48+I53+I58+I63+I68+I73+I78+I83+I88+I93+I98+I103+I108+I113+I118</f>
        <v>192.6</v>
      </c>
      <c r="J123" s="56">
        <f t="shared" si="27"/>
        <v>242</v>
      </c>
      <c r="K123" s="56">
        <f t="shared" si="27"/>
        <v>135.4</v>
      </c>
      <c r="L123" s="56">
        <f t="shared" si="27"/>
        <v>425.30000000000007</v>
      </c>
      <c r="M123" s="56">
        <f t="shared" si="27"/>
        <v>399.79999999999995</v>
      </c>
      <c r="N123" s="56">
        <f t="shared" si="27"/>
        <v>371.8</v>
      </c>
      <c r="O123" s="219"/>
      <c r="P123" s="263"/>
      <c r="Q123" s="74"/>
    </row>
    <row r="124" spans="1:17" ht="24.75" thickBot="1" x14ac:dyDescent="0.3">
      <c r="A124" s="324"/>
      <c r="B124" s="324"/>
      <c r="C124" s="324"/>
      <c r="D124" s="324"/>
      <c r="E124" s="324"/>
      <c r="F124" s="325"/>
      <c r="G124" s="55" t="s">
        <v>9</v>
      </c>
      <c r="H124" s="56">
        <f t="shared" si="15"/>
        <v>0</v>
      </c>
      <c r="I124" s="56">
        <f t="shared" ref="I124:N124" si="28">I9+I14+I19+I24+I29+I34+I39+I44+I49+I54+I59+I64+I69+I74+I79+I84+I89+I94+I99+I104+I109+I114+I119</f>
        <v>0</v>
      </c>
      <c r="J124" s="56">
        <f t="shared" si="28"/>
        <v>0</v>
      </c>
      <c r="K124" s="56">
        <f t="shared" si="28"/>
        <v>0</v>
      </c>
      <c r="L124" s="56">
        <f t="shared" si="28"/>
        <v>0</v>
      </c>
      <c r="M124" s="56">
        <f t="shared" si="28"/>
        <v>0</v>
      </c>
      <c r="N124" s="56">
        <f t="shared" si="28"/>
        <v>0</v>
      </c>
      <c r="O124" s="220"/>
      <c r="P124" s="264"/>
      <c r="Q124" s="74"/>
    </row>
    <row r="125" spans="1:17" ht="16.5" thickBot="1" x14ac:dyDescent="0.3">
      <c r="A125" s="251" t="s">
        <v>91</v>
      </c>
      <c r="B125" s="251"/>
      <c r="C125" s="251"/>
      <c r="D125" s="251"/>
      <c r="E125" s="251"/>
      <c r="F125" s="251"/>
      <c r="G125" s="251"/>
      <c r="H125" s="251"/>
      <c r="I125" s="251"/>
      <c r="J125" s="251"/>
      <c r="K125" s="251"/>
      <c r="L125" s="251"/>
      <c r="M125" s="251"/>
      <c r="N125" s="251"/>
      <c r="O125" s="251"/>
      <c r="P125" s="252"/>
      <c r="Q125" s="74"/>
    </row>
    <row r="126" spans="1:17" ht="24.75" thickBot="1" x14ac:dyDescent="0.3">
      <c r="A126" s="212" t="s">
        <v>1212</v>
      </c>
      <c r="B126" s="218" t="s">
        <v>1187</v>
      </c>
      <c r="C126" s="218" t="s">
        <v>91</v>
      </c>
      <c r="D126" s="218" t="s">
        <v>150</v>
      </c>
      <c r="E126" s="218">
        <v>1.69</v>
      </c>
      <c r="F126" s="218" t="s">
        <v>1199</v>
      </c>
      <c r="G126" s="25" t="s">
        <v>4</v>
      </c>
      <c r="H126" s="26">
        <f>SUM(H127:H130)</f>
        <v>183</v>
      </c>
      <c r="I126" s="26">
        <f t="shared" ref="I126:N126" si="29">SUM(I127:I130)</f>
        <v>63</v>
      </c>
      <c r="J126" s="26">
        <f t="shared" si="29"/>
        <v>120</v>
      </c>
      <c r="K126" s="26">
        <f t="shared" si="29"/>
        <v>0</v>
      </c>
      <c r="L126" s="26">
        <f t="shared" si="29"/>
        <v>0</v>
      </c>
      <c r="M126" s="26">
        <f t="shared" si="29"/>
        <v>0</v>
      </c>
      <c r="N126" s="26">
        <f t="shared" si="29"/>
        <v>0</v>
      </c>
      <c r="O126" s="218">
        <v>120767</v>
      </c>
      <c r="P126" s="262"/>
      <c r="Q126" s="74"/>
    </row>
    <row r="127" spans="1:17" ht="16.5" thickBot="1" x14ac:dyDescent="0.3">
      <c r="A127" s="213"/>
      <c r="B127" s="219"/>
      <c r="C127" s="219"/>
      <c r="D127" s="219"/>
      <c r="E127" s="219"/>
      <c r="F127" s="219"/>
      <c r="G127" s="25" t="s">
        <v>262</v>
      </c>
      <c r="H127" s="26">
        <f>SUM(I127:N127)</f>
        <v>0</v>
      </c>
      <c r="I127" s="26">
        <v>0</v>
      </c>
      <c r="J127" s="26">
        <v>0</v>
      </c>
      <c r="K127" s="26">
        <v>0</v>
      </c>
      <c r="L127" s="26">
        <v>0</v>
      </c>
      <c r="M127" s="26">
        <v>0</v>
      </c>
      <c r="N127" s="26">
        <v>0</v>
      </c>
      <c r="O127" s="219"/>
      <c r="P127" s="263"/>
      <c r="Q127" s="74"/>
    </row>
    <row r="128" spans="1:17" ht="24.75" thickBot="1" x14ac:dyDescent="0.3">
      <c r="A128" s="213"/>
      <c r="B128" s="219"/>
      <c r="C128" s="219"/>
      <c r="D128" s="219"/>
      <c r="E128" s="219"/>
      <c r="F128" s="219"/>
      <c r="G128" s="25" t="s">
        <v>7</v>
      </c>
      <c r="H128" s="26">
        <f t="shared" ref="H128:H155" si="30">SUM(I128:N128)</f>
        <v>0</v>
      </c>
      <c r="I128" s="26">
        <v>0</v>
      </c>
      <c r="J128" s="26">
        <v>0</v>
      </c>
      <c r="K128" s="26">
        <v>0</v>
      </c>
      <c r="L128" s="26">
        <v>0</v>
      </c>
      <c r="M128" s="26">
        <v>0</v>
      </c>
      <c r="N128" s="26">
        <v>0</v>
      </c>
      <c r="O128" s="219"/>
      <c r="P128" s="263"/>
      <c r="Q128" s="74"/>
    </row>
    <row r="129" spans="1:17" ht="16.5" thickBot="1" x14ac:dyDescent="0.3">
      <c r="A129" s="213"/>
      <c r="B129" s="219"/>
      <c r="C129" s="219"/>
      <c r="D129" s="219"/>
      <c r="E129" s="219"/>
      <c r="F129" s="219"/>
      <c r="G129" s="25" t="s">
        <v>8</v>
      </c>
      <c r="H129" s="26">
        <f t="shared" si="30"/>
        <v>183</v>
      </c>
      <c r="I129" s="26">
        <v>63</v>
      </c>
      <c r="J129" s="26">
        <v>120</v>
      </c>
      <c r="K129" s="26">
        <v>0</v>
      </c>
      <c r="L129" s="26">
        <v>0</v>
      </c>
      <c r="M129" s="26">
        <v>0</v>
      </c>
      <c r="N129" s="26">
        <v>0</v>
      </c>
      <c r="O129" s="219"/>
      <c r="P129" s="263"/>
      <c r="Q129" s="74"/>
    </row>
    <row r="130" spans="1:17" ht="16.5" thickBot="1" x14ac:dyDescent="0.3">
      <c r="A130" s="214"/>
      <c r="B130" s="220"/>
      <c r="C130" s="220"/>
      <c r="D130" s="220"/>
      <c r="E130" s="220"/>
      <c r="F130" s="220"/>
      <c r="G130" s="25" t="s">
        <v>9</v>
      </c>
      <c r="H130" s="26">
        <f t="shared" si="30"/>
        <v>0</v>
      </c>
      <c r="I130" s="26">
        <v>0</v>
      </c>
      <c r="J130" s="26">
        <v>0</v>
      </c>
      <c r="K130" s="26">
        <v>0</v>
      </c>
      <c r="L130" s="26">
        <v>0</v>
      </c>
      <c r="M130" s="26">
        <v>0</v>
      </c>
      <c r="N130" s="26">
        <v>0</v>
      </c>
      <c r="O130" s="220"/>
      <c r="P130" s="264"/>
      <c r="Q130" s="74"/>
    </row>
    <row r="131" spans="1:17" ht="24.75" thickBot="1" x14ac:dyDescent="0.3">
      <c r="A131" s="253" t="s">
        <v>4367</v>
      </c>
      <c r="B131" s="218" t="s">
        <v>1187</v>
      </c>
      <c r="C131" s="218" t="s">
        <v>91</v>
      </c>
      <c r="D131" s="218" t="s">
        <v>44</v>
      </c>
      <c r="E131" s="218" t="s">
        <v>796</v>
      </c>
      <c r="F131" s="218" t="s">
        <v>1199</v>
      </c>
      <c r="G131" s="25" t="s">
        <v>4</v>
      </c>
      <c r="H131" s="26">
        <f>SUM(H132:H135)</f>
        <v>716.9</v>
      </c>
      <c r="I131" s="26">
        <f t="shared" ref="I131:N131" si="31">SUM(I132:I135)</f>
        <v>0</v>
      </c>
      <c r="J131" s="26">
        <f t="shared" si="31"/>
        <v>0</v>
      </c>
      <c r="K131" s="26">
        <f t="shared" si="31"/>
        <v>0</v>
      </c>
      <c r="L131" s="26">
        <f t="shared" si="31"/>
        <v>282.2</v>
      </c>
      <c r="M131" s="26">
        <f t="shared" si="31"/>
        <v>322.5</v>
      </c>
      <c r="N131" s="26">
        <f t="shared" si="31"/>
        <v>112.19999999999999</v>
      </c>
      <c r="O131" s="218">
        <v>120767</v>
      </c>
      <c r="P131" s="262"/>
      <c r="Q131" s="74"/>
    </row>
    <row r="132" spans="1:17" ht="16.5" thickBot="1" x14ac:dyDescent="0.3">
      <c r="A132" s="254"/>
      <c r="B132" s="219"/>
      <c r="C132" s="219"/>
      <c r="D132" s="219"/>
      <c r="E132" s="219"/>
      <c r="F132" s="219"/>
      <c r="G132" s="25" t="s">
        <v>262</v>
      </c>
      <c r="H132" s="26">
        <f t="shared" si="30"/>
        <v>0</v>
      </c>
      <c r="I132" s="26">
        <v>0</v>
      </c>
      <c r="J132" s="26">
        <v>0</v>
      </c>
      <c r="K132" s="26">
        <v>0</v>
      </c>
      <c r="L132" s="26">
        <v>0</v>
      </c>
      <c r="M132" s="26">
        <v>0</v>
      </c>
      <c r="N132" s="26">
        <v>0</v>
      </c>
      <c r="O132" s="219"/>
      <c r="P132" s="263"/>
      <c r="Q132" s="74"/>
    </row>
    <row r="133" spans="1:17" ht="24.75" thickBot="1" x14ac:dyDescent="0.3">
      <c r="A133" s="254"/>
      <c r="B133" s="219"/>
      <c r="C133" s="219"/>
      <c r="D133" s="219"/>
      <c r="E133" s="219"/>
      <c r="F133" s="219"/>
      <c r="G133" s="25" t="s">
        <v>7</v>
      </c>
      <c r="H133" s="26">
        <f t="shared" si="30"/>
        <v>652.4</v>
      </c>
      <c r="I133" s="26">
        <v>0</v>
      </c>
      <c r="J133" s="26">
        <v>0</v>
      </c>
      <c r="K133" s="26">
        <v>0</v>
      </c>
      <c r="L133" s="26">
        <v>256.8</v>
      </c>
      <c r="M133" s="26">
        <v>293.5</v>
      </c>
      <c r="N133" s="26">
        <v>102.1</v>
      </c>
      <c r="O133" s="219"/>
      <c r="P133" s="263"/>
      <c r="Q133" s="74"/>
    </row>
    <row r="134" spans="1:17" ht="16.5" thickBot="1" x14ac:dyDescent="0.3">
      <c r="A134" s="254"/>
      <c r="B134" s="219"/>
      <c r="C134" s="219"/>
      <c r="D134" s="219"/>
      <c r="E134" s="219"/>
      <c r="F134" s="219"/>
      <c r="G134" s="25" t="s">
        <v>8</v>
      </c>
      <c r="H134" s="26">
        <f t="shared" si="30"/>
        <v>64.5</v>
      </c>
      <c r="I134" s="26">
        <v>0</v>
      </c>
      <c r="J134" s="26">
        <v>0</v>
      </c>
      <c r="K134" s="26">
        <v>0</v>
      </c>
      <c r="L134" s="26">
        <v>25.4</v>
      </c>
      <c r="M134" s="26">
        <v>29</v>
      </c>
      <c r="N134" s="26">
        <v>10.1</v>
      </c>
      <c r="O134" s="219"/>
      <c r="P134" s="263"/>
      <c r="Q134" s="74"/>
    </row>
    <row r="135" spans="1:17" ht="16.5" thickBot="1" x14ac:dyDescent="0.3">
      <c r="A135" s="255"/>
      <c r="B135" s="220"/>
      <c r="C135" s="220"/>
      <c r="D135" s="220"/>
      <c r="E135" s="220"/>
      <c r="F135" s="220"/>
      <c r="G135" s="25" t="s">
        <v>9</v>
      </c>
      <c r="H135" s="26">
        <f t="shared" si="30"/>
        <v>0</v>
      </c>
      <c r="I135" s="26">
        <v>0</v>
      </c>
      <c r="J135" s="26">
        <v>0</v>
      </c>
      <c r="K135" s="26">
        <v>0</v>
      </c>
      <c r="L135" s="26">
        <v>0</v>
      </c>
      <c r="M135" s="26">
        <v>0</v>
      </c>
      <c r="N135" s="26">
        <v>0</v>
      </c>
      <c r="O135" s="220"/>
      <c r="P135" s="264"/>
      <c r="Q135" s="74"/>
    </row>
    <row r="136" spans="1:17" ht="24.75" thickBot="1" x14ac:dyDescent="0.3">
      <c r="A136" s="212" t="s">
        <v>1214</v>
      </c>
      <c r="B136" s="218" t="s">
        <v>1187</v>
      </c>
      <c r="C136" s="218" t="s">
        <v>91</v>
      </c>
      <c r="D136" s="218" t="s">
        <v>395</v>
      </c>
      <c r="E136" s="218" t="s">
        <v>1215</v>
      </c>
      <c r="F136" s="218" t="s">
        <v>1199</v>
      </c>
      <c r="G136" s="25" t="s">
        <v>4</v>
      </c>
      <c r="H136" s="26">
        <f>SUM(H137:H140)</f>
        <v>532.79999999999995</v>
      </c>
      <c r="I136" s="26">
        <f t="shared" ref="I136:N136" si="32">SUM(I137:I140)</f>
        <v>0</v>
      </c>
      <c r="J136" s="26">
        <f t="shared" si="32"/>
        <v>0</v>
      </c>
      <c r="K136" s="26">
        <f t="shared" si="32"/>
        <v>0</v>
      </c>
      <c r="L136" s="26">
        <f t="shared" si="32"/>
        <v>0</v>
      </c>
      <c r="M136" s="26">
        <f t="shared" si="32"/>
        <v>322.5</v>
      </c>
      <c r="N136" s="26">
        <f t="shared" si="32"/>
        <v>210.3</v>
      </c>
      <c r="O136" s="218">
        <v>120767</v>
      </c>
      <c r="P136" s="262"/>
      <c r="Q136" s="74"/>
    </row>
    <row r="137" spans="1:17" ht="16.5" thickBot="1" x14ac:dyDescent="0.3">
      <c r="A137" s="213"/>
      <c r="B137" s="219"/>
      <c r="C137" s="219"/>
      <c r="D137" s="219"/>
      <c r="E137" s="219"/>
      <c r="F137" s="219"/>
      <c r="G137" s="25" t="s">
        <v>262</v>
      </c>
      <c r="H137" s="26">
        <f t="shared" si="30"/>
        <v>0</v>
      </c>
      <c r="I137" s="26">
        <v>0</v>
      </c>
      <c r="J137" s="26">
        <v>0</v>
      </c>
      <c r="K137" s="26">
        <v>0</v>
      </c>
      <c r="L137" s="26">
        <v>0</v>
      </c>
      <c r="M137" s="26">
        <v>0</v>
      </c>
      <c r="N137" s="26">
        <v>0</v>
      </c>
      <c r="O137" s="219"/>
      <c r="P137" s="263"/>
      <c r="Q137" s="74"/>
    </row>
    <row r="138" spans="1:17" ht="24.75" thickBot="1" x14ac:dyDescent="0.3">
      <c r="A138" s="213"/>
      <c r="B138" s="219"/>
      <c r="C138" s="219"/>
      <c r="D138" s="219"/>
      <c r="E138" s="219"/>
      <c r="F138" s="219"/>
      <c r="G138" s="25" t="s">
        <v>7</v>
      </c>
      <c r="H138" s="26">
        <f t="shared" si="30"/>
        <v>484.9</v>
      </c>
      <c r="I138" s="26">
        <v>0</v>
      </c>
      <c r="J138" s="26">
        <v>0</v>
      </c>
      <c r="K138" s="26">
        <v>0</v>
      </c>
      <c r="L138" s="26">
        <v>0</v>
      </c>
      <c r="M138" s="26">
        <v>293.5</v>
      </c>
      <c r="N138" s="26">
        <v>191.4</v>
      </c>
      <c r="O138" s="219"/>
      <c r="P138" s="263"/>
      <c r="Q138" s="74"/>
    </row>
    <row r="139" spans="1:17" ht="16.5" thickBot="1" x14ac:dyDescent="0.3">
      <c r="A139" s="213"/>
      <c r="B139" s="219"/>
      <c r="C139" s="219"/>
      <c r="D139" s="219"/>
      <c r="E139" s="219"/>
      <c r="F139" s="219"/>
      <c r="G139" s="25" t="s">
        <v>8</v>
      </c>
      <c r="H139" s="26">
        <f t="shared" si="30"/>
        <v>47.9</v>
      </c>
      <c r="I139" s="26">
        <v>0</v>
      </c>
      <c r="J139" s="26">
        <v>0</v>
      </c>
      <c r="K139" s="26">
        <v>0</v>
      </c>
      <c r="L139" s="26">
        <v>0</v>
      </c>
      <c r="M139" s="26">
        <v>29</v>
      </c>
      <c r="N139" s="26">
        <v>18.899999999999999</v>
      </c>
      <c r="O139" s="219"/>
      <c r="P139" s="263"/>
      <c r="Q139" s="74"/>
    </row>
    <row r="140" spans="1:17" ht="16.5" thickBot="1" x14ac:dyDescent="0.3">
      <c r="A140" s="214"/>
      <c r="B140" s="220"/>
      <c r="C140" s="220"/>
      <c r="D140" s="220"/>
      <c r="E140" s="220"/>
      <c r="F140" s="220"/>
      <c r="G140" s="25" t="s">
        <v>9</v>
      </c>
      <c r="H140" s="26">
        <f t="shared" si="30"/>
        <v>0</v>
      </c>
      <c r="I140" s="26">
        <v>0</v>
      </c>
      <c r="J140" s="26">
        <v>0</v>
      </c>
      <c r="K140" s="26">
        <v>0</v>
      </c>
      <c r="L140" s="26">
        <v>0</v>
      </c>
      <c r="M140" s="26">
        <v>0</v>
      </c>
      <c r="N140" s="26">
        <v>0</v>
      </c>
      <c r="O140" s="220"/>
      <c r="P140" s="264"/>
      <c r="Q140" s="74"/>
    </row>
    <row r="141" spans="1:17" ht="24.75" thickBot="1" x14ac:dyDescent="0.3">
      <c r="A141" s="212" t="s">
        <v>1216</v>
      </c>
      <c r="B141" s="218" t="s">
        <v>1187</v>
      </c>
      <c r="C141" s="218" t="s">
        <v>91</v>
      </c>
      <c r="D141" s="218">
        <v>2028</v>
      </c>
      <c r="E141" s="218">
        <v>2.0910000000000002</v>
      </c>
      <c r="F141" s="218" t="s">
        <v>1199</v>
      </c>
      <c r="G141" s="25" t="s">
        <v>4</v>
      </c>
      <c r="H141" s="26">
        <f>SUM(H142:H145)</f>
        <v>62.6</v>
      </c>
      <c r="I141" s="26">
        <f t="shared" ref="I141:N141" si="33">SUM(I142:I145)</f>
        <v>0</v>
      </c>
      <c r="J141" s="26">
        <f t="shared" si="33"/>
        <v>0</v>
      </c>
      <c r="K141" s="26">
        <f t="shared" si="33"/>
        <v>0</v>
      </c>
      <c r="L141" s="26">
        <f t="shared" si="33"/>
        <v>62.6</v>
      </c>
      <c r="M141" s="26">
        <f t="shared" si="33"/>
        <v>0</v>
      </c>
      <c r="N141" s="26">
        <f t="shared" si="33"/>
        <v>0</v>
      </c>
      <c r="O141" s="218">
        <v>120767</v>
      </c>
      <c r="P141" s="262"/>
      <c r="Q141" s="74"/>
    </row>
    <row r="142" spans="1:17" ht="16.5" thickBot="1" x14ac:dyDescent="0.3">
      <c r="A142" s="213"/>
      <c r="B142" s="219"/>
      <c r="C142" s="219"/>
      <c r="D142" s="219"/>
      <c r="E142" s="219"/>
      <c r="F142" s="219"/>
      <c r="G142" s="25" t="s">
        <v>262</v>
      </c>
      <c r="H142" s="26">
        <f t="shared" si="30"/>
        <v>0</v>
      </c>
      <c r="I142" s="26">
        <v>0</v>
      </c>
      <c r="J142" s="26">
        <v>0</v>
      </c>
      <c r="K142" s="26">
        <v>0</v>
      </c>
      <c r="L142" s="26">
        <v>0</v>
      </c>
      <c r="M142" s="26">
        <v>0</v>
      </c>
      <c r="N142" s="26">
        <v>0</v>
      </c>
      <c r="O142" s="219"/>
      <c r="P142" s="263"/>
      <c r="Q142" s="74"/>
    </row>
    <row r="143" spans="1:17" ht="24.75" thickBot="1" x14ac:dyDescent="0.3">
      <c r="A143" s="213"/>
      <c r="B143" s="219"/>
      <c r="C143" s="219"/>
      <c r="D143" s="219"/>
      <c r="E143" s="219"/>
      <c r="F143" s="219"/>
      <c r="G143" s="25" t="s">
        <v>7</v>
      </c>
      <c r="H143" s="26">
        <f t="shared" si="30"/>
        <v>57</v>
      </c>
      <c r="I143" s="26">
        <v>0</v>
      </c>
      <c r="J143" s="26">
        <v>0</v>
      </c>
      <c r="K143" s="26">
        <v>0</v>
      </c>
      <c r="L143" s="26">
        <v>57</v>
      </c>
      <c r="M143" s="26">
        <v>0</v>
      </c>
      <c r="N143" s="26">
        <v>0</v>
      </c>
      <c r="O143" s="219"/>
      <c r="P143" s="263"/>
      <c r="Q143" s="74"/>
    </row>
    <row r="144" spans="1:17" ht="16.5" thickBot="1" x14ac:dyDescent="0.3">
      <c r="A144" s="213"/>
      <c r="B144" s="219"/>
      <c r="C144" s="219"/>
      <c r="D144" s="219"/>
      <c r="E144" s="219"/>
      <c r="F144" s="219"/>
      <c r="G144" s="25" t="s">
        <v>8</v>
      </c>
      <c r="H144" s="26">
        <f t="shared" si="30"/>
        <v>5.6</v>
      </c>
      <c r="I144" s="26">
        <v>0</v>
      </c>
      <c r="J144" s="26">
        <v>0</v>
      </c>
      <c r="K144" s="26">
        <v>0</v>
      </c>
      <c r="L144" s="26">
        <v>5.6</v>
      </c>
      <c r="M144" s="26">
        <v>0</v>
      </c>
      <c r="N144" s="26">
        <v>0</v>
      </c>
      <c r="O144" s="219"/>
      <c r="P144" s="263"/>
      <c r="Q144" s="74"/>
    </row>
    <row r="145" spans="1:17" ht="16.5" thickBot="1" x14ac:dyDescent="0.3">
      <c r="A145" s="214"/>
      <c r="B145" s="220"/>
      <c r="C145" s="220"/>
      <c r="D145" s="220"/>
      <c r="E145" s="220"/>
      <c r="F145" s="220"/>
      <c r="G145" s="25" t="s">
        <v>9</v>
      </c>
      <c r="H145" s="26">
        <f t="shared" si="30"/>
        <v>0</v>
      </c>
      <c r="I145" s="26">
        <v>0</v>
      </c>
      <c r="J145" s="26">
        <v>0</v>
      </c>
      <c r="K145" s="26">
        <v>0</v>
      </c>
      <c r="L145" s="26">
        <v>0</v>
      </c>
      <c r="M145" s="26">
        <v>0</v>
      </c>
      <c r="N145" s="26">
        <v>0</v>
      </c>
      <c r="O145" s="220"/>
      <c r="P145" s="264"/>
      <c r="Q145" s="74"/>
    </row>
    <row r="146" spans="1:17" ht="24.75" thickBot="1" x14ac:dyDescent="0.3">
      <c r="A146" s="212" t="s">
        <v>4368</v>
      </c>
      <c r="B146" s="410"/>
      <c r="C146" s="218" t="s">
        <v>91</v>
      </c>
      <c r="D146" s="218" t="s">
        <v>4212</v>
      </c>
      <c r="E146" s="218" t="s">
        <v>4369</v>
      </c>
      <c r="F146" s="218" t="s">
        <v>4286</v>
      </c>
      <c r="G146" s="75" t="s">
        <v>4</v>
      </c>
      <c r="H146" s="26">
        <f>SUM(H147:H150)</f>
        <v>210</v>
      </c>
      <c r="I146" s="26">
        <f t="shared" ref="I146:N146" si="34">SUM(I147:I150)</f>
        <v>0</v>
      </c>
      <c r="J146" s="26">
        <f t="shared" si="34"/>
        <v>0</v>
      </c>
      <c r="K146" s="26">
        <f t="shared" si="34"/>
        <v>0</v>
      </c>
      <c r="L146" s="26">
        <f t="shared" si="34"/>
        <v>105</v>
      </c>
      <c r="M146" s="26">
        <f t="shared" si="34"/>
        <v>105</v>
      </c>
      <c r="N146" s="26">
        <f t="shared" si="34"/>
        <v>0</v>
      </c>
      <c r="O146" s="218">
        <v>600</v>
      </c>
      <c r="P146" s="256" t="s">
        <v>4283</v>
      </c>
      <c r="Q146" s="74"/>
    </row>
    <row r="147" spans="1:17" ht="16.5" thickBot="1" x14ac:dyDescent="0.3">
      <c r="A147" s="213"/>
      <c r="B147" s="411"/>
      <c r="C147" s="219"/>
      <c r="D147" s="219"/>
      <c r="E147" s="219"/>
      <c r="F147" s="219"/>
      <c r="G147" s="25" t="s">
        <v>6</v>
      </c>
      <c r="H147" s="26">
        <f t="shared" si="30"/>
        <v>0</v>
      </c>
      <c r="I147" s="26">
        <v>0</v>
      </c>
      <c r="J147" s="26">
        <v>0</v>
      </c>
      <c r="K147" s="26">
        <v>0</v>
      </c>
      <c r="L147" s="26">
        <v>0</v>
      </c>
      <c r="M147" s="26">
        <v>0</v>
      </c>
      <c r="N147" s="26">
        <v>0</v>
      </c>
      <c r="O147" s="219"/>
      <c r="P147" s="257"/>
      <c r="Q147" s="74"/>
    </row>
    <row r="148" spans="1:17" ht="24.75" thickBot="1" x14ac:dyDescent="0.3">
      <c r="A148" s="213"/>
      <c r="B148" s="411"/>
      <c r="C148" s="219"/>
      <c r="D148" s="219"/>
      <c r="E148" s="219"/>
      <c r="F148" s="219"/>
      <c r="G148" s="25" t="s">
        <v>7</v>
      </c>
      <c r="H148" s="26">
        <f t="shared" si="30"/>
        <v>210</v>
      </c>
      <c r="I148" s="26">
        <v>0</v>
      </c>
      <c r="J148" s="26">
        <v>0</v>
      </c>
      <c r="K148" s="26">
        <v>0</v>
      </c>
      <c r="L148" s="26">
        <v>105</v>
      </c>
      <c r="M148" s="26">
        <v>105</v>
      </c>
      <c r="N148" s="26">
        <v>0</v>
      </c>
      <c r="O148" s="219"/>
      <c r="P148" s="257"/>
      <c r="Q148" s="74"/>
    </row>
    <row r="149" spans="1:17" ht="16.5" thickBot="1" x14ac:dyDescent="0.3">
      <c r="A149" s="213"/>
      <c r="B149" s="411"/>
      <c r="C149" s="219"/>
      <c r="D149" s="219"/>
      <c r="E149" s="219"/>
      <c r="F149" s="219"/>
      <c r="G149" s="25" t="s">
        <v>8</v>
      </c>
      <c r="H149" s="26">
        <f t="shared" si="30"/>
        <v>0</v>
      </c>
      <c r="I149" s="26">
        <v>0</v>
      </c>
      <c r="J149" s="26">
        <v>0</v>
      </c>
      <c r="K149" s="26">
        <v>0</v>
      </c>
      <c r="L149" s="26">
        <v>0</v>
      </c>
      <c r="M149" s="26">
        <v>0</v>
      </c>
      <c r="N149" s="26">
        <v>0</v>
      </c>
      <c r="O149" s="219"/>
      <c r="P149" s="257"/>
      <c r="Q149" s="74"/>
    </row>
    <row r="150" spans="1:17" ht="16.5" thickBot="1" x14ac:dyDescent="0.3">
      <c r="A150" s="214"/>
      <c r="B150" s="412"/>
      <c r="C150" s="220"/>
      <c r="D150" s="220"/>
      <c r="E150" s="220"/>
      <c r="F150" s="220"/>
      <c r="G150" s="60" t="s">
        <v>9</v>
      </c>
      <c r="H150" s="26">
        <f t="shared" si="30"/>
        <v>0</v>
      </c>
      <c r="I150" s="66">
        <v>0</v>
      </c>
      <c r="J150" s="66">
        <v>0</v>
      </c>
      <c r="K150" s="66">
        <v>0</v>
      </c>
      <c r="L150" s="66">
        <v>0</v>
      </c>
      <c r="M150" s="66">
        <v>0</v>
      </c>
      <c r="N150" s="66">
        <v>0</v>
      </c>
      <c r="O150" s="220"/>
      <c r="P150" s="258"/>
      <c r="Q150" s="74"/>
    </row>
    <row r="151" spans="1:17" ht="24.75" thickBot="1" x14ac:dyDescent="0.3">
      <c r="A151" s="320" t="s">
        <v>90</v>
      </c>
      <c r="B151" s="320"/>
      <c r="C151" s="320"/>
      <c r="D151" s="320"/>
      <c r="E151" s="320"/>
      <c r="F151" s="321"/>
      <c r="G151" s="55" t="s">
        <v>4</v>
      </c>
      <c r="H151" s="56">
        <f>SUM(H152:H155)</f>
        <v>1705.3</v>
      </c>
      <c r="I151" s="56">
        <f t="shared" ref="I151:N151" si="35">SUM(I152:I155)</f>
        <v>63</v>
      </c>
      <c r="J151" s="56">
        <f t="shared" si="35"/>
        <v>120</v>
      </c>
      <c r="K151" s="56">
        <f t="shared" si="35"/>
        <v>0</v>
      </c>
      <c r="L151" s="56">
        <f t="shared" si="35"/>
        <v>449.8</v>
      </c>
      <c r="M151" s="56">
        <f t="shared" si="35"/>
        <v>750</v>
      </c>
      <c r="N151" s="56">
        <f t="shared" si="35"/>
        <v>322.5</v>
      </c>
      <c r="O151" s="218" t="s">
        <v>107</v>
      </c>
      <c r="P151" s="262"/>
      <c r="Q151" s="74"/>
    </row>
    <row r="152" spans="1:17" ht="16.5" thickBot="1" x14ac:dyDescent="0.3">
      <c r="A152" s="322"/>
      <c r="B152" s="322"/>
      <c r="C152" s="322"/>
      <c r="D152" s="322"/>
      <c r="E152" s="322"/>
      <c r="F152" s="323"/>
      <c r="G152" s="55" t="s">
        <v>6</v>
      </c>
      <c r="H152" s="56">
        <f t="shared" si="30"/>
        <v>0</v>
      </c>
      <c r="I152" s="56">
        <f>I127+I132+I137+I142+I147</f>
        <v>0</v>
      </c>
      <c r="J152" s="56">
        <f t="shared" ref="J152:N152" si="36">J127+J132+J137+J142+J147</f>
        <v>0</v>
      </c>
      <c r="K152" s="56">
        <f t="shared" si="36"/>
        <v>0</v>
      </c>
      <c r="L152" s="56">
        <f t="shared" si="36"/>
        <v>0</v>
      </c>
      <c r="M152" s="56">
        <f t="shared" si="36"/>
        <v>0</v>
      </c>
      <c r="N152" s="56">
        <f t="shared" si="36"/>
        <v>0</v>
      </c>
      <c r="O152" s="219"/>
      <c r="P152" s="263"/>
      <c r="Q152" s="74"/>
    </row>
    <row r="153" spans="1:17" ht="24.75" thickBot="1" x14ac:dyDescent="0.3">
      <c r="A153" s="322"/>
      <c r="B153" s="322"/>
      <c r="C153" s="322"/>
      <c r="D153" s="322"/>
      <c r="E153" s="322"/>
      <c r="F153" s="323"/>
      <c r="G153" s="55" t="s">
        <v>7</v>
      </c>
      <c r="H153" s="56">
        <f t="shared" si="30"/>
        <v>1404.3</v>
      </c>
      <c r="I153" s="56">
        <f t="shared" ref="I153:N153" si="37">I128+I133+I138+I143+I148</f>
        <v>0</v>
      </c>
      <c r="J153" s="56">
        <f t="shared" si="37"/>
        <v>0</v>
      </c>
      <c r="K153" s="56">
        <f t="shared" si="37"/>
        <v>0</v>
      </c>
      <c r="L153" s="56">
        <f t="shared" si="37"/>
        <v>418.8</v>
      </c>
      <c r="M153" s="56">
        <f t="shared" si="37"/>
        <v>692</v>
      </c>
      <c r="N153" s="56">
        <f t="shared" si="37"/>
        <v>293.5</v>
      </c>
      <c r="O153" s="219"/>
      <c r="P153" s="263"/>
      <c r="Q153" s="74"/>
    </row>
    <row r="154" spans="1:17" ht="16.5" thickBot="1" x14ac:dyDescent="0.3">
      <c r="A154" s="322"/>
      <c r="B154" s="322"/>
      <c r="C154" s="322"/>
      <c r="D154" s="322"/>
      <c r="E154" s="322"/>
      <c r="F154" s="323"/>
      <c r="G154" s="55" t="s">
        <v>8</v>
      </c>
      <c r="H154" s="56">
        <f t="shared" si="30"/>
        <v>301</v>
      </c>
      <c r="I154" s="56">
        <f t="shared" ref="I154:N154" si="38">I129+I134+I139+I144+I149</f>
        <v>63</v>
      </c>
      <c r="J154" s="56">
        <f t="shared" si="38"/>
        <v>120</v>
      </c>
      <c r="K154" s="56">
        <f t="shared" si="38"/>
        <v>0</v>
      </c>
      <c r="L154" s="56">
        <f t="shared" si="38"/>
        <v>31</v>
      </c>
      <c r="M154" s="56">
        <f t="shared" si="38"/>
        <v>58</v>
      </c>
      <c r="N154" s="56">
        <f t="shared" si="38"/>
        <v>29</v>
      </c>
      <c r="O154" s="219"/>
      <c r="P154" s="263"/>
      <c r="Q154" s="74"/>
    </row>
    <row r="155" spans="1:17" ht="24.75" thickBot="1" x14ac:dyDescent="0.3">
      <c r="A155" s="324"/>
      <c r="B155" s="324"/>
      <c r="C155" s="324"/>
      <c r="D155" s="324"/>
      <c r="E155" s="324"/>
      <c r="F155" s="325"/>
      <c r="G155" s="55" t="s">
        <v>9</v>
      </c>
      <c r="H155" s="56">
        <f t="shared" si="30"/>
        <v>0</v>
      </c>
      <c r="I155" s="56">
        <f t="shared" ref="I155:N155" si="39">I130+I135+I140+I145+I150</f>
        <v>0</v>
      </c>
      <c r="J155" s="56">
        <f t="shared" si="39"/>
        <v>0</v>
      </c>
      <c r="K155" s="56">
        <f t="shared" si="39"/>
        <v>0</v>
      </c>
      <c r="L155" s="56">
        <f t="shared" si="39"/>
        <v>0</v>
      </c>
      <c r="M155" s="56">
        <f t="shared" si="39"/>
        <v>0</v>
      </c>
      <c r="N155" s="56">
        <f t="shared" si="39"/>
        <v>0</v>
      </c>
      <c r="O155" s="220"/>
      <c r="P155" s="264"/>
      <c r="Q155" s="74"/>
    </row>
    <row r="156" spans="1:17" ht="16.5" thickBot="1" x14ac:dyDescent="0.3">
      <c r="A156" s="211" t="s">
        <v>108</v>
      </c>
      <c r="B156" s="211"/>
      <c r="C156" s="211"/>
      <c r="D156" s="211"/>
      <c r="E156" s="211"/>
      <c r="F156" s="211"/>
      <c r="G156" s="211"/>
      <c r="H156" s="211"/>
      <c r="I156" s="211"/>
      <c r="J156" s="211"/>
      <c r="K156" s="211"/>
      <c r="L156" s="211"/>
      <c r="M156" s="211"/>
      <c r="N156" s="211"/>
      <c r="O156" s="211"/>
      <c r="P156" s="279"/>
      <c r="Q156" s="74"/>
    </row>
    <row r="157" spans="1:17" ht="40.5" customHeight="1" thickBot="1" x14ac:dyDescent="0.3">
      <c r="A157" s="212" t="s">
        <v>1217</v>
      </c>
      <c r="B157" s="218" t="s">
        <v>1218</v>
      </c>
      <c r="C157" s="218" t="s">
        <v>108</v>
      </c>
      <c r="D157" s="218" t="s">
        <v>150</v>
      </c>
      <c r="E157" s="218"/>
      <c r="F157" s="218" t="s">
        <v>222</v>
      </c>
      <c r="G157" s="25" t="s">
        <v>4</v>
      </c>
      <c r="H157" s="58">
        <f>SUM(H158:H161)</f>
        <v>40</v>
      </c>
      <c r="I157" s="58">
        <f t="shared" ref="I157:N157" si="40">SUM(I158:I161)</f>
        <v>10</v>
      </c>
      <c r="J157" s="58">
        <f t="shared" si="40"/>
        <v>30</v>
      </c>
      <c r="K157" s="58">
        <f t="shared" si="40"/>
        <v>0</v>
      </c>
      <c r="L157" s="58">
        <f t="shared" si="40"/>
        <v>0</v>
      </c>
      <c r="M157" s="58">
        <f t="shared" si="40"/>
        <v>0</v>
      </c>
      <c r="N157" s="58">
        <f t="shared" si="40"/>
        <v>0</v>
      </c>
      <c r="O157" s="221"/>
      <c r="P157" s="371"/>
      <c r="Q157" s="74"/>
    </row>
    <row r="158" spans="1:17" ht="16.5" thickBot="1" x14ac:dyDescent="0.3">
      <c r="A158" s="213"/>
      <c r="B158" s="219"/>
      <c r="C158" s="219"/>
      <c r="D158" s="219"/>
      <c r="E158" s="219"/>
      <c r="F158" s="219"/>
      <c r="G158" s="25" t="s">
        <v>259</v>
      </c>
      <c r="H158" s="58">
        <f>SUM(I158:N158)</f>
        <v>0</v>
      </c>
      <c r="I158" s="58">
        <v>0</v>
      </c>
      <c r="J158" s="58">
        <v>0</v>
      </c>
      <c r="K158" s="58">
        <v>0</v>
      </c>
      <c r="L158" s="58">
        <v>0</v>
      </c>
      <c r="M158" s="58">
        <v>0</v>
      </c>
      <c r="N158" s="58">
        <v>0</v>
      </c>
      <c r="O158" s="222"/>
      <c r="P158" s="372"/>
      <c r="Q158" s="74"/>
    </row>
    <row r="159" spans="1:17" ht="24.75" thickBot="1" x14ac:dyDescent="0.3">
      <c r="A159" s="213"/>
      <c r="B159" s="219"/>
      <c r="C159" s="219"/>
      <c r="D159" s="219"/>
      <c r="E159" s="219"/>
      <c r="F159" s="219"/>
      <c r="G159" s="25" t="s">
        <v>7</v>
      </c>
      <c r="H159" s="58">
        <f t="shared" ref="H159:H226" si="41">SUM(I159:N159)</f>
        <v>40</v>
      </c>
      <c r="I159" s="58">
        <v>10</v>
      </c>
      <c r="J159" s="58">
        <v>30</v>
      </c>
      <c r="K159" s="58">
        <v>0</v>
      </c>
      <c r="L159" s="58">
        <v>0</v>
      </c>
      <c r="M159" s="58">
        <v>0</v>
      </c>
      <c r="N159" s="58">
        <v>0</v>
      </c>
      <c r="O159" s="222"/>
      <c r="P159" s="372"/>
      <c r="Q159" s="74"/>
    </row>
    <row r="160" spans="1:17" ht="16.5" thickBot="1" x14ac:dyDescent="0.3">
      <c r="A160" s="213"/>
      <c r="B160" s="219"/>
      <c r="C160" s="219"/>
      <c r="D160" s="219"/>
      <c r="E160" s="219"/>
      <c r="F160" s="219"/>
      <c r="G160" s="25" t="s">
        <v>8</v>
      </c>
      <c r="H160" s="58">
        <f t="shared" si="41"/>
        <v>0</v>
      </c>
      <c r="I160" s="58">
        <v>0</v>
      </c>
      <c r="J160" s="58">
        <v>0</v>
      </c>
      <c r="K160" s="58">
        <v>0</v>
      </c>
      <c r="L160" s="58">
        <v>0</v>
      </c>
      <c r="M160" s="58">
        <v>0</v>
      </c>
      <c r="N160" s="58">
        <v>0</v>
      </c>
      <c r="O160" s="222"/>
      <c r="P160" s="372"/>
      <c r="Q160" s="74"/>
    </row>
    <row r="161" spans="1:17" ht="16.5" thickBot="1" x14ac:dyDescent="0.3">
      <c r="A161" s="214"/>
      <c r="B161" s="220"/>
      <c r="C161" s="220"/>
      <c r="D161" s="220"/>
      <c r="E161" s="220"/>
      <c r="F161" s="220"/>
      <c r="G161" s="25" t="s">
        <v>9</v>
      </c>
      <c r="H161" s="58">
        <f t="shared" si="41"/>
        <v>0</v>
      </c>
      <c r="I161" s="58">
        <v>0</v>
      </c>
      <c r="J161" s="58">
        <v>0</v>
      </c>
      <c r="K161" s="58">
        <v>0</v>
      </c>
      <c r="L161" s="58">
        <v>0</v>
      </c>
      <c r="M161" s="58">
        <v>0</v>
      </c>
      <c r="N161" s="58">
        <v>0</v>
      </c>
      <c r="O161" s="223"/>
      <c r="P161" s="373"/>
      <c r="Q161" s="74"/>
    </row>
    <row r="162" spans="1:17" ht="61.5" customHeight="1" thickBot="1" x14ac:dyDescent="0.3">
      <c r="A162" s="212" t="s">
        <v>1219</v>
      </c>
      <c r="B162" s="218" t="s">
        <v>1218</v>
      </c>
      <c r="C162" s="218" t="s">
        <v>108</v>
      </c>
      <c r="D162" s="218" t="s">
        <v>150</v>
      </c>
      <c r="E162" s="218"/>
      <c r="F162" s="218" t="s">
        <v>222</v>
      </c>
      <c r="G162" s="25" t="s">
        <v>4</v>
      </c>
      <c r="H162" s="58">
        <f>SUM(H163:H166)</f>
        <v>47.8</v>
      </c>
      <c r="I162" s="58">
        <f t="shared" ref="I162:N162" si="42">SUM(I163:I166)</f>
        <v>10</v>
      </c>
      <c r="J162" s="58">
        <f t="shared" si="42"/>
        <v>37.799999999999997</v>
      </c>
      <c r="K162" s="58">
        <f t="shared" si="42"/>
        <v>0</v>
      </c>
      <c r="L162" s="58">
        <f t="shared" si="42"/>
        <v>0</v>
      </c>
      <c r="M162" s="58">
        <f t="shared" si="42"/>
        <v>0</v>
      </c>
      <c r="N162" s="58">
        <f t="shared" si="42"/>
        <v>0</v>
      </c>
      <c r="O162" s="221"/>
      <c r="P162" s="371"/>
      <c r="Q162" s="74"/>
    </row>
    <row r="163" spans="1:17" ht="16.5" thickBot="1" x14ac:dyDescent="0.3">
      <c r="A163" s="213"/>
      <c r="B163" s="219"/>
      <c r="C163" s="219"/>
      <c r="D163" s="219"/>
      <c r="E163" s="219"/>
      <c r="F163" s="219"/>
      <c r="G163" s="25" t="s">
        <v>259</v>
      </c>
      <c r="H163" s="58">
        <f t="shared" si="41"/>
        <v>0</v>
      </c>
      <c r="I163" s="58">
        <v>0</v>
      </c>
      <c r="J163" s="58">
        <v>0</v>
      </c>
      <c r="K163" s="58">
        <v>0</v>
      </c>
      <c r="L163" s="58">
        <v>0</v>
      </c>
      <c r="M163" s="58">
        <v>0</v>
      </c>
      <c r="N163" s="58">
        <v>0</v>
      </c>
      <c r="O163" s="222"/>
      <c r="P163" s="372"/>
      <c r="Q163" s="74"/>
    </row>
    <row r="164" spans="1:17" ht="24.75" thickBot="1" x14ac:dyDescent="0.3">
      <c r="A164" s="213"/>
      <c r="B164" s="219"/>
      <c r="C164" s="219"/>
      <c r="D164" s="219"/>
      <c r="E164" s="219"/>
      <c r="F164" s="219"/>
      <c r="G164" s="25" t="s">
        <v>7</v>
      </c>
      <c r="H164" s="58">
        <f t="shared" si="41"/>
        <v>47.8</v>
      </c>
      <c r="I164" s="58">
        <v>10</v>
      </c>
      <c r="J164" s="58">
        <v>37.799999999999997</v>
      </c>
      <c r="K164" s="58">
        <v>0</v>
      </c>
      <c r="L164" s="58">
        <v>0</v>
      </c>
      <c r="M164" s="58">
        <v>0</v>
      </c>
      <c r="N164" s="58">
        <v>0</v>
      </c>
      <c r="O164" s="222"/>
      <c r="P164" s="372"/>
      <c r="Q164" s="74"/>
    </row>
    <row r="165" spans="1:17" ht="16.5" thickBot="1" x14ac:dyDescent="0.3">
      <c r="A165" s="213"/>
      <c r="B165" s="219"/>
      <c r="C165" s="219"/>
      <c r="D165" s="219"/>
      <c r="E165" s="219"/>
      <c r="F165" s="219"/>
      <c r="G165" s="25" t="s">
        <v>8</v>
      </c>
      <c r="H165" s="58">
        <f t="shared" si="41"/>
        <v>0</v>
      </c>
      <c r="I165" s="58">
        <v>0</v>
      </c>
      <c r="J165" s="58">
        <v>0</v>
      </c>
      <c r="K165" s="58">
        <v>0</v>
      </c>
      <c r="L165" s="58">
        <v>0</v>
      </c>
      <c r="M165" s="58">
        <v>0</v>
      </c>
      <c r="N165" s="58">
        <v>0</v>
      </c>
      <c r="O165" s="222"/>
      <c r="P165" s="372"/>
      <c r="Q165" s="74"/>
    </row>
    <row r="166" spans="1:17" ht="16.5" thickBot="1" x14ac:dyDescent="0.3">
      <c r="A166" s="214"/>
      <c r="B166" s="220"/>
      <c r="C166" s="220"/>
      <c r="D166" s="220"/>
      <c r="E166" s="220"/>
      <c r="F166" s="220"/>
      <c r="G166" s="25" t="s">
        <v>9</v>
      </c>
      <c r="H166" s="58">
        <f t="shared" si="41"/>
        <v>0</v>
      </c>
      <c r="I166" s="58">
        <v>0</v>
      </c>
      <c r="J166" s="58">
        <v>0</v>
      </c>
      <c r="K166" s="58">
        <v>0</v>
      </c>
      <c r="L166" s="58">
        <v>0</v>
      </c>
      <c r="M166" s="58">
        <v>0</v>
      </c>
      <c r="N166" s="58">
        <v>0</v>
      </c>
      <c r="O166" s="223"/>
      <c r="P166" s="373"/>
      <c r="Q166" s="74"/>
    </row>
    <row r="167" spans="1:17" ht="24.75" thickBot="1" x14ac:dyDescent="0.3">
      <c r="A167" s="212" t="s">
        <v>1220</v>
      </c>
      <c r="B167" s="218" t="s">
        <v>479</v>
      </c>
      <c r="C167" s="218" t="s">
        <v>108</v>
      </c>
      <c r="D167" s="218" t="s">
        <v>474</v>
      </c>
      <c r="E167" s="218" t="s">
        <v>1221</v>
      </c>
      <c r="F167" s="218" t="s">
        <v>1222</v>
      </c>
      <c r="G167" s="25" t="s">
        <v>4</v>
      </c>
      <c r="H167" s="58">
        <f>SUM(H168:H171)</f>
        <v>559.6</v>
      </c>
      <c r="I167" s="58">
        <f t="shared" ref="I167:N167" si="43">SUM(I168:I171)</f>
        <v>0</v>
      </c>
      <c r="J167" s="58">
        <f t="shared" si="43"/>
        <v>51.5</v>
      </c>
      <c r="K167" s="58">
        <f t="shared" si="43"/>
        <v>51.5</v>
      </c>
      <c r="L167" s="58">
        <f t="shared" si="43"/>
        <v>155.10000000000002</v>
      </c>
      <c r="M167" s="58">
        <f t="shared" si="43"/>
        <v>120</v>
      </c>
      <c r="N167" s="58">
        <f t="shared" si="43"/>
        <v>181.5</v>
      </c>
      <c r="O167" s="259">
        <v>1120</v>
      </c>
      <c r="P167" s="262" t="s">
        <v>1223</v>
      </c>
      <c r="Q167" s="74"/>
    </row>
    <row r="168" spans="1:17" ht="16.5" thickBot="1" x14ac:dyDescent="0.3">
      <c r="A168" s="213"/>
      <c r="B168" s="219"/>
      <c r="C168" s="219"/>
      <c r="D168" s="219"/>
      <c r="E168" s="219"/>
      <c r="F168" s="219"/>
      <c r="G168" s="25" t="s">
        <v>259</v>
      </c>
      <c r="H168" s="58">
        <f t="shared" si="41"/>
        <v>0</v>
      </c>
      <c r="I168" s="58">
        <v>0</v>
      </c>
      <c r="J168" s="58">
        <v>0</v>
      </c>
      <c r="K168" s="58">
        <v>0</v>
      </c>
      <c r="L168" s="58">
        <v>0</v>
      </c>
      <c r="M168" s="58">
        <v>0</v>
      </c>
      <c r="N168" s="58">
        <v>0</v>
      </c>
      <c r="O168" s="260"/>
      <c r="P168" s="263"/>
      <c r="Q168" s="74"/>
    </row>
    <row r="169" spans="1:17" ht="24.75" thickBot="1" x14ac:dyDescent="0.3">
      <c r="A169" s="213"/>
      <c r="B169" s="219"/>
      <c r="C169" s="219"/>
      <c r="D169" s="219"/>
      <c r="E169" s="219"/>
      <c r="F169" s="219"/>
      <c r="G169" s="25" t="s">
        <v>7</v>
      </c>
      <c r="H169" s="58">
        <f t="shared" si="41"/>
        <v>531.70000000000005</v>
      </c>
      <c r="I169" s="58">
        <v>0</v>
      </c>
      <c r="J169" s="58">
        <v>49</v>
      </c>
      <c r="K169" s="58">
        <v>49</v>
      </c>
      <c r="L169" s="58">
        <v>147.30000000000001</v>
      </c>
      <c r="M169" s="58">
        <v>114</v>
      </c>
      <c r="N169" s="58">
        <v>172.4</v>
      </c>
      <c r="O169" s="260"/>
      <c r="P169" s="263"/>
      <c r="Q169" s="74"/>
    </row>
    <row r="170" spans="1:17" ht="16.5" thickBot="1" x14ac:dyDescent="0.3">
      <c r="A170" s="213"/>
      <c r="B170" s="219"/>
      <c r="C170" s="219"/>
      <c r="D170" s="219"/>
      <c r="E170" s="219"/>
      <c r="F170" s="219"/>
      <c r="G170" s="25" t="s">
        <v>8</v>
      </c>
      <c r="H170" s="58">
        <f t="shared" si="41"/>
        <v>27.9</v>
      </c>
      <c r="I170" s="58">
        <v>0</v>
      </c>
      <c r="J170" s="58">
        <v>2.5</v>
      </c>
      <c r="K170" s="58">
        <v>2.5</v>
      </c>
      <c r="L170" s="58">
        <v>7.8</v>
      </c>
      <c r="M170" s="58">
        <v>6</v>
      </c>
      <c r="N170" s="58">
        <v>9.1</v>
      </c>
      <c r="O170" s="260"/>
      <c r="P170" s="263"/>
      <c r="Q170" s="74"/>
    </row>
    <row r="171" spans="1:17" ht="16.5" thickBot="1" x14ac:dyDescent="0.3">
      <c r="A171" s="214"/>
      <c r="B171" s="220"/>
      <c r="C171" s="220"/>
      <c r="D171" s="220"/>
      <c r="E171" s="220"/>
      <c r="F171" s="220"/>
      <c r="G171" s="25" t="s">
        <v>9</v>
      </c>
      <c r="H171" s="58">
        <f t="shared" si="41"/>
        <v>0</v>
      </c>
      <c r="I171" s="58">
        <v>0</v>
      </c>
      <c r="J171" s="58">
        <v>0</v>
      </c>
      <c r="K171" s="58">
        <v>0</v>
      </c>
      <c r="L171" s="58">
        <v>0</v>
      </c>
      <c r="M171" s="58">
        <v>0</v>
      </c>
      <c r="N171" s="58">
        <v>0</v>
      </c>
      <c r="O171" s="261"/>
      <c r="P171" s="264"/>
      <c r="Q171" s="74"/>
    </row>
    <row r="172" spans="1:17" ht="24.75" thickBot="1" x14ac:dyDescent="0.3">
      <c r="A172" s="212" t="s">
        <v>1224</v>
      </c>
      <c r="B172" s="218" t="s">
        <v>479</v>
      </c>
      <c r="C172" s="218" t="s">
        <v>108</v>
      </c>
      <c r="D172" s="218" t="s">
        <v>44</v>
      </c>
      <c r="E172" s="218" t="s">
        <v>4370</v>
      </c>
      <c r="F172" s="218" t="s">
        <v>1222</v>
      </c>
      <c r="G172" s="25" t="s">
        <v>4</v>
      </c>
      <c r="H172" s="58">
        <f>SUM(H173:H176)</f>
        <v>352.40000000000003</v>
      </c>
      <c r="I172" s="58">
        <f t="shared" ref="I172:N172" si="44">SUM(I173:I176)</f>
        <v>0</v>
      </c>
      <c r="J172" s="58">
        <f t="shared" si="44"/>
        <v>0</v>
      </c>
      <c r="K172" s="58">
        <f t="shared" si="44"/>
        <v>0</v>
      </c>
      <c r="L172" s="58">
        <f t="shared" si="44"/>
        <v>88.100000000000009</v>
      </c>
      <c r="M172" s="58">
        <f t="shared" si="44"/>
        <v>88.100000000000009</v>
      </c>
      <c r="N172" s="58">
        <f t="shared" si="44"/>
        <v>176.20000000000002</v>
      </c>
      <c r="O172" s="218">
        <v>987</v>
      </c>
      <c r="P172" s="262" t="s">
        <v>1223</v>
      </c>
      <c r="Q172" s="74"/>
    </row>
    <row r="173" spans="1:17" ht="16.5" thickBot="1" x14ac:dyDescent="0.3">
      <c r="A173" s="213"/>
      <c r="B173" s="219"/>
      <c r="C173" s="219"/>
      <c r="D173" s="219"/>
      <c r="E173" s="219"/>
      <c r="F173" s="219"/>
      <c r="G173" s="25" t="s">
        <v>259</v>
      </c>
      <c r="H173" s="58">
        <f t="shared" si="41"/>
        <v>0</v>
      </c>
      <c r="I173" s="58">
        <v>0</v>
      </c>
      <c r="J173" s="58">
        <v>0</v>
      </c>
      <c r="K173" s="58">
        <v>0</v>
      </c>
      <c r="L173" s="58">
        <v>0</v>
      </c>
      <c r="M173" s="58">
        <v>0</v>
      </c>
      <c r="N173" s="58">
        <v>0</v>
      </c>
      <c r="O173" s="219"/>
      <c r="P173" s="263"/>
      <c r="Q173" s="74"/>
    </row>
    <row r="174" spans="1:17" ht="24.75" thickBot="1" x14ac:dyDescent="0.3">
      <c r="A174" s="213"/>
      <c r="B174" s="219"/>
      <c r="C174" s="219"/>
      <c r="D174" s="219"/>
      <c r="E174" s="219"/>
      <c r="F174" s="219"/>
      <c r="G174" s="25" t="s">
        <v>7</v>
      </c>
      <c r="H174" s="58">
        <f t="shared" si="41"/>
        <v>334.6</v>
      </c>
      <c r="I174" s="58">
        <v>0</v>
      </c>
      <c r="J174" s="58">
        <v>0</v>
      </c>
      <c r="K174" s="58">
        <v>0</v>
      </c>
      <c r="L174" s="58">
        <v>83.65</v>
      </c>
      <c r="M174" s="58">
        <v>83.65</v>
      </c>
      <c r="N174" s="58">
        <v>167.3</v>
      </c>
      <c r="O174" s="219"/>
      <c r="P174" s="263"/>
      <c r="Q174" s="74"/>
    </row>
    <row r="175" spans="1:17" ht="16.5" thickBot="1" x14ac:dyDescent="0.3">
      <c r="A175" s="213"/>
      <c r="B175" s="219"/>
      <c r="C175" s="219"/>
      <c r="D175" s="219"/>
      <c r="E175" s="219"/>
      <c r="F175" s="219"/>
      <c r="G175" s="25" t="s">
        <v>8</v>
      </c>
      <c r="H175" s="58">
        <f t="shared" si="41"/>
        <v>17.8</v>
      </c>
      <c r="I175" s="58">
        <v>0</v>
      </c>
      <c r="J175" s="58">
        <v>0</v>
      </c>
      <c r="K175" s="58">
        <v>0</v>
      </c>
      <c r="L175" s="58">
        <v>4.45</v>
      </c>
      <c r="M175" s="58">
        <v>4.45</v>
      </c>
      <c r="N175" s="58">
        <v>8.9</v>
      </c>
      <c r="O175" s="219"/>
      <c r="P175" s="263"/>
      <c r="Q175" s="74"/>
    </row>
    <row r="176" spans="1:17" ht="16.5" thickBot="1" x14ac:dyDescent="0.3">
      <c r="A176" s="214"/>
      <c r="B176" s="220"/>
      <c r="C176" s="220"/>
      <c r="D176" s="220"/>
      <c r="E176" s="220"/>
      <c r="F176" s="220"/>
      <c r="G176" s="25" t="s">
        <v>9</v>
      </c>
      <c r="H176" s="58">
        <f t="shared" si="41"/>
        <v>0</v>
      </c>
      <c r="I176" s="58">
        <v>0</v>
      </c>
      <c r="J176" s="58">
        <v>0</v>
      </c>
      <c r="K176" s="58">
        <v>0</v>
      </c>
      <c r="L176" s="58">
        <v>0</v>
      </c>
      <c r="M176" s="58">
        <v>0</v>
      </c>
      <c r="N176" s="58">
        <v>0</v>
      </c>
      <c r="O176" s="220"/>
      <c r="P176" s="264"/>
      <c r="Q176" s="74"/>
    </row>
    <row r="177" spans="1:17" ht="24.75" thickBot="1" x14ac:dyDescent="0.3">
      <c r="A177" s="212" t="s">
        <v>1225</v>
      </c>
      <c r="B177" s="218" t="s">
        <v>479</v>
      </c>
      <c r="C177" s="218" t="s">
        <v>108</v>
      </c>
      <c r="D177" s="218" t="s">
        <v>297</v>
      </c>
      <c r="E177" s="218" t="s">
        <v>948</v>
      </c>
      <c r="F177" s="218" t="s">
        <v>1222</v>
      </c>
      <c r="G177" s="25" t="s">
        <v>4</v>
      </c>
      <c r="H177" s="58">
        <f>SUM(H178:H181)</f>
        <v>48.3</v>
      </c>
      <c r="I177" s="58">
        <f t="shared" ref="I177:N177" si="45">SUM(I178:I181)</f>
        <v>48.3</v>
      </c>
      <c r="J177" s="58">
        <f t="shared" si="45"/>
        <v>0</v>
      </c>
      <c r="K177" s="58">
        <f t="shared" si="45"/>
        <v>0</v>
      </c>
      <c r="L177" s="58">
        <f t="shared" si="45"/>
        <v>0</v>
      </c>
      <c r="M177" s="58">
        <f t="shared" si="45"/>
        <v>0</v>
      </c>
      <c r="N177" s="58">
        <f t="shared" si="45"/>
        <v>0</v>
      </c>
      <c r="O177" s="259">
        <v>1230</v>
      </c>
      <c r="P177" s="262" t="s">
        <v>1223</v>
      </c>
      <c r="Q177" s="74"/>
    </row>
    <row r="178" spans="1:17" ht="16.5" thickBot="1" x14ac:dyDescent="0.3">
      <c r="A178" s="213"/>
      <c r="B178" s="219"/>
      <c r="C178" s="219"/>
      <c r="D178" s="219"/>
      <c r="E178" s="219"/>
      <c r="F178" s="219"/>
      <c r="G178" s="25" t="s">
        <v>259</v>
      </c>
      <c r="H178" s="58">
        <f t="shared" si="41"/>
        <v>0</v>
      </c>
      <c r="I178" s="58">
        <v>0</v>
      </c>
      <c r="J178" s="58">
        <v>0</v>
      </c>
      <c r="K178" s="58">
        <v>0</v>
      </c>
      <c r="L178" s="58">
        <v>0</v>
      </c>
      <c r="M178" s="58">
        <v>0</v>
      </c>
      <c r="N178" s="58">
        <v>0</v>
      </c>
      <c r="O178" s="260"/>
      <c r="P178" s="263"/>
      <c r="Q178" s="74"/>
    </row>
    <row r="179" spans="1:17" ht="24.75" thickBot="1" x14ac:dyDescent="0.3">
      <c r="A179" s="213"/>
      <c r="B179" s="219"/>
      <c r="C179" s="219"/>
      <c r="D179" s="219"/>
      <c r="E179" s="219"/>
      <c r="F179" s="219"/>
      <c r="G179" s="25" t="s">
        <v>7</v>
      </c>
      <c r="H179" s="58">
        <f t="shared" si="41"/>
        <v>45.3</v>
      </c>
      <c r="I179" s="58">
        <v>45.3</v>
      </c>
      <c r="J179" s="58">
        <v>0</v>
      </c>
      <c r="K179" s="58">
        <v>0</v>
      </c>
      <c r="L179" s="58">
        <v>0</v>
      </c>
      <c r="M179" s="58">
        <v>0</v>
      </c>
      <c r="N179" s="58">
        <v>0</v>
      </c>
      <c r="O179" s="260"/>
      <c r="P179" s="263"/>
      <c r="Q179" s="74"/>
    </row>
    <row r="180" spans="1:17" ht="16.5" thickBot="1" x14ac:dyDescent="0.3">
      <c r="A180" s="213"/>
      <c r="B180" s="219"/>
      <c r="C180" s="219"/>
      <c r="D180" s="219"/>
      <c r="E180" s="219"/>
      <c r="F180" s="219"/>
      <c r="G180" s="25" t="s">
        <v>8</v>
      </c>
      <c r="H180" s="58">
        <f t="shared" si="41"/>
        <v>3</v>
      </c>
      <c r="I180" s="58">
        <v>3</v>
      </c>
      <c r="J180" s="58">
        <v>0</v>
      </c>
      <c r="K180" s="58">
        <v>0</v>
      </c>
      <c r="L180" s="58">
        <v>0</v>
      </c>
      <c r="M180" s="58">
        <v>0</v>
      </c>
      <c r="N180" s="58">
        <v>0</v>
      </c>
      <c r="O180" s="260"/>
      <c r="P180" s="263"/>
      <c r="Q180" s="74"/>
    </row>
    <row r="181" spans="1:17" ht="16.5" thickBot="1" x14ac:dyDescent="0.3">
      <c r="A181" s="214"/>
      <c r="B181" s="220"/>
      <c r="C181" s="220"/>
      <c r="D181" s="220"/>
      <c r="E181" s="220"/>
      <c r="F181" s="220"/>
      <c r="G181" s="25" t="s">
        <v>9</v>
      </c>
      <c r="H181" s="58">
        <f t="shared" si="41"/>
        <v>0</v>
      </c>
      <c r="I181" s="58">
        <v>0</v>
      </c>
      <c r="J181" s="58">
        <v>0</v>
      </c>
      <c r="K181" s="58">
        <v>0</v>
      </c>
      <c r="L181" s="58">
        <v>0</v>
      </c>
      <c r="M181" s="58">
        <v>0</v>
      </c>
      <c r="N181" s="58">
        <v>0</v>
      </c>
      <c r="O181" s="261"/>
      <c r="P181" s="264"/>
      <c r="Q181" s="74"/>
    </row>
    <row r="182" spans="1:17" ht="24.75" thickBot="1" x14ac:dyDescent="0.3">
      <c r="A182" s="212" t="s">
        <v>1226</v>
      </c>
      <c r="B182" s="218" t="s">
        <v>479</v>
      </c>
      <c r="C182" s="218" t="s">
        <v>108</v>
      </c>
      <c r="D182" s="218" t="s">
        <v>44</v>
      </c>
      <c r="E182" s="218" t="s">
        <v>1227</v>
      </c>
      <c r="F182" s="218" t="s">
        <v>1222</v>
      </c>
      <c r="G182" s="25" t="s">
        <v>4</v>
      </c>
      <c r="H182" s="58">
        <f>SUM(H183:H186)</f>
        <v>167.1</v>
      </c>
      <c r="I182" s="58">
        <f t="shared" ref="I182:N182" si="46">SUM(I183:I186)</f>
        <v>0</v>
      </c>
      <c r="J182" s="58">
        <f t="shared" si="46"/>
        <v>0</v>
      </c>
      <c r="K182" s="58">
        <f t="shared" si="46"/>
        <v>0</v>
      </c>
      <c r="L182" s="58">
        <f t="shared" si="46"/>
        <v>41.800000000000004</v>
      </c>
      <c r="M182" s="58">
        <f t="shared" si="46"/>
        <v>35.799999999999997</v>
      </c>
      <c r="N182" s="58">
        <f t="shared" si="46"/>
        <v>89.5</v>
      </c>
      <c r="O182" s="218">
        <v>769</v>
      </c>
      <c r="P182" s="262" t="s">
        <v>1223</v>
      </c>
      <c r="Q182" s="74"/>
    </row>
    <row r="183" spans="1:17" ht="16.5" thickBot="1" x14ac:dyDescent="0.3">
      <c r="A183" s="213"/>
      <c r="B183" s="219"/>
      <c r="C183" s="219"/>
      <c r="D183" s="219"/>
      <c r="E183" s="219"/>
      <c r="F183" s="219"/>
      <c r="G183" s="25" t="s">
        <v>259</v>
      </c>
      <c r="H183" s="58">
        <f t="shared" si="41"/>
        <v>0</v>
      </c>
      <c r="I183" s="58">
        <v>0</v>
      </c>
      <c r="J183" s="58">
        <v>0</v>
      </c>
      <c r="K183" s="58">
        <v>0</v>
      </c>
      <c r="L183" s="58">
        <v>0</v>
      </c>
      <c r="M183" s="58">
        <v>0</v>
      </c>
      <c r="N183" s="58">
        <v>0</v>
      </c>
      <c r="O183" s="219"/>
      <c r="P183" s="263"/>
      <c r="Q183" s="74"/>
    </row>
    <row r="184" spans="1:17" ht="24.75" thickBot="1" x14ac:dyDescent="0.3">
      <c r="A184" s="213"/>
      <c r="B184" s="219"/>
      <c r="C184" s="219"/>
      <c r="D184" s="219"/>
      <c r="E184" s="219"/>
      <c r="F184" s="219"/>
      <c r="G184" s="25" t="s">
        <v>7</v>
      </c>
      <c r="H184" s="58">
        <f t="shared" si="41"/>
        <v>158.69999999999999</v>
      </c>
      <c r="I184" s="58">
        <v>0</v>
      </c>
      <c r="J184" s="58">
        <v>0</v>
      </c>
      <c r="K184" s="58">
        <v>0</v>
      </c>
      <c r="L184" s="58">
        <v>39.700000000000003</v>
      </c>
      <c r="M184" s="58">
        <v>34</v>
      </c>
      <c r="N184" s="58">
        <v>85</v>
      </c>
      <c r="O184" s="219"/>
      <c r="P184" s="263"/>
      <c r="Q184" s="74"/>
    </row>
    <row r="185" spans="1:17" ht="16.5" thickBot="1" x14ac:dyDescent="0.3">
      <c r="A185" s="213"/>
      <c r="B185" s="219"/>
      <c r="C185" s="219"/>
      <c r="D185" s="219"/>
      <c r="E185" s="219"/>
      <c r="F185" s="219"/>
      <c r="G185" s="25" t="s">
        <v>8</v>
      </c>
      <c r="H185" s="58">
        <f t="shared" si="41"/>
        <v>8.4</v>
      </c>
      <c r="I185" s="58">
        <v>0</v>
      </c>
      <c r="J185" s="58">
        <v>0</v>
      </c>
      <c r="K185" s="58">
        <v>0</v>
      </c>
      <c r="L185" s="58">
        <v>2.1</v>
      </c>
      <c r="M185" s="58">
        <v>1.8</v>
      </c>
      <c r="N185" s="58">
        <v>4.5</v>
      </c>
      <c r="O185" s="219"/>
      <c r="P185" s="263"/>
      <c r="Q185" s="74"/>
    </row>
    <row r="186" spans="1:17" ht="16.5" thickBot="1" x14ac:dyDescent="0.3">
      <c r="A186" s="214"/>
      <c r="B186" s="220"/>
      <c r="C186" s="220"/>
      <c r="D186" s="220"/>
      <c r="E186" s="220"/>
      <c r="F186" s="220"/>
      <c r="G186" s="25" t="s">
        <v>9</v>
      </c>
      <c r="H186" s="58">
        <f t="shared" si="41"/>
        <v>0</v>
      </c>
      <c r="I186" s="58">
        <v>0</v>
      </c>
      <c r="J186" s="58">
        <v>0</v>
      </c>
      <c r="K186" s="58">
        <v>0</v>
      </c>
      <c r="L186" s="58">
        <v>0</v>
      </c>
      <c r="M186" s="58">
        <v>0</v>
      </c>
      <c r="N186" s="58">
        <v>0</v>
      </c>
      <c r="O186" s="220"/>
      <c r="P186" s="264"/>
      <c r="Q186" s="74"/>
    </row>
    <row r="187" spans="1:17" ht="24.75" thickBot="1" x14ac:dyDescent="0.3">
      <c r="A187" s="212" t="s">
        <v>1228</v>
      </c>
      <c r="B187" s="218" t="s">
        <v>479</v>
      </c>
      <c r="C187" s="218" t="s">
        <v>108</v>
      </c>
      <c r="D187" s="218" t="s">
        <v>67</v>
      </c>
      <c r="E187" s="218" t="s">
        <v>1229</v>
      </c>
      <c r="F187" s="218" t="s">
        <v>1230</v>
      </c>
      <c r="G187" s="25" t="s">
        <v>4</v>
      </c>
      <c r="H187" s="58">
        <f>SUM(H188:H191)</f>
        <v>152</v>
      </c>
      <c r="I187" s="58">
        <f t="shared" ref="I187:N187" si="47">SUM(I188:I191)</f>
        <v>0</v>
      </c>
      <c r="J187" s="58">
        <f t="shared" si="47"/>
        <v>0</v>
      </c>
      <c r="K187" s="58">
        <f t="shared" si="47"/>
        <v>0</v>
      </c>
      <c r="L187" s="58">
        <f t="shared" si="47"/>
        <v>50.6</v>
      </c>
      <c r="M187" s="58">
        <f t="shared" si="47"/>
        <v>101.39999999999999</v>
      </c>
      <c r="N187" s="58">
        <f t="shared" si="47"/>
        <v>0</v>
      </c>
      <c r="O187" s="218">
        <v>780</v>
      </c>
      <c r="P187" s="262" t="s">
        <v>1223</v>
      </c>
      <c r="Q187" s="74"/>
    </row>
    <row r="188" spans="1:17" ht="16.5" thickBot="1" x14ac:dyDescent="0.3">
      <c r="A188" s="213"/>
      <c r="B188" s="219"/>
      <c r="C188" s="219"/>
      <c r="D188" s="219"/>
      <c r="E188" s="219"/>
      <c r="F188" s="219"/>
      <c r="G188" s="25" t="s">
        <v>259</v>
      </c>
      <c r="H188" s="58">
        <f t="shared" si="41"/>
        <v>0</v>
      </c>
      <c r="I188" s="58">
        <v>0</v>
      </c>
      <c r="J188" s="58">
        <v>0</v>
      </c>
      <c r="K188" s="58">
        <v>0</v>
      </c>
      <c r="L188" s="58">
        <v>0</v>
      </c>
      <c r="M188" s="58">
        <v>0</v>
      </c>
      <c r="N188" s="58">
        <v>0</v>
      </c>
      <c r="O188" s="219"/>
      <c r="P188" s="263"/>
      <c r="Q188" s="74"/>
    </row>
    <row r="189" spans="1:17" ht="24.75" thickBot="1" x14ac:dyDescent="0.3">
      <c r="A189" s="213"/>
      <c r="B189" s="219"/>
      <c r="C189" s="219"/>
      <c r="D189" s="219"/>
      <c r="E189" s="219"/>
      <c r="F189" s="219"/>
      <c r="G189" s="25" t="s">
        <v>7</v>
      </c>
      <c r="H189" s="58">
        <f t="shared" si="41"/>
        <v>144.4</v>
      </c>
      <c r="I189" s="58">
        <v>0</v>
      </c>
      <c r="J189" s="58">
        <v>0</v>
      </c>
      <c r="K189" s="58">
        <v>0</v>
      </c>
      <c r="L189" s="58">
        <v>48.1</v>
      </c>
      <c r="M189" s="58">
        <v>96.3</v>
      </c>
      <c r="N189" s="58">
        <v>0</v>
      </c>
      <c r="O189" s="219"/>
      <c r="P189" s="263"/>
      <c r="Q189" s="74"/>
    </row>
    <row r="190" spans="1:17" ht="16.5" thickBot="1" x14ac:dyDescent="0.3">
      <c r="A190" s="213"/>
      <c r="B190" s="219"/>
      <c r="C190" s="219"/>
      <c r="D190" s="219"/>
      <c r="E190" s="219"/>
      <c r="F190" s="219"/>
      <c r="G190" s="25" t="s">
        <v>8</v>
      </c>
      <c r="H190" s="58">
        <f t="shared" si="41"/>
        <v>7.6</v>
      </c>
      <c r="I190" s="58">
        <v>0</v>
      </c>
      <c r="J190" s="58">
        <v>0</v>
      </c>
      <c r="K190" s="58">
        <v>0</v>
      </c>
      <c r="L190" s="58">
        <v>2.5</v>
      </c>
      <c r="M190" s="58">
        <v>5.0999999999999996</v>
      </c>
      <c r="N190" s="58">
        <v>0</v>
      </c>
      <c r="O190" s="219"/>
      <c r="P190" s="263"/>
      <c r="Q190" s="74"/>
    </row>
    <row r="191" spans="1:17" ht="16.5" thickBot="1" x14ac:dyDescent="0.3">
      <c r="A191" s="214"/>
      <c r="B191" s="220"/>
      <c r="C191" s="220"/>
      <c r="D191" s="220"/>
      <c r="E191" s="220"/>
      <c r="F191" s="220"/>
      <c r="G191" s="25" t="s">
        <v>9</v>
      </c>
      <c r="H191" s="58">
        <f t="shared" si="41"/>
        <v>0</v>
      </c>
      <c r="I191" s="58">
        <v>0</v>
      </c>
      <c r="J191" s="58">
        <v>0</v>
      </c>
      <c r="K191" s="58">
        <v>0</v>
      </c>
      <c r="L191" s="58">
        <v>0</v>
      </c>
      <c r="M191" s="58">
        <v>0</v>
      </c>
      <c r="N191" s="58">
        <v>0</v>
      </c>
      <c r="O191" s="220"/>
      <c r="P191" s="264"/>
      <c r="Q191" s="74"/>
    </row>
    <row r="192" spans="1:17" ht="24.75" thickBot="1" x14ac:dyDescent="0.3">
      <c r="A192" s="212" t="s">
        <v>1231</v>
      </c>
      <c r="B192" s="218" t="s">
        <v>479</v>
      </c>
      <c r="C192" s="218" t="s">
        <v>108</v>
      </c>
      <c r="D192" s="218">
        <v>2028</v>
      </c>
      <c r="E192" s="218" t="s">
        <v>1232</v>
      </c>
      <c r="F192" s="218" t="s">
        <v>1230</v>
      </c>
      <c r="G192" s="25" t="s">
        <v>4</v>
      </c>
      <c r="H192" s="58">
        <f>SUM(H193:H196)</f>
        <v>64</v>
      </c>
      <c r="I192" s="58">
        <f t="shared" ref="I192:N192" si="48">SUM(I193:I196)</f>
        <v>0</v>
      </c>
      <c r="J192" s="58">
        <f t="shared" si="48"/>
        <v>0</v>
      </c>
      <c r="K192" s="58">
        <f t="shared" si="48"/>
        <v>0</v>
      </c>
      <c r="L192" s="58">
        <f t="shared" si="48"/>
        <v>64</v>
      </c>
      <c r="M192" s="58">
        <f t="shared" si="48"/>
        <v>0</v>
      </c>
      <c r="N192" s="58">
        <f t="shared" si="48"/>
        <v>0</v>
      </c>
      <c r="O192" s="374">
        <v>1320</v>
      </c>
      <c r="P192" s="262" t="s">
        <v>1223</v>
      </c>
      <c r="Q192" s="74"/>
    </row>
    <row r="193" spans="1:17" ht="16.5" thickBot="1" x14ac:dyDescent="0.3">
      <c r="A193" s="213"/>
      <c r="B193" s="219"/>
      <c r="C193" s="219"/>
      <c r="D193" s="219"/>
      <c r="E193" s="219"/>
      <c r="F193" s="219"/>
      <c r="G193" s="25" t="s">
        <v>259</v>
      </c>
      <c r="H193" s="58">
        <f t="shared" si="41"/>
        <v>0</v>
      </c>
      <c r="I193" s="58">
        <v>0</v>
      </c>
      <c r="J193" s="58">
        <v>0</v>
      </c>
      <c r="K193" s="58">
        <v>0</v>
      </c>
      <c r="L193" s="58">
        <v>0</v>
      </c>
      <c r="M193" s="58">
        <v>0</v>
      </c>
      <c r="N193" s="58">
        <v>0</v>
      </c>
      <c r="O193" s="375"/>
      <c r="P193" s="263"/>
      <c r="Q193" s="74"/>
    </row>
    <row r="194" spans="1:17" ht="24.75" thickBot="1" x14ac:dyDescent="0.3">
      <c r="A194" s="213"/>
      <c r="B194" s="219"/>
      <c r="C194" s="219"/>
      <c r="D194" s="219"/>
      <c r="E194" s="219"/>
      <c r="F194" s="219"/>
      <c r="G194" s="25" t="s">
        <v>7</v>
      </c>
      <c r="H194" s="58">
        <f t="shared" si="41"/>
        <v>60.8</v>
      </c>
      <c r="I194" s="58">
        <v>0</v>
      </c>
      <c r="J194" s="58">
        <v>0</v>
      </c>
      <c r="K194" s="58">
        <v>0</v>
      </c>
      <c r="L194" s="58">
        <v>60.8</v>
      </c>
      <c r="M194" s="58">
        <v>0</v>
      </c>
      <c r="N194" s="58">
        <v>0</v>
      </c>
      <c r="O194" s="375"/>
      <c r="P194" s="263"/>
      <c r="Q194" s="74"/>
    </row>
    <row r="195" spans="1:17" ht="16.5" thickBot="1" x14ac:dyDescent="0.3">
      <c r="A195" s="213"/>
      <c r="B195" s="219"/>
      <c r="C195" s="219"/>
      <c r="D195" s="219"/>
      <c r="E195" s="219"/>
      <c r="F195" s="219"/>
      <c r="G195" s="25" t="s">
        <v>8</v>
      </c>
      <c r="H195" s="58">
        <f t="shared" si="41"/>
        <v>3.2</v>
      </c>
      <c r="I195" s="58">
        <v>0</v>
      </c>
      <c r="J195" s="58">
        <v>0</v>
      </c>
      <c r="K195" s="58">
        <v>0</v>
      </c>
      <c r="L195" s="58">
        <v>3.2</v>
      </c>
      <c r="M195" s="58">
        <v>0</v>
      </c>
      <c r="N195" s="58">
        <v>0</v>
      </c>
      <c r="O195" s="375"/>
      <c r="P195" s="263"/>
      <c r="Q195" s="74"/>
    </row>
    <row r="196" spans="1:17" ht="16.5" thickBot="1" x14ac:dyDescent="0.3">
      <c r="A196" s="214"/>
      <c r="B196" s="220"/>
      <c r="C196" s="220"/>
      <c r="D196" s="220"/>
      <c r="E196" s="220"/>
      <c r="F196" s="220"/>
      <c r="G196" s="25" t="s">
        <v>9</v>
      </c>
      <c r="H196" s="58">
        <f t="shared" si="41"/>
        <v>0</v>
      </c>
      <c r="I196" s="58">
        <v>0</v>
      </c>
      <c r="J196" s="58">
        <v>0</v>
      </c>
      <c r="K196" s="58">
        <v>0</v>
      </c>
      <c r="L196" s="58">
        <v>0</v>
      </c>
      <c r="M196" s="58">
        <v>0</v>
      </c>
      <c r="N196" s="58">
        <v>0</v>
      </c>
      <c r="O196" s="376"/>
      <c r="P196" s="264"/>
      <c r="Q196" s="74"/>
    </row>
    <row r="197" spans="1:17" ht="24.75" thickBot="1" x14ac:dyDescent="0.3">
      <c r="A197" s="212" t="s">
        <v>1233</v>
      </c>
      <c r="B197" s="218" t="s">
        <v>479</v>
      </c>
      <c r="C197" s="218" t="s">
        <v>108</v>
      </c>
      <c r="D197" s="218">
        <v>2028</v>
      </c>
      <c r="E197" s="218">
        <v>0.05</v>
      </c>
      <c r="F197" s="218" t="s">
        <v>1230</v>
      </c>
      <c r="G197" s="25" t="s">
        <v>4</v>
      </c>
      <c r="H197" s="58">
        <f>SUM(H198:H201)</f>
        <v>26</v>
      </c>
      <c r="I197" s="58">
        <f t="shared" ref="I197:N197" si="49">SUM(I198:I201)</f>
        <v>0</v>
      </c>
      <c r="J197" s="58">
        <f t="shared" si="49"/>
        <v>0</v>
      </c>
      <c r="K197" s="58">
        <f t="shared" si="49"/>
        <v>0</v>
      </c>
      <c r="L197" s="58">
        <f t="shared" si="49"/>
        <v>26</v>
      </c>
      <c r="M197" s="58">
        <f t="shared" si="49"/>
        <v>0</v>
      </c>
      <c r="N197" s="58">
        <f t="shared" si="49"/>
        <v>0</v>
      </c>
      <c r="O197" s="218">
        <v>720</v>
      </c>
      <c r="P197" s="262" t="s">
        <v>1223</v>
      </c>
      <c r="Q197" s="74"/>
    </row>
    <row r="198" spans="1:17" ht="16.5" thickBot="1" x14ac:dyDescent="0.3">
      <c r="A198" s="213"/>
      <c r="B198" s="219"/>
      <c r="C198" s="219"/>
      <c r="D198" s="219"/>
      <c r="E198" s="219"/>
      <c r="F198" s="219"/>
      <c r="G198" s="25" t="s">
        <v>259</v>
      </c>
      <c r="H198" s="58">
        <f t="shared" si="41"/>
        <v>0</v>
      </c>
      <c r="I198" s="58">
        <v>0</v>
      </c>
      <c r="J198" s="58">
        <v>0</v>
      </c>
      <c r="K198" s="58">
        <v>0</v>
      </c>
      <c r="L198" s="58">
        <v>0</v>
      </c>
      <c r="M198" s="58">
        <v>0</v>
      </c>
      <c r="N198" s="58">
        <v>0</v>
      </c>
      <c r="O198" s="219"/>
      <c r="P198" s="263"/>
      <c r="Q198" s="74"/>
    </row>
    <row r="199" spans="1:17" ht="24.75" thickBot="1" x14ac:dyDescent="0.3">
      <c r="A199" s="213"/>
      <c r="B199" s="219"/>
      <c r="C199" s="219"/>
      <c r="D199" s="219"/>
      <c r="E199" s="219"/>
      <c r="F199" s="219"/>
      <c r="G199" s="25" t="s">
        <v>7</v>
      </c>
      <c r="H199" s="58">
        <f t="shared" si="41"/>
        <v>24.7</v>
      </c>
      <c r="I199" s="58">
        <v>0</v>
      </c>
      <c r="J199" s="58">
        <v>0</v>
      </c>
      <c r="K199" s="58">
        <v>0</v>
      </c>
      <c r="L199" s="58">
        <v>24.7</v>
      </c>
      <c r="M199" s="58">
        <v>0</v>
      </c>
      <c r="N199" s="58">
        <v>0</v>
      </c>
      <c r="O199" s="219"/>
      <c r="P199" s="263"/>
      <c r="Q199" s="74"/>
    </row>
    <row r="200" spans="1:17" ht="16.5" thickBot="1" x14ac:dyDescent="0.3">
      <c r="A200" s="213"/>
      <c r="B200" s="219"/>
      <c r="C200" s="219"/>
      <c r="D200" s="219"/>
      <c r="E200" s="219"/>
      <c r="F200" s="219"/>
      <c r="G200" s="25" t="s">
        <v>8</v>
      </c>
      <c r="H200" s="58">
        <f t="shared" si="41"/>
        <v>1.3</v>
      </c>
      <c r="I200" s="58">
        <v>0</v>
      </c>
      <c r="J200" s="58">
        <v>0</v>
      </c>
      <c r="K200" s="58">
        <v>0</v>
      </c>
      <c r="L200" s="58">
        <v>1.3</v>
      </c>
      <c r="M200" s="58">
        <v>0</v>
      </c>
      <c r="N200" s="58">
        <v>0</v>
      </c>
      <c r="O200" s="219"/>
      <c r="P200" s="263"/>
      <c r="Q200" s="74"/>
    </row>
    <row r="201" spans="1:17" ht="16.5" thickBot="1" x14ac:dyDescent="0.3">
      <c r="A201" s="214"/>
      <c r="B201" s="220"/>
      <c r="C201" s="220"/>
      <c r="D201" s="220"/>
      <c r="E201" s="220"/>
      <c r="F201" s="220"/>
      <c r="G201" s="25" t="s">
        <v>9</v>
      </c>
      <c r="H201" s="58">
        <f t="shared" si="41"/>
        <v>0</v>
      </c>
      <c r="I201" s="58">
        <v>0</v>
      </c>
      <c r="J201" s="58">
        <v>0</v>
      </c>
      <c r="K201" s="58">
        <v>0</v>
      </c>
      <c r="L201" s="58">
        <v>0</v>
      </c>
      <c r="M201" s="58">
        <v>0</v>
      </c>
      <c r="N201" s="58">
        <v>0</v>
      </c>
      <c r="O201" s="220"/>
      <c r="P201" s="264"/>
      <c r="Q201" s="74"/>
    </row>
    <row r="202" spans="1:17" ht="24.75" thickBot="1" x14ac:dyDescent="0.3">
      <c r="A202" s="212" t="s">
        <v>1234</v>
      </c>
      <c r="B202" s="218" t="s">
        <v>1218</v>
      </c>
      <c r="C202" s="218" t="s">
        <v>108</v>
      </c>
      <c r="D202" s="218" t="s">
        <v>150</v>
      </c>
      <c r="E202" s="218"/>
      <c r="F202" s="218"/>
      <c r="G202" s="25" t="s">
        <v>4</v>
      </c>
      <c r="H202" s="58">
        <f>SUM(H203:H206)</f>
        <v>25.4</v>
      </c>
      <c r="I202" s="58">
        <f t="shared" ref="I202:N202" si="50">SUM(I203:I206)</f>
        <v>10.8</v>
      </c>
      <c r="J202" s="58">
        <f t="shared" si="50"/>
        <v>14.6</v>
      </c>
      <c r="K202" s="58">
        <f t="shared" si="50"/>
        <v>0</v>
      </c>
      <c r="L202" s="58">
        <f t="shared" si="50"/>
        <v>0</v>
      </c>
      <c r="M202" s="58">
        <f t="shared" si="50"/>
        <v>0</v>
      </c>
      <c r="N202" s="58">
        <f t="shared" si="50"/>
        <v>0</v>
      </c>
      <c r="O202" s="218"/>
      <c r="P202" s="262"/>
      <c r="Q202" s="74"/>
    </row>
    <row r="203" spans="1:17" ht="16.5" thickBot="1" x14ac:dyDescent="0.3">
      <c r="A203" s="213"/>
      <c r="B203" s="219"/>
      <c r="C203" s="219"/>
      <c r="D203" s="219"/>
      <c r="E203" s="219"/>
      <c r="F203" s="219"/>
      <c r="G203" s="25" t="s">
        <v>259</v>
      </c>
      <c r="H203" s="58">
        <f t="shared" si="41"/>
        <v>0</v>
      </c>
      <c r="I203" s="58">
        <v>0</v>
      </c>
      <c r="J203" s="58">
        <v>0</v>
      </c>
      <c r="K203" s="58">
        <v>0</v>
      </c>
      <c r="L203" s="58">
        <v>0</v>
      </c>
      <c r="M203" s="58">
        <v>0</v>
      </c>
      <c r="N203" s="58">
        <v>0</v>
      </c>
      <c r="O203" s="219"/>
      <c r="P203" s="263"/>
      <c r="Q203" s="74"/>
    </row>
    <row r="204" spans="1:17" ht="24.75" thickBot="1" x14ac:dyDescent="0.3">
      <c r="A204" s="213"/>
      <c r="B204" s="219"/>
      <c r="C204" s="219"/>
      <c r="D204" s="219"/>
      <c r="E204" s="219"/>
      <c r="F204" s="219"/>
      <c r="G204" s="25" t="s">
        <v>7</v>
      </c>
      <c r="H204" s="58">
        <f t="shared" si="41"/>
        <v>25.4</v>
      </c>
      <c r="I204" s="59">
        <v>10.8</v>
      </c>
      <c r="J204" s="59">
        <v>14.6</v>
      </c>
      <c r="K204" s="58">
        <v>0</v>
      </c>
      <c r="L204" s="58">
        <v>0</v>
      </c>
      <c r="M204" s="58">
        <v>0</v>
      </c>
      <c r="N204" s="58">
        <v>0</v>
      </c>
      <c r="O204" s="219"/>
      <c r="P204" s="263"/>
      <c r="Q204" s="74"/>
    </row>
    <row r="205" spans="1:17" ht="16.5" thickBot="1" x14ac:dyDescent="0.3">
      <c r="A205" s="213"/>
      <c r="B205" s="219"/>
      <c r="C205" s="219"/>
      <c r="D205" s="219"/>
      <c r="E205" s="219"/>
      <c r="F205" s="219"/>
      <c r="G205" s="25" t="s">
        <v>8</v>
      </c>
      <c r="H205" s="58">
        <f t="shared" si="41"/>
        <v>0</v>
      </c>
      <c r="I205" s="59">
        <v>0</v>
      </c>
      <c r="J205" s="59">
        <v>0</v>
      </c>
      <c r="K205" s="58">
        <v>0</v>
      </c>
      <c r="L205" s="58">
        <v>0</v>
      </c>
      <c r="M205" s="58">
        <v>0</v>
      </c>
      <c r="N205" s="58">
        <v>0</v>
      </c>
      <c r="O205" s="219"/>
      <c r="P205" s="263"/>
      <c r="Q205" s="74"/>
    </row>
    <row r="206" spans="1:17" ht="16.5" thickBot="1" x14ac:dyDescent="0.3">
      <c r="A206" s="214"/>
      <c r="B206" s="220"/>
      <c r="C206" s="220"/>
      <c r="D206" s="220"/>
      <c r="E206" s="220"/>
      <c r="F206" s="220"/>
      <c r="G206" s="25" t="s">
        <v>9</v>
      </c>
      <c r="H206" s="58">
        <f t="shared" si="41"/>
        <v>0</v>
      </c>
      <c r="I206" s="58">
        <v>0</v>
      </c>
      <c r="J206" s="58">
        <v>0</v>
      </c>
      <c r="K206" s="58">
        <v>0</v>
      </c>
      <c r="L206" s="58">
        <v>0</v>
      </c>
      <c r="M206" s="58">
        <v>0</v>
      </c>
      <c r="N206" s="58">
        <v>0</v>
      </c>
      <c r="O206" s="220"/>
      <c r="P206" s="264"/>
      <c r="Q206" s="74"/>
    </row>
    <row r="207" spans="1:17" ht="24.75" thickBot="1" x14ac:dyDescent="0.3">
      <c r="A207" s="212" t="s">
        <v>1235</v>
      </c>
      <c r="B207" s="218" t="s">
        <v>1218</v>
      </c>
      <c r="C207" s="218" t="s">
        <v>108</v>
      </c>
      <c r="D207" s="218" t="s">
        <v>12</v>
      </c>
      <c r="E207" s="218"/>
      <c r="F207" s="218" t="s">
        <v>222</v>
      </c>
      <c r="G207" s="25" t="s">
        <v>4</v>
      </c>
      <c r="H207" s="58">
        <f>SUM(H208:H211)</f>
        <v>27.5</v>
      </c>
      <c r="I207" s="58">
        <f t="shared" ref="I207:N207" si="51">SUM(I208:I211)</f>
        <v>0</v>
      </c>
      <c r="J207" s="58">
        <f t="shared" si="51"/>
        <v>2.5</v>
      </c>
      <c r="K207" s="58">
        <f t="shared" si="51"/>
        <v>25</v>
      </c>
      <c r="L207" s="58">
        <f t="shared" si="51"/>
        <v>0</v>
      </c>
      <c r="M207" s="58">
        <f t="shared" si="51"/>
        <v>0</v>
      </c>
      <c r="N207" s="58">
        <f t="shared" si="51"/>
        <v>0</v>
      </c>
      <c r="O207" s="218"/>
      <c r="P207" s="262"/>
      <c r="Q207" s="74"/>
    </row>
    <row r="208" spans="1:17" ht="16.5" thickBot="1" x14ac:dyDescent="0.3">
      <c r="A208" s="213"/>
      <c r="B208" s="219"/>
      <c r="C208" s="219"/>
      <c r="D208" s="219"/>
      <c r="E208" s="219"/>
      <c r="F208" s="219"/>
      <c r="G208" s="25" t="s">
        <v>259</v>
      </c>
      <c r="H208" s="58">
        <f t="shared" si="41"/>
        <v>0</v>
      </c>
      <c r="I208" s="58">
        <v>0</v>
      </c>
      <c r="J208" s="58">
        <v>0</v>
      </c>
      <c r="K208" s="58">
        <v>0</v>
      </c>
      <c r="L208" s="58">
        <v>0</v>
      </c>
      <c r="M208" s="58">
        <v>0</v>
      </c>
      <c r="N208" s="58">
        <v>0</v>
      </c>
      <c r="O208" s="219"/>
      <c r="P208" s="263"/>
      <c r="Q208" s="74"/>
    </row>
    <row r="209" spans="1:17" ht="24.75" thickBot="1" x14ac:dyDescent="0.3">
      <c r="A209" s="213"/>
      <c r="B209" s="219"/>
      <c r="C209" s="219"/>
      <c r="D209" s="219"/>
      <c r="E209" s="219"/>
      <c r="F209" s="219"/>
      <c r="G209" s="25" t="s">
        <v>7</v>
      </c>
      <c r="H209" s="58">
        <f t="shared" si="41"/>
        <v>27.5</v>
      </c>
      <c r="I209" s="58">
        <v>0</v>
      </c>
      <c r="J209" s="59">
        <v>2.5</v>
      </c>
      <c r="K209" s="59">
        <v>25</v>
      </c>
      <c r="L209" s="58">
        <v>0</v>
      </c>
      <c r="M209" s="58">
        <v>0</v>
      </c>
      <c r="N209" s="58">
        <v>0</v>
      </c>
      <c r="O209" s="219"/>
      <c r="P209" s="263"/>
      <c r="Q209" s="74"/>
    </row>
    <row r="210" spans="1:17" ht="16.5" thickBot="1" x14ac:dyDescent="0.3">
      <c r="A210" s="213"/>
      <c r="B210" s="219"/>
      <c r="C210" s="219"/>
      <c r="D210" s="219"/>
      <c r="E210" s="219"/>
      <c r="F210" s="219"/>
      <c r="G210" s="25" t="s">
        <v>8</v>
      </c>
      <c r="H210" s="58">
        <f t="shared" si="41"/>
        <v>0</v>
      </c>
      <c r="I210" s="58">
        <v>0</v>
      </c>
      <c r="J210" s="59">
        <v>0</v>
      </c>
      <c r="K210" s="59">
        <v>0</v>
      </c>
      <c r="L210" s="58">
        <v>0</v>
      </c>
      <c r="M210" s="58">
        <v>0</v>
      </c>
      <c r="N210" s="58">
        <v>0</v>
      </c>
      <c r="O210" s="219"/>
      <c r="P210" s="263"/>
      <c r="Q210" s="74"/>
    </row>
    <row r="211" spans="1:17" ht="16.5" thickBot="1" x14ac:dyDescent="0.3">
      <c r="A211" s="214"/>
      <c r="B211" s="220"/>
      <c r="C211" s="220"/>
      <c r="D211" s="220"/>
      <c r="E211" s="220"/>
      <c r="F211" s="220"/>
      <c r="G211" s="25" t="s">
        <v>9</v>
      </c>
      <c r="H211" s="58">
        <f t="shared" si="41"/>
        <v>0</v>
      </c>
      <c r="I211" s="58">
        <v>0</v>
      </c>
      <c r="J211" s="58">
        <v>0</v>
      </c>
      <c r="K211" s="58">
        <v>0</v>
      </c>
      <c r="L211" s="58">
        <v>0</v>
      </c>
      <c r="M211" s="58">
        <v>0</v>
      </c>
      <c r="N211" s="58">
        <v>0</v>
      </c>
      <c r="O211" s="220"/>
      <c r="P211" s="264"/>
      <c r="Q211" s="74"/>
    </row>
    <row r="212" spans="1:17" ht="24.75" thickBot="1" x14ac:dyDescent="0.3">
      <c r="A212" s="212" t="s">
        <v>1236</v>
      </c>
      <c r="B212" s="218" t="s">
        <v>479</v>
      </c>
      <c r="C212" s="218" t="s">
        <v>108</v>
      </c>
      <c r="D212" s="218">
        <v>2028</v>
      </c>
      <c r="E212" s="218"/>
      <c r="F212" s="218" t="s">
        <v>1237</v>
      </c>
      <c r="G212" s="25" t="s">
        <v>4</v>
      </c>
      <c r="H212" s="58">
        <f>SUM(H213:H216)</f>
        <v>40</v>
      </c>
      <c r="I212" s="58">
        <f t="shared" ref="I212:N212" si="52">SUM(I213:I216)</f>
        <v>0</v>
      </c>
      <c r="J212" s="58">
        <f t="shared" si="52"/>
        <v>0</v>
      </c>
      <c r="K212" s="58">
        <f t="shared" si="52"/>
        <v>0</v>
      </c>
      <c r="L212" s="58">
        <f t="shared" si="52"/>
        <v>40</v>
      </c>
      <c r="M212" s="58">
        <f t="shared" si="52"/>
        <v>0</v>
      </c>
      <c r="N212" s="58">
        <f t="shared" si="52"/>
        <v>0</v>
      </c>
      <c r="O212" s="259">
        <v>1050</v>
      </c>
      <c r="P212" s="262" t="s">
        <v>1223</v>
      </c>
      <c r="Q212" s="74"/>
    </row>
    <row r="213" spans="1:17" ht="16.5" thickBot="1" x14ac:dyDescent="0.3">
      <c r="A213" s="213"/>
      <c r="B213" s="219"/>
      <c r="C213" s="219"/>
      <c r="D213" s="219"/>
      <c r="E213" s="219"/>
      <c r="F213" s="219"/>
      <c r="G213" s="25" t="s">
        <v>259</v>
      </c>
      <c r="H213" s="58">
        <f t="shared" si="41"/>
        <v>0</v>
      </c>
      <c r="I213" s="58">
        <v>0</v>
      </c>
      <c r="J213" s="58">
        <v>0</v>
      </c>
      <c r="K213" s="58">
        <v>0</v>
      </c>
      <c r="L213" s="58">
        <v>0</v>
      </c>
      <c r="M213" s="58">
        <v>0</v>
      </c>
      <c r="N213" s="58">
        <v>0</v>
      </c>
      <c r="O213" s="260"/>
      <c r="P213" s="263"/>
      <c r="Q213" s="74"/>
    </row>
    <row r="214" spans="1:17" ht="24.75" thickBot="1" x14ac:dyDescent="0.3">
      <c r="A214" s="213"/>
      <c r="B214" s="219"/>
      <c r="C214" s="219"/>
      <c r="D214" s="219"/>
      <c r="E214" s="219"/>
      <c r="F214" s="219"/>
      <c r="G214" s="25" t="s">
        <v>7</v>
      </c>
      <c r="H214" s="58">
        <f t="shared" si="41"/>
        <v>38</v>
      </c>
      <c r="I214" s="58">
        <v>0</v>
      </c>
      <c r="J214" s="58">
        <v>0</v>
      </c>
      <c r="K214" s="58">
        <v>0</v>
      </c>
      <c r="L214" s="58">
        <v>38</v>
      </c>
      <c r="M214" s="58">
        <v>0</v>
      </c>
      <c r="N214" s="58">
        <v>0</v>
      </c>
      <c r="O214" s="260"/>
      <c r="P214" s="263"/>
      <c r="Q214" s="74"/>
    </row>
    <row r="215" spans="1:17" ht="16.5" thickBot="1" x14ac:dyDescent="0.3">
      <c r="A215" s="213"/>
      <c r="B215" s="219"/>
      <c r="C215" s="219"/>
      <c r="D215" s="219"/>
      <c r="E215" s="219"/>
      <c r="F215" s="219"/>
      <c r="G215" s="25" t="s">
        <v>8</v>
      </c>
      <c r="H215" s="58">
        <f t="shared" si="41"/>
        <v>2</v>
      </c>
      <c r="I215" s="58">
        <v>0</v>
      </c>
      <c r="J215" s="58">
        <v>0</v>
      </c>
      <c r="K215" s="58">
        <v>0</v>
      </c>
      <c r="L215" s="58">
        <v>2</v>
      </c>
      <c r="M215" s="58">
        <v>0</v>
      </c>
      <c r="N215" s="58">
        <v>0</v>
      </c>
      <c r="O215" s="260"/>
      <c r="P215" s="263"/>
      <c r="Q215" s="74"/>
    </row>
    <row r="216" spans="1:17" ht="16.5" thickBot="1" x14ac:dyDescent="0.3">
      <c r="A216" s="214"/>
      <c r="B216" s="220"/>
      <c r="C216" s="220"/>
      <c r="D216" s="220"/>
      <c r="E216" s="220"/>
      <c r="F216" s="220"/>
      <c r="G216" s="25" t="s">
        <v>9</v>
      </c>
      <c r="H216" s="58">
        <f t="shared" si="41"/>
        <v>0</v>
      </c>
      <c r="I216" s="58">
        <v>0</v>
      </c>
      <c r="J216" s="58">
        <v>0</v>
      </c>
      <c r="K216" s="58">
        <v>0</v>
      </c>
      <c r="L216" s="58">
        <v>0</v>
      </c>
      <c r="M216" s="58">
        <v>0</v>
      </c>
      <c r="N216" s="58">
        <v>0</v>
      </c>
      <c r="O216" s="261"/>
      <c r="P216" s="264"/>
      <c r="Q216" s="74"/>
    </row>
    <row r="217" spans="1:17" ht="36" customHeight="1" x14ac:dyDescent="0.25">
      <c r="A217" s="176" t="s">
        <v>4499</v>
      </c>
      <c r="B217" s="383" t="s">
        <v>4497</v>
      </c>
      <c r="C217" s="218" t="s">
        <v>108</v>
      </c>
      <c r="D217" s="171" t="s">
        <v>4212</v>
      </c>
      <c r="E217" s="171"/>
      <c r="F217" s="176" t="s">
        <v>1780</v>
      </c>
      <c r="G217" s="28" t="s">
        <v>4</v>
      </c>
      <c r="H217" s="29">
        <f>I217+J217+K217+L217+M217+N217</f>
        <v>37.4529</v>
      </c>
      <c r="I217" s="29">
        <f t="shared" ref="I217:N217" si="53">I218+I219+I220+I221</f>
        <v>0</v>
      </c>
      <c r="J217" s="29">
        <f t="shared" si="53"/>
        <v>0</v>
      </c>
      <c r="K217" s="29">
        <f t="shared" si="53"/>
        <v>0</v>
      </c>
      <c r="L217" s="29">
        <f t="shared" si="53"/>
        <v>10</v>
      </c>
      <c r="M217" s="29">
        <f t="shared" si="53"/>
        <v>0</v>
      </c>
      <c r="N217" s="29">
        <f t="shared" si="53"/>
        <v>27.4529</v>
      </c>
      <c r="O217" s="171">
        <v>3188</v>
      </c>
      <c r="P217" s="176" t="s">
        <v>4498</v>
      </c>
      <c r="Q217" s="74"/>
    </row>
    <row r="218" spans="1:17" ht="15.75" x14ac:dyDescent="0.25">
      <c r="A218" s="391"/>
      <c r="B218" s="397"/>
      <c r="C218" s="219"/>
      <c r="D218" s="174"/>
      <c r="E218" s="173"/>
      <c r="F218" s="391"/>
      <c r="G218" s="28" t="s">
        <v>6</v>
      </c>
      <c r="H218" s="29">
        <f>I218+J218+K218+L218+M218+N218</f>
        <v>0</v>
      </c>
      <c r="I218" s="29">
        <v>0</v>
      </c>
      <c r="J218" s="29">
        <v>0</v>
      </c>
      <c r="K218" s="29">
        <v>0</v>
      </c>
      <c r="L218" s="29">
        <v>0</v>
      </c>
      <c r="M218" s="29">
        <v>0</v>
      </c>
      <c r="N218" s="29">
        <v>0</v>
      </c>
      <c r="O218" s="173"/>
      <c r="P218" s="391"/>
      <c r="Q218" s="74"/>
    </row>
    <row r="219" spans="1:17" ht="24" x14ac:dyDescent="0.25">
      <c r="A219" s="391"/>
      <c r="B219" s="397"/>
      <c r="C219" s="219"/>
      <c r="D219" s="174"/>
      <c r="E219" s="173"/>
      <c r="F219" s="391"/>
      <c r="G219" s="28" t="s">
        <v>7</v>
      </c>
      <c r="H219" s="29">
        <f>I219+J219+K219+L219+M219+N219</f>
        <v>37.4529</v>
      </c>
      <c r="I219" s="29">
        <v>0</v>
      </c>
      <c r="J219" s="29">
        <v>0</v>
      </c>
      <c r="K219" s="29">
        <v>0</v>
      </c>
      <c r="L219" s="29">
        <v>10</v>
      </c>
      <c r="M219" s="29">
        <v>0</v>
      </c>
      <c r="N219" s="29">
        <v>27.4529</v>
      </c>
      <c r="O219" s="173"/>
      <c r="P219" s="391"/>
      <c r="Q219" s="74"/>
    </row>
    <row r="220" spans="1:17" ht="15.75" x14ac:dyDescent="0.25">
      <c r="A220" s="391"/>
      <c r="B220" s="397"/>
      <c r="C220" s="219"/>
      <c r="D220" s="174"/>
      <c r="E220" s="173"/>
      <c r="F220" s="391"/>
      <c r="G220" s="28" t="s">
        <v>8</v>
      </c>
      <c r="H220" s="29">
        <f>I220+J220+K220+L220+M220+N220</f>
        <v>0</v>
      </c>
      <c r="I220" s="29">
        <v>0</v>
      </c>
      <c r="J220" s="29">
        <v>0</v>
      </c>
      <c r="K220" s="29">
        <v>0</v>
      </c>
      <c r="L220" s="29">
        <v>0</v>
      </c>
      <c r="M220" s="29">
        <v>0</v>
      </c>
      <c r="N220" s="29">
        <v>0</v>
      </c>
      <c r="O220" s="173"/>
      <c r="P220" s="391"/>
      <c r="Q220" s="74"/>
    </row>
    <row r="221" spans="1:17" ht="16.5" thickBot="1" x14ac:dyDescent="0.3">
      <c r="A221" s="392"/>
      <c r="B221" s="384"/>
      <c r="C221" s="220"/>
      <c r="D221" s="175"/>
      <c r="E221" s="175"/>
      <c r="F221" s="392"/>
      <c r="G221" s="76" t="s">
        <v>9</v>
      </c>
      <c r="H221" s="29">
        <f>I221+J221+K221+L221+M221+N221</f>
        <v>0</v>
      </c>
      <c r="I221" s="29">
        <v>0</v>
      </c>
      <c r="J221" s="29">
        <v>0</v>
      </c>
      <c r="K221" s="29">
        <v>0</v>
      </c>
      <c r="L221" s="29">
        <v>0</v>
      </c>
      <c r="M221" s="29">
        <v>0</v>
      </c>
      <c r="N221" s="29">
        <v>0</v>
      </c>
      <c r="O221" s="173"/>
      <c r="P221" s="392"/>
      <c r="Q221" s="74"/>
    </row>
    <row r="222" spans="1:17" ht="24.75" thickBot="1" x14ac:dyDescent="0.3">
      <c r="A222" s="320" t="s">
        <v>125</v>
      </c>
      <c r="B222" s="320"/>
      <c r="C222" s="320"/>
      <c r="D222" s="320"/>
      <c r="E222" s="320"/>
      <c r="F222" s="321"/>
      <c r="G222" s="55" t="s">
        <v>4</v>
      </c>
      <c r="H222" s="56">
        <f>SUM(H223:H226)</f>
        <v>1587.5529000000001</v>
      </c>
      <c r="I222" s="56">
        <f t="shared" ref="I222:N222" si="54">SUM(I223:I226)</f>
        <v>79.099999999999994</v>
      </c>
      <c r="J222" s="56">
        <f t="shared" si="54"/>
        <v>136.4</v>
      </c>
      <c r="K222" s="56">
        <f t="shared" si="54"/>
        <v>76.5</v>
      </c>
      <c r="L222" s="56">
        <f t="shared" si="54"/>
        <v>475.60000000000008</v>
      </c>
      <c r="M222" s="56">
        <f t="shared" si="54"/>
        <v>345.3</v>
      </c>
      <c r="N222" s="56">
        <f t="shared" si="54"/>
        <v>474.65290000000005</v>
      </c>
      <c r="O222" s="404">
        <v>6926</v>
      </c>
      <c r="P222" s="371"/>
      <c r="Q222" s="74"/>
    </row>
    <row r="223" spans="1:17" ht="27.75" customHeight="1" thickBot="1" x14ac:dyDescent="0.3">
      <c r="A223" s="322"/>
      <c r="B223" s="322"/>
      <c r="C223" s="322"/>
      <c r="D223" s="322"/>
      <c r="E223" s="322"/>
      <c r="F223" s="323"/>
      <c r="G223" s="55" t="s">
        <v>6</v>
      </c>
      <c r="H223" s="56">
        <f t="shared" si="41"/>
        <v>0</v>
      </c>
      <c r="I223" s="56">
        <f>I158+I163+I168+I173+I178+I183+I188+I193+I198+I203+I208+I213+I218</f>
        <v>0</v>
      </c>
      <c r="J223" s="56">
        <f t="shared" ref="J223:N223" si="55">J158+J163+J168+J173+J178+J183+J188+J193+J198+J203+J208+J213+J218</f>
        <v>0</v>
      </c>
      <c r="K223" s="56">
        <f t="shared" si="55"/>
        <v>0</v>
      </c>
      <c r="L223" s="56">
        <f t="shared" si="55"/>
        <v>0</v>
      </c>
      <c r="M223" s="56">
        <f t="shared" si="55"/>
        <v>0</v>
      </c>
      <c r="N223" s="56">
        <f t="shared" si="55"/>
        <v>0</v>
      </c>
      <c r="O223" s="405"/>
      <c r="P223" s="372"/>
      <c r="Q223" s="77"/>
    </row>
    <row r="224" spans="1:17" ht="24.75" thickBot="1" x14ac:dyDescent="0.3">
      <c r="A224" s="322"/>
      <c r="B224" s="322"/>
      <c r="C224" s="322"/>
      <c r="D224" s="322"/>
      <c r="E224" s="322"/>
      <c r="F224" s="323"/>
      <c r="G224" s="55" t="s">
        <v>7</v>
      </c>
      <c r="H224" s="56">
        <f t="shared" si="41"/>
        <v>1516.3529000000001</v>
      </c>
      <c r="I224" s="56">
        <f t="shared" ref="I224:N224" si="56">I159+I164+I169+I174+I179+I184+I189+I194+I199+I204+I209+I214+I219</f>
        <v>76.099999999999994</v>
      </c>
      <c r="J224" s="56">
        <f t="shared" si="56"/>
        <v>133.9</v>
      </c>
      <c r="K224" s="56">
        <f t="shared" si="56"/>
        <v>74</v>
      </c>
      <c r="L224" s="56">
        <f t="shared" si="56"/>
        <v>452.25000000000006</v>
      </c>
      <c r="M224" s="56">
        <f t="shared" si="56"/>
        <v>327.95</v>
      </c>
      <c r="N224" s="56">
        <f t="shared" si="56"/>
        <v>452.15290000000005</v>
      </c>
      <c r="O224" s="405"/>
      <c r="P224" s="372"/>
      <c r="Q224" s="74"/>
    </row>
    <row r="225" spans="1:17" ht="16.5" thickBot="1" x14ac:dyDescent="0.3">
      <c r="A225" s="322"/>
      <c r="B225" s="322"/>
      <c r="C225" s="322"/>
      <c r="D225" s="322"/>
      <c r="E225" s="322"/>
      <c r="F225" s="323"/>
      <c r="G225" s="55" t="s">
        <v>8</v>
      </c>
      <c r="H225" s="56">
        <f t="shared" si="41"/>
        <v>71.2</v>
      </c>
      <c r="I225" s="56">
        <f t="shared" ref="I225:N225" si="57">I160+I165+I170+I175+I180+I185+I190+I195+I200+I205+I210+I215+I220</f>
        <v>3</v>
      </c>
      <c r="J225" s="56">
        <f t="shared" si="57"/>
        <v>2.5</v>
      </c>
      <c r="K225" s="56">
        <f t="shared" si="57"/>
        <v>2.5</v>
      </c>
      <c r="L225" s="56">
        <f t="shared" si="57"/>
        <v>23.35</v>
      </c>
      <c r="M225" s="56">
        <f t="shared" si="57"/>
        <v>17.350000000000001</v>
      </c>
      <c r="N225" s="56">
        <f t="shared" si="57"/>
        <v>22.5</v>
      </c>
      <c r="O225" s="405"/>
      <c r="P225" s="372"/>
      <c r="Q225" s="74"/>
    </row>
    <row r="226" spans="1:17" ht="24.75" thickBot="1" x14ac:dyDescent="0.3">
      <c r="A226" s="324"/>
      <c r="B226" s="324"/>
      <c r="C226" s="324"/>
      <c r="D226" s="324"/>
      <c r="E226" s="324"/>
      <c r="F226" s="325"/>
      <c r="G226" s="55" t="s">
        <v>9</v>
      </c>
      <c r="H226" s="56">
        <f t="shared" si="41"/>
        <v>0</v>
      </c>
      <c r="I226" s="56">
        <f t="shared" ref="I226:N226" si="58">I161+I166+I171+I176+I181+I186+I191+I196+I201+I206+I211+I216+I221</f>
        <v>0</v>
      </c>
      <c r="J226" s="56">
        <f t="shared" si="58"/>
        <v>0</v>
      </c>
      <c r="K226" s="56">
        <f t="shared" si="58"/>
        <v>0</v>
      </c>
      <c r="L226" s="56">
        <f t="shared" si="58"/>
        <v>0</v>
      </c>
      <c r="M226" s="56">
        <f t="shared" si="58"/>
        <v>0</v>
      </c>
      <c r="N226" s="56">
        <f t="shared" si="58"/>
        <v>0</v>
      </c>
      <c r="O226" s="406"/>
      <c r="P226" s="373"/>
      <c r="Q226" s="74"/>
    </row>
    <row r="227" spans="1:17" ht="16.5" thickBot="1" x14ac:dyDescent="0.3">
      <c r="A227" s="211" t="s">
        <v>294</v>
      </c>
      <c r="B227" s="211"/>
      <c r="C227" s="211"/>
      <c r="D227" s="211"/>
      <c r="E227" s="211"/>
      <c r="F227" s="211"/>
      <c r="G227" s="211"/>
      <c r="H227" s="211"/>
      <c r="I227" s="211"/>
      <c r="J227" s="211"/>
      <c r="K227" s="211"/>
      <c r="L227" s="211"/>
      <c r="M227" s="211"/>
      <c r="N227" s="211"/>
      <c r="O227" s="211"/>
      <c r="P227" s="279"/>
      <c r="Q227" s="74"/>
    </row>
    <row r="228" spans="1:17" ht="36.75" customHeight="1" thickBot="1" x14ac:dyDescent="0.3">
      <c r="A228" s="407" t="s">
        <v>4263</v>
      </c>
      <c r="B228" s="218" t="s">
        <v>1238</v>
      </c>
      <c r="C228" s="218" t="s">
        <v>1239</v>
      </c>
      <c r="D228" s="218">
        <v>2025</v>
      </c>
      <c r="E228" s="218"/>
      <c r="F228" s="218" t="s">
        <v>1240</v>
      </c>
      <c r="G228" s="78" t="s">
        <v>4</v>
      </c>
      <c r="H228" s="79">
        <f>SUM(H229:H232)</f>
        <v>17.099999999999998</v>
      </c>
      <c r="I228" s="79">
        <f t="shared" ref="I228:N228" si="59">SUM(I229:I232)</f>
        <v>17.099999999999998</v>
      </c>
      <c r="J228" s="79">
        <f t="shared" si="59"/>
        <v>0</v>
      </c>
      <c r="K228" s="79">
        <f t="shared" si="59"/>
        <v>0</v>
      </c>
      <c r="L228" s="79">
        <f t="shared" si="59"/>
        <v>0</v>
      </c>
      <c r="M228" s="79">
        <f t="shared" si="59"/>
        <v>0</v>
      </c>
      <c r="N228" s="79">
        <f t="shared" si="59"/>
        <v>0</v>
      </c>
      <c r="O228" s="259">
        <v>1600</v>
      </c>
      <c r="P228" s="262" t="s">
        <v>1241</v>
      </c>
      <c r="Q228" s="74"/>
    </row>
    <row r="229" spans="1:17" ht="16.5" thickBot="1" x14ac:dyDescent="0.3">
      <c r="A229" s="408"/>
      <c r="B229" s="219"/>
      <c r="C229" s="219"/>
      <c r="D229" s="219"/>
      <c r="E229" s="219"/>
      <c r="F229" s="219"/>
      <c r="G229" s="60" t="s">
        <v>259</v>
      </c>
      <c r="H229" s="66">
        <f>SUM(I229:N229)</f>
        <v>0</v>
      </c>
      <c r="I229" s="66">
        <v>0</v>
      </c>
      <c r="J229" s="66">
        <v>0</v>
      </c>
      <c r="K229" s="66">
        <v>0</v>
      </c>
      <c r="L229" s="66">
        <v>0</v>
      </c>
      <c r="M229" s="66">
        <v>0</v>
      </c>
      <c r="N229" s="66">
        <v>0</v>
      </c>
      <c r="O229" s="260"/>
      <c r="P229" s="263"/>
      <c r="Q229" s="74"/>
    </row>
    <row r="230" spans="1:17" ht="24.75" thickBot="1" x14ac:dyDescent="0.3">
      <c r="A230" s="408"/>
      <c r="B230" s="219"/>
      <c r="C230" s="219"/>
      <c r="D230" s="219"/>
      <c r="E230" s="219"/>
      <c r="F230" s="219"/>
      <c r="G230" s="25" t="s">
        <v>7</v>
      </c>
      <c r="H230" s="66">
        <f t="shared" ref="H230:H292" si="60">SUM(I230:N230)</f>
        <v>16.2</v>
      </c>
      <c r="I230" s="26">
        <v>16.2</v>
      </c>
      <c r="J230" s="26">
        <v>0</v>
      </c>
      <c r="K230" s="26">
        <v>0</v>
      </c>
      <c r="L230" s="26">
        <v>0</v>
      </c>
      <c r="M230" s="26">
        <v>0</v>
      </c>
      <c r="N230" s="26">
        <v>0</v>
      </c>
      <c r="O230" s="260"/>
      <c r="P230" s="263"/>
      <c r="Q230" s="74"/>
    </row>
    <row r="231" spans="1:17" ht="16.5" thickBot="1" x14ac:dyDescent="0.3">
      <c r="A231" s="408"/>
      <c r="B231" s="219"/>
      <c r="C231" s="219"/>
      <c r="D231" s="219"/>
      <c r="E231" s="219"/>
      <c r="F231" s="219"/>
      <c r="G231" s="25" t="s">
        <v>8</v>
      </c>
      <c r="H231" s="66">
        <f t="shared" si="60"/>
        <v>0.9</v>
      </c>
      <c r="I231" s="26">
        <v>0.9</v>
      </c>
      <c r="J231" s="26">
        <v>0</v>
      </c>
      <c r="K231" s="26">
        <v>0</v>
      </c>
      <c r="L231" s="26">
        <v>0</v>
      </c>
      <c r="M231" s="26">
        <v>0</v>
      </c>
      <c r="N231" s="26">
        <v>0</v>
      </c>
      <c r="O231" s="260"/>
      <c r="P231" s="263"/>
      <c r="Q231" s="74"/>
    </row>
    <row r="232" spans="1:17" ht="16.5" thickBot="1" x14ac:dyDescent="0.3">
      <c r="A232" s="409"/>
      <c r="B232" s="220"/>
      <c r="C232" s="220"/>
      <c r="D232" s="220"/>
      <c r="E232" s="220"/>
      <c r="F232" s="220"/>
      <c r="G232" s="25" t="s">
        <v>9</v>
      </c>
      <c r="H232" s="66">
        <f t="shared" si="60"/>
        <v>0</v>
      </c>
      <c r="I232" s="26">
        <v>0</v>
      </c>
      <c r="J232" s="26">
        <v>0</v>
      </c>
      <c r="K232" s="26">
        <v>0</v>
      </c>
      <c r="L232" s="26">
        <v>0</v>
      </c>
      <c r="M232" s="26">
        <v>0</v>
      </c>
      <c r="N232" s="26">
        <v>0</v>
      </c>
      <c r="O232" s="261"/>
      <c r="P232" s="264"/>
      <c r="Q232" s="74"/>
    </row>
    <row r="233" spans="1:17" ht="25.5" customHeight="1" thickBot="1" x14ac:dyDescent="0.3">
      <c r="A233" s="212" t="s">
        <v>1242</v>
      </c>
      <c r="B233" s="218" t="s">
        <v>1238</v>
      </c>
      <c r="C233" s="218" t="s">
        <v>1239</v>
      </c>
      <c r="D233" s="218">
        <v>2026</v>
      </c>
      <c r="E233" s="218"/>
      <c r="F233" s="218" t="s">
        <v>1240</v>
      </c>
      <c r="G233" s="25" t="s">
        <v>4</v>
      </c>
      <c r="H233" s="66">
        <f>SUM(H234:H237)</f>
        <v>7.5</v>
      </c>
      <c r="I233" s="66">
        <f t="shared" ref="I233:N233" si="61">SUM(I234:I237)</f>
        <v>0</v>
      </c>
      <c r="J233" s="66">
        <f t="shared" si="61"/>
        <v>7.5</v>
      </c>
      <c r="K233" s="66">
        <f t="shared" si="61"/>
        <v>0</v>
      </c>
      <c r="L233" s="66">
        <f t="shared" si="61"/>
        <v>0</v>
      </c>
      <c r="M233" s="66">
        <f t="shared" si="61"/>
        <v>0</v>
      </c>
      <c r="N233" s="66">
        <f t="shared" si="61"/>
        <v>0</v>
      </c>
      <c r="O233" s="259">
        <v>1408</v>
      </c>
      <c r="P233" s="262" t="s">
        <v>1241</v>
      </c>
      <c r="Q233" s="77"/>
    </row>
    <row r="234" spans="1:17" ht="16.5" thickBot="1" x14ac:dyDescent="0.3">
      <c r="A234" s="213"/>
      <c r="B234" s="219"/>
      <c r="C234" s="219"/>
      <c r="D234" s="219"/>
      <c r="E234" s="219"/>
      <c r="F234" s="219"/>
      <c r="G234" s="25" t="s">
        <v>259</v>
      </c>
      <c r="H234" s="66">
        <f t="shared" si="60"/>
        <v>0</v>
      </c>
      <c r="I234" s="26">
        <v>0</v>
      </c>
      <c r="J234" s="26">
        <v>0</v>
      </c>
      <c r="K234" s="26">
        <v>0</v>
      </c>
      <c r="L234" s="26">
        <v>0</v>
      </c>
      <c r="M234" s="26">
        <v>0</v>
      </c>
      <c r="N234" s="26">
        <v>0</v>
      </c>
      <c r="O234" s="260"/>
      <c r="P234" s="263"/>
      <c r="Q234" s="74"/>
    </row>
    <row r="235" spans="1:17" ht="24.75" thickBot="1" x14ac:dyDescent="0.3">
      <c r="A235" s="213"/>
      <c r="B235" s="219"/>
      <c r="C235" s="219"/>
      <c r="D235" s="219"/>
      <c r="E235" s="219"/>
      <c r="F235" s="219"/>
      <c r="G235" s="25" t="s">
        <v>7</v>
      </c>
      <c r="H235" s="66">
        <f t="shared" si="60"/>
        <v>7.1</v>
      </c>
      <c r="I235" s="26">
        <v>0</v>
      </c>
      <c r="J235" s="26">
        <v>7.1</v>
      </c>
      <c r="K235" s="26">
        <v>0</v>
      </c>
      <c r="L235" s="26">
        <v>0</v>
      </c>
      <c r="M235" s="26">
        <v>0</v>
      </c>
      <c r="N235" s="26">
        <v>0</v>
      </c>
      <c r="O235" s="260"/>
      <c r="P235" s="263"/>
      <c r="Q235" s="74"/>
    </row>
    <row r="236" spans="1:17" ht="16.5" thickBot="1" x14ac:dyDescent="0.3">
      <c r="A236" s="213"/>
      <c r="B236" s="219"/>
      <c r="C236" s="219"/>
      <c r="D236" s="219"/>
      <c r="E236" s="219"/>
      <c r="F236" s="219"/>
      <c r="G236" s="25" t="s">
        <v>8</v>
      </c>
      <c r="H236" s="66">
        <f t="shared" si="60"/>
        <v>0.4</v>
      </c>
      <c r="I236" s="26">
        <v>0</v>
      </c>
      <c r="J236" s="26">
        <v>0.4</v>
      </c>
      <c r="K236" s="26">
        <v>0</v>
      </c>
      <c r="L236" s="26">
        <v>0</v>
      </c>
      <c r="M236" s="26">
        <v>0</v>
      </c>
      <c r="N236" s="26">
        <v>0</v>
      </c>
      <c r="O236" s="260"/>
      <c r="P236" s="263"/>
      <c r="Q236" s="74"/>
    </row>
    <row r="237" spans="1:17" ht="16.5" thickBot="1" x14ac:dyDescent="0.3">
      <c r="A237" s="214"/>
      <c r="B237" s="220"/>
      <c r="C237" s="220"/>
      <c r="D237" s="220"/>
      <c r="E237" s="220"/>
      <c r="F237" s="220"/>
      <c r="G237" s="25" t="s">
        <v>9</v>
      </c>
      <c r="H237" s="66">
        <f t="shared" si="60"/>
        <v>0</v>
      </c>
      <c r="I237" s="26">
        <v>0</v>
      </c>
      <c r="J237" s="26">
        <v>0</v>
      </c>
      <c r="K237" s="26">
        <v>0</v>
      </c>
      <c r="L237" s="26">
        <v>0</v>
      </c>
      <c r="M237" s="26">
        <v>0</v>
      </c>
      <c r="N237" s="26">
        <v>0</v>
      </c>
      <c r="O237" s="261"/>
      <c r="P237" s="264"/>
      <c r="Q237" s="74"/>
    </row>
    <row r="238" spans="1:17" ht="46.5" customHeight="1" thickBot="1" x14ac:dyDescent="0.3">
      <c r="A238" s="212" t="s">
        <v>1243</v>
      </c>
      <c r="B238" s="218" t="s">
        <v>1244</v>
      </c>
      <c r="C238" s="218" t="s">
        <v>294</v>
      </c>
      <c r="D238" s="218" t="s">
        <v>12</v>
      </c>
      <c r="E238" s="218"/>
      <c r="F238" s="218" t="s">
        <v>1240</v>
      </c>
      <c r="G238" s="78" t="s">
        <v>4</v>
      </c>
      <c r="H238" s="66">
        <f>SUM(H239:H242)</f>
        <v>55.4</v>
      </c>
      <c r="I238" s="66">
        <f t="shared" ref="I238:N238" si="62">SUM(I239:I242)</f>
        <v>0</v>
      </c>
      <c r="J238" s="66">
        <f t="shared" si="62"/>
        <v>5.3999999999999995</v>
      </c>
      <c r="K238" s="66">
        <f t="shared" si="62"/>
        <v>50</v>
      </c>
      <c r="L238" s="66">
        <f t="shared" si="62"/>
        <v>0</v>
      </c>
      <c r="M238" s="66">
        <f t="shared" si="62"/>
        <v>0</v>
      </c>
      <c r="N238" s="66">
        <f t="shared" si="62"/>
        <v>0</v>
      </c>
      <c r="O238" s="218">
        <v>600</v>
      </c>
      <c r="P238" s="262" t="s">
        <v>1241</v>
      </c>
      <c r="Q238" s="74"/>
    </row>
    <row r="239" spans="1:17" ht="16.5" thickBot="1" x14ac:dyDescent="0.3">
      <c r="A239" s="213"/>
      <c r="B239" s="219"/>
      <c r="C239" s="219"/>
      <c r="D239" s="219"/>
      <c r="E239" s="219"/>
      <c r="F239" s="219"/>
      <c r="G239" s="60" t="s">
        <v>6</v>
      </c>
      <c r="H239" s="66">
        <f t="shared" si="60"/>
        <v>0</v>
      </c>
      <c r="I239" s="66">
        <v>0</v>
      </c>
      <c r="J239" s="66">
        <v>0</v>
      </c>
      <c r="K239" s="66">
        <v>0</v>
      </c>
      <c r="L239" s="66">
        <v>0</v>
      </c>
      <c r="M239" s="66">
        <v>0</v>
      </c>
      <c r="N239" s="66">
        <v>0</v>
      </c>
      <c r="O239" s="219"/>
      <c r="P239" s="263"/>
      <c r="Q239" s="74"/>
    </row>
    <row r="240" spans="1:17" ht="24.75" thickBot="1" x14ac:dyDescent="0.3">
      <c r="A240" s="213"/>
      <c r="B240" s="219"/>
      <c r="C240" s="219"/>
      <c r="D240" s="219"/>
      <c r="E240" s="219"/>
      <c r="F240" s="219"/>
      <c r="G240" s="25" t="s">
        <v>7</v>
      </c>
      <c r="H240" s="66">
        <f t="shared" si="60"/>
        <v>51.6</v>
      </c>
      <c r="I240" s="26">
        <v>0</v>
      </c>
      <c r="J240" s="26">
        <v>4.0999999999999996</v>
      </c>
      <c r="K240" s="26">
        <v>47.5</v>
      </c>
      <c r="L240" s="26">
        <v>0</v>
      </c>
      <c r="M240" s="26">
        <v>0</v>
      </c>
      <c r="N240" s="26">
        <v>0</v>
      </c>
      <c r="O240" s="219"/>
      <c r="P240" s="263"/>
      <c r="Q240" s="74"/>
    </row>
    <row r="241" spans="1:17" ht="16.5" thickBot="1" x14ac:dyDescent="0.3">
      <c r="A241" s="213"/>
      <c r="B241" s="219"/>
      <c r="C241" s="219"/>
      <c r="D241" s="219"/>
      <c r="E241" s="219"/>
      <c r="F241" s="219"/>
      <c r="G241" s="25" t="s">
        <v>8</v>
      </c>
      <c r="H241" s="66">
        <f t="shared" si="60"/>
        <v>3.8</v>
      </c>
      <c r="I241" s="26">
        <v>0</v>
      </c>
      <c r="J241" s="26">
        <v>1.3</v>
      </c>
      <c r="K241" s="26">
        <v>2.5</v>
      </c>
      <c r="L241" s="26">
        <v>0</v>
      </c>
      <c r="M241" s="26">
        <v>0</v>
      </c>
      <c r="N241" s="26">
        <v>0</v>
      </c>
      <c r="O241" s="219"/>
      <c r="P241" s="263"/>
      <c r="Q241" s="74"/>
    </row>
    <row r="242" spans="1:17" ht="16.5" thickBot="1" x14ac:dyDescent="0.3">
      <c r="A242" s="214"/>
      <c r="B242" s="220"/>
      <c r="C242" s="220"/>
      <c r="D242" s="220"/>
      <c r="E242" s="220"/>
      <c r="F242" s="220"/>
      <c r="G242" s="25" t="s">
        <v>9</v>
      </c>
      <c r="H242" s="66">
        <f t="shared" si="60"/>
        <v>0</v>
      </c>
      <c r="I242" s="26">
        <v>0</v>
      </c>
      <c r="J242" s="26">
        <v>0</v>
      </c>
      <c r="K242" s="26">
        <v>0</v>
      </c>
      <c r="L242" s="26">
        <v>0</v>
      </c>
      <c r="M242" s="26">
        <v>0</v>
      </c>
      <c r="N242" s="26">
        <v>0</v>
      </c>
      <c r="O242" s="220"/>
      <c r="P242" s="264"/>
      <c r="Q242" s="74"/>
    </row>
    <row r="243" spans="1:17" ht="27.75" customHeight="1" thickBot="1" x14ac:dyDescent="0.3">
      <c r="A243" s="253" t="s">
        <v>4264</v>
      </c>
      <c r="B243" s="218" t="s">
        <v>1238</v>
      </c>
      <c r="C243" s="218" t="s">
        <v>294</v>
      </c>
      <c r="D243" s="218">
        <v>2028</v>
      </c>
      <c r="E243" s="218"/>
      <c r="F243" s="218" t="s">
        <v>1240</v>
      </c>
      <c r="G243" s="25" t="s">
        <v>4</v>
      </c>
      <c r="H243" s="66">
        <f>SUM(H244:H247)</f>
        <v>50</v>
      </c>
      <c r="I243" s="66">
        <f t="shared" ref="I243:N243" si="63">SUM(I244:I247)</f>
        <v>0</v>
      </c>
      <c r="J243" s="66">
        <f t="shared" si="63"/>
        <v>0</v>
      </c>
      <c r="K243" s="66">
        <f t="shared" si="63"/>
        <v>0</v>
      </c>
      <c r="L243" s="66">
        <f t="shared" si="63"/>
        <v>50</v>
      </c>
      <c r="M243" s="66">
        <f t="shared" si="63"/>
        <v>0</v>
      </c>
      <c r="N243" s="66">
        <f t="shared" si="63"/>
        <v>0</v>
      </c>
      <c r="O243" s="218">
        <v>400</v>
      </c>
      <c r="P243" s="262" t="s">
        <v>1245</v>
      </c>
      <c r="Q243" s="77"/>
    </row>
    <row r="244" spans="1:17" ht="16.5" thickBot="1" x14ac:dyDescent="0.3">
      <c r="A244" s="254"/>
      <c r="B244" s="219"/>
      <c r="C244" s="219"/>
      <c r="D244" s="219"/>
      <c r="E244" s="219"/>
      <c r="F244" s="219"/>
      <c r="G244" s="25" t="s">
        <v>6</v>
      </c>
      <c r="H244" s="66">
        <f t="shared" si="60"/>
        <v>0</v>
      </c>
      <c r="I244" s="26">
        <v>0</v>
      </c>
      <c r="J244" s="26">
        <v>0</v>
      </c>
      <c r="K244" s="26">
        <v>0</v>
      </c>
      <c r="L244" s="26">
        <v>0</v>
      </c>
      <c r="M244" s="26">
        <v>0</v>
      </c>
      <c r="N244" s="26">
        <v>0</v>
      </c>
      <c r="O244" s="219"/>
      <c r="P244" s="263"/>
      <c r="Q244" s="74"/>
    </row>
    <row r="245" spans="1:17" ht="24.75" thickBot="1" x14ac:dyDescent="0.3">
      <c r="A245" s="254"/>
      <c r="B245" s="219"/>
      <c r="C245" s="219"/>
      <c r="D245" s="219"/>
      <c r="E245" s="219"/>
      <c r="F245" s="219"/>
      <c r="G245" s="25" t="s">
        <v>7</v>
      </c>
      <c r="H245" s="66">
        <f t="shared" si="60"/>
        <v>47.5</v>
      </c>
      <c r="I245" s="26">
        <v>0</v>
      </c>
      <c r="J245" s="26">
        <v>0</v>
      </c>
      <c r="K245" s="26">
        <v>0</v>
      </c>
      <c r="L245" s="26">
        <v>47.5</v>
      </c>
      <c r="M245" s="26">
        <v>0</v>
      </c>
      <c r="N245" s="26">
        <v>0</v>
      </c>
      <c r="O245" s="219"/>
      <c r="P245" s="263"/>
      <c r="Q245" s="74"/>
    </row>
    <row r="246" spans="1:17" ht="16.5" thickBot="1" x14ac:dyDescent="0.3">
      <c r="A246" s="254"/>
      <c r="B246" s="219"/>
      <c r="C246" s="219"/>
      <c r="D246" s="219"/>
      <c r="E246" s="219"/>
      <c r="F246" s="219"/>
      <c r="G246" s="25" t="s">
        <v>8</v>
      </c>
      <c r="H246" s="66">
        <f t="shared" si="60"/>
        <v>2.5</v>
      </c>
      <c r="I246" s="26">
        <v>0</v>
      </c>
      <c r="J246" s="26">
        <v>0</v>
      </c>
      <c r="K246" s="26">
        <v>0</v>
      </c>
      <c r="L246" s="26">
        <v>2.5</v>
      </c>
      <c r="M246" s="26">
        <v>0</v>
      </c>
      <c r="N246" s="26">
        <v>0</v>
      </c>
      <c r="O246" s="219"/>
      <c r="P246" s="263"/>
      <c r="Q246" s="74"/>
    </row>
    <row r="247" spans="1:17" ht="16.5" thickBot="1" x14ac:dyDescent="0.3">
      <c r="A247" s="255"/>
      <c r="B247" s="220"/>
      <c r="C247" s="220"/>
      <c r="D247" s="220"/>
      <c r="E247" s="220"/>
      <c r="F247" s="220"/>
      <c r="G247" s="25" t="s">
        <v>9</v>
      </c>
      <c r="H247" s="66">
        <f t="shared" si="60"/>
        <v>0</v>
      </c>
      <c r="I247" s="26">
        <v>0</v>
      </c>
      <c r="J247" s="26">
        <v>0</v>
      </c>
      <c r="K247" s="26">
        <v>0</v>
      </c>
      <c r="L247" s="26">
        <v>0</v>
      </c>
      <c r="M247" s="26">
        <v>0</v>
      </c>
      <c r="N247" s="26">
        <v>0</v>
      </c>
      <c r="O247" s="220"/>
      <c r="P247" s="264"/>
      <c r="Q247" s="74"/>
    </row>
    <row r="248" spans="1:17" ht="36.75" customHeight="1" thickBot="1" x14ac:dyDescent="0.3">
      <c r="A248" s="212" t="s">
        <v>1246</v>
      </c>
      <c r="B248" s="218" t="s">
        <v>1238</v>
      </c>
      <c r="C248" s="218" t="s">
        <v>294</v>
      </c>
      <c r="D248" s="218" t="s">
        <v>67</v>
      </c>
      <c r="E248" s="218"/>
      <c r="F248" s="218" t="s">
        <v>1240</v>
      </c>
      <c r="G248" s="60" t="s">
        <v>4</v>
      </c>
      <c r="H248" s="66">
        <f>SUM(H249:H252)</f>
        <v>110</v>
      </c>
      <c r="I248" s="66">
        <f t="shared" ref="I248:N248" si="64">SUM(I249:I252)</f>
        <v>0</v>
      </c>
      <c r="J248" s="66">
        <f t="shared" si="64"/>
        <v>0</v>
      </c>
      <c r="K248" s="66">
        <f t="shared" si="64"/>
        <v>0</v>
      </c>
      <c r="L248" s="66">
        <f t="shared" si="64"/>
        <v>40</v>
      </c>
      <c r="M248" s="66">
        <f t="shared" si="64"/>
        <v>70</v>
      </c>
      <c r="N248" s="66">
        <f t="shared" si="64"/>
        <v>0</v>
      </c>
      <c r="O248" s="259">
        <v>6300</v>
      </c>
      <c r="P248" s="262" t="s">
        <v>1247</v>
      </c>
      <c r="Q248" s="74"/>
    </row>
    <row r="249" spans="1:17" ht="16.5" thickBot="1" x14ac:dyDescent="0.3">
      <c r="A249" s="213"/>
      <c r="B249" s="219"/>
      <c r="C249" s="219"/>
      <c r="D249" s="219"/>
      <c r="E249" s="219"/>
      <c r="F249" s="219"/>
      <c r="G249" s="25" t="s">
        <v>259</v>
      </c>
      <c r="H249" s="66">
        <f t="shared" si="60"/>
        <v>0</v>
      </c>
      <c r="I249" s="26">
        <v>0</v>
      </c>
      <c r="J249" s="26">
        <v>0</v>
      </c>
      <c r="K249" s="26">
        <v>0</v>
      </c>
      <c r="L249" s="26">
        <v>0</v>
      </c>
      <c r="M249" s="26">
        <v>0</v>
      </c>
      <c r="N249" s="26">
        <v>0</v>
      </c>
      <c r="O249" s="260"/>
      <c r="P249" s="263"/>
      <c r="Q249" s="74"/>
    </row>
    <row r="250" spans="1:17" ht="24.75" thickBot="1" x14ac:dyDescent="0.3">
      <c r="A250" s="213"/>
      <c r="B250" s="219"/>
      <c r="C250" s="219"/>
      <c r="D250" s="219"/>
      <c r="E250" s="219"/>
      <c r="F250" s="219"/>
      <c r="G250" s="25" t="s">
        <v>7</v>
      </c>
      <c r="H250" s="66">
        <f t="shared" si="60"/>
        <v>104.5</v>
      </c>
      <c r="I250" s="26">
        <v>0</v>
      </c>
      <c r="J250" s="26">
        <v>0</v>
      </c>
      <c r="K250" s="26">
        <v>0</v>
      </c>
      <c r="L250" s="26">
        <v>38</v>
      </c>
      <c r="M250" s="26">
        <v>66.5</v>
      </c>
      <c r="N250" s="26">
        <v>0</v>
      </c>
      <c r="O250" s="260"/>
      <c r="P250" s="263"/>
      <c r="Q250" s="74"/>
    </row>
    <row r="251" spans="1:17" ht="16.5" thickBot="1" x14ac:dyDescent="0.3">
      <c r="A251" s="213"/>
      <c r="B251" s="219"/>
      <c r="C251" s="219"/>
      <c r="D251" s="219"/>
      <c r="E251" s="219"/>
      <c r="F251" s="219"/>
      <c r="G251" s="25" t="s">
        <v>8</v>
      </c>
      <c r="H251" s="66">
        <f t="shared" si="60"/>
        <v>5.5</v>
      </c>
      <c r="I251" s="26">
        <v>0</v>
      </c>
      <c r="J251" s="26">
        <v>0</v>
      </c>
      <c r="K251" s="26">
        <v>0</v>
      </c>
      <c r="L251" s="26">
        <v>2</v>
      </c>
      <c r="M251" s="26">
        <v>3.5</v>
      </c>
      <c r="N251" s="26">
        <v>0</v>
      </c>
      <c r="O251" s="260"/>
      <c r="P251" s="263"/>
      <c r="Q251" s="74"/>
    </row>
    <row r="252" spans="1:17" ht="16.5" thickBot="1" x14ac:dyDescent="0.3">
      <c r="A252" s="214"/>
      <c r="B252" s="220"/>
      <c r="C252" s="220"/>
      <c r="D252" s="220"/>
      <c r="E252" s="220"/>
      <c r="F252" s="220"/>
      <c r="G252" s="25" t="s">
        <v>9</v>
      </c>
      <c r="H252" s="66">
        <f t="shared" si="60"/>
        <v>0</v>
      </c>
      <c r="I252" s="26">
        <v>0</v>
      </c>
      <c r="J252" s="26">
        <v>0</v>
      </c>
      <c r="K252" s="26">
        <v>0</v>
      </c>
      <c r="L252" s="26">
        <v>0</v>
      </c>
      <c r="M252" s="26">
        <v>0</v>
      </c>
      <c r="N252" s="26">
        <v>0</v>
      </c>
      <c r="O252" s="261"/>
      <c r="P252" s="264"/>
      <c r="Q252" s="74"/>
    </row>
    <row r="253" spans="1:17" ht="26.25" customHeight="1" thickBot="1" x14ac:dyDescent="0.3">
      <c r="A253" s="212" t="s">
        <v>1248</v>
      </c>
      <c r="B253" s="218" t="s">
        <v>1238</v>
      </c>
      <c r="C253" s="218" t="s">
        <v>294</v>
      </c>
      <c r="D253" s="218">
        <v>2030</v>
      </c>
      <c r="E253" s="218"/>
      <c r="F253" s="218" t="s">
        <v>1240</v>
      </c>
      <c r="G253" s="25" t="s">
        <v>4</v>
      </c>
      <c r="H253" s="66">
        <f>SUM(H254:H257)</f>
        <v>50</v>
      </c>
      <c r="I253" s="66">
        <f t="shared" ref="I253:N253" si="65">SUM(I254:I257)</f>
        <v>0</v>
      </c>
      <c r="J253" s="66">
        <f t="shared" si="65"/>
        <v>0</v>
      </c>
      <c r="K253" s="66">
        <f t="shared" si="65"/>
        <v>0</v>
      </c>
      <c r="L253" s="66">
        <f t="shared" si="65"/>
        <v>0</v>
      </c>
      <c r="M253" s="66">
        <f t="shared" si="65"/>
        <v>0</v>
      </c>
      <c r="N253" s="66">
        <f t="shared" si="65"/>
        <v>50</v>
      </c>
      <c r="O253" s="218">
        <v>400</v>
      </c>
      <c r="P253" s="262" t="s">
        <v>1241</v>
      </c>
      <c r="Q253" s="77"/>
    </row>
    <row r="254" spans="1:17" ht="16.5" thickBot="1" x14ac:dyDescent="0.3">
      <c r="A254" s="213"/>
      <c r="B254" s="219"/>
      <c r="C254" s="219"/>
      <c r="D254" s="219"/>
      <c r="E254" s="219"/>
      <c r="F254" s="219"/>
      <c r="G254" s="25" t="s">
        <v>259</v>
      </c>
      <c r="H254" s="66">
        <f t="shared" si="60"/>
        <v>0</v>
      </c>
      <c r="I254" s="26">
        <v>0</v>
      </c>
      <c r="J254" s="26">
        <v>0</v>
      </c>
      <c r="K254" s="26">
        <v>0</v>
      </c>
      <c r="L254" s="26">
        <v>0</v>
      </c>
      <c r="M254" s="26">
        <v>0</v>
      </c>
      <c r="N254" s="26">
        <v>0</v>
      </c>
      <c r="O254" s="219"/>
      <c r="P254" s="263"/>
      <c r="Q254" s="74"/>
    </row>
    <row r="255" spans="1:17" ht="24.75" thickBot="1" x14ac:dyDescent="0.3">
      <c r="A255" s="213"/>
      <c r="B255" s="219"/>
      <c r="C255" s="219"/>
      <c r="D255" s="219"/>
      <c r="E255" s="219"/>
      <c r="F255" s="219"/>
      <c r="G255" s="25" t="s">
        <v>7</v>
      </c>
      <c r="H255" s="66">
        <f t="shared" si="60"/>
        <v>47.5</v>
      </c>
      <c r="I255" s="26">
        <v>0</v>
      </c>
      <c r="J255" s="26">
        <v>0</v>
      </c>
      <c r="K255" s="26">
        <v>0</v>
      </c>
      <c r="L255" s="26">
        <v>0</v>
      </c>
      <c r="M255" s="26">
        <v>0</v>
      </c>
      <c r="N255" s="26">
        <v>47.5</v>
      </c>
      <c r="O255" s="219"/>
      <c r="P255" s="263"/>
      <c r="Q255" s="74"/>
    </row>
    <row r="256" spans="1:17" ht="16.5" thickBot="1" x14ac:dyDescent="0.3">
      <c r="A256" s="213"/>
      <c r="B256" s="219"/>
      <c r="C256" s="219"/>
      <c r="D256" s="219"/>
      <c r="E256" s="219"/>
      <c r="F256" s="219"/>
      <c r="G256" s="25" t="s">
        <v>8</v>
      </c>
      <c r="H256" s="66">
        <f t="shared" si="60"/>
        <v>2.5</v>
      </c>
      <c r="I256" s="26">
        <v>0</v>
      </c>
      <c r="J256" s="26">
        <v>0</v>
      </c>
      <c r="K256" s="26">
        <v>0</v>
      </c>
      <c r="L256" s="26">
        <v>0</v>
      </c>
      <c r="M256" s="26">
        <v>0</v>
      </c>
      <c r="N256" s="26">
        <v>2.5</v>
      </c>
      <c r="O256" s="219"/>
      <c r="P256" s="263"/>
      <c r="Q256" s="74"/>
    </row>
    <row r="257" spans="1:17" ht="16.5" thickBot="1" x14ac:dyDescent="0.3">
      <c r="A257" s="214"/>
      <c r="B257" s="220"/>
      <c r="C257" s="220"/>
      <c r="D257" s="220"/>
      <c r="E257" s="220"/>
      <c r="F257" s="220"/>
      <c r="G257" s="25" t="s">
        <v>9</v>
      </c>
      <c r="H257" s="66">
        <f t="shared" si="60"/>
        <v>0</v>
      </c>
      <c r="I257" s="26">
        <v>0</v>
      </c>
      <c r="J257" s="26">
        <v>0</v>
      </c>
      <c r="K257" s="26">
        <v>0</v>
      </c>
      <c r="L257" s="26">
        <v>0</v>
      </c>
      <c r="M257" s="26">
        <v>0</v>
      </c>
      <c r="N257" s="26">
        <v>0</v>
      </c>
      <c r="O257" s="220"/>
      <c r="P257" s="264"/>
      <c r="Q257" s="74"/>
    </row>
    <row r="258" spans="1:17" ht="36.75" customHeight="1" thickBot="1" x14ac:dyDescent="0.3">
      <c r="A258" s="212" t="s">
        <v>1249</v>
      </c>
      <c r="B258" s="218" t="s">
        <v>1238</v>
      </c>
      <c r="C258" s="218" t="s">
        <v>294</v>
      </c>
      <c r="D258" s="218">
        <v>2030</v>
      </c>
      <c r="E258" s="218"/>
      <c r="F258" s="218" t="s">
        <v>1240</v>
      </c>
      <c r="G258" s="60" t="s">
        <v>4</v>
      </c>
      <c r="H258" s="66">
        <f>SUM(H259:H262)</f>
        <v>8</v>
      </c>
      <c r="I258" s="66">
        <f t="shared" ref="I258:N258" si="66">SUM(I259:I262)</f>
        <v>0</v>
      </c>
      <c r="J258" s="66">
        <f t="shared" si="66"/>
        <v>0</v>
      </c>
      <c r="K258" s="66">
        <f t="shared" si="66"/>
        <v>0</v>
      </c>
      <c r="L258" s="66">
        <f t="shared" si="66"/>
        <v>0</v>
      </c>
      <c r="M258" s="66">
        <f t="shared" si="66"/>
        <v>0</v>
      </c>
      <c r="N258" s="66">
        <f t="shared" si="66"/>
        <v>8</v>
      </c>
      <c r="O258" s="218">
        <v>200</v>
      </c>
      <c r="P258" s="262" t="s">
        <v>1241</v>
      </c>
      <c r="Q258" s="74"/>
    </row>
    <row r="259" spans="1:17" ht="16.5" thickBot="1" x14ac:dyDescent="0.3">
      <c r="A259" s="213"/>
      <c r="B259" s="219"/>
      <c r="C259" s="219"/>
      <c r="D259" s="219"/>
      <c r="E259" s="219"/>
      <c r="F259" s="219"/>
      <c r="G259" s="25" t="s">
        <v>259</v>
      </c>
      <c r="H259" s="66">
        <f t="shared" si="60"/>
        <v>0</v>
      </c>
      <c r="I259" s="26">
        <v>0</v>
      </c>
      <c r="J259" s="26">
        <v>0</v>
      </c>
      <c r="K259" s="26">
        <v>0</v>
      </c>
      <c r="L259" s="26">
        <v>0</v>
      </c>
      <c r="M259" s="26">
        <v>0</v>
      </c>
      <c r="N259" s="26">
        <v>0</v>
      </c>
      <c r="O259" s="219"/>
      <c r="P259" s="263"/>
      <c r="Q259" s="74"/>
    </row>
    <row r="260" spans="1:17" ht="24.75" thickBot="1" x14ac:dyDescent="0.3">
      <c r="A260" s="213"/>
      <c r="B260" s="219"/>
      <c r="C260" s="219"/>
      <c r="D260" s="219"/>
      <c r="E260" s="219"/>
      <c r="F260" s="219"/>
      <c r="G260" s="25" t="s">
        <v>7</v>
      </c>
      <c r="H260" s="66">
        <f t="shared" si="60"/>
        <v>7.6</v>
      </c>
      <c r="I260" s="26">
        <v>0</v>
      </c>
      <c r="J260" s="26">
        <v>0</v>
      </c>
      <c r="K260" s="26">
        <v>0</v>
      </c>
      <c r="L260" s="26">
        <v>0</v>
      </c>
      <c r="M260" s="26">
        <v>0</v>
      </c>
      <c r="N260" s="26">
        <v>7.6</v>
      </c>
      <c r="O260" s="219"/>
      <c r="P260" s="263"/>
      <c r="Q260" s="74"/>
    </row>
    <row r="261" spans="1:17" ht="16.5" thickBot="1" x14ac:dyDescent="0.3">
      <c r="A261" s="213"/>
      <c r="B261" s="219"/>
      <c r="C261" s="219"/>
      <c r="D261" s="219"/>
      <c r="E261" s="219"/>
      <c r="F261" s="219"/>
      <c r="G261" s="25" t="s">
        <v>8</v>
      </c>
      <c r="H261" s="66">
        <f t="shared" si="60"/>
        <v>0.4</v>
      </c>
      <c r="I261" s="26">
        <v>0</v>
      </c>
      <c r="J261" s="26">
        <v>0</v>
      </c>
      <c r="K261" s="26">
        <v>0</v>
      </c>
      <c r="L261" s="26">
        <v>0</v>
      </c>
      <c r="M261" s="26">
        <v>0</v>
      </c>
      <c r="N261" s="26">
        <v>0.4</v>
      </c>
      <c r="O261" s="219"/>
      <c r="P261" s="263"/>
      <c r="Q261" s="74"/>
    </row>
    <row r="262" spans="1:17" ht="16.5" thickBot="1" x14ac:dyDescent="0.3">
      <c r="A262" s="214"/>
      <c r="B262" s="220"/>
      <c r="C262" s="220"/>
      <c r="D262" s="220"/>
      <c r="E262" s="220"/>
      <c r="F262" s="220"/>
      <c r="G262" s="25" t="s">
        <v>9</v>
      </c>
      <c r="H262" s="66">
        <f t="shared" si="60"/>
        <v>0</v>
      </c>
      <c r="I262" s="26">
        <v>0</v>
      </c>
      <c r="J262" s="26">
        <v>0</v>
      </c>
      <c r="K262" s="26">
        <v>0</v>
      </c>
      <c r="L262" s="26">
        <v>0</v>
      </c>
      <c r="M262" s="26">
        <v>0</v>
      </c>
      <c r="N262" s="26">
        <v>0</v>
      </c>
      <c r="O262" s="220"/>
      <c r="P262" s="264"/>
      <c r="Q262" s="74"/>
    </row>
    <row r="263" spans="1:17" ht="36.75" customHeight="1" thickBot="1" x14ac:dyDescent="0.3">
      <c r="A263" s="212" t="s">
        <v>1250</v>
      </c>
      <c r="B263" s="218" t="s">
        <v>1238</v>
      </c>
      <c r="C263" s="218" t="s">
        <v>294</v>
      </c>
      <c r="D263" s="218">
        <v>2028</v>
      </c>
      <c r="E263" s="218"/>
      <c r="F263" s="218" t="s">
        <v>1240</v>
      </c>
      <c r="G263" s="25" t="s">
        <v>4</v>
      </c>
      <c r="H263" s="66">
        <f>SUM(H264:H267)</f>
        <v>53.1</v>
      </c>
      <c r="I263" s="66">
        <f t="shared" ref="I263:N263" si="67">SUM(I264:I267)</f>
        <v>0</v>
      </c>
      <c r="J263" s="66">
        <f t="shared" si="67"/>
        <v>53.1</v>
      </c>
      <c r="K263" s="66">
        <f t="shared" si="67"/>
        <v>0</v>
      </c>
      <c r="L263" s="66">
        <f t="shared" si="67"/>
        <v>0</v>
      </c>
      <c r="M263" s="66">
        <f t="shared" si="67"/>
        <v>0</v>
      </c>
      <c r="N263" s="66">
        <f t="shared" si="67"/>
        <v>0</v>
      </c>
      <c r="O263" s="218">
        <v>201</v>
      </c>
      <c r="P263" s="262" t="s">
        <v>1241</v>
      </c>
      <c r="Q263" s="74"/>
    </row>
    <row r="264" spans="1:17" ht="16.5" thickBot="1" x14ac:dyDescent="0.3">
      <c r="A264" s="213"/>
      <c r="B264" s="219"/>
      <c r="C264" s="219"/>
      <c r="D264" s="219"/>
      <c r="E264" s="219"/>
      <c r="F264" s="219"/>
      <c r="G264" s="25" t="s">
        <v>259</v>
      </c>
      <c r="H264" s="66">
        <f t="shared" si="60"/>
        <v>0</v>
      </c>
      <c r="I264" s="26">
        <v>0</v>
      </c>
      <c r="J264" s="26">
        <v>0</v>
      </c>
      <c r="K264" s="26">
        <v>0</v>
      </c>
      <c r="L264" s="26">
        <v>0</v>
      </c>
      <c r="M264" s="26">
        <v>0</v>
      </c>
      <c r="N264" s="26">
        <v>0</v>
      </c>
      <c r="O264" s="219"/>
      <c r="P264" s="263"/>
      <c r="Q264" s="74"/>
    </row>
    <row r="265" spans="1:17" ht="24.75" thickBot="1" x14ac:dyDescent="0.3">
      <c r="A265" s="213"/>
      <c r="B265" s="219"/>
      <c r="C265" s="219"/>
      <c r="D265" s="219"/>
      <c r="E265" s="219"/>
      <c r="F265" s="219"/>
      <c r="G265" s="25" t="s">
        <v>7</v>
      </c>
      <c r="H265" s="66">
        <f t="shared" si="60"/>
        <v>50.4</v>
      </c>
      <c r="I265" s="26">
        <v>0</v>
      </c>
      <c r="J265" s="26">
        <v>50.4</v>
      </c>
      <c r="K265" s="26">
        <v>0</v>
      </c>
      <c r="L265" s="26">
        <v>0</v>
      </c>
      <c r="M265" s="26">
        <v>0</v>
      </c>
      <c r="N265" s="26">
        <v>0</v>
      </c>
      <c r="O265" s="219"/>
      <c r="P265" s="263"/>
      <c r="Q265" s="74"/>
    </row>
    <row r="266" spans="1:17" ht="16.5" thickBot="1" x14ac:dyDescent="0.3">
      <c r="A266" s="213"/>
      <c r="B266" s="219"/>
      <c r="C266" s="219"/>
      <c r="D266" s="219"/>
      <c r="E266" s="219"/>
      <c r="F266" s="219"/>
      <c r="G266" s="25" t="s">
        <v>8</v>
      </c>
      <c r="H266" s="66">
        <f t="shared" si="60"/>
        <v>2.7</v>
      </c>
      <c r="I266" s="26">
        <v>0</v>
      </c>
      <c r="J266" s="26">
        <v>2.7</v>
      </c>
      <c r="K266" s="26">
        <v>0</v>
      </c>
      <c r="L266" s="26">
        <v>0</v>
      </c>
      <c r="M266" s="26">
        <v>0</v>
      </c>
      <c r="N266" s="26">
        <v>0</v>
      </c>
      <c r="O266" s="219"/>
      <c r="P266" s="263"/>
      <c r="Q266" s="74"/>
    </row>
    <row r="267" spans="1:17" ht="16.5" thickBot="1" x14ac:dyDescent="0.3">
      <c r="A267" s="214"/>
      <c r="B267" s="220"/>
      <c r="C267" s="220"/>
      <c r="D267" s="220"/>
      <c r="E267" s="220"/>
      <c r="F267" s="220"/>
      <c r="G267" s="25" t="s">
        <v>9</v>
      </c>
      <c r="H267" s="66">
        <f t="shared" si="60"/>
        <v>0</v>
      </c>
      <c r="I267" s="26">
        <v>0</v>
      </c>
      <c r="J267" s="26">
        <v>0</v>
      </c>
      <c r="K267" s="26">
        <v>0</v>
      </c>
      <c r="L267" s="26">
        <v>0</v>
      </c>
      <c r="M267" s="26">
        <v>0</v>
      </c>
      <c r="N267" s="26">
        <v>0</v>
      </c>
      <c r="O267" s="220"/>
      <c r="P267" s="264"/>
      <c r="Q267" s="74"/>
    </row>
    <row r="268" spans="1:17" ht="36.75" customHeight="1" thickBot="1" x14ac:dyDescent="0.3">
      <c r="A268" s="212" t="s">
        <v>1251</v>
      </c>
      <c r="B268" s="218" t="s">
        <v>1238</v>
      </c>
      <c r="C268" s="218" t="s">
        <v>294</v>
      </c>
      <c r="D268" s="218">
        <v>2030</v>
      </c>
      <c r="E268" s="218"/>
      <c r="F268" s="218" t="s">
        <v>1240</v>
      </c>
      <c r="G268" s="25" t="s">
        <v>4</v>
      </c>
      <c r="H268" s="66">
        <f>SUM(H269:H272)</f>
        <v>9.5</v>
      </c>
      <c r="I268" s="66">
        <f t="shared" ref="I268:N268" si="68">SUM(I269:I272)</f>
        <v>0</v>
      </c>
      <c r="J268" s="66">
        <f t="shared" si="68"/>
        <v>0</v>
      </c>
      <c r="K268" s="66">
        <f t="shared" si="68"/>
        <v>0</v>
      </c>
      <c r="L268" s="66">
        <f t="shared" si="68"/>
        <v>0</v>
      </c>
      <c r="M268" s="66">
        <f t="shared" si="68"/>
        <v>0</v>
      </c>
      <c r="N268" s="66">
        <f t="shared" si="68"/>
        <v>9.5</v>
      </c>
      <c r="O268" s="218">
        <v>100</v>
      </c>
      <c r="P268" s="262" t="s">
        <v>1241</v>
      </c>
      <c r="Q268" s="74"/>
    </row>
    <row r="269" spans="1:17" ht="16.5" thickBot="1" x14ac:dyDescent="0.3">
      <c r="A269" s="213"/>
      <c r="B269" s="219"/>
      <c r="C269" s="219"/>
      <c r="D269" s="219"/>
      <c r="E269" s="219"/>
      <c r="F269" s="219"/>
      <c r="G269" s="25" t="s">
        <v>259</v>
      </c>
      <c r="H269" s="66">
        <f t="shared" si="60"/>
        <v>0</v>
      </c>
      <c r="I269" s="26">
        <v>0</v>
      </c>
      <c r="J269" s="26">
        <v>0</v>
      </c>
      <c r="K269" s="26">
        <v>0</v>
      </c>
      <c r="L269" s="26">
        <v>0</v>
      </c>
      <c r="M269" s="26">
        <v>0</v>
      </c>
      <c r="N269" s="26">
        <v>0</v>
      </c>
      <c r="O269" s="219"/>
      <c r="P269" s="263"/>
      <c r="Q269" s="74"/>
    </row>
    <row r="270" spans="1:17" ht="24.75" thickBot="1" x14ac:dyDescent="0.3">
      <c r="A270" s="213"/>
      <c r="B270" s="219"/>
      <c r="C270" s="219"/>
      <c r="D270" s="219"/>
      <c r="E270" s="219"/>
      <c r="F270" s="219"/>
      <c r="G270" s="25" t="s">
        <v>7</v>
      </c>
      <c r="H270" s="66">
        <f t="shared" si="60"/>
        <v>9</v>
      </c>
      <c r="I270" s="26">
        <v>0</v>
      </c>
      <c r="J270" s="26">
        <v>0</v>
      </c>
      <c r="K270" s="26">
        <v>0</v>
      </c>
      <c r="L270" s="26">
        <v>0</v>
      </c>
      <c r="M270" s="26">
        <v>0</v>
      </c>
      <c r="N270" s="26">
        <v>9</v>
      </c>
      <c r="O270" s="219"/>
      <c r="P270" s="263"/>
      <c r="Q270" s="74"/>
    </row>
    <row r="271" spans="1:17" ht="16.5" thickBot="1" x14ac:dyDescent="0.3">
      <c r="A271" s="213"/>
      <c r="B271" s="219"/>
      <c r="C271" s="219"/>
      <c r="D271" s="219"/>
      <c r="E271" s="219"/>
      <c r="F271" s="219"/>
      <c r="G271" s="25" t="s">
        <v>8</v>
      </c>
      <c r="H271" s="66">
        <f t="shared" si="60"/>
        <v>0.5</v>
      </c>
      <c r="I271" s="26">
        <v>0</v>
      </c>
      <c r="J271" s="26">
        <v>0</v>
      </c>
      <c r="K271" s="26">
        <v>0</v>
      </c>
      <c r="L271" s="26">
        <v>0</v>
      </c>
      <c r="M271" s="26">
        <v>0</v>
      </c>
      <c r="N271" s="26">
        <v>0.5</v>
      </c>
      <c r="O271" s="219"/>
      <c r="P271" s="263"/>
      <c r="Q271" s="74"/>
    </row>
    <row r="272" spans="1:17" ht="16.5" thickBot="1" x14ac:dyDescent="0.3">
      <c r="A272" s="214"/>
      <c r="B272" s="220"/>
      <c r="C272" s="220"/>
      <c r="D272" s="220"/>
      <c r="E272" s="220"/>
      <c r="F272" s="220"/>
      <c r="G272" s="25" t="s">
        <v>9</v>
      </c>
      <c r="H272" s="66">
        <f t="shared" si="60"/>
        <v>0</v>
      </c>
      <c r="I272" s="26">
        <v>0</v>
      </c>
      <c r="J272" s="26">
        <v>0</v>
      </c>
      <c r="K272" s="26">
        <v>0</v>
      </c>
      <c r="L272" s="26">
        <v>0</v>
      </c>
      <c r="M272" s="26">
        <v>0</v>
      </c>
      <c r="N272" s="26">
        <v>0</v>
      </c>
      <c r="O272" s="220"/>
      <c r="P272" s="264"/>
      <c r="Q272" s="74"/>
    </row>
    <row r="273" spans="1:17" ht="36.75" customHeight="1" thickBot="1" x14ac:dyDescent="0.3">
      <c r="A273" s="212" t="s">
        <v>1252</v>
      </c>
      <c r="B273" s="218" t="s">
        <v>1238</v>
      </c>
      <c r="C273" s="218" t="s">
        <v>294</v>
      </c>
      <c r="D273" s="218">
        <v>2028</v>
      </c>
      <c r="E273" s="218"/>
      <c r="F273" s="218" t="s">
        <v>1240</v>
      </c>
      <c r="G273" s="25" t="s">
        <v>4</v>
      </c>
      <c r="H273" s="66">
        <f>SUM(H274:H277)</f>
        <v>48</v>
      </c>
      <c r="I273" s="66">
        <f t="shared" ref="I273:N273" si="69">SUM(I274:I277)</f>
        <v>0</v>
      </c>
      <c r="J273" s="66">
        <f t="shared" si="69"/>
        <v>48</v>
      </c>
      <c r="K273" s="66">
        <f t="shared" si="69"/>
        <v>0</v>
      </c>
      <c r="L273" s="66">
        <f t="shared" si="69"/>
        <v>0</v>
      </c>
      <c r="M273" s="66">
        <f t="shared" si="69"/>
        <v>0</v>
      </c>
      <c r="N273" s="66">
        <f t="shared" si="69"/>
        <v>0</v>
      </c>
      <c r="O273" s="218">
        <v>150</v>
      </c>
      <c r="P273" s="262" t="s">
        <v>1241</v>
      </c>
      <c r="Q273" s="74"/>
    </row>
    <row r="274" spans="1:17" ht="16.5" thickBot="1" x14ac:dyDescent="0.3">
      <c r="A274" s="213"/>
      <c r="B274" s="219"/>
      <c r="C274" s="219"/>
      <c r="D274" s="219"/>
      <c r="E274" s="219"/>
      <c r="F274" s="219"/>
      <c r="G274" s="25" t="s">
        <v>259</v>
      </c>
      <c r="H274" s="66">
        <f t="shared" si="60"/>
        <v>0</v>
      </c>
      <c r="I274" s="26">
        <v>0</v>
      </c>
      <c r="J274" s="26">
        <v>0</v>
      </c>
      <c r="K274" s="26">
        <v>0</v>
      </c>
      <c r="L274" s="26">
        <v>0</v>
      </c>
      <c r="M274" s="26">
        <v>0</v>
      </c>
      <c r="N274" s="26">
        <v>0</v>
      </c>
      <c r="O274" s="219"/>
      <c r="P274" s="263"/>
      <c r="Q274" s="74"/>
    </row>
    <row r="275" spans="1:17" ht="24.75" thickBot="1" x14ac:dyDescent="0.3">
      <c r="A275" s="213"/>
      <c r="B275" s="219"/>
      <c r="C275" s="219"/>
      <c r="D275" s="219"/>
      <c r="E275" s="219"/>
      <c r="F275" s="219"/>
      <c r="G275" s="25" t="s">
        <v>7</v>
      </c>
      <c r="H275" s="66">
        <f t="shared" si="60"/>
        <v>45.6</v>
      </c>
      <c r="I275" s="26">
        <v>0</v>
      </c>
      <c r="J275" s="26">
        <v>45.6</v>
      </c>
      <c r="K275" s="26">
        <v>0</v>
      </c>
      <c r="L275" s="26">
        <v>0</v>
      </c>
      <c r="M275" s="26">
        <v>0</v>
      </c>
      <c r="N275" s="26">
        <v>0</v>
      </c>
      <c r="O275" s="219"/>
      <c r="P275" s="263"/>
      <c r="Q275" s="74"/>
    </row>
    <row r="276" spans="1:17" ht="16.5" thickBot="1" x14ac:dyDescent="0.3">
      <c r="A276" s="213"/>
      <c r="B276" s="219"/>
      <c r="C276" s="219"/>
      <c r="D276" s="219"/>
      <c r="E276" s="219"/>
      <c r="F276" s="219"/>
      <c r="G276" s="25" t="s">
        <v>8</v>
      </c>
      <c r="H276" s="66">
        <f t="shared" si="60"/>
        <v>2.4</v>
      </c>
      <c r="I276" s="26">
        <v>0</v>
      </c>
      <c r="J276" s="26">
        <v>2.4</v>
      </c>
      <c r="K276" s="26">
        <v>0</v>
      </c>
      <c r="L276" s="26">
        <v>0</v>
      </c>
      <c r="M276" s="26">
        <v>0</v>
      </c>
      <c r="N276" s="26">
        <v>0</v>
      </c>
      <c r="O276" s="219"/>
      <c r="P276" s="263"/>
      <c r="Q276" s="74"/>
    </row>
    <row r="277" spans="1:17" ht="16.5" thickBot="1" x14ac:dyDescent="0.3">
      <c r="A277" s="214"/>
      <c r="B277" s="220"/>
      <c r="C277" s="220"/>
      <c r="D277" s="220"/>
      <c r="E277" s="220"/>
      <c r="F277" s="220"/>
      <c r="G277" s="25" t="s">
        <v>9</v>
      </c>
      <c r="H277" s="66">
        <f t="shared" si="60"/>
        <v>0</v>
      </c>
      <c r="I277" s="26">
        <v>0</v>
      </c>
      <c r="J277" s="26">
        <v>0</v>
      </c>
      <c r="K277" s="26">
        <v>0</v>
      </c>
      <c r="L277" s="26">
        <v>0</v>
      </c>
      <c r="M277" s="26">
        <v>0</v>
      </c>
      <c r="N277" s="26">
        <v>0</v>
      </c>
      <c r="O277" s="220"/>
      <c r="P277" s="264"/>
      <c r="Q277" s="74"/>
    </row>
    <row r="278" spans="1:17" ht="36.75" customHeight="1" thickBot="1" x14ac:dyDescent="0.3">
      <c r="A278" s="212" t="s">
        <v>1253</v>
      </c>
      <c r="B278" s="218" t="s">
        <v>1238</v>
      </c>
      <c r="C278" s="218" t="s">
        <v>294</v>
      </c>
      <c r="D278" s="218">
        <v>2029</v>
      </c>
      <c r="E278" s="218"/>
      <c r="F278" s="218" t="s">
        <v>1240</v>
      </c>
      <c r="G278" s="25" t="s">
        <v>4</v>
      </c>
      <c r="H278" s="66">
        <f>SUM(H279:H282)</f>
        <v>19</v>
      </c>
      <c r="I278" s="66">
        <f t="shared" ref="I278:N278" si="70">SUM(I279:I282)</f>
        <v>19</v>
      </c>
      <c r="J278" s="66">
        <f t="shared" si="70"/>
        <v>0</v>
      </c>
      <c r="K278" s="66">
        <f t="shared" si="70"/>
        <v>0</v>
      </c>
      <c r="L278" s="66">
        <f t="shared" si="70"/>
        <v>0</v>
      </c>
      <c r="M278" s="66">
        <f t="shared" si="70"/>
        <v>0</v>
      </c>
      <c r="N278" s="66">
        <f t="shared" si="70"/>
        <v>0</v>
      </c>
      <c r="O278" s="218">
        <v>421</v>
      </c>
      <c r="P278" s="262" t="s">
        <v>1241</v>
      </c>
      <c r="Q278" s="74"/>
    </row>
    <row r="279" spans="1:17" ht="16.5" thickBot="1" x14ac:dyDescent="0.3">
      <c r="A279" s="213"/>
      <c r="B279" s="219"/>
      <c r="C279" s="219"/>
      <c r="D279" s="219"/>
      <c r="E279" s="219"/>
      <c r="F279" s="219"/>
      <c r="G279" s="25" t="s">
        <v>259</v>
      </c>
      <c r="H279" s="66">
        <f t="shared" si="60"/>
        <v>0</v>
      </c>
      <c r="I279" s="26">
        <v>0</v>
      </c>
      <c r="J279" s="26">
        <v>0</v>
      </c>
      <c r="K279" s="26">
        <v>0</v>
      </c>
      <c r="L279" s="26">
        <v>0</v>
      </c>
      <c r="M279" s="26">
        <v>0</v>
      </c>
      <c r="N279" s="26">
        <v>0</v>
      </c>
      <c r="O279" s="219"/>
      <c r="P279" s="263"/>
      <c r="Q279" s="74"/>
    </row>
    <row r="280" spans="1:17" ht="24.75" thickBot="1" x14ac:dyDescent="0.3">
      <c r="A280" s="213"/>
      <c r="B280" s="219"/>
      <c r="C280" s="219"/>
      <c r="D280" s="219"/>
      <c r="E280" s="219"/>
      <c r="F280" s="219"/>
      <c r="G280" s="25" t="s">
        <v>7</v>
      </c>
      <c r="H280" s="66">
        <f t="shared" si="60"/>
        <v>18.100000000000001</v>
      </c>
      <c r="I280" s="26">
        <v>18.100000000000001</v>
      </c>
      <c r="J280" s="26">
        <v>0</v>
      </c>
      <c r="K280" s="26">
        <v>0</v>
      </c>
      <c r="L280" s="26">
        <v>0</v>
      </c>
      <c r="M280" s="26">
        <v>0</v>
      </c>
      <c r="N280" s="26">
        <v>0</v>
      </c>
      <c r="O280" s="219"/>
      <c r="P280" s="263"/>
      <c r="Q280" s="74"/>
    </row>
    <row r="281" spans="1:17" ht="16.5" thickBot="1" x14ac:dyDescent="0.3">
      <c r="A281" s="213"/>
      <c r="B281" s="219"/>
      <c r="C281" s="219"/>
      <c r="D281" s="219"/>
      <c r="E281" s="219"/>
      <c r="F281" s="219"/>
      <c r="G281" s="25" t="s">
        <v>8</v>
      </c>
      <c r="H281" s="66">
        <f t="shared" si="60"/>
        <v>0.9</v>
      </c>
      <c r="I281" s="26">
        <v>0.9</v>
      </c>
      <c r="J281" s="26">
        <v>0</v>
      </c>
      <c r="K281" s="26">
        <v>0</v>
      </c>
      <c r="L281" s="26">
        <v>0</v>
      </c>
      <c r="M281" s="26">
        <v>0</v>
      </c>
      <c r="N281" s="26">
        <v>0</v>
      </c>
      <c r="O281" s="219"/>
      <c r="P281" s="263"/>
      <c r="Q281" s="74"/>
    </row>
    <row r="282" spans="1:17" ht="16.5" thickBot="1" x14ac:dyDescent="0.3">
      <c r="A282" s="214"/>
      <c r="B282" s="220"/>
      <c r="C282" s="220"/>
      <c r="D282" s="220"/>
      <c r="E282" s="220"/>
      <c r="F282" s="220"/>
      <c r="G282" s="25" t="s">
        <v>9</v>
      </c>
      <c r="H282" s="66">
        <f t="shared" si="60"/>
        <v>0</v>
      </c>
      <c r="I282" s="26">
        <v>0</v>
      </c>
      <c r="J282" s="26">
        <v>0</v>
      </c>
      <c r="K282" s="26">
        <v>0</v>
      </c>
      <c r="L282" s="26">
        <v>0</v>
      </c>
      <c r="M282" s="26">
        <v>0</v>
      </c>
      <c r="N282" s="26">
        <v>0</v>
      </c>
      <c r="O282" s="220"/>
      <c r="P282" s="264"/>
      <c r="Q282" s="74"/>
    </row>
    <row r="283" spans="1:17" ht="36.75" customHeight="1" thickBot="1" x14ac:dyDescent="0.3">
      <c r="A283" s="212" t="s">
        <v>1254</v>
      </c>
      <c r="B283" s="218" t="s">
        <v>1238</v>
      </c>
      <c r="C283" s="218" t="s">
        <v>294</v>
      </c>
      <c r="D283" s="218">
        <v>2030</v>
      </c>
      <c r="E283" s="218"/>
      <c r="F283" s="218" t="s">
        <v>1240</v>
      </c>
      <c r="G283" s="25" t="s">
        <v>4</v>
      </c>
      <c r="H283" s="66">
        <f>SUM(H284:H287)</f>
        <v>55.099999999999994</v>
      </c>
      <c r="I283" s="66">
        <f t="shared" ref="I283:N283" si="71">SUM(I284:I287)</f>
        <v>55.099999999999994</v>
      </c>
      <c r="J283" s="66">
        <f t="shared" si="71"/>
        <v>0</v>
      </c>
      <c r="K283" s="66">
        <f t="shared" si="71"/>
        <v>0</v>
      </c>
      <c r="L283" s="66">
        <f t="shared" si="71"/>
        <v>0</v>
      </c>
      <c r="M283" s="66">
        <f t="shared" si="71"/>
        <v>0</v>
      </c>
      <c r="N283" s="66">
        <f t="shared" si="71"/>
        <v>0</v>
      </c>
      <c r="O283" s="218">
        <v>531</v>
      </c>
      <c r="P283" s="262" t="s">
        <v>1241</v>
      </c>
      <c r="Q283" s="74"/>
    </row>
    <row r="284" spans="1:17" ht="16.5" thickBot="1" x14ac:dyDescent="0.3">
      <c r="A284" s="213"/>
      <c r="B284" s="219"/>
      <c r="C284" s="219"/>
      <c r="D284" s="219"/>
      <c r="E284" s="219"/>
      <c r="F284" s="219"/>
      <c r="G284" s="25" t="s">
        <v>259</v>
      </c>
      <c r="H284" s="66">
        <f t="shared" si="60"/>
        <v>0</v>
      </c>
      <c r="I284" s="26">
        <v>0</v>
      </c>
      <c r="J284" s="26">
        <v>0</v>
      </c>
      <c r="K284" s="26">
        <v>0</v>
      </c>
      <c r="L284" s="26">
        <v>0</v>
      </c>
      <c r="M284" s="26">
        <v>0</v>
      </c>
      <c r="N284" s="26">
        <v>0</v>
      </c>
      <c r="O284" s="219"/>
      <c r="P284" s="263"/>
      <c r="Q284" s="74"/>
    </row>
    <row r="285" spans="1:17" ht="24.75" thickBot="1" x14ac:dyDescent="0.3">
      <c r="A285" s="213"/>
      <c r="B285" s="219"/>
      <c r="C285" s="219"/>
      <c r="D285" s="219"/>
      <c r="E285" s="219"/>
      <c r="F285" s="219"/>
      <c r="G285" s="25" t="s">
        <v>7</v>
      </c>
      <c r="H285" s="66">
        <f t="shared" si="60"/>
        <v>52.3</v>
      </c>
      <c r="I285" s="26">
        <v>52.3</v>
      </c>
      <c r="J285" s="26">
        <v>0</v>
      </c>
      <c r="K285" s="26">
        <v>0</v>
      </c>
      <c r="L285" s="26">
        <v>0</v>
      </c>
      <c r="M285" s="26">
        <v>0</v>
      </c>
      <c r="N285" s="26">
        <v>0</v>
      </c>
      <c r="O285" s="219"/>
      <c r="P285" s="263"/>
      <c r="Q285" s="74"/>
    </row>
    <row r="286" spans="1:17" ht="16.5" thickBot="1" x14ac:dyDescent="0.3">
      <c r="A286" s="213"/>
      <c r="B286" s="219"/>
      <c r="C286" s="219"/>
      <c r="D286" s="219"/>
      <c r="E286" s="219"/>
      <c r="F286" s="219"/>
      <c r="G286" s="25" t="s">
        <v>8</v>
      </c>
      <c r="H286" s="66">
        <f t="shared" si="60"/>
        <v>2.8</v>
      </c>
      <c r="I286" s="26">
        <v>2.8</v>
      </c>
      <c r="J286" s="26">
        <v>0</v>
      </c>
      <c r="K286" s="26">
        <v>0</v>
      </c>
      <c r="L286" s="26">
        <v>0</v>
      </c>
      <c r="M286" s="26">
        <v>0</v>
      </c>
      <c r="N286" s="26">
        <v>0</v>
      </c>
      <c r="O286" s="219"/>
      <c r="P286" s="263"/>
      <c r="Q286" s="74"/>
    </row>
    <row r="287" spans="1:17" ht="16.5" thickBot="1" x14ac:dyDescent="0.3">
      <c r="A287" s="214"/>
      <c r="B287" s="220"/>
      <c r="C287" s="220"/>
      <c r="D287" s="220"/>
      <c r="E287" s="220"/>
      <c r="F287" s="220"/>
      <c r="G287" s="25" t="s">
        <v>9</v>
      </c>
      <c r="H287" s="66">
        <f t="shared" si="60"/>
        <v>0</v>
      </c>
      <c r="I287" s="26">
        <v>0</v>
      </c>
      <c r="J287" s="26">
        <v>0</v>
      </c>
      <c r="K287" s="26">
        <v>0</v>
      </c>
      <c r="L287" s="26">
        <v>0</v>
      </c>
      <c r="M287" s="26">
        <v>0</v>
      </c>
      <c r="N287" s="26">
        <v>0</v>
      </c>
      <c r="O287" s="220"/>
      <c r="P287" s="264"/>
      <c r="Q287" s="74"/>
    </row>
    <row r="288" spans="1:17" ht="36.75" customHeight="1" thickBot="1" x14ac:dyDescent="0.3">
      <c r="A288" s="212" t="s">
        <v>1255</v>
      </c>
      <c r="B288" s="218" t="s">
        <v>1238</v>
      </c>
      <c r="C288" s="218" t="s">
        <v>294</v>
      </c>
      <c r="D288" s="218">
        <v>2029</v>
      </c>
      <c r="E288" s="218"/>
      <c r="F288" s="218" t="s">
        <v>1240</v>
      </c>
      <c r="G288" s="25" t="s">
        <v>4</v>
      </c>
      <c r="H288" s="66">
        <f>SUM(H289:H292)</f>
        <v>43.1</v>
      </c>
      <c r="I288" s="66">
        <f t="shared" ref="I288:N288" si="72">SUM(I289:I292)</f>
        <v>0</v>
      </c>
      <c r="J288" s="66">
        <f t="shared" si="72"/>
        <v>0</v>
      </c>
      <c r="K288" s="66">
        <f t="shared" si="72"/>
        <v>43.1</v>
      </c>
      <c r="L288" s="66">
        <f t="shared" si="72"/>
        <v>0</v>
      </c>
      <c r="M288" s="66">
        <f t="shared" si="72"/>
        <v>0</v>
      </c>
      <c r="N288" s="66">
        <f t="shared" si="72"/>
        <v>0</v>
      </c>
      <c r="O288" s="218">
        <v>80</v>
      </c>
      <c r="P288" s="262" t="s">
        <v>1241</v>
      </c>
      <c r="Q288" s="74"/>
    </row>
    <row r="289" spans="1:17" ht="16.5" thickBot="1" x14ac:dyDescent="0.3">
      <c r="A289" s="213"/>
      <c r="B289" s="219"/>
      <c r="C289" s="219"/>
      <c r="D289" s="219"/>
      <c r="E289" s="219"/>
      <c r="F289" s="219"/>
      <c r="G289" s="25" t="s">
        <v>259</v>
      </c>
      <c r="H289" s="66">
        <f t="shared" si="60"/>
        <v>0</v>
      </c>
      <c r="I289" s="26">
        <v>0</v>
      </c>
      <c r="J289" s="26">
        <v>0</v>
      </c>
      <c r="K289" s="26">
        <v>0</v>
      </c>
      <c r="L289" s="26">
        <v>0</v>
      </c>
      <c r="M289" s="26">
        <v>0</v>
      </c>
      <c r="N289" s="26">
        <v>0</v>
      </c>
      <c r="O289" s="219"/>
      <c r="P289" s="263"/>
      <c r="Q289" s="74"/>
    </row>
    <row r="290" spans="1:17" ht="24.75" thickBot="1" x14ac:dyDescent="0.3">
      <c r="A290" s="213"/>
      <c r="B290" s="219"/>
      <c r="C290" s="219"/>
      <c r="D290" s="219"/>
      <c r="E290" s="219"/>
      <c r="F290" s="219"/>
      <c r="G290" s="25" t="s">
        <v>7</v>
      </c>
      <c r="H290" s="66">
        <f t="shared" si="60"/>
        <v>40.9</v>
      </c>
      <c r="I290" s="26">
        <v>0</v>
      </c>
      <c r="J290" s="26">
        <v>0</v>
      </c>
      <c r="K290" s="26">
        <v>40.9</v>
      </c>
      <c r="L290" s="26">
        <v>0</v>
      </c>
      <c r="M290" s="26">
        <v>0</v>
      </c>
      <c r="N290" s="26">
        <v>0</v>
      </c>
      <c r="O290" s="219"/>
      <c r="P290" s="263"/>
      <c r="Q290" s="74"/>
    </row>
    <row r="291" spans="1:17" ht="16.5" thickBot="1" x14ac:dyDescent="0.3">
      <c r="A291" s="213"/>
      <c r="B291" s="219"/>
      <c r="C291" s="219"/>
      <c r="D291" s="219"/>
      <c r="E291" s="219"/>
      <c r="F291" s="219"/>
      <c r="G291" s="25" t="s">
        <v>8</v>
      </c>
      <c r="H291" s="66">
        <f t="shared" si="60"/>
        <v>2.2000000000000002</v>
      </c>
      <c r="I291" s="26">
        <v>0</v>
      </c>
      <c r="J291" s="26">
        <v>0</v>
      </c>
      <c r="K291" s="26">
        <v>2.2000000000000002</v>
      </c>
      <c r="L291" s="26">
        <v>0</v>
      </c>
      <c r="M291" s="26">
        <v>0</v>
      </c>
      <c r="N291" s="26">
        <v>0</v>
      </c>
      <c r="O291" s="219"/>
      <c r="P291" s="263"/>
      <c r="Q291" s="74"/>
    </row>
    <row r="292" spans="1:17" ht="16.5" thickBot="1" x14ac:dyDescent="0.3">
      <c r="A292" s="214"/>
      <c r="B292" s="220"/>
      <c r="C292" s="220"/>
      <c r="D292" s="220"/>
      <c r="E292" s="220"/>
      <c r="F292" s="220"/>
      <c r="G292" s="25" t="s">
        <v>9</v>
      </c>
      <c r="H292" s="66">
        <f t="shared" si="60"/>
        <v>0</v>
      </c>
      <c r="I292" s="26">
        <v>0</v>
      </c>
      <c r="J292" s="26">
        <v>0</v>
      </c>
      <c r="K292" s="26">
        <v>0</v>
      </c>
      <c r="L292" s="26">
        <v>0</v>
      </c>
      <c r="M292" s="26">
        <v>0</v>
      </c>
      <c r="N292" s="26">
        <v>0</v>
      </c>
      <c r="O292" s="220"/>
      <c r="P292" s="264"/>
      <c r="Q292" s="74"/>
    </row>
    <row r="293" spans="1:17" ht="36.75" customHeight="1" thickBot="1" x14ac:dyDescent="0.3">
      <c r="A293" s="212" t="s">
        <v>1256</v>
      </c>
      <c r="B293" s="218" t="s">
        <v>1238</v>
      </c>
      <c r="C293" s="218" t="s">
        <v>294</v>
      </c>
      <c r="D293" s="218">
        <v>2025</v>
      </c>
      <c r="E293" s="218"/>
      <c r="F293" s="218" t="s">
        <v>1240</v>
      </c>
      <c r="G293" s="25" t="s">
        <v>4</v>
      </c>
      <c r="H293" s="66">
        <f>SUM(H294:H297)</f>
        <v>15.100000000000001</v>
      </c>
      <c r="I293" s="66">
        <f t="shared" ref="I293:N293" si="73">SUM(I294:I297)</f>
        <v>15.100000000000001</v>
      </c>
      <c r="J293" s="66">
        <f t="shared" si="73"/>
        <v>0</v>
      </c>
      <c r="K293" s="66">
        <f t="shared" si="73"/>
        <v>0</v>
      </c>
      <c r="L293" s="66">
        <f t="shared" si="73"/>
        <v>0</v>
      </c>
      <c r="M293" s="66">
        <f t="shared" si="73"/>
        <v>0</v>
      </c>
      <c r="N293" s="66">
        <f t="shared" si="73"/>
        <v>0</v>
      </c>
      <c r="O293" s="218">
        <v>600</v>
      </c>
      <c r="P293" s="262" t="s">
        <v>1241</v>
      </c>
      <c r="Q293" s="74"/>
    </row>
    <row r="294" spans="1:17" ht="16.5" thickBot="1" x14ac:dyDescent="0.3">
      <c r="A294" s="213"/>
      <c r="B294" s="219"/>
      <c r="C294" s="219"/>
      <c r="D294" s="219"/>
      <c r="E294" s="219"/>
      <c r="F294" s="219"/>
      <c r="G294" s="25" t="s">
        <v>259</v>
      </c>
      <c r="H294" s="66">
        <f t="shared" ref="H294:H357" si="74">SUM(I294:N294)</f>
        <v>0</v>
      </c>
      <c r="I294" s="26">
        <v>0</v>
      </c>
      <c r="J294" s="26">
        <v>0</v>
      </c>
      <c r="K294" s="26">
        <v>0</v>
      </c>
      <c r="L294" s="26">
        <v>0</v>
      </c>
      <c r="M294" s="26">
        <v>0</v>
      </c>
      <c r="N294" s="26">
        <v>0</v>
      </c>
      <c r="O294" s="219"/>
      <c r="P294" s="263"/>
      <c r="Q294" s="74"/>
    </row>
    <row r="295" spans="1:17" ht="24.75" thickBot="1" x14ac:dyDescent="0.3">
      <c r="A295" s="213"/>
      <c r="B295" s="219"/>
      <c r="C295" s="219"/>
      <c r="D295" s="219"/>
      <c r="E295" s="219"/>
      <c r="F295" s="219"/>
      <c r="G295" s="25" t="s">
        <v>7</v>
      </c>
      <c r="H295" s="66">
        <f t="shared" si="74"/>
        <v>14.3</v>
      </c>
      <c r="I295" s="26">
        <v>14.3</v>
      </c>
      <c r="J295" s="26">
        <v>0</v>
      </c>
      <c r="K295" s="26">
        <v>0</v>
      </c>
      <c r="L295" s="26">
        <v>0</v>
      </c>
      <c r="M295" s="26">
        <v>0</v>
      </c>
      <c r="N295" s="26">
        <v>0</v>
      </c>
      <c r="O295" s="219"/>
      <c r="P295" s="263"/>
      <c r="Q295" s="74"/>
    </row>
    <row r="296" spans="1:17" ht="16.5" thickBot="1" x14ac:dyDescent="0.3">
      <c r="A296" s="213"/>
      <c r="B296" s="219"/>
      <c r="C296" s="219"/>
      <c r="D296" s="219"/>
      <c r="E296" s="219"/>
      <c r="F296" s="219"/>
      <c r="G296" s="25" t="s">
        <v>8</v>
      </c>
      <c r="H296" s="66">
        <f t="shared" si="74"/>
        <v>0.8</v>
      </c>
      <c r="I296" s="26">
        <v>0.8</v>
      </c>
      <c r="J296" s="26">
        <v>0</v>
      </c>
      <c r="K296" s="26">
        <v>0</v>
      </c>
      <c r="L296" s="26">
        <v>0</v>
      </c>
      <c r="M296" s="26">
        <v>0</v>
      </c>
      <c r="N296" s="26">
        <v>0</v>
      </c>
      <c r="O296" s="219"/>
      <c r="P296" s="263"/>
      <c r="Q296" s="74"/>
    </row>
    <row r="297" spans="1:17" ht="16.5" thickBot="1" x14ac:dyDescent="0.3">
      <c r="A297" s="214"/>
      <c r="B297" s="220"/>
      <c r="C297" s="220"/>
      <c r="D297" s="220"/>
      <c r="E297" s="220"/>
      <c r="F297" s="220"/>
      <c r="G297" s="25" t="s">
        <v>9</v>
      </c>
      <c r="H297" s="66">
        <f t="shared" si="74"/>
        <v>0</v>
      </c>
      <c r="I297" s="26">
        <v>0</v>
      </c>
      <c r="J297" s="26">
        <v>0</v>
      </c>
      <c r="K297" s="26">
        <v>0</v>
      </c>
      <c r="L297" s="26">
        <v>0</v>
      </c>
      <c r="M297" s="26">
        <v>0</v>
      </c>
      <c r="N297" s="26">
        <v>0</v>
      </c>
      <c r="O297" s="220"/>
      <c r="P297" s="264"/>
      <c r="Q297" s="74"/>
    </row>
    <row r="298" spans="1:17" ht="36.75" customHeight="1" thickBot="1" x14ac:dyDescent="0.3">
      <c r="A298" s="212" t="s">
        <v>1257</v>
      </c>
      <c r="B298" s="218" t="s">
        <v>1238</v>
      </c>
      <c r="C298" s="218" t="s">
        <v>294</v>
      </c>
      <c r="D298" s="218">
        <v>2028</v>
      </c>
      <c r="E298" s="218"/>
      <c r="F298" s="218" t="s">
        <v>1240</v>
      </c>
      <c r="G298" s="25" t="s">
        <v>4</v>
      </c>
      <c r="H298" s="66">
        <f>SUM(H299:H302)</f>
        <v>80</v>
      </c>
      <c r="I298" s="66">
        <f t="shared" ref="I298:N298" si="75">SUM(I299:I302)</f>
        <v>0</v>
      </c>
      <c r="J298" s="66">
        <f t="shared" si="75"/>
        <v>0</v>
      </c>
      <c r="K298" s="66">
        <f t="shared" si="75"/>
        <v>0</v>
      </c>
      <c r="L298" s="66">
        <f t="shared" si="75"/>
        <v>80</v>
      </c>
      <c r="M298" s="66">
        <f t="shared" si="75"/>
        <v>0</v>
      </c>
      <c r="N298" s="66">
        <f t="shared" si="75"/>
        <v>0</v>
      </c>
      <c r="O298" s="218">
        <v>700</v>
      </c>
      <c r="P298" s="262" t="s">
        <v>1241</v>
      </c>
      <c r="Q298" s="74"/>
    </row>
    <row r="299" spans="1:17" ht="16.5" thickBot="1" x14ac:dyDescent="0.3">
      <c r="A299" s="213"/>
      <c r="B299" s="219"/>
      <c r="C299" s="219"/>
      <c r="D299" s="219"/>
      <c r="E299" s="219"/>
      <c r="F299" s="219"/>
      <c r="G299" s="25" t="s">
        <v>259</v>
      </c>
      <c r="H299" s="66">
        <f t="shared" si="74"/>
        <v>0</v>
      </c>
      <c r="I299" s="26">
        <v>0</v>
      </c>
      <c r="J299" s="26">
        <v>0</v>
      </c>
      <c r="K299" s="26">
        <v>0</v>
      </c>
      <c r="L299" s="26">
        <v>0</v>
      </c>
      <c r="M299" s="26">
        <v>0</v>
      </c>
      <c r="N299" s="26">
        <v>0</v>
      </c>
      <c r="O299" s="219"/>
      <c r="P299" s="263"/>
      <c r="Q299" s="74"/>
    </row>
    <row r="300" spans="1:17" ht="24.75" thickBot="1" x14ac:dyDescent="0.3">
      <c r="A300" s="213"/>
      <c r="B300" s="219"/>
      <c r="C300" s="219"/>
      <c r="D300" s="219"/>
      <c r="E300" s="219"/>
      <c r="F300" s="219"/>
      <c r="G300" s="25" t="s">
        <v>7</v>
      </c>
      <c r="H300" s="66">
        <f t="shared" si="74"/>
        <v>76</v>
      </c>
      <c r="I300" s="26">
        <v>0</v>
      </c>
      <c r="J300" s="26">
        <v>0</v>
      </c>
      <c r="K300" s="26">
        <v>0</v>
      </c>
      <c r="L300" s="26">
        <v>76</v>
      </c>
      <c r="M300" s="26">
        <v>0</v>
      </c>
      <c r="N300" s="26">
        <v>0</v>
      </c>
      <c r="O300" s="219"/>
      <c r="P300" s="263"/>
      <c r="Q300" s="74"/>
    </row>
    <row r="301" spans="1:17" ht="16.5" thickBot="1" x14ac:dyDescent="0.3">
      <c r="A301" s="213"/>
      <c r="B301" s="219"/>
      <c r="C301" s="219"/>
      <c r="D301" s="219"/>
      <c r="E301" s="219"/>
      <c r="F301" s="219"/>
      <c r="G301" s="25" t="s">
        <v>8</v>
      </c>
      <c r="H301" s="66">
        <f t="shared" si="74"/>
        <v>4</v>
      </c>
      <c r="I301" s="26">
        <v>0</v>
      </c>
      <c r="J301" s="26">
        <v>0</v>
      </c>
      <c r="K301" s="26">
        <v>0</v>
      </c>
      <c r="L301" s="26">
        <v>4</v>
      </c>
      <c r="M301" s="26">
        <v>0</v>
      </c>
      <c r="N301" s="26">
        <v>0</v>
      </c>
      <c r="O301" s="219"/>
      <c r="P301" s="263"/>
      <c r="Q301" s="74"/>
    </row>
    <row r="302" spans="1:17" ht="16.5" thickBot="1" x14ac:dyDescent="0.3">
      <c r="A302" s="214"/>
      <c r="B302" s="220"/>
      <c r="C302" s="220"/>
      <c r="D302" s="220"/>
      <c r="E302" s="220"/>
      <c r="F302" s="220"/>
      <c r="G302" s="25" t="s">
        <v>9</v>
      </c>
      <c r="H302" s="66">
        <f t="shared" si="74"/>
        <v>0</v>
      </c>
      <c r="I302" s="26">
        <v>0</v>
      </c>
      <c r="J302" s="26">
        <v>0</v>
      </c>
      <c r="K302" s="26">
        <v>0</v>
      </c>
      <c r="L302" s="26">
        <v>0</v>
      </c>
      <c r="M302" s="26">
        <v>0</v>
      </c>
      <c r="N302" s="26">
        <v>0</v>
      </c>
      <c r="O302" s="220"/>
      <c r="P302" s="264"/>
      <c r="Q302" s="74"/>
    </row>
    <row r="303" spans="1:17" ht="36.75" customHeight="1" thickBot="1" x14ac:dyDescent="0.3">
      <c r="A303" s="212" t="s">
        <v>1258</v>
      </c>
      <c r="B303" s="218" t="s">
        <v>1238</v>
      </c>
      <c r="C303" s="218" t="s">
        <v>294</v>
      </c>
      <c r="D303" s="218">
        <v>2028</v>
      </c>
      <c r="E303" s="218"/>
      <c r="F303" s="218" t="s">
        <v>1240</v>
      </c>
      <c r="G303" s="25" t="s">
        <v>4</v>
      </c>
      <c r="H303" s="66">
        <f>SUM(H304:H307)</f>
        <v>3.1</v>
      </c>
      <c r="I303" s="66">
        <f t="shared" ref="I303:N303" si="76">SUM(I304:I307)</f>
        <v>0</v>
      </c>
      <c r="J303" s="66">
        <f t="shared" si="76"/>
        <v>0</v>
      </c>
      <c r="K303" s="66">
        <f t="shared" si="76"/>
        <v>0</v>
      </c>
      <c r="L303" s="66">
        <f t="shared" si="76"/>
        <v>3.1</v>
      </c>
      <c r="M303" s="66">
        <f t="shared" si="76"/>
        <v>0</v>
      </c>
      <c r="N303" s="66">
        <f t="shared" si="76"/>
        <v>0</v>
      </c>
      <c r="O303" s="218">
        <v>301</v>
      </c>
      <c r="P303" s="262" t="s">
        <v>1259</v>
      </c>
      <c r="Q303" s="74"/>
    </row>
    <row r="304" spans="1:17" ht="16.5" thickBot="1" x14ac:dyDescent="0.3">
      <c r="A304" s="213"/>
      <c r="B304" s="219"/>
      <c r="C304" s="219"/>
      <c r="D304" s="219"/>
      <c r="E304" s="219"/>
      <c r="F304" s="219"/>
      <c r="G304" s="25" t="s">
        <v>259</v>
      </c>
      <c r="H304" s="66">
        <f t="shared" si="74"/>
        <v>0</v>
      </c>
      <c r="I304" s="26">
        <v>0</v>
      </c>
      <c r="J304" s="26">
        <v>0</v>
      </c>
      <c r="K304" s="26">
        <v>0</v>
      </c>
      <c r="L304" s="26">
        <v>0</v>
      </c>
      <c r="M304" s="26">
        <v>0</v>
      </c>
      <c r="N304" s="26">
        <v>0</v>
      </c>
      <c r="O304" s="219"/>
      <c r="P304" s="263"/>
      <c r="Q304" s="74"/>
    </row>
    <row r="305" spans="1:17" ht="24.75" thickBot="1" x14ac:dyDescent="0.3">
      <c r="A305" s="213"/>
      <c r="B305" s="219"/>
      <c r="C305" s="219"/>
      <c r="D305" s="219"/>
      <c r="E305" s="219"/>
      <c r="F305" s="219"/>
      <c r="G305" s="25" t="s">
        <v>7</v>
      </c>
      <c r="H305" s="66">
        <f t="shared" si="74"/>
        <v>2.9</v>
      </c>
      <c r="I305" s="26">
        <v>0</v>
      </c>
      <c r="J305" s="26">
        <v>0</v>
      </c>
      <c r="K305" s="26">
        <v>0</v>
      </c>
      <c r="L305" s="26">
        <v>2.9</v>
      </c>
      <c r="M305" s="26">
        <v>0</v>
      </c>
      <c r="N305" s="26">
        <v>0</v>
      </c>
      <c r="O305" s="219"/>
      <c r="P305" s="263"/>
      <c r="Q305" s="74"/>
    </row>
    <row r="306" spans="1:17" ht="16.5" thickBot="1" x14ac:dyDescent="0.3">
      <c r="A306" s="213"/>
      <c r="B306" s="219"/>
      <c r="C306" s="219"/>
      <c r="D306" s="219"/>
      <c r="E306" s="219"/>
      <c r="F306" s="219"/>
      <c r="G306" s="25" t="s">
        <v>8</v>
      </c>
      <c r="H306" s="66">
        <f t="shared" si="74"/>
        <v>0.2</v>
      </c>
      <c r="I306" s="26">
        <v>0</v>
      </c>
      <c r="J306" s="26">
        <v>0</v>
      </c>
      <c r="K306" s="26">
        <v>0</v>
      </c>
      <c r="L306" s="26">
        <v>0.2</v>
      </c>
      <c r="M306" s="26">
        <v>0</v>
      </c>
      <c r="N306" s="26">
        <v>0</v>
      </c>
      <c r="O306" s="219"/>
      <c r="P306" s="263"/>
      <c r="Q306" s="74"/>
    </row>
    <row r="307" spans="1:17" ht="16.5" thickBot="1" x14ac:dyDescent="0.3">
      <c r="A307" s="214"/>
      <c r="B307" s="220"/>
      <c r="C307" s="220"/>
      <c r="D307" s="220"/>
      <c r="E307" s="220"/>
      <c r="F307" s="220"/>
      <c r="G307" s="25" t="s">
        <v>9</v>
      </c>
      <c r="H307" s="66">
        <f t="shared" si="74"/>
        <v>0</v>
      </c>
      <c r="I307" s="26">
        <v>0</v>
      </c>
      <c r="J307" s="26">
        <v>0</v>
      </c>
      <c r="K307" s="26">
        <v>0</v>
      </c>
      <c r="L307" s="26">
        <v>0</v>
      </c>
      <c r="M307" s="26">
        <v>0</v>
      </c>
      <c r="N307" s="26">
        <v>0</v>
      </c>
      <c r="O307" s="220"/>
      <c r="P307" s="264"/>
      <c r="Q307" s="74"/>
    </row>
    <row r="308" spans="1:17" ht="36.75" customHeight="1" thickBot="1" x14ac:dyDescent="0.3">
      <c r="A308" s="212" t="s">
        <v>1260</v>
      </c>
      <c r="B308" s="218" t="s">
        <v>1238</v>
      </c>
      <c r="C308" s="218" t="s">
        <v>294</v>
      </c>
      <c r="D308" s="218">
        <v>2029</v>
      </c>
      <c r="E308" s="218"/>
      <c r="F308" s="218" t="s">
        <v>1240</v>
      </c>
      <c r="G308" s="25" t="s">
        <v>4</v>
      </c>
      <c r="H308" s="66">
        <f>SUM(H309:H312)</f>
        <v>80</v>
      </c>
      <c r="I308" s="66">
        <f t="shared" ref="I308:N308" si="77">SUM(I309:I312)</f>
        <v>0</v>
      </c>
      <c r="J308" s="66">
        <f t="shared" si="77"/>
        <v>80</v>
      </c>
      <c r="K308" s="66">
        <f t="shared" si="77"/>
        <v>0</v>
      </c>
      <c r="L308" s="66">
        <f t="shared" si="77"/>
        <v>0</v>
      </c>
      <c r="M308" s="66">
        <f t="shared" si="77"/>
        <v>0</v>
      </c>
      <c r="N308" s="66">
        <f t="shared" si="77"/>
        <v>0</v>
      </c>
      <c r="O308" s="259">
        <v>1200</v>
      </c>
      <c r="P308" s="262" t="s">
        <v>1241</v>
      </c>
      <c r="Q308" s="74"/>
    </row>
    <row r="309" spans="1:17" ht="16.5" thickBot="1" x14ac:dyDescent="0.3">
      <c r="A309" s="213"/>
      <c r="B309" s="219"/>
      <c r="C309" s="219"/>
      <c r="D309" s="219"/>
      <c r="E309" s="219"/>
      <c r="F309" s="219"/>
      <c r="G309" s="25" t="s">
        <v>259</v>
      </c>
      <c r="H309" s="66">
        <f t="shared" si="74"/>
        <v>0</v>
      </c>
      <c r="I309" s="26">
        <v>0</v>
      </c>
      <c r="J309" s="26">
        <v>0</v>
      </c>
      <c r="K309" s="26">
        <v>0</v>
      </c>
      <c r="L309" s="26">
        <v>0</v>
      </c>
      <c r="M309" s="26">
        <v>0</v>
      </c>
      <c r="N309" s="26">
        <v>0</v>
      </c>
      <c r="O309" s="260"/>
      <c r="P309" s="263"/>
      <c r="Q309" s="74"/>
    </row>
    <row r="310" spans="1:17" ht="24.75" thickBot="1" x14ac:dyDescent="0.3">
      <c r="A310" s="213"/>
      <c r="B310" s="219"/>
      <c r="C310" s="219"/>
      <c r="D310" s="219"/>
      <c r="E310" s="219"/>
      <c r="F310" s="219"/>
      <c r="G310" s="25" t="s">
        <v>7</v>
      </c>
      <c r="H310" s="66">
        <f t="shared" si="74"/>
        <v>76</v>
      </c>
      <c r="I310" s="26">
        <v>0</v>
      </c>
      <c r="J310" s="26">
        <v>76</v>
      </c>
      <c r="K310" s="26">
        <v>0</v>
      </c>
      <c r="L310" s="26">
        <v>0</v>
      </c>
      <c r="M310" s="26">
        <v>0</v>
      </c>
      <c r="N310" s="26">
        <v>0</v>
      </c>
      <c r="O310" s="260"/>
      <c r="P310" s="263"/>
      <c r="Q310" s="74"/>
    </row>
    <row r="311" spans="1:17" ht="16.5" thickBot="1" x14ac:dyDescent="0.3">
      <c r="A311" s="213"/>
      <c r="B311" s="219"/>
      <c r="C311" s="219"/>
      <c r="D311" s="219"/>
      <c r="E311" s="219"/>
      <c r="F311" s="219"/>
      <c r="G311" s="25" t="s">
        <v>8</v>
      </c>
      <c r="H311" s="66">
        <f t="shared" si="74"/>
        <v>4</v>
      </c>
      <c r="I311" s="26">
        <v>0</v>
      </c>
      <c r="J311" s="26">
        <v>4</v>
      </c>
      <c r="K311" s="26">
        <v>0</v>
      </c>
      <c r="L311" s="26">
        <v>0</v>
      </c>
      <c r="M311" s="26">
        <v>0</v>
      </c>
      <c r="N311" s="26">
        <v>0</v>
      </c>
      <c r="O311" s="260"/>
      <c r="P311" s="263"/>
      <c r="Q311" s="74"/>
    </row>
    <row r="312" spans="1:17" ht="16.5" thickBot="1" x14ac:dyDescent="0.3">
      <c r="A312" s="214"/>
      <c r="B312" s="220"/>
      <c r="C312" s="220"/>
      <c r="D312" s="220"/>
      <c r="E312" s="220"/>
      <c r="F312" s="220"/>
      <c r="G312" s="25" t="s">
        <v>9</v>
      </c>
      <c r="H312" s="66">
        <f t="shared" si="74"/>
        <v>0</v>
      </c>
      <c r="I312" s="26">
        <v>0</v>
      </c>
      <c r="J312" s="26">
        <v>0</v>
      </c>
      <c r="K312" s="26">
        <v>0</v>
      </c>
      <c r="L312" s="26">
        <v>0</v>
      </c>
      <c r="M312" s="26">
        <v>0</v>
      </c>
      <c r="N312" s="26">
        <v>0</v>
      </c>
      <c r="O312" s="261"/>
      <c r="P312" s="264"/>
      <c r="Q312" s="74"/>
    </row>
    <row r="313" spans="1:17" ht="36.75" customHeight="1" thickBot="1" x14ac:dyDescent="0.3">
      <c r="A313" s="212" t="s">
        <v>1261</v>
      </c>
      <c r="B313" s="218" t="s">
        <v>1238</v>
      </c>
      <c r="C313" s="218" t="s">
        <v>294</v>
      </c>
      <c r="D313" s="218">
        <v>2028</v>
      </c>
      <c r="E313" s="218"/>
      <c r="F313" s="218" t="s">
        <v>1240</v>
      </c>
      <c r="G313" s="25" t="s">
        <v>4</v>
      </c>
      <c r="H313" s="66">
        <f>SUM(H314:H317)</f>
        <v>280</v>
      </c>
      <c r="I313" s="66">
        <f t="shared" ref="I313:N313" si="78">SUM(I314:I317)</f>
        <v>0</v>
      </c>
      <c r="J313" s="66">
        <f t="shared" si="78"/>
        <v>0</v>
      </c>
      <c r="K313" s="66">
        <f t="shared" si="78"/>
        <v>0</v>
      </c>
      <c r="L313" s="66">
        <f t="shared" si="78"/>
        <v>280</v>
      </c>
      <c r="M313" s="66">
        <f t="shared" si="78"/>
        <v>0</v>
      </c>
      <c r="N313" s="66">
        <f t="shared" si="78"/>
        <v>0</v>
      </c>
      <c r="O313" s="259">
        <v>1350</v>
      </c>
      <c r="P313" s="262" t="s">
        <v>1241</v>
      </c>
      <c r="Q313" s="74"/>
    </row>
    <row r="314" spans="1:17" ht="16.5" thickBot="1" x14ac:dyDescent="0.3">
      <c r="A314" s="213"/>
      <c r="B314" s="219"/>
      <c r="C314" s="219"/>
      <c r="D314" s="219"/>
      <c r="E314" s="219"/>
      <c r="F314" s="219"/>
      <c r="G314" s="25" t="s">
        <v>259</v>
      </c>
      <c r="H314" s="66">
        <f t="shared" si="74"/>
        <v>0</v>
      </c>
      <c r="I314" s="26">
        <v>0</v>
      </c>
      <c r="J314" s="26">
        <v>0</v>
      </c>
      <c r="K314" s="26">
        <v>0</v>
      </c>
      <c r="L314" s="26">
        <v>0</v>
      </c>
      <c r="M314" s="26">
        <v>0</v>
      </c>
      <c r="N314" s="26">
        <v>0</v>
      </c>
      <c r="O314" s="260"/>
      <c r="P314" s="263"/>
      <c r="Q314" s="74"/>
    </row>
    <row r="315" spans="1:17" ht="24.75" thickBot="1" x14ac:dyDescent="0.3">
      <c r="A315" s="213"/>
      <c r="B315" s="219"/>
      <c r="C315" s="219"/>
      <c r="D315" s="219"/>
      <c r="E315" s="219"/>
      <c r="F315" s="219"/>
      <c r="G315" s="25" t="s">
        <v>7</v>
      </c>
      <c r="H315" s="66">
        <f t="shared" si="74"/>
        <v>266</v>
      </c>
      <c r="I315" s="26">
        <v>0</v>
      </c>
      <c r="J315" s="26">
        <v>0</v>
      </c>
      <c r="K315" s="26">
        <v>0</v>
      </c>
      <c r="L315" s="26">
        <v>266</v>
      </c>
      <c r="M315" s="26">
        <v>0</v>
      </c>
      <c r="N315" s="26">
        <v>0</v>
      </c>
      <c r="O315" s="260"/>
      <c r="P315" s="263"/>
      <c r="Q315" s="74"/>
    </row>
    <row r="316" spans="1:17" ht="16.5" thickBot="1" x14ac:dyDescent="0.3">
      <c r="A316" s="213"/>
      <c r="B316" s="219"/>
      <c r="C316" s="219"/>
      <c r="D316" s="219"/>
      <c r="E316" s="219"/>
      <c r="F316" s="219"/>
      <c r="G316" s="25" t="s">
        <v>8</v>
      </c>
      <c r="H316" s="66">
        <f t="shared" si="74"/>
        <v>14</v>
      </c>
      <c r="I316" s="26">
        <v>0</v>
      </c>
      <c r="J316" s="26">
        <v>0</v>
      </c>
      <c r="K316" s="26">
        <v>0</v>
      </c>
      <c r="L316" s="26">
        <v>14</v>
      </c>
      <c r="M316" s="26">
        <v>0</v>
      </c>
      <c r="N316" s="26">
        <v>0</v>
      </c>
      <c r="O316" s="260"/>
      <c r="P316" s="263"/>
      <c r="Q316" s="74"/>
    </row>
    <row r="317" spans="1:17" ht="16.5" thickBot="1" x14ac:dyDescent="0.3">
      <c r="A317" s="214"/>
      <c r="B317" s="220"/>
      <c r="C317" s="220"/>
      <c r="D317" s="220"/>
      <c r="E317" s="220"/>
      <c r="F317" s="220"/>
      <c r="G317" s="25" t="s">
        <v>9</v>
      </c>
      <c r="H317" s="66">
        <f t="shared" si="74"/>
        <v>0</v>
      </c>
      <c r="I317" s="26">
        <v>0</v>
      </c>
      <c r="J317" s="26">
        <v>0</v>
      </c>
      <c r="K317" s="26">
        <v>0</v>
      </c>
      <c r="L317" s="26">
        <v>0</v>
      </c>
      <c r="M317" s="26">
        <v>0</v>
      </c>
      <c r="N317" s="26">
        <v>0</v>
      </c>
      <c r="O317" s="261"/>
      <c r="P317" s="264"/>
      <c r="Q317" s="74"/>
    </row>
    <row r="318" spans="1:17" ht="36.75" customHeight="1" thickBot="1" x14ac:dyDescent="0.3">
      <c r="A318" s="212" t="s">
        <v>1262</v>
      </c>
      <c r="B318" s="218" t="s">
        <v>1238</v>
      </c>
      <c r="C318" s="218" t="s">
        <v>294</v>
      </c>
      <c r="D318" s="218">
        <v>2028</v>
      </c>
      <c r="E318" s="218"/>
      <c r="F318" s="218" t="s">
        <v>1240</v>
      </c>
      <c r="G318" s="25" t="s">
        <v>4</v>
      </c>
      <c r="H318" s="66">
        <f>SUM(H319:H322)</f>
        <v>120</v>
      </c>
      <c r="I318" s="66">
        <f t="shared" ref="I318:N318" si="79">SUM(I319:I322)</f>
        <v>0</v>
      </c>
      <c r="J318" s="66">
        <f t="shared" si="79"/>
        <v>0</v>
      </c>
      <c r="K318" s="66">
        <f t="shared" si="79"/>
        <v>0</v>
      </c>
      <c r="L318" s="66">
        <f t="shared" si="79"/>
        <v>120</v>
      </c>
      <c r="M318" s="66">
        <f t="shared" si="79"/>
        <v>0</v>
      </c>
      <c r="N318" s="66">
        <f t="shared" si="79"/>
        <v>0</v>
      </c>
      <c r="O318" s="259">
        <v>1100</v>
      </c>
      <c r="P318" s="262" t="s">
        <v>1241</v>
      </c>
      <c r="Q318" s="74"/>
    </row>
    <row r="319" spans="1:17" ht="16.5" thickBot="1" x14ac:dyDescent="0.3">
      <c r="A319" s="213"/>
      <c r="B319" s="219"/>
      <c r="C319" s="219"/>
      <c r="D319" s="219"/>
      <c r="E319" s="219"/>
      <c r="F319" s="219"/>
      <c r="G319" s="25" t="s">
        <v>259</v>
      </c>
      <c r="H319" s="66">
        <f t="shared" si="74"/>
        <v>0</v>
      </c>
      <c r="I319" s="26">
        <v>0</v>
      </c>
      <c r="J319" s="26">
        <v>0</v>
      </c>
      <c r="K319" s="26">
        <v>0</v>
      </c>
      <c r="L319" s="26">
        <v>0</v>
      </c>
      <c r="M319" s="26">
        <v>0</v>
      </c>
      <c r="N319" s="26">
        <v>0</v>
      </c>
      <c r="O319" s="260"/>
      <c r="P319" s="263"/>
      <c r="Q319" s="74"/>
    </row>
    <row r="320" spans="1:17" ht="24.75" thickBot="1" x14ac:dyDescent="0.3">
      <c r="A320" s="213"/>
      <c r="B320" s="219"/>
      <c r="C320" s="219"/>
      <c r="D320" s="219"/>
      <c r="E320" s="219"/>
      <c r="F320" s="219"/>
      <c r="G320" s="25" t="s">
        <v>7</v>
      </c>
      <c r="H320" s="66">
        <f t="shared" si="74"/>
        <v>114</v>
      </c>
      <c r="I320" s="26">
        <v>0</v>
      </c>
      <c r="J320" s="26">
        <v>0</v>
      </c>
      <c r="K320" s="26">
        <v>0</v>
      </c>
      <c r="L320" s="26">
        <v>114</v>
      </c>
      <c r="M320" s="26">
        <v>0</v>
      </c>
      <c r="N320" s="26">
        <v>0</v>
      </c>
      <c r="O320" s="260"/>
      <c r="P320" s="263"/>
      <c r="Q320" s="74"/>
    </row>
    <row r="321" spans="1:17" ht="16.5" thickBot="1" x14ac:dyDescent="0.3">
      <c r="A321" s="213"/>
      <c r="B321" s="219"/>
      <c r="C321" s="219"/>
      <c r="D321" s="219"/>
      <c r="E321" s="219"/>
      <c r="F321" s="219"/>
      <c r="G321" s="25" t="s">
        <v>8</v>
      </c>
      <c r="H321" s="66">
        <f t="shared" si="74"/>
        <v>6</v>
      </c>
      <c r="I321" s="26">
        <v>0</v>
      </c>
      <c r="J321" s="26">
        <v>0</v>
      </c>
      <c r="K321" s="26">
        <v>0</v>
      </c>
      <c r="L321" s="26">
        <v>6</v>
      </c>
      <c r="M321" s="26">
        <v>0</v>
      </c>
      <c r="N321" s="26">
        <v>0</v>
      </c>
      <c r="O321" s="260"/>
      <c r="P321" s="263"/>
      <c r="Q321" s="74"/>
    </row>
    <row r="322" spans="1:17" ht="16.5" thickBot="1" x14ac:dyDescent="0.3">
      <c r="A322" s="214"/>
      <c r="B322" s="220"/>
      <c r="C322" s="220"/>
      <c r="D322" s="220"/>
      <c r="E322" s="220"/>
      <c r="F322" s="220"/>
      <c r="G322" s="25" t="s">
        <v>9</v>
      </c>
      <c r="H322" s="66">
        <f t="shared" si="74"/>
        <v>0</v>
      </c>
      <c r="I322" s="26">
        <v>0</v>
      </c>
      <c r="J322" s="26">
        <v>0</v>
      </c>
      <c r="K322" s="26">
        <v>0</v>
      </c>
      <c r="L322" s="26">
        <v>0</v>
      </c>
      <c r="M322" s="26">
        <v>0</v>
      </c>
      <c r="N322" s="26">
        <v>0</v>
      </c>
      <c r="O322" s="261"/>
      <c r="P322" s="264"/>
      <c r="Q322" s="74"/>
    </row>
    <row r="323" spans="1:17" ht="34.5" customHeight="1" thickBot="1" x14ac:dyDescent="0.3">
      <c r="A323" s="212" t="s">
        <v>1263</v>
      </c>
      <c r="B323" s="218" t="s">
        <v>1238</v>
      </c>
      <c r="C323" s="218" t="s">
        <v>294</v>
      </c>
      <c r="D323" s="218">
        <v>2027</v>
      </c>
      <c r="E323" s="218"/>
      <c r="F323" s="218" t="s">
        <v>1240</v>
      </c>
      <c r="G323" s="25" t="s">
        <v>4</v>
      </c>
      <c r="H323" s="66">
        <f>SUM(H324:H327)</f>
        <v>2</v>
      </c>
      <c r="I323" s="66">
        <f t="shared" ref="I323:N323" si="80">SUM(I324:I327)</f>
        <v>0</v>
      </c>
      <c r="J323" s="66">
        <f t="shared" si="80"/>
        <v>0</v>
      </c>
      <c r="K323" s="66">
        <f t="shared" si="80"/>
        <v>2</v>
      </c>
      <c r="L323" s="66">
        <f t="shared" si="80"/>
        <v>0</v>
      </c>
      <c r="M323" s="66">
        <f t="shared" si="80"/>
        <v>0</v>
      </c>
      <c r="N323" s="66">
        <f t="shared" si="80"/>
        <v>0</v>
      </c>
      <c r="O323" s="218">
        <v>400</v>
      </c>
      <c r="P323" s="262" t="s">
        <v>1241</v>
      </c>
      <c r="Q323" s="77"/>
    </row>
    <row r="324" spans="1:17" ht="16.5" thickBot="1" x14ac:dyDescent="0.3">
      <c r="A324" s="213"/>
      <c r="B324" s="219"/>
      <c r="C324" s="219"/>
      <c r="D324" s="219"/>
      <c r="E324" s="219"/>
      <c r="F324" s="219"/>
      <c r="G324" s="25" t="s">
        <v>259</v>
      </c>
      <c r="H324" s="66">
        <f t="shared" si="74"/>
        <v>0</v>
      </c>
      <c r="I324" s="26">
        <v>0</v>
      </c>
      <c r="J324" s="26">
        <v>0</v>
      </c>
      <c r="K324" s="26">
        <v>0</v>
      </c>
      <c r="L324" s="26">
        <v>0</v>
      </c>
      <c r="M324" s="26">
        <v>0</v>
      </c>
      <c r="N324" s="26">
        <v>0</v>
      </c>
      <c r="O324" s="219"/>
      <c r="P324" s="263"/>
      <c r="Q324" s="74"/>
    </row>
    <row r="325" spans="1:17" ht="24.75" thickBot="1" x14ac:dyDescent="0.3">
      <c r="A325" s="213"/>
      <c r="B325" s="219"/>
      <c r="C325" s="219"/>
      <c r="D325" s="219"/>
      <c r="E325" s="219"/>
      <c r="F325" s="219"/>
      <c r="G325" s="25" t="s">
        <v>7</v>
      </c>
      <c r="H325" s="66">
        <f t="shared" si="74"/>
        <v>1.9</v>
      </c>
      <c r="I325" s="26">
        <v>0</v>
      </c>
      <c r="J325" s="26">
        <v>0</v>
      </c>
      <c r="K325" s="26">
        <v>1.9</v>
      </c>
      <c r="L325" s="26">
        <v>0</v>
      </c>
      <c r="M325" s="26">
        <v>0</v>
      </c>
      <c r="N325" s="26">
        <v>0</v>
      </c>
      <c r="O325" s="219"/>
      <c r="P325" s="263"/>
      <c r="Q325" s="74"/>
    </row>
    <row r="326" spans="1:17" ht="16.5" thickBot="1" x14ac:dyDescent="0.3">
      <c r="A326" s="213"/>
      <c r="B326" s="219"/>
      <c r="C326" s="219"/>
      <c r="D326" s="219"/>
      <c r="E326" s="219"/>
      <c r="F326" s="219"/>
      <c r="G326" s="25" t="s">
        <v>8</v>
      </c>
      <c r="H326" s="66">
        <f t="shared" si="74"/>
        <v>0.1</v>
      </c>
      <c r="I326" s="26">
        <v>0</v>
      </c>
      <c r="J326" s="26">
        <v>0</v>
      </c>
      <c r="K326" s="26">
        <v>0.1</v>
      </c>
      <c r="L326" s="26">
        <v>0</v>
      </c>
      <c r="M326" s="26">
        <v>0</v>
      </c>
      <c r="N326" s="26">
        <v>0</v>
      </c>
      <c r="O326" s="219"/>
      <c r="P326" s="263"/>
      <c r="Q326" s="74"/>
    </row>
    <row r="327" spans="1:17" ht="16.5" thickBot="1" x14ac:dyDescent="0.3">
      <c r="A327" s="214"/>
      <c r="B327" s="220"/>
      <c r="C327" s="220"/>
      <c r="D327" s="220"/>
      <c r="E327" s="220"/>
      <c r="F327" s="220"/>
      <c r="G327" s="25" t="s">
        <v>9</v>
      </c>
      <c r="H327" s="66">
        <f t="shared" si="74"/>
        <v>0</v>
      </c>
      <c r="I327" s="26">
        <v>0</v>
      </c>
      <c r="J327" s="26">
        <v>0</v>
      </c>
      <c r="K327" s="26">
        <v>0</v>
      </c>
      <c r="L327" s="26">
        <v>0</v>
      </c>
      <c r="M327" s="26">
        <v>0</v>
      </c>
      <c r="N327" s="26">
        <v>0</v>
      </c>
      <c r="O327" s="220"/>
      <c r="P327" s="264"/>
      <c r="Q327" s="74"/>
    </row>
    <row r="328" spans="1:17" ht="36.75" customHeight="1" thickBot="1" x14ac:dyDescent="0.3">
      <c r="A328" s="212" t="s">
        <v>1264</v>
      </c>
      <c r="B328" s="218" t="s">
        <v>1238</v>
      </c>
      <c r="C328" s="218" t="s">
        <v>294</v>
      </c>
      <c r="D328" s="218">
        <v>2030</v>
      </c>
      <c r="E328" s="218"/>
      <c r="F328" s="218" t="s">
        <v>1240</v>
      </c>
      <c r="G328" s="78" t="s">
        <v>4</v>
      </c>
      <c r="H328" s="66">
        <f>SUM(H329:H332)</f>
        <v>40</v>
      </c>
      <c r="I328" s="66">
        <f t="shared" ref="I328:N328" si="81">SUM(I329:I332)</f>
        <v>0</v>
      </c>
      <c r="J328" s="66">
        <f t="shared" si="81"/>
        <v>0</v>
      </c>
      <c r="K328" s="66">
        <f t="shared" si="81"/>
        <v>0</v>
      </c>
      <c r="L328" s="66">
        <f t="shared" si="81"/>
        <v>0</v>
      </c>
      <c r="M328" s="66">
        <f t="shared" si="81"/>
        <v>0</v>
      </c>
      <c r="N328" s="66">
        <f t="shared" si="81"/>
        <v>40</v>
      </c>
      <c r="O328" s="259">
        <v>1400</v>
      </c>
      <c r="P328" s="262" t="s">
        <v>1241</v>
      </c>
      <c r="Q328" s="74"/>
    </row>
    <row r="329" spans="1:17" ht="16.5" thickBot="1" x14ac:dyDescent="0.3">
      <c r="A329" s="213"/>
      <c r="B329" s="219"/>
      <c r="C329" s="219"/>
      <c r="D329" s="219"/>
      <c r="E329" s="219"/>
      <c r="F329" s="219"/>
      <c r="G329" s="60" t="s">
        <v>259</v>
      </c>
      <c r="H329" s="66">
        <f t="shared" si="74"/>
        <v>0</v>
      </c>
      <c r="I329" s="66">
        <v>0</v>
      </c>
      <c r="J329" s="66">
        <v>0</v>
      </c>
      <c r="K329" s="66">
        <v>0</v>
      </c>
      <c r="L329" s="66">
        <v>0</v>
      </c>
      <c r="M329" s="66">
        <v>0</v>
      </c>
      <c r="N329" s="66">
        <v>0</v>
      </c>
      <c r="O329" s="260"/>
      <c r="P329" s="263"/>
      <c r="Q329" s="74"/>
    </row>
    <row r="330" spans="1:17" ht="24.75" thickBot="1" x14ac:dyDescent="0.3">
      <c r="A330" s="213"/>
      <c r="B330" s="219"/>
      <c r="C330" s="219"/>
      <c r="D330" s="219"/>
      <c r="E330" s="219"/>
      <c r="F330" s="219"/>
      <c r="G330" s="25" t="s">
        <v>7</v>
      </c>
      <c r="H330" s="66">
        <f t="shared" si="74"/>
        <v>38</v>
      </c>
      <c r="I330" s="26">
        <v>0</v>
      </c>
      <c r="J330" s="26">
        <v>0</v>
      </c>
      <c r="K330" s="26">
        <v>0</v>
      </c>
      <c r="L330" s="26">
        <v>0</v>
      </c>
      <c r="M330" s="26">
        <v>0</v>
      </c>
      <c r="N330" s="26">
        <v>38</v>
      </c>
      <c r="O330" s="260"/>
      <c r="P330" s="263"/>
      <c r="Q330" s="74"/>
    </row>
    <row r="331" spans="1:17" ht="16.5" thickBot="1" x14ac:dyDescent="0.3">
      <c r="A331" s="213"/>
      <c r="B331" s="219"/>
      <c r="C331" s="219"/>
      <c r="D331" s="219"/>
      <c r="E331" s="219"/>
      <c r="F331" s="219"/>
      <c r="G331" s="25" t="s">
        <v>8</v>
      </c>
      <c r="H331" s="66">
        <f t="shared" si="74"/>
        <v>2</v>
      </c>
      <c r="I331" s="26">
        <v>0</v>
      </c>
      <c r="J331" s="26">
        <v>0</v>
      </c>
      <c r="K331" s="26">
        <v>0</v>
      </c>
      <c r="L331" s="26">
        <v>0</v>
      </c>
      <c r="M331" s="26">
        <v>0</v>
      </c>
      <c r="N331" s="26">
        <v>2</v>
      </c>
      <c r="O331" s="260"/>
      <c r="P331" s="263"/>
      <c r="Q331" s="74"/>
    </row>
    <row r="332" spans="1:17" ht="16.5" thickBot="1" x14ac:dyDescent="0.3">
      <c r="A332" s="214"/>
      <c r="B332" s="220"/>
      <c r="C332" s="220"/>
      <c r="D332" s="220"/>
      <c r="E332" s="220"/>
      <c r="F332" s="220"/>
      <c r="G332" s="25" t="s">
        <v>9</v>
      </c>
      <c r="H332" s="66">
        <f t="shared" si="74"/>
        <v>0</v>
      </c>
      <c r="I332" s="26">
        <v>0</v>
      </c>
      <c r="J332" s="26">
        <v>0</v>
      </c>
      <c r="K332" s="26">
        <v>0</v>
      </c>
      <c r="L332" s="26">
        <v>0</v>
      </c>
      <c r="M332" s="26">
        <v>0</v>
      </c>
      <c r="N332" s="26">
        <v>0</v>
      </c>
      <c r="O332" s="261"/>
      <c r="P332" s="264"/>
      <c r="Q332" s="74"/>
    </row>
    <row r="333" spans="1:17" ht="24.75" thickBot="1" x14ac:dyDescent="0.3">
      <c r="A333" s="212" t="s">
        <v>1265</v>
      </c>
      <c r="B333" s="218" t="s">
        <v>1238</v>
      </c>
      <c r="C333" s="218" t="s">
        <v>294</v>
      </c>
      <c r="D333" s="218" t="s">
        <v>458</v>
      </c>
      <c r="E333" s="218"/>
      <c r="F333" s="218" t="s">
        <v>1240</v>
      </c>
      <c r="G333" s="25" t="s">
        <v>4</v>
      </c>
      <c r="H333" s="66">
        <f>SUM(H334:H337)</f>
        <v>53</v>
      </c>
      <c r="I333" s="66">
        <f t="shared" ref="I333:N333" si="82">SUM(I334:I337)</f>
        <v>4.3</v>
      </c>
      <c r="J333" s="66">
        <f t="shared" si="82"/>
        <v>6.3</v>
      </c>
      <c r="K333" s="66">
        <f t="shared" si="82"/>
        <v>23.3</v>
      </c>
      <c r="L333" s="66">
        <f t="shared" si="82"/>
        <v>6.3</v>
      </c>
      <c r="M333" s="66">
        <f t="shared" si="82"/>
        <v>6.3</v>
      </c>
      <c r="N333" s="66">
        <f t="shared" si="82"/>
        <v>6.5</v>
      </c>
      <c r="O333" s="259">
        <v>13552</v>
      </c>
      <c r="P333" s="262" t="s">
        <v>1241</v>
      </c>
      <c r="Q333" s="74"/>
    </row>
    <row r="334" spans="1:17" ht="16.5" thickBot="1" x14ac:dyDescent="0.3">
      <c r="A334" s="213"/>
      <c r="B334" s="219"/>
      <c r="C334" s="219"/>
      <c r="D334" s="219"/>
      <c r="E334" s="219"/>
      <c r="F334" s="219"/>
      <c r="G334" s="25" t="s">
        <v>259</v>
      </c>
      <c r="H334" s="66">
        <f t="shared" si="74"/>
        <v>0</v>
      </c>
      <c r="I334" s="26">
        <v>0</v>
      </c>
      <c r="J334" s="26">
        <v>0</v>
      </c>
      <c r="K334" s="26">
        <v>0</v>
      </c>
      <c r="L334" s="26">
        <v>0</v>
      </c>
      <c r="M334" s="26">
        <v>0</v>
      </c>
      <c r="N334" s="26">
        <v>0</v>
      </c>
      <c r="O334" s="260"/>
      <c r="P334" s="263"/>
      <c r="Q334" s="74"/>
    </row>
    <row r="335" spans="1:17" ht="24.75" thickBot="1" x14ac:dyDescent="0.3">
      <c r="A335" s="213"/>
      <c r="B335" s="219"/>
      <c r="C335" s="219"/>
      <c r="D335" s="219"/>
      <c r="E335" s="219"/>
      <c r="F335" s="219"/>
      <c r="G335" s="25" t="s">
        <v>7</v>
      </c>
      <c r="H335" s="66">
        <f t="shared" si="74"/>
        <v>51.2</v>
      </c>
      <c r="I335" s="26">
        <v>4</v>
      </c>
      <c r="J335" s="26">
        <v>6</v>
      </c>
      <c r="K335" s="26">
        <v>23</v>
      </c>
      <c r="L335" s="26">
        <v>6</v>
      </c>
      <c r="M335" s="26">
        <v>6</v>
      </c>
      <c r="N335" s="26">
        <v>6.2</v>
      </c>
      <c r="O335" s="260"/>
      <c r="P335" s="263"/>
      <c r="Q335" s="74"/>
    </row>
    <row r="336" spans="1:17" ht="16.5" thickBot="1" x14ac:dyDescent="0.3">
      <c r="A336" s="213"/>
      <c r="B336" s="219"/>
      <c r="C336" s="219"/>
      <c r="D336" s="219"/>
      <c r="E336" s="219"/>
      <c r="F336" s="219"/>
      <c r="G336" s="25" t="s">
        <v>8</v>
      </c>
      <c r="H336" s="66">
        <f t="shared" si="74"/>
        <v>1.8</v>
      </c>
      <c r="I336" s="26">
        <v>0.3</v>
      </c>
      <c r="J336" s="26">
        <v>0.3</v>
      </c>
      <c r="K336" s="26">
        <v>0.3</v>
      </c>
      <c r="L336" s="26">
        <v>0.3</v>
      </c>
      <c r="M336" s="26">
        <v>0.3</v>
      </c>
      <c r="N336" s="26">
        <v>0.3</v>
      </c>
      <c r="O336" s="260"/>
      <c r="P336" s="263"/>
      <c r="Q336" s="74"/>
    </row>
    <row r="337" spans="1:17" ht="16.5" thickBot="1" x14ac:dyDescent="0.3">
      <c r="A337" s="214"/>
      <c r="B337" s="220"/>
      <c r="C337" s="220"/>
      <c r="D337" s="220"/>
      <c r="E337" s="220"/>
      <c r="F337" s="220"/>
      <c r="G337" s="25" t="s">
        <v>9</v>
      </c>
      <c r="H337" s="66">
        <f t="shared" si="74"/>
        <v>0</v>
      </c>
      <c r="I337" s="26">
        <v>0</v>
      </c>
      <c r="J337" s="26">
        <v>0</v>
      </c>
      <c r="K337" s="26">
        <v>0</v>
      </c>
      <c r="L337" s="26">
        <v>0</v>
      </c>
      <c r="M337" s="26">
        <v>0</v>
      </c>
      <c r="N337" s="26">
        <v>0</v>
      </c>
      <c r="O337" s="261"/>
      <c r="P337" s="264"/>
      <c r="Q337" s="74"/>
    </row>
    <row r="338" spans="1:17" ht="24.75" thickBot="1" x14ac:dyDescent="0.3">
      <c r="A338" s="212" t="s">
        <v>1266</v>
      </c>
      <c r="B338" s="218"/>
      <c r="C338" s="218" t="s">
        <v>294</v>
      </c>
      <c r="D338" s="218">
        <v>2028</v>
      </c>
      <c r="E338" s="218" t="s">
        <v>956</v>
      </c>
      <c r="F338" s="218" t="s">
        <v>1267</v>
      </c>
      <c r="G338" s="25" t="s">
        <v>4</v>
      </c>
      <c r="H338" s="66">
        <f>SUM(H339:H342)</f>
        <v>25</v>
      </c>
      <c r="I338" s="66">
        <f t="shared" ref="I338:N338" si="83">SUM(I339:I342)</f>
        <v>0</v>
      </c>
      <c r="J338" s="66">
        <f t="shared" si="83"/>
        <v>0</v>
      </c>
      <c r="K338" s="66">
        <f t="shared" si="83"/>
        <v>0</v>
      </c>
      <c r="L338" s="66">
        <f t="shared" si="83"/>
        <v>25</v>
      </c>
      <c r="M338" s="66">
        <f t="shared" si="83"/>
        <v>0</v>
      </c>
      <c r="N338" s="66">
        <f t="shared" si="83"/>
        <v>0</v>
      </c>
      <c r="O338" s="218"/>
      <c r="P338" s="371" t="s">
        <v>310</v>
      </c>
      <c r="Q338" s="74"/>
    </row>
    <row r="339" spans="1:17" ht="16.5" thickBot="1" x14ac:dyDescent="0.3">
      <c r="A339" s="213"/>
      <c r="B339" s="219"/>
      <c r="C339" s="219"/>
      <c r="D339" s="219"/>
      <c r="E339" s="219"/>
      <c r="F339" s="219"/>
      <c r="G339" s="25" t="s">
        <v>6</v>
      </c>
      <c r="H339" s="66">
        <f t="shared" si="74"/>
        <v>0</v>
      </c>
      <c r="I339" s="26">
        <v>0</v>
      </c>
      <c r="J339" s="26">
        <v>0</v>
      </c>
      <c r="K339" s="26">
        <v>0</v>
      </c>
      <c r="L339" s="26">
        <v>0</v>
      </c>
      <c r="M339" s="26">
        <v>0</v>
      </c>
      <c r="N339" s="26">
        <v>0</v>
      </c>
      <c r="O339" s="219"/>
      <c r="P339" s="372"/>
      <c r="Q339" s="74"/>
    </row>
    <row r="340" spans="1:17" ht="24.75" thickBot="1" x14ac:dyDescent="0.3">
      <c r="A340" s="213"/>
      <c r="B340" s="219"/>
      <c r="C340" s="219"/>
      <c r="D340" s="219"/>
      <c r="E340" s="219"/>
      <c r="F340" s="219"/>
      <c r="G340" s="25" t="s">
        <v>7</v>
      </c>
      <c r="H340" s="66">
        <f t="shared" si="74"/>
        <v>25</v>
      </c>
      <c r="I340" s="26">
        <v>0</v>
      </c>
      <c r="J340" s="26">
        <v>0</v>
      </c>
      <c r="K340" s="26">
        <v>0</v>
      </c>
      <c r="L340" s="26">
        <v>25</v>
      </c>
      <c r="M340" s="26">
        <v>0</v>
      </c>
      <c r="N340" s="26">
        <v>0</v>
      </c>
      <c r="O340" s="219"/>
      <c r="P340" s="372"/>
      <c r="Q340" s="74"/>
    </row>
    <row r="341" spans="1:17" ht="16.5" thickBot="1" x14ac:dyDescent="0.3">
      <c r="A341" s="213"/>
      <c r="B341" s="219"/>
      <c r="C341" s="219"/>
      <c r="D341" s="219"/>
      <c r="E341" s="219"/>
      <c r="F341" s="219"/>
      <c r="G341" s="25" t="s">
        <v>8</v>
      </c>
      <c r="H341" s="66">
        <f t="shared" si="74"/>
        <v>0</v>
      </c>
      <c r="I341" s="26">
        <v>0</v>
      </c>
      <c r="J341" s="26">
        <v>0</v>
      </c>
      <c r="K341" s="26">
        <v>0</v>
      </c>
      <c r="L341" s="26">
        <v>0</v>
      </c>
      <c r="M341" s="26">
        <v>0</v>
      </c>
      <c r="N341" s="26">
        <v>0</v>
      </c>
      <c r="O341" s="219"/>
      <c r="P341" s="372"/>
      <c r="Q341" s="74"/>
    </row>
    <row r="342" spans="1:17" ht="16.5" thickBot="1" x14ac:dyDescent="0.3">
      <c r="A342" s="214"/>
      <c r="B342" s="220"/>
      <c r="C342" s="220"/>
      <c r="D342" s="220"/>
      <c r="E342" s="220"/>
      <c r="F342" s="220"/>
      <c r="G342" s="25" t="s">
        <v>9</v>
      </c>
      <c r="H342" s="66">
        <f t="shared" si="74"/>
        <v>0</v>
      </c>
      <c r="I342" s="26">
        <v>0</v>
      </c>
      <c r="J342" s="26">
        <v>0</v>
      </c>
      <c r="K342" s="26">
        <v>0</v>
      </c>
      <c r="L342" s="26">
        <v>0</v>
      </c>
      <c r="M342" s="26">
        <v>0</v>
      </c>
      <c r="N342" s="26">
        <v>0</v>
      </c>
      <c r="O342" s="220"/>
      <c r="P342" s="373"/>
      <c r="Q342" s="74"/>
    </row>
    <row r="343" spans="1:17" ht="24.75" thickBot="1" x14ac:dyDescent="0.3">
      <c r="A343" s="212" t="s">
        <v>1268</v>
      </c>
      <c r="B343" s="218"/>
      <c r="C343" s="218" t="s">
        <v>294</v>
      </c>
      <c r="D343" s="218">
        <v>2028</v>
      </c>
      <c r="E343" s="218" t="s">
        <v>1269</v>
      </c>
      <c r="F343" s="218" t="s">
        <v>1267</v>
      </c>
      <c r="G343" s="25" t="s">
        <v>4</v>
      </c>
      <c r="H343" s="66">
        <f>SUM(H344:H347)</f>
        <v>45</v>
      </c>
      <c r="I343" s="66">
        <f t="shared" ref="I343:N343" si="84">SUM(I344:I347)</f>
        <v>0</v>
      </c>
      <c r="J343" s="66">
        <f t="shared" si="84"/>
        <v>0</v>
      </c>
      <c r="K343" s="66">
        <f t="shared" si="84"/>
        <v>0</v>
      </c>
      <c r="L343" s="66">
        <f t="shared" si="84"/>
        <v>45</v>
      </c>
      <c r="M343" s="66">
        <f t="shared" si="84"/>
        <v>0</v>
      </c>
      <c r="N343" s="66">
        <f t="shared" si="84"/>
        <v>0</v>
      </c>
      <c r="O343" s="218"/>
      <c r="P343" s="262" t="s">
        <v>310</v>
      </c>
      <c r="Q343" s="74"/>
    </row>
    <row r="344" spans="1:17" ht="16.5" thickBot="1" x14ac:dyDescent="0.3">
      <c r="A344" s="213"/>
      <c r="B344" s="219"/>
      <c r="C344" s="219"/>
      <c r="D344" s="219"/>
      <c r="E344" s="219"/>
      <c r="F344" s="219"/>
      <c r="G344" s="25" t="s">
        <v>6</v>
      </c>
      <c r="H344" s="66">
        <f t="shared" si="74"/>
        <v>0</v>
      </c>
      <c r="I344" s="26">
        <v>0</v>
      </c>
      <c r="J344" s="26">
        <v>0</v>
      </c>
      <c r="K344" s="26">
        <v>0</v>
      </c>
      <c r="L344" s="26">
        <v>0</v>
      </c>
      <c r="M344" s="26">
        <v>0</v>
      </c>
      <c r="N344" s="26">
        <v>0</v>
      </c>
      <c r="O344" s="219"/>
      <c r="P344" s="263"/>
      <c r="Q344" s="74"/>
    </row>
    <row r="345" spans="1:17" ht="24.75" thickBot="1" x14ac:dyDescent="0.3">
      <c r="A345" s="213"/>
      <c r="B345" s="219"/>
      <c r="C345" s="219"/>
      <c r="D345" s="219"/>
      <c r="E345" s="219"/>
      <c r="F345" s="219"/>
      <c r="G345" s="25" t="s">
        <v>7</v>
      </c>
      <c r="H345" s="66">
        <f t="shared" si="74"/>
        <v>45</v>
      </c>
      <c r="I345" s="26">
        <v>0</v>
      </c>
      <c r="J345" s="26">
        <v>0</v>
      </c>
      <c r="K345" s="26">
        <v>0</v>
      </c>
      <c r="L345" s="26">
        <v>45</v>
      </c>
      <c r="M345" s="26">
        <v>0</v>
      </c>
      <c r="N345" s="26">
        <v>0</v>
      </c>
      <c r="O345" s="219"/>
      <c r="P345" s="263"/>
      <c r="Q345" s="74"/>
    </row>
    <row r="346" spans="1:17" ht="16.5" thickBot="1" x14ac:dyDescent="0.3">
      <c r="A346" s="213"/>
      <c r="B346" s="219"/>
      <c r="C346" s="219"/>
      <c r="D346" s="219"/>
      <c r="E346" s="219"/>
      <c r="F346" s="219"/>
      <c r="G346" s="25" t="s">
        <v>8</v>
      </c>
      <c r="H346" s="66">
        <f t="shared" si="74"/>
        <v>0</v>
      </c>
      <c r="I346" s="26">
        <v>0</v>
      </c>
      <c r="J346" s="26">
        <v>0</v>
      </c>
      <c r="K346" s="26">
        <v>0</v>
      </c>
      <c r="L346" s="26">
        <v>0</v>
      </c>
      <c r="M346" s="26">
        <v>0</v>
      </c>
      <c r="N346" s="26">
        <v>0</v>
      </c>
      <c r="O346" s="219"/>
      <c r="P346" s="263"/>
      <c r="Q346" s="74"/>
    </row>
    <row r="347" spans="1:17" ht="16.5" thickBot="1" x14ac:dyDescent="0.3">
      <c r="A347" s="214"/>
      <c r="B347" s="220"/>
      <c r="C347" s="220"/>
      <c r="D347" s="220"/>
      <c r="E347" s="220"/>
      <c r="F347" s="220"/>
      <c r="G347" s="25" t="s">
        <v>9</v>
      </c>
      <c r="H347" s="66">
        <f t="shared" si="74"/>
        <v>0</v>
      </c>
      <c r="I347" s="26">
        <v>0</v>
      </c>
      <c r="J347" s="26">
        <v>0</v>
      </c>
      <c r="K347" s="26">
        <v>0</v>
      </c>
      <c r="L347" s="26">
        <v>0</v>
      </c>
      <c r="M347" s="26">
        <v>0</v>
      </c>
      <c r="N347" s="26">
        <v>0</v>
      </c>
      <c r="O347" s="220"/>
      <c r="P347" s="264"/>
      <c r="Q347" s="74"/>
    </row>
    <row r="348" spans="1:17" ht="24.75" thickBot="1" x14ac:dyDescent="0.3">
      <c r="A348" s="212" t="s">
        <v>1270</v>
      </c>
      <c r="B348" s="218"/>
      <c r="C348" s="218" t="s">
        <v>294</v>
      </c>
      <c r="D348" s="218" t="s">
        <v>1271</v>
      </c>
      <c r="E348" s="218" t="s">
        <v>1272</v>
      </c>
      <c r="F348" s="218" t="s">
        <v>1267</v>
      </c>
      <c r="G348" s="25" t="s">
        <v>4</v>
      </c>
      <c r="H348" s="66">
        <f>SUM(H349:H352)</f>
        <v>75</v>
      </c>
      <c r="I348" s="66">
        <f t="shared" ref="I348:N348" si="85">SUM(I349:I352)</f>
        <v>0</v>
      </c>
      <c r="J348" s="66">
        <f t="shared" si="85"/>
        <v>0</v>
      </c>
      <c r="K348" s="66">
        <f t="shared" si="85"/>
        <v>0</v>
      </c>
      <c r="L348" s="66">
        <f t="shared" si="85"/>
        <v>75</v>
      </c>
      <c r="M348" s="66">
        <f t="shared" si="85"/>
        <v>0</v>
      </c>
      <c r="N348" s="66">
        <f t="shared" si="85"/>
        <v>0</v>
      </c>
      <c r="O348" s="218"/>
      <c r="P348" s="262" t="s">
        <v>310</v>
      </c>
      <c r="Q348" s="74"/>
    </row>
    <row r="349" spans="1:17" ht="16.5" thickBot="1" x14ac:dyDescent="0.3">
      <c r="A349" s="213"/>
      <c r="B349" s="219"/>
      <c r="C349" s="219"/>
      <c r="D349" s="219"/>
      <c r="E349" s="219"/>
      <c r="F349" s="219"/>
      <c r="G349" s="25" t="s">
        <v>6</v>
      </c>
      <c r="H349" s="66">
        <f t="shared" si="74"/>
        <v>0</v>
      </c>
      <c r="I349" s="26">
        <v>0</v>
      </c>
      <c r="J349" s="26">
        <v>0</v>
      </c>
      <c r="K349" s="26">
        <v>0</v>
      </c>
      <c r="L349" s="26">
        <v>0</v>
      </c>
      <c r="M349" s="26">
        <v>0</v>
      </c>
      <c r="N349" s="26">
        <v>0</v>
      </c>
      <c r="O349" s="219"/>
      <c r="P349" s="263"/>
      <c r="Q349" s="74"/>
    </row>
    <row r="350" spans="1:17" ht="24.75" thickBot="1" x14ac:dyDescent="0.3">
      <c r="A350" s="213"/>
      <c r="B350" s="219"/>
      <c r="C350" s="219"/>
      <c r="D350" s="219"/>
      <c r="E350" s="219"/>
      <c r="F350" s="219"/>
      <c r="G350" s="25" t="s">
        <v>7</v>
      </c>
      <c r="H350" s="66">
        <f t="shared" si="74"/>
        <v>75</v>
      </c>
      <c r="I350" s="26">
        <v>0</v>
      </c>
      <c r="J350" s="26">
        <v>0</v>
      </c>
      <c r="K350" s="26">
        <v>0</v>
      </c>
      <c r="L350" s="26">
        <v>75</v>
      </c>
      <c r="M350" s="26">
        <v>0</v>
      </c>
      <c r="N350" s="26">
        <v>0</v>
      </c>
      <c r="O350" s="219"/>
      <c r="P350" s="263"/>
      <c r="Q350" s="74"/>
    </row>
    <row r="351" spans="1:17" ht="16.5" thickBot="1" x14ac:dyDescent="0.3">
      <c r="A351" s="213"/>
      <c r="B351" s="219"/>
      <c r="C351" s="219"/>
      <c r="D351" s="219"/>
      <c r="E351" s="219"/>
      <c r="F351" s="219"/>
      <c r="G351" s="25" t="s">
        <v>8</v>
      </c>
      <c r="H351" s="66">
        <f t="shared" si="74"/>
        <v>0</v>
      </c>
      <c r="I351" s="26">
        <v>0</v>
      </c>
      <c r="J351" s="26">
        <v>0</v>
      </c>
      <c r="K351" s="26">
        <v>0</v>
      </c>
      <c r="L351" s="26">
        <v>0</v>
      </c>
      <c r="M351" s="26">
        <v>0</v>
      </c>
      <c r="N351" s="26">
        <v>0</v>
      </c>
      <c r="O351" s="219"/>
      <c r="P351" s="263"/>
      <c r="Q351" s="74"/>
    </row>
    <row r="352" spans="1:17" ht="16.5" thickBot="1" x14ac:dyDescent="0.3">
      <c r="A352" s="214"/>
      <c r="B352" s="220"/>
      <c r="C352" s="220"/>
      <c r="D352" s="220"/>
      <c r="E352" s="220"/>
      <c r="F352" s="220"/>
      <c r="G352" s="25" t="s">
        <v>9</v>
      </c>
      <c r="H352" s="66">
        <f t="shared" si="74"/>
        <v>0</v>
      </c>
      <c r="I352" s="26">
        <v>0</v>
      </c>
      <c r="J352" s="26">
        <v>0</v>
      </c>
      <c r="K352" s="26">
        <v>0</v>
      </c>
      <c r="L352" s="26">
        <v>0</v>
      </c>
      <c r="M352" s="26">
        <v>0</v>
      </c>
      <c r="N352" s="26">
        <v>0</v>
      </c>
      <c r="O352" s="220"/>
      <c r="P352" s="264"/>
      <c r="Q352" s="74"/>
    </row>
    <row r="353" spans="1:17" ht="24.75" thickBot="1" x14ac:dyDescent="0.3">
      <c r="A353" s="212" t="s">
        <v>1273</v>
      </c>
      <c r="B353" s="218"/>
      <c r="C353" s="218" t="s">
        <v>294</v>
      </c>
      <c r="D353" s="218">
        <v>2028</v>
      </c>
      <c r="E353" s="218" t="s">
        <v>1274</v>
      </c>
      <c r="F353" s="218" t="s">
        <v>1267</v>
      </c>
      <c r="G353" s="25" t="s">
        <v>4</v>
      </c>
      <c r="H353" s="66">
        <f>SUM(H354:H357)</f>
        <v>30</v>
      </c>
      <c r="I353" s="66">
        <f t="shared" ref="I353:N353" si="86">SUM(I354:I357)</f>
        <v>0</v>
      </c>
      <c r="J353" s="66">
        <f t="shared" si="86"/>
        <v>0</v>
      </c>
      <c r="K353" s="66">
        <f t="shared" si="86"/>
        <v>0</v>
      </c>
      <c r="L353" s="66">
        <f t="shared" si="86"/>
        <v>30</v>
      </c>
      <c r="M353" s="66">
        <f t="shared" si="86"/>
        <v>0</v>
      </c>
      <c r="N353" s="66">
        <f t="shared" si="86"/>
        <v>0</v>
      </c>
      <c r="O353" s="218"/>
      <c r="P353" s="262" t="s">
        <v>310</v>
      </c>
      <c r="Q353" s="74"/>
    </row>
    <row r="354" spans="1:17" ht="16.5" thickBot="1" x14ac:dyDescent="0.3">
      <c r="A354" s="213"/>
      <c r="B354" s="219"/>
      <c r="C354" s="219"/>
      <c r="D354" s="219"/>
      <c r="E354" s="219"/>
      <c r="F354" s="219"/>
      <c r="G354" s="25" t="s">
        <v>6</v>
      </c>
      <c r="H354" s="66">
        <f t="shared" si="74"/>
        <v>0</v>
      </c>
      <c r="I354" s="26">
        <v>0</v>
      </c>
      <c r="J354" s="26">
        <v>0</v>
      </c>
      <c r="K354" s="26">
        <v>0</v>
      </c>
      <c r="L354" s="26">
        <v>0</v>
      </c>
      <c r="M354" s="26">
        <v>0</v>
      </c>
      <c r="N354" s="26">
        <v>0</v>
      </c>
      <c r="O354" s="219"/>
      <c r="P354" s="263"/>
      <c r="Q354" s="74"/>
    </row>
    <row r="355" spans="1:17" ht="24.75" thickBot="1" x14ac:dyDescent="0.3">
      <c r="A355" s="213"/>
      <c r="B355" s="219"/>
      <c r="C355" s="219"/>
      <c r="D355" s="219"/>
      <c r="E355" s="219"/>
      <c r="F355" s="219"/>
      <c r="G355" s="25" t="s">
        <v>7</v>
      </c>
      <c r="H355" s="66">
        <f t="shared" si="74"/>
        <v>30</v>
      </c>
      <c r="I355" s="26">
        <v>0</v>
      </c>
      <c r="J355" s="26">
        <v>0</v>
      </c>
      <c r="K355" s="26">
        <v>0</v>
      </c>
      <c r="L355" s="26">
        <v>30</v>
      </c>
      <c r="M355" s="26">
        <v>0</v>
      </c>
      <c r="N355" s="26">
        <v>0</v>
      </c>
      <c r="O355" s="219"/>
      <c r="P355" s="263"/>
      <c r="Q355" s="74"/>
    </row>
    <row r="356" spans="1:17" ht="16.5" thickBot="1" x14ac:dyDescent="0.3">
      <c r="A356" s="213"/>
      <c r="B356" s="219"/>
      <c r="C356" s="219"/>
      <c r="D356" s="219"/>
      <c r="E356" s="219"/>
      <c r="F356" s="219"/>
      <c r="G356" s="25" t="s">
        <v>8</v>
      </c>
      <c r="H356" s="66">
        <f t="shared" si="74"/>
        <v>0</v>
      </c>
      <c r="I356" s="26">
        <v>0</v>
      </c>
      <c r="J356" s="26">
        <v>0</v>
      </c>
      <c r="K356" s="26">
        <v>0</v>
      </c>
      <c r="L356" s="26">
        <v>0</v>
      </c>
      <c r="M356" s="26">
        <v>0</v>
      </c>
      <c r="N356" s="26">
        <v>0</v>
      </c>
      <c r="O356" s="219"/>
      <c r="P356" s="263"/>
      <c r="Q356" s="74"/>
    </row>
    <row r="357" spans="1:17" ht="16.5" thickBot="1" x14ac:dyDescent="0.3">
      <c r="A357" s="214"/>
      <c r="B357" s="220"/>
      <c r="C357" s="220"/>
      <c r="D357" s="220"/>
      <c r="E357" s="220"/>
      <c r="F357" s="220"/>
      <c r="G357" s="25" t="s">
        <v>9</v>
      </c>
      <c r="H357" s="66">
        <f t="shared" si="74"/>
        <v>0</v>
      </c>
      <c r="I357" s="26">
        <v>0</v>
      </c>
      <c r="J357" s="26">
        <v>0</v>
      </c>
      <c r="K357" s="26">
        <v>0</v>
      </c>
      <c r="L357" s="26">
        <v>0</v>
      </c>
      <c r="M357" s="26">
        <v>0</v>
      </c>
      <c r="N357" s="26">
        <v>0</v>
      </c>
      <c r="O357" s="220"/>
      <c r="P357" s="264"/>
      <c r="Q357" s="74"/>
    </row>
    <row r="358" spans="1:17" ht="24.75" thickBot="1" x14ac:dyDescent="0.3">
      <c r="A358" s="212" t="s">
        <v>1275</v>
      </c>
      <c r="B358" s="218"/>
      <c r="C358" s="218" t="s">
        <v>294</v>
      </c>
      <c r="D358" s="218">
        <v>2028</v>
      </c>
      <c r="E358" s="218" t="s">
        <v>1276</v>
      </c>
      <c r="F358" s="218" t="s">
        <v>1267</v>
      </c>
      <c r="G358" s="25" t="s">
        <v>4</v>
      </c>
      <c r="H358" s="66">
        <f>SUM(H359:H362)</f>
        <v>35</v>
      </c>
      <c r="I358" s="66">
        <f t="shared" ref="I358:N358" si="87">SUM(I359:I362)</f>
        <v>0</v>
      </c>
      <c r="J358" s="66">
        <f t="shared" si="87"/>
        <v>0</v>
      </c>
      <c r="K358" s="66">
        <f t="shared" si="87"/>
        <v>0</v>
      </c>
      <c r="L358" s="66">
        <f t="shared" si="87"/>
        <v>35</v>
      </c>
      <c r="M358" s="66">
        <f t="shared" si="87"/>
        <v>0</v>
      </c>
      <c r="N358" s="66">
        <f t="shared" si="87"/>
        <v>0</v>
      </c>
      <c r="O358" s="218"/>
      <c r="P358" s="262" t="s">
        <v>310</v>
      </c>
      <c r="Q358" s="74"/>
    </row>
    <row r="359" spans="1:17" ht="16.5" thickBot="1" x14ac:dyDescent="0.3">
      <c r="A359" s="213"/>
      <c r="B359" s="219"/>
      <c r="C359" s="219"/>
      <c r="D359" s="219"/>
      <c r="E359" s="219"/>
      <c r="F359" s="219"/>
      <c r="G359" s="25" t="s">
        <v>6</v>
      </c>
      <c r="H359" s="66">
        <f t="shared" ref="H359:H387" si="88">SUM(I359:N359)</f>
        <v>0</v>
      </c>
      <c r="I359" s="26">
        <v>0</v>
      </c>
      <c r="J359" s="26">
        <v>0</v>
      </c>
      <c r="K359" s="26">
        <v>0</v>
      </c>
      <c r="L359" s="26">
        <v>0</v>
      </c>
      <c r="M359" s="26">
        <v>0</v>
      </c>
      <c r="N359" s="26">
        <v>0</v>
      </c>
      <c r="O359" s="219"/>
      <c r="P359" s="263"/>
      <c r="Q359" s="74"/>
    </row>
    <row r="360" spans="1:17" ht="24.75" thickBot="1" x14ac:dyDescent="0.3">
      <c r="A360" s="213"/>
      <c r="B360" s="219"/>
      <c r="C360" s="219"/>
      <c r="D360" s="219"/>
      <c r="E360" s="219"/>
      <c r="F360" s="219"/>
      <c r="G360" s="25" t="s">
        <v>7</v>
      </c>
      <c r="H360" s="66">
        <f t="shared" si="88"/>
        <v>35</v>
      </c>
      <c r="I360" s="26">
        <v>0</v>
      </c>
      <c r="J360" s="26">
        <v>0</v>
      </c>
      <c r="K360" s="26">
        <v>0</v>
      </c>
      <c r="L360" s="26">
        <v>35</v>
      </c>
      <c r="M360" s="26">
        <v>0</v>
      </c>
      <c r="N360" s="26">
        <v>0</v>
      </c>
      <c r="O360" s="219"/>
      <c r="P360" s="263"/>
      <c r="Q360" s="74"/>
    </row>
    <row r="361" spans="1:17" ht="16.5" thickBot="1" x14ac:dyDescent="0.3">
      <c r="A361" s="213"/>
      <c r="B361" s="219"/>
      <c r="C361" s="219"/>
      <c r="D361" s="219"/>
      <c r="E361" s="219"/>
      <c r="F361" s="219"/>
      <c r="G361" s="25" t="s">
        <v>8</v>
      </c>
      <c r="H361" s="66">
        <f t="shared" si="88"/>
        <v>0</v>
      </c>
      <c r="I361" s="26">
        <v>0</v>
      </c>
      <c r="J361" s="26">
        <v>0</v>
      </c>
      <c r="K361" s="26">
        <v>0</v>
      </c>
      <c r="L361" s="26">
        <v>0</v>
      </c>
      <c r="M361" s="26">
        <v>0</v>
      </c>
      <c r="N361" s="26">
        <v>0</v>
      </c>
      <c r="O361" s="219"/>
      <c r="P361" s="263"/>
      <c r="Q361" s="74"/>
    </row>
    <row r="362" spans="1:17" ht="16.5" thickBot="1" x14ac:dyDescent="0.3">
      <c r="A362" s="214"/>
      <c r="B362" s="220"/>
      <c r="C362" s="220"/>
      <c r="D362" s="220"/>
      <c r="E362" s="220"/>
      <c r="F362" s="220"/>
      <c r="G362" s="25" t="s">
        <v>9</v>
      </c>
      <c r="H362" s="66">
        <f t="shared" si="88"/>
        <v>0</v>
      </c>
      <c r="I362" s="26">
        <v>0</v>
      </c>
      <c r="J362" s="26">
        <v>0</v>
      </c>
      <c r="K362" s="26">
        <v>0</v>
      </c>
      <c r="L362" s="26">
        <v>0</v>
      </c>
      <c r="M362" s="26">
        <v>0</v>
      </c>
      <c r="N362" s="26">
        <v>0</v>
      </c>
      <c r="O362" s="220"/>
      <c r="P362" s="264"/>
      <c r="Q362" s="74"/>
    </row>
    <row r="363" spans="1:17" ht="24.75" thickBot="1" x14ac:dyDescent="0.3">
      <c r="A363" s="212" t="s">
        <v>1277</v>
      </c>
      <c r="B363" s="218"/>
      <c r="C363" s="218" t="s">
        <v>294</v>
      </c>
      <c r="D363" s="218">
        <v>2028</v>
      </c>
      <c r="E363" s="218" t="s">
        <v>1278</v>
      </c>
      <c r="F363" s="218" t="s">
        <v>1267</v>
      </c>
      <c r="G363" s="25" t="s">
        <v>4</v>
      </c>
      <c r="H363" s="66">
        <f>SUM(H364:H367)</f>
        <v>15</v>
      </c>
      <c r="I363" s="66">
        <f t="shared" ref="I363:N363" si="89">SUM(I364:I367)</f>
        <v>0</v>
      </c>
      <c r="J363" s="66">
        <f t="shared" si="89"/>
        <v>0</v>
      </c>
      <c r="K363" s="66">
        <f t="shared" si="89"/>
        <v>0</v>
      </c>
      <c r="L363" s="66">
        <f t="shared" si="89"/>
        <v>15</v>
      </c>
      <c r="M363" s="66">
        <f t="shared" si="89"/>
        <v>0</v>
      </c>
      <c r="N363" s="66">
        <f t="shared" si="89"/>
        <v>0</v>
      </c>
      <c r="O363" s="218"/>
      <c r="P363" s="262" t="s">
        <v>310</v>
      </c>
      <c r="Q363" s="74"/>
    </row>
    <row r="364" spans="1:17" ht="16.5" thickBot="1" x14ac:dyDescent="0.3">
      <c r="A364" s="213"/>
      <c r="B364" s="219"/>
      <c r="C364" s="219"/>
      <c r="D364" s="219"/>
      <c r="E364" s="219"/>
      <c r="F364" s="219"/>
      <c r="G364" s="25" t="s">
        <v>6</v>
      </c>
      <c r="H364" s="66">
        <f t="shared" si="88"/>
        <v>0</v>
      </c>
      <c r="I364" s="26">
        <v>0</v>
      </c>
      <c r="J364" s="26">
        <v>0</v>
      </c>
      <c r="K364" s="26">
        <v>0</v>
      </c>
      <c r="L364" s="26">
        <v>0</v>
      </c>
      <c r="M364" s="26">
        <v>0</v>
      </c>
      <c r="N364" s="26">
        <v>0</v>
      </c>
      <c r="O364" s="219"/>
      <c r="P364" s="263"/>
      <c r="Q364" s="74"/>
    </row>
    <row r="365" spans="1:17" ht="24.75" thickBot="1" x14ac:dyDescent="0.3">
      <c r="A365" s="213"/>
      <c r="B365" s="219"/>
      <c r="C365" s="219"/>
      <c r="D365" s="219"/>
      <c r="E365" s="219"/>
      <c r="F365" s="219"/>
      <c r="G365" s="25" t="s">
        <v>7</v>
      </c>
      <c r="H365" s="66">
        <f t="shared" si="88"/>
        <v>15</v>
      </c>
      <c r="I365" s="26">
        <v>0</v>
      </c>
      <c r="J365" s="26">
        <v>0</v>
      </c>
      <c r="K365" s="26">
        <v>0</v>
      </c>
      <c r="L365" s="26">
        <v>15</v>
      </c>
      <c r="M365" s="26">
        <v>0</v>
      </c>
      <c r="N365" s="26">
        <v>0</v>
      </c>
      <c r="O365" s="219"/>
      <c r="P365" s="263"/>
      <c r="Q365" s="74"/>
    </row>
    <row r="366" spans="1:17" ht="16.5" thickBot="1" x14ac:dyDescent="0.3">
      <c r="A366" s="213"/>
      <c r="B366" s="219"/>
      <c r="C366" s="219"/>
      <c r="D366" s="219"/>
      <c r="E366" s="219"/>
      <c r="F366" s="219"/>
      <c r="G366" s="25" t="s">
        <v>8</v>
      </c>
      <c r="H366" s="66">
        <f t="shared" si="88"/>
        <v>0</v>
      </c>
      <c r="I366" s="26">
        <v>0</v>
      </c>
      <c r="J366" s="26">
        <v>0</v>
      </c>
      <c r="K366" s="26">
        <v>0</v>
      </c>
      <c r="L366" s="26">
        <v>0</v>
      </c>
      <c r="M366" s="26">
        <v>0</v>
      </c>
      <c r="N366" s="26">
        <v>0</v>
      </c>
      <c r="O366" s="219"/>
      <c r="P366" s="263"/>
      <c r="Q366" s="74"/>
    </row>
    <row r="367" spans="1:17" ht="16.5" thickBot="1" x14ac:dyDescent="0.3">
      <c r="A367" s="214"/>
      <c r="B367" s="220"/>
      <c r="C367" s="220"/>
      <c r="D367" s="220"/>
      <c r="E367" s="220"/>
      <c r="F367" s="220"/>
      <c r="G367" s="25" t="s">
        <v>9</v>
      </c>
      <c r="H367" s="66">
        <f t="shared" si="88"/>
        <v>0</v>
      </c>
      <c r="I367" s="26">
        <v>0</v>
      </c>
      <c r="J367" s="26">
        <v>0</v>
      </c>
      <c r="K367" s="26">
        <v>0</v>
      </c>
      <c r="L367" s="26">
        <v>0</v>
      </c>
      <c r="M367" s="26">
        <v>0</v>
      </c>
      <c r="N367" s="26">
        <v>0</v>
      </c>
      <c r="O367" s="220"/>
      <c r="P367" s="264"/>
      <c r="Q367" s="74"/>
    </row>
    <row r="368" spans="1:17" ht="24.75" thickBot="1" x14ac:dyDescent="0.3">
      <c r="A368" s="212" t="s">
        <v>1279</v>
      </c>
      <c r="B368" s="218"/>
      <c r="C368" s="218" t="s">
        <v>294</v>
      </c>
      <c r="D368" s="218" t="s">
        <v>30</v>
      </c>
      <c r="E368" s="218" t="s">
        <v>1280</v>
      </c>
      <c r="F368" s="218" t="s">
        <v>1267</v>
      </c>
      <c r="G368" s="25" t="s">
        <v>4</v>
      </c>
      <c r="H368" s="66">
        <f>SUM(H369:H372)</f>
        <v>90.4</v>
      </c>
      <c r="I368" s="66">
        <f t="shared" ref="I368:N368" si="90">SUM(I369:I372)</f>
        <v>0</v>
      </c>
      <c r="J368" s="66">
        <f t="shared" si="90"/>
        <v>0</v>
      </c>
      <c r="K368" s="66">
        <f t="shared" si="90"/>
        <v>0</v>
      </c>
      <c r="L368" s="66">
        <f t="shared" si="90"/>
        <v>45.2</v>
      </c>
      <c r="M368" s="66">
        <f t="shared" si="90"/>
        <v>45.2</v>
      </c>
      <c r="N368" s="66">
        <f t="shared" si="90"/>
        <v>0</v>
      </c>
      <c r="O368" s="218"/>
      <c r="P368" s="262" t="s">
        <v>1281</v>
      </c>
      <c r="Q368" s="74"/>
    </row>
    <row r="369" spans="1:17" ht="16.5" thickBot="1" x14ac:dyDescent="0.3">
      <c r="A369" s="213"/>
      <c r="B369" s="219"/>
      <c r="C369" s="219"/>
      <c r="D369" s="219"/>
      <c r="E369" s="219"/>
      <c r="F369" s="219"/>
      <c r="G369" s="25" t="s">
        <v>6</v>
      </c>
      <c r="H369" s="66">
        <f t="shared" si="88"/>
        <v>0</v>
      </c>
      <c r="I369" s="26">
        <v>0</v>
      </c>
      <c r="J369" s="26">
        <v>0</v>
      </c>
      <c r="K369" s="26">
        <v>0</v>
      </c>
      <c r="L369" s="26">
        <v>0</v>
      </c>
      <c r="M369" s="26">
        <v>0</v>
      </c>
      <c r="N369" s="26">
        <v>0</v>
      </c>
      <c r="O369" s="219"/>
      <c r="P369" s="263"/>
      <c r="Q369" s="74"/>
    </row>
    <row r="370" spans="1:17" ht="24.75" thickBot="1" x14ac:dyDescent="0.3">
      <c r="A370" s="213"/>
      <c r="B370" s="219"/>
      <c r="C370" s="219"/>
      <c r="D370" s="219"/>
      <c r="E370" s="219"/>
      <c r="F370" s="219"/>
      <c r="G370" s="25" t="s">
        <v>7</v>
      </c>
      <c r="H370" s="66">
        <f t="shared" si="88"/>
        <v>90.4</v>
      </c>
      <c r="I370" s="26">
        <v>0</v>
      </c>
      <c r="J370" s="26">
        <v>0</v>
      </c>
      <c r="K370" s="26">
        <v>0</v>
      </c>
      <c r="L370" s="26">
        <v>45.2</v>
      </c>
      <c r="M370" s="26">
        <v>45.2</v>
      </c>
      <c r="N370" s="26">
        <v>0</v>
      </c>
      <c r="O370" s="219"/>
      <c r="P370" s="263"/>
      <c r="Q370" s="74"/>
    </row>
    <row r="371" spans="1:17" ht="16.5" thickBot="1" x14ac:dyDescent="0.3">
      <c r="A371" s="213"/>
      <c r="B371" s="219"/>
      <c r="C371" s="219"/>
      <c r="D371" s="219"/>
      <c r="E371" s="219"/>
      <c r="F371" s="219"/>
      <c r="G371" s="25" t="s">
        <v>8</v>
      </c>
      <c r="H371" s="66">
        <f t="shared" si="88"/>
        <v>0</v>
      </c>
      <c r="I371" s="26">
        <v>0</v>
      </c>
      <c r="J371" s="26">
        <v>0</v>
      </c>
      <c r="K371" s="26">
        <v>0</v>
      </c>
      <c r="L371" s="26">
        <v>0</v>
      </c>
      <c r="M371" s="26">
        <v>0</v>
      </c>
      <c r="N371" s="26">
        <v>0</v>
      </c>
      <c r="O371" s="219"/>
      <c r="P371" s="263"/>
      <c r="Q371" s="74"/>
    </row>
    <row r="372" spans="1:17" ht="16.5" thickBot="1" x14ac:dyDescent="0.3">
      <c r="A372" s="214"/>
      <c r="B372" s="220"/>
      <c r="C372" s="220"/>
      <c r="D372" s="220"/>
      <c r="E372" s="220"/>
      <c r="F372" s="220"/>
      <c r="G372" s="25" t="s">
        <v>9</v>
      </c>
      <c r="H372" s="66">
        <f t="shared" si="88"/>
        <v>0</v>
      </c>
      <c r="I372" s="26">
        <v>0</v>
      </c>
      <c r="J372" s="26">
        <v>0</v>
      </c>
      <c r="K372" s="26">
        <v>0</v>
      </c>
      <c r="L372" s="26">
        <v>0</v>
      </c>
      <c r="M372" s="26">
        <v>0</v>
      </c>
      <c r="N372" s="26">
        <v>0</v>
      </c>
      <c r="O372" s="220"/>
      <c r="P372" s="264"/>
      <c r="Q372" s="74"/>
    </row>
    <row r="373" spans="1:17" ht="24.75" thickBot="1" x14ac:dyDescent="0.3">
      <c r="A373" s="212" t="s">
        <v>1282</v>
      </c>
      <c r="B373" s="218"/>
      <c r="C373" s="218" t="s">
        <v>294</v>
      </c>
      <c r="D373" s="218">
        <v>2028</v>
      </c>
      <c r="E373" s="218" t="s">
        <v>1283</v>
      </c>
      <c r="F373" s="218" t="s">
        <v>1267</v>
      </c>
      <c r="G373" s="25" t="s">
        <v>4</v>
      </c>
      <c r="H373" s="66">
        <f>SUM(H374:H377)</f>
        <v>18</v>
      </c>
      <c r="I373" s="66">
        <f t="shared" ref="I373:N373" si="91">SUM(I374:I377)</f>
        <v>0</v>
      </c>
      <c r="J373" s="66">
        <f t="shared" si="91"/>
        <v>0</v>
      </c>
      <c r="K373" s="66">
        <f t="shared" si="91"/>
        <v>0</v>
      </c>
      <c r="L373" s="66">
        <f t="shared" si="91"/>
        <v>18</v>
      </c>
      <c r="M373" s="66">
        <f t="shared" si="91"/>
        <v>0</v>
      </c>
      <c r="N373" s="66">
        <f t="shared" si="91"/>
        <v>0</v>
      </c>
      <c r="O373" s="218"/>
      <c r="P373" s="262" t="s">
        <v>1281</v>
      </c>
      <c r="Q373" s="74"/>
    </row>
    <row r="374" spans="1:17" ht="16.5" thickBot="1" x14ac:dyDescent="0.3">
      <c r="A374" s="213"/>
      <c r="B374" s="219"/>
      <c r="C374" s="219"/>
      <c r="D374" s="219"/>
      <c r="E374" s="219"/>
      <c r="F374" s="219"/>
      <c r="G374" s="25" t="s">
        <v>6</v>
      </c>
      <c r="H374" s="66">
        <f t="shared" si="88"/>
        <v>0</v>
      </c>
      <c r="I374" s="26">
        <v>0</v>
      </c>
      <c r="J374" s="26">
        <v>0</v>
      </c>
      <c r="K374" s="26">
        <v>0</v>
      </c>
      <c r="L374" s="26">
        <v>0</v>
      </c>
      <c r="M374" s="26">
        <v>0</v>
      </c>
      <c r="N374" s="26">
        <v>0</v>
      </c>
      <c r="O374" s="219"/>
      <c r="P374" s="263"/>
      <c r="Q374" s="74"/>
    </row>
    <row r="375" spans="1:17" ht="24.75" thickBot="1" x14ac:dyDescent="0.3">
      <c r="A375" s="213"/>
      <c r="B375" s="219"/>
      <c r="C375" s="219"/>
      <c r="D375" s="219"/>
      <c r="E375" s="219"/>
      <c r="F375" s="219"/>
      <c r="G375" s="25" t="s">
        <v>7</v>
      </c>
      <c r="H375" s="66">
        <f t="shared" si="88"/>
        <v>18</v>
      </c>
      <c r="I375" s="26">
        <v>0</v>
      </c>
      <c r="J375" s="26">
        <v>0</v>
      </c>
      <c r="K375" s="26">
        <v>0</v>
      </c>
      <c r="L375" s="26">
        <v>18</v>
      </c>
      <c r="M375" s="26">
        <v>0</v>
      </c>
      <c r="N375" s="26">
        <v>0</v>
      </c>
      <c r="O375" s="219"/>
      <c r="P375" s="263"/>
      <c r="Q375" s="74"/>
    </row>
    <row r="376" spans="1:17" ht="16.5" thickBot="1" x14ac:dyDescent="0.3">
      <c r="A376" s="213"/>
      <c r="B376" s="219"/>
      <c r="C376" s="219"/>
      <c r="D376" s="219"/>
      <c r="E376" s="219"/>
      <c r="F376" s="219"/>
      <c r="G376" s="25" t="s">
        <v>8</v>
      </c>
      <c r="H376" s="66">
        <f t="shared" si="88"/>
        <v>0</v>
      </c>
      <c r="I376" s="26">
        <v>0</v>
      </c>
      <c r="J376" s="26">
        <v>0</v>
      </c>
      <c r="K376" s="26">
        <v>0</v>
      </c>
      <c r="L376" s="26">
        <v>0</v>
      </c>
      <c r="M376" s="26">
        <v>0</v>
      </c>
      <c r="N376" s="26">
        <v>0</v>
      </c>
      <c r="O376" s="219"/>
      <c r="P376" s="263"/>
      <c r="Q376" s="74"/>
    </row>
    <row r="377" spans="1:17" ht="16.5" thickBot="1" x14ac:dyDescent="0.3">
      <c r="A377" s="214"/>
      <c r="B377" s="220"/>
      <c r="C377" s="220"/>
      <c r="D377" s="220"/>
      <c r="E377" s="220"/>
      <c r="F377" s="220"/>
      <c r="G377" s="25" t="s">
        <v>9</v>
      </c>
      <c r="H377" s="66">
        <f t="shared" si="88"/>
        <v>0</v>
      </c>
      <c r="I377" s="26">
        <v>0</v>
      </c>
      <c r="J377" s="26">
        <v>0</v>
      </c>
      <c r="K377" s="26">
        <v>0</v>
      </c>
      <c r="L377" s="26">
        <v>0</v>
      </c>
      <c r="M377" s="26">
        <v>0</v>
      </c>
      <c r="N377" s="26">
        <v>0</v>
      </c>
      <c r="O377" s="220"/>
      <c r="P377" s="264"/>
      <c r="Q377" s="74"/>
    </row>
    <row r="378" spans="1:17" ht="24.75" thickBot="1" x14ac:dyDescent="0.3">
      <c r="A378" s="212" t="s">
        <v>1284</v>
      </c>
      <c r="B378" s="218"/>
      <c r="C378" s="218" t="s">
        <v>294</v>
      </c>
      <c r="D378" s="218">
        <v>2029</v>
      </c>
      <c r="E378" s="218" t="s">
        <v>956</v>
      </c>
      <c r="F378" s="218" t="s">
        <v>1267</v>
      </c>
      <c r="G378" s="25" t="s">
        <v>4</v>
      </c>
      <c r="H378" s="66">
        <f>SUM(H379:H382)</f>
        <v>212</v>
      </c>
      <c r="I378" s="66">
        <f t="shared" ref="I378:N378" si="92">SUM(I379:I382)</f>
        <v>0</v>
      </c>
      <c r="J378" s="66">
        <f t="shared" si="92"/>
        <v>0</v>
      </c>
      <c r="K378" s="66">
        <f t="shared" si="92"/>
        <v>0</v>
      </c>
      <c r="L378" s="66">
        <f t="shared" si="92"/>
        <v>0</v>
      </c>
      <c r="M378" s="66">
        <f t="shared" si="92"/>
        <v>212</v>
      </c>
      <c r="N378" s="66">
        <f t="shared" si="92"/>
        <v>0</v>
      </c>
      <c r="O378" s="218"/>
      <c r="P378" s="262" t="s">
        <v>1285</v>
      </c>
      <c r="Q378" s="74"/>
    </row>
    <row r="379" spans="1:17" ht="16.5" thickBot="1" x14ac:dyDescent="0.3">
      <c r="A379" s="213"/>
      <c r="B379" s="219"/>
      <c r="C379" s="219"/>
      <c r="D379" s="219"/>
      <c r="E379" s="219"/>
      <c r="F379" s="219"/>
      <c r="G379" s="25" t="s">
        <v>6</v>
      </c>
      <c r="H379" s="66">
        <f t="shared" si="88"/>
        <v>0</v>
      </c>
      <c r="I379" s="26">
        <v>0</v>
      </c>
      <c r="J379" s="26">
        <v>0</v>
      </c>
      <c r="K379" s="26">
        <v>0</v>
      </c>
      <c r="L379" s="26">
        <v>0</v>
      </c>
      <c r="M379" s="26">
        <v>0</v>
      </c>
      <c r="N379" s="26">
        <v>0</v>
      </c>
      <c r="O379" s="219"/>
      <c r="P379" s="263"/>
      <c r="Q379" s="74"/>
    </row>
    <row r="380" spans="1:17" ht="24.75" thickBot="1" x14ac:dyDescent="0.3">
      <c r="A380" s="213"/>
      <c r="B380" s="219"/>
      <c r="C380" s="219"/>
      <c r="D380" s="219"/>
      <c r="E380" s="219"/>
      <c r="F380" s="219"/>
      <c r="G380" s="25" t="s">
        <v>7</v>
      </c>
      <c r="H380" s="66">
        <f t="shared" si="88"/>
        <v>192.9</v>
      </c>
      <c r="I380" s="26">
        <v>0</v>
      </c>
      <c r="J380" s="26">
        <v>0</v>
      </c>
      <c r="K380" s="26">
        <v>0</v>
      </c>
      <c r="L380" s="26">
        <v>0</v>
      </c>
      <c r="M380" s="26">
        <v>192.9</v>
      </c>
      <c r="N380" s="26">
        <v>0</v>
      </c>
      <c r="O380" s="219"/>
      <c r="P380" s="263"/>
      <c r="Q380" s="74"/>
    </row>
    <row r="381" spans="1:17" ht="16.5" thickBot="1" x14ac:dyDescent="0.3">
      <c r="A381" s="213"/>
      <c r="B381" s="219"/>
      <c r="C381" s="219"/>
      <c r="D381" s="219"/>
      <c r="E381" s="219"/>
      <c r="F381" s="219"/>
      <c r="G381" s="25" t="s">
        <v>8</v>
      </c>
      <c r="H381" s="66">
        <f t="shared" si="88"/>
        <v>19.100000000000001</v>
      </c>
      <c r="I381" s="26">
        <v>0</v>
      </c>
      <c r="J381" s="26">
        <v>0</v>
      </c>
      <c r="K381" s="26">
        <v>0</v>
      </c>
      <c r="L381" s="26">
        <v>0</v>
      </c>
      <c r="M381" s="26">
        <v>19.100000000000001</v>
      </c>
      <c r="N381" s="26">
        <v>0</v>
      </c>
      <c r="O381" s="219"/>
      <c r="P381" s="263"/>
      <c r="Q381" s="74"/>
    </row>
    <row r="382" spans="1:17" ht="16.5" thickBot="1" x14ac:dyDescent="0.3">
      <c r="A382" s="214"/>
      <c r="B382" s="220"/>
      <c r="C382" s="220"/>
      <c r="D382" s="220"/>
      <c r="E382" s="220"/>
      <c r="F382" s="220"/>
      <c r="G382" s="25" t="s">
        <v>9</v>
      </c>
      <c r="H382" s="66">
        <f t="shared" si="88"/>
        <v>0</v>
      </c>
      <c r="I382" s="26">
        <v>0</v>
      </c>
      <c r="J382" s="26">
        <v>0</v>
      </c>
      <c r="K382" s="26">
        <v>0</v>
      </c>
      <c r="L382" s="26">
        <v>0</v>
      </c>
      <c r="M382" s="26">
        <v>0</v>
      </c>
      <c r="N382" s="26">
        <v>0</v>
      </c>
      <c r="O382" s="220"/>
      <c r="P382" s="264"/>
      <c r="Q382" s="74"/>
    </row>
    <row r="383" spans="1:17" ht="36" customHeight="1" thickBot="1" x14ac:dyDescent="0.3">
      <c r="A383" s="212" t="s">
        <v>1286</v>
      </c>
      <c r="B383" s="218"/>
      <c r="C383" s="218" t="s">
        <v>294</v>
      </c>
      <c r="D383" s="218">
        <v>2029</v>
      </c>
      <c r="E383" s="218" t="s">
        <v>1287</v>
      </c>
      <c r="F383" s="218" t="s">
        <v>1267</v>
      </c>
      <c r="G383" s="25" t="s">
        <v>4</v>
      </c>
      <c r="H383" s="66">
        <f>SUM(H384:H387)</f>
        <v>45.1</v>
      </c>
      <c r="I383" s="66">
        <f t="shared" ref="I383:N383" si="93">SUM(I384:I387)</f>
        <v>0</v>
      </c>
      <c r="J383" s="66">
        <f t="shared" si="93"/>
        <v>0</v>
      </c>
      <c r="K383" s="66">
        <f t="shared" si="93"/>
        <v>0</v>
      </c>
      <c r="L383" s="66">
        <f t="shared" si="93"/>
        <v>0</v>
      </c>
      <c r="M383" s="66">
        <f t="shared" si="93"/>
        <v>45.1</v>
      </c>
      <c r="N383" s="66">
        <f t="shared" si="93"/>
        <v>0</v>
      </c>
      <c r="O383" s="218"/>
      <c r="P383" s="262" t="s">
        <v>1285</v>
      </c>
      <c r="Q383" s="74"/>
    </row>
    <row r="384" spans="1:17" ht="16.5" thickBot="1" x14ac:dyDescent="0.3">
      <c r="A384" s="213"/>
      <c r="B384" s="219"/>
      <c r="C384" s="219"/>
      <c r="D384" s="219"/>
      <c r="E384" s="219"/>
      <c r="F384" s="219"/>
      <c r="G384" s="25" t="s">
        <v>6</v>
      </c>
      <c r="H384" s="66">
        <f t="shared" si="88"/>
        <v>0</v>
      </c>
      <c r="I384" s="26">
        <v>0</v>
      </c>
      <c r="J384" s="26">
        <v>0</v>
      </c>
      <c r="K384" s="26">
        <v>0</v>
      </c>
      <c r="L384" s="26">
        <v>0</v>
      </c>
      <c r="M384" s="26">
        <v>0</v>
      </c>
      <c r="N384" s="26">
        <v>0</v>
      </c>
      <c r="O384" s="219"/>
      <c r="P384" s="263"/>
      <c r="Q384" s="74"/>
    </row>
    <row r="385" spans="1:17" ht="24.75" thickBot="1" x14ac:dyDescent="0.3">
      <c r="A385" s="213"/>
      <c r="B385" s="219"/>
      <c r="C385" s="219"/>
      <c r="D385" s="219"/>
      <c r="E385" s="219"/>
      <c r="F385" s="219"/>
      <c r="G385" s="25" t="s">
        <v>7</v>
      </c>
      <c r="H385" s="66">
        <f t="shared" si="88"/>
        <v>41</v>
      </c>
      <c r="I385" s="26">
        <v>0</v>
      </c>
      <c r="J385" s="26">
        <v>0</v>
      </c>
      <c r="K385" s="26">
        <v>0</v>
      </c>
      <c r="L385" s="26">
        <v>0</v>
      </c>
      <c r="M385" s="26">
        <v>41</v>
      </c>
      <c r="N385" s="26">
        <v>0</v>
      </c>
      <c r="O385" s="219"/>
      <c r="P385" s="263"/>
      <c r="Q385" s="74"/>
    </row>
    <row r="386" spans="1:17" ht="16.5" thickBot="1" x14ac:dyDescent="0.3">
      <c r="A386" s="213"/>
      <c r="B386" s="219"/>
      <c r="C386" s="219"/>
      <c r="D386" s="219"/>
      <c r="E386" s="219"/>
      <c r="F386" s="219"/>
      <c r="G386" s="25" t="s">
        <v>8</v>
      </c>
      <c r="H386" s="66">
        <f t="shared" si="88"/>
        <v>4.0999999999999996</v>
      </c>
      <c r="I386" s="26">
        <v>0</v>
      </c>
      <c r="J386" s="26">
        <v>0</v>
      </c>
      <c r="K386" s="26">
        <v>0</v>
      </c>
      <c r="L386" s="26">
        <v>0</v>
      </c>
      <c r="M386" s="26">
        <v>4.0999999999999996</v>
      </c>
      <c r="N386" s="26">
        <v>0</v>
      </c>
      <c r="O386" s="219"/>
      <c r="P386" s="263"/>
      <c r="Q386" s="74"/>
    </row>
    <row r="387" spans="1:17" ht="41.25" customHeight="1" thickBot="1" x14ac:dyDescent="0.3">
      <c r="A387" s="214"/>
      <c r="B387" s="220"/>
      <c r="C387" s="220"/>
      <c r="D387" s="220"/>
      <c r="E387" s="220"/>
      <c r="F387" s="220"/>
      <c r="G387" s="25" t="s">
        <v>9</v>
      </c>
      <c r="H387" s="66">
        <f t="shared" si="88"/>
        <v>0</v>
      </c>
      <c r="I387" s="26">
        <v>0</v>
      </c>
      <c r="J387" s="26">
        <v>0</v>
      </c>
      <c r="K387" s="26">
        <v>0</v>
      </c>
      <c r="L387" s="26">
        <v>0</v>
      </c>
      <c r="M387" s="26">
        <v>0</v>
      </c>
      <c r="N387" s="26">
        <v>0</v>
      </c>
      <c r="O387" s="220"/>
      <c r="P387" s="264"/>
      <c r="Q387" s="74"/>
    </row>
    <row r="388" spans="1:17" ht="24" x14ac:dyDescent="0.25">
      <c r="A388" s="176" t="s">
        <v>4496</v>
      </c>
      <c r="B388" s="383" t="s">
        <v>4497</v>
      </c>
      <c r="C388" s="398" t="s">
        <v>294</v>
      </c>
      <c r="D388" s="401">
        <v>2028</v>
      </c>
      <c r="E388" s="398"/>
      <c r="F388" s="413" t="s">
        <v>1780</v>
      </c>
      <c r="G388" s="28" t="s">
        <v>4</v>
      </c>
      <c r="H388" s="29">
        <f>I388+J388+K388+L388+M388+N388</f>
        <v>36.014299999999999</v>
      </c>
      <c r="I388" s="29">
        <f t="shared" ref="I388:N388" si="94">I389+I390+I391+I392</f>
        <v>0</v>
      </c>
      <c r="J388" s="29">
        <f t="shared" si="94"/>
        <v>0</v>
      </c>
      <c r="K388" s="29">
        <f t="shared" si="94"/>
        <v>0</v>
      </c>
      <c r="L388" s="29">
        <f t="shared" si="94"/>
        <v>36.014299999999999</v>
      </c>
      <c r="M388" s="29">
        <f t="shared" si="94"/>
        <v>0</v>
      </c>
      <c r="N388" s="29">
        <f t="shared" si="94"/>
        <v>0</v>
      </c>
      <c r="O388" s="171">
        <v>1363</v>
      </c>
      <c r="P388" s="176" t="s">
        <v>4498</v>
      </c>
      <c r="Q388" s="74"/>
    </row>
    <row r="389" spans="1:17" ht="49.5" customHeight="1" x14ac:dyDescent="0.25">
      <c r="A389" s="391"/>
      <c r="B389" s="397"/>
      <c r="C389" s="399"/>
      <c r="D389" s="402"/>
      <c r="E389" s="399"/>
      <c r="F389" s="414"/>
      <c r="G389" s="28" t="s">
        <v>6</v>
      </c>
      <c r="H389" s="29">
        <f>I389+J389+K389+L389+M389+N389</f>
        <v>0</v>
      </c>
      <c r="I389" s="29">
        <v>0</v>
      </c>
      <c r="J389" s="29">
        <v>0</v>
      </c>
      <c r="K389" s="29">
        <v>0</v>
      </c>
      <c r="L389" s="29">
        <v>0</v>
      </c>
      <c r="M389" s="29">
        <v>0</v>
      </c>
      <c r="N389" s="80">
        <v>0</v>
      </c>
      <c r="O389" s="174"/>
      <c r="P389" s="391"/>
      <c r="Q389" s="74"/>
    </row>
    <row r="390" spans="1:17" ht="24" x14ac:dyDescent="0.25">
      <c r="A390" s="391"/>
      <c r="B390" s="397"/>
      <c r="C390" s="399"/>
      <c r="D390" s="402"/>
      <c r="E390" s="399"/>
      <c r="F390" s="414"/>
      <c r="G390" s="28" t="s">
        <v>7</v>
      </c>
      <c r="H390" s="29">
        <f>I390+J390+K390+L390+M390+N390</f>
        <v>36.014299999999999</v>
      </c>
      <c r="I390" s="29">
        <v>0</v>
      </c>
      <c r="J390" s="29">
        <v>0</v>
      </c>
      <c r="K390" s="29">
        <v>0</v>
      </c>
      <c r="L390" s="29">
        <v>36.014299999999999</v>
      </c>
      <c r="M390" s="29">
        <v>0</v>
      </c>
      <c r="N390" s="29">
        <v>0</v>
      </c>
      <c r="O390" s="173"/>
      <c r="P390" s="391"/>
      <c r="Q390" s="74"/>
    </row>
    <row r="391" spans="1:17" ht="15.75" x14ac:dyDescent="0.25">
      <c r="A391" s="391"/>
      <c r="B391" s="397"/>
      <c r="C391" s="399"/>
      <c r="D391" s="402"/>
      <c r="E391" s="399"/>
      <c r="F391" s="414"/>
      <c r="G391" s="28" t="s">
        <v>8</v>
      </c>
      <c r="H391" s="29">
        <f>I391+J391+K391+L391+M391+N391</f>
        <v>0</v>
      </c>
      <c r="I391" s="29">
        <v>0</v>
      </c>
      <c r="J391" s="29">
        <v>0</v>
      </c>
      <c r="K391" s="29">
        <v>0</v>
      </c>
      <c r="L391" s="29">
        <v>0</v>
      </c>
      <c r="M391" s="29">
        <v>0</v>
      </c>
      <c r="N391" s="80">
        <v>0</v>
      </c>
      <c r="O391" s="174"/>
      <c r="P391" s="391"/>
      <c r="Q391" s="74"/>
    </row>
    <row r="392" spans="1:17" ht="16.5" thickBot="1" x14ac:dyDescent="0.3">
      <c r="A392" s="392"/>
      <c r="B392" s="384"/>
      <c r="C392" s="400"/>
      <c r="D392" s="403"/>
      <c r="E392" s="400"/>
      <c r="F392" s="415"/>
      <c r="G392" s="76" t="s">
        <v>9</v>
      </c>
      <c r="H392" s="29">
        <f>I392+J392+K392+L392+M392+N392</f>
        <v>0</v>
      </c>
      <c r="I392" s="29">
        <v>0</v>
      </c>
      <c r="J392" s="29">
        <v>0</v>
      </c>
      <c r="K392" s="29">
        <v>0</v>
      </c>
      <c r="L392" s="29">
        <v>0</v>
      </c>
      <c r="M392" s="29">
        <v>0</v>
      </c>
      <c r="N392" s="29">
        <v>0</v>
      </c>
      <c r="O392" s="174"/>
      <c r="P392" s="392"/>
      <c r="Q392" s="74"/>
    </row>
    <row r="393" spans="1:17" ht="24.75" thickBot="1" x14ac:dyDescent="0.3">
      <c r="A393" s="320" t="s">
        <v>125</v>
      </c>
      <c r="B393" s="320"/>
      <c r="C393" s="320"/>
      <c r="D393" s="320"/>
      <c r="E393" s="320"/>
      <c r="F393" s="321"/>
      <c r="G393" s="55" t="s">
        <v>4</v>
      </c>
      <c r="H393" s="56">
        <f>SUM(H394:H397)</f>
        <v>1825.5143</v>
      </c>
      <c r="I393" s="56">
        <f t="shared" ref="I393:N393" si="95">SUM(I394:I397)</f>
        <v>110.6</v>
      </c>
      <c r="J393" s="56">
        <f t="shared" si="95"/>
        <v>200.29999999999998</v>
      </c>
      <c r="K393" s="56">
        <f t="shared" si="95"/>
        <v>118.4</v>
      </c>
      <c r="L393" s="56">
        <f t="shared" si="95"/>
        <v>903.61430000000007</v>
      </c>
      <c r="M393" s="56">
        <f t="shared" si="95"/>
        <v>378.6</v>
      </c>
      <c r="N393" s="56">
        <f t="shared" si="95"/>
        <v>114</v>
      </c>
      <c r="O393" s="218"/>
      <c r="P393" s="262"/>
      <c r="Q393" s="74"/>
    </row>
    <row r="394" spans="1:17" ht="16.5" thickBot="1" x14ac:dyDescent="0.3">
      <c r="A394" s="361"/>
      <c r="B394" s="361"/>
      <c r="C394" s="361"/>
      <c r="D394" s="361"/>
      <c r="E394" s="361"/>
      <c r="F394" s="323"/>
      <c r="G394" s="55" t="s">
        <v>6</v>
      </c>
      <c r="H394" s="56">
        <f>SUM(I394:N394)</f>
        <v>0</v>
      </c>
      <c r="I394" s="56">
        <f>I229+I234+I239+I244+I249+I254+I259+I264+I269+I274+I279+I284+I289+I294+I299+I304+I309+I314+I319+I324+I329+I334+I339+I344+I349+I354+I359+I364+I369+I374+I379+I384+I389</f>
        <v>0</v>
      </c>
      <c r="J394" s="56">
        <f t="shared" ref="J394:N394" si="96">J229+J234+J239+J244+J249+J254+J259+J264+J269+J274+J279+J284+J289+J294+J299+J304+J309+J314+J319+J324+J329+J334+J339+J344+J349+J354+J359+J364+J369+J374+J379+J384+J389</f>
        <v>0</v>
      </c>
      <c r="K394" s="56">
        <f t="shared" si="96"/>
        <v>0</v>
      </c>
      <c r="L394" s="56">
        <f t="shared" si="96"/>
        <v>0</v>
      </c>
      <c r="M394" s="56">
        <f t="shared" si="96"/>
        <v>0</v>
      </c>
      <c r="N394" s="56">
        <f t="shared" si="96"/>
        <v>0</v>
      </c>
      <c r="O394" s="219"/>
      <c r="P394" s="263"/>
      <c r="Q394" s="74"/>
    </row>
    <row r="395" spans="1:17" ht="24.75" thickBot="1" x14ac:dyDescent="0.3">
      <c r="A395" s="361"/>
      <c r="B395" s="361"/>
      <c r="C395" s="361"/>
      <c r="D395" s="361"/>
      <c r="E395" s="361"/>
      <c r="F395" s="323"/>
      <c r="G395" s="55" t="s">
        <v>7</v>
      </c>
      <c r="H395" s="56">
        <f>SUM(I395:N395)</f>
        <v>1741.9143000000001</v>
      </c>
      <c r="I395" s="56">
        <f t="shared" ref="I395:N395" si="97">I230+I235+I240+I245+I250+I255+I260+I265+I270+I275+I280+I285+I290+I295+I300+I305+I310+I315+I320+I325+I330+I335+I340+I345+I350+I355+I360+I365+I370+I375+I380+I385+I390</f>
        <v>104.89999999999999</v>
      </c>
      <c r="J395" s="56">
        <f t="shared" si="97"/>
        <v>189.2</v>
      </c>
      <c r="K395" s="56">
        <f t="shared" si="97"/>
        <v>113.30000000000001</v>
      </c>
      <c r="L395" s="56">
        <f t="shared" si="97"/>
        <v>874.61430000000007</v>
      </c>
      <c r="M395" s="56">
        <f t="shared" si="97"/>
        <v>351.6</v>
      </c>
      <c r="N395" s="56">
        <f t="shared" si="97"/>
        <v>108.3</v>
      </c>
      <c r="O395" s="219"/>
      <c r="P395" s="263"/>
      <c r="Q395" s="74"/>
    </row>
    <row r="396" spans="1:17" ht="16.5" thickBot="1" x14ac:dyDescent="0.3">
      <c r="A396" s="361"/>
      <c r="B396" s="361"/>
      <c r="C396" s="361"/>
      <c r="D396" s="361"/>
      <c r="E396" s="361"/>
      <c r="F396" s="323"/>
      <c r="G396" s="55" t="s">
        <v>8</v>
      </c>
      <c r="H396" s="56">
        <f>SUM(I396:N396)</f>
        <v>83.600000000000009</v>
      </c>
      <c r="I396" s="56">
        <f t="shared" ref="I396:N396" si="98">I231+I236+I241+I246+I251+I256+I261+I266+I271+I276+I281+I286+I291+I296+I301+I306+I311+I316+I321+I326+I331+I336+I341+I346+I351+I356+I361+I366+I371+I376+I381+I386+I391</f>
        <v>5.6999999999999993</v>
      </c>
      <c r="J396" s="56">
        <f t="shared" si="98"/>
        <v>11.100000000000001</v>
      </c>
      <c r="K396" s="56">
        <f t="shared" si="98"/>
        <v>5.0999999999999996</v>
      </c>
      <c r="L396" s="56">
        <f t="shared" si="98"/>
        <v>29</v>
      </c>
      <c r="M396" s="56">
        <f t="shared" si="98"/>
        <v>27</v>
      </c>
      <c r="N396" s="56">
        <f t="shared" si="98"/>
        <v>5.7</v>
      </c>
      <c r="O396" s="219"/>
      <c r="P396" s="263"/>
      <c r="Q396" s="74"/>
    </row>
    <row r="397" spans="1:17" ht="24.75" thickBot="1" x14ac:dyDescent="0.3">
      <c r="A397" s="324"/>
      <c r="B397" s="324"/>
      <c r="C397" s="324"/>
      <c r="D397" s="324"/>
      <c r="E397" s="324"/>
      <c r="F397" s="325"/>
      <c r="G397" s="55" t="s">
        <v>9</v>
      </c>
      <c r="H397" s="56">
        <f>SUM(I397:N397)</f>
        <v>0</v>
      </c>
      <c r="I397" s="56">
        <f t="shared" ref="I397:N397" si="99">I232+I237+I242+I247+I252+I257+I262+I267+I272+I277+I282+I287+I292+I297+I302+I307+I312+I317+I322+I327+I332+I337+I342+I347+I352+I357+I362+I367+I372+I377+I382+I387+I392</f>
        <v>0</v>
      </c>
      <c r="J397" s="56">
        <f t="shared" si="99"/>
        <v>0</v>
      </c>
      <c r="K397" s="56">
        <f t="shared" si="99"/>
        <v>0</v>
      </c>
      <c r="L397" s="56">
        <f t="shared" si="99"/>
        <v>0</v>
      </c>
      <c r="M397" s="56">
        <f t="shared" si="99"/>
        <v>0</v>
      </c>
      <c r="N397" s="56">
        <f t="shared" si="99"/>
        <v>0</v>
      </c>
      <c r="O397" s="220"/>
      <c r="P397" s="264"/>
      <c r="Q397" s="74"/>
    </row>
    <row r="398" spans="1:17" ht="16.5" thickBot="1" x14ac:dyDescent="0.3">
      <c r="A398" s="211" t="s">
        <v>356</v>
      </c>
      <c r="B398" s="211"/>
      <c r="C398" s="211"/>
      <c r="D398" s="211"/>
      <c r="E398" s="211"/>
      <c r="F398" s="211"/>
      <c r="G398" s="211"/>
      <c r="H398" s="211"/>
      <c r="I398" s="211"/>
      <c r="J398" s="211"/>
      <c r="K398" s="211"/>
      <c r="L398" s="211"/>
      <c r="M398" s="211"/>
      <c r="N398" s="211"/>
      <c r="O398" s="211"/>
      <c r="P398" s="279"/>
      <c r="Q398" s="74"/>
    </row>
    <row r="399" spans="1:17" ht="24.75" thickBot="1" x14ac:dyDescent="0.3">
      <c r="A399" s="212" t="s">
        <v>1288</v>
      </c>
      <c r="B399" s="218" t="s">
        <v>1218</v>
      </c>
      <c r="C399" s="218" t="s">
        <v>356</v>
      </c>
      <c r="D399" s="218">
        <v>2026</v>
      </c>
      <c r="E399" s="218"/>
      <c r="F399" s="218" t="s">
        <v>222</v>
      </c>
      <c r="G399" s="25" t="s">
        <v>4</v>
      </c>
      <c r="H399" s="26">
        <v>20</v>
      </c>
      <c r="I399" s="26">
        <v>0</v>
      </c>
      <c r="J399" s="26">
        <v>20</v>
      </c>
      <c r="K399" s="26">
        <v>0</v>
      </c>
      <c r="L399" s="26">
        <v>0</v>
      </c>
      <c r="M399" s="26">
        <v>0</v>
      </c>
      <c r="N399" s="26">
        <v>0</v>
      </c>
      <c r="O399" s="221"/>
      <c r="P399" s="371"/>
      <c r="Q399" s="74"/>
    </row>
    <row r="400" spans="1:17" ht="16.5" thickBot="1" x14ac:dyDescent="0.3">
      <c r="A400" s="213"/>
      <c r="B400" s="219"/>
      <c r="C400" s="219"/>
      <c r="D400" s="219"/>
      <c r="E400" s="219"/>
      <c r="F400" s="219"/>
      <c r="G400" s="25" t="s">
        <v>259</v>
      </c>
      <c r="H400" s="26">
        <v>0</v>
      </c>
      <c r="I400" s="26">
        <v>0</v>
      </c>
      <c r="J400" s="26">
        <v>0</v>
      </c>
      <c r="K400" s="26">
        <v>0</v>
      </c>
      <c r="L400" s="26">
        <v>0</v>
      </c>
      <c r="M400" s="26">
        <v>0</v>
      </c>
      <c r="N400" s="26">
        <v>0</v>
      </c>
      <c r="O400" s="222"/>
      <c r="P400" s="372"/>
      <c r="Q400" s="74"/>
    </row>
    <row r="401" spans="1:17" ht="24.75" thickBot="1" x14ac:dyDescent="0.3">
      <c r="A401" s="213"/>
      <c r="B401" s="219"/>
      <c r="C401" s="219"/>
      <c r="D401" s="219"/>
      <c r="E401" s="219"/>
      <c r="F401" s="219"/>
      <c r="G401" s="25" t="s">
        <v>7</v>
      </c>
      <c r="H401" s="26">
        <v>20</v>
      </c>
      <c r="I401" s="26">
        <v>0</v>
      </c>
      <c r="J401" s="26">
        <v>20</v>
      </c>
      <c r="K401" s="26">
        <v>0</v>
      </c>
      <c r="L401" s="26">
        <v>0</v>
      </c>
      <c r="M401" s="26">
        <v>0</v>
      </c>
      <c r="N401" s="26">
        <v>0</v>
      </c>
      <c r="O401" s="222"/>
      <c r="P401" s="372"/>
      <c r="Q401" s="74"/>
    </row>
    <row r="402" spans="1:17" ht="16.5" thickBot="1" x14ac:dyDescent="0.3">
      <c r="A402" s="213"/>
      <c r="B402" s="219"/>
      <c r="C402" s="219"/>
      <c r="D402" s="219"/>
      <c r="E402" s="219"/>
      <c r="F402" s="219"/>
      <c r="G402" s="25" t="s">
        <v>8</v>
      </c>
      <c r="H402" s="26">
        <v>0</v>
      </c>
      <c r="I402" s="26">
        <v>0</v>
      </c>
      <c r="J402" s="26">
        <v>0</v>
      </c>
      <c r="K402" s="26">
        <v>0</v>
      </c>
      <c r="L402" s="26">
        <v>0</v>
      </c>
      <c r="M402" s="26">
        <v>0</v>
      </c>
      <c r="N402" s="26">
        <v>0</v>
      </c>
      <c r="O402" s="222"/>
      <c r="P402" s="372"/>
      <c r="Q402" s="74"/>
    </row>
    <row r="403" spans="1:17" ht="16.5" thickBot="1" x14ac:dyDescent="0.3">
      <c r="A403" s="214"/>
      <c r="B403" s="220"/>
      <c r="C403" s="220"/>
      <c r="D403" s="220"/>
      <c r="E403" s="220"/>
      <c r="F403" s="220"/>
      <c r="G403" s="25" t="s">
        <v>9</v>
      </c>
      <c r="H403" s="26">
        <v>0</v>
      </c>
      <c r="I403" s="26">
        <v>0</v>
      </c>
      <c r="J403" s="26">
        <v>0</v>
      </c>
      <c r="K403" s="26">
        <v>0</v>
      </c>
      <c r="L403" s="26">
        <v>0</v>
      </c>
      <c r="M403" s="26">
        <v>0</v>
      </c>
      <c r="N403" s="26">
        <v>0</v>
      </c>
      <c r="O403" s="223"/>
      <c r="P403" s="373"/>
      <c r="Q403" s="74"/>
    </row>
    <row r="404" spans="1:17" ht="24.75" thickBot="1" x14ac:dyDescent="0.3">
      <c r="A404" s="212" t="s">
        <v>1289</v>
      </c>
      <c r="B404" s="218" t="s">
        <v>1290</v>
      </c>
      <c r="C404" s="218" t="s">
        <v>356</v>
      </c>
      <c r="D404" s="218">
        <v>2025</v>
      </c>
      <c r="E404" s="218">
        <v>0.6</v>
      </c>
      <c r="F404" s="218" t="s">
        <v>1291</v>
      </c>
      <c r="G404" s="25" t="s">
        <v>4</v>
      </c>
      <c r="H404" s="26">
        <v>20</v>
      </c>
      <c r="I404" s="26">
        <v>20</v>
      </c>
      <c r="J404" s="26">
        <v>0</v>
      </c>
      <c r="K404" s="26">
        <v>0</v>
      </c>
      <c r="L404" s="26">
        <v>0</v>
      </c>
      <c r="M404" s="26">
        <v>0</v>
      </c>
      <c r="N404" s="26">
        <v>0</v>
      </c>
      <c r="O404" s="218">
        <v>5218</v>
      </c>
      <c r="P404" s="262" t="s">
        <v>1292</v>
      </c>
      <c r="Q404" s="74"/>
    </row>
    <row r="405" spans="1:17" ht="16.5" thickBot="1" x14ac:dyDescent="0.3">
      <c r="A405" s="213"/>
      <c r="B405" s="219"/>
      <c r="C405" s="219"/>
      <c r="D405" s="219"/>
      <c r="E405" s="219"/>
      <c r="F405" s="219"/>
      <c r="G405" s="25" t="s">
        <v>262</v>
      </c>
      <c r="H405" s="26">
        <v>0</v>
      </c>
      <c r="I405" s="26">
        <v>0</v>
      </c>
      <c r="J405" s="26">
        <v>0</v>
      </c>
      <c r="K405" s="26">
        <v>0</v>
      </c>
      <c r="L405" s="26">
        <v>0</v>
      </c>
      <c r="M405" s="26">
        <v>0</v>
      </c>
      <c r="N405" s="26">
        <v>0</v>
      </c>
      <c r="O405" s="219"/>
      <c r="P405" s="263"/>
      <c r="Q405" s="74"/>
    </row>
    <row r="406" spans="1:17" ht="24.75" thickBot="1" x14ac:dyDescent="0.3">
      <c r="A406" s="213"/>
      <c r="B406" s="219"/>
      <c r="C406" s="219"/>
      <c r="D406" s="219"/>
      <c r="E406" s="219"/>
      <c r="F406" s="219"/>
      <c r="G406" s="25" t="s">
        <v>7</v>
      </c>
      <c r="H406" s="26">
        <v>20</v>
      </c>
      <c r="I406" s="26">
        <v>20</v>
      </c>
      <c r="J406" s="26">
        <v>0</v>
      </c>
      <c r="K406" s="26">
        <v>0</v>
      </c>
      <c r="L406" s="26">
        <v>0</v>
      </c>
      <c r="M406" s="26">
        <v>0</v>
      </c>
      <c r="N406" s="26">
        <v>0</v>
      </c>
      <c r="O406" s="219"/>
      <c r="P406" s="263"/>
      <c r="Q406" s="74"/>
    </row>
    <row r="407" spans="1:17" ht="16.5" thickBot="1" x14ac:dyDescent="0.3">
      <c r="A407" s="213"/>
      <c r="B407" s="219"/>
      <c r="C407" s="219"/>
      <c r="D407" s="219"/>
      <c r="E407" s="219"/>
      <c r="F407" s="219"/>
      <c r="G407" s="25" t="s">
        <v>8</v>
      </c>
      <c r="H407" s="26">
        <v>0</v>
      </c>
      <c r="I407" s="26">
        <v>0</v>
      </c>
      <c r="J407" s="26">
        <v>0</v>
      </c>
      <c r="K407" s="26">
        <v>0</v>
      </c>
      <c r="L407" s="26">
        <v>0</v>
      </c>
      <c r="M407" s="26">
        <v>0</v>
      </c>
      <c r="N407" s="26">
        <v>0</v>
      </c>
      <c r="O407" s="219"/>
      <c r="P407" s="263"/>
      <c r="Q407" s="74"/>
    </row>
    <row r="408" spans="1:17" ht="16.5" thickBot="1" x14ac:dyDescent="0.3">
      <c r="A408" s="214"/>
      <c r="B408" s="220"/>
      <c r="C408" s="220"/>
      <c r="D408" s="220"/>
      <c r="E408" s="220"/>
      <c r="F408" s="220"/>
      <c r="G408" s="25" t="s">
        <v>9</v>
      </c>
      <c r="H408" s="26">
        <v>0</v>
      </c>
      <c r="I408" s="26">
        <v>0</v>
      </c>
      <c r="J408" s="26">
        <v>0</v>
      </c>
      <c r="K408" s="26">
        <v>0</v>
      </c>
      <c r="L408" s="26">
        <v>0</v>
      </c>
      <c r="M408" s="26">
        <v>0</v>
      </c>
      <c r="N408" s="26">
        <v>0</v>
      </c>
      <c r="O408" s="220"/>
      <c r="P408" s="264"/>
      <c r="Q408" s="74"/>
    </row>
    <row r="409" spans="1:17" ht="24.75" thickBot="1" x14ac:dyDescent="0.3">
      <c r="A409" s="212" t="s">
        <v>1293</v>
      </c>
      <c r="B409" s="218"/>
      <c r="C409" s="218" t="s">
        <v>356</v>
      </c>
      <c r="D409" s="218">
        <v>2028</v>
      </c>
      <c r="E409" s="218">
        <v>4.3</v>
      </c>
      <c r="F409" s="218" t="s">
        <v>1294</v>
      </c>
      <c r="G409" s="25" t="s">
        <v>4</v>
      </c>
      <c r="H409" s="26">
        <v>108</v>
      </c>
      <c r="I409" s="26">
        <v>0</v>
      </c>
      <c r="J409" s="26">
        <v>0</v>
      </c>
      <c r="K409" s="26">
        <v>0</v>
      </c>
      <c r="L409" s="26">
        <v>108</v>
      </c>
      <c r="M409" s="26">
        <v>0</v>
      </c>
      <c r="N409" s="26">
        <v>0</v>
      </c>
      <c r="O409" s="218">
        <v>5218</v>
      </c>
      <c r="P409" s="262" t="s">
        <v>1292</v>
      </c>
      <c r="Q409" s="74"/>
    </row>
    <row r="410" spans="1:17" ht="16.5" thickBot="1" x14ac:dyDescent="0.3">
      <c r="A410" s="213"/>
      <c r="B410" s="219"/>
      <c r="C410" s="219"/>
      <c r="D410" s="219"/>
      <c r="E410" s="219"/>
      <c r="F410" s="219"/>
      <c r="G410" s="25" t="s">
        <v>262</v>
      </c>
      <c r="H410" s="26">
        <v>106.9</v>
      </c>
      <c r="I410" s="26">
        <v>0</v>
      </c>
      <c r="J410" s="26">
        <v>0</v>
      </c>
      <c r="K410" s="26">
        <v>0</v>
      </c>
      <c r="L410" s="26">
        <v>106.9</v>
      </c>
      <c r="M410" s="26">
        <v>0</v>
      </c>
      <c r="N410" s="26">
        <v>0</v>
      </c>
      <c r="O410" s="219"/>
      <c r="P410" s="263"/>
      <c r="Q410" s="74"/>
    </row>
    <row r="411" spans="1:17" ht="24.75" thickBot="1" x14ac:dyDescent="0.3">
      <c r="A411" s="213"/>
      <c r="B411" s="219"/>
      <c r="C411" s="219"/>
      <c r="D411" s="219"/>
      <c r="E411" s="219"/>
      <c r="F411" s="219"/>
      <c r="G411" s="25" t="s">
        <v>7</v>
      </c>
      <c r="H411" s="26">
        <v>1</v>
      </c>
      <c r="I411" s="26">
        <v>0</v>
      </c>
      <c r="J411" s="26">
        <v>0</v>
      </c>
      <c r="K411" s="26">
        <v>0</v>
      </c>
      <c r="L411" s="26">
        <v>1</v>
      </c>
      <c r="M411" s="26">
        <v>0</v>
      </c>
      <c r="N411" s="26">
        <v>0</v>
      </c>
      <c r="O411" s="219"/>
      <c r="P411" s="263"/>
      <c r="Q411" s="74"/>
    </row>
    <row r="412" spans="1:17" ht="16.5" thickBot="1" x14ac:dyDescent="0.3">
      <c r="A412" s="213"/>
      <c r="B412" s="219"/>
      <c r="C412" s="219"/>
      <c r="D412" s="219"/>
      <c r="E412" s="219"/>
      <c r="F412" s="219"/>
      <c r="G412" s="25" t="s">
        <v>8</v>
      </c>
      <c r="H412" s="26">
        <v>0.1</v>
      </c>
      <c r="I412" s="26">
        <v>0</v>
      </c>
      <c r="J412" s="26">
        <v>0</v>
      </c>
      <c r="K412" s="26">
        <v>0</v>
      </c>
      <c r="L412" s="26">
        <v>0.1</v>
      </c>
      <c r="M412" s="26">
        <v>0</v>
      </c>
      <c r="N412" s="26">
        <v>0</v>
      </c>
      <c r="O412" s="219"/>
      <c r="P412" s="263"/>
      <c r="Q412" s="74"/>
    </row>
    <row r="413" spans="1:17" ht="16.5" thickBot="1" x14ac:dyDescent="0.3">
      <c r="A413" s="214"/>
      <c r="B413" s="220"/>
      <c r="C413" s="220"/>
      <c r="D413" s="220"/>
      <c r="E413" s="220"/>
      <c r="F413" s="220"/>
      <c r="G413" s="25" t="s">
        <v>9</v>
      </c>
      <c r="H413" s="26">
        <v>0</v>
      </c>
      <c r="I413" s="26">
        <v>0</v>
      </c>
      <c r="J413" s="26">
        <v>0</v>
      </c>
      <c r="K413" s="26">
        <v>0</v>
      </c>
      <c r="L413" s="26">
        <v>0</v>
      </c>
      <c r="M413" s="26">
        <v>0</v>
      </c>
      <c r="N413" s="26">
        <v>0</v>
      </c>
      <c r="O413" s="220"/>
      <c r="P413" s="264"/>
      <c r="Q413" s="74"/>
    </row>
    <row r="414" spans="1:17" ht="24.75" thickBot="1" x14ac:dyDescent="0.3">
      <c r="A414" s="212" t="s">
        <v>1295</v>
      </c>
      <c r="B414" s="218" t="s">
        <v>1218</v>
      </c>
      <c r="C414" s="218" t="s">
        <v>356</v>
      </c>
      <c r="D414" s="218" t="s">
        <v>264</v>
      </c>
      <c r="E414" s="218"/>
      <c r="F414" s="218" t="s">
        <v>222</v>
      </c>
      <c r="G414" s="25" t="s">
        <v>4</v>
      </c>
      <c r="H414" s="26">
        <v>123.1</v>
      </c>
      <c r="I414" s="26">
        <v>8.6999999999999993</v>
      </c>
      <c r="J414" s="26">
        <v>79</v>
      </c>
      <c r="K414" s="26">
        <v>35.5</v>
      </c>
      <c r="L414" s="26">
        <v>0</v>
      </c>
      <c r="M414" s="26">
        <v>0</v>
      </c>
      <c r="N414" s="26">
        <v>0</v>
      </c>
      <c r="O414" s="221"/>
      <c r="P414" s="371"/>
      <c r="Q414" s="74"/>
    </row>
    <row r="415" spans="1:17" ht="16.5" thickBot="1" x14ac:dyDescent="0.3">
      <c r="A415" s="213"/>
      <c r="B415" s="219"/>
      <c r="C415" s="219"/>
      <c r="D415" s="219"/>
      <c r="E415" s="219"/>
      <c r="F415" s="219"/>
      <c r="G415" s="25" t="s">
        <v>259</v>
      </c>
      <c r="H415" s="26">
        <v>0</v>
      </c>
      <c r="I415" s="26">
        <v>0</v>
      </c>
      <c r="J415" s="26">
        <v>0</v>
      </c>
      <c r="K415" s="26">
        <v>0</v>
      </c>
      <c r="L415" s="26">
        <v>0</v>
      </c>
      <c r="M415" s="26">
        <v>0</v>
      </c>
      <c r="N415" s="26">
        <v>0</v>
      </c>
      <c r="O415" s="222"/>
      <c r="P415" s="372"/>
      <c r="Q415" s="74"/>
    </row>
    <row r="416" spans="1:17" ht="24.75" thickBot="1" x14ac:dyDescent="0.3">
      <c r="A416" s="213"/>
      <c r="B416" s="219"/>
      <c r="C416" s="219"/>
      <c r="D416" s="219"/>
      <c r="E416" s="219"/>
      <c r="F416" s="219"/>
      <c r="G416" s="25" t="s">
        <v>7</v>
      </c>
      <c r="H416" s="26">
        <v>123.1</v>
      </c>
      <c r="I416" s="26">
        <v>8.6999999999999993</v>
      </c>
      <c r="J416" s="26">
        <v>79</v>
      </c>
      <c r="K416" s="26">
        <v>35.5</v>
      </c>
      <c r="L416" s="26">
        <v>0</v>
      </c>
      <c r="M416" s="26">
        <v>0</v>
      </c>
      <c r="N416" s="26">
        <v>0</v>
      </c>
      <c r="O416" s="222"/>
      <c r="P416" s="372"/>
      <c r="Q416" s="74"/>
    </row>
    <row r="417" spans="1:17" ht="16.5" thickBot="1" x14ac:dyDescent="0.3">
      <c r="A417" s="213"/>
      <c r="B417" s="219"/>
      <c r="C417" s="219"/>
      <c r="D417" s="219"/>
      <c r="E417" s="219"/>
      <c r="F417" s="219"/>
      <c r="G417" s="25" t="s">
        <v>8</v>
      </c>
      <c r="H417" s="26">
        <v>0</v>
      </c>
      <c r="I417" s="26">
        <v>0</v>
      </c>
      <c r="J417" s="26">
        <v>0</v>
      </c>
      <c r="K417" s="26">
        <v>0</v>
      </c>
      <c r="L417" s="26">
        <v>0</v>
      </c>
      <c r="M417" s="26">
        <v>0</v>
      </c>
      <c r="N417" s="26">
        <v>0</v>
      </c>
      <c r="O417" s="222"/>
      <c r="P417" s="372"/>
      <c r="Q417" s="74"/>
    </row>
    <row r="418" spans="1:17" ht="16.5" thickBot="1" x14ac:dyDescent="0.3">
      <c r="A418" s="214"/>
      <c r="B418" s="220"/>
      <c r="C418" s="220"/>
      <c r="D418" s="220"/>
      <c r="E418" s="220"/>
      <c r="F418" s="220"/>
      <c r="G418" s="25" t="s">
        <v>9</v>
      </c>
      <c r="H418" s="26">
        <v>0</v>
      </c>
      <c r="I418" s="26">
        <v>0</v>
      </c>
      <c r="J418" s="26">
        <v>0</v>
      </c>
      <c r="K418" s="26">
        <v>0</v>
      </c>
      <c r="L418" s="26">
        <v>0</v>
      </c>
      <c r="M418" s="26">
        <v>0</v>
      </c>
      <c r="N418" s="26">
        <v>0</v>
      </c>
      <c r="O418" s="223"/>
      <c r="P418" s="373"/>
      <c r="Q418" s="74"/>
    </row>
    <row r="419" spans="1:17" ht="24.75" thickBot="1" x14ac:dyDescent="0.3">
      <c r="A419" s="212" t="s">
        <v>1296</v>
      </c>
      <c r="B419" s="218" t="s">
        <v>1218</v>
      </c>
      <c r="C419" s="218" t="s">
        <v>356</v>
      </c>
      <c r="D419" s="218" t="s">
        <v>337</v>
      </c>
      <c r="E419" s="218"/>
      <c r="F419" s="218" t="s">
        <v>222</v>
      </c>
      <c r="G419" s="25" t="s">
        <v>4</v>
      </c>
      <c r="H419" s="26">
        <v>91</v>
      </c>
      <c r="I419" s="26">
        <v>0</v>
      </c>
      <c r="J419" s="26">
        <v>0</v>
      </c>
      <c r="K419" s="26">
        <v>7.4</v>
      </c>
      <c r="L419" s="26">
        <v>83.5</v>
      </c>
      <c r="M419" s="26">
        <v>0</v>
      </c>
      <c r="N419" s="26">
        <v>0</v>
      </c>
      <c r="O419" s="218"/>
      <c r="P419" s="371"/>
      <c r="Q419" s="74"/>
    </row>
    <row r="420" spans="1:17" ht="16.5" thickBot="1" x14ac:dyDescent="0.3">
      <c r="A420" s="213"/>
      <c r="B420" s="219"/>
      <c r="C420" s="219"/>
      <c r="D420" s="219"/>
      <c r="E420" s="219"/>
      <c r="F420" s="219"/>
      <c r="G420" s="25" t="s">
        <v>6</v>
      </c>
      <c r="H420" s="26">
        <v>0</v>
      </c>
      <c r="I420" s="26">
        <v>0</v>
      </c>
      <c r="J420" s="26">
        <v>0</v>
      </c>
      <c r="K420" s="26">
        <v>0</v>
      </c>
      <c r="L420" s="26">
        <v>0</v>
      </c>
      <c r="M420" s="26">
        <v>0</v>
      </c>
      <c r="N420" s="26">
        <v>0</v>
      </c>
      <c r="O420" s="219"/>
      <c r="P420" s="372"/>
      <c r="Q420" s="74"/>
    </row>
    <row r="421" spans="1:17" ht="24.75" thickBot="1" x14ac:dyDescent="0.3">
      <c r="A421" s="213"/>
      <c r="B421" s="219"/>
      <c r="C421" s="219"/>
      <c r="D421" s="219"/>
      <c r="E421" s="219"/>
      <c r="F421" s="219"/>
      <c r="G421" s="25" t="s">
        <v>7</v>
      </c>
      <c r="H421" s="26">
        <v>91</v>
      </c>
      <c r="I421" s="26">
        <v>0</v>
      </c>
      <c r="J421" s="26">
        <v>0</v>
      </c>
      <c r="K421" s="26">
        <v>7.4</v>
      </c>
      <c r="L421" s="26">
        <v>83.5</v>
      </c>
      <c r="M421" s="26">
        <v>0</v>
      </c>
      <c r="N421" s="26">
        <v>0</v>
      </c>
      <c r="O421" s="219"/>
      <c r="P421" s="372"/>
      <c r="Q421" s="74"/>
    </row>
    <row r="422" spans="1:17" ht="16.5" thickBot="1" x14ac:dyDescent="0.3">
      <c r="A422" s="213"/>
      <c r="B422" s="219"/>
      <c r="C422" s="219"/>
      <c r="D422" s="219"/>
      <c r="E422" s="219"/>
      <c r="F422" s="219"/>
      <c r="G422" s="25" t="s">
        <v>8</v>
      </c>
      <c r="H422" s="26">
        <v>0</v>
      </c>
      <c r="I422" s="26">
        <v>0</v>
      </c>
      <c r="J422" s="26">
        <v>0</v>
      </c>
      <c r="K422" s="26">
        <v>0</v>
      </c>
      <c r="L422" s="26">
        <v>0</v>
      </c>
      <c r="M422" s="26">
        <v>0</v>
      </c>
      <c r="N422" s="26">
        <v>0</v>
      </c>
      <c r="O422" s="219"/>
      <c r="P422" s="372"/>
      <c r="Q422" s="74"/>
    </row>
    <row r="423" spans="1:17" ht="16.5" thickBot="1" x14ac:dyDescent="0.3">
      <c r="A423" s="214"/>
      <c r="B423" s="220"/>
      <c r="C423" s="220"/>
      <c r="D423" s="220"/>
      <c r="E423" s="220"/>
      <c r="F423" s="220"/>
      <c r="G423" s="25" t="s">
        <v>9</v>
      </c>
      <c r="H423" s="26">
        <v>0</v>
      </c>
      <c r="I423" s="26">
        <v>0</v>
      </c>
      <c r="J423" s="26">
        <v>0</v>
      </c>
      <c r="K423" s="26">
        <v>0</v>
      </c>
      <c r="L423" s="26">
        <v>0</v>
      </c>
      <c r="M423" s="26">
        <v>0</v>
      </c>
      <c r="N423" s="26">
        <v>0</v>
      </c>
      <c r="O423" s="220"/>
      <c r="P423" s="373"/>
      <c r="Q423" s="74"/>
    </row>
    <row r="424" spans="1:17" ht="24.75" thickBot="1" x14ac:dyDescent="0.3">
      <c r="A424" s="212" t="s">
        <v>1297</v>
      </c>
      <c r="B424" s="218"/>
      <c r="C424" s="218" t="s">
        <v>356</v>
      </c>
      <c r="D424" s="218">
        <v>2028</v>
      </c>
      <c r="E424" s="218">
        <v>1.4</v>
      </c>
      <c r="F424" s="218" t="s">
        <v>1291</v>
      </c>
      <c r="G424" s="25" t="s">
        <v>4</v>
      </c>
      <c r="H424" s="26">
        <v>26.6</v>
      </c>
      <c r="I424" s="26">
        <v>0</v>
      </c>
      <c r="J424" s="26">
        <v>0</v>
      </c>
      <c r="K424" s="26">
        <v>0</v>
      </c>
      <c r="L424" s="26">
        <v>26.6</v>
      </c>
      <c r="M424" s="26">
        <v>0</v>
      </c>
      <c r="N424" s="26">
        <v>0</v>
      </c>
      <c r="O424" s="218">
        <v>1399</v>
      </c>
      <c r="P424" s="262" t="s">
        <v>1292</v>
      </c>
      <c r="Q424" s="74"/>
    </row>
    <row r="425" spans="1:17" ht="16.5" thickBot="1" x14ac:dyDescent="0.3">
      <c r="A425" s="213"/>
      <c r="B425" s="219"/>
      <c r="C425" s="219"/>
      <c r="D425" s="219"/>
      <c r="E425" s="219"/>
      <c r="F425" s="219"/>
      <c r="G425" s="25" t="s">
        <v>6</v>
      </c>
      <c r="H425" s="26">
        <v>26.3</v>
      </c>
      <c r="I425" s="26">
        <v>0</v>
      </c>
      <c r="J425" s="26">
        <v>0</v>
      </c>
      <c r="K425" s="26">
        <v>0</v>
      </c>
      <c r="L425" s="26">
        <v>26.3</v>
      </c>
      <c r="M425" s="26">
        <v>0</v>
      </c>
      <c r="N425" s="26">
        <v>0</v>
      </c>
      <c r="O425" s="219"/>
      <c r="P425" s="263"/>
      <c r="Q425" s="74"/>
    </row>
    <row r="426" spans="1:17" ht="24.75" thickBot="1" x14ac:dyDescent="0.3">
      <c r="A426" s="213"/>
      <c r="B426" s="219"/>
      <c r="C426" s="219"/>
      <c r="D426" s="219"/>
      <c r="E426" s="219"/>
      <c r="F426" s="219"/>
      <c r="G426" s="25" t="s">
        <v>7</v>
      </c>
      <c r="H426" s="26">
        <v>0.2</v>
      </c>
      <c r="I426" s="26">
        <v>0</v>
      </c>
      <c r="J426" s="26">
        <v>0</v>
      </c>
      <c r="K426" s="26">
        <v>0</v>
      </c>
      <c r="L426" s="26">
        <v>0.2</v>
      </c>
      <c r="M426" s="26">
        <v>0</v>
      </c>
      <c r="N426" s="26">
        <v>0</v>
      </c>
      <c r="O426" s="219"/>
      <c r="P426" s="263"/>
      <c r="Q426" s="74"/>
    </row>
    <row r="427" spans="1:17" ht="16.5" thickBot="1" x14ac:dyDescent="0.3">
      <c r="A427" s="213"/>
      <c r="B427" s="219"/>
      <c r="C427" s="219"/>
      <c r="D427" s="219"/>
      <c r="E427" s="219"/>
      <c r="F427" s="219"/>
      <c r="G427" s="25" t="s">
        <v>8</v>
      </c>
      <c r="H427" s="26">
        <v>0</v>
      </c>
      <c r="I427" s="26">
        <v>0</v>
      </c>
      <c r="J427" s="26">
        <v>0</v>
      </c>
      <c r="K427" s="26">
        <v>0</v>
      </c>
      <c r="L427" s="26">
        <v>0</v>
      </c>
      <c r="M427" s="26">
        <v>0</v>
      </c>
      <c r="N427" s="26">
        <v>0</v>
      </c>
      <c r="O427" s="219"/>
      <c r="P427" s="263"/>
      <c r="Q427" s="74"/>
    </row>
    <row r="428" spans="1:17" ht="16.5" thickBot="1" x14ac:dyDescent="0.3">
      <c r="A428" s="214"/>
      <c r="B428" s="220"/>
      <c r="C428" s="220"/>
      <c r="D428" s="220"/>
      <c r="E428" s="220"/>
      <c r="F428" s="220"/>
      <c r="G428" s="25" t="s">
        <v>9</v>
      </c>
      <c r="H428" s="26">
        <v>0</v>
      </c>
      <c r="I428" s="26">
        <v>0</v>
      </c>
      <c r="J428" s="26">
        <v>0</v>
      </c>
      <c r="K428" s="26">
        <v>0</v>
      </c>
      <c r="L428" s="26">
        <v>0</v>
      </c>
      <c r="M428" s="26">
        <v>0</v>
      </c>
      <c r="N428" s="26">
        <v>0</v>
      </c>
      <c r="O428" s="220"/>
      <c r="P428" s="264"/>
      <c r="Q428" s="74"/>
    </row>
    <row r="429" spans="1:17" ht="24.75" thickBot="1" x14ac:dyDescent="0.3">
      <c r="A429" s="212" t="s">
        <v>1298</v>
      </c>
      <c r="B429" s="218"/>
      <c r="C429" s="218" t="s">
        <v>356</v>
      </c>
      <c r="D429" s="218">
        <v>2028</v>
      </c>
      <c r="E429" s="218">
        <v>15.1</v>
      </c>
      <c r="F429" s="218" t="s">
        <v>1294</v>
      </c>
      <c r="G429" s="25" t="s">
        <v>4</v>
      </c>
      <c r="H429" s="26">
        <v>286.89999999999998</v>
      </c>
      <c r="I429" s="26">
        <v>0</v>
      </c>
      <c r="J429" s="26">
        <v>0</v>
      </c>
      <c r="K429" s="26">
        <v>0</v>
      </c>
      <c r="L429" s="26">
        <v>286.89999999999998</v>
      </c>
      <c r="M429" s="26">
        <v>0</v>
      </c>
      <c r="N429" s="26">
        <v>0</v>
      </c>
      <c r="O429" s="218">
        <v>5349</v>
      </c>
      <c r="P429" s="262" t="s">
        <v>1292</v>
      </c>
      <c r="Q429" s="74"/>
    </row>
    <row r="430" spans="1:17" ht="16.5" thickBot="1" x14ac:dyDescent="0.3">
      <c r="A430" s="213"/>
      <c r="B430" s="219"/>
      <c r="C430" s="219"/>
      <c r="D430" s="219"/>
      <c r="E430" s="219"/>
      <c r="F430" s="219"/>
      <c r="G430" s="25" t="s">
        <v>6</v>
      </c>
      <c r="H430" s="26">
        <v>284</v>
      </c>
      <c r="I430" s="26">
        <v>0</v>
      </c>
      <c r="J430" s="26">
        <v>0</v>
      </c>
      <c r="K430" s="26">
        <v>0</v>
      </c>
      <c r="L430" s="26">
        <v>284</v>
      </c>
      <c r="M430" s="26">
        <v>0</v>
      </c>
      <c r="N430" s="26">
        <v>0</v>
      </c>
      <c r="O430" s="219"/>
      <c r="P430" s="263"/>
      <c r="Q430" s="74"/>
    </row>
    <row r="431" spans="1:17" ht="24.75" thickBot="1" x14ac:dyDescent="0.3">
      <c r="A431" s="213"/>
      <c r="B431" s="219"/>
      <c r="C431" s="219"/>
      <c r="D431" s="219"/>
      <c r="E431" s="219"/>
      <c r="F431" s="219"/>
      <c r="G431" s="25" t="s">
        <v>7</v>
      </c>
      <c r="H431" s="26">
        <v>2.7</v>
      </c>
      <c r="I431" s="26">
        <v>0</v>
      </c>
      <c r="J431" s="26">
        <v>0</v>
      </c>
      <c r="K431" s="26">
        <v>0</v>
      </c>
      <c r="L431" s="26">
        <v>2.7</v>
      </c>
      <c r="M431" s="26">
        <v>0</v>
      </c>
      <c r="N431" s="26">
        <v>0</v>
      </c>
      <c r="O431" s="219"/>
      <c r="P431" s="263"/>
      <c r="Q431" s="74"/>
    </row>
    <row r="432" spans="1:17" ht="16.5" thickBot="1" x14ac:dyDescent="0.3">
      <c r="A432" s="213"/>
      <c r="B432" s="219"/>
      <c r="C432" s="219"/>
      <c r="D432" s="219"/>
      <c r="E432" s="219"/>
      <c r="F432" s="219"/>
      <c r="G432" s="25" t="s">
        <v>8</v>
      </c>
      <c r="H432" s="26">
        <v>0.2</v>
      </c>
      <c r="I432" s="26">
        <v>0</v>
      </c>
      <c r="J432" s="26">
        <v>0</v>
      </c>
      <c r="K432" s="26">
        <v>0</v>
      </c>
      <c r="L432" s="26">
        <v>0.2</v>
      </c>
      <c r="M432" s="26">
        <v>0</v>
      </c>
      <c r="N432" s="26">
        <v>0</v>
      </c>
      <c r="O432" s="219"/>
      <c r="P432" s="263"/>
      <c r="Q432" s="74"/>
    </row>
    <row r="433" spans="1:17" ht="16.5" thickBot="1" x14ac:dyDescent="0.3">
      <c r="A433" s="214"/>
      <c r="B433" s="220"/>
      <c r="C433" s="220"/>
      <c r="D433" s="220"/>
      <c r="E433" s="220"/>
      <c r="F433" s="220"/>
      <c r="G433" s="25" t="s">
        <v>9</v>
      </c>
      <c r="H433" s="26">
        <v>0</v>
      </c>
      <c r="I433" s="26">
        <v>0</v>
      </c>
      <c r="J433" s="26">
        <v>0</v>
      </c>
      <c r="K433" s="26">
        <v>0</v>
      </c>
      <c r="L433" s="26">
        <v>0</v>
      </c>
      <c r="M433" s="26">
        <v>0</v>
      </c>
      <c r="N433" s="26">
        <v>0</v>
      </c>
      <c r="O433" s="220"/>
      <c r="P433" s="264"/>
      <c r="Q433" s="74"/>
    </row>
    <row r="434" spans="1:17" ht="24.75" thickBot="1" x14ac:dyDescent="0.3">
      <c r="A434" s="212" t="s">
        <v>1299</v>
      </c>
      <c r="B434" s="218"/>
      <c r="C434" s="218" t="s">
        <v>356</v>
      </c>
      <c r="D434" s="218">
        <v>2029</v>
      </c>
      <c r="E434" s="218">
        <v>0.86</v>
      </c>
      <c r="F434" s="218" t="s">
        <v>1291</v>
      </c>
      <c r="G434" s="25" t="s">
        <v>4</v>
      </c>
      <c r="H434" s="26">
        <v>15.6</v>
      </c>
      <c r="I434" s="26">
        <v>0</v>
      </c>
      <c r="J434" s="26">
        <v>0</v>
      </c>
      <c r="K434" s="26">
        <v>0</v>
      </c>
      <c r="L434" s="26">
        <v>0</v>
      </c>
      <c r="M434" s="26">
        <v>15.6</v>
      </c>
      <c r="N434" s="26">
        <v>0</v>
      </c>
      <c r="O434" s="218">
        <v>431</v>
      </c>
      <c r="P434" s="262" t="s">
        <v>1292</v>
      </c>
      <c r="Q434" s="74"/>
    </row>
    <row r="435" spans="1:17" ht="16.5" thickBot="1" x14ac:dyDescent="0.3">
      <c r="A435" s="213"/>
      <c r="B435" s="219"/>
      <c r="C435" s="219"/>
      <c r="D435" s="219"/>
      <c r="E435" s="219"/>
      <c r="F435" s="219"/>
      <c r="G435" s="25" t="s">
        <v>6</v>
      </c>
      <c r="H435" s="26">
        <v>15.4</v>
      </c>
      <c r="I435" s="26">
        <v>0</v>
      </c>
      <c r="J435" s="26">
        <v>0</v>
      </c>
      <c r="K435" s="26">
        <v>0</v>
      </c>
      <c r="L435" s="26">
        <v>0</v>
      </c>
      <c r="M435" s="26">
        <v>15.4</v>
      </c>
      <c r="N435" s="26">
        <v>0</v>
      </c>
      <c r="O435" s="219"/>
      <c r="P435" s="263"/>
      <c r="Q435" s="74"/>
    </row>
    <row r="436" spans="1:17" ht="24.75" thickBot="1" x14ac:dyDescent="0.3">
      <c r="A436" s="213"/>
      <c r="B436" s="219"/>
      <c r="C436" s="219"/>
      <c r="D436" s="219"/>
      <c r="E436" s="219"/>
      <c r="F436" s="219"/>
      <c r="G436" s="25" t="s">
        <v>7</v>
      </c>
      <c r="H436" s="26">
        <v>0.1</v>
      </c>
      <c r="I436" s="26">
        <v>0</v>
      </c>
      <c r="J436" s="26">
        <v>0</v>
      </c>
      <c r="K436" s="26">
        <v>0</v>
      </c>
      <c r="L436" s="26">
        <v>0</v>
      </c>
      <c r="M436" s="26">
        <v>0.1</v>
      </c>
      <c r="N436" s="26">
        <v>0</v>
      </c>
      <c r="O436" s="219"/>
      <c r="P436" s="263"/>
      <c r="Q436" s="74"/>
    </row>
    <row r="437" spans="1:17" ht="16.5" thickBot="1" x14ac:dyDescent="0.3">
      <c r="A437" s="213"/>
      <c r="B437" s="219"/>
      <c r="C437" s="219"/>
      <c r="D437" s="219"/>
      <c r="E437" s="219"/>
      <c r="F437" s="219"/>
      <c r="G437" s="25" t="s">
        <v>8</v>
      </c>
      <c r="H437" s="26">
        <v>0</v>
      </c>
      <c r="I437" s="26">
        <v>0</v>
      </c>
      <c r="J437" s="26">
        <v>0</v>
      </c>
      <c r="K437" s="26">
        <v>0</v>
      </c>
      <c r="L437" s="26">
        <v>0</v>
      </c>
      <c r="M437" s="26">
        <v>0</v>
      </c>
      <c r="N437" s="26">
        <v>0</v>
      </c>
      <c r="O437" s="219"/>
      <c r="P437" s="263"/>
      <c r="Q437" s="74"/>
    </row>
    <row r="438" spans="1:17" ht="16.5" thickBot="1" x14ac:dyDescent="0.3">
      <c r="A438" s="214"/>
      <c r="B438" s="220"/>
      <c r="C438" s="220"/>
      <c r="D438" s="220"/>
      <c r="E438" s="220"/>
      <c r="F438" s="220"/>
      <c r="G438" s="25" t="s">
        <v>9</v>
      </c>
      <c r="H438" s="26">
        <v>0</v>
      </c>
      <c r="I438" s="26">
        <v>0</v>
      </c>
      <c r="J438" s="26">
        <v>0</v>
      </c>
      <c r="K438" s="26">
        <v>0</v>
      </c>
      <c r="L438" s="26">
        <v>0</v>
      </c>
      <c r="M438" s="26">
        <v>0</v>
      </c>
      <c r="N438" s="26">
        <v>0</v>
      </c>
      <c r="O438" s="220"/>
      <c r="P438" s="264"/>
      <c r="Q438" s="74"/>
    </row>
    <row r="439" spans="1:17" ht="24.75" thickBot="1" x14ac:dyDescent="0.3">
      <c r="A439" s="212" t="s">
        <v>1300</v>
      </c>
      <c r="B439" s="218"/>
      <c r="C439" s="218" t="s">
        <v>356</v>
      </c>
      <c r="D439" s="218">
        <v>2028</v>
      </c>
      <c r="E439" s="218">
        <v>1.3</v>
      </c>
      <c r="F439" s="218" t="s">
        <v>1291</v>
      </c>
      <c r="G439" s="25" t="s">
        <v>4</v>
      </c>
      <c r="H439" s="26">
        <v>25</v>
      </c>
      <c r="I439" s="26">
        <v>0</v>
      </c>
      <c r="J439" s="26">
        <v>0</v>
      </c>
      <c r="K439" s="26">
        <v>0</v>
      </c>
      <c r="L439" s="26">
        <v>25</v>
      </c>
      <c r="M439" s="26">
        <v>0</v>
      </c>
      <c r="N439" s="26">
        <v>0</v>
      </c>
      <c r="O439" s="218">
        <v>361</v>
      </c>
      <c r="P439" s="262" t="s">
        <v>1292</v>
      </c>
      <c r="Q439" s="74"/>
    </row>
    <row r="440" spans="1:17" ht="16.5" thickBot="1" x14ac:dyDescent="0.3">
      <c r="A440" s="213"/>
      <c r="B440" s="219"/>
      <c r="C440" s="219"/>
      <c r="D440" s="219"/>
      <c r="E440" s="219"/>
      <c r="F440" s="219"/>
      <c r="G440" s="25" t="s">
        <v>6</v>
      </c>
      <c r="H440" s="26">
        <v>24.8</v>
      </c>
      <c r="I440" s="26">
        <v>0</v>
      </c>
      <c r="J440" s="26">
        <v>0</v>
      </c>
      <c r="K440" s="26">
        <v>0</v>
      </c>
      <c r="L440" s="26">
        <v>24.8</v>
      </c>
      <c r="M440" s="26">
        <v>0</v>
      </c>
      <c r="N440" s="26">
        <v>0</v>
      </c>
      <c r="O440" s="219"/>
      <c r="P440" s="263"/>
      <c r="Q440" s="74"/>
    </row>
    <row r="441" spans="1:17" ht="24.75" thickBot="1" x14ac:dyDescent="0.3">
      <c r="A441" s="213"/>
      <c r="B441" s="219"/>
      <c r="C441" s="219"/>
      <c r="D441" s="219"/>
      <c r="E441" s="219"/>
      <c r="F441" s="219"/>
      <c r="G441" s="25" t="s">
        <v>7</v>
      </c>
      <c r="H441" s="26">
        <v>0.2</v>
      </c>
      <c r="I441" s="26">
        <v>0</v>
      </c>
      <c r="J441" s="26">
        <v>0</v>
      </c>
      <c r="K441" s="26">
        <v>0</v>
      </c>
      <c r="L441" s="26">
        <v>0.2</v>
      </c>
      <c r="M441" s="26">
        <v>0</v>
      </c>
      <c r="N441" s="26">
        <v>0</v>
      </c>
      <c r="O441" s="219"/>
      <c r="P441" s="263"/>
      <c r="Q441" s="74"/>
    </row>
    <row r="442" spans="1:17" ht="16.5" thickBot="1" x14ac:dyDescent="0.3">
      <c r="A442" s="213"/>
      <c r="B442" s="219"/>
      <c r="C442" s="219"/>
      <c r="D442" s="219"/>
      <c r="E442" s="219"/>
      <c r="F442" s="219"/>
      <c r="G442" s="25" t="s">
        <v>8</v>
      </c>
      <c r="H442" s="26">
        <v>0</v>
      </c>
      <c r="I442" s="26">
        <v>0</v>
      </c>
      <c r="J442" s="26">
        <v>0</v>
      </c>
      <c r="K442" s="26">
        <v>0</v>
      </c>
      <c r="L442" s="26">
        <v>0</v>
      </c>
      <c r="M442" s="26">
        <v>0</v>
      </c>
      <c r="N442" s="26">
        <v>0</v>
      </c>
      <c r="O442" s="219"/>
      <c r="P442" s="263"/>
      <c r="Q442" s="74"/>
    </row>
    <row r="443" spans="1:17" ht="16.5" thickBot="1" x14ac:dyDescent="0.3">
      <c r="A443" s="214"/>
      <c r="B443" s="220"/>
      <c r="C443" s="220"/>
      <c r="D443" s="220"/>
      <c r="E443" s="220"/>
      <c r="F443" s="220"/>
      <c r="G443" s="25" t="s">
        <v>9</v>
      </c>
      <c r="H443" s="26">
        <v>0</v>
      </c>
      <c r="I443" s="26">
        <v>0</v>
      </c>
      <c r="J443" s="26">
        <v>0</v>
      </c>
      <c r="K443" s="26">
        <v>0</v>
      </c>
      <c r="L443" s="26">
        <v>0</v>
      </c>
      <c r="M443" s="26">
        <v>0</v>
      </c>
      <c r="N443" s="26">
        <v>0</v>
      </c>
      <c r="O443" s="220"/>
      <c r="P443" s="264"/>
      <c r="Q443" s="74"/>
    </row>
    <row r="444" spans="1:17" ht="24.75" thickBot="1" x14ac:dyDescent="0.3">
      <c r="A444" s="24" t="s">
        <v>1301</v>
      </c>
      <c r="B444" s="218"/>
      <c r="C444" s="218" t="s">
        <v>356</v>
      </c>
      <c r="D444" s="218">
        <v>2030</v>
      </c>
      <c r="E444" s="218">
        <v>1.65</v>
      </c>
      <c r="F444" s="218" t="s">
        <v>1291</v>
      </c>
      <c r="G444" s="25" t="s">
        <v>4</v>
      </c>
      <c r="H444" s="26">
        <v>34.6</v>
      </c>
      <c r="I444" s="26">
        <v>0</v>
      </c>
      <c r="J444" s="26">
        <v>0</v>
      </c>
      <c r="K444" s="26">
        <v>0</v>
      </c>
      <c r="L444" s="26">
        <v>0</v>
      </c>
      <c r="M444" s="26">
        <v>0</v>
      </c>
      <c r="N444" s="26">
        <v>34.6</v>
      </c>
      <c r="O444" s="218"/>
      <c r="P444" s="262" t="s">
        <v>1292</v>
      </c>
      <c r="Q444" s="74"/>
    </row>
    <row r="445" spans="1:17" ht="16.5" thickBot="1" x14ac:dyDescent="0.3">
      <c r="A445" s="24" t="s">
        <v>1302</v>
      </c>
      <c r="B445" s="219"/>
      <c r="C445" s="219"/>
      <c r="D445" s="219"/>
      <c r="E445" s="219"/>
      <c r="F445" s="219"/>
      <c r="G445" s="25" t="s">
        <v>6</v>
      </c>
      <c r="H445" s="26">
        <v>34.299999999999997</v>
      </c>
      <c r="I445" s="26">
        <v>0</v>
      </c>
      <c r="J445" s="26">
        <v>0</v>
      </c>
      <c r="K445" s="26">
        <v>0</v>
      </c>
      <c r="L445" s="26">
        <v>0</v>
      </c>
      <c r="M445" s="26">
        <v>0</v>
      </c>
      <c r="N445" s="26">
        <v>34.299999999999997</v>
      </c>
      <c r="O445" s="219"/>
      <c r="P445" s="263"/>
      <c r="Q445" s="74"/>
    </row>
    <row r="446" spans="1:17" ht="24.75" thickBot="1" x14ac:dyDescent="0.3">
      <c r="A446" s="68"/>
      <c r="B446" s="219"/>
      <c r="C446" s="219"/>
      <c r="D446" s="219"/>
      <c r="E446" s="219"/>
      <c r="F446" s="219"/>
      <c r="G446" s="25" t="s">
        <v>7</v>
      </c>
      <c r="H446" s="26">
        <v>0.3</v>
      </c>
      <c r="I446" s="26">
        <v>0</v>
      </c>
      <c r="J446" s="26">
        <v>0</v>
      </c>
      <c r="K446" s="26">
        <v>0</v>
      </c>
      <c r="L446" s="26">
        <v>0</v>
      </c>
      <c r="M446" s="26">
        <v>0</v>
      </c>
      <c r="N446" s="26">
        <v>0.3</v>
      </c>
      <c r="O446" s="219"/>
      <c r="P446" s="263"/>
      <c r="Q446" s="74"/>
    </row>
    <row r="447" spans="1:17" ht="16.5" thickBot="1" x14ac:dyDescent="0.3">
      <c r="A447" s="68"/>
      <c r="B447" s="219"/>
      <c r="C447" s="219"/>
      <c r="D447" s="219"/>
      <c r="E447" s="219"/>
      <c r="F447" s="219"/>
      <c r="G447" s="25" t="s">
        <v>8</v>
      </c>
      <c r="H447" s="26">
        <v>0</v>
      </c>
      <c r="I447" s="26">
        <v>0</v>
      </c>
      <c r="J447" s="26">
        <v>0</v>
      </c>
      <c r="K447" s="26">
        <v>0</v>
      </c>
      <c r="L447" s="26">
        <v>0</v>
      </c>
      <c r="M447" s="26">
        <v>0</v>
      </c>
      <c r="N447" s="26">
        <v>0</v>
      </c>
      <c r="O447" s="219"/>
      <c r="P447" s="263"/>
      <c r="Q447" s="74"/>
    </row>
    <row r="448" spans="1:17" ht="16.5" thickBot="1" x14ac:dyDescent="0.3">
      <c r="A448" s="69"/>
      <c r="B448" s="220"/>
      <c r="C448" s="220"/>
      <c r="D448" s="220"/>
      <c r="E448" s="220"/>
      <c r="F448" s="220"/>
      <c r="G448" s="25" t="s">
        <v>9</v>
      </c>
      <c r="H448" s="26">
        <v>0</v>
      </c>
      <c r="I448" s="26">
        <v>0</v>
      </c>
      <c r="J448" s="26">
        <v>0</v>
      </c>
      <c r="K448" s="26">
        <v>0</v>
      </c>
      <c r="L448" s="26">
        <v>0</v>
      </c>
      <c r="M448" s="26">
        <v>0</v>
      </c>
      <c r="N448" s="26">
        <v>0</v>
      </c>
      <c r="O448" s="220"/>
      <c r="P448" s="264"/>
      <c r="Q448" s="74"/>
    </row>
    <row r="449" spans="1:17" ht="24.75" thickBot="1" x14ac:dyDescent="0.3">
      <c r="A449" s="212" t="s">
        <v>1303</v>
      </c>
      <c r="B449" s="218" t="s">
        <v>1304</v>
      </c>
      <c r="C449" s="218" t="s">
        <v>356</v>
      </c>
      <c r="D449" s="218">
        <v>2025</v>
      </c>
      <c r="E449" s="218">
        <v>0.5</v>
      </c>
      <c r="F449" s="218" t="s">
        <v>1291</v>
      </c>
      <c r="G449" s="25" t="s">
        <v>4</v>
      </c>
      <c r="H449" s="26">
        <v>13</v>
      </c>
      <c r="I449" s="26">
        <v>13</v>
      </c>
      <c r="J449" s="26">
        <v>0</v>
      </c>
      <c r="K449" s="26">
        <v>0</v>
      </c>
      <c r="L449" s="26">
        <v>0</v>
      </c>
      <c r="M449" s="26">
        <v>0</v>
      </c>
      <c r="N449" s="26">
        <v>0</v>
      </c>
      <c r="O449" s="218">
        <v>5218</v>
      </c>
      <c r="P449" s="262" t="s">
        <v>1292</v>
      </c>
      <c r="Q449" s="74"/>
    </row>
    <row r="450" spans="1:17" ht="16.5" thickBot="1" x14ac:dyDescent="0.3">
      <c r="A450" s="213"/>
      <c r="B450" s="219"/>
      <c r="C450" s="219"/>
      <c r="D450" s="219"/>
      <c r="E450" s="219"/>
      <c r="F450" s="219"/>
      <c r="G450" s="25" t="s">
        <v>6</v>
      </c>
      <c r="H450" s="26">
        <v>0</v>
      </c>
      <c r="I450" s="26">
        <v>0</v>
      </c>
      <c r="J450" s="26">
        <v>0</v>
      </c>
      <c r="K450" s="26">
        <v>0</v>
      </c>
      <c r="L450" s="26">
        <v>0</v>
      </c>
      <c r="M450" s="26">
        <v>0</v>
      </c>
      <c r="N450" s="26">
        <v>0</v>
      </c>
      <c r="O450" s="219"/>
      <c r="P450" s="263"/>
      <c r="Q450" s="74"/>
    </row>
    <row r="451" spans="1:17" ht="24.75" thickBot="1" x14ac:dyDescent="0.3">
      <c r="A451" s="213"/>
      <c r="B451" s="219"/>
      <c r="C451" s="219"/>
      <c r="D451" s="219"/>
      <c r="E451" s="219"/>
      <c r="F451" s="219"/>
      <c r="G451" s="25" t="s">
        <v>7</v>
      </c>
      <c r="H451" s="26">
        <v>13</v>
      </c>
      <c r="I451" s="26">
        <v>13</v>
      </c>
      <c r="J451" s="26">
        <v>0</v>
      </c>
      <c r="K451" s="26">
        <v>0</v>
      </c>
      <c r="L451" s="26">
        <v>0</v>
      </c>
      <c r="M451" s="26">
        <v>0</v>
      </c>
      <c r="N451" s="26">
        <v>0</v>
      </c>
      <c r="O451" s="219"/>
      <c r="P451" s="263"/>
      <c r="Q451" s="74"/>
    </row>
    <row r="452" spans="1:17" ht="16.5" thickBot="1" x14ac:dyDescent="0.3">
      <c r="A452" s="213"/>
      <c r="B452" s="219"/>
      <c r="C452" s="219"/>
      <c r="D452" s="219"/>
      <c r="E452" s="219"/>
      <c r="F452" s="219"/>
      <c r="G452" s="25" t="s">
        <v>8</v>
      </c>
      <c r="H452" s="26">
        <v>0</v>
      </c>
      <c r="I452" s="26">
        <v>0</v>
      </c>
      <c r="J452" s="26">
        <v>0</v>
      </c>
      <c r="K452" s="26">
        <v>0</v>
      </c>
      <c r="L452" s="26">
        <v>0</v>
      </c>
      <c r="M452" s="26">
        <v>0</v>
      </c>
      <c r="N452" s="26">
        <v>0</v>
      </c>
      <c r="O452" s="219"/>
      <c r="P452" s="263"/>
      <c r="Q452" s="74"/>
    </row>
    <row r="453" spans="1:17" ht="16.5" thickBot="1" x14ac:dyDescent="0.3">
      <c r="A453" s="214"/>
      <c r="B453" s="220"/>
      <c r="C453" s="220"/>
      <c r="D453" s="220"/>
      <c r="E453" s="220"/>
      <c r="F453" s="220"/>
      <c r="G453" s="25" t="s">
        <v>9</v>
      </c>
      <c r="H453" s="26">
        <v>0</v>
      </c>
      <c r="I453" s="26">
        <v>0</v>
      </c>
      <c r="J453" s="26">
        <v>0</v>
      </c>
      <c r="K453" s="26">
        <v>0</v>
      </c>
      <c r="L453" s="26">
        <v>0</v>
      </c>
      <c r="M453" s="26">
        <v>0</v>
      </c>
      <c r="N453" s="26">
        <v>0</v>
      </c>
      <c r="O453" s="220"/>
      <c r="P453" s="264"/>
      <c r="Q453" s="74"/>
    </row>
    <row r="454" spans="1:17" ht="24.75" thickBot="1" x14ac:dyDescent="0.3">
      <c r="A454" s="24" t="s">
        <v>1305</v>
      </c>
      <c r="B454" s="218"/>
      <c r="C454" s="218" t="s">
        <v>356</v>
      </c>
      <c r="D454" s="218">
        <v>2028</v>
      </c>
      <c r="E454" s="218">
        <v>1.54</v>
      </c>
      <c r="F454" s="218" t="s">
        <v>1291</v>
      </c>
      <c r="G454" s="25" t="s">
        <v>4</v>
      </c>
      <c r="H454" s="26">
        <v>28.5</v>
      </c>
      <c r="I454" s="26">
        <v>0</v>
      </c>
      <c r="J454" s="26">
        <v>0</v>
      </c>
      <c r="K454" s="26">
        <v>0</v>
      </c>
      <c r="L454" s="26">
        <v>28.5</v>
      </c>
      <c r="M454" s="26">
        <v>0</v>
      </c>
      <c r="N454" s="26">
        <v>0</v>
      </c>
      <c r="O454" s="218">
        <v>217</v>
      </c>
      <c r="P454" s="262" t="s">
        <v>1292</v>
      </c>
      <c r="Q454" s="74"/>
    </row>
    <row r="455" spans="1:17" ht="16.5" thickBot="1" x14ac:dyDescent="0.3">
      <c r="A455" s="24" t="s">
        <v>1306</v>
      </c>
      <c r="B455" s="219"/>
      <c r="C455" s="219"/>
      <c r="D455" s="219"/>
      <c r="E455" s="219"/>
      <c r="F455" s="219"/>
      <c r="G455" s="25" t="s">
        <v>6</v>
      </c>
      <c r="H455" s="26">
        <v>28.2</v>
      </c>
      <c r="I455" s="26">
        <v>0</v>
      </c>
      <c r="J455" s="26">
        <v>0</v>
      </c>
      <c r="K455" s="26">
        <v>0</v>
      </c>
      <c r="L455" s="26">
        <v>28.2</v>
      </c>
      <c r="M455" s="26">
        <v>0</v>
      </c>
      <c r="N455" s="26">
        <v>0</v>
      </c>
      <c r="O455" s="219"/>
      <c r="P455" s="263"/>
      <c r="Q455" s="74"/>
    </row>
    <row r="456" spans="1:17" ht="24.75" thickBot="1" x14ac:dyDescent="0.3">
      <c r="A456" s="24" t="s">
        <v>1307</v>
      </c>
      <c r="B456" s="219"/>
      <c r="C456" s="219"/>
      <c r="D456" s="219"/>
      <c r="E456" s="219"/>
      <c r="F456" s="219"/>
      <c r="G456" s="25" t="s">
        <v>7</v>
      </c>
      <c r="H456" s="26">
        <v>0.3</v>
      </c>
      <c r="I456" s="26">
        <v>0</v>
      </c>
      <c r="J456" s="26">
        <v>0</v>
      </c>
      <c r="K456" s="26">
        <v>0</v>
      </c>
      <c r="L456" s="26">
        <v>0.3</v>
      </c>
      <c r="M456" s="26">
        <v>0</v>
      </c>
      <c r="N456" s="26">
        <v>0</v>
      </c>
      <c r="O456" s="219"/>
      <c r="P456" s="263"/>
      <c r="Q456" s="74"/>
    </row>
    <row r="457" spans="1:17" ht="16.5" thickBot="1" x14ac:dyDescent="0.3">
      <c r="A457" s="68"/>
      <c r="B457" s="219"/>
      <c r="C457" s="219"/>
      <c r="D457" s="219"/>
      <c r="E457" s="219"/>
      <c r="F457" s="219"/>
      <c r="G457" s="25" t="s">
        <v>8</v>
      </c>
      <c r="H457" s="26">
        <v>0</v>
      </c>
      <c r="I457" s="26">
        <v>0</v>
      </c>
      <c r="J457" s="26">
        <v>0</v>
      </c>
      <c r="K457" s="26">
        <v>0</v>
      </c>
      <c r="L457" s="26">
        <v>0</v>
      </c>
      <c r="M457" s="26">
        <v>0</v>
      </c>
      <c r="N457" s="26">
        <v>0</v>
      </c>
      <c r="O457" s="219"/>
      <c r="P457" s="263"/>
      <c r="Q457" s="74"/>
    </row>
    <row r="458" spans="1:17" ht="16.5" thickBot="1" x14ac:dyDescent="0.3">
      <c r="A458" s="69"/>
      <c r="B458" s="220"/>
      <c r="C458" s="220"/>
      <c r="D458" s="220"/>
      <c r="E458" s="220"/>
      <c r="F458" s="220"/>
      <c r="G458" s="25" t="s">
        <v>9</v>
      </c>
      <c r="H458" s="26">
        <v>0</v>
      </c>
      <c r="I458" s="26">
        <v>0</v>
      </c>
      <c r="J458" s="26">
        <v>0</v>
      </c>
      <c r="K458" s="26">
        <v>0</v>
      </c>
      <c r="L458" s="26">
        <v>0</v>
      </c>
      <c r="M458" s="26">
        <v>0</v>
      </c>
      <c r="N458" s="26">
        <v>0</v>
      </c>
      <c r="O458" s="220"/>
      <c r="P458" s="264"/>
      <c r="Q458" s="74"/>
    </row>
    <row r="459" spans="1:17" ht="24.75" thickBot="1" x14ac:dyDescent="0.3">
      <c r="A459" s="212" t="s">
        <v>1308</v>
      </c>
      <c r="B459" s="218"/>
      <c r="C459" s="218" t="s">
        <v>356</v>
      </c>
      <c r="D459" s="218">
        <v>2028</v>
      </c>
      <c r="E459" s="218">
        <v>0.26</v>
      </c>
      <c r="F459" s="218" t="s">
        <v>1291</v>
      </c>
      <c r="G459" s="25" t="s">
        <v>4</v>
      </c>
      <c r="H459" s="26">
        <v>5</v>
      </c>
      <c r="I459" s="26">
        <v>0</v>
      </c>
      <c r="J459" s="26">
        <v>0</v>
      </c>
      <c r="K459" s="26">
        <v>0</v>
      </c>
      <c r="L459" s="26">
        <v>5</v>
      </c>
      <c r="M459" s="26">
        <v>0</v>
      </c>
      <c r="N459" s="26">
        <v>0</v>
      </c>
      <c r="O459" s="218">
        <v>879</v>
      </c>
      <c r="P459" s="262" t="s">
        <v>1292</v>
      </c>
      <c r="Q459" s="74"/>
    </row>
    <row r="460" spans="1:17" ht="16.5" thickBot="1" x14ac:dyDescent="0.3">
      <c r="A460" s="213"/>
      <c r="B460" s="219"/>
      <c r="C460" s="219"/>
      <c r="D460" s="219"/>
      <c r="E460" s="219"/>
      <c r="F460" s="219"/>
      <c r="G460" s="25" t="s">
        <v>6</v>
      </c>
      <c r="H460" s="26">
        <v>5</v>
      </c>
      <c r="I460" s="26">
        <v>0</v>
      </c>
      <c r="J460" s="26">
        <v>0</v>
      </c>
      <c r="K460" s="26">
        <v>0</v>
      </c>
      <c r="L460" s="26">
        <v>5</v>
      </c>
      <c r="M460" s="26">
        <v>0</v>
      </c>
      <c r="N460" s="26">
        <v>0</v>
      </c>
      <c r="O460" s="219"/>
      <c r="P460" s="263"/>
      <c r="Q460" s="74"/>
    </row>
    <row r="461" spans="1:17" ht="24.75" thickBot="1" x14ac:dyDescent="0.3">
      <c r="A461" s="213"/>
      <c r="B461" s="219"/>
      <c r="C461" s="219"/>
      <c r="D461" s="219"/>
      <c r="E461" s="219"/>
      <c r="F461" s="219"/>
      <c r="G461" s="25" t="s">
        <v>7</v>
      </c>
      <c r="H461" s="26">
        <v>0</v>
      </c>
      <c r="I461" s="26">
        <v>0</v>
      </c>
      <c r="J461" s="26">
        <v>0</v>
      </c>
      <c r="K461" s="26">
        <v>0</v>
      </c>
      <c r="L461" s="26">
        <v>0</v>
      </c>
      <c r="M461" s="26">
        <v>0</v>
      </c>
      <c r="N461" s="26">
        <v>0</v>
      </c>
      <c r="O461" s="219"/>
      <c r="P461" s="263"/>
      <c r="Q461" s="74"/>
    </row>
    <row r="462" spans="1:17" ht="16.5" thickBot="1" x14ac:dyDescent="0.3">
      <c r="A462" s="213"/>
      <c r="B462" s="219"/>
      <c r="C462" s="219"/>
      <c r="D462" s="219"/>
      <c r="E462" s="219"/>
      <c r="F462" s="219"/>
      <c r="G462" s="25" t="s">
        <v>8</v>
      </c>
      <c r="H462" s="26">
        <v>0</v>
      </c>
      <c r="I462" s="26">
        <v>0</v>
      </c>
      <c r="J462" s="26">
        <v>0</v>
      </c>
      <c r="K462" s="26">
        <v>0</v>
      </c>
      <c r="L462" s="26">
        <v>0</v>
      </c>
      <c r="M462" s="26">
        <v>0</v>
      </c>
      <c r="N462" s="26">
        <v>0</v>
      </c>
      <c r="O462" s="219"/>
      <c r="P462" s="263"/>
      <c r="Q462" s="74"/>
    </row>
    <row r="463" spans="1:17" ht="16.5" thickBot="1" x14ac:dyDescent="0.3">
      <c r="A463" s="214"/>
      <c r="B463" s="220"/>
      <c r="C463" s="220"/>
      <c r="D463" s="220"/>
      <c r="E463" s="220"/>
      <c r="F463" s="220"/>
      <c r="G463" s="25" t="s">
        <v>9</v>
      </c>
      <c r="H463" s="26">
        <v>0</v>
      </c>
      <c r="I463" s="26">
        <v>0</v>
      </c>
      <c r="J463" s="26">
        <v>0</v>
      </c>
      <c r="K463" s="26">
        <v>0</v>
      </c>
      <c r="L463" s="26">
        <v>0</v>
      </c>
      <c r="M463" s="26">
        <v>0</v>
      </c>
      <c r="N463" s="26">
        <v>0</v>
      </c>
      <c r="O463" s="220"/>
      <c r="P463" s="264"/>
      <c r="Q463" s="74"/>
    </row>
    <row r="464" spans="1:17" ht="24.75" thickBot="1" x14ac:dyDescent="0.3">
      <c r="A464" s="24" t="s">
        <v>1301</v>
      </c>
      <c r="B464" s="218"/>
      <c r="C464" s="218" t="s">
        <v>356</v>
      </c>
      <c r="D464" s="218">
        <v>2028</v>
      </c>
      <c r="E464" s="218">
        <v>2.9</v>
      </c>
      <c r="F464" s="218" t="s">
        <v>1291</v>
      </c>
      <c r="G464" s="25" t="s">
        <v>4</v>
      </c>
      <c r="H464" s="26">
        <v>60.7</v>
      </c>
      <c r="I464" s="26">
        <v>0</v>
      </c>
      <c r="J464" s="26">
        <v>0</v>
      </c>
      <c r="K464" s="26">
        <v>0</v>
      </c>
      <c r="L464" s="26">
        <v>60.7</v>
      </c>
      <c r="M464" s="26">
        <v>0</v>
      </c>
      <c r="N464" s="26">
        <v>0</v>
      </c>
      <c r="O464" s="218">
        <v>1102</v>
      </c>
      <c r="P464" s="262" t="s">
        <v>1292</v>
      </c>
      <c r="Q464" s="74"/>
    </row>
    <row r="465" spans="1:17" ht="16.5" thickBot="1" x14ac:dyDescent="0.3">
      <c r="A465" s="24" t="s">
        <v>1309</v>
      </c>
      <c r="B465" s="219"/>
      <c r="C465" s="219"/>
      <c r="D465" s="219"/>
      <c r="E465" s="219"/>
      <c r="F465" s="219"/>
      <c r="G465" s="25" t="s">
        <v>6</v>
      </c>
      <c r="H465" s="26">
        <v>60.1</v>
      </c>
      <c r="I465" s="26">
        <v>0</v>
      </c>
      <c r="J465" s="26">
        <v>0</v>
      </c>
      <c r="K465" s="26">
        <v>0</v>
      </c>
      <c r="L465" s="26">
        <v>60.1</v>
      </c>
      <c r="M465" s="26">
        <v>0</v>
      </c>
      <c r="N465" s="26">
        <v>0</v>
      </c>
      <c r="O465" s="219"/>
      <c r="P465" s="263"/>
      <c r="Q465" s="74"/>
    </row>
    <row r="466" spans="1:17" ht="24.75" thickBot="1" x14ac:dyDescent="0.3">
      <c r="A466" s="68"/>
      <c r="B466" s="219"/>
      <c r="C466" s="219"/>
      <c r="D466" s="219"/>
      <c r="E466" s="219"/>
      <c r="F466" s="219"/>
      <c r="G466" s="25" t="s">
        <v>7</v>
      </c>
      <c r="H466" s="26">
        <v>0.6</v>
      </c>
      <c r="I466" s="26">
        <v>0</v>
      </c>
      <c r="J466" s="26">
        <v>0</v>
      </c>
      <c r="K466" s="26">
        <v>0</v>
      </c>
      <c r="L466" s="26">
        <v>0.6</v>
      </c>
      <c r="M466" s="26">
        <v>0</v>
      </c>
      <c r="N466" s="26">
        <v>0</v>
      </c>
      <c r="O466" s="219"/>
      <c r="P466" s="263"/>
      <c r="Q466" s="74"/>
    </row>
    <row r="467" spans="1:17" ht="16.5" thickBot="1" x14ac:dyDescent="0.3">
      <c r="A467" s="68"/>
      <c r="B467" s="219"/>
      <c r="C467" s="219"/>
      <c r="D467" s="219"/>
      <c r="E467" s="219"/>
      <c r="F467" s="219"/>
      <c r="G467" s="25" t="s">
        <v>8</v>
      </c>
      <c r="H467" s="26">
        <v>0</v>
      </c>
      <c r="I467" s="26">
        <v>0</v>
      </c>
      <c r="J467" s="26">
        <v>0</v>
      </c>
      <c r="K467" s="26">
        <v>0</v>
      </c>
      <c r="L467" s="26">
        <v>0</v>
      </c>
      <c r="M467" s="26">
        <v>0</v>
      </c>
      <c r="N467" s="26">
        <v>0</v>
      </c>
      <c r="O467" s="219"/>
      <c r="P467" s="263"/>
      <c r="Q467" s="74"/>
    </row>
    <row r="468" spans="1:17" ht="16.5" thickBot="1" x14ac:dyDescent="0.3">
      <c r="A468" s="69"/>
      <c r="B468" s="220"/>
      <c r="C468" s="220"/>
      <c r="D468" s="220"/>
      <c r="E468" s="220"/>
      <c r="F468" s="220"/>
      <c r="G468" s="25" t="s">
        <v>9</v>
      </c>
      <c r="H468" s="26">
        <v>0</v>
      </c>
      <c r="I468" s="26">
        <v>0</v>
      </c>
      <c r="J468" s="26">
        <v>0</v>
      </c>
      <c r="K468" s="26">
        <v>0</v>
      </c>
      <c r="L468" s="26">
        <v>0</v>
      </c>
      <c r="M468" s="26">
        <v>0</v>
      </c>
      <c r="N468" s="26">
        <v>0</v>
      </c>
      <c r="O468" s="220"/>
      <c r="P468" s="264"/>
      <c r="Q468" s="74"/>
    </row>
    <row r="469" spans="1:17" ht="24.75" thickBot="1" x14ac:dyDescent="0.3">
      <c r="A469" s="212" t="s">
        <v>1310</v>
      </c>
      <c r="B469" s="218" t="s">
        <v>1290</v>
      </c>
      <c r="C469" s="218" t="s">
        <v>356</v>
      </c>
      <c r="D469" s="218">
        <v>2028</v>
      </c>
      <c r="E469" s="218">
        <v>2.5</v>
      </c>
      <c r="F469" s="218" t="s">
        <v>1291</v>
      </c>
      <c r="G469" s="25" t="s">
        <v>4</v>
      </c>
      <c r="H469" s="26">
        <v>90</v>
      </c>
      <c r="I469" s="26">
        <v>0</v>
      </c>
      <c r="J469" s="26">
        <v>0</v>
      </c>
      <c r="K469" s="26">
        <v>0</v>
      </c>
      <c r="L469" s="26">
        <v>90</v>
      </c>
      <c r="M469" s="26">
        <v>0</v>
      </c>
      <c r="N469" s="26">
        <v>0</v>
      </c>
      <c r="O469" s="218">
        <v>5218</v>
      </c>
      <c r="P469" s="371" t="s">
        <v>1311</v>
      </c>
      <c r="Q469" s="74"/>
    </row>
    <row r="470" spans="1:17" ht="16.5" thickBot="1" x14ac:dyDescent="0.3">
      <c r="A470" s="213"/>
      <c r="B470" s="219"/>
      <c r="C470" s="219"/>
      <c r="D470" s="219"/>
      <c r="E470" s="219"/>
      <c r="F470" s="219"/>
      <c r="G470" s="25" t="s">
        <v>6</v>
      </c>
      <c r="H470" s="26">
        <v>89.1</v>
      </c>
      <c r="I470" s="26">
        <v>0</v>
      </c>
      <c r="J470" s="26">
        <v>0</v>
      </c>
      <c r="K470" s="26">
        <v>0</v>
      </c>
      <c r="L470" s="26">
        <v>89.1</v>
      </c>
      <c r="M470" s="26">
        <v>0</v>
      </c>
      <c r="N470" s="26">
        <v>0</v>
      </c>
      <c r="O470" s="219"/>
      <c r="P470" s="372"/>
      <c r="Q470" s="74"/>
    </row>
    <row r="471" spans="1:17" ht="24.75" thickBot="1" x14ac:dyDescent="0.3">
      <c r="A471" s="213"/>
      <c r="B471" s="219"/>
      <c r="C471" s="219"/>
      <c r="D471" s="219"/>
      <c r="E471" s="219"/>
      <c r="F471" s="219"/>
      <c r="G471" s="25" t="s">
        <v>7</v>
      </c>
      <c r="H471" s="26">
        <v>0.8</v>
      </c>
      <c r="I471" s="26">
        <v>0</v>
      </c>
      <c r="J471" s="26">
        <v>0</v>
      </c>
      <c r="K471" s="26">
        <v>0</v>
      </c>
      <c r="L471" s="26">
        <v>0.8</v>
      </c>
      <c r="M471" s="26">
        <v>0</v>
      </c>
      <c r="N471" s="26">
        <v>0</v>
      </c>
      <c r="O471" s="219"/>
      <c r="P471" s="372"/>
      <c r="Q471" s="74"/>
    </row>
    <row r="472" spans="1:17" ht="16.5" thickBot="1" x14ac:dyDescent="0.3">
      <c r="A472" s="213"/>
      <c r="B472" s="219"/>
      <c r="C472" s="219"/>
      <c r="D472" s="219"/>
      <c r="E472" s="219"/>
      <c r="F472" s="219"/>
      <c r="G472" s="25" t="s">
        <v>8</v>
      </c>
      <c r="H472" s="26">
        <v>0.1</v>
      </c>
      <c r="I472" s="26">
        <v>0</v>
      </c>
      <c r="J472" s="26">
        <v>0</v>
      </c>
      <c r="K472" s="26">
        <v>0</v>
      </c>
      <c r="L472" s="26">
        <v>0.1</v>
      </c>
      <c r="M472" s="26">
        <v>0</v>
      </c>
      <c r="N472" s="26">
        <v>0</v>
      </c>
      <c r="O472" s="219"/>
      <c r="P472" s="372"/>
      <c r="Q472" s="74"/>
    </row>
    <row r="473" spans="1:17" ht="16.5" thickBot="1" x14ac:dyDescent="0.3">
      <c r="A473" s="214"/>
      <c r="B473" s="220"/>
      <c r="C473" s="220"/>
      <c r="D473" s="220"/>
      <c r="E473" s="220"/>
      <c r="F473" s="220"/>
      <c r="G473" s="25" t="s">
        <v>9</v>
      </c>
      <c r="H473" s="26">
        <v>0</v>
      </c>
      <c r="I473" s="26">
        <v>0</v>
      </c>
      <c r="J473" s="26">
        <v>0</v>
      </c>
      <c r="K473" s="26">
        <v>0</v>
      </c>
      <c r="L473" s="26">
        <v>0</v>
      </c>
      <c r="M473" s="26">
        <v>0</v>
      </c>
      <c r="N473" s="26">
        <v>0</v>
      </c>
      <c r="O473" s="220"/>
      <c r="P473" s="373"/>
      <c r="Q473" s="74"/>
    </row>
    <row r="474" spans="1:17" ht="24.75" thickBot="1" x14ac:dyDescent="0.3">
      <c r="A474" s="212" t="s">
        <v>1312</v>
      </c>
      <c r="B474" s="218" t="s">
        <v>1290</v>
      </c>
      <c r="C474" s="218" t="s">
        <v>356</v>
      </c>
      <c r="D474" s="218">
        <v>2028</v>
      </c>
      <c r="E474" s="218">
        <v>1.1000000000000001</v>
      </c>
      <c r="F474" s="218" t="s">
        <v>1291</v>
      </c>
      <c r="G474" s="25" t="s">
        <v>4</v>
      </c>
      <c r="H474" s="26">
        <v>45</v>
      </c>
      <c r="I474" s="26">
        <v>0</v>
      </c>
      <c r="J474" s="26">
        <v>0</v>
      </c>
      <c r="K474" s="26">
        <v>0</v>
      </c>
      <c r="L474" s="26">
        <v>45</v>
      </c>
      <c r="M474" s="26">
        <v>0</v>
      </c>
      <c r="N474" s="26">
        <v>0</v>
      </c>
      <c r="O474" s="218">
        <v>5218</v>
      </c>
      <c r="P474" s="262" t="s">
        <v>1313</v>
      </c>
      <c r="Q474" s="74"/>
    </row>
    <row r="475" spans="1:17" ht="16.5" thickBot="1" x14ac:dyDescent="0.3">
      <c r="A475" s="213"/>
      <c r="B475" s="219"/>
      <c r="C475" s="219"/>
      <c r="D475" s="219"/>
      <c r="E475" s="219"/>
      <c r="F475" s="219"/>
      <c r="G475" s="25" t="s">
        <v>6</v>
      </c>
      <c r="H475" s="26">
        <v>44.6</v>
      </c>
      <c r="I475" s="26">
        <v>0</v>
      </c>
      <c r="J475" s="26">
        <v>0</v>
      </c>
      <c r="K475" s="26">
        <v>0</v>
      </c>
      <c r="L475" s="26">
        <v>44.6</v>
      </c>
      <c r="M475" s="26">
        <v>0</v>
      </c>
      <c r="N475" s="26">
        <v>0</v>
      </c>
      <c r="O475" s="219"/>
      <c r="P475" s="263"/>
      <c r="Q475" s="74"/>
    </row>
    <row r="476" spans="1:17" ht="24.75" thickBot="1" x14ac:dyDescent="0.3">
      <c r="A476" s="213"/>
      <c r="B476" s="219"/>
      <c r="C476" s="219"/>
      <c r="D476" s="219"/>
      <c r="E476" s="219"/>
      <c r="F476" s="219"/>
      <c r="G476" s="25" t="s">
        <v>7</v>
      </c>
      <c r="H476" s="26">
        <v>0.4</v>
      </c>
      <c r="I476" s="26">
        <v>0</v>
      </c>
      <c r="J476" s="26">
        <v>0</v>
      </c>
      <c r="K476" s="26">
        <v>0</v>
      </c>
      <c r="L476" s="26">
        <v>0.4</v>
      </c>
      <c r="M476" s="26">
        <v>0</v>
      </c>
      <c r="N476" s="26">
        <v>0</v>
      </c>
      <c r="O476" s="219"/>
      <c r="P476" s="263"/>
      <c r="Q476" s="74"/>
    </row>
    <row r="477" spans="1:17" ht="16.5" thickBot="1" x14ac:dyDescent="0.3">
      <c r="A477" s="213"/>
      <c r="B477" s="219"/>
      <c r="C477" s="219"/>
      <c r="D477" s="219"/>
      <c r="E477" s="219"/>
      <c r="F477" s="219"/>
      <c r="G477" s="25" t="s">
        <v>8</v>
      </c>
      <c r="H477" s="26">
        <v>0</v>
      </c>
      <c r="I477" s="26">
        <v>0</v>
      </c>
      <c r="J477" s="26">
        <v>0</v>
      </c>
      <c r="K477" s="26">
        <v>0</v>
      </c>
      <c r="L477" s="26">
        <v>0</v>
      </c>
      <c r="M477" s="26">
        <v>0</v>
      </c>
      <c r="N477" s="26">
        <v>0</v>
      </c>
      <c r="O477" s="219"/>
      <c r="P477" s="263"/>
      <c r="Q477" s="74"/>
    </row>
    <row r="478" spans="1:17" ht="16.5" thickBot="1" x14ac:dyDescent="0.3">
      <c r="A478" s="214"/>
      <c r="B478" s="220"/>
      <c r="C478" s="220"/>
      <c r="D478" s="220"/>
      <c r="E478" s="220"/>
      <c r="F478" s="220"/>
      <c r="G478" s="25" t="s">
        <v>9</v>
      </c>
      <c r="H478" s="26">
        <v>0</v>
      </c>
      <c r="I478" s="26">
        <v>0</v>
      </c>
      <c r="J478" s="26">
        <v>0</v>
      </c>
      <c r="K478" s="26">
        <v>0</v>
      </c>
      <c r="L478" s="26">
        <v>0</v>
      </c>
      <c r="M478" s="26">
        <v>0</v>
      </c>
      <c r="N478" s="26">
        <v>0</v>
      </c>
      <c r="O478" s="220"/>
      <c r="P478" s="264"/>
      <c r="Q478" s="74"/>
    </row>
    <row r="479" spans="1:17" ht="24.75" thickBot="1" x14ac:dyDescent="0.3">
      <c r="A479" s="212" t="s">
        <v>1314</v>
      </c>
      <c r="B479" s="218" t="s">
        <v>1315</v>
      </c>
      <c r="C479" s="218" t="s">
        <v>356</v>
      </c>
      <c r="D479" s="218">
        <v>2028</v>
      </c>
      <c r="E479" s="218">
        <v>0.95</v>
      </c>
      <c r="F479" s="218" t="s">
        <v>1291</v>
      </c>
      <c r="G479" s="25" t="s">
        <v>4</v>
      </c>
      <c r="H479" s="26">
        <v>19</v>
      </c>
      <c r="I479" s="26">
        <v>0</v>
      </c>
      <c r="J479" s="26">
        <v>0</v>
      </c>
      <c r="K479" s="26">
        <v>0</v>
      </c>
      <c r="L479" s="26">
        <v>19</v>
      </c>
      <c r="M479" s="26">
        <v>0</v>
      </c>
      <c r="N479" s="26">
        <v>0</v>
      </c>
      <c r="O479" s="218">
        <v>550</v>
      </c>
      <c r="P479" s="262" t="s">
        <v>1292</v>
      </c>
      <c r="Q479" s="74"/>
    </row>
    <row r="480" spans="1:17" ht="16.5" thickBot="1" x14ac:dyDescent="0.3">
      <c r="A480" s="213"/>
      <c r="B480" s="219"/>
      <c r="C480" s="219"/>
      <c r="D480" s="219"/>
      <c r="E480" s="219"/>
      <c r="F480" s="219"/>
      <c r="G480" s="25" t="s">
        <v>6</v>
      </c>
      <c r="H480" s="26">
        <v>18.8</v>
      </c>
      <c r="I480" s="26">
        <v>0</v>
      </c>
      <c r="J480" s="26">
        <v>0</v>
      </c>
      <c r="K480" s="26">
        <v>0</v>
      </c>
      <c r="L480" s="26">
        <v>18.8</v>
      </c>
      <c r="M480" s="26">
        <v>0</v>
      </c>
      <c r="N480" s="26">
        <v>0</v>
      </c>
      <c r="O480" s="219"/>
      <c r="P480" s="263"/>
      <c r="Q480" s="74"/>
    </row>
    <row r="481" spans="1:17" ht="24.75" thickBot="1" x14ac:dyDescent="0.3">
      <c r="A481" s="213"/>
      <c r="B481" s="219"/>
      <c r="C481" s="219"/>
      <c r="D481" s="219"/>
      <c r="E481" s="219"/>
      <c r="F481" s="219"/>
      <c r="G481" s="25" t="s">
        <v>7</v>
      </c>
      <c r="H481" s="26">
        <v>0.2</v>
      </c>
      <c r="I481" s="26">
        <v>0</v>
      </c>
      <c r="J481" s="26">
        <v>0</v>
      </c>
      <c r="K481" s="26">
        <v>0</v>
      </c>
      <c r="L481" s="26">
        <v>0.2</v>
      </c>
      <c r="M481" s="26">
        <v>0</v>
      </c>
      <c r="N481" s="26">
        <v>0</v>
      </c>
      <c r="O481" s="219"/>
      <c r="P481" s="263"/>
      <c r="Q481" s="74"/>
    </row>
    <row r="482" spans="1:17" ht="16.5" thickBot="1" x14ac:dyDescent="0.3">
      <c r="A482" s="213"/>
      <c r="B482" s="219"/>
      <c r="C482" s="219"/>
      <c r="D482" s="219"/>
      <c r="E482" s="219"/>
      <c r="F482" s="219"/>
      <c r="G482" s="25" t="s">
        <v>8</v>
      </c>
      <c r="H482" s="26">
        <v>0</v>
      </c>
      <c r="I482" s="26">
        <v>0</v>
      </c>
      <c r="J482" s="26">
        <v>0</v>
      </c>
      <c r="K482" s="26">
        <v>0</v>
      </c>
      <c r="L482" s="26">
        <v>0</v>
      </c>
      <c r="M482" s="26">
        <v>0</v>
      </c>
      <c r="N482" s="26">
        <v>0</v>
      </c>
      <c r="O482" s="219"/>
      <c r="P482" s="263"/>
      <c r="Q482" s="74"/>
    </row>
    <row r="483" spans="1:17" ht="16.5" thickBot="1" x14ac:dyDescent="0.3">
      <c r="A483" s="214"/>
      <c r="B483" s="220"/>
      <c r="C483" s="220"/>
      <c r="D483" s="220"/>
      <c r="E483" s="220"/>
      <c r="F483" s="220"/>
      <c r="G483" s="25" t="s">
        <v>9</v>
      </c>
      <c r="H483" s="26">
        <v>0</v>
      </c>
      <c r="I483" s="26">
        <v>0</v>
      </c>
      <c r="J483" s="26">
        <v>0</v>
      </c>
      <c r="K483" s="26">
        <v>0</v>
      </c>
      <c r="L483" s="26">
        <v>0</v>
      </c>
      <c r="M483" s="26">
        <v>0</v>
      </c>
      <c r="N483" s="26">
        <v>0</v>
      </c>
      <c r="O483" s="220"/>
      <c r="P483" s="264"/>
      <c r="Q483" s="74"/>
    </row>
    <row r="484" spans="1:17" ht="24.75" thickBot="1" x14ac:dyDescent="0.3">
      <c r="A484" s="212" t="s">
        <v>1316</v>
      </c>
      <c r="B484" s="218" t="s">
        <v>1315</v>
      </c>
      <c r="C484" s="218" t="s">
        <v>356</v>
      </c>
      <c r="D484" s="218">
        <v>2028</v>
      </c>
      <c r="E484" s="218">
        <v>1.3</v>
      </c>
      <c r="F484" s="218" t="s">
        <v>1291</v>
      </c>
      <c r="G484" s="25" t="s">
        <v>4</v>
      </c>
      <c r="H484" s="26">
        <v>28</v>
      </c>
      <c r="I484" s="26">
        <v>0</v>
      </c>
      <c r="J484" s="26">
        <v>0</v>
      </c>
      <c r="K484" s="26">
        <v>0</v>
      </c>
      <c r="L484" s="26">
        <v>28</v>
      </c>
      <c r="M484" s="26">
        <v>0</v>
      </c>
      <c r="N484" s="26">
        <v>0</v>
      </c>
      <c r="O484" s="218">
        <v>1102</v>
      </c>
      <c r="P484" s="262" t="s">
        <v>1292</v>
      </c>
      <c r="Q484" s="74"/>
    </row>
    <row r="485" spans="1:17" ht="16.5" thickBot="1" x14ac:dyDescent="0.3">
      <c r="A485" s="213"/>
      <c r="B485" s="219"/>
      <c r="C485" s="219"/>
      <c r="D485" s="219"/>
      <c r="E485" s="219"/>
      <c r="F485" s="219"/>
      <c r="G485" s="25" t="s">
        <v>6</v>
      </c>
      <c r="H485" s="26">
        <v>27.7</v>
      </c>
      <c r="I485" s="26">
        <v>0</v>
      </c>
      <c r="J485" s="26">
        <v>0</v>
      </c>
      <c r="K485" s="26">
        <v>0</v>
      </c>
      <c r="L485" s="26">
        <v>27.7</v>
      </c>
      <c r="M485" s="26">
        <v>0</v>
      </c>
      <c r="N485" s="26">
        <v>0</v>
      </c>
      <c r="O485" s="219"/>
      <c r="P485" s="263"/>
      <c r="Q485" s="74"/>
    </row>
    <row r="486" spans="1:17" ht="24.75" thickBot="1" x14ac:dyDescent="0.3">
      <c r="A486" s="213"/>
      <c r="B486" s="219"/>
      <c r="C486" s="219"/>
      <c r="D486" s="219"/>
      <c r="E486" s="219"/>
      <c r="F486" s="219"/>
      <c r="G486" s="25" t="s">
        <v>7</v>
      </c>
      <c r="H486" s="26">
        <v>0.3</v>
      </c>
      <c r="I486" s="26">
        <v>0</v>
      </c>
      <c r="J486" s="26">
        <v>0</v>
      </c>
      <c r="K486" s="26">
        <v>0</v>
      </c>
      <c r="L486" s="26">
        <v>0.3</v>
      </c>
      <c r="M486" s="26">
        <v>0</v>
      </c>
      <c r="N486" s="26">
        <v>0</v>
      </c>
      <c r="O486" s="219"/>
      <c r="P486" s="263"/>
      <c r="Q486" s="74"/>
    </row>
    <row r="487" spans="1:17" ht="16.5" thickBot="1" x14ac:dyDescent="0.3">
      <c r="A487" s="213"/>
      <c r="B487" s="219"/>
      <c r="C487" s="219"/>
      <c r="D487" s="219"/>
      <c r="E487" s="219"/>
      <c r="F487" s="219"/>
      <c r="G487" s="25" t="s">
        <v>8</v>
      </c>
      <c r="H487" s="26">
        <v>0</v>
      </c>
      <c r="I487" s="26">
        <v>0</v>
      </c>
      <c r="J487" s="26">
        <v>0</v>
      </c>
      <c r="K487" s="26">
        <v>0</v>
      </c>
      <c r="L487" s="26">
        <v>0</v>
      </c>
      <c r="M487" s="26">
        <v>0</v>
      </c>
      <c r="N487" s="26">
        <v>0</v>
      </c>
      <c r="O487" s="219"/>
      <c r="P487" s="263"/>
      <c r="Q487" s="74"/>
    </row>
    <row r="488" spans="1:17" ht="16.5" thickBot="1" x14ac:dyDescent="0.3">
      <c r="A488" s="214"/>
      <c r="B488" s="220"/>
      <c r="C488" s="220"/>
      <c r="D488" s="220"/>
      <c r="E488" s="220"/>
      <c r="F488" s="220"/>
      <c r="G488" s="25" t="s">
        <v>9</v>
      </c>
      <c r="H488" s="26">
        <v>0</v>
      </c>
      <c r="I488" s="26">
        <v>0</v>
      </c>
      <c r="J488" s="26">
        <v>0</v>
      </c>
      <c r="K488" s="26">
        <v>0</v>
      </c>
      <c r="L488" s="26">
        <v>0</v>
      </c>
      <c r="M488" s="26">
        <v>0</v>
      </c>
      <c r="N488" s="26">
        <v>0</v>
      </c>
      <c r="O488" s="220"/>
      <c r="P488" s="264"/>
      <c r="Q488" s="74"/>
    </row>
    <row r="489" spans="1:17" ht="24.75" thickBot="1" x14ac:dyDescent="0.3">
      <c r="A489" s="24" t="s">
        <v>1317</v>
      </c>
      <c r="B489" s="218" t="s">
        <v>1290</v>
      </c>
      <c r="C489" s="218" t="s">
        <v>356</v>
      </c>
      <c r="D489" s="218">
        <v>2029</v>
      </c>
      <c r="E489" s="218">
        <v>0.5</v>
      </c>
      <c r="F489" s="218" t="s">
        <v>1291</v>
      </c>
      <c r="G489" s="25" t="s">
        <v>4</v>
      </c>
      <c r="H489" s="26">
        <v>10</v>
      </c>
      <c r="I489" s="26">
        <v>0</v>
      </c>
      <c r="J489" s="26">
        <v>0</v>
      </c>
      <c r="K489" s="26">
        <v>0</v>
      </c>
      <c r="L489" s="26">
        <v>0</v>
      </c>
      <c r="M489" s="26">
        <v>10</v>
      </c>
      <c r="N489" s="26">
        <v>0</v>
      </c>
      <c r="O489" s="218">
        <v>5218</v>
      </c>
      <c r="P489" s="262" t="s">
        <v>1313</v>
      </c>
      <c r="Q489" s="74"/>
    </row>
    <row r="490" spans="1:17" ht="16.5" thickBot="1" x14ac:dyDescent="0.3">
      <c r="A490" s="24" t="s">
        <v>1318</v>
      </c>
      <c r="B490" s="219"/>
      <c r="C490" s="219"/>
      <c r="D490" s="219"/>
      <c r="E490" s="219"/>
      <c r="F490" s="219"/>
      <c r="G490" s="25" t="s">
        <v>6</v>
      </c>
      <c r="H490" s="26">
        <v>9.9</v>
      </c>
      <c r="I490" s="26">
        <v>0</v>
      </c>
      <c r="J490" s="26">
        <v>0</v>
      </c>
      <c r="K490" s="26">
        <v>0</v>
      </c>
      <c r="L490" s="26">
        <v>0</v>
      </c>
      <c r="M490" s="26">
        <v>9.9</v>
      </c>
      <c r="N490" s="26">
        <v>0</v>
      </c>
      <c r="O490" s="219"/>
      <c r="P490" s="263"/>
      <c r="Q490" s="74"/>
    </row>
    <row r="491" spans="1:17" ht="24.75" thickBot="1" x14ac:dyDescent="0.3">
      <c r="A491" s="68"/>
      <c r="B491" s="219"/>
      <c r="C491" s="219"/>
      <c r="D491" s="219"/>
      <c r="E491" s="219"/>
      <c r="F491" s="219"/>
      <c r="G491" s="25" t="s">
        <v>7</v>
      </c>
      <c r="H491" s="26">
        <v>0.1</v>
      </c>
      <c r="I491" s="26">
        <v>0</v>
      </c>
      <c r="J491" s="26">
        <v>0</v>
      </c>
      <c r="K491" s="26">
        <v>0</v>
      </c>
      <c r="L491" s="26">
        <v>0</v>
      </c>
      <c r="M491" s="26">
        <v>0.1</v>
      </c>
      <c r="N491" s="26">
        <v>0</v>
      </c>
      <c r="O491" s="219"/>
      <c r="P491" s="263"/>
      <c r="Q491" s="74"/>
    </row>
    <row r="492" spans="1:17" ht="16.5" thickBot="1" x14ac:dyDescent="0.3">
      <c r="A492" s="68"/>
      <c r="B492" s="219"/>
      <c r="C492" s="219"/>
      <c r="D492" s="219"/>
      <c r="E492" s="219"/>
      <c r="F492" s="219"/>
      <c r="G492" s="25" t="s">
        <v>8</v>
      </c>
      <c r="H492" s="26">
        <v>0</v>
      </c>
      <c r="I492" s="26">
        <v>0</v>
      </c>
      <c r="J492" s="26">
        <v>0</v>
      </c>
      <c r="K492" s="26">
        <v>0</v>
      </c>
      <c r="L492" s="26">
        <v>0</v>
      </c>
      <c r="M492" s="26">
        <v>0</v>
      </c>
      <c r="N492" s="26">
        <v>0</v>
      </c>
      <c r="O492" s="219"/>
      <c r="P492" s="263"/>
      <c r="Q492" s="74"/>
    </row>
    <row r="493" spans="1:17" ht="16.5" thickBot="1" x14ac:dyDescent="0.3">
      <c r="A493" s="69"/>
      <c r="B493" s="220"/>
      <c r="C493" s="220"/>
      <c r="D493" s="220"/>
      <c r="E493" s="220"/>
      <c r="F493" s="220"/>
      <c r="G493" s="25" t="s">
        <v>9</v>
      </c>
      <c r="H493" s="26">
        <v>0</v>
      </c>
      <c r="I493" s="26">
        <v>0</v>
      </c>
      <c r="J493" s="26">
        <v>0</v>
      </c>
      <c r="K493" s="26">
        <v>0</v>
      </c>
      <c r="L493" s="26">
        <v>0</v>
      </c>
      <c r="M493" s="26">
        <v>0</v>
      </c>
      <c r="N493" s="26">
        <v>0</v>
      </c>
      <c r="O493" s="220"/>
      <c r="P493" s="264"/>
      <c r="Q493" s="74"/>
    </row>
    <row r="494" spans="1:17" ht="24.75" thickBot="1" x14ac:dyDescent="0.3">
      <c r="A494" s="212" t="s">
        <v>1319</v>
      </c>
      <c r="B494" s="218" t="s">
        <v>1290</v>
      </c>
      <c r="C494" s="218" t="s">
        <v>356</v>
      </c>
      <c r="D494" s="218">
        <v>2029</v>
      </c>
      <c r="E494" s="218">
        <v>0.5</v>
      </c>
      <c r="F494" s="218" t="s">
        <v>1291</v>
      </c>
      <c r="G494" s="25" t="s">
        <v>4</v>
      </c>
      <c r="H494" s="26">
        <v>15</v>
      </c>
      <c r="I494" s="26">
        <v>0</v>
      </c>
      <c r="J494" s="26">
        <v>0</v>
      </c>
      <c r="K494" s="26">
        <v>0</v>
      </c>
      <c r="L494" s="26">
        <v>0</v>
      </c>
      <c r="M494" s="26">
        <v>15</v>
      </c>
      <c r="N494" s="26">
        <v>0</v>
      </c>
      <c r="O494" s="218">
        <v>5218</v>
      </c>
      <c r="P494" s="262" t="s">
        <v>1313</v>
      </c>
      <c r="Q494" s="74"/>
    </row>
    <row r="495" spans="1:17" ht="16.5" thickBot="1" x14ac:dyDescent="0.3">
      <c r="A495" s="213"/>
      <c r="B495" s="219"/>
      <c r="C495" s="219"/>
      <c r="D495" s="219"/>
      <c r="E495" s="219"/>
      <c r="F495" s="219"/>
      <c r="G495" s="25" t="s">
        <v>6</v>
      </c>
      <c r="H495" s="26">
        <v>14.9</v>
      </c>
      <c r="I495" s="26">
        <v>0</v>
      </c>
      <c r="J495" s="26">
        <v>0</v>
      </c>
      <c r="K495" s="26">
        <v>0</v>
      </c>
      <c r="L495" s="26">
        <v>0</v>
      </c>
      <c r="M495" s="26">
        <v>14.9</v>
      </c>
      <c r="N495" s="26">
        <v>0</v>
      </c>
      <c r="O495" s="219"/>
      <c r="P495" s="263"/>
      <c r="Q495" s="74"/>
    </row>
    <row r="496" spans="1:17" ht="24.75" thickBot="1" x14ac:dyDescent="0.3">
      <c r="A496" s="213"/>
      <c r="B496" s="219"/>
      <c r="C496" s="219"/>
      <c r="D496" s="219"/>
      <c r="E496" s="219"/>
      <c r="F496" s="219"/>
      <c r="G496" s="25" t="s">
        <v>7</v>
      </c>
      <c r="H496" s="26">
        <v>0.1</v>
      </c>
      <c r="I496" s="26">
        <v>0</v>
      </c>
      <c r="J496" s="26">
        <v>0</v>
      </c>
      <c r="K496" s="26">
        <v>0</v>
      </c>
      <c r="L496" s="26">
        <v>0</v>
      </c>
      <c r="M496" s="26">
        <v>0.1</v>
      </c>
      <c r="N496" s="26">
        <v>0</v>
      </c>
      <c r="O496" s="219"/>
      <c r="P496" s="263"/>
      <c r="Q496" s="74"/>
    </row>
    <row r="497" spans="1:17" ht="16.5" thickBot="1" x14ac:dyDescent="0.3">
      <c r="A497" s="213"/>
      <c r="B497" s="219"/>
      <c r="C497" s="219"/>
      <c r="D497" s="219"/>
      <c r="E497" s="219"/>
      <c r="F497" s="219"/>
      <c r="G497" s="25" t="s">
        <v>8</v>
      </c>
      <c r="H497" s="26">
        <v>0</v>
      </c>
      <c r="I497" s="26">
        <v>0</v>
      </c>
      <c r="J497" s="26">
        <v>0</v>
      </c>
      <c r="K497" s="26">
        <v>0</v>
      </c>
      <c r="L497" s="26">
        <v>0</v>
      </c>
      <c r="M497" s="26">
        <v>0</v>
      </c>
      <c r="N497" s="26">
        <v>0</v>
      </c>
      <c r="O497" s="219"/>
      <c r="P497" s="263"/>
      <c r="Q497" s="74"/>
    </row>
    <row r="498" spans="1:17" ht="16.5" thickBot="1" x14ac:dyDescent="0.3">
      <c r="A498" s="214"/>
      <c r="B498" s="220"/>
      <c r="C498" s="220"/>
      <c r="D498" s="220"/>
      <c r="E498" s="220"/>
      <c r="F498" s="220"/>
      <c r="G498" s="25" t="s">
        <v>9</v>
      </c>
      <c r="H498" s="26">
        <v>0</v>
      </c>
      <c r="I498" s="26">
        <v>0</v>
      </c>
      <c r="J498" s="26">
        <v>0</v>
      </c>
      <c r="K498" s="26">
        <v>0</v>
      </c>
      <c r="L498" s="26">
        <v>0</v>
      </c>
      <c r="M498" s="26">
        <v>0</v>
      </c>
      <c r="N498" s="26">
        <v>0</v>
      </c>
      <c r="O498" s="220"/>
      <c r="P498" s="264"/>
      <c r="Q498" s="74"/>
    </row>
    <row r="499" spans="1:17" ht="24.75" thickBot="1" x14ac:dyDescent="0.3">
      <c r="A499" s="212" t="s">
        <v>1320</v>
      </c>
      <c r="B499" s="218" t="s">
        <v>1290</v>
      </c>
      <c r="C499" s="218" t="s">
        <v>356</v>
      </c>
      <c r="D499" s="218">
        <v>2029</v>
      </c>
      <c r="E499" s="218">
        <v>0.7</v>
      </c>
      <c r="F499" s="218" t="s">
        <v>1291</v>
      </c>
      <c r="G499" s="25" t="s">
        <v>4</v>
      </c>
      <c r="H499" s="26">
        <v>25</v>
      </c>
      <c r="I499" s="26">
        <v>0</v>
      </c>
      <c r="J499" s="26">
        <v>0</v>
      </c>
      <c r="K499" s="26">
        <v>0</v>
      </c>
      <c r="L499" s="26">
        <v>0</v>
      </c>
      <c r="M499" s="26">
        <v>25</v>
      </c>
      <c r="N499" s="26">
        <v>0</v>
      </c>
      <c r="O499" s="218">
        <v>5218</v>
      </c>
      <c r="P499" s="262" t="s">
        <v>1313</v>
      </c>
      <c r="Q499" s="74"/>
    </row>
    <row r="500" spans="1:17" ht="16.5" thickBot="1" x14ac:dyDescent="0.3">
      <c r="A500" s="213"/>
      <c r="B500" s="219"/>
      <c r="C500" s="219"/>
      <c r="D500" s="219"/>
      <c r="E500" s="219"/>
      <c r="F500" s="219"/>
      <c r="G500" s="25" t="s">
        <v>6</v>
      </c>
      <c r="H500" s="26">
        <v>24.8</v>
      </c>
      <c r="I500" s="26">
        <v>0</v>
      </c>
      <c r="J500" s="26">
        <v>0</v>
      </c>
      <c r="K500" s="26">
        <v>0</v>
      </c>
      <c r="L500" s="26">
        <v>0</v>
      </c>
      <c r="M500" s="26">
        <v>24.8</v>
      </c>
      <c r="N500" s="26">
        <v>0</v>
      </c>
      <c r="O500" s="219"/>
      <c r="P500" s="263"/>
      <c r="Q500" s="74"/>
    </row>
    <row r="501" spans="1:17" ht="24.75" thickBot="1" x14ac:dyDescent="0.3">
      <c r="A501" s="213"/>
      <c r="B501" s="219"/>
      <c r="C501" s="219"/>
      <c r="D501" s="219"/>
      <c r="E501" s="219"/>
      <c r="F501" s="219"/>
      <c r="G501" s="25" t="s">
        <v>7</v>
      </c>
      <c r="H501" s="26">
        <v>0.2</v>
      </c>
      <c r="I501" s="26">
        <v>0</v>
      </c>
      <c r="J501" s="26">
        <v>0</v>
      </c>
      <c r="K501" s="26">
        <v>0</v>
      </c>
      <c r="L501" s="26">
        <v>0</v>
      </c>
      <c r="M501" s="26">
        <v>0.2</v>
      </c>
      <c r="N501" s="26">
        <v>0</v>
      </c>
      <c r="O501" s="219"/>
      <c r="P501" s="263"/>
      <c r="Q501" s="74"/>
    </row>
    <row r="502" spans="1:17" ht="16.5" thickBot="1" x14ac:dyDescent="0.3">
      <c r="A502" s="213"/>
      <c r="B502" s="219"/>
      <c r="C502" s="219"/>
      <c r="D502" s="219"/>
      <c r="E502" s="219"/>
      <c r="F502" s="219"/>
      <c r="G502" s="25" t="s">
        <v>8</v>
      </c>
      <c r="H502" s="26">
        <v>0</v>
      </c>
      <c r="I502" s="26">
        <v>0</v>
      </c>
      <c r="J502" s="26">
        <v>0</v>
      </c>
      <c r="K502" s="26">
        <v>0</v>
      </c>
      <c r="L502" s="26">
        <v>0</v>
      </c>
      <c r="M502" s="26">
        <v>0</v>
      </c>
      <c r="N502" s="26">
        <v>0</v>
      </c>
      <c r="O502" s="219"/>
      <c r="P502" s="263"/>
      <c r="Q502" s="74"/>
    </row>
    <row r="503" spans="1:17" ht="16.5" thickBot="1" x14ac:dyDescent="0.3">
      <c r="A503" s="214"/>
      <c r="B503" s="220"/>
      <c r="C503" s="220"/>
      <c r="D503" s="220"/>
      <c r="E503" s="220"/>
      <c r="F503" s="220"/>
      <c r="G503" s="25" t="s">
        <v>9</v>
      </c>
      <c r="H503" s="26">
        <v>0</v>
      </c>
      <c r="I503" s="26">
        <v>0</v>
      </c>
      <c r="J503" s="26">
        <v>0</v>
      </c>
      <c r="K503" s="26">
        <v>0</v>
      </c>
      <c r="L503" s="26">
        <v>0</v>
      </c>
      <c r="M503" s="26">
        <v>0</v>
      </c>
      <c r="N503" s="26">
        <v>0</v>
      </c>
      <c r="O503" s="220"/>
      <c r="P503" s="264"/>
      <c r="Q503" s="74"/>
    </row>
    <row r="504" spans="1:17" ht="24.75" thickBot="1" x14ac:dyDescent="0.3">
      <c r="A504" s="24" t="s">
        <v>1321</v>
      </c>
      <c r="B504" s="218" t="s">
        <v>1290</v>
      </c>
      <c r="C504" s="218" t="s">
        <v>356</v>
      </c>
      <c r="D504" s="218">
        <v>2030</v>
      </c>
      <c r="E504" s="218">
        <v>0.4</v>
      </c>
      <c r="F504" s="218" t="s">
        <v>1291</v>
      </c>
      <c r="G504" s="25" t="s">
        <v>4</v>
      </c>
      <c r="H504" s="26">
        <v>15</v>
      </c>
      <c r="I504" s="26">
        <v>0</v>
      </c>
      <c r="J504" s="26">
        <v>0</v>
      </c>
      <c r="K504" s="26">
        <v>0</v>
      </c>
      <c r="L504" s="26">
        <v>0</v>
      </c>
      <c r="M504" s="26">
        <v>0</v>
      </c>
      <c r="N504" s="26">
        <v>15</v>
      </c>
      <c r="O504" s="218">
        <v>5218</v>
      </c>
      <c r="P504" s="262" t="s">
        <v>1292</v>
      </c>
      <c r="Q504" s="74"/>
    </row>
    <row r="505" spans="1:17" ht="16.5" thickBot="1" x14ac:dyDescent="0.3">
      <c r="A505" s="24" t="s">
        <v>972</v>
      </c>
      <c r="B505" s="219"/>
      <c r="C505" s="219"/>
      <c r="D505" s="219"/>
      <c r="E505" s="219"/>
      <c r="F505" s="219"/>
      <c r="G505" s="25" t="s">
        <v>6</v>
      </c>
      <c r="H505" s="26">
        <v>14.9</v>
      </c>
      <c r="I505" s="26">
        <v>0</v>
      </c>
      <c r="J505" s="26">
        <v>0</v>
      </c>
      <c r="K505" s="26">
        <v>0</v>
      </c>
      <c r="L505" s="26">
        <v>0</v>
      </c>
      <c r="M505" s="26">
        <v>0</v>
      </c>
      <c r="N505" s="26">
        <v>14.9</v>
      </c>
      <c r="O505" s="219"/>
      <c r="P505" s="263"/>
      <c r="Q505" s="74"/>
    </row>
    <row r="506" spans="1:17" ht="24.75" thickBot="1" x14ac:dyDescent="0.3">
      <c r="A506" s="68"/>
      <c r="B506" s="219"/>
      <c r="C506" s="219"/>
      <c r="D506" s="219"/>
      <c r="E506" s="219"/>
      <c r="F506" s="219"/>
      <c r="G506" s="25" t="s">
        <v>7</v>
      </c>
      <c r="H506" s="26">
        <v>0.1</v>
      </c>
      <c r="I506" s="26">
        <v>0</v>
      </c>
      <c r="J506" s="26">
        <v>0</v>
      </c>
      <c r="K506" s="26">
        <v>0</v>
      </c>
      <c r="L506" s="26">
        <v>0</v>
      </c>
      <c r="M506" s="26">
        <v>0</v>
      </c>
      <c r="N506" s="26">
        <v>0.1</v>
      </c>
      <c r="O506" s="219"/>
      <c r="P506" s="263"/>
      <c r="Q506" s="74"/>
    </row>
    <row r="507" spans="1:17" ht="16.5" thickBot="1" x14ac:dyDescent="0.3">
      <c r="A507" s="68"/>
      <c r="B507" s="219"/>
      <c r="C507" s="219"/>
      <c r="D507" s="219"/>
      <c r="E507" s="219"/>
      <c r="F507" s="219"/>
      <c r="G507" s="25" t="s">
        <v>8</v>
      </c>
      <c r="H507" s="26">
        <v>0</v>
      </c>
      <c r="I507" s="26">
        <v>0</v>
      </c>
      <c r="J507" s="26">
        <v>0</v>
      </c>
      <c r="K507" s="26">
        <v>0</v>
      </c>
      <c r="L507" s="26">
        <v>0</v>
      </c>
      <c r="M507" s="26">
        <v>0</v>
      </c>
      <c r="N507" s="26">
        <v>0</v>
      </c>
      <c r="O507" s="219"/>
      <c r="P507" s="263"/>
      <c r="Q507" s="74"/>
    </row>
    <row r="508" spans="1:17" ht="16.5" thickBot="1" x14ac:dyDescent="0.3">
      <c r="A508" s="69"/>
      <c r="B508" s="220"/>
      <c r="C508" s="220"/>
      <c r="D508" s="220"/>
      <c r="E508" s="220"/>
      <c r="F508" s="220"/>
      <c r="G508" s="25" t="s">
        <v>9</v>
      </c>
      <c r="H508" s="26">
        <v>0</v>
      </c>
      <c r="I508" s="26">
        <v>0</v>
      </c>
      <c r="J508" s="26">
        <v>0</v>
      </c>
      <c r="K508" s="26">
        <v>0</v>
      </c>
      <c r="L508" s="26">
        <v>0</v>
      </c>
      <c r="M508" s="26">
        <v>0</v>
      </c>
      <c r="N508" s="26">
        <v>0</v>
      </c>
      <c r="O508" s="220"/>
      <c r="P508" s="264"/>
      <c r="Q508" s="74"/>
    </row>
    <row r="509" spans="1:17" ht="24.75" thickBot="1" x14ac:dyDescent="0.3">
      <c r="A509" s="24" t="s">
        <v>1322</v>
      </c>
      <c r="B509" s="218" t="s">
        <v>1290</v>
      </c>
      <c r="C509" s="218" t="s">
        <v>356</v>
      </c>
      <c r="D509" s="218">
        <v>2030</v>
      </c>
      <c r="E509" s="218">
        <v>0.4</v>
      </c>
      <c r="F509" s="218" t="s">
        <v>1291</v>
      </c>
      <c r="G509" s="25" t="s">
        <v>4</v>
      </c>
      <c r="H509" s="26">
        <v>15</v>
      </c>
      <c r="I509" s="26">
        <v>0</v>
      </c>
      <c r="J509" s="26">
        <v>0</v>
      </c>
      <c r="K509" s="26">
        <v>0</v>
      </c>
      <c r="L509" s="26">
        <v>0</v>
      </c>
      <c r="M509" s="26">
        <v>0</v>
      </c>
      <c r="N509" s="26">
        <v>15</v>
      </c>
      <c r="O509" s="218">
        <v>5218</v>
      </c>
      <c r="P509" s="262" t="s">
        <v>1313</v>
      </c>
      <c r="Q509" s="74"/>
    </row>
    <row r="510" spans="1:17" ht="16.5" thickBot="1" x14ac:dyDescent="0.3">
      <c r="A510" s="24" t="s">
        <v>972</v>
      </c>
      <c r="B510" s="219"/>
      <c r="C510" s="219"/>
      <c r="D510" s="219"/>
      <c r="E510" s="219"/>
      <c r="F510" s="219"/>
      <c r="G510" s="25" t="s">
        <v>6</v>
      </c>
      <c r="H510" s="26">
        <v>14.9</v>
      </c>
      <c r="I510" s="26">
        <v>0</v>
      </c>
      <c r="J510" s="26">
        <v>0</v>
      </c>
      <c r="K510" s="26">
        <v>0</v>
      </c>
      <c r="L510" s="26">
        <v>0</v>
      </c>
      <c r="M510" s="26">
        <v>0</v>
      </c>
      <c r="N510" s="26">
        <v>14.9</v>
      </c>
      <c r="O510" s="219"/>
      <c r="P510" s="263"/>
      <c r="Q510" s="74"/>
    </row>
    <row r="511" spans="1:17" ht="24.75" thickBot="1" x14ac:dyDescent="0.3">
      <c r="A511" s="68"/>
      <c r="B511" s="219"/>
      <c r="C511" s="219"/>
      <c r="D511" s="219"/>
      <c r="E511" s="219"/>
      <c r="F511" s="219"/>
      <c r="G511" s="25" t="s">
        <v>7</v>
      </c>
      <c r="H511" s="26">
        <v>0.1</v>
      </c>
      <c r="I511" s="26">
        <v>0</v>
      </c>
      <c r="J511" s="26">
        <v>0</v>
      </c>
      <c r="K511" s="26">
        <v>0</v>
      </c>
      <c r="L511" s="26">
        <v>0</v>
      </c>
      <c r="M511" s="26">
        <v>0</v>
      </c>
      <c r="N511" s="26">
        <v>0.1</v>
      </c>
      <c r="O511" s="219"/>
      <c r="P511" s="263"/>
      <c r="Q511" s="74"/>
    </row>
    <row r="512" spans="1:17" ht="16.5" thickBot="1" x14ac:dyDescent="0.3">
      <c r="A512" s="68"/>
      <c r="B512" s="219"/>
      <c r="C512" s="219"/>
      <c r="D512" s="219"/>
      <c r="E512" s="219"/>
      <c r="F512" s="219"/>
      <c r="G512" s="25" t="s">
        <v>8</v>
      </c>
      <c r="H512" s="26">
        <v>0</v>
      </c>
      <c r="I512" s="26">
        <v>0</v>
      </c>
      <c r="J512" s="26">
        <v>0</v>
      </c>
      <c r="K512" s="26">
        <v>0</v>
      </c>
      <c r="L512" s="26">
        <v>0</v>
      </c>
      <c r="M512" s="26">
        <v>0</v>
      </c>
      <c r="N512" s="26">
        <v>0</v>
      </c>
      <c r="O512" s="219"/>
      <c r="P512" s="263"/>
      <c r="Q512" s="74"/>
    </row>
    <row r="513" spans="1:17" ht="16.5" thickBot="1" x14ac:dyDescent="0.3">
      <c r="A513" s="69"/>
      <c r="B513" s="220"/>
      <c r="C513" s="220"/>
      <c r="D513" s="220"/>
      <c r="E513" s="220"/>
      <c r="F513" s="220"/>
      <c r="G513" s="25" t="s">
        <v>9</v>
      </c>
      <c r="H513" s="26">
        <v>0</v>
      </c>
      <c r="I513" s="26">
        <v>0</v>
      </c>
      <c r="J513" s="26">
        <v>0</v>
      </c>
      <c r="K513" s="26">
        <v>0</v>
      </c>
      <c r="L513" s="26">
        <v>0</v>
      </c>
      <c r="M513" s="26">
        <v>0</v>
      </c>
      <c r="N513" s="26">
        <v>0</v>
      </c>
      <c r="O513" s="220"/>
      <c r="P513" s="264"/>
      <c r="Q513" s="74"/>
    </row>
    <row r="514" spans="1:17" ht="24.75" thickBot="1" x14ac:dyDescent="0.3">
      <c r="A514" s="24" t="s">
        <v>1323</v>
      </c>
      <c r="B514" s="218" t="s">
        <v>1290</v>
      </c>
      <c r="C514" s="218" t="s">
        <v>356</v>
      </c>
      <c r="D514" s="218">
        <v>2030</v>
      </c>
      <c r="E514" s="218">
        <v>0.6</v>
      </c>
      <c r="F514" s="218" t="s">
        <v>1291</v>
      </c>
      <c r="G514" s="25" t="s">
        <v>4</v>
      </c>
      <c r="H514" s="26">
        <v>15</v>
      </c>
      <c r="I514" s="26">
        <v>0</v>
      </c>
      <c r="J514" s="26">
        <v>0</v>
      </c>
      <c r="K514" s="26">
        <v>0</v>
      </c>
      <c r="L514" s="26">
        <v>0</v>
      </c>
      <c r="M514" s="26">
        <v>0</v>
      </c>
      <c r="N514" s="26">
        <v>15</v>
      </c>
      <c r="O514" s="218">
        <v>5218</v>
      </c>
      <c r="P514" s="262" t="s">
        <v>1313</v>
      </c>
      <c r="Q514" s="74"/>
    </row>
    <row r="515" spans="1:17" ht="16.5" thickBot="1" x14ac:dyDescent="0.3">
      <c r="A515" s="24" t="s">
        <v>1283</v>
      </c>
      <c r="B515" s="219"/>
      <c r="C515" s="219"/>
      <c r="D515" s="219"/>
      <c r="E515" s="219"/>
      <c r="F515" s="219"/>
      <c r="G515" s="25" t="s">
        <v>6</v>
      </c>
      <c r="H515" s="26">
        <v>14.9</v>
      </c>
      <c r="I515" s="26">
        <v>0</v>
      </c>
      <c r="J515" s="26">
        <v>0</v>
      </c>
      <c r="K515" s="26">
        <v>0</v>
      </c>
      <c r="L515" s="26">
        <v>0</v>
      </c>
      <c r="M515" s="26">
        <v>0</v>
      </c>
      <c r="N515" s="26">
        <v>14.9</v>
      </c>
      <c r="O515" s="219"/>
      <c r="P515" s="263"/>
      <c r="Q515" s="74"/>
    </row>
    <row r="516" spans="1:17" ht="24.75" thickBot="1" x14ac:dyDescent="0.3">
      <c r="A516" s="68"/>
      <c r="B516" s="219"/>
      <c r="C516" s="219"/>
      <c r="D516" s="219"/>
      <c r="E516" s="219"/>
      <c r="F516" s="219"/>
      <c r="G516" s="25" t="s">
        <v>7</v>
      </c>
      <c r="H516" s="26">
        <v>0.1</v>
      </c>
      <c r="I516" s="26">
        <v>0</v>
      </c>
      <c r="J516" s="26">
        <v>0</v>
      </c>
      <c r="K516" s="26">
        <v>0</v>
      </c>
      <c r="L516" s="26">
        <v>0</v>
      </c>
      <c r="M516" s="26">
        <v>0</v>
      </c>
      <c r="N516" s="26">
        <v>0.1</v>
      </c>
      <c r="O516" s="219"/>
      <c r="P516" s="263"/>
      <c r="Q516" s="74"/>
    </row>
    <row r="517" spans="1:17" ht="16.5" thickBot="1" x14ac:dyDescent="0.3">
      <c r="A517" s="68"/>
      <c r="B517" s="219"/>
      <c r="C517" s="219"/>
      <c r="D517" s="219"/>
      <c r="E517" s="219"/>
      <c r="F517" s="219"/>
      <c r="G517" s="25" t="s">
        <v>8</v>
      </c>
      <c r="H517" s="26">
        <v>0</v>
      </c>
      <c r="I517" s="26">
        <v>0</v>
      </c>
      <c r="J517" s="26">
        <v>0</v>
      </c>
      <c r="K517" s="26">
        <v>0</v>
      </c>
      <c r="L517" s="26">
        <v>0</v>
      </c>
      <c r="M517" s="26">
        <v>0</v>
      </c>
      <c r="N517" s="26">
        <v>0</v>
      </c>
      <c r="O517" s="219"/>
      <c r="P517" s="263"/>
      <c r="Q517" s="74"/>
    </row>
    <row r="518" spans="1:17" ht="16.5" thickBot="1" x14ac:dyDescent="0.3">
      <c r="A518" s="69"/>
      <c r="B518" s="220"/>
      <c r="C518" s="220"/>
      <c r="D518" s="220"/>
      <c r="E518" s="220"/>
      <c r="F518" s="220"/>
      <c r="G518" s="25" t="s">
        <v>9</v>
      </c>
      <c r="H518" s="26">
        <v>0</v>
      </c>
      <c r="I518" s="26">
        <v>0</v>
      </c>
      <c r="J518" s="26">
        <v>0</v>
      </c>
      <c r="K518" s="26">
        <v>0</v>
      </c>
      <c r="L518" s="26">
        <v>0</v>
      </c>
      <c r="M518" s="26">
        <v>0</v>
      </c>
      <c r="N518" s="26">
        <v>0</v>
      </c>
      <c r="O518" s="220"/>
      <c r="P518" s="264"/>
      <c r="Q518" s="74"/>
    </row>
    <row r="519" spans="1:17" ht="24.75" thickBot="1" x14ac:dyDescent="0.3">
      <c r="A519" s="212" t="s">
        <v>1324</v>
      </c>
      <c r="B519" s="218" t="s">
        <v>1290</v>
      </c>
      <c r="C519" s="218" t="s">
        <v>356</v>
      </c>
      <c r="D519" s="218">
        <v>2030</v>
      </c>
      <c r="E519" s="218">
        <v>0.4</v>
      </c>
      <c r="F519" s="218" t="s">
        <v>1291</v>
      </c>
      <c r="G519" s="25" t="s">
        <v>4</v>
      </c>
      <c r="H519" s="26">
        <v>15</v>
      </c>
      <c r="I519" s="26">
        <v>0</v>
      </c>
      <c r="J519" s="26">
        <v>0</v>
      </c>
      <c r="K519" s="26">
        <v>0</v>
      </c>
      <c r="L519" s="26">
        <v>0</v>
      </c>
      <c r="M519" s="26">
        <v>0</v>
      </c>
      <c r="N519" s="26">
        <v>15</v>
      </c>
      <c r="O519" s="218">
        <v>5218</v>
      </c>
      <c r="P519" s="262" t="s">
        <v>1292</v>
      </c>
      <c r="Q519" s="74"/>
    </row>
    <row r="520" spans="1:17" ht="16.5" thickBot="1" x14ac:dyDescent="0.3">
      <c r="A520" s="213"/>
      <c r="B520" s="219"/>
      <c r="C520" s="219"/>
      <c r="D520" s="219"/>
      <c r="E520" s="219"/>
      <c r="F520" s="219"/>
      <c r="G520" s="25" t="s">
        <v>6</v>
      </c>
      <c r="H520" s="26">
        <v>14.9</v>
      </c>
      <c r="I520" s="26">
        <v>0</v>
      </c>
      <c r="J520" s="26">
        <v>0</v>
      </c>
      <c r="K520" s="26">
        <v>0</v>
      </c>
      <c r="L520" s="26">
        <v>0</v>
      </c>
      <c r="M520" s="26">
        <v>0</v>
      </c>
      <c r="N520" s="26">
        <v>14.9</v>
      </c>
      <c r="O520" s="219"/>
      <c r="P520" s="263"/>
      <c r="Q520" s="74"/>
    </row>
    <row r="521" spans="1:17" ht="24.75" thickBot="1" x14ac:dyDescent="0.3">
      <c r="A521" s="213"/>
      <c r="B521" s="219"/>
      <c r="C521" s="219"/>
      <c r="D521" s="219"/>
      <c r="E521" s="219"/>
      <c r="F521" s="219"/>
      <c r="G521" s="25" t="s">
        <v>7</v>
      </c>
      <c r="H521" s="26">
        <v>0.1</v>
      </c>
      <c r="I521" s="26">
        <v>0</v>
      </c>
      <c r="J521" s="26">
        <v>0</v>
      </c>
      <c r="K521" s="26">
        <v>0</v>
      </c>
      <c r="L521" s="26">
        <v>0</v>
      </c>
      <c r="M521" s="26">
        <v>0</v>
      </c>
      <c r="N521" s="26">
        <v>0.1</v>
      </c>
      <c r="O521" s="219"/>
      <c r="P521" s="263"/>
      <c r="Q521" s="74"/>
    </row>
    <row r="522" spans="1:17" ht="16.5" thickBot="1" x14ac:dyDescent="0.3">
      <c r="A522" s="213"/>
      <c r="B522" s="219"/>
      <c r="C522" s="219"/>
      <c r="D522" s="219"/>
      <c r="E522" s="219"/>
      <c r="F522" s="219"/>
      <c r="G522" s="25" t="s">
        <v>8</v>
      </c>
      <c r="H522" s="26">
        <v>0</v>
      </c>
      <c r="I522" s="26">
        <v>0</v>
      </c>
      <c r="J522" s="26">
        <v>0</v>
      </c>
      <c r="K522" s="26">
        <v>0</v>
      </c>
      <c r="L522" s="26">
        <v>0</v>
      </c>
      <c r="M522" s="26">
        <v>0</v>
      </c>
      <c r="N522" s="26">
        <v>0</v>
      </c>
      <c r="O522" s="219"/>
      <c r="P522" s="263"/>
      <c r="Q522" s="74"/>
    </row>
    <row r="523" spans="1:17" ht="16.5" thickBot="1" x14ac:dyDescent="0.3">
      <c r="A523" s="214"/>
      <c r="B523" s="220"/>
      <c r="C523" s="220"/>
      <c r="D523" s="220"/>
      <c r="E523" s="220"/>
      <c r="F523" s="220"/>
      <c r="G523" s="25" t="s">
        <v>9</v>
      </c>
      <c r="H523" s="26">
        <v>0</v>
      </c>
      <c r="I523" s="26">
        <v>0</v>
      </c>
      <c r="J523" s="26">
        <v>0</v>
      </c>
      <c r="K523" s="26">
        <v>0</v>
      </c>
      <c r="L523" s="26">
        <v>0</v>
      </c>
      <c r="M523" s="26">
        <v>0</v>
      </c>
      <c r="N523" s="26">
        <v>0</v>
      </c>
      <c r="O523" s="220"/>
      <c r="P523" s="264"/>
      <c r="Q523" s="74"/>
    </row>
    <row r="524" spans="1:17" ht="24.75" thickBot="1" x14ac:dyDescent="0.3">
      <c r="A524" s="212" t="s">
        <v>1325</v>
      </c>
      <c r="B524" s="218" t="s">
        <v>1290</v>
      </c>
      <c r="C524" s="218" t="s">
        <v>356</v>
      </c>
      <c r="D524" s="218">
        <v>2030</v>
      </c>
      <c r="E524" s="218">
        <v>0.5</v>
      </c>
      <c r="F524" s="218" t="s">
        <v>1291</v>
      </c>
      <c r="G524" s="25" t="s">
        <v>4</v>
      </c>
      <c r="H524" s="26">
        <v>17</v>
      </c>
      <c r="I524" s="26">
        <v>0</v>
      </c>
      <c r="J524" s="26">
        <v>0</v>
      </c>
      <c r="K524" s="26">
        <v>0</v>
      </c>
      <c r="L524" s="26">
        <v>0</v>
      </c>
      <c r="M524" s="26">
        <v>0</v>
      </c>
      <c r="N524" s="26">
        <v>17</v>
      </c>
      <c r="O524" s="218">
        <v>5218</v>
      </c>
      <c r="P524" s="262" t="s">
        <v>1292</v>
      </c>
      <c r="Q524" s="74"/>
    </row>
    <row r="525" spans="1:17" ht="16.5" thickBot="1" x14ac:dyDescent="0.3">
      <c r="A525" s="213"/>
      <c r="B525" s="219"/>
      <c r="C525" s="219"/>
      <c r="D525" s="219"/>
      <c r="E525" s="219"/>
      <c r="F525" s="219"/>
      <c r="G525" s="25" t="s">
        <v>6</v>
      </c>
      <c r="H525" s="26">
        <v>16.8</v>
      </c>
      <c r="I525" s="26">
        <v>0</v>
      </c>
      <c r="J525" s="26">
        <v>0</v>
      </c>
      <c r="K525" s="26">
        <v>0</v>
      </c>
      <c r="L525" s="26">
        <v>0</v>
      </c>
      <c r="M525" s="26">
        <v>0</v>
      </c>
      <c r="N525" s="26">
        <v>16.8</v>
      </c>
      <c r="O525" s="219"/>
      <c r="P525" s="263"/>
      <c r="Q525" s="74"/>
    </row>
    <row r="526" spans="1:17" ht="24.75" thickBot="1" x14ac:dyDescent="0.3">
      <c r="A526" s="213"/>
      <c r="B526" s="219"/>
      <c r="C526" s="219"/>
      <c r="D526" s="219"/>
      <c r="E526" s="219"/>
      <c r="F526" s="219"/>
      <c r="G526" s="25" t="s">
        <v>7</v>
      </c>
      <c r="H526" s="26">
        <v>0.2</v>
      </c>
      <c r="I526" s="26">
        <v>0</v>
      </c>
      <c r="J526" s="26">
        <v>0</v>
      </c>
      <c r="K526" s="26">
        <v>0</v>
      </c>
      <c r="L526" s="26">
        <v>0</v>
      </c>
      <c r="M526" s="26">
        <v>0</v>
      </c>
      <c r="N526" s="26">
        <v>0.2</v>
      </c>
      <c r="O526" s="219"/>
      <c r="P526" s="263"/>
      <c r="Q526" s="74"/>
    </row>
    <row r="527" spans="1:17" ht="16.5" thickBot="1" x14ac:dyDescent="0.3">
      <c r="A527" s="213"/>
      <c r="B527" s="219"/>
      <c r="C527" s="219"/>
      <c r="D527" s="219"/>
      <c r="E527" s="219"/>
      <c r="F527" s="219"/>
      <c r="G527" s="25" t="s">
        <v>8</v>
      </c>
      <c r="H527" s="26">
        <v>0</v>
      </c>
      <c r="I527" s="26">
        <v>0</v>
      </c>
      <c r="J527" s="26">
        <v>0</v>
      </c>
      <c r="K527" s="26">
        <v>0</v>
      </c>
      <c r="L527" s="26">
        <v>0</v>
      </c>
      <c r="M527" s="26">
        <v>0</v>
      </c>
      <c r="N527" s="26">
        <v>0</v>
      </c>
      <c r="O527" s="219"/>
      <c r="P527" s="263"/>
      <c r="Q527" s="74"/>
    </row>
    <row r="528" spans="1:17" ht="16.5" thickBot="1" x14ac:dyDescent="0.3">
      <c r="A528" s="214"/>
      <c r="B528" s="220"/>
      <c r="C528" s="220"/>
      <c r="D528" s="220"/>
      <c r="E528" s="220"/>
      <c r="F528" s="220"/>
      <c r="G528" s="25" t="s">
        <v>9</v>
      </c>
      <c r="H528" s="26">
        <v>0</v>
      </c>
      <c r="I528" s="26">
        <v>0</v>
      </c>
      <c r="J528" s="26">
        <v>0</v>
      </c>
      <c r="K528" s="26">
        <v>0</v>
      </c>
      <c r="L528" s="26">
        <v>0</v>
      </c>
      <c r="M528" s="26">
        <v>0</v>
      </c>
      <c r="N528" s="26">
        <v>0</v>
      </c>
      <c r="O528" s="220"/>
      <c r="P528" s="264"/>
      <c r="Q528" s="74"/>
    </row>
    <row r="529" spans="1:17" ht="48.75" customHeight="1" thickBot="1" x14ac:dyDescent="0.3">
      <c r="A529" s="407" t="s">
        <v>4501</v>
      </c>
      <c r="B529" s="218" t="s">
        <v>1290</v>
      </c>
      <c r="C529" s="218" t="s">
        <v>356</v>
      </c>
      <c r="D529" s="218">
        <v>2030</v>
      </c>
      <c r="E529" s="218">
        <v>0.5</v>
      </c>
      <c r="F529" s="218" t="s">
        <v>1291</v>
      </c>
      <c r="G529" s="25" t="s">
        <v>4</v>
      </c>
      <c r="H529" s="26">
        <v>15</v>
      </c>
      <c r="I529" s="26">
        <v>0</v>
      </c>
      <c r="J529" s="26">
        <v>0</v>
      </c>
      <c r="K529" s="26">
        <v>0</v>
      </c>
      <c r="L529" s="26">
        <v>0</v>
      </c>
      <c r="M529" s="26">
        <v>0</v>
      </c>
      <c r="N529" s="26">
        <v>15</v>
      </c>
      <c r="O529" s="218">
        <v>5218</v>
      </c>
      <c r="P529" s="262" t="s">
        <v>1292</v>
      </c>
      <c r="Q529" s="74"/>
    </row>
    <row r="530" spans="1:17" ht="44.25" customHeight="1" thickBot="1" x14ac:dyDescent="0.3">
      <c r="A530" s="408"/>
      <c r="B530" s="219"/>
      <c r="C530" s="219"/>
      <c r="D530" s="219"/>
      <c r="E530" s="219"/>
      <c r="F530" s="219"/>
      <c r="G530" s="25" t="s">
        <v>6</v>
      </c>
      <c r="H530" s="26">
        <v>14.9</v>
      </c>
      <c r="I530" s="26">
        <v>0</v>
      </c>
      <c r="J530" s="26">
        <v>0</v>
      </c>
      <c r="K530" s="26">
        <v>0</v>
      </c>
      <c r="L530" s="26">
        <v>0</v>
      </c>
      <c r="M530" s="26">
        <v>0</v>
      </c>
      <c r="N530" s="26">
        <v>14.9</v>
      </c>
      <c r="O530" s="219"/>
      <c r="P530" s="263"/>
      <c r="Q530" s="74"/>
    </row>
    <row r="531" spans="1:17" ht="24.75" thickBot="1" x14ac:dyDescent="0.3">
      <c r="A531" s="408"/>
      <c r="B531" s="219"/>
      <c r="C531" s="219"/>
      <c r="D531" s="219"/>
      <c r="E531" s="219"/>
      <c r="F531" s="219"/>
      <c r="G531" s="25" t="s">
        <v>7</v>
      </c>
      <c r="H531" s="26">
        <v>0.1</v>
      </c>
      <c r="I531" s="26">
        <v>0</v>
      </c>
      <c r="J531" s="26">
        <v>0</v>
      </c>
      <c r="K531" s="26">
        <v>0</v>
      </c>
      <c r="L531" s="26">
        <v>0</v>
      </c>
      <c r="M531" s="26">
        <v>0</v>
      </c>
      <c r="N531" s="26">
        <v>0.1</v>
      </c>
      <c r="O531" s="219"/>
      <c r="P531" s="263"/>
      <c r="Q531" s="74"/>
    </row>
    <row r="532" spans="1:17" ht="16.5" thickBot="1" x14ac:dyDescent="0.3">
      <c r="A532" s="408"/>
      <c r="B532" s="219"/>
      <c r="C532" s="219"/>
      <c r="D532" s="219"/>
      <c r="E532" s="219"/>
      <c r="F532" s="219"/>
      <c r="G532" s="25" t="s">
        <v>8</v>
      </c>
      <c r="H532" s="26">
        <v>0</v>
      </c>
      <c r="I532" s="26">
        <v>0</v>
      </c>
      <c r="J532" s="26">
        <v>0</v>
      </c>
      <c r="K532" s="26">
        <v>0</v>
      </c>
      <c r="L532" s="26">
        <v>0</v>
      </c>
      <c r="M532" s="26">
        <v>0</v>
      </c>
      <c r="N532" s="26">
        <v>0</v>
      </c>
      <c r="O532" s="219"/>
      <c r="P532" s="263"/>
      <c r="Q532" s="74"/>
    </row>
    <row r="533" spans="1:17" ht="16.5" thickBot="1" x14ac:dyDescent="0.3">
      <c r="A533" s="409"/>
      <c r="B533" s="220"/>
      <c r="C533" s="220"/>
      <c r="D533" s="220"/>
      <c r="E533" s="220"/>
      <c r="F533" s="220"/>
      <c r="G533" s="25" t="s">
        <v>9</v>
      </c>
      <c r="H533" s="26">
        <v>0</v>
      </c>
      <c r="I533" s="26">
        <v>0</v>
      </c>
      <c r="J533" s="26">
        <v>0</v>
      </c>
      <c r="K533" s="26">
        <v>0</v>
      </c>
      <c r="L533" s="26">
        <v>0</v>
      </c>
      <c r="M533" s="26">
        <v>0</v>
      </c>
      <c r="N533" s="26">
        <v>0</v>
      </c>
      <c r="O533" s="220"/>
      <c r="P533" s="264"/>
      <c r="Q533" s="74"/>
    </row>
    <row r="534" spans="1:17" ht="36" customHeight="1" x14ac:dyDescent="0.25">
      <c r="A534" s="176" t="s">
        <v>4500</v>
      </c>
      <c r="B534" s="383" t="s">
        <v>4497</v>
      </c>
      <c r="C534" s="218" t="s">
        <v>356</v>
      </c>
      <c r="D534" s="171" t="s">
        <v>4212</v>
      </c>
      <c r="E534" s="173">
        <v>4.03</v>
      </c>
      <c r="F534" s="176" t="s">
        <v>1780</v>
      </c>
      <c r="G534" s="81" t="s">
        <v>4</v>
      </c>
      <c r="H534" s="29">
        <f>I534+J534+K534+L534+M534+N534</f>
        <v>92.458799999999997</v>
      </c>
      <c r="I534" s="80">
        <f t="shared" ref="I534:N534" si="100">I535+I536+I537+I538</f>
        <v>0</v>
      </c>
      <c r="J534" s="29">
        <f t="shared" si="100"/>
        <v>0</v>
      </c>
      <c r="K534" s="80">
        <f t="shared" si="100"/>
        <v>0</v>
      </c>
      <c r="L534" s="29">
        <f t="shared" si="100"/>
        <v>10</v>
      </c>
      <c r="M534" s="80">
        <f t="shared" si="100"/>
        <v>0</v>
      </c>
      <c r="N534" s="29">
        <f t="shared" si="100"/>
        <v>82.458799999999997</v>
      </c>
      <c r="O534" s="173">
        <v>2099</v>
      </c>
      <c r="P534" s="176" t="s">
        <v>4498</v>
      </c>
      <c r="Q534" s="74"/>
    </row>
    <row r="535" spans="1:17" ht="15.75" x14ac:dyDescent="0.25">
      <c r="A535" s="391"/>
      <c r="B535" s="397"/>
      <c r="C535" s="219"/>
      <c r="D535" s="174"/>
      <c r="E535" s="173"/>
      <c r="F535" s="391"/>
      <c r="G535" s="28" t="s">
        <v>6</v>
      </c>
      <c r="H535" s="80">
        <f>I535+J535+K535+L535+M535+N535</f>
        <v>0</v>
      </c>
      <c r="I535" s="29">
        <v>0</v>
      </c>
      <c r="J535" s="80">
        <v>0</v>
      </c>
      <c r="K535" s="29">
        <v>0</v>
      </c>
      <c r="L535" s="80">
        <v>0</v>
      </c>
      <c r="M535" s="29">
        <v>0</v>
      </c>
      <c r="N535" s="29">
        <v>0</v>
      </c>
      <c r="O535" s="173"/>
      <c r="P535" s="391"/>
      <c r="Q535" s="74"/>
    </row>
    <row r="536" spans="1:17" ht="24" x14ac:dyDescent="0.25">
      <c r="A536" s="391"/>
      <c r="B536" s="397"/>
      <c r="C536" s="219"/>
      <c r="D536" s="174"/>
      <c r="E536" s="173"/>
      <c r="F536" s="391"/>
      <c r="G536" s="81" t="s">
        <v>7</v>
      </c>
      <c r="H536" s="29">
        <f>I536+J536+K536+L536+M536+N536</f>
        <v>92.458799999999997</v>
      </c>
      <c r="I536" s="80">
        <v>0</v>
      </c>
      <c r="J536" s="29">
        <v>0</v>
      </c>
      <c r="K536" s="80">
        <v>0</v>
      </c>
      <c r="L536" s="29">
        <v>10</v>
      </c>
      <c r="M536" s="80">
        <v>0</v>
      </c>
      <c r="N536" s="29">
        <v>82.458799999999997</v>
      </c>
      <c r="O536" s="173"/>
      <c r="P536" s="391"/>
      <c r="Q536" s="74"/>
    </row>
    <row r="537" spans="1:17" ht="15.75" x14ac:dyDescent="0.25">
      <c r="A537" s="391"/>
      <c r="B537" s="397"/>
      <c r="C537" s="219"/>
      <c r="D537" s="174"/>
      <c r="E537" s="173"/>
      <c r="F537" s="391"/>
      <c r="G537" s="28" t="s">
        <v>8</v>
      </c>
      <c r="H537" s="80">
        <f>I537+J537+K537+L537+M537+N537</f>
        <v>0</v>
      </c>
      <c r="I537" s="29">
        <v>0</v>
      </c>
      <c r="J537" s="80">
        <v>0</v>
      </c>
      <c r="K537" s="29">
        <v>0</v>
      </c>
      <c r="L537" s="80">
        <v>0</v>
      </c>
      <c r="M537" s="29">
        <v>0</v>
      </c>
      <c r="N537" s="29">
        <v>0</v>
      </c>
      <c r="O537" s="173"/>
      <c r="P537" s="391"/>
      <c r="Q537" s="74"/>
    </row>
    <row r="538" spans="1:17" ht="16.5" thickBot="1" x14ac:dyDescent="0.3">
      <c r="A538" s="392"/>
      <c r="B538" s="384"/>
      <c r="C538" s="220"/>
      <c r="D538" s="175"/>
      <c r="E538" s="173"/>
      <c r="F538" s="392"/>
      <c r="G538" s="81" t="s">
        <v>9</v>
      </c>
      <c r="H538" s="29">
        <f>I538+J538+K538+L538+M538+N538</f>
        <v>0</v>
      </c>
      <c r="I538" s="80">
        <v>0</v>
      </c>
      <c r="J538" s="29">
        <v>0</v>
      </c>
      <c r="K538" s="80">
        <v>0</v>
      </c>
      <c r="L538" s="29">
        <v>0</v>
      </c>
      <c r="M538" s="80">
        <v>0</v>
      </c>
      <c r="N538" s="29">
        <v>0</v>
      </c>
      <c r="O538" s="173"/>
      <c r="P538" s="392"/>
      <c r="Q538" s="74"/>
    </row>
    <row r="539" spans="1:17" ht="24.75" thickBot="1" x14ac:dyDescent="0.3">
      <c r="A539" s="320" t="s">
        <v>125</v>
      </c>
      <c r="B539" s="320"/>
      <c r="C539" s="320"/>
      <c r="D539" s="320"/>
      <c r="E539" s="320"/>
      <c r="F539" s="321"/>
      <c r="G539" s="55" t="s">
        <v>4</v>
      </c>
      <c r="H539" s="56">
        <f>SUM(H540:H543)</f>
        <v>1274.2588000000003</v>
      </c>
      <c r="I539" s="56">
        <f t="shared" ref="I539:N539" si="101">SUM(I540:I543)</f>
        <v>41.7</v>
      </c>
      <c r="J539" s="56">
        <f t="shared" si="101"/>
        <v>99</v>
      </c>
      <c r="K539" s="56">
        <f t="shared" si="101"/>
        <v>42.9</v>
      </c>
      <c r="L539" s="56">
        <f t="shared" si="101"/>
        <v>816.10000000000014</v>
      </c>
      <c r="M539" s="56">
        <f t="shared" si="101"/>
        <v>65.5</v>
      </c>
      <c r="N539" s="56">
        <f t="shared" si="101"/>
        <v>209.05880000000002</v>
      </c>
      <c r="O539" s="221"/>
      <c r="P539" s="371"/>
      <c r="Q539" s="74"/>
    </row>
    <row r="540" spans="1:17" ht="16.5" thickBot="1" x14ac:dyDescent="0.3">
      <c r="A540" s="322"/>
      <c r="B540" s="322"/>
      <c r="C540" s="322"/>
      <c r="D540" s="322"/>
      <c r="E540" s="322"/>
      <c r="F540" s="323"/>
      <c r="G540" s="55" t="s">
        <v>6</v>
      </c>
      <c r="H540" s="56">
        <f>SUM(I540:N540)</f>
        <v>906.10000000000014</v>
      </c>
      <c r="I540" s="56">
        <f>I400+I405+I410+I415+I420+I425+I430+I435+I440+I445+I450+I455+I460+I465+I470+I475+I480+I485+I490+I495+I500+I505+I510+I515+I520+I525+I530+I535</f>
        <v>0</v>
      </c>
      <c r="J540" s="56">
        <f t="shared" ref="J540:N540" si="102">J400+J405+J410+J415+J420+J425+J430+J435+J440+J445+J450+J455+J460+J465+J470+J475+J480+J485+J490+J495+J500+J505+J510+J515+J520+J525+J530+J535</f>
        <v>0</v>
      </c>
      <c r="K540" s="56">
        <f t="shared" si="102"/>
        <v>0</v>
      </c>
      <c r="L540" s="56">
        <f t="shared" si="102"/>
        <v>715.50000000000011</v>
      </c>
      <c r="M540" s="56">
        <f t="shared" si="102"/>
        <v>65</v>
      </c>
      <c r="N540" s="56">
        <f t="shared" si="102"/>
        <v>125.60000000000001</v>
      </c>
      <c r="O540" s="222"/>
      <c r="P540" s="372"/>
      <c r="Q540" s="74"/>
    </row>
    <row r="541" spans="1:17" ht="24.75" thickBot="1" x14ac:dyDescent="0.3">
      <c r="A541" s="322"/>
      <c r="B541" s="322"/>
      <c r="C541" s="322"/>
      <c r="D541" s="322"/>
      <c r="E541" s="322"/>
      <c r="F541" s="323"/>
      <c r="G541" s="55" t="s">
        <v>7</v>
      </c>
      <c r="H541" s="56">
        <f t="shared" ref="H541:H543" si="103">SUM(I541:N541)</f>
        <v>367.75880000000001</v>
      </c>
      <c r="I541" s="56">
        <f t="shared" ref="I541:N541" si="104">I401+I406+I411+I416+I421+I426+I431+I436+I441+I446+I451+I456+I461+I466+I471+I476+I481+I486+I491+I496+I501+I506+I511+I516+I521+I526+I531+I536</f>
        <v>41.7</v>
      </c>
      <c r="J541" s="56">
        <f t="shared" si="104"/>
        <v>99</v>
      </c>
      <c r="K541" s="56">
        <f t="shared" si="104"/>
        <v>42.9</v>
      </c>
      <c r="L541" s="56">
        <f t="shared" si="104"/>
        <v>100.2</v>
      </c>
      <c r="M541" s="56">
        <f t="shared" si="104"/>
        <v>0.5</v>
      </c>
      <c r="N541" s="56">
        <f t="shared" si="104"/>
        <v>83.458799999999997</v>
      </c>
      <c r="O541" s="222"/>
      <c r="P541" s="372"/>
      <c r="Q541" s="74"/>
    </row>
    <row r="542" spans="1:17" ht="16.5" thickBot="1" x14ac:dyDescent="0.3">
      <c r="A542" s="322"/>
      <c r="B542" s="322"/>
      <c r="C542" s="322"/>
      <c r="D542" s="322"/>
      <c r="E542" s="322"/>
      <c r="F542" s="323"/>
      <c r="G542" s="55" t="s">
        <v>8</v>
      </c>
      <c r="H542" s="56">
        <f t="shared" si="103"/>
        <v>0.4</v>
      </c>
      <c r="I542" s="56">
        <f t="shared" ref="I542:N542" si="105">I402+I407+I412+I417+I422+I427+I432+I437+I442+I447+I452+I457+I462+I467+I472+I477+I482+I487+I492+I497+I502+I507+I512+I517+I522+I527+I532+I537</f>
        <v>0</v>
      </c>
      <c r="J542" s="56">
        <f t="shared" si="105"/>
        <v>0</v>
      </c>
      <c r="K542" s="56">
        <f t="shared" si="105"/>
        <v>0</v>
      </c>
      <c r="L542" s="56">
        <f t="shared" si="105"/>
        <v>0.4</v>
      </c>
      <c r="M542" s="56">
        <f t="shared" si="105"/>
        <v>0</v>
      </c>
      <c r="N542" s="56">
        <f t="shared" si="105"/>
        <v>0</v>
      </c>
      <c r="O542" s="222"/>
      <c r="P542" s="372"/>
      <c r="Q542" s="74"/>
    </row>
    <row r="543" spans="1:17" ht="24.75" thickBot="1" x14ac:dyDescent="0.3">
      <c r="A543" s="324"/>
      <c r="B543" s="324"/>
      <c r="C543" s="324"/>
      <c r="D543" s="324"/>
      <c r="E543" s="324"/>
      <c r="F543" s="325"/>
      <c r="G543" s="55" t="s">
        <v>9</v>
      </c>
      <c r="H543" s="56">
        <f t="shared" si="103"/>
        <v>0</v>
      </c>
      <c r="I543" s="56">
        <f t="shared" ref="I543:N543" si="106">I403+I408+I413+I418+I423+I428+I433+I438+I443+I448+I453+I458+I463+I468+I473+I478+I483+I488+I493+I498+I503+I508+I513+I518+I523+I528+I533+I538</f>
        <v>0</v>
      </c>
      <c r="J543" s="56">
        <f t="shared" si="106"/>
        <v>0</v>
      </c>
      <c r="K543" s="56">
        <f t="shared" si="106"/>
        <v>0</v>
      </c>
      <c r="L543" s="56">
        <f t="shared" si="106"/>
        <v>0</v>
      </c>
      <c r="M543" s="56">
        <f t="shared" si="106"/>
        <v>0</v>
      </c>
      <c r="N543" s="56">
        <f t="shared" si="106"/>
        <v>0</v>
      </c>
      <c r="O543" s="223"/>
      <c r="P543" s="373"/>
      <c r="Q543" s="74"/>
    </row>
    <row r="544" spans="1:17" ht="16.5" thickBot="1" x14ac:dyDescent="0.3">
      <c r="A544" s="211" t="s">
        <v>397</v>
      </c>
      <c r="B544" s="211"/>
      <c r="C544" s="211"/>
      <c r="D544" s="211"/>
      <c r="E544" s="211"/>
      <c r="F544" s="211"/>
      <c r="G544" s="211"/>
      <c r="H544" s="211"/>
      <c r="I544" s="211"/>
      <c r="J544" s="211"/>
      <c r="K544" s="211"/>
      <c r="L544" s="211"/>
      <c r="M544" s="211"/>
      <c r="N544" s="211"/>
      <c r="O544" s="211"/>
      <c r="P544" s="279"/>
      <c r="Q544" s="74"/>
    </row>
    <row r="545" spans="1:17" ht="24.75" thickBot="1" x14ac:dyDescent="0.3">
      <c r="A545" s="253" t="s">
        <v>4371</v>
      </c>
      <c r="B545" s="218" t="s">
        <v>1218</v>
      </c>
      <c r="C545" s="218" t="s">
        <v>397</v>
      </c>
      <c r="D545" s="218" t="s">
        <v>150</v>
      </c>
      <c r="E545" s="218"/>
      <c r="F545" s="218" t="s">
        <v>222</v>
      </c>
      <c r="G545" s="25" t="s">
        <v>4</v>
      </c>
      <c r="H545" s="26">
        <v>80</v>
      </c>
      <c r="I545" s="26">
        <v>20</v>
      </c>
      <c r="J545" s="26">
        <v>60</v>
      </c>
      <c r="K545" s="26">
        <v>0</v>
      </c>
      <c r="L545" s="26">
        <v>0</v>
      </c>
      <c r="M545" s="26">
        <v>0</v>
      </c>
      <c r="N545" s="26">
        <v>0</v>
      </c>
      <c r="O545" s="218"/>
      <c r="P545" s="262"/>
      <c r="Q545" s="74"/>
    </row>
    <row r="546" spans="1:17" ht="16.5" thickBot="1" x14ac:dyDescent="0.3">
      <c r="A546" s="254"/>
      <c r="B546" s="219"/>
      <c r="C546" s="219"/>
      <c r="D546" s="219"/>
      <c r="E546" s="219"/>
      <c r="F546" s="219"/>
      <c r="G546" s="25" t="s">
        <v>6</v>
      </c>
      <c r="H546" s="26">
        <v>0</v>
      </c>
      <c r="I546" s="26">
        <v>0</v>
      </c>
      <c r="J546" s="26">
        <v>0</v>
      </c>
      <c r="K546" s="26">
        <v>0</v>
      </c>
      <c r="L546" s="26">
        <v>0</v>
      </c>
      <c r="M546" s="26">
        <v>0</v>
      </c>
      <c r="N546" s="26">
        <v>0</v>
      </c>
      <c r="O546" s="219"/>
      <c r="P546" s="263"/>
      <c r="Q546" s="74"/>
    </row>
    <row r="547" spans="1:17" ht="24.75" thickBot="1" x14ac:dyDescent="0.3">
      <c r="A547" s="254"/>
      <c r="B547" s="219"/>
      <c r="C547" s="219"/>
      <c r="D547" s="219"/>
      <c r="E547" s="219"/>
      <c r="F547" s="219"/>
      <c r="G547" s="25" t="s">
        <v>7</v>
      </c>
      <c r="H547" s="26">
        <v>80</v>
      </c>
      <c r="I547" s="26">
        <v>20</v>
      </c>
      <c r="J547" s="26">
        <v>60</v>
      </c>
      <c r="K547" s="26">
        <v>0</v>
      </c>
      <c r="L547" s="26">
        <v>0</v>
      </c>
      <c r="M547" s="26">
        <v>0</v>
      </c>
      <c r="N547" s="26">
        <v>0</v>
      </c>
      <c r="O547" s="219"/>
      <c r="P547" s="263"/>
      <c r="Q547" s="74"/>
    </row>
    <row r="548" spans="1:17" ht="16.5" thickBot="1" x14ac:dyDescent="0.3">
      <c r="A548" s="254"/>
      <c r="B548" s="219"/>
      <c r="C548" s="219"/>
      <c r="D548" s="219"/>
      <c r="E548" s="219"/>
      <c r="F548" s="219"/>
      <c r="G548" s="25" t="s">
        <v>8</v>
      </c>
      <c r="H548" s="26">
        <v>0</v>
      </c>
      <c r="I548" s="26">
        <v>0</v>
      </c>
      <c r="J548" s="26">
        <v>0</v>
      </c>
      <c r="K548" s="26">
        <v>0</v>
      </c>
      <c r="L548" s="26">
        <v>0</v>
      </c>
      <c r="M548" s="26">
        <v>0</v>
      </c>
      <c r="N548" s="26">
        <v>0</v>
      </c>
      <c r="O548" s="219"/>
      <c r="P548" s="263"/>
      <c r="Q548" s="74"/>
    </row>
    <row r="549" spans="1:17" ht="16.5" thickBot="1" x14ac:dyDescent="0.3">
      <c r="A549" s="255"/>
      <c r="B549" s="220"/>
      <c r="C549" s="220"/>
      <c r="D549" s="220"/>
      <c r="E549" s="220"/>
      <c r="F549" s="220"/>
      <c r="G549" s="25" t="s">
        <v>9</v>
      </c>
      <c r="H549" s="26">
        <v>0</v>
      </c>
      <c r="I549" s="26">
        <v>0</v>
      </c>
      <c r="J549" s="26">
        <v>0</v>
      </c>
      <c r="K549" s="26">
        <v>0</v>
      </c>
      <c r="L549" s="26">
        <v>0</v>
      </c>
      <c r="M549" s="26">
        <v>0</v>
      </c>
      <c r="N549" s="26">
        <v>0</v>
      </c>
      <c r="O549" s="220"/>
      <c r="P549" s="264"/>
      <c r="Q549" s="74"/>
    </row>
    <row r="550" spans="1:17" ht="24.75" thickBot="1" x14ac:dyDescent="0.3">
      <c r="A550" s="212" t="s">
        <v>1327</v>
      </c>
      <c r="B550" s="218" t="s">
        <v>766</v>
      </c>
      <c r="C550" s="218" t="s">
        <v>397</v>
      </c>
      <c r="D550" s="218">
        <v>2028</v>
      </c>
      <c r="E550" s="218">
        <v>0.7</v>
      </c>
      <c r="F550" s="218" t="s">
        <v>1328</v>
      </c>
      <c r="G550" s="25" t="s">
        <v>4</v>
      </c>
      <c r="H550" s="26">
        <v>5.6</v>
      </c>
      <c r="I550" s="26">
        <v>0</v>
      </c>
      <c r="J550" s="26">
        <v>0</v>
      </c>
      <c r="K550" s="26">
        <v>0</v>
      </c>
      <c r="L550" s="26">
        <v>5.6</v>
      </c>
      <c r="M550" s="26">
        <v>0</v>
      </c>
      <c r="N550" s="26">
        <v>0</v>
      </c>
      <c r="O550" s="218">
        <v>600</v>
      </c>
      <c r="P550" s="262" t="s">
        <v>1329</v>
      </c>
      <c r="Q550" s="74"/>
    </row>
    <row r="551" spans="1:17" ht="16.5" thickBot="1" x14ac:dyDescent="0.3">
      <c r="A551" s="213"/>
      <c r="B551" s="219"/>
      <c r="C551" s="219"/>
      <c r="D551" s="219"/>
      <c r="E551" s="219"/>
      <c r="F551" s="219"/>
      <c r="G551" s="25" t="s">
        <v>6</v>
      </c>
      <c r="H551" s="26">
        <v>0</v>
      </c>
      <c r="I551" s="26">
        <v>0</v>
      </c>
      <c r="J551" s="26">
        <v>0</v>
      </c>
      <c r="K551" s="26">
        <v>0</v>
      </c>
      <c r="L551" s="26">
        <v>0</v>
      </c>
      <c r="M551" s="26">
        <v>0</v>
      </c>
      <c r="N551" s="26">
        <v>0</v>
      </c>
      <c r="O551" s="219"/>
      <c r="P551" s="263"/>
      <c r="Q551" s="74"/>
    </row>
    <row r="552" spans="1:17" ht="24.75" thickBot="1" x14ac:dyDescent="0.3">
      <c r="A552" s="213"/>
      <c r="B552" s="219"/>
      <c r="C552" s="219"/>
      <c r="D552" s="219"/>
      <c r="E552" s="219"/>
      <c r="F552" s="219"/>
      <c r="G552" s="25" t="s">
        <v>7</v>
      </c>
      <c r="H552" s="26">
        <v>5.6</v>
      </c>
      <c r="I552" s="26">
        <v>0</v>
      </c>
      <c r="J552" s="26">
        <v>0</v>
      </c>
      <c r="K552" s="26">
        <v>0</v>
      </c>
      <c r="L552" s="26">
        <v>5.6</v>
      </c>
      <c r="M552" s="26">
        <v>0</v>
      </c>
      <c r="N552" s="26">
        <v>0</v>
      </c>
      <c r="O552" s="219"/>
      <c r="P552" s="263"/>
      <c r="Q552" s="74"/>
    </row>
    <row r="553" spans="1:17" ht="16.5" thickBot="1" x14ac:dyDescent="0.3">
      <c r="A553" s="213"/>
      <c r="B553" s="219"/>
      <c r="C553" s="219"/>
      <c r="D553" s="219"/>
      <c r="E553" s="219"/>
      <c r="F553" s="219"/>
      <c r="G553" s="25" t="s">
        <v>8</v>
      </c>
      <c r="H553" s="26">
        <v>0</v>
      </c>
      <c r="I553" s="26">
        <v>0</v>
      </c>
      <c r="J553" s="26">
        <v>0</v>
      </c>
      <c r="K553" s="26">
        <v>0</v>
      </c>
      <c r="L553" s="26">
        <v>0</v>
      </c>
      <c r="M553" s="26">
        <v>0</v>
      </c>
      <c r="N553" s="26">
        <v>0</v>
      </c>
      <c r="O553" s="219"/>
      <c r="P553" s="263"/>
      <c r="Q553" s="74"/>
    </row>
    <row r="554" spans="1:17" ht="16.5" thickBot="1" x14ac:dyDescent="0.3">
      <c r="A554" s="214"/>
      <c r="B554" s="220"/>
      <c r="C554" s="220"/>
      <c r="D554" s="220"/>
      <c r="E554" s="220"/>
      <c r="F554" s="220"/>
      <c r="G554" s="25" t="s">
        <v>9</v>
      </c>
      <c r="H554" s="26">
        <v>0</v>
      </c>
      <c r="I554" s="26">
        <v>0</v>
      </c>
      <c r="J554" s="26">
        <v>0</v>
      </c>
      <c r="K554" s="26">
        <v>0</v>
      </c>
      <c r="L554" s="26">
        <v>0</v>
      </c>
      <c r="M554" s="26">
        <v>0</v>
      </c>
      <c r="N554" s="26">
        <v>0</v>
      </c>
      <c r="O554" s="220"/>
      <c r="P554" s="264"/>
      <c r="Q554" s="74"/>
    </row>
    <row r="555" spans="1:17" ht="24.75" thickBot="1" x14ac:dyDescent="0.3">
      <c r="A555" s="212" t="s">
        <v>1330</v>
      </c>
      <c r="B555" s="218" t="s">
        <v>766</v>
      </c>
      <c r="C555" s="218" t="s">
        <v>397</v>
      </c>
      <c r="D555" s="218">
        <v>2028</v>
      </c>
      <c r="E555" s="218">
        <v>1.1000000000000001</v>
      </c>
      <c r="F555" s="218" t="s">
        <v>1328</v>
      </c>
      <c r="G555" s="25" t="s">
        <v>4</v>
      </c>
      <c r="H555" s="26">
        <v>8.8000000000000007</v>
      </c>
      <c r="I555" s="26">
        <v>0</v>
      </c>
      <c r="J555" s="26">
        <v>0</v>
      </c>
      <c r="K555" s="26">
        <v>0</v>
      </c>
      <c r="L555" s="26">
        <v>8.8000000000000007</v>
      </c>
      <c r="M555" s="26">
        <v>0</v>
      </c>
      <c r="N555" s="26">
        <v>0</v>
      </c>
      <c r="O555" s="218">
        <v>320</v>
      </c>
      <c r="P555" s="262" t="s">
        <v>1329</v>
      </c>
      <c r="Q555" s="74"/>
    </row>
    <row r="556" spans="1:17" ht="16.5" thickBot="1" x14ac:dyDescent="0.3">
      <c r="A556" s="213"/>
      <c r="B556" s="219"/>
      <c r="C556" s="219"/>
      <c r="D556" s="219"/>
      <c r="E556" s="219"/>
      <c r="F556" s="219"/>
      <c r="G556" s="25" t="s">
        <v>6</v>
      </c>
      <c r="H556" s="26">
        <v>0</v>
      </c>
      <c r="I556" s="26">
        <v>0</v>
      </c>
      <c r="J556" s="26">
        <v>0</v>
      </c>
      <c r="K556" s="26">
        <v>0</v>
      </c>
      <c r="L556" s="26">
        <v>0</v>
      </c>
      <c r="M556" s="26">
        <v>0</v>
      </c>
      <c r="N556" s="26">
        <v>0</v>
      </c>
      <c r="O556" s="219"/>
      <c r="P556" s="263"/>
      <c r="Q556" s="74"/>
    </row>
    <row r="557" spans="1:17" ht="24.75" thickBot="1" x14ac:dyDescent="0.3">
      <c r="A557" s="213"/>
      <c r="B557" s="219"/>
      <c r="C557" s="219"/>
      <c r="D557" s="219"/>
      <c r="E557" s="219"/>
      <c r="F557" s="219"/>
      <c r="G557" s="25" t="s">
        <v>7</v>
      </c>
      <c r="H557" s="26">
        <v>8.8000000000000007</v>
      </c>
      <c r="I557" s="26">
        <v>0</v>
      </c>
      <c r="J557" s="26">
        <v>0</v>
      </c>
      <c r="K557" s="26">
        <v>0</v>
      </c>
      <c r="L557" s="26">
        <v>8.8000000000000007</v>
      </c>
      <c r="M557" s="26">
        <v>0</v>
      </c>
      <c r="N557" s="26">
        <v>0</v>
      </c>
      <c r="O557" s="219"/>
      <c r="P557" s="263"/>
      <c r="Q557" s="74"/>
    </row>
    <row r="558" spans="1:17" ht="16.5" thickBot="1" x14ac:dyDescent="0.3">
      <c r="A558" s="214"/>
      <c r="B558" s="220"/>
      <c r="C558" s="220"/>
      <c r="D558" s="220"/>
      <c r="E558" s="220"/>
      <c r="F558" s="220"/>
      <c r="G558" s="25" t="s">
        <v>9</v>
      </c>
      <c r="H558" s="26">
        <v>0</v>
      </c>
      <c r="I558" s="26">
        <v>0</v>
      </c>
      <c r="J558" s="26">
        <v>0</v>
      </c>
      <c r="K558" s="26">
        <v>0</v>
      </c>
      <c r="L558" s="26">
        <v>0</v>
      </c>
      <c r="M558" s="26">
        <v>0</v>
      </c>
      <c r="N558" s="26">
        <v>0</v>
      </c>
      <c r="O558" s="220"/>
      <c r="P558" s="264"/>
      <c r="Q558" s="74"/>
    </row>
    <row r="559" spans="1:17" ht="24.75" thickBot="1" x14ac:dyDescent="0.3">
      <c r="A559" s="212" t="s">
        <v>1331</v>
      </c>
      <c r="B559" s="218" t="s">
        <v>766</v>
      </c>
      <c r="C559" s="218" t="s">
        <v>397</v>
      </c>
      <c r="D559" s="218">
        <v>2028</v>
      </c>
      <c r="E559" s="218">
        <v>0.8</v>
      </c>
      <c r="F559" s="218" t="s">
        <v>1328</v>
      </c>
      <c r="G559" s="25" t="s">
        <v>4</v>
      </c>
      <c r="H559" s="26">
        <v>6.4</v>
      </c>
      <c r="I559" s="26">
        <v>0</v>
      </c>
      <c r="J559" s="26">
        <v>0</v>
      </c>
      <c r="K559" s="26">
        <v>0</v>
      </c>
      <c r="L559" s="26">
        <v>6.4</v>
      </c>
      <c r="M559" s="26">
        <v>0</v>
      </c>
      <c r="N559" s="26">
        <v>0</v>
      </c>
      <c r="O559" s="218">
        <v>100</v>
      </c>
      <c r="P559" s="262" t="s">
        <v>1329</v>
      </c>
      <c r="Q559" s="74"/>
    </row>
    <row r="560" spans="1:17" ht="16.5" thickBot="1" x14ac:dyDescent="0.3">
      <c r="A560" s="213"/>
      <c r="B560" s="219"/>
      <c r="C560" s="219"/>
      <c r="D560" s="219"/>
      <c r="E560" s="219"/>
      <c r="F560" s="219"/>
      <c r="G560" s="25" t="s">
        <v>6</v>
      </c>
      <c r="H560" s="26">
        <v>0</v>
      </c>
      <c r="I560" s="26">
        <v>0</v>
      </c>
      <c r="J560" s="26">
        <v>0</v>
      </c>
      <c r="K560" s="26">
        <v>0</v>
      </c>
      <c r="L560" s="26">
        <v>0</v>
      </c>
      <c r="M560" s="26">
        <v>0</v>
      </c>
      <c r="N560" s="26">
        <v>0</v>
      </c>
      <c r="O560" s="219"/>
      <c r="P560" s="263"/>
      <c r="Q560" s="74"/>
    </row>
    <row r="561" spans="1:17" ht="24.75" thickBot="1" x14ac:dyDescent="0.3">
      <c r="A561" s="213"/>
      <c r="B561" s="219"/>
      <c r="C561" s="219"/>
      <c r="D561" s="219"/>
      <c r="E561" s="219"/>
      <c r="F561" s="219"/>
      <c r="G561" s="25" t="s">
        <v>7</v>
      </c>
      <c r="H561" s="26">
        <v>6.4</v>
      </c>
      <c r="I561" s="26">
        <v>0</v>
      </c>
      <c r="J561" s="26">
        <v>0</v>
      </c>
      <c r="K561" s="26">
        <v>0</v>
      </c>
      <c r="L561" s="26">
        <v>6.4</v>
      </c>
      <c r="M561" s="26">
        <v>0</v>
      </c>
      <c r="N561" s="26">
        <v>0</v>
      </c>
      <c r="O561" s="219"/>
      <c r="P561" s="263"/>
      <c r="Q561" s="74"/>
    </row>
    <row r="562" spans="1:17" ht="16.5" thickBot="1" x14ac:dyDescent="0.3">
      <c r="A562" s="214"/>
      <c r="B562" s="220"/>
      <c r="C562" s="220"/>
      <c r="D562" s="220"/>
      <c r="E562" s="220"/>
      <c r="F562" s="220"/>
      <c r="G562" s="25" t="s">
        <v>9</v>
      </c>
      <c r="H562" s="26">
        <v>0</v>
      </c>
      <c r="I562" s="26">
        <v>0</v>
      </c>
      <c r="J562" s="26">
        <v>0</v>
      </c>
      <c r="K562" s="26">
        <v>0</v>
      </c>
      <c r="L562" s="26">
        <v>0</v>
      </c>
      <c r="M562" s="26">
        <v>0</v>
      </c>
      <c r="N562" s="26">
        <v>0</v>
      </c>
      <c r="O562" s="220"/>
      <c r="P562" s="264"/>
      <c r="Q562" s="74"/>
    </row>
    <row r="563" spans="1:17" ht="24.75" thickBot="1" x14ac:dyDescent="0.3">
      <c r="A563" s="212" t="s">
        <v>1332</v>
      </c>
      <c r="B563" s="218" t="s">
        <v>766</v>
      </c>
      <c r="C563" s="218" t="s">
        <v>397</v>
      </c>
      <c r="D563" s="218">
        <v>2028</v>
      </c>
      <c r="E563" s="218">
        <v>0.7</v>
      </c>
      <c r="F563" s="218" t="s">
        <v>1328</v>
      </c>
      <c r="G563" s="25" t="s">
        <v>4</v>
      </c>
      <c r="H563" s="26">
        <v>5.6</v>
      </c>
      <c r="I563" s="26">
        <v>0</v>
      </c>
      <c r="J563" s="26">
        <v>0</v>
      </c>
      <c r="K563" s="26">
        <v>0</v>
      </c>
      <c r="L563" s="26">
        <v>5.6</v>
      </c>
      <c r="M563" s="26">
        <v>0</v>
      </c>
      <c r="N563" s="26">
        <v>0</v>
      </c>
      <c r="O563" s="218">
        <v>200</v>
      </c>
      <c r="P563" s="262" t="s">
        <v>1329</v>
      </c>
      <c r="Q563" s="74"/>
    </row>
    <row r="564" spans="1:17" ht="16.5" thickBot="1" x14ac:dyDescent="0.3">
      <c r="A564" s="213"/>
      <c r="B564" s="219"/>
      <c r="C564" s="219"/>
      <c r="D564" s="219"/>
      <c r="E564" s="219"/>
      <c r="F564" s="219"/>
      <c r="G564" s="25" t="s">
        <v>6</v>
      </c>
      <c r="H564" s="26">
        <v>0</v>
      </c>
      <c r="I564" s="26">
        <v>0</v>
      </c>
      <c r="J564" s="26">
        <v>0</v>
      </c>
      <c r="K564" s="26">
        <v>0</v>
      </c>
      <c r="L564" s="26">
        <v>0</v>
      </c>
      <c r="M564" s="26">
        <v>0</v>
      </c>
      <c r="N564" s="26">
        <v>0</v>
      </c>
      <c r="O564" s="219"/>
      <c r="P564" s="263"/>
      <c r="Q564" s="74"/>
    </row>
    <row r="565" spans="1:17" ht="24.75" thickBot="1" x14ac:dyDescent="0.3">
      <c r="A565" s="213"/>
      <c r="B565" s="219"/>
      <c r="C565" s="219"/>
      <c r="D565" s="219"/>
      <c r="E565" s="219"/>
      <c r="F565" s="219"/>
      <c r="G565" s="25" t="s">
        <v>7</v>
      </c>
      <c r="H565" s="26">
        <v>5.6</v>
      </c>
      <c r="I565" s="26">
        <v>0</v>
      </c>
      <c r="J565" s="26">
        <v>0</v>
      </c>
      <c r="K565" s="26">
        <v>0</v>
      </c>
      <c r="L565" s="26">
        <v>5.6</v>
      </c>
      <c r="M565" s="26">
        <v>0</v>
      </c>
      <c r="N565" s="26">
        <v>0</v>
      </c>
      <c r="O565" s="219"/>
      <c r="P565" s="263"/>
      <c r="Q565" s="74"/>
    </row>
    <row r="566" spans="1:17" ht="16.5" thickBot="1" x14ac:dyDescent="0.3">
      <c r="A566" s="214"/>
      <c r="B566" s="220"/>
      <c r="C566" s="220"/>
      <c r="D566" s="220"/>
      <c r="E566" s="220"/>
      <c r="F566" s="220"/>
      <c r="G566" s="25" t="s">
        <v>9</v>
      </c>
      <c r="H566" s="26">
        <v>0</v>
      </c>
      <c r="I566" s="26">
        <v>0</v>
      </c>
      <c r="J566" s="26">
        <v>0</v>
      </c>
      <c r="K566" s="26">
        <v>0</v>
      </c>
      <c r="L566" s="26">
        <v>0</v>
      </c>
      <c r="M566" s="26">
        <v>0</v>
      </c>
      <c r="N566" s="26">
        <v>0</v>
      </c>
      <c r="O566" s="220"/>
      <c r="P566" s="264"/>
      <c r="Q566" s="74"/>
    </row>
    <row r="567" spans="1:17" ht="24.75" thickBot="1" x14ac:dyDescent="0.3">
      <c r="A567" s="212" t="s">
        <v>1333</v>
      </c>
      <c r="B567" s="218" t="s">
        <v>766</v>
      </c>
      <c r="C567" s="218" t="s">
        <v>397</v>
      </c>
      <c r="D567" s="218">
        <v>2029</v>
      </c>
      <c r="E567" s="218">
        <v>0.8</v>
      </c>
      <c r="F567" s="218" t="s">
        <v>1328</v>
      </c>
      <c r="G567" s="25" t="s">
        <v>4</v>
      </c>
      <c r="H567" s="26">
        <v>6.4</v>
      </c>
      <c r="I567" s="26">
        <v>0</v>
      </c>
      <c r="J567" s="26">
        <v>0</v>
      </c>
      <c r="K567" s="26">
        <v>0</v>
      </c>
      <c r="L567" s="26">
        <v>0</v>
      </c>
      <c r="M567" s="26">
        <v>6.4</v>
      </c>
      <c r="N567" s="26">
        <v>0</v>
      </c>
      <c r="O567" s="218">
        <v>280</v>
      </c>
      <c r="P567" s="262" t="s">
        <v>1329</v>
      </c>
      <c r="Q567" s="74"/>
    </row>
    <row r="568" spans="1:17" ht="16.5" thickBot="1" x14ac:dyDescent="0.3">
      <c r="A568" s="213"/>
      <c r="B568" s="219"/>
      <c r="C568" s="219"/>
      <c r="D568" s="219"/>
      <c r="E568" s="219"/>
      <c r="F568" s="219"/>
      <c r="G568" s="25" t="s">
        <v>6</v>
      </c>
      <c r="H568" s="26">
        <v>0</v>
      </c>
      <c r="I568" s="26">
        <v>0</v>
      </c>
      <c r="J568" s="26">
        <v>0</v>
      </c>
      <c r="K568" s="26">
        <v>0</v>
      </c>
      <c r="L568" s="26">
        <v>0</v>
      </c>
      <c r="M568" s="26">
        <v>0</v>
      </c>
      <c r="N568" s="26">
        <v>0</v>
      </c>
      <c r="O568" s="219"/>
      <c r="P568" s="263"/>
      <c r="Q568" s="74"/>
    </row>
    <row r="569" spans="1:17" ht="24.75" thickBot="1" x14ac:dyDescent="0.3">
      <c r="A569" s="213"/>
      <c r="B569" s="219"/>
      <c r="C569" s="219"/>
      <c r="D569" s="219"/>
      <c r="E569" s="219"/>
      <c r="F569" s="219"/>
      <c r="G569" s="25" t="s">
        <v>7</v>
      </c>
      <c r="H569" s="26">
        <v>6.4</v>
      </c>
      <c r="I569" s="26"/>
      <c r="J569" s="26"/>
      <c r="K569" s="26"/>
      <c r="L569" s="26"/>
      <c r="M569" s="26">
        <v>6.4</v>
      </c>
      <c r="N569" s="26"/>
      <c r="O569" s="219"/>
      <c r="P569" s="263"/>
      <c r="Q569" s="74"/>
    </row>
    <row r="570" spans="1:17" ht="16.5" thickBot="1" x14ac:dyDescent="0.3">
      <c r="A570" s="214"/>
      <c r="B570" s="220"/>
      <c r="C570" s="220"/>
      <c r="D570" s="220"/>
      <c r="E570" s="220"/>
      <c r="F570" s="220"/>
      <c r="G570" s="25" t="s">
        <v>9</v>
      </c>
      <c r="H570" s="26">
        <v>0</v>
      </c>
      <c r="I570" s="26">
        <v>0</v>
      </c>
      <c r="J570" s="26">
        <v>0</v>
      </c>
      <c r="K570" s="26">
        <v>0</v>
      </c>
      <c r="L570" s="26">
        <v>0</v>
      </c>
      <c r="M570" s="26">
        <v>0</v>
      </c>
      <c r="N570" s="26">
        <v>0</v>
      </c>
      <c r="O570" s="220"/>
      <c r="P570" s="264"/>
      <c r="Q570" s="74"/>
    </row>
    <row r="571" spans="1:17" ht="24.75" thickBot="1" x14ac:dyDescent="0.3">
      <c r="A571" s="212" t="s">
        <v>1334</v>
      </c>
      <c r="B571" s="218" t="s">
        <v>766</v>
      </c>
      <c r="C571" s="218" t="s">
        <v>397</v>
      </c>
      <c r="D571" s="218">
        <v>2029</v>
      </c>
      <c r="E571" s="218">
        <v>0.4</v>
      </c>
      <c r="F571" s="218" t="s">
        <v>1328</v>
      </c>
      <c r="G571" s="25" t="s">
        <v>4</v>
      </c>
      <c r="H571" s="26">
        <v>3.2</v>
      </c>
      <c r="I571" s="26">
        <v>0</v>
      </c>
      <c r="J571" s="26">
        <v>0</v>
      </c>
      <c r="K571" s="26">
        <v>0</v>
      </c>
      <c r="L571" s="26">
        <v>0</v>
      </c>
      <c r="M571" s="26">
        <v>3.2</v>
      </c>
      <c r="N571" s="26">
        <v>0</v>
      </c>
      <c r="O571" s="218">
        <v>320</v>
      </c>
      <c r="P571" s="262" t="s">
        <v>1329</v>
      </c>
      <c r="Q571" s="74"/>
    </row>
    <row r="572" spans="1:17" ht="16.5" thickBot="1" x14ac:dyDescent="0.3">
      <c r="A572" s="213"/>
      <c r="B572" s="219"/>
      <c r="C572" s="219"/>
      <c r="D572" s="219"/>
      <c r="E572" s="219"/>
      <c r="F572" s="219"/>
      <c r="G572" s="25" t="s">
        <v>6</v>
      </c>
      <c r="H572" s="26">
        <v>0</v>
      </c>
      <c r="I572" s="26">
        <v>0</v>
      </c>
      <c r="J572" s="26">
        <v>0</v>
      </c>
      <c r="K572" s="26">
        <v>0</v>
      </c>
      <c r="L572" s="26">
        <v>0</v>
      </c>
      <c r="M572" s="26">
        <v>0</v>
      </c>
      <c r="N572" s="26">
        <v>0</v>
      </c>
      <c r="O572" s="219"/>
      <c r="P572" s="263"/>
      <c r="Q572" s="74"/>
    </row>
    <row r="573" spans="1:17" ht="24.75" thickBot="1" x14ac:dyDescent="0.3">
      <c r="A573" s="213"/>
      <c r="B573" s="219"/>
      <c r="C573" s="219"/>
      <c r="D573" s="219"/>
      <c r="E573" s="219"/>
      <c r="F573" s="219"/>
      <c r="G573" s="25" t="s">
        <v>7</v>
      </c>
      <c r="H573" s="26">
        <v>3.2</v>
      </c>
      <c r="I573" s="26">
        <v>0</v>
      </c>
      <c r="J573" s="26">
        <v>0</v>
      </c>
      <c r="K573" s="26">
        <v>0</v>
      </c>
      <c r="L573" s="26">
        <v>0</v>
      </c>
      <c r="M573" s="26">
        <v>3.2</v>
      </c>
      <c r="N573" s="26">
        <v>0</v>
      </c>
      <c r="O573" s="219"/>
      <c r="P573" s="263"/>
      <c r="Q573" s="74"/>
    </row>
    <row r="574" spans="1:17" ht="16.5" thickBot="1" x14ac:dyDescent="0.3">
      <c r="A574" s="214"/>
      <c r="B574" s="220"/>
      <c r="C574" s="220"/>
      <c r="D574" s="220"/>
      <c r="E574" s="220"/>
      <c r="F574" s="220"/>
      <c r="G574" s="25" t="s">
        <v>9</v>
      </c>
      <c r="H574" s="26">
        <v>0</v>
      </c>
      <c r="I574" s="26">
        <v>0</v>
      </c>
      <c r="J574" s="26">
        <v>0</v>
      </c>
      <c r="K574" s="26">
        <v>0</v>
      </c>
      <c r="L574" s="26">
        <v>0</v>
      </c>
      <c r="M574" s="26">
        <v>0</v>
      </c>
      <c r="N574" s="26">
        <v>0</v>
      </c>
      <c r="O574" s="220"/>
      <c r="P574" s="264"/>
      <c r="Q574" s="74"/>
    </row>
    <row r="575" spans="1:17" ht="24.75" thickBot="1" x14ac:dyDescent="0.3">
      <c r="A575" s="212" t="s">
        <v>1335</v>
      </c>
      <c r="B575" s="218" t="s">
        <v>766</v>
      </c>
      <c r="C575" s="218" t="s">
        <v>397</v>
      </c>
      <c r="D575" s="218">
        <v>2030</v>
      </c>
      <c r="E575" s="218">
        <v>1.1000000000000001</v>
      </c>
      <c r="F575" s="218" t="s">
        <v>1328</v>
      </c>
      <c r="G575" s="25" t="s">
        <v>4</v>
      </c>
      <c r="H575" s="26">
        <v>8.8000000000000007</v>
      </c>
      <c r="I575" s="26">
        <v>0</v>
      </c>
      <c r="J575" s="26">
        <v>0</v>
      </c>
      <c r="K575" s="26">
        <v>0</v>
      </c>
      <c r="L575" s="26">
        <v>0</v>
      </c>
      <c r="M575" s="26">
        <v>0</v>
      </c>
      <c r="N575" s="26">
        <v>8.8000000000000007</v>
      </c>
      <c r="O575" s="218">
        <v>280</v>
      </c>
      <c r="P575" s="262" t="s">
        <v>1329</v>
      </c>
      <c r="Q575" s="74"/>
    </row>
    <row r="576" spans="1:17" ht="16.5" thickBot="1" x14ac:dyDescent="0.3">
      <c r="A576" s="213"/>
      <c r="B576" s="219"/>
      <c r="C576" s="219"/>
      <c r="D576" s="219"/>
      <c r="E576" s="219"/>
      <c r="F576" s="219"/>
      <c r="G576" s="25" t="s">
        <v>259</v>
      </c>
      <c r="H576" s="26">
        <v>0</v>
      </c>
      <c r="I576" s="26">
        <v>0</v>
      </c>
      <c r="J576" s="26">
        <v>0</v>
      </c>
      <c r="K576" s="26">
        <v>0</v>
      </c>
      <c r="L576" s="26">
        <v>0</v>
      </c>
      <c r="M576" s="26">
        <v>0</v>
      </c>
      <c r="N576" s="26">
        <v>0</v>
      </c>
      <c r="O576" s="219"/>
      <c r="P576" s="263"/>
      <c r="Q576" s="74"/>
    </row>
    <row r="577" spans="1:17" ht="24.75" thickBot="1" x14ac:dyDescent="0.3">
      <c r="A577" s="213"/>
      <c r="B577" s="219"/>
      <c r="C577" s="219"/>
      <c r="D577" s="219"/>
      <c r="E577" s="219"/>
      <c r="F577" s="219"/>
      <c r="G577" s="25" t="s">
        <v>7</v>
      </c>
      <c r="H577" s="26">
        <v>8.8000000000000007</v>
      </c>
      <c r="I577" s="26">
        <v>0</v>
      </c>
      <c r="J577" s="26">
        <v>0</v>
      </c>
      <c r="K577" s="26">
        <v>0</v>
      </c>
      <c r="L577" s="26">
        <v>0</v>
      </c>
      <c r="M577" s="26">
        <v>0</v>
      </c>
      <c r="N577" s="26">
        <v>8.8000000000000007</v>
      </c>
      <c r="O577" s="219"/>
      <c r="P577" s="263"/>
      <c r="Q577" s="74"/>
    </row>
    <row r="578" spans="1:17" ht="16.5" thickBot="1" x14ac:dyDescent="0.3">
      <c r="A578" s="214"/>
      <c r="B578" s="220"/>
      <c r="C578" s="220"/>
      <c r="D578" s="220"/>
      <c r="E578" s="220"/>
      <c r="F578" s="220"/>
      <c r="G578" s="25" t="s">
        <v>9</v>
      </c>
      <c r="H578" s="26">
        <v>0</v>
      </c>
      <c r="I578" s="26">
        <v>0</v>
      </c>
      <c r="J578" s="26">
        <v>0</v>
      </c>
      <c r="K578" s="26">
        <v>0</v>
      </c>
      <c r="L578" s="26">
        <v>0</v>
      </c>
      <c r="M578" s="26">
        <v>0</v>
      </c>
      <c r="N578" s="26">
        <v>0</v>
      </c>
      <c r="O578" s="220"/>
      <c r="P578" s="264"/>
      <c r="Q578" s="74"/>
    </row>
    <row r="579" spans="1:17" ht="24.75" thickBot="1" x14ac:dyDescent="0.3">
      <c r="A579" s="212" t="s">
        <v>1336</v>
      </c>
      <c r="B579" s="218" t="s">
        <v>766</v>
      </c>
      <c r="C579" s="218" t="s">
        <v>397</v>
      </c>
      <c r="D579" s="218">
        <v>2028</v>
      </c>
      <c r="E579" s="218">
        <v>0.372</v>
      </c>
      <c r="F579" s="218" t="s">
        <v>1328</v>
      </c>
      <c r="G579" s="25" t="s">
        <v>4</v>
      </c>
      <c r="H579" s="26">
        <v>3</v>
      </c>
      <c r="I579" s="26">
        <v>0</v>
      </c>
      <c r="J579" s="26">
        <v>0</v>
      </c>
      <c r="K579" s="26">
        <v>0</v>
      </c>
      <c r="L579" s="26">
        <v>3</v>
      </c>
      <c r="M579" s="26">
        <v>0</v>
      </c>
      <c r="N579" s="26">
        <v>0</v>
      </c>
      <c r="O579" s="218"/>
      <c r="P579" s="262" t="s">
        <v>1329</v>
      </c>
      <c r="Q579" s="74"/>
    </row>
    <row r="580" spans="1:17" ht="16.5" thickBot="1" x14ac:dyDescent="0.3">
      <c r="A580" s="213"/>
      <c r="B580" s="219"/>
      <c r="C580" s="219"/>
      <c r="D580" s="219"/>
      <c r="E580" s="219"/>
      <c r="F580" s="219"/>
      <c r="G580" s="25" t="s">
        <v>6</v>
      </c>
      <c r="H580" s="26">
        <v>0</v>
      </c>
      <c r="I580" s="26">
        <v>0</v>
      </c>
      <c r="J580" s="26">
        <v>0</v>
      </c>
      <c r="K580" s="26">
        <v>0</v>
      </c>
      <c r="L580" s="26">
        <v>0</v>
      </c>
      <c r="M580" s="26">
        <v>0</v>
      </c>
      <c r="N580" s="26">
        <v>0</v>
      </c>
      <c r="O580" s="219"/>
      <c r="P580" s="263"/>
      <c r="Q580" s="74"/>
    </row>
    <row r="581" spans="1:17" ht="24.75" thickBot="1" x14ac:dyDescent="0.3">
      <c r="A581" s="213"/>
      <c r="B581" s="219"/>
      <c r="C581" s="219"/>
      <c r="D581" s="219"/>
      <c r="E581" s="219"/>
      <c r="F581" s="219"/>
      <c r="G581" s="25" t="s">
        <v>7</v>
      </c>
      <c r="H581" s="26">
        <v>3</v>
      </c>
      <c r="I581" s="26"/>
      <c r="J581" s="26"/>
      <c r="K581" s="26"/>
      <c r="L581" s="26">
        <v>3</v>
      </c>
      <c r="M581" s="26"/>
      <c r="N581" s="26"/>
      <c r="O581" s="219"/>
      <c r="P581" s="263"/>
      <c r="Q581" s="74"/>
    </row>
    <row r="582" spans="1:17" ht="16.5" thickBot="1" x14ac:dyDescent="0.3">
      <c r="A582" s="214"/>
      <c r="B582" s="220"/>
      <c r="C582" s="220"/>
      <c r="D582" s="220"/>
      <c r="E582" s="220"/>
      <c r="F582" s="220"/>
      <c r="G582" s="25" t="s">
        <v>9</v>
      </c>
      <c r="H582" s="26">
        <v>0</v>
      </c>
      <c r="I582" s="26">
        <v>0</v>
      </c>
      <c r="J582" s="26">
        <v>0</v>
      </c>
      <c r="K582" s="26">
        <v>0</v>
      </c>
      <c r="L582" s="26">
        <v>0</v>
      </c>
      <c r="M582" s="26">
        <v>0</v>
      </c>
      <c r="N582" s="26">
        <v>0</v>
      </c>
      <c r="O582" s="220"/>
      <c r="P582" s="264"/>
      <c r="Q582" s="74"/>
    </row>
    <row r="583" spans="1:17" ht="24.75" thickBot="1" x14ac:dyDescent="0.3">
      <c r="A583" s="212" t="s">
        <v>1337</v>
      </c>
      <c r="B583" s="218" t="s">
        <v>766</v>
      </c>
      <c r="C583" s="218" t="s">
        <v>397</v>
      </c>
      <c r="D583" s="218">
        <v>2029</v>
      </c>
      <c r="E583" s="218">
        <v>1.5</v>
      </c>
      <c r="F583" s="218" t="s">
        <v>1328</v>
      </c>
      <c r="G583" s="25" t="s">
        <v>4</v>
      </c>
      <c r="H583" s="26">
        <v>12</v>
      </c>
      <c r="I583" s="26">
        <v>0</v>
      </c>
      <c r="J583" s="26">
        <v>0</v>
      </c>
      <c r="K583" s="26">
        <v>0</v>
      </c>
      <c r="L583" s="26">
        <v>0</v>
      </c>
      <c r="M583" s="26">
        <v>12</v>
      </c>
      <c r="N583" s="26">
        <v>0</v>
      </c>
      <c r="O583" s="218">
        <v>553</v>
      </c>
      <c r="P583" s="262" t="s">
        <v>1329</v>
      </c>
      <c r="Q583" s="74"/>
    </row>
    <row r="584" spans="1:17" ht="16.5" thickBot="1" x14ac:dyDescent="0.3">
      <c r="A584" s="213"/>
      <c r="B584" s="219"/>
      <c r="C584" s="219"/>
      <c r="D584" s="219"/>
      <c r="E584" s="219"/>
      <c r="F584" s="219"/>
      <c r="G584" s="25" t="s">
        <v>6</v>
      </c>
      <c r="H584" s="26">
        <v>0</v>
      </c>
      <c r="I584" s="26">
        <v>0</v>
      </c>
      <c r="J584" s="26">
        <v>0</v>
      </c>
      <c r="K584" s="26">
        <v>0</v>
      </c>
      <c r="L584" s="26">
        <v>0</v>
      </c>
      <c r="M584" s="26">
        <v>0</v>
      </c>
      <c r="N584" s="26">
        <v>0</v>
      </c>
      <c r="O584" s="219"/>
      <c r="P584" s="263"/>
      <c r="Q584" s="74"/>
    </row>
    <row r="585" spans="1:17" ht="24.75" thickBot="1" x14ac:dyDescent="0.3">
      <c r="A585" s="213"/>
      <c r="B585" s="219"/>
      <c r="C585" s="219"/>
      <c r="D585" s="219"/>
      <c r="E585" s="219"/>
      <c r="F585" s="219"/>
      <c r="G585" s="25" t="s">
        <v>7</v>
      </c>
      <c r="H585" s="26">
        <v>12</v>
      </c>
      <c r="I585" s="26">
        <v>0</v>
      </c>
      <c r="J585" s="26">
        <v>0</v>
      </c>
      <c r="K585" s="26">
        <v>0</v>
      </c>
      <c r="L585" s="26">
        <v>0</v>
      </c>
      <c r="M585" s="26">
        <v>12</v>
      </c>
      <c r="N585" s="26">
        <v>0</v>
      </c>
      <c r="O585" s="219"/>
      <c r="P585" s="263"/>
      <c r="Q585" s="74"/>
    </row>
    <row r="586" spans="1:17" ht="16.5" thickBot="1" x14ac:dyDescent="0.3">
      <c r="A586" s="214"/>
      <c r="B586" s="220"/>
      <c r="C586" s="220"/>
      <c r="D586" s="220"/>
      <c r="E586" s="220"/>
      <c r="F586" s="220"/>
      <c r="G586" s="25" t="s">
        <v>9</v>
      </c>
      <c r="H586" s="26">
        <v>0</v>
      </c>
      <c r="I586" s="26">
        <v>0</v>
      </c>
      <c r="J586" s="26">
        <v>0</v>
      </c>
      <c r="K586" s="26">
        <v>0</v>
      </c>
      <c r="L586" s="26">
        <v>0</v>
      </c>
      <c r="M586" s="26">
        <v>0</v>
      </c>
      <c r="N586" s="26">
        <v>0</v>
      </c>
      <c r="O586" s="220"/>
      <c r="P586" s="264"/>
      <c r="Q586" s="74"/>
    </row>
    <row r="587" spans="1:17" ht="24.75" thickBot="1" x14ac:dyDescent="0.3">
      <c r="A587" s="212" t="s">
        <v>1338</v>
      </c>
      <c r="B587" s="218" t="s">
        <v>766</v>
      </c>
      <c r="C587" s="218" t="s">
        <v>397</v>
      </c>
      <c r="D587" s="218">
        <v>2028</v>
      </c>
      <c r="E587" s="218">
        <v>1</v>
      </c>
      <c r="F587" s="218" t="s">
        <v>1328</v>
      </c>
      <c r="G587" s="25" t="s">
        <v>4</v>
      </c>
      <c r="H587" s="26">
        <v>8</v>
      </c>
      <c r="I587" s="26">
        <v>0</v>
      </c>
      <c r="J587" s="26">
        <v>0</v>
      </c>
      <c r="K587" s="26">
        <v>0</v>
      </c>
      <c r="L587" s="26">
        <v>8</v>
      </c>
      <c r="M587" s="26">
        <v>0</v>
      </c>
      <c r="N587" s="26">
        <v>0</v>
      </c>
      <c r="O587" s="218">
        <v>92</v>
      </c>
      <c r="P587" s="262" t="s">
        <v>1329</v>
      </c>
      <c r="Q587" s="74"/>
    </row>
    <row r="588" spans="1:17" ht="16.5" thickBot="1" x14ac:dyDescent="0.3">
      <c r="A588" s="213"/>
      <c r="B588" s="219"/>
      <c r="C588" s="219"/>
      <c r="D588" s="219"/>
      <c r="E588" s="219"/>
      <c r="F588" s="219"/>
      <c r="G588" s="25" t="s">
        <v>6</v>
      </c>
      <c r="H588" s="26">
        <v>0</v>
      </c>
      <c r="I588" s="26">
        <v>0</v>
      </c>
      <c r="J588" s="26">
        <v>0</v>
      </c>
      <c r="K588" s="26">
        <v>0</v>
      </c>
      <c r="L588" s="26">
        <v>0</v>
      </c>
      <c r="M588" s="26">
        <v>0</v>
      </c>
      <c r="N588" s="26">
        <v>0</v>
      </c>
      <c r="O588" s="219"/>
      <c r="P588" s="263"/>
      <c r="Q588" s="74"/>
    </row>
    <row r="589" spans="1:17" ht="24.75" thickBot="1" x14ac:dyDescent="0.3">
      <c r="A589" s="213"/>
      <c r="B589" s="219"/>
      <c r="C589" s="219"/>
      <c r="D589" s="219"/>
      <c r="E589" s="219"/>
      <c r="F589" s="219"/>
      <c r="G589" s="25" t="s">
        <v>7</v>
      </c>
      <c r="H589" s="26">
        <v>8</v>
      </c>
      <c r="I589" s="26">
        <v>0</v>
      </c>
      <c r="J589" s="26">
        <v>0</v>
      </c>
      <c r="K589" s="26">
        <v>0</v>
      </c>
      <c r="L589" s="26">
        <v>8</v>
      </c>
      <c r="M589" s="26">
        <v>0</v>
      </c>
      <c r="N589" s="26">
        <v>0</v>
      </c>
      <c r="O589" s="219"/>
      <c r="P589" s="263"/>
      <c r="Q589" s="74"/>
    </row>
    <row r="590" spans="1:17" ht="16.5" thickBot="1" x14ac:dyDescent="0.3">
      <c r="A590" s="214"/>
      <c r="B590" s="220"/>
      <c r="C590" s="220"/>
      <c r="D590" s="220"/>
      <c r="E590" s="220"/>
      <c r="F590" s="220"/>
      <c r="G590" s="25" t="s">
        <v>9</v>
      </c>
      <c r="H590" s="26">
        <v>0</v>
      </c>
      <c r="I590" s="26">
        <v>0</v>
      </c>
      <c r="J590" s="26">
        <v>0</v>
      </c>
      <c r="K590" s="26">
        <v>0</v>
      </c>
      <c r="L590" s="26">
        <v>0</v>
      </c>
      <c r="M590" s="26">
        <v>0</v>
      </c>
      <c r="N590" s="26">
        <v>0</v>
      </c>
      <c r="O590" s="220"/>
      <c r="P590" s="264"/>
      <c r="Q590" s="74"/>
    </row>
    <row r="591" spans="1:17" ht="24.75" thickBot="1" x14ac:dyDescent="0.3">
      <c r="A591" s="24" t="s">
        <v>1339</v>
      </c>
      <c r="B591" s="218" t="s">
        <v>766</v>
      </c>
      <c r="C591" s="218" t="s">
        <v>397</v>
      </c>
      <c r="D591" s="218">
        <v>2028</v>
      </c>
      <c r="E591" s="218">
        <v>0.3</v>
      </c>
      <c r="F591" s="218" t="s">
        <v>1328</v>
      </c>
      <c r="G591" s="25" t="s">
        <v>4</v>
      </c>
      <c r="H591" s="26">
        <v>2.4</v>
      </c>
      <c r="I591" s="26">
        <v>0</v>
      </c>
      <c r="J591" s="26">
        <v>0</v>
      </c>
      <c r="K591" s="26">
        <v>0</v>
      </c>
      <c r="L591" s="26">
        <v>2.4</v>
      </c>
      <c r="M591" s="26">
        <v>0</v>
      </c>
      <c r="N591" s="26">
        <v>0</v>
      </c>
      <c r="O591" s="218"/>
      <c r="P591" s="262" t="s">
        <v>1329</v>
      </c>
      <c r="Q591" s="74"/>
    </row>
    <row r="592" spans="1:17" ht="16.5" thickBot="1" x14ac:dyDescent="0.3">
      <c r="A592" s="24" t="s">
        <v>1340</v>
      </c>
      <c r="B592" s="219"/>
      <c r="C592" s="219"/>
      <c r="D592" s="219"/>
      <c r="E592" s="219"/>
      <c r="F592" s="219"/>
      <c r="G592" s="25" t="s">
        <v>6</v>
      </c>
      <c r="H592" s="26">
        <v>0</v>
      </c>
      <c r="I592" s="26">
        <v>0</v>
      </c>
      <c r="J592" s="26">
        <v>0</v>
      </c>
      <c r="K592" s="26">
        <v>0</v>
      </c>
      <c r="L592" s="26">
        <v>0</v>
      </c>
      <c r="M592" s="26">
        <v>0</v>
      </c>
      <c r="N592" s="26">
        <v>0</v>
      </c>
      <c r="O592" s="219"/>
      <c r="P592" s="263"/>
      <c r="Q592" s="74"/>
    </row>
    <row r="593" spans="1:17" ht="24.75" thickBot="1" x14ac:dyDescent="0.3">
      <c r="A593" s="68"/>
      <c r="B593" s="219"/>
      <c r="C593" s="219"/>
      <c r="D593" s="219"/>
      <c r="E593" s="219"/>
      <c r="F593" s="219"/>
      <c r="G593" s="25" t="s">
        <v>7</v>
      </c>
      <c r="H593" s="26">
        <v>2.4</v>
      </c>
      <c r="I593" s="26">
        <v>0</v>
      </c>
      <c r="J593" s="26">
        <v>0</v>
      </c>
      <c r="K593" s="26">
        <v>0</v>
      </c>
      <c r="L593" s="26">
        <v>2.4</v>
      </c>
      <c r="M593" s="26">
        <v>0</v>
      </c>
      <c r="N593" s="26">
        <v>0</v>
      </c>
      <c r="O593" s="219"/>
      <c r="P593" s="263"/>
      <c r="Q593" s="74"/>
    </row>
    <row r="594" spans="1:17" ht="16.5" thickBot="1" x14ac:dyDescent="0.3">
      <c r="A594" s="69"/>
      <c r="B594" s="220"/>
      <c r="C594" s="220"/>
      <c r="D594" s="220"/>
      <c r="E594" s="220"/>
      <c r="F594" s="220"/>
      <c r="G594" s="25" t="s">
        <v>9</v>
      </c>
      <c r="H594" s="26">
        <v>0</v>
      </c>
      <c r="I594" s="26">
        <v>0</v>
      </c>
      <c r="J594" s="26">
        <v>0</v>
      </c>
      <c r="K594" s="26">
        <v>0</v>
      </c>
      <c r="L594" s="26">
        <v>0</v>
      </c>
      <c r="M594" s="26">
        <v>0</v>
      </c>
      <c r="N594" s="26">
        <v>0</v>
      </c>
      <c r="O594" s="220"/>
      <c r="P594" s="264"/>
      <c r="Q594" s="74"/>
    </row>
    <row r="595" spans="1:17" ht="24.75" thickBot="1" x14ac:dyDescent="0.3">
      <c r="A595" s="212" t="s">
        <v>1341</v>
      </c>
      <c r="B595" s="218" t="s">
        <v>766</v>
      </c>
      <c r="C595" s="218" t="s">
        <v>397</v>
      </c>
      <c r="D595" s="218">
        <v>2028</v>
      </c>
      <c r="E595" s="218">
        <v>0.5</v>
      </c>
      <c r="F595" s="218" t="s">
        <v>1328</v>
      </c>
      <c r="G595" s="25" t="s">
        <v>4</v>
      </c>
      <c r="H595" s="26">
        <v>4</v>
      </c>
      <c r="I595" s="26">
        <v>0</v>
      </c>
      <c r="J595" s="26">
        <v>0</v>
      </c>
      <c r="K595" s="26">
        <v>0</v>
      </c>
      <c r="L595" s="26">
        <v>4</v>
      </c>
      <c r="M595" s="26">
        <v>0</v>
      </c>
      <c r="N595" s="26">
        <v>0</v>
      </c>
      <c r="O595" s="218"/>
      <c r="P595" s="262" t="s">
        <v>1329</v>
      </c>
      <c r="Q595" s="74"/>
    </row>
    <row r="596" spans="1:17" ht="16.5" thickBot="1" x14ac:dyDescent="0.3">
      <c r="A596" s="213"/>
      <c r="B596" s="219"/>
      <c r="C596" s="219"/>
      <c r="D596" s="219"/>
      <c r="E596" s="219"/>
      <c r="F596" s="219"/>
      <c r="G596" s="25" t="s">
        <v>6</v>
      </c>
      <c r="H596" s="26">
        <v>0</v>
      </c>
      <c r="I596" s="26">
        <v>0</v>
      </c>
      <c r="J596" s="26">
        <v>0</v>
      </c>
      <c r="K596" s="26">
        <v>0</v>
      </c>
      <c r="L596" s="26">
        <v>0</v>
      </c>
      <c r="M596" s="26">
        <v>0</v>
      </c>
      <c r="N596" s="26">
        <v>0</v>
      </c>
      <c r="O596" s="219"/>
      <c r="P596" s="263"/>
      <c r="Q596" s="74"/>
    </row>
    <row r="597" spans="1:17" ht="24.75" thickBot="1" x14ac:dyDescent="0.3">
      <c r="A597" s="213"/>
      <c r="B597" s="219"/>
      <c r="C597" s="219"/>
      <c r="D597" s="219"/>
      <c r="E597" s="219"/>
      <c r="F597" s="219"/>
      <c r="G597" s="25" t="s">
        <v>7</v>
      </c>
      <c r="H597" s="26">
        <v>4</v>
      </c>
      <c r="I597" s="26">
        <v>0</v>
      </c>
      <c r="J597" s="26">
        <v>0</v>
      </c>
      <c r="K597" s="26">
        <v>0</v>
      </c>
      <c r="L597" s="26">
        <v>4</v>
      </c>
      <c r="M597" s="26">
        <v>0</v>
      </c>
      <c r="N597" s="26">
        <v>0</v>
      </c>
      <c r="O597" s="219"/>
      <c r="P597" s="263"/>
      <c r="Q597" s="74"/>
    </row>
    <row r="598" spans="1:17" ht="16.5" thickBot="1" x14ac:dyDescent="0.3">
      <c r="A598" s="214"/>
      <c r="B598" s="220"/>
      <c r="C598" s="220"/>
      <c r="D598" s="220"/>
      <c r="E598" s="220"/>
      <c r="F598" s="220"/>
      <c r="G598" s="25" t="s">
        <v>9</v>
      </c>
      <c r="H598" s="26">
        <v>0</v>
      </c>
      <c r="I598" s="26">
        <v>0</v>
      </c>
      <c r="J598" s="26">
        <v>0</v>
      </c>
      <c r="K598" s="26">
        <v>0</v>
      </c>
      <c r="L598" s="26">
        <v>0</v>
      </c>
      <c r="M598" s="26">
        <v>0</v>
      </c>
      <c r="N598" s="26">
        <v>0</v>
      </c>
      <c r="O598" s="220"/>
      <c r="P598" s="264"/>
      <c r="Q598" s="74"/>
    </row>
    <row r="599" spans="1:17" ht="24.75" thickBot="1" x14ac:dyDescent="0.3">
      <c r="A599" s="253" t="s">
        <v>4372</v>
      </c>
      <c r="B599" s="218" t="s">
        <v>766</v>
      </c>
      <c r="C599" s="218" t="s">
        <v>397</v>
      </c>
      <c r="D599" s="218">
        <v>2028</v>
      </c>
      <c r="E599" s="218">
        <v>0.5</v>
      </c>
      <c r="F599" s="218" t="s">
        <v>1328</v>
      </c>
      <c r="G599" s="25" t="s">
        <v>4</v>
      </c>
      <c r="H599" s="26">
        <v>4</v>
      </c>
      <c r="I599" s="26">
        <v>0</v>
      </c>
      <c r="J599" s="26">
        <v>0</v>
      </c>
      <c r="K599" s="26">
        <v>0</v>
      </c>
      <c r="L599" s="26">
        <v>4</v>
      </c>
      <c r="M599" s="26">
        <v>0</v>
      </c>
      <c r="N599" s="26">
        <v>0</v>
      </c>
      <c r="O599" s="218"/>
      <c r="P599" s="262" t="s">
        <v>1329</v>
      </c>
      <c r="Q599" s="74"/>
    </row>
    <row r="600" spans="1:17" ht="16.5" thickBot="1" x14ac:dyDescent="0.3">
      <c r="A600" s="254"/>
      <c r="B600" s="219"/>
      <c r="C600" s="219"/>
      <c r="D600" s="219"/>
      <c r="E600" s="219"/>
      <c r="F600" s="219"/>
      <c r="G600" s="25" t="s">
        <v>6</v>
      </c>
      <c r="H600" s="26">
        <v>0</v>
      </c>
      <c r="I600" s="26">
        <v>0</v>
      </c>
      <c r="J600" s="26">
        <v>0</v>
      </c>
      <c r="K600" s="26">
        <v>0</v>
      </c>
      <c r="L600" s="26">
        <v>0</v>
      </c>
      <c r="M600" s="26">
        <v>0</v>
      </c>
      <c r="N600" s="26">
        <v>0</v>
      </c>
      <c r="O600" s="219"/>
      <c r="P600" s="263"/>
      <c r="Q600" s="74"/>
    </row>
    <row r="601" spans="1:17" ht="24.75" thickBot="1" x14ac:dyDescent="0.3">
      <c r="A601" s="254"/>
      <c r="B601" s="219"/>
      <c r="C601" s="219"/>
      <c r="D601" s="219"/>
      <c r="E601" s="219"/>
      <c r="F601" s="219"/>
      <c r="G601" s="25" t="s">
        <v>7</v>
      </c>
      <c r="H601" s="26">
        <v>4</v>
      </c>
      <c r="I601" s="26">
        <v>0</v>
      </c>
      <c r="J601" s="26">
        <v>0</v>
      </c>
      <c r="K601" s="26">
        <v>0</v>
      </c>
      <c r="L601" s="26">
        <v>4</v>
      </c>
      <c r="M601" s="26">
        <v>0</v>
      </c>
      <c r="N601" s="26">
        <v>0</v>
      </c>
      <c r="O601" s="219"/>
      <c r="P601" s="263"/>
      <c r="Q601" s="74"/>
    </row>
    <row r="602" spans="1:17" ht="16.5" thickBot="1" x14ac:dyDescent="0.3">
      <c r="A602" s="255"/>
      <c r="B602" s="220"/>
      <c r="C602" s="220"/>
      <c r="D602" s="220"/>
      <c r="E602" s="220"/>
      <c r="F602" s="220"/>
      <c r="G602" s="25" t="s">
        <v>9</v>
      </c>
      <c r="H602" s="26">
        <v>0</v>
      </c>
      <c r="I602" s="26">
        <v>0</v>
      </c>
      <c r="J602" s="26">
        <v>0</v>
      </c>
      <c r="K602" s="26">
        <v>0</v>
      </c>
      <c r="L602" s="26">
        <v>0</v>
      </c>
      <c r="M602" s="26">
        <v>0</v>
      </c>
      <c r="N602" s="26">
        <v>0</v>
      </c>
      <c r="O602" s="220"/>
      <c r="P602" s="264"/>
      <c r="Q602" s="74"/>
    </row>
    <row r="603" spans="1:17" ht="24.75" thickBot="1" x14ac:dyDescent="0.3">
      <c r="A603" s="212" t="s">
        <v>1342</v>
      </c>
      <c r="B603" s="218" t="s">
        <v>766</v>
      </c>
      <c r="C603" s="218" t="s">
        <v>397</v>
      </c>
      <c r="D603" s="218">
        <v>2027</v>
      </c>
      <c r="E603" s="218">
        <v>0.9</v>
      </c>
      <c r="F603" s="218" t="s">
        <v>1328</v>
      </c>
      <c r="G603" s="25" t="s">
        <v>4</v>
      </c>
      <c r="H603" s="26">
        <v>9.9</v>
      </c>
      <c r="I603" s="26">
        <v>0</v>
      </c>
      <c r="J603" s="26">
        <v>0</v>
      </c>
      <c r="K603" s="26">
        <v>9.9</v>
      </c>
      <c r="L603" s="26">
        <v>0</v>
      </c>
      <c r="M603" s="26">
        <v>0</v>
      </c>
      <c r="N603" s="26">
        <v>0</v>
      </c>
      <c r="O603" s="218"/>
      <c r="P603" s="262" t="s">
        <v>1329</v>
      </c>
      <c r="Q603" s="74"/>
    </row>
    <row r="604" spans="1:17" ht="16.5" thickBot="1" x14ac:dyDescent="0.3">
      <c r="A604" s="213"/>
      <c r="B604" s="219"/>
      <c r="C604" s="219"/>
      <c r="D604" s="219"/>
      <c r="E604" s="219"/>
      <c r="F604" s="219"/>
      <c r="G604" s="25" t="s">
        <v>6</v>
      </c>
      <c r="H604" s="26">
        <v>0</v>
      </c>
      <c r="I604" s="26">
        <v>0</v>
      </c>
      <c r="J604" s="26">
        <v>0</v>
      </c>
      <c r="K604" s="26">
        <v>0</v>
      </c>
      <c r="L604" s="26">
        <v>0</v>
      </c>
      <c r="M604" s="26">
        <v>0</v>
      </c>
      <c r="N604" s="26">
        <v>0</v>
      </c>
      <c r="O604" s="219"/>
      <c r="P604" s="263"/>
      <c r="Q604" s="74"/>
    </row>
    <row r="605" spans="1:17" ht="24.75" thickBot="1" x14ac:dyDescent="0.3">
      <c r="A605" s="213"/>
      <c r="B605" s="219"/>
      <c r="C605" s="219"/>
      <c r="D605" s="219"/>
      <c r="E605" s="219"/>
      <c r="F605" s="219"/>
      <c r="G605" s="25" t="s">
        <v>7</v>
      </c>
      <c r="H605" s="26">
        <v>9.9</v>
      </c>
      <c r="I605" s="26">
        <v>0</v>
      </c>
      <c r="J605" s="26">
        <v>0</v>
      </c>
      <c r="K605" s="26">
        <v>9.9</v>
      </c>
      <c r="L605" s="26">
        <v>0</v>
      </c>
      <c r="M605" s="26">
        <v>0</v>
      </c>
      <c r="N605" s="26">
        <v>0</v>
      </c>
      <c r="O605" s="219"/>
      <c r="P605" s="263"/>
      <c r="Q605" s="74"/>
    </row>
    <row r="606" spans="1:17" ht="16.5" thickBot="1" x14ac:dyDescent="0.3">
      <c r="A606" s="214"/>
      <c r="B606" s="220"/>
      <c r="C606" s="220"/>
      <c r="D606" s="220"/>
      <c r="E606" s="220"/>
      <c r="F606" s="220"/>
      <c r="G606" s="25" t="s">
        <v>9</v>
      </c>
      <c r="H606" s="26">
        <v>0</v>
      </c>
      <c r="I606" s="26">
        <v>0</v>
      </c>
      <c r="J606" s="26">
        <v>0</v>
      </c>
      <c r="K606" s="26">
        <v>0</v>
      </c>
      <c r="L606" s="26">
        <v>0</v>
      </c>
      <c r="M606" s="26">
        <v>0</v>
      </c>
      <c r="N606" s="26">
        <v>0</v>
      </c>
      <c r="O606" s="220"/>
      <c r="P606" s="264"/>
      <c r="Q606" s="74"/>
    </row>
    <row r="607" spans="1:17" ht="24.75" thickBot="1" x14ac:dyDescent="0.3">
      <c r="A607" s="212" t="s">
        <v>1343</v>
      </c>
      <c r="B607" s="218" t="s">
        <v>766</v>
      </c>
      <c r="C607" s="218" t="s">
        <v>397</v>
      </c>
      <c r="D607" s="218" t="s">
        <v>150</v>
      </c>
      <c r="E607" s="218">
        <v>3</v>
      </c>
      <c r="F607" s="218" t="s">
        <v>1328</v>
      </c>
      <c r="G607" s="25" t="s">
        <v>4</v>
      </c>
      <c r="H607" s="26">
        <v>33</v>
      </c>
      <c r="I607" s="26">
        <v>16.5</v>
      </c>
      <c r="J607" s="26">
        <v>16.5</v>
      </c>
      <c r="K607" s="26">
        <v>0</v>
      </c>
      <c r="L607" s="26">
        <v>0</v>
      </c>
      <c r="M607" s="26">
        <v>0</v>
      </c>
      <c r="N607" s="26">
        <v>0</v>
      </c>
      <c r="O607" s="218">
        <v>439</v>
      </c>
      <c r="P607" s="262" t="s">
        <v>1329</v>
      </c>
      <c r="Q607" s="74"/>
    </row>
    <row r="608" spans="1:17" ht="16.5" thickBot="1" x14ac:dyDescent="0.3">
      <c r="A608" s="213"/>
      <c r="B608" s="219"/>
      <c r="C608" s="219"/>
      <c r="D608" s="219"/>
      <c r="E608" s="219"/>
      <c r="F608" s="219"/>
      <c r="G608" s="25" t="s">
        <v>6</v>
      </c>
      <c r="H608" s="26">
        <v>0</v>
      </c>
      <c r="I608" s="26">
        <v>0</v>
      </c>
      <c r="J608" s="26">
        <v>0</v>
      </c>
      <c r="K608" s="26">
        <v>0</v>
      </c>
      <c r="L608" s="26">
        <v>0</v>
      </c>
      <c r="M608" s="26">
        <v>0</v>
      </c>
      <c r="N608" s="26">
        <v>0</v>
      </c>
      <c r="O608" s="219"/>
      <c r="P608" s="263"/>
      <c r="Q608" s="74"/>
    </row>
    <row r="609" spans="1:17" ht="24.75" thickBot="1" x14ac:dyDescent="0.3">
      <c r="A609" s="213"/>
      <c r="B609" s="219"/>
      <c r="C609" s="219"/>
      <c r="D609" s="219"/>
      <c r="E609" s="219"/>
      <c r="F609" s="219"/>
      <c r="G609" s="25" t="s">
        <v>7</v>
      </c>
      <c r="H609" s="26">
        <v>33</v>
      </c>
      <c r="I609" s="26">
        <v>16.5</v>
      </c>
      <c r="J609" s="26">
        <v>16.5</v>
      </c>
      <c r="K609" s="26">
        <v>0</v>
      </c>
      <c r="L609" s="26">
        <v>0</v>
      </c>
      <c r="M609" s="26">
        <v>0</v>
      </c>
      <c r="N609" s="26">
        <v>0</v>
      </c>
      <c r="O609" s="219"/>
      <c r="P609" s="263"/>
      <c r="Q609" s="74"/>
    </row>
    <row r="610" spans="1:17" ht="16.5" thickBot="1" x14ac:dyDescent="0.3">
      <c r="A610" s="214"/>
      <c r="B610" s="220"/>
      <c r="C610" s="220"/>
      <c r="D610" s="220"/>
      <c r="E610" s="220"/>
      <c r="F610" s="220"/>
      <c r="G610" s="25" t="s">
        <v>9</v>
      </c>
      <c r="H610" s="26">
        <v>0</v>
      </c>
      <c r="I610" s="26">
        <v>0</v>
      </c>
      <c r="J610" s="26">
        <v>0</v>
      </c>
      <c r="K610" s="26">
        <v>0</v>
      </c>
      <c r="L610" s="26">
        <v>0</v>
      </c>
      <c r="M610" s="26">
        <v>0</v>
      </c>
      <c r="N610" s="26">
        <v>0</v>
      </c>
      <c r="O610" s="220"/>
      <c r="P610" s="264"/>
      <c r="Q610" s="74"/>
    </row>
    <row r="611" spans="1:17" ht="24.75" thickBot="1" x14ac:dyDescent="0.3">
      <c r="A611" s="212" t="s">
        <v>1344</v>
      </c>
      <c r="B611" s="218" t="s">
        <v>766</v>
      </c>
      <c r="C611" s="218" t="s">
        <v>397</v>
      </c>
      <c r="D611" s="218">
        <v>2028</v>
      </c>
      <c r="E611" s="218">
        <v>1.1000000000000001</v>
      </c>
      <c r="F611" s="218" t="s">
        <v>1328</v>
      </c>
      <c r="G611" s="25" t="s">
        <v>4</v>
      </c>
      <c r="H611" s="26">
        <v>12.1</v>
      </c>
      <c r="I611" s="26">
        <v>0</v>
      </c>
      <c r="J611" s="26">
        <v>0</v>
      </c>
      <c r="K611" s="26">
        <v>0</v>
      </c>
      <c r="L611" s="26">
        <v>12.1</v>
      </c>
      <c r="M611" s="26">
        <v>0</v>
      </c>
      <c r="N611" s="26">
        <v>0</v>
      </c>
      <c r="O611" s="218">
        <v>232</v>
      </c>
      <c r="P611" s="262" t="s">
        <v>1329</v>
      </c>
      <c r="Q611" s="74"/>
    </row>
    <row r="612" spans="1:17" ht="16.5" thickBot="1" x14ac:dyDescent="0.3">
      <c r="A612" s="213"/>
      <c r="B612" s="219"/>
      <c r="C612" s="219"/>
      <c r="D612" s="219"/>
      <c r="E612" s="219"/>
      <c r="F612" s="219"/>
      <c r="G612" s="25" t="s">
        <v>6</v>
      </c>
      <c r="H612" s="26">
        <v>0</v>
      </c>
      <c r="I612" s="26">
        <v>0</v>
      </c>
      <c r="J612" s="26">
        <v>0</v>
      </c>
      <c r="K612" s="26">
        <v>0</v>
      </c>
      <c r="L612" s="26">
        <v>0</v>
      </c>
      <c r="M612" s="26">
        <v>0</v>
      </c>
      <c r="N612" s="26">
        <v>0</v>
      </c>
      <c r="O612" s="219"/>
      <c r="P612" s="263"/>
      <c r="Q612" s="74"/>
    </row>
    <row r="613" spans="1:17" ht="24.75" thickBot="1" x14ac:dyDescent="0.3">
      <c r="A613" s="213"/>
      <c r="B613" s="219"/>
      <c r="C613" s="219"/>
      <c r="D613" s="219"/>
      <c r="E613" s="219"/>
      <c r="F613" s="219"/>
      <c r="G613" s="25" t="s">
        <v>7</v>
      </c>
      <c r="H613" s="26">
        <v>12.1</v>
      </c>
      <c r="I613" s="26">
        <v>0</v>
      </c>
      <c r="J613" s="26">
        <v>0</v>
      </c>
      <c r="K613" s="26">
        <v>0</v>
      </c>
      <c r="L613" s="26">
        <v>12.1</v>
      </c>
      <c r="M613" s="26">
        <v>0</v>
      </c>
      <c r="N613" s="26">
        <v>0</v>
      </c>
      <c r="O613" s="219"/>
      <c r="P613" s="263"/>
      <c r="Q613" s="74"/>
    </row>
    <row r="614" spans="1:17" ht="16.5" thickBot="1" x14ac:dyDescent="0.3">
      <c r="A614" s="214"/>
      <c r="B614" s="220"/>
      <c r="C614" s="220"/>
      <c r="D614" s="220"/>
      <c r="E614" s="220"/>
      <c r="F614" s="220"/>
      <c r="G614" s="25" t="s">
        <v>9</v>
      </c>
      <c r="H614" s="26">
        <v>0</v>
      </c>
      <c r="I614" s="26">
        <v>0</v>
      </c>
      <c r="J614" s="26">
        <v>0</v>
      </c>
      <c r="K614" s="26">
        <v>0</v>
      </c>
      <c r="L614" s="26">
        <v>0</v>
      </c>
      <c r="M614" s="26">
        <v>0</v>
      </c>
      <c r="N614" s="26">
        <v>0</v>
      </c>
      <c r="O614" s="220"/>
      <c r="P614" s="264"/>
      <c r="Q614" s="74"/>
    </row>
    <row r="615" spans="1:17" ht="24.75" thickBot="1" x14ac:dyDescent="0.3">
      <c r="A615" s="212" t="s">
        <v>1345</v>
      </c>
      <c r="B615" s="218" t="s">
        <v>766</v>
      </c>
      <c r="C615" s="218" t="s">
        <v>397</v>
      </c>
      <c r="D615" s="218">
        <v>2030</v>
      </c>
      <c r="E615" s="218">
        <v>0.5</v>
      </c>
      <c r="F615" s="218" t="s">
        <v>1328</v>
      </c>
      <c r="G615" s="25" t="s">
        <v>4</v>
      </c>
      <c r="H615" s="26">
        <v>4</v>
      </c>
      <c r="I615" s="26">
        <v>0</v>
      </c>
      <c r="J615" s="26">
        <v>0</v>
      </c>
      <c r="K615" s="26">
        <v>0</v>
      </c>
      <c r="L615" s="26">
        <v>4</v>
      </c>
      <c r="M615" s="26">
        <v>0</v>
      </c>
      <c r="N615" s="26">
        <v>0</v>
      </c>
      <c r="O615" s="218">
        <v>260</v>
      </c>
      <c r="P615" s="262" t="s">
        <v>1329</v>
      </c>
      <c r="Q615" s="74"/>
    </row>
    <row r="616" spans="1:17" ht="16.5" thickBot="1" x14ac:dyDescent="0.3">
      <c r="A616" s="213"/>
      <c r="B616" s="219"/>
      <c r="C616" s="219"/>
      <c r="D616" s="219"/>
      <c r="E616" s="219"/>
      <c r="F616" s="219"/>
      <c r="G616" s="25" t="s">
        <v>6</v>
      </c>
      <c r="H616" s="26">
        <v>0</v>
      </c>
      <c r="I616" s="26">
        <v>0</v>
      </c>
      <c r="J616" s="26">
        <v>0</v>
      </c>
      <c r="K616" s="26">
        <v>0</v>
      </c>
      <c r="L616" s="26">
        <v>0</v>
      </c>
      <c r="M616" s="26">
        <v>0</v>
      </c>
      <c r="N616" s="26">
        <v>0</v>
      </c>
      <c r="O616" s="219"/>
      <c r="P616" s="263"/>
      <c r="Q616" s="74"/>
    </row>
    <row r="617" spans="1:17" ht="24.75" thickBot="1" x14ac:dyDescent="0.3">
      <c r="A617" s="213"/>
      <c r="B617" s="219"/>
      <c r="C617" s="219"/>
      <c r="D617" s="219"/>
      <c r="E617" s="219"/>
      <c r="F617" s="219"/>
      <c r="G617" s="25" t="s">
        <v>7</v>
      </c>
      <c r="H617" s="26">
        <v>4</v>
      </c>
      <c r="I617" s="26">
        <v>0</v>
      </c>
      <c r="J617" s="26">
        <v>0</v>
      </c>
      <c r="K617" s="26">
        <v>0</v>
      </c>
      <c r="L617" s="26">
        <v>4</v>
      </c>
      <c r="M617" s="26">
        <v>0</v>
      </c>
      <c r="N617" s="26">
        <v>0</v>
      </c>
      <c r="O617" s="219"/>
      <c r="P617" s="263"/>
      <c r="Q617" s="74"/>
    </row>
    <row r="618" spans="1:17" ht="16.5" thickBot="1" x14ac:dyDescent="0.3">
      <c r="A618" s="214"/>
      <c r="B618" s="220"/>
      <c r="C618" s="220"/>
      <c r="D618" s="220"/>
      <c r="E618" s="220"/>
      <c r="F618" s="220"/>
      <c r="G618" s="25" t="s">
        <v>9</v>
      </c>
      <c r="H618" s="26">
        <v>0</v>
      </c>
      <c r="I618" s="26">
        <v>0</v>
      </c>
      <c r="J618" s="26">
        <v>0</v>
      </c>
      <c r="K618" s="26">
        <v>0</v>
      </c>
      <c r="L618" s="26">
        <v>0</v>
      </c>
      <c r="M618" s="26">
        <v>0</v>
      </c>
      <c r="N618" s="26">
        <v>0</v>
      </c>
      <c r="O618" s="220"/>
      <c r="P618" s="264"/>
      <c r="Q618" s="74"/>
    </row>
    <row r="619" spans="1:17" ht="24.75" thickBot="1" x14ac:dyDescent="0.3">
      <c r="A619" s="212" t="s">
        <v>1346</v>
      </c>
      <c r="B619" s="218" t="s">
        <v>766</v>
      </c>
      <c r="C619" s="218" t="s">
        <v>397</v>
      </c>
      <c r="D619" s="218">
        <v>2026</v>
      </c>
      <c r="E619" s="218">
        <v>0.6</v>
      </c>
      <c r="F619" s="218" t="s">
        <v>1328</v>
      </c>
      <c r="G619" s="25" t="s">
        <v>4</v>
      </c>
      <c r="H619" s="26">
        <v>5</v>
      </c>
      <c r="I619" s="26">
        <v>0</v>
      </c>
      <c r="J619" s="26">
        <v>0</v>
      </c>
      <c r="K619" s="26">
        <v>0</v>
      </c>
      <c r="L619" s="26">
        <v>5</v>
      </c>
      <c r="M619" s="26">
        <v>0</v>
      </c>
      <c r="N619" s="26">
        <v>0</v>
      </c>
      <c r="O619" s="218"/>
      <c r="P619" s="262" t="s">
        <v>1329</v>
      </c>
      <c r="Q619" s="74"/>
    </row>
    <row r="620" spans="1:17" ht="16.5" thickBot="1" x14ac:dyDescent="0.3">
      <c r="A620" s="213"/>
      <c r="B620" s="219"/>
      <c r="C620" s="219"/>
      <c r="D620" s="219"/>
      <c r="E620" s="219"/>
      <c r="F620" s="219"/>
      <c r="G620" s="25" t="s">
        <v>6</v>
      </c>
      <c r="H620" s="26">
        <v>0</v>
      </c>
      <c r="I620" s="26">
        <v>0</v>
      </c>
      <c r="J620" s="26">
        <v>0</v>
      </c>
      <c r="K620" s="26">
        <v>0</v>
      </c>
      <c r="L620" s="26">
        <v>0</v>
      </c>
      <c r="M620" s="26">
        <v>0</v>
      </c>
      <c r="N620" s="26">
        <v>0</v>
      </c>
      <c r="O620" s="219"/>
      <c r="P620" s="263"/>
      <c r="Q620" s="74"/>
    </row>
    <row r="621" spans="1:17" ht="24.75" thickBot="1" x14ac:dyDescent="0.3">
      <c r="A621" s="213"/>
      <c r="B621" s="219"/>
      <c r="C621" s="219"/>
      <c r="D621" s="219"/>
      <c r="E621" s="219"/>
      <c r="F621" s="219"/>
      <c r="G621" s="25" t="s">
        <v>7</v>
      </c>
      <c r="H621" s="26">
        <v>5</v>
      </c>
      <c r="I621" s="26">
        <v>0</v>
      </c>
      <c r="J621" s="26">
        <v>0</v>
      </c>
      <c r="K621" s="26">
        <v>0</v>
      </c>
      <c r="L621" s="26">
        <v>5</v>
      </c>
      <c r="M621" s="26">
        <v>0</v>
      </c>
      <c r="N621" s="26">
        <v>0</v>
      </c>
      <c r="O621" s="219"/>
      <c r="P621" s="263"/>
      <c r="Q621" s="74"/>
    </row>
    <row r="622" spans="1:17" ht="16.5" thickBot="1" x14ac:dyDescent="0.3">
      <c r="A622" s="214"/>
      <c r="B622" s="220"/>
      <c r="C622" s="220"/>
      <c r="D622" s="220"/>
      <c r="E622" s="220"/>
      <c r="F622" s="220"/>
      <c r="G622" s="25" t="s">
        <v>9</v>
      </c>
      <c r="H622" s="26">
        <v>0</v>
      </c>
      <c r="I622" s="26">
        <v>0</v>
      </c>
      <c r="J622" s="26">
        <v>0</v>
      </c>
      <c r="K622" s="26">
        <v>0</v>
      </c>
      <c r="L622" s="26">
        <v>0</v>
      </c>
      <c r="M622" s="26">
        <v>0</v>
      </c>
      <c r="N622" s="26">
        <v>0</v>
      </c>
      <c r="O622" s="220"/>
      <c r="P622" s="264"/>
      <c r="Q622" s="74"/>
    </row>
    <row r="623" spans="1:17" ht="24.75" thickBot="1" x14ac:dyDescent="0.3">
      <c r="A623" s="212" t="s">
        <v>1347</v>
      </c>
      <c r="B623" s="218" t="s">
        <v>766</v>
      </c>
      <c r="C623" s="218" t="s">
        <v>397</v>
      </c>
      <c r="D623" s="218" t="s">
        <v>458</v>
      </c>
      <c r="E623" s="218">
        <v>0.4</v>
      </c>
      <c r="F623" s="218" t="s">
        <v>1328</v>
      </c>
      <c r="G623" s="25" t="s">
        <v>4</v>
      </c>
      <c r="H623" s="26">
        <v>4.4000000000000004</v>
      </c>
      <c r="I623" s="26">
        <v>0</v>
      </c>
      <c r="J623" s="26">
        <v>0</v>
      </c>
      <c r="K623" s="26">
        <v>0</v>
      </c>
      <c r="L623" s="26">
        <v>4.4000000000000004</v>
      </c>
      <c r="M623" s="26">
        <v>0</v>
      </c>
      <c r="N623" s="26">
        <v>0</v>
      </c>
      <c r="O623" s="218"/>
      <c r="P623" s="262" t="s">
        <v>1329</v>
      </c>
      <c r="Q623" s="74"/>
    </row>
    <row r="624" spans="1:17" ht="16.5" thickBot="1" x14ac:dyDescent="0.3">
      <c r="A624" s="213"/>
      <c r="B624" s="219"/>
      <c r="C624" s="219"/>
      <c r="D624" s="219"/>
      <c r="E624" s="219"/>
      <c r="F624" s="219"/>
      <c r="G624" s="25" t="s">
        <v>6</v>
      </c>
      <c r="H624" s="26">
        <v>0</v>
      </c>
      <c r="I624" s="26">
        <v>0</v>
      </c>
      <c r="J624" s="26">
        <v>0</v>
      </c>
      <c r="K624" s="26">
        <v>0</v>
      </c>
      <c r="L624" s="26">
        <v>0</v>
      </c>
      <c r="M624" s="26">
        <v>0</v>
      </c>
      <c r="N624" s="26">
        <v>0</v>
      </c>
      <c r="O624" s="219"/>
      <c r="P624" s="263"/>
      <c r="Q624" s="74"/>
    </row>
    <row r="625" spans="1:17" ht="24.75" thickBot="1" x14ac:dyDescent="0.3">
      <c r="A625" s="213"/>
      <c r="B625" s="219"/>
      <c r="C625" s="219"/>
      <c r="D625" s="219"/>
      <c r="E625" s="219"/>
      <c r="F625" s="219"/>
      <c r="G625" s="25" t="s">
        <v>7</v>
      </c>
      <c r="H625" s="26">
        <v>4.4000000000000004</v>
      </c>
      <c r="I625" s="26">
        <v>0</v>
      </c>
      <c r="J625" s="26">
        <v>0</v>
      </c>
      <c r="K625" s="26">
        <v>0</v>
      </c>
      <c r="L625" s="26">
        <v>4.4000000000000004</v>
      </c>
      <c r="M625" s="26">
        <v>0</v>
      </c>
      <c r="N625" s="26">
        <v>0</v>
      </c>
      <c r="O625" s="219"/>
      <c r="P625" s="263"/>
      <c r="Q625" s="74"/>
    </row>
    <row r="626" spans="1:17" ht="16.5" thickBot="1" x14ac:dyDescent="0.3">
      <c r="A626" s="214"/>
      <c r="B626" s="220"/>
      <c r="C626" s="220"/>
      <c r="D626" s="220"/>
      <c r="E626" s="220"/>
      <c r="F626" s="220"/>
      <c r="G626" s="25" t="s">
        <v>9</v>
      </c>
      <c r="H626" s="26">
        <v>0</v>
      </c>
      <c r="I626" s="26">
        <v>0</v>
      </c>
      <c r="J626" s="26">
        <v>0</v>
      </c>
      <c r="K626" s="26">
        <v>0</v>
      </c>
      <c r="L626" s="26">
        <v>0</v>
      </c>
      <c r="M626" s="26">
        <v>0</v>
      </c>
      <c r="N626" s="26">
        <v>0</v>
      </c>
      <c r="O626" s="220"/>
      <c r="P626" s="264"/>
      <c r="Q626" s="74"/>
    </row>
    <row r="627" spans="1:17" ht="24.75" thickBot="1" x14ac:dyDescent="0.3">
      <c r="A627" s="212" t="s">
        <v>1348</v>
      </c>
      <c r="B627" s="218" t="s">
        <v>766</v>
      </c>
      <c r="C627" s="218" t="s">
        <v>397</v>
      </c>
      <c r="D627" s="218">
        <v>2028</v>
      </c>
      <c r="E627" s="218">
        <v>0.28000000000000003</v>
      </c>
      <c r="F627" s="218" t="s">
        <v>1328</v>
      </c>
      <c r="G627" s="25" t="s">
        <v>4</v>
      </c>
      <c r="H627" s="26">
        <v>3.1</v>
      </c>
      <c r="I627" s="26">
        <v>0</v>
      </c>
      <c r="J627" s="26">
        <v>0</v>
      </c>
      <c r="K627" s="26">
        <v>0</v>
      </c>
      <c r="L627" s="26">
        <v>3.1</v>
      </c>
      <c r="M627" s="26">
        <v>0</v>
      </c>
      <c r="N627" s="26">
        <v>0</v>
      </c>
      <c r="O627" s="218"/>
      <c r="P627" s="262" t="s">
        <v>1329</v>
      </c>
      <c r="Q627" s="74"/>
    </row>
    <row r="628" spans="1:17" ht="16.5" thickBot="1" x14ac:dyDescent="0.3">
      <c r="A628" s="213"/>
      <c r="B628" s="219"/>
      <c r="C628" s="219"/>
      <c r="D628" s="219"/>
      <c r="E628" s="219"/>
      <c r="F628" s="219"/>
      <c r="G628" s="25" t="s">
        <v>6</v>
      </c>
      <c r="H628" s="26">
        <v>0</v>
      </c>
      <c r="I628" s="26">
        <v>0</v>
      </c>
      <c r="J628" s="26">
        <v>0</v>
      </c>
      <c r="K628" s="26">
        <v>0</v>
      </c>
      <c r="L628" s="26">
        <v>0</v>
      </c>
      <c r="M628" s="26">
        <v>0</v>
      </c>
      <c r="N628" s="26">
        <v>0</v>
      </c>
      <c r="O628" s="219"/>
      <c r="P628" s="263"/>
      <c r="Q628" s="74"/>
    </row>
    <row r="629" spans="1:17" ht="24.75" thickBot="1" x14ac:dyDescent="0.3">
      <c r="A629" s="213"/>
      <c r="B629" s="219"/>
      <c r="C629" s="219"/>
      <c r="D629" s="219"/>
      <c r="E629" s="219"/>
      <c r="F629" s="219"/>
      <c r="G629" s="25" t="s">
        <v>7</v>
      </c>
      <c r="H629" s="26">
        <v>3.1</v>
      </c>
      <c r="I629" s="26">
        <v>0</v>
      </c>
      <c r="J629" s="26">
        <v>0</v>
      </c>
      <c r="K629" s="26">
        <v>0</v>
      </c>
      <c r="L629" s="26">
        <v>3.1</v>
      </c>
      <c r="M629" s="26">
        <v>0</v>
      </c>
      <c r="N629" s="26">
        <v>0</v>
      </c>
      <c r="O629" s="219"/>
      <c r="P629" s="263"/>
      <c r="Q629" s="74"/>
    </row>
    <row r="630" spans="1:17" ht="16.5" thickBot="1" x14ac:dyDescent="0.3">
      <c r="A630" s="214"/>
      <c r="B630" s="220"/>
      <c r="C630" s="220"/>
      <c r="D630" s="220"/>
      <c r="E630" s="220"/>
      <c r="F630" s="220"/>
      <c r="G630" s="25" t="s">
        <v>9</v>
      </c>
      <c r="H630" s="26">
        <v>0</v>
      </c>
      <c r="I630" s="26">
        <v>0</v>
      </c>
      <c r="J630" s="26">
        <v>0</v>
      </c>
      <c r="K630" s="26">
        <v>0</v>
      </c>
      <c r="L630" s="26">
        <v>0</v>
      </c>
      <c r="M630" s="26">
        <v>0</v>
      </c>
      <c r="N630" s="26">
        <v>0</v>
      </c>
      <c r="O630" s="220"/>
      <c r="P630" s="264"/>
      <c r="Q630" s="74"/>
    </row>
    <row r="631" spans="1:17" ht="24.75" thickBot="1" x14ac:dyDescent="0.3">
      <c r="A631" s="212" t="s">
        <v>1349</v>
      </c>
      <c r="B631" s="218" t="s">
        <v>766</v>
      </c>
      <c r="C631" s="218" t="s">
        <v>397</v>
      </c>
      <c r="D631" s="218">
        <v>2029</v>
      </c>
      <c r="E631" s="218">
        <v>5.5</v>
      </c>
      <c r="F631" s="218" t="s">
        <v>1328</v>
      </c>
      <c r="G631" s="25" t="s">
        <v>4</v>
      </c>
      <c r="H631" s="26">
        <v>60.5</v>
      </c>
      <c r="I631" s="26">
        <v>0</v>
      </c>
      <c r="J631" s="26">
        <v>0</v>
      </c>
      <c r="K631" s="26">
        <v>0</v>
      </c>
      <c r="L631" s="26">
        <v>0</v>
      </c>
      <c r="M631" s="26">
        <v>60.5</v>
      </c>
      <c r="N631" s="26">
        <v>0</v>
      </c>
      <c r="O631" s="218">
        <v>446</v>
      </c>
      <c r="P631" s="262" t="s">
        <v>1329</v>
      </c>
      <c r="Q631" s="74"/>
    </row>
    <row r="632" spans="1:17" ht="16.5" thickBot="1" x14ac:dyDescent="0.3">
      <c r="A632" s="213"/>
      <c r="B632" s="219"/>
      <c r="C632" s="219"/>
      <c r="D632" s="219"/>
      <c r="E632" s="219"/>
      <c r="F632" s="219"/>
      <c r="G632" s="25" t="s">
        <v>6</v>
      </c>
      <c r="H632" s="26">
        <v>0</v>
      </c>
      <c r="I632" s="26">
        <v>0</v>
      </c>
      <c r="J632" s="26">
        <v>0</v>
      </c>
      <c r="K632" s="26">
        <v>0</v>
      </c>
      <c r="L632" s="26">
        <v>0</v>
      </c>
      <c r="M632" s="26">
        <v>0</v>
      </c>
      <c r="N632" s="26">
        <v>0</v>
      </c>
      <c r="O632" s="219"/>
      <c r="P632" s="263"/>
      <c r="Q632" s="74"/>
    </row>
    <row r="633" spans="1:17" ht="24.75" thickBot="1" x14ac:dyDescent="0.3">
      <c r="A633" s="213"/>
      <c r="B633" s="219"/>
      <c r="C633" s="219"/>
      <c r="D633" s="219"/>
      <c r="E633" s="219"/>
      <c r="F633" s="219"/>
      <c r="G633" s="25" t="s">
        <v>7</v>
      </c>
      <c r="H633" s="26">
        <v>60.5</v>
      </c>
      <c r="I633" s="26">
        <v>0</v>
      </c>
      <c r="J633" s="26">
        <v>0</v>
      </c>
      <c r="K633" s="26">
        <v>0</v>
      </c>
      <c r="L633" s="26">
        <v>0</v>
      </c>
      <c r="M633" s="26">
        <v>60.5</v>
      </c>
      <c r="N633" s="26">
        <v>0</v>
      </c>
      <c r="O633" s="219"/>
      <c r="P633" s="263"/>
      <c r="Q633" s="74"/>
    </row>
    <row r="634" spans="1:17" ht="16.5" thickBot="1" x14ac:dyDescent="0.3">
      <c r="A634" s="214"/>
      <c r="B634" s="220"/>
      <c r="C634" s="220"/>
      <c r="D634" s="220"/>
      <c r="E634" s="220"/>
      <c r="F634" s="220"/>
      <c r="G634" s="25" t="s">
        <v>9</v>
      </c>
      <c r="H634" s="26">
        <v>0</v>
      </c>
      <c r="I634" s="26">
        <v>0</v>
      </c>
      <c r="J634" s="26">
        <v>0</v>
      </c>
      <c r="K634" s="26">
        <v>0</v>
      </c>
      <c r="L634" s="26">
        <v>0</v>
      </c>
      <c r="M634" s="26">
        <v>0</v>
      </c>
      <c r="N634" s="26">
        <v>0</v>
      </c>
      <c r="O634" s="220"/>
      <c r="P634" s="264"/>
      <c r="Q634" s="74"/>
    </row>
    <row r="635" spans="1:17" ht="24.75" thickBot="1" x14ac:dyDescent="0.3">
      <c r="A635" s="212" t="s">
        <v>1350</v>
      </c>
      <c r="B635" s="218" t="s">
        <v>766</v>
      </c>
      <c r="C635" s="218" t="s">
        <v>397</v>
      </c>
      <c r="D635" s="218">
        <v>2029</v>
      </c>
      <c r="E635" s="218">
        <v>0.55000000000000004</v>
      </c>
      <c r="F635" s="218" t="s">
        <v>1328</v>
      </c>
      <c r="G635" s="25" t="s">
        <v>4</v>
      </c>
      <c r="H635" s="26">
        <v>4.4000000000000004</v>
      </c>
      <c r="I635" s="26">
        <v>0</v>
      </c>
      <c r="J635" s="26">
        <v>0</v>
      </c>
      <c r="K635" s="26">
        <v>0</v>
      </c>
      <c r="L635" s="26">
        <v>4.4000000000000004</v>
      </c>
      <c r="M635" s="26">
        <v>0</v>
      </c>
      <c r="N635" s="26">
        <v>0</v>
      </c>
      <c r="O635" s="218"/>
      <c r="P635" s="262" t="s">
        <v>1329</v>
      </c>
      <c r="Q635" s="74"/>
    </row>
    <row r="636" spans="1:17" ht="16.5" thickBot="1" x14ac:dyDescent="0.3">
      <c r="A636" s="213"/>
      <c r="B636" s="219"/>
      <c r="C636" s="219"/>
      <c r="D636" s="219"/>
      <c r="E636" s="219"/>
      <c r="F636" s="219"/>
      <c r="G636" s="25" t="s">
        <v>6</v>
      </c>
      <c r="H636" s="26">
        <v>0</v>
      </c>
      <c r="I636" s="26">
        <v>0</v>
      </c>
      <c r="J636" s="26">
        <v>0</v>
      </c>
      <c r="K636" s="26">
        <v>0</v>
      </c>
      <c r="L636" s="26">
        <v>0</v>
      </c>
      <c r="M636" s="26">
        <v>0</v>
      </c>
      <c r="N636" s="26">
        <v>0</v>
      </c>
      <c r="O636" s="219"/>
      <c r="P636" s="263"/>
      <c r="Q636" s="74"/>
    </row>
    <row r="637" spans="1:17" ht="24.75" thickBot="1" x14ac:dyDescent="0.3">
      <c r="A637" s="213"/>
      <c r="B637" s="219"/>
      <c r="C637" s="219"/>
      <c r="D637" s="219"/>
      <c r="E637" s="219"/>
      <c r="F637" s="219"/>
      <c r="G637" s="25" t="s">
        <v>7</v>
      </c>
      <c r="H637" s="26">
        <v>4.4000000000000004</v>
      </c>
      <c r="I637" s="26">
        <v>0</v>
      </c>
      <c r="J637" s="26">
        <v>0</v>
      </c>
      <c r="K637" s="26">
        <v>0</v>
      </c>
      <c r="L637" s="26">
        <v>4.4000000000000004</v>
      </c>
      <c r="M637" s="26">
        <v>0</v>
      </c>
      <c r="N637" s="26">
        <v>0</v>
      </c>
      <c r="O637" s="219"/>
      <c r="P637" s="263"/>
      <c r="Q637" s="74"/>
    </row>
    <row r="638" spans="1:17" ht="16.5" thickBot="1" x14ac:dyDescent="0.3">
      <c r="A638" s="214"/>
      <c r="B638" s="220"/>
      <c r="C638" s="220"/>
      <c r="D638" s="220"/>
      <c r="E638" s="220"/>
      <c r="F638" s="220"/>
      <c r="G638" s="25" t="s">
        <v>9</v>
      </c>
      <c r="H638" s="26">
        <v>0</v>
      </c>
      <c r="I638" s="26">
        <v>0</v>
      </c>
      <c r="J638" s="26">
        <v>0</v>
      </c>
      <c r="K638" s="26">
        <v>0</v>
      </c>
      <c r="L638" s="26">
        <v>0</v>
      </c>
      <c r="M638" s="26">
        <v>0</v>
      </c>
      <c r="N638" s="26">
        <v>0</v>
      </c>
      <c r="O638" s="220"/>
      <c r="P638" s="264"/>
      <c r="Q638" s="74"/>
    </row>
    <row r="639" spans="1:17" ht="24.75" thickBot="1" x14ac:dyDescent="0.3">
      <c r="A639" s="212" t="s">
        <v>1351</v>
      </c>
      <c r="B639" s="218" t="s">
        <v>766</v>
      </c>
      <c r="C639" s="218" t="s">
        <v>397</v>
      </c>
      <c r="D639" s="218">
        <v>2028</v>
      </c>
      <c r="E639" s="218">
        <v>0.2</v>
      </c>
      <c r="F639" s="218" t="s">
        <v>1328</v>
      </c>
      <c r="G639" s="25" t="s">
        <v>4</v>
      </c>
      <c r="H639" s="26">
        <v>2.2000000000000002</v>
      </c>
      <c r="I639" s="26">
        <v>0</v>
      </c>
      <c r="J639" s="26">
        <v>0</v>
      </c>
      <c r="K639" s="26">
        <v>0</v>
      </c>
      <c r="L639" s="26">
        <v>2.2000000000000002</v>
      </c>
      <c r="M639" s="26">
        <v>0</v>
      </c>
      <c r="N639" s="26">
        <v>0</v>
      </c>
      <c r="O639" s="218"/>
      <c r="P639" s="262" t="s">
        <v>1329</v>
      </c>
      <c r="Q639" s="74"/>
    </row>
    <row r="640" spans="1:17" ht="16.5" thickBot="1" x14ac:dyDescent="0.3">
      <c r="A640" s="213"/>
      <c r="B640" s="219"/>
      <c r="C640" s="219"/>
      <c r="D640" s="219"/>
      <c r="E640" s="219"/>
      <c r="F640" s="219"/>
      <c r="G640" s="25" t="s">
        <v>6</v>
      </c>
      <c r="H640" s="26">
        <v>0</v>
      </c>
      <c r="I640" s="26">
        <v>0</v>
      </c>
      <c r="J640" s="26">
        <v>0</v>
      </c>
      <c r="K640" s="26">
        <v>0</v>
      </c>
      <c r="L640" s="26">
        <v>0</v>
      </c>
      <c r="M640" s="26">
        <v>0</v>
      </c>
      <c r="N640" s="26">
        <v>0</v>
      </c>
      <c r="O640" s="219"/>
      <c r="P640" s="263"/>
      <c r="Q640" s="74"/>
    </row>
    <row r="641" spans="1:17" ht="24.75" thickBot="1" x14ac:dyDescent="0.3">
      <c r="A641" s="213"/>
      <c r="B641" s="219"/>
      <c r="C641" s="219"/>
      <c r="D641" s="219"/>
      <c r="E641" s="219"/>
      <c r="F641" s="219"/>
      <c r="G641" s="25" t="s">
        <v>7</v>
      </c>
      <c r="H641" s="26">
        <v>2.2000000000000002</v>
      </c>
      <c r="I641" s="26">
        <v>0</v>
      </c>
      <c r="J641" s="26">
        <v>0</v>
      </c>
      <c r="K641" s="26">
        <v>0</v>
      </c>
      <c r="L641" s="26">
        <v>2.2000000000000002</v>
      </c>
      <c r="M641" s="26">
        <v>0</v>
      </c>
      <c r="N641" s="26">
        <v>0</v>
      </c>
      <c r="O641" s="219"/>
      <c r="P641" s="263"/>
      <c r="Q641" s="74"/>
    </row>
    <row r="642" spans="1:17" ht="16.5" thickBot="1" x14ac:dyDescent="0.3">
      <c r="A642" s="214"/>
      <c r="B642" s="220"/>
      <c r="C642" s="220"/>
      <c r="D642" s="220"/>
      <c r="E642" s="220"/>
      <c r="F642" s="220"/>
      <c r="G642" s="25" t="s">
        <v>9</v>
      </c>
      <c r="H642" s="26">
        <v>0</v>
      </c>
      <c r="I642" s="26">
        <v>0</v>
      </c>
      <c r="J642" s="26">
        <v>0</v>
      </c>
      <c r="K642" s="26">
        <v>0</v>
      </c>
      <c r="L642" s="26">
        <v>0</v>
      </c>
      <c r="M642" s="26">
        <v>0</v>
      </c>
      <c r="N642" s="26">
        <v>0</v>
      </c>
      <c r="O642" s="220"/>
      <c r="P642" s="264"/>
      <c r="Q642" s="74"/>
    </row>
    <row r="643" spans="1:17" ht="24.75" thickBot="1" x14ac:dyDescent="0.3">
      <c r="A643" s="212" t="s">
        <v>1352</v>
      </c>
      <c r="B643" s="218" t="s">
        <v>766</v>
      </c>
      <c r="C643" s="218" t="s">
        <v>397</v>
      </c>
      <c r="D643" s="218">
        <v>2028</v>
      </c>
      <c r="E643" s="218">
        <v>0.3</v>
      </c>
      <c r="F643" s="218" t="s">
        <v>1328</v>
      </c>
      <c r="G643" s="25" t="s">
        <v>4</v>
      </c>
      <c r="H643" s="26">
        <v>3.3</v>
      </c>
      <c r="I643" s="26">
        <v>0</v>
      </c>
      <c r="J643" s="26">
        <v>0</v>
      </c>
      <c r="K643" s="26">
        <v>0</v>
      </c>
      <c r="L643" s="26">
        <v>3.3</v>
      </c>
      <c r="M643" s="26">
        <v>0</v>
      </c>
      <c r="N643" s="26">
        <v>0</v>
      </c>
      <c r="O643" s="218"/>
      <c r="P643" s="262" t="s">
        <v>1329</v>
      </c>
      <c r="Q643" s="74"/>
    </row>
    <row r="644" spans="1:17" ht="16.5" thickBot="1" x14ac:dyDescent="0.3">
      <c r="A644" s="213"/>
      <c r="B644" s="219"/>
      <c r="C644" s="219"/>
      <c r="D644" s="219"/>
      <c r="E644" s="219"/>
      <c r="F644" s="219"/>
      <c r="G644" s="25" t="s">
        <v>6</v>
      </c>
      <c r="H644" s="26">
        <v>0</v>
      </c>
      <c r="I644" s="26">
        <v>0</v>
      </c>
      <c r="J644" s="26">
        <v>0</v>
      </c>
      <c r="K644" s="26">
        <v>0</v>
      </c>
      <c r="L644" s="26">
        <v>0</v>
      </c>
      <c r="M644" s="26">
        <v>0</v>
      </c>
      <c r="N644" s="26">
        <v>0</v>
      </c>
      <c r="O644" s="219"/>
      <c r="P644" s="263"/>
      <c r="Q644" s="74"/>
    </row>
    <row r="645" spans="1:17" ht="24.75" thickBot="1" x14ac:dyDescent="0.3">
      <c r="A645" s="213"/>
      <c r="B645" s="219"/>
      <c r="C645" s="219"/>
      <c r="D645" s="219"/>
      <c r="E645" s="219"/>
      <c r="F645" s="219"/>
      <c r="G645" s="25" t="s">
        <v>7</v>
      </c>
      <c r="H645" s="26">
        <v>3.3</v>
      </c>
      <c r="I645" s="26">
        <v>0</v>
      </c>
      <c r="J645" s="26">
        <v>0</v>
      </c>
      <c r="K645" s="26">
        <v>0</v>
      </c>
      <c r="L645" s="26">
        <v>3.3</v>
      </c>
      <c r="M645" s="26">
        <v>0</v>
      </c>
      <c r="N645" s="26">
        <v>0</v>
      </c>
      <c r="O645" s="219"/>
      <c r="P645" s="263"/>
      <c r="Q645" s="74"/>
    </row>
    <row r="646" spans="1:17" ht="16.5" thickBot="1" x14ac:dyDescent="0.3">
      <c r="A646" s="214"/>
      <c r="B646" s="220"/>
      <c r="C646" s="220"/>
      <c r="D646" s="220"/>
      <c r="E646" s="220"/>
      <c r="F646" s="220"/>
      <c r="G646" s="25" t="s">
        <v>9</v>
      </c>
      <c r="H646" s="26">
        <v>0</v>
      </c>
      <c r="I646" s="26">
        <v>0</v>
      </c>
      <c r="J646" s="26">
        <v>0</v>
      </c>
      <c r="K646" s="26">
        <v>0</v>
      </c>
      <c r="L646" s="26">
        <v>0</v>
      </c>
      <c r="M646" s="26">
        <v>0</v>
      </c>
      <c r="N646" s="26">
        <v>0</v>
      </c>
      <c r="O646" s="220"/>
      <c r="P646" s="264"/>
      <c r="Q646" s="74"/>
    </row>
    <row r="647" spans="1:17" ht="24.75" thickBot="1" x14ac:dyDescent="0.3">
      <c r="A647" s="212" t="s">
        <v>1353</v>
      </c>
      <c r="B647" s="218" t="s">
        <v>766</v>
      </c>
      <c r="C647" s="218" t="s">
        <v>397</v>
      </c>
      <c r="D647" s="218">
        <v>2028</v>
      </c>
      <c r="E647" s="218">
        <v>0.3</v>
      </c>
      <c r="F647" s="218" t="s">
        <v>1328</v>
      </c>
      <c r="G647" s="25" t="s">
        <v>4</v>
      </c>
      <c r="H647" s="26">
        <v>3.3</v>
      </c>
      <c r="I647" s="26">
        <v>0</v>
      </c>
      <c r="J647" s="26">
        <v>0</v>
      </c>
      <c r="K647" s="26">
        <v>0</v>
      </c>
      <c r="L647" s="26">
        <v>3.3</v>
      </c>
      <c r="M647" s="26">
        <v>0</v>
      </c>
      <c r="N647" s="26">
        <v>0</v>
      </c>
      <c r="O647" s="218"/>
      <c r="P647" s="262" t="s">
        <v>1329</v>
      </c>
      <c r="Q647" s="74"/>
    </row>
    <row r="648" spans="1:17" ht="16.5" thickBot="1" x14ac:dyDescent="0.3">
      <c r="A648" s="213"/>
      <c r="B648" s="219"/>
      <c r="C648" s="219"/>
      <c r="D648" s="219"/>
      <c r="E648" s="219"/>
      <c r="F648" s="219"/>
      <c r="G648" s="25" t="s">
        <v>6</v>
      </c>
      <c r="H648" s="26">
        <v>0</v>
      </c>
      <c r="I648" s="26">
        <v>0</v>
      </c>
      <c r="J648" s="26">
        <v>0</v>
      </c>
      <c r="K648" s="26">
        <v>0</v>
      </c>
      <c r="L648" s="26">
        <v>0</v>
      </c>
      <c r="M648" s="26">
        <v>0</v>
      </c>
      <c r="N648" s="26">
        <v>0</v>
      </c>
      <c r="O648" s="219"/>
      <c r="P648" s="263"/>
      <c r="Q648" s="74"/>
    </row>
    <row r="649" spans="1:17" ht="24.75" thickBot="1" x14ac:dyDescent="0.3">
      <c r="A649" s="213"/>
      <c r="B649" s="219"/>
      <c r="C649" s="219"/>
      <c r="D649" s="219"/>
      <c r="E649" s="219"/>
      <c r="F649" s="219"/>
      <c r="G649" s="25" t="s">
        <v>7</v>
      </c>
      <c r="H649" s="26">
        <v>3.3</v>
      </c>
      <c r="I649" s="26">
        <v>0</v>
      </c>
      <c r="J649" s="26">
        <v>0</v>
      </c>
      <c r="K649" s="26">
        <v>0</v>
      </c>
      <c r="L649" s="26">
        <v>3.3</v>
      </c>
      <c r="M649" s="26">
        <v>0</v>
      </c>
      <c r="N649" s="26">
        <v>0</v>
      </c>
      <c r="O649" s="219"/>
      <c r="P649" s="263"/>
      <c r="Q649" s="74"/>
    </row>
    <row r="650" spans="1:17" ht="16.5" thickBot="1" x14ac:dyDescent="0.3">
      <c r="A650" s="214"/>
      <c r="B650" s="220"/>
      <c r="C650" s="220"/>
      <c r="D650" s="220"/>
      <c r="E650" s="220"/>
      <c r="F650" s="220"/>
      <c r="G650" s="25" t="s">
        <v>9</v>
      </c>
      <c r="H650" s="26">
        <v>0</v>
      </c>
      <c r="I650" s="26">
        <v>0</v>
      </c>
      <c r="J650" s="26">
        <v>0</v>
      </c>
      <c r="K650" s="26">
        <v>0</v>
      </c>
      <c r="L650" s="26">
        <v>0</v>
      </c>
      <c r="M650" s="26">
        <v>0</v>
      </c>
      <c r="N650" s="26">
        <v>0</v>
      </c>
      <c r="O650" s="220"/>
      <c r="P650" s="264"/>
      <c r="Q650" s="74"/>
    </row>
    <row r="651" spans="1:17" ht="24.75" thickBot="1" x14ac:dyDescent="0.3">
      <c r="A651" s="212" t="s">
        <v>1354</v>
      </c>
      <c r="B651" s="218" t="s">
        <v>766</v>
      </c>
      <c r="C651" s="218" t="s">
        <v>397</v>
      </c>
      <c r="D651" s="218">
        <v>2029</v>
      </c>
      <c r="E651" s="218">
        <v>1</v>
      </c>
      <c r="F651" s="218" t="s">
        <v>1328</v>
      </c>
      <c r="G651" s="25" t="s">
        <v>4</v>
      </c>
      <c r="H651" s="26">
        <v>11</v>
      </c>
      <c r="I651" s="26">
        <v>0</v>
      </c>
      <c r="J651" s="26">
        <v>0</v>
      </c>
      <c r="K651" s="26">
        <v>0</v>
      </c>
      <c r="L651" s="26">
        <v>0</v>
      </c>
      <c r="M651" s="26">
        <v>11</v>
      </c>
      <c r="N651" s="26">
        <v>0</v>
      </c>
      <c r="O651" s="218">
        <v>487</v>
      </c>
      <c r="P651" s="262" t="s">
        <v>1329</v>
      </c>
      <c r="Q651" s="74"/>
    </row>
    <row r="652" spans="1:17" ht="16.5" thickBot="1" x14ac:dyDescent="0.3">
      <c r="A652" s="213"/>
      <c r="B652" s="219"/>
      <c r="C652" s="219"/>
      <c r="D652" s="219"/>
      <c r="E652" s="219"/>
      <c r="F652" s="219"/>
      <c r="G652" s="25" t="s">
        <v>6</v>
      </c>
      <c r="H652" s="26">
        <v>0</v>
      </c>
      <c r="I652" s="26">
        <v>0</v>
      </c>
      <c r="J652" s="26">
        <v>0</v>
      </c>
      <c r="K652" s="26">
        <v>0</v>
      </c>
      <c r="L652" s="26">
        <v>0</v>
      </c>
      <c r="M652" s="26">
        <v>0</v>
      </c>
      <c r="N652" s="26">
        <v>0</v>
      </c>
      <c r="O652" s="219"/>
      <c r="P652" s="263"/>
      <c r="Q652" s="74"/>
    </row>
    <row r="653" spans="1:17" ht="24.75" thickBot="1" x14ac:dyDescent="0.3">
      <c r="A653" s="213"/>
      <c r="B653" s="219"/>
      <c r="C653" s="219"/>
      <c r="D653" s="219"/>
      <c r="E653" s="219"/>
      <c r="F653" s="219"/>
      <c r="G653" s="25" t="s">
        <v>7</v>
      </c>
      <c r="H653" s="26">
        <v>11</v>
      </c>
      <c r="I653" s="26">
        <v>0</v>
      </c>
      <c r="J653" s="26">
        <v>0</v>
      </c>
      <c r="K653" s="26">
        <v>0</v>
      </c>
      <c r="L653" s="26">
        <v>0</v>
      </c>
      <c r="M653" s="26">
        <v>11</v>
      </c>
      <c r="N653" s="26">
        <v>0</v>
      </c>
      <c r="O653" s="219"/>
      <c r="P653" s="263"/>
      <c r="Q653" s="74"/>
    </row>
    <row r="654" spans="1:17" ht="16.5" thickBot="1" x14ac:dyDescent="0.3">
      <c r="A654" s="214"/>
      <c r="B654" s="220"/>
      <c r="C654" s="220"/>
      <c r="D654" s="220"/>
      <c r="E654" s="220"/>
      <c r="F654" s="220"/>
      <c r="G654" s="25" t="s">
        <v>9</v>
      </c>
      <c r="H654" s="26">
        <v>0</v>
      </c>
      <c r="I654" s="26">
        <v>0</v>
      </c>
      <c r="J654" s="26">
        <v>0</v>
      </c>
      <c r="K654" s="26">
        <v>0</v>
      </c>
      <c r="L654" s="26">
        <v>0</v>
      </c>
      <c r="M654" s="26">
        <v>0</v>
      </c>
      <c r="N654" s="26">
        <v>0</v>
      </c>
      <c r="O654" s="220"/>
      <c r="P654" s="264"/>
      <c r="Q654" s="74"/>
    </row>
    <row r="655" spans="1:17" ht="24.75" thickBot="1" x14ac:dyDescent="0.3">
      <c r="A655" s="212" t="s">
        <v>1355</v>
      </c>
      <c r="B655" s="218" t="s">
        <v>766</v>
      </c>
      <c r="C655" s="218" t="s">
        <v>397</v>
      </c>
      <c r="D655" s="218">
        <v>2028</v>
      </c>
      <c r="E655" s="218">
        <v>0.5</v>
      </c>
      <c r="F655" s="218" t="s">
        <v>1328</v>
      </c>
      <c r="G655" s="25" t="s">
        <v>4</v>
      </c>
      <c r="H655" s="26">
        <v>4.4000000000000004</v>
      </c>
      <c r="I655" s="26">
        <v>0</v>
      </c>
      <c r="J655" s="26">
        <v>0</v>
      </c>
      <c r="K655" s="26">
        <v>0</v>
      </c>
      <c r="L655" s="26">
        <v>4.4000000000000004</v>
      </c>
      <c r="M655" s="26">
        <v>0</v>
      </c>
      <c r="N655" s="26">
        <v>0</v>
      </c>
      <c r="O655" s="218"/>
      <c r="P655" s="262" t="s">
        <v>1329</v>
      </c>
      <c r="Q655" s="74"/>
    </row>
    <row r="656" spans="1:17" ht="16.5" thickBot="1" x14ac:dyDescent="0.3">
      <c r="A656" s="213"/>
      <c r="B656" s="219"/>
      <c r="C656" s="219"/>
      <c r="D656" s="219"/>
      <c r="E656" s="219"/>
      <c r="F656" s="219"/>
      <c r="G656" s="25" t="s">
        <v>6</v>
      </c>
      <c r="H656" s="26">
        <v>0</v>
      </c>
      <c r="I656" s="26">
        <v>0</v>
      </c>
      <c r="J656" s="26">
        <v>0</v>
      </c>
      <c r="K656" s="26">
        <v>0</v>
      </c>
      <c r="L656" s="26">
        <v>0</v>
      </c>
      <c r="M656" s="26">
        <v>0</v>
      </c>
      <c r="N656" s="26">
        <v>0</v>
      </c>
      <c r="O656" s="219"/>
      <c r="P656" s="263"/>
      <c r="Q656" s="74"/>
    </row>
    <row r="657" spans="1:17" ht="24.75" thickBot="1" x14ac:dyDescent="0.3">
      <c r="A657" s="213"/>
      <c r="B657" s="219"/>
      <c r="C657" s="219"/>
      <c r="D657" s="219"/>
      <c r="E657" s="219"/>
      <c r="F657" s="219"/>
      <c r="G657" s="25" t="s">
        <v>7</v>
      </c>
      <c r="H657" s="26">
        <v>4.4000000000000004</v>
      </c>
      <c r="I657" s="26">
        <v>0</v>
      </c>
      <c r="J657" s="26">
        <v>0</v>
      </c>
      <c r="K657" s="26">
        <v>0</v>
      </c>
      <c r="L657" s="26">
        <v>4.4000000000000004</v>
      </c>
      <c r="M657" s="26">
        <v>0</v>
      </c>
      <c r="N657" s="26">
        <v>0</v>
      </c>
      <c r="O657" s="219"/>
      <c r="P657" s="263"/>
      <c r="Q657" s="74"/>
    </row>
    <row r="658" spans="1:17" ht="16.5" thickBot="1" x14ac:dyDescent="0.3">
      <c r="A658" s="214"/>
      <c r="B658" s="220"/>
      <c r="C658" s="220"/>
      <c r="D658" s="220"/>
      <c r="E658" s="220"/>
      <c r="F658" s="220"/>
      <c r="G658" s="25" t="s">
        <v>9</v>
      </c>
      <c r="H658" s="26">
        <v>0</v>
      </c>
      <c r="I658" s="26">
        <v>0</v>
      </c>
      <c r="J658" s="26">
        <v>0</v>
      </c>
      <c r="K658" s="26">
        <v>0</v>
      </c>
      <c r="L658" s="26">
        <v>0</v>
      </c>
      <c r="M658" s="26">
        <v>0</v>
      </c>
      <c r="N658" s="26">
        <v>0</v>
      </c>
      <c r="O658" s="220"/>
      <c r="P658" s="264"/>
      <c r="Q658" s="74"/>
    </row>
    <row r="659" spans="1:17" ht="24.75" thickBot="1" x14ac:dyDescent="0.3">
      <c r="A659" s="212" t="s">
        <v>1356</v>
      </c>
      <c r="B659" s="218" t="s">
        <v>766</v>
      </c>
      <c r="C659" s="218" t="s">
        <v>397</v>
      </c>
      <c r="D659" s="218">
        <v>2028</v>
      </c>
      <c r="E659" s="218">
        <v>1</v>
      </c>
      <c r="F659" s="218" t="s">
        <v>1328</v>
      </c>
      <c r="G659" s="25" t="s">
        <v>4</v>
      </c>
      <c r="H659" s="26">
        <v>11</v>
      </c>
      <c r="I659" s="26">
        <v>0</v>
      </c>
      <c r="J659" s="26">
        <v>0</v>
      </c>
      <c r="K659" s="26">
        <v>0</v>
      </c>
      <c r="L659" s="26">
        <v>11</v>
      </c>
      <c r="M659" s="26">
        <v>0</v>
      </c>
      <c r="N659" s="26">
        <v>0</v>
      </c>
      <c r="O659" s="218">
        <v>446</v>
      </c>
      <c r="P659" s="262" t="s">
        <v>1329</v>
      </c>
      <c r="Q659" s="74"/>
    </row>
    <row r="660" spans="1:17" ht="16.5" thickBot="1" x14ac:dyDescent="0.3">
      <c r="A660" s="213"/>
      <c r="B660" s="219"/>
      <c r="C660" s="219"/>
      <c r="D660" s="219"/>
      <c r="E660" s="219"/>
      <c r="F660" s="219"/>
      <c r="G660" s="25" t="s">
        <v>6</v>
      </c>
      <c r="H660" s="26">
        <v>0</v>
      </c>
      <c r="I660" s="26">
        <v>0</v>
      </c>
      <c r="J660" s="26">
        <v>0</v>
      </c>
      <c r="K660" s="26">
        <v>0</v>
      </c>
      <c r="L660" s="26">
        <v>0</v>
      </c>
      <c r="M660" s="26">
        <v>0</v>
      </c>
      <c r="N660" s="26">
        <v>0</v>
      </c>
      <c r="O660" s="219"/>
      <c r="P660" s="263"/>
      <c r="Q660" s="74"/>
    </row>
    <row r="661" spans="1:17" ht="24.75" thickBot="1" x14ac:dyDescent="0.3">
      <c r="A661" s="213"/>
      <c r="B661" s="219"/>
      <c r="C661" s="219"/>
      <c r="D661" s="219"/>
      <c r="E661" s="219"/>
      <c r="F661" s="219"/>
      <c r="G661" s="25" t="s">
        <v>7</v>
      </c>
      <c r="H661" s="26">
        <v>11</v>
      </c>
      <c r="I661" s="26">
        <v>0</v>
      </c>
      <c r="J661" s="26">
        <v>0</v>
      </c>
      <c r="K661" s="26">
        <v>0</v>
      </c>
      <c r="L661" s="26">
        <v>11</v>
      </c>
      <c r="M661" s="26">
        <v>0</v>
      </c>
      <c r="N661" s="26">
        <v>0</v>
      </c>
      <c r="O661" s="219"/>
      <c r="P661" s="263"/>
      <c r="Q661" s="74"/>
    </row>
    <row r="662" spans="1:17" ht="16.5" thickBot="1" x14ac:dyDescent="0.3">
      <c r="A662" s="214"/>
      <c r="B662" s="220"/>
      <c r="C662" s="220"/>
      <c r="D662" s="220"/>
      <c r="E662" s="220"/>
      <c r="F662" s="220"/>
      <c r="G662" s="25" t="s">
        <v>9</v>
      </c>
      <c r="H662" s="26">
        <v>0</v>
      </c>
      <c r="I662" s="26">
        <v>0</v>
      </c>
      <c r="J662" s="26">
        <v>0</v>
      </c>
      <c r="K662" s="26">
        <v>0</v>
      </c>
      <c r="L662" s="26">
        <v>0</v>
      </c>
      <c r="M662" s="26">
        <v>0</v>
      </c>
      <c r="N662" s="26">
        <v>0</v>
      </c>
      <c r="O662" s="220"/>
      <c r="P662" s="264"/>
      <c r="Q662" s="74"/>
    </row>
    <row r="663" spans="1:17" ht="24.75" thickBot="1" x14ac:dyDescent="0.3">
      <c r="A663" s="212" t="s">
        <v>1357</v>
      </c>
      <c r="B663" s="218" t="s">
        <v>766</v>
      </c>
      <c r="C663" s="218" t="s">
        <v>397</v>
      </c>
      <c r="D663" s="218">
        <v>2027</v>
      </c>
      <c r="E663" s="218">
        <v>0.3</v>
      </c>
      <c r="F663" s="218" t="s">
        <v>1328</v>
      </c>
      <c r="G663" s="25" t="s">
        <v>4</v>
      </c>
      <c r="H663" s="26">
        <v>3.3</v>
      </c>
      <c r="I663" s="26">
        <v>0</v>
      </c>
      <c r="J663" s="26">
        <v>0</v>
      </c>
      <c r="K663" s="26">
        <v>3.3</v>
      </c>
      <c r="L663" s="26">
        <v>0</v>
      </c>
      <c r="M663" s="26">
        <v>0</v>
      </c>
      <c r="N663" s="26">
        <v>0</v>
      </c>
      <c r="O663" s="218"/>
      <c r="P663" s="262" t="s">
        <v>1329</v>
      </c>
      <c r="Q663" s="74"/>
    </row>
    <row r="664" spans="1:17" ht="16.5" thickBot="1" x14ac:dyDescent="0.3">
      <c r="A664" s="213"/>
      <c r="B664" s="219"/>
      <c r="C664" s="219"/>
      <c r="D664" s="219"/>
      <c r="E664" s="219"/>
      <c r="F664" s="219"/>
      <c r="G664" s="25" t="s">
        <v>6</v>
      </c>
      <c r="H664" s="26">
        <v>0</v>
      </c>
      <c r="I664" s="26">
        <v>0</v>
      </c>
      <c r="J664" s="26">
        <v>0</v>
      </c>
      <c r="K664" s="26">
        <v>0</v>
      </c>
      <c r="L664" s="26">
        <v>0</v>
      </c>
      <c r="M664" s="26">
        <v>0</v>
      </c>
      <c r="N664" s="26">
        <v>0</v>
      </c>
      <c r="O664" s="219"/>
      <c r="P664" s="263"/>
      <c r="Q664" s="74"/>
    </row>
    <row r="665" spans="1:17" ht="24.75" thickBot="1" x14ac:dyDescent="0.3">
      <c r="A665" s="213"/>
      <c r="B665" s="219"/>
      <c r="C665" s="219"/>
      <c r="D665" s="219"/>
      <c r="E665" s="219"/>
      <c r="F665" s="219"/>
      <c r="G665" s="25" t="s">
        <v>7</v>
      </c>
      <c r="H665" s="26">
        <v>3.3</v>
      </c>
      <c r="I665" s="26">
        <v>0</v>
      </c>
      <c r="J665" s="26">
        <v>0</v>
      </c>
      <c r="K665" s="26">
        <v>3.3</v>
      </c>
      <c r="L665" s="26">
        <v>0</v>
      </c>
      <c r="M665" s="26">
        <v>0</v>
      </c>
      <c r="N665" s="26">
        <v>0</v>
      </c>
      <c r="O665" s="219"/>
      <c r="P665" s="263"/>
      <c r="Q665" s="74"/>
    </row>
    <row r="666" spans="1:17" ht="16.5" thickBot="1" x14ac:dyDescent="0.3">
      <c r="A666" s="214"/>
      <c r="B666" s="220"/>
      <c r="C666" s="220"/>
      <c r="D666" s="220"/>
      <c r="E666" s="220"/>
      <c r="F666" s="220"/>
      <c r="G666" s="25" t="s">
        <v>9</v>
      </c>
      <c r="H666" s="26">
        <v>0</v>
      </c>
      <c r="I666" s="26">
        <v>0</v>
      </c>
      <c r="J666" s="26">
        <v>0</v>
      </c>
      <c r="K666" s="26">
        <v>0</v>
      </c>
      <c r="L666" s="26">
        <v>0</v>
      </c>
      <c r="M666" s="26">
        <v>0</v>
      </c>
      <c r="N666" s="26">
        <v>0</v>
      </c>
      <c r="O666" s="220"/>
      <c r="P666" s="264"/>
      <c r="Q666" s="74"/>
    </row>
    <row r="667" spans="1:17" ht="24.75" thickBot="1" x14ac:dyDescent="0.3">
      <c r="A667" s="212" t="s">
        <v>1358</v>
      </c>
      <c r="B667" s="218" t="s">
        <v>766</v>
      </c>
      <c r="C667" s="218" t="s">
        <v>397</v>
      </c>
      <c r="D667" s="218">
        <v>2028</v>
      </c>
      <c r="E667" s="218">
        <v>1</v>
      </c>
      <c r="F667" s="218" t="s">
        <v>1328</v>
      </c>
      <c r="G667" s="25" t="s">
        <v>4</v>
      </c>
      <c r="H667" s="26">
        <v>11</v>
      </c>
      <c r="I667" s="26">
        <v>0</v>
      </c>
      <c r="J667" s="26">
        <v>0</v>
      </c>
      <c r="K667" s="26">
        <v>0</v>
      </c>
      <c r="L667" s="26">
        <v>11</v>
      </c>
      <c r="M667" s="26">
        <v>0</v>
      </c>
      <c r="N667" s="26">
        <v>0</v>
      </c>
      <c r="O667" s="218">
        <v>992</v>
      </c>
      <c r="P667" s="262" t="s">
        <v>1329</v>
      </c>
      <c r="Q667" s="74"/>
    </row>
    <row r="668" spans="1:17" ht="16.5" thickBot="1" x14ac:dyDescent="0.3">
      <c r="A668" s="213"/>
      <c r="B668" s="219"/>
      <c r="C668" s="219"/>
      <c r="D668" s="219"/>
      <c r="E668" s="219"/>
      <c r="F668" s="219"/>
      <c r="G668" s="25" t="s">
        <v>6</v>
      </c>
      <c r="H668" s="26">
        <v>0</v>
      </c>
      <c r="I668" s="26">
        <v>0</v>
      </c>
      <c r="J668" s="26">
        <v>0</v>
      </c>
      <c r="K668" s="26">
        <v>0</v>
      </c>
      <c r="L668" s="26">
        <v>0</v>
      </c>
      <c r="M668" s="26">
        <v>0</v>
      </c>
      <c r="N668" s="26">
        <v>0</v>
      </c>
      <c r="O668" s="219"/>
      <c r="P668" s="263"/>
      <c r="Q668" s="74"/>
    </row>
    <row r="669" spans="1:17" ht="24.75" thickBot="1" x14ac:dyDescent="0.3">
      <c r="A669" s="213"/>
      <c r="B669" s="219"/>
      <c r="C669" s="219"/>
      <c r="D669" s="219"/>
      <c r="E669" s="219"/>
      <c r="F669" s="219"/>
      <c r="G669" s="25" t="s">
        <v>7</v>
      </c>
      <c r="H669" s="26">
        <v>11</v>
      </c>
      <c r="I669" s="26">
        <v>0</v>
      </c>
      <c r="J669" s="26">
        <v>0</v>
      </c>
      <c r="K669" s="26">
        <v>0</v>
      </c>
      <c r="L669" s="26">
        <v>11</v>
      </c>
      <c r="M669" s="26">
        <v>0</v>
      </c>
      <c r="N669" s="26">
        <v>0</v>
      </c>
      <c r="O669" s="219"/>
      <c r="P669" s="263"/>
      <c r="Q669" s="74"/>
    </row>
    <row r="670" spans="1:17" ht="16.5" thickBot="1" x14ac:dyDescent="0.3">
      <c r="A670" s="214"/>
      <c r="B670" s="220"/>
      <c r="C670" s="220"/>
      <c r="D670" s="220"/>
      <c r="E670" s="220"/>
      <c r="F670" s="220"/>
      <c r="G670" s="25" t="s">
        <v>9</v>
      </c>
      <c r="H670" s="26">
        <v>0</v>
      </c>
      <c r="I670" s="26">
        <v>0</v>
      </c>
      <c r="J670" s="26">
        <v>0</v>
      </c>
      <c r="K670" s="26">
        <v>0</v>
      </c>
      <c r="L670" s="26">
        <v>0</v>
      </c>
      <c r="M670" s="26">
        <v>0</v>
      </c>
      <c r="N670" s="26">
        <v>0</v>
      </c>
      <c r="O670" s="220"/>
      <c r="P670" s="264"/>
      <c r="Q670" s="74"/>
    </row>
    <row r="671" spans="1:17" ht="24.75" thickBot="1" x14ac:dyDescent="0.3">
      <c r="A671" s="212" t="s">
        <v>1359</v>
      </c>
      <c r="B671" s="218" t="s">
        <v>766</v>
      </c>
      <c r="C671" s="218" t="s">
        <v>397</v>
      </c>
      <c r="D671" s="218">
        <v>2028</v>
      </c>
      <c r="E671" s="218">
        <v>1</v>
      </c>
      <c r="F671" s="218" t="s">
        <v>1328</v>
      </c>
      <c r="G671" s="25" t="s">
        <v>4</v>
      </c>
      <c r="H671" s="26">
        <v>11</v>
      </c>
      <c r="I671" s="26">
        <v>0</v>
      </c>
      <c r="J671" s="26">
        <v>0</v>
      </c>
      <c r="K671" s="26">
        <v>0</v>
      </c>
      <c r="L671" s="26">
        <v>11</v>
      </c>
      <c r="M671" s="26">
        <v>0</v>
      </c>
      <c r="N671" s="26">
        <v>0</v>
      </c>
      <c r="O671" s="218">
        <v>992</v>
      </c>
      <c r="P671" s="262" t="s">
        <v>1329</v>
      </c>
      <c r="Q671" s="74"/>
    </row>
    <row r="672" spans="1:17" ht="16.5" thickBot="1" x14ac:dyDescent="0.3">
      <c r="A672" s="213"/>
      <c r="B672" s="219"/>
      <c r="C672" s="219"/>
      <c r="D672" s="219"/>
      <c r="E672" s="219"/>
      <c r="F672" s="219"/>
      <c r="G672" s="25" t="s">
        <v>6</v>
      </c>
      <c r="H672" s="26">
        <v>0</v>
      </c>
      <c r="I672" s="26">
        <v>0</v>
      </c>
      <c r="J672" s="26">
        <v>0</v>
      </c>
      <c r="K672" s="26">
        <v>0</v>
      </c>
      <c r="L672" s="26">
        <v>0</v>
      </c>
      <c r="M672" s="26">
        <v>0</v>
      </c>
      <c r="N672" s="26">
        <v>0</v>
      </c>
      <c r="O672" s="219"/>
      <c r="P672" s="263"/>
      <c r="Q672" s="74"/>
    </row>
    <row r="673" spans="1:17" ht="24.75" thickBot="1" x14ac:dyDescent="0.3">
      <c r="A673" s="213"/>
      <c r="B673" s="219"/>
      <c r="C673" s="219"/>
      <c r="D673" s="219"/>
      <c r="E673" s="219"/>
      <c r="F673" s="219"/>
      <c r="G673" s="25" t="s">
        <v>7</v>
      </c>
      <c r="H673" s="26">
        <v>11</v>
      </c>
      <c r="I673" s="26">
        <v>0</v>
      </c>
      <c r="J673" s="26">
        <v>0</v>
      </c>
      <c r="K673" s="26">
        <v>0</v>
      </c>
      <c r="L673" s="26">
        <v>11</v>
      </c>
      <c r="M673" s="26">
        <v>0</v>
      </c>
      <c r="N673" s="26">
        <v>0</v>
      </c>
      <c r="O673" s="219"/>
      <c r="P673" s="263"/>
      <c r="Q673" s="74"/>
    </row>
    <row r="674" spans="1:17" ht="16.5" thickBot="1" x14ac:dyDescent="0.3">
      <c r="A674" s="214"/>
      <c r="B674" s="220"/>
      <c r="C674" s="220"/>
      <c r="D674" s="220"/>
      <c r="E674" s="220"/>
      <c r="F674" s="220"/>
      <c r="G674" s="25" t="s">
        <v>9</v>
      </c>
      <c r="H674" s="26">
        <v>0</v>
      </c>
      <c r="I674" s="26">
        <v>0</v>
      </c>
      <c r="J674" s="26">
        <v>0</v>
      </c>
      <c r="K674" s="26">
        <v>0</v>
      </c>
      <c r="L674" s="26">
        <v>0</v>
      </c>
      <c r="M674" s="26">
        <v>0</v>
      </c>
      <c r="N674" s="26">
        <v>0</v>
      </c>
      <c r="O674" s="220"/>
      <c r="P674" s="264"/>
      <c r="Q674" s="74"/>
    </row>
    <row r="675" spans="1:17" ht="24.75" thickBot="1" x14ac:dyDescent="0.3">
      <c r="A675" s="212" t="s">
        <v>1360</v>
      </c>
      <c r="B675" s="218" t="s">
        <v>766</v>
      </c>
      <c r="C675" s="218" t="s">
        <v>397</v>
      </c>
      <c r="D675" s="218">
        <v>2028</v>
      </c>
      <c r="E675" s="218">
        <v>1.4</v>
      </c>
      <c r="F675" s="218" t="s">
        <v>1328</v>
      </c>
      <c r="G675" s="25" t="s">
        <v>4</v>
      </c>
      <c r="H675" s="26">
        <v>15.4</v>
      </c>
      <c r="I675" s="26">
        <v>0</v>
      </c>
      <c r="J675" s="26">
        <v>0</v>
      </c>
      <c r="K675" s="26">
        <v>0</v>
      </c>
      <c r="L675" s="26">
        <v>15.4</v>
      </c>
      <c r="M675" s="26">
        <v>0</v>
      </c>
      <c r="N675" s="26">
        <v>0</v>
      </c>
      <c r="O675" s="218">
        <v>992</v>
      </c>
      <c r="P675" s="262" t="s">
        <v>1329</v>
      </c>
      <c r="Q675" s="74"/>
    </row>
    <row r="676" spans="1:17" ht="16.5" thickBot="1" x14ac:dyDescent="0.3">
      <c r="A676" s="213"/>
      <c r="B676" s="219"/>
      <c r="C676" s="219"/>
      <c r="D676" s="219"/>
      <c r="E676" s="219"/>
      <c r="F676" s="219"/>
      <c r="G676" s="25" t="s">
        <v>6</v>
      </c>
      <c r="H676" s="26">
        <v>0</v>
      </c>
      <c r="I676" s="26">
        <v>0</v>
      </c>
      <c r="J676" s="26">
        <v>0</v>
      </c>
      <c r="K676" s="26">
        <v>0</v>
      </c>
      <c r="L676" s="26">
        <v>0</v>
      </c>
      <c r="M676" s="26">
        <v>0</v>
      </c>
      <c r="N676" s="26">
        <v>0</v>
      </c>
      <c r="O676" s="219"/>
      <c r="P676" s="263"/>
      <c r="Q676" s="74"/>
    </row>
    <row r="677" spans="1:17" ht="24.75" thickBot="1" x14ac:dyDescent="0.3">
      <c r="A677" s="213"/>
      <c r="B677" s="219"/>
      <c r="C677" s="219"/>
      <c r="D677" s="219"/>
      <c r="E677" s="219"/>
      <c r="F677" s="219"/>
      <c r="G677" s="25" t="s">
        <v>7</v>
      </c>
      <c r="H677" s="26">
        <v>15.4</v>
      </c>
      <c r="I677" s="26">
        <v>0</v>
      </c>
      <c r="J677" s="26">
        <v>0</v>
      </c>
      <c r="K677" s="26">
        <v>0</v>
      </c>
      <c r="L677" s="26">
        <v>15.4</v>
      </c>
      <c r="M677" s="26">
        <v>0</v>
      </c>
      <c r="N677" s="26">
        <v>0</v>
      </c>
      <c r="O677" s="219"/>
      <c r="P677" s="263"/>
      <c r="Q677" s="74"/>
    </row>
    <row r="678" spans="1:17" ht="16.5" thickBot="1" x14ac:dyDescent="0.3">
      <c r="A678" s="214"/>
      <c r="B678" s="220"/>
      <c r="C678" s="220"/>
      <c r="D678" s="220"/>
      <c r="E678" s="220"/>
      <c r="F678" s="220"/>
      <c r="G678" s="25" t="s">
        <v>9</v>
      </c>
      <c r="H678" s="26">
        <v>0</v>
      </c>
      <c r="I678" s="26">
        <v>0</v>
      </c>
      <c r="J678" s="26">
        <v>0</v>
      </c>
      <c r="K678" s="26">
        <v>0</v>
      </c>
      <c r="L678" s="26">
        <v>0</v>
      </c>
      <c r="M678" s="26">
        <v>0</v>
      </c>
      <c r="N678" s="26">
        <v>0</v>
      </c>
      <c r="O678" s="220"/>
      <c r="P678" s="264"/>
      <c r="Q678" s="74"/>
    </row>
    <row r="679" spans="1:17" ht="24.75" thickBot="1" x14ac:dyDescent="0.3">
      <c r="A679" s="212" t="s">
        <v>1361</v>
      </c>
      <c r="B679" s="218" t="s">
        <v>766</v>
      </c>
      <c r="C679" s="218" t="s">
        <v>397</v>
      </c>
      <c r="D679" s="218">
        <v>2028</v>
      </c>
      <c r="E679" s="218">
        <v>2</v>
      </c>
      <c r="F679" s="218" t="s">
        <v>1328</v>
      </c>
      <c r="G679" s="25" t="s">
        <v>4</v>
      </c>
      <c r="H679" s="26">
        <v>22</v>
      </c>
      <c r="I679" s="26">
        <v>0</v>
      </c>
      <c r="J679" s="26">
        <v>0</v>
      </c>
      <c r="K679" s="26">
        <v>0</v>
      </c>
      <c r="L679" s="26">
        <v>22</v>
      </c>
      <c r="M679" s="26">
        <v>0</v>
      </c>
      <c r="N679" s="26">
        <v>0</v>
      </c>
      <c r="O679" s="218">
        <v>992</v>
      </c>
      <c r="P679" s="262" t="s">
        <v>1329</v>
      </c>
      <c r="Q679" s="74"/>
    </row>
    <row r="680" spans="1:17" ht="16.5" thickBot="1" x14ac:dyDescent="0.3">
      <c r="A680" s="213"/>
      <c r="B680" s="219"/>
      <c r="C680" s="219"/>
      <c r="D680" s="219"/>
      <c r="E680" s="219"/>
      <c r="F680" s="219"/>
      <c r="G680" s="25" t="s">
        <v>6</v>
      </c>
      <c r="H680" s="26">
        <v>0</v>
      </c>
      <c r="I680" s="26">
        <v>0</v>
      </c>
      <c r="J680" s="26">
        <v>0</v>
      </c>
      <c r="K680" s="26">
        <v>0</v>
      </c>
      <c r="L680" s="26">
        <v>0</v>
      </c>
      <c r="M680" s="26">
        <v>0</v>
      </c>
      <c r="N680" s="26">
        <v>0</v>
      </c>
      <c r="O680" s="219"/>
      <c r="P680" s="263"/>
      <c r="Q680" s="74"/>
    </row>
    <row r="681" spans="1:17" ht="24.75" thickBot="1" x14ac:dyDescent="0.3">
      <c r="A681" s="213"/>
      <c r="B681" s="219"/>
      <c r="C681" s="219"/>
      <c r="D681" s="219"/>
      <c r="E681" s="219"/>
      <c r="F681" s="219"/>
      <c r="G681" s="25" t="s">
        <v>7</v>
      </c>
      <c r="H681" s="26">
        <v>22</v>
      </c>
      <c r="I681" s="26">
        <v>0</v>
      </c>
      <c r="J681" s="26">
        <v>0</v>
      </c>
      <c r="K681" s="26">
        <v>0</v>
      </c>
      <c r="L681" s="26">
        <v>22</v>
      </c>
      <c r="M681" s="26">
        <v>0</v>
      </c>
      <c r="N681" s="26">
        <v>0</v>
      </c>
      <c r="O681" s="219"/>
      <c r="P681" s="263"/>
      <c r="Q681" s="74"/>
    </row>
    <row r="682" spans="1:17" ht="16.5" thickBot="1" x14ac:dyDescent="0.3">
      <c r="A682" s="214"/>
      <c r="B682" s="220"/>
      <c r="C682" s="220"/>
      <c r="D682" s="220"/>
      <c r="E682" s="220"/>
      <c r="F682" s="220"/>
      <c r="G682" s="25" t="s">
        <v>9</v>
      </c>
      <c r="H682" s="26">
        <v>0</v>
      </c>
      <c r="I682" s="26">
        <v>0</v>
      </c>
      <c r="J682" s="26">
        <v>0</v>
      </c>
      <c r="K682" s="26">
        <v>0</v>
      </c>
      <c r="L682" s="26">
        <v>0</v>
      </c>
      <c r="M682" s="26">
        <v>0</v>
      </c>
      <c r="N682" s="26">
        <v>0</v>
      </c>
      <c r="O682" s="220"/>
      <c r="P682" s="264"/>
      <c r="Q682" s="74"/>
    </row>
    <row r="683" spans="1:17" ht="24.75" thickBot="1" x14ac:dyDescent="0.3">
      <c r="A683" s="212" t="s">
        <v>1362</v>
      </c>
      <c r="B683" s="218" t="s">
        <v>766</v>
      </c>
      <c r="C683" s="218" t="s">
        <v>397</v>
      </c>
      <c r="D683" s="218">
        <v>2028</v>
      </c>
      <c r="E683" s="218">
        <v>0.7</v>
      </c>
      <c r="F683" s="218" t="s">
        <v>1328</v>
      </c>
      <c r="G683" s="25" t="s">
        <v>4</v>
      </c>
      <c r="H683" s="26">
        <v>7.7</v>
      </c>
      <c r="I683" s="26">
        <v>0</v>
      </c>
      <c r="J683" s="26">
        <v>0</v>
      </c>
      <c r="K683" s="26">
        <v>0</v>
      </c>
      <c r="L683" s="26">
        <v>7.7</v>
      </c>
      <c r="M683" s="26">
        <v>0</v>
      </c>
      <c r="N683" s="26">
        <v>0</v>
      </c>
      <c r="O683" s="218"/>
      <c r="P683" s="262" t="s">
        <v>1329</v>
      </c>
      <c r="Q683" s="74"/>
    </row>
    <row r="684" spans="1:17" ht="16.5" thickBot="1" x14ac:dyDescent="0.3">
      <c r="A684" s="213"/>
      <c r="B684" s="219"/>
      <c r="C684" s="219"/>
      <c r="D684" s="219"/>
      <c r="E684" s="219"/>
      <c r="F684" s="219"/>
      <c r="G684" s="25" t="s">
        <v>6</v>
      </c>
      <c r="H684" s="26">
        <v>0</v>
      </c>
      <c r="I684" s="26">
        <v>0</v>
      </c>
      <c r="J684" s="26">
        <v>0</v>
      </c>
      <c r="K684" s="26">
        <v>0</v>
      </c>
      <c r="L684" s="26">
        <v>0</v>
      </c>
      <c r="M684" s="26">
        <v>0</v>
      </c>
      <c r="N684" s="26">
        <v>0</v>
      </c>
      <c r="O684" s="219"/>
      <c r="P684" s="263"/>
      <c r="Q684" s="74"/>
    </row>
    <row r="685" spans="1:17" ht="24.75" thickBot="1" x14ac:dyDescent="0.3">
      <c r="A685" s="213"/>
      <c r="B685" s="219"/>
      <c r="C685" s="219"/>
      <c r="D685" s="219"/>
      <c r="E685" s="219"/>
      <c r="F685" s="219"/>
      <c r="G685" s="25" t="s">
        <v>7</v>
      </c>
      <c r="H685" s="26">
        <v>7.7</v>
      </c>
      <c r="I685" s="26">
        <v>0</v>
      </c>
      <c r="J685" s="26">
        <v>0</v>
      </c>
      <c r="K685" s="26">
        <v>0</v>
      </c>
      <c r="L685" s="26">
        <v>7.7</v>
      </c>
      <c r="M685" s="26">
        <v>0</v>
      </c>
      <c r="N685" s="26">
        <v>0</v>
      </c>
      <c r="O685" s="219"/>
      <c r="P685" s="263"/>
      <c r="Q685" s="74"/>
    </row>
    <row r="686" spans="1:17" ht="16.5" thickBot="1" x14ac:dyDescent="0.3">
      <c r="A686" s="214"/>
      <c r="B686" s="220"/>
      <c r="C686" s="220"/>
      <c r="D686" s="220"/>
      <c r="E686" s="220"/>
      <c r="F686" s="220"/>
      <c r="G686" s="25" t="s">
        <v>9</v>
      </c>
      <c r="H686" s="26">
        <v>0</v>
      </c>
      <c r="I686" s="26">
        <v>0</v>
      </c>
      <c r="J686" s="26">
        <v>0</v>
      </c>
      <c r="K686" s="26">
        <v>0</v>
      </c>
      <c r="L686" s="26">
        <v>0</v>
      </c>
      <c r="M686" s="26">
        <v>0</v>
      </c>
      <c r="N686" s="26">
        <v>0</v>
      </c>
      <c r="O686" s="220"/>
      <c r="P686" s="264"/>
      <c r="Q686" s="74"/>
    </row>
    <row r="687" spans="1:17" ht="24.75" thickBot="1" x14ac:dyDescent="0.3">
      <c r="A687" s="212" t="s">
        <v>1363</v>
      </c>
      <c r="B687" s="218" t="s">
        <v>766</v>
      </c>
      <c r="C687" s="218" t="s">
        <v>397</v>
      </c>
      <c r="D687" s="218">
        <v>2029</v>
      </c>
      <c r="E687" s="218">
        <v>0.8</v>
      </c>
      <c r="F687" s="218" t="s">
        <v>1328</v>
      </c>
      <c r="G687" s="25" t="s">
        <v>4</v>
      </c>
      <c r="H687" s="26">
        <v>8.8000000000000007</v>
      </c>
      <c r="I687" s="26">
        <v>0</v>
      </c>
      <c r="J687" s="26">
        <v>0</v>
      </c>
      <c r="K687" s="26">
        <v>0</v>
      </c>
      <c r="L687" s="26">
        <v>0</v>
      </c>
      <c r="M687" s="26">
        <v>8.8000000000000007</v>
      </c>
      <c r="N687" s="26">
        <v>0</v>
      </c>
      <c r="O687" s="218"/>
      <c r="P687" s="262" t="s">
        <v>1329</v>
      </c>
      <c r="Q687" s="74"/>
    </row>
    <row r="688" spans="1:17" ht="16.5" thickBot="1" x14ac:dyDescent="0.3">
      <c r="A688" s="213"/>
      <c r="B688" s="219"/>
      <c r="C688" s="219"/>
      <c r="D688" s="219"/>
      <c r="E688" s="219"/>
      <c r="F688" s="219"/>
      <c r="G688" s="25" t="s">
        <v>6</v>
      </c>
      <c r="H688" s="26">
        <v>0</v>
      </c>
      <c r="I688" s="26">
        <v>0</v>
      </c>
      <c r="J688" s="26">
        <v>0</v>
      </c>
      <c r="K688" s="26">
        <v>0</v>
      </c>
      <c r="L688" s="26">
        <v>0</v>
      </c>
      <c r="M688" s="26">
        <v>0</v>
      </c>
      <c r="N688" s="26">
        <v>0</v>
      </c>
      <c r="O688" s="219"/>
      <c r="P688" s="263"/>
      <c r="Q688" s="74"/>
    </row>
    <row r="689" spans="1:17" ht="24.75" thickBot="1" x14ac:dyDescent="0.3">
      <c r="A689" s="213"/>
      <c r="B689" s="219"/>
      <c r="C689" s="219"/>
      <c r="D689" s="219"/>
      <c r="E689" s="219"/>
      <c r="F689" s="219"/>
      <c r="G689" s="25" t="s">
        <v>7</v>
      </c>
      <c r="H689" s="26">
        <v>8.8000000000000007</v>
      </c>
      <c r="I689" s="26">
        <v>0</v>
      </c>
      <c r="J689" s="26">
        <v>0</v>
      </c>
      <c r="K689" s="26">
        <v>0</v>
      </c>
      <c r="L689" s="26">
        <v>0</v>
      </c>
      <c r="M689" s="26">
        <v>8.8000000000000007</v>
      </c>
      <c r="N689" s="26">
        <v>0</v>
      </c>
      <c r="O689" s="219"/>
      <c r="P689" s="263"/>
      <c r="Q689" s="74"/>
    </row>
    <row r="690" spans="1:17" ht="16.5" thickBot="1" x14ac:dyDescent="0.3">
      <c r="A690" s="214"/>
      <c r="B690" s="220"/>
      <c r="C690" s="220"/>
      <c r="D690" s="220"/>
      <c r="E690" s="220"/>
      <c r="F690" s="220"/>
      <c r="G690" s="25" t="s">
        <v>9</v>
      </c>
      <c r="H690" s="26">
        <v>0</v>
      </c>
      <c r="I690" s="26">
        <v>0</v>
      </c>
      <c r="J690" s="26">
        <v>0</v>
      </c>
      <c r="K690" s="26">
        <v>0</v>
      </c>
      <c r="L690" s="26">
        <v>0</v>
      </c>
      <c r="M690" s="26">
        <v>0</v>
      </c>
      <c r="N690" s="26">
        <v>0</v>
      </c>
      <c r="O690" s="220"/>
      <c r="P690" s="264"/>
      <c r="Q690" s="74"/>
    </row>
    <row r="691" spans="1:17" ht="24.75" thickBot="1" x14ac:dyDescent="0.3">
      <c r="A691" s="212" t="s">
        <v>1364</v>
      </c>
      <c r="B691" s="218" t="s">
        <v>766</v>
      </c>
      <c r="C691" s="218" t="s">
        <v>397</v>
      </c>
      <c r="D691" s="218">
        <v>2026</v>
      </c>
      <c r="E691" s="218">
        <v>0.5</v>
      </c>
      <c r="F691" s="218" t="s">
        <v>1328</v>
      </c>
      <c r="G691" s="25" t="s">
        <v>4</v>
      </c>
      <c r="H691" s="26">
        <v>4</v>
      </c>
      <c r="I691" s="26">
        <v>0</v>
      </c>
      <c r="J691" s="26">
        <v>4</v>
      </c>
      <c r="K691" s="26">
        <v>0</v>
      </c>
      <c r="L691" s="26">
        <v>0</v>
      </c>
      <c r="M691" s="26">
        <v>0</v>
      </c>
      <c r="N691" s="26">
        <v>0</v>
      </c>
      <c r="O691" s="218"/>
      <c r="P691" s="262" t="s">
        <v>1329</v>
      </c>
      <c r="Q691" s="74"/>
    </row>
    <row r="692" spans="1:17" ht="16.5" thickBot="1" x14ac:dyDescent="0.3">
      <c r="A692" s="213"/>
      <c r="B692" s="219"/>
      <c r="C692" s="219"/>
      <c r="D692" s="219"/>
      <c r="E692" s="219"/>
      <c r="F692" s="219"/>
      <c r="G692" s="25" t="s">
        <v>6</v>
      </c>
      <c r="H692" s="26">
        <v>0</v>
      </c>
      <c r="I692" s="26">
        <v>0</v>
      </c>
      <c r="J692" s="26">
        <v>0</v>
      </c>
      <c r="K692" s="26">
        <v>0</v>
      </c>
      <c r="L692" s="26">
        <v>0</v>
      </c>
      <c r="M692" s="26">
        <v>0</v>
      </c>
      <c r="N692" s="26">
        <v>0</v>
      </c>
      <c r="O692" s="219"/>
      <c r="P692" s="263"/>
      <c r="Q692" s="74"/>
    </row>
    <row r="693" spans="1:17" ht="24.75" thickBot="1" x14ac:dyDescent="0.3">
      <c r="A693" s="213"/>
      <c r="B693" s="219"/>
      <c r="C693" s="219"/>
      <c r="D693" s="219"/>
      <c r="E693" s="219"/>
      <c r="F693" s="219"/>
      <c r="G693" s="25" t="s">
        <v>7</v>
      </c>
      <c r="H693" s="26">
        <v>4</v>
      </c>
      <c r="I693" s="26">
        <v>0</v>
      </c>
      <c r="J693" s="26">
        <v>4</v>
      </c>
      <c r="K693" s="26">
        <v>0</v>
      </c>
      <c r="L693" s="26">
        <v>0</v>
      </c>
      <c r="M693" s="26">
        <v>0</v>
      </c>
      <c r="N693" s="26">
        <v>0</v>
      </c>
      <c r="O693" s="219"/>
      <c r="P693" s="263"/>
      <c r="Q693" s="74"/>
    </row>
    <row r="694" spans="1:17" ht="16.5" thickBot="1" x14ac:dyDescent="0.3">
      <c r="A694" s="214"/>
      <c r="B694" s="220"/>
      <c r="C694" s="220"/>
      <c r="D694" s="220"/>
      <c r="E694" s="220"/>
      <c r="F694" s="220"/>
      <c r="G694" s="25" t="s">
        <v>9</v>
      </c>
      <c r="H694" s="26">
        <v>0</v>
      </c>
      <c r="I694" s="26">
        <v>0</v>
      </c>
      <c r="J694" s="26">
        <v>0</v>
      </c>
      <c r="K694" s="26">
        <v>0</v>
      </c>
      <c r="L694" s="26">
        <v>0</v>
      </c>
      <c r="M694" s="26">
        <v>0</v>
      </c>
      <c r="N694" s="26">
        <v>0</v>
      </c>
      <c r="O694" s="220"/>
      <c r="P694" s="264"/>
      <c r="Q694" s="74"/>
    </row>
    <row r="695" spans="1:17" ht="24.75" thickBot="1" x14ac:dyDescent="0.3">
      <c r="A695" s="212" t="s">
        <v>1365</v>
      </c>
      <c r="B695" s="218" t="s">
        <v>766</v>
      </c>
      <c r="C695" s="218" t="s">
        <v>397</v>
      </c>
      <c r="D695" s="218">
        <v>2027</v>
      </c>
      <c r="E695" s="218">
        <v>0.65</v>
      </c>
      <c r="F695" s="218" t="s">
        <v>1328</v>
      </c>
      <c r="G695" s="25" t="s">
        <v>4</v>
      </c>
      <c r="H695" s="26">
        <v>5.2</v>
      </c>
      <c r="I695" s="26">
        <v>0</v>
      </c>
      <c r="J695" s="26">
        <v>0</v>
      </c>
      <c r="K695" s="26">
        <v>5.2</v>
      </c>
      <c r="L695" s="26">
        <v>0</v>
      </c>
      <c r="M695" s="26">
        <v>0</v>
      </c>
      <c r="N695" s="26">
        <v>0</v>
      </c>
      <c r="O695" s="218"/>
      <c r="P695" s="262" t="s">
        <v>1329</v>
      </c>
      <c r="Q695" s="74"/>
    </row>
    <row r="696" spans="1:17" ht="16.5" thickBot="1" x14ac:dyDescent="0.3">
      <c r="A696" s="213"/>
      <c r="B696" s="219"/>
      <c r="C696" s="219"/>
      <c r="D696" s="219"/>
      <c r="E696" s="219"/>
      <c r="F696" s="219"/>
      <c r="G696" s="25" t="s">
        <v>6</v>
      </c>
      <c r="H696" s="26">
        <v>0</v>
      </c>
      <c r="I696" s="26">
        <v>0</v>
      </c>
      <c r="J696" s="26">
        <v>0</v>
      </c>
      <c r="K696" s="26">
        <v>0</v>
      </c>
      <c r="L696" s="26">
        <v>0</v>
      </c>
      <c r="M696" s="26">
        <v>0</v>
      </c>
      <c r="N696" s="26">
        <v>0</v>
      </c>
      <c r="O696" s="219"/>
      <c r="P696" s="263"/>
      <c r="Q696" s="74"/>
    </row>
    <row r="697" spans="1:17" ht="24.75" thickBot="1" x14ac:dyDescent="0.3">
      <c r="A697" s="213"/>
      <c r="B697" s="219"/>
      <c r="C697" s="219"/>
      <c r="D697" s="219"/>
      <c r="E697" s="219"/>
      <c r="F697" s="219"/>
      <c r="G697" s="25" t="s">
        <v>7</v>
      </c>
      <c r="H697" s="26">
        <v>5.2</v>
      </c>
      <c r="I697" s="26">
        <v>0</v>
      </c>
      <c r="J697" s="26">
        <v>0</v>
      </c>
      <c r="K697" s="26">
        <v>5.2</v>
      </c>
      <c r="L697" s="26">
        <v>0</v>
      </c>
      <c r="M697" s="26">
        <v>0</v>
      </c>
      <c r="N697" s="26">
        <v>0</v>
      </c>
      <c r="O697" s="219"/>
      <c r="P697" s="263"/>
      <c r="Q697" s="74"/>
    </row>
    <row r="698" spans="1:17" ht="16.5" thickBot="1" x14ac:dyDescent="0.3">
      <c r="A698" s="214"/>
      <c r="B698" s="220"/>
      <c r="C698" s="220"/>
      <c r="D698" s="220"/>
      <c r="E698" s="220"/>
      <c r="F698" s="220"/>
      <c r="G698" s="25" t="s">
        <v>9</v>
      </c>
      <c r="H698" s="26">
        <v>0</v>
      </c>
      <c r="I698" s="26">
        <v>0</v>
      </c>
      <c r="J698" s="26">
        <v>0</v>
      </c>
      <c r="K698" s="26">
        <v>0</v>
      </c>
      <c r="L698" s="26">
        <v>0</v>
      </c>
      <c r="M698" s="26">
        <v>0</v>
      </c>
      <c r="N698" s="26">
        <v>0</v>
      </c>
      <c r="O698" s="220"/>
      <c r="P698" s="264"/>
      <c r="Q698" s="74"/>
    </row>
    <row r="699" spans="1:17" ht="24.75" thickBot="1" x14ac:dyDescent="0.3">
      <c r="A699" s="212" t="s">
        <v>1366</v>
      </c>
      <c r="B699" s="218" t="s">
        <v>766</v>
      </c>
      <c r="C699" s="218" t="s">
        <v>397</v>
      </c>
      <c r="D699" s="218">
        <v>2028</v>
      </c>
      <c r="E699" s="218">
        <v>0.5</v>
      </c>
      <c r="F699" s="218" t="s">
        <v>1328</v>
      </c>
      <c r="G699" s="25" t="s">
        <v>4</v>
      </c>
      <c r="H699" s="26">
        <v>4</v>
      </c>
      <c r="I699" s="26">
        <v>0</v>
      </c>
      <c r="J699" s="26">
        <v>4</v>
      </c>
      <c r="K699" s="26">
        <v>0</v>
      </c>
      <c r="L699" s="26">
        <v>0</v>
      </c>
      <c r="M699" s="26">
        <v>0</v>
      </c>
      <c r="N699" s="26">
        <v>0</v>
      </c>
      <c r="O699" s="218"/>
      <c r="P699" s="262" t="s">
        <v>1329</v>
      </c>
      <c r="Q699" s="74"/>
    </row>
    <row r="700" spans="1:17" ht="16.5" thickBot="1" x14ac:dyDescent="0.3">
      <c r="A700" s="213"/>
      <c r="B700" s="219"/>
      <c r="C700" s="219"/>
      <c r="D700" s="219"/>
      <c r="E700" s="219"/>
      <c r="F700" s="219"/>
      <c r="G700" s="25" t="s">
        <v>6</v>
      </c>
      <c r="H700" s="26">
        <v>0</v>
      </c>
      <c r="I700" s="26">
        <v>0</v>
      </c>
      <c r="J700" s="26">
        <v>0</v>
      </c>
      <c r="K700" s="26">
        <v>0</v>
      </c>
      <c r="L700" s="26">
        <v>0</v>
      </c>
      <c r="M700" s="26">
        <v>0</v>
      </c>
      <c r="N700" s="26">
        <v>0</v>
      </c>
      <c r="O700" s="219"/>
      <c r="P700" s="263"/>
      <c r="Q700" s="74"/>
    </row>
    <row r="701" spans="1:17" ht="24.75" thickBot="1" x14ac:dyDescent="0.3">
      <c r="A701" s="213"/>
      <c r="B701" s="219"/>
      <c r="C701" s="219"/>
      <c r="D701" s="219"/>
      <c r="E701" s="219"/>
      <c r="F701" s="219"/>
      <c r="G701" s="25" t="s">
        <v>7</v>
      </c>
      <c r="H701" s="26">
        <v>4</v>
      </c>
      <c r="I701" s="26">
        <v>0</v>
      </c>
      <c r="J701" s="26">
        <v>4</v>
      </c>
      <c r="K701" s="26">
        <v>0</v>
      </c>
      <c r="L701" s="26">
        <v>0</v>
      </c>
      <c r="M701" s="26">
        <v>0</v>
      </c>
      <c r="N701" s="26">
        <v>0</v>
      </c>
      <c r="O701" s="219"/>
      <c r="P701" s="263"/>
      <c r="Q701" s="74"/>
    </row>
    <row r="702" spans="1:17" ht="16.5" thickBot="1" x14ac:dyDescent="0.3">
      <c r="A702" s="214"/>
      <c r="B702" s="220"/>
      <c r="C702" s="220"/>
      <c r="D702" s="220"/>
      <c r="E702" s="220"/>
      <c r="F702" s="220"/>
      <c r="G702" s="25" t="s">
        <v>9</v>
      </c>
      <c r="H702" s="26">
        <v>0</v>
      </c>
      <c r="I702" s="26">
        <v>0</v>
      </c>
      <c r="J702" s="26">
        <v>0</v>
      </c>
      <c r="K702" s="26">
        <v>0</v>
      </c>
      <c r="L702" s="26">
        <v>0</v>
      </c>
      <c r="M702" s="26">
        <v>0</v>
      </c>
      <c r="N702" s="26">
        <v>0</v>
      </c>
      <c r="O702" s="220"/>
      <c r="P702" s="264"/>
      <c r="Q702" s="74"/>
    </row>
    <row r="703" spans="1:17" ht="24.75" thickBot="1" x14ac:dyDescent="0.3">
      <c r="A703" s="212" t="s">
        <v>1367</v>
      </c>
      <c r="B703" s="218" t="s">
        <v>766</v>
      </c>
      <c r="C703" s="218" t="s">
        <v>397</v>
      </c>
      <c r="D703" s="218">
        <v>2025</v>
      </c>
      <c r="E703" s="218">
        <v>1.04</v>
      </c>
      <c r="F703" s="218" t="s">
        <v>1328</v>
      </c>
      <c r="G703" s="25" t="s">
        <v>4</v>
      </c>
      <c r="H703" s="26">
        <v>8.3000000000000007</v>
      </c>
      <c r="I703" s="26">
        <v>8.3000000000000007</v>
      </c>
      <c r="J703" s="26">
        <v>0</v>
      </c>
      <c r="K703" s="26">
        <v>0</v>
      </c>
      <c r="L703" s="26">
        <v>0</v>
      </c>
      <c r="M703" s="26">
        <v>0</v>
      </c>
      <c r="N703" s="26">
        <v>0</v>
      </c>
      <c r="O703" s="218">
        <v>50</v>
      </c>
      <c r="P703" s="262" t="s">
        <v>1329</v>
      </c>
      <c r="Q703" s="74"/>
    </row>
    <row r="704" spans="1:17" ht="16.5" thickBot="1" x14ac:dyDescent="0.3">
      <c r="A704" s="213"/>
      <c r="B704" s="219"/>
      <c r="C704" s="219"/>
      <c r="D704" s="219"/>
      <c r="E704" s="219"/>
      <c r="F704" s="219"/>
      <c r="G704" s="25" t="s">
        <v>6</v>
      </c>
      <c r="H704" s="26">
        <v>0</v>
      </c>
      <c r="I704" s="26">
        <v>0</v>
      </c>
      <c r="J704" s="26">
        <v>0</v>
      </c>
      <c r="K704" s="26">
        <v>0</v>
      </c>
      <c r="L704" s="26">
        <v>0</v>
      </c>
      <c r="M704" s="26">
        <v>0</v>
      </c>
      <c r="N704" s="26">
        <v>0</v>
      </c>
      <c r="O704" s="219"/>
      <c r="P704" s="263"/>
      <c r="Q704" s="74"/>
    </row>
    <row r="705" spans="1:17" ht="24.75" thickBot="1" x14ac:dyDescent="0.3">
      <c r="A705" s="213"/>
      <c r="B705" s="219"/>
      <c r="C705" s="219"/>
      <c r="D705" s="219"/>
      <c r="E705" s="219"/>
      <c r="F705" s="219"/>
      <c r="G705" s="25" t="s">
        <v>7</v>
      </c>
      <c r="H705" s="26">
        <v>8.3000000000000007</v>
      </c>
      <c r="I705" s="26">
        <v>8.3000000000000007</v>
      </c>
      <c r="J705" s="26">
        <v>0</v>
      </c>
      <c r="K705" s="26">
        <v>0</v>
      </c>
      <c r="L705" s="26">
        <v>0</v>
      </c>
      <c r="M705" s="26">
        <v>0</v>
      </c>
      <c r="N705" s="26">
        <v>0</v>
      </c>
      <c r="O705" s="219"/>
      <c r="P705" s="263"/>
      <c r="Q705" s="74"/>
    </row>
    <row r="706" spans="1:17" ht="16.5" thickBot="1" x14ac:dyDescent="0.3">
      <c r="A706" s="214"/>
      <c r="B706" s="220"/>
      <c r="C706" s="220"/>
      <c r="D706" s="220"/>
      <c r="E706" s="220"/>
      <c r="F706" s="220"/>
      <c r="G706" s="25" t="s">
        <v>9</v>
      </c>
      <c r="H706" s="26">
        <v>0</v>
      </c>
      <c r="I706" s="26">
        <v>0</v>
      </c>
      <c r="J706" s="26">
        <v>0</v>
      </c>
      <c r="K706" s="26">
        <v>0</v>
      </c>
      <c r="L706" s="26">
        <v>0</v>
      </c>
      <c r="M706" s="26">
        <v>0</v>
      </c>
      <c r="N706" s="26">
        <v>0</v>
      </c>
      <c r="O706" s="220"/>
      <c r="P706" s="264"/>
      <c r="Q706" s="74"/>
    </row>
    <row r="707" spans="1:17" ht="24.75" thickBot="1" x14ac:dyDescent="0.3">
      <c r="A707" s="212" t="s">
        <v>1368</v>
      </c>
      <c r="B707" s="218" t="s">
        <v>766</v>
      </c>
      <c r="C707" s="218" t="s">
        <v>397</v>
      </c>
      <c r="D707" s="218">
        <v>2026</v>
      </c>
      <c r="E707" s="218">
        <v>0.2</v>
      </c>
      <c r="F707" s="218" t="s">
        <v>1328</v>
      </c>
      <c r="G707" s="25" t="s">
        <v>4</v>
      </c>
      <c r="H707" s="26">
        <v>1.6</v>
      </c>
      <c r="I707" s="26">
        <v>0</v>
      </c>
      <c r="J707" s="26">
        <v>1.6</v>
      </c>
      <c r="K707" s="26">
        <v>0</v>
      </c>
      <c r="L707" s="26">
        <v>0</v>
      </c>
      <c r="M707" s="26">
        <v>0</v>
      </c>
      <c r="N707" s="26">
        <v>0</v>
      </c>
      <c r="O707" s="218"/>
      <c r="P707" s="262" t="s">
        <v>1329</v>
      </c>
      <c r="Q707" s="74"/>
    </row>
    <row r="708" spans="1:17" ht="16.5" thickBot="1" x14ac:dyDescent="0.3">
      <c r="A708" s="213"/>
      <c r="B708" s="219"/>
      <c r="C708" s="219"/>
      <c r="D708" s="219"/>
      <c r="E708" s="219"/>
      <c r="F708" s="219"/>
      <c r="G708" s="25" t="s">
        <v>6</v>
      </c>
      <c r="H708" s="26">
        <v>0</v>
      </c>
      <c r="I708" s="26">
        <v>0</v>
      </c>
      <c r="J708" s="26">
        <v>0</v>
      </c>
      <c r="K708" s="26">
        <v>0</v>
      </c>
      <c r="L708" s="26">
        <v>0</v>
      </c>
      <c r="M708" s="26">
        <v>0</v>
      </c>
      <c r="N708" s="26">
        <v>0</v>
      </c>
      <c r="O708" s="219"/>
      <c r="P708" s="263"/>
      <c r="Q708" s="74"/>
    </row>
    <row r="709" spans="1:17" ht="24.75" thickBot="1" x14ac:dyDescent="0.3">
      <c r="A709" s="213"/>
      <c r="B709" s="219"/>
      <c r="C709" s="219"/>
      <c r="D709" s="219"/>
      <c r="E709" s="219"/>
      <c r="F709" s="219"/>
      <c r="G709" s="25" t="s">
        <v>7</v>
      </c>
      <c r="H709" s="26">
        <v>1.6</v>
      </c>
      <c r="I709" s="26">
        <v>0</v>
      </c>
      <c r="J709" s="26">
        <v>1.6</v>
      </c>
      <c r="K709" s="26">
        <v>0</v>
      </c>
      <c r="L709" s="26">
        <v>0</v>
      </c>
      <c r="M709" s="26">
        <v>0</v>
      </c>
      <c r="N709" s="26">
        <v>0</v>
      </c>
      <c r="O709" s="219"/>
      <c r="P709" s="263"/>
      <c r="Q709" s="74"/>
    </row>
    <row r="710" spans="1:17" ht="16.5" thickBot="1" x14ac:dyDescent="0.3">
      <c r="A710" s="214"/>
      <c r="B710" s="220"/>
      <c r="C710" s="220"/>
      <c r="D710" s="220"/>
      <c r="E710" s="220"/>
      <c r="F710" s="220"/>
      <c r="G710" s="25" t="s">
        <v>9</v>
      </c>
      <c r="H710" s="26">
        <v>0</v>
      </c>
      <c r="I710" s="26">
        <v>0</v>
      </c>
      <c r="J710" s="26">
        <v>0</v>
      </c>
      <c r="K710" s="26">
        <v>0</v>
      </c>
      <c r="L710" s="26">
        <v>0</v>
      </c>
      <c r="M710" s="26">
        <v>0</v>
      </c>
      <c r="N710" s="26">
        <v>0</v>
      </c>
      <c r="O710" s="220"/>
      <c r="P710" s="264"/>
      <c r="Q710" s="74"/>
    </row>
    <row r="711" spans="1:17" ht="24.75" thickBot="1" x14ac:dyDescent="0.3">
      <c r="A711" s="212" t="s">
        <v>1369</v>
      </c>
      <c r="B711" s="218" t="s">
        <v>766</v>
      </c>
      <c r="C711" s="218" t="s">
        <v>397</v>
      </c>
      <c r="D711" s="218">
        <v>2027</v>
      </c>
      <c r="E711" s="218">
        <v>0.5</v>
      </c>
      <c r="F711" s="218" t="s">
        <v>1328</v>
      </c>
      <c r="G711" s="25" t="s">
        <v>4</v>
      </c>
      <c r="H711" s="26">
        <v>4</v>
      </c>
      <c r="I711" s="26">
        <v>0</v>
      </c>
      <c r="J711" s="26">
        <v>0</v>
      </c>
      <c r="K711" s="26">
        <v>4</v>
      </c>
      <c r="L711" s="26">
        <v>0</v>
      </c>
      <c r="M711" s="26">
        <v>0</v>
      </c>
      <c r="N711" s="26">
        <v>0</v>
      </c>
      <c r="O711" s="218"/>
      <c r="P711" s="262" t="s">
        <v>1329</v>
      </c>
      <c r="Q711" s="74"/>
    </row>
    <row r="712" spans="1:17" ht="16.5" thickBot="1" x14ac:dyDescent="0.3">
      <c r="A712" s="213"/>
      <c r="B712" s="219"/>
      <c r="C712" s="219"/>
      <c r="D712" s="219"/>
      <c r="E712" s="219"/>
      <c r="F712" s="219"/>
      <c r="G712" s="25" t="s">
        <v>6</v>
      </c>
      <c r="H712" s="26">
        <v>0</v>
      </c>
      <c r="I712" s="26">
        <v>0</v>
      </c>
      <c r="J712" s="26">
        <v>0</v>
      </c>
      <c r="K712" s="26">
        <v>0</v>
      </c>
      <c r="L712" s="26">
        <v>0</v>
      </c>
      <c r="M712" s="26">
        <v>0</v>
      </c>
      <c r="N712" s="26">
        <v>0</v>
      </c>
      <c r="O712" s="219"/>
      <c r="P712" s="263"/>
      <c r="Q712" s="74"/>
    </row>
    <row r="713" spans="1:17" ht="24.75" thickBot="1" x14ac:dyDescent="0.3">
      <c r="A713" s="213"/>
      <c r="B713" s="219"/>
      <c r="C713" s="219"/>
      <c r="D713" s="219"/>
      <c r="E713" s="219"/>
      <c r="F713" s="219"/>
      <c r="G713" s="25" t="s">
        <v>7</v>
      </c>
      <c r="H713" s="26">
        <v>4</v>
      </c>
      <c r="I713" s="26">
        <v>0</v>
      </c>
      <c r="J713" s="26">
        <v>0</v>
      </c>
      <c r="K713" s="26">
        <v>4</v>
      </c>
      <c r="L713" s="26">
        <v>0</v>
      </c>
      <c r="M713" s="26">
        <v>0</v>
      </c>
      <c r="N713" s="26">
        <v>0</v>
      </c>
      <c r="O713" s="219"/>
      <c r="P713" s="263"/>
      <c r="Q713" s="74"/>
    </row>
    <row r="714" spans="1:17" ht="16.5" thickBot="1" x14ac:dyDescent="0.3">
      <c r="A714" s="214"/>
      <c r="B714" s="220"/>
      <c r="C714" s="220"/>
      <c r="D714" s="220"/>
      <c r="E714" s="220"/>
      <c r="F714" s="220"/>
      <c r="G714" s="25" t="s">
        <v>9</v>
      </c>
      <c r="H714" s="26">
        <v>0</v>
      </c>
      <c r="I714" s="26">
        <v>0</v>
      </c>
      <c r="J714" s="26">
        <v>0</v>
      </c>
      <c r="K714" s="26">
        <v>0</v>
      </c>
      <c r="L714" s="26">
        <v>0</v>
      </c>
      <c r="M714" s="26">
        <v>0</v>
      </c>
      <c r="N714" s="26">
        <v>0</v>
      </c>
      <c r="O714" s="220"/>
      <c r="P714" s="264"/>
      <c r="Q714" s="74"/>
    </row>
    <row r="715" spans="1:17" ht="24.75" thickBot="1" x14ac:dyDescent="0.3">
      <c r="A715" s="212" t="s">
        <v>4373</v>
      </c>
      <c r="B715" s="218" t="s">
        <v>766</v>
      </c>
      <c r="C715" s="218" t="s">
        <v>397</v>
      </c>
      <c r="D715" s="218">
        <v>2028</v>
      </c>
      <c r="E715" s="218">
        <v>0.3</v>
      </c>
      <c r="F715" s="218" t="s">
        <v>1328</v>
      </c>
      <c r="G715" s="25" t="s">
        <v>4</v>
      </c>
      <c r="H715" s="26">
        <v>2.4</v>
      </c>
      <c r="I715" s="26">
        <v>0</v>
      </c>
      <c r="J715" s="26">
        <v>0</v>
      </c>
      <c r="K715" s="26">
        <v>0</v>
      </c>
      <c r="L715" s="26">
        <v>2.4</v>
      </c>
      <c r="M715" s="26">
        <v>0</v>
      </c>
      <c r="N715" s="26">
        <v>0</v>
      </c>
      <c r="O715" s="218"/>
      <c r="P715" s="262" t="s">
        <v>1329</v>
      </c>
      <c r="Q715" s="74"/>
    </row>
    <row r="716" spans="1:17" ht="16.5" thickBot="1" x14ac:dyDescent="0.3">
      <c r="A716" s="213"/>
      <c r="B716" s="219"/>
      <c r="C716" s="219"/>
      <c r="D716" s="219"/>
      <c r="E716" s="219"/>
      <c r="F716" s="219"/>
      <c r="G716" s="25" t="s">
        <v>259</v>
      </c>
      <c r="H716" s="26">
        <v>0</v>
      </c>
      <c r="I716" s="26">
        <v>0</v>
      </c>
      <c r="J716" s="26">
        <v>0</v>
      </c>
      <c r="K716" s="26">
        <v>0</v>
      </c>
      <c r="L716" s="26">
        <v>0</v>
      </c>
      <c r="M716" s="26">
        <v>0</v>
      </c>
      <c r="N716" s="26">
        <v>0</v>
      </c>
      <c r="O716" s="219"/>
      <c r="P716" s="263"/>
      <c r="Q716" s="74"/>
    </row>
    <row r="717" spans="1:17" ht="24.75" thickBot="1" x14ac:dyDescent="0.3">
      <c r="A717" s="213"/>
      <c r="B717" s="219"/>
      <c r="C717" s="219"/>
      <c r="D717" s="219"/>
      <c r="E717" s="219"/>
      <c r="F717" s="219"/>
      <c r="G717" s="25" t="s">
        <v>7</v>
      </c>
      <c r="H717" s="26">
        <v>2.4</v>
      </c>
      <c r="I717" s="26">
        <v>0</v>
      </c>
      <c r="J717" s="26">
        <v>0</v>
      </c>
      <c r="K717" s="26">
        <v>0</v>
      </c>
      <c r="L717" s="26">
        <v>2.4</v>
      </c>
      <c r="M717" s="26">
        <v>0</v>
      </c>
      <c r="N717" s="26">
        <v>0</v>
      </c>
      <c r="O717" s="219"/>
      <c r="P717" s="263"/>
      <c r="Q717" s="74"/>
    </row>
    <row r="718" spans="1:17" ht="16.5" thickBot="1" x14ac:dyDescent="0.3">
      <c r="A718" s="214"/>
      <c r="B718" s="220"/>
      <c r="C718" s="220"/>
      <c r="D718" s="220"/>
      <c r="E718" s="220"/>
      <c r="F718" s="220"/>
      <c r="G718" s="25" t="s">
        <v>9</v>
      </c>
      <c r="H718" s="26">
        <v>0</v>
      </c>
      <c r="I718" s="26">
        <v>0</v>
      </c>
      <c r="J718" s="26">
        <v>0</v>
      </c>
      <c r="K718" s="26">
        <v>0</v>
      </c>
      <c r="L718" s="26">
        <v>0</v>
      </c>
      <c r="M718" s="26">
        <v>0</v>
      </c>
      <c r="N718" s="26">
        <v>0</v>
      </c>
      <c r="O718" s="220"/>
      <c r="P718" s="264"/>
      <c r="Q718" s="74"/>
    </row>
    <row r="719" spans="1:17" ht="24.75" thickBot="1" x14ac:dyDescent="0.3">
      <c r="A719" s="212" t="s">
        <v>1370</v>
      </c>
      <c r="B719" s="218" t="s">
        <v>766</v>
      </c>
      <c r="C719" s="218" t="s">
        <v>397</v>
      </c>
      <c r="D719" s="218">
        <v>2026</v>
      </c>
      <c r="E719" s="218">
        <v>0.7</v>
      </c>
      <c r="F719" s="218" t="s">
        <v>1328</v>
      </c>
      <c r="G719" s="25" t="s">
        <v>4</v>
      </c>
      <c r="H719" s="26">
        <v>5.6</v>
      </c>
      <c r="I719" s="26">
        <v>0</v>
      </c>
      <c r="J719" s="26">
        <v>5.6</v>
      </c>
      <c r="K719" s="26">
        <v>0</v>
      </c>
      <c r="L719" s="26">
        <v>0</v>
      </c>
      <c r="M719" s="26">
        <v>0</v>
      </c>
      <c r="N719" s="26">
        <v>0</v>
      </c>
      <c r="O719" s="218"/>
      <c r="P719" s="262" t="s">
        <v>1329</v>
      </c>
      <c r="Q719" s="74"/>
    </row>
    <row r="720" spans="1:17" ht="16.5" thickBot="1" x14ac:dyDescent="0.3">
      <c r="A720" s="213"/>
      <c r="B720" s="219"/>
      <c r="C720" s="219"/>
      <c r="D720" s="219"/>
      <c r="E720" s="219"/>
      <c r="F720" s="219"/>
      <c r="G720" s="25" t="s">
        <v>259</v>
      </c>
      <c r="H720" s="26">
        <v>0</v>
      </c>
      <c r="I720" s="26">
        <v>0</v>
      </c>
      <c r="J720" s="26">
        <v>0</v>
      </c>
      <c r="K720" s="26">
        <v>0</v>
      </c>
      <c r="L720" s="26">
        <v>0</v>
      </c>
      <c r="M720" s="26">
        <v>0</v>
      </c>
      <c r="N720" s="26">
        <v>0</v>
      </c>
      <c r="O720" s="219"/>
      <c r="P720" s="263"/>
      <c r="Q720" s="74"/>
    </row>
    <row r="721" spans="1:17" ht="24.75" thickBot="1" x14ac:dyDescent="0.3">
      <c r="A721" s="213"/>
      <c r="B721" s="219"/>
      <c r="C721" s="219"/>
      <c r="D721" s="219"/>
      <c r="E721" s="219"/>
      <c r="F721" s="219"/>
      <c r="G721" s="25" t="s">
        <v>7</v>
      </c>
      <c r="H721" s="26">
        <v>5.6</v>
      </c>
      <c r="I721" s="26">
        <v>0</v>
      </c>
      <c r="J721" s="26">
        <v>5.6</v>
      </c>
      <c r="K721" s="26">
        <v>0</v>
      </c>
      <c r="L721" s="26">
        <v>0</v>
      </c>
      <c r="M721" s="26">
        <v>0</v>
      </c>
      <c r="N721" s="26">
        <v>0</v>
      </c>
      <c r="O721" s="219"/>
      <c r="P721" s="263"/>
      <c r="Q721" s="74"/>
    </row>
    <row r="722" spans="1:17" ht="16.5" thickBot="1" x14ac:dyDescent="0.3">
      <c r="A722" s="214"/>
      <c r="B722" s="220"/>
      <c r="C722" s="220"/>
      <c r="D722" s="220"/>
      <c r="E722" s="220"/>
      <c r="F722" s="220"/>
      <c r="G722" s="25" t="s">
        <v>9</v>
      </c>
      <c r="H722" s="26">
        <v>0</v>
      </c>
      <c r="I722" s="26">
        <v>0</v>
      </c>
      <c r="J722" s="26">
        <v>0</v>
      </c>
      <c r="K722" s="26">
        <v>0</v>
      </c>
      <c r="L722" s="26">
        <v>0</v>
      </c>
      <c r="M722" s="26">
        <v>0</v>
      </c>
      <c r="N722" s="26">
        <v>0</v>
      </c>
      <c r="O722" s="220"/>
      <c r="P722" s="264"/>
      <c r="Q722" s="74"/>
    </row>
    <row r="723" spans="1:17" ht="24.75" thickBot="1" x14ac:dyDescent="0.3">
      <c r="A723" s="212" t="s">
        <v>1371</v>
      </c>
      <c r="B723" s="218" t="s">
        <v>766</v>
      </c>
      <c r="C723" s="218" t="s">
        <v>397</v>
      </c>
      <c r="D723" s="218">
        <v>2027</v>
      </c>
      <c r="E723" s="218">
        <v>0.35</v>
      </c>
      <c r="F723" s="218" t="s">
        <v>1328</v>
      </c>
      <c r="G723" s="25" t="s">
        <v>4</v>
      </c>
      <c r="H723" s="26">
        <v>2.8</v>
      </c>
      <c r="I723" s="26">
        <v>0</v>
      </c>
      <c r="J723" s="26">
        <v>0</v>
      </c>
      <c r="K723" s="26">
        <v>2.8</v>
      </c>
      <c r="L723" s="26">
        <v>0</v>
      </c>
      <c r="M723" s="26">
        <v>0</v>
      </c>
      <c r="N723" s="26">
        <v>0</v>
      </c>
      <c r="O723" s="218"/>
      <c r="P723" s="262" t="s">
        <v>1329</v>
      </c>
      <c r="Q723" s="74"/>
    </row>
    <row r="724" spans="1:17" ht="16.5" thickBot="1" x14ac:dyDescent="0.3">
      <c r="A724" s="213"/>
      <c r="B724" s="219"/>
      <c r="C724" s="219"/>
      <c r="D724" s="219"/>
      <c r="E724" s="219"/>
      <c r="F724" s="219"/>
      <c r="G724" s="25" t="s">
        <v>259</v>
      </c>
      <c r="H724" s="26">
        <v>0</v>
      </c>
      <c r="I724" s="26">
        <v>0</v>
      </c>
      <c r="J724" s="26">
        <v>0</v>
      </c>
      <c r="K724" s="26">
        <v>0</v>
      </c>
      <c r="L724" s="26">
        <v>0</v>
      </c>
      <c r="M724" s="26">
        <v>0</v>
      </c>
      <c r="N724" s="26">
        <v>0</v>
      </c>
      <c r="O724" s="219"/>
      <c r="P724" s="263"/>
      <c r="Q724" s="74"/>
    </row>
    <row r="725" spans="1:17" ht="24.75" thickBot="1" x14ac:dyDescent="0.3">
      <c r="A725" s="213"/>
      <c r="B725" s="219"/>
      <c r="C725" s="219"/>
      <c r="D725" s="219"/>
      <c r="E725" s="219"/>
      <c r="F725" s="219"/>
      <c r="G725" s="25" t="s">
        <v>7</v>
      </c>
      <c r="H725" s="26">
        <v>2.8</v>
      </c>
      <c r="I725" s="26">
        <v>0</v>
      </c>
      <c r="J725" s="26">
        <v>0</v>
      </c>
      <c r="K725" s="26">
        <v>2.8</v>
      </c>
      <c r="L725" s="26">
        <v>0</v>
      </c>
      <c r="M725" s="26">
        <v>0</v>
      </c>
      <c r="N725" s="26">
        <v>0</v>
      </c>
      <c r="O725" s="219"/>
      <c r="P725" s="263"/>
      <c r="Q725" s="74"/>
    </row>
    <row r="726" spans="1:17" ht="16.5" thickBot="1" x14ac:dyDescent="0.3">
      <c r="A726" s="214"/>
      <c r="B726" s="220"/>
      <c r="C726" s="220"/>
      <c r="D726" s="220"/>
      <c r="E726" s="220"/>
      <c r="F726" s="220"/>
      <c r="G726" s="25" t="s">
        <v>9</v>
      </c>
      <c r="H726" s="26">
        <v>0</v>
      </c>
      <c r="I726" s="26">
        <v>0</v>
      </c>
      <c r="J726" s="26">
        <v>0</v>
      </c>
      <c r="K726" s="26">
        <v>0</v>
      </c>
      <c r="L726" s="26">
        <v>0</v>
      </c>
      <c r="M726" s="26">
        <v>0</v>
      </c>
      <c r="N726" s="26">
        <v>0</v>
      </c>
      <c r="O726" s="220"/>
      <c r="P726" s="264"/>
      <c r="Q726" s="74"/>
    </row>
    <row r="727" spans="1:17" ht="24.75" thickBot="1" x14ac:dyDescent="0.3">
      <c r="A727" s="212" t="s">
        <v>1372</v>
      </c>
      <c r="B727" s="218" t="s">
        <v>766</v>
      </c>
      <c r="C727" s="218" t="s">
        <v>397</v>
      </c>
      <c r="D727" s="218">
        <v>2025</v>
      </c>
      <c r="E727" s="218">
        <v>0.4</v>
      </c>
      <c r="F727" s="218" t="s">
        <v>1328</v>
      </c>
      <c r="G727" s="25" t="s">
        <v>4</v>
      </c>
      <c r="H727" s="26">
        <v>3.2</v>
      </c>
      <c r="I727" s="26">
        <v>3.2</v>
      </c>
      <c r="J727" s="26">
        <v>0</v>
      </c>
      <c r="K727" s="26">
        <v>0</v>
      </c>
      <c r="L727" s="26">
        <v>0</v>
      </c>
      <c r="M727" s="26">
        <v>0</v>
      </c>
      <c r="N727" s="26">
        <v>0</v>
      </c>
      <c r="O727" s="218"/>
      <c r="P727" s="262" t="s">
        <v>1329</v>
      </c>
      <c r="Q727" s="74"/>
    </row>
    <row r="728" spans="1:17" ht="16.5" thickBot="1" x14ac:dyDescent="0.3">
      <c r="A728" s="213"/>
      <c r="B728" s="219"/>
      <c r="C728" s="219"/>
      <c r="D728" s="219"/>
      <c r="E728" s="219"/>
      <c r="F728" s="219"/>
      <c r="G728" s="25" t="s">
        <v>259</v>
      </c>
      <c r="H728" s="26">
        <v>0</v>
      </c>
      <c r="I728" s="26">
        <v>0</v>
      </c>
      <c r="J728" s="26">
        <v>0</v>
      </c>
      <c r="K728" s="26">
        <v>0</v>
      </c>
      <c r="L728" s="26">
        <v>0</v>
      </c>
      <c r="M728" s="26">
        <v>0</v>
      </c>
      <c r="N728" s="26">
        <v>0</v>
      </c>
      <c r="O728" s="219"/>
      <c r="P728" s="263"/>
      <c r="Q728" s="74"/>
    </row>
    <row r="729" spans="1:17" ht="24.75" thickBot="1" x14ac:dyDescent="0.3">
      <c r="A729" s="213"/>
      <c r="B729" s="219"/>
      <c r="C729" s="219"/>
      <c r="D729" s="219"/>
      <c r="E729" s="219"/>
      <c r="F729" s="219"/>
      <c r="G729" s="25" t="s">
        <v>7</v>
      </c>
      <c r="H729" s="26">
        <v>3.2</v>
      </c>
      <c r="I729" s="26">
        <v>3.2</v>
      </c>
      <c r="J729" s="26">
        <v>0</v>
      </c>
      <c r="K729" s="26">
        <v>0</v>
      </c>
      <c r="L729" s="26">
        <v>0</v>
      </c>
      <c r="M729" s="26">
        <v>0</v>
      </c>
      <c r="N729" s="26">
        <v>0</v>
      </c>
      <c r="O729" s="219"/>
      <c r="P729" s="263"/>
      <c r="Q729" s="74"/>
    </row>
    <row r="730" spans="1:17" ht="16.5" thickBot="1" x14ac:dyDescent="0.3">
      <c r="A730" s="214"/>
      <c r="B730" s="220"/>
      <c r="C730" s="220"/>
      <c r="D730" s="220"/>
      <c r="E730" s="220"/>
      <c r="F730" s="220"/>
      <c r="G730" s="25" t="s">
        <v>9</v>
      </c>
      <c r="H730" s="26">
        <v>0</v>
      </c>
      <c r="I730" s="26">
        <v>0</v>
      </c>
      <c r="J730" s="26">
        <v>0</v>
      </c>
      <c r="K730" s="26">
        <v>0</v>
      </c>
      <c r="L730" s="26">
        <v>0</v>
      </c>
      <c r="M730" s="26">
        <v>0</v>
      </c>
      <c r="N730" s="26">
        <v>0</v>
      </c>
      <c r="O730" s="220"/>
      <c r="P730" s="264"/>
      <c r="Q730" s="74"/>
    </row>
    <row r="731" spans="1:17" ht="24.75" thickBot="1" x14ac:dyDescent="0.3">
      <c r="A731" s="212" t="s">
        <v>1373</v>
      </c>
      <c r="B731" s="218" t="s">
        <v>766</v>
      </c>
      <c r="C731" s="218" t="s">
        <v>397</v>
      </c>
      <c r="D731" s="218" t="s">
        <v>458</v>
      </c>
      <c r="E731" s="218">
        <v>1</v>
      </c>
      <c r="F731" s="218" t="s">
        <v>1328</v>
      </c>
      <c r="G731" s="25" t="s">
        <v>4</v>
      </c>
      <c r="H731" s="26">
        <v>11</v>
      </c>
      <c r="I731" s="26">
        <v>0</v>
      </c>
      <c r="J731" s="26">
        <v>0</v>
      </c>
      <c r="K731" s="26">
        <v>0</v>
      </c>
      <c r="L731" s="26">
        <v>0</v>
      </c>
      <c r="M731" s="26">
        <v>11</v>
      </c>
      <c r="N731" s="26">
        <v>0</v>
      </c>
      <c r="O731" s="218">
        <v>195</v>
      </c>
      <c r="P731" s="262" t="s">
        <v>1329</v>
      </c>
      <c r="Q731" s="74"/>
    </row>
    <row r="732" spans="1:17" ht="16.5" thickBot="1" x14ac:dyDescent="0.3">
      <c r="A732" s="213"/>
      <c r="B732" s="219"/>
      <c r="C732" s="219"/>
      <c r="D732" s="219"/>
      <c r="E732" s="219"/>
      <c r="F732" s="219"/>
      <c r="G732" s="25" t="s">
        <v>259</v>
      </c>
      <c r="H732" s="26">
        <v>0</v>
      </c>
      <c r="I732" s="26">
        <v>0</v>
      </c>
      <c r="J732" s="26">
        <v>0</v>
      </c>
      <c r="K732" s="26">
        <v>0</v>
      </c>
      <c r="L732" s="26">
        <v>0</v>
      </c>
      <c r="M732" s="26">
        <v>0</v>
      </c>
      <c r="N732" s="26">
        <v>0</v>
      </c>
      <c r="O732" s="219"/>
      <c r="P732" s="263"/>
      <c r="Q732" s="74"/>
    </row>
    <row r="733" spans="1:17" ht="24.75" thickBot="1" x14ac:dyDescent="0.3">
      <c r="A733" s="213"/>
      <c r="B733" s="219"/>
      <c r="C733" s="219"/>
      <c r="D733" s="219"/>
      <c r="E733" s="219"/>
      <c r="F733" s="219"/>
      <c r="G733" s="25" t="s">
        <v>7</v>
      </c>
      <c r="H733" s="26">
        <v>11</v>
      </c>
      <c r="I733" s="26">
        <v>0</v>
      </c>
      <c r="J733" s="26">
        <v>0</v>
      </c>
      <c r="K733" s="26">
        <v>0</v>
      </c>
      <c r="L733" s="26">
        <v>0</v>
      </c>
      <c r="M733" s="26">
        <v>11</v>
      </c>
      <c r="N733" s="26">
        <v>0</v>
      </c>
      <c r="O733" s="219"/>
      <c r="P733" s="263"/>
      <c r="Q733" s="74"/>
    </row>
    <row r="734" spans="1:17" ht="16.5" thickBot="1" x14ac:dyDescent="0.3">
      <c r="A734" s="214"/>
      <c r="B734" s="220"/>
      <c r="C734" s="220"/>
      <c r="D734" s="220"/>
      <c r="E734" s="220"/>
      <c r="F734" s="220"/>
      <c r="G734" s="25" t="s">
        <v>9</v>
      </c>
      <c r="H734" s="26">
        <v>0</v>
      </c>
      <c r="I734" s="26">
        <v>0</v>
      </c>
      <c r="J734" s="26">
        <v>0</v>
      </c>
      <c r="K734" s="26">
        <v>0</v>
      </c>
      <c r="L734" s="26">
        <v>0</v>
      </c>
      <c r="M734" s="26">
        <v>0</v>
      </c>
      <c r="N734" s="26">
        <v>0</v>
      </c>
      <c r="O734" s="220"/>
      <c r="P734" s="264"/>
      <c r="Q734" s="74"/>
    </row>
    <row r="735" spans="1:17" ht="24.75" thickBot="1" x14ac:dyDescent="0.3">
      <c r="A735" s="212" t="s">
        <v>1374</v>
      </c>
      <c r="B735" s="218" t="s">
        <v>766</v>
      </c>
      <c r="C735" s="218" t="s">
        <v>397</v>
      </c>
      <c r="D735" s="218">
        <v>2028</v>
      </c>
      <c r="E735" s="218">
        <v>2</v>
      </c>
      <c r="F735" s="218" t="s">
        <v>1328</v>
      </c>
      <c r="G735" s="25" t="s">
        <v>4</v>
      </c>
      <c r="H735" s="26">
        <v>22</v>
      </c>
      <c r="I735" s="26">
        <v>0</v>
      </c>
      <c r="J735" s="26">
        <v>0</v>
      </c>
      <c r="K735" s="26">
        <v>0</v>
      </c>
      <c r="L735" s="26">
        <v>22</v>
      </c>
      <c r="M735" s="26">
        <v>0</v>
      </c>
      <c r="N735" s="26">
        <v>0</v>
      </c>
      <c r="O735" s="218">
        <v>9900</v>
      </c>
      <c r="P735" s="262" t="s">
        <v>1329</v>
      </c>
      <c r="Q735" s="74"/>
    </row>
    <row r="736" spans="1:17" ht="16.5" thickBot="1" x14ac:dyDescent="0.3">
      <c r="A736" s="213"/>
      <c r="B736" s="219"/>
      <c r="C736" s="219"/>
      <c r="D736" s="219"/>
      <c r="E736" s="219"/>
      <c r="F736" s="219"/>
      <c r="G736" s="25" t="s">
        <v>6</v>
      </c>
      <c r="H736" s="26">
        <v>0</v>
      </c>
      <c r="I736" s="26">
        <v>0</v>
      </c>
      <c r="J736" s="26">
        <v>0</v>
      </c>
      <c r="K736" s="26">
        <v>0</v>
      </c>
      <c r="L736" s="26">
        <v>0</v>
      </c>
      <c r="M736" s="26">
        <v>0</v>
      </c>
      <c r="N736" s="26">
        <v>0</v>
      </c>
      <c r="O736" s="219"/>
      <c r="P736" s="263"/>
      <c r="Q736" s="74"/>
    </row>
    <row r="737" spans="1:17" ht="24.75" thickBot="1" x14ac:dyDescent="0.3">
      <c r="A737" s="213"/>
      <c r="B737" s="219"/>
      <c r="C737" s="219"/>
      <c r="D737" s="219"/>
      <c r="E737" s="219"/>
      <c r="F737" s="219"/>
      <c r="G737" s="25" t="s">
        <v>7</v>
      </c>
      <c r="H737" s="26">
        <v>22</v>
      </c>
      <c r="I737" s="26">
        <v>0</v>
      </c>
      <c r="J737" s="26">
        <v>0</v>
      </c>
      <c r="K737" s="26">
        <v>0</v>
      </c>
      <c r="L737" s="26">
        <v>22</v>
      </c>
      <c r="M737" s="26">
        <v>0</v>
      </c>
      <c r="N737" s="26">
        <v>0</v>
      </c>
      <c r="O737" s="219"/>
      <c r="P737" s="263"/>
      <c r="Q737" s="74"/>
    </row>
    <row r="738" spans="1:17" ht="16.5" thickBot="1" x14ac:dyDescent="0.3">
      <c r="A738" s="214"/>
      <c r="B738" s="220"/>
      <c r="C738" s="220"/>
      <c r="D738" s="220"/>
      <c r="E738" s="220"/>
      <c r="F738" s="220"/>
      <c r="G738" s="25" t="s">
        <v>9</v>
      </c>
      <c r="H738" s="26">
        <v>0</v>
      </c>
      <c r="I738" s="26">
        <v>0</v>
      </c>
      <c r="J738" s="26">
        <v>0</v>
      </c>
      <c r="K738" s="26">
        <v>0</v>
      </c>
      <c r="L738" s="26">
        <v>0</v>
      </c>
      <c r="M738" s="26">
        <v>0</v>
      </c>
      <c r="N738" s="26">
        <v>0</v>
      </c>
      <c r="O738" s="220"/>
      <c r="P738" s="264"/>
      <c r="Q738" s="74"/>
    </row>
    <row r="739" spans="1:17" ht="24.75" thickBot="1" x14ac:dyDescent="0.3">
      <c r="A739" s="212" t="s">
        <v>1375</v>
      </c>
      <c r="B739" s="218" t="s">
        <v>766</v>
      </c>
      <c r="C739" s="218" t="s">
        <v>397</v>
      </c>
      <c r="D739" s="218">
        <v>2028</v>
      </c>
      <c r="E739" s="218">
        <v>1.5</v>
      </c>
      <c r="F739" s="218" t="s">
        <v>1328</v>
      </c>
      <c r="G739" s="25" t="s">
        <v>4</v>
      </c>
      <c r="H739" s="26">
        <v>16</v>
      </c>
      <c r="I739" s="26">
        <v>0</v>
      </c>
      <c r="J739" s="26">
        <v>0</v>
      </c>
      <c r="K739" s="26">
        <v>0</v>
      </c>
      <c r="L739" s="26">
        <v>16</v>
      </c>
      <c r="M739" s="26">
        <v>0</v>
      </c>
      <c r="N739" s="26">
        <v>0</v>
      </c>
      <c r="O739" s="218">
        <v>9900</v>
      </c>
      <c r="P739" s="262" t="s">
        <v>1329</v>
      </c>
      <c r="Q739" s="74"/>
    </row>
    <row r="740" spans="1:17" ht="16.5" thickBot="1" x14ac:dyDescent="0.3">
      <c r="A740" s="213"/>
      <c r="B740" s="219"/>
      <c r="C740" s="219"/>
      <c r="D740" s="219"/>
      <c r="E740" s="219"/>
      <c r="F740" s="219"/>
      <c r="G740" s="25" t="s">
        <v>6</v>
      </c>
      <c r="H740" s="26">
        <v>0</v>
      </c>
      <c r="I740" s="26">
        <v>0</v>
      </c>
      <c r="J740" s="26">
        <v>0</v>
      </c>
      <c r="K740" s="26">
        <v>0</v>
      </c>
      <c r="L740" s="26">
        <v>0</v>
      </c>
      <c r="M740" s="26">
        <v>0</v>
      </c>
      <c r="N740" s="26">
        <v>0</v>
      </c>
      <c r="O740" s="219"/>
      <c r="P740" s="263"/>
      <c r="Q740" s="74"/>
    </row>
    <row r="741" spans="1:17" ht="24.75" thickBot="1" x14ac:dyDescent="0.3">
      <c r="A741" s="213"/>
      <c r="B741" s="219"/>
      <c r="C741" s="219"/>
      <c r="D741" s="219"/>
      <c r="E741" s="219"/>
      <c r="F741" s="219"/>
      <c r="G741" s="25" t="s">
        <v>7</v>
      </c>
      <c r="H741" s="26">
        <v>16</v>
      </c>
      <c r="I741" s="26">
        <v>0</v>
      </c>
      <c r="J741" s="26">
        <v>0</v>
      </c>
      <c r="K741" s="26">
        <v>0</v>
      </c>
      <c r="L741" s="26">
        <v>16</v>
      </c>
      <c r="M741" s="26">
        <v>0</v>
      </c>
      <c r="N741" s="26">
        <v>0</v>
      </c>
      <c r="O741" s="219"/>
      <c r="P741" s="263"/>
      <c r="Q741" s="74"/>
    </row>
    <row r="742" spans="1:17" ht="16.5" thickBot="1" x14ac:dyDescent="0.3">
      <c r="A742" s="214"/>
      <c r="B742" s="220"/>
      <c r="C742" s="220"/>
      <c r="D742" s="220"/>
      <c r="E742" s="220"/>
      <c r="F742" s="220"/>
      <c r="G742" s="25" t="s">
        <v>9</v>
      </c>
      <c r="H742" s="26">
        <v>0</v>
      </c>
      <c r="I742" s="26">
        <v>0</v>
      </c>
      <c r="J742" s="26">
        <v>0</v>
      </c>
      <c r="K742" s="26">
        <v>0</v>
      </c>
      <c r="L742" s="26">
        <v>0</v>
      </c>
      <c r="M742" s="26">
        <v>0</v>
      </c>
      <c r="N742" s="26">
        <v>0</v>
      </c>
      <c r="O742" s="220"/>
      <c r="P742" s="264"/>
      <c r="Q742" s="74"/>
    </row>
    <row r="743" spans="1:17" ht="24.75" thickBot="1" x14ac:dyDescent="0.3">
      <c r="A743" s="253" t="s">
        <v>4374</v>
      </c>
      <c r="B743" s="218" t="s">
        <v>766</v>
      </c>
      <c r="C743" s="218" t="s">
        <v>397</v>
      </c>
      <c r="D743" s="218">
        <v>2027</v>
      </c>
      <c r="E743" s="218">
        <v>3</v>
      </c>
      <c r="F743" s="218" t="s">
        <v>1328</v>
      </c>
      <c r="G743" s="25" t="s">
        <v>4</v>
      </c>
      <c r="H743" s="26">
        <v>33</v>
      </c>
      <c r="I743" s="26">
        <v>0</v>
      </c>
      <c r="J743" s="26">
        <v>0</v>
      </c>
      <c r="K743" s="26">
        <v>0</v>
      </c>
      <c r="L743" s="26">
        <v>33</v>
      </c>
      <c r="M743" s="26">
        <v>0</v>
      </c>
      <c r="N743" s="26">
        <v>0</v>
      </c>
      <c r="O743" s="218">
        <v>9900</v>
      </c>
      <c r="P743" s="262" t="s">
        <v>1329</v>
      </c>
      <c r="Q743" s="74"/>
    </row>
    <row r="744" spans="1:17" ht="16.5" thickBot="1" x14ac:dyDescent="0.3">
      <c r="A744" s="254"/>
      <c r="B744" s="219"/>
      <c r="C744" s="219"/>
      <c r="D744" s="219"/>
      <c r="E744" s="219"/>
      <c r="F744" s="219"/>
      <c r="G744" s="25" t="s">
        <v>6</v>
      </c>
      <c r="H744" s="26">
        <v>0</v>
      </c>
      <c r="I744" s="26">
        <v>0</v>
      </c>
      <c r="J744" s="26">
        <v>0</v>
      </c>
      <c r="K744" s="26">
        <v>0</v>
      </c>
      <c r="L744" s="26">
        <v>0</v>
      </c>
      <c r="M744" s="26">
        <v>0</v>
      </c>
      <c r="N744" s="26">
        <v>0</v>
      </c>
      <c r="O744" s="219"/>
      <c r="P744" s="263"/>
      <c r="Q744" s="74"/>
    </row>
    <row r="745" spans="1:17" ht="24.75" thickBot="1" x14ac:dyDescent="0.3">
      <c r="A745" s="254"/>
      <c r="B745" s="219"/>
      <c r="C745" s="219"/>
      <c r="D745" s="219"/>
      <c r="E745" s="219"/>
      <c r="F745" s="219"/>
      <c r="G745" s="25" t="s">
        <v>7</v>
      </c>
      <c r="H745" s="26">
        <v>33</v>
      </c>
      <c r="I745" s="26">
        <v>0</v>
      </c>
      <c r="J745" s="26">
        <v>0</v>
      </c>
      <c r="K745" s="26">
        <v>0</v>
      </c>
      <c r="L745" s="26">
        <v>33</v>
      </c>
      <c r="M745" s="26">
        <v>0</v>
      </c>
      <c r="N745" s="26">
        <v>0</v>
      </c>
      <c r="O745" s="219"/>
      <c r="P745" s="263"/>
      <c r="Q745" s="74"/>
    </row>
    <row r="746" spans="1:17" ht="16.5" thickBot="1" x14ac:dyDescent="0.3">
      <c r="A746" s="255"/>
      <c r="B746" s="220"/>
      <c r="C746" s="220"/>
      <c r="D746" s="220"/>
      <c r="E746" s="220"/>
      <c r="F746" s="220"/>
      <c r="G746" s="25" t="s">
        <v>9</v>
      </c>
      <c r="H746" s="26">
        <v>0</v>
      </c>
      <c r="I746" s="26">
        <v>0</v>
      </c>
      <c r="J746" s="26">
        <v>0</v>
      </c>
      <c r="K746" s="26">
        <v>0</v>
      </c>
      <c r="L746" s="26">
        <v>0</v>
      </c>
      <c r="M746" s="26">
        <v>0</v>
      </c>
      <c r="N746" s="26">
        <v>0</v>
      </c>
      <c r="O746" s="220"/>
      <c r="P746" s="264"/>
      <c r="Q746" s="74"/>
    </row>
    <row r="747" spans="1:17" ht="24.75" thickBot="1" x14ac:dyDescent="0.3">
      <c r="A747" s="212" t="s">
        <v>1376</v>
      </c>
      <c r="B747" s="218" t="s">
        <v>766</v>
      </c>
      <c r="C747" s="218" t="s">
        <v>397</v>
      </c>
      <c r="D747" s="218">
        <v>2027</v>
      </c>
      <c r="E747" s="218">
        <v>3</v>
      </c>
      <c r="F747" s="218" t="s">
        <v>1328</v>
      </c>
      <c r="G747" s="25" t="s">
        <v>4</v>
      </c>
      <c r="H747" s="26">
        <v>33</v>
      </c>
      <c r="I747" s="26">
        <v>0</v>
      </c>
      <c r="J747" s="26">
        <v>0</v>
      </c>
      <c r="K747" s="26">
        <v>0</v>
      </c>
      <c r="L747" s="26">
        <v>33</v>
      </c>
      <c r="M747" s="26">
        <v>0</v>
      </c>
      <c r="N747" s="26">
        <v>0</v>
      </c>
      <c r="O747" s="218">
        <v>9900</v>
      </c>
      <c r="P747" s="262" t="s">
        <v>1329</v>
      </c>
      <c r="Q747" s="74"/>
    </row>
    <row r="748" spans="1:17" ht="16.5" thickBot="1" x14ac:dyDescent="0.3">
      <c r="A748" s="213"/>
      <c r="B748" s="219"/>
      <c r="C748" s="219"/>
      <c r="D748" s="219"/>
      <c r="E748" s="219"/>
      <c r="F748" s="219"/>
      <c r="G748" s="25" t="s">
        <v>6</v>
      </c>
      <c r="H748" s="26">
        <v>0</v>
      </c>
      <c r="I748" s="26">
        <v>0</v>
      </c>
      <c r="J748" s="26">
        <v>0</v>
      </c>
      <c r="K748" s="26">
        <v>0</v>
      </c>
      <c r="L748" s="26">
        <v>0</v>
      </c>
      <c r="M748" s="26">
        <v>0</v>
      </c>
      <c r="N748" s="26">
        <v>0</v>
      </c>
      <c r="O748" s="219"/>
      <c r="P748" s="263"/>
      <c r="Q748" s="74"/>
    </row>
    <row r="749" spans="1:17" ht="24.75" thickBot="1" x14ac:dyDescent="0.3">
      <c r="A749" s="213"/>
      <c r="B749" s="219"/>
      <c r="C749" s="219"/>
      <c r="D749" s="219"/>
      <c r="E749" s="219"/>
      <c r="F749" s="219"/>
      <c r="G749" s="25" t="s">
        <v>7</v>
      </c>
      <c r="H749" s="26">
        <v>33</v>
      </c>
      <c r="I749" s="26">
        <v>0</v>
      </c>
      <c r="J749" s="26">
        <v>0</v>
      </c>
      <c r="K749" s="26">
        <v>0</v>
      </c>
      <c r="L749" s="26">
        <v>33</v>
      </c>
      <c r="M749" s="26">
        <v>0</v>
      </c>
      <c r="N749" s="26">
        <v>0</v>
      </c>
      <c r="O749" s="219"/>
      <c r="P749" s="263"/>
      <c r="Q749" s="74"/>
    </row>
    <row r="750" spans="1:17" ht="16.5" thickBot="1" x14ac:dyDescent="0.3">
      <c r="A750" s="214"/>
      <c r="B750" s="220"/>
      <c r="C750" s="220"/>
      <c r="D750" s="220"/>
      <c r="E750" s="220"/>
      <c r="F750" s="220"/>
      <c r="G750" s="25" t="s">
        <v>9</v>
      </c>
      <c r="H750" s="26">
        <v>0</v>
      </c>
      <c r="I750" s="26">
        <v>0</v>
      </c>
      <c r="J750" s="26">
        <v>0</v>
      </c>
      <c r="K750" s="26">
        <v>0</v>
      </c>
      <c r="L750" s="26">
        <v>0</v>
      </c>
      <c r="M750" s="26">
        <v>0</v>
      </c>
      <c r="N750" s="26">
        <v>0</v>
      </c>
      <c r="O750" s="220"/>
      <c r="P750" s="264"/>
      <c r="Q750" s="74"/>
    </row>
    <row r="751" spans="1:17" ht="24.75" thickBot="1" x14ac:dyDescent="0.3">
      <c r="A751" s="212" t="s">
        <v>1377</v>
      </c>
      <c r="B751" s="218" t="s">
        <v>766</v>
      </c>
      <c r="C751" s="218" t="s">
        <v>397</v>
      </c>
      <c r="D751" s="218" t="s">
        <v>12</v>
      </c>
      <c r="E751" s="218">
        <v>2</v>
      </c>
      <c r="F751" s="218" t="s">
        <v>1328</v>
      </c>
      <c r="G751" s="25" t="s">
        <v>4</v>
      </c>
      <c r="H751" s="26">
        <v>28</v>
      </c>
      <c r="I751" s="26">
        <v>0</v>
      </c>
      <c r="J751" s="26">
        <v>6</v>
      </c>
      <c r="K751" s="26">
        <v>22</v>
      </c>
      <c r="L751" s="26">
        <v>0</v>
      </c>
      <c r="M751" s="26">
        <v>0</v>
      </c>
      <c r="N751" s="26">
        <v>0</v>
      </c>
      <c r="O751" s="218">
        <v>9900</v>
      </c>
      <c r="P751" s="262" t="s">
        <v>1329</v>
      </c>
      <c r="Q751" s="74"/>
    </row>
    <row r="752" spans="1:17" ht="16.5" thickBot="1" x14ac:dyDescent="0.3">
      <c r="A752" s="213"/>
      <c r="B752" s="219"/>
      <c r="C752" s="219"/>
      <c r="D752" s="219"/>
      <c r="E752" s="219"/>
      <c r="F752" s="219"/>
      <c r="G752" s="25" t="s">
        <v>6</v>
      </c>
      <c r="H752" s="26">
        <v>0</v>
      </c>
      <c r="I752" s="26">
        <v>0</v>
      </c>
      <c r="J752" s="26">
        <v>0</v>
      </c>
      <c r="K752" s="26">
        <v>0</v>
      </c>
      <c r="L752" s="26">
        <v>0</v>
      </c>
      <c r="M752" s="26">
        <v>0</v>
      </c>
      <c r="N752" s="26">
        <v>0</v>
      </c>
      <c r="O752" s="219"/>
      <c r="P752" s="263"/>
      <c r="Q752" s="74"/>
    </row>
    <row r="753" spans="1:17" ht="24.75" thickBot="1" x14ac:dyDescent="0.3">
      <c r="A753" s="213"/>
      <c r="B753" s="219"/>
      <c r="C753" s="219"/>
      <c r="D753" s="219"/>
      <c r="E753" s="219"/>
      <c r="F753" s="219"/>
      <c r="G753" s="25" t="s">
        <v>7</v>
      </c>
      <c r="H753" s="26">
        <v>28</v>
      </c>
      <c r="I753" s="26">
        <v>0</v>
      </c>
      <c r="J753" s="26">
        <v>6</v>
      </c>
      <c r="K753" s="26">
        <v>22</v>
      </c>
      <c r="L753" s="26">
        <v>0</v>
      </c>
      <c r="M753" s="26">
        <v>0</v>
      </c>
      <c r="N753" s="26">
        <v>0</v>
      </c>
      <c r="O753" s="219"/>
      <c r="P753" s="263"/>
      <c r="Q753" s="74"/>
    </row>
    <row r="754" spans="1:17" ht="16.5" thickBot="1" x14ac:dyDescent="0.3">
      <c r="A754" s="214"/>
      <c r="B754" s="220"/>
      <c r="C754" s="220"/>
      <c r="D754" s="220"/>
      <c r="E754" s="220"/>
      <c r="F754" s="220"/>
      <c r="G754" s="25" t="s">
        <v>9</v>
      </c>
      <c r="H754" s="26">
        <v>0</v>
      </c>
      <c r="I754" s="26">
        <v>0</v>
      </c>
      <c r="J754" s="26">
        <v>0</v>
      </c>
      <c r="K754" s="26">
        <v>0</v>
      </c>
      <c r="L754" s="26">
        <v>0</v>
      </c>
      <c r="M754" s="26">
        <v>0</v>
      </c>
      <c r="N754" s="26">
        <v>0</v>
      </c>
      <c r="O754" s="220"/>
      <c r="P754" s="264"/>
      <c r="Q754" s="74"/>
    </row>
    <row r="755" spans="1:17" ht="24.75" thickBot="1" x14ac:dyDescent="0.3">
      <c r="A755" s="212" t="s">
        <v>1378</v>
      </c>
      <c r="B755" s="218" t="s">
        <v>766</v>
      </c>
      <c r="C755" s="218" t="s">
        <v>397</v>
      </c>
      <c r="D755" s="218">
        <v>2028</v>
      </c>
      <c r="E755" s="218">
        <v>2</v>
      </c>
      <c r="F755" s="218" t="s">
        <v>1328</v>
      </c>
      <c r="G755" s="25" t="s">
        <v>4</v>
      </c>
      <c r="H755" s="26">
        <v>22</v>
      </c>
      <c r="I755" s="26">
        <v>0</v>
      </c>
      <c r="J755" s="26">
        <v>0</v>
      </c>
      <c r="K755" s="26">
        <v>0</v>
      </c>
      <c r="L755" s="26">
        <v>22</v>
      </c>
      <c r="M755" s="26">
        <v>0</v>
      </c>
      <c r="N755" s="26">
        <v>0</v>
      </c>
      <c r="O755" s="218">
        <v>9900</v>
      </c>
      <c r="P755" s="262" t="s">
        <v>1329</v>
      </c>
      <c r="Q755" s="74"/>
    </row>
    <row r="756" spans="1:17" ht="16.5" thickBot="1" x14ac:dyDescent="0.3">
      <c r="A756" s="213"/>
      <c r="B756" s="219"/>
      <c r="C756" s="219"/>
      <c r="D756" s="219"/>
      <c r="E756" s="219"/>
      <c r="F756" s="219"/>
      <c r="G756" s="25" t="s">
        <v>6</v>
      </c>
      <c r="H756" s="26">
        <v>0</v>
      </c>
      <c r="I756" s="26">
        <v>0</v>
      </c>
      <c r="J756" s="26">
        <v>0</v>
      </c>
      <c r="K756" s="26">
        <v>0</v>
      </c>
      <c r="L756" s="26">
        <v>0</v>
      </c>
      <c r="M756" s="26">
        <v>0</v>
      </c>
      <c r="N756" s="26">
        <v>0</v>
      </c>
      <c r="O756" s="219"/>
      <c r="P756" s="263"/>
      <c r="Q756" s="74"/>
    </row>
    <row r="757" spans="1:17" ht="24.75" thickBot="1" x14ac:dyDescent="0.3">
      <c r="A757" s="213"/>
      <c r="B757" s="219"/>
      <c r="C757" s="219"/>
      <c r="D757" s="219"/>
      <c r="E757" s="219"/>
      <c r="F757" s="219"/>
      <c r="G757" s="25" t="s">
        <v>7</v>
      </c>
      <c r="H757" s="26">
        <v>22</v>
      </c>
      <c r="I757" s="26">
        <v>0</v>
      </c>
      <c r="J757" s="26">
        <v>0</v>
      </c>
      <c r="K757" s="26">
        <v>0</v>
      </c>
      <c r="L757" s="26">
        <v>22</v>
      </c>
      <c r="M757" s="26">
        <v>0</v>
      </c>
      <c r="N757" s="26">
        <v>0</v>
      </c>
      <c r="O757" s="219"/>
      <c r="P757" s="263"/>
      <c r="Q757" s="74"/>
    </row>
    <row r="758" spans="1:17" ht="16.5" thickBot="1" x14ac:dyDescent="0.3">
      <c r="A758" s="214"/>
      <c r="B758" s="220"/>
      <c r="C758" s="220"/>
      <c r="D758" s="220"/>
      <c r="E758" s="220"/>
      <c r="F758" s="220"/>
      <c r="G758" s="25" t="s">
        <v>9</v>
      </c>
      <c r="H758" s="26">
        <v>0</v>
      </c>
      <c r="I758" s="26">
        <v>0</v>
      </c>
      <c r="J758" s="26">
        <v>0</v>
      </c>
      <c r="K758" s="26">
        <v>0</v>
      </c>
      <c r="L758" s="26">
        <v>0</v>
      </c>
      <c r="M758" s="26">
        <v>0</v>
      </c>
      <c r="N758" s="26">
        <v>0</v>
      </c>
      <c r="O758" s="220"/>
      <c r="P758" s="264"/>
      <c r="Q758" s="74"/>
    </row>
    <row r="759" spans="1:17" ht="24.75" thickBot="1" x14ac:dyDescent="0.3">
      <c r="A759" s="212" t="s">
        <v>1379</v>
      </c>
      <c r="B759" s="218" t="s">
        <v>766</v>
      </c>
      <c r="C759" s="218" t="s">
        <v>397</v>
      </c>
      <c r="D759" s="218">
        <v>2024</v>
      </c>
      <c r="E759" s="218">
        <v>0.25</v>
      </c>
      <c r="F759" s="218" t="s">
        <v>1328</v>
      </c>
      <c r="G759" s="25" t="s">
        <v>4</v>
      </c>
      <c r="H759" s="26">
        <v>2</v>
      </c>
      <c r="I759" s="26">
        <v>2</v>
      </c>
      <c r="J759" s="26">
        <v>0</v>
      </c>
      <c r="K759" s="26">
        <v>0</v>
      </c>
      <c r="L759" s="26">
        <v>0</v>
      </c>
      <c r="M759" s="26">
        <v>0</v>
      </c>
      <c r="N759" s="26">
        <v>0</v>
      </c>
      <c r="O759" s="218"/>
      <c r="P759" s="262" t="s">
        <v>1329</v>
      </c>
      <c r="Q759" s="74"/>
    </row>
    <row r="760" spans="1:17" ht="16.5" thickBot="1" x14ac:dyDescent="0.3">
      <c r="A760" s="213"/>
      <c r="B760" s="219"/>
      <c r="C760" s="219"/>
      <c r="D760" s="219"/>
      <c r="E760" s="219"/>
      <c r="F760" s="219"/>
      <c r="G760" s="25" t="s">
        <v>6</v>
      </c>
      <c r="H760" s="26">
        <v>0</v>
      </c>
      <c r="I760" s="26">
        <v>0</v>
      </c>
      <c r="J760" s="26">
        <v>0</v>
      </c>
      <c r="K760" s="26">
        <v>0</v>
      </c>
      <c r="L760" s="26">
        <v>0</v>
      </c>
      <c r="M760" s="26">
        <v>0</v>
      </c>
      <c r="N760" s="26">
        <v>0</v>
      </c>
      <c r="O760" s="219"/>
      <c r="P760" s="263"/>
      <c r="Q760" s="74"/>
    </row>
    <row r="761" spans="1:17" ht="24.75" thickBot="1" x14ac:dyDescent="0.3">
      <c r="A761" s="213"/>
      <c r="B761" s="219"/>
      <c r="C761" s="219"/>
      <c r="D761" s="219"/>
      <c r="E761" s="219"/>
      <c r="F761" s="219"/>
      <c r="G761" s="25" t="s">
        <v>7</v>
      </c>
      <c r="H761" s="26">
        <v>2</v>
      </c>
      <c r="I761" s="26">
        <v>2</v>
      </c>
      <c r="J761" s="26">
        <v>0</v>
      </c>
      <c r="K761" s="26">
        <v>0</v>
      </c>
      <c r="L761" s="26">
        <v>0</v>
      </c>
      <c r="M761" s="26">
        <v>0</v>
      </c>
      <c r="N761" s="26">
        <v>0</v>
      </c>
      <c r="O761" s="219"/>
      <c r="P761" s="263"/>
      <c r="Q761" s="74"/>
    </row>
    <row r="762" spans="1:17" ht="16.5" thickBot="1" x14ac:dyDescent="0.3">
      <c r="A762" s="214"/>
      <c r="B762" s="220"/>
      <c r="C762" s="220"/>
      <c r="D762" s="220"/>
      <c r="E762" s="220"/>
      <c r="F762" s="220"/>
      <c r="G762" s="25" t="s">
        <v>9</v>
      </c>
      <c r="H762" s="26">
        <v>0</v>
      </c>
      <c r="I762" s="26">
        <v>0</v>
      </c>
      <c r="J762" s="26">
        <v>0</v>
      </c>
      <c r="K762" s="26">
        <v>0</v>
      </c>
      <c r="L762" s="26">
        <v>0</v>
      </c>
      <c r="M762" s="26">
        <v>0</v>
      </c>
      <c r="N762" s="26">
        <v>0</v>
      </c>
      <c r="O762" s="220"/>
      <c r="P762" s="264"/>
      <c r="Q762" s="74"/>
    </row>
    <row r="763" spans="1:17" ht="24.75" thickBot="1" x14ac:dyDescent="0.3">
      <c r="A763" s="212" t="s">
        <v>1380</v>
      </c>
      <c r="B763" s="218" t="s">
        <v>766</v>
      </c>
      <c r="C763" s="218" t="s">
        <v>397</v>
      </c>
      <c r="D763" s="218">
        <v>2026</v>
      </c>
      <c r="E763" s="218">
        <v>0.5</v>
      </c>
      <c r="F763" s="218" t="s">
        <v>1328</v>
      </c>
      <c r="G763" s="25" t="s">
        <v>4</v>
      </c>
      <c r="H763" s="26">
        <v>4</v>
      </c>
      <c r="I763" s="26">
        <v>0</v>
      </c>
      <c r="J763" s="26">
        <v>4</v>
      </c>
      <c r="K763" s="26">
        <v>0</v>
      </c>
      <c r="L763" s="26">
        <v>0</v>
      </c>
      <c r="M763" s="26">
        <v>0</v>
      </c>
      <c r="N763" s="26">
        <v>0</v>
      </c>
      <c r="O763" s="218"/>
      <c r="P763" s="262" t="s">
        <v>1329</v>
      </c>
      <c r="Q763" s="74"/>
    </row>
    <row r="764" spans="1:17" ht="16.5" thickBot="1" x14ac:dyDescent="0.3">
      <c r="A764" s="213"/>
      <c r="B764" s="219"/>
      <c r="C764" s="219"/>
      <c r="D764" s="219"/>
      <c r="E764" s="219"/>
      <c r="F764" s="219"/>
      <c r="G764" s="25" t="s">
        <v>6</v>
      </c>
      <c r="H764" s="26">
        <v>0</v>
      </c>
      <c r="I764" s="26">
        <v>0</v>
      </c>
      <c r="J764" s="26">
        <v>0</v>
      </c>
      <c r="K764" s="26">
        <v>0</v>
      </c>
      <c r="L764" s="26">
        <v>0</v>
      </c>
      <c r="M764" s="26">
        <v>0</v>
      </c>
      <c r="N764" s="26">
        <v>0</v>
      </c>
      <c r="O764" s="219"/>
      <c r="P764" s="263"/>
      <c r="Q764" s="74"/>
    </row>
    <row r="765" spans="1:17" ht="24.75" thickBot="1" x14ac:dyDescent="0.3">
      <c r="A765" s="213"/>
      <c r="B765" s="219"/>
      <c r="C765" s="219"/>
      <c r="D765" s="219"/>
      <c r="E765" s="219"/>
      <c r="F765" s="219"/>
      <c r="G765" s="25" t="s">
        <v>7</v>
      </c>
      <c r="H765" s="26">
        <v>4</v>
      </c>
      <c r="I765" s="26">
        <v>0</v>
      </c>
      <c r="J765" s="26">
        <v>4</v>
      </c>
      <c r="K765" s="26">
        <v>0</v>
      </c>
      <c r="L765" s="26">
        <v>0</v>
      </c>
      <c r="M765" s="26">
        <v>0</v>
      </c>
      <c r="N765" s="26">
        <v>0</v>
      </c>
      <c r="O765" s="219"/>
      <c r="P765" s="263"/>
      <c r="Q765" s="74"/>
    </row>
    <row r="766" spans="1:17" ht="16.5" thickBot="1" x14ac:dyDescent="0.3">
      <c r="A766" s="213"/>
      <c r="B766" s="219"/>
      <c r="C766" s="219"/>
      <c r="D766" s="219"/>
      <c r="E766" s="219"/>
      <c r="F766" s="219"/>
      <c r="G766" s="25" t="s">
        <v>8</v>
      </c>
      <c r="H766" s="26">
        <v>0</v>
      </c>
      <c r="I766" s="26">
        <v>0</v>
      </c>
      <c r="J766" s="26">
        <v>0</v>
      </c>
      <c r="K766" s="26">
        <v>0</v>
      </c>
      <c r="L766" s="26">
        <v>0</v>
      </c>
      <c r="M766" s="26">
        <v>0</v>
      </c>
      <c r="N766" s="26">
        <v>0</v>
      </c>
      <c r="O766" s="219"/>
      <c r="P766" s="263"/>
      <c r="Q766" s="74"/>
    </row>
    <row r="767" spans="1:17" ht="16.5" thickBot="1" x14ac:dyDescent="0.3">
      <c r="A767" s="214"/>
      <c r="B767" s="220"/>
      <c r="C767" s="220"/>
      <c r="D767" s="220"/>
      <c r="E767" s="220"/>
      <c r="F767" s="220"/>
      <c r="G767" s="25" t="s">
        <v>9</v>
      </c>
      <c r="H767" s="26">
        <v>0</v>
      </c>
      <c r="I767" s="26">
        <v>0</v>
      </c>
      <c r="J767" s="26">
        <v>0</v>
      </c>
      <c r="K767" s="26">
        <v>0</v>
      </c>
      <c r="L767" s="26">
        <v>0</v>
      </c>
      <c r="M767" s="26">
        <v>0</v>
      </c>
      <c r="N767" s="26">
        <v>0</v>
      </c>
      <c r="O767" s="220"/>
      <c r="P767" s="264"/>
      <c r="Q767" s="74"/>
    </row>
    <row r="768" spans="1:17" ht="24.75" thickBot="1" x14ac:dyDescent="0.3">
      <c r="A768" s="212" t="s">
        <v>1381</v>
      </c>
      <c r="B768" s="218" t="s">
        <v>766</v>
      </c>
      <c r="C768" s="218" t="s">
        <v>397</v>
      </c>
      <c r="D768" s="218">
        <v>2028</v>
      </c>
      <c r="E768" s="218">
        <v>1.6</v>
      </c>
      <c r="F768" s="218" t="s">
        <v>1328</v>
      </c>
      <c r="G768" s="25" t="s">
        <v>4</v>
      </c>
      <c r="H768" s="26">
        <v>43.5</v>
      </c>
      <c r="I768" s="26">
        <v>0</v>
      </c>
      <c r="J768" s="26">
        <v>0</v>
      </c>
      <c r="K768" s="26">
        <v>0</v>
      </c>
      <c r="L768" s="26">
        <v>43.5</v>
      </c>
      <c r="M768" s="26">
        <v>0</v>
      </c>
      <c r="N768" s="26">
        <v>0</v>
      </c>
      <c r="O768" s="218">
        <v>9900</v>
      </c>
      <c r="P768" s="262" t="s">
        <v>1329</v>
      </c>
      <c r="Q768" s="74"/>
    </row>
    <row r="769" spans="1:17" ht="16.5" thickBot="1" x14ac:dyDescent="0.3">
      <c r="A769" s="213"/>
      <c r="B769" s="219"/>
      <c r="C769" s="219"/>
      <c r="D769" s="219"/>
      <c r="E769" s="219"/>
      <c r="F769" s="219"/>
      <c r="G769" s="25" t="s">
        <v>6</v>
      </c>
      <c r="H769" s="26">
        <v>0</v>
      </c>
      <c r="I769" s="26">
        <v>0</v>
      </c>
      <c r="J769" s="26">
        <v>0</v>
      </c>
      <c r="K769" s="26">
        <v>0</v>
      </c>
      <c r="L769" s="26">
        <v>0</v>
      </c>
      <c r="M769" s="26">
        <v>0</v>
      </c>
      <c r="N769" s="26">
        <v>0</v>
      </c>
      <c r="O769" s="219"/>
      <c r="P769" s="263"/>
      <c r="Q769" s="74"/>
    </row>
    <row r="770" spans="1:17" ht="24.75" thickBot="1" x14ac:dyDescent="0.3">
      <c r="A770" s="213"/>
      <c r="B770" s="219"/>
      <c r="C770" s="219"/>
      <c r="D770" s="219"/>
      <c r="E770" s="219"/>
      <c r="F770" s="219"/>
      <c r="G770" s="25" t="s">
        <v>7</v>
      </c>
      <c r="H770" s="26">
        <v>43.5</v>
      </c>
      <c r="I770" s="26">
        <v>0</v>
      </c>
      <c r="J770" s="26">
        <v>0</v>
      </c>
      <c r="K770" s="26">
        <v>0</v>
      </c>
      <c r="L770" s="26">
        <v>43.5</v>
      </c>
      <c r="M770" s="26">
        <v>0</v>
      </c>
      <c r="N770" s="26">
        <v>0</v>
      </c>
      <c r="O770" s="219"/>
      <c r="P770" s="263"/>
      <c r="Q770" s="74"/>
    </row>
    <row r="771" spans="1:17" ht="16.5" thickBot="1" x14ac:dyDescent="0.3">
      <c r="A771" s="213"/>
      <c r="B771" s="219"/>
      <c r="C771" s="219"/>
      <c r="D771" s="219"/>
      <c r="E771" s="219"/>
      <c r="F771" s="219"/>
      <c r="G771" s="25" t="s">
        <v>8</v>
      </c>
      <c r="H771" s="26">
        <v>0</v>
      </c>
      <c r="I771" s="26">
        <v>0</v>
      </c>
      <c r="J771" s="26">
        <v>0</v>
      </c>
      <c r="K771" s="26">
        <v>0</v>
      </c>
      <c r="L771" s="26">
        <v>0</v>
      </c>
      <c r="M771" s="26">
        <v>0</v>
      </c>
      <c r="N771" s="26">
        <v>0</v>
      </c>
      <c r="O771" s="219"/>
      <c r="P771" s="263"/>
      <c r="Q771" s="74"/>
    </row>
    <row r="772" spans="1:17" ht="16.5" thickBot="1" x14ac:dyDescent="0.3">
      <c r="A772" s="214"/>
      <c r="B772" s="220"/>
      <c r="C772" s="220"/>
      <c r="D772" s="220"/>
      <c r="E772" s="220"/>
      <c r="F772" s="220"/>
      <c r="G772" s="25" t="s">
        <v>9</v>
      </c>
      <c r="H772" s="26">
        <v>0</v>
      </c>
      <c r="I772" s="26">
        <v>0</v>
      </c>
      <c r="J772" s="26">
        <v>0</v>
      </c>
      <c r="K772" s="26">
        <v>0</v>
      </c>
      <c r="L772" s="26">
        <v>0</v>
      </c>
      <c r="M772" s="26">
        <v>0</v>
      </c>
      <c r="N772" s="26">
        <v>0</v>
      </c>
      <c r="O772" s="220"/>
      <c r="P772" s="264"/>
      <c r="Q772" s="74"/>
    </row>
    <row r="773" spans="1:17" ht="24.75" thickBot="1" x14ac:dyDescent="0.3">
      <c r="A773" s="212" t="s">
        <v>1382</v>
      </c>
      <c r="B773" s="218" t="s">
        <v>766</v>
      </c>
      <c r="C773" s="218" t="s">
        <v>397</v>
      </c>
      <c r="D773" s="218">
        <v>2028</v>
      </c>
      <c r="E773" s="218">
        <v>0.75</v>
      </c>
      <c r="F773" s="218" t="s">
        <v>1328</v>
      </c>
      <c r="G773" s="25" t="s">
        <v>4</v>
      </c>
      <c r="H773" s="26">
        <v>62.7</v>
      </c>
      <c r="I773" s="26">
        <v>0</v>
      </c>
      <c r="J773" s="26">
        <v>0</v>
      </c>
      <c r="K773" s="26">
        <v>0</v>
      </c>
      <c r="L773" s="26">
        <v>62.7</v>
      </c>
      <c r="M773" s="26">
        <v>0</v>
      </c>
      <c r="N773" s="26">
        <v>0</v>
      </c>
      <c r="O773" s="218">
        <v>9901</v>
      </c>
      <c r="P773" s="262" t="s">
        <v>1329</v>
      </c>
      <c r="Q773" s="74"/>
    </row>
    <row r="774" spans="1:17" ht="16.5" thickBot="1" x14ac:dyDescent="0.3">
      <c r="A774" s="213"/>
      <c r="B774" s="219"/>
      <c r="C774" s="219"/>
      <c r="D774" s="219"/>
      <c r="E774" s="219"/>
      <c r="F774" s="219"/>
      <c r="G774" s="25" t="s">
        <v>6</v>
      </c>
      <c r="H774" s="26">
        <v>0</v>
      </c>
      <c r="I774" s="26">
        <v>0</v>
      </c>
      <c r="J774" s="26">
        <v>0</v>
      </c>
      <c r="K774" s="26">
        <v>0</v>
      </c>
      <c r="L774" s="26">
        <v>0</v>
      </c>
      <c r="M774" s="26">
        <v>0</v>
      </c>
      <c r="N774" s="26">
        <v>0</v>
      </c>
      <c r="O774" s="219"/>
      <c r="P774" s="263"/>
      <c r="Q774" s="74"/>
    </row>
    <row r="775" spans="1:17" ht="24.75" thickBot="1" x14ac:dyDescent="0.3">
      <c r="A775" s="213"/>
      <c r="B775" s="219"/>
      <c r="C775" s="219"/>
      <c r="D775" s="219"/>
      <c r="E775" s="219"/>
      <c r="F775" s="219"/>
      <c r="G775" s="25" t="s">
        <v>7</v>
      </c>
      <c r="H775" s="26">
        <v>62.7</v>
      </c>
      <c r="I775" s="26">
        <v>0</v>
      </c>
      <c r="J775" s="26">
        <v>0</v>
      </c>
      <c r="K775" s="26">
        <v>0</v>
      </c>
      <c r="L775" s="26">
        <v>62.7</v>
      </c>
      <c r="M775" s="26">
        <v>0</v>
      </c>
      <c r="N775" s="26">
        <v>0</v>
      </c>
      <c r="O775" s="219"/>
      <c r="P775" s="263"/>
      <c r="Q775" s="74"/>
    </row>
    <row r="776" spans="1:17" ht="16.5" thickBot="1" x14ac:dyDescent="0.3">
      <c r="A776" s="213"/>
      <c r="B776" s="219"/>
      <c r="C776" s="219"/>
      <c r="D776" s="219"/>
      <c r="E776" s="219"/>
      <c r="F776" s="219"/>
      <c r="G776" s="25" t="s">
        <v>8</v>
      </c>
      <c r="H776" s="26">
        <v>0</v>
      </c>
      <c r="I776" s="26">
        <v>0</v>
      </c>
      <c r="J776" s="26">
        <v>0</v>
      </c>
      <c r="K776" s="26">
        <v>0</v>
      </c>
      <c r="L776" s="26">
        <v>0</v>
      </c>
      <c r="M776" s="26">
        <v>0</v>
      </c>
      <c r="N776" s="26">
        <v>0</v>
      </c>
      <c r="O776" s="219"/>
      <c r="P776" s="263"/>
      <c r="Q776" s="74"/>
    </row>
    <row r="777" spans="1:17" ht="16.5" thickBot="1" x14ac:dyDescent="0.3">
      <c r="A777" s="214"/>
      <c r="B777" s="220"/>
      <c r="C777" s="220"/>
      <c r="D777" s="220"/>
      <c r="E777" s="220"/>
      <c r="F777" s="220"/>
      <c r="G777" s="25" t="s">
        <v>9</v>
      </c>
      <c r="H777" s="26">
        <v>0</v>
      </c>
      <c r="I777" s="26">
        <v>0</v>
      </c>
      <c r="J777" s="26">
        <v>0</v>
      </c>
      <c r="K777" s="26">
        <v>0</v>
      </c>
      <c r="L777" s="26">
        <v>0</v>
      </c>
      <c r="M777" s="26">
        <v>0</v>
      </c>
      <c r="N777" s="26">
        <v>0</v>
      </c>
      <c r="O777" s="220"/>
      <c r="P777" s="264"/>
      <c r="Q777" s="74"/>
    </row>
    <row r="778" spans="1:17" ht="24.75" thickBot="1" x14ac:dyDescent="0.3">
      <c r="A778" s="212" t="s">
        <v>1383</v>
      </c>
      <c r="B778" s="218" t="s">
        <v>766</v>
      </c>
      <c r="C778" s="218" t="s">
        <v>397</v>
      </c>
      <c r="D778" s="218">
        <v>2025</v>
      </c>
      <c r="E778" s="218">
        <v>2</v>
      </c>
      <c r="F778" s="218" t="s">
        <v>1328</v>
      </c>
      <c r="G778" s="25" t="s">
        <v>4</v>
      </c>
      <c r="H778" s="26">
        <v>19.600000000000001</v>
      </c>
      <c r="I778" s="26">
        <v>19.600000000000001</v>
      </c>
      <c r="J778" s="26">
        <v>0</v>
      </c>
      <c r="K778" s="26">
        <v>0</v>
      </c>
      <c r="L778" s="26">
        <v>0</v>
      </c>
      <c r="M778" s="26">
        <v>0</v>
      </c>
      <c r="N778" s="26">
        <v>0</v>
      </c>
      <c r="O778" s="218">
        <v>9902</v>
      </c>
      <c r="P778" s="262" t="s">
        <v>1329</v>
      </c>
      <c r="Q778" s="74"/>
    </row>
    <row r="779" spans="1:17" ht="16.5" thickBot="1" x14ac:dyDescent="0.3">
      <c r="A779" s="213"/>
      <c r="B779" s="219"/>
      <c r="C779" s="219"/>
      <c r="D779" s="219"/>
      <c r="E779" s="219"/>
      <c r="F779" s="219"/>
      <c r="G779" s="25" t="s">
        <v>6</v>
      </c>
      <c r="H779" s="26">
        <v>0</v>
      </c>
      <c r="I779" s="26">
        <v>0</v>
      </c>
      <c r="J779" s="26">
        <v>0</v>
      </c>
      <c r="K779" s="26">
        <v>0</v>
      </c>
      <c r="L779" s="26">
        <v>0</v>
      </c>
      <c r="M779" s="26">
        <v>0</v>
      </c>
      <c r="N779" s="26">
        <v>0</v>
      </c>
      <c r="O779" s="219"/>
      <c r="P779" s="263"/>
      <c r="Q779" s="74"/>
    </row>
    <row r="780" spans="1:17" ht="24.75" thickBot="1" x14ac:dyDescent="0.3">
      <c r="A780" s="213"/>
      <c r="B780" s="219"/>
      <c r="C780" s="219"/>
      <c r="D780" s="219"/>
      <c r="E780" s="219"/>
      <c r="F780" s="219"/>
      <c r="G780" s="25" t="s">
        <v>7</v>
      </c>
      <c r="H780" s="26">
        <v>19.600000000000001</v>
      </c>
      <c r="I780" s="26">
        <v>19.600000000000001</v>
      </c>
      <c r="J780" s="26">
        <v>0</v>
      </c>
      <c r="K780" s="26">
        <v>0</v>
      </c>
      <c r="L780" s="26">
        <v>0</v>
      </c>
      <c r="M780" s="26">
        <v>0</v>
      </c>
      <c r="N780" s="26">
        <v>0</v>
      </c>
      <c r="O780" s="219"/>
      <c r="P780" s="263"/>
      <c r="Q780" s="74"/>
    </row>
    <row r="781" spans="1:17" ht="16.5" thickBot="1" x14ac:dyDescent="0.3">
      <c r="A781" s="213"/>
      <c r="B781" s="219"/>
      <c r="C781" s="219"/>
      <c r="D781" s="219"/>
      <c r="E781" s="219"/>
      <c r="F781" s="219"/>
      <c r="G781" s="25" t="s">
        <v>8</v>
      </c>
      <c r="H781" s="26">
        <v>0</v>
      </c>
      <c r="I781" s="26">
        <v>0</v>
      </c>
      <c r="J781" s="26">
        <v>0</v>
      </c>
      <c r="K781" s="26">
        <v>0</v>
      </c>
      <c r="L781" s="26">
        <v>0</v>
      </c>
      <c r="M781" s="26">
        <v>0</v>
      </c>
      <c r="N781" s="26">
        <v>0</v>
      </c>
      <c r="O781" s="219"/>
      <c r="P781" s="263"/>
      <c r="Q781" s="74"/>
    </row>
    <row r="782" spans="1:17" ht="16.5" thickBot="1" x14ac:dyDescent="0.3">
      <c r="A782" s="214"/>
      <c r="B782" s="220"/>
      <c r="C782" s="220"/>
      <c r="D782" s="220"/>
      <c r="E782" s="220"/>
      <c r="F782" s="220"/>
      <c r="G782" s="25" t="s">
        <v>9</v>
      </c>
      <c r="H782" s="26">
        <v>0</v>
      </c>
      <c r="I782" s="26">
        <v>0</v>
      </c>
      <c r="J782" s="26">
        <v>0</v>
      </c>
      <c r="K782" s="26">
        <v>0</v>
      </c>
      <c r="L782" s="26">
        <v>0</v>
      </c>
      <c r="M782" s="26">
        <v>0</v>
      </c>
      <c r="N782" s="26">
        <v>0</v>
      </c>
      <c r="O782" s="220"/>
      <c r="P782" s="264"/>
      <c r="Q782" s="74"/>
    </row>
    <row r="783" spans="1:17" ht="24.75" thickBot="1" x14ac:dyDescent="0.3">
      <c r="A783" s="212" t="s">
        <v>1384</v>
      </c>
      <c r="B783" s="218" t="s">
        <v>766</v>
      </c>
      <c r="C783" s="218" t="s">
        <v>397</v>
      </c>
      <c r="D783" s="218">
        <v>2028</v>
      </c>
      <c r="E783" s="218">
        <v>4</v>
      </c>
      <c r="F783" s="218" t="s">
        <v>1328</v>
      </c>
      <c r="G783" s="25" t="s">
        <v>4</v>
      </c>
      <c r="H783" s="26">
        <v>66.3</v>
      </c>
      <c r="I783" s="26">
        <v>0</v>
      </c>
      <c r="J783" s="26">
        <v>0</v>
      </c>
      <c r="K783" s="26">
        <v>0</v>
      </c>
      <c r="L783" s="26">
        <v>66.3</v>
      </c>
      <c r="M783" s="26">
        <v>0</v>
      </c>
      <c r="N783" s="26">
        <v>0</v>
      </c>
      <c r="O783" s="218">
        <v>9903</v>
      </c>
      <c r="P783" s="262" t="s">
        <v>1329</v>
      </c>
      <c r="Q783" s="74"/>
    </row>
    <row r="784" spans="1:17" ht="16.5" thickBot="1" x14ac:dyDescent="0.3">
      <c r="A784" s="213"/>
      <c r="B784" s="219"/>
      <c r="C784" s="219"/>
      <c r="D784" s="219"/>
      <c r="E784" s="219"/>
      <c r="F784" s="219"/>
      <c r="G784" s="25" t="s">
        <v>6</v>
      </c>
      <c r="H784" s="26">
        <v>0</v>
      </c>
      <c r="I784" s="26">
        <v>0</v>
      </c>
      <c r="J784" s="26">
        <v>0</v>
      </c>
      <c r="K784" s="26">
        <v>0</v>
      </c>
      <c r="L784" s="26">
        <v>0</v>
      </c>
      <c r="M784" s="26">
        <v>0</v>
      </c>
      <c r="N784" s="26">
        <v>0</v>
      </c>
      <c r="O784" s="219"/>
      <c r="P784" s="263"/>
      <c r="Q784" s="74"/>
    </row>
    <row r="785" spans="1:17" ht="24.75" thickBot="1" x14ac:dyDescent="0.3">
      <c r="A785" s="213"/>
      <c r="B785" s="219"/>
      <c r="C785" s="219"/>
      <c r="D785" s="219"/>
      <c r="E785" s="219"/>
      <c r="F785" s="219"/>
      <c r="G785" s="25" t="s">
        <v>7</v>
      </c>
      <c r="H785" s="26">
        <v>66.3</v>
      </c>
      <c r="I785" s="26">
        <v>0</v>
      </c>
      <c r="J785" s="26">
        <v>0</v>
      </c>
      <c r="K785" s="26">
        <v>0</v>
      </c>
      <c r="L785" s="26">
        <v>66.3</v>
      </c>
      <c r="M785" s="26">
        <v>0</v>
      </c>
      <c r="N785" s="26">
        <v>0</v>
      </c>
      <c r="O785" s="219"/>
      <c r="P785" s="263"/>
      <c r="Q785" s="74"/>
    </row>
    <row r="786" spans="1:17" ht="16.5" thickBot="1" x14ac:dyDescent="0.3">
      <c r="A786" s="213"/>
      <c r="B786" s="219"/>
      <c r="C786" s="219"/>
      <c r="D786" s="219"/>
      <c r="E786" s="219"/>
      <c r="F786" s="219"/>
      <c r="G786" s="25" t="s">
        <v>8</v>
      </c>
      <c r="H786" s="26">
        <v>0</v>
      </c>
      <c r="I786" s="26">
        <v>0</v>
      </c>
      <c r="J786" s="26">
        <v>0</v>
      </c>
      <c r="K786" s="26">
        <v>0</v>
      </c>
      <c r="L786" s="26">
        <v>0</v>
      </c>
      <c r="M786" s="26">
        <v>0</v>
      </c>
      <c r="N786" s="26">
        <v>0</v>
      </c>
      <c r="O786" s="219"/>
      <c r="P786" s="263"/>
      <c r="Q786" s="74"/>
    </row>
    <row r="787" spans="1:17" ht="16.5" thickBot="1" x14ac:dyDescent="0.3">
      <c r="A787" s="214"/>
      <c r="B787" s="220"/>
      <c r="C787" s="220"/>
      <c r="D787" s="220"/>
      <c r="E787" s="220"/>
      <c r="F787" s="220"/>
      <c r="G787" s="25" t="s">
        <v>9</v>
      </c>
      <c r="H787" s="26">
        <v>0</v>
      </c>
      <c r="I787" s="26">
        <v>0</v>
      </c>
      <c r="J787" s="26">
        <v>0</v>
      </c>
      <c r="K787" s="26">
        <v>0</v>
      </c>
      <c r="L787" s="26">
        <v>0</v>
      </c>
      <c r="M787" s="26">
        <v>0</v>
      </c>
      <c r="N787" s="26">
        <v>0</v>
      </c>
      <c r="O787" s="220"/>
      <c r="P787" s="264"/>
      <c r="Q787" s="74"/>
    </row>
    <row r="788" spans="1:17" ht="24.75" thickBot="1" x14ac:dyDescent="0.3">
      <c r="A788" s="253" t="s">
        <v>4375</v>
      </c>
      <c r="B788" s="218" t="s">
        <v>766</v>
      </c>
      <c r="C788" s="218" t="s">
        <v>397</v>
      </c>
      <c r="D788" s="218" t="s">
        <v>337</v>
      </c>
      <c r="E788" s="218">
        <v>3</v>
      </c>
      <c r="F788" s="218" t="s">
        <v>1328</v>
      </c>
      <c r="G788" s="25" t="s">
        <v>4</v>
      </c>
      <c r="H788" s="26">
        <v>33</v>
      </c>
      <c r="I788" s="26">
        <v>0</v>
      </c>
      <c r="J788" s="26">
        <v>0</v>
      </c>
      <c r="K788" s="26">
        <v>5.5</v>
      </c>
      <c r="L788" s="26">
        <v>27.5</v>
      </c>
      <c r="M788" s="26">
        <v>0</v>
      </c>
      <c r="N788" s="26">
        <v>0</v>
      </c>
      <c r="O788" s="218">
        <v>9904</v>
      </c>
      <c r="P788" s="262" t="s">
        <v>1329</v>
      </c>
      <c r="Q788" s="74"/>
    </row>
    <row r="789" spans="1:17" ht="16.5" thickBot="1" x14ac:dyDescent="0.3">
      <c r="A789" s="254"/>
      <c r="B789" s="219"/>
      <c r="C789" s="219"/>
      <c r="D789" s="219"/>
      <c r="E789" s="219"/>
      <c r="F789" s="219"/>
      <c r="G789" s="25" t="s">
        <v>6</v>
      </c>
      <c r="H789" s="26">
        <v>0</v>
      </c>
      <c r="I789" s="26">
        <v>0</v>
      </c>
      <c r="J789" s="26">
        <v>0</v>
      </c>
      <c r="K789" s="26">
        <v>0</v>
      </c>
      <c r="L789" s="26">
        <v>0</v>
      </c>
      <c r="M789" s="26">
        <v>0</v>
      </c>
      <c r="N789" s="26">
        <v>0</v>
      </c>
      <c r="O789" s="219"/>
      <c r="P789" s="263"/>
      <c r="Q789" s="74"/>
    </row>
    <row r="790" spans="1:17" ht="24.75" thickBot="1" x14ac:dyDescent="0.3">
      <c r="A790" s="254"/>
      <c r="B790" s="219"/>
      <c r="C790" s="219"/>
      <c r="D790" s="219"/>
      <c r="E790" s="219"/>
      <c r="F790" s="219"/>
      <c r="G790" s="25" t="s">
        <v>7</v>
      </c>
      <c r="H790" s="26">
        <v>33</v>
      </c>
      <c r="I790" s="26">
        <v>0</v>
      </c>
      <c r="J790" s="26">
        <v>0</v>
      </c>
      <c r="K790" s="26">
        <v>5.5</v>
      </c>
      <c r="L790" s="26">
        <v>27.5</v>
      </c>
      <c r="M790" s="26">
        <v>0</v>
      </c>
      <c r="N790" s="26">
        <v>0</v>
      </c>
      <c r="O790" s="219"/>
      <c r="P790" s="263"/>
      <c r="Q790" s="74"/>
    </row>
    <row r="791" spans="1:17" ht="16.5" thickBot="1" x14ac:dyDescent="0.3">
      <c r="A791" s="255"/>
      <c r="B791" s="220"/>
      <c r="C791" s="220"/>
      <c r="D791" s="220"/>
      <c r="E791" s="220"/>
      <c r="F791" s="220"/>
      <c r="G791" s="25" t="s">
        <v>9</v>
      </c>
      <c r="H791" s="26">
        <v>0</v>
      </c>
      <c r="I791" s="26">
        <v>0</v>
      </c>
      <c r="J791" s="26">
        <v>0</v>
      </c>
      <c r="K791" s="26">
        <v>0</v>
      </c>
      <c r="L791" s="26">
        <v>0</v>
      </c>
      <c r="M791" s="26">
        <v>0</v>
      </c>
      <c r="N791" s="26">
        <v>0</v>
      </c>
      <c r="O791" s="220"/>
      <c r="P791" s="264"/>
      <c r="Q791" s="74"/>
    </row>
    <row r="792" spans="1:17" ht="33.75" customHeight="1" thickBot="1" x14ac:dyDescent="0.3">
      <c r="A792" s="212" t="s">
        <v>4376</v>
      </c>
      <c r="B792" s="218" t="s">
        <v>766</v>
      </c>
      <c r="C792" s="218" t="s">
        <v>397</v>
      </c>
      <c r="D792" s="218">
        <v>2028</v>
      </c>
      <c r="E792" s="218">
        <v>2</v>
      </c>
      <c r="F792" s="218" t="s">
        <v>1328</v>
      </c>
      <c r="G792" s="25" t="s">
        <v>4</v>
      </c>
      <c r="H792" s="26">
        <v>22</v>
      </c>
      <c r="I792" s="26">
        <v>0</v>
      </c>
      <c r="J792" s="26">
        <v>0</v>
      </c>
      <c r="K792" s="26">
        <v>0</v>
      </c>
      <c r="L792" s="26">
        <v>22</v>
      </c>
      <c r="M792" s="26">
        <v>0</v>
      </c>
      <c r="N792" s="26">
        <v>0</v>
      </c>
      <c r="O792" s="218">
        <v>9905</v>
      </c>
      <c r="P792" s="262" t="s">
        <v>1329</v>
      </c>
      <c r="Q792" s="74"/>
    </row>
    <row r="793" spans="1:17" ht="16.5" thickBot="1" x14ac:dyDescent="0.3">
      <c r="A793" s="213"/>
      <c r="B793" s="219"/>
      <c r="C793" s="219"/>
      <c r="D793" s="219"/>
      <c r="E793" s="219"/>
      <c r="F793" s="219"/>
      <c r="G793" s="25" t="s">
        <v>6</v>
      </c>
      <c r="H793" s="26">
        <v>0</v>
      </c>
      <c r="I793" s="26">
        <v>0</v>
      </c>
      <c r="J793" s="26">
        <v>0</v>
      </c>
      <c r="K793" s="26">
        <v>0</v>
      </c>
      <c r="L793" s="26">
        <v>0</v>
      </c>
      <c r="M793" s="26">
        <v>0</v>
      </c>
      <c r="N793" s="26">
        <v>0</v>
      </c>
      <c r="O793" s="219"/>
      <c r="P793" s="263"/>
      <c r="Q793" s="74"/>
    </row>
    <row r="794" spans="1:17" ht="24.75" thickBot="1" x14ac:dyDescent="0.3">
      <c r="A794" s="213"/>
      <c r="B794" s="219"/>
      <c r="C794" s="219"/>
      <c r="D794" s="219"/>
      <c r="E794" s="219"/>
      <c r="F794" s="219"/>
      <c r="G794" s="25" t="s">
        <v>7</v>
      </c>
      <c r="H794" s="26">
        <v>22</v>
      </c>
      <c r="I794" s="26">
        <v>0</v>
      </c>
      <c r="J794" s="26">
        <v>0</v>
      </c>
      <c r="K794" s="26">
        <v>0</v>
      </c>
      <c r="L794" s="26">
        <v>22</v>
      </c>
      <c r="M794" s="26">
        <v>0</v>
      </c>
      <c r="N794" s="26">
        <v>0</v>
      </c>
      <c r="O794" s="219"/>
      <c r="P794" s="263"/>
      <c r="Q794" s="74"/>
    </row>
    <row r="795" spans="1:17" ht="16.5" thickBot="1" x14ac:dyDescent="0.3">
      <c r="A795" s="213"/>
      <c r="B795" s="219"/>
      <c r="C795" s="219"/>
      <c r="D795" s="219"/>
      <c r="E795" s="219"/>
      <c r="F795" s="219"/>
      <c r="G795" s="25" t="s">
        <v>8</v>
      </c>
      <c r="H795" s="26">
        <v>0</v>
      </c>
      <c r="I795" s="26">
        <v>0</v>
      </c>
      <c r="J795" s="26">
        <v>0</v>
      </c>
      <c r="K795" s="26">
        <v>0</v>
      </c>
      <c r="L795" s="26">
        <v>0</v>
      </c>
      <c r="M795" s="26">
        <v>0</v>
      </c>
      <c r="N795" s="26">
        <v>0</v>
      </c>
      <c r="O795" s="219"/>
      <c r="P795" s="263"/>
      <c r="Q795" s="74"/>
    </row>
    <row r="796" spans="1:17" ht="16.5" thickBot="1" x14ac:dyDescent="0.3">
      <c r="A796" s="214"/>
      <c r="B796" s="220"/>
      <c r="C796" s="220"/>
      <c r="D796" s="220"/>
      <c r="E796" s="220"/>
      <c r="F796" s="220"/>
      <c r="G796" s="25" t="s">
        <v>9</v>
      </c>
      <c r="H796" s="26">
        <v>0</v>
      </c>
      <c r="I796" s="26">
        <v>0</v>
      </c>
      <c r="J796" s="26">
        <v>0</v>
      </c>
      <c r="K796" s="26">
        <v>0</v>
      </c>
      <c r="L796" s="26">
        <v>0</v>
      </c>
      <c r="M796" s="26">
        <v>0</v>
      </c>
      <c r="N796" s="26">
        <v>0</v>
      </c>
      <c r="O796" s="220"/>
      <c r="P796" s="264"/>
      <c r="Q796" s="74"/>
    </row>
    <row r="797" spans="1:17" ht="36" customHeight="1" thickBot="1" x14ac:dyDescent="0.3">
      <c r="A797" s="212" t="s">
        <v>1385</v>
      </c>
      <c r="B797" s="218" t="s">
        <v>766</v>
      </c>
      <c r="C797" s="218" t="s">
        <v>397</v>
      </c>
      <c r="D797" s="218">
        <v>2028</v>
      </c>
      <c r="E797" s="218">
        <v>1</v>
      </c>
      <c r="F797" s="218" t="s">
        <v>1328</v>
      </c>
      <c r="G797" s="25" t="s">
        <v>4</v>
      </c>
      <c r="H797" s="26">
        <v>23.2</v>
      </c>
      <c r="I797" s="26">
        <v>0</v>
      </c>
      <c r="J797" s="26">
        <v>0</v>
      </c>
      <c r="K797" s="26">
        <v>0</v>
      </c>
      <c r="L797" s="26">
        <v>23.2</v>
      </c>
      <c r="M797" s="26">
        <v>0</v>
      </c>
      <c r="N797" s="26">
        <v>0</v>
      </c>
      <c r="O797" s="218">
        <v>9906</v>
      </c>
      <c r="P797" s="262" t="s">
        <v>1329</v>
      </c>
      <c r="Q797" s="74"/>
    </row>
    <row r="798" spans="1:17" ht="16.5" thickBot="1" x14ac:dyDescent="0.3">
      <c r="A798" s="213"/>
      <c r="B798" s="219"/>
      <c r="C798" s="219"/>
      <c r="D798" s="219"/>
      <c r="E798" s="219"/>
      <c r="F798" s="219"/>
      <c r="G798" s="25" t="s">
        <v>6</v>
      </c>
      <c r="H798" s="26">
        <v>0</v>
      </c>
      <c r="I798" s="26">
        <v>0</v>
      </c>
      <c r="J798" s="26">
        <v>0</v>
      </c>
      <c r="K798" s="26">
        <v>0</v>
      </c>
      <c r="L798" s="26">
        <v>0</v>
      </c>
      <c r="M798" s="26">
        <v>0</v>
      </c>
      <c r="N798" s="26">
        <v>0</v>
      </c>
      <c r="O798" s="219"/>
      <c r="P798" s="263"/>
      <c r="Q798" s="74"/>
    </row>
    <row r="799" spans="1:17" ht="24.75" thickBot="1" x14ac:dyDescent="0.3">
      <c r="A799" s="213"/>
      <c r="B799" s="219"/>
      <c r="C799" s="219"/>
      <c r="D799" s="219"/>
      <c r="E799" s="219"/>
      <c r="F799" s="219"/>
      <c r="G799" s="25" t="s">
        <v>7</v>
      </c>
      <c r="H799" s="26">
        <v>23.2</v>
      </c>
      <c r="I799" s="26">
        <v>0</v>
      </c>
      <c r="J799" s="26">
        <v>0</v>
      </c>
      <c r="K799" s="26">
        <v>0</v>
      </c>
      <c r="L799" s="26">
        <v>23.2</v>
      </c>
      <c r="M799" s="26">
        <v>0</v>
      </c>
      <c r="N799" s="26">
        <v>0</v>
      </c>
      <c r="O799" s="219"/>
      <c r="P799" s="263"/>
      <c r="Q799" s="74"/>
    </row>
    <row r="800" spans="1:17" ht="16.5" thickBot="1" x14ac:dyDescent="0.3">
      <c r="A800" s="213"/>
      <c r="B800" s="219"/>
      <c r="C800" s="219"/>
      <c r="D800" s="219"/>
      <c r="E800" s="219"/>
      <c r="F800" s="219"/>
      <c r="G800" s="25" t="s">
        <v>8</v>
      </c>
      <c r="H800" s="26">
        <v>0</v>
      </c>
      <c r="I800" s="26">
        <v>0</v>
      </c>
      <c r="J800" s="26">
        <v>0</v>
      </c>
      <c r="K800" s="26">
        <v>0</v>
      </c>
      <c r="L800" s="26">
        <v>0</v>
      </c>
      <c r="M800" s="26">
        <v>0</v>
      </c>
      <c r="N800" s="26">
        <v>0</v>
      </c>
      <c r="O800" s="219"/>
      <c r="P800" s="263"/>
      <c r="Q800" s="74"/>
    </row>
    <row r="801" spans="1:17" ht="16.5" thickBot="1" x14ac:dyDescent="0.3">
      <c r="A801" s="214"/>
      <c r="B801" s="220"/>
      <c r="C801" s="220"/>
      <c r="D801" s="220"/>
      <c r="E801" s="220"/>
      <c r="F801" s="220"/>
      <c r="G801" s="25" t="s">
        <v>9</v>
      </c>
      <c r="H801" s="26">
        <v>0</v>
      </c>
      <c r="I801" s="26">
        <v>0</v>
      </c>
      <c r="J801" s="26">
        <v>0</v>
      </c>
      <c r="K801" s="26">
        <v>0</v>
      </c>
      <c r="L801" s="26">
        <v>0</v>
      </c>
      <c r="M801" s="26">
        <v>0</v>
      </c>
      <c r="N801" s="26">
        <v>0</v>
      </c>
      <c r="O801" s="220"/>
      <c r="P801" s="264"/>
      <c r="Q801" s="74"/>
    </row>
    <row r="802" spans="1:17" ht="27.75" customHeight="1" thickBot="1" x14ac:dyDescent="0.3">
      <c r="A802" s="212" t="s">
        <v>1386</v>
      </c>
      <c r="B802" s="218" t="s">
        <v>766</v>
      </c>
      <c r="C802" s="218" t="s">
        <v>397</v>
      </c>
      <c r="D802" s="218">
        <v>2028</v>
      </c>
      <c r="E802" s="218">
        <v>1.2</v>
      </c>
      <c r="F802" s="218" t="s">
        <v>1328</v>
      </c>
      <c r="G802" s="25" t="s">
        <v>4</v>
      </c>
      <c r="H802" s="26">
        <v>20</v>
      </c>
      <c r="I802" s="26">
        <v>0</v>
      </c>
      <c r="J802" s="26">
        <v>0</v>
      </c>
      <c r="K802" s="26">
        <v>0</v>
      </c>
      <c r="L802" s="26">
        <v>20</v>
      </c>
      <c r="M802" s="26">
        <v>0</v>
      </c>
      <c r="N802" s="26">
        <v>0</v>
      </c>
      <c r="O802" s="218">
        <v>9907</v>
      </c>
      <c r="P802" s="262" t="s">
        <v>1329</v>
      </c>
      <c r="Q802" s="74"/>
    </row>
    <row r="803" spans="1:17" ht="16.5" thickBot="1" x14ac:dyDescent="0.3">
      <c r="A803" s="213"/>
      <c r="B803" s="219"/>
      <c r="C803" s="219"/>
      <c r="D803" s="219"/>
      <c r="E803" s="219"/>
      <c r="F803" s="219"/>
      <c r="G803" s="25" t="s">
        <v>6</v>
      </c>
      <c r="H803" s="26">
        <v>0</v>
      </c>
      <c r="I803" s="26">
        <v>0</v>
      </c>
      <c r="J803" s="26">
        <v>0</v>
      </c>
      <c r="K803" s="26">
        <v>0</v>
      </c>
      <c r="L803" s="26">
        <v>0</v>
      </c>
      <c r="M803" s="26">
        <v>0</v>
      </c>
      <c r="N803" s="26">
        <v>0</v>
      </c>
      <c r="O803" s="219"/>
      <c r="P803" s="263"/>
      <c r="Q803" s="74"/>
    </row>
    <row r="804" spans="1:17" ht="24.75" thickBot="1" x14ac:dyDescent="0.3">
      <c r="A804" s="213"/>
      <c r="B804" s="219"/>
      <c r="C804" s="219"/>
      <c r="D804" s="219"/>
      <c r="E804" s="219"/>
      <c r="F804" s="219"/>
      <c r="G804" s="25" t="s">
        <v>7</v>
      </c>
      <c r="H804" s="26">
        <v>20</v>
      </c>
      <c r="I804" s="26">
        <v>0</v>
      </c>
      <c r="J804" s="26">
        <v>0</v>
      </c>
      <c r="K804" s="26">
        <v>0</v>
      </c>
      <c r="L804" s="26">
        <v>20</v>
      </c>
      <c r="M804" s="26">
        <v>0</v>
      </c>
      <c r="N804" s="26">
        <v>0</v>
      </c>
      <c r="O804" s="219"/>
      <c r="P804" s="263"/>
      <c r="Q804" s="74"/>
    </row>
    <row r="805" spans="1:17" ht="16.5" thickBot="1" x14ac:dyDescent="0.3">
      <c r="A805" s="213"/>
      <c r="B805" s="219"/>
      <c r="C805" s="219"/>
      <c r="D805" s="219"/>
      <c r="E805" s="219"/>
      <c r="F805" s="219"/>
      <c r="G805" s="25" t="s">
        <v>8</v>
      </c>
      <c r="H805" s="26">
        <v>0</v>
      </c>
      <c r="I805" s="26">
        <v>0</v>
      </c>
      <c r="J805" s="26">
        <v>0</v>
      </c>
      <c r="K805" s="26">
        <v>0</v>
      </c>
      <c r="L805" s="26">
        <v>0</v>
      </c>
      <c r="M805" s="26">
        <v>0</v>
      </c>
      <c r="N805" s="26">
        <v>0</v>
      </c>
      <c r="O805" s="219"/>
      <c r="P805" s="263"/>
      <c r="Q805" s="74"/>
    </row>
    <row r="806" spans="1:17" ht="16.5" thickBot="1" x14ac:dyDescent="0.3">
      <c r="A806" s="214"/>
      <c r="B806" s="220"/>
      <c r="C806" s="220"/>
      <c r="D806" s="220"/>
      <c r="E806" s="220"/>
      <c r="F806" s="220"/>
      <c r="G806" s="25" t="s">
        <v>9</v>
      </c>
      <c r="H806" s="26">
        <v>0</v>
      </c>
      <c r="I806" s="26">
        <v>0</v>
      </c>
      <c r="J806" s="26">
        <v>0</v>
      </c>
      <c r="K806" s="26">
        <v>0</v>
      </c>
      <c r="L806" s="26">
        <v>0</v>
      </c>
      <c r="M806" s="26">
        <v>0</v>
      </c>
      <c r="N806" s="26">
        <v>0</v>
      </c>
      <c r="O806" s="220"/>
      <c r="P806" s="264"/>
      <c r="Q806" s="74"/>
    </row>
    <row r="807" spans="1:17" ht="24.75" thickBot="1" x14ac:dyDescent="0.3">
      <c r="A807" s="253" t="s">
        <v>4377</v>
      </c>
      <c r="B807" s="218" t="s">
        <v>766</v>
      </c>
      <c r="C807" s="218" t="s">
        <v>397</v>
      </c>
      <c r="D807" s="218">
        <v>2026</v>
      </c>
      <c r="E807" s="218">
        <v>0.36</v>
      </c>
      <c r="F807" s="218" t="s">
        <v>1328</v>
      </c>
      <c r="G807" s="25" t="s">
        <v>4</v>
      </c>
      <c r="H807" s="26">
        <v>12</v>
      </c>
      <c r="I807" s="26">
        <v>0</v>
      </c>
      <c r="J807" s="26">
        <v>12</v>
      </c>
      <c r="K807" s="26">
        <v>0</v>
      </c>
      <c r="L807" s="26">
        <v>0</v>
      </c>
      <c r="M807" s="26">
        <v>0</v>
      </c>
      <c r="N807" s="26">
        <v>0</v>
      </c>
      <c r="O807" s="218">
        <v>9908</v>
      </c>
      <c r="P807" s="262" t="s">
        <v>1329</v>
      </c>
      <c r="Q807" s="74"/>
    </row>
    <row r="808" spans="1:17" ht="16.5" thickBot="1" x14ac:dyDescent="0.3">
      <c r="A808" s="254"/>
      <c r="B808" s="219"/>
      <c r="C808" s="219"/>
      <c r="D808" s="219"/>
      <c r="E808" s="219"/>
      <c r="F808" s="219"/>
      <c r="G808" s="25" t="s">
        <v>6</v>
      </c>
      <c r="H808" s="26">
        <v>0</v>
      </c>
      <c r="I808" s="26">
        <v>0</v>
      </c>
      <c r="J808" s="26">
        <v>0</v>
      </c>
      <c r="K808" s="26">
        <v>0</v>
      </c>
      <c r="L808" s="26">
        <v>0</v>
      </c>
      <c r="M808" s="26">
        <v>0</v>
      </c>
      <c r="N808" s="26">
        <v>0</v>
      </c>
      <c r="O808" s="219"/>
      <c r="P808" s="263"/>
      <c r="Q808" s="74"/>
    </row>
    <row r="809" spans="1:17" ht="24.75" thickBot="1" x14ac:dyDescent="0.3">
      <c r="A809" s="254"/>
      <c r="B809" s="219"/>
      <c r="C809" s="219"/>
      <c r="D809" s="219"/>
      <c r="E809" s="219"/>
      <c r="F809" s="219"/>
      <c r="G809" s="25" t="s">
        <v>7</v>
      </c>
      <c r="H809" s="26">
        <v>12</v>
      </c>
      <c r="I809" s="26">
        <v>0</v>
      </c>
      <c r="J809" s="26">
        <v>12</v>
      </c>
      <c r="K809" s="26">
        <v>0</v>
      </c>
      <c r="L809" s="26">
        <v>0</v>
      </c>
      <c r="M809" s="26">
        <v>0</v>
      </c>
      <c r="N809" s="26">
        <v>0</v>
      </c>
      <c r="O809" s="219"/>
      <c r="P809" s="263"/>
      <c r="Q809" s="74"/>
    </row>
    <row r="810" spans="1:17" ht="16.5" thickBot="1" x14ac:dyDescent="0.3">
      <c r="A810" s="254"/>
      <c r="B810" s="219"/>
      <c r="C810" s="219"/>
      <c r="D810" s="219"/>
      <c r="E810" s="219"/>
      <c r="F810" s="219"/>
      <c r="G810" s="25" t="s">
        <v>8</v>
      </c>
      <c r="H810" s="26">
        <v>0</v>
      </c>
      <c r="I810" s="26">
        <v>0</v>
      </c>
      <c r="J810" s="26">
        <v>0</v>
      </c>
      <c r="K810" s="26">
        <v>0</v>
      </c>
      <c r="L810" s="26">
        <v>0</v>
      </c>
      <c r="M810" s="26">
        <v>0</v>
      </c>
      <c r="N810" s="26">
        <v>0</v>
      </c>
      <c r="O810" s="219"/>
      <c r="P810" s="263"/>
      <c r="Q810" s="74"/>
    </row>
    <row r="811" spans="1:17" ht="16.5" thickBot="1" x14ac:dyDescent="0.3">
      <c r="A811" s="255"/>
      <c r="B811" s="220"/>
      <c r="C811" s="220"/>
      <c r="D811" s="220"/>
      <c r="E811" s="220"/>
      <c r="F811" s="220"/>
      <c r="G811" s="25" t="s">
        <v>9</v>
      </c>
      <c r="H811" s="26">
        <v>0</v>
      </c>
      <c r="I811" s="26">
        <v>0</v>
      </c>
      <c r="J811" s="26">
        <v>0</v>
      </c>
      <c r="K811" s="26">
        <v>0</v>
      </c>
      <c r="L811" s="26">
        <v>0</v>
      </c>
      <c r="M811" s="26">
        <v>0</v>
      </c>
      <c r="N811" s="26">
        <v>0</v>
      </c>
      <c r="O811" s="220"/>
      <c r="P811" s="264"/>
      <c r="Q811" s="74"/>
    </row>
    <row r="812" spans="1:17" ht="73.5" customHeight="1" thickBot="1" x14ac:dyDescent="0.3">
      <c r="A812" s="253" t="s">
        <v>4381</v>
      </c>
      <c r="B812" s="218" t="s">
        <v>766</v>
      </c>
      <c r="C812" s="218" t="s">
        <v>397</v>
      </c>
      <c r="D812" s="218">
        <v>2029</v>
      </c>
      <c r="E812" s="218">
        <v>0.55000000000000004</v>
      </c>
      <c r="F812" s="218" t="s">
        <v>1328</v>
      </c>
      <c r="G812" s="25" t="s">
        <v>4</v>
      </c>
      <c r="H812" s="26">
        <v>14.7</v>
      </c>
      <c r="I812" s="26">
        <v>0</v>
      </c>
      <c r="J812" s="26">
        <v>0</v>
      </c>
      <c r="K812" s="26">
        <v>0</v>
      </c>
      <c r="L812" s="26">
        <v>0</v>
      </c>
      <c r="M812" s="26">
        <v>14.7</v>
      </c>
      <c r="N812" s="26">
        <v>0</v>
      </c>
      <c r="O812" s="218">
        <v>9909</v>
      </c>
      <c r="P812" s="262" t="s">
        <v>1329</v>
      </c>
      <c r="Q812" s="377"/>
    </row>
    <row r="813" spans="1:17" ht="15.75" thickBot="1" x14ac:dyDescent="0.3">
      <c r="A813" s="254"/>
      <c r="B813" s="219"/>
      <c r="C813" s="219"/>
      <c r="D813" s="219"/>
      <c r="E813" s="219"/>
      <c r="F813" s="219"/>
      <c r="G813" s="25" t="s">
        <v>6</v>
      </c>
      <c r="H813" s="26">
        <v>0</v>
      </c>
      <c r="I813" s="26">
        <v>0</v>
      </c>
      <c r="J813" s="26">
        <v>0</v>
      </c>
      <c r="K813" s="26">
        <v>0</v>
      </c>
      <c r="L813" s="26">
        <v>0</v>
      </c>
      <c r="M813" s="26">
        <v>0</v>
      </c>
      <c r="N813" s="26">
        <v>0</v>
      </c>
      <c r="O813" s="219"/>
      <c r="P813" s="263"/>
      <c r="Q813" s="377"/>
    </row>
    <row r="814" spans="1:17" ht="24.75" thickBot="1" x14ac:dyDescent="0.3">
      <c r="A814" s="254"/>
      <c r="B814" s="219"/>
      <c r="C814" s="219"/>
      <c r="D814" s="219"/>
      <c r="E814" s="219"/>
      <c r="F814" s="219"/>
      <c r="G814" s="25" t="s">
        <v>7</v>
      </c>
      <c r="H814" s="26">
        <v>14.7</v>
      </c>
      <c r="I814" s="26">
        <v>0</v>
      </c>
      <c r="J814" s="26">
        <v>0</v>
      </c>
      <c r="K814" s="26">
        <v>0</v>
      </c>
      <c r="L814" s="26">
        <v>0</v>
      </c>
      <c r="M814" s="26">
        <v>14.7</v>
      </c>
      <c r="N814" s="26">
        <v>0</v>
      </c>
      <c r="O814" s="219"/>
      <c r="P814" s="263"/>
      <c r="Q814" s="74"/>
    </row>
    <row r="815" spans="1:17" ht="49.5" customHeight="1" thickBot="1" x14ac:dyDescent="0.3">
      <c r="A815" s="254"/>
      <c r="B815" s="219"/>
      <c r="C815" s="219"/>
      <c r="D815" s="219"/>
      <c r="E815" s="219"/>
      <c r="F815" s="219"/>
      <c r="G815" s="25" t="s">
        <v>8</v>
      </c>
      <c r="H815" s="26">
        <v>0</v>
      </c>
      <c r="I815" s="26">
        <v>0</v>
      </c>
      <c r="J815" s="26">
        <v>0</v>
      </c>
      <c r="K815" s="26">
        <v>0</v>
      </c>
      <c r="L815" s="26">
        <v>0</v>
      </c>
      <c r="M815" s="26">
        <v>0</v>
      </c>
      <c r="N815" s="26">
        <v>0</v>
      </c>
      <c r="O815" s="219"/>
      <c r="P815" s="263"/>
      <c r="Q815" s="74"/>
    </row>
    <row r="816" spans="1:17" ht="16.5" thickBot="1" x14ac:dyDescent="0.3">
      <c r="A816" s="255"/>
      <c r="B816" s="220"/>
      <c r="C816" s="220"/>
      <c r="D816" s="220"/>
      <c r="E816" s="220"/>
      <c r="F816" s="220"/>
      <c r="G816" s="25" t="s">
        <v>9</v>
      </c>
      <c r="H816" s="26">
        <v>0</v>
      </c>
      <c r="I816" s="26">
        <v>0</v>
      </c>
      <c r="J816" s="26">
        <v>0</v>
      </c>
      <c r="K816" s="26">
        <v>0</v>
      </c>
      <c r="L816" s="26">
        <v>0</v>
      </c>
      <c r="M816" s="26">
        <v>0</v>
      </c>
      <c r="N816" s="26">
        <v>0</v>
      </c>
      <c r="O816" s="220"/>
      <c r="P816" s="264"/>
      <c r="Q816" s="74"/>
    </row>
    <row r="817" spans="1:17" ht="24.75" thickBot="1" x14ac:dyDescent="0.3">
      <c r="A817" s="212" t="s">
        <v>1387</v>
      </c>
      <c r="B817" s="218"/>
      <c r="C817" s="218" t="s">
        <v>397</v>
      </c>
      <c r="D817" s="218">
        <v>2030</v>
      </c>
      <c r="E817" s="218"/>
      <c r="F817" s="218"/>
      <c r="G817" s="25" t="s">
        <v>4</v>
      </c>
      <c r="H817" s="26">
        <v>6</v>
      </c>
      <c r="I817" s="26">
        <v>0</v>
      </c>
      <c r="J817" s="26">
        <v>0</v>
      </c>
      <c r="K817" s="26">
        <v>0</v>
      </c>
      <c r="L817" s="26">
        <v>0</v>
      </c>
      <c r="M817" s="26">
        <v>0</v>
      </c>
      <c r="N817" s="26">
        <v>6</v>
      </c>
      <c r="O817" s="218"/>
      <c r="P817" s="262"/>
      <c r="Q817" s="74"/>
    </row>
    <row r="818" spans="1:17" ht="16.5" thickBot="1" x14ac:dyDescent="0.3">
      <c r="A818" s="213"/>
      <c r="B818" s="219"/>
      <c r="C818" s="219"/>
      <c r="D818" s="219"/>
      <c r="E818" s="219"/>
      <c r="F818" s="219"/>
      <c r="G818" s="25" t="s">
        <v>6</v>
      </c>
      <c r="H818" s="26">
        <v>0</v>
      </c>
      <c r="I818" s="26">
        <v>0</v>
      </c>
      <c r="J818" s="26">
        <v>0</v>
      </c>
      <c r="K818" s="26">
        <v>0</v>
      </c>
      <c r="L818" s="26">
        <v>0</v>
      </c>
      <c r="M818" s="26">
        <v>0</v>
      </c>
      <c r="N818" s="26">
        <v>0</v>
      </c>
      <c r="O818" s="219"/>
      <c r="P818" s="263"/>
      <c r="Q818" s="74"/>
    </row>
    <row r="819" spans="1:17" ht="24.75" thickBot="1" x14ac:dyDescent="0.3">
      <c r="A819" s="213"/>
      <c r="B819" s="219"/>
      <c r="C819" s="219"/>
      <c r="D819" s="219"/>
      <c r="E819" s="219"/>
      <c r="F819" s="219"/>
      <c r="G819" s="25" t="s">
        <v>7</v>
      </c>
      <c r="H819" s="26">
        <v>5.6</v>
      </c>
      <c r="I819" s="26">
        <v>0</v>
      </c>
      <c r="J819" s="26">
        <v>0</v>
      </c>
      <c r="K819" s="26">
        <v>0</v>
      </c>
      <c r="L819" s="26">
        <v>0</v>
      </c>
      <c r="M819" s="26">
        <v>0</v>
      </c>
      <c r="N819" s="26">
        <v>5.6</v>
      </c>
      <c r="O819" s="219"/>
      <c r="P819" s="263"/>
      <c r="Q819" s="74"/>
    </row>
    <row r="820" spans="1:17" ht="16.5" thickBot="1" x14ac:dyDescent="0.3">
      <c r="A820" s="213"/>
      <c r="B820" s="219"/>
      <c r="C820" s="219"/>
      <c r="D820" s="219"/>
      <c r="E820" s="219"/>
      <c r="F820" s="219"/>
      <c r="G820" s="25" t="s">
        <v>8</v>
      </c>
      <c r="H820" s="26">
        <v>0.4</v>
      </c>
      <c r="I820" s="26">
        <v>0</v>
      </c>
      <c r="J820" s="26">
        <v>0</v>
      </c>
      <c r="K820" s="26">
        <v>0</v>
      </c>
      <c r="L820" s="26">
        <v>0</v>
      </c>
      <c r="M820" s="26">
        <v>0</v>
      </c>
      <c r="N820" s="26">
        <v>0.4</v>
      </c>
      <c r="O820" s="219"/>
      <c r="P820" s="263"/>
      <c r="Q820" s="74"/>
    </row>
    <row r="821" spans="1:17" ht="16.5" thickBot="1" x14ac:dyDescent="0.3">
      <c r="A821" s="214"/>
      <c r="B821" s="220"/>
      <c r="C821" s="220"/>
      <c r="D821" s="220"/>
      <c r="E821" s="220"/>
      <c r="F821" s="220"/>
      <c r="G821" s="25" t="s">
        <v>9</v>
      </c>
      <c r="H821" s="26">
        <v>0</v>
      </c>
      <c r="I821" s="26">
        <v>0</v>
      </c>
      <c r="J821" s="26">
        <v>0</v>
      </c>
      <c r="K821" s="26">
        <v>0</v>
      </c>
      <c r="L821" s="26">
        <v>0</v>
      </c>
      <c r="M821" s="26">
        <v>0</v>
      </c>
      <c r="N821" s="26">
        <v>0</v>
      </c>
      <c r="O821" s="220"/>
      <c r="P821" s="264"/>
      <c r="Q821" s="74"/>
    </row>
    <row r="822" spans="1:17" ht="40.5" customHeight="1" thickBot="1" x14ac:dyDescent="0.3">
      <c r="A822" s="212" t="s">
        <v>1388</v>
      </c>
      <c r="B822" s="218" t="s">
        <v>1389</v>
      </c>
      <c r="C822" s="218" t="s">
        <v>397</v>
      </c>
      <c r="D822" s="218">
        <v>2025</v>
      </c>
      <c r="E822" s="218"/>
      <c r="F822" s="218"/>
      <c r="G822" s="25" t="s">
        <v>4</v>
      </c>
      <c r="H822" s="26">
        <v>32</v>
      </c>
      <c r="I822" s="26">
        <v>32</v>
      </c>
      <c r="J822" s="26">
        <v>0</v>
      </c>
      <c r="K822" s="26">
        <v>0</v>
      </c>
      <c r="L822" s="26">
        <v>0</v>
      </c>
      <c r="M822" s="26">
        <v>0</v>
      </c>
      <c r="N822" s="26">
        <v>0</v>
      </c>
      <c r="O822" s="218"/>
      <c r="P822" s="262"/>
      <c r="Q822" s="74"/>
    </row>
    <row r="823" spans="1:17" ht="16.5" thickBot="1" x14ac:dyDescent="0.3">
      <c r="A823" s="213"/>
      <c r="B823" s="219"/>
      <c r="C823" s="219"/>
      <c r="D823" s="219"/>
      <c r="E823" s="219"/>
      <c r="F823" s="219"/>
      <c r="G823" s="25" t="s">
        <v>6</v>
      </c>
      <c r="H823" s="26">
        <v>0</v>
      </c>
      <c r="I823" s="26">
        <v>0</v>
      </c>
      <c r="J823" s="26">
        <v>0</v>
      </c>
      <c r="K823" s="26">
        <v>0</v>
      </c>
      <c r="L823" s="26">
        <v>0</v>
      </c>
      <c r="M823" s="26">
        <v>0</v>
      </c>
      <c r="N823" s="26">
        <v>0</v>
      </c>
      <c r="O823" s="219"/>
      <c r="P823" s="263"/>
      <c r="Q823" s="74"/>
    </row>
    <row r="824" spans="1:17" ht="24.75" thickBot="1" x14ac:dyDescent="0.3">
      <c r="A824" s="213"/>
      <c r="B824" s="219"/>
      <c r="C824" s="219"/>
      <c r="D824" s="219"/>
      <c r="E824" s="219"/>
      <c r="F824" s="219"/>
      <c r="G824" s="25" t="s">
        <v>7</v>
      </c>
      <c r="H824" s="26">
        <v>32</v>
      </c>
      <c r="I824" s="26">
        <v>32</v>
      </c>
      <c r="J824" s="26">
        <v>0</v>
      </c>
      <c r="K824" s="26">
        <v>0</v>
      </c>
      <c r="L824" s="26">
        <v>0</v>
      </c>
      <c r="M824" s="26">
        <v>0</v>
      </c>
      <c r="N824" s="26">
        <v>0</v>
      </c>
      <c r="O824" s="219"/>
      <c r="P824" s="263"/>
      <c r="Q824" s="74"/>
    </row>
    <row r="825" spans="1:17" ht="16.5" thickBot="1" x14ac:dyDescent="0.3">
      <c r="A825" s="213"/>
      <c r="B825" s="219"/>
      <c r="C825" s="219"/>
      <c r="D825" s="219"/>
      <c r="E825" s="219"/>
      <c r="F825" s="219"/>
      <c r="G825" s="25" t="s">
        <v>8</v>
      </c>
      <c r="H825" s="26">
        <v>0</v>
      </c>
      <c r="I825" s="26">
        <v>0</v>
      </c>
      <c r="J825" s="26">
        <v>0</v>
      </c>
      <c r="K825" s="26">
        <v>0</v>
      </c>
      <c r="L825" s="26">
        <v>0</v>
      </c>
      <c r="M825" s="26">
        <v>0</v>
      </c>
      <c r="N825" s="26">
        <v>0</v>
      </c>
      <c r="O825" s="219"/>
      <c r="P825" s="263"/>
      <c r="Q825" s="74"/>
    </row>
    <row r="826" spans="1:17" ht="16.5" thickBot="1" x14ac:dyDescent="0.3">
      <c r="A826" s="214"/>
      <c r="B826" s="220"/>
      <c r="C826" s="220"/>
      <c r="D826" s="220"/>
      <c r="E826" s="220"/>
      <c r="F826" s="220"/>
      <c r="G826" s="25" t="s">
        <v>9</v>
      </c>
      <c r="H826" s="26">
        <v>0</v>
      </c>
      <c r="I826" s="26">
        <v>0</v>
      </c>
      <c r="J826" s="26">
        <v>0</v>
      </c>
      <c r="K826" s="26">
        <v>0</v>
      </c>
      <c r="L826" s="26">
        <v>0</v>
      </c>
      <c r="M826" s="26">
        <v>0</v>
      </c>
      <c r="N826" s="26">
        <v>0</v>
      </c>
      <c r="O826" s="220"/>
      <c r="P826" s="264"/>
      <c r="Q826" s="74"/>
    </row>
    <row r="827" spans="1:17" ht="48.75" customHeight="1" x14ac:dyDescent="0.25">
      <c r="A827" s="253" t="s">
        <v>4378</v>
      </c>
      <c r="B827" s="218"/>
      <c r="C827" s="218" t="s">
        <v>397</v>
      </c>
      <c r="D827" s="218" t="s">
        <v>150</v>
      </c>
      <c r="E827" s="218"/>
      <c r="F827" s="218"/>
      <c r="G827" s="215" t="s">
        <v>4</v>
      </c>
      <c r="H827" s="366">
        <v>80</v>
      </c>
      <c r="I827" s="366">
        <v>20</v>
      </c>
      <c r="J827" s="366">
        <v>60</v>
      </c>
      <c r="K827" s="366">
        <v>0</v>
      </c>
      <c r="L827" s="366">
        <v>0</v>
      </c>
      <c r="M827" s="366">
        <v>0</v>
      </c>
      <c r="N827" s="366">
        <v>0</v>
      </c>
      <c r="O827" s="218"/>
      <c r="P827" s="262"/>
      <c r="Q827" s="74"/>
    </row>
    <row r="828" spans="1:17" ht="16.5" thickBot="1" x14ac:dyDescent="0.3">
      <c r="A828" s="254"/>
      <c r="B828" s="219"/>
      <c r="C828" s="219"/>
      <c r="D828" s="219"/>
      <c r="E828" s="219"/>
      <c r="F828" s="219"/>
      <c r="G828" s="217"/>
      <c r="H828" s="368"/>
      <c r="I828" s="368"/>
      <c r="J828" s="368"/>
      <c r="K828" s="368"/>
      <c r="L828" s="368"/>
      <c r="M828" s="368"/>
      <c r="N828" s="368"/>
      <c r="O828" s="219"/>
      <c r="P828" s="263"/>
      <c r="Q828" s="74"/>
    </row>
    <row r="829" spans="1:17" ht="16.5" thickBot="1" x14ac:dyDescent="0.3">
      <c r="A829" s="254"/>
      <c r="B829" s="219"/>
      <c r="C829" s="219"/>
      <c r="D829" s="219"/>
      <c r="E829" s="219"/>
      <c r="F829" s="219"/>
      <c r="G829" s="25" t="s">
        <v>6</v>
      </c>
      <c r="H829" s="26">
        <v>0</v>
      </c>
      <c r="I829" s="26">
        <v>0</v>
      </c>
      <c r="J829" s="26">
        <v>0</v>
      </c>
      <c r="K829" s="26">
        <v>0</v>
      </c>
      <c r="L829" s="26">
        <v>0</v>
      </c>
      <c r="M829" s="26">
        <v>0</v>
      </c>
      <c r="N829" s="26">
        <v>0</v>
      </c>
      <c r="O829" s="219"/>
      <c r="P829" s="263"/>
      <c r="Q829" s="74"/>
    </row>
    <row r="830" spans="1:17" ht="24.75" thickBot="1" x14ac:dyDescent="0.3">
      <c r="A830" s="254"/>
      <c r="B830" s="219"/>
      <c r="C830" s="219"/>
      <c r="D830" s="219"/>
      <c r="E830" s="219"/>
      <c r="F830" s="219"/>
      <c r="G830" s="25" t="s">
        <v>7</v>
      </c>
      <c r="H830" s="26">
        <v>80</v>
      </c>
      <c r="I830" s="26">
        <v>20</v>
      </c>
      <c r="J830" s="26">
        <v>60</v>
      </c>
      <c r="K830" s="26">
        <v>0</v>
      </c>
      <c r="L830" s="26">
        <v>0</v>
      </c>
      <c r="M830" s="26">
        <v>0</v>
      </c>
      <c r="N830" s="26">
        <v>0</v>
      </c>
      <c r="O830" s="219"/>
      <c r="P830" s="263"/>
      <c r="Q830" s="74"/>
    </row>
    <row r="831" spans="1:17" ht="16.5" thickBot="1" x14ac:dyDescent="0.3">
      <c r="A831" s="254"/>
      <c r="B831" s="219"/>
      <c r="C831" s="219"/>
      <c r="D831" s="219"/>
      <c r="E831" s="219"/>
      <c r="F831" s="219"/>
      <c r="G831" s="25" t="s">
        <v>8</v>
      </c>
      <c r="H831" s="26">
        <v>0</v>
      </c>
      <c r="I831" s="26">
        <v>0</v>
      </c>
      <c r="J831" s="26">
        <v>0</v>
      </c>
      <c r="K831" s="26">
        <v>0</v>
      </c>
      <c r="L831" s="26">
        <v>0</v>
      </c>
      <c r="M831" s="26">
        <v>0</v>
      </c>
      <c r="N831" s="26">
        <v>0</v>
      </c>
      <c r="O831" s="219"/>
      <c r="P831" s="263"/>
      <c r="Q831" s="74"/>
    </row>
    <row r="832" spans="1:17" ht="16.5" thickBot="1" x14ac:dyDescent="0.3">
      <c r="A832" s="255"/>
      <c r="B832" s="220"/>
      <c r="C832" s="220"/>
      <c r="D832" s="220"/>
      <c r="E832" s="220"/>
      <c r="F832" s="220"/>
      <c r="G832" s="25" t="s">
        <v>9</v>
      </c>
      <c r="H832" s="26">
        <v>0</v>
      </c>
      <c r="I832" s="26">
        <v>0</v>
      </c>
      <c r="J832" s="26">
        <v>0</v>
      </c>
      <c r="K832" s="26">
        <v>0</v>
      </c>
      <c r="L832" s="26">
        <v>0</v>
      </c>
      <c r="M832" s="26">
        <v>0</v>
      </c>
      <c r="N832" s="26">
        <v>0</v>
      </c>
      <c r="O832" s="220"/>
      <c r="P832" s="264"/>
      <c r="Q832" s="74"/>
    </row>
    <row r="833" spans="1:17" ht="24.75" thickBot="1" x14ac:dyDescent="0.3">
      <c r="A833" s="212" t="s">
        <v>1390</v>
      </c>
      <c r="B833" s="218"/>
      <c r="C833" s="218" t="s">
        <v>397</v>
      </c>
      <c r="D833" s="218">
        <v>2028</v>
      </c>
      <c r="E833" s="218"/>
      <c r="F833" s="218"/>
      <c r="G833" s="25" t="s">
        <v>4</v>
      </c>
      <c r="H833" s="26">
        <v>11</v>
      </c>
      <c r="I833" s="26">
        <v>0</v>
      </c>
      <c r="J833" s="26">
        <v>0</v>
      </c>
      <c r="K833" s="26">
        <v>0</v>
      </c>
      <c r="L833" s="26">
        <v>11</v>
      </c>
      <c r="M833" s="26">
        <v>0</v>
      </c>
      <c r="N833" s="26">
        <v>0</v>
      </c>
      <c r="O833" s="218"/>
      <c r="P833" s="262"/>
      <c r="Q833" s="74"/>
    </row>
    <row r="834" spans="1:17" ht="16.5" thickBot="1" x14ac:dyDescent="0.3">
      <c r="A834" s="213"/>
      <c r="B834" s="219"/>
      <c r="C834" s="219"/>
      <c r="D834" s="219"/>
      <c r="E834" s="219"/>
      <c r="F834" s="219"/>
      <c r="G834" s="25" t="s">
        <v>6</v>
      </c>
      <c r="H834" s="26">
        <v>0</v>
      </c>
      <c r="I834" s="26">
        <v>0</v>
      </c>
      <c r="J834" s="26">
        <v>0</v>
      </c>
      <c r="K834" s="26">
        <v>0</v>
      </c>
      <c r="L834" s="26">
        <v>0</v>
      </c>
      <c r="M834" s="26">
        <v>0</v>
      </c>
      <c r="N834" s="26">
        <v>0</v>
      </c>
      <c r="O834" s="219"/>
      <c r="P834" s="263"/>
      <c r="Q834" s="74"/>
    </row>
    <row r="835" spans="1:17" ht="24.75" thickBot="1" x14ac:dyDescent="0.3">
      <c r="A835" s="213"/>
      <c r="B835" s="219"/>
      <c r="C835" s="219"/>
      <c r="D835" s="219"/>
      <c r="E835" s="219"/>
      <c r="F835" s="219"/>
      <c r="G835" s="25" t="s">
        <v>7</v>
      </c>
      <c r="H835" s="26">
        <v>11</v>
      </c>
      <c r="I835" s="26">
        <v>0</v>
      </c>
      <c r="J835" s="26">
        <v>0</v>
      </c>
      <c r="K835" s="26">
        <v>0</v>
      </c>
      <c r="L835" s="26">
        <v>11</v>
      </c>
      <c r="M835" s="26">
        <v>0</v>
      </c>
      <c r="N835" s="26">
        <v>0</v>
      </c>
      <c r="O835" s="219"/>
      <c r="P835" s="263"/>
      <c r="Q835" s="74"/>
    </row>
    <row r="836" spans="1:17" ht="16.5" thickBot="1" x14ac:dyDescent="0.3">
      <c r="A836" s="214"/>
      <c r="B836" s="220"/>
      <c r="C836" s="220"/>
      <c r="D836" s="220"/>
      <c r="E836" s="220"/>
      <c r="F836" s="220"/>
      <c r="G836" s="25" t="s">
        <v>9</v>
      </c>
      <c r="H836" s="26">
        <v>0</v>
      </c>
      <c r="I836" s="26">
        <v>0</v>
      </c>
      <c r="J836" s="26">
        <v>0</v>
      </c>
      <c r="K836" s="26">
        <v>0</v>
      </c>
      <c r="L836" s="26">
        <v>0</v>
      </c>
      <c r="M836" s="26">
        <v>0</v>
      </c>
      <c r="N836" s="26">
        <v>0</v>
      </c>
      <c r="O836" s="220"/>
      <c r="P836" s="264"/>
      <c r="Q836" s="74"/>
    </row>
    <row r="837" spans="1:17" ht="43.5" customHeight="1" thickBot="1" x14ac:dyDescent="0.3">
      <c r="A837" s="253" t="s">
        <v>4379</v>
      </c>
      <c r="B837" s="218"/>
      <c r="C837" s="218" t="s">
        <v>397</v>
      </c>
      <c r="D837" s="218">
        <v>2028</v>
      </c>
      <c r="E837" s="218"/>
      <c r="F837" s="218"/>
      <c r="G837" s="25" t="s">
        <v>4</v>
      </c>
      <c r="H837" s="26">
        <v>5.5</v>
      </c>
      <c r="I837" s="26">
        <v>0</v>
      </c>
      <c r="J837" s="26">
        <v>0</v>
      </c>
      <c r="K837" s="26">
        <v>0</v>
      </c>
      <c r="L837" s="26">
        <v>5.5</v>
      </c>
      <c r="M837" s="26">
        <v>0</v>
      </c>
      <c r="N837" s="26">
        <v>0</v>
      </c>
      <c r="O837" s="218"/>
      <c r="P837" s="262"/>
      <c r="Q837" s="74"/>
    </row>
    <row r="838" spans="1:17" ht="16.5" thickBot="1" x14ac:dyDescent="0.3">
      <c r="A838" s="254"/>
      <c r="B838" s="219"/>
      <c r="C838" s="219"/>
      <c r="D838" s="219"/>
      <c r="E838" s="219"/>
      <c r="F838" s="219"/>
      <c r="G838" s="25" t="s">
        <v>259</v>
      </c>
      <c r="H838" s="26">
        <v>0</v>
      </c>
      <c r="I838" s="26">
        <v>0</v>
      </c>
      <c r="J838" s="26">
        <v>0</v>
      </c>
      <c r="K838" s="26">
        <v>0</v>
      </c>
      <c r="L838" s="26">
        <v>0</v>
      </c>
      <c r="M838" s="26">
        <v>0</v>
      </c>
      <c r="N838" s="26">
        <v>0</v>
      </c>
      <c r="O838" s="219"/>
      <c r="P838" s="263"/>
      <c r="Q838" s="74"/>
    </row>
    <row r="839" spans="1:17" ht="24.75" thickBot="1" x14ac:dyDescent="0.3">
      <c r="A839" s="254"/>
      <c r="B839" s="219"/>
      <c r="C839" s="219"/>
      <c r="D839" s="219"/>
      <c r="E839" s="219"/>
      <c r="F839" s="219"/>
      <c r="G839" s="25" t="s">
        <v>7</v>
      </c>
      <c r="H839" s="26">
        <v>5.5</v>
      </c>
      <c r="I839" s="26">
        <v>0</v>
      </c>
      <c r="J839" s="26">
        <v>0</v>
      </c>
      <c r="K839" s="26">
        <v>0</v>
      </c>
      <c r="L839" s="26">
        <v>5.5</v>
      </c>
      <c r="M839" s="26">
        <v>0</v>
      </c>
      <c r="N839" s="26">
        <v>0</v>
      </c>
      <c r="O839" s="219"/>
      <c r="P839" s="263"/>
      <c r="Q839" s="74"/>
    </row>
    <row r="840" spans="1:17" ht="16.5" thickBot="1" x14ac:dyDescent="0.3">
      <c r="A840" s="254"/>
      <c r="B840" s="219"/>
      <c r="C840" s="219"/>
      <c r="D840" s="219"/>
      <c r="E840" s="219"/>
      <c r="F840" s="219"/>
      <c r="G840" s="25" t="s">
        <v>8</v>
      </c>
      <c r="H840" s="26">
        <v>0</v>
      </c>
      <c r="I840" s="26">
        <v>0</v>
      </c>
      <c r="J840" s="26">
        <v>0</v>
      </c>
      <c r="K840" s="26">
        <v>0</v>
      </c>
      <c r="L840" s="26">
        <v>0</v>
      </c>
      <c r="M840" s="26">
        <v>0</v>
      </c>
      <c r="N840" s="26">
        <v>0</v>
      </c>
      <c r="O840" s="219"/>
      <c r="P840" s="263"/>
      <c r="Q840" s="74"/>
    </row>
    <row r="841" spans="1:17" ht="50.25" customHeight="1" thickBot="1" x14ac:dyDescent="0.3">
      <c r="A841" s="255"/>
      <c r="B841" s="220"/>
      <c r="C841" s="220"/>
      <c r="D841" s="220"/>
      <c r="E841" s="220"/>
      <c r="F841" s="220"/>
      <c r="G841" s="25" t="s">
        <v>9</v>
      </c>
      <c r="H841" s="26">
        <v>0</v>
      </c>
      <c r="I841" s="26">
        <v>0</v>
      </c>
      <c r="J841" s="26">
        <v>0</v>
      </c>
      <c r="K841" s="26">
        <v>0</v>
      </c>
      <c r="L841" s="26">
        <v>0</v>
      </c>
      <c r="M841" s="26">
        <v>0</v>
      </c>
      <c r="N841" s="26">
        <v>0</v>
      </c>
      <c r="O841" s="220"/>
      <c r="P841" s="264"/>
      <c r="Q841" s="74"/>
    </row>
    <row r="842" spans="1:17" ht="24.75" thickBot="1" x14ac:dyDescent="0.3">
      <c r="A842" s="253" t="s">
        <v>4380</v>
      </c>
      <c r="B842" s="218"/>
      <c r="C842" s="218" t="s">
        <v>397</v>
      </c>
      <c r="D842" s="218" t="s">
        <v>337</v>
      </c>
      <c r="E842" s="218"/>
      <c r="F842" s="218"/>
      <c r="G842" s="25" t="s">
        <v>4</v>
      </c>
      <c r="H842" s="26">
        <v>13.6</v>
      </c>
      <c r="I842" s="26">
        <v>0</v>
      </c>
      <c r="J842" s="26">
        <v>0</v>
      </c>
      <c r="K842" s="26">
        <v>4.5999999999999996</v>
      </c>
      <c r="L842" s="26">
        <v>9</v>
      </c>
      <c r="M842" s="26">
        <v>0</v>
      </c>
      <c r="N842" s="26">
        <v>0</v>
      </c>
      <c r="O842" s="218"/>
      <c r="P842" s="262"/>
      <c r="Q842" s="74"/>
    </row>
    <row r="843" spans="1:17" ht="41.25" customHeight="1" thickBot="1" x14ac:dyDescent="0.3">
      <c r="A843" s="254"/>
      <c r="B843" s="219"/>
      <c r="C843" s="219"/>
      <c r="D843" s="219"/>
      <c r="E843" s="219"/>
      <c r="F843" s="219"/>
      <c r="G843" s="25" t="s">
        <v>259</v>
      </c>
      <c r="H843" s="26">
        <v>0</v>
      </c>
      <c r="I843" s="26">
        <v>0</v>
      </c>
      <c r="J843" s="26">
        <v>0</v>
      </c>
      <c r="K843" s="26">
        <v>0</v>
      </c>
      <c r="L843" s="26">
        <v>0</v>
      </c>
      <c r="M843" s="26">
        <v>0</v>
      </c>
      <c r="N843" s="26">
        <v>0</v>
      </c>
      <c r="O843" s="219"/>
      <c r="P843" s="263"/>
      <c r="Q843" s="74"/>
    </row>
    <row r="844" spans="1:17" ht="24.75" thickBot="1" x14ac:dyDescent="0.3">
      <c r="A844" s="254"/>
      <c r="B844" s="219"/>
      <c r="C844" s="219"/>
      <c r="D844" s="219"/>
      <c r="E844" s="219"/>
      <c r="F844" s="219"/>
      <c r="G844" s="25" t="s">
        <v>7</v>
      </c>
      <c r="H844" s="26">
        <v>11.7</v>
      </c>
      <c r="I844" s="26">
        <v>0</v>
      </c>
      <c r="J844" s="26">
        <v>0</v>
      </c>
      <c r="K844" s="26">
        <v>3.5</v>
      </c>
      <c r="L844" s="26">
        <v>8.1999999999999993</v>
      </c>
      <c r="M844" s="26">
        <v>0</v>
      </c>
      <c r="N844" s="26">
        <v>0</v>
      </c>
      <c r="O844" s="219"/>
      <c r="P844" s="263"/>
      <c r="Q844" s="74"/>
    </row>
    <row r="845" spans="1:17" ht="16.5" thickBot="1" x14ac:dyDescent="0.3">
      <c r="A845" s="254"/>
      <c r="B845" s="219"/>
      <c r="C845" s="219"/>
      <c r="D845" s="219"/>
      <c r="E845" s="219"/>
      <c r="F845" s="219"/>
      <c r="G845" s="25" t="s">
        <v>8</v>
      </c>
      <c r="H845" s="26">
        <v>1.7</v>
      </c>
      <c r="I845" s="26">
        <v>0</v>
      </c>
      <c r="J845" s="26">
        <v>0</v>
      </c>
      <c r="K845" s="26">
        <v>1.1000000000000001</v>
      </c>
      <c r="L845" s="26">
        <v>0.6</v>
      </c>
      <c r="M845" s="26">
        <v>0</v>
      </c>
      <c r="N845" s="26">
        <v>0</v>
      </c>
      <c r="O845" s="219"/>
      <c r="P845" s="263"/>
      <c r="Q845" s="74"/>
    </row>
    <row r="846" spans="1:17" ht="16.5" thickBot="1" x14ac:dyDescent="0.3">
      <c r="A846" s="255"/>
      <c r="B846" s="220"/>
      <c r="C846" s="220"/>
      <c r="D846" s="220"/>
      <c r="E846" s="220"/>
      <c r="F846" s="220"/>
      <c r="G846" s="25" t="s">
        <v>9</v>
      </c>
      <c r="H846" s="26">
        <v>0.2</v>
      </c>
      <c r="I846" s="26">
        <v>0</v>
      </c>
      <c r="J846" s="26">
        <v>0</v>
      </c>
      <c r="K846" s="26">
        <v>0</v>
      </c>
      <c r="L846" s="26">
        <v>0.2</v>
      </c>
      <c r="M846" s="26">
        <v>0</v>
      </c>
      <c r="N846" s="26">
        <v>0</v>
      </c>
      <c r="O846" s="220"/>
      <c r="P846" s="264"/>
      <c r="Q846" s="74"/>
    </row>
    <row r="847" spans="1:17" ht="24.75" thickBot="1" x14ac:dyDescent="0.3">
      <c r="A847" s="212" t="s">
        <v>1391</v>
      </c>
      <c r="B847" s="218"/>
      <c r="C847" s="218" t="s">
        <v>397</v>
      </c>
      <c r="D847" s="218">
        <v>2028</v>
      </c>
      <c r="E847" s="218"/>
      <c r="F847" s="218"/>
      <c r="G847" s="25" t="s">
        <v>4</v>
      </c>
      <c r="H847" s="26">
        <v>15</v>
      </c>
      <c r="I847" s="26">
        <v>0</v>
      </c>
      <c r="J847" s="26">
        <v>0</v>
      </c>
      <c r="K847" s="26">
        <v>0</v>
      </c>
      <c r="L847" s="26">
        <v>15</v>
      </c>
      <c r="M847" s="26">
        <v>0</v>
      </c>
      <c r="N847" s="26">
        <v>0</v>
      </c>
      <c r="O847" s="218"/>
      <c r="P847" s="262"/>
      <c r="Q847" s="74"/>
    </row>
    <row r="848" spans="1:17" ht="16.5" thickBot="1" x14ac:dyDescent="0.3">
      <c r="A848" s="213"/>
      <c r="B848" s="219"/>
      <c r="C848" s="219"/>
      <c r="D848" s="219"/>
      <c r="E848" s="219"/>
      <c r="F848" s="219"/>
      <c r="G848" s="25" t="s">
        <v>259</v>
      </c>
      <c r="H848" s="26">
        <v>0</v>
      </c>
      <c r="I848" s="26">
        <v>0</v>
      </c>
      <c r="J848" s="26">
        <v>0</v>
      </c>
      <c r="K848" s="26">
        <v>0</v>
      </c>
      <c r="L848" s="26">
        <v>0</v>
      </c>
      <c r="M848" s="26">
        <v>0</v>
      </c>
      <c r="N848" s="26">
        <v>0</v>
      </c>
      <c r="O848" s="219"/>
      <c r="P848" s="263"/>
      <c r="Q848" s="74"/>
    </row>
    <row r="849" spans="1:17" ht="24.75" thickBot="1" x14ac:dyDescent="0.3">
      <c r="A849" s="213"/>
      <c r="B849" s="219"/>
      <c r="C849" s="219"/>
      <c r="D849" s="219"/>
      <c r="E849" s="219"/>
      <c r="F849" s="219"/>
      <c r="G849" s="25" t="s">
        <v>7</v>
      </c>
      <c r="H849" s="26">
        <v>14</v>
      </c>
      <c r="I849" s="26">
        <v>0</v>
      </c>
      <c r="J849" s="26">
        <v>0</v>
      </c>
      <c r="K849" s="26">
        <v>0</v>
      </c>
      <c r="L849" s="26">
        <v>14</v>
      </c>
      <c r="M849" s="26">
        <v>0</v>
      </c>
      <c r="N849" s="26">
        <v>0</v>
      </c>
      <c r="O849" s="219"/>
      <c r="P849" s="263"/>
      <c r="Q849" s="74"/>
    </row>
    <row r="850" spans="1:17" ht="16.5" thickBot="1" x14ac:dyDescent="0.3">
      <c r="A850" s="213"/>
      <c r="B850" s="219"/>
      <c r="C850" s="219"/>
      <c r="D850" s="219"/>
      <c r="E850" s="219"/>
      <c r="F850" s="219"/>
      <c r="G850" s="25" t="s">
        <v>8</v>
      </c>
      <c r="H850" s="26">
        <v>1.1000000000000001</v>
      </c>
      <c r="I850" s="26">
        <v>0</v>
      </c>
      <c r="J850" s="26">
        <v>0</v>
      </c>
      <c r="K850" s="26">
        <v>0</v>
      </c>
      <c r="L850" s="26">
        <v>1.1000000000000001</v>
      </c>
      <c r="M850" s="26">
        <v>0</v>
      </c>
      <c r="N850" s="26">
        <v>0</v>
      </c>
      <c r="O850" s="219"/>
      <c r="P850" s="263"/>
      <c r="Q850" s="74"/>
    </row>
    <row r="851" spans="1:17" ht="16.5" thickBot="1" x14ac:dyDescent="0.3">
      <c r="A851" s="214"/>
      <c r="B851" s="220"/>
      <c r="C851" s="220"/>
      <c r="D851" s="220"/>
      <c r="E851" s="220"/>
      <c r="F851" s="220"/>
      <c r="G851" s="25" t="s">
        <v>9</v>
      </c>
      <c r="H851" s="26">
        <v>0</v>
      </c>
      <c r="I851" s="26">
        <v>0</v>
      </c>
      <c r="J851" s="26">
        <v>0</v>
      </c>
      <c r="K851" s="26">
        <v>0</v>
      </c>
      <c r="L851" s="26">
        <v>0</v>
      </c>
      <c r="M851" s="26">
        <v>0</v>
      </c>
      <c r="N851" s="26">
        <v>0</v>
      </c>
      <c r="O851" s="220"/>
      <c r="P851" s="264"/>
      <c r="Q851" s="74"/>
    </row>
    <row r="852" spans="1:17" ht="24.75" thickBot="1" x14ac:dyDescent="0.3">
      <c r="A852" s="346" t="s">
        <v>4383</v>
      </c>
      <c r="B852" s="349" t="s">
        <v>4384</v>
      </c>
      <c r="C852" s="352" t="s">
        <v>397</v>
      </c>
      <c r="D852" s="355" t="s">
        <v>4306</v>
      </c>
      <c r="E852" s="352" t="s">
        <v>4385</v>
      </c>
      <c r="F852" s="352" t="s">
        <v>4386</v>
      </c>
      <c r="G852" s="25" t="s">
        <v>4</v>
      </c>
      <c r="H852" s="82">
        <f>H854</f>
        <v>53.9</v>
      </c>
      <c r="I852" s="82">
        <f t="shared" ref="I852:N852" si="107">I854</f>
        <v>6.3</v>
      </c>
      <c r="J852" s="82">
        <f t="shared" si="107"/>
        <v>47.6</v>
      </c>
      <c r="K852" s="83">
        <f t="shared" si="107"/>
        <v>0</v>
      </c>
      <c r="L852" s="83">
        <f t="shared" si="107"/>
        <v>0</v>
      </c>
      <c r="M852" s="83">
        <f t="shared" si="107"/>
        <v>0</v>
      </c>
      <c r="N852" s="83">
        <f t="shared" si="107"/>
        <v>0</v>
      </c>
      <c r="O852" s="349">
        <v>108</v>
      </c>
      <c r="P852" s="352"/>
      <c r="Q852" s="74"/>
    </row>
    <row r="853" spans="1:17" ht="16.5" thickBot="1" x14ac:dyDescent="0.3">
      <c r="A853" s="347"/>
      <c r="B853" s="350"/>
      <c r="C853" s="353"/>
      <c r="D853" s="356"/>
      <c r="E853" s="353"/>
      <c r="F853" s="353"/>
      <c r="G853" s="25" t="s">
        <v>259</v>
      </c>
      <c r="H853" s="83">
        <v>0</v>
      </c>
      <c r="I853" s="83">
        <v>0</v>
      </c>
      <c r="J853" s="83">
        <v>0</v>
      </c>
      <c r="K853" s="83">
        <v>0</v>
      </c>
      <c r="L853" s="83">
        <v>0</v>
      </c>
      <c r="M853" s="83">
        <v>0</v>
      </c>
      <c r="N853" s="83">
        <v>0</v>
      </c>
      <c r="O853" s="350"/>
      <c r="P853" s="356"/>
      <c r="Q853" s="74"/>
    </row>
    <row r="854" spans="1:17" ht="24.75" thickBot="1" x14ac:dyDescent="0.3">
      <c r="A854" s="347"/>
      <c r="B854" s="350"/>
      <c r="C854" s="353"/>
      <c r="D854" s="356"/>
      <c r="E854" s="353"/>
      <c r="F854" s="353"/>
      <c r="G854" s="25" t="s">
        <v>7</v>
      </c>
      <c r="H854" s="84">
        <f>I854+J854</f>
        <v>53.9</v>
      </c>
      <c r="I854" s="84">
        <v>6.3</v>
      </c>
      <c r="J854" s="84">
        <v>47.6</v>
      </c>
      <c r="K854" s="85">
        <v>0</v>
      </c>
      <c r="L854" s="85">
        <v>0</v>
      </c>
      <c r="M854" s="85">
        <v>0</v>
      </c>
      <c r="N854" s="85">
        <v>0</v>
      </c>
      <c r="O854" s="350"/>
      <c r="P854" s="356"/>
      <c r="Q854" s="74"/>
    </row>
    <row r="855" spans="1:17" ht="16.5" thickBot="1" x14ac:dyDescent="0.3">
      <c r="A855" s="347"/>
      <c r="B855" s="350"/>
      <c r="C855" s="353"/>
      <c r="D855" s="356"/>
      <c r="E855" s="353"/>
      <c r="F855" s="353"/>
      <c r="G855" s="25" t="s">
        <v>8</v>
      </c>
      <c r="H855" s="86">
        <v>0</v>
      </c>
      <c r="I855" s="86">
        <v>0</v>
      </c>
      <c r="J855" s="86">
        <v>0</v>
      </c>
      <c r="K855" s="86">
        <v>0</v>
      </c>
      <c r="L855" s="86">
        <v>0</v>
      </c>
      <c r="M855" s="86">
        <v>0</v>
      </c>
      <c r="N855" s="86">
        <v>0</v>
      </c>
      <c r="O855" s="350"/>
      <c r="P855" s="356"/>
      <c r="Q855" s="74"/>
    </row>
    <row r="856" spans="1:17" ht="16.5" thickBot="1" x14ac:dyDescent="0.3">
      <c r="A856" s="348"/>
      <c r="B856" s="351"/>
      <c r="C856" s="354"/>
      <c r="D856" s="357"/>
      <c r="E856" s="354"/>
      <c r="F856" s="354"/>
      <c r="G856" s="25" t="s">
        <v>9</v>
      </c>
      <c r="H856" s="86">
        <v>0</v>
      </c>
      <c r="I856" s="86">
        <v>0</v>
      </c>
      <c r="J856" s="86">
        <v>0</v>
      </c>
      <c r="K856" s="86">
        <v>0</v>
      </c>
      <c r="L856" s="86">
        <v>0</v>
      </c>
      <c r="M856" s="86">
        <v>0</v>
      </c>
      <c r="N856" s="86">
        <v>0</v>
      </c>
      <c r="O856" s="351"/>
      <c r="P856" s="357"/>
      <c r="Q856" s="74"/>
    </row>
    <row r="857" spans="1:17" ht="36" customHeight="1" x14ac:dyDescent="0.25">
      <c r="A857" s="176" t="s">
        <v>4502</v>
      </c>
      <c r="B857" s="171" t="s">
        <v>4497</v>
      </c>
      <c r="C857" s="352" t="s">
        <v>397</v>
      </c>
      <c r="D857" s="171" t="s">
        <v>2312</v>
      </c>
      <c r="E857" s="393"/>
      <c r="F857" s="385" t="s">
        <v>1780</v>
      </c>
      <c r="G857" s="87" t="s">
        <v>4</v>
      </c>
      <c r="H857" s="29">
        <f>I857+J857+K857+L857+M857+N857</f>
        <v>275.03039999999999</v>
      </c>
      <c r="I857" s="29">
        <f t="shared" ref="I857:N857" si="108">I858+I859+I860+I861</f>
        <v>0</v>
      </c>
      <c r="J857" s="29">
        <f t="shared" si="108"/>
        <v>0</v>
      </c>
      <c r="K857" s="29">
        <f t="shared" si="108"/>
        <v>0</v>
      </c>
      <c r="L857" s="29">
        <f t="shared" si="108"/>
        <v>55.359000000000002</v>
      </c>
      <c r="M857" s="29">
        <f t="shared" si="108"/>
        <v>100</v>
      </c>
      <c r="N857" s="29">
        <f t="shared" si="108"/>
        <v>119.67140000000001</v>
      </c>
      <c r="O857" s="388">
        <v>31125</v>
      </c>
      <c r="P857" s="176" t="s">
        <v>4498</v>
      </c>
      <c r="Q857" s="74"/>
    </row>
    <row r="858" spans="1:17" ht="15.75" x14ac:dyDescent="0.25">
      <c r="A858" s="391"/>
      <c r="B858" s="174"/>
      <c r="C858" s="353"/>
      <c r="D858" s="174"/>
      <c r="E858" s="173"/>
      <c r="F858" s="386"/>
      <c r="G858" s="87" t="s">
        <v>6</v>
      </c>
      <c r="H858" s="29">
        <f>I858+J858+K858+L858+M858+N858</f>
        <v>0</v>
      </c>
      <c r="I858" s="29">
        <v>0</v>
      </c>
      <c r="J858" s="29">
        <v>0</v>
      </c>
      <c r="K858" s="29">
        <v>0</v>
      </c>
      <c r="L858" s="29">
        <v>0</v>
      </c>
      <c r="M858" s="29">
        <v>0</v>
      </c>
      <c r="N858" s="80">
        <v>0</v>
      </c>
      <c r="O858" s="396"/>
      <c r="P858" s="391"/>
      <c r="Q858" s="74"/>
    </row>
    <row r="859" spans="1:17" ht="24" x14ac:dyDescent="0.25">
      <c r="A859" s="391"/>
      <c r="B859" s="174"/>
      <c r="C859" s="353"/>
      <c r="D859" s="174"/>
      <c r="E859" s="173"/>
      <c r="F859" s="386"/>
      <c r="G859" s="87" t="s">
        <v>7</v>
      </c>
      <c r="H859" s="29">
        <f>I859+J859+K859+L859+M859+N859</f>
        <v>275.03039999999999</v>
      </c>
      <c r="I859" s="29">
        <v>0</v>
      </c>
      <c r="J859" s="29">
        <v>0</v>
      </c>
      <c r="K859" s="29">
        <v>0</v>
      </c>
      <c r="L859" s="29">
        <v>55.359000000000002</v>
      </c>
      <c r="M859" s="29">
        <v>100</v>
      </c>
      <c r="N859" s="29">
        <v>119.67140000000001</v>
      </c>
      <c r="O859" s="389"/>
      <c r="P859" s="391"/>
      <c r="Q859" s="74"/>
    </row>
    <row r="860" spans="1:17" ht="15.75" x14ac:dyDescent="0.25">
      <c r="A860" s="391"/>
      <c r="B860" s="174"/>
      <c r="C860" s="353"/>
      <c r="D860" s="174"/>
      <c r="E860" s="173"/>
      <c r="F860" s="386"/>
      <c r="G860" s="87" t="s">
        <v>8</v>
      </c>
      <c r="H860" s="29">
        <f>I860+J860+K860+L860+M860+N860</f>
        <v>0</v>
      </c>
      <c r="I860" s="29">
        <v>0</v>
      </c>
      <c r="J860" s="29">
        <v>0</v>
      </c>
      <c r="K860" s="29">
        <v>0</v>
      </c>
      <c r="L860" s="29">
        <v>0</v>
      </c>
      <c r="M860" s="29">
        <v>0</v>
      </c>
      <c r="N860" s="80">
        <v>0</v>
      </c>
      <c r="O860" s="396"/>
      <c r="P860" s="391"/>
      <c r="Q860" s="74"/>
    </row>
    <row r="861" spans="1:17" ht="16.5" thickBot="1" x14ac:dyDescent="0.3">
      <c r="A861" s="392"/>
      <c r="B861" s="175"/>
      <c r="C861" s="354"/>
      <c r="D861" s="175"/>
      <c r="E861" s="394"/>
      <c r="F861" s="395"/>
      <c r="G861" s="87" t="s">
        <v>9</v>
      </c>
      <c r="H861" s="29">
        <f>I861+J861+K861+L861+M861+N861</f>
        <v>0</v>
      </c>
      <c r="I861" s="29">
        <v>0</v>
      </c>
      <c r="J861" s="29">
        <v>0</v>
      </c>
      <c r="K861" s="29">
        <v>0</v>
      </c>
      <c r="L861" s="29">
        <v>0</v>
      </c>
      <c r="M861" s="29">
        <v>0</v>
      </c>
      <c r="N861" s="29">
        <v>0</v>
      </c>
      <c r="O861" s="390"/>
      <c r="P861" s="392"/>
      <c r="Q861" s="74"/>
    </row>
    <row r="862" spans="1:17" ht="24.75" thickBot="1" x14ac:dyDescent="0.3">
      <c r="A862" s="320" t="s">
        <v>125</v>
      </c>
      <c r="B862" s="320"/>
      <c r="C862" s="320"/>
      <c r="D862" s="320"/>
      <c r="E862" s="320"/>
      <c r="F862" s="321"/>
      <c r="G862" s="55" t="s">
        <v>4</v>
      </c>
      <c r="H862" s="56">
        <f>SUM(H863:H866)</f>
        <v>1984.4304000000002</v>
      </c>
      <c r="I862" s="56">
        <f t="shared" ref="I862:N862" si="109">SUM(I863:I866)</f>
        <v>157.89999999999998</v>
      </c>
      <c r="J862" s="56">
        <f t="shared" si="109"/>
        <v>263</v>
      </c>
      <c r="K862" s="56">
        <f t="shared" si="109"/>
        <v>104.5</v>
      </c>
      <c r="L862" s="56">
        <f t="shared" si="109"/>
        <v>975.25900000000024</v>
      </c>
      <c r="M862" s="56">
        <f t="shared" si="109"/>
        <v>340.5</v>
      </c>
      <c r="N862" s="56">
        <f t="shared" si="109"/>
        <v>143.27140000000003</v>
      </c>
      <c r="O862" s="262" t="s">
        <v>4382</v>
      </c>
      <c r="P862" s="343"/>
      <c r="Q862" s="74"/>
    </row>
    <row r="863" spans="1:17" ht="16.5" thickBot="1" x14ac:dyDescent="0.3">
      <c r="A863" s="322"/>
      <c r="B863" s="322"/>
      <c r="C863" s="322"/>
      <c r="D863" s="322"/>
      <c r="E863" s="322"/>
      <c r="F863" s="323"/>
      <c r="G863" s="55" t="s">
        <v>6</v>
      </c>
      <c r="H863" s="56">
        <f>SUM(I863:N863)</f>
        <v>0</v>
      </c>
      <c r="I863" s="56">
        <f>I546+I551+I556+I560+I564+I568+I572+I576+I580+I584+I588+I592+I596+I600+I604+I608+I612+I616+I620+I624+I628+I632+I636+I640+I644+I648+I652+I656+I660+I664+I668+I672+I676+I680+I684+I688+I692+I696+I700+I704+I708+I712+I716+I720+I724+I728+I732+I736+I740+I744+I748+I752+I756+I760+I764+I769+I774+I779+I784+I789+I793+I798+I803+I808+I813+I818+I823+I829+I834+I838+I843+I848+I853+I858</f>
        <v>0</v>
      </c>
      <c r="J863" s="56">
        <f t="shared" ref="J863:N863" si="110">J546+J551+J556+J560+J564+J568+J572+J576+J580+J584+J588+J592+J596+J600+J604+J608+J612+J616+J620+J624+J628+J632+J636+J640+J644+J648+J652+J656+J660+J664+J668+J672+J676+J680+J684+J688+J692+J696+J700+J704+J708+J712+J716+J720+J724+J728+J732+J736+J740+J744+J748+J752+J756+J760+J764+J769+J774+J779+J784+J789+J793+J798+J803+J808+J813+J818+J823+J829+J834+J838+J843+J848+J853+J858</f>
        <v>0</v>
      </c>
      <c r="K863" s="56">
        <f t="shared" si="110"/>
        <v>0</v>
      </c>
      <c r="L863" s="56">
        <f t="shared" si="110"/>
        <v>0</v>
      </c>
      <c r="M863" s="56">
        <f t="shared" si="110"/>
        <v>0</v>
      </c>
      <c r="N863" s="56">
        <f t="shared" si="110"/>
        <v>0</v>
      </c>
      <c r="O863" s="263"/>
      <c r="P863" s="344"/>
      <c r="Q863" s="74"/>
    </row>
    <row r="864" spans="1:17" ht="24.75" thickBot="1" x14ac:dyDescent="0.3">
      <c r="A864" s="322"/>
      <c r="B864" s="322"/>
      <c r="C864" s="322"/>
      <c r="D864" s="322"/>
      <c r="E864" s="322"/>
      <c r="F864" s="323"/>
      <c r="G864" s="55" t="s">
        <v>7</v>
      </c>
      <c r="H864" s="56">
        <f t="shared" ref="H864:H866" si="111">SUM(I864:N864)</f>
        <v>1426.8304000000001</v>
      </c>
      <c r="I864" s="56">
        <f t="shared" ref="I864:N864" si="112">I547+I552+I557+I561+I565+I569+I573+I577+I581+I585+I589+I593+I597+I601+I605+I609+I613+I617+I621+I625+I629+I633+I637+I641+I645+I649+I653+I657+I661+I665+I669+I673+I677+I681+I685+I689+I693+I697+I701+I705+I709+I713+I717+I721+I725+I729+I733+I737+I741+I745+I749+I753+I757+I761+I765+I770+I775+I780+I785+I790+I794+I799+I804+I809+I814+I819+I824+I830+I835+I839+I844+I849+I854+I859</f>
        <v>127.89999999999999</v>
      </c>
      <c r="J864" s="56">
        <f t="shared" si="112"/>
        <v>221.29999999999998</v>
      </c>
      <c r="K864" s="56">
        <f t="shared" si="112"/>
        <v>56.2</v>
      </c>
      <c r="L864" s="56">
        <f t="shared" si="112"/>
        <v>659.75900000000013</v>
      </c>
      <c r="M864" s="56">
        <f t="shared" si="112"/>
        <v>227.6</v>
      </c>
      <c r="N864" s="56">
        <f t="shared" si="112"/>
        <v>134.07140000000001</v>
      </c>
      <c r="O864" s="263"/>
      <c r="P864" s="344"/>
      <c r="Q864" s="74"/>
    </row>
    <row r="865" spans="1:17" ht="16.5" thickBot="1" x14ac:dyDescent="0.3">
      <c r="A865" s="322"/>
      <c r="B865" s="322"/>
      <c r="C865" s="322"/>
      <c r="D865" s="322"/>
      <c r="E865" s="322"/>
      <c r="F865" s="323"/>
      <c r="G865" s="55" t="s">
        <v>8</v>
      </c>
      <c r="H865" s="56">
        <f t="shared" si="111"/>
        <v>3.2</v>
      </c>
      <c r="I865" s="56">
        <f t="shared" ref="I865:N865" si="113">I548+I553+I558+I562+I566+I570+I574+I578+I582+I586+I590+I594+I598+I602+I606+I610+I614+I618+I622+I626+I630+I634+I638+I642+I646+I650+I654+I658+I662+I666+I670+I674+I678+I682+I686+I690+I694+I698+I702+I706+I710+I714+I718+I722+I726+I730+I734+I738+I742+I746+I750+I754+I758+I762+I766+I771+I776+I781+I786+I791+I795+I800+I805+I810+I815+I820+I825+I831+I836+I840+I845+I850+I855+I860</f>
        <v>0</v>
      </c>
      <c r="J865" s="56">
        <f t="shared" si="113"/>
        <v>0</v>
      </c>
      <c r="K865" s="56">
        <f t="shared" si="113"/>
        <v>1.1000000000000001</v>
      </c>
      <c r="L865" s="56">
        <f t="shared" si="113"/>
        <v>1.7000000000000002</v>
      </c>
      <c r="M865" s="56">
        <f t="shared" si="113"/>
        <v>0</v>
      </c>
      <c r="N865" s="56">
        <f t="shared" si="113"/>
        <v>0.4</v>
      </c>
      <c r="O865" s="263"/>
      <c r="P865" s="344"/>
      <c r="Q865" s="74"/>
    </row>
    <row r="866" spans="1:17" ht="24.75" thickBot="1" x14ac:dyDescent="0.3">
      <c r="A866" s="324"/>
      <c r="B866" s="324"/>
      <c r="C866" s="324"/>
      <c r="D866" s="324"/>
      <c r="E866" s="324"/>
      <c r="F866" s="325"/>
      <c r="G866" s="55" t="s">
        <v>9</v>
      </c>
      <c r="H866" s="56">
        <f t="shared" si="111"/>
        <v>554.4</v>
      </c>
      <c r="I866" s="56">
        <f t="shared" ref="I866:N866" si="114">I549+I554+I559+I563+I567+I571+I575+I579+I583+I587+I591+I595+I599+I603+I607+I611+I615+I619+I623+I627+I631+I635+I639+I643+I647+I651+I655+I659+I663+I667+I671+I675+I679+I683+I687+I691+I695+I699+I703+I707+I711+I715+I719+I723+I727+I731+I735+I739+I743+I747+I751+I755+I759+I763+I767+I772+I777+I782+I787+I792+I796+I801+I806+I811+I816+I821+I826+I832+I837+I841+I846+I851+I856+I861</f>
        <v>30</v>
      </c>
      <c r="J866" s="56">
        <f t="shared" si="114"/>
        <v>41.7</v>
      </c>
      <c r="K866" s="56">
        <f t="shared" si="114"/>
        <v>47.2</v>
      </c>
      <c r="L866" s="56">
        <f t="shared" si="114"/>
        <v>313.8</v>
      </c>
      <c r="M866" s="56">
        <f t="shared" si="114"/>
        <v>112.89999999999999</v>
      </c>
      <c r="N866" s="56">
        <f t="shared" si="114"/>
        <v>8.8000000000000007</v>
      </c>
      <c r="O866" s="264"/>
      <c r="P866" s="345"/>
      <c r="Q866" s="74"/>
    </row>
    <row r="867" spans="1:17" ht="16.5" thickBot="1" x14ac:dyDescent="0.3">
      <c r="A867" s="211" t="s">
        <v>118</v>
      </c>
      <c r="B867" s="211"/>
      <c r="C867" s="211"/>
      <c r="D867" s="211"/>
      <c r="E867" s="211"/>
      <c r="F867" s="211"/>
      <c r="G867" s="211"/>
      <c r="H867" s="211"/>
      <c r="I867" s="211"/>
      <c r="J867" s="211"/>
      <c r="K867" s="211"/>
      <c r="L867" s="211"/>
      <c r="M867" s="211"/>
      <c r="N867" s="211"/>
      <c r="O867" s="211"/>
      <c r="P867" s="279"/>
      <c r="Q867" s="74"/>
    </row>
    <row r="868" spans="1:17" ht="24.75" thickBot="1" x14ac:dyDescent="0.3">
      <c r="A868" s="212" t="s">
        <v>1392</v>
      </c>
      <c r="B868" s="218"/>
      <c r="C868" s="218" t="s">
        <v>118</v>
      </c>
      <c r="D868" s="218">
        <v>2025</v>
      </c>
      <c r="E868" s="218" t="s">
        <v>1393</v>
      </c>
      <c r="F868" s="218" t="s">
        <v>1213</v>
      </c>
      <c r="G868" s="25" t="s">
        <v>4</v>
      </c>
      <c r="H868" s="26">
        <v>2.5</v>
      </c>
      <c r="I868" s="26">
        <v>2.5</v>
      </c>
      <c r="J868" s="26">
        <v>0</v>
      </c>
      <c r="K868" s="26">
        <v>0</v>
      </c>
      <c r="L868" s="26">
        <v>0</v>
      </c>
      <c r="M868" s="26">
        <v>0</v>
      </c>
      <c r="N868" s="26">
        <v>0</v>
      </c>
      <c r="O868" s="218">
        <v>100</v>
      </c>
      <c r="P868" s="262" t="s">
        <v>1394</v>
      </c>
      <c r="Q868" s="74"/>
    </row>
    <row r="869" spans="1:17" ht="16.5" thickBot="1" x14ac:dyDescent="0.3">
      <c r="A869" s="213"/>
      <c r="B869" s="219"/>
      <c r="C869" s="219"/>
      <c r="D869" s="219"/>
      <c r="E869" s="219"/>
      <c r="F869" s="219"/>
      <c r="G869" s="25" t="s">
        <v>259</v>
      </c>
      <c r="H869" s="26">
        <v>0</v>
      </c>
      <c r="I869" s="26">
        <v>0</v>
      </c>
      <c r="J869" s="26">
        <v>0</v>
      </c>
      <c r="K869" s="26">
        <v>0</v>
      </c>
      <c r="L869" s="26">
        <v>0</v>
      </c>
      <c r="M869" s="26">
        <v>0</v>
      </c>
      <c r="N869" s="26">
        <v>0</v>
      </c>
      <c r="O869" s="219"/>
      <c r="P869" s="263"/>
      <c r="Q869" s="74"/>
    </row>
    <row r="870" spans="1:17" ht="24.75" thickBot="1" x14ac:dyDescent="0.3">
      <c r="A870" s="213"/>
      <c r="B870" s="219"/>
      <c r="C870" s="219"/>
      <c r="D870" s="219"/>
      <c r="E870" s="219"/>
      <c r="F870" s="219"/>
      <c r="G870" s="25" t="s">
        <v>7</v>
      </c>
      <c r="H870" s="26">
        <v>2.5</v>
      </c>
      <c r="I870" s="26">
        <v>2.5</v>
      </c>
      <c r="J870" s="26">
        <v>0</v>
      </c>
      <c r="K870" s="26">
        <v>0</v>
      </c>
      <c r="L870" s="26">
        <v>0</v>
      </c>
      <c r="M870" s="26">
        <v>0</v>
      </c>
      <c r="N870" s="26">
        <v>0</v>
      </c>
      <c r="O870" s="219"/>
      <c r="P870" s="263"/>
      <c r="Q870" s="74"/>
    </row>
    <row r="871" spans="1:17" ht="16.5" thickBot="1" x14ac:dyDescent="0.3">
      <c r="A871" s="213"/>
      <c r="B871" s="219"/>
      <c r="C871" s="219"/>
      <c r="D871" s="219"/>
      <c r="E871" s="219"/>
      <c r="F871" s="219"/>
      <c r="G871" s="25" t="s">
        <v>8</v>
      </c>
      <c r="H871" s="26">
        <v>0</v>
      </c>
      <c r="I871" s="26">
        <v>0</v>
      </c>
      <c r="J871" s="26">
        <v>0</v>
      </c>
      <c r="K871" s="26">
        <v>0</v>
      </c>
      <c r="L871" s="26">
        <v>0</v>
      </c>
      <c r="M871" s="26">
        <v>0</v>
      </c>
      <c r="N871" s="26">
        <v>0</v>
      </c>
      <c r="O871" s="219"/>
      <c r="P871" s="263"/>
      <c r="Q871" s="74"/>
    </row>
    <row r="872" spans="1:17" ht="16.5" thickBot="1" x14ac:dyDescent="0.3">
      <c r="A872" s="214"/>
      <c r="B872" s="220"/>
      <c r="C872" s="220"/>
      <c r="D872" s="220"/>
      <c r="E872" s="220"/>
      <c r="F872" s="220"/>
      <c r="G872" s="25" t="s">
        <v>9</v>
      </c>
      <c r="H872" s="26">
        <v>0</v>
      </c>
      <c r="I872" s="26">
        <v>0</v>
      </c>
      <c r="J872" s="26">
        <v>0</v>
      </c>
      <c r="K872" s="26">
        <v>0</v>
      </c>
      <c r="L872" s="26">
        <v>0</v>
      </c>
      <c r="M872" s="26">
        <v>0</v>
      </c>
      <c r="N872" s="26">
        <v>0</v>
      </c>
      <c r="O872" s="220"/>
      <c r="P872" s="264"/>
      <c r="Q872" s="74"/>
    </row>
    <row r="873" spans="1:17" ht="24.75" thickBot="1" x14ac:dyDescent="0.3">
      <c r="A873" s="212" t="s">
        <v>1395</v>
      </c>
      <c r="B873" s="218"/>
      <c r="C873" s="218" t="s">
        <v>118</v>
      </c>
      <c r="D873" s="218" t="s">
        <v>458</v>
      </c>
      <c r="E873" s="218" t="s">
        <v>429</v>
      </c>
      <c r="F873" s="218" t="s">
        <v>1213</v>
      </c>
      <c r="G873" s="25" t="s">
        <v>4</v>
      </c>
      <c r="H873" s="26">
        <v>123.2</v>
      </c>
      <c r="I873" s="26">
        <v>19.3</v>
      </c>
      <c r="J873" s="26">
        <v>21.8</v>
      </c>
      <c r="K873" s="26">
        <v>20.5</v>
      </c>
      <c r="L873" s="26">
        <v>20.5</v>
      </c>
      <c r="M873" s="26">
        <v>20.5</v>
      </c>
      <c r="N873" s="26">
        <v>20.5</v>
      </c>
      <c r="O873" s="218">
        <v>3500</v>
      </c>
      <c r="P873" s="262" t="s">
        <v>1394</v>
      </c>
      <c r="Q873" s="74"/>
    </row>
    <row r="874" spans="1:17" ht="16.5" thickBot="1" x14ac:dyDescent="0.3">
      <c r="A874" s="213"/>
      <c r="B874" s="219"/>
      <c r="C874" s="219"/>
      <c r="D874" s="219"/>
      <c r="E874" s="219"/>
      <c r="F874" s="219"/>
      <c r="G874" s="25" t="s">
        <v>259</v>
      </c>
      <c r="H874" s="26">
        <v>0</v>
      </c>
      <c r="I874" s="26">
        <v>0</v>
      </c>
      <c r="J874" s="26">
        <v>0</v>
      </c>
      <c r="K874" s="26">
        <v>0</v>
      </c>
      <c r="L874" s="26">
        <v>0</v>
      </c>
      <c r="M874" s="26">
        <v>0</v>
      </c>
      <c r="N874" s="26">
        <v>0</v>
      </c>
      <c r="O874" s="219"/>
      <c r="P874" s="263"/>
      <c r="Q874" s="74"/>
    </row>
    <row r="875" spans="1:17" ht="24.75" thickBot="1" x14ac:dyDescent="0.3">
      <c r="A875" s="213"/>
      <c r="B875" s="219"/>
      <c r="C875" s="219"/>
      <c r="D875" s="219"/>
      <c r="E875" s="219"/>
      <c r="F875" s="219"/>
      <c r="G875" s="25" t="s">
        <v>7</v>
      </c>
      <c r="H875" s="26">
        <v>123.2</v>
      </c>
      <c r="I875" s="26">
        <v>19.3</v>
      </c>
      <c r="J875" s="26">
        <v>21.8</v>
      </c>
      <c r="K875" s="26">
        <v>20.5</v>
      </c>
      <c r="L875" s="26">
        <v>20.5</v>
      </c>
      <c r="M875" s="26">
        <v>20.5</v>
      </c>
      <c r="N875" s="26">
        <v>20.5</v>
      </c>
      <c r="O875" s="219"/>
      <c r="P875" s="263"/>
      <c r="Q875" s="74"/>
    </row>
    <row r="876" spans="1:17" ht="16.5" thickBot="1" x14ac:dyDescent="0.3">
      <c r="A876" s="213"/>
      <c r="B876" s="219"/>
      <c r="C876" s="219"/>
      <c r="D876" s="219"/>
      <c r="E876" s="219"/>
      <c r="F876" s="219"/>
      <c r="G876" s="25" t="s">
        <v>8</v>
      </c>
      <c r="H876" s="26">
        <v>0</v>
      </c>
      <c r="I876" s="26">
        <v>0</v>
      </c>
      <c r="J876" s="26">
        <v>0</v>
      </c>
      <c r="K876" s="26">
        <v>0</v>
      </c>
      <c r="L876" s="26">
        <v>0</v>
      </c>
      <c r="M876" s="26">
        <v>0</v>
      </c>
      <c r="N876" s="26">
        <v>0</v>
      </c>
      <c r="O876" s="219"/>
      <c r="P876" s="263"/>
      <c r="Q876" s="74"/>
    </row>
    <row r="877" spans="1:17" ht="16.5" thickBot="1" x14ac:dyDescent="0.3">
      <c r="A877" s="214"/>
      <c r="B877" s="220"/>
      <c r="C877" s="220"/>
      <c r="D877" s="220"/>
      <c r="E877" s="220"/>
      <c r="F877" s="220"/>
      <c r="G877" s="25" t="s">
        <v>9</v>
      </c>
      <c r="H877" s="26">
        <v>0</v>
      </c>
      <c r="I877" s="26">
        <v>0</v>
      </c>
      <c r="J877" s="26">
        <v>0</v>
      </c>
      <c r="K877" s="26">
        <v>0</v>
      </c>
      <c r="L877" s="26">
        <v>0</v>
      </c>
      <c r="M877" s="26">
        <v>0</v>
      </c>
      <c r="N877" s="26">
        <v>0</v>
      </c>
      <c r="O877" s="220"/>
      <c r="P877" s="264"/>
      <c r="Q877" s="74"/>
    </row>
    <row r="878" spans="1:17" ht="24.75" thickBot="1" x14ac:dyDescent="0.3">
      <c r="A878" s="212" t="s">
        <v>1396</v>
      </c>
      <c r="B878" s="218"/>
      <c r="C878" s="218" t="s">
        <v>118</v>
      </c>
      <c r="D878" s="218" t="s">
        <v>458</v>
      </c>
      <c r="E878" s="218" t="s">
        <v>976</v>
      </c>
      <c r="F878" s="218" t="s">
        <v>1213</v>
      </c>
      <c r="G878" s="25" t="s">
        <v>4</v>
      </c>
      <c r="H878" s="26">
        <v>82.7</v>
      </c>
      <c r="I878" s="26">
        <v>10.4</v>
      </c>
      <c r="J878" s="26">
        <v>13</v>
      </c>
      <c r="K878" s="26">
        <v>14.3</v>
      </c>
      <c r="L878" s="26">
        <v>15</v>
      </c>
      <c r="M878" s="26">
        <v>15</v>
      </c>
      <c r="N878" s="26">
        <v>15</v>
      </c>
      <c r="O878" s="218">
        <v>1200</v>
      </c>
      <c r="P878" s="262" t="s">
        <v>1394</v>
      </c>
      <c r="Q878" s="74"/>
    </row>
    <row r="879" spans="1:17" ht="16.5" thickBot="1" x14ac:dyDescent="0.3">
      <c r="A879" s="213"/>
      <c r="B879" s="219"/>
      <c r="C879" s="219"/>
      <c r="D879" s="219"/>
      <c r="E879" s="219"/>
      <c r="F879" s="219"/>
      <c r="G879" s="25" t="s">
        <v>259</v>
      </c>
      <c r="H879" s="26">
        <v>0</v>
      </c>
      <c r="I879" s="26">
        <v>0</v>
      </c>
      <c r="J879" s="26">
        <v>0</v>
      </c>
      <c r="K879" s="26">
        <v>0</v>
      </c>
      <c r="L879" s="26">
        <v>0</v>
      </c>
      <c r="M879" s="26">
        <v>0</v>
      </c>
      <c r="N879" s="26">
        <v>0</v>
      </c>
      <c r="O879" s="219"/>
      <c r="P879" s="263"/>
      <c r="Q879" s="74"/>
    </row>
    <row r="880" spans="1:17" ht="24.75" thickBot="1" x14ac:dyDescent="0.3">
      <c r="A880" s="213"/>
      <c r="B880" s="219"/>
      <c r="C880" s="219"/>
      <c r="D880" s="219"/>
      <c r="E880" s="219"/>
      <c r="F880" s="219"/>
      <c r="G880" s="25" t="s">
        <v>7</v>
      </c>
      <c r="H880" s="26">
        <v>82.7</v>
      </c>
      <c r="I880" s="26">
        <v>10.4</v>
      </c>
      <c r="J880" s="26">
        <v>13</v>
      </c>
      <c r="K880" s="26">
        <v>14.3</v>
      </c>
      <c r="L880" s="26">
        <v>15</v>
      </c>
      <c r="M880" s="26">
        <v>15</v>
      </c>
      <c r="N880" s="26">
        <v>15</v>
      </c>
      <c r="O880" s="219"/>
      <c r="P880" s="263"/>
      <c r="Q880" s="74"/>
    </row>
    <row r="881" spans="1:17" ht="16.5" thickBot="1" x14ac:dyDescent="0.3">
      <c r="A881" s="213"/>
      <c r="B881" s="219"/>
      <c r="C881" s="219"/>
      <c r="D881" s="219"/>
      <c r="E881" s="219"/>
      <c r="F881" s="219"/>
      <c r="G881" s="25" t="s">
        <v>8</v>
      </c>
      <c r="H881" s="26">
        <v>0</v>
      </c>
      <c r="I881" s="26">
        <v>0</v>
      </c>
      <c r="J881" s="26">
        <v>0</v>
      </c>
      <c r="K881" s="26">
        <v>0</v>
      </c>
      <c r="L881" s="26">
        <v>0</v>
      </c>
      <c r="M881" s="26">
        <v>0</v>
      </c>
      <c r="N881" s="26">
        <v>0</v>
      </c>
      <c r="O881" s="219"/>
      <c r="P881" s="263"/>
      <c r="Q881" s="74"/>
    </row>
    <row r="882" spans="1:17" ht="16.5" thickBot="1" x14ac:dyDescent="0.3">
      <c r="A882" s="214"/>
      <c r="B882" s="220"/>
      <c r="C882" s="220"/>
      <c r="D882" s="220"/>
      <c r="E882" s="220"/>
      <c r="F882" s="220"/>
      <c r="G882" s="25" t="s">
        <v>9</v>
      </c>
      <c r="H882" s="26">
        <v>0</v>
      </c>
      <c r="I882" s="26">
        <v>0</v>
      </c>
      <c r="J882" s="26">
        <v>0</v>
      </c>
      <c r="K882" s="26">
        <v>0</v>
      </c>
      <c r="L882" s="26">
        <v>0</v>
      </c>
      <c r="M882" s="26">
        <v>0</v>
      </c>
      <c r="N882" s="26">
        <v>0</v>
      </c>
      <c r="O882" s="220"/>
      <c r="P882" s="264"/>
      <c r="Q882" s="74"/>
    </row>
    <row r="883" spans="1:17" ht="24.75" thickBot="1" x14ac:dyDescent="0.3">
      <c r="A883" s="212" t="s">
        <v>1397</v>
      </c>
      <c r="B883" s="218"/>
      <c r="C883" s="218" t="s">
        <v>118</v>
      </c>
      <c r="D883" s="218" t="s">
        <v>458</v>
      </c>
      <c r="E883" s="218" t="s">
        <v>1398</v>
      </c>
      <c r="F883" s="218" t="s">
        <v>1213</v>
      </c>
      <c r="G883" s="25" t="s">
        <v>4</v>
      </c>
      <c r="H883" s="26">
        <v>8.1</v>
      </c>
      <c r="I883" s="26">
        <v>1.4</v>
      </c>
      <c r="J883" s="26">
        <v>1.4</v>
      </c>
      <c r="K883" s="26">
        <v>1.4</v>
      </c>
      <c r="L883" s="26">
        <v>1.4</v>
      </c>
      <c r="M883" s="26">
        <v>1.4</v>
      </c>
      <c r="N883" s="26">
        <v>1.4</v>
      </c>
      <c r="O883" s="218">
        <v>100</v>
      </c>
      <c r="P883" s="262" t="s">
        <v>1394</v>
      </c>
      <c r="Q883" s="74"/>
    </row>
    <row r="884" spans="1:17" ht="16.5" thickBot="1" x14ac:dyDescent="0.3">
      <c r="A884" s="213"/>
      <c r="B884" s="219"/>
      <c r="C884" s="219"/>
      <c r="D884" s="219"/>
      <c r="E884" s="219"/>
      <c r="F884" s="219"/>
      <c r="G884" s="25" t="s">
        <v>6</v>
      </c>
      <c r="H884" s="26">
        <v>0</v>
      </c>
      <c r="I884" s="26">
        <v>0</v>
      </c>
      <c r="J884" s="26">
        <v>0</v>
      </c>
      <c r="K884" s="26">
        <v>0</v>
      </c>
      <c r="L884" s="26">
        <v>0</v>
      </c>
      <c r="M884" s="26">
        <v>0</v>
      </c>
      <c r="N884" s="26">
        <v>0</v>
      </c>
      <c r="O884" s="219"/>
      <c r="P884" s="263"/>
      <c r="Q884" s="74"/>
    </row>
    <row r="885" spans="1:17" ht="24.75" thickBot="1" x14ac:dyDescent="0.3">
      <c r="A885" s="213"/>
      <c r="B885" s="219"/>
      <c r="C885" s="219"/>
      <c r="D885" s="219"/>
      <c r="E885" s="219"/>
      <c r="F885" s="219"/>
      <c r="G885" s="25" t="s">
        <v>7</v>
      </c>
      <c r="H885" s="26">
        <v>8.1</v>
      </c>
      <c r="I885" s="26">
        <v>1.4</v>
      </c>
      <c r="J885" s="26">
        <v>1.4</v>
      </c>
      <c r="K885" s="26">
        <v>1.4</v>
      </c>
      <c r="L885" s="26">
        <v>1.4</v>
      </c>
      <c r="M885" s="26">
        <v>1.4</v>
      </c>
      <c r="N885" s="26">
        <v>1.4</v>
      </c>
      <c r="O885" s="219"/>
      <c r="P885" s="263"/>
      <c r="Q885" s="74"/>
    </row>
    <row r="886" spans="1:17" ht="16.5" thickBot="1" x14ac:dyDescent="0.3">
      <c r="A886" s="213"/>
      <c r="B886" s="219"/>
      <c r="C886" s="219"/>
      <c r="D886" s="219"/>
      <c r="E886" s="219"/>
      <c r="F886" s="219"/>
      <c r="G886" s="25" t="s">
        <v>8</v>
      </c>
      <c r="H886" s="26">
        <v>0</v>
      </c>
      <c r="I886" s="26">
        <v>0</v>
      </c>
      <c r="J886" s="26">
        <v>0</v>
      </c>
      <c r="K886" s="26">
        <v>0</v>
      </c>
      <c r="L886" s="26">
        <v>0</v>
      </c>
      <c r="M886" s="26">
        <v>0</v>
      </c>
      <c r="N886" s="26">
        <v>0</v>
      </c>
      <c r="O886" s="219"/>
      <c r="P886" s="263"/>
      <c r="Q886" s="74"/>
    </row>
    <row r="887" spans="1:17" ht="16.5" thickBot="1" x14ac:dyDescent="0.3">
      <c r="A887" s="214"/>
      <c r="B887" s="220"/>
      <c r="C887" s="220"/>
      <c r="D887" s="220"/>
      <c r="E887" s="220"/>
      <c r="F887" s="220"/>
      <c r="G887" s="25" t="s">
        <v>9</v>
      </c>
      <c r="H887" s="26">
        <v>0</v>
      </c>
      <c r="I887" s="26">
        <v>0</v>
      </c>
      <c r="J887" s="26">
        <v>0</v>
      </c>
      <c r="K887" s="26">
        <v>0</v>
      </c>
      <c r="L887" s="26">
        <v>0</v>
      </c>
      <c r="M887" s="26">
        <v>0</v>
      </c>
      <c r="N887" s="26">
        <v>0</v>
      </c>
      <c r="O887" s="220"/>
      <c r="P887" s="264"/>
      <c r="Q887" s="74"/>
    </row>
    <row r="888" spans="1:17" ht="36.75" thickBot="1" x14ac:dyDescent="0.3">
      <c r="A888" s="212" t="s">
        <v>1399</v>
      </c>
      <c r="B888" s="218" t="s">
        <v>1400</v>
      </c>
      <c r="C888" s="218" t="s">
        <v>118</v>
      </c>
      <c r="D888" s="218" t="s">
        <v>452</v>
      </c>
      <c r="E888" s="218"/>
      <c r="F888" s="218" t="s">
        <v>506</v>
      </c>
      <c r="G888" s="25" t="s">
        <v>4</v>
      </c>
      <c r="H888" s="26">
        <v>0.3</v>
      </c>
      <c r="I888" s="26">
        <v>0.1</v>
      </c>
      <c r="J888" s="26">
        <v>0.1</v>
      </c>
      <c r="K888" s="26">
        <v>0.1</v>
      </c>
      <c r="L888" s="26">
        <v>0.1</v>
      </c>
      <c r="M888" s="26">
        <v>0.1</v>
      </c>
      <c r="N888" s="26">
        <v>0.1</v>
      </c>
      <c r="O888" s="218">
        <v>500</v>
      </c>
      <c r="P888" s="88" t="s">
        <v>1401</v>
      </c>
      <c r="Q888" s="74"/>
    </row>
    <row r="889" spans="1:17" ht="36.75" thickBot="1" x14ac:dyDescent="0.3">
      <c r="A889" s="213"/>
      <c r="B889" s="219"/>
      <c r="C889" s="219"/>
      <c r="D889" s="219"/>
      <c r="E889" s="219"/>
      <c r="F889" s="219"/>
      <c r="G889" s="25" t="s">
        <v>6</v>
      </c>
      <c r="H889" s="26">
        <v>0</v>
      </c>
      <c r="I889" s="26">
        <v>0</v>
      </c>
      <c r="J889" s="26">
        <v>0</v>
      </c>
      <c r="K889" s="26">
        <v>0</v>
      </c>
      <c r="L889" s="26">
        <v>0</v>
      </c>
      <c r="M889" s="26">
        <v>0</v>
      </c>
      <c r="N889" s="26">
        <v>0</v>
      </c>
      <c r="O889" s="219"/>
      <c r="P889" s="88" t="s">
        <v>1402</v>
      </c>
      <c r="Q889" s="74"/>
    </row>
    <row r="890" spans="1:17" ht="24.75" thickBot="1" x14ac:dyDescent="0.3">
      <c r="A890" s="213"/>
      <c r="B890" s="219"/>
      <c r="C890" s="219"/>
      <c r="D890" s="219"/>
      <c r="E890" s="219"/>
      <c r="F890" s="219"/>
      <c r="G890" s="25" t="s">
        <v>7</v>
      </c>
      <c r="H890" s="26">
        <v>0.3</v>
      </c>
      <c r="I890" s="26">
        <v>0.1</v>
      </c>
      <c r="J890" s="26">
        <v>0.1</v>
      </c>
      <c r="K890" s="26">
        <v>0.1</v>
      </c>
      <c r="L890" s="26">
        <v>0.1</v>
      </c>
      <c r="M890" s="26">
        <v>0.1</v>
      </c>
      <c r="N890" s="26">
        <v>0.1</v>
      </c>
      <c r="O890" s="219"/>
      <c r="P890" s="88" t="s">
        <v>1403</v>
      </c>
      <c r="Q890" s="74"/>
    </row>
    <row r="891" spans="1:17" ht="16.5" thickBot="1" x14ac:dyDescent="0.3">
      <c r="A891" s="213"/>
      <c r="B891" s="219"/>
      <c r="C891" s="219"/>
      <c r="D891" s="219"/>
      <c r="E891" s="219"/>
      <c r="F891" s="219"/>
      <c r="G891" s="25" t="s">
        <v>8</v>
      </c>
      <c r="H891" s="26">
        <v>0</v>
      </c>
      <c r="I891" s="26">
        <v>0</v>
      </c>
      <c r="J891" s="26">
        <v>0</v>
      </c>
      <c r="K891" s="26">
        <v>0</v>
      </c>
      <c r="L891" s="26">
        <v>0</v>
      </c>
      <c r="M891" s="26">
        <v>0</v>
      </c>
      <c r="N891" s="26">
        <v>0</v>
      </c>
      <c r="O891" s="219"/>
      <c r="P891" s="89"/>
      <c r="Q891" s="74"/>
    </row>
    <row r="892" spans="1:17" ht="16.5" thickBot="1" x14ac:dyDescent="0.3">
      <c r="A892" s="214"/>
      <c r="B892" s="220"/>
      <c r="C892" s="220"/>
      <c r="D892" s="220"/>
      <c r="E892" s="220"/>
      <c r="F892" s="220"/>
      <c r="G892" s="25" t="s">
        <v>9</v>
      </c>
      <c r="H892" s="26">
        <v>0</v>
      </c>
      <c r="I892" s="26">
        <v>0</v>
      </c>
      <c r="J892" s="26">
        <v>0</v>
      </c>
      <c r="K892" s="26">
        <v>0</v>
      </c>
      <c r="L892" s="26">
        <v>0</v>
      </c>
      <c r="M892" s="26">
        <v>0</v>
      </c>
      <c r="N892" s="26">
        <v>0</v>
      </c>
      <c r="O892" s="220"/>
      <c r="P892" s="90"/>
      <c r="Q892" s="74"/>
    </row>
    <row r="893" spans="1:17" ht="36" customHeight="1" x14ac:dyDescent="0.25">
      <c r="A893" s="184" t="s">
        <v>4503</v>
      </c>
      <c r="B893" s="171" t="s">
        <v>4504</v>
      </c>
      <c r="C893" s="218" t="s">
        <v>118</v>
      </c>
      <c r="D893" s="171" t="s">
        <v>4212</v>
      </c>
      <c r="E893" s="383">
        <v>0.56999999999999995</v>
      </c>
      <c r="F893" s="385" t="s">
        <v>1780</v>
      </c>
      <c r="G893" s="91" t="s">
        <v>4</v>
      </c>
      <c r="H893" s="29">
        <f t="shared" ref="H893:H902" si="115">I893+J893+K893+L893+M893+N893</f>
        <v>44.075900000000004</v>
      </c>
      <c r="I893" s="29">
        <f t="shared" ref="I893:N893" si="116">I894+I895+I896+I897</f>
        <v>0</v>
      </c>
      <c r="J893" s="29">
        <f t="shared" si="116"/>
        <v>0</v>
      </c>
      <c r="K893" s="29">
        <f t="shared" si="116"/>
        <v>0</v>
      </c>
      <c r="L893" s="29">
        <f t="shared" si="116"/>
        <v>20</v>
      </c>
      <c r="M893" s="29">
        <f t="shared" si="116"/>
        <v>24.075900000000001</v>
      </c>
      <c r="N893" s="29">
        <f t="shared" si="116"/>
        <v>0</v>
      </c>
      <c r="O893" s="388">
        <v>387</v>
      </c>
      <c r="P893" s="184" t="s">
        <v>4505</v>
      </c>
      <c r="Q893" s="74"/>
    </row>
    <row r="894" spans="1:17" ht="15.75" x14ac:dyDescent="0.25">
      <c r="A894" s="381"/>
      <c r="B894" s="174"/>
      <c r="C894" s="219"/>
      <c r="D894" s="174"/>
      <c r="E894" s="173"/>
      <c r="F894" s="386"/>
      <c r="G894" s="91" t="s">
        <v>6</v>
      </c>
      <c r="H894" s="29">
        <f t="shared" si="115"/>
        <v>0</v>
      </c>
      <c r="I894" s="29">
        <v>0</v>
      </c>
      <c r="J894" s="29">
        <v>0</v>
      </c>
      <c r="K894" s="29">
        <v>0</v>
      </c>
      <c r="L894" s="29">
        <v>0</v>
      </c>
      <c r="M894" s="29">
        <v>0</v>
      </c>
      <c r="N894" s="29">
        <v>0</v>
      </c>
      <c r="O894" s="389"/>
      <c r="P894" s="381"/>
      <c r="Q894" s="74"/>
    </row>
    <row r="895" spans="1:17" ht="24" x14ac:dyDescent="0.25">
      <c r="A895" s="381"/>
      <c r="B895" s="174"/>
      <c r="C895" s="219"/>
      <c r="D895" s="174"/>
      <c r="E895" s="173"/>
      <c r="F895" s="386"/>
      <c r="G895" s="91" t="s">
        <v>7</v>
      </c>
      <c r="H895" s="29">
        <f t="shared" si="115"/>
        <v>44.075900000000004</v>
      </c>
      <c r="I895" s="29">
        <v>0</v>
      </c>
      <c r="J895" s="29">
        <v>0</v>
      </c>
      <c r="K895" s="29">
        <v>0</v>
      </c>
      <c r="L895" s="29">
        <v>20</v>
      </c>
      <c r="M895" s="29">
        <v>24.075900000000001</v>
      </c>
      <c r="N895" s="29">
        <v>0</v>
      </c>
      <c r="O895" s="389"/>
      <c r="P895" s="381"/>
      <c r="Q895" s="74"/>
    </row>
    <row r="896" spans="1:17" ht="15.75" x14ac:dyDescent="0.25">
      <c r="A896" s="381"/>
      <c r="B896" s="174"/>
      <c r="C896" s="219"/>
      <c r="D896" s="174"/>
      <c r="E896" s="173"/>
      <c r="F896" s="386"/>
      <c r="G896" s="91" t="s">
        <v>8</v>
      </c>
      <c r="H896" s="29">
        <f t="shared" si="115"/>
        <v>0</v>
      </c>
      <c r="I896" s="29">
        <v>0</v>
      </c>
      <c r="J896" s="29">
        <v>0</v>
      </c>
      <c r="K896" s="29">
        <v>0</v>
      </c>
      <c r="L896" s="29">
        <v>0</v>
      </c>
      <c r="M896" s="29">
        <v>0</v>
      </c>
      <c r="N896" s="29">
        <v>0</v>
      </c>
      <c r="O896" s="389"/>
      <c r="P896" s="381"/>
      <c r="Q896" s="74"/>
    </row>
    <row r="897" spans="1:17" ht="16.5" thickBot="1" x14ac:dyDescent="0.3">
      <c r="A897" s="382"/>
      <c r="B897" s="175"/>
      <c r="C897" s="220"/>
      <c r="D897" s="175"/>
      <c r="E897" s="384"/>
      <c r="F897" s="387"/>
      <c r="G897" s="91" t="s">
        <v>9</v>
      </c>
      <c r="H897" s="29">
        <f t="shared" si="115"/>
        <v>0</v>
      </c>
      <c r="I897" s="29">
        <v>0</v>
      </c>
      <c r="J897" s="29">
        <v>0</v>
      </c>
      <c r="K897" s="29">
        <v>0</v>
      </c>
      <c r="L897" s="29">
        <v>0</v>
      </c>
      <c r="M897" s="29">
        <v>0</v>
      </c>
      <c r="N897" s="29">
        <v>0</v>
      </c>
      <c r="O897" s="390"/>
      <c r="P897" s="382"/>
      <c r="Q897" s="74"/>
    </row>
    <row r="898" spans="1:17" ht="36" customHeight="1" x14ac:dyDescent="0.25">
      <c r="A898" s="190" t="s">
        <v>4596</v>
      </c>
      <c r="B898" s="189"/>
      <c r="C898" s="305" t="s">
        <v>4597</v>
      </c>
      <c r="D898" s="189" t="s">
        <v>4306</v>
      </c>
      <c r="E898" s="189" t="s">
        <v>1693</v>
      </c>
      <c r="F898" s="190" t="s">
        <v>4598</v>
      </c>
      <c r="G898" s="91" t="s">
        <v>4</v>
      </c>
      <c r="H898" s="29">
        <f t="shared" si="115"/>
        <v>54.5</v>
      </c>
      <c r="I898" s="29">
        <f t="shared" ref="I898:N898" si="117">I899+I900+I901+I902</f>
        <v>54.5</v>
      </c>
      <c r="J898" s="29">
        <f t="shared" si="117"/>
        <v>0</v>
      </c>
      <c r="K898" s="29">
        <f t="shared" si="117"/>
        <v>0</v>
      </c>
      <c r="L898" s="29">
        <f t="shared" si="117"/>
        <v>0</v>
      </c>
      <c r="M898" s="29">
        <f t="shared" si="117"/>
        <v>0</v>
      </c>
      <c r="N898" s="29">
        <f t="shared" si="117"/>
        <v>0</v>
      </c>
      <c r="O898" s="192">
        <v>267</v>
      </c>
      <c r="P898" s="190" t="s">
        <v>4599</v>
      </c>
      <c r="Q898" s="74"/>
    </row>
    <row r="899" spans="1:17" ht="15.75" x14ac:dyDescent="0.25">
      <c r="A899" s="190"/>
      <c r="B899" s="189"/>
      <c r="C899" s="306"/>
      <c r="D899" s="189"/>
      <c r="E899" s="189"/>
      <c r="F899" s="190"/>
      <c r="G899" s="91" t="s">
        <v>6</v>
      </c>
      <c r="H899" s="29">
        <f t="shared" si="115"/>
        <v>0</v>
      </c>
      <c r="I899" s="29">
        <v>0</v>
      </c>
      <c r="J899" s="29">
        <v>0</v>
      </c>
      <c r="K899" s="29">
        <v>0</v>
      </c>
      <c r="L899" s="29">
        <v>0</v>
      </c>
      <c r="M899" s="29">
        <v>0</v>
      </c>
      <c r="N899" s="29">
        <v>0</v>
      </c>
      <c r="O899" s="192"/>
      <c r="P899" s="190"/>
      <c r="Q899" s="74"/>
    </row>
    <row r="900" spans="1:17" ht="24" x14ac:dyDescent="0.25">
      <c r="A900" s="190"/>
      <c r="B900" s="189"/>
      <c r="C900" s="306"/>
      <c r="D900" s="189"/>
      <c r="E900" s="189"/>
      <c r="F900" s="190"/>
      <c r="G900" s="91" t="s">
        <v>7</v>
      </c>
      <c r="H900" s="29">
        <f t="shared" si="115"/>
        <v>51.2</v>
      </c>
      <c r="I900" s="29">
        <v>51.2</v>
      </c>
      <c r="J900" s="29">
        <v>0</v>
      </c>
      <c r="K900" s="29">
        <v>0</v>
      </c>
      <c r="L900" s="29">
        <v>0</v>
      </c>
      <c r="M900" s="29">
        <v>0</v>
      </c>
      <c r="N900" s="29">
        <v>0</v>
      </c>
      <c r="O900" s="192"/>
      <c r="P900" s="190"/>
      <c r="Q900" s="74"/>
    </row>
    <row r="901" spans="1:17" ht="15.75" x14ac:dyDescent="0.25">
      <c r="A901" s="190"/>
      <c r="B901" s="189"/>
      <c r="C901" s="306"/>
      <c r="D901" s="189"/>
      <c r="E901" s="189"/>
      <c r="F901" s="190"/>
      <c r="G901" s="91" t="s">
        <v>8</v>
      </c>
      <c r="H901" s="29">
        <f t="shared" si="115"/>
        <v>3.3</v>
      </c>
      <c r="I901" s="29">
        <v>3.3</v>
      </c>
      <c r="J901" s="29">
        <v>0</v>
      </c>
      <c r="K901" s="29">
        <v>0</v>
      </c>
      <c r="L901" s="29">
        <v>0</v>
      </c>
      <c r="M901" s="29">
        <v>0</v>
      </c>
      <c r="N901" s="29">
        <v>0</v>
      </c>
      <c r="O901" s="192"/>
      <c r="P901" s="190"/>
      <c r="Q901" s="74"/>
    </row>
    <row r="902" spans="1:17" ht="16.5" thickBot="1" x14ac:dyDescent="0.3">
      <c r="A902" s="190"/>
      <c r="B902" s="189"/>
      <c r="C902" s="307"/>
      <c r="D902" s="189"/>
      <c r="E902" s="189"/>
      <c r="F902" s="190"/>
      <c r="G902" s="91" t="s">
        <v>9</v>
      </c>
      <c r="H902" s="29">
        <f t="shared" si="115"/>
        <v>0</v>
      </c>
      <c r="I902" s="29">
        <v>0</v>
      </c>
      <c r="J902" s="29">
        <v>0</v>
      </c>
      <c r="K902" s="29">
        <v>0</v>
      </c>
      <c r="L902" s="29">
        <v>0</v>
      </c>
      <c r="M902" s="29">
        <v>0</v>
      </c>
      <c r="N902" s="29">
        <v>0</v>
      </c>
      <c r="O902" s="192"/>
      <c r="P902" s="190"/>
      <c r="Q902" s="74"/>
    </row>
    <row r="903" spans="1:17" ht="24.75" thickBot="1" x14ac:dyDescent="0.3">
      <c r="A903" s="320" t="s">
        <v>125</v>
      </c>
      <c r="B903" s="320"/>
      <c r="C903" s="320"/>
      <c r="D903" s="320"/>
      <c r="E903" s="320"/>
      <c r="F903" s="321"/>
      <c r="G903" s="55" t="s">
        <v>4</v>
      </c>
      <c r="H903" s="56">
        <f>SUM(H904:H907)</f>
        <v>315.8759</v>
      </c>
      <c r="I903" s="56">
        <f t="shared" ref="I903:N903" si="118">SUM(I904:I907)</f>
        <v>88.2</v>
      </c>
      <c r="J903" s="56">
        <f t="shared" si="118"/>
        <v>36.299999999999997</v>
      </c>
      <c r="K903" s="56">
        <f t="shared" si="118"/>
        <v>36.299999999999997</v>
      </c>
      <c r="L903" s="56">
        <f t="shared" si="118"/>
        <v>57</v>
      </c>
      <c r="M903" s="56">
        <f t="shared" si="118"/>
        <v>61.075900000000004</v>
      </c>
      <c r="N903" s="56">
        <f t="shared" si="118"/>
        <v>37</v>
      </c>
      <c r="O903" s="218"/>
      <c r="P903" s="262"/>
      <c r="Q903" s="74"/>
    </row>
    <row r="904" spans="1:17" ht="16.5" thickBot="1" x14ac:dyDescent="0.3">
      <c r="A904" s="322"/>
      <c r="B904" s="322"/>
      <c r="C904" s="322"/>
      <c r="D904" s="322"/>
      <c r="E904" s="322"/>
      <c r="F904" s="323"/>
      <c r="G904" s="55" t="s">
        <v>6</v>
      </c>
      <c r="H904" s="56">
        <f>SUM(I904:N904)</f>
        <v>0</v>
      </c>
      <c r="I904" s="56">
        <f>I869+I874+I879+I884+I889+I894+I899</f>
        <v>0</v>
      </c>
      <c r="J904" s="56">
        <f t="shared" ref="J904:N904" si="119">J869+J874+J879+J884+J889+J894+J899</f>
        <v>0</v>
      </c>
      <c r="K904" s="56">
        <f t="shared" si="119"/>
        <v>0</v>
      </c>
      <c r="L904" s="56">
        <f t="shared" si="119"/>
        <v>0</v>
      </c>
      <c r="M904" s="56">
        <f t="shared" si="119"/>
        <v>0</v>
      </c>
      <c r="N904" s="56">
        <f t="shared" si="119"/>
        <v>0</v>
      </c>
      <c r="O904" s="219"/>
      <c r="P904" s="263"/>
      <c r="Q904" s="74"/>
    </row>
    <row r="905" spans="1:17" ht="24.75" thickBot="1" x14ac:dyDescent="0.3">
      <c r="A905" s="322"/>
      <c r="B905" s="322"/>
      <c r="C905" s="322"/>
      <c r="D905" s="322"/>
      <c r="E905" s="322"/>
      <c r="F905" s="323"/>
      <c r="G905" s="55" t="s">
        <v>7</v>
      </c>
      <c r="H905" s="56">
        <f t="shared" ref="H905:H907" si="120">SUM(I905:N905)</f>
        <v>312.57589999999999</v>
      </c>
      <c r="I905" s="56">
        <f t="shared" ref="I905:N905" si="121">I870+I875+I880+I885+I890+I895+I900</f>
        <v>84.9</v>
      </c>
      <c r="J905" s="56">
        <f t="shared" si="121"/>
        <v>36.299999999999997</v>
      </c>
      <c r="K905" s="56">
        <f t="shared" si="121"/>
        <v>36.299999999999997</v>
      </c>
      <c r="L905" s="56">
        <f t="shared" si="121"/>
        <v>57</v>
      </c>
      <c r="M905" s="56">
        <f t="shared" si="121"/>
        <v>61.075900000000004</v>
      </c>
      <c r="N905" s="56">
        <f t="shared" si="121"/>
        <v>37</v>
      </c>
      <c r="O905" s="219"/>
      <c r="P905" s="263"/>
      <c r="Q905" s="74"/>
    </row>
    <row r="906" spans="1:17" ht="16.5" thickBot="1" x14ac:dyDescent="0.3">
      <c r="A906" s="322"/>
      <c r="B906" s="322"/>
      <c r="C906" s="322"/>
      <c r="D906" s="322"/>
      <c r="E906" s="322"/>
      <c r="F906" s="323"/>
      <c r="G906" s="55" t="s">
        <v>8</v>
      </c>
      <c r="H906" s="56">
        <f t="shared" si="120"/>
        <v>3.3</v>
      </c>
      <c r="I906" s="56">
        <f t="shared" ref="I906:N906" si="122">I871+I876+I881+I886+I891+I896+I901</f>
        <v>3.3</v>
      </c>
      <c r="J906" s="56">
        <f t="shared" si="122"/>
        <v>0</v>
      </c>
      <c r="K906" s="56">
        <f t="shared" si="122"/>
        <v>0</v>
      </c>
      <c r="L906" s="56">
        <f t="shared" si="122"/>
        <v>0</v>
      </c>
      <c r="M906" s="56">
        <f t="shared" si="122"/>
        <v>0</v>
      </c>
      <c r="N906" s="56">
        <f t="shared" si="122"/>
        <v>0</v>
      </c>
      <c r="O906" s="219"/>
      <c r="P906" s="263"/>
      <c r="Q906" s="74"/>
    </row>
    <row r="907" spans="1:17" ht="24.75" thickBot="1" x14ac:dyDescent="0.3">
      <c r="A907" s="324"/>
      <c r="B907" s="324"/>
      <c r="C907" s="324"/>
      <c r="D907" s="324"/>
      <c r="E907" s="324"/>
      <c r="F907" s="325"/>
      <c r="G907" s="55" t="s">
        <v>9</v>
      </c>
      <c r="H907" s="56">
        <f t="shared" si="120"/>
        <v>0</v>
      </c>
      <c r="I907" s="56">
        <f t="shared" ref="I907:N907" si="123">I872+I877+I882+I887+I892+I897+I902</f>
        <v>0</v>
      </c>
      <c r="J907" s="56">
        <f t="shared" si="123"/>
        <v>0</v>
      </c>
      <c r="K907" s="56">
        <f t="shared" si="123"/>
        <v>0</v>
      </c>
      <c r="L907" s="56">
        <f t="shared" si="123"/>
        <v>0</v>
      </c>
      <c r="M907" s="56">
        <f t="shared" si="123"/>
        <v>0</v>
      </c>
      <c r="N907" s="56">
        <f t="shared" si="123"/>
        <v>0</v>
      </c>
      <c r="O907" s="220"/>
      <c r="P907" s="264"/>
      <c r="Q907" s="74"/>
    </row>
    <row r="908" spans="1:17" ht="16.5" thickBot="1" x14ac:dyDescent="0.3">
      <c r="A908" s="211" t="s">
        <v>126</v>
      </c>
      <c r="B908" s="211"/>
      <c r="C908" s="211"/>
      <c r="D908" s="211"/>
      <c r="E908" s="211"/>
      <c r="F908" s="211"/>
      <c r="G908" s="211"/>
      <c r="H908" s="211"/>
      <c r="I908" s="211"/>
      <c r="J908" s="211"/>
      <c r="K908" s="211"/>
      <c r="L908" s="211"/>
      <c r="M908" s="211"/>
      <c r="N908" s="211"/>
      <c r="O908" s="211"/>
      <c r="P908" s="279"/>
      <c r="Q908" s="74"/>
    </row>
    <row r="909" spans="1:17" ht="24.75" thickBot="1" x14ac:dyDescent="0.3">
      <c r="A909" s="212" t="s">
        <v>1404</v>
      </c>
      <c r="B909" s="218"/>
      <c r="C909" s="218" t="s">
        <v>126</v>
      </c>
      <c r="D909" s="218">
        <v>2030</v>
      </c>
      <c r="E909" s="221"/>
      <c r="F909" s="218" t="s">
        <v>94</v>
      </c>
      <c r="G909" s="25" t="s">
        <v>4</v>
      </c>
      <c r="H909" s="26">
        <v>105</v>
      </c>
      <c r="I909" s="26">
        <v>0</v>
      </c>
      <c r="J909" s="26">
        <v>0</v>
      </c>
      <c r="K909" s="26">
        <v>0</v>
      </c>
      <c r="L909" s="26">
        <v>0</v>
      </c>
      <c r="M909" s="26">
        <v>0</v>
      </c>
      <c r="N909" s="26">
        <v>105</v>
      </c>
      <c r="O909" s="218"/>
      <c r="P909" s="262"/>
      <c r="Q909" s="74"/>
    </row>
    <row r="910" spans="1:17" ht="16.5" thickBot="1" x14ac:dyDescent="0.3">
      <c r="A910" s="213"/>
      <c r="B910" s="219"/>
      <c r="C910" s="219"/>
      <c r="D910" s="219"/>
      <c r="E910" s="222"/>
      <c r="F910" s="219"/>
      <c r="G910" s="25" t="s">
        <v>6</v>
      </c>
      <c r="H910" s="26">
        <v>0</v>
      </c>
      <c r="I910" s="26">
        <v>0</v>
      </c>
      <c r="J910" s="26">
        <v>0</v>
      </c>
      <c r="K910" s="26">
        <v>0</v>
      </c>
      <c r="L910" s="26">
        <v>0</v>
      </c>
      <c r="M910" s="26">
        <v>0</v>
      </c>
      <c r="N910" s="26">
        <v>0</v>
      </c>
      <c r="O910" s="219"/>
      <c r="P910" s="263"/>
      <c r="Q910" s="74"/>
    </row>
    <row r="911" spans="1:17" ht="24.75" thickBot="1" x14ac:dyDescent="0.3">
      <c r="A911" s="213"/>
      <c r="B911" s="219"/>
      <c r="C911" s="219"/>
      <c r="D911" s="219"/>
      <c r="E911" s="222"/>
      <c r="F911" s="219"/>
      <c r="G911" s="25" t="s">
        <v>7</v>
      </c>
      <c r="H911" s="26">
        <v>105</v>
      </c>
      <c r="I911" s="26">
        <v>0</v>
      </c>
      <c r="J911" s="26">
        <v>0</v>
      </c>
      <c r="K911" s="26">
        <v>0</v>
      </c>
      <c r="L911" s="26">
        <v>0</v>
      </c>
      <c r="M911" s="26">
        <v>0</v>
      </c>
      <c r="N911" s="26">
        <v>105</v>
      </c>
      <c r="O911" s="219"/>
      <c r="P911" s="263"/>
      <c r="Q911" s="74"/>
    </row>
    <row r="912" spans="1:17" ht="16.5" thickBot="1" x14ac:dyDescent="0.3">
      <c r="A912" s="213"/>
      <c r="B912" s="219"/>
      <c r="C912" s="219"/>
      <c r="D912" s="219"/>
      <c r="E912" s="222"/>
      <c r="F912" s="219"/>
      <c r="G912" s="25" t="s">
        <v>8</v>
      </c>
      <c r="H912" s="26">
        <v>0</v>
      </c>
      <c r="I912" s="26">
        <v>0</v>
      </c>
      <c r="J912" s="26">
        <v>0</v>
      </c>
      <c r="K912" s="26">
        <v>0</v>
      </c>
      <c r="L912" s="26">
        <v>0</v>
      </c>
      <c r="M912" s="26">
        <v>0</v>
      </c>
      <c r="N912" s="26">
        <v>0</v>
      </c>
      <c r="O912" s="219"/>
      <c r="P912" s="263"/>
      <c r="Q912" s="74"/>
    </row>
    <row r="913" spans="1:17" ht="16.5" thickBot="1" x14ac:dyDescent="0.3">
      <c r="A913" s="214"/>
      <c r="B913" s="220"/>
      <c r="C913" s="220"/>
      <c r="D913" s="220"/>
      <c r="E913" s="223"/>
      <c r="F913" s="220"/>
      <c r="G913" s="25" t="s">
        <v>9</v>
      </c>
      <c r="H913" s="26">
        <v>0</v>
      </c>
      <c r="I913" s="26">
        <v>0</v>
      </c>
      <c r="J913" s="26">
        <v>0</v>
      </c>
      <c r="K913" s="26">
        <v>0</v>
      </c>
      <c r="L913" s="26">
        <v>0</v>
      </c>
      <c r="M913" s="26">
        <v>0</v>
      </c>
      <c r="N913" s="26">
        <v>0</v>
      </c>
      <c r="O913" s="220"/>
      <c r="P913" s="264"/>
      <c r="Q913" s="74"/>
    </row>
    <row r="914" spans="1:17" ht="24.75" thickBot="1" x14ac:dyDescent="0.3">
      <c r="A914" s="212" t="s">
        <v>1405</v>
      </c>
      <c r="B914" s="218" t="s">
        <v>1406</v>
      </c>
      <c r="C914" s="218" t="s">
        <v>126</v>
      </c>
      <c r="D914" s="218" t="s">
        <v>264</v>
      </c>
      <c r="E914" s="242"/>
      <c r="F914" s="218" t="s">
        <v>1407</v>
      </c>
      <c r="G914" s="25" t="s">
        <v>4</v>
      </c>
      <c r="H914" s="26">
        <v>221.8</v>
      </c>
      <c r="I914" s="26">
        <v>58.2</v>
      </c>
      <c r="J914" s="26">
        <v>81.099999999999994</v>
      </c>
      <c r="K914" s="26">
        <v>82.5</v>
      </c>
      <c r="L914" s="26">
        <v>0</v>
      </c>
      <c r="M914" s="26">
        <v>0</v>
      </c>
      <c r="N914" s="26">
        <v>0</v>
      </c>
      <c r="O914" s="218"/>
      <c r="P914" s="262" t="s">
        <v>462</v>
      </c>
      <c r="Q914" s="74"/>
    </row>
    <row r="915" spans="1:17" ht="16.5" thickBot="1" x14ac:dyDescent="0.3">
      <c r="A915" s="213"/>
      <c r="B915" s="219"/>
      <c r="C915" s="219"/>
      <c r="D915" s="219"/>
      <c r="E915" s="243"/>
      <c r="F915" s="219"/>
      <c r="G915" s="25" t="s">
        <v>6</v>
      </c>
      <c r="H915" s="26">
        <v>0</v>
      </c>
      <c r="I915" s="26">
        <v>0</v>
      </c>
      <c r="J915" s="26">
        <v>0</v>
      </c>
      <c r="K915" s="26">
        <v>0</v>
      </c>
      <c r="L915" s="26">
        <v>0</v>
      </c>
      <c r="M915" s="26">
        <v>0</v>
      </c>
      <c r="N915" s="26">
        <v>0</v>
      </c>
      <c r="O915" s="219"/>
      <c r="P915" s="263"/>
      <c r="Q915" s="74"/>
    </row>
    <row r="916" spans="1:17" ht="24.75" thickBot="1" x14ac:dyDescent="0.3">
      <c r="A916" s="213"/>
      <c r="B916" s="219"/>
      <c r="C916" s="219"/>
      <c r="D916" s="219"/>
      <c r="E916" s="243"/>
      <c r="F916" s="219"/>
      <c r="G916" s="25" t="s">
        <v>7</v>
      </c>
      <c r="H916" s="26">
        <v>200.8</v>
      </c>
      <c r="I916" s="26">
        <v>51.2</v>
      </c>
      <c r="J916" s="26">
        <v>74.099999999999994</v>
      </c>
      <c r="K916" s="26">
        <v>75.5</v>
      </c>
      <c r="L916" s="26">
        <v>0</v>
      </c>
      <c r="M916" s="26">
        <v>0</v>
      </c>
      <c r="N916" s="26">
        <v>0</v>
      </c>
      <c r="O916" s="219"/>
      <c r="P916" s="263"/>
      <c r="Q916" s="74"/>
    </row>
    <row r="917" spans="1:17" ht="16.5" thickBot="1" x14ac:dyDescent="0.3">
      <c r="A917" s="213"/>
      <c r="B917" s="219"/>
      <c r="C917" s="219"/>
      <c r="D917" s="219"/>
      <c r="E917" s="243"/>
      <c r="F917" s="219"/>
      <c r="G917" s="25" t="s">
        <v>8</v>
      </c>
      <c r="H917" s="26">
        <v>21</v>
      </c>
      <c r="I917" s="26">
        <v>7</v>
      </c>
      <c r="J917" s="26">
        <v>7</v>
      </c>
      <c r="K917" s="26">
        <v>7</v>
      </c>
      <c r="L917" s="26">
        <v>0</v>
      </c>
      <c r="M917" s="26">
        <v>0</v>
      </c>
      <c r="N917" s="26">
        <v>0</v>
      </c>
      <c r="O917" s="219"/>
      <c r="P917" s="263"/>
      <c r="Q917" s="74"/>
    </row>
    <row r="918" spans="1:17" ht="16.5" thickBot="1" x14ac:dyDescent="0.3">
      <c r="A918" s="214"/>
      <c r="B918" s="220"/>
      <c r="C918" s="220"/>
      <c r="D918" s="220"/>
      <c r="E918" s="244"/>
      <c r="F918" s="220"/>
      <c r="G918" s="25" t="s">
        <v>9</v>
      </c>
      <c r="H918" s="26">
        <v>0</v>
      </c>
      <c r="I918" s="26">
        <v>0</v>
      </c>
      <c r="J918" s="26">
        <v>0</v>
      </c>
      <c r="K918" s="26">
        <v>0</v>
      </c>
      <c r="L918" s="26">
        <v>0</v>
      </c>
      <c r="M918" s="26">
        <v>0</v>
      </c>
      <c r="N918" s="26">
        <v>0</v>
      </c>
      <c r="O918" s="220"/>
      <c r="P918" s="264"/>
      <c r="Q918" s="74"/>
    </row>
    <row r="919" spans="1:17" ht="24.75" thickBot="1" x14ac:dyDescent="0.3">
      <c r="A919" s="212" t="s">
        <v>1408</v>
      </c>
      <c r="B919" s="218" t="s">
        <v>1406</v>
      </c>
      <c r="C919" s="218" t="s">
        <v>126</v>
      </c>
      <c r="D919" s="218">
        <v>2028</v>
      </c>
      <c r="E919" s="221"/>
      <c r="F919" s="218" t="s">
        <v>1409</v>
      </c>
      <c r="G919" s="25" t="s">
        <v>4</v>
      </c>
      <c r="H919" s="26">
        <v>27.4</v>
      </c>
      <c r="I919" s="26">
        <v>0</v>
      </c>
      <c r="J919" s="26">
        <v>0</v>
      </c>
      <c r="K919" s="26">
        <v>0</v>
      </c>
      <c r="L919" s="26">
        <v>27.4</v>
      </c>
      <c r="M919" s="26">
        <v>0</v>
      </c>
      <c r="N919" s="26">
        <v>0</v>
      </c>
      <c r="O919" s="218"/>
      <c r="P919" s="262" t="s">
        <v>462</v>
      </c>
      <c r="Q919" s="74"/>
    </row>
    <row r="920" spans="1:17" ht="16.5" thickBot="1" x14ac:dyDescent="0.3">
      <c r="A920" s="213"/>
      <c r="B920" s="219"/>
      <c r="C920" s="219"/>
      <c r="D920" s="219"/>
      <c r="E920" s="222"/>
      <c r="F920" s="219"/>
      <c r="G920" s="25" t="s">
        <v>6</v>
      </c>
      <c r="H920" s="26">
        <v>0</v>
      </c>
      <c r="I920" s="26">
        <v>0</v>
      </c>
      <c r="J920" s="26">
        <v>0</v>
      </c>
      <c r="K920" s="26">
        <v>0</v>
      </c>
      <c r="L920" s="26">
        <v>0</v>
      </c>
      <c r="M920" s="26">
        <v>0</v>
      </c>
      <c r="N920" s="26">
        <v>0</v>
      </c>
      <c r="O920" s="219"/>
      <c r="P920" s="263"/>
      <c r="Q920" s="74"/>
    </row>
    <row r="921" spans="1:17" ht="24.75" thickBot="1" x14ac:dyDescent="0.3">
      <c r="A921" s="213"/>
      <c r="B921" s="219"/>
      <c r="C921" s="219"/>
      <c r="D921" s="219"/>
      <c r="E921" s="222"/>
      <c r="F921" s="219"/>
      <c r="G921" s="25" t="s">
        <v>7</v>
      </c>
      <c r="H921" s="26">
        <v>24.7</v>
      </c>
      <c r="I921" s="26">
        <v>0</v>
      </c>
      <c r="J921" s="26">
        <v>0</v>
      </c>
      <c r="K921" s="26">
        <v>0</v>
      </c>
      <c r="L921" s="26">
        <v>24.7</v>
      </c>
      <c r="M921" s="26">
        <v>0</v>
      </c>
      <c r="N921" s="26">
        <v>0</v>
      </c>
      <c r="O921" s="219"/>
      <c r="P921" s="263"/>
      <c r="Q921" s="74"/>
    </row>
    <row r="922" spans="1:17" ht="16.5" thickBot="1" x14ac:dyDescent="0.3">
      <c r="A922" s="213"/>
      <c r="B922" s="219"/>
      <c r="C922" s="219"/>
      <c r="D922" s="219"/>
      <c r="E922" s="222"/>
      <c r="F922" s="219"/>
      <c r="G922" s="25" t="s">
        <v>8</v>
      </c>
      <c r="H922" s="26">
        <v>2.7</v>
      </c>
      <c r="I922" s="26">
        <v>0</v>
      </c>
      <c r="J922" s="26">
        <v>0</v>
      </c>
      <c r="K922" s="26">
        <v>0</v>
      </c>
      <c r="L922" s="26">
        <v>2.7</v>
      </c>
      <c r="M922" s="26">
        <v>0</v>
      </c>
      <c r="N922" s="26">
        <v>0</v>
      </c>
      <c r="O922" s="219"/>
      <c r="P922" s="263"/>
      <c r="Q922" s="74"/>
    </row>
    <row r="923" spans="1:17" ht="16.5" thickBot="1" x14ac:dyDescent="0.3">
      <c r="A923" s="214"/>
      <c r="B923" s="220"/>
      <c r="C923" s="220"/>
      <c r="D923" s="220"/>
      <c r="E923" s="223"/>
      <c r="F923" s="220"/>
      <c r="G923" s="25" t="s">
        <v>9</v>
      </c>
      <c r="H923" s="57">
        <v>0</v>
      </c>
      <c r="I923" s="26">
        <v>0</v>
      </c>
      <c r="J923" s="26">
        <v>0</v>
      </c>
      <c r="K923" s="26">
        <v>0</v>
      </c>
      <c r="L923" s="26">
        <v>0</v>
      </c>
      <c r="M923" s="26">
        <v>0</v>
      </c>
      <c r="N923" s="26">
        <v>0</v>
      </c>
      <c r="O923" s="220"/>
      <c r="P923" s="264"/>
      <c r="Q923" s="74"/>
    </row>
    <row r="924" spans="1:17" ht="24.75" thickBot="1" x14ac:dyDescent="0.3">
      <c r="A924" s="212" t="s">
        <v>1410</v>
      </c>
      <c r="B924" s="218" t="s">
        <v>1406</v>
      </c>
      <c r="C924" s="218" t="s">
        <v>126</v>
      </c>
      <c r="D924" s="218">
        <v>2029</v>
      </c>
      <c r="E924" s="221"/>
      <c r="F924" s="218" t="s">
        <v>1409</v>
      </c>
      <c r="G924" s="25" t="s">
        <v>4</v>
      </c>
      <c r="H924" s="26">
        <v>11.8</v>
      </c>
      <c r="I924" s="26">
        <v>0</v>
      </c>
      <c r="J924" s="26">
        <v>0</v>
      </c>
      <c r="K924" s="26">
        <v>0</v>
      </c>
      <c r="L924" s="26">
        <v>0</v>
      </c>
      <c r="M924" s="26">
        <v>11.8</v>
      </c>
      <c r="N924" s="26">
        <v>0</v>
      </c>
      <c r="O924" s="218"/>
      <c r="P924" s="262" t="s">
        <v>462</v>
      </c>
      <c r="Q924" s="74"/>
    </row>
    <row r="925" spans="1:17" ht="16.5" thickBot="1" x14ac:dyDescent="0.3">
      <c r="A925" s="213"/>
      <c r="B925" s="219"/>
      <c r="C925" s="219"/>
      <c r="D925" s="219"/>
      <c r="E925" s="222"/>
      <c r="F925" s="219"/>
      <c r="G925" s="25" t="s">
        <v>6</v>
      </c>
      <c r="H925" s="56">
        <v>0</v>
      </c>
      <c r="I925" s="26">
        <v>0</v>
      </c>
      <c r="J925" s="26">
        <v>0</v>
      </c>
      <c r="K925" s="26">
        <v>0</v>
      </c>
      <c r="L925" s="26">
        <v>0</v>
      </c>
      <c r="M925" s="26">
        <v>0</v>
      </c>
      <c r="N925" s="26">
        <v>0</v>
      </c>
      <c r="O925" s="219"/>
      <c r="P925" s="263"/>
      <c r="Q925" s="74"/>
    </row>
    <row r="926" spans="1:17" ht="24.75" thickBot="1" x14ac:dyDescent="0.3">
      <c r="A926" s="213"/>
      <c r="B926" s="219"/>
      <c r="C926" s="219"/>
      <c r="D926" s="219"/>
      <c r="E926" s="222"/>
      <c r="F926" s="219"/>
      <c r="G926" s="25" t="s">
        <v>7</v>
      </c>
      <c r="H926" s="26">
        <v>10.6</v>
      </c>
      <c r="I926" s="26">
        <v>0</v>
      </c>
      <c r="J926" s="26">
        <v>0</v>
      </c>
      <c r="K926" s="26">
        <v>0</v>
      </c>
      <c r="L926" s="26">
        <v>0</v>
      </c>
      <c r="M926" s="26">
        <v>10.6</v>
      </c>
      <c r="N926" s="26">
        <v>0</v>
      </c>
      <c r="O926" s="219"/>
      <c r="P926" s="263"/>
      <c r="Q926" s="74"/>
    </row>
    <row r="927" spans="1:17" ht="16.5" thickBot="1" x14ac:dyDescent="0.3">
      <c r="A927" s="213"/>
      <c r="B927" s="219"/>
      <c r="C927" s="219"/>
      <c r="D927" s="219"/>
      <c r="E927" s="222"/>
      <c r="F927" s="219"/>
      <c r="G927" s="25" t="s">
        <v>8</v>
      </c>
      <c r="H927" s="26">
        <v>1.2</v>
      </c>
      <c r="I927" s="26">
        <v>0</v>
      </c>
      <c r="J927" s="26">
        <v>0</v>
      </c>
      <c r="K927" s="26">
        <v>0</v>
      </c>
      <c r="L927" s="26">
        <v>0</v>
      </c>
      <c r="M927" s="26">
        <v>1.2</v>
      </c>
      <c r="N927" s="26">
        <v>0</v>
      </c>
      <c r="O927" s="219"/>
      <c r="P927" s="263"/>
      <c r="Q927" s="74"/>
    </row>
    <row r="928" spans="1:17" ht="16.5" thickBot="1" x14ac:dyDescent="0.3">
      <c r="A928" s="214"/>
      <c r="B928" s="220"/>
      <c r="C928" s="220"/>
      <c r="D928" s="220"/>
      <c r="E928" s="223"/>
      <c r="F928" s="220"/>
      <c r="G928" s="25" t="s">
        <v>9</v>
      </c>
      <c r="H928" s="57">
        <v>0</v>
      </c>
      <c r="I928" s="26">
        <v>0</v>
      </c>
      <c r="J928" s="26">
        <v>0</v>
      </c>
      <c r="K928" s="26">
        <v>0</v>
      </c>
      <c r="L928" s="26">
        <v>0</v>
      </c>
      <c r="M928" s="26">
        <v>0</v>
      </c>
      <c r="N928" s="26">
        <v>0</v>
      </c>
      <c r="O928" s="220"/>
      <c r="P928" s="264"/>
      <c r="Q928" s="74"/>
    </row>
    <row r="929" spans="1:17" ht="24.75" thickBot="1" x14ac:dyDescent="0.3">
      <c r="A929" s="212" t="s">
        <v>1411</v>
      </c>
      <c r="B929" s="218" t="s">
        <v>1412</v>
      </c>
      <c r="C929" s="218" t="s">
        <v>126</v>
      </c>
      <c r="D929" s="218">
        <v>2025</v>
      </c>
      <c r="E929" s="221"/>
      <c r="F929" s="218" t="s">
        <v>1409</v>
      </c>
      <c r="G929" s="25" t="s">
        <v>4</v>
      </c>
      <c r="H929" s="26">
        <v>10.6</v>
      </c>
      <c r="I929" s="26">
        <v>10.6</v>
      </c>
      <c r="J929" s="26">
        <v>0</v>
      </c>
      <c r="K929" s="26">
        <v>0</v>
      </c>
      <c r="L929" s="26">
        <v>0</v>
      </c>
      <c r="M929" s="26">
        <v>0</v>
      </c>
      <c r="N929" s="26">
        <v>0</v>
      </c>
      <c r="O929" s="218"/>
      <c r="P929" s="262" t="s">
        <v>462</v>
      </c>
      <c r="Q929" s="74"/>
    </row>
    <row r="930" spans="1:17" ht="16.5" thickBot="1" x14ac:dyDescent="0.3">
      <c r="A930" s="213"/>
      <c r="B930" s="219"/>
      <c r="C930" s="219"/>
      <c r="D930" s="219"/>
      <c r="E930" s="222"/>
      <c r="F930" s="219"/>
      <c r="G930" s="25" t="s">
        <v>6</v>
      </c>
      <c r="H930" s="26">
        <v>0</v>
      </c>
      <c r="I930" s="26">
        <v>0</v>
      </c>
      <c r="J930" s="26">
        <v>0</v>
      </c>
      <c r="K930" s="26">
        <v>0</v>
      </c>
      <c r="L930" s="26">
        <v>0</v>
      </c>
      <c r="M930" s="26">
        <v>0</v>
      </c>
      <c r="N930" s="26">
        <v>0</v>
      </c>
      <c r="O930" s="219"/>
      <c r="P930" s="263"/>
      <c r="Q930" s="74"/>
    </row>
    <row r="931" spans="1:17" ht="24.75" thickBot="1" x14ac:dyDescent="0.3">
      <c r="A931" s="213"/>
      <c r="B931" s="219"/>
      <c r="C931" s="219"/>
      <c r="D931" s="219"/>
      <c r="E931" s="222"/>
      <c r="F931" s="219"/>
      <c r="G931" s="25" t="s">
        <v>7</v>
      </c>
      <c r="H931" s="26">
        <v>9.5</v>
      </c>
      <c r="I931" s="26">
        <v>9.5</v>
      </c>
      <c r="J931" s="26">
        <v>0</v>
      </c>
      <c r="K931" s="26">
        <v>0</v>
      </c>
      <c r="L931" s="26">
        <v>0</v>
      </c>
      <c r="M931" s="26">
        <v>0</v>
      </c>
      <c r="N931" s="26">
        <v>0</v>
      </c>
      <c r="O931" s="219"/>
      <c r="P931" s="263"/>
      <c r="Q931" s="74"/>
    </row>
    <row r="932" spans="1:17" ht="16.5" thickBot="1" x14ac:dyDescent="0.3">
      <c r="A932" s="213"/>
      <c r="B932" s="219"/>
      <c r="C932" s="219"/>
      <c r="D932" s="219"/>
      <c r="E932" s="222"/>
      <c r="F932" s="219"/>
      <c r="G932" s="25" t="s">
        <v>8</v>
      </c>
      <c r="H932" s="26">
        <v>1.1000000000000001</v>
      </c>
      <c r="I932" s="26">
        <v>1.1000000000000001</v>
      </c>
      <c r="J932" s="26">
        <v>0</v>
      </c>
      <c r="K932" s="26">
        <v>0</v>
      </c>
      <c r="L932" s="26">
        <v>0</v>
      </c>
      <c r="M932" s="26">
        <v>0</v>
      </c>
      <c r="N932" s="26">
        <v>0</v>
      </c>
      <c r="O932" s="219"/>
      <c r="P932" s="263"/>
      <c r="Q932" s="74"/>
    </row>
    <row r="933" spans="1:17" ht="16.5" thickBot="1" x14ac:dyDescent="0.3">
      <c r="A933" s="214"/>
      <c r="B933" s="220"/>
      <c r="C933" s="220"/>
      <c r="D933" s="220"/>
      <c r="E933" s="223"/>
      <c r="F933" s="220"/>
      <c r="G933" s="25" t="s">
        <v>9</v>
      </c>
      <c r="H933" s="57">
        <v>0</v>
      </c>
      <c r="I933" s="26">
        <v>0</v>
      </c>
      <c r="J933" s="26">
        <v>0</v>
      </c>
      <c r="K933" s="26">
        <v>0</v>
      </c>
      <c r="L933" s="26">
        <v>0</v>
      </c>
      <c r="M933" s="26">
        <v>0</v>
      </c>
      <c r="N933" s="26">
        <v>0</v>
      </c>
      <c r="O933" s="220"/>
      <c r="P933" s="264"/>
      <c r="Q933" s="74"/>
    </row>
    <row r="934" spans="1:17" ht="24.75" thickBot="1" x14ac:dyDescent="0.3">
      <c r="A934" s="212" t="s">
        <v>1413</v>
      </c>
      <c r="B934" s="218" t="s">
        <v>1406</v>
      </c>
      <c r="C934" s="218" t="s">
        <v>126</v>
      </c>
      <c r="D934" s="218" t="s">
        <v>1414</v>
      </c>
      <c r="E934" s="221"/>
      <c r="F934" s="218" t="s">
        <v>1409</v>
      </c>
      <c r="G934" s="25" t="s">
        <v>4</v>
      </c>
      <c r="H934" s="26">
        <v>21.5</v>
      </c>
      <c r="I934" s="26">
        <v>10.8</v>
      </c>
      <c r="J934" s="26">
        <v>10.8</v>
      </c>
      <c r="K934" s="26">
        <v>0</v>
      </c>
      <c r="L934" s="26">
        <v>0</v>
      </c>
      <c r="M934" s="26">
        <v>0</v>
      </c>
      <c r="N934" s="26">
        <v>0</v>
      </c>
      <c r="O934" s="218"/>
      <c r="P934" s="262" t="s">
        <v>462</v>
      </c>
      <c r="Q934" s="74"/>
    </row>
    <row r="935" spans="1:17" ht="16.5" thickBot="1" x14ac:dyDescent="0.3">
      <c r="A935" s="213"/>
      <c r="B935" s="219"/>
      <c r="C935" s="219"/>
      <c r="D935" s="219"/>
      <c r="E935" s="222"/>
      <c r="F935" s="219"/>
      <c r="G935" s="25" t="s">
        <v>6</v>
      </c>
      <c r="H935" s="26">
        <v>0</v>
      </c>
      <c r="I935" s="26">
        <v>0</v>
      </c>
      <c r="J935" s="26">
        <v>0</v>
      </c>
      <c r="K935" s="26">
        <v>0</v>
      </c>
      <c r="L935" s="26">
        <v>0</v>
      </c>
      <c r="M935" s="26">
        <v>0</v>
      </c>
      <c r="N935" s="26">
        <v>0</v>
      </c>
      <c r="O935" s="219"/>
      <c r="P935" s="263"/>
      <c r="Q935" s="74"/>
    </row>
    <row r="936" spans="1:17" ht="24.75" thickBot="1" x14ac:dyDescent="0.3">
      <c r="A936" s="213"/>
      <c r="B936" s="219"/>
      <c r="C936" s="219"/>
      <c r="D936" s="219"/>
      <c r="E936" s="222"/>
      <c r="F936" s="219"/>
      <c r="G936" s="25" t="s">
        <v>7</v>
      </c>
      <c r="H936" s="26">
        <v>19.399999999999999</v>
      </c>
      <c r="I936" s="26">
        <v>9.6999999999999993</v>
      </c>
      <c r="J936" s="26">
        <v>9.6999999999999993</v>
      </c>
      <c r="K936" s="26">
        <v>0</v>
      </c>
      <c r="L936" s="26">
        <v>0</v>
      </c>
      <c r="M936" s="26">
        <v>0</v>
      </c>
      <c r="N936" s="26">
        <v>0</v>
      </c>
      <c r="O936" s="219"/>
      <c r="P936" s="263"/>
      <c r="Q936" s="74"/>
    </row>
    <row r="937" spans="1:17" ht="16.5" thickBot="1" x14ac:dyDescent="0.3">
      <c r="A937" s="213"/>
      <c r="B937" s="219"/>
      <c r="C937" s="219"/>
      <c r="D937" s="219"/>
      <c r="E937" s="222"/>
      <c r="F937" s="219"/>
      <c r="G937" s="25" t="s">
        <v>8</v>
      </c>
      <c r="H937" s="26">
        <v>2.2000000000000002</v>
      </c>
      <c r="I937" s="26">
        <v>1.1000000000000001</v>
      </c>
      <c r="J937" s="26">
        <v>1.1000000000000001</v>
      </c>
      <c r="K937" s="26">
        <v>0</v>
      </c>
      <c r="L937" s="26">
        <v>0</v>
      </c>
      <c r="M937" s="26">
        <v>0</v>
      </c>
      <c r="N937" s="26">
        <v>0</v>
      </c>
      <c r="O937" s="219"/>
      <c r="P937" s="263"/>
      <c r="Q937" s="74"/>
    </row>
    <row r="938" spans="1:17" ht="16.5" thickBot="1" x14ac:dyDescent="0.3">
      <c r="A938" s="214"/>
      <c r="B938" s="220"/>
      <c r="C938" s="220"/>
      <c r="D938" s="220"/>
      <c r="E938" s="223"/>
      <c r="F938" s="220"/>
      <c r="G938" s="25" t="s">
        <v>9</v>
      </c>
      <c r="H938" s="57">
        <v>0</v>
      </c>
      <c r="I938" s="26">
        <v>0</v>
      </c>
      <c r="J938" s="26">
        <v>0</v>
      </c>
      <c r="K938" s="26">
        <v>0</v>
      </c>
      <c r="L938" s="26">
        <v>0</v>
      </c>
      <c r="M938" s="26">
        <v>0</v>
      </c>
      <c r="N938" s="26">
        <v>0</v>
      </c>
      <c r="O938" s="220"/>
      <c r="P938" s="264"/>
      <c r="Q938" s="74"/>
    </row>
    <row r="939" spans="1:17" ht="24.75" thickBot="1" x14ac:dyDescent="0.3">
      <c r="A939" s="212" t="s">
        <v>1415</v>
      </c>
      <c r="B939" s="218" t="s">
        <v>1416</v>
      </c>
      <c r="C939" s="218" t="s">
        <v>126</v>
      </c>
      <c r="D939" s="218">
        <v>2027</v>
      </c>
      <c r="E939" s="221"/>
      <c r="F939" s="218" t="s">
        <v>1409</v>
      </c>
      <c r="G939" s="25" t="s">
        <v>4</v>
      </c>
      <c r="H939" s="26">
        <v>6.4</v>
      </c>
      <c r="I939" s="26">
        <v>0</v>
      </c>
      <c r="J939" s="26">
        <v>0</v>
      </c>
      <c r="K939" s="26">
        <v>6.4</v>
      </c>
      <c r="L939" s="26">
        <v>0</v>
      </c>
      <c r="M939" s="26">
        <v>0</v>
      </c>
      <c r="N939" s="26">
        <v>0</v>
      </c>
      <c r="O939" s="218"/>
      <c r="P939" s="262" t="s">
        <v>462</v>
      </c>
      <c r="Q939" s="74"/>
    </row>
    <row r="940" spans="1:17" ht="16.5" thickBot="1" x14ac:dyDescent="0.3">
      <c r="A940" s="213"/>
      <c r="B940" s="219"/>
      <c r="C940" s="219"/>
      <c r="D940" s="219"/>
      <c r="E940" s="222"/>
      <c r="F940" s="219"/>
      <c r="G940" s="25" t="s">
        <v>6</v>
      </c>
      <c r="H940" s="26">
        <v>0</v>
      </c>
      <c r="I940" s="26">
        <v>0</v>
      </c>
      <c r="J940" s="26">
        <v>0</v>
      </c>
      <c r="K940" s="26">
        <v>0</v>
      </c>
      <c r="L940" s="26">
        <v>0</v>
      </c>
      <c r="M940" s="26">
        <v>0</v>
      </c>
      <c r="N940" s="26">
        <v>0</v>
      </c>
      <c r="O940" s="219"/>
      <c r="P940" s="263"/>
      <c r="Q940" s="74"/>
    </row>
    <row r="941" spans="1:17" ht="24.75" thickBot="1" x14ac:dyDescent="0.3">
      <c r="A941" s="213"/>
      <c r="B941" s="219"/>
      <c r="C941" s="219"/>
      <c r="D941" s="219"/>
      <c r="E941" s="222"/>
      <c r="F941" s="219"/>
      <c r="G941" s="25" t="s">
        <v>7</v>
      </c>
      <c r="H941" s="26">
        <v>5.8</v>
      </c>
      <c r="I941" s="26">
        <v>0</v>
      </c>
      <c r="J941" s="26">
        <v>0</v>
      </c>
      <c r="K941" s="26">
        <v>5.8</v>
      </c>
      <c r="L941" s="26">
        <v>0</v>
      </c>
      <c r="M941" s="26">
        <v>0</v>
      </c>
      <c r="N941" s="26">
        <v>0</v>
      </c>
      <c r="O941" s="219"/>
      <c r="P941" s="263"/>
      <c r="Q941" s="74"/>
    </row>
    <row r="942" spans="1:17" ht="16.5" thickBot="1" x14ac:dyDescent="0.3">
      <c r="A942" s="213"/>
      <c r="B942" s="219"/>
      <c r="C942" s="219"/>
      <c r="D942" s="219"/>
      <c r="E942" s="222"/>
      <c r="F942" s="219"/>
      <c r="G942" s="25" t="s">
        <v>8</v>
      </c>
      <c r="H942" s="26">
        <v>0.6</v>
      </c>
      <c r="I942" s="26">
        <v>0</v>
      </c>
      <c r="J942" s="26">
        <v>0</v>
      </c>
      <c r="K942" s="26">
        <v>0.6</v>
      </c>
      <c r="L942" s="26">
        <v>0</v>
      </c>
      <c r="M942" s="26">
        <v>0</v>
      </c>
      <c r="N942" s="26">
        <v>0</v>
      </c>
      <c r="O942" s="219"/>
      <c r="P942" s="263"/>
      <c r="Q942" s="74"/>
    </row>
    <row r="943" spans="1:17" ht="16.5" thickBot="1" x14ac:dyDescent="0.3">
      <c r="A943" s="214"/>
      <c r="B943" s="220"/>
      <c r="C943" s="220"/>
      <c r="D943" s="220"/>
      <c r="E943" s="223"/>
      <c r="F943" s="220"/>
      <c r="G943" s="25" t="s">
        <v>9</v>
      </c>
      <c r="H943" s="57">
        <v>0</v>
      </c>
      <c r="I943" s="26">
        <v>0</v>
      </c>
      <c r="J943" s="26">
        <v>0</v>
      </c>
      <c r="K943" s="26">
        <v>0</v>
      </c>
      <c r="L943" s="26">
        <v>0</v>
      </c>
      <c r="M943" s="26">
        <v>0</v>
      </c>
      <c r="N943" s="26">
        <v>0</v>
      </c>
      <c r="O943" s="220"/>
      <c r="P943" s="264"/>
      <c r="Q943" s="74"/>
    </row>
    <row r="944" spans="1:17" ht="24.75" thickBot="1" x14ac:dyDescent="0.3">
      <c r="A944" s="212" t="s">
        <v>1417</v>
      </c>
      <c r="B944" s="218" t="s">
        <v>1406</v>
      </c>
      <c r="C944" s="218" t="s">
        <v>126</v>
      </c>
      <c r="D944" s="218" t="s">
        <v>395</v>
      </c>
      <c r="E944" s="221"/>
      <c r="F944" s="218" t="s">
        <v>1409</v>
      </c>
      <c r="G944" s="25" t="s">
        <v>4</v>
      </c>
      <c r="H944" s="26">
        <v>33.200000000000003</v>
      </c>
      <c r="I944" s="26">
        <v>0</v>
      </c>
      <c r="J944" s="26">
        <v>0</v>
      </c>
      <c r="K944" s="26">
        <v>0</v>
      </c>
      <c r="L944" s="26">
        <v>0</v>
      </c>
      <c r="M944" s="26">
        <v>11.7</v>
      </c>
      <c r="N944" s="26">
        <v>21.5</v>
      </c>
      <c r="O944" s="218"/>
      <c r="P944" s="262" t="s">
        <v>462</v>
      </c>
      <c r="Q944" s="74"/>
    </row>
    <row r="945" spans="1:17" ht="16.5" thickBot="1" x14ac:dyDescent="0.3">
      <c r="A945" s="213"/>
      <c r="B945" s="219"/>
      <c r="C945" s="219"/>
      <c r="D945" s="219"/>
      <c r="E945" s="222"/>
      <c r="F945" s="219"/>
      <c r="G945" s="25" t="s">
        <v>6</v>
      </c>
      <c r="H945" s="26">
        <v>0</v>
      </c>
      <c r="I945" s="26">
        <v>0</v>
      </c>
      <c r="J945" s="26">
        <v>0</v>
      </c>
      <c r="K945" s="26">
        <v>0</v>
      </c>
      <c r="L945" s="26">
        <v>0</v>
      </c>
      <c r="M945" s="26">
        <v>0</v>
      </c>
      <c r="N945" s="26">
        <v>0</v>
      </c>
      <c r="O945" s="219"/>
      <c r="P945" s="263"/>
      <c r="Q945" s="74"/>
    </row>
    <row r="946" spans="1:17" ht="24.75" thickBot="1" x14ac:dyDescent="0.3">
      <c r="A946" s="213"/>
      <c r="B946" s="219"/>
      <c r="C946" s="219"/>
      <c r="D946" s="219"/>
      <c r="E946" s="222"/>
      <c r="F946" s="219"/>
      <c r="G946" s="25" t="s">
        <v>7</v>
      </c>
      <c r="H946" s="26">
        <v>29.9</v>
      </c>
      <c r="I946" s="26">
        <v>0</v>
      </c>
      <c r="J946" s="26">
        <v>0</v>
      </c>
      <c r="K946" s="26">
        <v>0</v>
      </c>
      <c r="L946" s="26">
        <v>0</v>
      </c>
      <c r="M946" s="26">
        <v>10.5</v>
      </c>
      <c r="N946" s="26">
        <v>19.399999999999999</v>
      </c>
      <c r="O946" s="219"/>
      <c r="P946" s="263"/>
      <c r="Q946" s="74"/>
    </row>
    <row r="947" spans="1:17" ht="16.5" thickBot="1" x14ac:dyDescent="0.3">
      <c r="A947" s="213"/>
      <c r="B947" s="219"/>
      <c r="C947" s="219"/>
      <c r="D947" s="219"/>
      <c r="E947" s="222"/>
      <c r="F947" s="219"/>
      <c r="G947" s="25" t="s">
        <v>8</v>
      </c>
      <c r="H947" s="26">
        <v>3.3</v>
      </c>
      <c r="I947" s="26">
        <v>0</v>
      </c>
      <c r="J947" s="26">
        <v>0</v>
      </c>
      <c r="K947" s="26">
        <v>0</v>
      </c>
      <c r="L947" s="26">
        <v>0</v>
      </c>
      <c r="M947" s="26">
        <v>1.2</v>
      </c>
      <c r="N947" s="26">
        <v>2.2000000000000002</v>
      </c>
      <c r="O947" s="219"/>
      <c r="P947" s="263"/>
      <c r="Q947" s="74"/>
    </row>
    <row r="948" spans="1:17" ht="16.5" thickBot="1" x14ac:dyDescent="0.3">
      <c r="A948" s="214"/>
      <c r="B948" s="220"/>
      <c r="C948" s="220"/>
      <c r="D948" s="220"/>
      <c r="E948" s="223"/>
      <c r="F948" s="220"/>
      <c r="G948" s="25" t="s">
        <v>9</v>
      </c>
      <c r="H948" s="57">
        <v>0</v>
      </c>
      <c r="I948" s="26">
        <v>0</v>
      </c>
      <c r="J948" s="26">
        <v>0</v>
      </c>
      <c r="K948" s="26">
        <v>0</v>
      </c>
      <c r="L948" s="26">
        <v>0</v>
      </c>
      <c r="M948" s="26">
        <v>0</v>
      </c>
      <c r="N948" s="26">
        <v>0</v>
      </c>
      <c r="O948" s="220"/>
      <c r="P948" s="264"/>
      <c r="Q948" s="74"/>
    </row>
    <row r="949" spans="1:17" ht="24.75" thickBot="1" x14ac:dyDescent="0.3">
      <c r="A949" s="212" t="s">
        <v>1418</v>
      </c>
      <c r="B949" s="218" t="s">
        <v>1406</v>
      </c>
      <c r="C949" s="218" t="s">
        <v>126</v>
      </c>
      <c r="D949" s="218">
        <v>2025</v>
      </c>
      <c r="E949" s="221"/>
      <c r="F949" s="218" t="s">
        <v>1409</v>
      </c>
      <c r="G949" s="25" t="s">
        <v>4</v>
      </c>
      <c r="H949" s="26">
        <v>0.3</v>
      </c>
      <c r="I949" s="26">
        <v>0.3</v>
      </c>
      <c r="J949" s="26">
        <v>0</v>
      </c>
      <c r="K949" s="26">
        <v>0</v>
      </c>
      <c r="L949" s="26">
        <v>0</v>
      </c>
      <c r="M949" s="26">
        <v>0</v>
      </c>
      <c r="N949" s="26">
        <v>0</v>
      </c>
      <c r="O949" s="218"/>
      <c r="P949" s="262"/>
      <c r="Q949" s="74"/>
    </row>
    <row r="950" spans="1:17" ht="16.5" thickBot="1" x14ac:dyDescent="0.3">
      <c r="A950" s="213"/>
      <c r="B950" s="219"/>
      <c r="C950" s="219"/>
      <c r="D950" s="219"/>
      <c r="E950" s="222"/>
      <c r="F950" s="219"/>
      <c r="G950" s="25" t="s">
        <v>6</v>
      </c>
      <c r="H950" s="26">
        <v>0</v>
      </c>
      <c r="I950" s="26">
        <v>0</v>
      </c>
      <c r="J950" s="26">
        <v>0</v>
      </c>
      <c r="K950" s="26">
        <v>0</v>
      </c>
      <c r="L950" s="26">
        <v>0</v>
      </c>
      <c r="M950" s="26">
        <v>0</v>
      </c>
      <c r="N950" s="26">
        <v>0</v>
      </c>
      <c r="O950" s="219"/>
      <c r="P950" s="263"/>
      <c r="Q950" s="74"/>
    </row>
    <row r="951" spans="1:17" ht="24.75" thickBot="1" x14ac:dyDescent="0.3">
      <c r="A951" s="213"/>
      <c r="B951" s="219"/>
      <c r="C951" s="219"/>
      <c r="D951" s="219"/>
      <c r="E951" s="222"/>
      <c r="F951" s="219"/>
      <c r="G951" s="25" t="s">
        <v>7</v>
      </c>
      <c r="H951" s="26">
        <v>0.3</v>
      </c>
      <c r="I951" s="26">
        <v>0.3</v>
      </c>
      <c r="J951" s="26">
        <v>0</v>
      </c>
      <c r="K951" s="26">
        <v>0</v>
      </c>
      <c r="L951" s="26">
        <v>0</v>
      </c>
      <c r="M951" s="26">
        <v>0</v>
      </c>
      <c r="N951" s="26">
        <v>0</v>
      </c>
      <c r="O951" s="219"/>
      <c r="P951" s="263"/>
      <c r="Q951" s="74"/>
    </row>
    <row r="952" spans="1:17" ht="16.5" thickBot="1" x14ac:dyDescent="0.3">
      <c r="A952" s="213"/>
      <c r="B952" s="219"/>
      <c r="C952" s="219"/>
      <c r="D952" s="219"/>
      <c r="E952" s="222"/>
      <c r="F952" s="219"/>
      <c r="G952" s="25" t="s">
        <v>8</v>
      </c>
      <c r="H952" s="26">
        <v>0</v>
      </c>
      <c r="I952" s="26">
        <v>0</v>
      </c>
      <c r="J952" s="26">
        <v>0</v>
      </c>
      <c r="K952" s="26">
        <v>0</v>
      </c>
      <c r="L952" s="26">
        <v>0</v>
      </c>
      <c r="M952" s="26">
        <v>0</v>
      </c>
      <c r="N952" s="26">
        <v>0</v>
      </c>
      <c r="O952" s="219"/>
      <c r="P952" s="263"/>
      <c r="Q952" s="74"/>
    </row>
    <row r="953" spans="1:17" ht="16.5" thickBot="1" x14ac:dyDescent="0.3">
      <c r="A953" s="214"/>
      <c r="B953" s="220"/>
      <c r="C953" s="220"/>
      <c r="D953" s="220"/>
      <c r="E953" s="223"/>
      <c r="F953" s="220"/>
      <c r="G953" s="25" t="s">
        <v>9</v>
      </c>
      <c r="H953" s="57">
        <v>0</v>
      </c>
      <c r="I953" s="26">
        <v>0</v>
      </c>
      <c r="J953" s="26">
        <v>0</v>
      </c>
      <c r="K953" s="26">
        <v>0</v>
      </c>
      <c r="L953" s="26">
        <v>0</v>
      </c>
      <c r="M953" s="26">
        <v>0</v>
      </c>
      <c r="N953" s="26">
        <v>0</v>
      </c>
      <c r="O953" s="220"/>
      <c r="P953" s="264"/>
      <c r="Q953" s="74"/>
    </row>
    <row r="954" spans="1:17" ht="24.75" thickBot="1" x14ac:dyDescent="0.3">
      <c r="A954" s="212" t="s">
        <v>1419</v>
      </c>
      <c r="B954" s="218" t="s">
        <v>1406</v>
      </c>
      <c r="C954" s="218" t="s">
        <v>126</v>
      </c>
      <c r="D954" s="218" t="s">
        <v>150</v>
      </c>
      <c r="E954" s="221"/>
      <c r="F954" s="218" t="s">
        <v>1409</v>
      </c>
      <c r="G954" s="25" t="s">
        <v>4</v>
      </c>
      <c r="H954" s="26">
        <v>1.2</v>
      </c>
      <c r="I954" s="26">
        <v>0.6</v>
      </c>
      <c r="J954" s="26">
        <v>0.6</v>
      </c>
      <c r="K954" s="26">
        <v>0</v>
      </c>
      <c r="L954" s="26">
        <v>0</v>
      </c>
      <c r="M954" s="26">
        <v>0</v>
      </c>
      <c r="N954" s="26">
        <v>0</v>
      </c>
      <c r="O954" s="218"/>
      <c r="P954" s="262"/>
      <c r="Q954" s="74"/>
    </row>
    <row r="955" spans="1:17" ht="16.5" thickBot="1" x14ac:dyDescent="0.3">
      <c r="A955" s="213"/>
      <c r="B955" s="219"/>
      <c r="C955" s="219"/>
      <c r="D955" s="219"/>
      <c r="E955" s="222"/>
      <c r="F955" s="219"/>
      <c r="G955" s="25" t="s">
        <v>6</v>
      </c>
      <c r="H955" s="26">
        <v>0</v>
      </c>
      <c r="I955" s="26">
        <v>0</v>
      </c>
      <c r="J955" s="26">
        <v>0</v>
      </c>
      <c r="K955" s="26">
        <v>0</v>
      </c>
      <c r="L955" s="26">
        <v>0</v>
      </c>
      <c r="M955" s="26">
        <v>0</v>
      </c>
      <c r="N955" s="26">
        <v>0</v>
      </c>
      <c r="O955" s="219"/>
      <c r="P955" s="263"/>
      <c r="Q955" s="74"/>
    </row>
    <row r="956" spans="1:17" ht="24.75" thickBot="1" x14ac:dyDescent="0.3">
      <c r="A956" s="213"/>
      <c r="B956" s="219"/>
      <c r="C956" s="219"/>
      <c r="D956" s="219"/>
      <c r="E956" s="222"/>
      <c r="F956" s="219"/>
      <c r="G956" s="25" t="s">
        <v>7</v>
      </c>
      <c r="H956" s="26">
        <v>1.1000000000000001</v>
      </c>
      <c r="I956" s="26">
        <v>0.5</v>
      </c>
      <c r="J956" s="26">
        <v>0.5</v>
      </c>
      <c r="K956" s="26">
        <v>0</v>
      </c>
      <c r="L956" s="26">
        <v>0</v>
      </c>
      <c r="M956" s="26">
        <v>0</v>
      </c>
      <c r="N956" s="26">
        <v>0</v>
      </c>
      <c r="O956" s="219"/>
      <c r="P956" s="263"/>
      <c r="Q956" s="74"/>
    </row>
    <row r="957" spans="1:17" ht="16.5" thickBot="1" x14ac:dyDescent="0.3">
      <c r="A957" s="213"/>
      <c r="B957" s="219"/>
      <c r="C957" s="219"/>
      <c r="D957" s="219"/>
      <c r="E957" s="222"/>
      <c r="F957" s="219"/>
      <c r="G957" s="25" t="s">
        <v>8</v>
      </c>
      <c r="H957" s="26">
        <v>0.1</v>
      </c>
      <c r="I957" s="26">
        <v>0.1</v>
      </c>
      <c r="J957" s="26">
        <v>0.1</v>
      </c>
      <c r="K957" s="26">
        <v>0</v>
      </c>
      <c r="L957" s="26">
        <v>0</v>
      </c>
      <c r="M957" s="26">
        <v>0</v>
      </c>
      <c r="N957" s="26">
        <v>0</v>
      </c>
      <c r="O957" s="219"/>
      <c r="P957" s="263"/>
      <c r="Q957" s="74"/>
    </row>
    <row r="958" spans="1:17" ht="16.5" thickBot="1" x14ac:dyDescent="0.3">
      <c r="A958" s="214"/>
      <c r="B958" s="220"/>
      <c r="C958" s="220"/>
      <c r="D958" s="220"/>
      <c r="E958" s="223"/>
      <c r="F958" s="220"/>
      <c r="G958" s="25" t="s">
        <v>9</v>
      </c>
      <c r="H958" s="57">
        <v>0</v>
      </c>
      <c r="I958" s="26">
        <v>0</v>
      </c>
      <c r="J958" s="26">
        <v>0</v>
      </c>
      <c r="K958" s="26">
        <v>0</v>
      </c>
      <c r="L958" s="26">
        <v>0</v>
      </c>
      <c r="M958" s="26">
        <v>0</v>
      </c>
      <c r="N958" s="26">
        <v>0</v>
      </c>
      <c r="O958" s="220"/>
      <c r="P958" s="264"/>
      <c r="Q958" s="74"/>
    </row>
    <row r="959" spans="1:17" ht="24.75" thickBot="1" x14ac:dyDescent="0.3">
      <c r="A959" s="212" t="s">
        <v>1420</v>
      </c>
      <c r="B959" s="218" t="s">
        <v>1406</v>
      </c>
      <c r="C959" s="218" t="s">
        <v>126</v>
      </c>
      <c r="D959" s="218">
        <v>2025</v>
      </c>
      <c r="E959" s="221"/>
      <c r="F959" s="218" t="s">
        <v>1409</v>
      </c>
      <c r="G959" s="25" t="s">
        <v>4</v>
      </c>
      <c r="H959" s="26">
        <v>2.4</v>
      </c>
      <c r="I959" s="26">
        <v>2.4</v>
      </c>
      <c r="J959" s="26">
        <v>0</v>
      </c>
      <c r="K959" s="26">
        <v>0</v>
      </c>
      <c r="L959" s="26">
        <v>0</v>
      </c>
      <c r="M959" s="26">
        <v>0</v>
      </c>
      <c r="N959" s="26">
        <v>0</v>
      </c>
      <c r="O959" s="218"/>
      <c r="P959" s="262"/>
      <c r="Q959" s="74"/>
    </row>
    <row r="960" spans="1:17" ht="16.5" thickBot="1" x14ac:dyDescent="0.3">
      <c r="A960" s="213"/>
      <c r="B960" s="219"/>
      <c r="C960" s="219"/>
      <c r="D960" s="219"/>
      <c r="E960" s="222"/>
      <c r="F960" s="219"/>
      <c r="G960" s="25" t="s">
        <v>6</v>
      </c>
      <c r="H960" s="26">
        <v>0</v>
      </c>
      <c r="I960" s="26">
        <v>0</v>
      </c>
      <c r="J960" s="26">
        <v>0</v>
      </c>
      <c r="K960" s="26">
        <v>0</v>
      </c>
      <c r="L960" s="26">
        <v>0</v>
      </c>
      <c r="M960" s="26">
        <v>0</v>
      </c>
      <c r="N960" s="26">
        <v>0</v>
      </c>
      <c r="O960" s="219"/>
      <c r="P960" s="263"/>
      <c r="Q960" s="74"/>
    </row>
    <row r="961" spans="1:17" ht="24.75" thickBot="1" x14ac:dyDescent="0.3">
      <c r="A961" s="213"/>
      <c r="B961" s="219"/>
      <c r="C961" s="219"/>
      <c r="D961" s="219"/>
      <c r="E961" s="222"/>
      <c r="F961" s="219"/>
      <c r="G961" s="25" t="s">
        <v>7</v>
      </c>
      <c r="H961" s="26">
        <v>2.2000000000000002</v>
      </c>
      <c r="I961" s="26">
        <v>2.2000000000000002</v>
      </c>
      <c r="J961" s="26">
        <v>0</v>
      </c>
      <c r="K961" s="26">
        <v>0</v>
      </c>
      <c r="L961" s="26">
        <v>0</v>
      </c>
      <c r="M961" s="26">
        <v>0</v>
      </c>
      <c r="N961" s="26">
        <v>0</v>
      </c>
      <c r="O961" s="219"/>
      <c r="P961" s="263"/>
      <c r="Q961" s="74"/>
    </row>
    <row r="962" spans="1:17" ht="16.5" thickBot="1" x14ac:dyDescent="0.3">
      <c r="A962" s="213"/>
      <c r="B962" s="219"/>
      <c r="C962" s="219"/>
      <c r="D962" s="219"/>
      <c r="E962" s="222"/>
      <c r="F962" s="219"/>
      <c r="G962" s="25" t="s">
        <v>8</v>
      </c>
      <c r="H962" s="26">
        <v>0.2</v>
      </c>
      <c r="I962" s="26">
        <v>0.2</v>
      </c>
      <c r="J962" s="26">
        <v>0</v>
      </c>
      <c r="K962" s="26">
        <v>0</v>
      </c>
      <c r="L962" s="26">
        <v>0</v>
      </c>
      <c r="M962" s="26">
        <v>0</v>
      </c>
      <c r="N962" s="26">
        <v>0</v>
      </c>
      <c r="O962" s="219"/>
      <c r="P962" s="263"/>
      <c r="Q962" s="74"/>
    </row>
    <row r="963" spans="1:17" ht="16.5" thickBot="1" x14ac:dyDescent="0.3">
      <c r="A963" s="214"/>
      <c r="B963" s="220"/>
      <c r="C963" s="220"/>
      <c r="D963" s="220"/>
      <c r="E963" s="223"/>
      <c r="F963" s="220"/>
      <c r="G963" s="25" t="s">
        <v>9</v>
      </c>
      <c r="H963" s="57">
        <v>0</v>
      </c>
      <c r="I963" s="26">
        <v>0</v>
      </c>
      <c r="J963" s="26">
        <v>0</v>
      </c>
      <c r="K963" s="26">
        <v>0</v>
      </c>
      <c r="L963" s="26">
        <v>0</v>
      </c>
      <c r="M963" s="26">
        <v>0</v>
      </c>
      <c r="N963" s="26">
        <v>0</v>
      </c>
      <c r="O963" s="220"/>
      <c r="P963" s="264"/>
      <c r="Q963" s="74"/>
    </row>
    <row r="964" spans="1:17" ht="24.75" thickBot="1" x14ac:dyDescent="0.3">
      <c r="A964" s="212" t="s">
        <v>1421</v>
      </c>
      <c r="B964" s="218" t="s">
        <v>1406</v>
      </c>
      <c r="C964" s="218" t="s">
        <v>126</v>
      </c>
      <c r="D964" s="218" t="s">
        <v>150</v>
      </c>
      <c r="E964" s="221"/>
      <c r="F964" s="218" t="s">
        <v>1409</v>
      </c>
      <c r="G964" s="25" t="s">
        <v>4</v>
      </c>
      <c r="H964" s="26">
        <v>1.3</v>
      </c>
      <c r="I964" s="26">
        <v>0.7</v>
      </c>
      <c r="J964" s="26">
        <v>0.6</v>
      </c>
      <c r="K964" s="26">
        <v>0</v>
      </c>
      <c r="L964" s="26">
        <v>0</v>
      </c>
      <c r="M964" s="26">
        <v>0</v>
      </c>
      <c r="N964" s="26">
        <v>0</v>
      </c>
      <c r="O964" s="218"/>
      <c r="P964" s="262"/>
      <c r="Q964" s="74"/>
    </row>
    <row r="965" spans="1:17" ht="16.5" thickBot="1" x14ac:dyDescent="0.3">
      <c r="A965" s="213"/>
      <c r="B965" s="219"/>
      <c r="C965" s="219"/>
      <c r="D965" s="219"/>
      <c r="E965" s="222"/>
      <c r="F965" s="219"/>
      <c r="G965" s="25" t="s">
        <v>6</v>
      </c>
      <c r="H965" s="26">
        <v>0</v>
      </c>
      <c r="I965" s="26">
        <v>0</v>
      </c>
      <c r="J965" s="26">
        <v>0</v>
      </c>
      <c r="K965" s="26">
        <v>0</v>
      </c>
      <c r="L965" s="26">
        <v>0</v>
      </c>
      <c r="M965" s="26">
        <v>0</v>
      </c>
      <c r="N965" s="26">
        <v>0</v>
      </c>
      <c r="O965" s="219"/>
      <c r="P965" s="263"/>
      <c r="Q965" s="74"/>
    </row>
    <row r="966" spans="1:17" ht="24.75" thickBot="1" x14ac:dyDescent="0.3">
      <c r="A966" s="213"/>
      <c r="B966" s="219"/>
      <c r="C966" s="219"/>
      <c r="D966" s="219"/>
      <c r="E966" s="222"/>
      <c r="F966" s="219"/>
      <c r="G966" s="25" t="s">
        <v>7</v>
      </c>
      <c r="H966" s="26">
        <v>1.2</v>
      </c>
      <c r="I966" s="26">
        <v>0.6</v>
      </c>
      <c r="J966" s="26">
        <v>0.5</v>
      </c>
      <c r="K966" s="26">
        <v>0</v>
      </c>
      <c r="L966" s="26">
        <v>0</v>
      </c>
      <c r="M966" s="26">
        <v>0</v>
      </c>
      <c r="N966" s="26">
        <v>0</v>
      </c>
      <c r="O966" s="219"/>
      <c r="P966" s="263"/>
      <c r="Q966" s="74"/>
    </row>
    <row r="967" spans="1:17" ht="16.5" thickBot="1" x14ac:dyDescent="0.3">
      <c r="A967" s="213"/>
      <c r="B967" s="219"/>
      <c r="C967" s="219"/>
      <c r="D967" s="219"/>
      <c r="E967" s="222"/>
      <c r="F967" s="219"/>
      <c r="G967" s="25" t="s">
        <v>8</v>
      </c>
      <c r="H967" s="26">
        <v>0.1</v>
      </c>
      <c r="I967" s="26">
        <v>0.1</v>
      </c>
      <c r="J967" s="26">
        <v>0.1</v>
      </c>
      <c r="K967" s="26">
        <v>0</v>
      </c>
      <c r="L967" s="26">
        <v>0</v>
      </c>
      <c r="M967" s="26">
        <v>0</v>
      </c>
      <c r="N967" s="26">
        <v>0</v>
      </c>
      <c r="O967" s="219"/>
      <c r="P967" s="263"/>
      <c r="Q967" s="74"/>
    </row>
    <row r="968" spans="1:17" ht="16.5" thickBot="1" x14ac:dyDescent="0.3">
      <c r="A968" s="214"/>
      <c r="B968" s="220"/>
      <c r="C968" s="220"/>
      <c r="D968" s="220"/>
      <c r="E968" s="223"/>
      <c r="F968" s="220"/>
      <c r="G968" s="25" t="s">
        <v>9</v>
      </c>
      <c r="H968" s="57">
        <v>0</v>
      </c>
      <c r="I968" s="26">
        <v>0</v>
      </c>
      <c r="J968" s="26">
        <v>0</v>
      </c>
      <c r="K968" s="26">
        <v>0</v>
      </c>
      <c r="L968" s="26">
        <v>0</v>
      </c>
      <c r="M968" s="26">
        <v>0</v>
      </c>
      <c r="N968" s="26">
        <v>0</v>
      </c>
      <c r="O968" s="220"/>
      <c r="P968" s="264"/>
      <c r="Q968" s="74"/>
    </row>
    <row r="969" spans="1:17" ht="24.75" thickBot="1" x14ac:dyDescent="0.3">
      <c r="A969" s="212" t="s">
        <v>1422</v>
      </c>
      <c r="B969" s="218" t="s">
        <v>1406</v>
      </c>
      <c r="C969" s="218" t="s">
        <v>126</v>
      </c>
      <c r="D969" s="218">
        <v>2025</v>
      </c>
      <c r="E969" s="221"/>
      <c r="F969" s="218" t="s">
        <v>1409</v>
      </c>
      <c r="G969" s="25" t="s">
        <v>4</v>
      </c>
      <c r="H969" s="26">
        <v>4.9000000000000004</v>
      </c>
      <c r="I969" s="26">
        <v>4.9000000000000004</v>
      </c>
      <c r="J969" s="26">
        <v>0</v>
      </c>
      <c r="K969" s="26">
        <v>0</v>
      </c>
      <c r="L969" s="26">
        <v>0</v>
      </c>
      <c r="M969" s="26">
        <v>0</v>
      </c>
      <c r="N969" s="26">
        <v>0</v>
      </c>
      <c r="O969" s="218"/>
      <c r="P969" s="262"/>
      <c r="Q969" s="74"/>
    </row>
    <row r="970" spans="1:17" ht="16.5" thickBot="1" x14ac:dyDescent="0.3">
      <c r="A970" s="213"/>
      <c r="B970" s="219"/>
      <c r="C970" s="219"/>
      <c r="D970" s="219"/>
      <c r="E970" s="222"/>
      <c r="F970" s="219"/>
      <c r="G970" s="25" t="s">
        <v>6</v>
      </c>
      <c r="H970" s="26">
        <v>0</v>
      </c>
      <c r="I970" s="26">
        <v>0</v>
      </c>
      <c r="J970" s="26">
        <v>0</v>
      </c>
      <c r="K970" s="26">
        <v>0</v>
      </c>
      <c r="L970" s="26">
        <v>0</v>
      </c>
      <c r="M970" s="26">
        <v>0</v>
      </c>
      <c r="N970" s="26">
        <v>0</v>
      </c>
      <c r="O970" s="219"/>
      <c r="P970" s="263"/>
      <c r="Q970" s="74"/>
    </row>
    <row r="971" spans="1:17" ht="24.75" thickBot="1" x14ac:dyDescent="0.3">
      <c r="A971" s="213"/>
      <c r="B971" s="219"/>
      <c r="C971" s="219"/>
      <c r="D971" s="219"/>
      <c r="E971" s="222"/>
      <c r="F971" s="219"/>
      <c r="G971" s="25" t="s">
        <v>7</v>
      </c>
      <c r="H971" s="26">
        <v>4.4000000000000004</v>
      </c>
      <c r="I971" s="26">
        <v>4.4000000000000004</v>
      </c>
      <c r="J971" s="26">
        <v>0</v>
      </c>
      <c r="K971" s="26">
        <v>0</v>
      </c>
      <c r="L971" s="26">
        <v>0</v>
      </c>
      <c r="M971" s="26">
        <v>0</v>
      </c>
      <c r="N971" s="26">
        <v>0</v>
      </c>
      <c r="O971" s="219"/>
      <c r="P971" s="263"/>
      <c r="Q971" s="74"/>
    </row>
    <row r="972" spans="1:17" ht="16.5" thickBot="1" x14ac:dyDescent="0.3">
      <c r="A972" s="213"/>
      <c r="B972" s="219"/>
      <c r="C972" s="219"/>
      <c r="D972" s="219"/>
      <c r="E972" s="222"/>
      <c r="F972" s="219"/>
      <c r="G972" s="25" t="s">
        <v>8</v>
      </c>
      <c r="H972" s="26">
        <v>0.5</v>
      </c>
      <c r="I972" s="26">
        <v>0.5</v>
      </c>
      <c r="J972" s="26">
        <v>0</v>
      </c>
      <c r="K972" s="26">
        <v>0</v>
      </c>
      <c r="L972" s="26">
        <v>0</v>
      </c>
      <c r="M972" s="26">
        <v>0</v>
      </c>
      <c r="N972" s="26">
        <v>0</v>
      </c>
      <c r="O972" s="219"/>
      <c r="P972" s="263"/>
      <c r="Q972" s="74"/>
    </row>
    <row r="973" spans="1:17" ht="16.5" thickBot="1" x14ac:dyDescent="0.3">
      <c r="A973" s="214"/>
      <c r="B973" s="220"/>
      <c r="C973" s="220"/>
      <c r="D973" s="220"/>
      <c r="E973" s="223"/>
      <c r="F973" s="220"/>
      <c r="G973" s="25" t="s">
        <v>9</v>
      </c>
      <c r="H973" s="57">
        <v>0</v>
      </c>
      <c r="I973" s="26">
        <v>0</v>
      </c>
      <c r="J973" s="26">
        <v>0</v>
      </c>
      <c r="K973" s="26">
        <v>0</v>
      </c>
      <c r="L973" s="26">
        <v>0</v>
      </c>
      <c r="M973" s="26">
        <v>0</v>
      </c>
      <c r="N973" s="26">
        <v>0</v>
      </c>
      <c r="O973" s="220"/>
      <c r="P973" s="264"/>
      <c r="Q973" s="74"/>
    </row>
    <row r="974" spans="1:17" ht="24.75" thickBot="1" x14ac:dyDescent="0.3">
      <c r="A974" s="212" t="s">
        <v>1423</v>
      </c>
      <c r="B974" s="218" t="s">
        <v>1406</v>
      </c>
      <c r="C974" s="218" t="s">
        <v>126</v>
      </c>
      <c r="D974" s="218" t="s">
        <v>337</v>
      </c>
      <c r="E974" s="221"/>
      <c r="F974" s="218" t="s">
        <v>1409</v>
      </c>
      <c r="G974" s="25" t="s">
        <v>4</v>
      </c>
      <c r="H974" s="26">
        <v>3.9</v>
      </c>
      <c r="I974" s="26">
        <v>0</v>
      </c>
      <c r="J974" s="26">
        <v>0</v>
      </c>
      <c r="K974" s="26">
        <v>2</v>
      </c>
      <c r="L974" s="26">
        <v>1.9</v>
      </c>
      <c r="M974" s="26">
        <v>0</v>
      </c>
      <c r="N974" s="26">
        <v>0</v>
      </c>
      <c r="O974" s="218"/>
      <c r="P974" s="262"/>
      <c r="Q974" s="74"/>
    </row>
    <row r="975" spans="1:17" ht="16.5" thickBot="1" x14ac:dyDescent="0.3">
      <c r="A975" s="213"/>
      <c r="B975" s="219"/>
      <c r="C975" s="219"/>
      <c r="D975" s="219"/>
      <c r="E975" s="222"/>
      <c r="F975" s="219"/>
      <c r="G975" s="25" t="s">
        <v>6</v>
      </c>
      <c r="H975" s="26">
        <v>0</v>
      </c>
      <c r="I975" s="26">
        <v>0</v>
      </c>
      <c r="J975" s="26">
        <v>0</v>
      </c>
      <c r="K975" s="26">
        <v>0</v>
      </c>
      <c r="L975" s="26">
        <v>0</v>
      </c>
      <c r="M975" s="26">
        <v>0</v>
      </c>
      <c r="N975" s="26">
        <v>0</v>
      </c>
      <c r="O975" s="219"/>
      <c r="P975" s="263"/>
      <c r="Q975" s="74"/>
    </row>
    <row r="976" spans="1:17" ht="24.75" thickBot="1" x14ac:dyDescent="0.3">
      <c r="A976" s="213"/>
      <c r="B976" s="219"/>
      <c r="C976" s="219"/>
      <c r="D976" s="219"/>
      <c r="E976" s="222"/>
      <c r="F976" s="219"/>
      <c r="G976" s="25" t="s">
        <v>7</v>
      </c>
      <c r="H976" s="26">
        <v>3.5</v>
      </c>
      <c r="I976" s="26">
        <v>0</v>
      </c>
      <c r="J976" s="26">
        <v>0</v>
      </c>
      <c r="K976" s="26">
        <v>1.8</v>
      </c>
      <c r="L976" s="26">
        <v>1.7</v>
      </c>
      <c r="M976" s="26">
        <v>0</v>
      </c>
      <c r="N976" s="26">
        <v>0</v>
      </c>
      <c r="O976" s="219"/>
      <c r="P976" s="263"/>
      <c r="Q976" s="74"/>
    </row>
    <row r="977" spans="1:17" ht="16.5" thickBot="1" x14ac:dyDescent="0.3">
      <c r="A977" s="213"/>
      <c r="B977" s="219"/>
      <c r="C977" s="219"/>
      <c r="D977" s="219"/>
      <c r="E977" s="222"/>
      <c r="F977" s="219"/>
      <c r="G977" s="25" t="s">
        <v>8</v>
      </c>
      <c r="H977" s="26">
        <v>0.4</v>
      </c>
      <c r="I977" s="26">
        <v>0</v>
      </c>
      <c r="J977" s="26">
        <v>0</v>
      </c>
      <c r="K977" s="26">
        <v>0.2</v>
      </c>
      <c r="L977" s="26">
        <v>0.2</v>
      </c>
      <c r="M977" s="26">
        <v>0</v>
      </c>
      <c r="N977" s="26">
        <v>0</v>
      </c>
      <c r="O977" s="219"/>
      <c r="P977" s="263"/>
      <c r="Q977" s="74"/>
    </row>
    <row r="978" spans="1:17" ht="16.5" thickBot="1" x14ac:dyDescent="0.3">
      <c r="A978" s="214"/>
      <c r="B978" s="220"/>
      <c r="C978" s="220"/>
      <c r="D978" s="220"/>
      <c r="E978" s="223"/>
      <c r="F978" s="220"/>
      <c r="G978" s="25" t="s">
        <v>9</v>
      </c>
      <c r="H978" s="57">
        <v>0</v>
      </c>
      <c r="I978" s="26">
        <v>0</v>
      </c>
      <c r="J978" s="26">
        <v>0</v>
      </c>
      <c r="K978" s="26">
        <v>0</v>
      </c>
      <c r="L978" s="26">
        <v>0</v>
      </c>
      <c r="M978" s="26">
        <v>0</v>
      </c>
      <c r="N978" s="26">
        <v>0</v>
      </c>
      <c r="O978" s="220"/>
      <c r="P978" s="264"/>
      <c r="Q978" s="74"/>
    </row>
    <row r="979" spans="1:17" ht="24.75" thickBot="1" x14ac:dyDescent="0.3">
      <c r="A979" s="212" t="s">
        <v>1424</v>
      </c>
      <c r="B979" s="218" t="s">
        <v>1406</v>
      </c>
      <c r="C979" s="218" t="s">
        <v>126</v>
      </c>
      <c r="D979" s="218" t="s">
        <v>337</v>
      </c>
      <c r="E979" s="221"/>
      <c r="F979" s="218" t="s">
        <v>1409</v>
      </c>
      <c r="G979" s="25" t="s">
        <v>4</v>
      </c>
      <c r="H979" s="26">
        <v>4</v>
      </c>
      <c r="I979" s="26">
        <v>0</v>
      </c>
      <c r="J979" s="26">
        <v>0</v>
      </c>
      <c r="K979" s="26">
        <v>2</v>
      </c>
      <c r="L979" s="26">
        <v>2</v>
      </c>
      <c r="M979" s="26">
        <v>0</v>
      </c>
      <c r="N979" s="26">
        <v>0</v>
      </c>
      <c r="O979" s="218"/>
      <c r="P979" s="262"/>
      <c r="Q979" s="74"/>
    </row>
    <row r="980" spans="1:17" ht="16.5" thickBot="1" x14ac:dyDescent="0.3">
      <c r="A980" s="213"/>
      <c r="B980" s="219"/>
      <c r="C980" s="219"/>
      <c r="D980" s="219"/>
      <c r="E980" s="222"/>
      <c r="F980" s="219"/>
      <c r="G980" s="25" t="s">
        <v>6</v>
      </c>
      <c r="H980" s="26">
        <v>0</v>
      </c>
      <c r="I980" s="26">
        <v>0</v>
      </c>
      <c r="J980" s="26">
        <v>0</v>
      </c>
      <c r="K980" s="26">
        <v>0</v>
      </c>
      <c r="L980" s="26">
        <v>0</v>
      </c>
      <c r="M980" s="26">
        <v>0</v>
      </c>
      <c r="N980" s="26">
        <v>0</v>
      </c>
      <c r="O980" s="219"/>
      <c r="P980" s="263"/>
      <c r="Q980" s="74"/>
    </row>
    <row r="981" spans="1:17" ht="24.75" thickBot="1" x14ac:dyDescent="0.3">
      <c r="A981" s="213"/>
      <c r="B981" s="219"/>
      <c r="C981" s="219"/>
      <c r="D981" s="219"/>
      <c r="E981" s="222"/>
      <c r="F981" s="219"/>
      <c r="G981" s="25" t="s">
        <v>7</v>
      </c>
      <c r="H981" s="26">
        <v>3.6</v>
      </c>
      <c r="I981" s="26">
        <v>0</v>
      </c>
      <c r="J981" s="26">
        <v>0</v>
      </c>
      <c r="K981" s="26">
        <v>1.8</v>
      </c>
      <c r="L981" s="26">
        <v>1.8</v>
      </c>
      <c r="M981" s="26">
        <v>0</v>
      </c>
      <c r="N981" s="26">
        <v>0</v>
      </c>
      <c r="O981" s="219"/>
      <c r="P981" s="263"/>
      <c r="Q981" s="74"/>
    </row>
    <row r="982" spans="1:17" ht="16.5" thickBot="1" x14ac:dyDescent="0.3">
      <c r="A982" s="213"/>
      <c r="B982" s="219"/>
      <c r="C982" s="219"/>
      <c r="D982" s="219"/>
      <c r="E982" s="222"/>
      <c r="F982" s="219"/>
      <c r="G982" s="25" t="s">
        <v>8</v>
      </c>
      <c r="H982" s="26">
        <v>0.4</v>
      </c>
      <c r="I982" s="26">
        <v>0</v>
      </c>
      <c r="J982" s="26">
        <v>0</v>
      </c>
      <c r="K982" s="26">
        <v>0.2</v>
      </c>
      <c r="L982" s="26">
        <v>0.2</v>
      </c>
      <c r="M982" s="26">
        <v>0</v>
      </c>
      <c r="N982" s="26">
        <v>0</v>
      </c>
      <c r="O982" s="219"/>
      <c r="P982" s="263"/>
      <c r="Q982" s="74"/>
    </row>
    <row r="983" spans="1:17" ht="16.5" thickBot="1" x14ac:dyDescent="0.3">
      <c r="A983" s="214"/>
      <c r="B983" s="220"/>
      <c r="C983" s="220"/>
      <c r="D983" s="220"/>
      <c r="E983" s="223"/>
      <c r="F983" s="220"/>
      <c r="G983" s="25" t="s">
        <v>9</v>
      </c>
      <c r="H983" s="57">
        <v>0</v>
      </c>
      <c r="I983" s="26">
        <v>0</v>
      </c>
      <c r="J983" s="26">
        <v>0</v>
      </c>
      <c r="K983" s="26">
        <v>0</v>
      </c>
      <c r="L983" s="26">
        <v>0</v>
      </c>
      <c r="M983" s="26">
        <v>0</v>
      </c>
      <c r="N983" s="26">
        <v>0</v>
      </c>
      <c r="O983" s="220"/>
      <c r="P983" s="264"/>
      <c r="Q983" s="74"/>
    </row>
    <row r="984" spans="1:17" ht="24.75" thickBot="1" x14ac:dyDescent="0.3">
      <c r="A984" s="212" t="s">
        <v>456</v>
      </c>
      <c r="B984" s="218" t="s">
        <v>1406</v>
      </c>
      <c r="C984" s="218" t="s">
        <v>126</v>
      </c>
      <c r="D984" s="218" t="s">
        <v>458</v>
      </c>
      <c r="E984" s="221"/>
      <c r="F984" s="218" t="s">
        <v>1425</v>
      </c>
      <c r="G984" s="25" t="s">
        <v>4</v>
      </c>
      <c r="H984" s="26">
        <v>50</v>
      </c>
      <c r="I984" s="26">
        <v>8.3000000000000007</v>
      </c>
      <c r="J984" s="26">
        <v>8.3000000000000007</v>
      </c>
      <c r="K984" s="26">
        <v>8.3000000000000007</v>
      </c>
      <c r="L984" s="26">
        <v>8.3000000000000007</v>
      </c>
      <c r="M984" s="26">
        <v>8.3000000000000007</v>
      </c>
      <c r="N984" s="26">
        <v>8.3000000000000007</v>
      </c>
      <c r="O984" s="218"/>
      <c r="P984" s="262"/>
      <c r="Q984" s="74"/>
    </row>
    <row r="985" spans="1:17" ht="16.5" thickBot="1" x14ac:dyDescent="0.3">
      <c r="A985" s="213"/>
      <c r="B985" s="219"/>
      <c r="C985" s="219"/>
      <c r="D985" s="219"/>
      <c r="E985" s="222"/>
      <c r="F985" s="219"/>
      <c r="G985" s="25" t="s">
        <v>6</v>
      </c>
      <c r="H985" s="26">
        <v>0</v>
      </c>
      <c r="I985" s="26">
        <v>0</v>
      </c>
      <c r="J985" s="26">
        <v>0</v>
      </c>
      <c r="K985" s="26">
        <v>0</v>
      </c>
      <c r="L985" s="26">
        <v>0</v>
      </c>
      <c r="M985" s="26">
        <v>0</v>
      </c>
      <c r="N985" s="26">
        <v>0</v>
      </c>
      <c r="O985" s="219"/>
      <c r="P985" s="263"/>
      <c r="Q985" s="74"/>
    </row>
    <row r="986" spans="1:17" ht="24.75" thickBot="1" x14ac:dyDescent="0.3">
      <c r="A986" s="213"/>
      <c r="B986" s="219"/>
      <c r="C986" s="219"/>
      <c r="D986" s="219"/>
      <c r="E986" s="222"/>
      <c r="F986" s="219"/>
      <c r="G986" s="25" t="s">
        <v>7</v>
      </c>
      <c r="H986" s="26">
        <v>45.4</v>
      </c>
      <c r="I986" s="26">
        <v>7.6</v>
      </c>
      <c r="J986" s="26">
        <v>7.6</v>
      </c>
      <c r="K986" s="26">
        <v>7.6</v>
      </c>
      <c r="L986" s="26">
        <v>7.6</v>
      </c>
      <c r="M986" s="26">
        <v>7.6</v>
      </c>
      <c r="N986" s="26">
        <v>7.6</v>
      </c>
      <c r="O986" s="219"/>
      <c r="P986" s="263"/>
      <c r="Q986" s="74"/>
    </row>
    <row r="987" spans="1:17" ht="16.5" thickBot="1" x14ac:dyDescent="0.3">
      <c r="A987" s="213"/>
      <c r="B987" s="219"/>
      <c r="C987" s="219"/>
      <c r="D987" s="219"/>
      <c r="E987" s="222"/>
      <c r="F987" s="219"/>
      <c r="G987" s="25" t="s">
        <v>8</v>
      </c>
      <c r="H987" s="26">
        <v>4.5999999999999996</v>
      </c>
      <c r="I987" s="26">
        <v>0.8</v>
      </c>
      <c r="J987" s="26">
        <v>0.8</v>
      </c>
      <c r="K987" s="26">
        <v>0.8</v>
      </c>
      <c r="L987" s="26">
        <v>0.8</v>
      </c>
      <c r="M987" s="26">
        <v>0.8</v>
      </c>
      <c r="N987" s="26">
        <v>0.8</v>
      </c>
      <c r="O987" s="219"/>
      <c r="P987" s="263"/>
      <c r="Q987" s="74"/>
    </row>
    <row r="988" spans="1:17" ht="16.5" thickBot="1" x14ac:dyDescent="0.3">
      <c r="A988" s="214"/>
      <c r="B988" s="220"/>
      <c r="C988" s="220"/>
      <c r="D988" s="220"/>
      <c r="E988" s="223"/>
      <c r="F988" s="220"/>
      <c r="G988" s="25" t="s">
        <v>9</v>
      </c>
      <c r="H988" s="26">
        <v>0</v>
      </c>
      <c r="I988" s="26">
        <v>0</v>
      </c>
      <c r="J988" s="26">
        <v>0</v>
      </c>
      <c r="K988" s="26">
        <v>0</v>
      </c>
      <c r="L988" s="26">
        <v>0</v>
      </c>
      <c r="M988" s="26">
        <v>0</v>
      </c>
      <c r="N988" s="26">
        <v>0</v>
      </c>
      <c r="O988" s="220"/>
      <c r="P988" s="264"/>
      <c r="Q988" s="74"/>
    </row>
    <row r="989" spans="1:17" ht="24.75" thickBot="1" x14ac:dyDescent="0.3">
      <c r="A989" s="212" t="s">
        <v>1426</v>
      </c>
      <c r="B989" s="218" t="s">
        <v>479</v>
      </c>
      <c r="C989" s="218" t="s">
        <v>126</v>
      </c>
      <c r="D989" s="218">
        <v>2028</v>
      </c>
      <c r="E989" s="218" t="s">
        <v>1427</v>
      </c>
      <c r="F989" s="218" t="s">
        <v>1428</v>
      </c>
      <c r="G989" s="25" t="s">
        <v>4</v>
      </c>
      <c r="H989" s="26">
        <v>16.899999999999999</v>
      </c>
      <c r="I989" s="26">
        <v>0</v>
      </c>
      <c r="J989" s="26">
        <v>0</v>
      </c>
      <c r="K989" s="26">
        <v>0</v>
      </c>
      <c r="L989" s="26">
        <v>16.899999999999999</v>
      </c>
      <c r="M989" s="26">
        <v>0</v>
      </c>
      <c r="N989" s="26">
        <v>0</v>
      </c>
      <c r="O989" s="218">
        <v>600</v>
      </c>
      <c r="P989" s="262" t="s">
        <v>1118</v>
      </c>
      <c r="Q989" s="74"/>
    </row>
    <row r="990" spans="1:17" ht="16.5" thickBot="1" x14ac:dyDescent="0.3">
      <c r="A990" s="213"/>
      <c r="B990" s="219"/>
      <c r="C990" s="219"/>
      <c r="D990" s="219"/>
      <c r="E990" s="219"/>
      <c r="F990" s="219"/>
      <c r="G990" s="25" t="s">
        <v>259</v>
      </c>
      <c r="H990" s="26">
        <v>16.7</v>
      </c>
      <c r="I990" s="26">
        <v>0</v>
      </c>
      <c r="J990" s="26">
        <v>0</v>
      </c>
      <c r="K990" s="26">
        <v>0</v>
      </c>
      <c r="L990" s="26">
        <v>16.7</v>
      </c>
      <c r="M990" s="26">
        <v>0</v>
      </c>
      <c r="N990" s="26">
        <v>0</v>
      </c>
      <c r="O990" s="219"/>
      <c r="P990" s="263"/>
      <c r="Q990" s="74"/>
    </row>
    <row r="991" spans="1:17" ht="24.75" thickBot="1" x14ac:dyDescent="0.3">
      <c r="A991" s="213"/>
      <c r="B991" s="219"/>
      <c r="C991" s="219"/>
      <c r="D991" s="219"/>
      <c r="E991" s="219"/>
      <c r="F991" s="219"/>
      <c r="G991" s="25" t="s">
        <v>7</v>
      </c>
      <c r="H991" s="26">
        <v>0.2</v>
      </c>
      <c r="I991" s="26">
        <v>0</v>
      </c>
      <c r="J991" s="26">
        <v>0</v>
      </c>
      <c r="K991" s="26">
        <v>0</v>
      </c>
      <c r="L991" s="26">
        <v>0.2</v>
      </c>
      <c r="M991" s="26">
        <v>0</v>
      </c>
      <c r="N991" s="26">
        <v>0</v>
      </c>
      <c r="O991" s="219"/>
      <c r="P991" s="263"/>
      <c r="Q991" s="74"/>
    </row>
    <row r="992" spans="1:17" ht="16.5" thickBot="1" x14ac:dyDescent="0.3">
      <c r="A992" s="213"/>
      <c r="B992" s="219"/>
      <c r="C992" s="219"/>
      <c r="D992" s="219"/>
      <c r="E992" s="219"/>
      <c r="F992" s="219"/>
      <c r="G992" s="25" t="s">
        <v>8</v>
      </c>
      <c r="H992" s="26">
        <v>0</v>
      </c>
      <c r="I992" s="26">
        <v>0</v>
      </c>
      <c r="J992" s="26">
        <v>0</v>
      </c>
      <c r="K992" s="26">
        <v>0</v>
      </c>
      <c r="L992" s="26">
        <v>0</v>
      </c>
      <c r="M992" s="26">
        <v>0</v>
      </c>
      <c r="N992" s="26">
        <v>0</v>
      </c>
      <c r="O992" s="219"/>
      <c r="P992" s="263"/>
      <c r="Q992" s="74"/>
    </row>
    <row r="993" spans="1:17" ht="16.5" thickBot="1" x14ac:dyDescent="0.3">
      <c r="A993" s="214"/>
      <c r="B993" s="220"/>
      <c r="C993" s="220"/>
      <c r="D993" s="220"/>
      <c r="E993" s="220"/>
      <c r="F993" s="220"/>
      <c r="G993" s="25" t="s">
        <v>9</v>
      </c>
      <c r="H993" s="26">
        <v>0</v>
      </c>
      <c r="I993" s="26">
        <v>0</v>
      </c>
      <c r="J993" s="26">
        <v>0</v>
      </c>
      <c r="K993" s="26">
        <v>0</v>
      </c>
      <c r="L993" s="26">
        <v>0</v>
      </c>
      <c r="M993" s="26">
        <v>0</v>
      </c>
      <c r="N993" s="26">
        <v>0</v>
      </c>
      <c r="O993" s="220"/>
      <c r="P993" s="264"/>
      <c r="Q993" s="74"/>
    </row>
    <row r="994" spans="1:17" ht="24.75" thickBot="1" x14ac:dyDescent="0.3">
      <c r="A994" s="212" t="s">
        <v>1429</v>
      </c>
      <c r="B994" s="218" t="s">
        <v>479</v>
      </c>
      <c r="C994" s="218" t="s">
        <v>126</v>
      </c>
      <c r="D994" s="218">
        <v>2028</v>
      </c>
      <c r="E994" s="92">
        <v>2.8</v>
      </c>
      <c r="F994" s="218" t="s">
        <v>1428</v>
      </c>
      <c r="G994" s="25" t="s">
        <v>4</v>
      </c>
      <c r="H994" s="26">
        <v>65.2</v>
      </c>
      <c r="I994" s="26">
        <v>0</v>
      </c>
      <c r="J994" s="26">
        <v>0</v>
      </c>
      <c r="K994" s="26">
        <v>0</v>
      </c>
      <c r="L994" s="26">
        <v>65.2</v>
      </c>
      <c r="M994" s="26">
        <v>0</v>
      </c>
      <c r="N994" s="26">
        <v>0</v>
      </c>
      <c r="O994" s="218">
        <v>31495</v>
      </c>
      <c r="P994" s="262" t="s">
        <v>1118</v>
      </c>
      <c r="Q994" s="74"/>
    </row>
    <row r="995" spans="1:17" ht="16.5" thickBot="1" x14ac:dyDescent="0.3">
      <c r="A995" s="213"/>
      <c r="B995" s="219"/>
      <c r="C995" s="219"/>
      <c r="D995" s="219"/>
      <c r="E995" s="92" t="s">
        <v>1430</v>
      </c>
      <c r="F995" s="219"/>
      <c r="G995" s="25" t="s">
        <v>259</v>
      </c>
      <c r="H995" s="26">
        <v>64.5</v>
      </c>
      <c r="I995" s="26">
        <v>0</v>
      </c>
      <c r="J995" s="26">
        <v>0</v>
      </c>
      <c r="K995" s="26">
        <v>0</v>
      </c>
      <c r="L995" s="26">
        <v>64.5</v>
      </c>
      <c r="M995" s="26">
        <v>0</v>
      </c>
      <c r="N995" s="26">
        <v>0</v>
      </c>
      <c r="O995" s="219"/>
      <c r="P995" s="263"/>
      <c r="Q995" s="74"/>
    </row>
    <row r="996" spans="1:17" ht="24.75" thickBot="1" x14ac:dyDescent="0.3">
      <c r="A996" s="213"/>
      <c r="B996" s="219"/>
      <c r="C996" s="219"/>
      <c r="D996" s="219"/>
      <c r="E996" s="68"/>
      <c r="F996" s="219"/>
      <c r="G996" s="25" t="s">
        <v>7</v>
      </c>
      <c r="H996" s="26">
        <v>0.6</v>
      </c>
      <c r="I996" s="26">
        <v>0</v>
      </c>
      <c r="J996" s="26">
        <v>0</v>
      </c>
      <c r="K996" s="26">
        <v>0</v>
      </c>
      <c r="L996" s="26">
        <v>0.6</v>
      </c>
      <c r="M996" s="26">
        <v>0</v>
      </c>
      <c r="N996" s="26">
        <v>0</v>
      </c>
      <c r="O996" s="219"/>
      <c r="P996" s="263"/>
      <c r="Q996" s="74"/>
    </row>
    <row r="997" spans="1:17" ht="16.5" thickBot="1" x14ac:dyDescent="0.3">
      <c r="A997" s="213"/>
      <c r="B997" s="219"/>
      <c r="C997" s="219"/>
      <c r="D997" s="219"/>
      <c r="E997" s="68"/>
      <c r="F997" s="219"/>
      <c r="G997" s="25" t="s">
        <v>8</v>
      </c>
      <c r="H997" s="26">
        <v>0</v>
      </c>
      <c r="I997" s="26">
        <v>0</v>
      </c>
      <c r="J997" s="26">
        <v>0</v>
      </c>
      <c r="K997" s="26">
        <v>0</v>
      </c>
      <c r="L997" s="26">
        <v>0</v>
      </c>
      <c r="M997" s="26">
        <v>0</v>
      </c>
      <c r="N997" s="26">
        <v>0</v>
      </c>
      <c r="O997" s="219"/>
      <c r="P997" s="263"/>
      <c r="Q997" s="74"/>
    </row>
    <row r="998" spans="1:17" ht="16.5" thickBot="1" x14ac:dyDescent="0.3">
      <c r="A998" s="214"/>
      <c r="B998" s="220"/>
      <c r="C998" s="220"/>
      <c r="D998" s="220"/>
      <c r="E998" s="69"/>
      <c r="F998" s="220"/>
      <c r="G998" s="25" t="s">
        <v>9</v>
      </c>
      <c r="H998" s="26">
        <v>0</v>
      </c>
      <c r="I998" s="26">
        <v>0</v>
      </c>
      <c r="J998" s="26">
        <v>0</v>
      </c>
      <c r="K998" s="26">
        <v>0</v>
      </c>
      <c r="L998" s="26">
        <v>0</v>
      </c>
      <c r="M998" s="26">
        <v>0</v>
      </c>
      <c r="N998" s="26">
        <v>0</v>
      </c>
      <c r="O998" s="220"/>
      <c r="P998" s="264"/>
      <c r="Q998" s="74"/>
    </row>
    <row r="999" spans="1:17" ht="24.75" thickBot="1" x14ac:dyDescent="0.3">
      <c r="A999" s="212" t="s">
        <v>1431</v>
      </c>
      <c r="B999" s="218" t="s">
        <v>479</v>
      </c>
      <c r="C999" s="218" t="s">
        <v>126</v>
      </c>
      <c r="D999" s="218">
        <v>2028</v>
      </c>
      <c r="E999" s="218" t="s">
        <v>1432</v>
      </c>
      <c r="F999" s="218" t="s">
        <v>1428</v>
      </c>
      <c r="G999" s="25" t="s">
        <v>4</v>
      </c>
      <c r="H999" s="26">
        <v>116.7</v>
      </c>
      <c r="I999" s="26">
        <v>0</v>
      </c>
      <c r="J999" s="26">
        <v>0</v>
      </c>
      <c r="K999" s="26">
        <v>0</v>
      </c>
      <c r="L999" s="26">
        <v>116.7</v>
      </c>
      <c r="M999" s="26">
        <v>0</v>
      </c>
      <c r="N999" s="26">
        <v>0</v>
      </c>
      <c r="O999" s="218">
        <v>31495</v>
      </c>
      <c r="P999" s="262" t="s">
        <v>1118</v>
      </c>
      <c r="Q999" s="74"/>
    </row>
    <row r="1000" spans="1:17" ht="16.5" thickBot="1" x14ac:dyDescent="0.3">
      <c r="A1000" s="213"/>
      <c r="B1000" s="219"/>
      <c r="C1000" s="219"/>
      <c r="D1000" s="219"/>
      <c r="E1000" s="219"/>
      <c r="F1000" s="219"/>
      <c r="G1000" s="25" t="s">
        <v>259</v>
      </c>
      <c r="H1000" s="26">
        <v>115.6</v>
      </c>
      <c r="I1000" s="26">
        <v>0</v>
      </c>
      <c r="J1000" s="26">
        <v>0</v>
      </c>
      <c r="K1000" s="26">
        <v>0</v>
      </c>
      <c r="L1000" s="26">
        <v>115.6</v>
      </c>
      <c r="M1000" s="26">
        <v>0</v>
      </c>
      <c r="N1000" s="26">
        <v>0</v>
      </c>
      <c r="O1000" s="219"/>
      <c r="P1000" s="263"/>
      <c r="Q1000" s="74"/>
    </row>
    <row r="1001" spans="1:17" ht="24.75" thickBot="1" x14ac:dyDescent="0.3">
      <c r="A1001" s="213"/>
      <c r="B1001" s="219"/>
      <c r="C1001" s="219"/>
      <c r="D1001" s="219"/>
      <c r="E1001" s="219"/>
      <c r="F1001" s="219"/>
      <c r="G1001" s="25" t="s">
        <v>7</v>
      </c>
      <c r="H1001" s="26">
        <v>1.1000000000000001</v>
      </c>
      <c r="I1001" s="26">
        <v>0</v>
      </c>
      <c r="J1001" s="26">
        <v>0</v>
      </c>
      <c r="K1001" s="26">
        <v>0</v>
      </c>
      <c r="L1001" s="26">
        <v>1.1000000000000001</v>
      </c>
      <c r="M1001" s="26">
        <v>0</v>
      </c>
      <c r="N1001" s="26">
        <v>0</v>
      </c>
      <c r="O1001" s="219"/>
      <c r="P1001" s="263"/>
      <c r="Q1001" s="74"/>
    </row>
    <row r="1002" spans="1:17" ht="16.5" thickBot="1" x14ac:dyDescent="0.3">
      <c r="A1002" s="213"/>
      <c r="B1002" s="219"/>
      <c r="C1002" s="219"/>
      <c r="D1002" s="219"/>
      <c r="E1002" s="219"/>
      <c r="F1002" s="219"/>
      <c r="G1002" s="25" t="s">
        <v>8</v>
      </c>
      <c r="H1002" s="26">
        <v>0.1</v>
      </c>
      <c r="I1002" s="26">
        <v>0</v>
      </c>
      <c r="J1002" s="26">
        <v>0</v>
      </c>
      <c r="K1002" s="26">
        <v>0</v>
      </c>
      <c r="L1002" s="26">
        <v>0.1</v>
      </c>
      <c r="M1002" s="26">
        <v>0</v>
      </c>
      <c r="N1002" s="26">
        <v>0</v>
      </c>
      <c r="O1002" s="219"/>
      <c r="P1002" s="263"/>
      <c r="Q1002" s="74"/>
    </row>
    <row r="1003" spans="1:17" ht="16.5" thickBot="1" x14ac:dyDescent="0.3">
      <c r="A1003" s="214"/>
      <c r="B1003" s="220"/>
      <c r="C1003" s="220"/>
      <c r="D1003" s="220"/>
      <c r="E1003" s="220"/>
      <c r="F1003" s="220"/>
      <c r="G1003" s="25" t="s">
        <v>9</v>
      </c>
      <c r="H1003" s="26">
        <v>0</v>
      </c>
      <c r="I1003" s="26">
        <v>0</v>
      </c>
      <c r="J1003" s="26">
        <v>0</v>
      </c>
      <c r="K1003" s="26">
        <v>0</v>
      </c>
      <c r="L1003" s="26">
        <v>0</v>
      </c>
      <c r="M1003" s="26">
        <v>0</v>
      </c>
      <c r="N1003" s="26">
        <v>0</v>
      </c>
      <c r="O1003" s="220"/>
      <c r="P1003" s="264"/>
      <c r="Q1003" s="74"/>
    </row>
    <row r="1004" spans="1:17" ht="24.75" thickBot="1" x14ac:dyDescent="0.3">
      <c r="A1004" s="212" t="s">
        <v>1433</v>
      </c>
      <c r="B1004" s="218" t="s">
        <v>41</v>
      </c>
      <c r="C1004" s="218" t="s">
        <v>126</v>
      </c>
      <c r="D1004" s="218">
        <v>2028</v>
      </c>
      <c r="E1004" s="218" t="s">
        <v>41</v>
      </c>
      <c r="F1004" s="218" t="s">
        <v>1428</v>
      </c>
      <c r="G1004" s="25" t="s">
        <v>4</v>
      </c>
      <c r="H1004" s="26">
        <v>159.30000000000001</v>
      </c>
      <c r="I1004" s="26">
        <v>5.6</v>
      </c>
      <c r="J1004" s="26">
        <v>26.5</v>
      </c>
      <c r="K1004" s="26">
        <v>127.2</v>
      </c>
      <c r="L1004" s="26">
        <v>0</v>
      </c>
      <c r="M1004" s="26">
        <v>0</v>
      </c>
      <c r="N1004" s="26">
        <v>0</v>
      </c>
      <c r="O1004" s="218">
        <v>1500</v>
      </c>
      <c r="P1004" s="262" t="s">
        <v>1118</v>
      </c>
      <c r="Q1004" s="74"/>
    </row>
    <row r="1005" spans="1:17" ht="16.5" thickBot="1" x14ac:dyDescent="0.3">
      <c r="A1005" s="213"/>
      <c r="B1005" s="219"/>
      <c r="C1005" s="219"/>
      <c r="D1005" s="219"/>
      <c r="E1005" s="219"/>
      <c r="F1005" s="219"/>
      <c r="G1005" s="25" t="s">
        <v>6</v>
      </c>
      <c r="H1005" s="26">
        <v>0</v>
      </c>
      <c r="I1005" s="26">
        <v>0</v>
      </c>
      <c r="J1005" s="26">
        <v>0</v>
      </c>
      <c r="K1005" s="26">
        <v>0</v>
      </c>
      <c r="L1005" s="26">
        <v>0</v>
      </c>
      <c r="M1005" s="26">
        <v>0</v>
      </c>
      <c r="N1005" s="26">
        <v>0</v>
      </c>
      <c r="O1005" s="219"/>
      <c r="P1005" s="263"/>
      <c r="Q1005" s="74"/>
    </row>
    <row r="1006" spans="1:17" ht="24.75" thickBot="1" x14ac:dyDescent="0.3">
      <c r="A1006" s="213"/>
      <c r="B1006" s="219"/>
      <c r="C1006" s="219"/>
      <c r="D1006" s="219"/>
      <c r="E1006" s="219"/>
      <c r="F1006" s="219"/>
      <c r="G1006" s="25" t="s">
        <v>7</v>
      </c>
      <c r="H1006" s="26">
        <v>159.30000000000001</v>
      </c>
      <c r="I1006" s="26">
        <v>5.6</v>
      </c>
      <c r="J1006" s="26">
        <v>26.5</v>
      </c>
      <c r="K1006" s="26">
        <v>127.2</v>
      </c>
      <c r="L1006" s="26">
        <v>0</v>
      </c>
      <c r="M1006" s="26">
        <v>0</v>
      </c>
      <c r="N1006" s="26">
        <v>0</v>
      </c>
      <c r="O1006" s="219"/>
      <c r="P1006" s="263"/>
      <c r="Q1006" s="74"/>
    </row>
    <row r="1007" spans="1:17" ht="16.5" thickBot="1" x14ac:dyDescent="0.3">
      <c r="A1007" s="213"/>
      <c r="B1007" s="219"/>
      <c r="C1007" s="219"/>
      <c r="D1007" s="219"/>
      <c r="E1007" s="219"/>
      <c r="F1007" s="219"/>
      <c r="G1007" s="25" t="s">
        <v>8</v>
      </c>
      <c r="H1007" s="26">
        <v>0</v>
      </c>
      <c r="I1007" s="26">
        <v>0</v>
      </c>
      <c r="J1007" s="26">
        <v>0</v>
      </c>
      <c r="K1007" s="26">
        <v>0</v>
      </c>
      <c r="L1007" s="26">
        <v>0</v>
      </c>
      <c r="M1007" s="26">
        <v>0</v>
      </c>
      <c r="N1007" s="26">
        <v>0</v>
      </c>
      <c r="O1007" s="219"/>
      <c r="P1007" s="263"/>
      <c r="Q1007" s="74"/>
    </row>
    <row r="1008" spans="1:17" ht="16.5" thickBot="1" x14ac:dyDescent="0.3">
      <c r="A1008" s="214"/>
      <c r="B1008" s="220"/>
      <c r="C1008" s="220"/>
      <c r="D1008" s="220"/>
      <c r="E1008" s="220"/>
      <c r="F1008" s="220"/>
      <c r="G1008" s="25" t="s">
        <v>9</v>
      </c>
      <c r="H1008" s="26">
        <v>0</v>
      </c>
      <c r="I1008" s="26">
        <v>0</v>
      </c>
      <c r="J1008" s="26">
        <v>0</v>
      </c>
      <c r="K1008" s="26">
        <v>0</v>
      </c>
      <c r="L1008" s="26">
        <v>0</v>
      </c>
      <c r="M1008" s="26">
        <v>0</v>
      </c>
      <c r="N1008" s="26">
        <v>0</v>
      </c>
      <c r="O1008" s="220"/>
      <c r="P1008" s="264"/>
      <c r="Q1008" s="74"/>
    </row>
    <row r="1009" spans="1:17" ht="36" customHeight="1" x14ac:dyDescent="0.25">
      <c r="A1009" s="176" t="s">
        <v>4506</v>
      </c>
      <c r="B1009" s="171" t="s">
        <v>4504</v>
      </c>
      <c r="C1009" s="218" t="s">
        <v>126</v>
      </c>
      <c r="D1009" s="171" t="s">
        <v>2312</v>
      </c>
      <c r="E1009" s="171">
        <v>1.6459999999999999</v>
      </c>
      <c r="F1009" s="176" t="s">
        <v>1780</v>
      </c>
      <c r="G1009" s="28" t="s">
        <v>4</v>
      </c>
      <c r="H1009" s="80">
        <f t="shared" ref="H1009:H1018" si="124">I1009+J1009+K1009+L1009+M1009+N1009</f>
        <v>159.07220000000001</v>
      </c>
      <c r="I1009" s="29">
        <f t="shared" ref="I1009:N1009" si="125">I1010+I1011+I1012+I1013</f>
        <v>0</v>
      </c>
      <c r="J1009" s="80">
        <f t="shared" si="125"/>
        <v>0</v>
      </c>
      <c r="K1009" s="29">
        <f t="shared" si="125"/>
        <v>0</v>
      </c>
      <c r="L1009" s="80">
        <f t="shared" si="125"/>
        <v>54.760300000000001</v>
      </c>
      <c r="M1009" s="29">
        <f t="shared" si="125"/>
        <v>59.777700000000003</v>
      </c>
      <c r="N1009" s="80">
        <f t="shared" si="125"/>
        <v>44.534199999999998</v>
      </c>
      <c r="O1009" s="388">
        <v>387</v>
      </c>
      <c r="P1009" s="176" t="s">
        <v>4505</v>
      </c>
      <c r="Q1009" s="74"/>
    </row>
    <row r="1010" spans="1:17" ht="15.75" x14ac:dyDescent="0.25">
      <c r="A1010" s="391"/>
      <c r="B1010" s="174"/>
      <c r="C1010" s="219"/>
      <c r="D1010" s="174"/>
      <c r="E1010" s="174"/>
      <c r="F1010" s="391"/>
      <c r="G1010" s="28" t="s">
        <v>6</v>
      </c>
      <c r="H1010" s="29">
        <f t="shared" si="124"/>
        <v>0</v>
      </c>
      <c r="I1010" s="29">
        <v>0</v>
      </c>
      <c r="J1010" s="29">
        <v>0</v>
      </c>
      <c r="K1010" s="29">
        <v>0</v>
      </c>
      <c r="L1010" s="29">
        <v>0</v>
      </c>
      <c r="M1010" s="29">
        <v>0</v>
      </c>
      <c r="N1010" s="29">
        <v>0</v>
      </c>
      <c r="O1010" s="396"/>
      <c r="P1010" s="391"/>
      <c r="Q1010" s="74"/>
    </row>
    <row r="1011" spans="1:17" ht="24" x14ac:dyDescent="0.25">
      <c r="A1011" s="391"/>
      <c r="B1011" s="174"/>
      <c r="C1011" s="219"/>
      <c r="D1011" s="174"/>
      <c r="E1011" s="174"/>
      <c r="F1011" s="391"/>
      <c r="G1011" s="28" t="s">
        <v>7</v>
      </c>
      <c r="H1011" s="29">
        <f t="shared" si="124"/>
        <v>159.07220000000001</v>
      </c>
      <c r="I1011" s="29">
        <v>0</v>
      </c>
      <c r="J1011" s="29">
        <v>0</v>
      </c>
      <c r="K1011" s="29">
        <v>0</v>
      </c>
      <c r="L1011" s="29">
        <v>54.760300000000001</v>
      </c>
      <c r="M1011" s="29">
        <v>59.777700000000003</v>
      </c>
      <c r="N1011" s="29">
        <v>44.534199999999998</v>
      </c>
      <c r="O1011" s="396"/>
      <c r="P1011" s="391"/>
      <c r="Q1011" s="74"/>
    </row>
    <row r="1012" spans="1:17" ht="15.75" x14ac:dyDescent="0.25">
      <c r="A1012" s="391"/>
      <c r="B1012" s="174"/>
      <c r="C1012" s="219"/>
      <c r="D1012" s="174"/>
      <c r="E1012" s="174"/>
      <c r="F1012" s="391"/>
      <c r="G1012" s="28" t="s">
        <v>8</v>
      </c>
      <c r="H1012" s="80">
        <f t="shared" si="124"/>
        <v>0</v>
      </c>
      <c r="I1012" s="29">
        <v>0</v>
      </c>
      <c r="J1012" s="29">
        <v>0</v>
      </c>
      <c r="K1012" s="29">
        <v>0</v>
      </c>
      <c r="L1012" s="29">
        <v>0</v>
      </c>
      <c r="M1012" s="29">
        <v>0</v>
      </c>
      <c r="N1012" s="29">
        <v>0</v>
      </c>
      <c r="O1012" s="396"/>
      <c r="P1012" s="391"/>
      <c r="Q1012" s="74"/>
    </row>
    <row r="1013" spans="1:17" ht="16.5" thickBot="1" x14ac:dyDescent="0.3">
      <c r="A1013" s="392"/>
      <c r="B1013" s="175"/>
      <c r="C1013" s="220"/>
      <c r="D1013" s="175"/>
      <c r="E1013" s="175"/>
      <c r="F1013" s="392"/>
      <c r="G1013" s="28" t="s">
        <v>9</v>
      </c>
      <c r="H1013" s="29">
        <f t="shared" si="124"/>
        <v>0</v>
      </c>
      <c r="I1013" s="29">
        <v>0</v>
      </c>
      <c r="J1013" s="29">
        <v>0</v>
      </c>
      <c r="K1013" s="29">
        <v>0</v>
      </c>
      <c r="L1013" s="29">
        <v>0</v>
      </c>
      <c r="M1013" s="29">
        <v>0</v>
      </c>
      <c r="N1013" s="29">
        <v>0</v>
      </c>
      <c r="O1013" s="396"/>
      <c r="P1013" s="391"/>
      <c r="Q1013" s="74"/>
    </row>
    <row r="1014" spans="1:17" ht="36" customHeight="1" x14ac:dyDescent="0.25">
      <c r="A1014" s="176" t="s">
        <v>4507</v>
      </c>
      <c r="B1014" s="171" t="s">
        <v>4504</v>
      </c>
      <c r="C1014" s="218" t="s">
        <v>126</v>
      </c>
      <c r="D1014" s="171" t="s">
        <v>2312</v>
      </c>
      <c r="E1014" s="171">
        <v>3.85</v>
      </c>
      <c r="F1014" s="176" t="s">
        <v>1780</v>
      </c>
      <c r="G1014" s="28" t="s">
        <v>4</v>
      </c>
      <c r="H1014" s="93">
        <f t="shared" si="124"/>
        <v>254.5</v>
      </c>
      <c r="I1014" s="80">
        <f t="shared" ref="I1014:N1014" si="126">I1015+I1016+I1017+I1018</f>
        <v>0</v>
      </c>
      <c r="J1014" s="94">
        <f t="shared" si="126"/>
        <v>0</v>
      </c>
      <c r="K1014" s="80">
        <f t="shared" si="126"/>
        <v>0</v>
      </c>
      <c r="L1014" s="94">
        <f t="shared" si="126"/>
        <v>40</v>
      </c>
      <c r="M1014" s="80">
        <f t="shared" si="126"/>
        <v>85</v>
      </c>
      <c r="N1014" s="95">
        <f t="shared" si="126"/>
        <v>129.5</v>
      </c>
      <c r="O1014" s="388">
        <v>1593</v>
      </c>
      <c r="P1014" s="176" t="s">
        <v>4505</v>
      </c>
      <c r="Q1014" s="74"/>
    </row>
    <row r="1015" spans="1:17" ht="15.75" x14ac:dyDescent="0.25">
      <c r="A1015" s="391"/>
      <c r="B1015" s="174"/>
      <c r="C1015" s="219"/>
      <c r="D1015" s="174"/>
      <c r="E1015" s="174"/>
      <c r="F1015" s="416"/>
      <c r="G1015" s="28" t="s">
        <v>6</v>
      </c>
      <c r="H1015" s="80">
        <f t="shared" si="124"/>
        <v>0</v>
      </c>
      <c r="I1015" s="29">
        <v>0</v>
      </c>
      <c r="J1015" s="80">
        <v>0</v>
      </c>
      <c r="K1015" s="29">
        <v>0</v>
      </c>
      <c r="L1015" s="80">
        <v>0</v>
      </c>
      <c r="M1015" s="29">
        <v>0</v>
      </c>
      <c r="N1015" s="80">
        <v>0</v>
      </c>
      <c r="O1015" s="396"/>
      <c r="P1015" s="391"/>
      <c r="Q1015" s="74"/>
    </row>
    <row r="1016" spans="1:17" ht="24" x14ac:dyDescent="0.25">
      <c r="A1016" s="391"/>
      <c r="B1016" s="174"/>
      <c r="C1016" s="219"/>
      <c r="D1016" s="174"/>
      <c r="E1016" s="174"/>
      <c r="F1016" s="391"/>
      <c r="G1016" s="81" t="s">
        <v>7</v>
      </c>
      <c r="H1016" s="29">
        <f t="shared" si="124"/>
        <v>254.5</v>
      </c>
      <c r="I1016" s="80">
        <v>0</v>
      </c>
      <c r="J1016" s="29">
        <v>0</v>
      </c>
      <c r="K1016" s="80">
        <v>0</v>
      </c>
      <c r="L1016" s="29">
        <v>40</v>
      </c>
      <c r="M1016" s="80">
        <v>85</v>
      </c>
      <c r="N1016" s="29">
        <v>129.5</v>
      </c>
      <c r="O1016" s="396"/>
      <c r="P1016" s="391"/>
      <c r="Q1016" s="74"/>
    </row>
    <row r="1017" spans="1:17" ht="15.75" x14ac:dyDescent="0.25">
      <c r="A1017" s="391"/>
      <c r="B1017" s="174"/>
      <c r="C1017" s="219"/>
      <c r="D1017" s="174"/>
      <c r="E1017" s="174"/>
      <c r="F1017" s="416"/>
      <c r="G1017" s="28" t="s">
        <v>8</v>
      </c>
      <c r="H1017" s="96">
        <f t="shared" si="124"/>
        <v>0</v>
      </c>
      <c r="I1017" s="29">
        <v>0</v>
      </c>
      <c r="J1017" s="80">
        <v>0</v>
      </c>
      <c r="K1017" s="29">
        <v>0</v>
      </c>
      <c r="L1017" s="80">
        <v>0</v>
      </c>
      <c r="M1017" s="29">
        <v>0</v>
      </c>
      <c r="N1017" s="80">
        <v>0</v>
      </c>
      <c r="O1017" s="396"/>
      <c r="P1017" s="391"/>
      <c r="Q1017" s="74"/>
    </row>
    <row r="1018" spans="1:17" ht="16.5" thickBot="1" x14ac:dyDescent="0.3">
      <c r="A1018" s="392"/>
      <c r="B1018" s="175"/>
      <c r="C1018" s="220"/>
      <c r="D1018" s="175"/>
      <c r="E1018" s="175"/>
      <c r="F1018" s="392"/>
      <c r="G1018" s="81" t="s">
        <v>9</v>
      </c>
      <c r="H1018" s="29">
        <f t="shared" si="124"/>
        <v>0</v>
      </c>
      <c r="I1018" s="80">
        <v>0</v>
      </c>
      <c r="J1018" s="29">
        <v>0</v>
      </c>
      <c r="K1018" s="80">
        <v>0</v>
      </c>
      <c r="L1018" s="29">
        <v>0</v>
      </c>
      <c r="M1018" s="80">
        <v>0</v>
      </c>
      <c r="N1018" s="29">
        <v>0</v>
      </c>
      <c r="O1018" s="396"/>
      <c r="P1018" s="391"/>
      <c r="Q1018" s="74"/>
    </row>
    <row r="1019" spans="1:17" ht="24.75" thickBot="1" x14ac:dyDescent="0.3">
      <c r="A1019" s="320" t="s">
        <v>125</v>
      </c>
      <c r="B1019" s="320"/>
      <c r="C1019" s="320"/>
      <c r="D1019" s="320"/>
      <c r="E1019" s="320"/>
      <c r="F1019" s="321"/>
      <c r="G1019" s="55" t="s">
        <v>4</v>
      </c>
      <c r="H1019" s="56">
        <f>SUM(H1020:H1023)</f>
        <v>1277.9721999999999</v>
      </c>
      <c r="I1019" s="56">
        <f t="shared" ref="I1019:N1019" si="127">SUM(I1020:I1023)</f>
        <v>102.5</v>
      </c>
      <c r="J1019" s="56">
        <f t="shared" si="127"/>
        <v>127.99999999999999</v>
      </c>
      <c r="K1019" s="56">
        <f t="shared" si="127"/>
        <v>228.5</v>
      </c>
      <c r="L1019" s="56">
        <f t="shared" si="127"/>
        <v>333.26030000000003</v>
      </c>
      <c r="M1019" s="56">
        <f t="shared" si="127"/>
        <v>176.67769999999999</v>
      </c>
      <c r="N1019" s="56">
        <f t="shared" si="127"/>
        <v>309.0342</v>
      </c>
      <c r="O1019" s="218"/>
      <c r="P1019" s="262"/>
      <c r="Q1019" s="74"/>
    </row>
    <row r="1020" spans="1:17" ht="27" customHeight="1" thickBot="1" x14ac:dyDescent="0.3">
      <c r="A1020" s="322"/>
      <c r="B1020" s="322"/>
      <c r="C1020" s="322"/>
      <c r="D1020" s="322"/>
      <c r="E1020" s="322"/>
      <c r="F1020" s="323"/>
      <c r="G1020" s="55" t="s">
        <v>6</v>
      </c>
      <c r="H1020" s="56">
        <f>SUM(I1020:N1020)</f>
        <v>196.8</v>
      </c>
      <c r="I1020" s="56">
        <f>I910+I915+I920+I925+I930+I935+I940+I945+I950+I955+I960+I965+I970+I975+I980+I985+I990+I995+I1000+I1005+I1010+I1015</f>
        <v>0</v>
      </c>
      <c r="J1020" s="56">
        <f t="shared" ref="J1020:N1020" si="128">J910+J915+J920+J925+J930+J935+J940+J945+J950+J955+J960+J965+J970+J975+J980+J985+J990+J995+J1000+J1005+J1010+J1015</f>
        <v>0</v>
      </c>
      <c r="K1020" s="56">
        <f t="shared" si="128"/>
        <v>0</v>
      </c>
      <c r="L1020" s="56">
        <f t="shared" si="128"/>
        <v>196.8</v>
      </c>
      <c r="M1020" s="56">
        <f t="shared" si="128"/>
        <v>0</v>
      </c>
      <c r="N1020" s="56">
        <f t="shared" si="128"/>
        <v>0</v>
      </c>
      <c r="O1020" s="219"/>
      <c r="P1020" s="263"/>
      <c r="Q1020" s="74"/>
    </row>
    <row r="1021" spans="1:17" ht="24.75" thickBot="1" x14ac:dyDescent="0.3">
      <c r="A1021" s="322"/>
      <c r="B1021" s="322"/>
      <c r="C1021" s="322"/>
      <c r="D1021" s="322"/>
      <c r="E1021" s="322"/>
      <c r="F1021" s="323"/>
      <c r="G1021" s="55" t="s">
        <v>7</v>
      </c>
      <c r="H1021" s="56">
        <f t="shared" ref="H1021:H1023" si="129">SUM(I1021:N1021)</f>
        <v>1042.1722</v>
      </c>
      <c r="I1021" s="56">
        <f t="shared" ref="I1021:N1021" si="130">I911+I916+I921+I926+I931+I936+I941+I946+I951+I956+I961+I966+I971+I976+I981+I986+I991+I996+I1001+I1006+I1011+I1016</f>
        <v>91.6</v>
      </c>
      <c r="J1021" s="56">
        <f t="shared" si="130"/>
        <v>118.89999999999999</v>
      </c>
      <c r="K1021" s="56">
        <f t="shared" si="130"/>
        <v>219.7</v>
      </c>
      <c r="L1021" s="56">
        <f t="shared" si="130"/>
        <v>132.46030000000002</v>
      </c>
      <c r="M1021" s="56">
        <f t="shared" si="130"/>
        <v>173.4777</v>
      </c>
      <c r="N1021" s="56">
        <f t="shared" si="130"/>
        <v>306.0342</v>
      </c>
      <c r="O1021" s="219"/>
      <c r="P1021" s="263"/>
      <c r="Q1021" s="74"/>
    </row>
    <row r="1022" spans="1:17" ht="16.5" thickBot="1" x14ac:dyDescent="0.3">
      <c r="A1022" s="322"/>
      <c r="B1022" s="322"/>
      <c r="C1022" s="322"/>
      <c r="D1022" s="322"/>
      <c r="E1022" s="322"/>
      <c r="F1022" s="323"/>
      <c r="G1022" s="55" t="s">
        <v>8</v>
      </c>
      <c r="H1022" s="56">
        <f t="shared" si="129"/>
        <v>39</v>
      </c>
      <c r="I1022" s="56">
        <f t="shared" ref="I1022:N1022" si="131">I912+I917+I922+I927+I932+I937+I942+I947+I952+I957+I962+I967+I972+I977+I982+I987+I992+I997+I1002+I1007+I1012+I1017</f>
        <v>10.899999999999999</v>
      </c>
      <c r="J1022" s="56">
        <f t="shared" si="131"/>
        <v>9.1</v>
      </c>
      <c r="K1022" s="56">
        <f t="shared" si="131"/>
        <v>8.8000000000000007</v>
      </c>
      <c r="L1022" s="56">
        <f t="shared" si="131"/>
        <v>4</v>
      </c>
      <c r="M1022" s="56">
        <f t="shared" si="131"/>
        <v>3.2</v>
      </c>
      <c r="N1022" s="56">
        <f t="shared" si="131"/>
        <v>3</v>
      </c>
      <c r="O1022" s="219"/>
      <c r="P1022" s="263"/>
      <c r="Q1022" s="74"/>
    </row>
    <row r="1023" spans="1:17" ht="24.75" thickBot="1" x14ac:dyDescent="0.3">
      <c r="A1023" s="324"/>
      <c r="B1023" s="324"/>
      <c r="C1023" s="324"/>
      <c r="D1023" s="324"/>
      <c r="E1023" s="324"/>
      <c r="F1023" s="325"/>
      <c r="G1023" s="55" t="s">
        <v>9</v>
      </c>
      <c r="H1023" s="56">
        <f t="shared" si="129"/>
        <v>0</v>
      </c>
      <c r="I1023" s="56">
        <f t="shared" ref="I1023:N1023" si="132">I913+I918+I923+I928+I933+I938+I943+I948+I953+I958+I963+I968+I973+I978+I983+I988+I993+I998+I1003+I1008+I1013+I1018</f>
        <v>0</v>
      </c>
      <c r="J1023" s="56">
        <f t="shared" si="132"/>
        <v>0</v>
      </c>
      <c r="K1023" s="56">
        <f t="shared" si="132"/>
        <v>0</v>
      </c>
      <c r="L1023" s="56">
        <f t="shared" si="132"/>
        <v>0</v>
      </c>
      <c r="M1023" s="56">
        <f t="shared" si="132"/>
        <v>0</v>
      </c>
      <c r="N1023" s="56">
        <f t="shared" si="132"/>
        <v>0</v>
      </c>
      <c r="O1023" s="220"/>
      <c r="P1023" s="264"/>
      <c r="Q1023" s="74"/>
    </row>
    <row r="1024" spans="1:17" ht="16.5" thickBot="1" x14ac:dyDescent="0.3">
      <c r="A1024" s="211" t="s">
        <v>133</v>
      </c>
      <c r="B1024" s="211"/>
      <c r="C1024" s="211"/>
      <c r="D1024" s="211"/>
      <c r="E1024" s="211"/>
      <c r="F1024" s="211"/>
      <c r="G1024" s="211"/>
      <c r="H1024" s="211"/>
      <c r="I1024" s="211"/>
      <c r="J1024" s="211"/>
      <c r="K1024" s="211"/>
      <c r="L1024" s="211"/>
      <c r="M1024" s="211"/>
      <c r="N1024" s="211"/>
      <c r="O1024" s="211"/>
      <c r="P1024" s="279"/>
      <c r="Q1024" s="74"/>
    </row>
    <row r="1025" spans="1:17" ht="24.75" thickBot="1" x14ac:dyDescent="0.3">
      <c r="A1025" s="212" t="s">
        <v>1434</v>
      </c>
      <c r="B1025" s="218" t="s">
        <v>1435</v>
      </c>
      <c r="C1025" s="218" t="s">
        <v>133</v>
      </c>
      <c r="D1025" s="218">
        <v>2026</v>
      </c>
      <c r="E1025" s="218" t="s">
        <v>1436</v>
      </c>
      <c r="F1025" s="218" t="s">
        <v>1437</v>
      </c>
      <c r="G1025" s="25" t="s">
        <v>4</v>
      </c>
      <c r="H1025" s="26">
        <v>55.4</v>
      </c>
      <c r="I1025" s="26">
        <v>0</v>
      </c>
      <c r="J1025" s="26">
        <v>55.4</v>
      </c>
      <c r="K1025" s="26">
        <v>0</v>
      </c>
      <c r="L1025" s="26">
        <v>0</v>
      </c>
      <c r="M1025" s="26">
        <v>0</v>
      </c>
      <c r="N1025" s="26">
        <v>0</v>
      </c>
      <c r="O1025" s="218">
        <v>595</v>
      </c>
      <c r="P1025" s="262" t="s">
        <v>1438</v>
      </c>
      <c r="Q1025" s="74"/>
    </row>
    <row r="1026" spans="1:17" ht="16.5" thickBot="1" x14ac:dyDescent="0.3">
      <c r="A1026" s="213"/>
      <c r="B1026" s="219"/>
      <c r="C1026" s="219"/>
      <c r="D1026" s="219"/>
      <c r="E1026" s="219"/>
      <c r="F1026" s="219"/>
      <c r="G1026" s="25" t="s">
        <v>6</v>
      </c>
      <c r="H1026" s="26">
        <v>0</v>
      </c>
      <c r="I1026" s="26">
        <v>0</v>
      </c>
      <c r="J1026" s="26">
        <v>0</v>
      </c>
      <c r="K1026" s="26">
        <v>0</v>
      </c>
      <c r="L1026" s="26">
        <v>0</v>
      </c>
      <c r="M1026" s="26">
        <v>0</v>
      </c>
      <c r="N1026" s="26">
        <v>0</v>
      </c>
      <c r="O1026" s="219"/>
      <c r="P1026" s="263"/>
      <c r="Q1026" s="74"/>
    </row>
    <row r="1027" spans="1:17" ht="24.75" thickBot="1" x14ac:dyDescent="0.3">
      <c r="A1027" s="213"/>
      <c r="B1027" s="219"/>
      <c r="C1027" s="219"/>
      <c r="D1027" s="219"/>
      <c r="E1027" s="219"/>
      <c r="F1027" s="219"/>
      <c r="G1027" s="25" t="s">
        <v>7</v>
      </c>
      <c r="H1027" s="26">
        <v>55.4</v>
      </c>
      <c r="I1027" s="26">
        <v>0</v>
      </c>
      <c r="J1027" s="26">
        <v>55.4</v>
      </c>
      <c r="K1027" s="26">
        <v>0</v>
      </c>
      <c r="L1027" s="26">
        <v>0</v>
      </c>
      <c r="M1027" s="26">
        <v>0</v>
      </c>
      <c r="N1027" s="26">
        <v>0</v>
      </c>
      <c r="O1027" s="219"/>
      <c r="P1027" s="263"/>
      <c r="Q1027" s="74"/>
    </row>
    <row r="1028" spans="1:17" ht="16.5" thickBot="1" x14ac:dyDescent="0.3">
      <c r="A1028" s="213"/>
      <c r="B1028" s="219"/>
      <c r="C1028" s="219"/>
      <c r="D1028" s="219"/>
      <c r="E1028" s="219"/>
      <c r="F1028" s="219"/>
      <c r="G1028" s="25" t="s">
        <v>8</v>
      </c>
      <c r="H1028" s="26">
        <v>0</v>
      </c>
      <c r="I1028" s="26">
        <v>0</v>
      </c>
      <c r="J1028" s="26">
        <v>0</v>
      </c>
      <c r="K1028" s="26">
        <v>0</v>
      </c>
      <c r="L1028" s="26">
        <v>0</v>
      </c>
      <c r="M1028" s="26">
        <v>0</v>
      </c>
      <c r="N1028" s="26">
        <v>0</v>
      </c>
      <c r="O1028" s="219"/>
      <c r="P1028" s="263"/>
      <c r="Q1028" s="74"/>
    </row>
    <row r="1029" spans="1:17" ht="16.5" thickBot="1" x14ac:dyDescent="0.3">
      <c r="A1029" s="214"/>
      <c r="B1029" s="220"/>
      <c r="C1029" s="220"/>
      <c r="D1029" s="220"/>
      <c r="E1029" s="220"/>
      <c r="F1029" s="220"/>
      <c r="G1029" s="25" t="s">
        <v>9</v>
      </c>
      <c r="H1029" s="26">
        <v>0</v>
      </c>
      <c r="I1029" s="26">
        <v>0</v>
      </c>
      <c r="J1029" s="26">
        <v>0</v>
      </c>
      <c r="K1029" s="26">
        <v>0</v>
      </c>
      <c r="L1029" s="26">
        <v>0</v>
      </c>
      <c r="M1029" s="26">
        <v>0</v>
      </c>
      <c r="N1029" s="26">
        <v>0</v>
      </c>
      <c r="O1029" s="220"/>
      <c r="P1029" s="264"/>
      <c r="Q1029" s="74"/>
    </row>
    <row r="1030" spans="1:17" ht="24.75" thickBot="1" x14ac:dyDescent="0.3">
      <c r="A1030" s="212" t="s">
        <v>1439</v>
      </c>
      <c r="B1030" s="218" t="s">
        <v>1435</v>
      </c>
      <c r="C1030" s="218" t="s">
        <v>133</v>
      </c>
      <c r="D1030" s="218">
        <v>2027</v>
      </c>
      <c r="E1030" s="218" t="s">
        <v>1440</v>
      </c>
      <c r="F1030" s="218" t="s">
        <v>1437</v>
      </c>
      <c r="G1030" s="25" t="s">
        <v>4</v>
      </c>
      <c r="H1030" s="26">
        <v>55.4</v>
      </c>
      <c r="I1030" s="26">
        <v>0</v>
      </c>
      <c r="J1030" s="26">
        <v>0</v>
      </c>
      <c r="K1030" s="26">
        <v>55.4</v>
      </c>
      <c r="L1030" s="26">
        <v>0</v>
      </c>
      <c r="M1030" s="26">
        <v>0</v>
      </c>
      <c r="N1030" s="26">
        <v>0</v>
      </c>
      <c r="O1030" s="259">
        <v>7520</v>
      </c>
      <c r="P1030" s="262" t="s">
        <v>1438</v>
      </c>
      <c r="Q1030" s="74"/>
    </row>
    <row r="1031" spans="1:17" ht="16.5" thickBot="1" x14ac:dyDescent="0.3">
      <c r="A1031" s="213"/>
      <c r="B1031" s="219"/>
      <c r="C1031" s="219"/>
      <c r="D1031" s="219"/>
      <c r="E1031" s="219"/>
      <c r="F1031" s="219"/>
      <c r="G1031" s="25" t="s">
        <v>6</v>
      </c>
      <c r="H1031" s="26">
        <v>0</v>
      </c>
      <c r="I1031" s="26">
        <v>0</v>
      </c>
      <c r="J1031" s="26">
        <v>0</v>
      </c>
      <c r="K1031" s="26">
        <v>0</v>
      </c>
      <c r="L1031" s="26">
        <v>0</v>
      </c>
      <c r="M1031" s="26">
        <v>0</v>
      </c>
      <c r="N1031" s="26">
        <v>0</v>
      </c>
      <c r="O1031" s="260"/>
      <c r="P1031" s="263"/>
      <c r="Q1031" s="74"/>
    </row>
    <row r="1032" spans="1:17" ht="24.75" thickBot="1" x14ac:dyDescent="0.3">
      <c r="A1032" s="213"/>
      <c r="B1032" s="219"/>
      <c r="C1032" s="219"/>
      <c r="D1032" s="219"/>
      <c r="E1032" s="219"/>
      <c r="F1032" s="219"/>
      <c r="G1032" s="25" t="s">
        <v>7</v>
      </c>
      <c r="H1032" s="26">
        <v>55.4</v>
      </c>
      <c r="I1032" s="26">
        <v>0</v>
      </c>
      <c r="J1032" s="26">
        <v>0</v>
      </c>
      <c r="K1032" s="26">
        <v>55.4</v>
      </c>
      <c r="L1032" s="26">
        <v>0</v>
      </c>
      <c r="M1032" s="26">
        <v>0</v>
      </c>
      <c r="N1032" s="26">
        <v>0</v>
      </c>
      <c r="O1032" s="260"/>
      <c r="P1032" s="263"/>
      <c r="Q1032" s="74"/>
    </row>
    <row r="1033" spans="1:17" ht="16.5" thickBot="1" x14ac:dyDescent="0.3">
      <c r="A1033" s="213"/>
      <c r="B1033" s="219"/>
      <c r="C1033" s="219"/>
      <c r="D1033" s="219"/>
      <c r="E1033" s="219"/>
      <c r="F1033" s="219"/>
      <c r="G1033" s="25" t="s">
        <v>8</v>
      </c>
      <c r="H1033" s="26">
        <v>0</v>
      </c>
      <c r="I1033" s="26">
        <v>0</v>
      </c>
      <c r="J1033" s="26">
        <v>0</v>
      </c>
      <c r="K1033" s="26">
        <v>0</v>
      </c>
      <c r="L1033" s="26">
        <v>0</v>
      </c>
      <c r="M1033" s="26">
        <v>0</v>
      </c>
      <c r="N1033" s="26">
        <v>0</v>
      </c>
      <c r="O1033" s="260"/>
      <c r="P1033" s="263"/>
      <c r="Q1033" s="74"/>
    </row>
    <row r="1034" spans="1:17" ht="16.5" thickBot="1" x14ac:dyDescent="0.3">
      <c r="A1034" s="214"/>
      <c r="B1034" s="220"/>
      <c r="C1034" s="220"/>
      <c r="D1034" s="220"/>
      <c r="E1034" s="220"/>
      <c r="F1034" s="220"/>
      <c r="G1034" s="25" t="s">
        <v>9</v>
      </c>
      <c r="H1034" s="26">
        <v>0</v>
      </c>
      <c r="I1034" s="26">
        <v>0</v>
      </c>
      <c r="J1034" s="26">
        <v>0</v>
      </c>
      <c r="K1034" s="26">
        <v>0</v>
      </c>
      <c r="L1034" s="26">
        <v>0</v>
      </c>
      <c r="M1034" s="26">
        <v>0</v>
      </c>
      <c r="N1034" s="26">
        <v>0</v>
      </c>
      <c r="O1034" s="261"/>
      <c r="P1034" s="264"/>
      <c r="Q1034" s="74"/>
    </row>
    <row r="1035" spans="1:17" ht="24.75" thickBot="1" x14ac:dyDescent="0.3">
      <c r="A1035" s="212" t="s">
        <v>1441</v>
      </c>
      <c r="B1035" s="218" t="s">
        <v>1435</v>
      </c>
      <c r="C1035" s="218" t="s">
        <v>133</v>
      </c>
      <c r="D1035" s="218">
        <v>2028</v>
      </c>
      <c r="E1035" s="218" t="s">
        <v>796</v>
      </c>
      <c r="F1035" s="218" t="s">
        <v>1437</v>
      </c>
      <c r="G1035" s="25" t="s">
        <v>4</v>
      </c>
      <c r="H1035" s="26">
        <v>55.2</v>
      </c>
      <c r="I1035" s="26">
        <v>0</v>
      </c>
      <c r="J1035" s="26">
        <v>0</v>
      </c>
      <c r="K1035" s="26">
        <v>0</v>
      </c>
      <c r="L1035" s="26">
        <v>55.2</v>
      </c>
      <c r="M1035" s="26">
        <v>0</v>
      </c>
      <c r="N1035" s="26">
        <v>0</v>
      </c>
      <c r="O1035" s="218">
        <v>244</v>
      </c>
      <c r="P1035" s="262" t="s">
        <v>1438</v>
      </c>
      <c r="Q1035" s="74"/>
    </row>
    <row r="1036" spans="1:17" ht="16.5" thickBot="1" x14ac:dyDescent="0.3">
      <c r="A1036" s="213"/>
      <c r="B1036" s="219"/>
      <c r="C1036" s="219"/>
      <c r="D1036" s="219"/>
      <c r="E1036" s="219"/>
      <c r="F1036" s="219"/>
      <c r="G1036" s="25" t="s">
        <v>6</v>
      </c>
      <c r="H1036" s="26">
        <v>27.6</v>
      </c>
      <c r="I1036" s="26">
        <v>0</v>
      </c>
      <c r="J1036" s="26">
        <v>0</v>
      </c>
      <c r="K1036" s="26">
        <v>0</v>
      </c>
      <c r="L1036" s="26">
        <v>27.6</v>
      </c>
      <c r="M1036" s="26">
        <v>0</v>
      </c>
      <c r="N1036" s="26">
        <v>0</v>
      </c>
      <c r="O1036" s="219"/>
      <c r="P1036" s="263"/>
      <c r="Q1036" s="74"/>
    </row>
    <row r="1037" spans="1:17" ht="24.75" thickBot="1" x14ac:dyDescent="0.3">
      <c r="A1037" s="213"/>
      <c r="B1037" s="219"/>
      <c r="C1037" s="219"/>
      <c r="D1037" s="219"/>
      <c r="E1037" s="219"/>
      <c r="F1037" s="219"/>
      <c r="G1037" s="25" t="s">
        <v>7</v>
      </c>
      <c r="H1037" s="26">
        <v>27.6</v>
      </c>
      <c r="I1037" s="26">
        <v>0</v>
      </c>
      <c r="J1037" s="26">
        <v>0</v>
      </c>
      <c r="K1037" s="26">
        <v>0</v>
      </c>
      <c r="L1037" s="26">
        <v>27.6</v>
      </c>
      <c r="M1037" s="26">
        <v>0</v>
      </c>
      <c r="N1037" s="26">
        <v>0</v>
      </c>
      <c r="O1037" s="219"/>
      <c r="P1037" s="263"/>
      <c r="Q1037" s="74"/>
    </row>
    <row r="1038" spans="1:17" ht="16.5" thickBot="1" x14ac:dyDescent="0.3">
      <c r="A1038" s="213"/>
      <c r="B1038" s="219"/>
      <c r="C1038" s="219"/>
      <c r="D1038" s="219"/>
      <c r="E1038" s="219"/>
      <c r="F1038" s="219"/>
      <c r="G1038" s="25" t="s">
        <v>8</v>
      </c>
      <c r="H1038" s="26">
        <v>0</v>
      </c>
      <c r="I1038" s="26">
        <v>0</v>
      </c>
      <c r="J1038" s="26">
        <v>0</v>
      </c>
      <c r="K1038" s="26">
        <v>0</v>
      </c>
      <c r="L1038" s="26">
        <v>0</v>
      </c>
      <c r="M1038" s="26">
        <v>0</v>
      </c>
      <c r="N1038" s="26">
        <v>0</v>
      </c>
      <c r="O1038" s="219"/>
      <c r="P1038" s="263"/>
      <c r="Q1038" s="74"/>
    </row>
    <row r="1039" spans="1:17" ht="16.5" thickBot="1" x14ac:dyDescent="0.3">
      <c r="A1039" s="214"/>
      <c r="B1039" s="220"/>
      <c r="C1039" s="220"/>
      <c r="D1039" s="220"/>
      <c r="E1039" s="220"/>
      <c r="F1039" s="220"/>
      <c r="G1039" s="25" t="s">
        <v>9</v>
      </c>
      <c r="H1039" s="26">
        <v>0</v>
      </c>
      <c r="I1039" s="26">
        <v>0</v>
      </c>
      <c r="J1039" s="26">
        <v>0</v>
      </c>
      <c r="K1039" s="26">
        <v>0</v>
      </c>
      <c r="L1039" s="26">
        <v>0</v>
      </c>
      <c r="M1039" s="26">
        <v>0</v>
      </c>
      <c r="N1039" s="26">
        <v>0</v>
      </c>
      <c r="O1039" s="220"/>
      <c r="P1039" s="264"/>
      <c r="Q1039" s="74"/>
    </row>
    <row r="1040" spans="1:17" ht="24.75" thickBot="1" x14ac:dyDescent="0.3">
      <c r="A1040" s="212" t="s">
        <v>1442</v>
      </c>
      <c r="B1040" s="218" t="s">
        <v>1435</v>
      </c>
      <c r="C1040" s="218" t="s">
        <v>133</v>
      </c>
      <c r="D1040" s="218">
        <v>2028</v>
      </c>
      <c r="E1040" s="218">
        <v>11.2</v>
      </c>
      <c r="F1040" s="218" t="s">
        <v>1437</v>
      </c>
      <c r="G1040" s="25" t="s">
        <v>4</v>
      </c>
      <c r="H1040" s="26">
        <v>162.6</v>
      </c>
      <c r="I1040" s="26">
        <v>0</v>
      </c>
      <c r="J1040" s="26">
        <v>0</v>
      </c>
      <c r="K1040" s="26">
        <v>0</v>
      </c>
      <c r="L1040" s="26">
        <v>162.6</v>
      </c>
      <c r="M1040" s="26">
        <v>0</v>
      </c>
      <c r="N1040" s="26">
        <v>0</v>
      </c>
      <c r="O1040" s="218">
        <v>188</v>
      </c>
      <c r="P1040" s="262" t="s">
        <v>1438</v>
      </c>
      <c r="Q1040" s="74"/>
    </row>
    <row r="1041" spans="1:17" ht="15.75" thickBot="1" x14ac:dyDescent="0.3">
      <c r="A1041" s="213"/>
      <c r="B1041" s="219"/>
      <c r="C1041" s="219"/>
      <c r="D1041" s="219"/>
      <c r="E1041" s="219"/>
      <c r="F1041" s="219"/>
      <c r="G1041" s="25" t="s">
        <v>6</v>
      </c>
      <c r="H1041" s="26">
        <v>81.3</v>
      </c>
      <c r="I1041" s="26">
        <v>0</v>
      </c>
      <c r="J1041" s="26">
        <v>0</v>
      </c>
      <c r="K1041" s="26">
        <v>0</v>
      </c>
      <c r="L1041" s="26">
        <v>81.3</v>
      </c>
      <c r="M1041" s="26">
        <v>0</v>
      </c>
      <c r="N1041" s="26">
        <v>0</v>
      </c>
      <c r="O1041" s="219"/>
      <c r="P1041" s="263"/>
      <c r="Q1041" s="77"/>
    </row>
    <row r="1042" spans="1:17" ht="24.75" thickBot="1" x14ac:dyDescent="0.3">
      <c r="A1042" s="213"/>
      <c r="B1042" s="219"/>
      <c r="C1042" s="219"/>
      <c r="D1042" s="219"/>
      <c r="E1042" s="219"/>
      <c r="F1042" s="219"/>
      <c r="G1042" s="25" t="s">
        <v>7</v>
      </c>
      <c r="H1042" s="26">
        <v>81.3</v>
      </c>
      <c r="I1042" s="26">
        <v>0</v>
      </c>
      <c r="J1042" s="26">
        <v>0</v>
      </c>
      <c r="K1042" s="26">
        <v>0</v>
      </c>
      <c r="L1042" s="26">
        <v>81.3</v>
      </c>
      <c r="M1042" s="26">
        <v>0</v>
      </c>
      <c r="N1042" s="26">
        <v>0</v>
      </c>
      <c r="O1042" s="219"/>
      <c r="P1042" s="263"/>
      <c r="Q1042" s="77"/>
    </row>
    <row r="1043" spans="1:17" ht="15.75" thickBot="1" x14ac:dyDescent="0.3">
      <c r="A1043" s="213"/>
      <c r="B1043" s="219"/>
      <c r="C1043" s="219"/>
      <c r="D1043" s="219"/>
      <c r="E1043" s="219"/>
      <c r="F1043" s="219"/>
      <c r="G1043" s="25" t="s">
        <v>8</v>
      </c>
      <c r="H1043" s="26">
        <v>0</v>
      </c>
      <c r="I1043" s="26">
        <v>0</v>
      </c>
      <c r="J1043" s="26">
        <v>0</v>
      </c>
      <c r="K1043" s="26">
        <v>0</v>
      </c>
      <c r="L1043" s="26">
        <v>0</v>
      </c>
      <c r="M1043" s="26">
        <v>0</v>
      </c>
      <c r="N1043" s="26">
        <v>0</v>
      </c>
      <c r="O1043" s="219"/>
      <c r="P1043" s="263"/>
      <c r="Q1043" s="77"/>
    </row>
    <row r="1044" spans="1:17" ht="16.5" thickBot="1" x14ac:dyDescent="0.3">
      <c r="A1044" s="214"/>
      <c r="B1044" s="220"/>
      <c r="C1044" s="220"/>
      <c r="D1044" s="220"/>
      <c r="E1044" s="220"/>
      <c r="F1044" s="220"/>
      <c r="G1044" s="25" t="s">
        <v>9</v>
      </c>
      <c r="H1044" s="26">
        <v>0</v>
      </c>
      <c r="I1044" s="26">
        <v>0</v>
      </c>
      <c r="J1044" s="26">
        <v>0</v>
      </c>
      <c r="K1044" s="26">
        <v>0</v>
      </c>
      <c r="L1044" s="26">
        <v>0</v>
      </c>
      <c r="M1044" s="26">
        <v>0</v>
      </c>
      <c r="N1044" s="26">
        <v>0</v>
      </c>
      <c r="O1044" s="220"/>
      <c r="P1044" s="264"/>
      <c r="Q1044" s="74"/>
    </row>
    <row r="1045" spans="1:17" ht="24.75" thickBot="1" x14ac:dyDescent="0.3">
      <c r="A1045" s="212" t="s">
        <v>1443</v>
      </c>
      <c r="B1045" s="218" t="s">
        <v>1435</v>
      </c>
      <c r="C1045" s="218" t="s">
        <v>133</v>
      </c>
      <c r="D1045" s="218">
        <v>2029</v>
      </c>
      <c r="E1045" s="218">
        <v>6.2</v>
      </c>
      <c r="F1045" s="218" t="s">
        <v>1437</v>
      </c>
      <c r="G1045" s="25" t="s">
        <v>4</v>
      </c>
      <c r="H1045" s="26">
        <v>90</v>
      </c>
      <c r="I1045" s="26">
        <v>0</v>
      </c>
      <c r="J1045" s="26">
        <v>0</v>
      </c>
      <c r="K1045" s="26">
        <v>0</v>
      </c>
      <c r="L1045" s="26">
        <v>0</v>
      </c>
      <c r="M1045" s="26">
        <v>90</v>
      </c>
      <c r="N1045" s="26">
        <v>0</v>
      </c>
      <c r="O1045" s="218">
        <v>508</v>
      </c>
      <c r="P1045" s="262" t="s">
        <v>1438</v>
      </c>
      <c r="Q1045" s="74"/>
    </row>
    <row r="1046" spans="1:17" ht="16.5" thickBot="1" x14ac:dyDescent="0.3">
      <c r="A1046" s="213"/>
      <c r="B1046" s="219"/>
      <c r="C1046" s="219"/>
      <c r="D1046" s="219"/>
      <c r="E1046" s="219"/>
      <c r="F1046" s="219"/>
      <c r="G1046" s="25" t="s">
        <v>6</v>
      </c>
      <c r="H1046" s="26">
        <v>45</v>
      </c>
      <c r="I1046" s="26">
        <v>0</v>
      </c>
      <c r="J1046" s="26">
        <v>0</v>
      </c>
      <c r="K1046" s="26">
        <v>0</v>
      </c>
      <c r="L1046" s="26">
        <v>0</v>
      </c>
      <c r="M1046" s="26">
        <v>45</v>
      </c>
      <c r="N1046" s="26">
        <v>0</v>
      </c>
      <c r="O1046" s="219"/>
      <c r="P1046" s="263"/>
      <c r="Q1046" s="74"/>
    </row>
    <row r="1047" spans="1:17" ht="24.75" thickBot="1" x14ac:dyDescent="0.3">
      <c r="A1047" s="213"/>
      <c r="B1047" s="219"/>
      <c r="C1047" s="219"/>
      <c r="D1047" s="219"/>
      <c r="E1047" s="219"/>
      <c r="F1047" s="219"/>
      <c r="G1047" s="25" t="s">
        <v>7</v>
      </c>
      <c r="H1047" s="26">
        <v>45</v>
      </c>
      <c r="I1047" s="26">
        <v>0</v>
      </c>
      <c r="J1047" s="26">
        <v>0</v>
      </c>
      <c r="K1047" s="26">
        <v>0</v>
      </c>
      <c r="L1047" s="26">
        <v>0</v>
      </c>
      <c r="M1047" s="26">
        <v>45</v>
      </c>
      <c r="N1047" s="26">
        <v>0</v>
      </c>
      <c r="O1047" s="219"/>
      <c r="P1047" s="263"/>
      <c r="Q1047" s="74"/>
    </row>
    <row r="1048" spans="1:17" ht="16.5" thickBot="1" x14ac:dyDescent="0.3">
      <c r="A1048" s="213"/>
      <c r="B1048" s="219"/>
      <c r="C1048" s="219"/>
      <c r="D1048" s="219"/>
      <c r="E1048" s="219"/>
      <c r="F1048" s="219"/>
      <c r="G1048" s="25" t="s">
        <v>8</v>
      </c>
      <c r="H1048" s="26">
        <v>0</v>
      </c>
      <c r="I1048" s="26">
        <v>0</v>
      </c>
      <c r="J1048" s="26">
        <v>0</v>
      </c>
      <c r="K1048" s="26">
        <v>0</v>
      </c>
      <c r="L1048" s="26">
        <v>0</v>
      </c>
      <c r="M1048" s="26">
        <v>0</v>
      </c>
      <c r="N1048" s="26">
        <v>0</v>
      </c>
      <c r="O1048" s="219"/>
      <c r="P1048" s="263"/>
      <c r="Q1048" s="74"/>
    </row>
    <row r="1049" spans="1:17" ht="16.5" thickBot="1" x14ac:dyDescent="0.3">
      <c r="A1049" s="214"/>
      <c r="B1049" s="220"/>
      <c r="C1049" s="220"/>
      <c r="D1049" s="220"/>
      <c r="E1049" s="220"/>
      <c r="F1049" s="220"/>
      <c r="G1049" s="25" t="s">
        <v>9</v>
      </c>
      <c r="H1049" s="26">
        <v>0</v>
      </c>
      <c r="I1049" s="26">
        <v>0</v>
      </c>
      <c r="J1049" s="26">
        <v>0</v>
      </c>
      <c r="K1049" s="26">
        <v>0</v>
      </c>
      <c r="L1049" s="26">
        <v>0</v>
      </c>
      <c r="M1049" s="26">
        <v>0</v>
      </c>
      <c r="N1049" s="26">
        <v>0</v>
      </c>
      <c r="O1049" s="220"/>
      <c r="P1049" s="264"/>
      <c r="Q1049" s="74"/>
    </row>
    <row r="1050" spans="1:17" ht="24.75" thickBot="1" x14ac:dyDescent="0.3">
      <c r="A1050" s="212" t="s">
        <v>1444</v>
      </c>
      <c r="B1050" s="218" t="s">
        <v>1435</v>
      </c>
      <c r="C1050" s="218" t="s">
        <v>133</v>
      </c>
      <c r="D1050" s="218">
        <v>2030</v>
      </c>
      <c r="E1050" s="218">
        <v>6.5</v>
      </c>
      <c r="F1050" s="218" t="s">
        <v>1437</v>
      </c>
      <c r="G1050" s="25" t="s">
        <v>4</v>
      </c>
      <c r="H1050" s="26">
        <v>94.4</v>
      </c>
      <c r="I1050" s="26">
        <v>0</v>
      </c>
      <c r="J1050" s="26">
        <v>0</v>
      </c>
      <c r="K1050" s="26">
        <v>0</v>
      </c>
      <c r="L1050" s="26">
        <v>0</v>
      </c>
      <c r="M1050" s="26">
        <v>0</v>
      </c>
      <c r="N1050" s="26">
        <v>94.4</v>
      </c>
      <c r="O1050" s="218">
        <v>842</v>
      </c>
      <c r="P1050" s="262" t="s">
        <v>1438</v>
      </c>
      <c r="Q1050" s="74"/>
    </row>
    <row r="1051" spans="1:17" ht="16.5" thickBot="1" x14ac:dyDescent="0.3">
      <c r="A1051" s="213"/>
      <c r="B1051" s="219"/>
      <c r="C1051" s="219"/>
      <c r="D1051" s="219"/>
      <c r="E1051" s="219"/>
      <c r="F1051" s="219"/>
      <c r="G1051" s="25" t="s">
        <v>6</v>
      </c>
      <c r="H1051" s="26">
        <v>47.2</v>
      </c>
      <c r="I1051" s="26">
        <v>0</v>
      </c>
      <c r="J1051" s="26">
        <v>0</v>
      </c>
      <c r="K1051" s="26">
        <v>0</v>
      </c>
      <c r="L1051" s="26">
        <v>0</v>
      </c>
      <c r="M1051" s="26">
        <v>0</v>
      </c>
      <c r="N1051" s="26">
        <v>47.2</v>
      </c>
      <c r="O1051" s="219"/>
      <c r="P1051" s="263"/>
      <c r="Q1051" s="74"/>
    </row>
    <row r="1052" spans="1:17" ht="24.75" thickBot="1" x14ac:dyDescent="0.3">
      <c r="A1052" s="213"/>
      <c r="B1052" s="219"/>
      <c r="C1052" s="219"/>
      <c r="D1052" s="219"/>
      <c r="E1052" s="219"/>
      <c r="F1052" s="219"/>
      <c r="G1052" s="25" t="s">
        <v>7</v>
      </c>
      <c r="H1052" s="26">
        <v>47.2</v>
      </c>
      <c r="I1052" s="26">
        <v>0</v>
      </c>
      <c r="J1052" s="26">
        <v>0</v>
      </c>
      <c r="K1052" s="26">
        <v>0</v>
      </c>
      <c r="L1052" s="26">
        <v>0</v>
      </c>
      <c r="M1052" s="26">
        <v>0</v>
      </c>
      <c r="N1052" s="26">
        <v>47.2</v>
      </c>
      <c r="O1052" s="219"/>
      <c r="P1052" s="263"/>
      <c r="Q1052" s="74"/>
    </row>
    <row r="1053" spans="1:17" ht="60.75" customHeight="1" thickBot="1" x14ac:dyDescent="0.3">
      <c r="A1053" s="213"/>
      <c r="B1053" s="219"/>
      <c r="C1053" s="219"/>
      <c r="D1053" s="219"/>
      <c r="E1053" s="219"/>
      <c r="F1053" s="219"/>
      <c r="G1053" s="25" t="s">
        <v>8</v>
      </c>
      <c r="H1053" s="26">
        <v>0</v>
      </c>
      <c r="I1053" s="26">
        <v>0</v>
      </c>
      <c r="J1053" s="26">
        <v>0</v>
      </c>
      <c r="K1053" s="26">
        <v>0</v>
      </c>
      <c r="L1053" s="26">
        <v>0</v>
      </c>
      <c r="M1053" s="26">
        <v>0</v>
      </c>
      <c r="N1053" s="26">
        <v>0</v>
      </c>
      <c r="O1053" s="219"/>
      <c r="P1053" s="263"/>
      <c r="Q1053" s="74"/>
    </row>
    <row r="1054" spans="1:17" ht="16.5" thickBot="1" x14ac:dyDescent="0.3">
      <c r="A1054" s="214"/>
      <c r="B1054" s="220"/>
      <c r="C1054" s="220"/>
      <c r="D1054" s="220"/>
      <c r="E1054" s="220"/>
      <c r="F1054" s="220"/>
      <c r="G1054" s="25" t="s">
        <v>9</v>
      </c>
      <c r="H1054" s="26">
        <v>0</v>
      </c>
      <c r="I1054" s="26">
        <v>0</v>
      </c>
      <c r="J1054" s="26">
        <v>0</v>
      </c>
      <c r="K1054" s="26">
        <v>0</v>
      </c>
      <c r="L1054" s="26">
        <v>0</v>
      </c>
      <c r="M1054" s="26">
        <v>0</v>
      </c>
      <c r="N1054" s="26">
        <v>0</v>
      </c>
      <c r="O1054" s="220"/>
      <c r="P1054" s="264"/>
      <c r="Q1054" s="74"/>
    </row>
    <row r="1055" spans="1:17" ht="24.75" thickBot="1" x14ac:dyDescent="0.3">
      <c r="A1055" s="212" t="s">
        <v>1445</v>
      </c>
      <c r="B1055" s="218" t="s">
        <v>1435</v>
      </c>
      <c r="C1055" s="218" t="s">
        <v>133</v>
      </c>
      <c r="D1055" s="218">
        <v>2028</v>
      </c>
      <c r="E1055" s="218">
        <v>11.2</v>
      </c>
      <c r="F1055" s="218" t="s">
        <v>1437</v>
      </c>
      <c r="G1055" s="25" t="s">
        <v>4</v>
      </c>
      <c r="H1055" s="26">
        <v>81.400000000000006</v>
      </c>
      <c r="I1055" s="26">
        <v>0</v>
      </c>
      <c r="J1055" s="26">
        <v>0</v>
      </c>
      <c r="K1055" s="26">
        <v>0</v>
      </c>
      <c r="L1055" s="26">
        <v>81.400000000000006</v>
      </c>
      <c r="M1055" s="26">
        <v>0</v>
      </c>
      <c r="N1055" s="26">
        <v>0</v>
      </c>
      <c r="O1055" s="218">
        <v>109</v>
      </c>
      <c r="P1055" s="262" t="s">
        <v>1438</v>
      </c>
      <c r="Q1055" s="74"/>
    </row>
    <row r="1056" spans="1:17" ht="16.5" thickBot="1" x14ac:dyDescent="0.3">
      <c r="A1056" s="213"/>
      <c r="B1056" s="219"/>
      <c r="C1056" s="219"/>
      <c r="D1056" s="219"/>
      <c r="E1056" s="219"/>
      <c r="F1056" s="219"/>
      <c r="G1056" s="25" t="s">
        <v>6</v>
      </c>
      <c r="H1056" s="26">
        <v>40.700000000000003</v>
      </c>
      <c r="I1056" s="26">
        <v>0</v>
      </c>
      <c r="J1056" s="26">
        <v>0</v>
      </c>
      <c r="K1056" s="26">
        <v>0</v>
      </c>
      <c r="L1056" s="26">
        <v>40.700000000000003</v>
      </c>
      <c r="M1056" s="26">
        <v>0</v>
      </c>
      <c r="N1056" s="26">
        <v>0</v>
      </c>
      <c r="O1056" s="219"/>
      <c r="P1056" s="263"/>
      <c r="Q1056" s="74"/>
    </row>
    <row r="1057" spans="1:17" ht="24.75" thickBot="1" x14ac:dyDescent="0.3">
      <c r="A1057" s="213"/>
      <c r="B1057" s="219"/>
      <c r="C1057" s="219"/>
      <c r="D1057" s="219"/>
      <c r="E1057" s="219"/>
      <c r="F1057" s="219"/>
      <c r="G1057" s="25" t="s">
        <v>7</v>
      </c>
      <c r="H1057" s="26">
        <v>40.700000000000003</v>
      </c>
      <c r="I1057" s="26">
        <v>0</v>
      </c>
      <c r="J1057" s="26">
        <v>0</v>
      </c>
      <c r="K1057" s="26">
        <v>0</v>
      </c>
      <c r="L1057" s="26">
        <v>40.700000000000003</v>
      </c>
      <c r="M1057" s="26">
        <v>0</v>
      </c>
      <c r="N1057" s="26">
        <v>0</v>
      </c>
      <c r="O1057" s="219"/>
      <c r="P1057" s="263"/>
      <c r="Q1057" s="74"/>
    </row>
    <row r="1058" spans="1:17" ht="57.75" customHeight="1" thickBot="1" x14ac:dyDescent="0.3">
      <c r="A1058" s="213"/>
      <c r="B1058" s="219"/>
      <c r="C1058" s="219"/>
      <c r="D1058" s="219"/>
      <c r="E1058" s="219"/>
      <c r="F1058" s="219"/>
      <c r="G1058" s="25" t="s">
        <v>8</v>
      </c>
      <c r="H1058" s="26">
        <v>0</v>
      </c>
      <c r="I1058" s="26">
        <v>0</v>
      </c>
      <c r="J1058" s="26">
        <v>0</v>
      </c>
      <c r="K1058" s="26">
        <v>0</v>
      </c>
      <c r="L1058" s="26">
        <v>0</v>
      </c>
      <c r="M1058" s="26">
        <v>0</v>
      </c>
      <c r="N1058" s="26">
        <v>0</v>
      </c>
      <c r="O1058" s="219"/>
      <c r="P1058" s="263"/>
      <c r="Q1058" s="74"/>
    </row>
    <row r="1059" spans="1:17" ht="16.5" thickBot="1" x14ac:dyDescent="0.3">
      <c r="A1059" s="214"/>
      <c r="B1059" s="220"/>
      <c r="C1059" s="220"/>
      <c r="D1059" s="220"/>
      <c r="E1059" s="220"/>
      <c r="F1059" s="220"/>
      <c r="G1059" s="25" t="s">
        <v>9</v>
      </c>
      <c r="H1059" s="26">
        <v>0</v>
      </c>
      <c r="I1059" s="26">
        <v>0</v>
      </c>
      <c r="J1059" s="26">
        <v>0</v>
      </c>
      <c r="K1059" s="26">
        <v>0</v>
      </c>
      <c r="L1059" s="26">
        <v>0</v>
      </c>
      <c r="M1059" s="26">
        <v>0</v>
      </c>
      <c r="N1059" s="26">
        <v>0</v>
      </c>
      <c r="O1059" s="220"/>
      <c r="P1059" s="264"/>
      <c r="Q1059" s="74"/>
    </row>
    <row r="1060" spans="1:17" ht="24.75" thickBot="1" x14ac:dyDescent="0.3">
      <c r="A1060" s="212" t="s">
        <v>1446</v>
      </c>
      <c r="B1060" s="218" t="s">
        <v>1435</v>
      </c>
      <c r="C1060" s="218" t="s">
        <v>133</v>
      </c>
      <c r="D1060" s="218">
        <v>2029</v>
      </c>
      <c r="E1060" s="218">
        <v>4.9000000000000004</v>
      </c>
      <c r="F1060" s="218" t="s">
        <v>1437</v>
      </c>
      <c r="G1060" s="25" t="s">
        <v>4</v>
      </c>
      <c r="H1060" s="26">
        <v>71.2</v>
      </c>
      <c r="I1060" s="26">
        <v>0</v>
      </c>
      <c r="J1060" s="26">
        <v>0</v>
      </c>
      <c r="K1060" s="26">
        <v>0</v>
      </c>
      <c r="L1060" s="26">
        <v>0</v>
      </c>
      <c r="M1060" s="26">
        <v>71.2</v>
      </c>
      <c r="N1060" s="26">
        <v>0</v>
      </c>
      <c r="O1060" s="218">
        <v>321</v>
      </c>
      <c r="P1060" s="262" t="s">
        <v>512</v>
      </c>
      <c r="Q1060" s="74"/>
    </row>
    <row r="1061" spans="1:17" ht="16.5" thickBot="1" x14ac:dyDescent="0.3">
      <c r="A1061" s="213"/>
      <c r="B1061" s="219"/>
      <c r="C1061" s="219"/>
      <c r="D1061" s="219"/>
      <c r="E1061" s="219"/>
      <c r="F1061" s="219"/>
      <c r="G1061" s="25" t="s">
        <v>6</v>
      </c>
      <c r="H1061" s="26">
        <v>35.6</v>
      </c>
      <c r="I1061" s="26">
        <v>0</v>
      </c>
      <c r="J1061" s="26">
        <v>0</v>
      </c>
      <c r="K1061" s="26">
        <v>0</v>
      </c>
      <c r="L1061" s="26">
        <v>0</v>
      </c>
      <c r="M1061" s="26">
        <v>35.6</v>
      </c>
      <c r="N1061" s="26">
        <v>0</v>
      </c>
      <c r="O1061" s="219"/>
      <c r="P1061" s="263"/>
      <c r="Q1061" s="74"/>
    </row>
    <row r="1062" spans="1:17" ht="24.75" thickBot="1" x14ac:dyDescent="0.3">
      <c r="A1062" s="213"/>
      <c r="B1062" s="219"/>
      <c r="C1062" s="219"/>
      <c r="D1062" s="219"/>
      <c r="E1062" s="219"/>
      <c r="F1062" s="219"/>
      <c r="G1062" s="25" t="s">
        <v>7</v>
      </c>
      <c r="H1062" s="26">
        <v>35.6</v>
      </c>
      <c r="I1062" s="26">
        <v>0</v>
      </c>
      <c r="J1062" s="26">
        <v>0</v>
      </c>
      <c r="K1062" s="26">
        <v>0</v>
      </c>
      <c r="L1062" s="26">
        <v>0</v>
      </c>
      <c r="M1062" s="26">
        <v>35.6</v>
      </c>
      <c r="N1062" s="26">
        <v>0</v>
      </c>
      <c r="O1062" s="219"/>
      <c r="P1062" s="263"/>
      <c r="Q1062" s="74"/>
    </row>
    <row r="1063" spans="1:17" ht="41.25" customHeight="1" thickBot="1" x14ac:dyDescent="0.3">
      <c r="A1063" s="213"/>
      <c r="B1063" s="219"/>
      <c r="C1063" s="219"/>
      <c r="D1063" s="219"/>
      <c r="E1063" s="219"/>
      <c r="F1063" s="219"/>
      <c r="G1063" s="25" t="s">
        <v>8</v>
      </c>
      <c r="H1063" s="26">
        <v>0</v>
      </c>
      <c r="I1063" s="26">
        <v>0</v>
      </c>
      <c r="J1063" s="26">
        <v>0</v>
      </c>
      <c r="K1063" s="26">
        <v>0</v>
      </c>
      <c r="L1063" s="26">
        <v>0</v>
      </c>
      <c r="M1063" s="26">
        <v>0</v>
      </c>
      <c r="N1063" s="26">
        <v>0</v>
      </c>
      <c r="O1063" s="219"/>
      <c r="P1063" s="263"/>
      <c r="Q1063" s="74"/>
    </row>
    <row r="1064" spans="1:17" ht="16.5" thickBot="1" x14ac:dyDescent="0.3">
      <c r="A1064" s="214"/>
      <c r="B1064" s="220"/>
      <c r="C1064" s="220"/>
      <c r="D1064" s="220"/>
      <c r="E1064" s="220"/>
      <c r="F1064" s="220"/>
      <c r="G1064" s="25" t="s">
        <v>9</v>
      </c>
      <c r="H1064" s="26">
        <v>0</v>
      </c>
      <c r="I1064" s="26">
        <v>0</v>
      </c>
      <c r="J1064" s="26">
        <v>0</v>
      </c>
      <c r="K1064" s="26">
        <v>0</v>
      </c>
      <c r="L1064" s="26">
        <v>0</v>
      </c>
      <c r="M1064" s="26">
        <v>0</v>
      </c>
      <c r="N1064" s="26">
        <v>0</v>
      </c>
      <c r="O1064" s="220"/>
      <c r="P1064" s="264"/>
      <c r="Q1064" s="74"/>
    </row>
    <row r="1065" spans="1:17" ht="42" customHeight="1" thickBot="1" x14ac:dyDescent="0.3">
      <c r="A1065" s="212" t="s">
        <v>1447</v>
      </c>
      <c r="B1065" s="218" t="s">
        <v>1448</v>
      </c>
      <c r="C1065" s="218" t="s">
        <v>133</v>
      </c>
      <c r="D1065" s="218">
        <v>2026</v>
      </c>
      <c r="E1065" s="218">
        <v>19</v>
      </c>
      <c r="F1065" s="218" t="s">
        <v>1449</v>
      </c>
      <c r="G1065" s="25" t="s">
        <v>4</v>
      </c>
      <c r="H1065" s="26">
        <v>565.5</v>
      </c>
      <c r="I1065" s="26">
        <v>0</v>
      </c>
      <c r="J1065" s="26">
        <v>565.5</v>
      </c>
      <c r="K1065" s="26">
        <v>0</v>
      </c>
      <c r="L1065" s="26">
        <v>0</v>
      </c>
      <c r="M1065" s="26">
        <v>0</v>
      </c>
      <c r="N1065" s="26">
        <v>0</v>
      </c>
      <c r="O1065" s="218">
        <v>14831</v>
      </c>
      <c r="P1065" s="262" t="s">
        <v>512</v>
      </c>
      <c r="Q1065" s="74"/>
    </row>
    <row r="1066" spans="1:17" ht="16.5" thickBot="1" x14ac:dyDescent="0.3">
      <c r="A1066" s="213"/>
      <c r="B1066" s="219"/>
      <c r="C1066" s="219"/>
      <c r="D1066" s="219"/>
      <c r="E1066" s="219"/>
      <c r="F1066" s="219"/>
      <c r="G1066" s="25" t="s">
        <v>6</v>
      </c>
      <c r="H1066" s="26">
        <v>559.79999999999995</v>
      </c>
      <c r="I1066" s="26">
        <v>0</v>
      </c>
      <c r="J1066" s="26">
        <v>559.79999999999995</v>
      </c>
      <c r="K1066" s="26">
        <v>0</v>
      </c>
      <c r="L1066" s="26">
        <v>0</v>
      </c>
      <c r="M1066" s="26">
        <v>0</v>
      </c>
      <c r="N1066" s="26">
        <v>0</v>
      </c>
      <c r="O1066" s="219"/>
      <c r="P1066" s="263"/>
      <c r="Q1066" s="74"/>
    </row>
    <row r="1067" spans="1:17" ht="24.75" thickBot="1" x14ac:dyDescent="0.3">
      <c r="A1067" s="213"/>
      <c r="B1067" s="219"/>
      <c r="C1067" s="219"/>
      <c r="D1067" s="219"/>
      <c r="E1067" s="219"/>
      <c r="F1067" s="219"/>
      <c r="G1067" s="25" t="s">
        <v>7</v>
      </c>
      <c r="H1067" s="26">
        <v>5.7</v>
      </c>
      <c r="I1067" s="26">
        <v>0</v>
      </c>
      <c r="J1067" s="26">
        <v>5.7</v>
      </c>
      <c r="K1067" s="26">
        <v>0</v>
      </c>
      <c r="L1067" s="26">
        <v>0</v>
      </c>
      <c r="M1067" s="26">
        <v>0</v>
      </c>
      <c r="N1067" s="26">
        <v>0</v>
      </c>
      <c r="O1067" s="219"/>
      <c r="P1067" s="263"/>
      <c r="Q1067" s="74"/>
    </row>
    <row r="1068" spans="1:17" ht="16.5" thickBot="1" x14ac:dyDescent="0.3">
      <c r="A1068" s="213"/>
      <c r="B1068" s="219"/>
      <c r="C1068" s="219"/>
      <c r="D1068" s="219"/>
      <c r="E1068" s="219"/>
      <c r="F1068" s="219"/>
      <c r="G1068" s="25" t="s">
        <v>8</v>
      </c>
      <c r="H1068" s="26">
        <v>0</v>
      </c>
      <c r="I1068" s="26">
        <v>0</v>
      </c>
      <c r="J1068" s="26">
        <v>0</v>
      </c>
      <c r="K1068" s="26">
        <v>0</v>
      </c>
      <c r="L1068" s="26">
        <v>0</v>
      </c>
      <c r="M1068" s="26">
        <v>0</v>
      </c>
      <c r="N1068" s="26">
        <v>0</v>
      </c>
      <c r="O1068" s="219"/>
      <c r="P1068" s="263"/>
      <c r="Q1068" s="74"/>
    </row>
    <row r="1069" spans="1:17" ht="16.5" thickBot="1" x14ac:dyDescent="0.3">
      <c r="A1069" s="214"/>
      <c r="B1069" s="220"/>
      <c r="C1069" s="220"/>
      <c r="D1069" s="220"/>
      <c r="E1069" s="220"/>
      <c r="F1069" s="220"/>
      <c r="G1069" s="25" t="s">
        <v>9</v>
      </c>
      <c r="H1069" s="26">
        <v>0</v>
      </c>
      <c r="I1069" s="26">
        <v>0</v>
      </c>
      <c r="J1069" s="26">
        <v>0</v>
      </c>
      <c r="K1069" s="26">
        <v>0</v>
      </c>
      <c r="L1069" s="26">
        <v>0</v>
      </c>
      <c r="M1069" s="26">
        <v>0</v>
      </c>
      <c r="N1069" s="26">
        <v>0</v>
      </c>
      <c r="O1069" s="220"/>
      <c r="P1069" s="264"/>
      <c r="Q1069" s="74"/>
    </row>
    <row r="1070" spans="1:17" ht="36" customHeight="1" x14ac:dyDescent="0.25">
      <c r="A1070" s="184" t="s">
        <v>4508</v>
      </c>
      <c r="B1070" s="171" t="s">
        <v>4504</v>
      </c>
      <c r="C1070" s="218" t="s">
        <v>133</v>
      </c>
      <c r="D1070" s="171" t="s">
        <v>4212</v>
      </c>
      <c r="E1070" s="393">
        <v>0.9</v>
      </c>
      <c r="F1070" s="417" t="s">
        <v>1780</v>
      </c>
      <c r="G1070" s="87" t="s">
        <v>4</v>
      </c>
      <c r="H1070" s="29">
        <f>I1070+J1070+K1070+L1070+M1070+N1070</f>
        <v>91.367199999999997</v>
      </c>
      <c r="I1070" s="29">
        <f t="shared" ref="I1070:N1070" si="133">I1071+I1072+I1073+I1074</f>
        <v>0</v>
      </c>
      <c r="J1070" s="29">
        <f t="shared" si="133"/>
        <v>0</v>
      </c>
      <c r="K1070" s="29">
        <f t="shared" si="133"/>
        <v>0</v>
      </c>
      <c r="L1070" s="29">
        <f t="shared" si="133"/>
        <v>16.785799999999998</v>
      </c>
      <c r="M1070" s="29">
        <f t="shared" si="133"/>
        <v>74.581400000000002</v>
      </c>
      <c r="N1070" s="29">
        <f t="shared" si="133"/>
        <v>0</v>
      </c>
      <c r="O1070" s="388">
        <v>223</v>
      </c>
      <c r="P1070" s="184" t="s">
        <v>4505</v>
      </c>
      <c r="Q1070" s="74"/>
    </row>
    <row r="1071" spans="1:17" ht="15.75" x14ac:dyDescent="0.25">
      <c r="A1071" s="381"/>
      <c r="B1071" s="174"/>
      <c r="C1071" s="219"/>
      <c r="D1071" s="174"/>
      <c r="E1071" s="173"/>
      <c r="F1071" s="418"/>
      <c r="G1071" s="87" t="s">
        <v>6</v>
      </c>
      <c r="H1071" s="29">
        <f>I1071+J1071+K1071+L1071+M1071+N1071</f>
        <v>0</v>
      </c>
      <c r="I1071" s="29">
        <v>0</v>
      </c>
      <c r="J1071" s="29">
        <v>0</v>
      </c>
      <c r="K1071" s="29">
        <v>0</v>
      </c>
      <c r="L1071" s="29">
        <v>0</v>
      </c>
      <c r="M1071" s="29">
        <v>0</v>
      </c>
      <c r="N1071" s="29">
        <v>0</v>
      </c>
      <c r="O1071" s="389"/>
      <c r="P1071" s="381"/>
      <c r="Q1071" s="74"/>
    </row>
    <row r="1072" spans="1:17" ht="24" x14ac:dyDescent="0.25">
      <c r="A1072" s="381"/>
      <c r="B1072" s="174"/>
      <c r="C1072" s="219"/>
      <c r="D1072" s="174"/>
      <c r="E1072" s="173"/>
      <c r="F1072" s="418"/>
      <c r="G1072" s="87" t="s">
        <v>7</v>
      </c>
      <c r="H1072" s="29">
        <f>I1072+J1072+K1072+L1072+M1072+N1072</f>
        <v>91.367199999999997</v>
      </c>
      <c r="I1072" s="29">
        <v>0</v>
      </c>
      <c r="J1072" s="29">
        <v>0</v>
      </c>
      <c r="K1072" s="29">
        <v>0</v>
      </c>
      <c r="L1072" s="29">
        <v>16.785799999999998</v>
      </c>
      <c r="M1072" s="29">
        <v>74.581400000000002</v>
      </c>
      <c r="N1072" s="29">
        <v>0</v>
      </c>
      <c r="O1072" s="389"/>
      <c r="P1072" s="381"/>
      <c r="Q1072" s="74"/>
    </row>
    <row r="1073" spans="1:17" ht="15.75" x14ac:dyDescent="0.25">
      <c r="A1073" s="381"/>
      <c r="B1073" s="174"/>
      <c r="C1073" s="219"/>
      <c r="D1073" s="174"/>
      <c r="E1073" s="173"/>
      <c r="F1073" s="418"/>
      <c r="G1073" s="87" t="s">
        <v>8</v>
      </c>
      <c r="H1073" s="29">
        <f>I1073+J1073+K1073+L1073+M1073+N1073</f>
        <v>0</v>
      </c>
      <c r="I1073" s="29">
        <v>0</v>
      </c>
      <c r="J1073" s="29">
        <v>0</v>
      </c>
      <c r="K1073" s="29">
        <v>0</v>
      </c>
      <c r="L1073" s="29">
        <v>0</v>
      </c>
      <c r="M1073" s="29">
        <v>0</v>
      </c>
      <c r="N1073" s="29">
        <v>0</v>
      </c>
      <c r="O1073" s="389"/>
      <c r="P1073" s="381"/>
      <c r="Q1073" s="74"/>
    </row>
    <row r="1074" spans="1:17" ht="16.5" thickBot="1" x14ac:dyDescent="0.3">
      <c r="A1074" s="382"/>
      <c r="B1074" s="175"/>
      <c r="C1074" s="220"/>
      <c r="D1074" s="175"/>
      <c r="E1074" s="394"/>
      <c r="F1074" s="418"/>
      <c r="G1074" s="87" t="s">
        <v>9</v>
      </c>
      <c r="H1074" s="29">
        <f>I1074+J1074+K1074+L1074+M1074+N1074</f>
        <v>0</v>
      </c>
      <c r="I1074" s="29">
        <v>0</v>
      </c>
      <c r="J1074" s="29">
        <v>0</v>
      </c>
      <c r="K1074" s="29">
        <v>0</v>
      </c>
      <c r="L1074" s="29">
        <v>0</v>
      </c>
      <c r="M1074" s="29">
        <v>0</v>
      </c>
      <c r="N1074" s="29">
        <v>0</v>
      </c>
      <c r="O1074" s="390"/>
      <c r="P1074" s="382"/>
      <c r="Q1074" s="74"/>
    </row>
    <row r="1075" spans="1:17" ht="24.75" thickBot="1" x14ac:dyDescent="0.3">
      <c r="A1075" s="320" t="s">
        <v>125</v>
      </c>
      <c r="B1075" s="320"/>
      <c r="C1075" s="320"/>
      <c r="D1075" s="320"/>
      <c r="E1075" s="320"/>
      <c r="F1075" s="321"/>
      <c r="G1075" s="55" t="s">
        <v>4</v>
      </c>
      <c r="H1075" s="56">
        <f>SUM(H1076:H1079)</f>
        <v>1322.4672</v>
      </c>
      <c r="I1075" s="56">
        <f t="shared" ref="I1075:N1075" si="134">SUM(I1076:I1079)</f>
        <v>0</v>
      </c>
      <c r="J1075" s="56">
        <f t="shared" si="134"/>
        <v>620.9</v>
      </c>
      <c r="K1075" s="56">
        <f t="shared" si="134"/>
        <v>55.4</v>
      </c>
      <c r="L1075" s="56">
        <f t="shared" si="134"/>
        <v>315.98580000000004</v>
      </c>
      <c r="M1075" s="56">
        <f t="shared" si="134"/>
        <v>235.78139999999999</v>
      </c>
      <c r="N1075" s="56">
        <f t="shared" si="134"/>
        <v>94.4</v>
      </c>
      <c r="O1075" s="218"/>
      <c r="P1075" s="262"/>
      <c r="Q1075" s="74"/>
    </row>
    <row r="1076" spans="1:17" ht="26.25" customHeight="1" thickBot="1" x14ac:dyDescent="0.3">
      <c r="A1076" s="322"/>
      <c r="B1076" s="322"/>
      <c r="C1076" s="322"/>
      <c r="D1076" s="322"/>
      <c r="E1076" s="322"/>
      <c r="F1076" s="323"/>
      <c r="G1076" s="55" t="s">
        <v>6</v>
      </c>
      <c r="H1076" s="56">
        <f>SUM(I1076:N1076)</f>
        <v>837.2</v>
      </c>
      <c r="I1076" s="56">
        <f>I1026+I1031+I1036+I1041+I1046+I1051+I1056+I1061+I1066+I1071</f>
        <v>0</v>
      </c>
      <c r="J1076" s="56">
        <f t="shared" ref="J1076:N1076" si="135">J1026+J1031+J1036+J1041+J1046+J1051+J1056+J1061+J1066+J1071</f>
        <v>559.79999999999995</v>
      </c>
      <c r="K1076" s="56">
        <f t="shared" si="135"/>
        <v>0</v>
      </c>
      <c r="L1076" s="56">
        <f t="shared" si="135"/>
        <v>149.60000000000002</v>
      </c>
      <c r="M1076" s="56">
        <f t="shared" si="135"/>
        <v>80.599999999999994</v>
      </c>
      <c r="N1076" s="56">
        <f t="shared" si="135"/>
        <v>47.2</v>
      </c>
      <c r="O1076" s="219"/>
      <c r="P1076" s="263"/>
      <c r="Q1076" s="74"/>
    </row>
    <row r="1077" spans="1:17" ht="24.75" thickBot="1" x14ac:dyDescent="0.3">
      <c r="A1077" s="322"/>
      <c r="B1077" s="322"/>
      <c r="C1077" s="322"/>
      <c r="D1077" s="322"/>
      <c r="E1077" s="322"/>
      <c r="F1077" s="323"/>
      <c r="G1077" s="55" t="s">
        <v>7</v>
      </c>
      <c r="H1077" s="56">
        <f t="shared" ref="H1077:H1079" si="136">SUM(I1077:N1077)</f>
        <v>485.2672</v>
      </c>
      <c r="I1077" s="56">
        <f t="shared" ref="I1077:N1077" si="137">I1027+I1032+I1037+I1042+I1047+I1052+I1057+I1062+I1067+I1072</f>
        <v>0</v>
      </c>
      <c r="J1077" s="56">
        <f t="shared" si="137"/>
        <v>61.1</v>
      </c>
      <c r="K1077" s="56">
        <f t="shared" si="137"/>
        <v>55.4</v>
      </c>
      <c r="L1077" s="56">
        <f t="shared" si="137"/>
        <v>166.38580000000002</v>
      </c>
      <c r="M1077" s="56">
        <f t="shared" si="137"/>
        <v>155.1814</v>
      </c>
      <c r="N1077" s="56">
        <f t="shared" si="137"/>
        <v>47.2</v>
      </c>
      <c r="O1077" s="219"/>
      <c r="P1077" s="263"/>
      <c r="Q1077" s="74"/>
    </row>
    <row r="1078" spans="1:17" ht="16.5" thickBot="1" x14ac:dyDescent="0.3">
      <c r="A1078" s="322"/>
      <c r="B1078" s="322"/>
      <c r="C1078" s="322"/>
      <c r="D1078" s="322"/>
      <c r="E1078" s="322"/>
      <c r="F1078" s="323"/>
      <c r="G1078" s="55" t="s">
        <v>8</v>
      </c>
      <c r="H1078" s="56">
        <f t="shared" si="136"/>
        <v>0</v>
      </c>
      <c r="I1078" s="56">
        <f t="shared" ref="I1078:N1078" si="138">I1028+I1033+I1038+I1043+I1048+I1053+I1058+I1063+I1068+I1073</f>
        <v>0</v>
      </c>
      <c r="J1078" s="56">
        <f t="shared" si="138"/>
        <v>0</v>
      </c>
      <c r="K1078" s="56">
        <f t="shared" si="138"/>
        <v>0</v>
      </c>
      <c r="L1078" s="56">
        <f t="shared" si="138"/>
        <v>0</v>
      </c>
      <c r="M1078" s="56">
        <f t="shared" si="138"/>
        <v>0</v>
      </c>
      <c r="N1078" s="56">
        <f t="shared" si="138"/>
        <v>0</v>
      </c>
      <c r="O1078" s="219"/>
      <c r="P1078" s="263"/>
      <c r="Q1078" s="74"/>
    </row>
    <row r="1079" spans="1:17" ht="24.75" thickBot="1" x14ac:dyDescent="0.3">
      <c r="A1079" s="324"/>
      <c r="B1079" s="324"/>
      <c r="C1079" s="324"/>
      <c r="D1079" s="324"/>
      <c r="E1079" s="324"/>
      <c r="F1079" s="325"/>
      <c r="G1079" s="55" t="s">
        <v>9</v>
      </c>
      <c r="H1079" s="56">
        <f t="shared" si="136"/>
        <v>0</v>
      </c>
      <c r="I1079" s="56">
        <f t="shared" ref="I1079:N1079" si="139">I1029+I1034+I1039+I1044+I1049+I1054+I1059+I1064+I1069+I1074</f>
        <v>0</v>
      </c>
      <c r="J1079" s="56">
        <f t="shared" si="139"/>
        <v>0</v>
      </c>
      <c r="K1079" s="56">
        <f t="shared" si="139"/>
        <v>0</v>
      </c>
      <c r="L1079" s="56">
        <f t="shared" si="139"/>
        <v>0</v>
      </c>
      <c r="M1079" s="56">
        <f t="shared" si="139"/>
        <v>0</v>
      </c>
      <c r="N1079" s="56">
        <f t="shared" si="139"/>
        <v>0</v>
      </c>
      <c r="O1079" s="220"/>
      <c r="P1079" s="264"/>
      <c r="Q1079" s="74"/>
    </row>
    <row r="1080" spans="1:17" ht="16.5" thickBot="1" x14ac:dyDescent="0.3">
      <c r="A1080" s="211" t="s">
        <v>542</v>
      </c>
      <c r="B1080" s="211"/>
      <c r="C1080" s="211"/>
      <c r="D1080" s="211"/>
      <c r="E1080" s="211"/>
      <c r="F1080" s="211"/>
      <c r="G1080" s="211"/>
      <c r="H1080" s="211"/>
      <c r="I1080" s="211"/>
      <c r="J1080" s="211"/>
      <c r="K1080" s="211"/>
      <c r="L1080" s="211"/>
      <c r="M1080" s="211"/>
      <c r="N1080" s="211"/>
      <c r="O1080" s="211"/>
      <c r="P1080" s="279"/>
      <c r="Q1080" s="74"/>
    </row>
    <row r="1081" spans="1:17" ht="15.75" x14ac:dyDescent="0.25">
      <c r="A1081" s="212" t="s">
        <v>1450</v>
      </c>
      <c r="B1081" s="218"/>
      <c r="C1081" s="218" t="s">
        <v>542</v>
      </c>
      <c r="D1081" s="218">
        <v>2029</v>
      </c>
      <c r="E1081" s="218" t="s">
        <v>1451</v>
      </c>
      <c r="F1081" s="218" t="s">
        <v>261</v>
      </c>
      <c r="G1081" s="215" t="s">
        <v>4</v>
      </c>
      <c r="H1081" s="366">
        <f>SUM(H1084:H1087)</f>
        <v>62.83</v>
      </c>
      <c r="I1081" s="366">
        <f t="shared" ref="I1081:N1081" si="140">SUM(I1084:I1087)</f>
        <v>0</v>
      </c>
      <c r="J1081" s="366">
        <f t="shared" si="140"/>
        <v>0</v>
      </c>
      <c r="K1081" s="366">
        <f t="shared" si="140"/>
        <v>0</v>
      </c>
      <c r="L1081" s="366">
        <f t="shared" si="140"/>
        <v>0</v>
      </c>
      <c r="M1081" s="366">
        <f t="shared" si="140"/>
        <v>62.83</v>
      </c>
      <c r="N1081" s="366">
        <f t="shared" si="140"/>
        <v>0</v>
      </c>
      <c r="O1081" s="218">
        <v>5149</v>
      </c>
      <c r="P1081" s="262" t="s">
        <v>545</v>
      </c>
      <c r="Q1081" s="74"/>
    </row>
    <row r="1082" spans="1:17" ht="15.75" x14ac:dyDescent="0.25">
      <c r="A1082" s="213"/>
      <c r="B1082" s="219"/>
      <c r="C1082" s="219"/>
      <c r="D1082" s="219"/>
      <c r="E1082" s="219"/>
      <c r="F1082" s="219"/>
      <c r="G1082" s="216"/>
      <c r="H1082" s="367"/>
      <c r="I1082" s="367"/>
      <c r="J1082" s="367"/>
      <c r="K1082" s="367"/>
      <c r="L1082" s="367"/>
      <c r="M1082" s="367"/>
      <c r="N1082" s="367"/>
      <c r="O1082" s="219"/>
      <c r="P1082" s="263"/>
      <c r="Q1082" s="74"/>
    </row>
    <row r="1083" spans="1:17" ht="16.5" thickBot="1" x14ac:dyDescent="0.3">
      <c r="A1083" s="213"/>
      <c r="B1083" s="219"/>
      <c r="C1083" s="219"/>
      <c r="D1083" s="219"/>
      <c r="E1083" s="219"/>
      <c r="F1083" s="219"/>
      <c r="G1083" s="217"/>
      <c r="H1083" s="368"/>
      <c r="I1083" s="368"/>
      <c r="J1083" s="368"/>
      <c r="K1083" s="368"/>
      <c r="L1083" s="368"/>
      <c r="M1083" s="368"/>
      <c r="N1083" s="368"/>
      <c r="O1083" s="219"/>
      <c r="P1083" s="263"/>
      <c r="Q1083" s="74"/>
    </row>
    <row r="1084" spans="1:17" ht="16.5" thickBot="1" x14ac:dyDescent="0.3">
      <c r="A1084" s="213"/>
      <c r="B1084" s="219"/>
      <c r="C1084" s="219"/>
      <c r="D1084" s="219"/>
      <c r="E1084" s="219"/>
      <c r="F1084" s="219"/>
      <c r="G1084" s="25" t="s">
        <v>6</v>
      </c>
      <c r="H1084" s="26">
        <f>SUM(I1084:N1084)</f>
        <v>0</v>
      </c>
      <c r="I1084" s="26">
        <v>0</v>
      </c>
      <c r="J1084" s="26">
        <v>0</v>
      </c>
      <c r="K1084" s="26">
        <v>0</v>
      </c>
      <c r="L1084" s="26">
        <v>0</v>
      </c>
      <c r="M1084" s="26">
        <v>0</v>
      </c>
      <c r="N1084" s="26">
        <v>0</v>
      </c>
      <c r="O1084" s="219"/>
      <c r="P1084" s="263"/>
      <c r="Q1084" s="74"/>
    </row>
    <row r="1085" spans="1:17" ht="24.75" thickBot="1" x14ac:dyDescent="0.3">
      <c r="A1085" s="213"/>
      <c r="B1085" s="219"/>
      <c r="C1085" s="219"/>
      <c r="D1085" s="219"/>
      <c r="E1085" s="219"/>
      <c r="F1085" s="219"/>
      <c r="G1085" s="25" t="s">
        <v>7</v>
      </c>
      <c r="H1085" s="26">
        <f t="shared" ref="H1085:H1117" si="141">SUM(I1085:N1085)</f>
        <v>0</v>
      </c>
      <c r="I1085" s="26">
        <v>0</v>
      </c>
      <c r="J1085" s="26">
        <v>0</v>
      </c>
      <c r="K1085" s="26">
        <v>0</v>
      </c>
      <c r="L1085" s="26">
        <v>0</v>
      </c>
      <c r="M1085" s="26">
        <v>0</v>
      </c>
      <c r="N1085" s="26">
        <v>0</v>
      </c>
      <c r="O1085" s="219"/>
      <c r="P1085" s="263"/>
      <c r="Q1085" s="74"/>
    </row>
    <row r="1086" spans="1:17" ht="16.5" thickBot="1" x14ac:dyDescent="0.3">
      <c r="A1086" s="213"/>
      <c r="B1086" s="219"/>
      <c r="C1086" s="219"/>
      <c r="D1086" s="219"/>
      <c r="E1086" s="219"/>
      <c r="F1086" s="219"/>
      <c r="G1086" s="25" t="s">
        <v>8</v>
      </c>
      <c r="H1086" s="26">
        <f t="shared" si="141"/>
        <v>0</v>
      </c>
      <c r="I1086" s="26">
        <v>0</v>
      </c>
      <c r="J1086" s="26">
        <v>0</v>
      </c>
      <c r="K1086" s="26">
        <v>0</v>
      </c>
      <c r="L1086" s="26">
        <v>0</v>
      </c>
      <c r="M1086" s="26">
        <v>0</v>
      </c>
      <c r="N1086" s="26">
        <v>0</v>
      </c>
      <c r="O1086" s="219"/>
      <c r="P1086" s="263"/>
      <c r="Q1086" s="74"/>
    </row>
    <row r="1087" spans="1:17" ht="16.5" thickBot="1" x14ac:dyDescent="0.3">
      <c r="A1087" s="214"/>
      <c r="B1087" s="220"/>
      <c r="C1087" s="220"/>
      <c r="D1087" s="220"/>
      <c r="E1087" s="220"/>
      <c r="F1087" s="220"/>
      <c r="G1087" s="25" t="s">
        <v>9</v>
      </c>
      <c r="H1087" s="26">
        <f t="shared" si="141"/>
        <v>62.83</v>
      </c>
      <c r="I1087" s="26">
        <v>0</v>
      </c>
      <c r="J1087" s="26">
        <v>0</v>
      </c>
      <c r="K1087" s="26">
        <v>0</v>
      </c>
      <c r="L1087" s="26">
        <v>0</v>
      </c>
      <c r="M1087" s="26">
        <v>62.83</v>
      </c>
      <c r="N1087" s="26">
        <v>0</v>
      </c>
      <c r="O1087" s="220"/>
      <c r="P1087" s="264"/>
      <c r="Q1087" s="74"/>
    </row>
    <row r="1088" spans="1:17" ht="24.75" thickBot="1" x14ac:dyDescent="0.3">
      <c r="A1088" s="212" t="s">
        <v>1452</v>
      </c>
      <c r="B1088" s="218"/>
      <c r="C1088" s="218" t="s">
        <v>542</v>
      </c>
      <c r="D1088" s="218">
        <v>2028</v>
      </c>
      <c r="E1088" s="218" t="s">
        <v>1453</v>
      </c>
      <c r="F1088" s="218" t="s">
        <v>261</v>
      </c>
      <c r="G1088" s="25" t="s">
        <v>4</v>
      </c>
      <c r="H1088" s="26">
        <f>SUM(H1089:H1092)</f>
        <v>22</v>
      </c>
      <c r="I1088" s="26">
        <f t="shared" ref="I1088:N1088" si="142">SUM(I1089:I1092)</f>
        <v>0</v>
      </c>
      <c r="J1088" s="26">
        <f t="shared" si="142"/>
        <v>0</v>
      </c>
      <c r="K1088" s="26">
        <f t="shared" si="142"/>
        <v>0</v>
      </c>
      <c r="L1088" s="26">
        <f t="shared" si="142"/>
        <v>22</v>
      </c>
      <c r="M1088" s="26">
        <f t="shared" si="142"/>
        <v>0</v>
      </c>
      <c r="N1088" s="26">
        <f t="shared" si="142"/>
        <v>0</v>
      </c>
      <c r="O1088" s="218">
        <v>320</v>
      </c>
      <c r="P1088" s="262" t="s">
        <v>1435</v>
      </c>
      <c r="Q1088" s="74"/>
    </row>
    <row r="1089" spans="1:17" ht="16.5" thickBot="1" x14ac:dyDescent="0.3">
      <c r="A1089" s="213"/>
      <c r="B1089" s="219"/>
      <c r="C1089" s="219"/>
      <c r="D1089" s="219"/>
      <c r="E1089" s="219"/>
      <c r="F1089" s="219"/>
      <c r="G1089" s="25" t="s">
        <v>6</v>
      </c>
      <c r="H1089" s="26">
        <f t="shared" si="141"/>
        <v>0</v>
      </c>
      <c r="I1089" s="26">
        <v>0</v>
      </c>
      <c r="J1089" s="26">
        <v>0</v>
      </c>
      <c r="K1089" s="26">
        <v>0</v>
      </c>
      <c r="L1089" s="26">
        <v>0</v>
      </c>
      <c r="M1089" s="26">
        <v>0</v>
      </c>
      <c r="N1089" s="26">
        <v>0</v>
      </c>
      <c r="O1089" s="219"/>
      <c r="P1089" s="263"/>
      <c r="Q1089" s="74"/>
    </row>
    <row r="1090" spans="1:17" ht="24.75" thickBot="1" x14ac:dyDescent="0.3">
      <c r="A1090" s="213"/>
      <c r="B1090" s="219"/>
      <c r="C1090" s="219"/>
      <c r="D1090" s="219"/>
      <c r="E1090" s="219"/>
      <c r="F1090" s="219"/>
      <c r="G1090" s="25" t="s">
        <v>7</v>
      </c>
      <c r="H1090" s="26">
        <f t="shared" si="141"/>
        <v>22</v>
      </c>
      <c r="I1090" s="26">
        <v>0</v>
      </c>
      <c r="J1090" s="26">
        <v>0</v>
      </c>
      <c r="K1090" s="26">
        <v>0</v>
      </c>
      <c r="L1090" s="26">
        <v>22</v>
      </c>
      <c r="M1090" s="26">
        <v>0</v>
      </c>
      <c r="N1090" s="26">
        <v>0</v>
      </c>
      <c r="O1090" s="219"/>
      <c r="P1090" s="263"/>
      <c r="Q1090" s="74"/>
    </row>
    <row r="1091" spans="1:17" ht="16.5" thickBot="1" x14ac:dyDescent="0.3">
      <c r="A1091" s="213"/>
      <c r="B1091" s="219"/>
      <c r="C1091" s="219"/>
      <c r="D1091" s="219"/>
      <c r="E1091" s="219"/>
      <c r="F1091" s="219"/>
      <c r="G1091" s="25" t="s">
        <v>8</v>
      </c>
      <c r="H1091" s="26">
        <f t="shared" si="141"/>
        <v>0</v>
      </c>
      <c r="I1091" s="26">
        <v>0</v>
      </c>
      <c r="J1091" s="26">
        <v>0</v>
      </c>
      <c r="K1091" s="26">
        <v>0</v>
      </c>
      <c r="L1091" s="26">
        <v>0</v>
      </c>
      <c r="M1091" s="26">
        <v>0</v>
      </c>
      <c r="N1091" s="26">
        <v>0</v>
      </c>
      <c r="O1091" s="219"/>
      <c r="P1091" s="263"/>
      <c r="Q1091" s="74"/>
    </row>
    <row r="1092" spans="1:17" ht="16.5" thickBot="1" x14ac:dyDescent="0.3">
      <c r="A1092" s="214"/>
      <c r="B1092" s="220"/>
      <c r="C1092" s="220"/>
      <c r="D1092" s="220"/>
      <c r="E1092" s="220"/>
      <c r="F1092" s="220"/>
      <c r="G1092" s="25" t="s">
        <v>9</v>
      </c>
      <c r="H1092" s="26">
        <f t="shared" si="141"/>
        <v>0</v>
      </c>
      <c r="I1092" s="26">
        <v>0</v>
      </c>
      <c r="J1092" s="26">
        <v>0</v>
      </c>
      <c r="K1092" s="26">
        <v>0</v>
      </c>
      <c r="L1092" s="26">
        <v>0</v>
      </c>
      <c r="M1092" s="26">
        <v>0</v>
      </c>
      <c r="N1092" s="26">
        <v>0</v>
      </c>
      <c r="O1092" s="220"/>
      <c r="P1092" s="264"/>
      <c r="Q1092" s="74"/>
    </row>
    <row r="1093" spans="1:17" ht="24.75" thickBot="1" x14ac:dyDescent="0.3">
      <c r="A1093" s="253" t="s">
        <v>4389</v>
      </c>
      <c r="B1093" s="218"/>
      <c r="C1093" s="218" t="s">
        <v>542</v>
      </c>
      <c r="D1093" s="218">
        <v>2028</v>
      </c>
      <c r="E1093" s="218" t="s">
        <v>1454</v>
      </c>
      <c r="F1093" s="218" t="s">
        <v>261</v>
      </c>
      <c r="G1093" s="25" t="s">
        <v>4</v>
      </c>
      <c r="H1093" s="26">
        <f>SUM(H1094:H1097)</f>
        <v>363.23</v>
      </c>
      <c r="I1093" s="26">
        <f t="shared" ref="I1093:N1093" si="143">SUM(I1094:I1097)</f>
        <v>0</v>
      </c>
      <c r="J1093" s="26">
        <f t="shared" si="143"/>
        <v>0</v>
      </c>
      <c r="K1093" s="26">
        <f t="shared" si="143"/>
        <v>0</v>
      </c>
      <c r="L1093" s="26">
        <f t="shared" si="143"/>
        <v>0</v>
      </c>
      <c r="M1093" s="26">
        <f t="shared" si="143"/>
        <v>363.23</v>
      </c>
      <c r="N1093" s="26">
        <f t="shared" si="143"/>
        <v>0</v>
      </c>
      <c r="O1093" s="218">
        <v>986</v>
      </c>
      <c r="P1093" s="262" t="s">
        <v>1435</v>
      </c>
      <c r="Q1093" s="74"/>
    </row>
    <row r="1094" spans="1:17" ht="16.5" thickBot="1" x14ac:dyDescent="0.3">
      <c r="A1094" s="254"/>
      <c r="B1094" s="219"/>
      <c r="C1094" s="219"/>
      <c r="D1094" s="219"/>
      <c r="E1094" s="219"/>
      <c r="F1094" s="219"/>
      <c r="G1094" s="25" t="s">
        <v>6</v>
      </c>
      <c r="H1094" s="26">
        <f t="shared" si="141"/>
        <v>0</v>
      </c>
      <c r="I1094" s="26">
        <v>0</v>
      </c>
      <c r="J1094" s="26">
        <v>0</v>
      </c>
      <c r="K1094" s="26">
        <v>0</v>
      </c>
      <c r="L1094" s="26">
        <v>0</v>
      </c>
      <c r="M1094" s="26">
        <v>0</v>
      </c>
      <c r="N1094" s="26">
        <v>0</v>
      </c>
      <c r="O1094" s="219"/>
      <c r="P1094" s="263"/>
      <c r="Q1094" s="74"/>
    </row>
    <row r="1095" spans="1:17" ht="24.75" thickBot="1" x14ac:dyDescent="0.3">
      <c r="A1095" s="254"/>
      <c r="B1095" s="219"/>
      <c r="C1095" s="219"/>
      <c r="D1095" s="219"/>
      <c r="E1095" s="219"/>
      <c r="F1095" s="219"/>
      <c r="G1095" s="25" t="s">
        <v>7</v>
      </c>
      <c r="H1095" s="26">
        <f t="shared" si="141"/>
        <v>363.23</v>
      </c>
      <c r="I1095" s="26">
        <v>0</v>
      </c>
      <c r="J1095" s="26">
        <v>0</v>
      </c>
      <c r="K1095" s="26">
        <v>0</v>
      </c>
      <c r="L1095" s="26">
        <v>0</v>
      </c>
      <c r="M1095" s="26">
        <v>363.23</v>
      </c>
      <c r="N1095" s="26">
        <v>0</v>
      </c>
      <c r="O1095" s="219"/>
      <c r="P1095" s="263"/>
      <c r="Q1095" s="74"/>
    </row>
    <row r="1096" spans="1:17" ht="16.5" thickBot="1" x14ac:dyDescent="0.3">
      <c r="A1096" s="254"/>
      <c r="B1096" s="219"/>
      <c r="C1096" s="219"/>
      <c r="D1096" s="219"/>
      <c r="E1096" s="219"/>
      <c r="F1096" s="219"/>
      <c r="G1096" s="25" t="s">
        <v>8</v>
      </c>
      <c r="H1096" s="26">
        <f t="shared" si="141"/>
        <v>0</v>
      </c>
      <c r="I1096" s="26">
        <v>0</v>
      </c>
      <c r="J1096" s="26">
        <v>0</v>
      </c>
      <c r="K1096" s="26">
        <v>0</v>
      </c>
      <c r="L1096" s="26">
        <v>0</v>
      </c>
      <c r="M1096" s="26">
        <v>0</v>
      </c>
      <c r="N1096" s="26">
        <v>0</v>
      </c>
      <c r="O1096" s="219"/>
      <c r="P1096" s="263"/>
      <c r="Q1096" s="74"/>
    </row>
    <row r="1097" spans="1:17" ht="16.5" thickBot="1" x14ac:dyDescent="0.3">
      <c r="A1097" s="255"/>
      <c r="B1097" s="220"/>
      <c r="C1097" s="220"/>
      <c r="D1097" s="220"/>
      <c r="E1097" s="220"/>
      <c r="F1097" s="220"/>
      <c r="G1097" s="25" t="s">
        <v>9</v>
      </c>
      <c r="H1097" s="26">
        <f t="shared" si="141"/>
        <v>0</v>
      </c>
      <c r="I1097" s="26">
        <v>0</v>
      </c>
      <c r="J1097" s="26">
        <v>0</v>
      </c>
      <c r="K1097" s="26">
        <v>0</v>
      </c>
      <c r="L1097" s="26">
        <v>0</v>
      </c>
      <c r="M1097" s="26">
        <v>0</v>
      </c>
      <c r="N1097" s="26">
        <v>0</v>
      </c>
      <c r="O1097" s="220"/>
      <c r="P1097" s="264"/>
      <c r="Q1097" s="74"/>
    </row>
    <row r="1098" spans="1:17" ht="24.75" thickBot="1" x14ac:dyDescent="0.3">
      <c r="A1098" s="253" t="s">
        <v>4390</v>
      </c>
      <c r="B1098" s="218"/>
      <c r="C1098" s="218" t="s">
        <v>542</v>
      </c>
      <c r="D1098" s="218" t="s">
        <v>44</v>
      </c>
      <c r="E1098" s="218" t="s">
        <v>1455</v>
      </c>
      <c r="F1098" s="218" t="s">
        <v>261</v>
      </c>
      <c r="G1098" s="25" t="s">
        <v>4</v>
      </c>
      <c r="H1098" s="26">
        <f>SUM(H1099:H1102)</f>
        <v>460.5</v>
      </c>
      <c r="I1098" s="26">
        <f t="shared" ref="I1098:N1098" si="144">SUM(I1099:I1102)</f>
        <v>0</v>
      </c>
      <c r="J1098" s="26">
        <f t="shared" si="144"/>
        <v>0</v>
      </c>
      <c r="K1098" s="26">
        <f t="shared" si="144"/>
        <v>0</v>
      </c>
      <c r="L1098" s="26">
        <f t="shared" si="144"/>
        <v>204.3</v>
      </c>
      <c r="M1098" s="26">
        <f t="shared" si="144"/>
        <v>136.5</v>
      </c>
      <c r="N1098" s="26">
        <f t="shared" si="144"/>
        <v>119.7</v>
      </c>
      <c r="O1098" s="259">
        <v>10009</v>
      </c>
      <c r="P1098" s="262" t="s">
        <v>1435</v>
      </c>
      <c r="Q1098" s="74"/>
    </row>
    <row r="1099" spans="1:17" ht="16.5" thickBot="1" x14ac:dyDescent="0.3">
      <c r="A1099" s="254"/>
      <c r="B1099" s="219"/>
      <c r="C1099" s="219"/>
      <c r="D1099" s="219"/>
      <c r="E1099" s="219"/>
      <c r="F1099" s="219"/>
      <c r="G1099" s="25" t="s">
        <v>6</v>
      </c>
      <c r="H1099" s="26">
        <f t="shared" si="141"/>
        <v>0</v>
      </c>
      <c r="I1099" s="26">
        <v>0</v>
      </c>
      <c r="J1099" s="26">
        <v>0</v>
      </c>
      <c r="K1099" s="26">
        <v>0</v>
      </c>
      <c r="L1099" s="26">
        <v>0</v>
      </c>
      <c r="M1099" s="26">
        <v>0</v>
      </c>
      <c r="N1099" s="26">
        <v>0</v>
      </c>
      <c r="O1099" s="260"/>
      <c r="P1099" s="263"/>
      <c r="Q1099" s="74"/>
    </row>
    <row r="1100" spans="1:17" ht="24.75" thickBot="1" x14ac:dyDescent="0.3">
      <c r="A1100" s="254"/>
      <c r="B1100" s="219"/>
      <c r="C1100" s="219"/>
      <c r="D1100" s="219"/>
      <c r="E1100" s="219"/>
      <c r="F1100" s="219"/>
      <c r="G1100" s="25" t="s">
        <v>7</v>
      </c>
      <c r="H1100" s="26">
        <f t="shared" si="141"/>
        <v>460.5</v>
      </c>
      <c r="I1100" s="26">
        <v>0</v>
      </c>
      <c r="J1100" s="26">
        <v>0</v>
      </c>
      <c r="K1100" s="26">
        <v>0</v>
      </c>
      <c r="L1100" s="26">
        <v>204.3</v>
      </c>
      <c r="M1100" s="26">
        <v>136.5</v>
      </c>
      <c r="N1100" s="26">
        <v>119.7</v>
      </c>
      <c r="O1100" s="260"/>
      <c r="P1100" s="263"/>
      <c r="Q1100" s="74"/>
    </row>
    <row r="1101" spans="1:17" ht="16.5" thickBot="1" x14ac:dyDescent="0.3">
      <c r="A1101" s="254"/>
      <c r="B1101" s="219"/>
      <c r="C1101" s="219"/>
      <c r="D1101" s="219"/>
      <c r="E1101" s="219"/>
      <c r="F1101" s="219"/>
      <c r="G1101" s="25" t="s">
        <v>8</v>
      </c>
      <c r="H1101" s="26">
        <f t="shared" si="141"/>
        <v>0</v>
      </c>
      <c r="I1101" s="26">
        <v>0</v>
      </c>
      <c r="J1101" s="26">
        <v>0</v>
      </c>
      <c r="K1101" s="26">
        <v>0</v>
      </c>
      <c r="L1101" s="26">
        <v>0</v>
      </c>
      <c r="M1101" s="26">
        <v>0</v>
      </c>
      <c r="N1101" s="26">
        <v>0</v>
      </c>
      <c r="O1101" s="260"/>
      <c r="P1101" s="263"/>
      <c r="Q1101" s="74"/>
    </row>
    <row r="1102" spans="1:17" ht="16.5" thickBot="1" x14ac:dyDescent="0.3">
      <c r="A1102" s="255"/>
      <c r="B1102" s="220"/>
      <c r="C1102" s="220"/>
      <c r="D1102" s="220"/>
      <c r="E1102" s="220"/>
      <c r="F1102" s="220"/>
      <c r="G1102" s="25" t="s">
        <v>9</v>
      </c>
      <c r="H1102" s="26">
        <f t="shared" si="141"/>
        <v>0</v>
      </c>
      <c r="I1102" s="26">
        <v>0</v>
      </c>
      <c r="J1102" s="26">
        <v>0</v>
      </c>
      <c r="K1102" s="26">
        <v>0</v>
      </c>
      <c r="L1102" s="26">
        <v>0</v>
      </c>
      <c r="M1102" s="26">
        <v>0</v>
      </c>
      <c r="N1102" s="26">
        <v>0</v>
      </c>
      <c r="O1102" s="261"/>
      <c r="P1102" s="264"/>
      <c r="Q1102" s="74"/>
    </row>
    <row r="1103" spans="1:17" ht="24.75" thickBot="1" x14ac:dyDescent="0.3">
      <c r="A1103" s="253" t="s">
        <v>4391</v>
      </c>
      <c r="B1103" s="218"/>
      <c r="C1103" s="218" t="s">
        <v>542</v>
      </c>
      <c r="D1103" s="218">
        <v>2029</v>
      </c>
      <c r="E1103" s="218" t="s">
        <v>1456</v>
      </c>
      <c r="F1103" s="218" t="s">
        <v>244</v>
      </c>
      <c r="G1103" s="25" t="s">
        <v>4</v>
      </c>
      <c r="H1103" s="26">
        <f>SUM(H1104:H1107)</f>
        <v>78.3</v>
      </c>
      <c r="I1103" s="26">
        <f t="shared" ref="I1103:N1103" si="145">SUM(I1104:I1107)</f>
        <v>0</v>
      </c>
      <c r="J1103" s="26">
        <f t="shared" si="145"/>
        <v>0</v>
      </c>
      <c r="K1103" s="26">
        <f t="shared" si="145"/>
        <v>0</v>
      </c>
      <c r="L1103" s="26">
        <f t="shared" si="145"/>
        <v>0</v>
      </c>
      <c r="M1103" s="26">
        <f t="shared" si="145"/>
        <v>78.3</v>
      </c>
      <c r="N1103" s="26">
        <f t="shared" si="145"/>
        <v>0</v>
      </c>
      <c r="O1103" s="218">
        <v>1225</v>
      </c>
      <c r="P1103" s="262" t="s">
        <v>1435</v>
      </c>
      <c r="Q1103" s="74"/>
    </row>
    <row r="1104" spans="1:17" ht="16.5" thickBot="1" x14ac:dyDescent="0.3">
      <c r="A1104" s="254"/>
      <c r="B1104" s="219"/>
      <c r="C1104" s="219"/>
      <c r="D1104" s="219"/>
      <c r="E1104" s="219"/>
      <c r="F1104" s="219"/>
      <c r="G1104" s="25" t="s">
        <v>6</v>
      </c>
      <c r="H1104" s="26">
        <f t="shared" si="141"/>
        <v>0</v>
      </c>
      <c r="I1104" s="26">
        <v>0</v>
      </c>
      <c r="J1104" s="26">
        <v>0</v>
      </c>
      <c r="K1104" s="26">
        <v>0</v>
      </c>
      <c r="L1104" s="26">
        <v>0</v>
      </c>
      <c r="M1104" s="26">
        <v>0</v>
      </c>
      <c r="N1104" s="26">
        <v>0</v>
      </c>
      <c r="O1104" s="219"/>
      <c r="P1104" s="263"/>
      <c r="Q1104" s="74"/>
    </row>
    <row r="1105" spans="1:17" ht="24.75" thickBot="1" x14ac:dyDescent="0.3">
      <c r="A1105" s="254"/>
      <c r="B1105" s="219"/>
      <c r="C1105" s="219"/>
      <c r="D1105" s="219"/>
      <c r="E1105" s="219"/>
      <c r="F1105" s="219"/>
      <c r="G1105" s="25" t="s">
        <v>7</v>
      </c>
      <c r="H1105" s="26">
        <f t="shared" si="141"/>
        <v>78.3</v>
      </c>
      <c r="I1105" s="26">
        <v>0</v>
      </c>
      <c r="J1105" s="26">
        <v>0</v>
      </c>
      <c r="K1105" s="26">
        <v>0</v>
      </c>
      <c r="L1105" s="26">
        <v>0</v>
      </c>
      <c r="M1105" s="26">
        <v>78.3</v>
      </c>
      <c r="N1105" s="26">
        <v>0</v>
      </c>
      <c r="O1105" s="219"/>
      <c r="P1105" s="263"/>
      <c r="Q1105" s="74"/>
    </row>
    <row r="1106" spans="1:17" ht="16.5" thickBot="1" x14ac:dyDescent="0.3">
      <c r="A1106" s="254"/>
      <c r="B1106" s="219"/>
      <c r="C1106" s="219"/>
      <c r="D1106" s="219"/>
      <c r="E1106" s="219"/>
      <c r="F1106" s="219"/>
      <c r="G1106" s="25" t="s">
        <v>8</v>
      </c>
      <c r="H1106" s="26">
        <f t="shared" si="141"/>
        <v>0</v>
      </c>
      <c r="I1106" s="26">
        <v>0</v>
      </c>
      <c r="J1106" s="26">
        <v>0</v>
      </c>
      <c r="K1106" s="26">
        <v>0</v>
      </c>
      <c r="L1106" s="26">
        <v>0</v>
      </c>
      <c r="M1106" s="26">
        <v>0</v>
      </c>
      <c r="N1106" s="26">
        <v>0</v>
      </c>
      <c r="O1106" s="219"/>
      <c r="P1106" s="263"/>
      <c r="Q1106" s="74"/>
    </row>
    <row r="1107" spans="1:17" ht="16.5" thickBot="1" x14ac:dyDescent="0.3">
      <c r="A1107" s="255"/>
      <c r="B1107" s="220"/>
      <c r="C1107" s="220"/>
      <c r="D1107" s="220"/>
      <c r="E1107" s="220"/>
      <c r="F1107" s="220"/>
      <c r="G1107" s="25" t="s">
        <v>9</v>
      </c>
      <c r="H1107" s="26">
        <f t="shared" si="141"/>
        <v>0</v>
      </c>
      <c r="I1107" s="26">
        <v>0</v>
      </c>
      <c r="J1107" s="26">
        <v>0</v>
      </c>
      <c r="K1107" s="26">
        <v>0</v>
      </c>
      <c r="L1107" s="26">
        <v>0</v>
      </c>
      <c r="M1107" s="26">
        <v>0</v>
      </c>
      <c r="N1107" s="26">
        <v>0</v>
      </c>
      <c r="O1107" s="220"/>
      <c r="P1107" s="264"/>
      <c r="Q1107" s="74"/>
    </row>
    <row r="1108" spans="1:17" ht="24.75" thickBot="1" x14ac:dyDescent="0.3">
      <c r="A1108" s="212" t="s">
        <v>1457</v>
      </c>
      <c r="B1108" s="218"/>
      <c r="C1108" s="218" t="s">
        <v>542</v>
      </c>
      <c r="D1108" s="218" t="s">
        <v>297</v>
      </c>
      <c r="E1108" s="218">
        <v>1.0254000000000001</v>
      </c>
      <c r="F1108" s="218" t="s">
        <v>261</v>
      </c>
      <c r="G1108" s="25" t="s">
        <v>4</v>
      </c>
      <c r="H1108" s="26">
        <f>SUM(H1109:H1112)</f>
        <v>19.600000000000001</v>
      </c>
      <c r="I1108" s="26">
        <f t="shared" ref="I1108:N1108" si="146">SUM(I1109:I1112)</f>
        <v>19.600000000000001</v>
      </c>
      <c r="J1108" s="26">
        <f t="shared" si="146"/>
        <v>0</v>
      </c>
      <c r="K1108" s="26">
        <f t="shared" si="146"/>
        <v>0</v>
      </c>
      <c r="L1108" s="26">
        <f t="shared" si="146"/>
        <v>0</v>
      </c>
      <c r="M1108" s="26">
        <f t="shared" si="146"/>
        <v>0</v>
      </c>
      <c r="N1108" s="26">
        <f t="shared" si="146"/>
        <v>0</v>
      </c>
      <c r="O1108" s="218">
        <v>536</v>
      </c>
      <c r="P1108" s="262" t="s">
        <v>1435</v>
      </c>
      <c r="Q1108" s="74"/>
    </row>
    <row r="1109" spans="1:17" ht="16.5" thickBot="1" x14ac:dyDescent="0.3">
      <c r="A1109" s="213"/>
      <c r="B1109" s="219"/>
      <c r="C1109" s="219"/>
      <c r="D1109" s="219"/>
      <c r="E1109" s="219"/>
      <c r="F1109" s="219"/>
      <c r="G1109" s="25" t="s">
        <v>6</v>
      </c>
      <c r="H1109" s="26">
        <f t="shared" si="141"/>
        <v>0</v>
      </c>
      <c r="I1109" s="26">
        <v>0</v>
      </c>
      <c r="J1109" s="26">
        <v>0</v>
      </c>
      <c r="K1109" s="26">
        <v>0</v>
      </c>
      <c r="L1109" s="26">
        <v>0</v>
      </c>
      <c r="M1109" s="26">
        <v>0</v>
      </c>
      <c r="N1109" s="26">
        <v>0</v>
      </c>
      <c r="O1109" s="219"/>
      <c r="P1109" s="263"/>
      <c r="Q1109" s="74"/>
    </row>
    <row r="1110" spans="1:17" ht="24.75" thickBot="1" x14ac:dyDescent="0.3">
      <c r="A1110" s="213"/>
      <c r="B1110" s="219"/>
      <c r="C1110" s="219"/>
      <c r="D1110" s="219"/>
      <c r="E1110" s="219"/>
      <c r="F1110" s="219"/>
      <c r="G1110" s="25" t="s">
        <v>7</v>
      </c>
      <c r="H1110" s="26">
        <f t="shared" si="141"/>
        <v>19.600000000000001</v>
      </c>
      <c r="I1110" s="26">
        <v>19.600000000000001</v>
      </c>
      <c r="J1110" s="26">
        <v>0</v>
      </c>
      <c r="K1110" s="26">
        <v>0</v>
      </c>
      <c r="L1110" s="26">
        <v>0</v>
      </c>
      <c r="M1110" s="26">
        <v>0</v>
      </c>
      <c r="N1110" s="26">
        <v>0</v>
      </c>
      <c r="O1110" s="219"/>
      <c r="P1110" s="263"/>
      <c r="Q1110" s="74"/>
    </row>
    <row r="1111" spans="1:17" ht="16.5" thickBot="1" x14ac:dyDescent="0.3">
      <c r="A1111" s="213"/>
      <c r="B1111" s="219"/>
      <c r="C1111" s="219"/>
      <c r="D1111" s="219"/>
      <c r="E1111" s="219"/>
      <c r="F1111" s="219"/>
      <c r="G1111" s="25" t="s">
        <v>8</v>
      </c>
      <c r="H1111" s="26">
        <f t="shared" si="141"/>
        <v>0</v>
      </c>
      <c r="I1111" s="26">
        <v>0</v>
      </c>
      <c r="J1111" s="26">
        <v>0</v>
      </c>
      <c r="K1111" s="26">
        <v>0</v>
      </c>
      <c r="L1111" s="26">
        <v>0</v>
      </c>
      <c r="M1111" s="26">
        <v>0</v>
      </c>
      <c r="N1111" s="26">
        <v>0</v>
      </c>
      <c r="O1111" s="219"/>
      <c r="P1111" s="263"/>
      <c r="Q1111" s="74"/>
    </row>
    <row r="1112" spans="1:17" ht="16.5" thickBot="1" x14ac:dyDescent="0.3">
      <c r="A1112" s="214"/>
      <c r="B1112" s="220"/>
      <c r="C1112" s="220"/>
      <c r="D1112" s="220"/>
      <c r="E1112" s="220"/>
      <c r="F1112" s="220"/>
      <c r="G1112" s="25" t="s">
        <v>9</v>
      </c>
      <c r="H1112" s="26">
        <f t="shared" si="141"/>
        <v>0</v>
      </c>
      <c r="I1112" s="26">
        <v>0</v>
      </c>
      <c r="J1112" s="26">
        <v>0</v>
      </c>
      <c r="K1112" s="26">
        <v>0</v>
      </c>
      <c r="L1112" s="26">
        <v>0</v>
      </c>
      <c r="M1112" s="26">
        <v>0</v>
      </c>
      <c r="N1112" s="26">
        <v>0</v>
      </c>
      <c r="O1112" s="220"/>
      <c r="P1112" s="264"/>
      <c r="Q1112" s="74"/>
    </row>
    <row r="1113" spans="1:17" ht="24.75" thickBot="1" x14ac:dyDescent="0.3">
      <c r="A1113" s="320" t="s">
        <v>125</v>
      </c>
      <c r="B1113" s="320"/>
      <c r="C1113" s="320"/>
      <c r="D1113" s="320"/>
      <c r="E1113" s="320"/>
      <c r="F1113" s="321"/>
      <c r="G1113" s="55" t="s">
        <v>4</v>
      </c>
      <c r="H1113" s="56">
        <f>SUM(H1114:H1117)</f>
        <v>1006.46</v>
      </c>
      <c r="I1113" s="56">
        <v>19.600000000000001</v>
      </c>
      <c r="J1113" s="56">
        <v>0</v>
      </c>
      <c r="K1113" s="56">
        <v>0</v>
      </c>
      <c r="L1113" s="56">
        <v>486.7</v>
      </c>
      <c r="M1113" s="56">
        <v>214.9</v>
      </c>
      <c r="N1113" s="56">
        <v>119.7</v>
      </c>
      <c r="O1113" s="218"/>
      <c r="P1113" s="262"/>
      <c r="Q1113" s="74"/>
    </row>
    <row r="1114" spans="1:17" ht="16.5" thickBot="1" x14ac:dyDescent="0.3">
      <c r="A1114" s="322"/>
      <c r="B1114" s="322"/>
      <c r="C1114" s="322"/>
      <c r="D1114" s="322"/>
      <c r="E1114" s="322"/>
      <c r="F1114" s="323"/>
      <c r="G1114" s="55" t="s">
        <v>6</v>
      </c>
      <c r="H1114" s="56">
        <f t="shared" si="141"/>
        <v>0</v>
      </c>
      <c r="I1114" s="56">
        <f t="shared" ref="I1114:N1114" si="147">I1084+I1089+I1094+I1099+I1104+I1109</f>
        <v>0</v>
      </c>
      <c r="J1114" s="56">
        <f t="shared" si="147"/>
        <v>0</v>
      </c>
      <c r="K1114" s="56">
        <f t="shared" si="147"/>
        <v>0</v>
      </c>
      <c r="L1114" s="56">
        <f t="shared" si="147"/>
        <v>0</v>
      </c>
      <c r="M1114" s="56">
        <f t="shared" si="147"/>
        <v>0</v>
      </c>
      <c r="N1114" s="56">
        <f t="shared" si="147"/>
        <v>0</v>
      </c>
      <c r="O1114" s="219"/>
      <c r="P1114" s="263"/>
      <c r="Q1114" s="74"/>
    </row>
    <row r="1115" spans="1:17" ht="24.75" thickBot="1" x14ac:dyDescent="0.3">
      <c r="A1115" s="322"/>
      <c r="B1115" s="322"/>
      <c r="C1115" s="322"/>
      <c r="D1115" s="322"/>
      <c r="E1115" s="322"/>
      <c r="F1115" s="323"/>
      <c r="G1115" s="55" t="s">
        <v>7</v>
      </c>
      <c r="H1115" s="56">
        <f t="shared" si="141"/>
        <v>943.63</v>
      </c>
      <c r="I1115" s="56">
        <f t="shared" ref="I1115:N1115" si="148">I1085+I1090+I1095+I1100+I1105+I1110</f>
        <v>19.600000000000001</v>
      </c>
      <c r="J1115" s="56">
        <f t="shared" si="148"/>
        <v>0</v>
      </c>
      <c r="K1115" s="56">
        <f t="shared" si="148"/>
        <v>0</v>
      </c>
      <c r="L1115" s="56">
        <f t="shared" si="148"/>
        <v>226.3</v>
      </c>
      <c r="M1115" s="56">
        <f t="shared" si="148"/>
        <v>578.03</v>
      </c>
      <c r="N1115" s="56">
        <f t="shared" si="148"/>
        <v>119.7</v>
      </c>
      <c r="O1115" s="219"/>
      <c r="P1115" s="263"/>
      <c r="Q1115" s="74"/>
    </row>
    <row r="1116" spans="1:17" ht="16.5" thickBot="1" x14ac:dyDescent="0.3">
      <c r="A1116" s="322"/>
      <c r="B1116" s="322"/>
      <c r="C1116" s="322"/>
      <c r="D1116" s="322"/>
      <c r="E1116" s="322"/>
      <c r="F1116" s="323"/>
      <c r="G1116" s="55" t="s">
        <v>8</v>
      </c>
      <c r="H1116" s="56">
        <f t="shared" si="141"/>
        <v>0</v>
      </c>
      <c r="I1116" s="56">
        <f t="shared" ref="I1116:N1116" si="149">I1086+I1091+I1096+I1101+I1106+I1111</f>
        <v>0</v>
      </c>
      <c r="J1116" s="56">
        <f t="shared" si="149"/>
        <v>0</v>
      </c>
      <c r="K1116" s="56">
        <f t="shared" si="149"/>
        <v>0</v>
      </c>
      <c r="L1116" s="56">
        <f t="shared" si="149"/>
        <v>0</v>
      </c>
      <c r="M1116" s="56">
        <f t="shared" si="149"/>
        <v>0</v>
      </c>
      <c r="N1116" s="56">
        <f t="shared" si="149"/>
        <v>0</v>
      </c>
      <c r="O1116" s="219"/>
      <c r="P1116" s="263"/>
      <c r="Q1116" s="74"/>
    </row>
    <row r="1117" spans="1:17" ht="24.75" thickBot="1" x14ac:dyDescent="0.3">
      <c r="A1117" s="324"/>
      <c r="B1117" s="324"/>
      <c r="C1117" s="324"/>
      <c r="D1117" s="324"/>
      <c r="E1117" s="324"/>
      <c r="F1117" s="325"/>
      <c r="G1117" s="55" t="s">
        <v>9</v>
      </c>
      <c r="H1117" s="56">
        <f t="shared" si="141"/>
        <v>62.83</v>
      </c>
      <c r="I1117" s="56">
        <f t="shared" ref="I1117:N1117" si="150">I1087+I1092+I1097+I1102+I1107+I1112</f>
        <v>0</v>
      </c>
      <c r="J1117" s="56">
        <f t="shared" si="150"/>
        <v>0</v>
      </c>
      <c r="K1117" s="56">
        <f t="shared" si="150"/>
        <v>0</v>
      </c>
      <c r="L1117" s="56">
        <f t="shared" si="150"/>
        <v>0</v>
      </c>
      <c r="M1117" s="56">
        <f t="shared" si="150"/>
        <v>62.83</v>
      </c>
      <c r="N1117" s="56">
        <f t="shared" si="150"/>
        <v>0</v>
      </c>
      <c r="O1117" s="220"/>
      <c r="P1117" s="264"/>
      <c r="Q1117" s="74"/>
    </row>
    <row r="1118" spans="1:17" ht="16.5" thickBot="1" x14ac:dyDescent="0.3">
      <c r="A1118" s="211" t="s">
        <v>0</v>
      </c>
      <c r="B1118" s="211"/>
      <c r="C1118" s="211"/>
      <c r="D1118" s="211"/>
      <c r="E1118" s="211"/>
      <c r="F1118" s="211"/>
      <c r="G1118" s="211"/>
      <c r="H1118" s="211"/>
      <c r="I1118" s="211"/>
      <c r="J1118" s="211"/>
      <c r="K1118" s="211"/>
      <c r="L1118" s="211"/>
      <c r="M1118" s="211"/>
      <c r="N1118" s="211"/>
      <c r="O1118" s="211"/>
      <c r="P1118" s="279"/>
      <c r="Q1118" s="74"/>
    </row>
    <row r="1119" spans="1:17" ht="24.75" thickBot="1" x14ac:dyDescent="0.3">
      <c r="A1119" s="212" t="s">
        <v>1458</v>
      </c>
      <c r="B1119" s="221"/>
      <c r="C1119" s="218" t="s">
        <v>0</v>
      </c>
      <c r="D1119" s="218">
        <v>2028</v>
      </c>
      <c r="E1119" s="221"/>
      <c r="F1119" s="218" t="s">
        <v>1459</v>
      </c>
      <c r="G1119" s="25" t="s">
        <v>4</v>
      </c>
      <c r="H1119" s="26">
        <v>31</v>
      </c>
      <c r="I1119" s="26">
        <v>0</v>
      </c>
      <c r="J1119" s="26">
        <v>0</v>
      </c>
      <c r="K1119" s="26">
        <v>0</v>
      </c>
      <c r="L1119" s="26">
        <v>31</v>
      </c>
      <c r="M1119" s="26">
        <v>0</v>
      </c>
      <c r="N1119" s="26">
        <v>0</v>
      </c>
      <c r="O1119" s="221"/>
      <c r="P1119" s="262" t="s">
        <v>1460</v>
      </c>
      <c r="Q1119" s="74"/>
    </row>
    <row r="1120" spans="1:17" ht="16.5" thickBot="1" x14ac:dyDescent="0.3">
      <c r="A1120" s="213"/>
      <c r="B1120" s="222"/>
      <c r="C1120" s="219"/>
      <c r="D1120" s="219"/>
      <c r="E1120" s="222"/>
      <c r="F1120" s="219"/>
      <c r="G1120" s="25" t="s">
        <v>259</v>
      </c>
      <c r="H1120" s="26">
        <v>0</v>
      </c>
      <c r="I1120" s="26">
        <v>0</v>
      </c>
      <c r="J1120" s="26">
        <v>0</v>
      </c>
      <c r="K1120" s="26">
        <v>0</v>
      </c>
      <c r="L1120" s="26">
        <v>0</v>
      </c>
      <c r="M1120" s="26">
        <v>0</v>
      </c>
      <c r="N1120" s="26">
        <v>0</v>
      </c>
      <c r="O1120" s="222"/>
      <c r="P1120" s="263"/>
      <c r="Q1120" s="74"/>
    </row>
    <row r="1121" spans="1:17" ht="24.75" thickBot="1" x14ac:dyDescent="0.3">
      <c r="A1121" s="213"/>
      <c r="B1121" s="222"/>
      <c r="C1121" s="219"/>
      <c r="D1121" s="219"/>
      <c r="E1121" s="222"/>
      <c r="F1121" s="219"/>
      <c r="G1121" s="25" t="s">
        <v>7</v>
      </c>
      <c r="H1121" s="26">
        <v>31</v>
      </c>
      <c r="I1121" s="26">
        <v>0</v>
      </c>
      <c r="J1121" s="26">
        <v>0</v>
      </c>
      <c r="K1121" s="26">
        <v>0</v>
      </c>
      <c r="L1121" s="26">
        <v>31</v>
      </c>
      <c r="M1121" s="26">
        <v>0</v>
      </c>
      <c r="N1121" s="26">
        <v>0</v>
      </c>
      <c r="O1121" s="222"/>
      <c r="P1121" s="263"/>
      <c r="Q1121" s="74"/>
    </row>
    <row r="1122" spans="1:17" ht="16.5" thickBot="1" x14ac:dyDescent="0.3">
      <c r="A1122" s="213"/>
      <c r="B1122" s="222"/>
      <c r="C1122" s="219"/>
      <c r="D1122" s="219"/>
      <c r="E1122" s="222"/>
      <c r="F1122" s="219"/>
      <c r="G1122" s="25" t="s">
        <v>8</v>
      </c>
      <c r="H1122" s="26">
        <v>0</v>
      </c>
      <c r="I1122" s="26">
        <v>0</v>
      </c>
      <c r="J1122" s="26">
        <v>0</v>
      </c>
      <c r="K1122" s="26">
        <v>0</v>
      </c>
      <c r="L1122" s="26">
        <v>0</v>
      </c>
      <c r="M1122" s="26">
        <v>0</v>
      </c>
      <c r="N1122" s="26">
        <v>0</v>
      </c>
      <c r="O1122" s="222"/>
      <c r="P1122" s="263"/>
      <c r="Q1122" s="74"/>
    </row>
    <row r="1123" spans="1:17" ht="16.5" thickBot="1" x14ac:dyDescent="0.3">
      <c r="A1123" s="214"/>
      <c r="B1123" s="223"/>
      <c r="C1123" s="220"/>
      <c r="D1123" s="220"/>
      <c r="E1123" s="223"/>
      <c r="F1123" s="220"/>
      <c r="G1123" s="25" t="s">
        <v>9</v>
      </c>
      <c r="H1123" s="26">
        <v>0</v>
      </c>
      <c r="I1123" s="26">
        <v>0</v>
      </c>
      <c r="J1123" s="26">
        <v>0</v>
      </c>
      <c r="K1123" s="26">
        <v>0</v>
      </c>
      <c r="L1123" s="26">
        <v>0</v>
      </c>
      <c r="M1123" s="26">
        <v>0</v>
      </c>
      <c r="N1123" s="26">
        <v>0</v>
      </c>
      <c r="O1123" s="223"/>
      <c r="P1123" s="264"/>
      <c r="Q1123" s="74"/>
    </row>
    <row r="1124" spans="1:17" ht="24.75" thickBot="1" x14ac:dyDescent="0.3">
      <c r="A1124" s="212" t="s">
        <v>1461</v>
      </c>
      <c r="B1124" s="221"/>
      <c r="C1124" s="218" t="s">
        <v>0</v>
      </c>
      <c r="D1124" s="218" t="s">
        <v>44</v>
      </c>
      <c r="E1124" s="218" t="s">
        <v>1462</v>
      </c>
      <c r="F1124" s="218" t="s">
        <v>1459</v>
      </c>
      <c r="G1124" s="25" t="s">
        <v>4</v>
      </c>
      <c r="H1124" s="26">
        <v>93.6</v>
      </c>
      <c r="I1124" s="26">
        <v>0</v>
      </c>
      <c r="J1124" s="26">
        <v>0</v>
      </c>
      <c r="K1124" s="26">
        <v>0</v>
      </c>
      <c r="L1124" s="26">
        <v>31.2</v>
      </c>
      <c r="M1124" s="26">
        <v>31.2</v>
      </c>
      <c r="N1124" s="26">
        <v>31.2</v>
      </c>
      <c r="O1124" s="221"/>
      <c r="P1124" s="262" t="s">
        <v>1460</v>
      </c>
      <c r="Q1124" s="74"/>
    </row>
    <row r="1125" spans="1:17" ht="16.5" thickBot="1" x14ac:dyDescent="0.3">
      <c r="A1125" s="213"/>
      <c r="B1125" s="222"/>
      <c r="C1125" s="219"/>
      <c r="D1125" s="219"/>
      <c r="E1125" s="219"/>
      <c r="F1125" s="219"/>
      <c r="G1125" s="25" t="s">
        <v>259</v>
      </c>
      <c r="H1125" s="26">
        <v>0</v>
      </c>
      <c r="I1125" s="26">
        <v>0</v>
      </c>
      <c r="J1125" s="26">
        <v>0</v>
      </c>
      <c r="K1125" s="26">
        <v>0</v>
      </c>
      <c r="L1125" s="26">
        <v>0</v>
      </c>
      <c r="M1125" s="26">
        <v>0</v>
      </c>
      <c r="N1125" s="26">
        <v>0</v>
      </c>
      <c r="O1125" s="222"/>
      <c r="P1125" s="263"/>
      <c r="Q1125" s="74"/>
    </row>
    <row r="1126" spans="1:17" ht="24.75" thickBot="1" x14ac:dyDescent="0.3">
      <c r="A1126" s="213"/>
      <c r="B1126" s="222"/>
      <c r="C1126" s="219"/>
      <c r="D1126" s="219"/>
      <c r="E1126" s="219"/>
      <c r="F1126" s="219"/>
      <c r="G1126" s="25" t="s">
        <v>7</v>
      </c>
      <c r="H1126" s="26">
        <v>93.6</v>
      </c>
      <c r="I1126" s="26">
        <v>0</v>
      </c>
      <c r="J1126" s="26">
        <v>0</v>
      </c>
      <c r="K1126" s="26">
        <v>0</v>
      </c>
      <c r="L1126" s="26">
        <v>31.2</v>
      </c>
      <c r="M1126" s="26">
        <v>31.2</v>
      </c>
      <c r="N1126" s="26">
        <v>31.2</v>
      </c>
      <c r="O1126" s="222"/>
      <c r="P1126" s="263"/>
      <c r="Q1126" s="74"/>
    </row>
    <row r="1127" spans="1:17" ht="16.5" thickBot="1" x14ac:dyDescent="0.3">
      <c r="A1127" s="213"/>
      <c r="B1127" s="222"/>
      <c r="C1127" s="219"/>
      <c r="D1127" s="219"/>
      <c r="E1127" s="219"/>
      <c r="F1127" s="219"/>
      <c r="G1127" s="25" t="s">
        <v>8</v>
      </c>
      <c r="H1127" s="26">
        <v>0</v>
      </c>
      <c r="I1127" s="26">
        <v>0</v>
      </c>
      <c r="J1127" s="26">
        <v>0</v>
      </c>
      <c r="K1127" s="26">
        <v>0</v>
      </c>
      <c r="L1127" s="26">
        <v>0</v>
      </c>
      <c r="M1127" s="26">
        <v>0</v>
      </c>
      <c r="N1127" s="26">
        <v>0</v>
      </c>
      <c r="O1127" s="222"/>
      <c r="P1127" s="263"/>
      <c r="Q1127" s="74"/>
    </row>
    <row r="1128" spans="1:17" ht="16.5" thickBot="1" x14ac:dyDescent="0.3">
      <c r="A1128" s="214"/>
      <c r="B1128" s="223"/>
      <c r="C1128" s="220"/>
      <c r="D1128" s="220"/>
      <c r="E1128" s="220"/>
      <c r="F1128" s="220"/>
      <c r="G1128" s="25" t="s">
        <v>9</v>
      </c>
      <c r="H1128" s="26">
        <v>0</v>
      </c>
      <c r="I1128" s="26">
        <v>0</v>
      </c>
      <c r="J1128" s="26">
        <v>0</v>
      </c>
      <c r="K1128" s="26">
        <v>0</v>
      </c>
      <c r="L1128" s="26">
        <v>0</v>
      </c>
      <c r="M1128" s="26">
        <v>0</v>
      </c>
      <c r="N1128" s="26">
        <v>0</v>
      </c>
      <c r="O1128" s="223"/>
      <c r="P1128" s="264"/>
      <c r="Q1128" s="74"/>
    </row>
    <row r="1129" spans="1:17" ht="24.75" thickBot="1" x14ac:dyDescent="0.3">
      <c r="A1129" s="212" t="s">
        <v>1463</v>
      </c>
      <c r="B1129" s="218"/>
      <c r="C1129" s="218" t="s">
        <v>0</v>
      </c>
      <c r="D1129" s="218" t="s">
        <v>44</v>
      </c>
      <c r="E1129" s="218" t="s">
        <v>1464</v>
      </c>
      <c r="F1129" s="218" t="s">
        <v>1459</v>
      </c>
      <c r="G1129" s="25" t="s">
        <v>4</v>
      </c>
      <c r="H1129" s="26">
        <v>144</v>
      </c>
      <c r="I1129" s="26">
        <v>0</v>
      </c>
      <c r="J1129" s="26">
        <v>0</v>
      </c>
      <c r="K1129" s="26">
        <v>0</v>
      </c>
      <c r="L1129" s="26">
        <v>48</v>
      </c>
      <c r="M1129" s="26">
        <v>48</v>
      </c>
      <c r="N1129" s="26">
        <v>48</v>
      </c>
      <c r="O1129" s="218"/>
      <c r="P1129" s="262" t="s">
        <v>1460</v>
      </c>
      <c r="Q1129" s="74"/>
    </row>
    <row r="1130" spans="1:17" ht="16.5" thickBot="1" x14ac:dyDescent="0.3">
      <c r="A1130" s="213"/>
      <c r="B1130" s="219"/>
      <c r="C1130" s="219"/>
      <c r="D1130" s="219"/>
      <c r="E1130" s="219"/>
      <c r="F1130" s="219"/>
      <c r="G1130" s="25" t="s">
        <v>259</v>
      </c>
      <c r="H1130" s="26">
        <v>0</v>
      </c>
      <c r="I1130" s="26">
        <v>0</v>
      </c>
      <c r="J1130" s="26">
        <v>0</v>
      </c>
      <c r="K1130" s="26">
        <v>0</v>
      </c>
      <c r="L1130" s="26">
        <v>0</v>
      </c>
      <c r="M1130" s="26">
        <v>0</v>
      </c>
      <c r="N1130" s="26">
        <v>0</v>
      </c>
      <c r="O1130" s="219"/>
      <c r="P1130" s="263"/>
      <c r="Q1130" s="74"/>
    </row>
    <row r="1131" spans="1:17" ht="24.75" thickBot="1" x14ac:dyDescent="0.3">
      <c r="A1131" s="213"/>
      <c r="B1131" s="219"/>
      <c r="C1131" s="219"/>
      <c r="D1131" s="219"/>
      <c r="E1131" s="219"/>
      <c r="F1131" s="219"/>
      <c r="G1131" s="25" t="s">
        <v>7</v>
      </c>
      <c r="H1131" s="26">
        <v>144</v>
      </c>
      <c r="I1131" s="26">
        <v>0</v>
      </c>
      <c r="J1131" s="26">
        <v>0</v>
      </c>
      <c r="K1131" s="26">
        <v>0</v>
      </c>
      <c r="L1131" s="26">
        <v>48</v>
      </c>
      <c r="M1131" s="26">
        <v>48</v>
      </c>
      <c r="N1131" s="26">
        <v>48</v>
      </c>
      <c r="O1131" s="219"/>
      <c r="P1131" s="263"/>
      <c r="Q1131" s="74"/>
    </row>
    <row r="1132" spans="1:17" ht="16.5" thickBot="1" x14ac:dyDescent="0.3">
      <c r="A1132" s="213"/>
      <c r="B1132" s="219"/>
      <c r="C1132" s="219"/>
      <c r="D1132" s="219"/>
      <c r="E1132" s="219"/>
      <c r="F1132" s="219"/>
      <c r="G1132" s="25" t="s">
        <v>8</v>
      </c>
      <c r="H1132" s="26">
        <v>0</v>
      </c>
      <c r="I1132" s="26">
        <v>0</v>
      </c>
      <c r="J1132" s="26">
        <v>0</v>
      </c>
      <c r="K1132" s="26">
        <v>0</v>
      </c>
      <c r="L1132" s="26">
        <v>0</v>
      </c>
      <c r="M1132" s="26">
        <v>0</v>
      </c>
      <c r="N1132" s="26">
        <v>0</v>
      </c>
      <c r="O1132" s="219"/>
      <c r="P1132" s="263"/>
      <c r="Q1132" s="74"/>
    </row>
    <row r="1133" spans="1:17" ht="16.5" thickBot="1" x14ac:dyDescent="0.3">
      <c r="A1133" s="214"/>
      <c r="B1133" s="220"/>
      <c r="C1133" s="220"/>
      <c r="D1133" s="220"/>
      <c r="E1133" s="220"/>
      <c r="F1133" s="220"/>
      <c r="G1133" s="25" t="s">
        <v>9</v>
      </c>
      <c r="H1133" s="26">
        <v>0</v>
      </c>
      <c r="I1133" s="26">
        <v>0</v>
      </c>
      <c r="J1133" s="26">
        <v>0</v>
      </c>
      <c r="K1133" s="26">
        <v>0</v>
      </c>
      <c r="L1133" s="26">
        <v>0</v>
      </c>
      <c r="M1133" s="26">
        <v>0</v>
      </c>
      <c r="N1133" s="26">
        <v>0</v>
      </c>
      <c r="O1133" s="220"/>
      <c r="P1133" s="264"/>
      <c r="Q1133" s="74"/>
    </row>
    <row r="1134" spans="1:17" ht="24.75" thickBot="1" x14ac:dyDescent="0.3">
      <c r="A1134" s="212" t="s">
        <v>1465</v>
      </c>
      <c r="B1134" s="218"/>
      <c r="C1134" s="218" t="s">
        <v>0</v>
      </c>
      <c r="D1134" s="218" t="s">
        <v>44</v>
      </c>
      <c r="E1134" s="218" t="s">
        <v>1466</v>
      </c>
      <c r="F1134" s="218" t="s">
        <v>1459</v>
      </c>
      <c r="G1134" s="25" t="s">
        <v>4</v>
      </c>
      <c r="H1134" s="26">
        <v>70.2</v>
      </c>
      <c r="I1134" s="26">
        <v>0</v>
      </c>
      <c r="J1134" s="26">
        <v>0</v>
      </c>
      <c r="K1134" s="26">
        <v>0</v>
      </c>
      <c r="L1134" s="26">
        <v>23.4</v>
      </c>
      <c r="M1134" s="26">
        <v>23.4</v>
      </c>
      <c r="N1134" s="26">
        <v>23.4</v>
      </c>
      <c r="O1134" s="218"/>
      <c r="P1134" s="262" t="s">
        <v>1460</v>
      </c>
      <c r="Q1134" s="74"/>
    </row>
    <row r="1135" spans="1:17" ht="37.5" customHeight="1" thickBot="1" x14ac:dyDescent="0.3">
      <c r="A1135" s="213"/>
      <c r="B1135" s="219"/>
      <c r="C1135" s="219"/>
      <c r="D1135" s="219"/>
      <c r="E1135" s="219"/>
      <c r="F1135" s="219"/>
      <c r="G1135" s="25" t="s">
        <v>6</v>
      </c>
      <c r="H1135" s="26">
        <v>0</v>
      </c>
      <c r="I1135" s="26">
        <v>0</v>
      </c>
      <c r="J1135" s="26">
        <v>0</v>
      </c>
      <c r="K1135" s="26">
        <v>0</v>
      </c>
      <c r="L1135" s="26">
        <v>0</v>
      </c>
      <c r="M1135" s="26">
        <v>0</v>
      </c>
      <c r="N1135" s="26">
        <v>0</v>
      </c>
      <c r="O1135" s="219"/>
      <c r="P1135" s="263"/>
      <c r="Q1135" s="74"/>
    </row>
    <row r="1136" spans="1:17" ht="24.75" thickBot="1" x14ac:dyDescent="0.3">
      <c r="A1136" s="213"/>
      <c r="B1136" s="219"/>
      <c r="C1136" s="219"/>
      <c r="D1136" s="219"/>
      <c r="E1136" s="219"/>
      <c r="F1136" s="219"/>
      <c r="G1136" s="25" t="s">
        <v>7</v>
      </c>
      <c r="H1136" s="26">
        <v>70.2</v>
      </c>
      <c r="I1136" s="26">
        <v>0</v>
      </c>
      <c r="J1136" s="26">
        <v>0</v>
      </c>
      <c r="K1136" s="26">
        <v>0</v>
      </c>
      <c r="L1136" s="26">
        <v>23.4</v>
      </c>
      <c r="M1136" s="26">
        <v>23.4</v>
      </c>
      <c r="N1136" s="26">
        <v>23.4</v>
      </c>
      <c r="O1136" s="219"/>
      <c r="P1136" s="263"/>
      <c r="Q1136" s="74"/>
    </row>
    <row r="1137" spans="1:17" ht="16.5" thickBot="1" x14ac:dyDescent="0.3">
      <c r="A1137" s="213"/>
      <c r="B1137" s="219"/>
      <c r="C1137" s="219"/>
      <c r="D1137" s="219"/>
      <c r="E1137" s="219"/>
      <c r="F1137" s="219"/>
      <c r="G1137" s="25" t="s">
        <v>8</v>
      </c>
      <c r="H1137" s="26">
        <v>0</v>
      </c>
      <c r="I1137" s="26">
        <v>0</v>
      </c>
      <c r="J1137" s="26">
        <v>0</v>
      </c>
      <c r="K1137" s="26">
        <v>0</v>
      </c>
      <c r="L1137" s="26">
        <v>0</v>
      </c>
      <c r="M1137" s="26">
        <v>0</v>
      </c>
      <c r="N1137" s="26">
        <v>0</v>
      </c>
      <c r="O1137" s="219"/>
      <c r="P1137" s="263"/>
      <c r="Q1137" s="74"/>
    </row>
    <row r="1138" spans="1:17" ht="16.5" thickBot="1" x14ac:dyDescent="0.3">
      <c r="A1138" s="214"/>
      <c r="B1138" s="220"/>
      <c r="C1138" s="220"/>
      <c r="D1138" s="220"/>
      <c r="E1138" s="220"/>
      <c r="F1138" s="220"/>
      <c r="G1138" s="25" t="s">
        <v>9</v>
      </c>
      <c r="H1138" s="26">
        <v>0</v>
      </c>
      <c r="I1138" s="26">
        <v>0</v>
      </c>
      <c r="J1138" s="26">
        <v>0</v>
      </c>
      <c r="K1138" s="26">
        <v>0</v>
      </c>
      <c r="L1138" s="26">
        <v>0</v>
      </c>
      <c r="M1138" s="26">
        <v>0</v>
      </c>
      <c r="N1138" s="26">
        <v>0</v>
      </c>
      <c r="O1138" s="220"/>
      <c r="P1138" s="264"/>
      <c r="Q1138" s="74"/>
    </row>
    <row r="1139" spans="1:17" ht="24.75" thickBot="1" x14ac:dyDescent="0.3">
      <c r="A1139" s="212" t="s">
        <v>1395</v>
      </c>
      <c r="B1139" s="218"/>
      <c r="C1139" s="218" t="s">
        <v>0</v>
      </c>
      <c r="D1139" s="218" t="s">
        <v>458</v>
      </c>
      <c r="E1139" s="218" t="s">
        <v>1467</v>
      </c>
      <c r="F1139" s="218" t="s">
        <v>1459</v>
      </c>
      <c r="G1139" s="25" t="s">
        <v>4</v>
      </c>
      <c r="H1139" s="26">
        <v>141.9</v>
      </c>
      <c r="I1139" s="26">
        <v>19.100000000000001</v>
      </c>
      <c r="J1139" s="26">
        <v>21.2</v>
      </c>
      <c r="K1139" s="26">
        <v>21.2</v>
      </c>
      <c r="L1139" s="26">
        <v>26.8</v>
      </c>
      <c r="M1139" s="26">
        <v>26.8</v>
      </c>
      <c r="N1139" s="26">
        <v>26.8</v>
      </c>
      <c r="O1139" s="218"/>
      <c r="P1139" s="262" t="s">
        <v>1460</v>
      </c>
      <c r="Q1139" s="74"/>
    </row>
    <row r="1140" spans="1:17" ht="16.5" thickBot="1" x14ac:dyDescent="0.3">
      <c r="A1140" s="213"/>
      <c r="B1140" s="219"/>
      <c r="C1140" s="219"/>
      <c r="D1140" s="219"/>
      <c r="E1140" s="219"/>
      <c r="F1140" s="219"/>
      <c r="G1140" s="25" t="s">
        <v>6</v>
      </c>
      <c r="H1140" s="26">
        <v>0</v>
      </c>
      <c r="I1140" s="26">
        <v>0</v>
      </c>
      <c r="J1140" s="26">
        <v>0</v>
      </c>
      <c r="K1140" s="26">
        <v>0</v>
      </c>
      <c r="L1140" s="26">
        <v>0</v>
      </c>
      <c r="M1140" s="26">
        <v>0</v>
      </c>
      <c r="N1140" s="26">
        <v>0</v>
      </c>
      <c r="O1140" s="219"/>
      <c r="P1140" s="263"/>
      <c r="Q1140" s="74"/>
    </row>
    <row r="1141" spans="1:17" ht="24.75" thickBot="1" x14ac:dyDescent="0.3">
      <c r="A1141" s="213"/>
      <c r="B1141" s="219"/>
      <c r="C1141" s="219"/>
      <c r="D1141" s="219"/>
      <c r="E1141" s="219"/>
      <c r="F1141" s="219"/>
      <c r="G1141" s="25" t="s">
        <v>7</v>
      </c>
      <c r="H1141" s="26">
        <v>141.9</v>
      </c>
      <c r="I1141" s="26">
        <v>19.100000000000001</v>
      </c>
      <c r="J1141" s="26">
        <v>21.2</v>
      </c>
      <c r="K1141" s="26">
        <v>21.2</v>
      </c>
      <c r="L1141" s="26">
        <v>26.8</v>
      </c>
      <c r="M1141" s="26">
        <v>26.8</v>
      </c>
      <c r="N1141" s="26">
        <v>26.8</v>
      </c>
      <c r="O1141" s="219"/>
      <c r="P1141" s="263"/>
      <c r="Q1141" s="74"/>
    </row>
    <row r="1142" spans="1:17" ht="16.5" thickBot="1" x14ac:dyDescent="0.3">
      <c r="A1142" s="213"/>
      <c r="B1142" s="219"/>
      <c r="C1142" s="219"/>
      <c r="D1142" s="219"/>
      <c r="E1142" s="219"/>
      <c r="F1142" s="219"/>
      <c r="G1142" s="25" t="s">
        <v>8</v>
      </c>
      <c r="H1142" s="26">
        <v>0</v>
      </c>
      <c r="I1142" s="26">
        <v>0</v>
      </c>
      <c r="J1142" s="26">
        <v>0</v>
      </c>
      <c r="K1142" s="26">
        <v>0</v>
      </c>
      <c r="L1142" s="26">
        <v>0</v>
      </c>
      <c r="M1142" s="26">
        <v>0</v>
      </c>
      <c r="N1142" s="26">
        <v>0</v>
      </c>
      <c r="O1142" s="219"/>
      <c r="P1142" s="263"/>
      <c r="Q1142" s="74"/>
    </row>
    <row r="1143" spans="1:17" ht="16.5" thickBot="1" x14ac:dyDescent="0.3">
      <c r="A1143" s="214"/>
      <c r="B1143" s="220"/>
      <c r="C1143" s="220"/>
      <c r="D1143" s="220"/>
      <c r="E1143" s="220"/>
      <c r="F1143" s="220"/>
      <c r="G1143" s="25" t="s">
        <v>9</v>
      </c>
      <c r="H1143" s="26">
        <v>0</v>
      </c>
      <c r="I1143" s="26">
        <v>0</v>
      </c>
      <c r="J1143" s="26">
        <v>0</v>
      </c>
      <c r="K1143" s="26">
        <v>0</v>
      </c>
      <c r="L1143" s="26">
        <v>0</v>
      </c>
      <c r="M1143" s="26">
        <v>0</v>
      </c>
      <c r="N1143" s="26">
        <v>0</v>
      </c>
      <c r="O1143" s="220"/>
      <c r="P1143" s="264"/>
      <c r="Q1143" s="74"/>
    </row>
    <row r="1144" spans="1:17" ht="24.75" thickBot="1" x14ac:dyDescent="0.3">
      <c r="A1144" s="212" t="s">
        <v>1396</v>
      </c>
      <c r="B1144" s="218"/>
      <c r="C1144" s="218" t="s">
        <v>0</v>
      </c>
      <c r="D1144" s="218" t="s">
        <v>458</v>
      </c>
      <c r="E1144" s="218" t="s">
        <v>1468</v>
      </c>
      <c r="F1144" s="218" t="s">
        <v>1459</v>
      </c>
      <c r="G1144" s="25" t="s">
        <v>4</v>
      </c>
      <c r="H1144" s="26">
        <v>48</v>
      </c>
      <c r="I1144" s="26">
        <v>6.9</v>
      </c>
      <c r="J1144" s="26">
        <v>6.9</v>
      </c>
      <c r="K1144" s="26">
        <v>6.9</v>
      </c>
      <c r="L1144" s="26">
        <v>9.1</v>
      </c>
      <c r="M1144" s="26">
        <v>9.1</v>
      </c>
      <c r="N1144" s="26">
        <v>9.1</v>
      </c>
      <c r="O1144" s="218"/>
      <c r="P1144" s="262" t="s">
        <v>1460</v>
      </c>
      <c r="Q1144" s="74"/>
    </row>
    <row r="1145" spans="1:17" ht="16.5" thickBot="1" x14ac:dyDescent="0.3">
      <c r="A1145" s="213"/>
      <c r="B1145" s="219"/>
      <c r="C1145" s="219"/>
      <c r="D1145" s="219"/>
      <c r="E1145" s="219"/>
      <c r="F1145" s="219"/>
      <c r="G1145" s="25" t="s">
        <v>6</v>
      </c>
      <c r="H1145" s="26">
        <v>0</v>
      </c>
      <c r="I1145" s="26">
        <v>0</v>
      </c>
      <c r="J1145" s="26">
        <v>0</v>
      </c>
      <c r="K1145" s="26">
        <v>0</v>
      </c>
      <c r="L1145" s="26">
        <v>0</v>
      </c>
      <c r="M1145" s="26">
        <v>0</v>
      </c>
      <c r="N1145" s="26">
        <v>0</v>
      </c>
      <c r="O1145" s="219"/>
      <c r="P1145" s="263"/>
      <c r="Q1145" s="74"/>
    </row>
    <row r="1146" spans="1:17" ht="24.75" thickBot="1" x14ac:dyDescent="0.3">
      <c r="A1146" s="213"/>
      <c r="B1146" s="219"/>
      <c r="C1146" s="219"/>
      <c r="D1146" s="219"/>
      <c r="E1146" s="219"/>
      <c r="F1146" s="219"/>
      <c r="G1146" s="25" t="s">
        <v>7</v>
      </c>
      <c r="H1146" s="26">
        <v>48</v>
      </c>
      <c r="I1146" s="26">
        <v>6.9</v>
      </c>
      <c r="J1146" s="26">
        <v>6.9</v>
      </c>
      <c r="K1146" s="26">
        <v>6.9</v>
      </c>
      <c r="L1146" s="26">
        <v>9.1</v>
      </c>
      <c r="M1146" s="26">
        <v>9.1</v>
      </c>
      <c r="N1146" s="26">
        <v>9.1</v>
      </c>
      <c r="O1146" s="219"/>
      <c r="P1146" s="263"/>
      <c r="Q1146" s="74"/>
    </row>
    <row r="1147" spans="1:17" ht="16.5" thickBot="1" x14ac:dyDescent="0.3">
      <c r="A1147" s="213"/>
      <c r="B1147" s="219"/>
      <c r="C1147" s="219"/>
      <c r="D1147" s="219"/>
      <c r="E1147" s="219"/>
      <c r="F1147" s="219"/>
      <c r="G1147" s="25" t="s">
        <v>8</v>
      </c>
      <c r="H1147" s="26">
        <v>0</v>
      </c>
      <c r="I1147" s="26">
        <v>0</v>
      </c>
      <c r="J1147" s="26">
        <v>0</v>
      </c>
      <c r="K1147" s="26">
        <v>0</v>
      </c>
      <c r="L1147" s="26">
        <v>0</v>
      </c>
      <c r="M1147" s="26">
        <v>0</v>
      </c>
      <c r="N1147" s="26">
        <v>0</v>
      </c>
      <c r="O1147" s="219"/>
      <c r="P1147" s="263"/>
      <c r="Q1147" s="74"/>
    </row>
    <row r="1148" spans="1:17" ht="16.5" thickBot="1" x14ac:dyDescent="0.3">
      <c r="A1148" s="214"/>
      <c r="B1148" s="220"/>
      <c r="C1148" s="220"/>
      <c r="D1148" s="220"/>
      <c r="E1148" s="220"/>
      <c r="F1148" s="220"/>
      <c r="G1148" s="25" t="s">
        <v>9</v>
      </c>
      <c r="H1148" s="26">
        <v>0</v>
      </c>
      <c r="I1148" s="26">
        <v>0</v>
      </c>
      <c r="J1148" s="26">
        <v>0</v>
      </c>
      <c r="K1148" s="26">
        <v>0</v>
      </c>
      <c r="L1148" s="26">
        <v>0</v>
      </c>
      <c r="M1148" s="26">
        <v>0</v>
      </c>
      <c r="N1148" s="26">
        <v>0</v>
      </c>
      <c r="O1148" s="220"/>
      <c r="P1148" s="264"/>
      <c r="Q1148" s="74"/>
    </row>
    <row r="1149" spans="1:17" ht="24.75" thickBot="1" x14ac:dyDescent="0.3">
      <c r="A1149" s="212" t="s">
        <v>1397</v>
      </c>
      <c r="B1149" s="218"/>
      <c r="C1149" s="218" t="s">
        <v>0</v>
      </c>
      <c r="D1149" s="218" t="s">
        <v>458</v>
      </c>
      <c r="E1149" s="218" t="s">
        <v>1469</v>
      </c>
      <c r="F1149" s="218" t="s">
        <v>1459</v>
      </c>
      <c r="G1149" s="25" t="s">
        <v>4</v>
      </c>
      <c r="H1149" s="26">
        <v>5.7</v>
      </c>
      <c r="I1149" s="26">
        <v>0.9</v>
      </c>
      <c r="J1149" s="26">
        <v>0.9</v>
      </c>
      <c r="K1149" s="26">
        <v>0.9</v>
      </c>
      <c r="L1149" s="26">
        <v>1</v>
      </c>
      <c r="M1149" s="26">
        <v>1</v>
      </c>
      <c r="N1149" s="26">
        <v>1</v>
      </c>
      <c r="O1149" s="218"/>
      <c r="P1149" s="262" t="s">
        <v>1460</v>
      </c>
      <c r="Q1149" s="74"/>
    </row>
    <row r="1150" spans="1:17" ht="16.5" thickBot="1" x14ac:dyDescent="0.3">
      <c r="A1150" s="213"/>
      <c r="B1150" s="219"/>
      <c r="C1150" s="219"/>
      <c r="D1150" s="219"/>
      <c r="E1150" s="219"/>
      <c r="F1150" s="219"/>
      <c r="G1150" s="25" t="s">
        <v>6</v>
      </c>
      <c r="H1150" s="26">
        <v>0</v>
      </c>
      <c r="I1150" s="26">
        <v>0</v>
      </c>
      <c r="J1150" s="26">
        <v>0</v>
      </c>
      <c r="K1150" s="26">
        <v>0</v>
      </c>
      <c r="L1150" s="26">
        <v>0</v>
      </c>
      <c r="M1150" s="26">
        <v>0</v>
      </c>
      <c r="N1150" s="26">
        <v>0</v>
      </c>
      <c r="O1150" s="219"/>
      <c r="P1150" s="263"/>
      <c r="Q1150" s="74"/>
    </row>
    <row r="1151" spans="1:17" ht="24.75" thickBot="1" x14ac:dyDescent="0.3">
      <c r="A1151" s="213"/>
      <c r="B1151" s="219"/>
      <c r="C1151" s="219"/>
      <c r="D1151" s="219"/>
      <c r="E1151" s="219"/>
      <c r="F1151" s="219"/>
      <c r="G1151" s="25" t="s">
        <v>7</v>
      </c>
      <c r="H1151" s="26">
        <v>5.7</v>
      </c>
      <c r="I1151" s="26">
        <v>0.9</v>
      </c>
      <c r="J1151" s="26">
        <v>0.9</v>
      </c>
      <c r="K1151" s="26">
        <v>0.9</v>
      </c>
      <c r="L1151" s="26">
        <v>1</v>
      </c>
      <c r="M1151" s="26">
        <v>1</v>
      </c>
      <c r="N1151" s="26">
        <v>1</v>
      </c>
      <c r="O1151" s="219"/>
      <c r="P1151" s="263"/>
      <c r="Q1151" s="74"/>
    </row>
    <row r="1152" spans="1:17" ht="16.5" thickBot="1" x14ac:dyDescent="0.3">
      <c r="A1152" s="213"/>
      <c r="B1152" s="219"/>
      <c r="C1152" s="219"/>
      <c r="D1152" s="219"/>
      <c r="E1152" s="219"/>
      <c r="F1152" s="219"/>
      <c r="G1152" s="25" t="s">
        <v>8</v>
      </c>
      <c r="H1152" s="26">
        <v>0</v>
      </c>
      <c r="I1152" s="26">
        <v>0</v>
      </c>
      <c r="J1152" s="26">
        <v>0</v>
      </c>
      <c r="K1152" s="26">
        <v>0</v>
      </c>
      <c r="L1152" s="26">
        <v>0</v>
      </c>
      <c r="M1152" s="26">
        <v>0</v>
      </c>
      <c r="N1152" s="26">
        <v>0</v>
      </c>
      <c r="O1152" s="219"/>
      <c r="P1152" s="263"/>
      <c r="Q1152" s="74"/>
    </row>
    <row r="1153" spans="1:17" ht="16.5" thickBot="1" x14ac:dyDescent="0.3">
      <c r="A1153" s="214"/>
      <c r="B1153" s="220"/>
      <c r="C1153" s="220"/>
      <c r="D1153" s="220"/>
      <c r="E1153" s="220"/>
      <c r="F1153" s="220"/>
      <c r="G1153" s="25" t="s">
        <v>9</v>
      </c>
      <c r="H1153" s="26">
        <v>0</v>
      </c>
      <c r="I1153" s="26">
        <v>0</v>
      </c>
      <c r="J1153" s="26">
        <v>0</v>
      </c>
      <c r="K1153" s="26">
        <v>0</v>
      </c>
      <c r="L1153" s="26">
        <v>0</v>
      </c>
      <c r="M1153" s="26">
        <v>0</v>
      </c>
      <c r="N1153" s="26">
        <v>0</v>
      </c>
      <c r="O1153" s="220"/>
      <c r="P1153" s="264"/>
      <c r="Q1153" s="74"/>
    </row>
    <row r="1154" spans="1:17" ht="24.75" thickBot="1" x14ac:dyDescent="0.3">
      <c r="A1154" s="320" t="s">
        <v>125</v>
      </c>
      <c r="B1154" s="320"/>
      <c r="C1154" s="320"/>
      <c r="D1154" s="320"/>
      <c r="E1154" s="320"/>
      <c r="F1154" s="321"/>
      <c r="G1154" s="55" t="s">
        <v>4</v>
      </c>
      <c r="H1154" s="56">
        <f>SUM(H1155:H1158)</f>
        <v>534.4</v>
      </c>
      <c r="I1154" s="56">
        <f t="shared" ref="I1154:N1154" si="151">SUM(I1155:I1158)</f>
        <v>26.9</v>
      </c>
      <c r="J1154" s="56">
        <f t="shared" si="151"/>
        <v>29</v>
      </c>
      <c r="K1154" s="56">
        <f t="shared" si="151"/>
        <v>29</v>
      </c>
      <c r="L1154" s="56">
        <f t="shared" si="151"/>
        <v>170.5</v>
      </c>
      <c r="M1154" s="56">
        <f t="shared" si="151"/>
        <v>139.5</v>
      </c>
      <c r="N1154" s="56">
        <f t="shared" si="151"/>
        <v>139.5</v>
      </c>
      <c r="O1154" s="221"/>
      <c r="P1154" s="262" t="s">
        <v>1435</v>
      </c>
      <c r="Q1154" s="74"/>
    </row>
    <row r="1155" spans="1:17" ht="16.5" thickBot="1" x14ac:dyDescent="0.3">
      <c r="A1155" s="322"/>
      <c r="B1155" s="322"/>
      <c r="C1155" s="322"/>
      <c r="D1155" s="322"/>
      <c r="E1155" s="322"/>
      <c r="F1155" s="323"/>
      <c r="G1155" s="55" t="s">
        <v>6</v>
      </c>
      <c r="H1155" s="56">
        <f>SUM(I1155:N1155)</f>
        <v>0</v>
      </c>
      <c r="I1155" s="56">
        <f>I1120+I1125+I1130+I1135+I1140+I1145+I1150</f>
        <v>0</v>
      </c>
      <c r="J1155" s="56">
        <f t="shared" ref="J1155:N1155" si="152">J1120+J1125+J1130+J1135+J1140+J1145+J1150</f>
        <v>0</v>
      </c>
      <c r="K1155" s="56">
        <f t="shared" si="152"/>
        <v>0</v>
      </c>
      <c r="L1155" s="56">
        <f t="shared" si="152"/>
        <v>0</v>
      </c>
      <c r="M1155" s="56">
        <f t="shared" si="152"/>
        <v>0</v>
      </c>
      <c r="N1155" s="56">
        <f t="shared" si="152"/>
        <v>0</v>
      </c>
      <c r="O1155" s="222"/>
      <c r="P1155" s="263"/>
      <c r="Q1155" s="74"/>
    </row>
    <row r="1156" spans="1:17" ht="24.75" thickBot="1" x14ac:dyDescent="0.3">
      <c r="A1156" s="322"/>
      <c r="B1156" s="322"/>
      <c r="C1156" s="322"/>
      <c r="D1156" s="322"/>
      <c r="E1156" s="322"/>
      <c r="F1156" s="323"/>
      <c r="G1156" s="55" t="s">
        <v>7</v>
      </c>
      <c r="H1156" s="56">
        <f t="shared" ref="H1156:H1158" si="153">SUM(I1156:N1156)</f>
        <v>534.4</v>
      </c>
      <c r="I1156" s="56">
        <f t="shared" ref="I1156:N1156" si="154">I1121+I1126+I1131+I1136+I1141+I1146+I1151</f>
        <v>26.9</v>
      </c>
      <c r="J1156" s="56">
        <f t="shared" si="154"/>
        <v>29</v>
      </c>
      <c r="K1156" s="56">
        <f t="shared" si="154"/>
        <v>29</v>
      </c>
      <c r="L1156" s="56">
        <f t="shared" si="154"/>
        <v>170.5</v>
      </c>
      <c r="M1156" s="56">
        <f t="shared" si="154"/>
        <v>139.5</v>
      </c>
      <c r="N1156" s="56">
        <f t="shared" si="154"/>
        <v>139.5</v>
      </c>
      <c r="O1156" s="222"/>
      <c r="P1156" s="263"/>
      <c r="Q1156" s="74"/>
    </row>
    <row r="1157" spans="1:17" ht="16.5" thickBot="1" x14ac:dyDescent="0.3">
      <c r="A1157" s="322"/>
      <c r="B1157" s="322"/>
      <c r="C1157" s="322"/>
      <c r="D1157" s="322"/>
      <c r="E1157" s="322"/>
      <c r="F1157" s="323"/>
      <c r="G1157" s="55" t="s">
        <v>8</v>
      </c>
      <c r="H1157" s="56">
        <f t="shared" si="153"/>
        <v>0</v>
      </c>
      <c r="I1157" s="56">
        <f t="shared" ref="I1157:N1157" si="155">I1122+I1127+I1132+I1137+I1142+I1147+I1152</f>
        <v>0</v>
      </c>
      <c r="J1157" s="56">
        <f t="shared" si="155"/>
        <v>0</v>
      </c>
      <c r="K1157" s="56">
        <f t="shared" si="155"/>
        <v>0</v>
      </c>
      <c r="L1157" s="56">
        <f t="shared" si="155"/>
        <v>0</v>
      </c>
      <c r="M1157" s="56">
        <f t="shared" si="155"/>
        <v>0</v>
      </c>
      <c r="N1157" s="56">
        <f t="shared" si="155"/>
        <v>0</v>
      </c>
      <c r="O1157" s="222"/>
      <c r="P1157" s="263"/>
      <c r="Q1157" s="74"/>
    </row>
    <row r="1158" spans="1:17" ht="24.75" thickBot="1" x14ac:dyDescent="0.3">
      <c r="A1158" s="324"/>
      <c r="B1158" s="324"/>
      <c r="C1158" s="324"/>
      <c r="D1158" s="324"/>
      <c r="E1158" s="324"/>
      <c r="F1158" s="325"/>
      <c r="G1158" s="55" t="s">
        <v>9</v>
      </c>
      <c r="H1158" s="56">
        <f t="shared" si="153"/>
        <v>0</v>
      </c>
      <c r="I1158" s="56">
        <f t="shared" ref="I1158:N1158" si="156">I1123+I1128+I1133+I1138+I1143+I1148+I1153</f>
        <v>0</v>
      </c>
      <c r="J1158" s="56">
        <f t="shared" si="156"/>
        <v>0</v>
      </c>
      <c r="K1158" s="56">
        <f t="shared" si="156"/>
        <v>0</v>
      </c>
      <c r="L1158" s="56">
        <f t="shared" si="156"/>
        <v>0</v>
      </c>
      <c r="M1158" s="56">
        <f t="shared" si="156"/>
        <v>0</v>
      </c>
      <c r="N1158" s="56">
        <f t="shared" si="156"/>
        <v>0</v>
      </c>
      <c r="O1158" s="223"/>
      <c r="P1158" s="264"/>
      <c r="Q1158" s="74"/>
    </row>
    <row r="1159" spans="1:17" ht="16.5" thickBot="1" x14ac:dyDescent="0.3">
      <c r="A1159" s="211" t="s">
        <v>165</v>
      </c>
      <c r="B1159" s="211"/>
      <c r="C1159" s="211"/>
      <c r="D1159" s="211"/>
      <c r="E1159" s="211"/>
      <c r="F1159" s="211"/>
      <c r="G1159" s="211"/>
      <c r="H1159" s="211"/>
      <c r="I1159" s="211"/>
      <c r="J1159" s="211"/>
      <c r="K1159" s="211"/>
      <c r="L1159" s="211"/>
      <c r="M1159" s="211"/>
      <c r="N1159" s="211"/>
      <c r="O1159" s="211"/>
      <c r="P1159" s="279"/>
      <c r="Q1159" s="74"/>
    </row>
    <row r="1160" spans="1:17" ht="24.75" thickBot="1" x14ac:dyDescent="0.3">
      <c r="A1160" s="24" t="s">
        <v>1470</v>
      </c>
      <c r="B1160" s="242" t="s">
        <v>225</v>
      </c>
      <c r="C1160" s="218" t="s">
        <v>165</v>
      </c>
      <c r="D1160" s="242" t="s">
        <v>1472</v>
      </c>
      <c r="E1160" s="290"/>
      <c r="F1160" s="290"/>
      <c r="G1160" s="25" t="s">
        <v>4</v>
      </c>
      <c r="H1160" s="57">
        <v>40.700000000000003</v>
      </c>
      <c r="I1160" s="57">
        <v>40.700000000000003</v>
      </c>
      <c r="J1160" s="57">
        <v>0</v>
      </c>
      <c r="K1160" s="57">
        <v>0</v>
      </c>
      <c r="L1160" s="57">
        <v>0</v>
      </c>
      <c r="M1160" s="57">
        <v>0</v>
      </c>
      <c r="N1160" s="57">
        <v>0</v>
      </c>
      <c r="O1160" s="290"/>
      <c r="P1160" s="378"/>
      <c r="Q1160" s="74"/>
    </row>
    <row r="1161" spans="1:17" ht="16.5" thickBot="1" x14ac:dyDescent="0.3">
      <c r="A1161" s="24" t="s">
        <v>1471</v>
      </c>
      <c r="B1161" s="243"/>
      <c r="C1161" s="219"/>
      <c r="D1161" s="243"/>
      <c r="E1161" s="291"/>
      <c r="F1161" s="291"/>
      <c r="G1161" s="25" t="s">
        <v>259</v>
      </c>
      <c r="H1161" s="57">
        <v>0</v>
      </c>
      <c r="I1161" s="57">
        <v>0</v>
      </c>
      <c r="J1161" s="57">
        <v>0</v>
      </c>
      <c r="K1161" s="57">
        <v>0</v>
      </c>
      <c r="L1161" s="57">
        <v>0</v>
      </c>
      <c r="M1161" s="57">
        <v>0</v>
      </c>
      <c r="N1161" s="57">
        <v>0</v>
      </c>
      <c r="O1161" s="291"/>
      <c r="P1161" s="379"/>
      <c r="Q1161" s="74"/>
    </row>
    <row r="1162" spans="1:17" ht="24.75" thickBot="1" x14ac:dyDescent="0.3">
      <c r="A1162" s="68"/>
      <c r="B1162" s="243"/>
      <c r="C1162" s="219"/>
      <c r="D1162" s="243"/>
      <c r="E1162" s="291"/>
      <c r="F1162" s="291"/>
      <c r="G1162" s="25" t="s">
        <v>7</v>
      </c>
      <c r="H1162" s="57">
        <v>40.700000000000003</v>
      </c>
      <c r="I1162" s="57">
        <v>40.700000000000003</v>
      </c>
      <c r="J1162" s="57">
        <v>0</v>
      </c>
      <c r="K1162" s="57">
        <v>0</v>
      </c>
      <c r="L1162" s="57">
        <v>0</v>
      </c>
      <c r="M1162" s="57">
        <v>0</v>
      </c>
      <c r="N1162" s="57">
        <v>0</v>
      </c>
      <c r="O1162" s="291"/>
      <c r="P1162" s="379"/>
      <c r="Q1162" s="74"/>
    </row>
    <row r="1163" spans="1:17" ht="16.5" thickBot="1" x14ac:dyDescent="0.3">
      <c r="A1163" s="68"/>
      <c r="B1163" s="243"/>
      <c r="C1163" s="219"/>
      <c r="D1163" s="243"/>
      <c r="E1163" s="291"/>
      <c r="F1163" s="291"/>
      <c r="G1163" s="25" t="s">
        <v>8</v>
      </c>
      <c r="H1163" s="57">
        <v>0</v>
      </c>
      <c r="I1163" s="57">
        <v>0</v>
      </c>
      <c r="J1163" s="57">
        <v>0</v>
      </c>
      <c r="K1163" s="57">
        <v>0</v>
      </c>
      <c r="L1163" s="57">
        <v>0</v>
      </c>
      <c r="M1163" s="57">
        <v>0</v>
      </c>
      <c r="N1163" s="57">
        <v>0</v>
      </c>
      <c r="O1163" s="291"/>
      <c r="P1163" s="379"/>
      <c r="Q1163" s="74"/>
    </row>
    <row r="1164" spans="1:17" ht="16.5" thickBot="1" x14ac:dyDescent="0.3">
      <c r="A1164" s="69"/>
      <c r="B1164" s="244"/>
      <c r="C1164" s="220"/>
      <c r="D1164" s="244"/>
      <c r="E1164" s="292"/>
      <c r="F1164" s="292"/>
      <c r="G1164" s="25" t="s">
        <v>9</v>
      </c>
      <c r="H1164" s="57">
        <v>0</v>
      </c>
      <c r="I1164" s="57">
        <v>0</v>
      </c>
      <c r="J1164" s="57">
        <v>0</v>
      </c>
      <c r="K1164" s="57">
        <v>0</v>
      </c>
      <c r="L1164" s="57">
        <v>0</v>
      </c>
      <c r="M1164" s="57">
        <v>0</v>
      </c>
      <c r="N1164" s="57">
        <v>0</v>
      </c>
      <c r="O1164" s="292"/>
      <c r="P1164" s="380"/>
      <c r="Q1164" s="74"/>
    </row>
    <row r="1165" spans="1:17" ht="24.75" thickBot="1" x14ac:dyDescent="0.3">
      <c r="A1165" s="212" t="s">
        <v>1473</v>
      </c>
      <c r="B1165" s="242" t="s">
        <v>225</v>
      </c>
      <c r="C1165" s="218" t="s">
        <v>165</v>
      </c>
      <c r="D1165" s="218" t="s">
        <v>297</v>
      </c>
      <c r="E1165" s="218"/>
      <c r="F1165" s="218" t="s">
        <v>94</v>
      </c>
      <c r="G1165" s="25" t="s">
        <v>4</v>
      </c>
      <c r="H1165" s="26">
        <v>11.1</v>
      </c>
      <c r="I1165" s="26">
        <v>11.1</v>
      </c>
      <c r="J1165" s="26">
        <v>0</v>
      </c>
      <c r="K1165" s="26">
        <v>0</v>
      </c>
      <c r="L1165" s="26">
        <v>0</v>
      </c>
      <c r="M1165" s="26">
        <v>0</v>
      </c>
      <c r="N1165" s="26">
        <v>0</v>
      </c>
      <c r="O1165" s="290"/>
      <c r="P1165" s="378"/>
      <c r="Q1165" s="74"/>
    </row>
    <row r="1166" spans="1:17" ht="16.5" thickBot="1" x14ac:dyDescent="0.3">
      <c r="A1166" s="213"/>
      <c r="B1166" s="243"/>
      <c r="C1166" s="219"/>
      <c r="D1166" s="219"/>
      <c r="E1166" s="219"/>
      <c r="F1166" s="219"/>
      <c r="G1166" s="25" t="s">
        <v>259</v>
      </c>
      <c r="H1166" s="26">
        <v>0</v>
      </c>
      <c r="I1166" s="26">
        <v>0</v>
      </c>
      <c r="J1166" s="26">
        <v>0</v>
      </c>
      <c r="K1166" s="26">
        <v>0</v>
      </c>
      <c r="L1166" s="26">
        <v>0</v>
      </c>
      <c r="M1166" s="26">
        <v>0</v>
      </c>
      <c r="N1166" s="26">
        <v>0</v>
      </c>
      <c r="O1166" s="291"/>
      <c r="P1166" s="379"/>
      <c r="Q1166" s="74"/>
    </row>
    <row r="1167" spans="1:17" ht="24.75" thickBot="1" x14ac:dyDescent="0.3">
      <c r="A1167" s="213"/>
      <c r="B1167" s="243"/>
      <c r="C1167" s="219"/>
      <c r="D1167" s="219"/>
      <c r="E1167" s="219"/>
      <c r="F1167" s="219"/>
      <c r="G1167" s="25" t="s">
        <v>7</v>
      </c>
      <c r="H1167" s="26">
        <v>11.1</v>
      </c>
      <c r="I1167" s="26">
        <v>11.1</v>
      </c>
      <c r="J1167" s="26">
        <v>0</v>
      </c>
      <c r="K1167" s="26">
        <v>0</v>
      </c>
      <c r="L1167" s="26">
        <v>0</v>
      </c>
      <c r="M1167" s="26">
        <v>0</v>
      </c>
      <c r="N1167" s="26">
        <v>0</v>
      </c>
      <c r="O1167" s="291"/>
      <c r="P1167" s="379"/>
      <c r="Q1167" s="74"/>
    </row>
    <row r="1168" spans="1:17" ht="16.5" thickBot="1" x14ac:dyDescent="0.3">
      <c r="A1168" s="213"/>
      <c r="B1168" s="243"/>
      <c r="C1168" s="219"/>
      <c r="D1168" s="219"/>
      <c r="E1168" s="219"/>
      <c r="F1168" s="219"/>
      <c r="G1168" s="25" t="s">
        <v>8</v>
      </c>
      <c r="H1168" s="26">
        <v>0</v>
      </c>
      <c r="I1168" s="26">
        <v>0</v>
      </c>
      <c r="J1168" s="26">
        <v>0</v>
      </c>
      <c r="K1168" s="26">
        <v>0</v>
      </c>
      <c r="L1168" s="26">
        <v>0</v>
      </c>
      <c r="M1168" s="26">
        <v>0</v>
      </c>
      <c r="N1168" s="26">
        <v>0</v>
      </c>
      <c r="O1168" s="291"/>
      <c r="P1168" s="379"/>
      <c r="Q1168" s="74"/>
    </row>
    <row r="1169" spans="1:17" ht="16.5" thickBot="1" x14ac:dyDescent="0.3">
      <c r="A1169" s="214"/>
      <c r="B1169" s="244"/>
      <c r="C1169" s="220"/>
      <c r="D1169" s="220"/>
      <c r="E1169" s="220"/>
      <c r="F1169" s="220"/>
      <c r="G1169" s="25" t="s">
        <v>9</v>
      </c>
      <c r="H1169" s="26">
        <v>0</v>
      </c>
      <c r="I1169" s="26">
        <v>0</v>
      </c>
      <c r="J1169" s="26">
        <v>0</v>
      </c>
      <c r="K1169" s="26">
        <v>0</v>
      </c>
      <c r="L1169" s="26">
        <v>0</v>
      </c>
      <c r="M1169" s="26">
        <v>0</v>
      </c>
      <c r="N1169" s="26">
        <v>0</v>
      </c>
      <c r="O1169" s="292"/>
      <c r="P1169" s="380"/>
      <c r="Q1169" s="74"/>
    </row>
    <row r="1170" spans="1:17" ht="24.75" thickBot="1" x14ac:dyDescent="0.3">
      <c r="A1170" s="212" t="s">
        <v>1474</v>
      </c>
      <c r="B1170" s="242" t="s">
        <v>225</v>
      </c>
      <c r="C1170" s="218" t="s">
        <v>165</v>
      </c>
      <c r="D1170" s="218" t="s">
        <v>150</v>
      </c>
      <c r="E1170" s="218"/>
      <c r="F1170" s="218" t="s">
        <v>94</v>
      </c>
      <c r="G1170" s="25" t="s">
        <v>4</v>
      </c>
      <c r="H1170" s="26">
        <v>103.2</v>
      </c>
      <c r="I1170" s="26">
        <v>57.3</v>
      </c>
      <c r="J1170" s="26">
        <v>45.8</v>
      </c>
      <c r="K1170" s="26">
        <v>0</v>
      </c>
      <c r="L1170" s="26">
        <v>0</v>
      </c>
      <c r="M1170" s="26">
        <v>0</v>
      </c>
      <c r="N1170" s="26">
        <v>0</v>
      </c>
      <c r="O1170" s="290"/>
      <c r="P1170" s="378"/>
      <c r="Q1170" s="74"/>
    </row>
    <row r="1171" spans="1:17" ht="16.5" thickBot="1" x14ac:dyDescent="0.3">
      <c r="A1171" s="213"/>
      <c r="B1171" s="243"/>
      <c r="C1171" s="219"/>
      <c r="D1171" s="219"/>
      <c r="E1171" s="219"/>
      <c r="F1171" s="219"/>
      <c r="G1171" s="25" t="s">
        <v>259</v>
      </c>
      <c r="H1171" s="26">
        <v>0</v>
      </c>
      <c r="I1171" s="26">
        <v>0</v>
      </c>
      <c r="J1171" s="26">
        <v>0</v>
      </c>
      <c r="K1171" s="26">
        <v>0</v>
      </c>
      <c r="L1171" s="26">
        <v>0</v>
      </c>
      <c r="M1171" s="26">
        <v>0</v>
      </c>
      <c r="N1171" s="26">
        <v>0</v>
      </c>
      <c r="O1171" s="291"/>
      <c r="P1171" s="379"/>
      <c r="Q1171" s="74"/>
    </row>
    <row r="1172" spans="1:17" ht="24.75" thickBot="1" x14ac:dyDescent="0.3">
      <c r="A1172" s="213"/>
      <c r="B1172" s="243"/>
      <c r="C1172" s="219"/>
      <c r="D1172" s="219"/>
      <c r="E1172" s="219"/>
      <c r="F1172" s="219"/>
      <c r="G1172" s="25" t="s">
        <v>7</v>
      </c>
      <c r="H1172" s="26">
        <v>103.2</v>
      </c>
      <c r="I1172" s="26">
        <v>57.3</v>
      </c>
      <c r="J1172" s="26">
        <v>45.8</v>
      </c>
      <c r="K1172" s="26">
        <v>0</v>
      </c>
      <c r="L1172" s="26">
        <v>0</v>
      </c>
      <c r="M1172" s="26">
        <v>0</v>
      </c>
      <c r="N1172" s="26">
        <v>0</v>
      </c>
      <c r="O1172" s="291"/>
      <c r="P1172" s="379"/>
      <c r="Q1172" s="74"/>
    </row>
    <row r="1173" spans="1:17" ht="16.5" thickBot="1" x14ac:dyDescent="0.3">
      <c r="A1173" s="213"/>
      <c r="B1173" s="243"/>
      <c r="C1173" s="219"/>
      <c r="D1173" s="219"/>
      <c r="E1173" s="219"/>
      <c r="F1173" s="219"/>
      <c r="G1173" s="25" t="s">
        <v>8</v>
      </c>
      <c r="H1173" s="26">
        <v>0</v>
      </c>
      <c r="I1173" s="26">
        <v>0</v>
      </c>
      <c r="J1173" s="26">
        <v>0</v>
      </c>
      <c r="K1173" s="26">
        <v>0</v>
      </c>
      <c r="L1173" s="26">
        <v>0</v>
      </c>
      <c r="M1173" s="26">
        <v>0</v>
      </c>
      <c r="N1173" s="26">
        <v>0</v>
      </c>
      <c r="O1173" s="291"/>
      <c r="P1173" s="379"/>
      <c r="Q1173" s="74"/>
    </row>
    <row r="1174" spans="1:17" ht="16.5" thickBot="1" x14ac:dyDescent="0.3">
      <c r="A1174" s="214"/>
      <c r="B1174" s="244"/>
      <c r="C1174" s="220"/>
      <c r="D1174" s="220"/>
      <c r="E1174" s="220"/>
      <c r="F1174" s="220"/>
      <c r="G1174" s="25" t="s">
        <v>9</v>
      </c>
      <c r="H1174" s="26">
        <v>0</v>
      </c>
      <c r="I1174" s="26">
        <v>0</v>
      </c>
      <c r="J1174" s="26">
        <v>0</v>
      </c>
      <c r="K1174" s="26">
        <v>0</v>
      </c>
      <c r="L1174" s="26">
        <v>0</v>
      </c>
      <c r="M1174" s="26">
        <v>0</v>
      </c>
      <c r="N1174" s="26">
        <v>0</v>
      </c>
      <c r="O1174" s="292"/>
      <c r="P1174" s="380"/>
      <c r="Q1174" s="74"/>
    </row>
    <row r="1175" spans="1:17" ht="24.75" thickBot="1" x14ac:dyDescent="0.3">
      <c r="A1175" s="212" t="s">
        <v>1475</v>
      </c>
      <c r="B1175" s="242" t="s">
        <v>225</v>
      </c>
      <c r="C1175" s="218" t="s">
        <v>165</v>
      </c>
      <c r="D1175" s="218" t="s">
        <v>1476</v>
      </c>
      <c r="E1175" s="218"/>
      <c r="F1175" s="218" t="s">
        <v>94</v>
      </c>
      <c r="G1175" s="25" t="s">
        <v>4</v>
      </c>
      <c r="H1175" s="26">
        <v>50</v>
      </c>
      <c r="I1175" s="26">
        <v>10</v>
      </c>
      <c r="J1175" s="26">
        <v>40</v>
      </c>
      <c r="K1175" s="26">
        <v>0</v>
      </c>
      <c r="L1175" s="26">
        <v>0</v>
      </c>
      <c r="M1175" s="26">
        <v>0</v>
      </c>
      <c r="N1175" s="26">
        <v>0</v>
      </c>
      <c r="O1175" s="290"/>
      <c r="P1175" s="378"/>
      <c r="Q1175" s="74"/>
    </row>
    <row r="1176" spans="1:17" ht="16.5" thickBot="1" x14ac:dyDescent="0.3">
      <c r="A1176" s="213"/>
      <c r="B1176" s="243"/>
      <c r="C1176" s="219"/>
      <c r="D1176" s="219"/>
      <c r="E1176" s="219"/>
      <c r="F1176" s="219"/>
      <c r="G1176" s="25" t="s">
        <v>259</v>
      </c>
      <c r="H1176" s="26">
        <v>0</v>
      </c>
      <c r="I1176" s="26">
        <v>0</v>
      </c>
      <c r="J1176" s="26">
        <v>0</v>
      </c>
      <c r="K1176" s="26">
        <v>0</v>
      </c>
      <c r="L1176" s="26">
        <v>0</v>
      </c>
      <c r="M1176" s="26">
        <v>0</v>
      </c>
      <c r="N1176" s="26">
        <v>0</v>
      </c>
      <c r="O1176" s="291"/>
      <c r="P1176" s="379"/>
      <c r="Q1176" s="74"/>
    </row>
    <row r="1177" spans="1:17" ht="24.75" thickBot="1" x14ac:dyDescent="0.3">
      <c r="A1177" s="213"/>
      <c r="B1177" s="243"/>
      <c r="C1177" s="219"/>
      <c r="D1177" s="219"/>
      <c r="E1177" s="219"/>
      <c r="F1177" s="219"/>
      <c r="G1177" s="25" t="s">
        <v>7</v>
      </c>
      <c r="H1177" s="26">
        <v>50</v>
      </c>
      <c r="I1177" s="26">
        <v>10</v>
      </c>
      <c r="J1177" s="26">
        <v>40</v>
      </c>
      <c r="K1177" s="26">
        <v>0</v>
      </c>
      <c r="L1177" s="26">
        <v>0</v>
      </c>
      <c r="M1177" s="26">
        <v>0</v>
      </c>
      <c r="N1177" s="26">
        <v>0</v>
      </c>
      <c r="O1177" s="291"/>
      <c r="P1177" s="379"/>
      <c r="Q1177" s="74"/>
    </row>
    <row r="1178" spans="1:17" ht="16.5" thickBot="1" x14ac:dyDescent="0.3">
      <c r="A1178" s="213"/>
      <c r="B1178" s="243"/>
      <c r="C1178" s="219"/>
      <c r="D1178" s="219"/>
      <c r="E1178" s="219"/>
      <c r="F1178" s="219"/>
      <c r="G1178" s="25" t="s">
        <v>8</v>
      </c>
      <c r="H1178" s="26">
        <v>0</v>
      </c>
      <c r="I1178" s="26">
        <v>0</v>
      </c>
      <c r="J1178" s="26">
        <v>0</v>
      </c>
      <c r="K1178" s="26">
        <v>0</v>
      </c>
      <c r="L1178" s="26">
        <v>0</v>
      </c>
      <c r="M1178" s="26">
        <v>0</v>
      </c>
      <c r="N1178" s="26">
        <v>0</v>
      </c>
      <c r="O1178" s="291"/>
      <c r="P1178" s="379"/>
      <c r="Q1178" s="74"/>
    </row>
    <row r="1179" spans="1:17" ht="16.5" thickBot="1" x14ac:dyDescent="0.3">
      <c r="A1179" s="214"/>
      <c r="B1179" s="244"/>
      <c r="C1179" s="220"/>
      <c r="D1179" s="220"/>
      <c r="E1179" s="220"/>
      <c r="F1179" s="220"/>
      <c r="G1179" s="25" t="s">
        <v>9</v>
      </c>
      <c r="H1179" s="26">
        <v>0</v>
      </c>
      <c r="I1179" s="26">
        <v>0</v>
      </c>
      <c r="J1179" s="26">
        <v>0</v>
      </c>
      <c r="K1179" s="26">
        <v>0</v>
      </c>
      <c r="L1179" s="26">
        <v>0</v>
      </c>
      <c r="M1179" s="26">
        <v>0</v>
      </c>
      <c r="N1179" s="26">
        <v>0</v>
      </c>
      <c r="O1179" s="292"/>
      <c r="P1179" s="380"/>
      <c r="Q1179" s="74"/>
    </row>
    <row r="1180" spans="1:17" ht="24.75" thickBot="1" x14ac:dyDescent="0.3">
      <c r="A1180" s="212" t="s">
        <v>1477</v>
      </c>
      <c r="B1180" s="218" t="s">
        <v>1218</v>
      </c>
      <c r="C1180" s="218" t="s">
        <v>165</v>
      </c>
      <c r="D1180" s="218">
        <v>2028</v>
      </c>
      <c r="E1180" s="218" t="s">
        <v>1478</v>
      </c>
      <c r="F1180" s="218" t="s">
        <v>261</v>
      </c>
      <c r="G1180" s="25" t="s">
        <v>4</v>
      </c>
      <c r="H1180" s="26">
        <v>53</v>
      </c>
      <c r="I1180" s="26">
        <v>0</v>
      </c>
      <c r="J1180" s="26">
        <v>0</v>
      </c>
      <c r="K1180" s="26">
        <v>0</v>
      </c>
      <c r="L1180" s="26">
        <v>53</v>
      </c>
      <c r="M1180" s="26">
        <v>0</v>
      </c>
      <c r="N1180" s="26">
        <v>0</v>
      </c>
      <c r="O1180" s="218">
        <v>4249</v>
      </c>
      <c r="P1180" s="262" t="s">
        <v>1435</v>
      </c>
      <c r="Q1180" s="74"/>
    </row>
    <row r="1181" spans="1:17" ht="16.5" thickBot="1" x14ac:dyDescent="0.3">
      <c r="A1181" s="213"/>
      <c r="B1181" s="219"/>
      <c r="C1181" s="219"/>
      <c r="D1181" s="219"/>
      <c r="E1181" s="219"/>
      <c r="F1181" s="219"/>
      <c r="G1181" s="25" t="s">
        <v>259</v>
      </c>
      <c r="H1181" s="26">
        <v>0</v>
      </c>
      <c r="I1181" s="26">
        <v>0</v>
      </c>
      <c r="J1181" s="26">
        <v>0</v>
      </c>
      <c r="K1181" s="26">
        <v>0</v>
      </c>
      <c r="L1181" s="26">
        <v>0</v>
      </c>
      <c r="M1181" s="26">
        <v>0</v>
      </c>
      <c r="N1181" s="26">
        <v>0</v>
      </c>
      <c r="O1181" s="219"/>
      <c r="P1181" s="263"/>
      <c r="Q1181" s="74"/>
    </row>
    <row r="1182" spans="1:17" ht="24.75" thickBot="1" x14ac:dyDescent="0.3">
      <c r="A1182" s="213"/>
      <c r="B1182" s="219"/>
      <c r="C1182" s="219"/>
      <c r="D1182" s="219"/>
      <c r="E1182" s="219"/>
      <c r="F1182" s="219"/>
      <c r="G1182" s="25" t="s">
        <v>7</v>
      </c>
      <c r="H1182" s="26">
        <v>53</v>
      </c>
      <c r="I1182" s="26">
        <v>0</v>
      </c>
      <c r="J1182" s="26">
        <v>0</v>
      </c>
      <c r="K1182" s="26">
        <v>0</v>
      </c>
      <c r="L1182" s="26">
        <v>53</v>
      </c>
      <c r="M1182" s="26">
        <v>0</v>
      </c>
      <c r="N1182" s="26">
        <v>0</v>
      </c>
      <c r="O1182" s="219"/>
      <c r="P1182" s="263"/>
      <c r="Q1182" s="74"/>
    </row>
    <row r="1183" spans="1:17" ht="16.5" thickBot="1" x14ac:dyDescent="0.3">
      <c r="A1183" s="213"/>
      <c r="B1183" s="219"/>
      <c r="C1183" s="219"/>
      <c r="D1183" s="219"/>
      <c r="E1183" s="219"/>
      <c r="F1183" s="219"/>
      <c r="G1183" s="25" t="s">
        <v>8</v>
      </c>
      <c r="H1183" s="26">
        <v>0</v>
      </c>
      <c r="I1183" s="26">
        <v>0</v>
      </c>
      <c r="J1183" s="26">
        <v>0</v>
      </c>
      <c r="K1183" s="26">
        <v>0</v>
      </c>
      <c r="L1183" s="26">
        <v>0</v>
      </c>
      <c r="M1183" s="26">
        <v>0</v>
      </c>
      <c r="N1183" s="26">
        <v>0</v>
      </c>
      <c r="O1183" s="219"/>
      <c r="P1183" s="263"/>
      <c r="Q1183" s="74"/>
    </row>
    <row r="1184" spans="1:17" ht="16.5" thickBot="1" x14ac:dyDescent="0.3">
      <c r="A1184" s="214"/>
      <c r="B1184" s="220"/>
      <c r="C1184" s="220"/>
      <c r="D1184" s="220"/>
      <c r="E1184" s="220"/>
      <c r="F1184" s="220"/>
      <c r="G1184" s="25" t="s">
        <v>9</v>
      </c>
      <c r="H1184" s="26">
        <v>0</v>
      </c>
      <c r="I1184" s="26">
        <v>0</v>
      </c>
      <c r="J1184" s="26">
        <v>0</v>
      </c>
      <c r="K1184" s="26">
        <v>0</v>
      </c>
      <c r="L1184" s="26">
        <v>0</v>
      </c>
      <c r="M1184" s="26">
        <v>0</v>
      </c>
      <c r="N1184" s="26">
        <v>0</v>
      </c>
      <c r="O1184" s="220"/>
      <c r="P1184" s="264"/>
      <c r="Q1184" s="74"/>
    </row>
    <row r="1185" spans="1:17" ht="24.75" thickBot="1" x14ac:dyDescent="0.3">
      <c r="A1185" s="212" t="s">
        <v>1479</v>
      </c>
      <c r="B1185" s="218" t="s">
        <v>1218</v>
      </c>
      <c r="C1185" s="218" t="s">
        <v>165</v>
      </c>
      <c r="D1185" s="218" t="s">
        <v>12</v>
      </c>
      <c r="E1185" s="218" t="s">
        <v>1480</v>
      </c>
      <c r="F1185" s="218" t="s">
        <v>261</v>
      </c>
      <c r="G1185" s="25" t="s">
        <v>4</v>
      </c>
      <c r="H1185" s="26">
        <v>182</v>
      </c>
      <c r="I1185" s="26">
        <v>0</v>
      </c>
      <c r="J1185" s="26">
        <v>0</v>
      </c>
      <c r="K1185" s="26">
        <v>0</v>
      </c>
      <c r="L1185" s="26">
        <v>90</v>
      </c>
      <c r="M1185" s="26">
        <v>92</v>
      </c>
      <c r="N1185" s="26">
        <v>0</v>
      </c>
      <c r="O1185" s="218">
        <v>4249</v>
      </c>
      <c r="P1185" s="262" t="s">
        <v>1435</v>
      </c>
      <c r="Q1185" s="74"/>
    </row>
    <row r="1186" spans="1:17" ht="16.5" thickBot="1" x14ac:dyDescent="0.3">
      <c r="A1186" s="213"/>
      <c r="B1186" s="219"/>
      <c r="C1186" s="219"/>
      <c r="D1186" s="219"/>
      <c r="E1186" s="219"/>
      <c r="F1186" s="219"/>
      <c r="G1186" s="25" t="s">
        <v>259</v>
      </c>
      <c r="H1186" s="26">
        <v>0</v>
      </c>
      <c r="I1186" s="26">
        <v>0</v>
      </c>
      <c r="J1186" s="26">
        <v>0</v>
      </c>
      <c r="K1186" s="26">
        <v>0</v>
      </c>
      <c r="L1186" s="26">
        <v>0</v>
      </c>
      <c r="M1186" s="26">
        <v>0</v>
      </c>
      <c r="N1186" s="26">
        <v>0</v>
      </c>
      <c r="O1186" s="219"/>
      <c r="P1186" s="263"/>
      <c r="Q1186" s="74"/>
    </row>
    <row r="1187" spans="1:17" ht="24.75" thickBot="1" x14ac:dyDescent="0.3">
      <c r="A1187" s="213"/>
      <c r="B1187" s="219"/>
      <c r="C1187" s="219"/>
      <c r="D1187" s="219"/>
      <c r="E1187" s="219"/>
      <c r="F1187" s="219"/>
      <c r="G1187" s="25" t="s">
        <v>7</v>
      </c>
      <c r="H1187" s="26">
        <v>182</v>
      </c>
      <c r="I1187" s="26">
        <v>0</v>
      </c>
      <c r="J1187" s="26">
        <v>0</v>
      </c>
      <c r="K1187" s="26">
        <v>0</v>
      </c>
      <c r="L1187" s="26">
        <v>90</v>
      </c>
      <c r="M1187" s="26">
        <v>92</v>
      </c>
      <c r="N1187" s="26">
        <v>0</v>
      </c>
      <c r="O1187" s="219"/>
      <c r="P1187" s="263"/>
      <c r="Q1187" s="74"/>
    </row>
    <row r="1188" spans="1:17" ht="16.5" thickBot="1" x14ac:dyDescent="0.3">
      <c r="A1188" s="213"/>
      <c r="B1188" s="219"/>
      <c r="C1188" s="219"/>
      <c r="D1188" s="219"/>
      <c r="E1188" s="219"/>
      <c r="F1188" s="219"/>
      <c r="G1188" s="25" t="s">
        <v>8</v>
      </c>
      <c r="H1188" s="26">
        <v>0</v>
      </c>
      <c r="I1188" s="26">
        <v>0</v>
      </c>
      <c r="J1188" s="26">
        <v>0</v>
      </c>
      <c r="K1188" s="26">
        <v>0</v>
      </c>
      <c r="L1188" s="26">
        <v>0</v>
      </c>
      <c r="M1188" s="26">
        <v>0</v>
      </c>
      <c r="N1188" s="26">
        <v>0</v>
      </c>
      <c r="O1188" s="219"/>
      <c r="P1188" s="263"/>
      <c r="Q1188" s="74"/>
    </row>
    <row r="1189" spans="1:17" ht="16.5" thickBot="1" x14ac:dyDescent="0.3">
      <c r="A1189" s="214"/>
      <c r="B1189" s="220"/>
      <c r="C1189" s="220"/>
      <c r="D1189" s="220"/>
      <c r="E1189" s="220"/>
      <c r="F1189" s="220"/>
      <c r="G1189" s="25" t="s">
        <v>9</v>
      </c>
      <c r="H1189" s="26">
        <v>0</v>
      </c>
      <c r="I1189" s="26">
        <v>0</v>
      </c>
      <c r="J1189" s="26">
        <v>0</v>
      </c>
      <c r="K1189" s="26">
        <v>0</v>
      </c>
      <c r="L1189" s="26">
        <v>0</v>
      </c>
      <c r="M1189" s="26">
        <v>0</v>
      </c>
      <c r="N1189" s="26">
        <v>0</v>
      </c>
      <c r="O1189" s="220"/>
      <c r="P1189" s="264"/>
      <c r="Q1189" s="74"/>
    </row>
    <row r="1190" spans="1:17" ht="24.75" thickBot="1" x14ac:dyDescent="0.3">
      <c r="A1190" s="212" t="s">
        <v>1481</v>
      </c>
      <c r="B1190" s="218" t="s">
        <v>1218</v>
      </c>
      <c r="C1190" s="218" t="s">
        <v>165</v>
      </c>
      <c r="D1190" s="218">
        <v>2028</v>
      </c>
      <c r="E1190" s="218" t="s">
        <v>1482</v>
      </c>
      <c r="F1190" s="218" t="s">
        <v>244</v>
      </c>
      <c r="G1190" s="25" t="s">
        <v>4</v>
      </c>
      <c r="H1190" s="26">
        <v>14.2</v>
      </c>
      <c r="I1190" s="26">
        <v>0</v>
      </c>
      <c r="J1190" s="26">
        <v>0</v>
      </c>
      <c r="K1190" s="26">
        <v>0</v>
      </c>
      <c r="L1190" s="26">
        <v>14.2</v>
      </c>
      <c r="M1190" s="26">
        <v>0</v>
      </c>
      <c r="N1190" s="26">
        <v>0</v>
      </c>
      <c r="O1190" s="218">
        <v>3900</v>
      </c>
      <c r="P1190" s="262" t="s">
        <v>1435</v>
      </c>
      <c r="Q1190" s="74"/>
    </row>
    <row r="1191" spans="1:17" ht="16.5" thickBot="1" x14ac:dyDescent="0.3">
      <c r="A1191" s="213"/>
      <c r="B1191" s="219"/>
      <c r="C1191" s="219"/>
      <c r="D1191" s="219"/>
      <c r="E1191" s="219"/>
      <c r="F1191" s="219"/>
      <c r="G1191" s="25" t="s">
        <v>259</v>
      </c>
      <c r="H1191" s="26">
        <v>0</v>
      </c>
      <c r="I1191" s="26">
        <v>0</v>
      </c>
      <c r="J1191" s="26">
        <v>0</v>
      </c>
      <c r="K1191" s="26">
        <v>0</v>
      </c>
      <c r="L1191" s="26">
        <v>0</v>
      </c>
      <c r="M1191" s="26">
        <v>0</v>
      </c>
      <c r="N1191" s="26">
        <v>0</v>
      </c>
      <c r="O1191" s="219"/>
      <c r="P1191" s="263"/>
      <c r="Q1191" s="74"/>
    </row>
    <row r="1192" spans="1:17" ht="24.75" thickBot="1" x14ac:dyDescent="0.3">
      <c r="A1192" s="213"/>
      <c r="B1192" s="219"/>
      <c r="C1192" s="219"/>
      <c r="D1192" s="219"/>
      <c r="E1192" s="219"/>
      <c r="F1192" s="219"/>
      <c r="G1192" s="25" t="s">
        <v>7</v>
      </c>
      <c r="H1192" s="26">
        <v>14.2</v>
      </c>
      <c r="I1192" s="26">
        <v>0</v>
      </c>
      <c r="J1192" s="26">
        <v>0</v>
      </c>
      <c r="K1192" s="26">
        <v>0</v>
      </c>
      <c r="L1192" s="26">
        <v>14.2</v>
      </c>
      <c r="M1192" s="26">
        <v>0</v>
      </c>
      <c r="N1192" s="26">
        <v>0</v>
      </c>
      <c r="O1192" s="219"/>
      <c r="P1192" s="263"/>
      <c r="Q1192" s="74"/>
    </row>
    <row r="1193" spans="1:17" ht="16.5" thickBot="1" x14ac:dyDescent="0.3">
      <c r="A1193" s="213"/>
      <c r="B1193" s="219"/>
      <c r="C1193" s="219"/>
      <c r="D1193" s="219"/>
      <c r="E1193" s="219"/>
      <c r="F1193" s="219"/>
      <c r="G1193" s="25" t="s">
        <v>8</v>
      </c>
      <c r="H1193" s="26">
        <v>0</v>
      </c>
      <c r="I1193" s="26">
        <v>0</v>
      </c>
      <c r="J1193" s="26">
        <v>0</v>
      </c>
      <c r="K1193" s="26">
        <v>0</v>
      </c>
      <c r="L1193" s="26">
        <v>0</v>
      </c>
      <c r="M1193" s="26">
        <v>0</v>
      </c>
      <c r="N1193" s="26">
        <v>0</v>
      </c>
      <c r="O1193" s="219"/>
      <c r="P1193" s="263"/>
      <c r="Q1193" s="74"/>
    </row>
    <row r="1194" spans="1:17" ht="16.5" thickBot="1" x14ac:dyDescent="0.3">
      <c r="A1194" s="214"/>
      <c r="B1194" s="220"/>
      <c r="C1194" s="220"/>
      <c r="D1194" s="220"/>
      <c r="E1194" s="220"/>
      <c r="F1194" s="220"/>
      <c r="G1194" s="25" t="s">
        <v>9</v>
      </c>
      <c r="H1194" s="26">
        <v>0</v>
      </c>
      <c r="I1194" s="26">
        <v>0</v>
      </c>
      <c r="J1194" s="26">
        <v>0</v>
      </c>
      <c r="K1194" s="26">
        <v>0</v>
      </c>
      <c r="L1194" s="26">
        <v>0</v>
      </c>
      <c r="M1194" s="26">
        <v>0</v>
      </c>
      <c r="N1194" s="26">
        <v>0</v>
      </c>
      <c r="O1194" s="220"/>
      <c r="P1194" s="264"/>
      <c r="Q1194" s="74"/>
    </row>
    <row r="1195" spans="1:17" ht="68.25" customHeight="1" thickBot="1" x14ac:dyDescent="0.3">
      <c r="A1195" s="212" t="s">
        <v>1483</v>
      </c>
      <c r="B1195" s="218" t="s">
        <v>479</v>
      </c>
      <c r="C1195" s="218" t="s">
        <v>165</v>
      </c>
      <c r="D1195" s="218" t="s">
        <v>458</v>
      </c>
      <c r="E1195" s="218" t="s">
        <v>1482</v>
      </c>
      <c r="F1195" s="218" t="s">
        <v>1484</v>
      </c>
      <c r="G1195" s="25" t="s">
        <v>4</v>
      </c>
      <c r="H1195" s="26">
        <v>30</v>
      </c>
      <c r="I1195" s="26">
        <v>0</v>
      </c>
      <c r="J1195" s="26">
        <v>0</v>
      </c>
      <c r="K1195" s="26">
        <v>0</v>
      </c>
      <c r="L1195" s="26">
        <v>10</v>
      </c>
      <c r="M1195" s="26">
        <v>10</v>
      </c>
      <c r="N1195" s="26">
        <v>10</v>
      </c>
      <c r="O1195" s="218">
        <v>4249</v>
      </c>
      <c r="P1195" s="262" t="s">
        <v>1435</v>
      </c>
      <c r="Q1195" s="74"/>
    </row>
    <row r="1196" spans="1:17" ht="16.5" thickBot="1" x14ac:dyDescent="0.3">
      <c r="A1196" s="213"/>
      <c r="B1196" s="219"/>
      <c r="C1196" s="219"/>
      <c r="D1196" s="219"/>
      <c r="E1196" s="219"/>
      <c r="F1196" s="219"/>
      <c r="G1196" s="25" t="s">
        <v>259</v>
      </c>
      <c r="H1196" s="26">
        <v>0</v>
      </c>
      <c r="I1196" s="26">
        <v>0</v>
      </c>
      <c r="J1196" s="26">
        <v>0</v>
      </c>
      <c r="K1196" s="26">
        <v>0</v>
      </c>
      <c r="L1196" s="26">
        <v>0</v>
      </c>
      <c r="M1196" s="26">
        <v>0</v>
      </c>
      <c r="N1196" s="26">
        <v>0</v>
      </c>
      <c r="O1196" s="219"/>
      <c r="P1196" s="263"/>
      <c r="Q1196" s="74"/>
    </row>
    <row r="1197" spans="1:17" ht="24.75" thickBot="1" x14ac:dyDescent="0.3">
      <c r="A1197" s="213"/>
      <c r="B1197" s="219"/>
      <c r="C1197" s="219"/>
      <c r="D1197" s="219"/>
      <c r="E1197" s="219"/>
      <c r="F1197" s="219"/>
      <c r="G1197" s="25" t="s">
        <v>7</v>
      </c>
      <c r="H1197" s="26">
        <v>30</v>
      </c>
      <c r="I1197" s="26">
        <v>0</v>
      </c>
      <c r="J1197" s="26">
        <v>0</v>
      </c>
      <c r="K1197" s="26">
        <v>0</v>
      </c>
      <c r="L1197" s="26">
        <v>10</v>
      </c>
      <c r="M1197" s="26">
        <v>10</v>
      </c>
      <c r="N1197" s="26">
        <v>10</v>
      </c>
      <c r="O1197" s="219"/>
      <c r="P1197" s="263"/>
      <c r="Q1197" s="74"/>
    </row>
    <row r="1198" spans="1:17" ht="16.5" thickBot="1" x14ac:dyDescent="0.3">
      <c r="A1198" s="213"/>
      <c r="B1198" s="219"/>
      <c r="C1198" s="219"/>
      <c r="D1198" s="219"/>
      <c r="E1198" s="219"/>
      <c r="F1198" s="219"/>
      <c r="G1198" s="25" t="s">
        <v>8</v>
      </c>
      <c r="H1198" s="26">
        <v>0</v>
      </c>
      <c r="I1198" s="26">
        <v>0</v>
      </c>
      <c r="J1198" s="26">
        <v>0</v>
      </c>
      <c r="K1198" s="26">
        <v>0</v>
      </c>
      <c r="L1198" s="26">
        <v>0</v>
      </c>
      <c r="M1198" s="26">
        <v>0</v>
      </c>
      <c r="N1198" s="26">
        <v>0</v>
      </c>
      <c r="O1198" s="219"/>
      <c r="P1198" s="263"/>
      <c r="Q1198" s="74"/>
    </row>
    <row r="1199" spans="1:17" ht="16.5" thickBot="1" x14ac:dyDescent="0.3">
      <c r="A1199" s="214"/>
      <c r="B1199" s="220"/>
      <c r="C1199" s="220"/>
      <c r="D1199" s="220"/>
      <c r="E1199" s="220"/>
      <c r="F1199" s="220"/>
      <c r="G1199" s="25" t="s">
        <v>9</v>
      </c>
      <c r="H1199" s="26">
        <v>0</v>
      </c>
      <c r="I1199" s="26">
        <v>0</v>
      </c>
      <c r="J1199" s="26">
        <v>0</v>
      </c>
      <c r="K1199" s="26">
        <v>0</v>
      </c>
      <c r="L1199" s="26">
        <v>0</v>
      </c>
      <c r="M1199" s="26">
        <v>0</v>
      </c>
      <c r="N1199" s="26">
        <v>0</v>
      </c>
      <c r="O1199" s="220"/>
      <c r="P1199" s="264"/>
      <c r="Q1199" s="74"/>
    </row>
    <row r="1200" spans="1:17" ht="24.75" thickBot="1" x14ac:dyDescent="0.3">
      <c r="A1200" s="212" t="s">
        <v>1485</v>
      </c>
      <c r="B1200" s="218" t="s">
        <v>479</v>
      </c>
      <c r="C1200" s="218" t="s">
        <v>165</v>
      </c>
      <c r="D1200" s="218" t="s">
        <v>458</v>
      </c>
      <c r="E1200" s="218" t="s">
        <v>1482</v>
      </c>
      <c r="F1200" s="218" t="s">
        <v>1484</v>
      </c>
      <c r="G1200" s="25" t="s">
        <v>4</v>
      </c>
      <c r="H1200" s="26">
        <v>30</v>
      </c>
      <c r="I1200" s="26">
        <v>0</v>
      </c>
      <c r="J1200" s="26">
        <v>0</v>
      </c>
      <c r="K1200" s="26">
        <v>0</v>
      </c>
      <c r="L1200" s="26">
        <v>10</v>
      </c>
      <c r="M1200" s="26">
        <v>10</v>
      </c>
      <c r="N1200" s="26">
        <v>10</v>
      </c>
      <c r="O1200" s="218">
        <v>3600</v>
      </c>
      <c r="P1200" s="262" t="s">
        <v>1435</v>
      </c>
      <c r="Q1200" s="74"/>
    </row>
    <row r="1201" spans="1:17" ht="16.5" thickBot="1" x14ac:dyDescent="0.3">
      <c r="A1201" s="213"/>
      <c r="B1201" s="219"/>
      <c r="C1201" s="219"/>
      <c r="D1201" s="219"/>
      <c r="E1201" s="219"/>
      <c r="F1201" s="219"/>
      <c r="G1201" s="25" t="s">
        <v>259</v>
      </c>
      <c r="H1201" s="26">
        <v>0</v>
      </c>
      <c r="I1201" s="26">
        <v>0</v>
      </c>
      <c r="J1201" s="26">
        <v>0</v>
      </c>
      <c r="K1201" s="26">
        <v>0</v>
      </c>
      <c r="L1201" s="26">
        <v>0</v>
      </c>
      <c r="M1201" s="26">
        <v>0</v>
      </c>
      <c r="N1201" s="26">
        <v>0</v>
      </c>
      <c r="O1201" s="219"/>
      <c r="P1201" s="263"/>
      <c r="Q1201" s="74"/>
    </row>
    <row r="1202" spans="1:17" ht="24.75" thickBot="1" x14ac:dyDescent="0.3">
      <c r="A1202" s="213"/>
      <c r="B1202" s="219"/>
      <c r="C1202" s="219"/>
      <c r="D1202" s="219"/>
      <c r="E1202" s="219"/>
      <c r="F1202" s="219"/>
      <c r="G1202" s="25" t="s">
        <v>7</v>
      </c>
      <c r="H1202" s="26">
        <v>30</v>
      </c>
      <c r="I1202" s="26">
        <v>0</v>
      </c>
      <c r="J1202" s="26">
        <v>0</v>
      </c>
      <c r="K1202" s="26">
        <v>0</v>
      </c>
      <c r="L1202" s="26">
        <v>10</v>
      </c>
      <c r="M1202" s="26">
        <v>10</v>
      </c>
      <c r="N1202" s="26">
        <v>10</v>
      </c>
      <c r="O1202" s="219"/>
      <c r="P1202" s="263"/>
      <c r="Q1202" s="74"/>
    </row>
    <row r="1203" spans="1:17" ht="16.5" thickBot="1" x14ac:dyDescent="0.3">
      <c r="A1203" s="213"/>
      <c r="B1203" s="219"/>
      <c r="C1203" s="219"/>
      <c r="D1203" s="219"/>
      <c r="E1203" s="219"/>
      <c r="F1203" s="219"/>
      <c r="G1203" s="25" t="s">
        <v>8</v>
      </c>
      <c r="H1203" s="26">
        <v>0</v>
      </c>
      <c r="I1203" s="26">
        <v>0</v>
      </c>
      <c r="J1203" s="26">
        <v>0</v>
      </c>
      <c r="K1203" s="26">
        <v>0</v>
      </c>
      <c r="L1203" s="26">
        <v>0</v>
      </c>
      <c r="M1203" s="26">
        <v>0</v>
      </c>
      <c r="N1203" s="26">
        <v>0</v>
      </c>
      <c r="O1203" s="219"/>
      <c r="P1203" s="263"/>
      <c r="Q1203" s="74"/>
    </row>
    <row r="1204" spans="1:17" ht="16.5" thickBot="1" x14ac:dyDescent="0.3">
      <c r="A1204" s="214"/>
      <c r="B1204" s="220"/>
      <c r="C1204" s="220"/>
      <c r="D1204" s="220"/>
      <c r="E1204" s="220"/>
      <c r="F1204" s="220"/>
      <c r="G1204" s="25" t="s">
        <v>9</v>
      </c>
      <c r="H1204" s="26">
        <v>0</v>
      </c>
      <c r="I1204" s="26">
        <v>0</v>
      </c>
      <c r="J1204" s="26">
        <v>0</v>
      </c>
      <c r="K1204" s="26">
        <v>0</v>
      </c>
      <c r="L1204" s="26">
        <v>0</v>
      </c>
      <c r="M1204" s="26">
        <v>0</v>
      </c>
      <c r="N1204" s="26">
        <v>0</v>
      </c>
      <c r="O1204" s="220"/>
      <c r="P1204" s="264"/>
      <c r="Q1204" s="74"/>
    </row>
    <row r="1205" spans="1:17" ht="37.5" customHeight="1" thickBot="1" x14ac:dyDescent="0.3">
      <c r="A1205" s="212" t="s">
        <v>1486</v>
      </c>
      <c r="B1205" s="218" t="s">
        <v>479</v>
      </c>
      <c r="C1205" s="218" t="s">
        <v>165</v>
      </c>
      <c r="D1205" s="218" t="s">
        <v>458</v>
      </c>
      <c r="E1205" s="218" t="s">
        <v>1482</v>
      </c>
      <c r="F1205" s="218" t="s">
        <v>1484</v>
      </c>
      <c r="G1205" s="25" t="s">
        <v>4</v>
      </c>
      <c r="H1205" s="26">
        <v>37</v>
      </c>
      <c r="I1205" s="26">
        <v>0</v>
      </c>
      <c r="J1205" s="26">
        <v>0</v>
      </c>
      <c r="K1205" s="26">
        <v>0</v>
      </c>
      <c r="L1205" s="26">
        <v>11</v>
      </c>
      <c r="M1205" s="26">
        <v>11</v>
      </c>
      <c r="N1205" s="26">
        <v>15</v>
      </c>
      <c r="O1205" s="218">
        <v>3300</v>
      </c>
      <c r="P1205" s="262" t="s">
        <v>1435</v>
      </c>
      <c r="Q1205" s="74"/>
    </row>
    <row r="1206" spans="1:17" ht="16.5" thickBot="1" x14ac:dyDescent="0.3">
      <c r="A1206" s="213"/>
      <c r="B1206" s="219"/>
      <c r="C1206" s="219"/>
      <c r="D1206" s="219"/>
      <c r="E1206" s="219"/>
      <c r="F1206" s="219"/>
      <c r="G1206" s="25" t="s">
        <v>259</v>
      </c>
      <c r="H1206" s="26">
        <v>0</v>
      </c>
      <c r="I1206" s="26">
        <v>0</v>
      </c>
      <c r="J1206" s="26">
        <v>0</v>
      </c>
      <c r="K1206" s="26">
        <v>0</v>
      </c>
      <c r="L1206" s="26">
        <v>0</v>
      </c>
      <c r="M1206" s="26">
        <v>0</v>
      </c>
      <c r="N1206" s="26">
        <v>0</v>
      </c>
      <c r="O1206" s="219"/>
      <c r="P1206" s="263"/>
      <c r="Q1206" s="74"/>
    </row>
    <row r="1207" spans="1:17" ht="24.75" thickBot="1" x14ac:dyDescent="0.3">
      <c r="A1207" s="213"/>
      <c r="B1207" s="219"/>
      <c r="C1207" s="219"/>
      <c r="D1207" s="219"/>
      <c r="E1207" s="219"/>
      <c r="F1207" s="219"/>
      <c r="G1207" s="25" t="s">
        <v>7</v>
      </c>
      <c r="H1207" s="26">
        <v>37</v>
      </c>
      <c r="I1207" s="26">
        <v>0</v>
      </c>
      <c r="J1207" s="26">
        <v>0</v>
      </c>
      <c r="K1207" s="26">
        <v>0</v>
      </c>
      <c r="L1207" s="26">
        <v>11</v>
      </c>
      <c r="M1207" s="26">
        <v>11</v>
      </c>
      <c r="N1207" s="26">
        <v>15</v>
      </c>
      <c r="O1207" s="219"/>
      <c r="P1207" s="263"/>
      <c r="Q1207" s="74"/>
    </row>
    <row r="1208" spans="1:17" ht="16.5" thickBot="1" x14ac:dyDescent="0.3">
      <c r="A1208" s="213"/>
      <c r="B1208" s="219"/>
      <c r="C1208" s="219"/>
      <c r="D1208" s="219"/>
      <c r="E1208" s="219"/>
      <c r="F1208" s="219"/>
      <c r="G1208" s="25" t="s">
        <v>8</v>
      </c>
      <c r="H1208" s="26">
        <v>0</v>
      </c>
      <c r="I1208" s="26">
        <v>0</v>
      </c>
      <c r="J1208" s="26">
        <v>0</v>
      </c>
      <c r="K1208" s="26">
        <v>0</v>
      </c>
      <c r="L1208" s="26">
        <v>0</v>
      </c>
      <c r="M1208" s="26">
        <v>0</v>
      </c>
      <c r="N1208" s="26">
        <v>0</v>
      </c>
      <c r="O1208" s="219"/>
      <c r="P1208" s="263"/>
      <c r="Q1208" s="74"/>
    </row>
    <row r="1209" spans="1:17" ht="16.5" thickBot="1" x14ac:dyDescent="0.3">
      <c r="A1209" s="214"/>
      <c r="B1209" s="220"/>
      <c r="C1209" s="220"/>
      <c r="D1209" s="220"/>
      <c r="E1209" s="220"/>
      <c r="F1209" s="220"/>
      <c r="G1209" s="25" t="s">
        <v>9</v>
      </c>
      <c r="H1209" s="26">
        <v>0</v>
      </c>
      <c r="I1209" s="26">
        <v>0</v>
      </c>
      <c r="J1209" s="26">
        <v>0</v>
      </c>
      <c r="K1209" s="26">
        <v>0</v>
      </c>
      <c r="L1209" s="26">
        <v>0</v>
      </c>
      <c r="M1209" s="26">
        <v>0</v>
      </c>
      <c r="N1209" s="26">
        <v>0</v>
      </c>
      <c r="O1209" s="220"/>
      <c r="P1209" s="264"/>
      <c r="Q1209" s="74"/>
    </row>
    <row r="1210" spans="1:17" ht="24.75" thickBot="1" x14ac:dyDescent="0.3">
      <c r="A1210" s="212" t="s">
        <v>1487</v>
      </c>
      <c r="B1210" s="218" t="s">
        <v>479</v>
      </c>
      <c r="C1210" s="218" t="s">
        <v>165</v>
      </c>
      <c r="D1210" s="218" t="s">
        <v>458</v>
      </c>
      <c r="E1210" s="218" t="s">
        <v>1482</v>
      </c>
      <c r="F1210" s="218" t="s">
        <v>1484</v>
      </c>
      <c r="G1210" s="25" t="s">
        <v>4</v>
      </c>
      <c r="H1210" s="26">
        <v>30</v>
      </c>
      <c r="I1210" s="26">
        <v>0</v>
      </c>
      <c r="J1210" s="26">
        <v>0</v>
      </c>
      <c r="K1210" s="26">
        <v>0</v>
      </c>
      <c r="L1210" s="26">
        <v>10</v>
      </c>
      <c r="M1210" s="26">
        <v>10</v>
      </c>
      <c r="N1210" s="26">
        <v>10</v>
      </c>
      <c r="O1210" s="218">
        <v>2900</v>
      </c>
      <c r="P1210" s="262" t="s">
        <v>1435</v>
      </c>
      <c r="Q1210" s="74"/>
    </row>
    <row r="1211" spans="1:17" ht="16.5" thickBot="1" x14ac:dyDescent="0.3">
      <c r="A1211" s="213"/>
      <c r="B1211" s="219"/>
      <c r="C1211" s="219"/>
      <c r="D1211" s="219"/>
      <c r="E1211" s="219"/>
      <c r="F1211" s="219"/>
      <c r="G1211" s="25" t="s">
        <v>259</v>
      </c>
      <c r="H1211" s="26">
        <v>0</v>
      </c>
      <c r="I1211" s="26">
        <v>0</v>
      </c>
      <c r="J1211" s="26">
        <v>0</v>
      </c>
      <c r="K1211" s="26">
        <v>0</v>
      </c>
      <c r="L1211" s="26">
        <v>0</v>
      </c>
      <c r="M1211" s="26">
        <v>0</v>
      </c>
      <c r="N1211" s="26">
        <v>0</v>
      </c>
      <c r="O1211" s="219"/>
      <c r="P1211" s="263"/>
      <c r="Q1211" s="74"/>
    </row>
    <row r="1212" spans="1:17" ht="24.75" thickBot="1" x14ac:dyDescent="0.3">
      <c r="A1212" s="213"/>
      <c r="B1212" s="219"/>
      <c r="C1212" s="219"/>
      <c r="D1212" s="219"/>
      <c r="E1212" s="219"/>
      <c r="F1212" s="219"/>
      <c r="G1212" s="25" t="s">
        <v>7</v>
      </c>
      <c r="H1212" s="26">
        <v>30</v>
      </c>
      <c r="I1212" s="26">
        <v>0</v>
      </c>
      <c r="J1212" s="26">
        <v>0</v>
      </c>
      <c r="K1212" s="26">
        <v>0</v>
      </c>
      <c r="L1212" s="26">
        <v>10</v>
      </c>
      <c r="M1212" s="26">
        <v>10</v>
      </c>
      <c r="N1212" s="26">
        <v>10</v>
      </c>
      <c r="O1212" s="219"/>
      <c r="P1212" s="263"/>
      <c r="Q1212" s="74"/>
    </row>
    <row r="1213" spans="1:17" ht="16.5" thickBot="1" x14ac:dyDescent="0.3">
      <c r="A1213" s="213"/>
      <c r="B1213" s="219"/>
      <c r="C1213" s="219"/>
      <c r="D1213" s="219"/>
      <c r="E1213" s="219"/>
      <c r="F1213" s="219"/>
      <c r="G1213" s="25" t="s">
        <v>8</v>
      </c>
      <c r="H1213" s="26">
        <v>0</v>
      </c>
      <c r="I1213" s="26">
        <v>0</v>
      </c>
      <c r="J1213" s="26">
        <v>0</v>
      </c>
      <c r="K1213" s="26">
        <v>0</v>
      </c>
      <c r="L1213" s="26">
        <v>0</v>
      </c>
      <c r="M1213" s="26">
        <v>0</v>
      </c>
      <c r="N1213" s="26">
        <v>0</v>
      </c>
      <c r="O1213" s="219"/>
      <c r="P1213" s="263"/>
      <c r="Q1213" s="74"/>
    </row>
    <row r="1214" spans="1:17" ht="16.5" thickBot="1" x14ac:dyDescent="0.3">
      <c r="A1214" s="214"/>
      <c r="B1214" s="220"/>
      <c r="C1214" s="220"/>
      <c r="D1214" s="220"/>
      <c r="E1214" s="220"/>
      <c r="F1214" s="220"/>
      <c r="G1214" s="25" t="s">
        <v>9</v>
      </c>
      <c r="H1214" s="26">
        <v>0</v>
      </c>
      <c r="I1214" s="26">
        <v>0</v>
      </c>
      <c r="J1214" s="26">
        <v>0</v>
      </c>
      <c r="K1214" s="26">
        <v>0</v>
      </c>
      <c r="L1214" s="26">
        <v>0</v>
      </c>
      <c r="M1214" s="26">
        <v>0</v>
      </c>
      <c r="N1214" s="26">
        <v>0</v>
      </c>
      <c r="O1214" s="220"/>
      <c r="P1214" s="264"/>
      <c r="Q1214" s="74"/>
    </row>
    <row r="1215" spans="1:17" ht="24.75" thickBot="1" x14ac:dyDescent="0.3">
      <c r="A1215" s="212" t="s">
        <v>1488</v>
      </c>
      <c r="B1215" s="218" t="s">
        <v>479</v>
      </c>
      <c r="C1215" s="218" t="s">
        <v>165</v>
      </c>
      <c r="D1215" s="218" t="s">
        <v>458</v>
      </c>
      <c r="E1215" s="218" t="s">
        <v>1482</v>
      </c>
      <c r="F1215" s="218" t="s">
        <v>244</v>
      </c>
      <c r="G1215" s="25" t="s">
        <v>4</v>
      </c>
      <c r="H1215" s="26">
        <v>30</v>
      </c>
      <c r="I1215" s="26">
        <v>0</v>
      </c>
      <c r="J1215" s="26">
        <v>0</v>
      </c>
      <c r="K1215" s="26">
        <v>0</v>
      </c>
      <c r="L1215" s="26">
        <v>10</v>
      </c>
      <c r="M1215" s="26">
        <v>10</v>
      </c>
      <c r="N1215" s="26">
        <v>10</v>
      </c>
      <c r="O1215" s="218">
        <v>26000</v>
      </c>
      <c r="P1215" s="262" t="s">
        <v>1435</v>
      </c>
      <c r="Q1215" s="74"/>
    </row>
    <row r="1216" spans="1:17" ht="16.5" thickBot="1" x14ac:dyDescent="0.3">
      <c r="A1216" s="213"/>
      <c r="B1216" s="219"/>
      <c r="C1216" s="219"/>
      <c r="D1216" s="219"/>
      <c r="E1216" s="219"/>
      <c r="F1216" s="219"/>
      <c r="G1216" s="25" t="s">
        <v>259</v>
      </c>
      <c r="H1216" s="26">
        <v>0</v>
      </c>
      <c r="I1216" s="26">
        <v>0</v>
      </c>
      <c r="J1216" s="26">
        <v>0</v>
      </c>
      <c r="K1216" s="26">
        <v>0</v>
      </c>
      <c r="L1216" s="26">
        <v>0</v>
      </c>
      <c r="M1216" s="26">
        <v>0</v>
      </c>
      <c r="N1216" s="26">
        <v>0</v>
      </c>
      <c r="O1216" s="219"/>
      <c r="P1216" s="263"/>
      <c r="Q1216" s="74"/>
    </row>
    <row r="1217" spans="1:17" ht="24.75" thickBot="1" x14ac:dyDescent="0.3">
      <c r="A1217" s="213"/>
      <c r="B1217" s="219"/>
      <c r="C1217" s="219"/>
      <c r="D1217" s="219"/>
      <c r="E1217" s="219"/>
      <c r="F1217" s="219"/>
      <c r="G1217" s="25" t="s">
        <v>7</v>
      </c>
      <c r="H1217" s="26">
        <v>30</v>
      </c>
      <c r="I1217" s="26">
        <v>0</v>
      </c>
      <c r="J1217" s="26">
        <v>0</v>
      </c>
      <c r="K1217" s="26">
        <v>0</v>
      </c>
      <c r="L1217" s="26">
        <v>10</v>
      </c>
      <c r="M1217" s="26">
        <v>10</v>
      </c>
      <c r="N1217" s="26">
        <v>10</v>
      </c>
      <c r="O1217" s="219"/>
      <c r="P1217" s="263"/>
      <c r="Q1217" s="74"/>
    </row>
    <row r="1218" spans="1:17" ht="16.5" thickBot="1" x14ac:dyDescent="0.3">
      <c r="A1218" s="213"/>
      <c r="B1218" s="219"/>
      <c r="C1218" s="219"/>
      <c r="D1218" s="219"/>
      <c r="E1218" s="219"/>
      <c r="F1218" s="219"/>
      <c r="G1218" s="25" t="s">
        <v>8</v>
      </c>
      <c r="H1218" s="26">
        <v>0</v>
      </c>
      <c r="I1218" s="26">
        <v>0</v>
      </c>
      <c r="J1218" s="26">
        <v>0</v>
      </c>
      <c r="K1218" s="26">
        <v>0</v>
      </c>
      <c r="L1218" s="26">
        <v>0</v>
      </c>
      <c r="M1218" s="26">
        <v>0</v>
      </c>
      <c r="N1218" s="26">
        <v>0</v>
      </c>
      <c r="O1218" s="219"/>
      <c r="P1218" s="263"/>
      <c r="Q1218" s="74"/>
    </row>
    <row r="1219" spans="1:17" ht="16.5" thickBot="1" x14ac:dyDescent="0.3">
      <c r="A1219" s="214"/>
      <c r="B1219" s="220"/>
      <c r="C1219" s="220"/>
      <c r="D1219" s="220"/>
      <c r="E1219" s="220"/>
      <c r="F1219" s="220"/>
      <c r="G1219" s="25" t="s">
        <v>9</v>
      </c>
      <c r="H1219" s="26">
        <v>0</v>
      </c>
      <c r="I1219" s="26">
        <v>0</v>
      </c>
      <c r="J1219" s="26">
        <v>0</v>
      </c>
      <c r="K1219" s="26">
        <v>0</v>
      </c>
      <c r="L1219" s="26">
        <v>0</v>
      </c>
      <c r="M1219" s="26">
        <v>0</v>
      </c>
      <c r="N1219" s="26">
        <v>0</v>
      </c>
      <c r="O1219" s="220"/>
      <c r="P1219" s="264"/>
      <c r="Q1219" s="74"/>
    </row>
    <row r="1220" spans="1:17" ht="24.75" thickBot="1" x14ac:dyDescent="0.3">
      <c r="A1220" s="212" t="s">
        <v>1489</v>
      </c>
      <c r="B1220" s="218" t="s">
        <v>479</v>
      </c>
      <c r="C1220" s="218" t="s">
        <v>165</v>
      </c>
      <c r="D1220" s="218" t="s">
        <v>458</v>
      </c>
      <c r="E1220" s="218" t="s">
        <v>1482</v>
      </c>
      <c r="F1220" s="218" t="s">
        <v>244</v>
      </c>
      <c r="G1220" s="25" t="s">
        <v>4</v>
      </c>
      <c r="H1220" s="26">
        <v>30</v>
      </c>
      <c r="I1220" s="26">
        <v>0</v>
      </c>
      <c r="J1220" s="26">
        <v>0</v>
      </c>
      <c r="K1220" s="26">
        <v>0</v>
      </c>
      <c r="L1220" s="26">
        <v>10</v>
      </c>
      <c r="M1220" s="26">
        <v>10</v>
      </c>
      <c r="N1220" s="26">
        <v>10</v>
      </c>
      <c r="O1220" s="218">
        <v>2700</v>
      </c>
      <c r="P1220" s="262" t="s">
        <v>1435</v>
      </c>
      <c r="Q1220" s="74"/>
    </row>
    <row r="1221" spans="1:17" ht="16.5" thickBot="1" x14ac:dyDescent="0.3">
      <c r="A1221" s="213"/>
      <c r="B1221" s="219"/>
      <c r="C1221" s="219"/>
      <c r="D1221" s="219"/>
      <c r="E1221" s="219"/>
      <c r="F1221" s="219"/>
      <c r="G1221" s="25" t="s">
        <v>259</v>
      </c>
      <c r="H1221" s="26">
        <v>0</v>
      </c>
      <c r="I1221" s="26">
        <v>0</v>
      </c>
      <c r="J1221" s="26">
        <v>0</v>
      </c>
      <c r="K1221" s="26">
        <v>0</v>
      </c>
      <c r="L1221" s="26">
        <v>0</v>
      </c>
      <c r="M1221" s="26">
        <v>0</v>
      </c>
      <c r="N1221" s="26">
        <v>0</v>
      </c>
      <c r="O1221" s="219"/>
      <c r="P1221" s="263"/>
      <c r="Q1221" s="74"/>
    </row>
    <row r="1222" spans="1:17" ht="24.75" thickBot="1" x14ac:dyDescent="0.3">
      <c r="A1222" s="213"/>
      <c r="B1222" s="219"/>
      <c r="C1222" s="219"/>
      <c r="D1222" s="219"/>
      <c r="E1222" s="219"/>
      <c r="F1222" s="219"/>
      <c r="G1222" s="25" t="s">
        <v>7</v>
      </c>
      <c r="H1222" s="26">
        <v>30</v>
      </c>
      <c r="I1222" s="26">
        <v>0</v>
      </c>
      <c r="J1222" s="26">
        <v>0</v>
      </c>
      <c r="K1222" s="26">
        <v>0</v>
      </c>
      <c r="L1222" s="26">
        <v>10</v>
      </c>
      <c r="M1222" s="26">
        <v>10</v>
      </c>
      <c r="N1222" s="26">
        <v>10</v>
      </c>
      <c r="O1222" s="219"/>
      <c r="P1222" s="263"/>
      <c r="Q1222" s="74"/>
    </row>
    <row r="1223" spans="1:17" ht="16.5" thickBot="1" x14ac:dyDescent="0.3">
      <c r="A1223" s="213"/>
      <c r="B1223" s="219"/>
      <c r="C1223" s="219"/>
      <c r="D1223" s="219"/>
      <c r="E1223" s="219"/>
      <c r="F1223" s="219"/>
      <c r="G1223" s="25" t="s">
        <v>8</v>
      </c>
      <c r="H1223" s="26">
        <v>0</v>
      </c>
      <c r="I1223" s="26">
        <v>0</v>
      </c>
      <c r="J1223" s="26">
        <v>0</v>
      </c>
      <c r="K1223" s="26">
        <v>0</v>
      </c>
      <c r="L1223" s="26">
        <v>0</v>
      </c>
      <c r="M1223" s="26">
        <v>0</v>
      </c>
      <c r="N1223" s="26">
        <v>0</v>
      </c>
      <c r="O1223" s="219"/>
      <c r="P1223" s="263"/>
      <c r="Q1223" s="74"/>
    </row>
    <row r="1224" spans="1:17" ht="16.5" thickBot="1" x14ac:dyDescent="0.3">
      <c r="A1224" s="214"/>
      <c r="B1224" s="220"/>
      <c r="C1224" s="220"/>
      <c r="D1224" s="220"/>
      <c r="E1224" s="220"/>
      <c r="F1224" s="220"/>
      <c r="G1224" s="25" t="s">
        <v>9</v>
      </c>
      <c r="H1224" s="26">
        <v>0</v>
      </c>
      <c r="I1224" s="26">
        <v>0</v>
      </c>
      <c r="J1224" s="26">
        <v>0</v>
      </c>
      <c r="K1224" s="26">
        <v>0</v>
      </c>
      <c r="L1224" s="26">
        <v>0</v>
      </c>
      <c r="M1224" s="26">
        <v>0</v>
      </c>
      <c r="N1224" s="26">
        <v>0</v>
      </c>
      <c r="O1224" s="220"/>
      <c r="P1224" s="264"/>
      <c r="Q1224" s="74"/>
    </row>
    <row r="1225" spans="1:17" ht="24.75" thickBot="1" x14ac:dyDescent="0.3">
      <c r="A1225" s="212" t="s">
        <v>1490</v>
      </c>
      <c r="B1225" s="218" t="s">
        <v>479</v>
      </c>
      <c r="C1225" s="218" t="s">
        <v>165</v>
      </c>
      <c r="D1225" s="218" t="s">
        <v>2</v>
      </c>
      <c r="E1225" s="218" t="s">
        <v>1482</v>
      </c>
      <c r="F1225" s="218" t="s">
        <v>244</v>
      </c>
      <c r="G1225" s="25" t="s">
        <v>4</v>
      </c>
      <c r="H1225" s="26">
        <v>15</v>
      </c>
      <c r="I1225" s="26">
        <v>0</v>
      </c>
      <c r="J1225" s="26">
        <v>0</v>
      </c>
      <c r="K1225" s="26">
        <v>0</v>
      </c>
      <c r="L1225" s="26">
        <v>5</v>
      </c>
      <c r="M1225" s="26">
        <v>5</v>
      </c>
      <c r="N1225" s="26">
        <v>5</v>
      </c>
      <c r="O1225" s="218">
        <v>3600</v>
      </c>
      <c r="P1225" s="262" t="s">
        <v>1435</v>
      </c>
      <c r="Q1225" s="74"/>
    </row>
    <row r="1226" spans="1:17" ht="15.75" thickBot="1" x14ac:dyDescent="0.3">
      <c r="A1226" s="213"/>
      <c r="B1226" s="219"/>
      <c r="C1226" s="219"/>
      <c r="D1226" s="219"/>
      <c r="E1226" s="219"/>
      <c r="F1226" s="219"/>
      <c r="G1226" s="25" t="s">
        <v>259</v>
      </c>
      <c r="H1226" s="26">
        <v>0</v>
      </c>
      <c r="I1226" s="26">
        <v>0</v>
      </c>
      <c r="J1226" s="26">
        <v>0</v>
      </c>
      <c r="K1226" s="26">
        <v>0</v>
      </c>
      <c r="L1226" s="26">
        <v>0</v>
      </c>
      <c r="M1226" s="26">
        <v>0</v>
      </c>
      <c r="N1226" s="26">
        <v>0</v>
      </c>
      <c r="O1226" s="219"/>
      <c r="P1226" s="263"/>
      <c r="Q1226" s="77"/>
    </row>
    <row r="1227" spans="1:17" ht="24.75" thickBot="1" x14ac:dyDescent="0.3">
      <c r="A1227" s="213"/>
      <c r="B1227" s="219"/>
      <c r="C1227" s="219"/>
      <c r="D1227" s="219"/>
      <c r="E1227" s="219"/>
      <c r="F1227" s="219"/>
      <c r="G1227" s="25" t="s">
        <v>7</v>
      </c>
      <c r="H1227" s="26">
        <v>15</v>
      </c>
      <c r="I1227" s="26">
        <v>0</v>
      </c>
      <c r="J1227" s="26">
        <v>0</v>
      </c>
      <c r="K1227" s="26">
        <v>0</v>
      </c>
      <c r="L1227" s="26">
        <v>5</v>
      </c>
      <c r="M1227" s="26">
        <v>5</v>
      </c>
      <c r="N1227" s="26">
        <v>5</v>
      </c>
      <c r="O1227" s="219"/>
      <c r="P1227" s="263"/>
      <c r="Q1227" s="77"/>
    </row>
    <row r="1228" spans="1:17" ht="16.5" thickBot="1" x14ac:dyDescent="0.3">
      <c r="A1228" s="213"/>
      <c r="B1228" s="219"/>
      <c r="C1228" s="219"/>
      <c r="D1228" s="219"/>
      <c r="E1228" s="219"/>
      <c r="F1228" s="219"/>
      <c r="G1228" s="25" t="s">
        <v>8</v>
      </c>
      <c r="H1228" s="26">
        <v>0</v>
      </c>
      <c r="I1228" s="26">
        <v>0</v>
      </c>
      <c r="J1228" s="26">
        <v>0</v>
      </c>
      <c r="K1228" s="26">
        <v>0</v>
      </c>
      <c r="L1228" s="26">
        <v>0</v>
      </c>
      <c r="M1228" s="26">
        <v>0</v>
      </c>
      <c r="N1228" s="26">
        <v>0</v>
      </c>
      <c r="O1228" s="219"/>
      <c r="P1228" s="263"/>
      <c r="Q1228" s="74"/>
    </row>
    <row r="1229" spans="1:17" ht="16.5" thickBot="1" x14ac:dyDescent="0.3">
      <c r="A1229" s="214"/>
      <c r="B1229" s="220"/>
      <c r="C1229" s="220"/>
      <c r="D1229" s="220"/>
      <c r="E1229" s="220"/>
      <c r="F1229" s="220"/>
      <c r="G1229" s="25" t="s">
        <v>9</v>
      </c>
      <c r="H1229" s="26">
        <v>0</v>
      </c>
      <c r="I1229" s="26">
        <v>0</v>
      </c>
      <c r="J1229" s="26">
        <v>0</v>
      </c>
      <c r="K1229" s="26">
        <v>0</v>
      </c>
      <c r="L1229" s="26">
        <v>0</v>
      </c>
      <c r="M1229" s="26">
        <v>0</v>
      </c>
      <c r="N1229" s="26">
        <v>0</v>
      </c>
      <c r="O1229" s="220"/>
      <c r="P1229" s="264"/>
      <c r="Q1229" s="74"/>
    </row>
    <row r="1230" spans="1:17" ht="24.75" thickBot="1" x14ac:dyDescent="0.3">
      <c r="A1230" s="212" t="s">
        <v>1491</v>
      </c>
      <c r="B1230" s="218" t="s">
        <v>479</v>
      </c>
      <c r="C1230" s="218" t="s">
        <v>165</v>
      </c>
      <c r="D1230" s="218" t="s">
        <v>2</v>
      </c>
      <c r="E1230" s="218" t="s">
        <v>1482</v>
      </c>
      <c r="F1230" s="218" t="s">
        <v>244</v>
      </c>
      <c r="G1230" s="25" t="s">
        <v>4</v>
      </c>
      <c r="H1230" s="26">
        <v>15</v>
      </c>
      <c r="I1230" s="26">
        <v>0</v>
      </c>
      <c r="J1230" s="26">
        <v>0</v>
      </c>
      <c r="K1230" s="26">
        <v>0</v>
      </c>
      <c r="L1230" s="26">
        <v>5</v>
      </c>
      <c r="M1230" s="26">
        <v>5</v>
      </c>
      <c r="N1230" s="26">
        <v>5</v>
      </c>
      <c r="O1230" s="218">
        <v>3300</v>
      </c>
      <c r="P1230" s="262" t="s">
        <v>1435</v>
      </c>
      <c r="Q1230" s="74"/>
    </row>
    <row r="1231" spans="1:17" ht="16.5" thickBot="1" x14ac:dyDescent="0.3">
      <c r="A1231" s="213"/>
      <c r="B1231" s="219"/>
      <c r="C1231" s="219"/>
      <c r="D1231" s="219"/>
      <c r="E1231" s="219"/>
      <c r="F1231" s="219"/>
      <c r="G1231" s="25" t="s">
        <v>259</v>
      </c>
      <c r="H1231" s="26">
        <v>0</v>
      </c>
      <c r="I1231" s="26">
        <v>0</v>
      </c>
      <c r="J1231" s="26">
        <v>0</v>
      </c>
      <c r="K1231" s="26">
        <v>0</v>
      </c>
      <c r="L1231" s="26">
        <v>0</v>
      </c>
      <c r="M1231" s="26">
        <v>0</v>
      </c>
      <c r="N1231" s="26">
        <v>0</v>
      </c>
      <c r="O1231" s="219"/>
      <c r="P1231" s="263"/>
      <c r="Q1231" s="74"/>
    </row>
    <row r="1232" spans="1:17" ht="24.75" thickBot="1" x14ac:dyDescent="0.3">
      <c r="A1232" s="213"/>
      <c r="B1232" s="219"/>
      <c r="C1232" s="219"/>
      <c r="D1232" s="219"/>
      <c r="E1232" s="219"/>
      <c r="F1232" s="219"/>
      <c r="G1232" s="25" t="s">
        <v>7</v>
      </c>
      <c r="H1232" s="26">
        <v>15</v>
      </c>
      <c r="I1232" s="26">
        <v>0</v>
      </c>
      <c r="J1232" s="26">
        <v>0</v>
      </c>
      <c r="K1232" s="26">
        <v>0</v>
      </c>
      <c r="L1232" s="26">
        <v>5</v>
      </c>
      <c r="M1232" s="26">
        <v>5</v>
      </c>
      <c r="N1232" s="26">
        <v>5</v>
      </c>
      <c r="O1232" s="219"/>
      <c r="P1232" s="263"/>
      <c r="Q1232" s="74"/>
    </row>
    <row r="1233" spans="1:17" ht="16.5" thickBot="1" x14ac:dyDescent="0.3">
      <c r="A1233" s="213"/>
      <c r="B1233" s="219"/>
      <c r="C1233" s="219"/>
      <c r="D1233" s="219"/>
      <c r="E1233" s="219"/>
      <c r="F1233" s="219"/>
      <c r="G1233" s="25" t="s">
        <v>8</v>
      </c>
      <c r="H1233" s="26">
        <v>0</v>
      </c>
      <c r="I1233" s="26">
        <v>0</v>
      </c>
      <c r="J1233" s="26">
        <v>0</v>
      </c>
      <c r="K1233" s="26">
        <v>0</v>
      </c>
      <c r="L1233" s="26">
        <v>0</v>
      </c>
      <c r="M1233" s="26">
        <v>0</v>
      </c>
      <c r="N1233" s="26">
        <v>0</v>
      </c>
      <c r="O1233" s="219"/>
      <c r="P1233" s="263"/>
      <c r="Q1233" s="74"/>
    </row>
    <row r="1234" spans="1:17" ht="16.5" thickBot="1" x14ac:dyDescent="0.3">
      <c r="A1234" s="214"/>
      <c r="B1234" s="220"/>
      <c r="C1234" s="220"/>
      <c r="D1234" s="220"/>
      <c r="E1234" s="220"/>
      <c r="F1234" s="220"/>
      <c r="G1234" s="25" t="s">
        <v>9</v>
      </c>
      <c r="H1234" s="26">
        <v>0</v>
      </c>
      <c r="I1234" s="26">
        <v>0</v>
      </c>
      <c r="J1234" s="26">
        <v>0</v>
      </c>
      <c r="K1234" s="26">
        <v>0</v>
      </c>
      <c r="L1234" s="26">
        <v>0</v>
      </c>
      <c r="M1234" s="26">
        <v>0</v>
      </c>
      <c r="N1234" s="26">
        <v>0</v>
      </c>
      <c r="O1234" s="220"/>
      <c r="P1234" s="264"/>
      <c r="Q1234" s="74"/>
    </row>
    <row r="1235" spans="1:17" ht="24.75" thickBot="1" x14ac:dyDescent="0.3">
      <c r="A1235" s="253" t="s">
        <v>4392</v>
      </c>
      <c r="B1235" s="218" t="s">
        <v>479</v>
      </c>
      <c r="C1235" s="218" t="s">
        <v>165</v>
      </c>
      <c r="D1235" s="218" t="s">
        <v>2</v>
      </c>
      <c r="E1235" s="218" t="s">
        <v>1482</v>
      </c>
      <c r="F1235" s="218" t="s">
        <v>244</v>
      </c>
      <c r="G1235" s="25" t="s">
        <v>4</v>
      </c>
      <c r="H1235" s="26">
        <v>15</v>
      </c>
      <c r="I1235" s="26">
        <v>0</v>
      </c>
      <c r="J1235" s="26">
        <v>0</v>
      </c>
      <c r="K1235" s="26">
        <v>0</v>
      </c>
      <c r="L1235" s="26">
        <v>5</v>
      </c>
      <c r="M1235" s="26">
        <v>5</v>
      </c>
      <c r="N1235" s="26">
        <v>5</v>
      </c>
      <c r="O1235" s="218">
        <v>2900</v>
      </c>
      <c r="P1235" s="262" t="s">
        <v>1435</v>
      </c>
      <c r="Q1235" s="74"/>
    </row>
    <row r="1236" spans="1:17" ht="16.5" thickBot="1" x14ac:dyDescent="0.3">
      <c r="A1236" s="254"/>
      <c r="B1236" s="219"/>
      <c r="C1236" s="219"/>
      <c r="D1236" s="219"/>
      <c r="E1236" s="219"/>
      <c r="F1236" s="219"/>
      <c r="G1236" s="25" t="s">
        <v>259</v>
      </c>
      <c r="H1236" s="26">
        <v>0</v>
      </c>
      <c r="I1236" s="26">
        <v>0</v>
      </c>
      <c r="J1236" s="26">
        <v>0</v>
      </c>
      <c r="K1236" s="26">
        <v>0</v>
      </c>
      <c r="L1236" s="26">
        <v>0</v>
      </c>
      <c r="M1236" s="26">
        <v>0</v>
      </c>
      <c r="N1236" s="26">
        <v>0</v>
      </c>
      <c r="O1236" s="219"/>
      <c r="P1236" s="263"/>
      <c r="Q1236" s="74"/>
    </row>
    <row r="1237" spans="1:17" ht="24.75" thickBot="1" x14ac:dyDescent="0.3">
      <c r="A1237" s="254"/>
      <c r="B1237" s="219"/>
      <c r="C1237" s="219"/>
      <c r="D1237" s="219"/>
      <c r="E1237" s="219"/>
      <c r="F1237" s="219"/>
      <c r="G1237" s="25" t="s">
        <v>7</v>
      </c>
      <c r="H1237" s="26">
        <v>15</v>
      </c>
      <c r="I1237" s="26">
        <v>0</v>
      </c>
      <c r="J1237" s="26">
        <v>0</v>
      </c>
      <c r="K1237" s="26">
        <v>0</v>
      </c>
      <c r="L1237" s="26">
        <v>5</v>
      </c>
      <c r="M1237" s="26">
        <v>5</v>
      </c>
      <c r="N1237" s="26">
        <v>5</v>
      </c>
      <c r="O1237" s="219"/>
      <c r="P1237" s="263"/>
      <c r="Q1237" s="74"/>
    </row>
    <row r="1238" spans="1:17" ht="16.5" thickBot="1" x14ac:dyDescent="0.3">
      <c r="A1238" s="254"/>
      <c r="B1238" s="219"/>
      <c r="C1238" s="219"/>
      <c r="D1238" s="219"/>
      <c r="E1238" s="219"/>
      <c r="F1238" s="219"/>
      <c r="G1238" s="25" t="s">
        <v>8</v>
      </c>
      <c r="H1238" s="26">
        <v>0</v>
      </c>
      <c r="I1238" s="26">
        <v>0</v>
      </c>
      <c r="J1238" s="26">
        <v>0</v>
      </c>
      <c r="K1238" s="26">
        <v>0</v>
      </c>
      <c r="L1238" s="26">
        <v>0</v>
      </c>
      <c r="M1238" s="26">
        <v>0</v>
      </c>
      <c r="N1238" s="26">
        <v>0</v>
      </c>
      <c r="O1238" s="219"/>
      <c r="P1238" s="263"/>
      <c r="Q1238" s="74"/>
    </row>
    <row r="1239" spans="1:17" ht="16.5" thickBot="1" x14ac:dyDescent="0.3">
      <c r="A1239" s="255"/>
      <c r="B1239" s="220"/>
      <c r="C1239" s="220"/>
      <c r="D1239" s="220"/>
      <c r="E1239" s="220"/>
      <c r="F1239" s="220"/>
      <c r="G1239" s="25" t="s">
        <v>9</v>
      </c>
      <c r="H1239" s="26">
        <v>0</v>
      </c>
      <c r="I1239" s="26">
        <v>0</v>
      </c>
      <c r="J1239" s="26">
        <v>0</v>
      </c>
      <c r="K1239" s="26">
        <v>0</v>
      </c>
      <c r="L1239" s="26">
        <v>0</v>
      </c>
      <c r="M1239" s="26">
        <v>0</v>
      </c>
      <c r="N1239" s="26">
        <v>0</v>
      </c>
      <c r="O1239" s="220"/>
      <c r="P1239" s="264"/>
      <c r="Q1239" s="74"/>
    </row>
    <row r="1240" spans="1:17" ht="24.75" thickBot="1" x14ac:dyDescent="0.3">
      <c r="A1240" s="212" t="s">
        <v>1492</v>
      </c>
      <c r="B1240" s="218" t="s">
        <v>479</v>
      </c>
      <c r="C1240" s="218" t="s">
        <v>165</v>
      </c>
      <c r="D1240" s="218" t="s">
        <v>2</v>
      </c>
      <c r="E1240" s="218" t="s">
        <v>1482</v>
      </c>
      <c r="F1240" s="218" t="s">
        <v>244</v>
      </c>
      <c r="G1240" s="25" t="s">
        <v>4</v>
      </c>
      <c r="H1240" s="26">
        <v>15</v>
      </c>
      <c r="I1240" s="26">
        <v>0</v>
      </c>
      <c r="J1240" s="26">
        <v>0</v>
      </c>
      <c r="K1240" s="26">
        <v>0</v>
      </c>
      <c r="L1240" s="26">
        <v>5</v>
      </c>
      <c r="M1240" s="26">
        <v>5</v>
      </c>
      <c r="N1240" s="26">
        <v>5</v>
      </c>
      <c r="O1240" s="218">
        <v>26000</v>
      </c>
      <c r="P1240" s="262" t="s">
        <v>1435</v>
      </c>
      <c r="Q1240" s="74"/>
    </row>
    <row r="1241" spans="1:17" ht="16.5" thickBot="1" x14ac:dyDescent="0.3">
      <c r="A1241" s="213"/>
      <c r="B1241" s="219"/>
      <c r="C1241" s="219"/>
      <c r="D1241" s="219"/>
      <c r="E1241" s="219"/>
      <c r="F1241" s="219"/>
      <c r="G1241" s="25" t="s">
        <v>259</v>
      </c>
      <c r="H1241" s="26">
        <v>0</v>
      </c>
      <c r="I1241" s="26">
        <v>0</v>
      </c>
      <c r="J1241" s="26">
        <v>0</v>
      </c>
      <c r="K1241" s="26">
        <v>0</v>
      </c>
      <c r="L1241" s="26">
        <v>0</v>
      </c>
      <c r="M1241" s="26">
        <v>0</v>
      </c>
      <c r="N1241" s="26">
        <v>0</v>
      </c>
      <c r="O1241" s="219"/>
      <c r="P1241" s="263"/>
      <c r="Q1241" s="74"/>
    </row>
    <row r="1242" spans="1:17" ht="24.75" thickBot="1" x14ac:dyDescent="0.3">
      <c r="A1242" s="213"/>
      <c r="B1242" s="219"/>
      <c r="C1242" s="219"/>
      <c r="D1242" s="219"/>
      <c r="E1242" s="219"/>
      <c r="F1242" s="219"/>
      <c r="G1242" s="25" t="s">
        <v>7</v>
      </c>
      <c r="H1242" s="26">
        <v>15</v>
      </c>
      <c r="I1242" s="26">
        <v>0</v>
      </c>
      <c r="J1242" s="26">
        <v>0</v>
      </c>
      <c r="K1242" s="26">
        <v>0</v>
      </c>
      <c r="L1242" s="26">
        <v>5</v>
      </c>
      <c r="M1242" s="26">
        <v>5</v>
      </c>
      <c r="N1242" s="26">
        <v>5</v>
      </c>
      <c r="O1242" s="219"/>
      <c r="P1242" s="263"/>
      <c r="Q1242" s="74"/>
    </row>
    <row r="1243" spans="1:17" ht="16.5" thickBot="1" x14ac:dyDescent="0.3">
      <c r="A1243" s="213"/>
      <c r="B1243" s="219"/>
      <c r="C1243" s="219"/>
      <c r="D1243" s="219"/>
      <c r="E1243" s="219"/>
      <c r="F1243" s="219"/>
      <c r="G1243" s="25" t="s">
        <v>8</v>
      </c>
      <c r="H1243" s="26">
        <v>0</v>
      </c>
      <c r="I1243" s="26">
        <v>0</v>
      </c>
      <c r="J1243" s="26">
        <v>0</v>
      </c>
      <c r="K1243" s="26">
        <v>0</v>
      </c>
      <c r="L1243" s="26">
        <v>0</v>
      </c>
      <c r="M1243" s="26">
        <v>0</v>
      </c>
      <c r="N1243" s="26">
        <v>0</v>
      </c>
      <c r="O1243" s="219"/>
      <c r="P1243" s="263"/>
      <c r="Q1243" s="74"/>
    </row>
    <row r="1244" spans="1:17" ht="16.5" thickBot="1" x14ac:dyDescent="0.3">
      <c r="A1244" s="214"/>
      <c r="B1244" s="220"/>
      <c r="C1244" s="220"/>
      <c r="D1244" s="220"/>
      <c r="E1244" s="220"/>
      <c r="F1244" s="220"/>
      <c r="G1244" s="25" t="s">
        <v>9</v>
      </c>
      <c r="H1244" s="26">
        <v>0</v>
      </c>
      <c r="I1244" s="26">
        <v>0</v>
      </c>
      <c r="J1244" s="26">
        <v>0</v>
      </c>
      <c r="K1244" s="26">
        <v>0</v>
      </c>
      <c r="L1244" s="26">
        <v>0</v>
      </c>
      <c r="M1244" s="26">
        <v>0</v>
      </c>
      <c r="N1244" s="26">
        <v>0</v>
      </c>
      <c r="O1244" s="220"/>
      <c r="P1244" s="264"/>
      <c r="Q1244" s="74"/>
    </row>
    <row r="1245" spans="1:17" ht="24.75" thickBot="1" x14ac:dyDescent="0.3">
      <c r="A1245" s="212" t="s">
        <v>1493</v>
      </c>
      <c r="B1245" s="218" t="s">
        <v>479</v>
      </c>
      <c r="C1245" s="218" t="s">
        <v>165</v>
      </c>
      <c r="D1245" s="218" t="s">
        <v>2</v>
      </c>
      <c r="E1245" s="218" t="s">
        <v>1482</v>
      </c>
      <c r="F1245" s="218" t="s">
        <v>244</v>
      </c>
      <c r="G1245" s="25" t="s">
        <v>4</v>
      </c>
      <c r="H1245" s="26">
        <v>15</v>
      </c>
      <c r="I1245" s="26">
        <v>0</v>
      </c>
      <c r="J1245" s="26">
        <v>0</v>
      </c>
      <c r="K1245" s="26">
        <v>0</v>
      </c>
      <c r="L1245" s="26">
        <v>5</v>
      </c>
      <c r="M1245" s="26">
        <v>5</v>
      </c>
      <c r="N1245" s="26">
        <v>5</v>
      </c>
      <c r="O1245" s="218">
        <v>2700</v>
      </c>
      <c r="P1245" s="262" t="s">
        <v>1435</v>
      </c>
      <c r="Q1245" s="74"/>
    </row>
    <row r="1246" spans="1:17" ht="16.5" thickBot="1" x14ac:dyDescent="0.3">
      <c r="A1246" s="213"/>
      <c r="B1246" s="219"/>
      <c r="C1246" s="219"/>
      <c r="D1246" s="219"/>
      <c r="E1246" s="219"/>
      <c r="F1246" s="219"/>
      <c r="G1246" s="25" t="s">
        <v>259</v>
      </c>
      <c r="H1246" s="26">
        <v>0</v>
      </c>
      <c r="I1246" s="26">
        <v>0</v>
      </c>
      <c r="J1246" s="26">
        <v>0</v>
      </c>
      <c r="K1246" s="26">
        <v>0</v>
      </c>
      <c r="L1246" s="26">
        <v>0</v>
      </c>
      <c r="M1246" s="26">
        <v>0</v>
      </c>
      <c r="N1246" s="26">
        <v>0</v>
      </c>
      <c r="O1246" s="219"/>
      <c r="P1246" s="263"/>
      <c r="Q1246" s="74"/>
    </row>
    <row r="1247" spans="1:17" ht="24.75" thickBot="1" x14ac:dyDescent="0.3">
      <c r="A1247" s="213"/>
      <c r="B1247" s="219"/>
      <c r="C1247" s="219"/>
      <c r="D1247" s="219"/>
      <c r="E1247" s="219"/>
      <c r="F1247" s="219"/>
      <c r="G1247" s="25" t="s">
        <v>7</v>
      </c>
      <c r="H1247" s="26">
        <v>15</v>
      </c>
      <c r="I1247" s="26">
        <v>0</v>
      </c>
      <c r="J1247" s="26">
        <v>0</v>
      </c>
      <c r="K1247" s="26">
        <v>0</v>
      </c>
      <c r="L1247" s="26">
        <v>5</v>
      </c>
      <c r="M1247" s="26">
        <v>5</v>
      </c>
      <c r="N1247" s="26">
        <v>5</v>
      </c>
      <c r="O1247" s="219"/>
      <c r="P1247" s="263"/>
      <c r="Q1247" s="74"/>
    </row>
    <row r="1248" spans="1:17" ht="16.5" thickBot="1" x14ac:dyDescent="0.3">
      <c r="A1248" s="213"/>
      <c r="B1248" s="219"/>
      <c r="C1248" s="219"/>
      <c r="D1248" s="219"/>
      <c r="E1248" s="219"/>
      <c r="F1248" s="219"/>
      <c r="G1248" s="25" t="s">
        <v>8</v>
      </c>
      <c r="H1248" s="26">
        <v>0</v>
      </c>
      <c r="I1248" s="26">
        <v>0</v>
      </c>
      <c r="J1248" s="26">
        <v>0</v>
      </c>
      <c r="K1248" s="26">
        <v>0</v>
      </c>
      <c r="L1248" s="26">
        <v>0</v>
      </c>
      <c r="M1248" s="26">
        <v>0</v>
      </c>
      <c r="N1248" s="26">
        <v>0</v>
      </c>
      <c r="O1248" s="219"/>
      <c r="P1248" s="263"/>
      <c r="Q1248" s="74"/>
    </row>
    <row r="1249" spans="1:17" ht="16.5" thickBot="1" x14ac:dyDescent="0.3">
      <c r="A1249" s="214"/>
      <c r="B1249" s="220"/>
      <c r="C1249" s="220"/>
      <c r="D1249" s="220"/>
      <c r="E1249" s="220"/>
      <c r="F1249" s="220"/>
      <c r="G1249" s="25" t="s">
        <v>9</v>
      </c>
      <c r="H1249" s="26">
        <v>0</v>
      </c>
      <c r="I1249" s="26">
        <v>0</v>
      </c>
      <c r="J1249" s="26">
        <v>0</v>
      </c>
      <c r="K1249" s="26">
        <v>0</v>
      </c>
      <c r="L1249" s="26">
        <v>0</v>
      </c>
      <c r="M1249" s="26">
        <v>0</v>
      </c>
      <c r="N1249" s="26">
        <v>0</v>
      </c>
      <c r="O1249" s="220"/>
      <c r="P1249" s="264"/>
      <c r="Q1249" s="74"/>
    </row>
    <row r="1250" spans="1:17" ht="24.75" thickBot="1" x14ac:dyDescent="0.3">
      <c r="A1250" s="212" t="s">
        <v>1494</v>
      </c>
      <c r="B1250" s="218" t="s">
        <v>479</v>
      </c>
      <c r="C1250" s="218" t="s">
        <v>165</v>
      </c>
      <c r="D1250" s="218" t="s">
        <v>2</v>
      </c>
      <c r="E1250" s="218" t="s">
        <v>1482</v>
      </c>
      <c r="F1250" s="218" t="s">
        <v>244</v>
      </c>
      <c r="G1250" s="25" t="s">
        <v>4</v>
      </c>
      <c r="H1250" s="26">
        <v>15</v>
      </c>
      <c r="I1250" s="26">
        <v>0</v>
      </c>
      <c r="J1250" s="26">
        <v>0</v>
      </c>
      <c r="K1250" s="26">
        <v>0</v>
      </c>
      <c r="L1250" s="26">
        <v>5</v>
      </c>
      <c r="M1250" s="26">
        <v>5</v>
      </c>
      <c r="N1250" s="26">
        <v>5</v>
      </c>
      <c r="O1250" s="218">
        <v>3900</v>
      </c>
      <c r="P1250" s="262" t="s">
        <v>1435</v>
      </c>
      <c r="Q1250" s="74"/>
    </row>
    <row r="1251" spans="1:17" ht="16.5" thickBot="1" x14ac:dyDescent="0.3">
      <c r="A1251" s="213"/>
      <c r="B1251" s="219"/>
      <c r="C1251" s="219"/>
      <c r="D1251" s="219"/>
      <c r="E1251" s="219"/>
      <c r="F1251" s="219"/>
      <c r="G1251" s="25" t="s">
        <v>259</v>
      </c>
      <c r="H1251" s="26">
        <v>0</v>
      </c>
      <c r="I1251" s="26">
        <v>0</v>
      </c>
      <c r="J1251" s="26">
        <v>0</v>
      </c>
      <c r="K1251" s="26">
        <v>0</v>
      </c>
      <c r="L1251" s="26">
        <v>0</v>
      </c>
      <c r="M1251" s="26">
        <v>0</v>
      </c>
      <c r="N1251" s="26">
        <v>0</v>
      </c>
      <c r="O1251" s="219"/>
      <c r="P1251" s="263"/>
      <c r="Q1251" s="74"/>
    </row>
    <row r="1252" spans="1:17" ht="24.75" thickBot="1" x14ac:dyDescent="0.3">
      <c r="A1252" s="213"/>
      <c r="B1252" s="219"/>
      <c r="C1252" s="219"/>
      <c r="D1252" s="219"/>
      <c r="E1252" s="219"/>
      <c r="F1252" s="219"/>
      <c r="G1252" s="25" t="s">
        <v>7</v>
      </c>
      <c r="H1252" s="26">
        <v>30</v>
      </c>
      <c r="I1252" s="26">
        <v>0</v>
      </c>
      <c r="J1252" s="26">
        <v>0</v>
      </c>
      <c r="K1252" s="26">
        <v>0</v>
      </c>
      <c r="L1252" s="26">
        <v>5</v>
      </c>
      <c r="M1252" s="26">
        <v>5</v>
      </c>
      <c r="N1252" s="26">
        <v>5</v>
      </c>
      <c r="O1252" s="219"/>
      <c r="P1252" s="263"/>
      <c r="Q1252" s="74"/>
    </row>
    <row r="1253" spans="1:17" ht="16.5" thickBot="1" x14ac:dyDescent="0.3">
      <c r="A1253" s="213"/>
      <c r="B1253" s="219"/>
      <c r="C1253" s="219"/>
      <c r="D1253" s="219"/>
      <c r="E1253" s="219"/>
      <c r="F1253" s="219"/>
      <c r="G1253" s="25" t="s">
        <v>8</v>
      </c>
      <c r="H1253" s="26">
        <v>0</v>
      </c>
      <c r="I1253" s="26">
        <v>0</v>
      </c>
      <c r="J1253" s="26">
        <v>0</v>
      </c>
      <c r="K1253" s="26">
        <v>0</v>
      </c>
      <c r="L1253" s="26">
        <v>0</v>
      </c>
      <c r="M1253" s="26">
        <v>0</v>
      </c>
      <c r="N1253" s="26">
        <v>0</v>
      </c>
      <c r="O1253" s="219"/>
      <c r="P1253" s="263"/>
      <c r="Q1253" s="74"/>
    </row>
    <row r="1254" spans="1:17" ht="16.5" thickBot="1" x14ac:dyDescent="0.3">
      <c r="A1254" s="214"/>
      <c r="B1254" s="220"/>
      <c r="C1254" s="220"/>
      <c r="D1254" s="220"/>
      <c r="E1254" s="220"/>
      <c r="F1254" s="220"/>
      <c r="G1254" s="25" t="s">
        <v>9</v>
      </c>
      <c r="H1254" s="26">
        <v>0</v>
      </c>
      <c r="I1254" s="26">
        <v>0</v>
      </c>
      <c r="J1254" s="26">
        <v>0</v>
      </c>
      <c r="K1254" s="26">
        <v>0</v>
      </c>
      <c r="L1254" s="26">
        <v>0</v>
      </c>
      <c r="M1254" s="26">
        <v>0</v>
      </c>
      <c r="N1254" s="26">
        <v>0</v>
      </c>
      <c r="O1254" s="220"/>
      <c r="P1254" s="264"/>
      <c r="Q1254" s="74"/>
    </row>
    <row r="1255" spans="1:17" ht="24.75" thickBot="1" x14ac:dyDescent="0.3">
      <c r="A1255" s="320" t="s">
        <v>125</v>
      </c>
      <c r="B1255" s="320"/>
      <c r="C1255" s="320"/>
      <c r="D1255" s="320"/>
      <c r="E1255" s="320"/>
      <c r="F1255" s="321"/>
      <c r="G1255" s="55" t="s">
        <v>4</v>
      </c>
      <c r="H1255" s="56">
        <f>SUM(H1256:H1259)</f>
        <v>731.09999999999991</v>
      </c>
      <c r="I1255" s="56">
        <f t="shared" ref="I1255:N1255" si="157">SUM(I1256:I1259)</f>
        <v>119.1</v>
      </c>
      <c r="J1255" s="56">
        <f t="shared" si="157"/>
        <v>85.8</v>
      </c>
      <c r="K1255" s="56">
        <f t="shared" si="157"/>
        <v>0</v>
      </c>
      <c r="L1255" s="56">
        <f t="shared" si="157"/>
        <v>248.2</v>
      </c>
      <c r="M1255" s="56">
        <f t="shared" si="157"/>
        <v>183</v>
      </c>
      <c r="N1255" s="56">
        <f t="shared" si="157"/>
        <v>95</v>
      </c>
      <c r="O1255" s="221"/>
      <c r="P1255" s="262" t="s">
        <v>1435</v>
      </c>
      <c r="Q1255" s="74"/>
    </row>
    <row r="1256" spans="1:17" ht="16.5" thickBot="1" x14ac:dyDescent="0.3">
      <c r="A1256" s="322"/>
      <c r="B1256" s="322"/>
      <c r="C1256" s="322"/>
      <c r="D1256" s="322"/>
      <c r="E1256" s="322"/>
      <c r="F1256" s="323"/>
      <c r="G1256" s="55" t="s">
        <v>6</v>
      </c>
      <c r="H1256" s="56">
        <f>SUM(I1256:N1256)</f>
        <v>0</v>
      </c>
      <c r="I1256" s="56">
        <f>I1251+I1246+I1241+I1236+I1231+I1226+I1221+I1216+I1211+I1206+I1201+I1196+I1191+I1186+I1181+I1176+I1171+I1166+I1161</f>
        <v>0</v>
      </c>
      <c r="J1256" s="56">
        <f t="shared" ref="J1256:N1256" si="158">J1251+J1246+J1241+J1236+J1231+J1226+J1221+J1216+J1211+J1206+J1201+J1196+J1191+J1186+J1181+J1176+J1171+J1166+J1161</f>
        <v>0</v>
      </c>
      <c r="K1256" s="56">
        <f t="shared" si="158"/>
        <v>0</v>
      </c>
      <c r="L1256" s="56">
        <f t="shared" si="158"/>
        <v>0</v>
      </c>
      <c r="M1256" s="56">
        <f t="shared" si="158"/>
        <v>0</v>
      </c>
      <c r="N1256" s="56">
        <f t="shared" si="158"/>
        <v>0</v>
      </c>
      <c r="O1256" s="222"/>
      <c r="P1256" s="263"/>
      <c r="Q1256" s="74"/>
    </row>
    <row r="1257" spans="1:17" ht="24.75" thickBot="1" x14ac:dyDescent="0.3">
      <c r="A1257" s="322"/>
      <c r="B1257" s="322"/>
      <c r="C1257" s="322"/>
      <c r="D1257" s="322"/>
      <c r="E1257" s="322"/>
      <c r="F1257" s="323"/>
      <c r="G1257" s="55" t="s">
        <v>7</v>
      </c>
      <c r="H1257" s="56">
        <f t="shared" ref="H1257:H1259" si="159">SUM(I1257:N1257)</f>
        <v>731.09999999999991</v>
      </c>
      <c r="I1257" s="56">
        <f t="shared" ref="I1257:N1257" si="160">I1252+I1247+I1242+I1237+I1232+I1227+I1222+I1217+I1212+I1207+I1202+I1197+I1192+I1187+I1182+I1177+I1172+I1167+I1162</f>
        <v>119.1</v>
      </c>
      <c r="J1257" s="56">
        <f t="shared" si="160"/>
        <v>85.8</v>
      </c>
      <c r="K1257" s="56">
        <f t="shared" si="160"/>
        <v>0</v>
      </c>
      <c r="L1257" s="56">
        <f t="shared" si="160"/>
        <v>248.2</v>
      </c>
      <c r="M1257" s="56">
        <f t="shared" si="160"/>
        <v>183</v>
      </c>
      <c r="N1257" s="56">
        <f t="shared" si="160"/>
        <v>95</v>
      </c>
      <c r="O1257" s="222"/>
      <c r="P1257" s="263"/>
      <c r="Q1257" s="74"/>
    </row>
    <row r="1258" spans="1:17" ht="16.5" thickBot="1" x14ac:dyDescent="0.3">
      <c r="A1258" s="322"/>
      <c r="B1258" s="322"/>
      <c r="C1258" s="322"/>
      <c r="D1258" s="322"/>
      <c r="E1258" s="322"/>
      <c r="F1258" s="323"/>
      <c r="G1258" s="55" t="s">
        <v>8</v>
      </c>
      <c r="H1258" s="56">
        <f t="shared" si="159"/>
        <v>0</v>
      </c>
      <c r="I1258" s="56">
        <f t="shared" ref="I1258:N1258" si="161">I1253+I1248+I1243+I1238+I1233+I1228+I1223+I1218+I1213+I1208+I1203+I1198+I1193+I1188+I1183+I1178+I1173+I1168+I1163</f>
        <v>0</v>
      </c>
      <c r="J1258" s="56">
        <f t="shared" si="161"/>
        <v>0</v>
      </c>
      <c r="K1258" s="56">
        <f t="shared" si="161"/>
        <v>0</v>
      </c>
      <c r="L1258" s="56">
        <f t="shared" si="161"/>
        <v>0</v>
      </c>
      <c r="M1258" s="56">
        <f t="shared" si="161"/>
        <v>0</v>
      </c>
      <c r="N1258" s="56">
        <f t="shared" si="161"/>
        <v>0</v>
      </c>
      <c r="O1258" s="222"/>
      <c r="P1258" s="263"/>
      <c r="Q1258" s="74"/>
    </row>
    <row r="1259" spans="1:17" ht="24.75" thickBot="1" x14ac:dyDescent="0.3">
      <c r="A1259" s="324"/>
      <c r="B1259" s="324"/>
      <c r="C1259" s="324"/>
      <c r="D1259" s="324"/>
      <c r="E1259" s="324"/>
      <c r="F1259" s="325"/>
      <c r="G1259" s="55" t="s">
        <v>9</v>
      </c>
      <c r="H1259" s="56">
        <f t="shared" si="159"/>
        <v>0</v>
      </c>
      <c r="I1259" s="56">
        <f t="shared" ref="I1259:N1259" si="162">I1254+I1249+I1244+I1239+I1234+I1229+I1224+I1219+I1214+I1209+I1204+I1199+I1194+I1189+I1184+I1179+I1174+I1169+I1164</f>
        <v>0</v>
      </c>
      <c r="J1259" s="56">
        <f t="shared" si="162"/>
        <v>0</v>
      </c>
      <c r="K1259" s="56">
        <f t="shared" si="162"/>
        <v>0</v>
      </c>
      <c r="L1259" s="56">
        <f t="shared" si="162"/>
        <v>0</v>
      </c>
      <c r="M1259" s="56">
        <f t="shared" si="162"/>
        <v>0</v>
      </c>
      <c r="N1259" s="56">
        <f t="shared" si="162"/>
        <v>0</v>
      </c>
      <c r="O1259" s="223"/>
      <c r="P1259" s="264"/>
      <c r="Q1259" s="74"/>
    </row>
    <row r="1260" spans="1:17" ht="16.5" thickBot="1" x14ac:dyDescent="0.3">
      <c r="A1260" s="211" t="s">
        <v>170</v>
      </c>
      <c r="B1260" s="211"/>
      <c r="C1260" s="211"/>
      <c r="D1260" s="211"/>
      <c r="E1260" s="211"/>
      <c r="F1260" s="211"/>
      <c r="G1260" s="211"/>
      <c r="H1260" s="211"/>
      <c r="I1260" s="211"/>
      <c r="J1260" s="211"/>
      <c r="K1260" s="211"/>
      <c r="L1260" s="211"/>
      <c r="M1260" s="211"/>
      <c r="N1260" s="211"/>
      <c r="O1260" s="211"/>
      <c r="P1260" s="279"/>
      <c r="Q1260" s="74"/>
    </row>
    <row r="1261" spans="1:17" ht="24.75" thickBot="1" x14ac:dyDescent="0.3">
      <c r="A1261" s="212" t="s">
        <v>1495</v>
      </c>
      <c r="B1261" s="218"/>
      <c r="C1261" s="218" t="s">
        <v>170</v>
      </c>
      <c r="D1261" s="218" t="s">
        <v>458</v>
      </c>
      <c r="E1261" s="218" t="s">
        <v>1496</v>
      </c>
      <c r="F1261" s="218" t="s">
        <v>1497</v>
      </c>
      <c r="G1261" s="25" t="s">
        <v>4</v>
      </c>
      <c r="H1261" s="26">
        <f>SUM(H1262:H1265)</f>
        <v>139.9</v>
      </c>
      <c r="I1261" s="26">
        <f t="shared" ref="I1261:N1261" si="163">SUM(I1262:I1265)</f>
        <v>0</v>
      </c>
      <c r="J1261" s="26">
        <f t="shared" si="163"/>
        <v>0</v>
      </c>
      <c r="K1261" s="26">
        <f t="shared" si="163"/>
        <v>139.9</v>
      </c>
      <c r="L1261" s="26">
        <f t="shared" si="163"/>
        <v>0</v>
      </c>
      <c r="M1261" s="26">
        <f t="shared" si="163"/>
        <v>0</v>
      </c>
      <c r="N1261" s="26">
        <f t="shared" si="163"/>
        <v>0</v>
      </c>
      <c r="O1261" s="218">
        <v>18507</v>
      </c>
      <c r="P1261" s="262" t="s">
        <v>1498</v>
      </c>
      <c r="Q1261" s="74"/>
    </row>
    <row r="1262" spans="1:17" ht="16.5" thickBot="1" x14ac:dyDescent="0.3">
      <c r="A1262" s="213"/>
      <c r="B1262" s="219"/>
      <c r="C1262" s="219"/>
      <c r="D1262" s="219"/>
      <c r="E1262" s="219"/>
      <c r="F1262" s="219"/>
      <c r="G1262" s="25" t="s">
        <v>259</v>
      </c>
      <c r="H1262" s="26">
        <f>SUM(I1262:N1262)</f>
        <v>0</v>
      </c>
      <c r="I1262" s="26">
        <v>0</v>
      </c>
      <c r="J1262" s="26">
        <v>0</v>
      </c>
      <c r="K1262" s="26">
        <v>0</v>
      </c>
      <c r="L1262" s="26">
        <v>0</v>
      </c>
      <c r="M1262" s="26">
        <v>0</v>
      </c>
      <c r="N1262" s="26">
        <v>0</v>
      </c>
      <c r="O1262" s="219"/>
      <c r="P1262" s="263"/>
      <c r="Q1262" s="74"/>
    </row>
    <row r="1263" spans="1:17" ht="24.75" thickBot="1" x14ac:dyDescent="0.3">
      <c r="A1263" s="213"/>
      <c r="B1263" s="219"/>
      <c r="C1263" s="219"/>
      <c r="D1263" s="219"/>
      <c r="E1263" s="219"/>
      <c r="F1263" s="219"/>
      <c r="G1263" s="25" t="s">
        <v>7</v>
      </c>
      <c r="H1263" s="26">
        <f>SUM(I1263:N1263)</f>
        <v>139.9</v>
      </c>
      <c r="I1263" s="26">
        <v>0</v>
      </c>
      <c r="J1263" s="26">
        <v>0</v>
      </c>
      <c r="K1263" s="26">
        <v>139.9</v>
      </c>
      <c r="L1263" s="26">
        <v>0</v>
      </c>
      <c r="M1263" s="26">
        <v>0</v>
      </c>
      <c r="N1263" s="26">
        <v>0</v>
      </c>
      <c r="O1263" s="219"/>
      <c r="P1263" s="263"/>
      <c r="Q1263" s="74"/>
    </row>
    <row r="1264" spans="1:17" ht="16.5" thickBot="1" x14ac:dyDescent="0.3">
      <c r="A1264" s="213"/>
      <c r="B1264" s="219"/>
      <c r="C1264" s="219"/>
      <c r="D1264" s="219"/>
      <c r="E1264" s="219"/>
      <c r="F1264" s="219"/>
      <c r="G1264" s="25" t="s">
        <v>1499</v>
      </c>
      <c r="H1264" s="26">
        <f>SUM(I1264:N1264)</f>
        <v>0</v>
      </c>
      <c r="I1264" s="26">
        <v>0</v>
      </c>
      <c r="J1264" s="26">
        <v>0</v>
      </c>
      <c r="K1264" s="26">
        <v>0</v>
      </c>
      <c r="L1264" s="26">
        <v>0</v>
      </c>
      <c r="M1264" s="26">
        <v>0</v>
      </c>
      <c r="N1264" s="26">
        <v>0</v>
      </c>
      <c r="O1264" s="219"/>
      <c r="P1264" s="263"/>
      <c r="Q1264" s="74"/>
    </row>
    <row r="1265" spans="1:17" ht="16.5" thickBot="1" x14ac:dyDescent="0.3">
      <c r="A1265" s="214"/>
      <c r="B1265" s="220"/>
      <c r="C1265" s="220"/>
      <c r="D1265" s="220"/>
      <c r="E1265" s="220"/>
      <c r="F1265" s="220"/>
      <c r="G1265" s="25" t="s">
        <v>9</v>
      </c>
      <c r="H1265" s="26">
        <f>SUM(I1265:N1265)</f>
        <v>0</v>
      </c>
      <c r="I1265" s="26">
        <v>0</v>
      </c>
      <c r="J1265" s="26">
        <v>0</v>
      </c>
      <c r="K1265" s="26">
        <v>0</v>
      </c>
      <c r="L1265" s="26">
        <v>0</v>
      </c>
      <c r="M1265" s="26">
        <v>0</v>
      </c>
      <c r="N1265" s="26">
        <v>0</v>
      </c>
      <c r="O1265" s="220"/>
      <c r="P1265" s="264"/>
      <c r="Q1265" s="74"/>
    </row>
    <row r="1266" spans="1:17" ht="15.75" x14ac:dyDescent="0.25">
      <c r="A1266" s="212" t="s">
        <v>1500</v>
      </c>
      <c r="B1266" s="218"/>
      <c r="C1266" s="218" t="s">
        <v>170</v>
      </c>
      <c r="D1266" s="218" t="s">
        <v>458</v>
      </c>
      <c r="E1266" s="218" t="s">
        <v>1501</v>
      </c>
      <c r="F1266" s="218" t="s">
        <v>1497</v>
      </c>
      <c r="G1266" s="215" t="s">
        <v>4</v>
      </c>
      <c r="H1266" s="366">
        <f>SUM(H1268:H1271)</f>
        <v>156.6</v>
      </c>
      <c r="I1266" s="366">
        <f t="shared" ref="I1266:N1266" si="164">SUM(I1268:I1271)</f>
        <v>0</v>
      </c>
      <c r="J1266" s="366">
        <f t="shared" si="164"/>
        <v>0</v>
      </c>
      <c r="K1266" s="366">
        <f t="shared" si="164"/>
        <v>156.6</v>
      </c>
      <c r="L1266" s="366">
        <f t="shared" si="164"/>
        <v>0</v>
      </c>
      <c r="M1266" s="366">
        <f t="shared" si="164"/>
        <v>0</v>
      </c>
      <c r="N1266" s="366">
        <f t="shared" si="164"/>
        <v>0</v>
      </c>
      <c r="O1266" s="218">
        <v>18507</v>
      </c>
      <c r="P1266" s="262"/>
      <c r="Q1266" s="74"/>
    </row>
    <row r="1267" spans="1:17" ht="16.5" thickBot="1" x14ac:dyDescent="0.3">
      <c r="A1267" s="213"/>
      <c r="B1267" s="219"/>
      <c r="C1267" s="219"/>
      <c r="D1267" s="219"/>
      <c r="E1267" s="219"/>
      <c r="F1267" s="219"/>
      <c r="G1267" s="217"/>
      <c r="H1267" s="368"/>
      <c r="I1267" s="368"/>
      <c r="J1267" s="368"/>
      <c r="K1267" s="368"/>
      <c r="L1267" s="368"/>
      <c r="M1267" s="368"/>
      <c r="N1267" s="368"/>
      <c r="O1267" s="219"/>
      <c r="P1267" s="263"/>
      <c r="Q1267" s="74"/>
    </row>
    <row r="1268" spans="1:17" ht="16.5" thickBot="1" x14ac:dyDescent="0.3">
      <c r="A1268" s="213"/>
      <c r="B1268" s="219"/>
      <c r="C1268" s="219"/>
      <c r="D1268" s="219"/>
      <c r="E1268" s="219"/>
      <c r="F1268" s="219"/>
      <c r="G1268" s="25" t="s">
        <v>259</v>
      </c>
      <c r="H1268" s="26">
        <f>SUM(I1268:N1268)</f>
        <v>0</v>
      </c>
      <c r="I1268" s="26">
        <v>0</v>
      </c>
      <c r="J1268" s="26">
        <v>0</v>
      </c>
      <c r="K1268" s="26">
        <v>0</v>
      </c>
      <c r="L1268" s="26">
        <v>0</v>
      </c>
      <c r="M1268" s="26">
        <v>0</v>
      </c>
      <c r="N1268" s="26">
        <v>0</v>
      </c>
      <c r="O1268" s="219"/>
      <c r="P1268" s="263"/>
      <c r="Q1268" s="74"/>
    </row>
    <row r="1269" spans="1:17" ht="24.75" thickBot="1" x14ac:dyDescent="0.3">
      <c r="A1269" s="213"/>
      <c r="B1269" s="219"/>
      <c r="C1269" s="219"/>
      <c r="D1269" s="219"/>
      <c r="E1269" s="219"/>
      <c r="F1269" s="219"/>
      <c r="G1269" s="25" t="s">
        <v>7</v>
      </c>
      <c r="H1269" s="26">
        <f>SUM(I1269:N1269)</f>
        <v>156.6</v>
      </c>
      <c r="I1269" s="26">
        <v>0</v>
      </c>
      <c r="J1269" s="26">
        <v>0</v>
      </c>
      <c r="K1269" s="26">
        <v>156.6</v>
      </c>
      <c r="L1269" s="26">
        <v>0</v>
      </c>
      <c r="M1269" s="26">
        <v>0</v>
      </c>
      <c r="N1269" s="26">
        <v>0</v>
      </c>
      <c r="O1269" s="219"/>
      <c r="P1269" s="263"/>
      <c r="Q1269" s="74"/>
    </row>
    <row r="1270" spans="1:17" ht="16.5" thickBot="1" x14ac:dyDescent="0.3">
      <c r="A1270" s="213"/>
      <c r="B1270" s="219"/>
      <c r="C1270" s="219"/>
      <c r="D1270" s="219"/>
      <c r="E1270" s="219"/>
      <c r="F1270" s="219"/>
      <c r="G1270" s="25" t="s">
        <v>8</v>
      </c>
      <c r="H1270" s="26">
        <f>SUM(I1270:N1270)</f>
        <v>0</v>
      </c>
      <c r="I1270" s="26">
        <v>0</v>
      </c>
      <c r="J1270" s="26">
        <v>0</v>
      </c>
      <c r="K1270" s="26">
        <v>0</v>
      </c>
      <c r="L1270" s="26">
        <v>0</v>
      </c>
      <c r="M1270" s="26">
        <v>0</v>
      </c>
      <c r="N1270" s="26">
        <v>0</v>
      </c>
      <c r="O1270" s="219"/>
      <c r="P1270" s="263"/>
      <c r="Q1270" s="74"/>
    </row>
    <row r="1271" spans="1:17" ht="16.5" thickBot="1" x14ac:dyDescent="0.3">
      <c r="A1271" s="214"/>
      <c r="B1271" s="220"/>
      <c r="C1271" s="220"/>
      <c r="D1271" s="220"/>
      <c r="E1271" s="220"/>
      <c r="F1271" s="220"/>
      <c r="G1271" s="25" t="s">
        <v>9</v>
      </c>
      <c r="H1271" s="26">
        <f>SUM(I1271:N1271)</f>
        <v>0</v>
      </c>
      <c r="I1271" s="26">
        <v>0</v>
      </c>
      <c r="J1271" s="26">
        <v>0</v>
      </c>
      <c r="K1271" s="26">
        <v>0</v>
      </c>
      <c r="L1271" s="26">
        <v>0</v>
      </c>
      <c r="M1271" s="26">
        <v>0</v>
      </c>
      <c r="N1271" s="26">
        <v>0</v>
      </c>
      <c r="O1271" s="220"/>
      <c r="P1271" s="264"/>
      <c r="Q1271" s="74"/>
    </row>
    <row r="1272" spans="1:17" ht="24.75" thickBot="1" x14ac:dyDescent="0.3">
      <c r="A1272" s="212" t="s">
        <v>1502</v>
      </c>
      <c r="B1272" s="218"/>
      <c r="C1272" s="218" t="s">
        <v>170</v>
      </c>
      <c r="D1272" s="218" t="s">
        <v>458</v>
      </c>
      <c r="E1272" s="218" t="s">
        <v>1503</v>
      </c>
      <c r="F1272" s="218" t="s">
        <v>506</v>
      </c>
      <c r="G1272" s="25" t="s">
        <v>4</v>
      </c>
      <c r="H1272" s="26">
        <f>SUM(H1273:H1276)</f>
        <v>70.84</v>
      </c>
      <c r="I1272" s="26">
        <f t="shared" ref="I1272:N1272" si="165">SUM(I1273:I1276)</f>
        <v>70.84</v>
      </c>
      <c r="J1272" s="26">
        <f t="shared" si="165"/>
        <v>0</v>
      </c>
      <c r="K1272" s="26">
        <f t="shared" si="165"/>
        <v>0</v>
      </c>
      <c r="L1272" s="26">
        <f t="shared" si="165"/>
        <v>0</v>
      </c>
      <c r="M1272" s="26">
        <f t="shared" si="165"/>
        <v>0</v>
      </c>
      <c r="N1272" s="26">
        <f t="shared" si="165"/>
        <v>0</v>
      </c>
      <c r="O1272" s="218">
        <v>18507</v>
      </c>
      <c r="P1272" s="262" t="s">
        <v>1504</v>
      </c>
      <c r="Q1272" s="74"/>
    </row>
    <row r="1273" spans="1:17" ht="16.5" thickBot="1" x14ac:dyDescent="0.3">
      <c r="A1273" s="213"/>
      <c r="B1273" s="219"/>
      <c r="C1273" s="219"/>
      <c r="D1273" s="219"/>
      <c r="E1273" s="219"/>
      <c r="F1273" s="219"/>
      <c r="G1273" s="25" t="s">
        <v>6</v>
      </c>
      <c r="H1273" s="26">
        <f>SUM(I1273:N1273)</f>
        <v>0</v>
      </c>
      <c r="I1273" s="26">
        <v>0</v>
      </c>
      <c r="J1273" s="26">
        <v>0</v>
      </c>
      <c r="K1273" s="26">
        <v>0</v>
      </c>
      <c r="L1273" s="26">
        <v>0</v>
      </c>
      <c r="M1273" s="26">
        <v>0</v>
      </c>
      <c r="N1273" s="26">
        <v>0</v>
      </c>
      <c r="O1273" s="219"/>
      <c r="P1273" s="263"/>
      <c r="Q1273" s="74"/>
    </row>
    <row r="1274" spans="1:17" ht="16.5" thickBot="1" x14ac:dyDescent="0.3">
      <c r="A1274" s="213"/>
      <c r="B1274" s="219"/>
      <c r="C1274" s="219"/>
      <c r="D1274" s="219"/>
      <c r="E1274" s="219"/>
      <c r="F1274" s="219"/>
      <c r="G1274" s="25" t="s">
        <v>617</v>
      </c>
      <c r="H1274" s="26">
        <f>SUM(I1274:N1274)</f>
        <v>67.3</v>
      </c>
      <c r="I1274" s="26">
        <v>67.3</v>
      </c>
      <c r="J1274" s="26">
        <v>0</v>
      </c>
      <c r="K1274" s="26">
        <v>0</v>
      </c>
      <c r="L1274" s="26">
        <v>0</v>
      </c>
      <c r="M1274" s="26">
        <v>0</v>
      </c>
      <c r="N1274" s="26">
        <v>0</v>
      </c>
      <c r="O1274" s="219"/>
      <c r="P1274" s="263"/>
      <c r="Q1274" s="74"/>
    </row>
    <row r="1275" spans="1:17" ht="16.5" thickBot="1" x14ac:dyDescent="0.3">
      <c r="A1275" s="213"/>
      <c r="B1275" s="219"/>
      <c r="C1275" s="219"/>
      <c r="D1275" s="219"/>
      <c r="E1275" s="219"/>
      <c r="F1275" s="219"/>
      <c r="G1275" s="25" t="s">
        <v>8</v>
      </c>
      <c r="H1275" s="26">
        <f>SUM(I1275:N1275)</f>
        <v>3.54</v>
      </c>
      <c r="I1275" s="26">
        <v>3.54</v>
      </c>
      <c r="J1275" s="26">
        <v>0</v>
      </c>
      <c r="K1275" s="26">
        <v>0</v>
      </c>
      <c r="L1275" s="26">
        <v>0</v>
      </c>
      <c r="M1275" s="26">
        <v>0</v>
      </c>
      <c r="N1275" s="26">
        <v>0</v>
      </c>
      <c r="O1275" s="219"/>
      <c r="P1275" s="263"/>
      <c r="Q1275" s="74"/>
    </row>
    <row r="1276" spans="1:17" ht="24.75" thickBot="1" x14ac:dyDescent="0.3">
      <c r="A1276" s="214"/>
      <c r="B1276" s="220"/>
      <c r="C1276" s="220"/>
      <c r="D1276" s="220"/>
      <c r="E1276" s="220"/>
      <c r="F1276" s="220"/>
      <c r="G1276" s="25" t="s">
        <v>7</v>
      </c>
      <c r="H1276" s="26">
        <f>SUM(I1276:N1276)</f>
        <v>0</v>
      </c>
      <c r="I1276" s="26">
        <v>0</v>
      </c>
      <c r="J1276" s="26">
        <v>0</v>
      </c>
      <c r="K1276" s="26">
        <v>0</v>
      </c>
      <c r="L1276" s="26">
        <v>0</v>
      </c>
      <c r="M1276" s="26">
        <v>0</v>
      </c>
      <c r="N1276" s="26">
        <v>0</v>
      </c>
      <c r="O1276" s="220"/>
      <c r="P1276" s="264"/>
      <c r="Q1276" s="74"/>
    </row>
    <row r="1277" spans="1:17" ht="24.75" thickBot="1" x14ac:dyDescent="0.3">
      <c r="A1277" s="212" t="s">
        <v>1505</v>
      </c>
      <c r="B1277" s="218"/>
      <c r="C1277" s="218" t="s">
        <v>170</v>
      </c>
      <c r="D1277" s="218" t="s">
        <v>458</v>
      </c>
      <c r="E1277" s="218" t="s">
        <v>1506</v>
      </c>
      <c r="F1277" s="218" t="s">
        <v>94</v>
      </c>
      <c r="G1277" s="25" t="s">
        <v>4</v>
      </c>
      <c r="H1277" s="26">
        <v>13.8</v>
      </c>
      <c r="I1277" s="26">
        <v>0</v>
      </c>
      <c r="J1277" s="26">
        <v>13.8</v>
      </c>
      <c r="K1277" s="26">
        <v>0</v>
      </c>
      <c r="L1277" s="26">
        <v>0</v>
      </c>
      <c r="M1277" s="26">
        <v>0</v>
      </c>
      <c r="N1277" s="26">
        <v>0</v>
      </c>
      <c r="O1277" s="218">
        <v>18507</v>
      </c>
      <c r="P1277" s="262" t="s">
        <v>1498</v>
      </c>
      <c r="Q1277" s="74"/>
    </row>
    <row r="1278" spans="1:17" ht="16.5" thickBot="1" x14ac:dyDescent="0.3">
      <c r="A1278" s="213"/>
      <c r="B1278" s="219"/>
      <c r="C1278" s="219"/>
      <c r="D1278" s="219"/>
      <c r="E1278" s="219"/>
      <c r="F1278" s="219"/>
      <c r="G1278" s="25" t="s">
        <v>6</v>
      </c>
      <c r="H1278" s="26">
        <v>0</v>
      </c>
      <c r="I1278" s="26">
        <v>0</v>
      </c>
      <c r="J1278" s="26">
        <v>0</v>
      </c>
      <c r="K1278" s="26">
        <v>0</v>
      </c>
      <c r="L1278" s="26">
        <v>0</v>
      </c>
      <c r="M1278" s="26">
        <v>0</v>
      </c>
      <c r="N1278" s="26">
        <v>0</v>
      </c>
      <c r="O1278" s="219"/>
      <c r="P1278" s="263"/>
      <c r="Q1278" s="74"/>
    </row>
    <row r="1279" spans="1:17" ht="24.75" thickBot="1" x14ac:dyDescent="0.3">
      <c r="A1279" s="213"/>
      <c r="B1279" s="219"/>
      <c r="C1279" s="219"/>
      <c r="D1279" s="219"/>
      <c r="E1279" s="219"/>
      <c r="F1279" s="219"/>
      <c r="G1279" s="25" t="s">
        <v>7</v>
      </c>
      <c r="H1279" s="26">
        <v>13.8</v>
      </c>
      <c r="I1279" s="26">
        <v>0</v>
      </c>
      <c r="J1279" s="26">
        <v>13.8</v>
      </c>
      <c r="K1279" s="26">
        <v>0</v>
      </c>
      <c r="L1279" s="26">
        <v>0</v>
      </c>
      <c r="M1279" s="26">
        <v>0</v>
      </c>
      <c r="N1279" s="26">
        <v>0</v>
      </c>
      <c r="O1279" s="219"/>
      <c r="P1279" s="263"/>
      <c r="Q1279" s="74"/>
    </row>
    <row r="1280" spans="1:17" ht="16.5" thickBot="1" x14ac:dyDescent="0.3">
      <c r="A1280" s="213"/>
      <c r="B1280" s="219"/>
      <c r="C1280" s="219"/>
      <c r="D1280" s="219"/>
      <c r="E1280" s="219"/>
      <c r="F1280" s="219"/>
      <c r="G1280" s="25" t="s">
        <v>483</v>
      </c>
      <c r="H1280" s="26">
        <v>0</v>
      </c>
      <c r="I1280" s="26">
        <v>0</v>
      </c>
      <c r="J1280" s="26">
        <v>0</v>
      </c>
      <c r="K1280" s="26">
        <v>0</v>
      </c>
      <c r="L1280" s="26">
        <v>0</v>
      </c>
      <c r="M1280" s="26">
        <v>0</v>
      </c>
      <c r="N1280" s="26">
        <v>0</v>
      </c>
      <c r="O1280" s="219"/>
      <c r="P1280" s="263"/>
      <c r="Q1280" s="74"/>
    </row>
    <row r="1281" spans="1:17" ht="16.5" thickBot="1" x14ac:dyDescent="0.3">
      <c r="A1281" s="214"/>
      <c r="B1281" s="220"/>
      <c r="C1281" s="220"/>
      <c r="D1281" s="220"/>
      <c r="E1281" s="220"/>
      <c r="F1281" s="220"/>
      <c r="G1281" s="25" t="s">
        <v>9</v>
      </c>
      <c r="H1281" s="26">
        <v>0</v>
      </c>
      <c r="I1281" s="26">
        <v>0</v>
      </c>
      <c r="J1281" s="26">
        <v>0</v>
      </c>
      <c r="K1281" s="26">
        <v>0</v>
      </c>
      <c r="L1281" s="26">
        <v>0</v>
      </c>
      <c r="M1281" s="26">
        <v>0</v>
      </c>
      <c r="N1281" s="26">
        <v>0</v>
      </c>
      <c r="O1281" s="220"/>
      <c r="P1281" s="264"/>
      <c r="Q1281" s="74"/>
    </row>
    <row r="1282" spans="1:17" ht="24.75" thickBot="1" x14ac:dyDescent="0.3">
      <c r="A1282" s="212" t="s">
        <v>1507</v>
      </c>
      <c r="B1282" s="218"/>
      <c r="C1282" s="218" t="s">
        <v>170</v>
      </c>
      <c r="D1282" s="218" t="s">
        <v>458</v>
      </c>
      <c r="E1282" s="218" t="s">
        <v>1508</v>
      </c>
      <c r="F1282" s="218" t="s">
        <v>506</v>
      </c>
      <c r="G1282" s="25" t="s">
        <v>4</v>
      </c>
      <c r="H1282" s="26">
        <v>48.5</v>
      </c>
      <c r="I1282" s="26">
        <v>0</v>
      </c>
      <c r="J1282" s="26">
        <v>0</v>
      </c>
      <c r="K1282" s="26">
        <v>48.5</v>
      </c>
      <c r="L1282" s="26">
        <v>0</v>
      </c>
      <c r="M1282" s="26">
        <v>0</v>
      </c>
      <c r="N1282" s="26">
        <v>0</v>
      </c>
      <c r="O1282" s="218">
        <v>18507</v>
      </c>
      <c r="P1282" s="262" t="s">
        <v>1509</v>
      </c>
      <c r="Q1282" s="74"/>
    </row>
    <row r="1283" spans="1:17" ht="16.5" thickBot="1" x14ac:dyDescent="0.3">
      <c r="A1283" s="213"/>
      <c r="B1283" s="219"/>
      <c r="C1283" s="219"/>
      <c r="D1283" s="219"/>
      <c r="E1283" s="219"/>
      <c r="F1283" s="219"/>
      <c r="G1283" s="25" t="s">
        <v>6</v>
      </c>
      <c r="H1283" s="26">
        <v>0</v>
      </c>
      <c r="I1283" s="26">
        <v>0</v>
      </c>
      <c r="J1283" s="26">
        <v>0</v>
      </c>
      <c r="K1283" s="26">
        <v>0</v>
      </c>
      <c r="L1283" s="26">
        <v>0</v>
      </c>
      <c r="M1283" s="26">
        <v>0</v>
      </c>
      <c r="N1283" s="26">
        <v>0</v>
      </c>
      <c r="O1283" s="219"/>
      <c r="P1283" s="263"/>
      <c r="Q1283" s="74"/>
    </row>
    <row r="1284" spans="1:17" ht="24.75" thickBot="1" x14ac:dyDescent="0.3">
      <c r="A1284" s="213"/>
      <c r="B1284" s="219"/>
      <c r="C1284" s="219"/>
      <c r="D1284" s="219"/>
      <c r="E1284" s="219"/>
      <c r="F1284" s="219"/>
      <c r="G1284" s="25" t="s">
        <v>7</v>
      </c>
      <c r="H1284" s="26">
        <v>48.5</v>
      </c>
      <c r="I1284" s="26">
        <v>0</v>
      </c>
      <c r="J1284" s="26">
        <v>0</v>
      </c>
      <c r="K1284" s="26">
        <v>48.5</v>
      </c>
      <c r="L1284" s="26">
        <v>0</v>
      </c>
      <c r="M1284" s="26">
        <v>0</v>
      </c>
      <c r="N1284" s="26">
        <v>0</v>
      </c>
      <c r="O1284" s="219"/>
      <c r="P1284" s="263"/>
      <c r="Q1284" s="74"/>
    </row>
    <row r="1285" spans="1:17" ht="16.5" thickBot="1" x14ac:dyDescent="0.3">
      <c r="A1285" s="213"/>
      <c r="B1285" s="219"/>
      <c r="C1285" s="219"/>
      <c r="D1285" s="219"/>
      <c r="E1285" s="219"/>
      <c r="F1285" s="219"/>
      <c r="G1285" s="25" t="s">
        <v>8</v>
      </c>
      <c r="H1285" s="26">
        <v>0</v>
      </c>
      <c r="I1285" s="26">
        <v>0</v>
      </c>
      <c r="J1285" s="26">
        <v>0</v>
      </c>
      <c r="K1285" s="26">
        <v>0</v>
      </c>
      <c r="L1285" s="26">
        <v>0</v>
      </c>
      <c r="M1285" s="26">
        <v>0</v>
      </c>
      <c r="N1285" s="26">
        <v>0</v>
      </c>
      <c r="O1285" s="219"/>
      <c r="P1285" s="263"/>
      <c r="Q1285" s="74"/>
    </row>
    <row r="1286" spans="1:17" ht="16.5" thickBot="1" x14ac:dyDescent="0.3">
      <c r="A1286" s="214"/>
      <c r="B1286" s="220"/>
      <c r="C1286" s="220"/>
      <c r="D1286" s="220"/>
      <c r="E1286" s="220"/>
      <c r="F1286" s="220"/>
      <c r="G1286" s="25" t="s">
        <v>1510</v>
      </c>
      <c r="H1286" s="26">
        <v>0</v>
      </c>
      <c r="I1286" s="26">
        <v>0</v>
      </c>
      <c r="J1286" s="26">
        <v>0</v>
      </c>
      <c r="K1286" s="26">
        <v>0</v>
      </c>
      <c r="L1286" s="26">
        <v>0</v>
      </c>
      <c r="M1286" s="26">
        <v>0</v>
      </c>
      <c r="N1286" s="26">
        <v>0</v>
      </c>
      <c r="O1286" s="220"/>
      <c r="P1286" s="264"/>
      <c r="Q1286" s="74"/>
    </row>
    <row r="1287" spans="1:17" ht="54.75" customHeight="1" thickBot="1" x14ac:dyDescent="0.3">
      <c r="A1287" s="212" t="s">
        <v>1511</v>
      </c>
      <c r="B1287" s="218"/>
      <c r="C1287" s="218" t="s">
        <v>170</v>
      </c>
      <c r="D1287" s="218" t="s">
        <v>458</v>
      </c>
      <c r="E1287" s="218" t="s">
        <v>1512</v>
      </c>
      <c r="F1287" s="218" t="s">
        <v>506</v>
      </c>
      <c r="G1287" s="25" t="s">
        <v>4</v>
      </c>
      <c r="H1287" s="26">
        <v>154.69999999999999</v>
      </c>
      <c r="I1287" s="26">
        <v>0</v>
      </c>
      <c r="J1287" s="26">
        <v>51.6</v>
      </c>
      <c r="K1287" s="26">
        <v>51.6</v>
      </c>
      <c r="L1287" s="26">
        <v>51.6</v>
      </c>
      <c r="M1287" s="26">
        <v>0</v>
      </c>
      <c r="N1287" s="26">
        <v>0</v>
      </c>
      <c r="O1287" s="218">
        <v>18507</v>
      </c>
      <c r="P1287" s="262" t="s">
        <v>1498</v>
      </c>
      <c r="Q1287" s="74"/>
    </row>
    <row r="1288" spans="1:17" ht="16.5" thickBot="1" x14ac:dyDescent="0.3">
      <c r="A1288" s="213"/>
      <c r="B1288" s="219"/>
      <c r="C1288" s="219"/>
      <c r="D1288" s="219"/>
      <c r="E1288" s="219"/>
      <c r="F1288" s="219"/>
      <c r="G1288" s="25" t="s">
        <v>6</v>
      </c>
      <c r="H1288" s="26">
        <v>0</v>
      </c>
      <c r="I1288" s="26">
        <v>0</v>
      </c>
      <c r="J1288" s="26">
        <v>0</v>
      </c>
      <c r="K1288" s="26">
        <v>0</v>
      </c>
      <c r="L1288" s="26">
        <v>0</v>
      </c>
      <c r="M1288" s="26">
        <v>0</v>
      </c>
      <c r="N1288" s="26">
        <v>0</v>
      </c>
      <c r="O1288" s="219"/>
      <c r="P1288" s="263"/>
      <c r="Q1288" s="74"/>
    </row>
    <row r="1289" spans="1:17" ht="24.75" thickBot="1" x14ac:dyDescent="0.3">
      <c r="A1289" s="213"/>
      <c r="B1289" s="219"/>
      <c r="C1289" s="219"/>
      <c r="D1289" s="219"/>
      <c r="E1289" s="219"/>
      <c r="F1289" s="219"/>
      <c r="G1289" s="25" t="s">
        <v>7</v>
      </c>
      <c r="H1289" s="26">
        <v>154.69999999999999</v>
      </c>
      <c r="I1289" s="26">
        <v>0</v>
      </c>
      <c r="J1289" s="26">
        <v>51.6</v>
      </c>
      <c r="K1289" s="26">
        <v>51.6</v>
      </c>
      <c r="L1289" s="26">
        <v>51.6</v>
      </c>
      <c r="M1289" s="26">
        <v>0</v>
      </c>
      <c r="N1289" s="26">
        <v>0</v>
      </c>
      <c r="O1289" s="219"/>
      <c r="P1289" s="263"/>
      <c r="Q1289" s="74"/>
    </row>
    <row r="1290" spans="1:17" ht="16.5" thickBot="1" x14ac:dyDescent="0.3">
      <c r="A1290" s="213"/>
      <c r="B1290" s="219"/>
      <c r="C1290" s="219"/>
      <c r="D1290" s="219"/>
      <c r="E1290" s="219"/>
      <c r="F1290" s="219"/>
      <c r="G1290" s="25" t="s">
        <v>1499</v>
      </c>
      <c r="H1290" s="26">
        <v>0</v>
      </c>
      <c r="I1290" s="26">
        <v>0</v>
      </c>
      <c r="J1290" s="26">
        <v>0</v>
      </c>
      <c r="K1290" s="26">
        <v>0</v>
      </c>
      <c r="L1290" s="26">
        <v>0</v>
      </c>
      <c r="M1290" s="26">
        <v>0</v>
      </c>
      <c r="N1290" s="26">
        <v>0</v>
      </c>
      <c r="O1290" s="219"/>
      <c r="P1290" s="263"/>
      <c r="Q1290" s="74"/>
    </row>
    <row r="1291" spans="1:17" ht="16.5" thickBot="1" x14ac:dyDescent="0.3">
      <c r="A1291" s="214"/>
      <c r="B1291" s="220"/>
      <c r="C1291" s="220"/>
      <c r="D1291" s="220"/>
      <c r="E1291" s="220"/>
      <c r="F1291" s="220"/>
      <c r="G1291" s="25" t="s">
        <v>9</v>
      </c>
      <c r="H1291" s="26">
        <v>0</v>
      </c>
      <c r="I1291" s="26">
        <v>0</v>
      </c>
      <c r="J1291" s="26">
        <v>0</v>
      </c>
      <c r="K1291" s="26">
        <v>0</v>
      </c>
      <c r="L1291" s="26">
        <v>0</v>
      </c>
      <c r="M1291" s="26">
        <v>0</v>
      </c>
      <c r="N1291" s="26">
        <v>0</v>
      </c>
      <c r="O1291" s="220"/>
      <c r="P1291" s="264"/>
      <c r="Q1291" s="74"/>
    </row>
    <row r="1292" spans="1:17" ht="24.75" thickBot="1" x14ac:dyDescent="0.3">
      <c r="A1292" s="212" t="s">
        <v>1513</v>
      </c>
      <c r="B1292" s="218"/>
      <c r="C1292" s="218" t="s">
        <v>170</v>
      </c>
      <c r="D1292" s="218" t="s">
        <v>458</v>
      </c>
      <c r="E1292" s="218" t="s">
        <v>1514</v>
      </c>
      <c r="F1292" s="218" t="s">
        <v>506</v>
      </c>
      <c r="G1292" s="25" t="s">
        <v>4</v>
      </c>
      <c r="H1292" s="26">
        <v>403</v>
      </c>
      <c r="I1292" s="26">
        <v>0</v>
      </c>
      <c r="J1292" s="26">
        <v>0</v>
      </c>
      <c r="K1292" s="26">
        <v>403</v>
      </c>
      <c r="L1292" s="26">
        <v>0</v>
      </c>
      <c r="M1292" s="26">
        <v>0</v>
      </c>
      <c r="N1292" s="26">
        <v>0</v>
      </c>
      <c r="O1292" s="218">
        <v>7570</v>
      </c>
      <c r="P1292" s="262"/>
      <c r="Q1292" s="74"/>
    </row>
    <row r="1293" spans="1:17" ht="16.5" thickBot="1" x14ac:dyDescent="0.3">
      <c r="A1293" s="213"/>
      <c r="B1293" s="219"/>
      <c r="C1293" s="219"/>
      <c r="D1293" s="219"/>
      <c r="E1293" s="219"/>
      <c r="F1293" s="219"/>
      <c r="G1293" s="25" t="s">
        <v>6</v>
      </c>
      <c r="H1293" s="26">
        <v>0</v>
      </c>
      <c r="I1293" s="26">
        <v>0</v>
      </c>
      <c r="J1293" s="26">
        <v>0</v>
      </c>
      <c r="K1293" s="26">
        <v>0</v>
      </c>
      <c r="L1293" s="26">
        <v>0</v>
      </c>
      <c r="M1293" s="26">
        <v>0</v>
      </c>
      <c r="N1293" s="26">
        <v>0</v>
      </c>
      <c r="O1293" s="219"/>
      <c r="P1293" s="263"/>
      <c r="Q1293" s="74"/>
    </row>
    <row r="1294" spans="1:17" ht="24.75" thickBot="1" x14ac:dyDescent="0.3">
      <c r="A1294" s="213"/>
      <c r="B1294" s="219"/>
      <c r="C1294" s="219"/>
      <c r="D1294" s="219"/>
      <c r="E1294" s="219"/>
      <c r="F1294" s="219"/>
      <c r="G1294" s="25" t="s">
        <v>7</v>
      </c>
      <c r="H1294" s="26">
        <v>403</v>
      </c>
      <c r="I1294" s="26">
        <v>0</v>
      </c>
      <c r="J1294" s="26">
        <v>0</v>
      </c>
      <c r="K1294" s="26">
        <v>403</v>
      </c>
      <c r="L1294" s="26">
        <v>0</v>
      </c>
      <c r="M1294" s="26">
        <v>0</v>
      </c>
      <c r="N1294" s="26">
        <v>0</v>
      </c>
      <c r="O1294" s="219"/>
      <c r="P1294" s="263"/>
      <c r="Q1294" s="74"/>
    </row>
    <row r="1295" spans="1:17" ht="16.5" thickBot="1" x14ac:dyDescent="0.3">
      <c r="A1295" s="213"/>
      <c r="B1295" s="219"/>
      <c r="C1295" s="219"/>
      <c r="D1295" s="219"/>
      <c r="E1295" s="219"/>
      <c r="F1295" s="219"/>
      <c r="G1295" s="25" t="s">
        <v>8</v>
      </c>
      <c r="H1295" s="26">
        <v>0</v>
      </c>
      <c r="I1295" s="26">
        <v>0</v>
      </c>
      <c r="J1295" s="26">
        <v>0</v>
      </c>
      <c r="K1295" s="26">
        <v>0</v>
      </c>
      <c r="L1295" s="26">
        <v>0</v>
      </c>
      <c r="M1295" s="26">
        <v>0</v>
      </c>
      <c r="N1295" s="26">
        <v>0</v>
      </c>
      <c r="O1295" s="219"/>
      <c r="P1295" s="263"/>
      <c r="Q1295" s="74"/>
    </row>
    <row r="1296" spans="1:17" ht="16.5" thickBot="1" x14ac:dyDescent="0.3">
      <c r="A1296" s="214"/>
      <c r="B1296" s="220"/>
      <c r="C1296" s="220"/>
      <c r="D1296" s="220"/>
      <c r="E1296" s="220"/>
      <c r="F1296" s="220"/>
      <c r="G1296" s="25" t="s">
        <v>9</v>
      </c>
      <c r="H1296" s="26">
        <v>0</v>
      </c>
      <c r="I1296" s="26">
        <v>0</v>
      </c>
      <c r="J1296" s="26">
        <v>0</v>
      </c>
      <c r="K1296" s="26">
        <v>0</v>
      </c>
      <c r="L1296" s="26">
        <v>0</v>
      </c>
      <c r="M1296" s="26">
        <v>0</v>
      </c>
      <c r="N1296" s="26">
        <v>0</v>
      </c>
      <c r="O1296" s="220"/>
      <c r="P1296" s="264"/>
      <c r="Q1296" s="74"/>
    </row>
    <row r="1297" spans="1:17" ht="24.75" thickBot="1" x14ac:dyDescent="0.3">
      <c r="A1297" s="212" t="s">
        <v>1515</v>
      </c>
      <c r="B1297" s="218"/>
      <c r="C1297" s="218" t="s">
        <v>170</v>
      </c>
      <c r="D1297" s="218" t="s">
        <v>458</v>
      </c>
      <c r="E1297" s="218" t="s">
        <v>1516</v>
      </c>
      <c r="F1297" s="218" t="s">
        <v>94</v>
      </c>
      <c r="G1297" s="25" t="s">
        <v>4</v>
      </c>
      <c r="H1297" s="26">
        <v>111.5</v>
      </c>
      <c r="I1297" s="26">
        <v>0</v>
      </c>
      <c r="J1297" s="26">
        <v>0</v>
      </c>
      <c r="K1297" s="26">
        <v>0</v>
      </c>
      <c r="L1297" s="26">
        <v>111.5</v>
      </c>
      <c r="M1297" s="26">
        <v>0</v>
      </c>
      <c r="N1297" s="26">
        <v>0</v>
      </c>
      <c r="O1297" s="218">
        <v>18507</v>
      </c>
      <c r="P1297" s="262"/>
      <c r="Q1297" s="74"/>
    </row>
    <row r="1298" spans="1:17" ht="16.5" thickBot="1" x14ac:dyDescent="0.3">
      <c r="A1298" s="213"/>
      <c r="B1298" s="219"/>
      <c r="C1298" s="219"/>
      <c r="D1298" s="219"/>
      <c r="E1298" s="219"/>
      <c r="F1298" s="219"/>
      <c r="G1298" s="25" t="s">
        <v>6</v>
      </c>
      <c r="H1298" s="26">
        <v>0</v>
      </c>
      <c r="I1298" s="26">
        <v>0</v>
      </c>
      <c r="J1298" s="26">
        <v>0</v>
      </c>
      <c r="K1298" s="26">
        <v>0</v>
      </c>
      <c r="L1298" s="26">
        <v>0</v>
      </c>
      <c r="M1298" s="26">
        <v>0</v>
      </c>
      <c r="N1298" s="26">
        <v>0</v>
      </c>
      <c r="O1298" s="219"/>
      <c r="P1298" s="263"/>
      <c r="Q1298" s="74"/>
    </row>
    <row r="1299" spans="1:17" ht="24.75" thickBot="1" x14ac:dyDescent="0.3">
      <c r="A1299" s="213"/>
      <c r="B1299" s="219"/>
      <c r="C1299" s="219"/>
      <c r="D1299" s="219"/>
      <c r="E1299" s="219"/>
      <c r="F1299" s="219"/>
      <c r="G1299" s="25" t="s">
        <v>7</v>
      </c>
      <c r="H1299" s="26">
        <v>111.5</v>
      </c>
      <c r="I1299" s="26">
        <v>0</v>
      </c>
      <c r="J1299" s="26">
        <v>0</v>
      </c>
      <c r="K1299" s="26">
        <v>0</v>
      </c>
      <c r="L1299" s="26">
        <v>111.5</v>
      </c>
      <c r="M1299" s="26">
        <v>0</v>
      </c>
      <c r="N1299" s="26">
        <v>0</v>
      </c>
      <c r="O1299" s="219"/>
      <c r="P1299" s="263"/>
      <c r="Q1299" s="74"/>
    </row>
    <row r="1300" spans="1:17" ht="16.5" thickBot="1" x14ac:dyDescent="0.3">
      <c r="A1300" s="213"/>
      <c r="B1300" s="219"/>
      <c r="C1300" s="219"/>
      <c r="D1300" s="219"/>
      <c r="E1300" s="219"/>
      <c r="F1300" s="219"/>
      <c r="G1300" s="25" t="s">
        <v>8</v>
      </c>
      <c r="H1300" s="26">
        <v>0</v>
      </c>
      <c r="I1300" s="26">
        <v>0</v>
      </c>
      <c r="J1300" s="26">
        <v>0</v>
      </c>
      <c r="K1300" s="26">
        <v>0</v>
      </c>
      <c r="L1300" s="26">
        <v>0</v>
      </c>
      <c r="M1300" s="26">
        <v>0</v>
      </c>
      <c r="N1300" s="26">
        <v>0</v>
      </c>
      <c r="O1300" s="219"/>
      <c r="P1300" s="263"/>
      <c r="Q1300" s="74"/>
    </row>
    <row r="1301" spans="1:17" ht="16.5" thickBot="1" x14ac:dyDescent="0.3">
      <c r="A1301" s="214"/>
      <c r="B1301" s="220"/>
      <c r="C1301" s="220"/>
      <c r="D1301" s="220"/>
      <c r="E1301" s="220"/>
      <c r="F1301" s="220"/>
      <c r="G1301" s="25" t="s">
        <v>9</v>
      </c>
      <c r="H1301" s="26">
        <v>0</v>
      </c>
      <c r="I1301" s="26">
        <v>0</v>
      </c>
      <c r="J1301" s="26">
        <v>0</v>
      </c>
      <c r="K1301" s="26">
        <v>0</v>
      </c>
      <c r="L1301" s="26">
        <v>0</v>
      </c>
      <c r="M1301" s="26">
        <v>0</v>
      </c>
      <c r="N1301" s="26">
        <v>0</v>
      </c>
      <c r="O1301" s="220"/>
      <c r="P1301" s="264"/>
      <c r="Q1301" s="74"/>
    </row>
    <row r="1302" spans="1:17" ht="24.75" thickBot="1" x14ac:dyDescent="0.3">
      <c r="A1302" s="212" t="s">
        <v>1517</v>
      </c>
      <c r="B1302" s="218"/>
      <c r="C1302" s="218" t="s">
        <v>170</v>
      </c>
      <c r="D1302" s="218" t="s">
        <v>458</v>
      </c>
      <c r="E1302" s="218" t="s">
        <v>1518</v>
      </c>
      <c r="F1302" s="218" t="s">
        <v>94</v>
      </c>
      <c r="G1302" s="25" t="s">
        <v>4</v>
      </c>
      <c r="H1302" s="26">
        <v>38.1</v>
      </c>
      <c r="I1302" s="26">
        <v>0</v>
      </c>
      <c r="J1302" s="26">
        <v>0</v>
      </c>
      <c r="K1302" s="26">
        <v>0</v>
      </c>
      <c r="L1302" s="26">
        <v>12.7</v>
      </c>
      <c r="M1302" s="26">
        <v>12.7</v>
      </c>
      <c r="N1302" s="26">
        <v>12.7</v>
      </c>
      <c r="O1302" s="218">
        <v>18507</v>
      </c>
      <c r="P1302" s="262"/>
      <c r="Q1302" s="74"/>
    </row>
    <row r="1303" spans="1:17" ht="16.5" thickBot="1" x14ac:dyDescent="0.3">
      <c r="A1303" s="213"/>
      <c r="B1303" s="219"/>
      <c r="C1303" s="219"/>
      <c r="D1303" s="219"/>
      <c r="E1303" s="219"/>
      <c r="F1303" s="219"/>
      <c r="G1303" s="25" t="s">
        <v>6</v>
      </c>
      <c r="H1303" s="26">
        <v>0</v>
      </c>
      <c r="I1303" s="26">
        <v>0</v>
      </c>
      <c r="J1303" s="26">
        <v>0</v>
      </c>
      <c r="K1303" s="26">
        <v>0</v>
      </c>
      <c r="L1303" s="26">
        <v>0</v>
      </c>
      <c r="M1303" s="26">
        <v>0</v>
      </c>
      <c r="N1303" s="26">
        <v>0</v>
      </c>
      <c r="O1303" s="219"/>
      <c r="P1303" s="263"/>
      <c r="Q1303" s="74"/>
    </row>
    <row r="1304" spans="1:17" ht="16.5" thickBot="1" x14ac:dyDescent="0.3">
      <c r="A1304" s="213"/>
      <c r="B1304" s="219"/>
      <c r="C1304" s="219"/>
      <c r="D1304" s="219"/>
      <c r="E1304" s="219"/>
      <c r="F1304" s="219"/>
      <c r="G1304" s="25" t="s">
        <v>617</v>
      </c>
      <c r="H1304" s="26">
        <v>38.1</v>
      </c>
      <c r="I1304" s="26">
        <v>0</v>
      </c>
      <c r="J1304" s="26">
        <v>0</v>
      </c>
      <c r="K1304" s="26">
        <v>0</v>
      </c>
      <c r="L1304" s="26">
        <v>12.7</v>
      </c>
      <c r="M1304" s="26">
        <v>12.7</v>
      </c>
      <c r="N1304" s="26">
        <v>12.7</v>
      </c>
      <c r="O1304" s="219"/>
      <c r="P1304" s="263"/>
      <c r="Q1304" s="74"/>
    </row>
    <row r="1305" spans="1:17" ht="16.5" thickBot="1" x14ac:dyDescent="0.3">
      <c r="A1305" s="213"/>
      <c r="B1305" s="219"/>
      <c r="C1305" s="219"/>
      <c r="D1305" s="219"/>
      <c r="E1305" s="219"/>
      <c r="F1305" s="219"/>
      <c r="G1305" s="25" t="s">
        <v>8</v>
      </c>
      <c r="H1305" s="26">
        <v>0</v>
      </c>
      <c r="I1305" s="26">
        <v>0</v>
      </c>
      <c r="J1305" s="26">
        <v>0</v>
      </c>
      <c r="K1305" s="26">
        <v>0</v>
      </c>
      <c r="L1305" s="26">
        <v>0</v>
      </c>
      <c r="M1305" s="26">
        <v>0</v>
      </c>
      <c r="N1305" s="26">
        <v>0</v>
      </c>
      <c r="O1305" s="219"/>
      <c r="P1305" s="263"/>
      <c r="Q1305" s="74"/>
    </row>
    <row r="1306" spans="1:17" ht="16.5" thickBot="1" x14ac:dyDescent="0.3">
      <c r="A1306" s="214"/>
      <c r="B1306" s="220"/>
      <c r="C1306" s="220"/>
      <c r="D1306" s="220"/>
      <c r="E1306" s="220"/>
      <c r="F1306" s="220"/>
      <c r="G1306" s="25" t="s">
        <v>9</v>
      </c>
      <c r="H1306" s="26">
        <v>0</v>
      </c>
      <c r="I1306" s="26">
        <v>0</v>
      </c>
      <c r="J1306" s="26">
        <v>0</v>
      </c>
      <c r="K1306" s="26">
        <v>0</v>
      </c>
      <c r="L1306" s="26">
        <v>0</v>
      </c>
      <c r="M1306" s="26">
        <v>0</v>
      </c>
      <c r="N1306" s="26">
        <v>0</v>
      </c>
      <c r="O1306" s="220"/>
      <c r="P1306" s="264"/>
      <c r="Q1306" s="74"/>
    </row>
    <row r="1307" spans="1:17" ht="24.75" thickBot="1" x14ac:dyDescent="0.3">
      <c r="A1307" s="212" t="s">
        <v>1519</v>
      </c>
      <c r="B1307" s="218"/>
      <c r="C1307" s="218" t="s">
        <v>170</v>
      </c>
      <c r="D1307" s="218" t="s">
        <v>458</v>
      </c>
      <c r="E1307" s="218" t="s">
        <v>1520</v>
      </c>
      <c r="F1307" s="218" t="s">
        <v>94</v>
      </c>
      <c r="G1307" s="25" t="s">
        <v>4</v>
      </c>
      <c r="H1307" s="26">
        <v>136.5</v>
      </c>
      <c r="I1307" s="26">
        <v>0</v>
      </c>
      <c r="J1307" s="26">
        <v>0</v>
      </c>
      <c r="K1307" s="26">
        <v>0</v>
      </c>
      <c r="L1307" s="26">
        <v>0</v>
      </c>
      <c r="M1307" s="26">
        <v>136.5</v>
      </c>
      <c r="N1307" s="26">
        <v>0</v>
      </c>
      <c r="O1307" s="218">
        <v>7570</v>
      </c>
      <c r="P1307" s="262"/>
      <c r="Q1307" s="74"/>
    </row>
    <row r="1308" spans="1:17" ht="16.5" thickBot="1" x14ac:dyDescent="0.3">
      <c r="A1308" s="213"/>
      <c r="B1308" s="219"/>
      <c r="C1308" s="219"/>
      <c r="D1308" s="219"/>
      <c r="E1308" s="219"/>
      <c r="F1308" s="219"/>
      <c r="G1308" s="25" t="s">
        <v>6</v>
      </c>
      <c r="H1308" s="26">
        <v>0</v>
      </c>
      <c r="I1308" s="26">
        <v>0</v>
      </c>
      <c r="J1308" s="26">
        <v>0</v>
      </c>
      <c r="K1308" s="26">
        <v>0</v>
      </c>
      <c r="L1308" s="26">
        <v>0</v>
      </c>
      <c r="M1308" s="26">
        <v>0</v>
      </c>
      <c r="N1308" s="26">
        <v>0</v>
      </c>
      <c r="O1308" s="219"/>
      <c r="P1308" s="263"/>
      <c r="Q1308" s="74"/>
    </row>
    <row r="1309" spans="1:17" ht="24.75" thickBot="1" x14ac:dyDescent="0.3">
      <c r="A1309" s="213"/>
      <c r="B1309" s="219"/>
      <c r="C1309" s="219"/>
      <c r="D1309" s="219"/>
      <c r="E1309" s="219"/>
      <c r="F1309" s="219"/>
      <c r="G1309" s="25" t="s">
        <v>7</v>
      </c>
      <c r="H1309" s="26">
        <v>136.5</v>
      </c>
      <c r="I1309" s="26">
        <v>0</v>
      </c>
      <c r="J1309" s="26">
        <v>0</v>
      </c>
      <c r="K1309" s="26">
        <v>0</v>
      </c>
      <c r="L1309" s="26">
        <v>0</v>
      </c>
      <c r="M1309" s="26">
        <v>136.5</v>
      </c>
      <c r="N1309" s="26">
        <v>0</v>
      </c>
      <c r="O1309" s="219"/>
      <c r="P1309" s="263"/>
      <c r="Q1309" s="74"/>
    </row>
    <row r="1310" spans="1:17" ht="16.5" thickBot="1" x14ac:dyDescent="0.3">
      <c r="A1310" s="213"/>
      <c r="B1310" s="219"/>
      <c r="C1310" s="219"/>
      <c r="D1310" s="219"/>
      <c r="E1310" s="219"/>
      <c r="F1310" s="219"/>
      <c r="G1310" s="25" t="s">
        <v>1499</v>
      </c>
      <c r="H1310" s="26">
        <v>0</v>
      </c>
      <c r="I1310" s="26">
        <v>0</v>
      </c>
      <c r="J1310" s="26">
        <v>0</v>
      </c>
      <c r="K1310" s="26">
        <v>0</v>
      </c>
      <c r="L1310" s="26">
        <v>0</v>
      </c>
      <c r="M1310" s="26">
        <v>0</v>
      </c>
      <c r="N1310" s="26">
        <v>0</v>
      </c>
      <c r="O1310" s="219"/>
      <c r="P1310" s="263"/>
      <c r="Q1310" s="74"/>
    </row>
    <row r="1311" spans="1:17" ht="16.5" thickBot="1" x14ac:dyDescent="0.3">
      <c r="A1311" s="214"/>
      <c r="B1311" s="220"/>
      <c r="C1311" s="220"/>
      <c r="D1311" s="220"/>
      <c r="E1311" s="220"/>
      <c r="F1311" s="220"/>
      <c r="G1311" s="25" t="s">
        <v>9</v>
      </c>
      <c r="H1311" s="26">
        <v>0</v>
      </c>
      <c r="I1311" s="26">
        <v>0</v>
      </c>
      <c r="J1311" s="26">
        <v>0</v>
      </c>
      <c r="K1311" s="26">
        <v>0</v>
      </c>
      <c r="L1311" s="26">
        <v>0</v>
      </c>
      <c r="M1311" s="26">
        <v>0</v>
      </c>
      <c r="N1311" s="26">
        <v>0</v>
      </c>
      <c r="O1311" s="220"/>
      <c r="P1311" s="264"/>
      <c r="Q1311" s="74"/>
    </row>
    <row r="1312" spans="1:17" ht="24.75" thickBot="1" x14ac:dyDescent="0.3">
      <c r="A1312" s="212" t="s">
        <v>1521</v>
      </c>
      <c r="B1312" s="218"/>
      <c r="C1312" s="218" t="s">
        <v>170</v>
      </c>
      <c r="D1312" s="218" t="s">
        <v>458</v>
      </c>
      <c r="E1312" s="218" t="s">
        <v>1522</v>
      </c>
      <c r="F1312" s="218" t="s">
        <v>94</v>
      </c>
      <c r="G1312" s="25" t="s">
        <v>4</v>
      </c>
      <c r="H1312" s="26">
        <v>254</v>
      </c>
      <c r="I1312" s="26">
        <v>0</v>
      </c>
      <c r="J1312" s="26">
        <v>0</v>
      </c>
      <c r="K1312" s="26">
        <v>0</v>
      </c>
      <c r="L1312" s="26">
        <v>0</v>
      </c>
      <c r="M1312" s="26">
        <v>254</v>
      </c>
      <c r="N1312" s="26">
        <v>0</v>
      </c>
      <c r="O1312" s="218">
        <v>18507</v>
      </c>
      <c r="P1312" s="262"/>
      <c r="Q1312" s="74"/>
    </row>
    <row r="1313" spans="1:17" ht="49.5" customHeight="1" thickBot="1" x14ac:dyDescent="0.3">
      <c r="A1313" s="213"/>
      <c r="B1313" s="219"/>
      <c r="C1313" s="219"/>
      <c r="D1313" s="219"/>
      <c r="E1313" s="219"/>
      <c r="F1313" s="219"/>
      <c r="G1313" s="25" t="s">
        <v>6</v>
      </c>
      <c r="H1313" s="26">
        <v>0</v>
      </c>
      <c r="I1313" s="26">
        <v>0</v>
      </c>
      <c r="J1313" s="26">
        <v>0</v>
      </c>
      <c r="K1313" s="26">
        <v>0</v>
      </c>
      <c r="L1313" s="26">
        <v>0</v>
      </c>
      <c r="M1313" s="26">
        <v>0</v>
      </c>
      <c r="N1313" s="26">
        <v>0</v>
      </c>
      <c r="O1313" s="219"/>
      <c r="P1313" s="263"/>
      <c r="Q1313" s="74"/>
    </row>
    <row r="1314" spans="1:17" ht="24.75" thickBot="1" x14ac:dyDescent="0.3">
      <c r="A1314" s="213"/>
      <c r="B1314" s="219"/>
      <c r="C1314" s="219"/>
      <c r="D1314" s="219"/>
      <c r="E1314" s="219"/>
      <c r="F1314" s="219"/>
      <c r="G1314" s="25" t="s">
        <v>7</v>
      </c>
      <c r="H1314" s="26">
        <v>254</v>
      </c>
      <c r="I1314" s="26">
        <v>0</v>
      </c>
      <c r="J1314" s="26">
        <v>0</v>
      </c>
      <c r="K1314" s="26">
        <v>0</v>
      </c>
      <c r="L1314" s="26">
        <v>0</v>
      </c>
      <c r="M1314" s="26">
        <v>254</v>
      </c>
      <c r="N1314" s="26">
        <v>0</v>
      </c>
      <c r="O1314" s="219"/>
      <c r="P1314" s="263"/>
      <c r="Q1314" s="74"/>
    </row>
    <row r="1315" spans="1:17" ht="16.5" thickBot="1" x14ac:dyDescent="0.3">
      <c r="A1315" s="213"/>
      <c r="B1315" s="219"/>
      <c r="C1315" s="219"/>
      <c r="D1315" s="219"/>
      <c r="E1315" s="219"/>
      <c r="F1315" s="219"/>
      <c r="G1315" s="25" t="s">
        <v>8</v>
      </c>
      <c r="H1315" s="26">
        <v>0</v>
      </c>
      <c r="I1315" s="26">
        <v>0</v>
      </c>
      <c r="J1315" s="26">
        <v>0</v>
      </c>
      <c r="K1315" s="26">
        <v>0</v>
      </c>
      <c r="L1315" s="26">
        <v>0</v>
      </c>
      <c r="M1315" s="26">
        <v>0</v>
      </c>
      <c r="N1315" s="26">
        <v>0</v>
      </c>
      <c r="O1315" s="219"/>
      <c r="P1315" s="263"/>
      <c r="Q1315" s="74"/>
    </row>
    <row r="1316" spans="1:17" ht="16.5" thickBot="1" x14ac:dyDescent="0.3">
      <c r="A1316" s="214"/>
      <c r="B1316" s="220"/>
      <c r="C1316" s="220"/>
      <c r="D1316" s="220"/>
      <c r="E1316" s="220"/>
      <c r="F1316" s="220"/>
      <c r="G1316" s="25" t="s">
        <v>9</v>
      </c>
      <c r="H1316" s="26">
        <v>0</v>
      </c>
      <c r="I1316" s="26">
        <v>0</v>
      </c>
      <c r="J1316" s="26">
        <v>0</v>
      </c>
      <c r="K1316" s="26">
        <v>0</v>
      </c>
      <c r="L1316" s="26">
        <v>0</v>
      </c>
      <c r="M1316" s="26">
        <v>0</v>
      </c>
      <c r="N1316" s="26">
        <v>0</v>
      </c>
      <c r="O1316" s="220"/>
      <c r="P1316" s="264"/>
      <c r="Q1316" s="74"/>
    </row>
    <row r="1317" spans="1:17" ht="24.75" thickBot="1" x14ac:dyDescent="0.3">
      <c r="A1317" s="24" t="s">
        <v>1301</v>
      </c>
      <c r="B1317" s="218"/>
      <c r="C1317" s="218" t="s">
        <v>170</v>
      </c>
      <c r="D1317" s="218" t="s">
        <v>1524</v>
      </c>
      <c r="E1317" s="218"/>
      <c r="F1317" s="218" t="s">
        <v>94</v>
      </c>
      <c r="G1317" s="25" t="s">
        <v>4</v>
      </c>
      <c r="H1317" s="26">
        <v>65</v>
      </c>
      <c r="I1317" s="26">
        <v>46.9</v>
      </c>
      <c r="J1317" s="26">
        <v>18.100000000000001</v>
      </c>
      <c r="K1317" s="26">
        <v>0</v>
      </c>
      <c r="L1317" s="26">
        <v>0</v>
      </c>
      <c r="M1317" s="26">
        <v>0</v>
      </c>
      <c r="N1317" s="26">
        <v>0</v>
      </c>
      <c r="O1317" s="242"/>
      <c r="P1317" s="358"/>
      <c r="Q1317" s="74"/>
    </row>
    <row r="1318" spans="1:17" ht="61.5" customHeight="1" thickBot="1" x14ac:dyDescent="0.3">
      <c r="A1318" s="24" t="s">
        <v>1523</v>
      </c>
      <c r="B1318" s="219"/>
      <c r="C1318" s="219"/>
      <c r="D1318" s="219"/>
      <c r="E1318" s="219"/>
      <c r="F1318" s="219"/>
      <c r="G1318" s="25" t="s">
        <v>6</v>
      </c>
      <c r="H1318" s="26">
        <v>0</v>
      </c>
      <c r="I1318" s="26">
        <v>0</v>
      </c>
      <c r="J1318" s="26">
        <v>0</v>
      </c>
      <c r="K1318" s="26">
        <v>0</v>
      </c>
      <c r="L1318" s="26">
        <v>0</v>
      </c>
      <c r="M1318" s="26">
        <v>0</v>
      </c>
      <c r="N1318" s="26">
        <v>0</v>
      </c>
      <c r="O1318" s="243"/>
      <c r="P1318" s="359"/>
      <c r="Q1318" s="74"/>
    </row>
    <row r="1319" spans="1:17" ht="24.75" thickBot="1" x14ac:dyDescent="0.3">
      <c r="A1319" s="68"/>
      <c r="B1319" s="219"/>
      <c r="C1319" s="219"/>
      <c r="D1319" s="219"/>
      <c r="E1319" s="219"/>
      <c r="F1319" s="219"/>
      <c r="G1319" s="25" t="s">
        <v>7</v>
      </c>
      <c r="H1319" s="26">
        <v>65</v>
      </c>
      <c r="I1319" s="26">
        <v>46.9</v>
      </c>
      <c r="J1319" s="26">
        <v>18.100000000000001</v>
      </c>
      <c r="K1319" s="26">
        <v>0</v>
      </c>
      <c r="L1319" s="26">
        <v>0</v>
      </c>
      <c r="M1319" s="26">
        <v>0</v>
      </c>
      <c r="N1319" s="26">
        <v>0</v>
      </c>
      <c r="O1319" s="243"/>
      <c r="P1319" s="359"/>
      <c r="Q1319" s="74"/>
    </row>
    <row r="1320" spans="1:17" ht="16.5" thickBot="1" x14ac:dyDescent="0.3">
      <c r="A1320" s="68"/>
      <c r="B1320" s="219"/>
      <c r="C1320" s="219"/>
      <c r="D1320" s="219"/>
      <c r="E1320" s="219"/>
      <c r="F1320" s="219"/>
      <c r="G1320" s="25" t="s">
        <v>8</v>
      </c>
      <c r="H1320" s="26">
        <v>0</v>
      </c>
      <c r="I1320" s="26">
        <v>0</v>
      </c>
      <c r="J1320" s="26">
        <v>0</v>
      </c>
      <c r="K1320" s="26">
        <v>0</v>
      </c>
      <c r="L1320" s="26">
        <v>0</v>
      </c>
      <c r="M1320" s="26">
        <v>0</v>
      </c>
      <c r="N1320" s="26">
        <v>0</v>
      </c>
      <c r="O1320" s="243"/>
      <c r="P1320" s="359"/>
      <c r="Q1320" s="74"/>
    </row>
    <row r="1321" spans="1:17" ht="16.5" thickBot="1" x14ac:dyDescent="0.3">
      <c r="A1321" s="69"/>
      <c r="B1321" s="220"/>
      <c r="C1321" s="220"/>
      <c r="D1321" s="220"/>
      <c r="E1321" s="220"/>
      <c r="F1321" s="220"/>
      <c r="G1321" s="25" t="s">
        <v>9</v>
      </c>
      <c r="H1321" s="26">
        <v>0</v>
      </c>
      <c r="I1321" s="26">
        <v>0</v>
      </c>
      <c r="J1321" s="26">
        <v>0</v>
      </c>
      <c r="K1321" s="26">
        <v>0</v>
      </c>
      <c r="L1321" s="26">
        <v>0</v>
      </c>
      <c r="M1321" s="26">
        <v>0</v>
      </c>
      <c r="N1321" s="26">
        <v>0</v>
      </c>
      <c r="O1321" s="244"/>
      <c r="P1321" s="360"/>
      <c r="Q1321" s="74"/>
    </row>
    <row r="1322" spans="1:17" ht="93" customHeight="1" thickBot="1" x14ac:dyDescent="0.3">
      <c r="A1322" s="24" t="s">
        <v>1525</v>
      </c>
      <c r="B1322" s="218"/>
      <c r="C1322" s="218" t="s">
        <v>170</v>
      </c>
      <c r="D1322" s="218" t="s">
        <v>264</v>
      </c>
      <c r="E1322" s="218"/>
      <c r="F1322" s="218" t="s">
        <v>94</v>
      </c>
      <c r="G1322" s="25" t="s">
        <v>4</v>
      </c>
      <c r="H1322" s="26">
        <v>84.1</v>
      </c>
      <c r="I1322" s="26">
        <v>20</v>
      </c>
      <c r="J1322" s="26">
        <v>40</v>
      </c>
      <c r="K1322" s="26">
        <v>24.1</v>
      </c>
      <c r="L1322" s="26">
        <v>0</v>
      </c>
      <c r="M1322" s="26">
        <v>0</v>
      </c>
      <c r="N1322" s="26">
        <v>0</v>
      </c>
      <c r="O1322" s="242"/>
      <c r="P1322" s="358"/>
      <c r="Q1322" s="74"/>
    </row>
    <row r="1323" spans="1:17" ht="24.75" thickBot="1" x14ac:dyDescent="0.3">
      <c r="A1323" s="24" t="s">
        <v>1526</v>
      </c>
      <c r="B1323" s="219"/>
      <c r="C1323" s="219"/>
      <c r="D1323" s="219"/>
      <c r="E1323" s="219"/>
      <c r="F1323" s="219"/>
      <c r="G1323" s="25" t="s">
        <v>6</v>
      </c>
      <c r="H1323" s="26">
        <v>0</v>
      </c>
      <c r="I1323" s="26">
        <v>0</v>
      </c>
      <c r="J1323" s="26">
        <v>0</v>
      </c>
      <c r="K1323" s="26">
        <v>0</v>
      </c>
      <c r="L1323" s="26">
        <v>0</v>
      </c>
      <c r="M1323" s="26">
        <v>0</v>
      </c>
      <c r="N1323" s="26">
        <v>0</v>
      </c>
      <c r="O1323" s="243"/>
      <c r="P1323" s="359"/>
      <c r="Q1323" s="74"/>
    </row>
    <row r="1324" spans="1:17" ht="24.75" thickBot="1" x14ac:dyDescent="0.3">
      <c r="A1324" s="68"/>
      <c r="B1324" s="219"/>
      <c r="C1324" s="219"/>
      <c r="D1324" s="219"/>
      <c r="E1324" s="219"/>
      <c r="F1324" s="219"/>
      <c r="G1324" s="25" t="s">
        <v>7</v>
      </c>
      <c r="H1324" s="26">
        <v>84.1</v>
      </c>
      <c r="I1324" s="26">
        <v>20</v>
      </c>
      <c r="J1324" s="26">
        <v>40</v>
      </c>
      <c r="K1324" s="26">
        <v>24.1</v>
      </c>
      <c r="L1324" s="26">
        <v>0</v>
      </c>
      <c r="M1324" s="26">
        <v>0</v>
      </c>
      <c r="N1324" s="26">
        <v>0</v>
      </c>
      <c r="O1324" s="243"/>
      <c r="P1324" s="359"/>
      <c r="Q1324" s="74"/>
    </row>
    <row r="1325" spans="1:17" ht="16.5" thickBot="1" x14ac:dyDescent="0.3">
      <c r="A1325" s="68"/>
      <c r="B1325" s="219"/>
      <c r="C1325" s="219"/>
      <c r="D1325" s="219"/>
      <c r="E1325" s="219"/>
      <c r="F1325" s="219"/>
      <c r="G1325" s="25" t="s">
        <v>8</v>
      </c>
      <c r="H1325" s="26">
        <v>0</v>
      </c>
      <c r="I1325" s="26">
        <v>0</v>
      </c>
      <c r="J1325" s="26">
        <v>0</v>
      </c>
      <c r="K1325" s="26">
        <v>0</v>
      </c>
      <c r="L1325" s="26">
        <v>0</v>
      </c>
      <c r="M1325" s="26">
        <v>0</v>
      </c>
      <c r="N1325" s="26">
        <v>0</v>
      </c>
      <c r="O1325" s="243"/>
      <c r="P1325" s="359"/>
      <c r="Q1325" s="74"/>
    </row>
    <row r="1326" spans="1:17" ht="16.5" thickBot="1" x14ac:dyDescent="0.3">
      <c r="A1326" s="69"/>
      <c r="B1326" s="220"/>
      <c r="C1326" s="220"/>
      <c r="D1326" s="220"/>
      <c r="E1326" s="220"/>
      <c r="F1326" s="220"/>
      <c r="G1326" s="25" t="s">
        <v>9</v>
      </c>
      <c r="H1326" s="26">
        <v>0</v>
      </c>
      <c r="I1326" s="26">
        <v>0</v>
      </c>
      <c r="J1326" s="26">
        <v>0</v>
      </c>
      <c r="K1326" s="26">
        <v>0</v>
      </c>
      <c r="L1326" s="26">
        <v>0</v>
      </c>
      <c r="M1326" s="26">
        <v>0</v>
      </c>
      <c r="N1326" s="26">
        <v>0</v>
      </c>
      <c r="O1326" s="244"/>
      <c r="P1326" s="360"/>
      <c r="Q1326" s="74"/>
    </row>
    <row r="1327" spans="1:17" ht="24.75" thickBot="1" x14ac:dyDescent="0.3">
      <c r="A1327" s="212" t="s">
        <v>1527</v>
      </c>
      <c r="B1327" s="218"/>
      <c r="C1327" s="218" t="s">
        <v>170</v>
      </c>
      <c r="D1327" s="218" t="s">
        <v>264</v>
      </c>
      <c r="E1327" s="218"/>
      <c r="F1327" s="218" t="s">
        <v>94</v>
      </c>
      <c r="G1327" s="25" t="s">
        <v>4</v>
      </c>
      <c r="H1327" s="26">
        <v>82.1</v>
      </c>
      <c r="I1327" s="26">
        <v>10</v>
      </c>
      <c r="J1327" s="26">
        <v>30</v>
      </c>
      <c r="K1327" s="26">
        <v>42.1</v>
      </c>
      <c r="L1327" s="26">
        <v>0</v>
      </c>
      <c r="M1327" s="26">
        <v>0</v>
      </c>
      <c r="N1327" s="26">
        <v>0</v>
      </c>
      <c r="O1327" s="242"/>
      <c r="P1327" s="358"/>
      <c r="Q1327" s="74"/>
    </row>
    <row r="1328" spans="1:17" ht="16.5" thickBot="1" x14ac:dyDescent="0.3">
      <c r="A1328" s="213"/>
      <c r="B1328" s="219"/>
      <c r="C1328" s="219"/>
      <c r="D1328" s="219"/>
      <c r="E1328" s="219"/>
      <c r="F1328" s="219"/>
      <c r="G1328" s="25" t="s">
        <v>6</v>
      </c>
      <c r="H1328" s="26">
        <v>0</v>
      </c>
      <c r="I1328" s="26">
        <v>0</v>
      </c>
      <c r="J1328" s="26">
        <v>0</v>
      </c>
      <c r="K1328" s="26">
        <v>0</v>
      </c>
      <c r="L1328" s="26">
        <v>0</v>
      </c>
      <c r="M1328" s="26">
        <v>0</v>
      </c>
      <c r="N1328" s="26">
        <v>0</v>
      </c>
      <c r="O1328" s="243"/>
      <c r="P1328" s="359"/>
      <c r="Q1328" s="74"/>
    </row>
    <row r="1329" spans="1:17" ht="24.75" thickBot="1" x14ac:dyDescent="0.3">
      <c r="A1329" s="213"/>
      <c r="B1329" s="219"/>
      <c r="C1329" s="219"/>
      <c r="D1329" s="219"/>
      <c r="E1329" s="219"/>
      <c r="F1329" s="219"/>
      <c r="G1329" s="25" t="s">
        <v>7</v>
      </c>
      <c r="H1329" s="26">
        <v>82.1</v>
      </c>
      <c r="I1329" s="26">
        <v>10</v>
      </c>
      <c r="J1329" s="26">
        <v>30</v>
      </c>
      <c r="K1329" s="26">
        <v>42.1</v>
      </c>
      <c r="L1329" s="26">
        <v>0</v>
      </c>
      <c r="M1329" s="26">
        <v>0</v>
      </c>
      <c r="N1329" s="26">
        <v>0</v>
      </c>
      <c r="O1329" s="243"/>
      <c r="P1329" s="359"/>
      <c r="Q1329" s="74"/>
    </row>
    <row r="1330" spans="1:17" ht="16.5" thickBot="1" x14ac:dyDescent="0.3">
      <c r="A1330" s="213"/>
      <c r="B1330" s="219"/>
      <c r="C1330" s="219"/>
      <c r="D1330" s="219"/>
      <c r="E1330" s="219"/>
      <c r="F1330" s="219"/>
      <c r="G1330" s="25" t="s">
        <v>8</v>
      </c>
      <c r="H1330" s="26">
        <v>0</v>
      </c>
      <c r="I1330" s="26">
        <v>0</v>
      </c>
      <c r="J1330" s="26">
        <v>0</v>
      </c>
      <c r="K1330" s="26">
        <v>0</v>
      </c>
      <c r="L1330" s="26">
        <v>0</v>
      </c>
      <c r="M1330" s="26">
        <v>0</v>
      </c>
      <c r="N1330" s="26">
        <v>0</v>
      </c>
      <c r="O1330" s="243"/>
      <c r="P1330" s="359"/>
      <c r="Q1330" s="74"/>
    </row>
    <row r="1331" spans="1:17" ht="16.5" thickBot="1" x14ac:dyDescent="0.3">
      <c r="A1331" s="214"/>
      <c r="B1331" s="220"/>
      <c r="C1331" s="220"/>
      <c r="D1331" s="220"/>
      <c r="E1331" s="220"/>
      <c r="F1331" s="220"/>
      <c r="G1331" s="25" t="s">
        <v>9</v>
      </c>
      <c r="H1331" s="26">
        <v>0</v>
      </c>
      <c r="I1331" s="26">
        <v>0</v>
      </c>
      <c r="J1331" s="26">
        <v>0</v>
      </c>
      <c r="K1331" s="26">
        <v>0</v>
      </c>
      <c r="L1331" s="26">
        <v>0</v>
      </c>
      <c r="M1331" s="26">
        <v>0</v>
      </c>
      <c r="N1331" s="26">
        <v>0</v>
      </c>
      <c r="O1331" s="244"/>
      <c r="P1331" s="360"/>
      <c r="Q1331" s="74"/>
    </row>
    <row r="1332" spans="1:17" ht="48.75" thickBot="1" x14ac:dyDescent="0.3">
      <c r="A1332" s="24" t="s">
        <v>1528</v>
      </c>
      <c r="B1332" s="218"/>
      <c r="C1332" s="218" t="s">
        <v>170</v>
      </c>
      <c r="D1332" s="218" t="s">
        <v>264</v>
      </c>
      <c r="E1332" s="218"/>
      <c r="F1332" s="218" t="s">
        <v>94</v>
      </c>
      <c r="G1332" s="25" t="s">
        <v>4</v>
      </c>
      <c r="H1332" s="26">
        <v>62.4</v>
      </c>
      <c r="I1332" s="26">
        <v>16.899999999999999</v>
      </c>
      <c r="J1332" s="26">
        <v>45.5</v>
      </c>
      <c r="K1332" s="26">
        <v>0</v>
      </c>
      <c r="L1332" s="26">
        <v>0</v>
      </c>
      <c r="M1332" s="26">
        <v>0</v>
      </c>
      <c r="N1332" s="26">
        <v>0</v>
      </c>
      <c r="O1332" s="242"/>
      <c r="P1332" s="358"/>
      <c r="Q1332" s="74"/>
    </row>
    <row r="1333" spans="1:17" ht="16.5" thickBot="1" x14ac:dyDescent="0.3">
      <c r="A1333" s="24" t="s">
        <v>1529</v>
      </c>
      <c r="B1333" s="219"/>
      <c r="C1333" s="219"/>
      <c r="D1333" s="219"/>
      <c r="E1333" s="219"/>
      <c r="F1333" s="219"/>
      <c r="G1333" s="25" t="s">
        <v>6</v>
      </c>
      <c r="H1333" s="26">
        <v>0</v>
      </c>
      <c r="I1333" s="26">
        <v>0</v>
      </c>
      <c r="J1333" s="26">
        <v>0</v>
      </c>
      <c r="K1333" s="26">
        <v>0</v>
      </c>
      <c r="L1333" s="26">
        <v>0</v>
      </c>
      <c r="M1333" s="26">
        <v>0</v>
      </c>
      <c r="N1333" s="26">
        <v>0</v>
      </c>
      <c r="O1333" s="243"/>
      <c r="P1333" s="359"/>
      <c r="Q1333" s="74"/>
    </row>
    <row r="1334" spans="1:17" ht="24.75" thickBot="1" x14ac:dyDescent="0.3">
      <c r="A1334" s="68"/>
      <c r="B1334" s="219"/>
      <c r="C1334" s="219"/>
      <c r="D1334" s="219"/>
      <c r="E1334" s="219"/>
      <c r="F1334" s="219"/>
      <c r="G1334" s="25" t="s">
        <v>7</v>
      </c>
      <c r="H1334" s="26">
        <v>62.4</v>
      </c>
      <c r="I1334" s="26">
        <v>16.899999999999999</v>
      </c>
      <c r="J1334" s="26">
        <v>45.5</v>
      </c>
      <c r="K1334" s="26">
        <v>0</v>
      </c>
      <c r="L1334" s="26">
        <v>0</v>
      </c>
      <c r="M1334" s="26">
        <v>0</v>
      </c>
      <c r="N1334" s="26">
        <v>0</v>
      </c>
      <c r="O1334" s="243"/>
      <c r="P1334" s="359"/>
      <c r="Q1334" s="74"/>
    </row>
    <row r="1335" spans="1:17" ht="16.5" thickBot="1" x14ac:dyDescent="0.3">
      <c r="A1335" s="68"/>
      <c r="B1335" s="219"/>
      <c r="C1335" s="219"/>
      <c r="D1335" s="219"/>
      <c r="E1335" s="219"/>
      <c r="F1335" s="219"/>
      <c r="G1335" s="25" t="s">
        <v>8</v>
      </c>
      <c r="H1335" s="26">
        <v>0</v>
      </c>
      <c r="I1335" s="26">
        <v>0</v>
      </c>
      <c r="J1335" s="26">
        <v>0</v>
      </c>
      <c r="K1335" s="26">
        <v>0</v>
      </c>
      <c r="L1335" s="26">
        <v>0</v>
      </c>
      <c r="M1335" s="26">
        <v>0</v>
      </c>
      <c r="N1335" s="26">
        <v>0</v>
      </c>
      <c r="O1335" s="243"/>
      <c r="P1335" s="359"/>
      <c r="Q1335" s="74"/>
    </row>
    <row r="1336" spans="1:17" ht="16.5" thickBot="1" x14ac:dyDescent="0.3">
      <c r="A1336" s="69"/>
      <c r="B1336" s="220"/>
      <c r="C1336" s="220"/>
      <c r="D1336" s="220"/>
      <c r="E1336" s="220"/>
      <c r="F1336" s="220"/>
      <c r="G1336" s="25" t="s">
        <v>9</v>
      </c>
      <c r="H1336" s="26">
        <v>0</v>
      </c>
      <c r="I1336" s="26">
        <v>0</v>
      </c>
      <c r="J1336" s="26">
        <v>0</v>
      </c>
      <c r="K1336" s="26">
        <v>0</v>
      </c>
      <c r="L1336" s="26">
        <v>0</v>
      </c>
      <c r="M1336" s="26">
        <v>0</v>
      </c>
      <c r="N1336" s="26">
        <v>0</v>
      </c>
      <c r="O1336" s="244"/>
      <c r="P1336" s="360"/>
      <c r="Q1336" s="74"/>
    </row>
    <row r="1337" spans="1:17" ht="24.75" thickBot="1" x14ac:dyDescent="0.3">
      <c r="A1337" s="320" t="s">
        <v>125</v>
      </c>
      <c r="B1337" s="320"/>
      <c r="C1337" s="320"/>
      <c r="D1337" s="320"/>
      <c r="E1337" s="320"/>
      <c r="F1337" s="321"/>
      <c r="G1337" s="55" t="s">
        <v>4</v>
      </c>
      <c r="H1337" s="56">
        <f>SUM(H1338:H1341)</f>
        <v>1821.14</v>
      </c>
      <c r="I1337" s="56">
        <f t="shared" ref="I1337:N1337" si="166">SUM(I1338:I1341)</f>
        <v>164.64</v>
      </c>
      <c r="J1337" s="56">
        <f t="shared" si="166"/>
        <v>199</v>
      </c>
      <c r="K1337" s="56">
        <f t="shared" si="166"/>
        <v>865.80000000000007</v>
      </c>
      <c r="L1337" s="56">
        <f t="shared" si="166"/>
        <v>175.79999999999998</v>
      </c>
      <c r="M1337" s="56">
        <f t="shared" si="166"/>
        <v>403.2</v>
      </c>
      <c r="N1337" s="56">
        <f t="shared" si="166"/>
        <v>12.7</v>
      </c>
      <c r="O1337" s="218">
        <v>18507</v>
      </c>
      <c r="P1337" s="262"/>
      <c r="Q1337" s="74"/>
    </row>
    <row r="1338" spans="1:17" ht="24.75" thickBot="1" x14ac:dyDescent="0.3">
      <c r="A1338" s="322"/>
      <c r="B1338" s="322"/>
      <c r="C1338" s="322"/>
      <c r="D1338" s="322"/>
      <c r="E1338" s="322"/>
      <c r="F1338" s="323"/>
      <c r="G1338" s="55" t="s">
        <v>1530</v>
      </c>
      <c r="H1338" s="56">
        <f>SUM(I1338:N1338)</f>
        <v>0</v>
      </c>
      <c r="I1338" s="56">
        <f>I1262+I1268+I1273+I1278+I1283+I1288+I1293+I1298+I1303+I1308+I1313+I1318+I1323+I1328+I1333</f>
        <v>0</v>
      </c>
      <c r="J1338" s="56">
        <f t="shared" ref="J1338:N1338" si="167">J1262+J1268+J1273+J1278+J1283+J1288+J1293+J1298+J1303+J1308+J1313+J1318+J1323+J1328+J1333</f>
        <v>0</v>
      </c>
      <c r="K1338" s="56">
        <f t="shared" si="167"/>
        <v>0</v>
      </c>
      <c r="L1338" s="56">
        <f t="shared" si="167"/>
        <v>0</v>
      </c>
      <c r="M1338" s="56">
        <f t="shared" si="167"/>
        <v>0</v>
      </c>
      <c r="N1338" s="56">
        <f t="shared" si="167"/>
        <v>0</v>
      </c>
      <c r="O1338" s="219"/>
      <c r="P1338" s="263"/>
      <c r="Q1338" s="74"/>
    </row>
    <row r="1339" spans="1:17" ht="24.75" thickBot="1" x14ac:dyDescent="0.3">
      <c r="A1339" s="322"/>
      <c r="B1339" s="322"/>
      <c r="C1339" s="322"/>
      <c r="D1339" s="322"/>
      <c r="E1339" s="322"/>
      <c r="F1339" s="323"/>
      <c r="G1339" s="55" t="s">
        <v>7</v>
      </c>
      <c r="H1339" s="56">
        <f t="shared" ref="H1339:H1341" si="168">SUM(I1339:N1339)</f>
        <v>1817.6000000000001</v>
      </c>
      <c r="I1339" s="56">
        <f t="shared" ref="I1339:N1339" si="169">I1263+I1269+I1274+I1279+I1284+I1289+I1294+I1299+I1304+I1309+I1314+I1319+I1324+I1329+I1334</f>
        <v>161.1</v>
      </c>
      <c r="J1339" s="56">
        <f t="shared" si="169"/>
        <v>199</v>
      </c>
      <c r="K1339" s="56">
        <f t="shared" si="169"/>
        <v>865.80000000000007</v>
      </c>
      <c r="L1339" s="56">
        <f t="shared" si="169"/>
        <v>175.79999999999998</v>
      </c>
      <c r="M1339" s="56">
        <f t="shared" si="169"/>
        <v>403.2</v>
      </c>
      <c r="N1339" s="56">
        <f t="shared" si="169"/>
        <v>12.7</v>
      </c>
      <c r="O1339" s="219"/>
      <c r="P1339" s="263"/>
      <c r="Q1339" s="74"/>
    </row>
    <row r="1340" spans="1:17" ht="16.5" thickBot="1" x14ac:dyDescent="0.3">
      <c r="A1340" s="322"/>
      <c r="B1340" s="322"/>
      <c r="C1340" s="322"/>
      <c r="D1340" s="322"/>
      <c r="E1340" s="322"/>
      <c r="F1340" s="323"/>
      <c r="G1340" s="55" t="s">
        <v>8</v>
      </c>
      <c r="H1340" s="56">
        <f t="shared" si="168"/>
        <v>3.54</v>
      </c>
      <c r="I1340" s="56">
        <f t="shared" ref="I1340:N1340" si="170">I1264+I1270+I1275+I1280+I1285+I1290+I1295+I1300+I1305+I1310+I1315+I1320+I1325+I1330+I1335</f>
        <v>3.54</v>
      </c>
      <c r="J1340" s="56">
        <f t="shared" si="170"/>
        <v>0</v>
      </c>
      <c r="K1340" s="56">
        <f t="shared" si="170"/>
        <v>0</v>
      </c>
      <c r="L1340" s="56">
        <f t="shared" si="170"/>
        <v>0</v>
      </c>
      <c r="M1340" s="56">
        <f t="shared" si="170"/>
        <v>0</v>
      </c>
      <c r="N1340" s="56">
        <f t="shared" si="170"/>
        <v>0</v>
      </c>
      <c r="O1340" s="219"/>
      <c r="P1340" s="263"/>
      <c r="Q1340" s="74"/>
    </row>
    <row r="1341" spans="1:17" ht="24.75" thickBot="1" x14ac:dyDescent="0.3">
      <c r="A1341" s="324"/>
      <c r="B1341" s="324"/>
      <c r="C1341" s="324"/>
      <c r="D1341" s="324"/>
      <c r="E1341" s="324"/>
      <c r="F1341" s="325"/>
      <c r="G1341" s="55" t="s">
        <v>9</v>
      </c>
      <c r="H1341" s="56">
        <f t="shared" si="168"/>
        <v>0</v>
      </c>
      <c r="I1341" s="56">
        <f t="shared" ref="I1341:N1341" si="171">I1265+I1271+I1276+I1281+I1286+I1291+I1296+I1301+I1306+I1311+I1316+I1321+I1326+I1331+I1336</f>
        <v>0</v>
      </c>
      <c r="J1341" s="56">
        <f t="shared" si="171"/>
        <v>0</v>
      </c>
      <c r="K1341" s="56">
        <f t="shared" si="171"/>
        <v>0</v>
      </c>
      <c r="L1341" s="56">
        <f t="shared" si="171"/>
        <v>0</v>
      </c>
      <c r="M1341" s="56">
        <f t="shared" si="171"/>
        <v>0</v>
      </c>
      <c r="N1341" s="56">
        <f t="shared" si="171"/>
        <v>0</v>
      </c>
      <c r="O1341" s="220"/>
      <c r="P1341" s="264"/>
      <c r="Q1341" s="74"/>
    </row>
    <row r="1342" spans="1:17" ht="16.5" thickBot="1" x14ac:dyDescent="0.3">
      <c r="A1342" s="211" t="s">
        <v>642</v>
      </c>
      <c r="B1342" s="211"/>
      <c r="C1342" s="211"/>
      <c r="D1342" s="211"/>
      <c r="E1342" s="211"/>
      <c r="F1342" s="211"/>
      <c r="G1342" s="211"/>
      <c r="H1342" s="211"/>
      <c r="I1342" s="211"/>
      <c r="J1342" s="211"/>
      <c r="K1342" s="211"/>
      <c r="L1342" s="211"/>
      <c r="M1342" s="211"/>
      <c r="N1342" s="211"/>
      <c r="O1342" s="211"/>
      <c r="P1342" s="279"/>
      <c r="Q1342" s="74"/>
    </row>
    <row r="1343" spans="1:17" ht="24.75" thickBot="1" x14ac:dyDescent="0.3">
      <c r="A1343" s="212" t="s">
        <v>1531</v>
      </c>
      <c r="B1343" s="218" t="s">
        <v>1218</v>
      </c>
      <c r="C1343" s="218" t="s">
        <v>642</v>
      </c>
      <c r="D1343" s="218" t="s">
        <v>150</v>
      </c>
      <c r="E1343" s="218"/>
      <c r="F1343" s="218" t="s">
        <v>222</v>
      </c>
      <c r="G1343" s="25" t="s">
        <v>4</v>
      </c>
      <c r="H1343" s="26">
        <v>100.6</v>
      </c>
      <c r="I1343" s="26">
        <v>35.299999999999997</v>
      </c>
      <c r="J1343" s="26">
        <v>65.400000000000006</v>
      </c>
      <c r="K1343" s="26">
        <v>0</v>
      </c>
      <c r="L1343" s="26">
        <v>0</v>
      </c>
      <c r="M1343" s="26">
        <v>0</v>
      </c>
      <c r="N1343" s="26">
        <v>0</v>
      </c>
      <c r="O1343" s="218"/>
      <c r="P1343" s="262"/>
      <c r="Q1343" s="74"/>
    </row>
    <row r="1344" spans="1:17" ht="16.5" thickBot="1" x14ac:dyDescent="0.3">
      <c r="A1344" s="213"/>
      <c r="B1344" s="219"/>
      <c r="C1344" s="219"/>
      <c r="D1344" s="219"/>
      <c r="E1344" s="219"/>
      <c r="F1344" s="219"/>
      <c r="G1344" s="25" t="s">
        <v>259</v>
      </c>
      <c r="H1344" s="26">
        <v>0</v>
      </c>
      <c r="I1344" s="26">
        <v>0</v>
      </c>
      <c r="J1344" s="26">
        <v>0</v>
      </c>
      <c r="K1344" s="26">
        <v>0</v>
      </c>
      <c r="L1344" s="26">
        <v>0</v>
      </c>
      <c r="M1344" s="26">
        <v>0</v>
      </c>
      <c r="N1344" s="26">
        <v>0</v>
      </c>
      <c r="O1344" s="219"/>
      <c r="P1344" s="263"/>
      <c r="Q1344" s="74"/>
    </row>
    <row r="1345" spans="1:17" ht="24.75" thickBot="1" x14ac:dyDescent="0.3">
      <c r="A1345" s="213"/>
      <c r="B1345" s="219"/>
      <c r="C1345" s="219"/>
      <c r="D1345" s="219"/>
      <c r="E1345" s="219"/>
      <c r="F1345" s="219"/>
      <c r="G1345" s="25" t="s">
        <v>7</v>
      </c>
      <c r="H1345" s="26">
        <v>100.6</v>
      </c>
      <c r="I1345" s="26">
        <v>35.299999999999997</v>
      </c>
      <c r="J1345" s="26">
        <v>65.400000000000006</v>
      </c>
      <c r="K1345" s="26">
        <v>0</v>
      </c>
      <c r="L1345" s="26">
        <v>0</v>
      </c>
      <c r="M1345" s="26">
        <v>0</v>
      </c>
      <c r="N1345" s="26">
        <v>0</v>
      </c>
      <c r="O1345" s="219"/>
      <c r="P1345" s="263"/>
      <c r="Q1345" s="74"/>
    </row>
    <row r="1346" spans="1:17" ht="16.5" thickBot="1" x14ac:dyDescent="0.3">
      <c r="A1346" s="213"/>
      <c r="B1346" s="219"/>
      <c r="C1346" s="219"/>
      <c r="D1346" s="219"/>
      <c r="E1346" s="219"/>
      <c r="F1346" s="219"/>
      <c r="G1346" s="25" t="s">
        <v>8</v>
      </c>
      <c r="H1346" s="26">
        <v>0</v>
      </c>
      <c r="I1346" s="26">
        <v>0</v>
      </c>
      <c r="J1346" s="26">
        <v>0</v>
      </c>
      <c r="K1346" s="26">
        <v>0</v>
      </c>
      <c r="L1346" s="26">
        <v>0</v>
      </c>
      <c r="M1346" s="26">
        <v>0</v>
      </c>
      <c r="N1346" s="26">
        <v>0</v>
      </c>
      <c r="O1346" s="219"/>
      <c r="P1346" s="263"/>
      <c r="Q1346" s="74"/>
    </row>
    <row r="1347" spans="1:17" ht="16.5" thickBot="1" x14ac:dyDescent="0.3">
      <c r="A1347" s="214"/>
      <c r="B1347" s="220"/>
      <c r="C1347" s="220"/>
      <c r="D1347" s="220"/>
      <c r="E1347" s="220"/>
      <c r="F1347" s="220"/>
      <c r="G1347" s="25" t="s">
        <v>9</v>
      </c>
      <c r="H1347" s="26">
        <v>0</v>
      </c>
      <c r="I1347" s="26">
        <v>0</v>
      </c>
      <c r="J1347" s="26">
        <v>0</v>
      </c>
      <c r="K1347" s="26">
        <v>0</v>
      </c>
      <c r="L1347" s="26">
        <v>0</v>
      </c>
      <c r="M1347" s="26">
        <v>0</v>
      </c>
      <c r="N1347" s="26">
        <v>0</v>
      </c>
      <c r="O1347" s="220"/>
      <c r="P1347" s="264"/>
      <c r="Q1347" s="74"/>
    </row>
    <row r="1348" spans="1:17" ht="24.75" thickBot="1" x14ac:dyDescent="0.3">
      <c r="A1348" s="212" t="s">
        <v>1532</v>
      </c>
      <c r="B1348" s="218" t="s">
        <v>1218</v>
      </c>
      <c r="C1348" s="218" t="s">
        <v>642</v>
      </c>
      <c r="D1348" s="218" t="s">
        <v>150</v>
      </c>
      <c r="E1348" s="218"/>
      <c r="F1348" s="218" t="s">
        <v>222</v>
      </c>
      <c r="G1348" s="25" t="s">
        <v>4</v>
      </c>
      <c r="H1348" s="26">
        <v>72.8</v>
      </c>
      <c r="I1348" s="26">
        <v>21</v>
      </c>
      <c r="J1348" s="26">
        <v>51.8</v>
      </c>
      <c r="K1348" s="26">
        <v>0</v>
      </c>
      <c r="L1348" s="26">
        <v>0</v>
      </c>
      <c r="M1348" s="26">
        <v>0</v>
      </c>
      <c r="N1348" s="26">
        <v>0</v>
      </c>
      <c r="O1348" s="218"/>
      <c r="P1348" s="262"/>
      <c r="Q1348" s="74"/>
    </row>
    <row r="1349" spans="1:17" ht="16.5" thickBot="1" x14ac:dyDescent="0.3">
      <c r="A1349" s="213"/>
      <c r="B1349" s="219"/>
      <c r="C1349" s="219"/>
      <c r="D1349" s="219"/>
      <c r="E1349" s="219"/>
      <c r="F1349" s="219"/>
      <c r="G1349" s="25" t="s">
        <v>259</v>
      </c>
      <c r="H1349" s="26">
        <v>0</v>
      </c>
      <c r="I1349" s="26">
        <v>0</v>
      </c>
      <c r="J1349" s="26">
        <v>0</v>
      </c>
      <c r="K1349" s="26">
        <v>0</v>
      </c>
      <c r="L1349" s="26">
        <v>0</v>
      </c>
      <c r="M1349" s="26">
        <v>0</v>
      </c>
      <c r="N1349" s="26">
        <v>0</v>
      </c>
      <c r="O1349" s="219"/>
      <c r="P1349" s="263"/>
      <c r="Q1349" s="74"/>
    </row>
    <row r="1350" spans="1:17" ht="24.75" thickBot="1" x14ac:dyDescent="0.3">
      <c r="A1350" s="213"/>
      <c r="B1350" s="219"/>
      <c r="C1350" s="219"/>
      <c r="D1350" s="219"/>
      <c r="E1350" s="219"/>
      <c r="F1350" s="219"/>
      <c r="G1350" s="25" t="s">
        <v>7</v>
      </c>
      <c r="H1350" s="26">
        <v>72.8</v>
      </c>
      <c r="I1350" s="26">
        <v>21</v>
      </c>
      <c r="J1350" s="26">
        <v>51.8</v>
      </c>
      <c r="K1350" s="26">
        <v>0</v>
      </c>
      <c r="L1350" s="26">
        <v>0</v>
      </c>
      <c r="M1350" s="26">
        <v>0</v>
      </c>
      <c r="N1350" s="26">
        <v>0</v>
      </c>
      <c r="O1350" s="219"/>
      <c r="P1350" s="263"/>
      <c r="Q1350" s="74"/>
    </row>
    <row r="1351" spans="1:17" ht="16.5" thickBot="1" x14ac:dyDescent="0.3">
      <c r="A1351" s="213"/>
      <c r="B1351" s="219"/>
      <c r="C1351" s="219"/>
      <c r="D1351" s="219"/>
      <c r="E1351" s="219"/>
      <c r="F1351" s="219"/>
      <c r="G1351" s="25" t="s">
        <v>8</v>
      </c>
      <c r="H1351" s="26">
        <v>0</v>
      </c>
      <c r="I1351" s="26">
        <v>0</v>
      </c>
      <c r="J1351" s="26">
        <v>0</v>
      </c>
      <c r="K1351" s="26">
        <v>0</v>
      </c>
      <c r="L1351" s="26">
        <v>0</v>
      </c>
      <c r="M1351" s="26">
        <v>0</v>
      </c>
      <c r="N1351" s="26">
        <v>0</v>
      </c>
      <c r="O1351" s="219"/>
      <c r="P1351" s="263"/>
      <c r="Q1351" s="74"/>
    </row>
    <row r="1352" spans="1:17" ht="16.5" thickBot="1" x14ac:dyDescent="0.3">
      <c r="A1352" s="214"/>
      <c r="B1352" s="220"/>
      <c r="C1352" s="220"/>
      <c r="D1352" s="220"/>
      <c r="E1352" s="220"/>
      <c r="F1352" s="220"/>
      <c r="G1352" s="25" t="s">
        <v>9</v>
      </c>
      <c r="H1352" s="26">
        <v>0</v>
      </c>
      <c r="I1352" s="26">
        <v>0</v>
      </c>
      <c r="J1352" s="26">
        <v>0</v>
      </c>
      <c r="K1352" s="26">
        <v>0</v>
      </c>
      <c r="L1352" s="26">
        <v>0</v>
      </c>
      <c r="M1352" s="26">
        <v>0</v>
      </c>
      <c r="N1352" s="26">
        <v>0</v>
      </c>
      <c r="O1352" s="220"/>
      <c r="P1352" s="264"/>
      <c r="Q1352" s="74"/>
    </row>
    <row r="1353" spans="1:17" ht="24.75" thickBot="1" x14ac:dyDescent="0.3">
      <c r="A1353" s="212" t="s">
        <v>1533</v>
      </c>
      <c r="B1353" s="218" t="s">
        <v>1218</v>
      </c>
      <c r="C1353" s="218" t="s">
        <v>642</v>
      </c>
      <c r="D1353" s="218" t="s">
        <v>264</v>
      </c>
      <c r="E1353" s="218"/>
      <c r="F1353" s="218" t="s">
        <v>222</v>
      </c>
      <c r="G1353" s="25" t="s">
        <v>4</v>
      </c>
      <c r="H1353" s="26">
        <v>35</v>
      </c>
      <c r="I1353" s="26">
        <v>10</v>
      </c>
      <c r="J1353" s="26">
        <v>25</v>
      </c>
      <c r="K1353" s="26">
        <v>0</v>
      </c>
      <c r="L1353" s="26">
        <v>0</v>
      </c>
      <c r="M1353" s="26">
        <v>0</v>
      </c>
      <c r="N1353" s="26">
        <v>0</v>
      </c>
      <c r="O1353" s="218"/>
      <c r="P1353" s="262"/>
      <c r="Q1353" s="74"/>
    </row>
    <row r="1354" spans="1:17" ht="16.5" thickBot="1" x14ac:dyDescent="0.3">
      <c r="A1354" s="213"/>
      <c r="B1354" s="219"/>
      <c r="C1354" s="219"/>
      <c r="D1354" s="219"/>
      <c r="E1354" s="219"/>
      <c r="F1354" s="219"/>
      <c r="G1354" s="25" t="s">
        <v>259</v>
      </c>
      <c r="H1354" s="26">
        <v>0</v>
      </c>
      <c r="I1354" s="26">
        <v>0</v>
      </c>
      <c r="J1354" s="26">
        <v>0</v>
      </c>
      <c r="K1354" s="26">
        <v>0</v>
      </c>
      <c r="L1354" s="26">
        <v>0</v>
      </c>
      <c r="M1354" s="26">
        <v>0</v>
      </c>
      <c r="N1354" s="26">
        <v>0</v>
      </c>
      <c r="O1354" s="219"/>
      <c r="P1354" s="263"/>
      <c r="Q1354" s="74"/>
    </row>
    <row r="1355" spans="1:17" ht="24.75" thickBot="1" x14ac:dyDescent="0.3">
      <c r="A1355" s="213"/>
      <c r="B1355" s="219"/>
      <c r="C1355" s="219"/>
      <c r="D1355" s="219"/>
      <c r="E1355" s="219"/>
      <c r="F1355" s="219"/>
      <c r="G1355" s="25" t="s">
        <v>7</v>
      </c>
      <c r="H1355" s="26">
        <v>35</v>
      </c>
      <c r="I1355" s="26">
        <v>10</v>
      </c>
      <c r="J1355" s="26">
        <v>25</v>
      </c>
      <c r="K1355" s="26">
        <v>0</v>
      </c>
      <c r="L1355" s="26">
        <v>0</v>
      </c>
      <c r="M1355" s="26">
        <v>0</v>
      </c>
      <c r="N1355" s="26">
        <v>0</v>
      </c>
      <c r="O1355" s="219"/>
      <c r="P1355" s="263"/>
      <c r="Q1355" s="74"/>
    </row>
    <row r="1356" spans="1:17" ht="16.5" thickBot="1" x14ac:dyDescent="0.3">
      <c r="A1356" s="213"/>
      <c r="B1356" s="219"/>
      <c r="C1356" s="219"/>
      <c r="D1356" s="219"/>
      <c r="E1356" s="219"/>
      <c r="F1356" s="219"/>
      <c r="G1356" s="25" t="s">
        <v>8</v>
      </c>
      <c r="H1356" s="26">
        <v>0</v>
      </c>
      <c r="I1356" s="26">
        <v>0</v>
      </c>
      <c r="J1356" s="26">
        <v>0</v>
      </c>
      <c r="K1356" s="26">
        <v>0</v>
      </c>
      <c r="L1356" s="26">
        <v>0</v>
      </c>
      <c r="M1356" s="26">
        <v>0</v>
      </c>
      <c r="N1356" s="26">
        <v>0</v>
      </c>
      <c r="O1356" s="219"/>
      <c r="P1356" s="263"/>
      <c r="Q1356" s="74"/>
    </row>
    <row r="1357" spans="1:17" ht="16.5" thickBot="1" x14ac:dyDescent="0.3">
      <c r="A1357" s="214"/>
      <c r="B1357" s="220"/>
      <c r="C1357" s="220"/>
      <c r="D1357" s="220"/>
      <c r="E1357" s="220"/>
      <c r="F1357" s="220"/>
      <c r="G1357" s="25" t="s">
        <v>9</v>
      </c>
      <c r="H1357" s="26">
        <v>0</v>
      </c>
      <c r="I1357" s="26">
        <v>0</v>
      </c>
      <c r="J1357" s="26">
        <v>0</v>
      </c>
      <c r="K1357" s="26">
        <v>0</v>
      </c>
      <c r="L1357" s="26">
        <v>0</v>
      </c>
      <c r="M1357" s="26">
        <v>0</v>
      </c>
      <c r="N1357" s="26">
        <v>0</v>
      </c>
      <c r="O1357" s="220"/>
      <c r="P1357" s="264"/>
      <c r="Q1357" s="74"/>
    </row>
    <row r="1358" spans="1:17" ht="24.75" thickBot="1" x14ac:dyDescent="0.3">
      <c r="A1358" s="212" t="s">
        <v>1534</v>
      </c>
      <c r="B1358" s="218" t="s">
        <v>1218</v>
      </c>
      <c r="C1358" s="218" t="s">
        <v>642</v>
      </c>
      <c r="D1358" s="218" t="s">
        <v>150</v>
      </c>
      <c r="E1358" s="218"/>
      <c r="F1358" s="218" t="s">
        <v>222</v>
      </c>
      <c r="G1358" s="25" t="s">
        <v>4</v>
      </c>
      <c r="H1358" s="26">
        <v>40</v>
      </c>
      <c r="I1358" s="26">
        <v>10</v>
      </c>
      <c r="J1358" s="26">
        <v>30</v>
      </c>
      <c r="K1358" s="26">
        <v>0</v>
      </c>
      <c r="L1358" s="26">
        <v>0</v>
      </c>
      <c r="M1358" s="26">
        <v>0</v>
      </c>
      <c r="N1358" s="26">
        <v>0</v>
      </c>
      <c r="O1358" s="218"/>
      <c r="P1358" s="262"/>
      <c r="Q1358" s="74"/>
    </row>
    <row r="1359" spans="1:17" ht="16.5" thickBot="1" x14ac:dyDescent="0.3">
      <c r="A1359" s="213"/>
      <c r="B1359" s="219"/>
      <c r="C1359" s="219"/>
      <c r="D1359" s="219"/>
      <c r="E1359" s="219"/>
      <c r="F1359" s="219"/>
      <c r="G1359" s="25" t="s">
        <v>259</v>
      </c>
      <c r="H1359" s="26">
        <v>0</v>
      </c>
      <c r="I1359" s="26">
        <v>0</v>
      </c>
      <c r="J1359" s="26">
        <v>0</v>
      </c>
      <c r="K1359" s="26">
        <v>0</v>
      </c>
      <c r="L1359" s="26">
        <v>0</v>
      </c>
      <c r="M1359" s="26">
        <v>0</v>
      </c>
      <c r="N1359" s="26">
        <v>0</v>
      </c>
      <c r="O1359" s="219"/>
      <c r="P1359" s="263"/>
      <c r="Q1359" s="74"/>
    </row>
    <row r="1360" spans="1:17" ht="24.75" thickBot="1" x14ac:dyDescent="0.3">
      <c r="A1360" s="213"/>
      <c r="B1360" s="219"/>
      <c r="C1360" s="219"/>
      <c r="D1360" s="219"/>
      <c r="E1360" s="219"/>
      <c r="F1360" s="219"/>
      <c r="G1360" s="25" t="s">
        <v>7</v>
      </c>
      <c r="H1360" s="26">
        <v>40</v>
      </c>
      <c r="I1360" s="26">
        <v>10</v>
      </c>
      <c r="J1360" s="26">
        <v>30</v>
      </c>
      <c r="K1360" s="26">
        <v>0</v>
      </c>
      <c r="L1360" s="26">
        <v>0</v>
      </c>
      <c r="M1360" s="26">
        <v>0</v>
      </c>
      <c r="N1360" s="26">
        <v>0</v>
      </c>
      <c r="O1360" s="219"/>
      <c r="P1360" s="263"/>
      <c r="Q1360" s="74"/>
    </row>
    <row r="1361" spans="1:17" ht="16.5" thickBot="1" x14ac:dyDescent="0.3">
      <c r="A1361" s="213"/>
      <c r="B1361" s="219"/>
      <c r="C1361" s="219"/>
      <c r="D1361" s="219"/>
      <c r="E1361" s="219"/>
      <c r="F1361" s="219"/>
      <c r="G1361" s="25" t="s">
        <v>8</v>
      </c>
      <c r="H1361" s="26">
        <v>0</v>
      </c>
      <c r="I1361" s="26">
        <v>0</v>
      </c>
      <c r="J1361" s="26">
        <v>0</v>
      </c>
      <c r="K1361" s="26">
        <v>0</v>
      </c>
      <c r="L1361" s="26">
        <v>0</v>
      </c>
      <c r="M1361" s="26">
        <v>0</v>
      </c>
      <c r="N1361" s="26">
        <v>0</v>
      </c>
      <c r="O1361" s="219"/>
      <c r="P1361" s="263"/>
      <c r="Q1361" s="74"/>
    </row>
    <row r="1362" spans="1:17" ht="16.5" thickBot="1" x14ac:dyDescent="0.3">
      <c r="A1362" s="214"/>
      <c r="B1362" s="220"/>
      <c r="C1362" s="220"/>
      <c r="D1362" s="220"/>
      <c r="E1362" s="220"/>
      <c r="F1362" s="220"/>
      <c r="G1362" s="25" t="s">
        <v>9</v>
      </c>
      <c r="H1362" s="26">
        <v>0</v>
      </c>
      <c r="I1362" s="26">
        <v>0</v>
      </c>
      <c r="J1362" s="26">
        <v>0</v>
      </c>
      <c r="K1362" s="26">
        <v>0</v>
      </c>
      <c r="L1362" s="26">
        <v>0</v>
      </c>
      <c r="M1362" s="26">
        <v>0</v>
      </c>
      <c r="N1362" s="26">
        <v>0</v>
      </c>
      <c r="O1362" s="220"/>
      <c r="P1362" s="264"/>
      <c r="Q1362" s="74"/>
    </row>
    <row r="1363" spans="1:17" ht="24.75" thickBot="1" x14ac:dyDescent="0.3">
      <c r="A1363" s="212" t="s">
        <v>1535</v>
      </c>
      <c r="B1363" s="218" t="s">
        <v>1187</v>
      </c>
      <c r="C1363" s="218" t="s">
        <v>642</v>
      </c>
      <c r="D1363" s="218" t="s">
        <v>150</v>
      </c>
      <c r="E1363" s="218" t="s">
        <v>1436</v>
      </c>
      <c r="F1363" s="218" t="s">
        <v>1536</v>
      </c>
      <c r="G1363" s="25" t="s">
        <v>4</v>
      </c>
      <c r="H1363" s="26">
        <v>80</v>
      </c>
      <c r="I1363" s="26">
        <v>0</v>
      </c>
      <c r="J1363" s="26">
        <v>0</v>
      </c>
      <c r="K1363" s="26">
        <v>0</v>
      </c>
      <c r="L1363" s="26">
        <v>80</v>
      </c>
      <c r="M1363" s="26">
        <v>0</v>
      </c>
      <c r="N1363" s="26">
        <v>0</v>
      </c>
      <c r="O1363" s="218">
        <v>31000</v>
      </c>
      <c r="P1363" s="262" t="s">
        <v>1537</v>
      </c>
      <c r="Q1363" s="74"/>
    </row>
    <row r="1364" spans="1:17" ht="16.5" thickBot="1" x14ac:dyDescent="0.3">
      <c r="A1364" s="213"/>
      <c r="B1364" s="219"/>
      <c r="C1364" s="219"/>
      <c r="D1364" s="219"/>
      <c r="E1364" s="219"/>
      <c r="F1364" s="219"/>
      <c r="G1364" s="25" t="s">
        <v>259</v>
      </c>
      <c r="H1364" s="26">
        <v>0</v>
      </c>
      <c r="I1364" s="26">
        <v>0</v>
      </c>
      <c r="J1364" s="26">
        <v>0</v>
      </c>
      <c r="K1364" s="26">
        <v>0</v>
      </c>
      <c r="L1364" s="26">
        <v>0</v>
      </c>
      <c r="M1364" s="26">
        <v>0</v>
      </c>
      <c r="N1364" s="26">
        <v>0</v>
      </c>
      <c r="O1364" s="219"/>
      <c r="P1364" s="263"/>
      <c r="Q1364" s="74"/>
    </row>
    <row r="1365" spans="1:17" ht="24.75" thickBot="1" x14ac:dyDescent="0.3">
      <c r="A1365" s="213"/>
      <c r="B1365" s="219"/>
      <c r="C1365" s="219"/>
      <c r="D1365" s="219"/>
      <c r="E1365" s="219"/>
      <c r="F1365" s="219"/>
      <c r="G1365" s="25" t="s">
        <v>7</v>
      </c>
      <c r="H1365" s="26">
        <v>74.400000000000006</v>
      </c>
      <c r="I1365" s="26">
        <v>0</v>
      </c>
      <c r="J1365" s="26">
        <v>0</v>
      </c>
      <c r="K1365" s="26">
        <v>0</v>
      </c>
      <c r="L1365" s="26">
        <v>74.400000000000006</v>
      </c>
      <c r="M1365" s="26">
        <v>0</v>
      </c>
      <c r="N1365" s="26">
        <v>0</v>
      </c>
      <c r="O1365" s="219"/>
      <c r="P1365" s="263"/>
      <c r="Q1365" s="74"/>
    </row>
    <row r="1366" spans="1:17" ht="16.5" thickBot="1" x14ac:dyDescent="0.3">
      <c r="A1366" s="213"/>
      <c r="B1366" s="219"/>
      <c r="C1366" s="219"/>
      <c r="D1366" s="219"/>
      <c r="E1366" s="219"/>
      <c r="F1366" s="219"/>
      <c r="G1366" s="25" t="s">
        <v>8</v>
      </c>
      <c r="H1366" s="26">
        <v>5.6</v>
      </c>
      <c r="I1366" s="26">
        <v>0</v>
      </c>
      <c r="J1366" s="26">
        <v>0</v>
      </c>
      <c r="K1366" s="26">
        <v>0</v>
      </c>
      <c r="L1366" s="26">
        <v>5.6</v>
      </c>
      <c r="M1366" s="26">
        <v>0</v>
      </c>
      <c r="N1366" s="26">
        <v>0</v>
      </c>
      <c r="O1366" s="219"/>
      <c r="P1366" s="263"/>
      <c r="Q1366" s="74"/>
    </row>
    <row r="1367" spans="1:17" ht="16.5" thickBot="1" x14ac:dyDescent="0.3">
      <c r="A1367" s="214"/>
      <c r="B1367" s="220"/>
      <c r="C1367" s="220"/>
      <c r="D1367" s="220"/>
      <c r="E1367" s="220"/>
      <c r="F1367" s="220"/>
      <c r="G1367" s="25" t="s">
        <v>9</v>
      </c>
      <c r="H1367" s="26">
        <v>0</v>
      </c>
      <c r="I1367" s="26">
        <v>0</v>
      </c>
      <c r="J1367" s="26">
        <v>0</v>
      </c>
      <c r="K1367" s="26">
        <v>0</v>
      </c>
      <c r="L1367" s="26">
        <v>0</v>
      </c>
      <c r="M1367" s="26">
        <v>0</v>
      </c>
      <c r="N1367" s="26">
        <v>0</v>
      </c>
      <c r="O1367" s="220"/>
      <c r="P1367" s="264"/>
      <c r="Q1367" s="74"/>
    </row>
    <row r="1368" spans="1:17" ht="24.75" thickBot="1" x14ac:dyDescent="0.3">
      <c r="A1368" s="212" t="s">
        <v>1538</v>
      </c>
      <c r="B1368" s="218" t="s">
        <v>1187</v>
      </c>
      <c r="C1368" s="218" t="s">
        <v>642</v>
      </c>
      <c r="D1368" s="218">
        <v>2028</v>
      </c>
      <c r="E1368" s="218" t="s">
        <v>1158</v>
      </c>
      <c r="F1368" s="218" t="s">
        <v>694</v>
      </c>
      <c r="G1368" s="25" t="s">
        <v>4</v>
      </c>
      <c r="H1368" s="26">
        <v>45</v>
      </c>
      <c r="I1368" s="26">
        <v>0</v>
      </c>
      <c r="J1368" s="26">
        <v>0</v>
      </c>
      <c r="K1368" s="26">
        <v>0</v>
      </c>
      <c r="L1368" s="26">
        <v>45</v>
      </c>
      <c r="M1368" s="26">
        <v>0</v>
      </c>
      <c r="N1368" s="26">
        <v>0</v>
      </c>
      <c r="O1368" s="218">
        <v>31000</v>
      </c>
      <c r="P1368" s="262" t="s">
        <v>1537</v>
      </c>
      <c r="Q1368" s="74"/>
    </row>
    <row r="1369" spans="1:17" ht="16.5" thickBot="1" x14ac:dyDescent="0.3">
      <c r="A1369" s="213"/>
      <c r="B1369" s="219"/>
      <c r="C1369" s="219"/>
      <c r="D1369" s="219"/>
      <c r="E1369" s="219"/>
      <c r="F1369" s="219"/>
      <c r="G1369" s="25" t="s">
        <v>259</v>
      </c>
      <c r="H1369" s="26">
        <v>0</v>
      </c>
      <c r="I1369" s="26">
        <v>0</v>
      </c>
      <c r="J1369" s="26">
        <v>0</v>
      </c>
      <c r="K1369" s="26">
        <v>0</v>
      </c>
      <c r="L1369" s="26">
        <v>0</v>
      </c>
      <c r="M1369" s="26">
        <v>0</v>
      </c>
      <c r="N1369" s="26">
        <v>0</v>
      </c>
      <c r="O1369" s="219"/>
      <c r="P1369" s="263"/>
      <c r="Q1369" s="74"/>
    </row>
    <row r="1370" spans="1:17" ht="24.75" thickBot="1" x14ac:dyDescent="0.3">
      <c r="A1370" s="213"/>
      <c r="B1370" s="219"/>
      <c r="C1370" s="219"/>
      <c r="D1370" s="219"/>
      <c r="E1370" s="219"/>
      <c r="F1370" s="219"/>
      <c r="G1370" s="25" t="s">
        <v>7</v>
      </c>
      <c r="H1370" s="26">
        <v>41.9</v>
      </c>
      <c r="I1370" s="26">
        <v>0</v>
      </c>
      <c r="J1370" s="26">
        <v>0</v>
      </c>
      <c r="K1370" s="26">
        <v>0</v>
      </c>
      <c r="L1370" s="26">
        <v>41.9</v>
      </c>
      <c r="M1370" s="26">
        <v>0</v>
      </c>
      <c r="N1370" s="26">
        <v>0</v>
      </c>
      <c r="O1370" s="219"/>
      <c r="P1370" s="263"/>
      <c r="Q1370" s="74"/>
    </row>
    <row r="1371" spans="1:17" ht="16.5" thickBot="1" x14ac:dyDescent="0.3">
      <c r="A1371" s="213"/>
      <c r="B1371" s="219"/>
      <c r="C1371" s="219"/>
      <c r="D1371" s="219"/>
      <c r="E1371" s="219"/>
      <c r="F1371" s="219"/>
      <c r="G1371" s="25" t="s">
        <v>8</v>
      </c>
      <c r="H1371" s="26">
        <v>3.2</v>
      </c>
      <c r="I1371" s="26">
        <v>0</v>
      </c>
      <c r="J1371" s="26">
        <v>0</v>
      </c>
      <c r="K1371" s="26">
        <v>0</v>
      </c>
      <c r="L1371" s="26">
        <v>3.2</v>
      </c>
      <c r="M1371" s="26">
        <v>0</v>
      </c>
      <c r="N1371" s="26">
        <v>0</v>
      </c>
      <c r="O1371" s="219"/>
      <c r="P1371" s="263"/>
      <c r="Q1371" s="74"/>
    </row>
    <row r="1372" spans="1:17" ht="16.5" thickBot="1" x14ac:dyDescent="0.3">
      <c r="A1372" s="214"/>
      <c r="B1372" s="220"/>
      <c r="C1372" s="220"/>
      <c r="D1372" s="220"/>
      <c r="E1372" s="220"/>
      <c r="F1372" s="220"/>
      <c r="G1372" s="25" t="s">
        <v>9</v>
      </c>
      <c r="H1372" s="26">
        <v>0</v>
      </c>
      <c r="I1372" s="26">
        <v>0</v>
      </c>
      <c r="J1372" s="26">
        <v>0</v>
      </c>
      <c r="K1372" s="26">
        <v>0</v>
      </c>
      <c r="L1372" s="26">
        <v>0</v>
      </c>
      <c r="M1372" s="26">
        <v>0</v>
      </c>
      <c r="N1372" s="26">
        <v>0</v>
      </c>
      <c r="O1372" s="220"/>
      <c r="P1372" s="264"/>
      <c r="Q1372" s="74"/>
    </row>
    <row r="1373" spans="1:17" ht="24.75" thickBot="1" x14ac:dyDescent="0.3">
      <c r="A1373" s="212" t="s">
        <v>1538</v>
      </c>
      <c r="B1373" s="218" t="s">
        <v>1187</v>
      </c>
      <c r="C1373" s="218" t="s">
        <v>642</v>
      </c>
      <c r="D1373" s="218">
        <v>2028</v>
      </c>
      <c r="E1373" s="218" t="s">
        <v>1539</v>
      </c>
      <c r="F1373" s="218" t="s">
        <v>694</v>
      </c>
      <c r="G1373" s="25" t="s">
        <v>4</v>
      </c>
      <c r="H1373" s="26">
        <v>43.6</v>
      </c>
      <c r="I1373" s="26">
        <v>0</v>
      </c>
      <c r="J1373" s="26">
        <v>0</v>
      </c>
      <c r="K1373" s="26">
        <v>0</v>
      </c>
      <c r="L1373" s="26">
        <v>43.6</v>
      </c>
      <c r="M1373" s="26">
        <v>0</v>
      </c>
      <c r="N1373" s="26">
        <v>0</v>
      </c>
      <c r="O1373" s="218">
        <v>31000</v>
      </c>
      <c r="P1373" s="262" t="s">
        <v>1537</v>
      </c>
      <c r="Q1373" s="74"/>
    </row>
    <row r="1374" spans="1:17" ht="16.5" thickBot="1" x14ac:dyDescent="0.3">
      <c r="A1374" s="213"/>
      <c r="B1374" s="219"/>
      <c r="C1374" s="219"/>
      <c r="D1374" s="219"/>
      <c r="E1374" s="219"/>
      <c r="F1374" s="219"/>
      <c r="G1374" s="25" t="s">
        <v>259</v>
      </c>
      <c r="H1374" s="26">
        <v>0</v>
      </c>
      <c r="I1374" s="26">
        <v>0</v>
      </c>
      <c r="J1374" s="26">
        <v>0</v>
      </c>
      <c r="K1374" s="26">
        <v>0</v>
      </c>
      <c r="L1374" s="26">
        <v>0</v>
      </c>
      <c r="M1374" s="26">
        <v>0</v>
      </c>
      <c r="N1374" s="26">
        <v>0</v>
      </c>
      <c r="O1374" s="219"/>
      <c r="P1374" s="263"/>
      <c r="Q1374" s="74"/>
    </row>
    <row r="1375" spans="1:17" ht="24.75" thickBot="1" x14ac:dyDescent="0.3">
      <c r="A1375" s="213"/>
      <c r="B1375" s="219"/>
      <c r="C1375" s="219"/>
      <c r="D1375" s="219"/>
      <c r="E1375" s="219"/>
      <c r="F1375" s="219"/>
      <c r="G1375" s="25" t="s">
        <v>7</v>
      </c>
      <c r="H1375" s="26">
        <v>40.5</v>
      </c>
      <c r="I1375" s="26">
        <v>0</v>
      </c>
      <c r="J1375" s="26">
        <v>0</v>
      </c>
      <c r="K1375" s="26">
        <v>0</v>
      </c>
      <c r="L1375" s="26">
        <v>40.5</v>
      </c>
      <c r="M1375" s="26">
        <v>0</v>
      </c>
      <c r="N1375" s="26">
        <v>0</v>
      </c>
      <c r="O1375" s="219"/>
      <c r="P1375" s="263"/>
      <c r="Q1375" s="74"/>
    </row>
    <row r="1376" spans="1:17" ht="16.5" thickBot="1" x14ac:dyDescent="0.3">
      <c r="A1376" s="213"/>
      <c r="B1376" s="219"/>
      <c r="C1376" s="219"/>
      <c r="D1376" s="219"/>
      <c r="E1376" s="219"/>
      <c r="F1376" s="219"/>
      <c r="G1376" s="25" t="s">
        <v>8</v>
      </c>
      <c r="H1376" s="26">
        <v>3.1</v>
      </c>
      <c r="I1376" s="26">
        <v>0</v>
      </c>
      <c r="J1376" s="26">
        <v>0</v>
      </c>
      <c r="K1376" s="26">
        <v>0</v>
      </c>
      <c r="L1376" s="26">
        <v>3.1</v>
      </c>
      <c r="M1376" s="26">
        <v>0</v>
      </c>
      <c r="N1376" s="26">
        <v>0</v>
      </c>
      <c r="O1376" s="219"/>
      <c r="P1376" s="263"/>
      <c r="Q1376" s="74"/>
    </row>
    <row r="1377" spans="1:17" ht="16.5" thickBot="1" x14ac:dyDescent="0.3">
      <c r="A1377" s="214"/>
      <c r="B1377" s="220"/>
      <c r="C1377" s="220"/>
      <c r="D1377" s="220"/>
      <c r="E1377" s="220"/>
      <c r="F1377" s="220"/>
      <c r="G1377" s="25" t="s">
        <v>9</v>
      </c>
      <c r="H1377" s="26">
        <v>0</v>
      </c>
      <c r="I1377" s="26">
        <v>0</v>
      </c>
      <c r="J1377" s="26">
        <v>0</v>
      </c>
      <c r="K1377" s="26">
        <v>0</v>
      </c>
      <c r="L1377" s="26">
        <v>0</v>
      </c>
      <c r="M1377" s="26">
        <v>0</v>
      </c>
      <c r="N1377" s="26">
        <v>0</v>
      </c>
      <c r="O1377" s="220"/>
      <c r="P1377" s="264"/>
      <c r="Q1377" s="74"/>
    </row>
    <row r="1378" spans="1:17" ht="24.75" thickBot="1" x14ac:dyDescent="0.3">
      <c r="A1378" s="212" t="s">
        <v>1540</v>
      </c>
      <c r="B1378" s="218" t="s">
        <v>1187</v>
      </c>
      <c r="C1378" s="218" t="s">
        <v>642</v>
      </c>
      <c r="D1378" s="218" t="s">
        <v>150</v>
      </c>
      <c r="E1378" s="218" t="s">
        <v>31</v>
      </c>
      <c r="F1378" s="218" t="s">
        <v>645</v>
      </c>
      <c r="G1378" s="25" t="s">
        <v>4</v>
      </c>
      <c r="H1378" s="26">
        <v>81.900000000000006</v>
      </c>
      <c r="I1378" s="26">
        <v>0</v>
      </c>
      <c r="J1378" s="26">
        <v>42.2</v>
      </c>
      <c r="K1378" s="26">
        <v>39.700000000000003</v>
      </c>
      <c r="L1378" s="26">
        <v>0</v>
      </c>
      <c r="M1378" s="26">
        <v>0</v>
      </c>
      <c r="N1378" s="26">
        <v>0</v>
      </c>
      <c r="O1378" s="218">
        <v>31000</v>
      </c>
      <c r="P1378" s="262" t="s">
        <v>1537</v>
      </c>
      <c r="Q1378" s="74"/>
    </row>
    <row r="1379" spans="1:17" ht="16.5" thickBot="1" x14ac:dyDescent="0.3">
      <c r="A1379" s="213"/>
      <c r="B1379" s="219"/>
      <c r="C1379" s="219"/>
      <c r="D1379" s="219"/>
      <c r="E1379" s="219"/>
      <c r="F1379" s="219"/>
      <c r="G1379" s="25" t="s">
        <v>259</v>
      </c>
      <c r="H1379" s="26">
        <v>0</v>
      </c>
      <c r="I1379" s="26">
        <v>0</v>
      </c>
      <c r="J1379" s="26">
        <v>0</v>
      </c>
      <c r="K1379" s="26">
        <v>0</v>
      </c>
      <c r="L1379" s="26">
        <v>0</v>
      </c>
      <c r="M1379" s="26">
        <v>0</v>
      </c>
      <c r="N1379" s="26">
        <v>0</v>
      </c>
      <c r="O1379" s="219"/>
      <c r="P1379" s="263"/>
      <c r="Q1379" s="74"/>
    </row>
    <row r="1380" spans="1:17" ht="24.75" thickBot="1" x14ac:dyDescent="0.3">
      <c r="A1380" s="213"/>
      <c r="B1380" s="219"/>
      <c r="C1380" s="219"/>
      <c r="D1380" s="219"/>
      <c r="E1380" s="219"/>
      <c r="F1380" s="219"/>
      <c r="G1380" s="25" t="s">
        <v>7</v>
      </c>
      <c r="H1380" s="26">
        <v>72</v>
      </c>
      <c r="I1380" s="26">
        <v>0</v>
      </c>
      <c r="J1380" s="26">
        <v>37</v>
      </c>
      <c r="K1380" s="26">
        <v>35</v>
      </c>
      <c r="L1380" s="26">
        <v>0</v>
      </c>
      <c r="M1380" s="26">
        <v>0</v>
      </c>
      <c r="N1380" s="26">
        <v>0</v>
      </c>
      <c r="O1380" s="219"/>
      <c r="P1380" s="263"/>
      <c r="Q1380" s="74"/>
    </row>
    <row r="1381" spans="1:17" ht="16.5" thickBot="1" x14ac:dyDescent="0.3">
      <c r="A1381" s="213"/>
      <c r="B1381" s="219"/>
      <c r="C1381" s="219"/>
      <c r="D1381" s="219"/>
      <c r="E1381" s="219"/>
      <c r="F1381" s="219"/>
      <c r="G1381" s="25" t="s">
        <v>8</v>
      </c>
      <c r="H1381" s="26">
        <v>9.9</v>
      </c>
      <c r="I1381" s="26">
        <v>0</v>
      </c>
      <c r="J1381" s="26">
        <v>5.2</v>
      </c>
      <c r="K1381" s="26">
        <v>4.7</v>
      </c>
      <c r="L1381" s="26">
        <v>0</v>
      </c>
      <c r="M1381" s="26">
        <v>0</v>
      </c>
      <c r="N1381" s="26">
        <v>0</v>
      </c>
      <c r="O1381" s="219"/>
      <c r="P1381" s="263"/>
      <c r="Q1381" s="74"/>
    </row>
    <row r="1382" spans="1:17" ht="16.5" thickBot="1" x14ac:dyDescent="0.3">
      <c r="A1382" s="214"/>
      <c r="B1382" s="220"/>
      <c r="C1382" s="220"/>
      <c r="D1382" s="220"/>
      <c r="E1382" s="220"/>
      <c r="F1382" s="220"/>
      <c r="G1382" s="25" t="s">
        <v>9</v>
      </c>
      <c r="H1382" s="26">
        <v>0</v>
      </c>
      <c r="I1382" s="26">
        <v>0</v>
      </c>
      <c r="J1382" s="26">
        <v>0</v>
      </c>
      <c r="K1382" s="26">
        <v>0</v>
      </c>
      <c r="L1382" s="26">
        <v>0</v>
      </c>
      <c r="M1382" s="26">
        <v>0</v>
      </c>
      <c r="N1382" s="26">
        <v>0</v>
      </c>
      <c r="O1382" s="220"/>
      <c r="P1382" s="264"/>
      <c r="Q1382" s="74"/>
    </row>
    <row r="1383" spans="1:17" ht="24.75" thickBot="1" x14ac:dyDescent="0.3">
      <c r="A1383" s="212" t="s">
        <v>1541</v>
      </c>
      <c r="B1383" s="218"/>
      <c r="C1383" s="218" t="s">
        <v>642</v>
      </c>
      <c r="D1383" s="218">
        <v>2025</v>
      </c>
      <c r="E1383" s="218"/>
      <c r="F1383" s="218" t="s">
        <v>694</v>
      </c>
      <c r="G1383" s="25" t="s">
        <v>4</v>
      </c>
      <c r="H1383" s="26">
        <v>1.2</v>
      </c>
      <c r="I1383" s="26">
        <v>1.2</v>
      </c>
      <c r="J1383" s="26">
        <v>0</v>
      </c>
      <c r="K1383" s="26">
        <v>0</v>
      </c>
      <c r="L1383" s="26">
        <v>0</v>
      </c>
      <c r="M1383" s="26">
        <v>0</v>
      </c>
      <c r="N1383" s="26">
        <v>0</v>
      </c>
      <c r="O1383" s="218">
        <v>31000</v>
      </c>
      <c r="P1383" s="262" t="s">
        <v>1537</v>
      </c>
      <c r="Q1383" s="74"/>
    </row>
    <row r="1384" spans="1:17" ht="16.5" thickBot="1" x14ac:dyDescent="0.3">
      <c r="A1384" s="213"/>
      <c r="B1384" s="219"/>
      <c r="C1384" s="219"/>
      <c r="D1384" s="219"/>
      <c r="E1384" s="219"/>
      <c r="F1384" s="219"/>
      <c r="G1384" s="25" t="s">
        <v>259</v>
      </c>
      <c r="H1384" s="26">
        <v>0</v>
      </c>
      <c r="I1384" s="26">
        <v>0</v>
      </c>
      <c r="J1384" s="26">
        <v>0</v>
      </c>
      <c r="K1384" s="26">
        <v>0</v>
      </c>
      <c r="L1384" s="26">
        <v>0</v>
      </c>
      <c r="M1384" s="26">
        <v>0</v>
      </c>
      <c r="N1384" s="26">
        <v>0</v>
      </c>
      <c r="O1384" s="219"/>
      <c r="P1384" s="263"/>
      <c r="Q1384" s="74"/>
    </row>
    <row r="1385" spans="1:17" ht="24.75" thickBot="1" x14ac:dyDescent="0.3">
      <c r="A1385" s="213"/>
      <c r="B1385" s="219"/>
      <c r="C1385" s="219"/>
      <c r="D1385" s="219"/>
      <c r="E1385" s="219"/>
      <c r="F1385" s="219"/>
      <c r="G1385" s="25" t="s">
        <v>7</v>
      </c>
      <c r="H1385" s="26">
        <v>1.2</v>
      </c>
      <c r="I1385" s="26">
        <v>1.2</v>
      </c>
      <c r="J1385" s="26">
        <v>0</v>
      </c>
      <c r="K1385" s="26">
        <v>0</v>
      </c>
      <c r="L1385" s="26">
        <v>0</v>
      </c>
      <c r="M1385" s="26">
        <v>0</v>
      </c>
      <c r="N1385" s="26">
        <v>0</v>
      </c>
      <c r="O1385" s="219"/>
      <c r="P1385" s="263"/>
      <c r="Q1385" s="74"/>
    </row>
    <row r="1386" spans="1:17" ht="16.5" thickBot="1" x14ac:dyDescent="0.3">
      <c r="A1386" s="213"/>
      <c r="B1386" s="219"/>
      <c r="C1386" s="219"/>
      <c r="D1386" s="219"/>
      <c r="E1386" s="219"/>
      <c r="F1386" s="219"/>
      <c r="G1386" s="25" t="s">
        <v>8</v>
      </c>
      <c r="H1386" s="26">
        <v>0</v>
      </c>
      <c r="I1386" s="26">
        <v>0</v>
      </c>
      <c r="J1386" s="26">
        <v>0</v>
      </c>
      <c r="K1386" s="26">
        <v>0</v>
      </c>
      <c r="L1386" s="26">
        <v>0</v>
      </c>
      <c r="M1386" s="26">
        <v>0</v>
      </c>
      <c r="N1386" s="26">
        <v>0</v>
      </c>
      <c r="O1386" s="219"/>
      <c r="P1386" s="263"/>
      <c r="Q1386" s="74"/>
    </row>
    <row r="1387" spans="1:17" ht="16.5" thickBot="1" x14ac:dyDescent="0.3">
      <c r="A1387" s="214"/>
      <c r="B1387" s="220"/>
      <c r="C1387" s="220"/>
      <c r="D1387" s="220"/>
      <c r="E1387" s="220"/>
      <c r="F1387" s="220"/>
      <c r="G1387" s="25" t="s">
        <v>9</v>
      </c>
      <c r="H1387" s="26">
        <v>0</v>
      </c>
      <c r="I1387" s="26">
        <v>0</v>
      </c>
      <c r="J1387" s="26">
        <v>0</v>
      </c>
      <c r="K1387" s="26">
        <v>0</v>
      </c>
      <c r="L1387" s="26">
        <v>0</v>
      </c>
      <c r="M1387" s="26">
        <v>0</v>
      </c>
      <c r="N1387" s="26">
        <v>0</v>
      </c>
      <c r="O1387" s="220"/>
      <c r="P1387" s="264"/>
      <c r="Q1387" s="74"/>
    </row>
    <row r="1388" spans="1:17" ht="24.75" thickBot="1" x14ac:dyDescent="0.3">
      <c r="A1388" s="212" t="s">
        <v>1542</v>
      </c>
      <c r="B1388" s="218" t="s">
        <v>1187</v>
      </c>
      <c r="C1388" s="218" t="s">
        <v>642</v>
      </c>
      <c r="D1388" s="218">
        <v>2027</v>
      </c>
      <c r="E1388" s="218" t="s">
        <v>1543</v>
      </c>
      <c r="F1388" s="218" t="s">
        <v>694</v>
      </c>
      <c r="G1388" s="25" t="s">
        <v>4</v>
      </c>
      <c r="H1388" s="26">
        <v>171</v>
      </c>
      <c r="I1388" s="26">
        <v>0</v>
      </c>
      <c r="J1388" s="26">
        <v>0</v>
      </c>
      <c r="K1388" s="26">
        <v>0</v>
      </c>
      <c r="L1388" s="26">
        <v>171</v>
      </c>
      <c r="M1388" s="26">
        <v>0</v>
      </c>
      <c r="N1388" s="26">
        <v>0</v>
      </c>
      <c r="O1388" s="218">
        <v>31000</v>
      </c>
      <c r="P1388" s="262" t="s">
        <v>1537</v>
      </c>
      <c r="Q1388" s="74"/>
    </row>
    <row r="1389" spans="1:17" ht="16.5" thickBot="1" x14ac:dyDescent="0.3">
      <c r="A1389" s="213"/>
      <c r="B1389" s="219"/>
      <c r="C1389" s="219"/>
      <c r="D1389" s="219"/>
      <c r="E1389" s="219"/>
      <c r="F1389" s="219"/>
      <c r="G1389" s="25" t="s">
        <v>259</v>
      </c>
      <c r="H1389" s="26">
        <v>0</v>
      </c>
      <c r="I1389" s="26">
        <v>0</v>
      </c>
      <c r="J1389" s="26">
        <v>0</v>
      </c>
      <c r="K1389" s="26">
        <v>0</v>
      </c>
      <c r="L1389" s="26">
        <v>0</v>
      </c>
      <c r="M1389" s="26">
        <v>0</v>
      </c>
      <c r="N1389" s="26">
        <v>0</v>
      </c>
      <c r="O1389" s="219"/>
      <c r="P1389" s="263"/>
      <c r="Q1389" s="74"/>
    </row>
    <row r="1390" spans="1:17" ht="24.75" thickBot="1" x14ac:dyDescent="0.3">
      <c r="A1390" s="213"/>
      <c r="B1390" s="219"/>
      <c r="C1390" s="219"/>
      <c r="D1390" s="219"/>
      <c r="E1390" s="219"/>
      <c r="F1390" s="219"/>
      <c r="G1390" s="25" t="s">
        <v>7</v>
      </c>
      <c r="H1390" s="26">
        <v>159</v>
      </c>
      <c r="I1390" s="26">
        <v>0</v>
      </c>
      <c r="J1390" s="26">
        <v>0</v>
      </c>
      <c r="K1390" s="26">
        <v>0</v>
      </c>
      <c r="L1390" s="26">
        <v>159</v>
      </c>
      <c r="M1390" s="26">
        <v>0</v>
      </c>
      <c r="N1390" s="26">
        <v>0</v>
      </c>
      <c r="O1390" s="219"/>
      <c r="P1390" s="263"/>
      <c r="Q1390" s="74"/>
    </row>
    <row r="1391" spans="1:17" ht="16.5" thickBot="1" x14ac:dyDescent="0.3">
      <c r="A1391" s="213"/>
      <c r="B1391" s="219"/>
      <c r="C1391" s="219"/>
      <c r="D1391" s="219"/>
      <c r="E1391" s="219"/>
      <c r="F1391" s="219"/>
      <c r="G1391" s="25" t="s">
        <v>8</v>
      </c>
      <c r="H1391" s="26">
        <v>12</v>
      </c>
      <c r="I1391" s="26">
        <v>0</v>
      </c>
      <c r="J1391" s="26">
        <v>0</v>
      </c>
      <c r="K1391" s="26">
        <v>0</v>
      </c>
      <c r="L1391" s="26">
        <v>12</v>
      </c>
      <c r="M1391" s="26">
        <v>0</v>
      </c>
      <c r="N1391" s="26">
        <v>0</v>
      </c>
      <c r="O1391" s="219"/>
      <c r="P1391" s="263"/>
      <c r="Q1391" s="74"/>
    </row>
    <row r="1392" spans="1:17" ht="16.5" thickBot="1" x14ac:dyDescent="0.3">
      <c r="A1392" s="214"/>
      <c r="B1392" s="220"/>
      <c r="C1392" s="220"/>
      <c r="D1392" s="220"/>
      <c r="E1392" s="220"/>
      <c r="F1392" s="220"/>
      <c r="G1392" s="25" t="s">
        <v>9</v>
      </c>
      <c r="H1392" s="26">
        <v>0</v>
      </c>
      <c r="I1392" s="26">
        <v>0</v>
      </c>
      <c r="J1392" s="26">
        <v>0</v>
      </c>
      <c r="K1392" s="26">
        <v>0</v>
      </c>
      <c r="L1392" s="26">
        <v>0</v>
      </c>
      <c r="M1392" s="26">
        <v>0</v>
      </c>
      <c r="N1392" s="26">
        <v>0</v>
      </c>
      <c r="O1392" s="220"/>
      <c r="P1392" s="264"/>
      <c r="Q1392" s="74"/>
    </row>
    <row r="1393" spans="1:17" ht="24.75" thickBot="1" x14ac:dyDescent="0.3">
      <c r="A1393" s="212" t="s">
        <v>1544</v>
      </c>
      <c r="B1393" s="218" t="s">
        <v>1187</v>
      </c>
      <c r="C1393" s="218" t="s">
        <v>642</v>
      </c>
      <c r="D1393" s="218">
        <v>2029</v>
      </c>
      <c r="E1393" s="218" t="s">
        <v>1545</v>
      </c>
      <c r="F1393" s="218" t="s">
        <v>694</v>
      </c>
      <c r="G1393" s="25" t="s">
        <v>4</v>
      </c>
      <c r="H1393" s="26">
        <v>20.7</v>
      </c>
      <c r="I1393" s="26">
        <v>0</v>
      </c>
      <c r="J1393" s="26">
        <v>0</v>
      </c>
      <c r="K1393" s="26">
        <v>0</v>
      </c>
      <c r="L1393" s="26">
        <v>0</v>
      </c>
      <c r="M1393" s="26">
        <v>20.7</v>
      </c>
      <c r="N1393" s="26">
        <v>0</v>
      </c>
      <c r="O1393" s="218">
        <v>31000</v>
      </c>
      <c r="P1393" s="262" t="s">
        <v>1537</v>
      </c>
      <c r="Q1393" s="74"/>
    </row>
    <row r="1394" spans="1:17" ht="16.5" thickBot="1" x14ac:dyDescent="0.3">
      <c r="A1394" s="213"/>
      <c r="B1394" s="219"/>
      <c r="C1394" s="219"/>
      <c r="D1394" s="219"/>
      <c r="E1394" s="219"/>
      <c r="F1394" s="219"/>
      <c r="G1394" s="25" t="s">
        <v>259</v>
      </c>
      <c r="H1394" s="26">
        <v>0</v>
      </c>
      <c r="I1394" s="26">
        <v>0</v>
      </c>
      <c r="J1394" s="26">
        <v>0</v>
      </c>
      <c r="K1394" s="26">
        <v>0</v>
      </c>
      <c r="L1394" s="26">
        <v>0</v>
      </c>
      <c r="M1394" s="26">
        <v>0</v>
      </c>
      <c r="N1394" s="26">
        <v>0</v>
      </c>
      <c r="O1394" s="219"/>
      <c r="P1394" s="263"/>
      <c r="Q1394" s="74"/>
    </row>
    <row r="1395" spans="1:17" ht="24.75" thickBot="1" x14ac:dyDescent="0.3">
      <c r="A1395" s="213"/>
      <c r="B1395" s="219"/>
      <c r="C1395" s="219"/>
      <c r="D1395" s="219"/>
      <c r="E1395" s="219"/>
      <c r="F1395" s="219"/>
      <c r="G1395" s="25" t="s">
        <v>7</v>
      </c>
      <c r="H1395" s="26">
        <v>19.3</v>
      </c>
      <c r="I1395" s="26">
        <v>0</v>
      </c>
      <c r="J1395" s="26">
        <v>0</v>
      </c>
      <c r="K1395" s="26">
        <v>0</v>
      </c>
      <c r="L1395" s="26">
        <v>0</v>
      </c>
      <c r="M1395" s="26">
        <v>19.3</v>
      </c>
      <c r="N1395" s="26">
        <v>0</v>
      </c>
      <c r="O1395" s="219"/>
      <c r="P1395" s="263"/>
      <c r="Q1395" s="74"/>
    </row>
    <row r="1396" spans="1:17" ht="16.5" thickBot="1" x14ac:dyDescent="0.3">
      <c r="A1396" s="213"/>
      <c r="B1396" s="219"/>
      <c r="C1396" s="219"/>
      <c r="D1396" s="219"/>
      <c r="E1396" s="219"/>
      <c r="F1396" s="219"/>
      <c r="G1396" s="25" t="s">
        <v>8</v>
      </c>
      <c r="H1396" s="26">
        <v>1.5</v>
      </c>
      <c r="I1396" s="26">
        <v>0</v>
      </c>
      <c r="J1396" s="26">
        <v>0</v>
      </c>
      <c r="K1396" s="26">
        <v>0</v>
      </c>
      <c r="L1396" s="26">
        <v>0</v>
      </c>
      <c r="M1396" s="26">
        <v>1.5</v>
      </c>
      <c r="N1396" s="26">
        <v>0</v>
      </c>
      <c r="O1396" s="219"/>
      <c r="P1396" s="263"/>
      <c r="Q1396" s="74"/>
    </row>
    <row r="1397" spans="1:17" ht="16.5" thickBot="1" x14ac:dyDescent="0.3">
      <c r="A1397" s="214"/>
      <c r="B1397" s="220"/>
      <c r="C1397" s="220"/>
      <c r="D1397" s="220"/>
      <c r="E1397" s="220"/>
      <c r="F1397" s="220"/>
      <c r="G1397" s="25" t="s">
        <v>9</v>
      </c>
      <c r="H1397" s="26">
        <v>0</v>
      </c>
      <c r="I1397" s="26">
        <v>0</v>
      </c>
      <c r="J1397" s="26">
        <v>0</v>
      </c>
      <c r="K1397" s="26">
        <v>0</v>
      </c>
      <c r="L1397" s="26">
        <v>0</v>
      </c>
      <c r="M1397" s="26">
        <v>0</v>
      </c>
      <c r="N1397" s="26">
        <v>0</v>
      </c>
      <c r="O1397" s="220"/>
      <c r="P1397" s="264"/>
      <c r="Q1397" s="74"/>
    </row>
    <row r="1398" spans="1:17" ht="24.75" thickBot="1" x14ac:dyDescent="0.3">
      <c r="A1398" s="212" t="s">
        <v>1546</v>
      </c>
      <c r="B1398" s="218" t="s">
        <v>1187</v>
      </c>
      <c r="C1398" s="218" t="s">
        <v>642</v>
      </c>
      <c r="D1398" s="218">
        <v>2030</v>
      </c>
      <c r="E1398" s="218" t="s">
        <v>1547</v>
      </c>
      <c r="F1398" s="218" t="s">
        <v>694</v>
      </c>
      <c r="G1398" s="25" t="s">
        <v>4</v>
      </c>
      <c r="H1398" s="26">
        <v>41.4</v>
      </c>
      <c r="I1398" s="26">
        <v>0</v>
      </c>
      <c r="J1398" s="26">
        <v>0</v>
      </c>
      <c r="K1398" s="26">
        <v>0</v>
      </c>
      <c r="L1398" s="26">
        <v>0</v>
      </c>
      <c r="M1398" s="26">
        <v>0</v>
      </c>
      <c r="N1398" s="26">
        <v>41.4</v>
      </c>
      <c r="O1398" s="218">
        <v>31000</v>
      </c>
      <c r="P1398" s="262" t="s">
        <v>1537</v>
      </c>
      <c r="Q1398" s="74"/>
    </row>
    <row r="1399" spans="1:17" ht="16.5" thickBot="1" x14ac:dyDescent="0.3">
      <c r="A1399" s="213"/>
      <c r="B1399" s="219"/>
      <c r="C1399" s="219"/>
      <c r="D1399" s="219"/>
      <c r="E1399" s="219"/>
      <c r="F1399" s="219"/>
      <c r="G1399" s="25" t="s">
        <v>259</v>
      </c>
      <c r="H1399" s="26">
        <v>0</v>
      </c>
      <c r="I1399" s="26">
        <v>0</v>
      </c>
      <c r="J1399" s="26">
        <v>0</v>
      </c>
      <c r="K1399" s="26">
        <v>0</v>
      </c>
      <c r="L1399" s="26">
        <v>0</v>
      </c>
      <c r="M1399" s="26">
        <v>0</v>
      </c>
      <c r="N1399" s="26">
        <v>0</v>
      </c>
      <c r="O1399" s="219"/>
      <c r="P1399" s="263"/>
      <c r="Q1399" s="74"/>
    </row>
    <row r="1400" spans="1:17" ht="24.75" thickBot="1" x14ac:dyDescent="0.3">
      <c r="A1400" s="213"/>
      <c r="B1400" s="219"/>
      <c r="C1400" s="219"/>
      <c r="D1400" s="219"/>
      <c r="E1400" s="219"/>
      <c r="F1400" s="219"/>
      <c r="G1400" s="25" t="s">
        <v>7</v>
      </c>
      <c r="H1400" s="26">
        <v>38.5</v>
      </c>
      <c r="I1400" s="26">
        <v>0</v>
      </c>
      <c r="J1400" s="26">
        <v>0</v>
      </c>
      <c r="K1400" s="26">
        <v>0</v>
      </c>
      <c r="L1400" s="26">
        <v>0</v>
      </c>
      <c r="M1400" s="26">
        <v>0</v>
      </c>
      <c r="N1400" s="26">
        <v>38.5</v>
      </c>
      <c r="O1400" s="219"/>
      <c r="P1400" s="263"/>
      <c r="Q1400" s="74"/>
    </row>
    <row r="1401" spans="1:17" ht="16.5" thickBot="1" x14ac:dyDescent="0.3">
      <c r="A1401" s="213"/>
      <c r="B1401" s="219"/>
      <c r="C1401" s="219"/>
      <c r="D1401" s="219"/>
      <c r="E1401" s="219"/>
      <c r="F1401" s="219"/>
      <c r="G1401" s="25" t="s">
        <v>8</v>
      </c>
      <c r="H1401" s="26">
        <v>2.9</v>
      </c>
      <c r="I1401" s="26">
        <v>0</v>
      </c>
      <c r="J1401" s="26">
        <v>0</v>
      </c>
      <c r="K1401" s="26">
        <v>0</v>
      </c>
      <c r="L1401" s="26">
        <v>0</v>
      </c>
      <c r="M1401" s="26">
        <v>0</v>
      </c>
      <c r="N1401" s="26">
        <v>2.9</v>
      </c>
      <c r="O1401" s="219"/>
      <c r="P1401" s="263"/>
      <c r="Q1401" s="74"/>
    </row>
    <row r="1402" spans="1:17" ht="16.5" thickBot="1" x14ac:dyDescent="0.3">
      <c r="A1402" s="214"/>
      <c r="B1402" s="220"/>
      <c r="C1402" s="220"/>
      <c r="D1402" s="220"/>
      <c r="E1402" s="220"/>
      <c r="F1402" s="220"/>
      <c r="G1402" s="25" t="s">
        <v>9</v>
      </c>
      <c r="H1402" s="26">
        <v>0</v>
      </c>
      <c r="I1402" s="26">
        <v>0</v>
      </c>
      <c r="J1402" s="26">
        <v>0</v>
      </c>
      <c r="K1402" s="26">
        <v>0</v>
      </c>
      <c r="L1402" s="26">
        <v>0</v>
      </c>
      <c r="M1402" s="26">
        <v>0</v>
      </c>
      <c r="N1402" s="26">
        <v>0</v>
      </c>
      <c r="O1402" s="220"/>
      <c r="P1402" s="264"/>
      <c r="Q1402" s="74"/>
    </row>
    <row r="1403" spans="1:17" ht="24.75" thickBot="1" x14ac:dyDescent="0.3">
      <c r="A1403" s="212" t="s">
        <v>1548</v>
      </c>
      <c r="B1403" s="218" t="s">
        <v>1187</v>
      </c>
      <c r="C1403" s="218" t="s">
        <v>642</v>
      </c>
      <c r="D1403" s="218">
        <v>2029</v>
      </c>
      <c r="E1403" s="218" t="s">
        <v>1549</v>
      </c>
      <c r="F1403" s="218" t="s">
        <v>694</v>
      </c>
      <c r="G1403" s="25" t="s">
        <v>4</v>
      </c>
      <c r="H1403" s="26">
        <v>224.1</v>
      </c>
      <c r="I1403" s="26">
        <v>0</v>
      </c>
      <c r="J1403" s="26">
        <v>0</v>
      </c>
      <c r="K1403" s="26">
        <v>0</v>
      </c>
      <c r="L1403" s="26">
        <v>0</v>
      </c>
      <c r="M1403" s="26">
        <v>224.1</v>
      </c>
      <c r="N1403" s="26">
        <v>0</v>
      </c>
      <c r="O1403" s="218">
        <v>31000</v>
      </c>
      <c r="P1403" s="262" t="s">
        <v>1537</v>
      </c>
      <c r="Q1403" s="74"/>
    </row>
    <row r="1404" spans="1:17" ht="16.5" thickBot="1" x14ac:dyDescent="0.3">
      <c r="A1404" s="213"/>
      <c r="B1404" s="219"/>
      <c r="C1404" s="219"/>
      <c r="D1404" s="219"/>
      <c r="E1404" s="219"/>
      <c r="F1404" s="219"/>
      <c r="G1404" s="25" t="s">
        <v>259</v>
      </c>
      <c r="H1404" s="26">
        <v>0</v>
      </c>
      <c r="I1404" s="26">
        <v>0</v>
      </c>
      <c r="J1404" s="26">
        <v>0</v>
      </c>
      <c r="K1404" s="26">
        <v>0</v>
      </c>
      <c r="L1404" s="26">
        <v>0</v>
      </c>
      <c r="M1404" s="26">
        <v>0</v>
      </c>
      <c r="N1404" s="26">
        <v>0</v>
      </c>
      <c r="O1404" s="219"/>
      <c r="P1404" s="263"/>
      <c r="Q1404" s="74"/>
    </row>
    <row r="1405" spans="1:17" ht="24.75" thickBot="1" x14ac:dyDescent="0.3">
      <c r="A1405" s="213"/>
      <c r="B1405" s="219"/>
      <c r="C1405" s="219"/>
      <c r="D1405" s="219"/>
      <c r="E1405" s="219"/>
      <c r="F1405" s="219"/>
      <c r="G1405" s="25" t="s">
        <v>7</v>
      </c>
      <c r="H1405" s="26">
        <v>208.4</v>
      </c>
      <c r="I1405" s="26">
        <v>0</v>
      </c>
      <c r="J1405" s="26">
        <v>0</v>
      </c>
      <c r="K1405" s="26">
        <v>0</v>
      </c>
      <c r="L1405" s="26">
        <v>0</v>
      </c>
      <c r="M1405" s="26">
        <v>208.4</v>
      </c>
      <c r="N1405" s="26">
        <v>0</v>
      </c>
      <c r="O1405" s="219"/>
      <c r="P1405" s="263"/>
      <c r="Q1405" s="74"/>
    </row>
    <row r="1406" spans="1:17" ht="16.5" thickBot="1" x14ac:dyDescent="0.3">
      <c r="A1406" s="213"/>
      <c r="B1406" s="219"/>
      <c r="C1406" s="219"/>
      <c r="D1406" s="219"/>
      <c r="E1406" s="219"/>
      <c r="F1406" s="219"/>
      <c r="G1406" s="25" t="s">
        <v>8</v>
      </c>
      <c r="H1406" s="26">
        <v>15.7</v>
      </c>
      <c r="I1406" s="26">
        <v>0</v>
      </c>
      <c r="J1406" s="26">
        <v>0</v>
      </c>
      <c r="K1406" s="26">
        <v>0</v>
      </c>
      <c r="L1406" s="26">
        <v>0</v>
      </c>
      <c r="M1406" s="26">
        <v>15.7</v>
      </c>
      <c r="N1406" s="26">
        <v>0</v>
      </c>
      <c r="O1406" s="219"/>
      <c r="P1406" s="263"/>
      <c r="Q1406" s="74"/>
    </row>
    <row r="1407" spans="1:17" ht="16.5" thickBot="1" x14ac:dyDescent="0.3">
      <c r="A1407" s="214"/>
      <c r="B1407" s="220"/>
      <c r="C1407" s="220"/>
      <c r="D1407" s="220"/>
      <c r="E1407" s="220"/>
      <c r="F1407" s="220"/>
      <c r="G1407" s="25" t="s">
        <v>9</v>
      </c>
      <c r="H1407" s="26">
        <v>0</v>
      </c>
      <c r="I1407" s="26">
        <v>0</v>
      </c>
      <c r="J1407" s="26">
        <v>0</v>
      </c>
      <c r="K1407" s="26">
        <v>0</v>
      </c>
      <c r="L1407" s="26">
        <v>0</v>
      </c>
      <c r="M1407" s="26">
        <v>0</v>
      </c>
      <c r="N1407" s="26">
        <v>0</v>
      </c>
      <c r="O1407" s="220"/>
      <c r="P1407" s="264"/>
      <c r="Q1407" s="74"/>
    </row>
    <row r="1408" spans="1:17" ht="24.75" thickBot="1" x14ac:dyDescent="0.3">
      <c r="A1408" s="212" t="s">
        <v>1550</v>
      </c>
      <c r="B1408" s="218" t="s">
        <v>1187</v>
      </c>
      <c r="C1408" s="218" t="s">
        <v>642</v>
      </c>
      <c r="D1408" s="218">
        <v>2028</v>
      </c>
      <c r="E1408" s="218">
        <v>6.7279999999999998</v>
      </c>
      <c r="F1408" s="218" t="s">
        <v>694</v>
      </c>
      <c r="G1408" s="25" t="s">
        <v>4</v>
      </c>
      <c r="H1408" s="26">
        <v>121.1</v>
      </c>
      <c r="I1408" s="26">
        <v>0</v>
      </c>
      <c r="J1408" s="26">
        <v>0</v>
      </c>
      <c r="K1408" s="26">
        <v>0</v>
      </c>
      <c r="L1408" s="26">
        <v>121.1</v>
      </c>
      <c r="M1408" s="26">
        <v>0</v>
      </c>
      <c r="N1408" s="26">
        <v>0</v>
      </c>
      <c r="O1408" s="218">
        <v>31000</v>
      </c>
      <c r="P1408" s="262" t="s">
        <v>1537</v>
      </c>
      <c r="Q1408" s="74"/>
    </row>
    <row r="1409" spans="1:17" ht="16.5" thickBot="1" x14ac:dyDescent="0.3">
      <c r="A1409" s="213"/>
      <c r="B1409" s="219"/>
      <c r="C1409" s="219"/>
      <c r="D1409" s="219"/>
      <c r="E1409" s="219"/>
      <c r="F1409" s="219"/>
      <c r="G1409" s="25" t="s">
        <v>259</v>
      </c>
      <c r="H1409" s="26">
        <v>0</v>
      </c>
      <c r="I1409" s="26">
        <v>0</v>
      </c>
      <c r="J1409" s="26">
        <v>0</v>
      </c>
      <c r="K1409" s="26">
        <v>0</v>
      </c>
      <c r="L1409" s="26">
        <v>0</v>
      </c>
      <c r="M1409" s="26">
        <v>0</v>
      </c>
      <c r="N1409" s="26">
        <v>0</v>
      </c>
      <c r="O1409" s="219"/>
      <c r="P1409" s="263"/>
      <c r="Q1409" s="74"/>
    </row>
    <row r="1410" spans="1:17" ht="24.75" thickBot="1" x14ac:dyDescent="0.3">
      <c r="A1410" s="213"/>
      <c r="B1410" s="219"/>
      <c r="C1410" s="219"/>
      <c r="D1410" s="219"/>
      <c r="E1410" s="219"/>
      <c r="F1410" s="219"/>
      <c r="G1410" s="25" t="s">
        <v>7</v>
      </c>
      <c r="H1410" s="26">
        <v>112.6</v>
      </c>
      <c r="I1410" s="26">
        <v>0</v>
      </c>
      <c r="J1410" s="26">
        <v>0</v>
      </c>
      <c r="K1410" s="26">
        <v>0</v>
      </c>
      <c r="L1410" s="26">
        <v>112.6</v>
      </c>
      <c r="M1410" s="26">
        <v>0</v>
      </c>
      <c r="N1410" s="26">
        <v>0</v>
      </c>
      <c r="O1410" s="219"/>
      <c r="P1410" s="263"/>
      <c r="Q1410" s="74"/>
    </row>
    <row r="1411" spans="1:17" ht="16.5" thickBot="1" x14ac:dyDescent="0.3">
      <c r="A1411" s="213"/>
      <c r="B1411" s="219"/>
      <c r="C1411" s="219"/>
      <c r="D1411" s="219"/>
      <c r="E1411" s="219"/>
      <c r="F1411" s="219"/>
      <c r="G1411" s="25" t="s">
        <v>8</v>
      </c>
      <c r="H1411" s="26">
        <v>8.5</v>
      </c>
      <c r="I1411" s="26">
        <v>0</v>
      </c>
      <c r="J1411" s="26">
        <v>0</v>
      </c>
      <c r="K1411" s="26">
        <v>0</v>
      </c>
      <c r="L1411" s="26">
        <v>8.5</v>
      </c>
      <c r="M1411" s="26">
        <v>0</v>
      </c>
      <c r="N1411" s="26">
        <v>0</v>
      </c>
      <c r="O1411" s="219"/>
      <c r="P1411" s="263"/>
      <c r="Q1411" s="74"/>
    </row>
    <row r="1412" spans="1:17" ht="16.5" thickBot="1" x14ac:dyDescent="0.3">
      <c r="A1412" s="214"/>
      <c r="B1412" s="220"/>
      <c r="C1412" s="220"/>
      <c r="D1412" s="220"/>
      <c r="E1412" s="220"/>
      <c r="F1412" s="220"/>
      <c r="G1412" s="25" t="s">
        <v>9</v>
      </c>
      <c r="H1412" s="26">
        <v>0</v>
      </c>
      <c r="I1412" s="26">
        <v>0</v>
      </c>
      <c r="J1412" s="26">
        <v>0</v>
      </c>
      <c r="K1412" s="26">
        <v>0</v>
      </c>
      <c r="L1412" s="26">
        <v>0</v>
      </c>
      <c r="M1412" s="26">
        <v>0</v>
      </c>
      <c r="N1412" s="26">
        <v>0</v>
      </c>
      <c r="O1412" s="220"/>
      <c r="P1412" s="264"/>
      <c r="Q1412" s="74"/>
    </row>
    <row r="1413" spans="1:17" ht="24.75" thickBot="1" x14ac:dyDescent="0.3">
      <c r="A1413" s="212" t="s">
        <v>1551</v>
      </c>
      <c r="B1413" s="218" t="s">
        <v>1187</v>
      </c>
      <c r="C1413" s="218" t="s">
        <v>642</v>
      </c>
      <c r="D1413" s="218"/>
      <c r="E1413" s="218"/>
      <c r="F1413" s="218" t="s">
        <v>694</v>
      </c>
      <c r="G1413" s="25" t="s">
        <v>4</v>
      </c>
      <c r="H1413" s="26">
        <v>0</v>
      </c>
      <c r="I1413" s="26">
        <v>0</v>
      </c>
      <c r="J1413" s="26">
        <v>0</v>
      </c>
      <c r="K1413" s="26">
        <v>0</v>
      </c>
      <c r="L1413" s="26">
        <v>0</v>
      </c>
      <c r="M1413" s="26">
        <v>0</v>
      </c>
      <c r="N1413" s="26">
        <v>0</v>
      </c>
      <c r="O1413" s="218">
        <v>31000</v>
      </c>
      <c r="P1413" s="262" t="s">
        <v>1537</v>
      </c>
      <c r="Q1413" s="74"/>
    </row>
    <row r="1414" spans="1:17" ht="16.5" thickBot="1" x14ac:dyDescent="0.3">
      <c r="A1414" s="213"/>
      <c r="B1414" s="219"/>
      <c r="C1414" s="219"/>
      <c r="D1414" s="219"/>
      <c r="E1414" s="219"/>
      <c r="F1414" s="219"/>
      <c r="G1414" s="25" t="s">
        <v>259</v>
      </c>
      <c r="H1414" s="26">
        <v>0</v>
      </c>
      <c r="I1414" s="26">
        <v>0</v>
      </c>
      <c r="J1414" s="26">
        <v>0</v>
      </c>
      <c r="K1414" s="26">
        <v>0</v>
      </c>
      <c r="L1414" s="26">
        <v>0</v>
      </c>
      <c r="M1414" s="26">
        <v>0</v>
      </c>
      <c r="N1414" s="26">
        <v>0</v>
      </c>
      <c r="O1414" s="219"/>
      <c r="P1414" s="263"/>
      <c r="Q1414" s="74"/>
    </row>
    <row r="1415" spans="1:17" ht="24.75" thickBot="1" x14ac:dyDescent="0.3">
      <c r="A1415" s="213"/>
      <c r="B1415" s="219"/>
      <c r="C1415" s="219"/>
      <c r="D1415" s="219"/>
      <c r="E1415" s="219"/>
      <c r="F1415" s="219"/>
      <c r="G1415" s="25" t="s">
        <v>7</v>
      </c>
      <c r="H1415" s="26">
        <v>0</v>
      </c>
      <c r="I1415" s="26">
        <v>0</v>
      </c>
      <c r="J1415" s="26">
        <v>0</v>
      </c>
      <c r="K1415" s="26">
        <v>0</v>
      </c>
      <c r="L1415" s="26">
        <v>0</v>
      </c>
      <c r="M1415" s="26">
        <v>0</v>
      </c>
      <c r="N1415" s="26">
        <v>0</v>
      </c>
      <c r="O1415" s="219"/>
      <c r="P1415" s="263"/>
      <c r="Q1415" s="74"/>
    </row>
    <row r="1416" spans="1:17" ht="16.5" thickBot="1" x14ac:dyDescent="0.3">
      <c r="A1416" s="213"/>
      <c r="B1416" s="219"/>
      <c r="C1416" s="219"/>
      <c r="D1416" s="219"/>
      <c r="E1416" s="219"/>
      <c r="F1416" s="219"/>
      <c r="G1416" s="25" t="s">
        <v>8</v>
      </c>
      <c r="H1416" s="26">
        <v>0</v>
      </c>
      <c r="I1416" s="26">
        <v>0</v>
      </c>
      <c r="J1416" s="26">
        <v>0</v>
      </c>
      <c r="K1416" s="26">
        <v>0</v>
      </c>
      <c r="L1416" s="26">
        <v>0</v>
      </c>
      <c r="M1416" s="26">
        <v>0</v>
      </c>
      <c r="N1416" s="26">
        <v>0</v>
      </c>
      <c r="O1416" s="219"/>
      <c r="P1416" s="263"/>
      <c r="Q1416" s="74"/>
    </row>
    <row r="1417" spans="1:17" ht="16.5" thickBot="1" x14ac:dyDescent="0.3">
      <c r="A1417" s="214"/>
      <c r="B1417" s="220"/>
      <c r="C1417" s="220"/>
      <c r="D1417" s="220"/>
      <c r="E1417" s="220"/>
      <c r="F1417" s="220"/>
      <c r="G1417" s="25" t="s">
        <v>9</v>
      </c>
      <c r="H1417" s="26">
        <v>0</v>
      </c>
      <c r="I1417" s="26">
        <v>0</v>
      </c>
      <c r="J1417" s="26">
        <v>0</v>
      </c>
      <c r="K1417" s="26">
        <v>0</v>
      </c>
      <c r="L1417" s="26">
        <v>0</v>
      </c>
      <c r="M1417" s="26">
        <v>0</v>
      </c>
      <c r="N1417" s="26">
        <v>0</v>
      </c>
      <c r="O1417" s="220"/>
      <c r="P1417" s="264"/>
      <c r="Q1417" s="74"/>
    </row>
    <row r="1418" spans="1:17" ht="24.75" thickBot="1" x14ac:dyDescent="0.3">
      <c r="A1418" s="212" t="s">
        <v>1552</v>
      </c>
      <c r="B1418" s="218" t="s">
        <v>1187</v>
      </c>
      <c r="C1418" s="218" t="s">
        <v>642</v>
      </c>
      <c r="D1418" s="218">
        <v>2025</v>
      </c>
      <c r="E1418" s="218" t="s">
        <v>1553</v>
      </c>
      <c r="F1418" s="218" t="s">
        <v>1536</v>
      </c>
      <c r="G1418" s="25" t="s">
        <v>4</v>
      </c>
      <c r="H1418" s="26">
        <v>17.2</v>
      </c>
      <c r="I1418" s="26">
        <v>17.2</v>
      </c>
      <c r="J1418" s="26">
        <v>0</v>
      </c>
      <c r="K1418" s="26">
        <v>0</v>
      </c>
      <c r="L1418" s="26">
        <v>0</v>
      </c>
      <c r="M1418" s="26">
        <v>0</v>
      </c>
      <c r="N1418" s="26">
        <v>0</v>
      </c>
      <c r="O1418" s="218">
        <v>31000</v>
      </c>
      <c r="P1418" s="262" t="s">
        <v>1537</v>
      </c>
      <c r="Q1418" s="74"/>
    </row>
    <row r="1419" spans="1:17" ht="16.5" thickBot="1" x14ac:dyDescent="0.3">
      <c r="A1419" s="213"/>
      <c r="B1419" s="219"/>
      <c r="C1419" s="219"/>
      <c r="D1419" s="219"/>
      <c r="E1419" s="219"/>
      <c r="F1419" s="219"/>
      <c r="G1419" s="25" t="s">
        <v>259</v>
      </c>
      <c r="H1419" s="26">
        <v>0</v>
      </c>
      <c r="I1419" s="26">
        <v>0</v>
      </c>
      <c r="J1419" s="26">
        <v>0</v>
      </c>
      <c r="K1419" s="26">
        <v>0</v>
      </c>
      <c r="L1419" s="26">
        <v>0</v>
      </c>
      <c r="M1419" s="26">
        <v>0</v>
      </c>
      <c r="N1419" s="26">
        <v>0</v>
      </c>
      <c r="O1419" s="219"/>
      <c r="P1419" s="263"/>
      <c r="Q1419" s="74"/>
    </row>
    <row r="1420" spans="1:17" ht="24.75" thickBot="1" x14ac:dyDescent="0.3">
      <c r="A1420" s="213"/>
      <c r="B1420" s="219"/>
      <c r="C1420" s="219"/>
      <c r="D1420" s="219"/>
      <c r="E1420" s="219"/>
      <c r="F1420" s="219"/>
      <c r="G1420" s="25" t="s">
        <v>7</v>
      </c>
      <c r="H1420" s="26">
        <v>16</v>
      </c>
      <c r="I1420" s="26">
        <v>16</v>
      </c>
      <c r="J1420" s="26">
        <v>0</v>
      </c>
      <c r="K1420" s="26">
        <v>0</v>
      </c>
      <c r="L1420" s="26">
        <v>0</v>
      </c>
      <c r="M1420" s="26">
        <v>0</v>
      </c>
      <c r="N1420" s="26">
        <v>0</v>
      </c>
      <c r="O1420" s="219"/>
      <c r="P1420" s="263"/>
      <c r="Q1420" s="74"/>
    </row>
    <row r="1421" spans="1:17" ht="16.5" thickBot="1" x14ac:dyDescent="0.3">
      <c r="A1421" s="213"/>
      <c r="B1421" s="219"/>
      <c r="C1421" s="219"/>
      <c r="D1421" s="219"/>
      <c r="E1421" s="219"/>
      <c r="F1421" s="219"/>
      <c r="G1421" s="25" t="s">
        <v>8</v>
      </c>
      <c r="H1421" s="26">
        <v>1.2</v>
      </c>
      <c r="I1421" s="26">
        <v>1.2</v>
      </c>
      <c r="J1421" s="26">
        <v>0</v>
      </c>
      <c r="K1421" s="26">
        <v>0</v>
      </c>
      <c r="L1421" s="26">
        <v>0</v>
      </c>
      <c r="M1421" s="26">
        <v>0</v>
      </c>
      <c r="N1421" s="26">
        <v>0</v>
      </c>
      <c r="O1421" s="219"/>
      <c r="P1421" s="263"/>
      <c r="Q1421" s="74"/>
    </row>
    <row r="1422" spans="1:17" ht="16.5" thickBot="1" x14ac:dyDescent="0.3">
      <c r="A1422" s="214"/>
      <c r="B1422" s="220"/>
      <c r="C1422" s="220"/>
      <c r="D1422" s="220"/>
      <c r="E1422" s="220"/>
      <c r="F1422" s="220"/>
      <c r="G1422" s="25" t="s">
        <v>9</v>
      </c>
      <c r="H1422" s="26">
        <v>0</v>
      </c>
      <c r="I1422" s="26">
        <v>0</v>
      </c>
      <c r="J1422" s="26">
        <v>0</v>
      </c>
      <c r="K1422" s="26">
        <v>0</v>
      </c>
      <c r="L1422" s="26">
        <v>0</v>
      </c>
      <c r="M1422" s="26">
        <v>0</v>
      </c>
      <c r="N1422" s="26">
        <v>0</v>
      </c>
      <c r="O1422" s="220"/>
      <c r="P1422" s="264"/>
      <c r="Q1422" s="74"/>
    </row>
    <row r="1423" spans="1:17" ht="24.75" thickBot="1" x14ac:dyDescent="0.3">
      <c r="A1423" s="212" t="s">
        <v>1554</v>
      </c>
      <c r="B1423" s="218" t="s">
        <v>1187</v>
      </c>
      <c r="C1423" s="218" t="s">
        <v>642</v>
      </c>
      <c r="D1423" s="218">
        <v>2027</v>
      </c>
      <c r="E1423" s="218"/>
      <c r="F1423" s="218" t="s">
        <v>694</v>
      </c>
      <c r="G1423" s="25" t="s">
        <v>4</v>
      </c>
      <c r="H1423" s="26">
        <v>29.8</v>
      </c>
      <c r="I1423" s="26">
        <v>0</v>
      </c>
      <c r="J1423" s="26">
        <v>0</v>
      </c>
      <c r="K1423" s="26">
        <v>29.8</v>
      </c>
      <c r="L1423" s="26">
        <v>0</v>
      </c>
      <c r="M1423" s="26">
        <v>0</v>
      </c>
      <c r="N1423" s="26">
        <v>0</v>
      </c>
      <c r="O1423" s="218">
        <v>31000</v>
      </c>
      <c r="P1423" s="262" t="s">
        <v>1537</v>
      </c>
      <c r="Q1423" s="74"/>
    </row>
    <row r="1424" spans="1:17" ht="16.5" thickBot="1" x14ac:dyDescent="0.3">
      <c r="A1424" s="213"/>
      <c r="B1424" s="219"/>
      <c r="C1424" s="219"/>
      <c r="D1424" s="219"/>
      <c r="E1424" s="219"/>
      <c r="F1424" s="219"/>
      <c r="G1424" s="25" t="s">
        <v>259</v>
      </c>
      <c r="H1424" s="26">
        <v>0</v>
      </c>
      <c r="I1424" s="26">
        <v>0</v>
      </c>
      <c r="J1424" s="26">
        <v>0</v>
      </c>
      <c r="K1424" s="26">
        <v>0</v>
      </c>
      <c r="L1424" s="26">
        <v>0</v>
      </c>
      <c r="M1424" s="26">
        <v>0</v>
      </c>
      <c r="N1424" s="26">
        <v>0</v>
      </c>
      <c r="O1424" s="219"/>
      <c r="P1424" s="263"/>
      <c r="Q1424" s="74"/>
    </row>
    <row r="1425" spans="1:17" ht="24.75" thickBot="1" x14ac:dyDescent="0.3">
      <c r="A1425" s="213"/>
      <c r="B1425" s="219"/>
      <c r="C1425" s="219"/>
      <c r="D1425" s="219"/>
      <c r="E1425" s="219"/>
      <c r="F1425" s="219"/>
      <c r="G1425" s="25" t="s">
        <v>7</v>
      </c>
      <c r="H1425" s="26">
        <v>21.4</v>
      </c>
      <c r="I1425" s="26">
        <v>0</v>
      </c>
      <c r="J1425" s="26">
        <v>0</v>
      </c>
      <c r="K1425" s="26">
        <v>21.4</v>
      </c>
      <c r="L1425" s="26">
        <v>0</v>
      </c>
      <c r="M1425" s="26">
        <v>0</v>
      </c>
      <c r="N1425" s="26">
        <v>0</v>
      </c>
      <c r="O1425" s="219"/>
      <c r="P1425" s="263"/>
      <c r="Q1425" s="74"/>
    </row>
    <row r="1426" spans="1:17" ht="16.5" thickBot="1" x14ac:dyDescent="0.3">
      <c r="A1426" s="213"/>
      <c r="B1426" s="219"/>
      <c r="C1426" s="219"/>
      <c r="D1426" s="219"/>
      <c r="E1426" s="219"/>
      <c r="F1426" s="219"/>
      <c r="G1426" s="25" t="s">
        <v>8</v>
      </c>
      <c r="H1426" s="26">
        <v>8.4</v>
      </c>
      <c r="I1426" s="26">
        <v>0</v>
      </c>
      <c r="J1426" s="26">
        <v>0</v>
      </c>
      <c r="K1426" s="26">
        <v>8.4</v>
      </c>
      <c r="L1426" s="26">
        <v>0</v>
      </c>
      <c r="M1426" s="26">
        <v>0</v>
      </c>
      <c r="N1426" s="26">
        <v>0</v>
      </c>
      <c r="O1426" s="219"/>
      <c r="P1426" s="263"/>
      <c r="Q1426" s="74"/>
    </row>
    <row r="1427" spans="1:17" ht="16.5" thickBot="1" x14ac:dyDescent="0.3">
      <c r="A1427" s="214"/>
      <c r="B1427" s="220"/>
      <c r="C1427" s="220"/>
      <c r="D1427" s="220"/>
      <c r="E1427" s="220"/>
      <c r="F1427" s="220"/>
      <c r="G1427" s="25" t="s">
        <v>9</v>
      </c>
      <c r="H1427" s="26">
        <v>0</v>
      </c>
      <c r="I1427" s="26">
        <v>0</v>
      </c>
      <c r="J1427" s="26">
        <v>0</v>
      </c>
      <c r="K1427" s="26">
        <v>0</v>
      </c>
      <c r="L1427" s="26">
        <v>0</v>
      </c>
      <c r="M1427" s="26">
        <v>0</v>
      </c>
      <c r="N1427" s="26">
        <v>0</v>
      </c>
      <c r="O1427" s="220"/>
      <c r="P1427" s="264"/>
      <c r="Q1427" s="74"/>
    </row>
    <row r="1428" spans="1:17" ht="24.75" thickBot="1" x14ac:dyDescent="0.3">
      <c r="A1428" s="212" t="s">
        <v>1555</v>
      </c>
      <c r="B1428" s="218" t="s">
        <v>1187</v>
      </c>
      <c r="C1428" s="218" t="s">
        <v>642</v>
      </c>
      <c r="D1428" s="218">
        <v>2025</v>
      </c>
      <c r="E1428" s="218"/>
      <c r="F1428" s="218" t="s">
        <v>694</v>
      </c>
      <c r="G1428" s="25" t="s">
        <v>4</v>
      </c>
      <c r="H1428" s="26">
        <v>2</v>
      </c>
      <c r="I1428" s="26">
        <v>0</v>
      </c>
      <c r="J1428" s="26">
        <v>2</v>
      </c>
      <c r="K1428" s="26">
        <v>0</v>
      </c>
      <c r="L1428" s="26">
        <v>0</v>
      </c>
      <c r="M1428" s="26">
        <v>0</v>
      </c>
      <c r="N1428" s="26">
        <v>0</v>
      </c>
      <c r="O1428" s="218">
        <v>31000</v>
      </c>
      <c r="P1428" s="262" t="s">
        <v>1537</v>
      </c>
      <c r="Q1428" s="74"/>
    </row>
    <row r="1429" spans="1:17" ht="16.5" thickBot="1" x14ac:dyDescent="0.3">
      <c r="A1429" s="213"/>
      <c r="B1429" s="219"/>
      <c r="C1429" s="219"/>
      <c r="D1429" s="219"/>
      <c r="E1429" s="219"/>
      <c r="F1429" s="219"/>
      <c r="G1429" s="25" t="s">
        <v>259</v>
      </c>
      <c r="H1429" s="26">
        <v>0</v>
      </c>
      <c r="I1429" s="26">
        <v>0</v>
      </c>
      <c r="J1429" s="26">
        <v>0</v>
      </c>
      <c r="K1429" s="26">
        <v>0</v>
      </c>
      <c r="L1429" s="26">
        <v>0</v>
      </c>
      <c r="M1429" s="26">
        <v>0</v>
      </c>
      <c r="N1429" s="26">
        <v>0</v>
      </c>
      <c r="O1429" s="219"/>
      <c r="P1429" s="263"/>
      <c r="Q1429" s="74"/>
    </row>
    <row r="1430" spans="1:17" ht="24.75" thickBot="1" x14ac:dyDescent="0.3">
      <c r="A1430" s="213"/>
      <c r="B1430" s="219"/>
      <c r="C1430" s="219"/>
      <c r="D1430" s="219"/>
      <c r="E1430" s="219"/>
      <c r="F1430" s="219"/>
      <c r="G1430" s="25" t="s">
        <v>7</v>
      </c>
      <c r="H1430" s="26">
        <v>1.9</v>
      </c>
      <c r="I1430" s="26">
        <v>0</v>
      </c>
      <c r="J1430" s="26">
        <v>1.9</v>
      </c>
      <c r="K1430" s="26">
        <v>0</v>
      </c>
      <c r="L1430" s="26">
        <v>0</v>
      </c>
      <c r="M1430" s="26">
        <v>0</v>
      </c>
      <c r="N1430" s="26">
        <v>0</v>
      </c>
      <c r="O1430" s="219"/>
      <c r="P1430" s="263"/>
      <c r="Q1430" s="74"/>
    </row>
    <row r="1431" spans="1:17" ht="16.5" thickBot="1" x14ac:dyDescent="0.3">
      <c r="A1431" s="213"/>
      <c r="B1431" s="219"/>
      <c r="C1431" s="219"/>
      <c r="D1431" s="219"/>
      <c r="E1431" s="219"/>
      <c r="F1431" s="219"/>
      <c r="G1431" s="25" t="s">
        <v>8</v>
      </c>
      <c r="H1431" s="26">
        <v>0.1</v>
      </c>
      <c r="I1431" s="26">
        <v>0</v>
      </c>
      <c r="J1431" s="26">
        <v>0.1</v>
      </c>
      <c r="K1431" s="26">
        <v>0</v>
      </c>
      <c r="L1431" s="26">
        <v>0</v>
      </c>
      <c r="M1431" s="26">
        <v>0</v>
      </c>
      <c r="N1431" s="26">
        <v>0</v>
      </c>
      <c r="O1431" s="219"/>
      <c r="P1431" s="263"/>
      <c r="Q1431" s="74"/>
    </row>
    <row r="1432" spans="1:17" ht="16.5" thickBot="1" x14ac:dyDescent="0.3">
      <c r="A1432" s="214"/>
      <c r="B1432" s="220"/>
      <c r="C1432" s="220"/>
      <c r="D1432" s="220"/>
      <c r="E1432" s="220"/>
      <c r="F1432" s="220"/>
      <c r="G1432" s="25" t="s">
        <v>9</v>
      </c>
      <c r="H1432" s="26">
        <v>0</v>
      </c>
      <c r="I1432" s="26">
        <v>0</v>
      </c>
      <c r="J1432" s="26">
        <v>0</v>
      </c>
      <c r="K1432" s="26">
        <v>0</v>
      </c>
      <c r="L1432" s="26">
        <v>0</v>
      </c>
      <c r="M1432" s="26">
        <v>0</v>
      </c>
      <c r="N1432" s="26">
        <v>0</v>
      </c>
      <c r="O1432" s="220"/>
      <c r="P1432" s="264"/>
      <c r="Q1432" s="74"/>
    </row>
    <row r="1433" spans="1:17" ht="24.75" thickBot="1" x14ac:dyDescent="0.3">
      <c r="A1433" s="212" t="s">
        <v>1556</v>
      </c>
      <c r="B1433" s="218" t="s">
        <v>1187</v>
      </c>
      <c r="C1433" s="218" t="s">
        <v>642</v>
      </c>
      <c r="D1433" s="218">
        <v>2025</v>
      </c>
      <c r="E1433" s="218"/>
      <c r="F1433" s="218" t="s">
        <v>694</v>
      </c>
      <c r="G1433" s="25" t="s">
        <v>4</v>
      </c>
      <c r="H1433" s="26">
        <v>7</v>
      </c>
      <c r="I1433" s="26">
        <v>7</v>
      </c>
      <c r="J1433" s="26">
        <v>0</v>
      </c>
      <c r="K1433" s="26">
        <v>0</v>
      </c>
      <c r="L1433" s="26">
        <v>0</v>
      </c>
      <c r="M1433" s="26">
        <v>0</v>
      </c>
      <c r="N1433" s="26">
        <v>0</v>
      </c>
      <c r="O1433" s="218">
        <v>31000</v>
      </c>
      <c r="P1433" s="262" t="s">
        <v>1537</v>
      </c>
      <c r="Q1433" s="74"/>
    </row>
    <row r="1434" spans="1:17" ht="16.5" thickBot="1" x14ac:dyDescent="0.3">
      <c r="A1434" s="213"/>
      <c r="B1434" s="219"/>
      <c r="C1434" s="219"/>
      <c r="D1434" s="219"/>
      <c r="E1434" s="219"/>
      <c r="F1434" s="219"/>
      <c r="G1434" s="25" t="s">
        <v>259</v>
      </c>
      <c r="H1434" s="26">
        <v>0</v>
      </c>
      <c r="I1434" s="26">
        <v>0</v>
      </c>
      <c r="J1434" s="26">
        <v>0</v>
      </c>
      <c r="K1434" s="26">
        <v>0</v>
      </c>
      <c r="L1434" s="26">
        <v>0</v>
      </c>
      <c r="M1434" s="26">
        <v>0</v>
      </c>
      <c r="N1434" s="26">
        <v>0</v>
      </c>
      <c r="O1434" s="219"/>
      <c r="P1434" s="263"/>
      <c r="Q1434" s="74"/>
    </row>
    <row r="1435" spans="1:17" ht="24.75" thickBot="1" x14ac:dyDescent="0.3">
      <c r="A1435" s="213"/>
      <c r="B1435" s="219"/>
      <c r="C1435" s="219"/>
      <c r="D1435" s="219"/>
      <c r="E1435" s="219"/>
      <c r="F1435" s="219"/>
      <c r="G1435" s="25" t="s">
        <v>7</v>
      </c>
      <c r="H1435" s="26">
        <v>6.5</v>
      </c>
      <c r="I1435" s="26">
        <v>6.5</v>
      </c>
      <c r="J1435" s="26">
        <v>0</v>
      </c>
      <c r="K1435" s="26">
        <v>0</v>
      </c>
      <c r="L1435" s="26">
        <v>0</v>
      </c>
      <c r="M1435" s="26">
        <v>0</v>
      </c>
      <c r="N1435" s="26">
        <v>0</v>
      </c>
      <c r="O1435" s="219"/>
      <c r="P1435" s="263"/>
      <c r="Q1435" s="74"/>
    </row>
    <row r="1436" spans="1:17" ht="16.5" thickBot="1" x14ac:dyDescent="0.3">
      <c r="A1436" s="213"/>
      <c r="B1436" s="219"/>
      <c r="C1436" s="219"/>
      <c r="D1436" s="219"/>
      <c r="E1436" s="219"/>
      <c r="F1436" s="219"/>
      <c r="G1436" s="25" t="s">
        <v>8</v>
      </c>
      <c r="H1436" s="26">
        <v>0.5</v>
      </c>
      <c r="I1436" s="26">
        <v>0.5</v>
      </c>
      <c r="J1436" s="26">
        <v>0</v>
      </c>
      <c r="K1436" s="26">
        <v>0</v>
      </c>
      <c r="L1436" s="26">
        <v>0</v>
      </c>
      <c r="M1436" s="26">
        <v>0</v>
      </c>
      <c r="N1436" s="26">
        <v>0</v>
      </c>
      <c r="O1436" s="219"/>
      <c r="P1436" s="263"/>
      <c r="Q1436" s="74"/>
    </row>
    <row r="1437" spans="1:17" ht="16.5" thickBot="1" x14ac:dyDescent="0.3">
      <c r="A1437" s="214"/>
      <c r="B1437" s="220"/>
      <c r="C1437" s="220"/>
      <c r="D1437" s="220"/>
      <c r="E1437" s="220"/>
      <c r="F1437" s="220"/>
      <c r="G1437" s="25" t="s">
        <v>9</v>
      </c>
      <c r="H1437" s="26">
        <v>0</v>
      </c>
      <c r="I1437" s="26">
        <v>0</v>
      </c>
      <c r="J1437" s="26">
        <v>0</v>
      </c>
      <c r="K1437" s="26">
        <v>0</v>
      </c>
      <c r="L1437" s="26">
        <v>0</v>
      </c>
      <c r="M1437" s="26">
        <v>0</v>
      </c>
      <c r="N1437" s="26">
        <v>0</v>
      </c>
      <c r="O1437" s="220"/>
      <c r="P1437" s="264"/>
      <c r="Q1437" s="74"/>
    </row>
    <row r="1438" spans="1:17" ht="24.75" thickBot="1" x14ac:dyDescent="0.3">
      <c r="A1438" s="212" t="s">
        <v>1557</v>
      </c>
      <c r="B1438" s="218" t="s">
        <v>1187</v>
      </c>
      <c r="C1438" s="218" t="s">
        <v>642</v>
      </c>
      <c r="D1438" s="218">
        <v>2026</v>
      </c>
      <c r="E1438" s="218"/>
      <c r="F1438" s="218" t="s">
        <v>694</v>
      </c>
      <c r="G1438" s="25" t="s">
        <v>4</v>
      </c>
      <c r="H1438" s="26">
        <v>15</v>
      </c>
      <c r="I1438" s="26">
        <v>0</v>
      </c>
      <c r="J1438" s="26">
        <v>15</v>
      </c>
      <c r="K1438" s="26">
        <v>0</v>
      </c>
      <c r="L1438" s="26">
        <v>0</v>
      </c>
      <c r="M1438" s="26">
        <v>0</v>
      </c>
      <c r="N1438" s="26">
        <v>0</v>
      </c>
      <c r="O1438" s="218">
        <v>31000</v>
      </c>
      <c r="P1438" s="262" t="s">
        <v>1537</v>
      </c>
      <c r="Q1438" s="74"/>
    </row>
    <row r="1439" spans="1:17" ht="16.5" thickBot="1" x14ac:dyDescent="0.3">
      <c r="A1439" s="213"/>
      <c r="B1439" s="219"/>
      <c r="C1439" s="219"/>
      <c r="D1439" s="219"/>
      <c r="E1439" s="219"/>
      <c r="F1439" s="219"/>
      <c r="G1439" s="25" t="s">
        <v>259</v>
      </c>
      <c r="H1439" s="26">
        <v>0</v>
      </c>
      <c r="I1439" s="26">
        <v>0</v>
      </c>
      <c r="J1439" s="26">
        <v>0</v>
      </c>
      <c r="K1439" s="26">
        <v>0</v>
      </c>
      <c r="L1439" s="26">
        <v>0</v>
      </c>
      <c r="M1439" s="26">
        <v>0</v>
      </c>
      <c r="N1439" s="26">
        <v>0</v>
      </c>
      <c r="O1439" s="219"/>
      <c r="P1439" s="263"/>
      <c r="Q1439" s="74"/>
    </row>
    <row r="1440" spans="1:17" ht="24.75" thickBot="1" x14ac:dyDescent="0.3">
      <c r="A1440" s="213"/>
      <c r="B1440" s="219"/>
      <c r="C1440" s="219"/>
      <c r="D1440" s="219"/>
      <c r="E1440" s="219"/>
      <c r="F1440" s="219"/>
      <c r="G1440" s="25" t="s">
        <v>7</v>
      </c>
      <c r="H1440" s="26">
        <v>14</v>
      </c>
      <c r="I1440" s="26">
        <v>0</v>
      </c>
      <c r="J1440" s="26">
        <v>14</v>
      </c>
      <c r="K1440" s="26">
        <v>0</v>
      </c>
      <c r="L1440" s="26">
        <v>0</v>
      </c>
      <c r="M1440" s="26">
        <v>0</v>
      </c>
      <c r="N1440" s="26">
        <v>0</v>
      </c>
      <c r="O1440" s="219"/>
      <c r="P1440" s="263"/>
      <c r="Q1440" s="74"/>
    </row>
    <row r="1441" spans="1:17" ht="16.5" thickBot="1" x14ac:dyDescent="0.3">
      <c r="A1441" s="213"/>
      <c r="B1441" s="219"/>
      <c r="C1441" s="219"/>
      <c r="D1441" s="219"/>
      <c r="E1441" s="219"/>
      <c r="F1441" s="219"/>
      <c r="G1441" s="25" t="s">
        <v>8</v>
      </c>
      <c r="H1441" s="26">
        <v>1.1000000000000001</v>
      </c>
      <c r="I1441" s="26">
        <v>0</v>
      </c>
      <c r="J1441" s="26">
        <v>1.1000000000000001</v>
      </c>
      <c r="K1441" s="26">
        <v>0</v>
      </c>
      <c r="L1441" s="26">
        <v>0</v>
      </c>
      <c r="M1441" s="26">
        <v>0</v>
      </c>
      <c r="N1441" s="26">
        <v>0</v>
      </c>
      <c r="O1441" s="219"/>
      <c r="P1441" s="263"/>
      <c r="Q1441" s="74"/>
    </row>
    <row r="1442" spans="1:17" ht="16.5" thickBot="1" x14ac:dyDescent="0.3">
      <c r="A1442" s="214"/>
      <c r="B1442" s="220"/>
      <c r="C1442" s="220"/>
      <c r="D1442" s="220"/>
      <c r="E1442" s="220"/>
      <c r="F1442" s="220"/>
      <c r="G1442" s="25" t="s">
        <v>9</v>
      </c>
      <c r="H1442" s="26">
        <v>0</v>
      </c>
      <c r="I1442" s="26">
        <v>0</v>
      </c>
      <c r="J1442" s="26">
        <v>0</v>
      </c>
      <c r="K1442" s="26">
        <v>0</v>
      </c>
      <c r="L1442" s="26">
        <v>0</v>
      </c>
      <c r="M1442" s="26">
        <v>0</v>
      </c>
      <c r="N1442" s="26">
        <v>0</v>
      </c>
      <c r="O1442" s="220"/>
      <c r="P1442" s="264"/>
      <c r="Q1442" s="74"/>
    </row>
    <row r="1443" spans="1:17" ht="24.75" thickBot="1" x14ac:dyDescent="0.3">
      <c r="A1443" s="212" t="s">
        <v>1558</v>
      </c>
      <c r="B1443" s="218" t="s">
        <v>1187</v>
      </c>
      <c r="C1443" s="218" t="s">
        <v>642</v>
      </c>
      <c r="D1443" s="218" t="s">
        <v>150</v>
      </c>
      <c r="E1443" s="218"/>
      <c r="F1443" s="218" t="s">
        <v>694</v>
      </c>
      <c r="G1443" s="25" t="s">
        <v>4</v>
      </c>
      <c r="H1443" s="26">
        <v>20</v>
      </c>
      <c r="I1443" s="26">
        <v>20</v>
      </c>
      <c r="J1443" s="26">
        <v>0</v>
      </c>
      <c r="K1443" s="26">
        <v>0</v>
      </c>
      <c r="L1443" s="26">
        <v>0</v>
      </c>
      <c r="M1443" s="26">
        <v>0</v>
      </c>
      <c r="N1443" s="26">
        <v>0</v>
      </c>
      <c r="O1443" s="218">
        <v>31000</v>
      </c>
      <c r="P1443" s="262" t="s">
        <v>1537</v>
      </c>
      <c r="Q1443" s="74"/>
    </row>
    <row r="1444" spans="1:17" ht="16.5" thickBot="1" x14ac:dyDescent="0.3">
      <c r="A1444" s="213"/>
      <c r="B1444" s="219"/>
      <c r="C1444" s="219"/>
      <c r="D1444" s="219"/>
      <c r="E1444" s="219"/>
      <c r="F1444" s="219"/>
      <c r="G1444" s="25" t="s">
        <v>259</v>
      </c>
      <c r="H1444" s="26">
        <v>0</v>
      </c>
      <c r="I1444" s="26">
        <v>0</v>
      </c>
      <c r="J1444" s="26">
        <v>0</v>
      </c>
      <c r="K1444" s="26">
        <v>0</v>
      </c>
      <c r="L1444" s="26">
        <v>0</v>
      </c>
      <c r="M1444" s="26">
        <v>0</v>
      </c>
      <c r="N1444" s="26">
        <v>0</v>
      </c>
      <c r="O1444" s="219"/>
      <c r="P1444" s="263"/>
      <c r="Q1444" s="74"/>
    </row>
    <row r="1445" spans="1:17" ht="24.75" thickBot="1" x14ac:dyDescent="0.3">
      <c r="A1445" s="213"/>
      <c r="B1445" s="219"/>
      <c r="C1445" s="219"/>
      <c r="D1445" s="219"/>
      <c r="E1445" s="219"/>
      <c r="F1445" s="219"/>
      <c r="G1445" s="25" t="s">
        <v>7</v>
      </c>
      <c r="H1445" s="26">
        <v>18.600000000000001</v>
      </c>
      <c r="I1445" s="26">
        <v>18.600000000000001</v>
      </c>
      <c r="J1445" s="26">
        <v>0</v>
      </c>
      <c r="K1445" s="26">
        <v>0</v>
      </c>
      <c r="L1445" s="26">
        <v>0</v>
      </c>
      <c r="M1445" s="26">
        <v>0</v>
      </c>
      <c r="N1445" s="26">
        <v>0</v>
      </c>
      <c r="O1445" s="219"/>
      <c r="P1445" s="263"/>
      <c r="Q1445" s="74"/>
    </row>
    <row r="1446" spans="1:17" ht="16.5" thickBot="1" x14ac:dyDescent="0.3">
      <c r="A1446" s="213"/>
      <c r="B1446" s="219"/>
      <c r="C1446" s="219"/>
      <c r="D1446" s="219"/>
      <c r="E1446" s="219"/>
      <c r="F1446" s="219"/>
      <c r="G1446" s="25" t="s">
        <v>8</v>
      </c>
      <c r="H1446" s="26">
        <v>1.4</v>
      </c>
      <c r="I1446" s="26">
        <v>1.4</v>
      </c>
      <c r="J1446" s="26">
        <v>0</v>
      </c>
      <c r="K1446" s="26">
        <v>0</v>
      </c>
      <c r="L1446" s="26">
        <v>0</v>
      </c>
      <c r="M1446" s="26">
        <v>0</v>
      </c>
      <c r="N1446" s="26">
        <v>0</v>
      </c>
      <c r="O1446" s="219"/>
      <c r="P1446" s="263"/>
      <c r="Q1446" s="74"/>
    </row>
    <row r="1447" spans="1:17" ht="16.5" thickBot="1" x14ac:dyDescent="0.3">
      <c r="A1447" s="214"/>
      <c r="B1447" s="220"/>
      <c r="C1447" s="220"/>
      <c r="D1447" s="220"/>
      <c r="E1447" s="220"/>
      <c r="F1447" s="220"/>
      <c r="G1447" s="25" t="s">
        <v>9</v>
      </c>
      <c r="H1447" s="26">
        <v>0</v>
      </c>
      <c r="I1447" s="26">
        <v>0</v>
      </c>
      <c r="J1447" s="26">
        <v>0</v>
      </c>
      <c r="K1447" s="26">
        <v>0</v>
      </c>
      <c r="L1447" s="26">
        <v>0</v>
      </c>
      <c r="M1447" s="26">
        <v>0</v>
      </c>
      <c r="N1447" s="26">
        <v>0</v>
      </c>
      <c r="O1447" s="220"/>
      <c r="P1447" s="264"/>
      <c r="Q1447" s="74"/>
    </row>
    <row r="1448" spans="1:17" ht="24.75" thickBot="1" x14ac:dyDescent="0.3">
      <c r="A1448" s="212" t="s">
        <v>1559</v>
      </c>
      <c r="B1448" s="218" t="s">
        <v>1187</v>
      </c>
      <c r="C1448" s="218" t="s">
        <v>642</v>
      </c>
      <c r="D1448" s="218">
        <v>2029</v>
      </c>
      <c r="E1448" s="218"/>
      <c r="F1448" s="218" t="s">
        <v>694</v>
      </c>
      <c r="G1448" s="25" t="s">
        <v>4</v>
      </c>
      <c r="H1448" s="26">
        <v>25</v>
      </c>
      <c r="I1448" s="26">
        <v>0</v>
      </c>
      <c r="J1448" s="26">
        <v>0</v>
      </c>
      <c r="K1448" s="26">
        <v>0</v>
      </c>
      <c r="L1448" s="26">
        <v>0</v>
      </c>
      <c r="M1448" s="26">
        <v>25</v>
      </c>
      <c r="N1448" s="26">
        <v>0</v>
      </c>
      <c r="O1448" s="218">
        <v>31000</v>
      </c>
      <c r="P1448" s="262" t="s">
        <v>1537</v>
      </c>
      <c r="Q1448" s="74"/>
    </row>
    <row r="1449" spans="1:17" ht="16.5" thickBot="1" x14ac:dyDescent="0.3">
      <c r="A1449" s="213"/>
      <c r="B1449" s="219"/>
      <c r="C1449" s="219"/>
      <c r="D1449" s="219"/>
      <c r="E1449" s="219"/>
      <c r="F1449" s="219"/>
      <c r="G1449" s="25" t="s">
        <v>259</v>
      </c>
      <c r="H1449" s="26">
        <v>0</v>
      </c>
      <c r="I1449" s="26">
        <v>0</v>
      </c>
      <c r="J1449" s="26">
        <v>0</v>
      </c>
      <c r="K1449" s="26">
        <v>0</v>
      </c>
      <c r="L1449" s="26">
        <v>0</v>
      </c>
      <c r="M1449" s="26">
        <v>0</v>
      </c>
      <c r="N1449" s="26">
        <v>0</v>
      </c>
      <c r="O1449" s="219"/>
      <c r="P1449" s="263"/>
      <c r="Q1449" s="74"/>
    </row>
    <row r="1450" spans="1:17" ht="24.75" thickBot="1" x14ac:dyDescent="0.3">
      <c r="A1450" s="213"/>
      <c r="B1450" s="219"/>
      <c r="C1450" s="219"/>
      <c r="D1450" s="219"/>
      <c r="E1450" s="219"/>
      <c r="F1450" s="219"/>
      <c r="G1450" s="25" t="s">
        <v>7</v>
      </c>
      <c r="H1450" s="26">
        <v>23.3</v>
      </c>
      <c r="I1450" s="26">
        <v>0</v>
      </c>
      <c r="J1450" s="26">
        <v>0</v>
      </c>
      <c r="K1450" s="26">
        <v>0</v>
      </c>
      <c r="L1450" s="26">
        <v>0</v>
      </c>
      <c r="M1450" s="26">
        <v>23.3</v>
      </c>
      <c r="N1450" s="26">
        <v>0</v>
      </c>
      <c r="O1450" s="219"/>
      <c r="P1450" s="263"/>
      <c r="Q1450" s="74"/>
    </row>
    <row r="1451" spans="1:17" ht="16.5" thickBot="1" x14ac:dyDescent="0.3">
      <c r="A1451" s="213"/>
      <c r="B1451" s="219"/>
      <c r="C1451" s="219"/>
      <c r="D1451" s="219"/>
      <c r="E1451" s="219"/>
      <c r="F1451" s="219"/>
      <c r="G1451" s="25" t="s">
        <v>8</v>
      </c>
      <c r="H1451" s="26">
        <v>1.8</v>
      </c>
      <c r="I1451" s="26">
        <v>0</v>
      </c>
      <c r="J1451" s="26">
        <v>0</v>
      </c>
      <c r="K1451" s="26">
        <v>0</v>
      </c>
      <c r="L1451" s="26">
        <v>0</v>
      </c>
      <c r="M1451" s="26">
        <v>1.8</v>
      </c>
      <c r="N1451" s="26">
        <v>0</v>
      </c>
      <c r="O1451" s="219"/>
      <c r="P1451" s="263"/>
      <c r="Q1451" s="74"/>
    </row>
    <row r="1452" spans="1:17" ht="16.5" thickBot="1" x14ac:dyDescent="0.3">
      <c r="A1452" s="214"/>
      <c r="B1452" s="220"/>
      <c r="C1452" s="220"/>
      <c r="D1452" s="220"/>
      <c r="E1452" s="220"/>
      <c r="F1452" s="220"/>
      <c r="G1452" s="25" t="s">
        <v>9</v>
      </c>
      <c r="H1452" s="26">
        <v>0</v>
      </c>
      <c r="I1452" s="26">
        <v>0</v>
      </c>
      <c r="J1452" s="26">
        <v>0</v>
      </c>
      <c r="K1452" s="26">
        <v>0</v>
      </c>
      <c r="L1452" s="26">
        <v>0</v>
      </c>
      <c r="M1452" s="26">
        <v>0</v>
      </c>
      <c r="N1452" s="26">
        <v>0</v>
      </c>
      <c r="O1452" s="220"/>
      <c r="P1452" s="264"/>
      <c r="Q1452" s="74"/>
    </row>
    <row r="1453" spans="1:17" ht="24.75" thickBot="1" x14ac:dyDescent="0.3">
      <c r="A1453" s="212" t="s">
        <v>1560</v>
      </c>
      <c r="B1453" s="218" t="s">
        <v>1187</v>
      </c>
      <c r="C1453" s="218" t="s">
        <v>642</v>
      </c>
      <c r="D1453" s="218">
        <v>2027</v>
      </c>
      <c r="E1453" s="218"/>
      <c r="F1453" s="218" t="s">
        <v>694</v>
      </c>
      <c r="G1453" s="25" t="s">
        <v>4</v>
      </c>
      <c r="H1453" s="26">
        <v>50</v>
      </c>
      <c r="I1453" s="26">
        <v>0</v>
      </c>
      <c r="J1453" s="26">
        <v>0</v>
      </c>
      <c r="K1453" s="26">
        <v>0</v>
      </c>
      <c r="L1453" s="26">
        <v>50</v>
      </c>
      <c r="M1453" s="26">
        <v>0</v>
      </c>
      <c r="N1453" s="26">
        <v>0</v>
      </c>
      <c r="O1453" s="218">
        <v>31000</v>
      </c>
      <c r="P1453" s="262" t="s">
        <v>1537</v>
      </c>
      <c r="Q1453" s="74"/>
    </row>
    <row r="1454" spans="1:17" ht="16.5" thickBot="1" x14ac:dyDescent="0.3">
      <c r="A1454" s="213"/>
      <c r="B1454" s="219"/>
      <c r="C1454" s="219"/>
      <c r="D1454" s="219"/>
      <c r="E1454" s="219"/>
      <c r="F1454" s="219"/>
      <c r="G1454" s="25" t="s">
        <v>6</v>
      </c>
      <c r="H1454" s="26">
        <v>0</v>
      </c>
      <c r="I1454" s="26">
        <v>0</v>
      </c>
      <c r="J1454" s="26">
        <v>0</v>
      </c>
      <c r="K1454" s="26">
        <v>0</v>
      </c>
      <c r="L1454" s="26">
        <v>0</v>
      </c>
      <c r="M1454" s="26">
        <v>0</v>
      </c>
      <c r="N1454" s="26">
        <v>0</v>
      </c>
      <c r="O1454" s="219"/>
      <c r="P1454" s="263"/>
      <c r="Q1454" s="74"/>
    </row>
    <row r="1455" spans="1:17" ht="24.75" thickBot="1" x14ac:dyDescent="0.3">
      <c r="A1455" s="213"/>
      <c r="B1455" s="219"/>
      <c r="C1455" s="219"/>
      <c r="D1455" s="219"/>
      <c r="E1455" s="219"/>
      <c r="F1455" s="219"/>
      <c r="G1455" s="25" t="s">
        <v>7</v>
      </c>
      <c r="H1455" s="26">
        <v>46.5</v>
      </c>
      <c r="I1455" s="26">
        <v>0</v>
      </c>
      <c r="J1455" s="26">
        <v>0</v>
      </c>
      <c r="K1455" s="26">
        <v>0</v>
      </c>
      <c r="L1455" s="26">
        <v>46.5</v>
      </c>
      <c r="M1455" s="26">
        <v>0</v>
      </c>
      <c r="N1455" s="26">
        <v>0</v>
      </c>
      <c r="O1455" s="219"/>
      <c r="P1455" s="263"/>
      <c r="Q1455" s="74"/>
    </row>
    <row r="1456" spans="1:17" ht="16.5" thickBot="1" x14ac:dyDescent="0.3">
      <c r="A1456" s="213"/>
      <c r="B1456" s="219"/>
      <c r="C1456" s="219"/>
      <c r="D1456" s="219"/>
      <c r="E1456" s="219"/>
      <c r="F1456" s="219"/>
      <c r="G1456" s="25" t="s">
        <v>8</v>
      </c>
      <c r="H1456" s="26">
        <v>3.5</v>
      </c>
      <c r="I1456" s="26">
        <v>0</v>
      </c>
      <c r="J1456" s="26">
        <v>0</v>
      </c>
      <c r="K1456" s="26">
        <v>0</v>
      </c>
      <c r="L1456" s="26">
        <v>3.5</v>
      </c>
      <c r="M1456" s="26">
        <v>0</v>
      </c>
      <c r="N1456" s="26">
        <v>0</v>
      </c>
      <c r="O1456" s="219"/>
      <c r="P1456" s="263"/>
      <c r="Q1456" s="74"/>
    </row>
    <row r="1457" spans="1:17" ht="16.5" thickBot="1" x14ac:dyDescent="0.3">
      <c r="A1457" s="214"/>
      <c r="B1457" s="220"/>
      <c r="C1457" s="220"/>
      <c r="D1457" s="220"/>
      <c r="E1457" s="220"/>
      <c r="F1457" s="220"/>
      <c r="G1457" s="25" t="s">
        <v>9</v>
      </c>
      <c r="H1457" s="26">
        <v>0</v>
      </c>
      <c r="I1457" s="26">
        <v>0</v>
      </c>
      <c r="J1457" s="26">
        <v>0</v>
      </c>
      <c r="K1457" s="26">
        <v>0</v>
      </c>
      <c r="L1457" s="26">
        <v>0</v>
      </c>
      <c r="M1457" s="26">
        <v>0</v>
      </c>
      <c r="N1457" s="26">
        <v>0</v>
      </c>
      <c r="O1457" s="220"/>
      <c r="P1457" s="264"/>
      <c r="Q1457" s="74"/>
    </row>
    <row r="1458" spans="1:17" ht="24.75" thickBot="1" x14ac:dyDescent="0.3">
      <c r="A1458" s="212" t="s">
        <v>1561</v>
      </c>
      <c r="B1458" s="218" t="s">
        <v>1187</v>
      </c>
      <c r="C1458" s="218" t="s">
        <v>642</v>
      </c>
      <c r="D1458" s="218">
        <v>2026</v>
      </c>
      <c r="E1458" s="218"/>
      <c r="F1458" s="218" t="s">
        <v>1562</v>
      </c>
      <c r="G1458" s="25" t="s">
        <v>4</v>
      </c>
      <c r="H1458" s="26">
        <v>8</v>
      </c>
      <c r="I1458" s="26">
        <v>0</v>
      </c>
      <c r="J1458" s="26">
        <v>0</v>
      </c>
      <c r="K1458" s="26">
        <v>0</v>
      </c>
      <c r="L1458" s="26">
        <v>8</v>
      </c>
      <c r="M1458" s="26">
        <v>0</v>
      </c>
      <c r="N1458" s="26">
        <v>0</v>
      </c>
      <c r="O1458" s="218">
        <v>31000</v>
      </c>
      <c r="P1458" s="262" t="s">
        <v>1537</v>
      </c>
      <c r="Q1458" s="74"/>
    </row>
    <row r="1459" spans="1:17" ht="16.5" thickBot="1" x14ac:dyDescent="0.3">
      <c r="A1459" s="213"/>
      <c r="B1459" s="219"/>
      <c r="C1459" s="219"/>
      <c r="D1459" s="219"/>
      <c r="E1459" s="219"/>
      <c r="F1459" s="219"/>
      <c r="G1459" s="25" t="s">
        <v>6</v>
      </c>
      <c r="H1459" s="26">
        <v>0</v>
      </c>
      <c r="I1459" s="26">
        <v>0</v>
      </c>
      <c r="J1459" s="26">
        <v>0</v>
      </c>
      <c r="K1459" s="26">
        <v>0</v>
      </c>
      <c r="L1459" s="26">
        <v>0</v>
      </c>
      <c r="M1459" s="26">
        <v>0</v>
      </c>
      <c r="N1459" s="26">
        <v>0</v>
      </c>
      <c r="O1459" s="219"/>
      <c r="P1459" s="263"/>
      <c r="Q1459" s="74"/>
    </row>
    <row r="1460" spans="1:17" ht="24.75" thickBot="1" x14ac:dyDescent="0.3">
      <c r="A1460" s="213"/>
      <c r="B1460" s="219"/>
      <c r="C1460" s="219"/>
      <c r="D1460" s="219"/>
      <c r="E1460" s="219"/>
      <c r="F1460" s="219"/>
      <c r="G1460" s="25" t="s">
        <v>7</v>
      </c>
      <c r="H1460" s="26">
        <v>7.4</v>
      </c>
      <c r="I1460" s="26">
        <v>0</v>
      </c>
      <c r="J1460" s="26">
        <v>0</v>
      </c>
      <c r="K1460" s="26">
        <v>0</v>
      </c>
      <c r="L1460" s="26">
        <v>7.4</v>
      </c>
      <c r="M1460" s="26">
        <v>0</v>
      </c>
      <c r="N1460" s="26">
        <v>0</v>
      </c>
      <c r="O1460" s="219"/>
      <c r="P1460" s="263"/>
      <c r="Q1460" s="74"/>
    </row>
    <row r="1461" spans="1:17" ht="16.5" thickBot="1" x14ac:dyDescent="0.3">
      <c r="A1461" s="213"/>
      <c r="B1461" s="219"/>
      <c r="C1461" s="219"/>
      <c r="D1461" s="219"/>
      <c r="E1461" s="219"/>
      <c r="F1461" s="219"/>
      <c r="G1461" s="25" t="s">
        <v>8</v>
      </c>
      <c r="H1461" s="26">
        <v>0.6</v>
      </c>
      <c r="I1461" s="26">
        <v>0</v>
      </c>
      <c r="J1461" s="26">
        <v>0</v>
      </c>
      <c r="K1461" s="26">
        <v>0</v>
      </c>
      <c r="L1461" s="26">
        <v>0.6</v>
      </c>
      <c r="M1461" s="26">
        <v>0</v>
      </c>
      <c r="N1461" s="26">
        <v>0</v>
      </c>
      <c r="O1461" s="219"/>
      <c r="P1461" s="263"/>
      <c r="Q1461" s="74"/>
    </row>
    <row r="1462" spans="1:17" ht="16.5" thickBot="1" x14ac:dyDescent="0.3">
      <c r="A1462" s="214"/>
      <c r="B1462" s="220"/>
      <c r="C1462" s="220"/>
      <c r="D1462" s="220"/>
      <c r="E1462" s="220"/>
      <c r="F1462" s="220"/>
      <c r="G1462" s="25" t="s">
        <v>9</v>
      </c>
      <c r="H1462" s="26">
        <v>0</v>
      </c>
      <c r="I1462" s="26">
        <v>0</v>
      </c>
      <c r="J1462" s="26">
        <v>0</v>
      </c>
      <c r="K1462" s="26">
        <v>0</v>
      </c>
      <c r="L1462" s="26">
        <v>0</v>
      </c>
      <c r="M1462" s="26">
        <v>0</v>
      </c>
      <c r="N1462" s="26">
        <v>0</v>
      </c>
      <c r="O1462" s="220"/>
      <c r="P1462" s="264"/>
      <c r="Q1462" s="74"/>
    </row>
    <row r="1463" spans="1:17" ht="24.75" thickBot="1" x14ac:dyDescent="0.3">
      <c r="A1463" s="212" t="s">
        <v>1563</v>
      </c>
      <c r="B1463" s="218" t="s">
        <v>1218</v>
      </c>
      <c r="C1463" s="218" t="s">
        <v>642</v>
      </c>
      <c r="D1463" s="218" t="s">
        <v>150</v>
      </c>
      <c r="E1463" s="218" t="s">
        <v>1564</v>
      </c>
      <c r="F1463" s="218" t="s">
        <v>208</v>
      </c>
      <c r="G1463" s="25" t="s">
        <v>4</v>
      </c>
      <c r="H1463" s="26">
        <v>145</v>
      </c>
      <c r="I1463" s="26">
        <v>0</v>
      </c>
      <c r="J1463" s="26">
        <v>0</v>
      </c>
      <c r="K1463" s="26">
        <v>0</v>
      </c>
      <c r="L1463" s="26">
        <v>10</v>
      </c>
      <c r="M1463" s="26">
        <v>135</v>
      </c>
      <c r="N1463" s="26">
        <v>0</v>
      </c>
      <c r="O1463" s="218"/>
      <c r="P1463" s="262"/>
      <c r="Q1463" s="74"/>
    </row>
    <row r="1464" spans="1:17" ht="16.5" thickBot="1" x14ac:dyDescent="0.3">
      <c r="A1464" s="213"/>
      <c r="B1464" s="219"/>
      <c r="C1464" s="219"/>
      <c r="D1464" s="219"/>
      <c r="E1464" s="219"/>
      <c r="F1464" s="219"/>
      <c r="G1464" s="25" t="s">
        <v>6</v>
      </c>
      <c r="H1464" s="26">
        <v>121.3</v>
      </c>
      <c r="I1464" s="26">
        <v>0</v>
      </c>
      <c r="J1464" s="26">
        <v>0</v>
      </c>
      <c r="K1464" s="26">
        <v>0</v>
      </c>
      <c r="L1464" s="26">
        <v>0</v>
      </c>
      <c r="M1464" s="26">
        <v>121.3</v>
      </c>
      <c r="N1464" s="26">
        <v>0</v>
      </c>
      <c r="O1464" s="219"/>
      <c r="P1464" s="263"/>
      <c r="Q1464" s="74"/>
    </row>
    <row r="1465" spans="1:17" ht="24.75" thickBot="1" x14ac:dyDescent="0.3">
      <c r="A1465" s="213"/>
      <c r="B1465" s="219"/>
      <c r="C1465" s="219"/>
      <c r="D1465" s="219"/>
      <c r="E1465" s="219"/>
      <c r="F1465" s="219"/>
      <c r="G1465" s="25" t="s">
        <v>7</v>
      </c>
      <c r="H1465" s="26">
        <v>23.8</v>
      </c>
      <c r="I1465" s="26">
        <v>0</v>
      </c>
      <c r="J1465" s="26">
        <v>0</v>
      </c>
      <c r="K1465" s="26">
        <v>0</v>
      </c>
      <c r="L1465" s="26">
        <v>10</v>
      </c>
      <c r="M1465" s="26">
        <v>13.8</v>
      </c>
      <c r="N1465" s="26">
        <v>0</v>
      </c>
      <c r="O1465" s="219"/>
      <c r="P1465" s="263"/>
      <c r="Q1465" s="74"/>
    </row>
    <row r="1466" spans="1:17" ht="16.5" thickBot="1" x14ac:dyDescent="0.3">
      <c r="A1466" s="213"/>
      <c r="B1466" s="219"/>
      <c r="C1466" s="219"/>
      <c r="D1466" s="219"/>
      <c r="E1466" s="219"/>
      <c r="F1466" s="219"/>
      <c r="G1466" s="25" t="s">
        <v>8</v>
      </c>
      <c r="H1466" s="26">
        <v>0</v>
      </c>
      <c r="I1466" s="26">
        <v>0</v>
      </c>
      <c r="J1466" s="26">
        <v>0</v>
      </c>
      <c r="K1466" s="26">
        <v>0</v>
      </c>
      <c r="L1466" s="26">
        <v>0</v>
      </c>
      <c r="M1466" s="26">
        <v>0</v>
      </c>
      <c r="N1466" s="26">
        <v>0</v>
      </c>
      <c r="O1466" s="219"/>
      <c r="P1466" s="263"/>
      <c r="Q1466" s="74"/>
    </row>
    <row r="1467" spans="1:17" ht="16.5" thickBot="1" x14ac:dyDescent="0.3">
      <c r="A1467" s="214"/>
      <c r="B1467" s="220"/>
      <c r="C1467" s="220"/>
      <c r="D1467" s="220"/>
      <c r="E1467" s="220"/>
      <c r="F1467" s="220"/>
      <c r="G1467" s="25" t="s">
        <v>9</v>
      </c>
      <c r="H1467" s="26">
        <v>0</v>
      </c>
      <c r="I1467" s="26">
        <v>0</v>
      </c>
      <c r="J1467" s="26">
        <v>0</v>
      </c>
      <c r="K1467" s="26">
        <v>0</v>
      </c>
      <c r="L1467" s="26">
        <v>0</v>
      </c>
      <c r="M1467" s="26">
        <v>0</v>
      </c>
      <c r="N1467" s="26">
        <v>0</v>
      </c>
      <c r="O1467" s="220"/>
      <c r="P1467" s="264"/>
      <c r="Q1467" s="74"/>
    </row>
    <row r="1468" spans="1:17" ht="24.75" thickBot="1" x14ac:dyDescent="0.3">
      <c r="A1468" s="320" t="s">
        <v>125</v>
      </c>
      <c r="B1468" s="320"/>
      <c r="C1468" s="320"/>
      <c r="D1468" s="320"/>
      <c r="E1468" s="320"/>
      <c r="F1468" s="321"/>
      <c r="G1468" s="55" t="s">
        <v>4</v>
      </c>
      <c r="H1468" s="56">
        <f>SUM(H1469:H1472)</f>
        <v>1397.9999999999998</v>
      </c>
      <c r="I1468" s="56">
        <f t="shared" ref="I1468:N1468" si="172">SUM(I1469:I1472)</f>
        <v>121.69999999999999</v>
      </c>
      <c r="J1468" s="56">
        <f t="shared" si="172"/>
        <v>231.5</v>
      </c>
      <c r="K1468" s="56">
        <f t="shared" si="172"/>
        <v>69.5</v>
      </c>
      <c r="L1468" s="56">
        <f t="shared" si="172"/>
        <v>528.79999999999995</v>
      </c>
      <c r="M1468" s="56">
        <f t="shared" si="172"/>
        <v>405.1</v>
      </c>
      <c r="N1468" s="56">
        <f t="shared" si="172"/>
        <v>41.4</v>
      </c>
      <c r="O1468" s="218"/>
      <c r="P1468" s="262"/>
      <c r="Q1468" s="74"/>
    </row>
    <row r="1469" spans="1:17" ht="16.5" thickBot="1" x14ac:dyDescent="0.3">
      <c r="A1469" s="322"/>
      <c r="B1469" s="322"/>
      <c r="C1469" s="322"/>
      <c r="D1469" s="322"/>
      <c r="E1469" s="322"/>
      <c r="F1469" s="323"/>
      <c r="G1469" s="55" t="s">
        <v>6</v>
      </c>
      <c r="H1469" s="56">
        <f>SUM(I1469:N1469)</f>
        <v>121.3</v>
      </c>
      <c r="I1469" s="56">
        <f>I1344+I1349+I1354+I1359+I1364+I1369+I1374+I1379+I1384+I1389+I1394+I1399+I1404+I1409+I1414+I1419+I1424+I1429+I1434+I1439+I1444+I1449+I1454+I1459+I1464</f>
        <v>0</v>
      </c>
      <c r="J1469" s="56">
        <f t="shared" ref="J1469:N1469" si="173">J1344+J1349+J1354+J1359+J1364+J1369+J1374+J1379+J1384+J1389+J1394+J1399+J1404+J1409+J1414+J1419+J1424+J1429+J1434+J1439+J1444+J1449+J1454+J1459+J1464</f>
        <v>0</v>
      </c>
      <c r="K1469" s="56">
        <f t="shared" si="173"/>
        <v>0</v>
      </c>
      <c r="L1469" s="56">
        <f t="shared" si="173"/>
        <v>0</v>
      </c>
      <c r="M1469" s="56">
        <f t="shared" si="173"/>
        <v>121.3</v>
      </c>
      <c r="N1469" s="56">
        <f t="shared" si="173"/>
        <v>0</v>
      </c>
      <c r="O1469" s="219"/>
      <c r="P1469" s="263"/>
      <c r="Q1469" s="74"/>
    </row>
    <row r="1470" spans="1:17" ht="24.75" thickBot="1" x14ac:dyDescent="0.3">
      <c r="A1470" s="322"/>
      <c r="B1470" s="322"/>
      <c r="C1470" s="322"/>
      <c r="D1470" s="322"/>
      <c r="E1470" s="322"/>
      <c r="F1470" s="323"/>
      <c r="G1470" s="55" t="s">
        <v>7</v>
      </c>
      <c r="H1470" s="56">
        <f t="shared" ref="H1470:H1472" si="174">SUM(I1470:N1470)</f>
        <v>1195.6999999999998</v>
      </c>
      <c r="I1470" s="56">
        <f t="shared" ref="I1470:N1470" si="175">I1345+I1350+I1355+I1360+I1365+I1370+I1375+I1380+I1385+I1390+I1395+I1400+I1405+I1410+I1415+I1420+I1425+I1430+I1435+I1440+I1445+I1450+I1455+I1460+I1465</f>
        <v>118.6</v>
      </c>
      <c r="J1470" s="56">
        <f t="shared" si="175"/>
        <v>225.1</v>
      </c>
      <c r="K1470" s="56">
        <f t="shared" si="175"/>
        <v>56.4</v>
      </c>
      <c r="L1470" s="56">
        <f t="shared" si="175"/>
        <v>492.29999999999995</v>
      </c>
      <c r="M1470" s="56">
        <f t="shared" si="175"/>
        <v>264.8</v>
      </c>
      <c r="N1470" s="56">
        <f t="shared" si="175"/>
        <v>38.5</v>
      </c>
      <c r="O1470" s="219"/>
      <c r="P1470" s="263"/>
      <c r="Q1470" s="74"/>
    </row>
    <row r="1471" spans="1:17" ht="16.5" thickBot="1" x14ac:dyDescent="0.3">
      <c r="A1471" s="322"/>
      <c r="B1471" s="322"/>
      <c r="C1471" s="322"/>
      <c r="D1471" s="322"/>
      <c r="E1471" s="322"/>
      <c r="F1471" s="323"/>
      <c r="G1471" s="55" t="s">
        <v>8</v>
      </c>
      <c r="H1471" s="56">
        <f t="shared" si="174"/>
        <v>81</v>
      </c>
      <c r="I1471" s="56">
        <f t="shared" ref="I1471:N1471" si="176">I1346+I1351+I1356+I1361+I1366+I1371+I1376+I1381+I1386+I1391+I1396+I1401+I1406+I1411+I1416+I1421+I1426+I1431+I1436+I1441+I1446+I1451+I1456+I1461+I1466</f>
        <v>3.0999999999999996</v>
      </c>
      <c r="J1471" s="56">
        <f t="shared" si="176"/>
        <v>6.4</v>
      </c>
      <c r="K1471" s="56">
        <f t="shared" si="176"/>
        <v>13.100000000000001</v>
      </c>
      <c r="L1471" s="56">
        <f t="shared" si="176"/>
        <v>36.5</v>
      </c>
      <c r="M1471" s="56">
        <f t="shared" si="176"/>
        <v>19</v>
      </c>
      <c r="N1471" s="56">
        <f t="shared" si="176"/>
        <v>2.9</v>
      </c>
      <c r="O1471" s="219"/>
      <c r="P1471" s="263"/>
      <c r="Q1471" s="74"/>
    </row>
    <row r="1472" spans="1:17" ht="24.75" thickBot="1" x14ac:dyDescent="0.3">
      <c r="A1472" s="324"/>
      <c r="B1472" s="324"/>
      <c r="C1472" s="324"/>
      <c r="D1472" s="324"/>
      <c r="E1472" s="324"/>
      <c r="F1472" s="325"/>
      <c r="G1472" s="55" t="s">
        <v>9</v>
      </c>
      <c r="H1472" s="56">
        <f t="shared" si="174"/>
        <v>0</v>
      </c>
      <c r="I1472" s="56">
        <f t="shared" ref="I1472:N1472" si="177">I1347+I1352+I1357+I1362+I1367+I1372+I1377+I1382+I1387+I1392+I1397+I1402+I1407+I1412+I1417+I1422+I1427+I1432+I1437+I1442+I1447+I1452+I1457+I1462+I1467</f>
        <v>0</v>
      </c>
      <c r="J1472" s="56">
        <f t="shared" si="177"/>
        <v>0</v>
      </c>
      <c r="K1472" s="56">
        <f t="shared" si="177"/>
        <v>0</v>
      </c>
      <c r="L1472" s="56">
        <f t="shared" si="177"/>
        <v>0</v>
      </c>
      <c r="M1472" s="56">
        <f t="shared" si="177"/>
        <v>0</v>
      </c>
      <c r="N1472" s="56">
        <f t="shared" si="177"/>
        <v>0</v>
      </c>
      <c r="O1472" s="220"/>
      <c r="P1472" s="264"/>
      <c r="Q1472" s="74"/>
    </row>
    <row r="1473" spans="1:17" ht="16.5" thickBot="1" x14ac:dyDescent="0.3">
      <c r="A1473" s="211" t="s">
        <v>184</v>
      </c>
      <c r="B1473" s="211"/>
      <c r="C1473" s="211"/>
      <c r="D1473" s="211"/>
      <c r="E1473" s="211"/>
      <c r="F1473" s="211"/>
      <c r="G1473" s="211"/>
      <c r="H1473" s="211"/>
      <c r="I1473" s="211"/>
      <c r="J1473" s="211"/>
      <c r="K1473" s="211"/>
      <c r="L1473" s="211"/>
      <c r="M1473" s="211"/>
      <c r="N1473" s="211"/>
      <c r="O1473" s="211"/>
      <c r="P1473" s="279"/>
      <c r="Q1473" s="74"/>
    </row>
    <row r="1474" spans="1:17" ht="24.75" thickBot="1" x14ac:dyDescent="0.3">
      <c r="A1474" s="212" t="s">
        <v>1565</v>
      </c>
      <c r="B1474" s="218" t="s">
        <v>1566</v>
      </c>
      <c r="C1474" s="218" t="s">
        <v>184</v>
      </c>
      <c r="D1474" s="218" t="s">
        <v>264</v>
      </c>
      <c r="E1474" s="218" t="s">
        <v>1567</v>
      </c>
      <c r="F1474" s="218" t="s">
        <v>1568</v>
      </c>
      <c r="G1474" s="25" t="s">
        <v>4</v>
      </c>
      <c r="H1474" s="26">
        <v>49.1</v>
      </c>
      <c r="I1474" s="26">
        <v>3.9</v>
      </c>
      <c r="J1474" s="26">
        <v>15.2</v>
      </c>
      <c r="K1474" s="26">
        <v>30</v>
      </c>
      <c r="L1474" s="26">
        <v>0</v>
      </c>
      <c r="M1474" s="26">
        <v>0</v>
      </c>
      <c r="N1474" s="26">
        <v>0</v>
      </c>
      <c r="O1474" s="259">
        <v>5066</v>
      </c>
      <c r="P1474" s="262" t="s">
        <v>752</v>
      </c>
      <c r="Q1474" s="74"/>
    </row>
    <row r="1475" spans="1:17" ht="16.5" thickBot="1" x14ac:dyDescent="0.3">
      <c r="A1475" s="213"/>
      <c r="B1475" s="219"/>
      <c r="C1475" s="219"/>
      <c r="D1475" s="219"/>
      <c r="E1475" s="219"/>
      <c r="F1475" s="219"/>
      <c r="G1475" s="25" t="s">
        <v>35</v>
      </c>
      <c r="H1475" s="26">
        <v>0</v>
      </c>
      <c r="I1475" s="26">
        <v>0</v>
      </c>
      <c r="J1475" s="26">
        <v>0</v>
      </c>
      <c r="K1475" s="26">
        <v>0</v>
      </c>
      <c r="L1475" s="26">
        <v>0</v>
      </c>
      <c r="M1475" s="26">
        <v>0</v>
      </c>
      <c r="N1475" s="26">
        <v>0</v>
      </c>
      <c r="O1475" s="260"/>
      <c r="P1475" s="263"/>
      <c r="Q1475" s="74"/>
    </row>
    <row r="1476" spans="1:17" ht="24.75" thickBot="1" x14ac:dyDescent="0.3">
      <c r="A1476" s="213"/>
      <c r="B1476" s="219"/>
      <c r="C1476" s="219"/>
      <c r="D1476" s="219"/>
      <c r="E1476" s="219"/>
      <c r="F1476" s="219"/>
      <c r="G1476" s="25" t="s">
        <v>7</v>
      </c>
      <c r="H1476" s="26">
        <v>49.1</v>
      </c>
      <c r="I1476" s="26">
        <v>3.9</v>
      </c>
      <c r="J1476" s="26">
        <v>15.2</v>
      </c>
      <c r="K1476" s="26">
        <v>30</v>
      </c>
      <c r="L1476" s="26">
        <v>0</v>
      </c>
      <c r="M1476" s="26">
        <v>0</v>
      </c>
      <c r="N1476" s="26">
        <v>0</v>
      </c>
      <c r="O1476" s="260"/>
      <c r="P1476" s="263"/>
      <c r="Q1476" s="74"/>
    </row>
    <row r="1477" spans="1:17" ht="16.5" thickBot="1" x14ac:dyDescent="0.3">
      <c r="A1477" s="213"/>
      <c r="B1477" s="219"/>
      <c r="C1477" s="219"/>
      <c r="D1477" s="219"/>
      <c r="E1477" s="219"/>
      <c r="F1477" s="219"/>
      <c r="G1477" s="25" t="s">
        <v>8</v>
      </c>
      <c r="H1477" s="26">
        <v>0</v>
      </c>
      <c r="I1477" s="26">
        <v>0</v>
      </c>
      <c r="J1477" s="26">
        <v>0</v>
      </c>
      <c r="K1477" s="26">
        <v>0</v>
      </c>
      <c r="L1477" s="26">
        <v>0</v>
      </c>
      <c r="M1477" s="26">
        <v>0</v>
      </c>
      <c r="N1477" s="26">
        <v>0</v>
      </c>
      <c r="O1477" s="260"/>
      <c r="P1477" s="263"/>
      <c r="Q1477" s="74"/>
    </row>
    <row r="1478" spans="1:17" ht="16.5" thickBot="1" x14ac:dyDescent="0.3">
      <c r="A1478" s="214"/>
      <c r="B1478" s="220"/>
      <c r="C1478" s="220"/>
      <c r="D1478" s="220"/>
      <c r="E1478" s="220"/>
      <c r="F1478" s="220"/>
      <c r="G1478" s="25" t="s">
        <v>9</v>
      </c>
      <c r="H1478" s="26">
        <v>0</v>
      </c>
      <c r="I1478" s="26">
        <v>0</v>
      </c>
      <c r="J1478" s="26">
        <v>0</v>
      </c>
      <c r="K1478" s="26">
        <v>0</v>
      </c>
      <c r="L1478" s="26">
        <v>0</v>
      </c>
      <c r="M1478" s="26">
        <v>0</v>
      </c>
      <c r="N1478" s="26">
        <v>0</v>
      </c>
      <c r="O1478" s="261"/>
      <c r="P1478" s="264"/>
      <c r="Q1478" s="74"/>
    </row>
    <row r="1479" spans="1:17" ht="24.75" thickBot="1" x14ac:dyDescent="0.3">
      <c r="A1479" s="212" t="s">
        <v>1569</v>
      </c>
      <c r="B1479" s="218" t="s">
        <v>1566</v>
      </c>
      <c r="C1479" s="218" t="s">
        <v>184</v>
      </c>
      <c r="D1479" s="218" t="s">
        <v>1570</v>
      </c>
      <c r="E1479" s="218" t="s">
        <v>1571</v>
      </c>
      <c r="F1479" s="218" t="s">
        <v>1572</v>
      </c>
      <c r="G1479" s="25" t="s">
        <v>4</v>
      </c>
      <c r="H1479" s="26">
        <v>50</v>
      </c>
      <c r="I1479" s="26">
        <v>0</v>
      </c>
      <c r="J1479" s="26">
        <v>0</v>
      </c>
      <c r="K1479" s="26">
        <v>0</v>
      </c>
      <c r="L1479" s="26">
        <v>0</v>
      </c>
      <c r="M1479" s="26">
        <v>5</v>
      </c>
      <c r="N1479" s="26">
        <v>45</v>
      </c>
      <c r="O1479" s="259">
        <v>5066</v>
      </c>
      <c r="P1479" s="262" t="s">
        <v>752</v>
      </c>
      <c r="Q1479" s="74"/>
    </row>
    <row r="1480" spans="1:17" ht="16.5" thickBot="1" x14ac:dyDescent="0.3">
      <c r="A1480" s="213"/>
      <c r="B1480" s="219"/>
      <c r="C1480" s="219"/>
      <c r="D1480" s="219"/>
      <c r="E1480" s="219"/>
      <c r="F1480" s="219"/>
      <c r="G1480" s="25" t="s">
        <v>35</v>
      </c>
      <c r="H1480" s="26">
        <v>0</v>
      </c>
      <c r="I1480" s="26">
        <v>0</v>
      </c>
      <c r="J1480" s="26">
        <v>0</v>
      </c>
      <c r="K1480" s="26">
        <v>0</v>
      </c>
      <c r="L1480" s="26">
        <v>0</v>
      </c>
      <c r="M1480" s="26">
        <v>0</v>
      </c>
      <c r="N1480" s="26">
        <v>0</v>
      </c>
      <c r="O1480" s="260"/>
      <c r="P1480" s="263"/>
      <c r="Q1480" s="74"/>
    </row>
    <row r="1481" spans="1:17" ht="24.75" thickBot="1" x14ac:dyDescent="0.3">
      <c r="A1481" s="213"/>
      <c r="B1481" s="219"/>
      <c r="C1481" s="219"/>
      <c r="D1481" s="219"/>
      <c r="E1481" s="219"/>
      <c r="F1481" s="219"/>
      <c r="G1481" s="25" t="s">
        <v>7</v>
      </c>
      <c r="H1481" s="26">
        <v>50</v>
      </c>
      <c r="I1481" s="26">
        <v>0</v>
      </c>
      <c r="J1481" s="26">
        <v>0</v>
      </c>
      <c r="K1481" s="26">
        <v>0</v>
      </c>
      <c r="L1481" s="26">
        <v>0</v>
      </c>
      <c r="M1481" s="26">
        <v>5</v>
      </c>
      <c r="N1481" s="26">
        <v>45</v>
      </c>
      <c r="O1481" s="260"/>
      <c r="P1481" s="263"/>
      <c r="Q1481" s="74"/>
    </row>
    <row r="1482" spans="1:17" ht="16.5" thickBot="1" x14ac:dyDescent="0.3">
      <c r="A1482" s="213"/>
      <c r="B1482" s="219"/>
      <c r="C1482" s="219"/>
      <c r="D1482" s="219"/>
      <c r="E1482" s="219"/>
      <c r="F1482" s="219"/>
      <c r="G1482" s="25" t="s">
        <v>8</v>
      </c>
      <c r="H1482" s="26">
        <v>0</v>
      </c>
      <c r="I1482" s="26">
        <v>0</v>
      </c>
      <c r="J1482" s="26">
        <v>0</v>
      </c>
      <c r="K1482" s="26">
        <v>0</v>
      </c>
      <c r="L1482" s="26">
        <v>0</v>
      </c>
      <c r="M1482" s="26">
        <v>0</v>
      </c>
      <c r="N1482" s="26">
        <v>0</v>
      </c>
      <c r="O1482" s="260"/>
      <c r="P1482" s="263"/>
      <c r="Q1482" s="74"/>
    </row>
    <row r="1483" spans="1:17" ht="16.5" thickBot="1" x14ac:dyDescent="0.3">
      <c r="A1483" s="214"/>
      <c r="B1483" s="220"/>
      <c r="C1483" s="220"/>
      <c r="D1483" s="220"/>
      <c r="E1483" s="220"/>
      <c r="F1483" s="220"/>
      <c r="G1483" s="25" t="s">
        <v>9</v>
      </c>
      <c r="H1483" s="26">
        <v>0</v>
      </c>
      <c r="I1483" s="26">
        <v>0</v>
      </c>
      <c r="J1483" s="26">
        <v>0</v>
      </c>
      <c r="K1483" s="26">
        <v>0</v>
      </c>
      <c r="L1483" s="26">
        <v>0</v>
      </c>
      <c r="M1483" s="26">
        <v>0</v>
      </c>
      <c r="N1483" s="26">
        <v>0</v>
      </c>
      <c r="O1483" s="261"/>
      <c r="P1483" s="264"/>
      <c r="Q1483" s="74"/>
    </row>
    <row r="1484" spans="1:17" ht="24.75" thickBot="1" x14ac:dyDescent="0.3">
      <c r="A1484" s="212" t="s">
        <v>1573</v>
      </c>
      <c r="B1484" s="218" t="s">
        <v>1566</v>
      </c>
      <c r="C1484" s="218" t="s">
        <v>184</v>
      </c>
      <c r="D1484" s="218" t="s">
        <v>395</v>
      </c>
      <c r="E1484" s="218" t="s">
        <v>1574</v>
      </c>
      <c r="F1484" s="218" t="s">
        <v>1572</v>
      </c>
      <c r="G1484" s="25" t="s">
        <v>4</v>
      </c>
      <c r="H1484" s="26">
        <v>25</v>
      </c>
      <c r="I1484" s="26">
        <v>0</v>
      </c>
      <c r="J1484" s="26">
        <v>0</v>
      </c>
      <c r="K1484" s="26">
        <v>0</v>
      </c>
      <c r="L1484" s="26">
        <v>0</v>
      </c>
      <c r="M1484" s="26">
        <v>5</v>
      </c>
      <c r="N1484" s="26">
        <v>20</v>
      </c>
      <c r="O1484" s="259">
        <v>5066</v>
      </c>
      <c r="P1484" s="262" t="s">
        <v>752</v>
      </c>
      <c r="Q1484" s="74"/>
    </row>
    <row r="1485" spans="1:17" ht="16.5" thickBot="1" x14ac:dyDescent="0.3">
      <c r="A1485" s="213"/>
      <c r="B1485" s="219"/>
      <c r="C1485" s="219"/>
      <c r="D1485" s="219"/>
      <c r="E1485" s="219"/>
      <c r="F1485" s="219"/>
      <c r="G1485" s="25" t="s">
        <v>35</v>
      </c>
      <c r="H1485" s="26">
        <v>0</v>
      </c>
      <c r="I1485" s="26">
        <v>0</v>
      </c>
      <c r="J1485" s="26">
        <v>0</v>
      </c>
      <c r="K1485" s="26">
        <v>0</v>
      </c>
      <c r="L1485" s="26">
        <v>0</v>
      </c>
      <c r="M1485" s="26">
        <v>0</v>
      </c>
      <c r="N1485" s="26">
        <v>0</v>
      </c>
      <c r="O1485" s="260"/>
      <c r="P1485" s="263"/>
      <c r="Q1485" s="74"/>
    </row>
    <row r="1486" spans="1:17" ht="24.75" thickBot="1" x14ac:dyDescent="0.3">
      <c r="A1486" s="213"/>
      <c r="B1486" s="219"/>
      <c r="C1486" s="219"/>
      <c r="D1486" s="219"/>
      <c r="E1486" s="219"/>
      <c r="F1486" s="219"/>
      <c r="G1486" s="25" t="s">
        <v>7</v>
      </c>
      <c r="H1486" s="26">
        <v>25</v>
      </c>
      <c r="I1486" s="26">
        <v>0</v>
      </c>
      <c r="J1486" s="26">
        <v>0</v>
      </c>
      <c r="K1486" s="26">
        <v>0</v>
      </c>
      <c r="L1486" s="26">
        <v>0</v>
      </c>
      <c r="M1486" s="26">
        <v>5</v>
      </c>
      <c r="N1486" s="26">
        <v>20</v>
      </c>
      <c r="O1486" s="260"/>
      <c r="P1486" s="263"/>
      <c r="Q1486" s="74"/>
    </row>
    <row r="1487" spans="1:17" ht="16.5" thickBot="1" x14ac:dyDescent="0.3">
      <c r="A1487" s="213"/>
      <c r="B1487" s="219"/>
      <c r="C1487" s="219"/>
      <c r="D1487" s="219"/>
      <c r="E1487" s="219"/>
      <c r="F1487" s="219"/>
      <c r="G1487" s="25" t="s">
        <v>8</v>
      </c>
      <c r="H1487" s="26">
        <v>0</v>
      </c>
      <c r="I1487" s="26">
        <v>0</v>
      </c>
      <c r="J1487" s="26">
        <v>0</v>
      </c>
      <c r="K1487" s="26">
        <v>0</v>
      </c>
      <c r="L1487" s="26">
        <v>0</v>
      </c>
      <c r="M1487" s="26">
        <v>0</v>
      </c>
      <c r="N1487" s="26">
        <v>0</v>
      </c>
      <c r="O1487" s="260"/>
      <c r="P1487" s="263"/>
      <c r="Q1487" s="74"/>
    </row>
    <row r="1488" spans="1:17" ht="16.5" thickBot="1" x14ac:dyDescent="0.3">
      <c r="A1488" s="214"/>
      <c r="B1488" s="220"/>
      <c r="C1488" s="220"/>
      <c r="D1488" s="220"/>
      <c r="E1488" s="220"/>
      <c r="F1488" s="220"/>
      <c r="G1488" s="25" t="s">
        <v>9</v>
      </c>
      <c r="H1488" s="26">
        <v>0</v>
      </c>
      <c r="I1488" s="26">
        <v>0</v>
      </c>
      <c r="J1488" s="26">
        <v>0</v>
      </c>
      <c r="K1488" s="26">
        <v>0</v>
      </c>
      <c r="L1488" s="26">
        <v>0</v>
      </c>
      <c r="M1488" s="26">
        <v>0</v>
      </c>
      <c r="N1488" s="26">
        <v>0</v>
      </c>
      <c r="O1488" s="261"/>
      <c r="P1488" s="264"/>
      <c r="Q1488" s="74"/>
    </row>
    <row r="1489" spans="1:17" ht="24.75" thickBot="1" x14ac:dyDescent="0.3">
      <c r="A1489" s="212" t="s">
        <v>1575</v>
      </c>
      <c r="B1489" s="218" t="s">
        <v>766</v>
      </c>
      <c r="C1489" s="218" t="s">
        <v>184</v>
      </c>
      <c r="D1489" s="218">
        <v>2030</v>
      </c>
      <c r="E1489" s="218" t="s">
        <v>1576</v>
      </c>
      <c r="F1489" s="218" t="s">
        <v>1577</v>
      </c>
      <c r="G1489" s="25" t="s">
        <v>4</v>
      </c>
      <c r="H1489" s="26">
        <v>260.3</v>
      </c>
      <c r="I1489" s="26">
        <v>0</v>
      </c>
      <c r="J1489" s="26">
        <v>0</v>
      </c>
      <c r="K1489" s="26">
        <v>0</v>
      </c>
      <c r="L1489" s="26">
        <v>0</v>
      </c>
      <c r="M1489" s="26">
        <v>0</v>
      </c>
      <c r="N1489" s="26">
        <v>260.3</v>
      </c>
      <c r="O1489" s="259">
        <v>10400</v>
      </c>
      <c r="P1489" s="262" t="s">
        <v>1537</v>
      </c>
      <c r="Q1489" s="74"/>
    </row>
    <row r="1490" spans="1:17" ht="16.5" thickBot="1" x14ac:dyDescent="0.3">
      <c r="A1490" s="213"/>
      <c r="B1490" s="219"/>
      <c r="C1490" s="219"/>
      <c r="D1490" s="219"/>
      <c r="E1490" s="219"/>
      <c r="F1490" s="219"/>
      <c r="G1490" s="25" t="s">
        <v>35</v>
      </c>
      <c r="H1490" s="26">
        <v>0</v>
      </c>
      <c r="I1490" s="26">
        <v>0</v>
      </c>
      <c r="J1490" s="26">
        <v>0</v>
      </c>
      <c r="K1490" s="26">
        <v>0</v>
      </c>
      <c r="L1490" s="26">
        <v>0</v>
      </c>
      <c r="M1490" s="26">
        <v>0</v>
      </c>
      <c r="N1490" s="26">
        <v>0</v>
      </c>
      <c r="O1490" s="260"/>
      <c r="P1490" s="263"/>
      <c r="Q1490" s="74"/>
    </row>
    <row r="1491" spans="1:17" ht="24.75" thickBot="1" x14ac:dyDescent="0.3">
      <c r="A1491" s="213"/>
      <c r="B1491" s="219"/>
      <c r="C1491" s="219"/>
      <c r="D1491" s="219"/>
      <c r="E1491" s="219"/>
      <c r="F1491" s="219"/>
      <c r="G1491" s="25" t="s">
        <v>7</v>
      </c>
      <c r="H1491" s="26">
        <v>260.3</v>
      </c>
      <c r="I1491" s="26">
        <v>0</v>
      </c>
      <c r="J1491" s="26">
        <v>0</v>
      </c>
      <c r="K1491" s="26">
        <v>0</v>
      </c>
      <c r="L1491" s="26">
        <v>0</v>
      </c>
      <c r="M1491" s="26">
        <v>0</v>
      </c>
      <c r="N1491" s="26">
        <v>260.3</v>
      </c>
      <c r="O1491" s="260"/>
      <c r="P1491" s="263"/>
      <c r="Q1491" s="74"/>
    </row>
    <row r="1492" spans="1:17" ht="16.5" thickBot="1" x14ac:dyDescent="0.3">
      <c r="A1492" s="213"/>
      <c r="B1492" s="219"/>
      <c r="C1492" s="219"/>
      <c r="D1492" s="219"/>
      <c r="E1492" s="219"/>
      <c r="F1492" s="219"/>
      <c r="G1492" s="25" t="s">
        <v>8</v>
      </c>
      <c r="H1492" s="26">
        <v>0</v>
      </c>
      <c r="I1492" s="26">
        <v>0</v>
      </c>
      <c r="J1492" s="26">
        <v>0</v>
      </c>
      <c r="K1492" s="26">
        <v>0</v>
      </c>
      <c r="L1492" s="26">
        <v>0</v>
      </c>
      <c r="M1492" s="26">
        <v>0</v>
      </c>
      <c r="N1492" s="26">
        <v>0</v>
      </c>
      <c r="O1492" s="260"/>
      <c r="P1492" s="263"/>
      <c r="Q1492" s="74"/>
    </row>
    <row r="1493" spans="1:17" ht="16.5" thickBot="1" x14ac:dyDescent="0.3">
      <c r="A1493" s="214"/>
      <c r="B1493" s="220"/>
      <c r="C1493" s="220"/>
      <c r="D1493" s="220"/>
      <c r="E1493" s="220"/>
      <c r="F1493" s="220"/>
      <c r="G1493" s="25" t="s">
        <v>9</v>
      </c>
      <c r="H1493" s="26">
        <v>0</v>
      </c>
      <c r="I1493" s="26">
        <v>0</v>
      </c>
      <c r="J1493" s="26">
        <v>0</v>
      </c>
      <c r="K1493" s="26">
        <v>0</v>
      </c>
      <c r="L1493" s="26">
        <v>0</v>
      </c>
      <c r="M1493" s="26">
        <v>0</v>
      </c>
      <c r="N1493" s="26">
        <v>0</v>
      </c>
      <c r="O1493" s="261"/>
      <c r="P1493" s="264"/>
      <c r="Q1493" s="74"/>
    </row>
    <row r="1494" spans="1:17" ht="24.75" thickBot="1" x14ac:dyDescent="0.3">
      <c r="A1494" s="212" t="s">
        <v>1578</v>
      </c>
      <c r="B1494" s="218" t="s">
        <v>766</v>
      </c>
      <c r="C1494" s="218" t="s">
        <v>184</v>
      </c>
      <c r="D1494" s="218">
        <v>2028</v>
      </c>
      <c r="E1494" s="218" t="s">
        <v>1579</v>
      </c>
      <c r="F1494" s="218" t="s">
        <v>1580</v>
      </c>
      <c r="G1494" s="25" t="s">
        <v>4</v>
      </c>
      <c r="H1494" s="26">
        <v>70</v>
      </c>
      <c r="I1494" s="26">
        <v>0</v>
      </c>
      <c r="J1494" s="26">
        <v>0</v>
      </c>
      <c r="K1494" s="26">
        <v>0</v>
      </c>
      <c r="L1494" s="26">
        <v>70</v>
      </c>
      <c r="M1494" s="26">
        <v>0</v>
      </c>
      <c r="N1494" s="26">
        <v>0</v>
      </c>
      <c r="O1494" s="259">
        <v>10400</v>
      </c>
      <c r="P1494" s="262" t="s">
        <v>1537</v>
      </c>
      <c r="Q1494" s="74"/>
    </row>
    <row r="1495" spans="1:17" ht="16.5" thickBot="1" x14ac:dyDescent="0.3">
      <c r="A1495" s="213"/>
      <c r="B1495" s="219"/>
      <c r="C1495" s="219"/>
      <c r="D1495" s="219"/>
      <c r="E1495" s="219"/>
      <c r="F1495" s="219"/>
      <c r="G1495" s="25" t="s">
        <v>35</v>
      </c>
      <c r="H1495" s="26">
        <v>0</v>
      </c>
      <c r="I1495" s="26">
        <v>0</v>
      </c>
      <c r="J1495" s="26">
        <v>0</v>
      </c>
      <c r="K1495" s="26">
        <v>0</v>
      </c>
      <c r="L1495" s="26">
        <v>0</v>
      </c>
      <c r="M1495" s="26">
        <v>0</v>
      </c>
      <c r="N1495" s="26">
        <v>0</v>
      </c>
      <c r="O1495" s="260"/>
      <c r="P1495" s="263"/>
      <c r="Q1495" s="74"/>
    </row>
    <row r="1496" spans="1:17" ht="24.75" thickBot="1" x14ac:dyDescent="0.3">
      <c r="A1496" s="213"/>
      <c r="B1496" s="219"/>
      <c r="C1496" s="219"/>
      <c r="D1496" s="219"/>
      <c r="E1496" s="219"/>
      <c r="F1496" s="219"/>
      <c r="G1496" s="25" t="s">
        <v>7</v>
      </c>
      <c r="H1496" s="26">
        <v>70</v>
      </c>
      <c r="I1496" s="26">
        <v>0</v>
      </c>
      <c r="J1496" s="26">
        <v>0</v>
      </c>
      <c r="K1496" s="26">
        <v>0</v>
      </c>
      <c r="L1496" s="26">
        <v>70</v>
      </c>
      <c r="M1496" s="26">
        <v>0</v>
      </c>
      <c r="N1496" s="26">
        <v>0</v>
      </c>
      <c r="O1496" s="260"/>
      <c r="P1496" s="263"/>
      <c r="Q1496" s="74"/>
    </row>
    <row r="1497" spans="1:17" ht="16.5" thickBot="1" x14ac:dyDescent="0.3">
      <c r="A1497" s="213"/>
      <c r="B1497" s="219"/>
      <c r="C1497" s="219"/>
      <c r="D1497" s="219"/>
      <c r="E1497" s="219"/>
      <c r="F1497" s="219"/>
      <c r="G1497" s="25" t="s">
        <v>8</v>
      </c>
      <c r="H1497" s="26">
        <v>0</v>
      </c>
      <c r="I1497" s="26">
        <v>0</v>
      </c>
      <c r="J1497" s="26">
        <v>0</v>
      </c>
      <c r="K1497" s="26">
        <v>0</v>
      </c>
      <c r="L1497" s="26">
        <v>0</v>
      </c>
      <c r="M1497" s="26">
        <v>0</v>
      </c>
      <c r="N1497" s="26">
        <v>0</v>
      </c>
      <c r="O1497" s="260"/>
      <c r="P1497" s="263"/>
      <c r="Q1497" s="74"/>
    </row>
    <row r="1498" spans="1:17" ht="16.5" thickBot="1" x14ac:dyDescent="0.3">
      <c r="A1498" s="214"/>
      <c r="B1498" s="220"/>
      <c r="C1498" s="220"/>
      <c r="D1498" s="220"/>
      <c r="E1498" s="220"/>
      <c r="F1498" s="220"/>
      <c r="G1498" s="25" t="s">
        <v>9</v>
      </c>
      <c r="H1498" s="26">
        <v>0</v>
      </c>
      <c r="I1498" s="26">
        <v>0</v>
      </c>
      <c r="J1498" s="26">
        <v>0</v>
      </c>
      <c r="K1498" s="26">
        <v>0</v>
      </c>
      <c r="L1498" s="26">
        <v>0</v>
      </c>
      <c r="M1498" s="26">
        <v>0</v>
      </c>
      <c r="N1498" s="26">
        <v>0</v>
      </c>
      <c r="O1498" s="261"/>
      <c r="P1498" s="264"/>
      <c r="Q1498" s="74"/>
    </row>
    <row r="1499" spans="1:17" ht="24.75" thickBot="1" x14ac:dyDescent="0.3">
      <c r="A1499" s="212" t="s">
        <v>1581</v>
      </c>
      <c r="B1499" s="218" t="s">
        <v>766</v>
      </c>
      <c r="C1499" s="218" t="s">
        <v>184</v>
      </c>
      <c r="D1499" s="218" t="s">
        <v>67</v>
      </c>
      <c r="E1499" s="218" t="s">
        <v>1582</v>
      </c>
      <c r="F1499" s="218" t="s">
        <v>1580</v>
      </c>
      <c r="G1499" s="25" t="s">
        <v>4</v>
      </c>
      <c r="H1499" s="26">
        <v>129.9</v>
      </c>
      <c r="I1499" s="26">
        <v>0</v>
      </c>
      <c r="J1499" s="26">
        <v>0</v>
      </c>
      <c r="K1499" s="26">
        <v>0</v>
      </c>
      <c r="L1499" s="26">
        <v>65</v>
      </c>
      <c r="M1499" s="26">
        <v>64.900000000000006</v>
      </c>
      <c r="N1499" s="26">
        <v>0</v>
      </c>
      <c r="O1499" s="259">
        <v>10400</v>
      </c>
      <c r="P1499" s="262" t="s">
        <v>1537</v>
      </c>
      <c r="Q1499" s="74"/>
    </row>
    <row r="1500" spans="1:17" ht="16.5" thickBot="1" x14ac:dyDescent="0.3">
      <c r="A1500" s="213"/>
      <c r="B1500" s="219"/>
      <c r="C1500" s="219"/>
      <c r="D1500" s="219"/>
      <c r="E1500" s="219"/>
      <c r="F1500" s="219"/>
      <c r="G1500" s="25" t="s">
        <v>35</v>
      </c>
      <c r="H1500" s="26">
        <v>0</v>
      </c>
      <c r="I1500" s="26">
        <v>0</v>
      </c>
      <c r="J1500" s="26">
        <v>0</v>
      </c>
      <c r="K1500" s="26">
        <v>0</v>
      </c>
      <c r="L1500" s="26">
        <v>0</v>
      </c>
      <c r="M1500" s="26">
        <v>0</v>
      </c>
      <c r="N1500" s="26">
        <v>0</v>
      </c>
      <c r="O1500" s="260"/>
      <c r="P1500" s="263"/>
      <c r="Q1500" s="74"/>
    </row>
    <row r="1501" spans="1:17" ht="24.75" thickBot="1" x14ac:dyDescent="0.3">
      <c r="A1501" s="213"/>
      <c r="B1501" s="219"/>
      <c r="C1501" s="219"/>
      <c r="D1501" s="219"/>
      <c r="E1501" s="219"/>
      <c r="F1501" s="219"/>
      <c r="G1501" s="25" t="s">
        <v>7</v>
      </c>
      <c r="H1501" s="26">
        <v>129.9</v>
      </c>
      <c r="I1501" s="26">
        <v>0</v>
      </c>
      <c r="J1501" s="26">
        <v>0</v>
      </c>
      <c r="K1501" s="26">
        <v>0</v>
      </c>
      <c r="L1501" s="26">
        <v>65</v>
      </c>
      <c r="M1501" s="26">
        <v>64.900000000000006</v>
      </c>
      <c r="N1501" s="26">
        <v>0</v>
      </c>
      <c r="O1501" s="260"/>
      <c r="P1501" s="263"/>
      <c r="Q1501" s="74"/>
    </row>
    <row r="1502" spans="1:17" ht="16.5" thickBot="1" x14ac:dyDescent="0.3">
      <c r="A1502" s="213"/>
      <c r="B1502" s="219"/>
      <c r="C1502" s="219"/>
      <c r="D1502" s="219"/>
      <c r="E1502" s="219"/>
      <c r="F1502" s="219"/>
      <c r="G1502" s="25" t="s">
        <v>8</v>
      </c>
      <c r="H1502" s="26">
        <v>0</v>
      </c>
      <c r="I1502" s="26">
        <v>0</v>
      </c>
      <c r="J1502" s="26">
        <v>0</v>
      </c>
      <c r="K1502" s="26">
        <v>0</v>
      </c>
      <c r="L1502" s="26">
        <v>0</v>
      </c>
      <c r="M1502" s="26">
        <v>0</v>
      </c>
      <c r="N1502" s="26">
        <v>0</v>
      </c>
      <c r="O1502" s="260"/>
      <c r="P1502" s="263"/>
      <c r="Q1502" s="74"/>
    </row>
    <row r="1503" spans="1:17" ht="16.5" thickBot="1" x14ac:dyDescent="0.3">
      <c r="A1503" s="214"/>
      <c r="B1503" s="220"/>
      <c r="C1503" s="220"/>
      <c r="D1503" s="220"/>
      <c r="E1503" s="220"/>
      <c r="F1503" s="220"/>
      <c r="G1503" s="25" t="s">
        <v>9</v>
      </c>
      <c r="H1503" s="26">
        <v>0</v>
      </c>
      <c r="I1503" s="26">
        <v>0</v>
      </c>
      <c r="J1503" s="26">
        <v>0</v>
      </c>
      <c r="K1503" s="26">
        <v>0</v>
      </c>
      <c r="L1503" s="26">
        <v>0</v>
      </c>
      <c r="M1503" s="26">
        <v>0</v>
      </c>
      <c r="N1503" s="26">
        <v>0</v>
      </c>
      <c r="O1503" s="261"/>
      <c r="P1503" s="264"/>
      <c r="Q1503" s="74"/>
    </row>
    <row r="1504" spans="1:17" ht="24.75" thickBot="1" x14ac:dyDescent="0.3">
      <c r="A1504" s="212" t="s">
        <v>1583</v>
      </c>
      <c r="B1504" s="218" t="s">
        <v>1566</v>
      </c>
      <c r="C1504" s="218" t="s">
        <v>184</v>
      </c>
      <c r="D1504" s="218" t="s">
        <v>395</v>
      </c>
      <c r="E1504" s="218" t="s">
        <v>1584</v>
      </c>
      <c r="F1504" s="218" t="s">
        <v>1580</v>
      </c>
      <c r="G1504" s="25" t="s">
        <v>4</v>
      </c>
      <c r="H1504" s="26">
        <v>50</v>
      </c>
      <c r="I1504" s="26">
        <v>0</v>
      </c>
      <c r="J1504" s="26">
        <v>0</v>
      </c>
      <c r="K1504" s="26">
        <v>0</v>
      </c>
      <c r="L1504" s="26">
        <v>0</v>
      </c>
      <c r="M1504" s="26">
        <v>5</v>
      </c>
      <c r="N1504" s="26">
        <v>45</v>
      </c>
      <c r="O1504" s="218">
        <v>176</v>
      </c>
      <c r="P1504" s="262" t="s">
        <v>740</v>
      </c>
      <c r="Q1504" s="74"/>
    </row>
    <row r="1505" spans="1:17" ht="16.5" thickBot="1" x14ac:dyDescent="0.3">
      <c r="A1505" s="213"/>
      <c r="B1505" s="219"/>
      <c r="C1505" s="219"/>
      <c r="D1505" s="219"/>
      <c r="E1505" s="219"/>
      <c r="F1505" s="219"/>
      <c r="G1505" s="25" t="s">
        <v>35</v>
      </c>
      <c r="H1505" s="26">
        <v>0</v>
      </c>
      <c r="I1505" s="26">
        <v>0</v>
      </c>
      <c r="J1505" s="26">
        <v>0</v>
      </c>
      <c r="K1505" s="26">
        <v>0</v>
      </c>
      <c r="L1505" s="26">
        <v>0</v>
      </c>
      <c r="M1505" s="26">
        <v>0</v>
      </c>
      <c r="N1505" s="26">
        <v>0</v>
      </c>
      <c r="O1505" s="219"/>
      <c r="P1505" s="263"/>
      <c r="Q1505" s="74"/>
    </row>
    <row r="1506" spans="1:17" ht="24.75" thickBot="1" x14ac:dyDescent="0.3">
      <c r="A1506" s="213"/>
      <c r="B1506" s="219"/>
      <c r="C1506" s="219"/>
      <c r="D1506" s="219"/>
      <c r="E1506" s="219"/>
      <c r="F1506" s="219"/>
      <c r="G1506" s="25" t="s">
        <v>7</v>
      </c>
      <c r="H1506" s="26">
        <v>50</v>
      </c>
      <c r="I1506" s="26">
        <v>0</v>
      </c>
      <c r="J1506" s="26">
        <v>0</v>
      </c>
      <c r="K1506" s="26">
        <v>0</v>
      </c>
      <c r="L1506" s="26">
        <v>0</v>
      </c>
      <c r="M1506" s="26">
        <v>5</v>
      </c>
      <c r="N1506" s="26">
        <v>45</v>
      </c>
      <c r="O1506" s="219"/>
      <c r="P1506" s="263"/>
      <c r="Q1506" s="74"/>
    </row>
    <row r="1507" spans="1:17" ht="16.5" thickBot="1" x14ac:dyDescent="0.3">
      <c r="A1507" s="213"/>
      <c r="B1507" s="219"/>
      <c r="C1507" s="219"/>
      <c r="D1507" s="219"/>
      <c r="E1507" s="219"/>
      <c r="F1507" s="219"/>
      <c r="G1507" s="25" t="s">
        <v>8</v>
      </c>
      <c r="H1507" s="26">
        <v>0</v>
      </c>
      <c r="I1507" s="26">
        <v>0</v>
      </c>
      <c r="J1507" s="26">
        <v>0</v>
      </c>
      <c r="K1507" s="26">
        <v>0</v>
      </c>
      <c r="L1507" s="26">
        <v>0</v>
      </c>
      <c r="M1507" s="26">
        <v>0</v>
      </c>
      <c r="N1507" s="26">
        <v>0</v>
      </c>
      <c r="O1507" s="219"/>
      <c r="P1507" s="263"/>
      <c r="Q1507" s="74"/>
    </row>
    <row r="1508" spans="1:17" ht="16.5" thickBot="1" x14ac:dyDescent="0.3">
      <c r="A1508" s="214"/>
      <c r="B1508" s="220"/>
      <c r="C1508" s="220"/>
      <c r="D1508" s="220"/>
      <c r="E1508" s="220"/>
      <c r="F1508" s="220"/>
      <c r="G1508" s="25" t="s">
        <v>9</v>
      </c>
      <c r="H1508" s="26">
        <v>0</v>
      </c>
      <c r="I1508" s="26">
        <v>0</v>
      </c>
      <c r="J1508" s="26">
        <v>0</v>
      </c>
      <c r="K1508" s="26">
        <v>0</v>
      </c>
      <c r="L1508" s="26">
        <v>0</v>
      </c>
      <c r="M1508" s="26">
        <v>0</v>
      </c>
      <c r="N1508" s="26">
        <v>0</v>
      </c>
      <c r="O1508" s="220"/>
      <c r="P1508" s="264"/>
      <c r="Q1508" s="74"/>
    </row>
    <row r="1509" spans="1:17" ht="24.75" thickBot="1" x14ac:dyDescent="0.3">
      <c r="A1509" s="212" t="s">
        <v>1585</v>
      </c>
      <c r="B1509" s="218" t="s">
        <v>1566</v>
      </c>
      <c r="C1509" s="218" t="s">
        <v>184</v>
      </c>
      <c r="D1509" s="218" t="s">
        <v>395</v>
      </c>
      <c r="E1509" s="218" t="s">
        <v>1586</v>
      </c>
      <c r="F1509" s="218" t="s">
        <v>1580</v>
      </c>
      <c r="G1509" s="25" t="s">
        <v>4</v>
      </c>
      <c r="H1509" s="26">
        <v>85</v>
      </c>
      <c r="I1509" s="26">
        <v>0</v>
      </c>
      <c r="J1509" s="26">
        <v>0</v>
      </c>
      <c r="K1509" s="26">
        <v>0</v>
      </c>
      <c r="L1509" s="26">
        <v>0</v>
      </c>
      <c r="M1509" s="26">
        <v>5</v>
      </c>
      <c r="N1509" s="26">
        <v>80</v>
      </c>
      <c r="O1509" s="218">
        <v>176</v>
      </c>
      <c r="P1509" s="262" t="s">
        <v>740</v>
      </c>
      <c r="Q1509" s="74"/>
    </row>
    <row r="1510" spans="1:17" ht="16.5" thickBot="1" x14ac:dyDescent="0.3">
      <c r="A1510" s="213"/>
      <c r="B1510" s="219"/>
      <c r="C1510" s="219"/>
      <c r="D1510" s="219"/>
      <c r="E1510" s="219"/>
      <c r="F1510" s="219"/>
      <c r="G1510" s="25" t="s">
        <v>35</v>
      </c>
      <c r="H1510" s="26">
        <v>0</v>
      </c>
      <c r="I1510" s="26">
        <v>0</v>
      </c>
      <c r="J1510" s="26">
        <v>0</v>
      </c>
      <c r="K1510" s="26">
        <v>0</v>
      </c>
      <c r="L1510" s="26">
        <v>0</v>
      </c>
      <c r="M1510" s="26">
        <v>0</v>
      </c>
      <c r="N1510" s="26">
        <v>0</v>
      </c>
      <c r="O1510" s="219"/>
      <c r="P1510" s="263"/>
      <c r="Q1510" s="74"/>
    </row>
    <row r="1511" spans="1:17" ht="24.75" thickBot="1" x14ac:dyDescent="0.3">
      <c r="A1511" s="213"/>
      <c r="B1511" s="219"/>
      <c r="C1511" s="219"/>
      <c r="D1511" s="219"/>
      <c r="E1511" s="219"/>
      <c r="F1511" s="219"/>
      <c r="G1511" s="25" t="s">
        <v>7</v>
      </c>
      <c r="H1511" s="26">
        <v>85</v>
      </c>
      <c r="I1511" s="26">
        <v>0</v>
      </c>
      <c r="J1511" s="26">
        <v>0</v>
      </c>
      <c r="K1511" s="26">
        <v>0</v>
      </c>
      <c r="L1511" s="26">
        <v>0</v>
      </c>
      <c r="M1511" s="26">
        <v>5</v>
      </c>
      <c r="N1511" s="26">
        <v>80</v>
      </c>
      <c r="O1511" s="219"/>
      <c r="P1511" s="263"/>
      <c r="Q1511" s="74"/>
    </row>
    <row r="1512" spans="1:17" ht="16.5" thickBot="1" x14ac:dyDescent="0.3">
      <c r="A1512" s="213"/>
      <c r="B1512" s="219"/>
      <c r="C1512" s="219"/>
      <c r="D1512" s="219"/>
      <c r="E1512" s="219"/>
      <c r="F1512" s="219"/>
      <c r="G1512" s="25" t="s">
        <v>8</v>
      </c>
      <c r="H1512" s="26">
        <v>0</v>
      </c>
      <c r="I1512" s="26">
        <v>0</v>
      </c>
      <c r="J1512" s="26">
        <v>0</v>
      </c>
      <c r="K1512" s="26">
        <v>0</v>
      </c>
      <c r="L1512" s="26">
        <v>0</v>
      </c>
      <c r="M1512" s="26">
        <v>0</v>
      </c>
      <c r="N1512" s="26">
        <v>0</v>
      </c>
      <c r="O1512" s="219"/>
      <c r="P1512" s="263"/>
      <c r="Q1512" s="74"/>
    </row>
    <row r="1513" spans="1:17" ht="16.5" thickBot="1" x14ac:dyDescent="0.3">
      <c r="A1513" s="214"/>
      <c r="B1513" s="220"/>
      <c r="C1513" s="220"/>
      <c r="D1513" s="220"/>
      <c r="E1513" s="220"/>
      <c r="F1513" s="220"/>
      <c r="G1513" s="25" t="s">
        <v>9</v>
      </c>
      <c r="H1513" s="26">
        <v>0</v>
      </c>
      <c r="I1513" s="26">
        <v>0</v>
      </c>
      <c r="J1513" s="26">
        <v>0</v>
      </c>
      <c r="K1513" s="26">
        <v>0</v>
      </c>
      <c r="L1513" s="26">
        <v>0</v>
      </c>
      <c r="M1513" s="26">
        <v>0</v>
      </c>
      <c r="N1513" s="26">
        <v>0</v>
      </c>
      <c r="O1513" s="220"/>
      <c r="P1513" s="264"/>
      <c r="Q1513" s="74"/>
    </row>
    <row r="1514" spans="1:17" ht="36.75" thickBot="1" x14ac:dyDescent="0.3">
      <c r="A1514" s="24" t="s">
        <v>1587</v>
      </c>
      <c r="B1514" s="218" t="s">
        <v>1566</v>
      </c>
      <c r="C1514" s="218" t="s">
        <v>184</v>
      </c>
      <c r="D1514" s="218">
        <v>2030</v>
      </c>
      <c r="E1514" s="218" t="s">
        <v>1589</v>
      </c>
      <c r="F1514" s="218" t="s">
        <v>1590</v>
      </c>
      <c r="G1514" s="25" t="s">
        <v>4</v>
      </c>
      <c r="H1514" s="26">
        <v>15</v>
      </c>
      <c r="I1514" s="26">
        <v>0</v>
      </c>
      <c r="J1514" s="26">
        <v>0</v>
      </c>
      <c r="K1514" s="26">
        <v>0</v>
      </c>
      <c r="L1514" s="26">
        <v>0</v>
      </c>
      <c r="M1514" s="26">
        <v>0</v>
      </c>
      <c r="N1514" s="26">
        <v>15</v>
      </c>
      <c r="O1514" s="218">
        <v>215</v>
      </c>
      <c r="P1514" s="262" t="s">
        <v>740</v>
      </c>
      <c r="Q1514" s="74"/>
    </row>
    <row r="1515" spans="1:17" ht="24.75" thickBot="1" x14ac:dyDescent="0.3">
      <c r="A1515" s="24" t="s">
        <v>1588</v>
      </c>
      <c r="B1515" s="219"/>
      <c r="C1515" s="219"/>
      <c r="D1515" s="219"/>
      <c r="E1515" s="219"/>
      <c r="F1515" s="219"/>
      <c r="G1515" s="25" t="s">
        <v>35</v>
      </c>
      <c r="H1515" s="26">
        <v>0</v>
      </c>
      <c r="I1515" s="26">
        <v>0</v>
      </c>
      <c r="J1515" s="26">
        <v>0</v>
      </c>
      <c r="K1515" s="26">
        <v>0</v>
      </c>
      <c r="L1515" s="26">
        <v>0</v>
      </c>
      <c r="M1515" s="26">
        <v>0</v>
      </c>
      <c r="N1515" s="26">
        <v>0</v>
      </c>
      <c r="O1515" s="219"/>
      <c r="P1515" s="263"/>
      <c r="Q1515" s="74"/>
    </row>
    <row r="1516" spans="1:17" ht="24.75" thickBot="1" x14ac:dyDescent="0.3">
      <c r="A1516" s="68"/>
      <c r="B1516" s="219"/>
      <c r="C1516" s="219"/>
      <c r="D1516" s="219"/>
      <c r="E1516" s="219"/>
      <c r="F1516" s="219"/>
      <c r="G1516" s="25" t="s">
        <v>7</v>
      </c>
      <c r="H1516" s="26">
        <v>15</v>
      </c>
      <c r="I1516" s="26">
        <v>0</v>
      </c>
      <c r="J1516" s="26">
        <v>0</v>
      </c>
      <c r="K1516" s="26">
        <v>0</v>
      </c>
      <c r="L1516" s="26">
        <v>0</v>
      </c>
      <c r="M1516" s="26">
        <v>0</v>
      </c>
      <c r="N1516" s="26">
        <v>15</v>
      </c>
      <c r="O1516" s="219"/>
      <c r="P1516" s="263"/>
      <c r="Q1516" s="74"/>
    </row>
    <row r="1517" spans="1:17" ht="16.5" thickBot="1" x14ac:dyDescent="0.3">
      <c r="A1517" s="68"/>
      <c r="B1517" s="219"/>
      <c r="C1517" s="219"/>
      <c r="D1517" s="219"/>
      <c r="E1517" s="219"/>
      <c r="F1517" s="219"/>
      <c r="G1517" s="25" t="s">
        <v>8</v>
      </c>
      <c r="H1517" s="26">
        <v>0</v>
      </c>
      <c r="I1517" s="26">
        <v>0</v>
      </c>
      <c r="J1517" s="26">
        <v>0</v>
      </c>
      <c r="K1517" s="26">
        <v>0</v>
      </c>
      <c r="L1517" s="26">
        <v>0</v>
      </c>
      <c r="M1517" s="26">
        <v>0</v>
      </c>
      <c r="N1517" s="26">
        <v>0</v>
      </c>
      <c r="O1517" s="219"/>
      <c r="P1517" s="263"/>
      <c r="Q1517" s="74"/>
    </row>
    <row r="1518" spans="1:17" ht="16.5" thickBot="1" x14ac:dyDescent="0.3">
      <c r="A1518" s="69"/>
      <c r="B1518" s="220"/>
      <c r="C1518" s="220"/>
      <c r="D1518" s="220"/>
      <c r="E1518" s="220"/>
      <c r="F1518" s="220"/>
      <c r="G1518" s="25" t="s">
        <v>9</v>
      </c>
      <c r="H1518" s="26">
        <v>0</v>
      </c>
      <c r="I1518" s="26">
        <v>0</v>
      </c>
      <c r="J1518" s="26">
        <v>0</v>
      </c>
      <c r="K1518" s="26">
        <v>0</v>
      </c>
      <c r="L1518" s="26">
        <v>0</v>
      </c>
      <c r="M1518" s="26">
        <v>0</v>
      </c>
      <c r="N1518" s="26">
        <v>0</v>
      </c>
      <c r="O1518" s="220"/>
      <c r="P1518" s="264"/>
      <c r="Q1518" s="74"/>
    </row>
    <row r="1519" spans="1:17" ht="24.75" thickBot="1" x14ac:dyDescent="0.3">
      <c r="A1519" s="212" t="s">
        <v>1591</v>
      </c>
      <c r="B1519" s="218" t="s">
        <v>1566</v>
      </c>
      <c r="C1519" s="218" t="s">
        <v>184</v>
      </c>
      <c r="D1519" s="218" t="s">
        <v>395</v>
      </c>
      <c r="E1519" s="218" t="s">
        <v>1592</v>
      </c>
      <c r="F1519" s="218" t="s">
        <v>1580</v>
      </c>
      <c r="G1519" s="25" t="s">
        <v>4</v>
      </c>
      <c r="H1519" s="26">
        <v>25</v>
      </c>
      <c r="I1519" s="26">
        <v>0</v>
      </c>
      <c r="J1519" s="26">
        <v>0</v>
      </c>
      <c r="K1519" s="26">
        <v>0</v>
      </c>
      <c r="L1519" s="26">
        <v>0</v>
      </c>
      <c r="M1519" s="26">
        <v>5</v>
      </c>
      <c r="N1519" s="26">
        <v>20</v>
      </c>
      <c r="O1519" s="218">
        <v>585</v>
      </c>
      <c r="P1519" s="262" t="s">
        <v>740</v>
      </c>
      <c r="Q1519" s="74"/>
    </row>
    <row r="1520" spans="1:17" ht="16.5" thickBot="1" x14ac:dyDescent="0.3">
      <c r="A1520" s="213"/>
      <c r="B1520" s="219"/>
      <c r="C1520" s="219"/>
      <c r="D1520" s="219"/>
      <c r="E1520" s="219"/>
      <c r="F1520" s="219"/>
      <c r="G1520" s="25" t="s">
        <v>35</v>
      </c>
      <c r="H1520" s="26">
        <v>0</v>
      </c>
      <c r="I1520" s="26">
        <v>0</v>
      </c>
      <c r="J1520" s="26">
        <v>0</v>
      </c>
      <c r="K1520" s="26">
        <v>0</v>
      </c>
      <c r="L1520" s="26">
        <v>0</v>
      </c>
      <c r="M1520" s="26">
        <v>0</v>
      </c>
      <c r="N1520" s="26">
        <v>0</v>
      </c>
      <c r="O1520" s="219"/>
      <c r="P1520" s="263"/>
      <c r="Q1520" s="74"/>
    </row>
    <row r="1521" spans="1:17" ht="24.75" thickBot="1" x14ac:dyDescent="0.3">
      <c r="A1521" s="213"/>
      <c r="B1521" s="219"/>
      <c r="C1521" s="219"/>
      <c r="D1521" s="219"/>
      <c r="E1521" s="219"/>
      <c r="F1521" s="219"/>
      <c r="G1521" s="25" t="s">
        <v>7</v>
      </c>
      <c r="H1521" s="26">
        <v>25</v>
      </c>
      <c r="I1521" s="26">
        <v>0</v>
      </c>
      <c r="J1521" s="26">
        <v>0</v>
      </c>
      <c r="K1521" s="26">
        <v>0</v>
      </c>
      <c r="L1521" s="26">
        <v>0</v>
      </c>
      <c r="M1521" s="26">
        <v>5</v>
      </c>
      <c r="N1521" s="26">
        <v>20</v>
      </c>
      <c r="O1521" s="219"/>
      <c r="P1521" s="263"/>
      <c r="Q1521" s="74"/>
    </row>
    <row r="1522" spans="1:17" ht="16.5" thickBot="1" x14ac:dyDescent="0.3">
      <c r="A1522" s="213"/>
      <c r="B1522" s="219"/>
      <c r="C1522" s="219"/>
      <c r="D1522" s="219"/>
      <c r="E1522" s="219"/>
      <c r="F1522" s="219"/>
      <c r="G1522" s="25" t="s">
        <v>8</v>
      </c>
      <c r="H1522" s="26">
        <v>0</v>
      </c>
      <c r="I1522" s="26">
        <v>0</v>
      </c>
      <c r="J1522" s="26">
        <v>0</v>
      </c>
      <c r="K1522" s="26">
        <v>0</v>
      </c>
      <c r="L1522" s="26">
        <v>0</v>
      </c>
      <c r="M1522" s="26">
        <v>0</v>
      </c>
      <c r="N1522" s="26">
        <v>0</v>
      </c>
      <c r="O1522" s="219"/>
      <c r="P1522" s="263"/>
      <c r="Q1522" s="74"/>
    </row>
    <row r="1523" spans="1:17" ht="16.5" thickBot="1" x14ac:dyDescent="0.3">
      <c r="A1523" s="214"/>
      <c r="B1523" s="220"/>
      <c r="C1523" s="220"/>
      <c r="D1523" s="220"/>
      <c r="E1523" s="220"/>
      <c r="F1523" s="220"/>
      <c r="G1523" s="25" t="s">
        <v>9</v>
      </c>
      <c r="H1523" s="26">
        <v>0</v>
      </c>
      <c r="I1523" s="26">
        <v>0</v>
      </c>
      <c r="J1523" s="26">
        <v>0</v>
      </c>
      <c r="K1523" s="26">
        <v>0</v>
      </c>
      <c r="L1523" s="26">
        <v>0</v>
      </c>
      <c r="M1523" s="26">
        <v>0</v>
      </c>
      <c r="N1523" s="26">
        <v>0</v>
      </c>
      <c r="O1523" s="220"/>
      <c r="P1523" s="264"/>
      <c r="Q1523" s="74"/>
    </row>
    <row r="1524" spans="1:17" ht="24.75" thickBot="1" x14ac:dyDescent="0.3">
      <c r="A1524" s="212" t="s">
        <v>1593</v>
      </c>
      <c r="B1524" s="218" t="s">
        <v>1566</v>
      </c>
      <c r="C1524" s="218" t="s">
        <v>184</v>
      </c>
      <c r="D1524" s="218" t="s">
        <v>395</v>
      </c>
      <c r="E1524" s="218" t="s">
        <v>1594</v>
      </c>
      <c r="F1524" s="218" t="s">
        <v>1580</v>
      </c>
      <c r="G1524" s="25" t="s">
        <v>4</v>
      </c>
      <c r="H1524" s="26">
        <v>20</v>
      </c>
      <c r="I1524" s="26">
        <v>0</v>
      </c>
      <c r="J1524" s="26">
        <v>0</v>
      </c>
      <c r="K1524" s="26">
        <v>0</v>
      </c>
      <c r="L1524" s="26">
        <v>0</v>
      </c>
      <c r="M1524" s="26">
        <v>5</v>
      </c>
      <c r="N1524" s="26">
        <v>15</v>
      </c>
      <c r="O1524" s="218">
        <v>739</v>
      </c>
      <c r="P1524" s="262" t="s">
        <v>740</v>
      </c>
      <c r="Q1524" s="74"/>
    </row>
    <row r="1525" spans="1:17" ht="16.5" thickBot="1" x14ac:dyDescent="0.3">
      <c r="A1525" s="213"/>
      <c r="B1525" s="219"/>
      <c r="C1525" s="219"/>
      <c r="D1525" s="219"/>
      <c r="E1525" s="219"/>
      <c r="F1525" s="219"/>
      <c r="G1525" s="25" t="s">
        <v>35</v>
      </c>
      <c r="H1525" s="26">
        <v>0</v>
      </c>
      <c r="I1525" s="26">
        <v>0</v>
      </c>
      <c r="J1525" s="26">
        <v>0</v>
      </c>
      <c r="K1525" s="26">
        <v>0</v>
      </c>
      <c r="L1525" s="26">
        <v>0</v>
      </c>
      <c r="M1525" s="26">
        <v>0</v>
      </c>
      <c r="N1525" s="26">
        <v>0</v>
      </c>
      <c r="O1525" s="219"/>
      <c r="P1525" s="263"/>
      <c r="Q1525" s="74"/>
    </row>
    <row r="1526" spans="1:17" ht="24.75" thickBot="1" x14ac:dyDescent="0.3">
      <c r="A1526" s="213"/>
      <c r="B1526" s="219"/>
      <c r="C1526" s="219"/>
      <c r="D1526" s="219"/>
      <c r="E1526" s="219"/>
      <c r="F1526" s="219"/>
      <c r="G1526" s="25" t="s">
        <v>7</v>
      </c>
      <c r="H1526" s="26">
        <v>20</v>
      </c>
      <c r="I1526" s="26">
        <v>0</v>
      </c>
      <c r="J1526" s="26">
        <v>0</v>
      </c>
      <c r="K1526" s="26">
        <v>0</v>
      </c>
      <c r="L1526" s="26">
        <v>0</v>
      </c>
      <c r="M1526" s="26">
        <v>5</v>
      </c>
      <c r="N1526" s="26">
        <v>15</v>
      </c>
      <c r="O1526" s="219"/>
      <c r="P1526" s="263"/>
      <c r="Q1526" s="74"/>
    </row>
    <row r="1527" spans="1:17" ht="16.5" thickBot="1" x14ac:dyDescent="0.3">
      <c r="A1527" s="213"/>
      <c r="B1527" s="219"/>
      <c r="C1527" s="219"/>
      <c r="D1527" s="219"/>
      <c r="E1527" s="219"/>
      <c r="F1527" s="219"/>
      <c r="G1527" s="25" t="s">
        <v>8</v>
      </c>
      <c r="H1527" s="26">
        <v>0</v>
      </c>
      <c r="I1527" s="26">
        <v>0</v>
      </c>
      <c r="J1527" s="26">
        <v>0</v>
      </c>
      <c r="K1527" s="26">
        <v>0</v>
      </c>
      <c r="L1527" s="26">
        <v>0</v>
      </c>
      <c r="M1527" s="26">
        <v>0</v>
      </c>
      <c r="N1527" s="26">
        <v>0</v>
      </c>
      <c r="O1527" s="219"/>
      <c r="P1527" s="263"/>
      <c r="Q1527" s="74"/>
    </row>
    <row r="1528" spans="1:17" ht="16.5" thickBot="1" x14ac:dyDescent="0.3">
      <c r="A1528" s="214"/>
      <c r="B1528" s="220"/>
      <c r="C1528" s="220"/>
      <c r="D1528" s="220"/>
      <c r="E1528" s="220"/>
      <c r="F1528" s="220"/>
      <c r="G1528" s="25" t="s">
        <v>9</v>
      </c>
      <c r="H1528" s="26">
        <v>0</v>
      </c>
      <c r="I1528" s="26">
        <v>0</v>
      </c>
      <c r="J1528" s="26">
        <v>0</v>
      </c>
      <c r="K1528" s="26">
        <v>0</v>
      </c>
      <c r="L1528" s="26">
        <v>0</v>
      </c>
      <c r="M1528" s="26">
        <v>0</v>
      </c>
      <c r="N1528" s="26">
        <v>0</v>
      </c>
      <c r="O1528" s="220"/>
      <c r="P1528" s="264"/>
      <c r="Q1528" s="74"/>
    </row>
    <row r="1529" spans="1:17" ht="24.75" thickBot="1" x14ac:dyDescent="0.3">
      <c r="A1529" s="212" t="s">
        <v>1595</v>
      </c>
      <c r="B1529" s="218" t="s">
        <v>1566</v>
      </c>
      <c r="C1529" s="218" t="s">
        <v>184</v>
      </c>
      <c r="D1529" s="218" t="s">
        <v>395</v>
      </c>
      <c r="E1529" s="218" t="s">
        <v>1596</v>
      </c>
      <c r="F1529" s="218" t="s">
        <v>1580</v>
      </c>
      <c r="G1529" s="25" t="s">
        <v>4</v>
      </c>
      <c r="H1529" s="26">
        <v>50</v>
      </c>
      <c r="I1529" s="26">
        <v>0</v>
      </c>
      <c r="J1529" s="26">
        <v>0</v>
      </c>
      <c r="K1529" s="26">
        <v>0</v>
      </c>
      <c r="L1529" s="26">
        <v>0</v>
      </c>
      <c r="M1529" s="26">
        <v>5</v>
      </c>
      <c r="N1529" s="26">
        <v>45</v>
      </c>
      <c r="O1529" s="218">
        <v>234</v>
      </c>
      <c r="P1529" s="262" t="s">
        <v>740</v>
      </c>
      <c r="Q1529" s="74"/>
    </row>
    <row r="1530" spans="1:17" ht="16.5" thickBot="1" x14ac:dyDescent="0.3">
      <c r="A1530" s="213"/>
      <c r="B1530" s="219"/>
      <c r="C1530" s="219"/>
      <c r="D1530" s="219"/>
      <c r="E1530" s="219"/>
      <c r="F1530" s="219"/>
      <c r="G1530" s="25" t="s">
        <v>35</v>
      </c>
      <c r="H1530" s="26">
        <v>0</v>
      </c>
      <c r="I1530" s="26">
        <v>0</v>
      </c>
      <c r="J1530" s="26">
        <v>0</v>
      </c>
      <c r="K1530" s="26">
        <v>0</v>
      </c>
      <c r="L1530" s="26">
        <v>0</v>
      </c>
      <c r="M1530" s="26">
        <v>0</v>
      </c>
      <c r="N1530" s="26">
        <v>0</v>
      </c>
      <c r="O1530" s="219"/>
      <c r="P1530" s="263"/>
      <c r="Q1530" s="74"/>
    </row>
    <row r="1531" spans="1:17" ht="24.75" thickBot="1" x14ac:dyDescent="0.3">
      <c r="A1531" s="213"/>
      <c r="B1531" s="219"/>
      <c r="C1531" s="219"/>
      <c r="D1531" s="219"/>
      <c r="E1531" s="219"/>
      <c r="F1531" s="219"/>
      <c r="G1531" s="25" t="s">
        <v>7</v>
      </c>
      <c r="H1531" s="26">
        <v>50</v>
      </c>
      <c r="I1531" s="26">
        <v>0</v>
      </c>
      <c r="J1531" s="26">
        <v>0</v>
      </c>
      <c r="K1531" s="26">
        <v>0</v>
      </c>
      <c r="L1531" s="26">
        <v>0</v>
      </c>
      <c r="M1531" s="26">
        <v>5</v>
      </c>
      <c r="N1531" s="26">
        <v>45</v>
      </c>
      <c r="O1531" s="219"/>
      <c r="P1531" s="263"/>
      <c r="Q1531" s="74"/>
    </row>
    <row r="1532" spans="1:17" ht="16.5" thickBot="1" x14ac:dyDescent="0.3">
      <c r="A1532" s="213"/>
      <c r="B1532" s="219"/>
      <c r="C1532" s="219"/>
      <c r="D1532" s="219"/>
      <c r="E1532" s="219"/>
      <c r="F1532" s="219"/>
      <c r="G1532" s="25" t="s">
        <v>8</v>
      </c>
      <c r="H1532" s="26">
        <v>0</v>
      </c>
      <c r="I1532" s="26">
        <v>0</v>
      </c>
      <c r="J1532" s="26">
        <v>0</v>
      </c>
      <c r="K1532" s="26">
        <v>0</v>
      </c>
      <c r="L1532" s="26">
        <v>0</v>
      </c>
      <c r="M1532" s="26">
        <v>0</v>
      </c>
      <c r="N1532" s="26">
        <v>0</v>
      </c>
      <c r="O1532" s="219"/>
      <c r="P1532" s="263"/>
      <c r="Q1532" s="74"/>
    </row>
    <row r="1533" spans="1:17" ht="16.5" thickBot="1" x14ac:dyDescent="0.3">
      <c r="A1533" s="214"/>
      <c r="B1533" s="220"/>
      <c r="C1533" s="220"/>
      <c r="D1533" s="220"/>
      <c r="E1533" s="220"/>
      <c r="F1533" s="220"/>
      <c r="G1533" s="25" t="s">
        <v>9</v>
      </c>
      <c r="H1533" s="26">
        <v>0</v>
      </c>
      <c r="I1533" s="26">
        <v>0</v>
      </c>
      <c r="J1533" s="26">
        <v>0</v>
      </c>
      <c r="K1533" s="26">
        <v>0</v>
      </c>
      <c r="L1533" s="26">
        <v>0</v>
      </c>
      <c r="M1533" s="26">
        <v>0</v>
      </c>
      <c r="N1533" s="26">
        <v>0</v>
      </c>
      <c r="O1533" s="220"/>
      <c r="P1533" s="264"/>
      <c r="Q1533" s="74"/>
    </row>
    <row r="1534" spans="1:17" ht="24.75" thickBot="1" x14ac:dyDescent="0.3">
      <c r="A1534" s="212" t="s">
        <v>1597</v>
      </c>
      <c r="B1534" s="218" t="s">
        <v>1566</v>
      </c>
      <c r="C1534" s="218" t="s">
        <v>184</v>
      </c>
      <c r="D1534" s="218" t="s">
        <v>395</v>
      </c>
      <c r="E1534" s="218" t="s">
        <v>1598</v>
      </c>
      <c r="F1534" s="218" t="s">
        <v>1580</v>
      </c>
      <c r="G1534" s="25" t="s">
        <v>4</v>
      </c>
      <c r="H1534" s="26">
        <v>200</v>
      </c>
      <c r="I1534" s="26">
        <v>0</v>
      </c>
      <c r="J1534" s="26">
        <v>0</v>
      </c>
      <c r="K1534" s="26">
        <v>0</v>
      </c>
      <c r="L1534" s="26">
        <v>0</v>
      </c>
      <c r="M1534" s="26">
        <v>5</v>
      </c>
      <c r="N1534" s="26">
        <v>195</v>
      </c>
      <c r="O1534" s="259">
        <v>10400</v>
      </c>
      <c r="P1534" s="262" t="s">
        <v>740</v>
      </c>
      <c r="Q1534" s="74"/>
    </row>
    <row r="1535" spans="1:17" ht="16.5" thickBot="1" x14ac:dyDescent="0.3">
      <c r="A1535" s="213"/>
      <c r="B1535" s="219"/>
      <c r="C1535" s="219"/>
      <c r="D1535" s="219"/>
      <c r="E1535" s="219"/>
      <c r="F1535" s="219"/>
      <c r="G1535" s="25" t="s">
        <v>35</v>
      </c>
      <c r="H1535" s="26">
        <v>0</v>
      </c>
      <c r="I1535" s="26">
        <v>0</v>
      </c>
      <c r="J1535" s="26">
        <v>0</v>
      </c>
      <c r="K1535" s="26">
        <v>0</v>
      </c>
      <c r="L1535" s="26">
        <v>0</v>
      </c>
      <c r="M1535" s="26">
        <v>0</v>
      </c>
      <c r="N1535" s="26">
        <v>0</v>
      </c>
      <c r="O1535" s="260"/>
      <c r="P1535" s="263"/>
      <c r="Q1535" s="74"/>
    </row>
    <row r="1536" spans="1:17" ht="24.75" thickBot="1" x14ac:dyDescent="0.3">
      <c r="A1536" s="213"/>
      <c r="B1536" s="219"/>
      <c r="C1536" s="219"/>
      <c r="D1536" s="219"/>
      <c r="E1536" s="219"/>
      <c r="F1536" s="219"/>
      <c r="G1536" s="25" t="s">
        <v>7</v>
      </c>
      <c r="H1536" s="26">
        <v>200</v>
      </c>
      <c r="I1536" s="26">
        <v>0</v>
      </c>
      <c r="J1536" s="26">
        <v>0</v>
      </c>
      <c r="K1536" s="26">
        <v>0</v>
      </c>
      <c r="L1536" s="26">
        <v>0</v>
      </c>
      <c r="M1536" s="26">
        <v>5</v>
      </c>
      <c r="N1536" s="26">
        <v>195</v>
      </c>
      <c r="O1536" s="260"/>
      <c r="P1536" s="263"/>
      <c r="Q1536" s="74"/>
    </row>
    <row r="1537" spans="1:17" ht="16.5" thickBot="1" x14ac:dyDescent="0.3">
      <c r="A1537" s="213"/>
      <c r="B1537" s="219"/>
      <c r="C1537" s="219"/>
      <c r="D1537" s="219"/>
      <c r="E1537" s="219"/>
      <c r="F1537" s="219"/>
      <c r="G1537" s="25" t="s">
        <v>8</v>
      </c>
      <c r="H1537" s="26">
        <v>0</v>
      </c>
      <c r="I1537" s="26">
        <v>0</v>
      </c>
      <c r="J1537" s="26">
        <v>0</v>
      </c>
      <c r="K1537" s="26">
        <v>0</v>
      </c>
      <c r="L1537" s="26">
        <v>0</v>
      </c>
      <c r="M1537" s="26">
        <v>0</v>
      </c>
      <c r="N1537" s="26">
        <v>0</v>
      </c>
      <c r="O1537" s="260"/>
      <c r="P1537" s="263"/>
      <c r="Q1537" s="74"/>
    </row>
    <row r="1538" spans="1:17" ht="16.5" thickBot="1" x14ac:dyDescent="0.3">
      <c r="A1538" s="214"/>
      <c r="B1538" s="220"/>
      <c r="C1538" s="220"/>
      <c r="D1538" s="220"/>
      <c r="E1538" s="220"/>
      <c r="F1538" s="220"/>
      <c r="G1538" s="25" t="s">
        <v>9</v>
      </c>
      <c r="H1538" s="26">
        <v>0</v>
      </c>
      <c r="I1538" s="26">
        <v>0</v>
      </c>
      <c r="J1538" s="26">
        <v>0</v>
      </c>
      <c r="K1538" s="26">
        <v>0</v>
      </c>
      <c r="L1538" s="26">
        <v>0</v>
      </c>
      <c r="M1538" s="26">
        <v>0</v>
      </c>
      <c r="N1538" s="26">
        <v>0</v>
      </c>
      <c r="O1538" s="261"/>
      <c r="P1538" s="264"/>
      <c r="Q1538" s="74"/>
    </row>
    <row r="1539" spans="1:17" ht="24.75" thickBot="1" x14ac:dyDescent="0.3">
      <c r="A1539" s="212" t="s">
        <v>1599</v>
      </c>
      <c r="B1539" s="218" t="s">
        <v>1566</v>
      </c>
      <c r="C1539" s="218" t="s">
        <v>184</v>
      </c>
      <c r="D1539" s="218" t="s">
        <v>395</v>
      </c>
      <c r="E1539" s="218" t="s">
        <v>1600</v>
      </c>
      <c r="F1539" s="218" t="s">
        <v>1580</v>
      </c>
      <c r="G1539" s="25" t="s">
        <v>4</v>
      </c>
      <c r="H1539" s="26">
        <v>23</v>
      </c>
      <c r="I1539" s="26">
        <v>0</v>
      </c>
      <c r="J1539" s="26">
        <v>0</v>
      </c>
      <c r="K1539" s="26">
        <v>0</v>
      </c>
      <c r="L1539" s="26">
        <v>0</v>
      </c>
      <c r="M1539" s="26">
        <v>6</v>
      </c>
      <c r="N1539" s="26">
        <v>17</v>
      </c>
      <c r="O1539" s="218">
        <v>333</v>
      </c>
      <c r="P1539" s="262" t="s">
        <v>740</v>
      </c>
      <c r="Q1539" s="74"/>
    </row>
    <row r="1540" spans="1:17" ht="16.5" thickBot="1" x14ac:dyDescent="0.3">
      <c r="A1540" s="213"/>
      <c r="B1540" s="219"/>
      <c r="C1540" s="219"/>
      <c r="D1540" s="219"/>
      <c r="E1540" s="219"/>
      <c r="F1540" s="219"/>
      <c r="G1540" s="25" t="s">
        <v>35</v>
      </c>
      <c r="H1540" s="26">
        <v>0</v>
      </c>
      <c r="I1540" s="26">
        <v>0</v>
      </c>
      <c r="J1540" s="26">
        <v>0</v>
      </c>
      <c r="K1540" s="26">
        <v>0</v>
      </c>
      <c r="L1540" s="26">
        <v>0</v>
      </c>
      <c r="M1540" s="26">
        <v>0</v>
      </c>
      <c r="N1540" s="26">
        <v>0</v>
      </c>
      <c r="O1540" s="219"/>
      <c r="P1540" s="263"/>
      <c r="Q1540" s="74"/>
    </row>
    <row r="1541" spans="1:17" ht="24.75" thickBot="1" x14ac:dyDescent="0.3">
      <c r="A1541" s="213"/>
      <c r="B1541" s="219"/>
      <c r="C1541" s="219"/>
      <c r="D1541" s="219"/>
      <c r="E1541" s="219"/>
      <c r="F1541" s="219"/>
      <c r="G1541" s="25" t="s">
        <v>7</v>
      </c>
      <c r="H1541" s="26">
        <v>23</v>
      </c>
      <c r="I1541" s="26">
        <v>0</v>
      </c>
      <c r="J1541" s="26">
        <v>0</v>
      </c>
      <c r="K1541" s="26">
        <v>0</v>
      </c>
      <c r="L1541" s="26">
        <v>0</v>
      </c>
      <c r="M1541" s="26">
        <v>6</v>
      </c>
      <c r="N1541" s="26">
        <v>17</v>
      </c>
      <c r="O1541" s="219"/>
      <c r="P1541" s="263"/>
      <c r="Q1541" s="74"/>
    </row>
    <row r="1542" spans="1:17" ht="16.5" thickBot="1" x14ac:dyDescent="0.3">
      <c r="A1542" s="213"/>
      <c r="B1542" s="219"/>
      <c r="C1542" s="219"/>
      <c r="D1542" s="219"/>
      <c r="E1542" s="219"/>
      <c r="F1542" s="219"/>
      <c r="G1542" s="25" t="s">
        <v>8</v>
      </c>
      <c r="H1542" s="26">
        <v>0</v>
      </c>
      <c r="I1542" s="26">
        <v>0</v>
      </c>
      <c r="J1542" s="26">
        <v>0</v>
      </c>
      <c r="K1542" s="26">
        <v>0</v>
      </c>
      <c r="L1542" s="26">
        <v>0</v>
      </c>
      <c r="M1542" s="26">
        <v>0</v>
      </c>
      <c r="N1542" s="26">
        <v>0</v>
      </c>
      <c r="O1542" s="219"/>
      <c r="P1542" s="263"/>
      <c r="Q1542" s="74"/>
    </row>
    <row r="1543" spans="1:17" ht="16.5" thickBot="1" x14ac:dyDescent="0.3">
      <c r="A1543" s="214"/>
      <c r="B1543" s="220"/>
      <c r="C1543" s="220"/>
      <c r="D1543" s="220"/>
      <c r="E1543" s="220"/>
      <c r="F1543" s="220"/>
      <c r="G1543" s="25" t="s">
        <v>9</v>
      </c>
      <c r="H1543" s="26">
        <v>0</v>
      </c>
      <c r="I1543" s="26">
        <v>0</v>
      </c>
      <c r="J1543" s="26">
        <v>0</v>
      </c>
      <c r="K1543" s="26">
        <v>0</v>
      </c>
      <c r="L1543" s="26">
        <v>0</v>
      </c>
      <c r="M1543" s="26">
        <v>0</v>
      </c>
      <c r="N1543" s="26">
        <v>0</v>
      </c>
      <c r="O1543" s="220"/>
      <c r="P1543" s="264"/>
      <c r="Q1543" s="74"/>
    </row>
    <row r="1544" spans="1:17" ht="24.75" thickBot="1" x14ac:dyDescent="0.3">
      <c r="A1544" s="212" t="s">
        <v>1601</v>
      </c>
      <c r="B1544" s="218" t="s">
        <v>1566</v>
      </c>
      <c r="C1544" s="218" t="s">
        <v>184</v>
      </c>
      <c r="D1544" s="218" t="s">
        <v>395</v>
      </c>
      <c r="E1544" s="218" t="s">
        <v>1602</v>
      </c>
      <c r="F1544" s="218" t="s">
        <v>1580</v>
      </c>
      <c r="G1544" s="25" t="s">
        <v>4</v>
      </c>
      <c r="H1544" s="26">
        <v>65</v>
      </c>
      <c r="I1544" s="26">
        <v>0</v>
      </c>
      <c r="J1544" s="26">
        <v>0</v>
      </c>
      <c r="K1544" s="26">
        <v>0</v>
      </c>
      <c r="L1544" s="26">
        <v>0</v>
      </c>
      <c r="M1544" s="26">
        <v>5</v>
      </c>
      <c r="N1544" s="26">
        <v>60</v>
      </c>
      <c r="O1544" s="218">
        <v>950</v>
      </c>
      <c r="P1544" s="262" t="s">
        <v>740</v>
      </c>
      <c r="Q1544" s="74"/>
    </row>
    <row r="1545" spans="1:17" ht="16.5" thickBot="1" x14ac:dyDescent="0.3">
      <c r="A1545" s="213"/>
      <c r="B1545" s="219"/>
      <c r="C1545" s="219"/>
      <c r="D1545" s="219"/>
      <c r="E1545" s="219"/>
      <c r="F1545" s="219"/>
      <c r="G1545" s="25" t="s">
        <v>35</v>
      </c>
      <c r="H1545" s="26">
        <v>0</v>
      </c>
      <c r="I1545" s="26">
        <v>0</v>
      </c>
      <c r="J1545" s="26">
        <v>0</v>
      </c>
      <c r="K1545" s="26">
        <v>0</v>
      </c>
      <c r="L1545" s="26">
        <v>0</v>
      </c>
      <c r="M1545" s="26">
        <v>0</v>
      </c>
      <c r="N1545" s="26">
        <v>0</v>
      </c>
      <c r="O1545" s="219"/>
      <c r="P1545" s="263"/>
      <c r="Q1545" s="74"/>
    </row>
    <row r="1546" spans="1:17" ht="24.75" thickBot="1" x14ac:dyDescent="0.3">
      <c r="A1546" s="213"/>
      <c r="B1546" s="219"/>
      <c r="C1546" s="219"/>
      <c r="D1546" s="219"/>
      <c r="E1546" s="219"/>
      <c r="F1546" s="219"/>
      <c r="G1546" s="25" t="s">
        <v>7</v>
      </c>
      <c r="H1546" s="26">
        <v>65</v>
      </c>
      <c r="I1546" s="26">
        <v>0</v>
      </c>
      <c r="J1546" s="26">
        <v>0</v>
      </c>
      <c r="K1546" s="26">
        <v>0</v>
      </c>
      <c r="L1546" s="26">
        <v>0</v>
      </c>
      <c r="M1546" s="26">
        <v>5</v>
      </c>
      <c r="N1546" s="26">
        <v>60</v>
      </c>
      <c r="O1546" s="219"/>
      <c r="P1546" s="263"/>
      <c r="Q1546" s="74"/>
    </row>
    <row r="1547" spans="1:17" ht="16.5" thickBot="1" x14ac:dyDescent="0.3">
      <c r="A1547" s="213"/>
      <c r="B1547" s="219"/>
      <c r="C1547" s="219"/>
      <c r="D1547" s="219"/>
      <c r="E1547" s="219"/>
      <c r="F1547" s="219"/>
      <c r="G1547" s="25" t="s">
        <v>8</v>
      </c>
      <c r="H1547" s="26">
        <v>0</v>
      </c>
      <c r="I1547" s="26">
        <v>0</v>
      </c>
      <c r="J1547" s="26">
        <v>0</v>
      </c>
      <c r="K1547" s="26">
        <v>0</v>
      </c>
      <c r="L1547" s="26">
        <v>0</v>
      </c>
      <c r="M1547" s="26">
        <v>0</v>
      </c>
      <c r="N1547" s="26">
        <v>0</v>
      </c>
      <c r="O1547" s="219"/>
      <c r="P1547" s="263"/>
      <c r="Q1547" s="74"/>
    </row>
    <row r="1548" spans="1:17" ht="16.5" thickBot="1" x14ac:dyDescent="0.3">
      <c r="A1548" s="214"/>
      <c r="B1548" s="220"/>
      <c r="C1548" s="220"/>
      <c r="D1548" s="220"/>
      <c r="E1548" s="220"/>
      <c r="F1548" s="220"/>
      <c r="G1548" s="25" t="s">
        <v>9</v>
      </c>
      <c r="H1548" s="26">
        <v>0</v>
      </c>
      <c r="I1548" s="26">
        <v>0</v>
      </c>
      <c r="J1548" s="26">
        <v>0</v>
      </c>
      <c r="K1548" s="26">
        <v>0</v>
      </c>
      <c r="L1548" s="26">
        <v>0</v>
      </c>
      <c r="M1548" s="26">
        <v>0</v>
      </c>
      <c r="N1548" s="26">
        <v>0</v>
      </c>
      <c r="O1548" s="220"/>
      <c r="P1548" s="264"/>
      <c r="Q1548" s="74"/>
    </row>
    <row r="1549" spans="1:17" ht="20.25" customHeight="1" thickBot="1" x14ac:dyDescent="0.3">
      <c r="A1549" s="24" t="s">
        <v>1603</v>
      </c>
      <c r="B1549" s="218" t="s">
        <v>1566</v>
      </c>
      <c r="C1549" s="218" t="s">
        <v>184</v>
      </c>
      <c r="D1549" s="218" t="s">
        <v>395</v>
      </c>
      <c r="E1549" s="218" t="s">
        <v>1605</v>
      </c>
      <c r="F1549" s="218" t="s">
        <v>1580</v>
      </c>
      <c r="G1549" s="25" t="s">
        <v>4</v>
      </c>
      <c r="H1549" s="26">
        <v>20</v>
      </c>
      <c r="I1549" s="26">
        <v>0</v>
      </c>
      <c r="J1549" s="26">
        <v>0</v>
      </c>
      <c r="K1549" s="26">
        <v>0</v>
      </c>
      <c r="L1549" s="26">
        <v>0</v>
      </c>
      <c r="M1549" s="26">
        <v>5</v>
      </c>
      <c r="N1549" s="26">
        <v>15</v>
      </c>
      <c r="O1549" s="259">
        <v>5606</v>
      </c>
      <c r="P1549" s="262" t="s">
        <v>752</v>
      </c>
      <c r="Q1549" s="377"/>
    </row>
    <row r="1550" spans="1:17" ht="15.75" thickBot="1" x14ac:dyDescent="0.3">
      <c r="A1550" s="24" t="s">
        <v>1604</v>
      </c>
      <c r="B1550" s="219"/>
      <c r="C1550" s="219"/>
      <c r="D1550" s="219"/>
      <c r="E1550" s="219"/>
      <c r="F1550" s="219"/>
      <c r="G1550" s="25" t="s">
        <v>35</v>
      </c>
      <c r="H1550" s="26">
        <v>0</v>
      </c>
      <c r="I1550" s="26">
        <v>0</v>
      </c>
      <c r="J1550" s="26">
        <v>0</v>
      </c>
      <c r="K1550" s="26">
        <v>0</v>
      </c>
      <c r="L1550" s="26">
        <v>0</v>
      </c>
      <c r="M1550" s="26">
        <v>0</v>
      </c>
      <c r="N1550" s="26">
        <v>0</v>
      </c>
      <c r="O1550" s="260"/>
      <c r="P1550" s="263"/>
      <c r="Q1550" s="377"/>
    </row>
    <row r="1551" spans="1:17" ht="24.75" thickBot="1" x14ac:dyDescent="0.3">
      <c r="A1551" s="68"/>
      <c r="B1551" s="219"/>
      <c r="C1551" s="219"/>
      <c r="D1551" s="219"/>
      <c r="E1551" s="219"/>
      <c r="F1551" s="219"/>
      <c r="G1551" s="25" t="s">
        <v>7</v>
      </c>
      <c r="H1551" s="26">
        <v>20</v>
      </c>
      <c r="I1551" s="26">
        <v>0</v>
      </c>
      <c r="J1551" s="26">
        <v>0</v>
      </c>
      <c r="K1551" s="26">
        <v>0</v>
      </c>
      <c r="L1551" s="26">
        <v>0</v>
      </c>
      <c r="M1551" s="26">
        <v>5</v>
      </c>
      <c r="N1551" s="26">
        <v>15</v>
      </c>
      <c r="O1551" s="260"/>
      <c r="P1551" s="263"/>
      <c r="Q1551" s="74"/>
    </row>
    <row r="1552" spans="1:17" ht="16.5" thickBot="1" x14ac:dyDescent="0.3">
      <c r="A1552" s="68"/>
      <c r="B1552" s="219"/>
      <c r="C1552" s="219"/>
      <c r="D1552" s="219"/>
      <c r="E1552" s="219"/>
      <c r="F1552" s="219"/>
      <c r="G1552" s="25" t="s">
        <v>8</v>
      </c>
      <c r="H1552" s="26">
        <v>0</v>
      </c>
      <c r="I1552" s="26">
        <v>0</v>
      </c>
      <c r="J1552" s="26">
        <v>0</v>
      </c>
      <c r="K1552" s="26">
        <v>0</v>
      </c>
      <c r="L1552" s="26">
        <v>0</v>
      </c>
      <c r="M1552" s="26">
        <v>0</v>
      </c>
      <c r="N1552" s="26">
        <v>0</v>
      </c>
      <c r="O1552" s="260"/>
      <c r="P1552" s="263"/>
      <c r="Q1552" s="74"/>
    </row>
    <row r="1553" spans="1:17" ht="16.5" thickBot="1" x14ac:dyDescent="0.3">
      <c r="A1553" s="69"/>
      <c r="B1553" s="220"/>
      <c r="C1553" s="220"/>
      <c r="D1553" s="220"/>
      <c r="E1553" s="220"/>
      <c r="F1553" s="220"/>
      <c r="G1553" s="25" t="s">
        <v>9</v>
      </c>
      <c r="H1553" s="26">
        <v>0</v>
      </c>
      <c r="I1553" s="26">
        <v>0</v>
      </c>
      <c r="J1553" s="26">
        <v>0</v>
      </c>
      <c r="K1553" s="26">
        <v>0</v>
      </c>
      <c r="L1553" s="26">
        <v>0</v>
      </c>
      <c r="M1553" s="26">
        <v>0</v>
      </c>
      <c r="N1553" s="26">
        <v>0</v>
      </c>
      <c r="O1553" s="261"/>
      <c r="P1553" s="264"/>
      <c r="Q1553" s="74"/>
    </row>
    <row r="1554" spans="1:17" ht="24.75" thickBot="1" x14ac:dyDescent="0.3">
      <c r="A1554" s="24" t="s">
        <v>1603</v>
      </c>
      <c r="B1554" s="218" t="s">
        <v>1566</v>
      </c>
      <c r="C1554" s="218" t="s">
        <v>184</v>
      </c>
      <c r="D1554" s="218" t="s">
        <v>395</v>
      </c>
      <c r="E1554" s="218" t="s">
        <v>1600</v>
      </c>
      <c r="F1554" s="218" t="s">
        <v>1580</v>
      </c>
      <c r="G1554" s="25" t="s">
        <v>4</v>
      </c>
      <c r="H1554" s="26">
        <v>25</v>
      </c>
      <c r="I1554" s="26">
        <v>0</v>
      </c>
      <c r="J1554" s="26">
        <v>0</v>
      </c>
      <c r="K1554" s="26">
        <v>0</v>
      </c>
      <c r="L1554" s="26">
        <v>0</v>
      </c>
      <c r="M1554" s="26">
        <v>5</v>
      </c>
      <c r="N1554" s="26">
        <v>20</v>
      </c>
      <c r="O1554" s="259">
        <v>5606</v>
      </c>
      <c r="P1554" s="262" t="s">
        <v>752</v>
      </c>
      <c r="Q1554" s="74"/>
    </row>
    <row r="1555" spans="1:17" ht="16.5" thickBot="1" x14ac:dyDescent="0.3">
      <c r="A1555" s="24" t="s">
        <v>1606</v>
      </c>
      <c r="B1555" s="219"/>
      <c r="C1555" s="219"/>
      <c r="D1555" s="219"/>
      <c r="E1555" s="219"/>
      <c r="F1555" s="219"/>
      <c r="G1555" s="25" t="s">
        <v>35</v>
      </c>
      <c r="H1555" s="26">
        <v>0</v>
      </c>
      <c r="I1555" s="26">
        <v>0</v>
      </c>
      <c r="J1555" s="26">
        <v>0</v>
      </c>
      <c r="K1555" s="26">
        <v>0</v>
      </c>
      <c r="L1555" s="26">
        <v>0</v>
      </c>
      <c r="M1555" s="26">
        <v>0</v>
      </c>
      <c r="N1555" s="26">
        <v>0</v>
      </c>
      <c r="O1555" s="260"/>
      <c r="P1555" s="263"/>
      <c r="Q1555" s="74"/>
    </row>
    <row r="1556" spans="1:17" ht="24.75" thickBot="1" x14ac:dyDescent="0.3">
      <c r="A1556" s="68"/>
      <c r="B1556" s="219"/>
      <c r="C1556" s="219"/>
      <c r="D1556" s="219"/>
      <c r="E1556" s="219"/>
      <c r="F1556" s="219"/>
      <c r="G1556" s="25" t="s">
        <v>7</v>
      </c>
      <c r="H1556" s="26">
        <v>25</v>
      </c>
      <c r="I1556" s="26">
        <v>0</v>
      </c>
      <c r="J1556" s="26">
        <v>0</v>
      </c>
      <c r="K1556" s="26">
        <v>0</v>
      </c>
      <c r="L1556" s="26">
        <v>0</v>
      </c>
      <c r="M1556" s="26">
        <v>5</v>
      </c>
      <c r="N1556" s="26">
        <v>20</v>
      </c>
      <c r="O1556" s="260"/>
      <c r="P1556" s="263"/>
      <c r="Q1556" s="74"/>
    </row>
    <row r="1557" spans="1:17" ht="16.5" thickBot="1" x14ac:dyDescent="0.3">
      <c r="A1557" s="68"/>
      <c r="B1557" s="219"/>
      <c r="C1557" s="219"/>
      <c r="D1557" s="219"/>
      <c r="E1557" s="219"/>
      <c r="F1557" s="219"/>
      <c r="G1557" s="25" t="s">
        <v>8</v>
      </c>
      <c r="H1557" s="26">
        <v>0</v>
      </c>
      <c r="I1557" s="26">
        <v>0</v>
      </c>
      <c r="J1557" s="26">
        <v>0</v>
      </c>
      <c r="K1557" s="26">
        <v>0</v>
      </c>
      <c r="L1557" s="26">
        <v>0</v>
      </c>
      <c r="M1557" s="26">
        <v>0</v>
      </c>
      <c r="N1557" s="26">
        <v>0</v>
      </c>
      <c r="O1557" s="260"/>
      <c r="P1557" s="263"/>
      <c r="Q1557" s="74"/>
    </row>
    <row r="1558" spans="1:17" ht="16.5" thickBot="1" x14ac:dyDescent="0.3">
      <c r="A1558" s="69"/>
      <c r="B1558" s="220"/>
      <c r="C1558" s="220"/>
      <c r="D1558" s="220"/>
      <c r="E1558" s="220"/>
      <c r="F1558" s="220"/>
      <c r="G1558" s="25" t="s">
        <v>9</v>
      </c>
      <c r="H1558" s="26">
        <v>0</v>
      </c>
      <c r="I1558" s="26">
        <v>0</v>
      </c>
      <c r="J1558" s="26">
        <v>0</v>
      </c>
      <c r="K1558" s="26">
        <v>0</v>
      </c>
      <c r="L1558" s="26">
        <v>0</v>
      </c>
      <c r="M1558" s="26">
        <v>0</v>
      </c>
      <c r="N1558" s="26">
        <v>0</v>
      </c>
      <c r="O1558" s="261"/>
      <c r="P1558" s="264"/>
      <c r="Q1558" s="74"/>
    </row>
    <row r="1559" spans="1:17" ht="24.75" thickBot="1" x14ac:dyDescent="0.3">
      <c r="A1559" s="24" t="s">
        <v>1603</v>
      </c>
      <c r="B1559" s="218" t="s">
        <v>1566</v>
      </c>
      <c r="C1559" s="218" t="s">
        <v>184</v>
      </c>
      <c r="D1559" s="218" t="s">
        <v>395</v>
      </c>
      <c r="E1559" s="218" t="s">
        <v>1083</v>
      </c>
      <c r="F1559" s="218" t="s">
        <v>1580</v>
      </c>
      <c r="G1559" s="25" t="s">
        <v>4</v>
      </c>
      <c r="H1559" s="26">
        <v>20</v>
      </c>
      <c r="I1559" s="26">
        <v>0</v>
      </c>
      <c r="J1559" s="26">
        <v>0</v>
      </c>
      <c r="K1559" s="26">
        <v>0</v>
      </c>
      <c r="L1559" s="26">
        <v>0</v>
      </c>
      <c r="M1559" s="26">
        <v>5</v>
      </c>
      <c r="N1559" s="26">
        <v>15</v>
      </c>
      <c r="O1559" s="259">
        <v>5606</v>
      </c>
      <c r="P1559" s="262" t="s">
        <v>752</v>
      </c>
      <c r="Q1559" s="74"/>
    </row>
    <row r="1560" spans="1:17" ht="16.5" thickBot="1" x14ac:dyDescent="0.3">
      <c r="A1560" s="24" t="s">
        <v>1607</v>
      </c>
      <c r="B1560" s="219"/>
      <c r="C1560" s="219"/>
      <c r="D1560" s="219"/>
      <c r="E1560" s="219"/>
      <c r="F1560" s="219"/>
      <c r="G1560" s="25" t="s">
        <v>35</v>
      </c>
      <c r="H1560" s="26">
        <v>0</v>
      </c>
      <c r="I1560" s="26">
        <v>0</v>
      </c>
      <c r="J1560" s="26">
        <v>0</v>
      </c>
      <c r="K1560" s="26">
        <v>0</v>
      </c>
      <c r="L1560" s="26">
        <v>0</v>
      </c>
      <c r="M1560" s="26">
        <v>0</v>
      </c>
      <c r="N1560" s="26">
        <v>0</v>
      </c>
      <c r="O1560" s="260"/>
      <c r="P1560" s="263"/>
      <c r="Q1560" s="74"/>
    </row>
    <row r="1561" spans="1:17" ht="36.75" customHeight="1" thickBot="1" x14ac:dyDescent="0.3">
      <c r="A1561" s="68"/>
      <c r="B1561" s="219"/>
      <c r="C1561" s="219"/>
      <c r="D1561" s="219"/>
      <c r="E1561" s="219"/>
      <c r="F1561" s="219"/>
      <c r="G1561" s="25" t="s">
        <v>7</v>
      </c>
      <c r="H1561" s="26">
        <v>20</v>
      </c>
      <c r="I1561" s="26">
        <v>0</v>
      </c>
      <c r="J1561" s="26">
        <v>0</v>
      </c>
      <c r="K1561" s="26">
        <v>0</v>
      </c>
      <c r="L1561" s="26">
        <v>0</v>
      </c>
      <c r="M1561" s="26">
        <v>5</v>
      </c>
      <c r="N1561" s="26">
        <v>15</v>
      </c>
      <c r="O1561" s="260"/>
      <c r="P1561" s="263"/>
      <c r="Q1561" s="74"/>
    </row>
    <row r="1562" spans="1:17" ht="16.5" thickBot="1" x14ac:dyDescent="0.3">
      <c r="A1562" s="68"/>
      <c r="B1562" s="219"/>
      <c r="C1562" s="219"/>
      <c r="D1562" s="219"/>
      <c r="E1562" s="219"/>
      <c r="F1562" s="219"/>
      <c r="G1562" s="25" t="s">
        <v>8</v>
      </c>
      <c r="H1562" s="26">
        <v>0</v>
      </c>
      <c r="I1562" s="26">
        <v>0</v>
      </c>
      <c r="J1562" s="26">
        <v>0</v>
      </c>
      <c r="K1562" s="26">
        <v>0</v>
      </c>
      <c r="L1562" s="26">
        <v>0</v>
      </c>
      <c r="M1562" s="26">
        <v>0</v>
      </c>
      <c r="N1562" s="26">
        <v>0</v>
      </c>
      <c r="O1562" s="260"/>
      <c r="P1562" s="263"/>
      <c r="Q1562" s="74"/>
    </row>
    <row r="1563" spans="1:17" ht="16.5" thickBot="1" x14ac:dyDescent="0.3">
      <c r="A1563" s="69"/>
      <c r="B1563" s="220"/>
      <c r="C1563" s="220"/>
      <c r="D1563" s="220"/>
      <c r="E1563" s="220"/>
      <c r="F1563" s="220"/>
      <c r="G1563" s="25" t="s">
        <v>9</v>
      </c>
      <c r="H1563" s="26">
        <v>0</v>
      </c>
      <c r="I1563" s="26">
        <v>0</v>
      </c>
      <c r="J1563" s="26">
        <v>0</v>
      </c>
      <c r="K1563" s="26">
        <v>0</v>
      </c>
      <c r="L1563" s="26">
        <v>0</v>
      </c>
      <c r="M1563" s="26">
        <v>0</v>
      </c>
      <c r="N1563" s="26">
        <v>0</v>
      </c>
      <c r="O1563" s="261"/>
      <c r="P1563" s="264"/>
      <c r="Q1563" s="74"/>
    </row>
    <row r="1564" spans="1:17" ht="24.75" thickBot="1" x14ac:dyDescent="0.3">
      <c r="A1564" s="24" t="s">
        <v>1608</v>
      </c>
      <c r="B1564" s="218" t="s">
        <v>1566</v>
      </c>
      <c r="C1564" s="218" t="s">
        <v>184</v>
      </c>
      <c r="D1564" s="218" t="s">
        <v>395</v>
      </c>
      <c r="E1564" s="218" t="s">
        <v>1610</v>
      </c>
      <c r="F1564" s="218" t="s">
        <v>1580</v>
      </c>
      <c r="G1564" s="25" t="s">
        <v>4</v>
      </c>
      <c r="H1564" s="26">
        <v>15</v>
      </c>
      <c r="I1564" s="26">
        <v>0</v>
      </c>
      <c r="J1564" s="26">
        <v>0</v>
      </c>
      <c r="K1564" s="26">
        <v>0</v>
      </c>
      <c r="L1564" s="26">
        <v>0</v>
      </c>
      <c r="M1564" s="26">
        <v>3</v>
      </c>
      <c r="N1564" s="26">
        <v>12</v>
      </c>
      <c r="O1564" s="218">
        <v>739</v>
      </c>
      <c r="P1564" s="262" t="s">
        <v>740</v>
      </c>
      <c r="Q1564" s="74"/>
    </row>
    <row r="1565" spans="1:17" ht="16.5" thickBot="1" x14ac:dyDescent="0.3">
      <c r="A1565" s="24" t="s">
        <v>1609</v>
      </c>
      <c r="B1565" s="219"/>
      <c r="C1565" s="219"/>
      <c r="D1565" s="219"/>
      <c r="E1565" s="219"/>
      <c r="F1565" s="219"/>
      <c r="G1565" s="25" t="s">
        <v>35</v>
      </c>
      <c r="H1565" s="26">
        <v>0</v>
      </c>
      <c r="I1565" s="26">
        <v>0</v>
      </c>
      <c r="J1565" s="26">
        <v>0</v>
      </c>
      <c r="K1565" s="26">
        <v>0</v>
      </c>
      <c r="L1565" s="26">
        <v>0</v>
      </c>
      <c r="M1565" s="26">
        <v>0</v>
      </c>
      <c r="N1565" s="26">
        <v>0</v>
      </c>
      <c r="O1565" s="219"/>
      <c r="P1565" s="263"/>
      <c r="Q1565" s="74"/>
    </row>
    <row r="1566" spans="1:17" ht="24.75" thickBot="1" x14ac:dyDescent="0.3">
      <c r="A1566" s="68"/>
      <c r="B1566" s="219"/>
      <c r="C1566" s="219"/>
      <c r="D1566" s="219"/>
      <c r="E1566" s="219"/>
      <c r="F1566" s="219"/>
      <c r="G1566" s="25" t="s">
        <v>7</v>
      </c>
      <c r="H1566" s="26">
        <v>15</v>
      </c>
      <c r="I1566" s="26">
        <v>0</v>
      </c>
      <c r="J1566" s="26">
        <v>0</v>
      </c>
      <c r="K1566" s="26">
        <v>0</v>
      </c>
      <c r="L1566" s="26">
        <v>0</v>
      </c>
      <c r="M1566" s="26">
        <v>3</v>
      </c>
      <c r="N1566" s="26">
        <v>12</v>
      </c>
      <c r="O1566" s="219"/>
      <c r="P1566" s="263"/>
      <c r="Q1566" s="74"/>
    </row>
    <row r="1567" spans="1:17" ht="16.5" thickBot="1" x14ac:dyDescent="0.3">
      <c r="A1567" s="68"/>
      <c r="B1567" s="219"/>
      <c r="C1567" s="219"/>
      <c r="D1567" s="219"/>
      <c r="E1567" s="219"/>
      <c r="F1567" s="219"/>
      <c r="G1567" s="25" t="s">
        <v>8</v>
      </c>
      <c r="H1567" s="26">
        <v>0</v>
      </c>
      <c r="I1567" s="26">
        <v>0</v>
      </c>
      <c r="J1567" s="26">
        <v>0</v>
      </c>
      <c r="K1567" s="26">
        <v>0</v>
      </c>
      <c r="L1567" s="26">
        <v>0</v>
      </c>
      <c r="M1567" s="26">
        <v>0</v>
      </c>
      <c r="N1567" s="26">
        <v>0</v>
      </c>
      <c r="O1567" s="219"/>
      <c r="P1567" s="263"/>
      <c r="Q1567" s="74"/>
    </row>
    <row r="1568" spans="1:17" ht="16.5" thickBot="1" x14ac:dyDescent="0.3">
      <c r="A1568" s="69"/>
      <c r="B1568" s="220"/>
      <c r="C1568" s="220"/>
      <c r="D1568" s="220"/>
      <c r="E1568" s="220"/>
      <c r="F1568" s="220"/>
      <c r="G1568" s="25" t="s">
        <v>9</v>
      </c>
      <c r="H1568" s="26">
        <v>0</v>
      </c>
      <c r="I1568" s="26">
        <v>0</v>
      </c>
      <c r="J1568" s="26">
        <v>0</v>
      </c>
      <c r="K1568" s="26">
        <v>0</v>
      </c>
      <c r="L1568" s="26">
        <v>0</v>
      </c>
      <c r="M1568" s="26">
        <v>0</v>
      </c>
      <c r="N1568" s="26">
        <v>0</v>
      </c>
      <c r="O1568" s="220"/>
      <c r="P1568" s="264"/>
      <c r="Q1568" s="74"/>
    </row>
    <row r="1569" spans="1:17" ht="24.75" thickBot="1" x14ac:dyDescent="0.3">
      <c r="A1569" s="212" t="s">
        <v>1611</v>
      </c>
      <c r="B1569" s="218" t="s">
        <v>1566</v>
      </c>
      <c r="C1569" s="218" t="s">
        <v>184</v>
      </c>
      <c r="D1569" s="218" t="s">
        <v>395</v>
      </c>
      <c r="E1569" s="218" t="s">
        <v>1612</v>
      </c>
      <c r="F1569" s="218" t="s">
        <v>1580</v>
      </c>
      <c r="G1569" s="25" t="s">
        <v>4</v>
      </c>
      <c r="H1569" s="26">
        <v>35</v>
      </c>
      <c r="I1569" s="26">
        <v>0</v>
      </c>
      <c r="J1569" s="26">
        <v>0</v>
      </c>
      <c r="K1569" s="26">
        <v>0</v>
      </c>
      <c r="L1569" s="26">
        <v>0</v>
      </c>
      <c r="M1569" s="26">
        <v>5</v>
      </c>
      <c r="N1569" s="26">
        <v>30</v>
      </c>
      <c r="O1569" s="218">
        <v>176</v>
      </c>
      <c r="P1569" s="262" t="s">
        <v>740</v>
      </c>
      <c r="Q1569" s="74"/>
    </row>
    <row r="1570" spans="1:17" ht="16.5" thickBot="1" x14ac:dyDescent="0.3">
      <c r="A1570" s="213"/>
      <c r="B1570" s="219"/>
      <c r="C1570" s="219"/>
      <c r="D1570" s="219"/>
      <c r="E1570" s="219"/>
      <c r="F1570" s="219"/>
      <c r="G1570" s="25" t="s">
        <v>35</v>
      </c>
      <c r="H1570" s="26">
        <v>0</v>
      </c>
      <c r="I1570" s="26">
        <v>0</v>
      </c>
      <c r="J1570" s="26">
        <v>0</v>
      </c>
      <c r="K1570" s="26">
        <v>0</v>
      </c>
      <c r="L1570" s="26">
        <v>0</v>
      </c>
      <c r="M1570" s="26">
        <v>0</v>
      </c>
      <c r="N1570" s="26">
        <v>0</v>
      </c>
      <c r="O1570" s="219"/>
      <c r="P1570" s="263"/>
      <c r="Q1570" s="74"/>
    </row>
    <row r="1571" spans="1:17" ht="24.75" thickBot="1" x14ac:dyDescent="0.3">
      <c r="A1571" s="213"/>
      <c r="B1571" s="219"/>
      <c r="C1571" s="219"/>
      <c r="D1571" s="219"/>
      <c r="E1571" s="219"/>
      <c r="F1571" s="219"/>
      <c r="G1571" s="25" t="s">
        <v>7</v>
      </c>
      <c r="H1571" s="26">
        <v>35</v>
      </c>
      <c r="I1571" s="26">
        <v>0</v>
      </c>
      <c r="J1571" s="26">
        <v>0</v>
      </c>
      <c r="K1571" s="26">
        <v>0</v>
      </c>
      <c r="L1571" s="26">
        <v>0</v>
      </c>
      <c r="M1571" s="26">
        <v>5</v>
      </c>
      <c r="N1571" s="26">
        <v>30</v>
      </c>
      <c r="O1571" s="219"/>
      <c r="P1571" s="263"/>
      <c r="Q1571" s="74"/>
    </row>
    <row r="1572" spans="1:17" ht="16.5" thickBot="1" x14ac:dyDescent="0.3">
      <c r="A1572" s="213"/>
      <c r="B1572" s="219"/>
      <c r="C1572" s="219"/>
      <c r="D1572" s="219"/>
      <c r="E1572" s="219"/>
      <c r="F1572" s="219"/>
      <c r="G1572" s="25" t="s">
        <v>8</v>
      </c>
      <c r="H1572" s="26">
        <v>0</v>
      </c>
      <c r="I1572" s="26">
        <v>0</v>
      </c>
      <c r="J1572" s="26">
        <v>0</v>
      </c>
      <c r="K1572" s="26">
        <v>0</v>
      </c>
      <c r="L1572" s="26">
        <v>0</v>
      </c>
      <c r="M1572" s="26">
        <v>0</v>
      </c>
      <c r="N1572" s="26">
        <v>0</v>
      </c>
      <c r="O1572" s="219"/>
      <c r="P1572" s="263"/>
      <c r="Q1572" s="74"/>
    </row>
    <row r="1573" spans="1:17" ht="16.5" thickBot="1" x14ac:dyDescent="0.3">
      <c r="A1573" s="214"/>
      <c r="B1573" s="220"/>
      <c r="C1573" s="220"/>
      <c r="D1573" s="220"/>
      <c r="E1573" s="220"/>
      <c r="F1573" s="220"/>
      <c r="G1573" s="25" t="s">
        <v>9</v>
      </c>
      <c r="H1573" s="26">
        <v>0</v>
      </c>
      <c r="I1573" s="26">
        <v>0</v>
      </c>
      <c r="J1573" s="26">
        <v>0</v>
      </c>
      <c r="K1573" s="26">
        <v>0</v>
      </c>
      <c r="L1573" s="26">
        <v>0</v>
      </c>
      <c r="M1573" s="26">
        <v>0</v>
      </c>
      <c r="N1573" s="26">
        <v>0</v>
      </c>
      <c r="O1573" s="220"/>
      <c r="P1573" s="264"/>
      <c r="Q1573" s="74"/>
    </row>
    <row r="1574" spans="1:17" ht="24.75" thickBot="1" x14ac:dyDescent="0.3">
      <c r="A1574" s="212" t="s">
        <v>1613</v>
      </c>
      <c r="B1574" s="218" t="s">
        <v>766</v>
      </c>
      <c r="C1574" s="218" t="s">
        <v>184</v>
      </c>
      <c r="D1574" s="218" t="s">
        <v>395</v>
      </c>
      <c r="E1574" s="218" t="s">
        <v>1584</v>
      </c>
      <c r="F1574" s="218" t="s">
        <v>1580</v>
      </c>
      <c r="G1574" s="25" t="s">
        <v>4</v>
      </c>
      <c r="H1574" s="26">
        <v>55</v>
      </c>
      <c r="I1574" s="26">
        <v>0</v>
      </c>
      <c r="J1574" s="26">
        <v>0</v>
      </c>
      <c r="K1574" s="26">
        <v>0</v>
      </c>
      <c r="L1574" s="26">
        <v>0</v>
      </c>
      <c r="M1574" s="26">
        <v>5</v>
      </c>
      <c r="N1574" s="26">
        <v>50</v>
      </c>
      <c r="O1574" s="218">
        <v>68</v>
      </c>
      <c r="P1574" s="262" t="s">
        <v>740</v>
      </c>
      <c r="Q1574" s="74"/>
    </row>
    <row r="1575" spans="1:17" ht="16.5" thickBot="1" x14ac:dyDescent="0.3">
      <c r="A1575" s="213"/>
      <c r="B1575" s="219"/>
      <c r="C1575" s="219"/>
      <c r="D1575" s="219"/>
      <c r="E1575" s="219"/>
      <c r="F1575" s="219"/>
      <c r="G1575" s="25" t="s">
        <v>35</v>
      </c>
      <c r="H1575" s="26">
        <v>0</v>
      </c>
      <c r="I1575" s="26">
        <v>0</v>
      </c>
      <c r="J1575" s="26">
        <v>0</v>
      </c>
      <c r="K1575" s="26">
        <v>0</v>
      </c>
      <c r="L1575" s="26">
        <v>0</v>
      </c>
      <c r="M1575" s="26">
        <v>0</v>
      </c>
      <c r="N1575" s="26">
        <v>0</v>
      </c>
      <c r="O1575" s="219"/>
      <c r="P1575" s="263"/>
      <c r="Q1575" s="74"/>
    </row>
    <row r="1576" spans="1:17" ht="24.75" thickBot="1" x14ac:dyDescent="0.3">
      <c r="A1576" s="213"/>
      <c r="B1576" s="219"/>
      <c r="C1576" s="219"/>
      <c r="D1576" s="219"/>
      <c r="E1576" s="219"/>
      <c r="F1576" s="219"/>
      <c r="G1576" s="25" t="s">
        <v>7</v>
      </c>
      <c r="H1576" s="26">
        <v>55</v>
      </c>
      <c r="I1576" s="26">
        <v>0</v>
      </c>
      <c r="J1576" s="26">
        <v>0</v>
      </c>
      <c r="K1576" s="26">
        <v>0</v>
      </c>
      <c r="L1576" s="26">
        <v>0</v>
      </c>
      <c r="M1576" s="26">
        <v>5</v>
      </c>
      <c r="N1576" s="26">
        <v>50</v>
      </c>
      <c r="O1576" s="219"/>
      <c r="P1576" s="263"/>
      <c r="Q1576" s="74"/>
    </row>
    <row r="1577" spans="1:17" ht="16.5" thickBot="1" x14ac:dyDescent="0.3">
      <c r="A1577" s="213"/>
      <c r="B1577" s="219"/>
      <c r="C1577" s="219"/>
      <c r="D1577" s="219"/>
      <c r="E1577" s="219"/>
      <c r="F1577" s="219"/>
      <c r="G1577" s="25" t="s">
        <v>8</v>
      </c>
      <c r="H1577" s="26">
        <v>0</v>
      </c>
      <c r="I1577" s="26">
        <v>0</v>
      </c>
      <c r="J1577" s="26">
        <v>0</v>
      </c>
      <c r="K1577" s="26">
        <v>0</v>
      </c>
      <c r="L1577" s="26">
        <v>0</v>
      </c>
      <c r="M1577" s="26">
        <v>0</v>
      </c>
      <c r="N1577" s="26">
        <v>0</v>
      </c>
      <c r="O1577" s="219"/>
      <c r="P1577" s="263"/>
      <c r="Q1577" s="74"/>
    </row>
    <row r="1578" spans="1:17" ht="16.5" thickBot="1" x14ac:dyDescent="0.3">
      <c r="A1578" s="214"/>
      <c r="B1578" s="220"/>
      <c r="C1578" s="220"/>
      <c r="D1578" s="220"/>
      <c r="E1578" s="220"/>
      <c r="F1578" s="220"/>
      <c r="G1578" s="25" t="s">
        <v>9</v>
      </c>
      <c r="H1578" s="26">
        <v>0</v>
      </c>
      <c r="I1578" s="26">
        <v>0</v>
      </c>
      <c r="J1578" s="26">
        <v>0</v>
      </c>
      <c r="K1578" s="26">
        <v>0</v>
      </c>
      <c r="L1578" s="26">
        <v>0</v>
      </c>
      <c r="M1578" s="26">
        <v>0</v>
      </c>
      <c r="N1578" s="26">
        <v>0</v>
      </c>
      <c r="O1578" s="220"/>
      <c r="P1578" s="264"/>
      <c r="Q1578" s="74"/>
    </row>
    <row r="1579" spans="1:17" ht="24.75" thickBot="1" x14ac:dyDescent="0.3">
      <c r="A1579" s="24" t="s">
        <v>1614</v>
      </c>
      <c r="B1579" s="218" t="s">
        <v>766</v>
      </c>
      <c r="C1579" s="218" t="s">
        <v>184</v>
      </c>
      <c r="D1579" s="218" t="s">
        <v>395</v>
      </c>
      <c r="E1579" s="218" t="s">
        <v>1592</v>
      </c>
      <c r="F1579" s="218" t="s">
        <v>1580</v>
      </c>
      <c r="G1579" s="25" t="s">
        <v>4</v>
      </c>
      <c r="H1579" s="26">
        <v>13</v>
      </c>
      <c r="I1579" s="26">
        <v>0</v>
      </c>
      <c r="J1579" s="26">
        <v>0</v>
      </c>
      <c r="K1579" s="26">
        <v>0</v>
      </c>
      <c r="L1579" s="26">
        <v>0</v>
      </c>
      <c r="M1579" s="26">
        <v>3</v>
      </c>
      <c r="N1579" s="26">
        <v>10</v>
      </c>
      <c r="O1579" s="259">
        <v>5506</v>
      </c>
      <c r="P1579" s="262" t="s">
        <v>1537</v>
      </c>
      <c r="Q1579" s="74"/>
    </row>
    <row r="1580" spans="1:17" ht="16.5" thickBot="1" x14ac:dyDescent="0.3">
      <c r="A1580" s="24" t="s">
        <v>1615</v>
      </c>
      <c r="B1580" s="219"/>
      <c r="C1580" s="219"/>
      <c r="D1580" s="219"/>
      <c r="E1580" s="219"/>
      <c r="F1580" s="219"/>
      <c r="G1580" s="25" t="s">
        <v>35</v>
      </c>
      <c r="H1580" s="26">
        <v>0</v>
      </c>
      <c r="I1580" s="26">
        <v>0</v>
      </c>
      <c r="J1580" s="26">
        <v>0</v>
      </c>
      <c r="K1580" s="26">
        <v>0</v>
      </c>
      <c r="L1580" s="26">
        <v>0</v>
      </c>
      <c r="M1580" s="26">
        <v>0</v>
      </c>
      <c r="N1580" s="26">
        <v>0</v>
      </c>
      <c r="O1580" s="260"/>
      <c r="P1580" s="263"/>
      <c r="Q1580" s="74"/>
    </row>
    <row r="1581" spans="1:17" ht="24.75" thickBot="1" x14ac:dyDescent="0.3">
      <c r="A1581" s="68"/>
      <c r="B1581" s="219"/>
      <c r="C1581" s="219"/>
      <c r="D1581" s="219"/>
      <c r="E1581" s="219"/>
      <c r="F1581" s="219"/>
      <c r="G1581" s="25" t="s">
        <v>7</v>
      </c>
      <c r="H1581" s="26">
        <v>13</v>
      </c>
      <c r="I1581" s="26">
        <v>0</v>
      </c>
      <c r="J1581" s="26">
        <v>0</v>
      </c>
      <c r="K1581" s="26">
        <v>0</v>
      </c>
      <c r="L1581" s="26">
        <v>0</v>
      </c>
      <c r="M1581" s="26">
        <v>3</v>
      </c>
      <c r="N1581" s="26">
        <v>10</v>
      </c>
      <c r="O1581" s="260"/>
      <c r="P1581" s="263"/>
      <c r="Q1581" s="74"/>
    </row>
    <row r="1582" spans="1:17" ht="16.5" thickBot="1" x14ac:dyDescent="0.3">
      <c r="A1582" s="68"/>
      <c r="B1582" s="219"/>
      <c r="C1582" s="219"/>
      <c r="D1582" s="219"/>
      <c r="E1582" s="219"/>
      <c r="F1582" s="219"/>
      <c r="G1582" s="25" t="s">
        <v>8</v>
      </c>
      <c r="H1582" s="26">
        <v>0</v>
      </c>
      <c r="I1582" s="26">
        <v>0</v>
      </c>
      <c r="J1582" s="26">
        <v>0</v>
      </c>
      <c r="K1582" s="26">
        <v>0</v>
      </c>
      <c r="L1582" s="26">
        <v>0</v>
      </c>
      <c r="M1582" s="26">
        <v>0</v>
      </c>
      <c r="N1582" s="26">
        <v>0</v>
      </c>
      <c r="O1582" s="260"/>
      <c r="P1582" s="263"/>
      <c r="Q1582" s="74"/>
    </row>
    <row r="1583" spans="1:17" ht="16.5" thickBot="1" x14ac:dyDescent="0.3">
      <c r="A1583" s="69"/>
      <c r="B1583" s="220"/>
      <c r="C1583" s="220"/>
      <c r="D1583" s="220"/>
      <c r="E1583" s="220"/>
      <c r="F1583" s="220"/>
      <c r="G1583" s="25" t="s">
        <v>9</v>
      </c>
      <c r="H1583" s="26">
        <v>0</v>
      </c>
      <c r="I1583" s="26">
        <v>0</v>
      </c>
      <c r="J1583" s="26">
        <v>0</v>
      </c>
      <c r="K1583" s="26">
        <v>0</v>
      </c>
      <c r="L1583" s="26">
        <v>0</v>
      </c>
      <c r="M1583" s="26">
        <v>0</v>
      </c>
      <c r="N1583" s="26">
        <v>0</v>
      </c>
      <c r="O1583" s="261"/>
      <c r="P1583" s="264"/>
      <c r="Q1583" s="74"/>
    </row>
    <row r="1584" spans="1:17" ht="24.75" thickBot="1" x14ac:dyDescent="0.3">
      <c r="A1584" s="212" t="s">
        <v>1616</v>
      </c>
      <c r="B1584" s="218" t="s">
        <v>766</v>
      </c>
      <c r="C1584" s="218" t="s">
        <v>184</v>
      </c>
      <c r="D1584" s="218" t="s">
        <v>395</v>
      </c>
      <c r="E1584" s="218" t="s">
        <v>1617</v>
      </c>
      <c r="F1584" s="218" t="s">
        <v>1580</v>
      </c>
      <c r="G1584" s="25" t="s">
        <v>4</v>
      </c>
      <c r="H1584" s="26">
        <v>300</v>
      </c>
      <c r="I1584" s="26">
        <v>0</v>
      </c>
      <c r="J1584" s="26">
        <v>0</v>
      </c>
      <c r="K1584" s="26">
        <v>0</v>
      </c>
      <c r="L1584" s="26">
        <v>0</v>
      </c>
      <c r="M1584" s="26">
        <v>150</v>
      </c>
      <c r="N1584" s="26">
        <v>150</v>
      </c>
      <c r="O1584" s="259">
        <v>5506</v>
      </c>
      <c r="P1584" s="262" t="s">
        <v>1537</v>
      </c>
      <c r="Q1584" s="74"/>
    </row>
    <row r="1585" spans="1:17" ht="16.5" thickBot="1" x14ac:dyDescent="0.3">
      <c r="A1585" s="213"/>
      <c r="B1585" s="219"/>
      <c r="C1585" s="219"/>
      <c r="D1585" s="219"/>
      <c r="E1585" s="219"/>
      <c r="F1585" s="219"/>
      <c r="G1585" s="25" t="s">
        <v>35</v>
      </c>
      <c r="H1585" s="26">
        <v>0</v>
      </c>
      <c r="I1585" s="26">
        <v>0</v>
      </c>
      <c r="J1585" s="26">
        <v>0</v>
      </c>
      <c r="K1585" s="26">
        <v>0</v>
      </c>
      <c r="L1585" s="26">
        <v>0</v>
      </c>
      <c r="M1585" s="26">
        <v>0</v>
      </c>
      <c r="N1585" s="26">
        <v>0</v>
      </c>
      <c r="O1585" s="260"/>
      <c r="P1585" s="263"/>
      <c r="Q1585" s="74"/>
    </row>
    <row r="1586" spans="1:17" ht="24.75" thickBot="1" x14ac:dyDescent="0.3">
      <c r="A1586" s="213"/>
      <c r="B1586" s="219"/>
      <c r="C1586" s="219"/>
      <c r="D1586" s="219"/>
      <c r="E1586" s="219"/>
      <c r="F1586" s="219"/>
      <c r="G1586" s="25" t="s">
        <v>7</v>
      </c>
      <c r="H1586" s="26">
        <v>300</v>
      </c>
      <c r="I1586" s="26">
        <v>0</v>
      </c>
      <c r="J1586" s="26">
        <v>0</v>
      </c>
      <c r="K1586" s="26">
        <v>0</v>
      </c>
      <c r="L1586" s="26">
        <v>0</v>
      </c>
      <c r="M1586" s="26">
        <v>150</v>
      </c>
      <c r="N1586" s="26">
        <v>150</v>
      </c>
      <c r="O1586" s="260"/>
      <c r="P1586" s="263"/>
      <c r="Q1586" s="74"/>
    </row>
    <row r="1587" spans="1:17" ht="16.5" thickBot="1" x14ac:dyDescent="0.3">
      <c r="A1587" s="213"/>
      <c r="B1587" s="219"/>
      <c r="C1587" s="219"/>
      <c r="D1587" s="219"/>
      <c r="E1587" s="219"/>
      <c r="F1587" s="219"/>
      <c r="G1587" s="25" t="s">
        <v>8</v>
      </c>
      <c r="H1587" s="26">
        <v>0</v>
      </c>
      <c r="I1587" s="26">
        <v>0</v>
      </c>
      <c r="J1587" s="26">
        <v>0</v>
      </c>
      <c r="K1587" s="26">
        <v>0</v>
      </c>
      <c r="L1587" s="26">
        <v>0</v>
      </c>
      <c r="M1587" s="26">
        <v>0</v>
      </c>
      <c r="N1587" s="26">
        <v>0</v>
      </c>
      <c r="O1587" s="260"/>
      <c r="P1587" s="263"/>
      <c r="Q1587" s="74"/>
    </row>
    <row r="1588" spans="1:17" ht="16.5" thickBot="1" x14ac:dyDescent="0.3">
      <c r="A1588" s="214"/>
      <c r="B1588" s="220"/>
      <c r="C1588" s="220"/>
      <c r="D1588" s="220"/>
      <c r="E1588" s="220"/>
      <c r="F1588" s="220"/>
      <c r="G1588" s="25" t="s">
        <v>9</v>
      </c>
      <c r="H1588" s="26">
        <v>0</v>
      </c>
      <c r="I1588" s="26">
        <v>0</v>
      </c>
      <c r="J1588" s="26">
        <v>0</v>
      </c>
      <c r="K1588" s="26">
        <v>0</v>
      </c>
      <c r="L1588" s="26">
        <v>0</v>
      </c>
      <c r="M1588" s="26">
        <v>0</v>
      </c>
      <c r="N1588" s="26">
        <v>0</v>
      </c>
      <c r="O1588" s="261"/>
      <c r="P1588" s="264"/>
      <c r="Q1588" s="74"/>
    </row>
    <row r="1589" spans="1:17" ht="15.75" x14ac:dyDescent="0.25">
      <c r="A1589" s="320" t="s">
        <v>125</v>
      </c>
      <c r="B1589" s="320"/>
      <c r="C1589" s="320"/>
      <c r="D1589" s="320"/>
      <c r="E1589" s="320"/>
      <c r="F1589" s="321"/>
      <c r="G1589" s="326" t="s">
        <v>4</v>
      </c>
      <c r="H1589" s="328">
        <f>SUM(H1591:H1594)</f>
        <v>1600.3</v>
      </c>
      <c r="I1589" s="328">
        <f t="shared" ref="I1589:N1589" si="178">SUM(I1591:I1594)</f>
        <v>3.9</v>
      </c>
      <c r="J1589" s="328">
        <f t="shared" si="178"/>
        <v>15.2</v>
      </c>
      <c r="K1589" s="328">
        <f t="shared" si="178"/>
        <v>30</v>
      </c>
      <c r="L1589" s="328">
        <f t="shared" si="178"/>
        <v>135</v>
      </c>
      <c r="M1589" s="328">
        <f t="shared" si="178"/>
        <v>296.89999999999998</v>
      </c>
      <c r="N1589" s="328">
        <f t="shared" si="178"/>
        <v>1119.3</v>
      </c>
      <c r="O1589" s="218" t="s">
        <v>107</v>
      </c>
      <c r="P1589" s="262" t="s">
        <v>107</v>
      </c>
      <c r="Q1589" s="74"/>
    </row>
    <row r="1590" spans="1:17" ht="16.5" thickBot="1" x14ac:dyDescent="0.3">
      <c r="A1590" s="322"/>
      <c r="B1590" s="322"/>
      <c r="C1590" s="322"/>
      <c r="D1590" s="322"/>
      <c r="E1590" s="322"/>
      <c r="F1590" s="323"/>
      <c r="G1590" s="327"/>
      <c r="H1590" s="223"/>
      <c r="I1590" s="223"/>
      <c r="J1590" s="223"/>
      <c r="K1590" s="223"/>
      <c r="L1590" s="223"/>
      <c r="M1590" s="223"/>
      <c r="N1590" s="223"/>
      <c r="O1590" s="219"/>
      <c r="P1590" s="263"/>
      <c r="Q1590" s="74"/>
    </row>
    <row r="1591" spans="1:17" ht="16.5" thickBot="1" x14ac:dyDescent="0.3">
      <c r="A1591" s="322"/>
      <c r="B1591" s="322"/>
      <c r="C1591" s="322"/>
      <c r="D1591" s="322"/>
      <c r="E1591" s="322"/>
      <c r="F1591" s="323"/>
      <c r="G1591" s="55" t="s">
        <v>35</v>
      </c>
      <c r="H1591" s="56">
        <f>SUM(I1591:N1591)</f>
        <v>0</v>
      </c>
      <c r="I1591" s="56">
        <f>I1475+I1480+I1485+I1490+I1495+I1500+I1505+I1510+I1515+I1520+I1525+I1530+I1535+I1540+I1545+I1550+I1555+I1560+I1565+I1570+I1575+I1580+I1585</f>
        <v>0</v>
      </c>
      <c r="J1591" s="56">
        <f t="shared" ref="J1591:N1591" si="179">J1475+J1480+J1485+J1490+J1495+J1500+J1505+J1510+J1515+J1520+J1525+J1530+J1535+J1540+J1545+J1550+J1555+J1560+J1565+J1570+J1575+J1580+J1585</f>
        <v>0</v>
      </c>
      <c r="K1591" s="56">
        <f t="shared" si="179"/>
        <v>0</v>
      </c>
      <c r="L1591" s="56">
        <f t="shared" si="179"/>
        <v>0</v>
      </c>
      <c r="M1591" s="56">
        <f t="shared" si="179"/>
        <v>0</v>
      </c>
      <c r="N1591" s="56">
        <f t="shared" si="179"/>
        <v>0</v>
      </c>
      <c r="O1591" s="219"/>
      <c r="P1591" s="263"/>
      <c r="Q1591" s="74"/>
    </row>
    <row r="1592" spans="1:17" ht="24.75" thickBot="1" x14ac:dyDescent="0.3">
      <c r="A1592" s="322"/>
      <c r="B1592" s="322"/>
      <c r="C1592" s="322"/>
      <c r="D1592" s="322"/>
      <c r="E1592" s="322"/>
      <c r="F1592" s="323"/>
      <c r="G1592" s="55" t="s">
        <v>7</v>
      </c>
      <c r="H1592" s="56">
        <f t="shared" ref="H1592:H1594" si="180">SUM(I1592:N1592)</f>
        <v>1600.3</v>
      </c>
      <c r="I1592" s="56">
        <f t="shared" ref="I1592:N1592" si="181">I1476+I1481+I1486+I1491+I1496+I1501+I1506+I1511+I1516+I1521+I1526+I1531+I1536+I1541+I1546+I1551+I1556+I1561+I1566+I1571+I1576+I1581+I1586</f>
        <v>3.9</v>
      </c>
      <c r="J1592" s="56">
        <f t="shared" si="181"/>
        <v>15.2</v>
      </c>
      <c r="K1592" s="56">
        <f t="shared" si="181"/>
        <v>30</v>
      </c>
      <c r="L1592" s="56">
        <f t="shared" si="181"/>
        <v>135</v>
      </c>
      <c r="M1592" s="56">
        <f t="shared" si="181"/>
        <v>296.89999999999998</v>
      </c>
      <c r="N1592" s="56">
        <f t="shared" si="181"/>
        <v>1119.3</v>
      </c>
      <c r="O1592" s="219"/>
      <c r="P1592" s="263"/>
      <c r="Q1592" s="74"/>
    </row>
    <row r="1593" spans="1:17" ht="16.5" thickBot="1" x14ac:dyDescent="0.3">
      <c r="A1593" s="322"/>
      <c r="B1593" s="322"/>
      <c r="C1593" s="322"/>
      <c r="D1593" s="322"/>
      <c r="E1593" s="322"/>
      <c r="F1593" s="323"/>
      <c r="G1593" s="55" t="s">
        <v>8</v>
      </c>
      <c r="H1593" s="56">
        <f t="shared" si="180"/>
        <v>0</v>
      </c>
      <c r="I1593" s="56">
        <f t="shared" ref="I1593:N1593" si="182">I1477+I1482+I1487+I1492+I1497+I1502+I1507+I1512+I1517+I1522+I1527+I1532+I1537+I1542+I1547+I1552+I1557+I1562+I1567+I1572+I1577+I1582+I1587</f>
        <v>0</v>
      </c>
      <c r="J1593" s="56">
        <f t="shared" si="182"/>
        <v>0</v>
      </c>
      <c r="K1593" s="56">
        <f t="shared" si="182"/>
        <v>0</v>
      </c>
      <c r="L1593" s="56">
        <f t="shared" si="182"/>
        <v>0</v>
      </c>
      <c r="M1593" s="56">
        <f t="shared" si="182"/>
        <v>0</v>
      </c>
      <c r="N1593" s="56">
        <f t="shared" si="182"/>
        <v>0</v>
      </c>
      <c r="O1593" s="219"/>
      <c r="P1593" s="263"/>
      <c r="Q1593" s="74"/>
    </row>
    <row r="1594" spans="1:17" ht="24.75" thickBot="1" x14ac:dyDescent="0.3">
      <c r="A1594" s="324"/>
      <c r="B1594" s="324"/>
      <c r="C1594" s="324"/>
      <c r="D1594" s="324"/>
      <c r="E1594" s="324"/>
      <c r="F1594" s="325"/>
      <c r="G1594" s="55" t="s">
        <v>9</v>
      </c>
      <c r="H1594" s="56">
        <f t="shared" si="180"/>
        <v>0</v>
      </c>
      <c r="I1594" s="56">
        <f t="shared" ref="I1594:N1594" si="183">I1478+I1483+I1488+I1493+I1498+I1503+I1508+I1513+I1518+I1523+I1528+I1533+I1538+I1543+I1548+I1553+I1558+I1563+I1568+I1573+I1578+I1583+I1588</f>
        <v>0</v>
      </c>
      <c r="J1594" s="56">
        <f t="shared" si="183"/>
        <v>0</v>
      </c>
      <c r="K1594" s="56">
        <f t="shared" si="183"/>
        <v>0</v>
      </c>
      <c r="L1594" s="56">
        <f t="shared" si="183"/>
        <v>0</v>
      </c>
      <c r="M1594" s="56">
        <f t="shared" si="183"/>
        <v>0</v>
      </c>
      <c r="N1594" s="56">
        <f t="shared" si="183"/>
        <v>0</v>
      </c>
      <c r="O1594" s="220"/>
      <c r="P1594" s="264"/>
      <c r="Q1594" s="74"/>
    </row>
    <row r="1595" spans="1:17" ht="16.5" thickBot="1" x14ac:dyDescent="0.3">
      <c r="A1595" s="211" t="s">
        <v>200</v>
      </c>
      <c r="B1595" s="211"/>
      <c r="C1595" s="211"/>
      <c r="D1595" s="211"/>
      <c r="E1595" s="211"/>
      <c r="F1595" s="211"/>
      <c r="G1595" s="211"/>
      <c r="H1595" s="211"/>
      <c r="I1595" s="211"/>
      <c r="J1595" s="211"/>
      <c r="K1595" s="211"/>
      <c r="L1595" s="211"/>
      <c r="M1595" s="211"/>
      <c r="N1595" s="211"/>
      <c r="O1595" s="211"/>
      <c r="P1595" s="279"/>
      <c r="Q1595" s="74"/>
    </row>
    <row r="1596" spans="1:17" ht="24.75" thickBot="1" x14ac:dyDescent="0.3">
      <c r="A1596" s="212" t="s">
        <v>4401</v>
      </c>
      <c r="B1596" s="218" t="s">
        <v>4402</v>
      </c>
      <c r="C1596" s="218" t="s">
        <v>200</v>
      </c>
      <c r="D1596" s="218">
        <v>2026</v>
      </c>
      <c r="E1596" s="218"/>
      <c r="F1596" s="218" t="s">
        <v>1291</v>
      </c>
      <c r="G1596" s="25" t="s">
        <v>4</v>
      </c>
      <c r="H1596" s="26">
        <v>16.5</v>
      </c>
      <c r="I1596" s="26">
        <v>0</v>
      </c>
      <c r="J1596" s="26">
        <v>16.5</v>
      </c>
      <c r="K1596" s="26">
        <v>0</v>
      </c>
      <c r="L1596" s="26">
        <v>0</v>
      </c>
      <c r="M1596" s="26">
        <v>0</v>
      </c>
      <c r="N1596" s="26">
        <v>0</v>
      </c>
      <c r="O1596" s="218">
        <v>20067</v>
      </c>
      <c r="P1596" s="262" t="s">
        <v>1975</v>
      </c>
      <c r="Q1596" s="74"/>
    </row>
    <row r="1597" spans="1:17" ht="16.5" thickBot="1" x14ac:dyDescent="0.3">
      <c r="A1597" s="213"/>
      <c r="B1597" s="219"/>
      <c r="C1597" s="219"/>
      <c r="D1597" s="219"/>
      <c r="E1597" s="219"/>
      <c r="F1597" s="219"/>
      <c r="G1597" s="25" t="s">
        <v>6</v>
      </c>
      <c r="H1597" s="26">
        <v>0</v>
      </c>
      <c r="I1597" s="26">
        <v>0</v>
      </c>
      <c r="J1597" s="26">
        <v>0</v>
      </c>
      <c r="K1597" s="26">
        <v>0</v>
      </c>
      <c r="L1597" s="26">
        <v>0</v>
      </c>
      <c r="M1597" s="26">
        <v>0</v>
      </c>
      <c r="N1597" s="26">
        <v>0</v>
      </c>
      <c r="O1597" s="219"/>
      <c r="P1597" s="263"/>
      <c r="Q1597" s="74"/>
    </row>
    <row r="1598" spans="1:17" ht="24.75" thickBot="1" x14ac:dyDescent="0.3">
      <c r="A1598" s="213"/>
      <c r="B1598" s="219"/>
      <c r="C1598" s="219"/>
      <c r="D1598" s="219"/>
      <c r="E1598" s="219"/>
      <c r="F1598" s="219"/>
      <c r="G1598" s="25" t="s">
        <v>7</v>
      </c>
      <c r="H1598" s="26">
        <v>15.675000000000001</v>
      </c>
      <c r="I1598" s="26">
        <v>0</v>
      </c>
      <c r="J1598" s="26">
        <v>15.675000000000001</v>
      </c>
      <c r="K1598" s="26">
        <v>0</v>
      </c>
      <c r="L1598" s="26">
        <v>0</v>
      </c>
      <c r="M1598" s="26">
        <v>0</v>
      </c>
      <c r="N1598" s="26">
        <v>0</v>
      </c>
      <c r="O1598" s="219"/>
      <c r="P1598" s="263"/>
      <c r="Q1598" s="74"/>
    </row>
    <row r="1599" spans="1:17" ht="16.5" thickBot="1" x14ac:dyDescent="0.3">
      <c r="A1599" s="213"/>
      <c r="B1599" s="219"/>
      <c r="C1599" s="219"/>
      <c r="D1599" s="219"/>
      <c r="E1599" s="219"/>
      <c r="F1599" s="219"/>
      <c r="G1599" s="25" t="s">
        <v>8</v>
      </c>
      <c r="H1599" s="26">
        <v>0.82499999999999996</v>
      </c>
      <c r="I1599" s="26">
        <v>0</v>
      </c>
      <c r="J1599" s="26">
        <v>0.82499999999999996</v>
      </c>
      <c r="K1599" s="26">
        <v>0</v>
      </c>
      <c r="L1599" s="26">
        <v>0</v>
      </c>
      <c r="M1599" s="26">
        <v>0</v>
      </c>
      <c r="N1599" s="26">
        <v>0</v>
      </c>
      <c r="O1599" s="219"/>
      <c r="P1599" s="263"/>
      <c r="Q1599" s="74"/>
    </row>
    <row r="1600" spans="1:17" ht="16.5" thickBot="1" x14ac:dyDescent="0.3">
      <c r="A1600" s="214"/>
      <c r="B1600" s="220"/>
      <c r="C1600" s="220"/>
      <c r="D1600" s="220"/>
      <c r="E1600" s="220"/>
      <c r="F1600" s="220"/>
      <c r="G1600" s="25" t="s">
        <v>9</v>
      </c>
      <c r="H1600" s="26">
        <v>0</v>
      </c>
      <c r="I1600" s="26">
        <v>0</v>
      </c>
      <c r="J1600" s="26">
        <v>0</v>
      </c>
      <c r="K1600" s="26">
        <v>0</v>
      </c>
      <c r="L1600" s="26">
        <v>0</v>
      </c>
      <c r="M1600" s="26">
        <v>0</v>
      </c>
      <c r="N1600" s="26">
        <v>0</v>
      </c>
      <c r="O1600" s="220"/>
      <c r="P1600" s="264"/>
      <c r="Q1600" s="74"/>
    </row>
    <row r="1601" spans="1:17" ht="24.75" thickBot="1" x14ac:dyDescent="0.3">
      <c r="A1601" s="212" t="s">
        <v>4403</v>
      </c>
      <c r="B1601" s="218" t="s">
        <v>4402</v>
      </c>
      <c r="C1601" s="218" t="s">
        <v>200</v>
      </c>
      <c r="D1601" s="218">
        <v>2028</v>
      </c>
      <c r="E1601" s="218"/>
      <c r="F1601" s="218" t="s">
        <v>1291</v>
      </c>
      <c r="G1601" s="25" t="s">
        <v>4</v>
      </c>
      <c r="H1601" s="26">
        <v>10</v>
      </c>
      <c r="I1601" s="26">
        <v>0</v>
      </c>
      <c r="J1601" s="26">
        <v>0</v>
      </c>
      <c r="K1601" s="26">
        <v>0</v>
      </c>
      <c r="L1601" s="26">
        <v>10</v>
      </c>
      <c r="M1601" s="26">
        <v>0</v>
      </c>
      <c r="N1601" s="26">
        <v>0</v>
      </c>
      <c r="O1601" s="218">
        <v>20067</v>
      </c>
      <c r="P1601" s="262" t="s">
        <v>4404</v>
      </c>
      <c r="Q1601" s="74"/>
    </row>
    <row r="1602" spans="1:17" ht="16.5" thickBot="1" x14ac:dyDescent="0.3">
      <c r="A1602" s="213"/>
      <c r="B1602" s="219"/>
      <c r="C1602" s="219"/>
      <c r="D1602" s="219"/>
      <c r="E1602" s="219"/>
      <c r="F1602" s="219"/>
      <c r="G1602" s="25" t="s">
        <v>6</v>
      </c>
      <c r="H1602" s="26">
        <v>0</v>
      </c>
      <c r="I1602" s="26">
        <v>0</v>
      </c>
      <c r="J1602" s="26">
        <v>0</v>
      </c>
      <c r="K1602" s="26">
        <v>0</v>
      </c>
      <c r="L1602" s="26">
        <v>0</v>
      </c>
      <c r="M1602" s="26">
        <v>0</v>
      </c>
      <c r="N1602" s="26">
        <v>0</v>
      </c>
      <c r="O1602" s="219"/>
      <c r="P1602" s="263"/>
      <c r="Q1602" s="74"/>
    </row>
    <row r="1603" spans="1:17" ht="24.75" thickBot="1" x14ac:dyDescent="0.3">
      <c r="A1603" s="213"/>
      <c r="B1603" s="219"/>
      <c r="C1603" s="219"/>
      <c r="D1603" s="219"/>
      <c r="E1603" s="219"/>
      <c r="F1603" s="219"/>
      <c r="G1603" s="25" t="s">
        <v>7</v>
      </c>
      <c r="H1603" s="26">
        <v>10</v>
      </c>
      <c r="I1603" s="26">
        <v>0</v>
      </c>
      <c r="J1603" s="26">
        <v>0</v>
      </c>
      <c r="K1603" s="26">
        <v>0</v>
      </c>
      <c r="L1603" s="26">
        <v>10</v>
      </c>
      <c r="M1603" s="26">
        <v>0</v>
      </c>
      <c r="N1603" s="26">
        <v>0</v>
      </c>
      <c r="O1603" s="219"/>
      <c r="P1603" s="263"/>
      <c r="Q1603" s="74"/>
    </row>
    <row r="1604" spans="1:17" ht="16.5" thickBot="1" x14ac:dyDescent="0.3">
      <c r="A1604" s="213"/>
      <c r="B1604" s="219"/>
      <c r="C1604" s="219"/>
      <c r="D1604" s="219"/>
      <c r="E1604" s="219"/>
      <c r="F1604" s="219"/>
      <c r="G1604" s="25" t="s">
        <v>8</v>
      </c>
      <c r="H1604" s="26">
        <v>0</v>
      </c>
      <c r="I1604" s="26">
        <v>0</v>
      </c>
      <c r="J1604" s="26">
        <v>0</v>
      </c>
      <c r="K1604" s="26">
        <v>0</v>
      </c>
      <c r="L1604" s="26">
        <v>0</v>
      </c>
      <c r="M1604" s="26">
        <v>0</v>
      </c>
      <c r="N1604" s="26">
        <v>0</v>
      </c>
      <c r="O1604" s="219"/>
      <c r="P1604" s="263"/>
      <c r="Q1604" s="74"/>
    </row>
    <row r="1605" spans="1:17" ht="16.5" thickBot="1" x14ac:dyDescent="0.3">
      <c r="A1605" s="214"/>
      <c r="B1605" s="220"/>
      <c r="C1605" s="220"/>
      <c r="D1605" s="220"/>
      <c r="E1605" s="220"/>
      <c r="F1605" s="220"/>
      <c r="G1605" s="25" t="s">
        <v>9</v>
      </c>
      <c r="H1605" s="26">
        <v>0</v>
      </c>
      <c r="I1605" s="26">
        <v>0</v>
      </c>
      <c r="J1605" s="26">
        <v>0</v>
      </c>
      <c r="K1605" s="26">
        <v>0</v>
      </c>
      <c r="L1605" s="26">
        <v>0</v>
      </c>
      <c r="M1605" s="26">
        <v>0</v>
      </c>
      <c r="N1605" s="26">
        <v>0</v>
      </c>
      <c r="O1605" s="220"/>
      <c r="P1605" s="264"/>
      <c r="Q1605" s="74"/>
    </row>
    <row r="1606" spans="1:17" ht="24.75" thickBot="1" x14ac:dyDescent="0.3">
      <c r="A1606" s="212" t="s">
        <v>4405</v>
      </c>
      <c r="B1606" s="218" t="s">
        <v>4402</v>
      </c>
      <c r="C1606" s="218" t="s">
        <v>200</v>
      </c>
      <c r="D1606" s="218" t="s">
        <v>4406</v>
      </c>
      <c r="E1606" s="218"/>
      <c r="F1606" s="218" t="s">
        <v>1291</v>
      </c>
      <c r="G1606" s="25" t="s">
        <v>4</v>
      </c>
      <c r="H1606" s="26">
        <v>52</v>
      </c>
      <c r="I1606" s="26">
        <v>0</v>
      </c>
      <c r="J1606" s="26">
        <v>0</v>
      </c>
      <c r="K1606" s="26">
        <v>0</v>
      </c>
      <c r="L1606" s="26">
        <v>52</v>
      </c>
      <c r="M1606" s="26">
        <v>0</v>
      </c>
      <c r="N1606" s="26">
        <v>0</v>
      </c>
      <c r="O1606" s="218">
        <v>20067</v>
      </c>
      <c r="P1606" s="262" t="s">
        <v>1975</v>
      </c>
      <c r="Q1606" s="74"/>
    </row>
    <row r="1607" spans="1:17" ht="16.5" thickBot="1" x14ac:dyDescent="0.3">
      <c r="A1607" s="213"/>
      <c r="B1607" s="219"/>
      <c r="C1607" s="219"/>
      <c r="D1607" s="219"/>
      <c r="E1607" s="219"/>
      <c r="F1607" s="219"/>
      <c r="G1607" s="25" t="s">
        <v>6</v>
      </c>
      <c r="H1607" s="26">
        <v>0</v>
      </c>
      <c r="I1607" s="26">
        <v>0</v>
      </c>
      <c r="J1607" s="26">
        <v>0</v>
      </c>
      <c r="K1607" s="26">
        <v>0</v>
      </c>
      <c r="L1607" s="26">
        <v>0</v>
      </c>
      <c r="M1607" s="26">
        <v>0</v>
      </c>
      <c r="N1607" s="26">
        <v>0</v>
      </c>
      <c r="O1607" s="219"/>
      <c r="P1607" s="263"/>
      <c r="Q1607" s="74"/>
    </row>
    <row r="1608" spans="1:17" ht="24.75" thickBot="1" x14ac:dyDescent="0.3">
      <c r="A1608" s="213"/>
      <c r="B1608" s="219"/>
      <c r="C1608" s="219"/>
      <c r="D1608" s="219"/>
      <c r="E1608" s="219"/>
      <c r="F1608" s="219"/>
      <c r="G1608" s="25" t="s">
        <v>7</v>
      </c>
      <c r="H1608" s="26">
        <v>49.4</v>
      </c>
      <c r="I1608" s="26">
        <v>0</v>
      </c>
      <c r="J1608" s="26">
        <v>0</v>
      </c>
      <c r="K1608" s="26">
        <v>0</v>
      </c>
      <c r="L1608" s="26">
        <v>49.4</v>
      </c>
      <c r="M1608" s="26">
        <v>0</v>
      </c>
      <c r="N1608" s="26">
        <v>0</v>
      </c>
      <c r="O1608" s="219"/>
      <c r="P1608" s="263"/>
      <c r="Q1608" s="74"/>
    </row>
    <row r="1609" spans="1:17" ht="16.5" thickBot="1" x14ac:dyDescent="0.3">
      <c r="A1609" s="213"/>
      <c r="B1609" s="219"/>
      <c r="C1609" s="219"/>
      <c r="D1609" s="219"/>
      <c r="E1609" s="219"/>
      <c r="F1609" s="219"/>
      <c r="G1609" s="25" t="s">
        <v>8</v>
      </c>
      <c r="H1609" s="26">
        <v>2.6</v>
      </c>
      <c r="I1609" s="26">
        <v>0</v>
      </c>
      <c r="J1609" s="26">
        <v>0</v>
      </c>
      <c r="K1609" s="26">
        <v>0</v>
      </c>
      <c r="L1609" s="26">
        <v>2.6</v>
      </c>
      <c r="M1609" s="26">
        <v>0</v>
      </c>
      <c r="N1609" s="26">
        <v>0</v>
      </c>
      <c r="O1609" s="219"/>
      <c r="P1609" s="263"/>
      <c r="Q1609" s="74"/>
    </row>
    <row r="1610" spans="1:17" ht="16.5" thickBot="1" x14ac:dyDescent="0.3">
      <c r="A1610" s="214"/>
      <c r="B1610" s="220"/>
      <c r="C1610" s="220"/>
      <c r="D1610" s="220"/>
      <c r="E1610" s="220"/>
      <c r="F1610" s="220"/>
      <c r="G1610" s="25" t="s">
        <v>9</v>
      </c>
      <c r="H1610" s="26">
        <v>0</v>
      </c>
      <c r="I1610" s="26">
        <v>0</v>
      </c>
      <c r="J1610" s="26">
        <v>0</v>
      </c>
      <c r="K1610" s="26">
        <v>0</v>
      </c>
      <c r="L1610" s="26">
        <v>0</v>
      </c>
      <c r="M1610" s="26">
        <v>0</v>
      </c>
      <c r="N1610" s="26">
        <v>0</v>
      </c>
      <c r="O1610" s="220"/>
      <c r="P1610" s="264"/>
      <c r="Q1610" s="74"/>
    </row>
    <row r="1611" spans="1:17" ht="24.75" thickBot="1" x14ac:dyDescent="0.3">
      <c r="A1611" s="212" t="s">
        <v>4407</v>
      </c>
      <c r="B1611" s="218" t="s">
        <v>4402</v>
      </c>
      <c r="C1611" s="218" t="s">
        <v>200</v>
      </c>
      <c r="D1611" s="218" t="s">
        <v>2312</v>
      </c>
      <c r="E1611" s="218"/>
      <c r="F1611" s="218" t="s">
        <v>1291</v>
      </c>
      <c r="G1611" s="25" t="s">
        <v>4</v>
      </c>
      <c r="H1611" s="26">
        <v>180</v>
      </c>
      <c r="I1611" s="26">
        <v>0</v>
      </c>
      <c r="J1611" s="26">
        <v>0</v>
      </c>
      <c r="K1611" s="26">
        <v>0</v>
      </c>
      <c r="L1611" s="26">
        <v>60</v>
      </c>
      <c r="M1611" s="26">
        <v>60</v>
      </c>
      <c r="N1611" s="26">
        <v>60</v>
      </c>
      <c r="O1611" s="218">
        <v>20067</v>
      </c>
      <c r="P1611" s="262" t="s">
        <v>1975</v>
      </c>
      <c r="Q1611" s="74"/>
    </row>
    <row r="1612" spans="1:17" ht="16.5" thickBot="1" x14ac:dyDescent="0.3">
      <c r="A1612" s="213"/>
      <c r="B1612" s="219"/>
      <c r="C1612" s="219"/>
      <c r="D1612" s="219"/>
      <c r="E1612" s="219"/>
      <c r="F1612" s="219"/>
      <c r="G1612" s="25" t="s">
        <v>6</v>
      </c>
      <c r="H1612" s="26">
        <v>0</v>
      </c>
      <c r="I1612" s="26">
        <v>0</v>
      </c>
      <c r="J1612" s="26">
        <v>0</v>
      </c>
      <c r="K1612" s="26">
        <v>0</v>
      </c>
      <c r="L1612" s="26">
        <v>0</v>
      </c>
      <c r="M1612" s="26">
        <v>0</v>
      </c>
      <c r="N1612" s="26">
        <v>0</v>
      </c>
      <c r="O1612" s="219"/>
      <c r="P1612" s="263"/>
      <c r="Q1612" s="74"/>
    </row>
    <row r="1613" spans="1:17" ht="24.75" thickBot="1" x14ac:dyDescent="0.3">
      <c r="A1613" s="213"/>
      <c r="B1613" s="219"/>
      <c r="C1613" s="219"/>
      <c r="D1613" s="219"/>
      <c r="E1613" s="219"/>
      <c r="F1613" s="219"/>
      <c r="G1613" s="25" t="s">
        <v>7</v>
      </c>
      <c r="H1613" s="26">
        <v>171</v>
      </c>
      <c r="I1613" s="26">
        <v>0</v>
      </c>
      <c r="J1613" s="26">
        <v>0</v>
      </c>
      <c r="K1613" s="26">
        <v>0</v>
      </c>
      <c r="L1613" s="26">
        <v>57</v>
      </c>
      <c r="M1613" s="26">
        <v>57</v>
      </c>
      <c r="N1613" s="26">
        <v>57</v>
      </c>
      <c r="O1613" s="219"/>
      <c r="P1613" s="263"/>
      <c r="Q1613" s="74"/>
    </row>
    <row r="1614" spans="1:17" ht="16.5" thickBot="1" x14ac:dyDescent="0.3">
      <c r="A1614" s="213"/>
      <c r="B1614" s="219"/>
      <c r="C1614" s="219"/>
      <c r="D1614" s="219"/>
      <c r="E1614" s="219"/>
      <c r="F1614" s="219"/>
      <c r="G1614" s="25" t="s">
        <v>8</v>
      </c>
      <c r="H1614" s="26">
        <v>9</v>
      </c>
      <c r="I1614" s="26">
        <v>0</v>
      </c>
      <c r="J1614" s="26">
        <v>0</v>
      </c>
      <c r="K1614" s="26">
        <v>0</v>
      </c>
      <c r="L1614" s="26">
        <v>3</v>
      </c>
      <c r="M1614" s="26">
        <v>3</v>
      </c>
      <c r="N1614" s="26">
        <v>3</v>
      </c>
      <c r="O1614" s="219"/>
      <c r="P1614" s="263"/>
      <c r="Q1614" s="74"/>
    </row>
    <row r="1615" spans="1:17" ht="16.5" thickBot="1" x14ac:dyDescent="0.3">
      <c r="A1615" s="214"/>
      <c r="B1615" s="220"/>
      <c r="C1615" s="220"/>
      <c r="D1615" s="220"/>
      <c r="E1615" s="220"/>
      <c r="F1615" s="220"/>
      <c r="G1615" s="25" t="s">
        <v>9</v>
      </c>
      <c r="H1615" s="26">
        <v>0</v>
      </c>
      <c r="I1615" s="26">
        <v>0</v>
      </c>
      <c r="J1615" s="26">
        <v>0</v>
      </c>
      <c r="K1615" s="26">
        <v>0</v>
      </c>
      <c r="L1615" s="26">
        <v>0</v>
      </c>
      <c r="M1615" s="26">
        <v>0</v>
      </c>
      <c r="N1615" s="26">
        <v>0</v>
      </c>
      <c r="O1615" s="220"/>
      <c r="P1615" s="264"/>
      <c r="Q1615" s="74"/>
    </row>
    <row r="1616" spans="1:17" ht="24.75" thickBot="1" x14ac:dyDescent="0.3">
      <c r="A1616" s="212" t="s">
        <v>4408</v>
      </c>
      <c r="B1616" s="218" t="s">
        <v>4402</v>
      </c>
      <c r="C1616" s="218" t="s">
        <v>200</v>
      </c>
      <c r="D1616" s="218" t="s">
        <v>2312</v>
      </c>
      <c r="E1616" s="218"/>
      <c r="F1616" s="218" t="s">
        <v>1291</v>
      </c>
      <c r="G1616" s="25" t="s">
        <v>4</v>
      </c>
      <c r="H1616" s="26">
        <v>180</v>
      </c>
      <c r="I1616" s="26">
        <v>0</v>
      </c>
      <c r="J1616" s="26">
        <v>0</v>
      </c>
      <c r="K1616" s="26">
        <v>0</v>
      </c>
      <c r="L1616" s="26">
        <v>60</v>
      </c>
      <c r="M1616" s="26">
        <v>60</v>
      </c>
      <c r="N1616" s="26">
        <v>60</v>
      </c>
      <c r="O1616" s="218">
        <v>20067</v>
      </c>
      <c r="P1616" s="262" t="s">
        <v>1975</v>
      </c>
      <c r="Q1616" s="74"/>
    </row>
    <row r="1617" spans="1:17" ht="16.5" thickBot="1" x14ac:dyDescent="0.3">
      <c r="A1617" s="213"/>
      <c r="B1617" s="219"/>
      <c r="C1617" s="219"/>
      <c r="D1617" s="219"/>
      <c r="E1617" s="219"/>
      <c r="F1617" s="219"/>
      <c r="G1617" s="25" t="s">
        <v>6</v>
      </c>
      <c r="H1617" s="26">
        <v>0</v>
      </c>
      <c r="I1617" s="26">
        <v>0</v>
      </c>
      <c r="J1617" s="26">
        <v>0</v>
      </c>
      <c r="K1617" s="26">
        <v>0</v>
      </c>
      <c r="L1617" s="26">
        <v>0</v>
      </c>
      <c r="M1617" s="26">
        <v>0</v>
      </c>
      <c r="N1617" s="26">
        <v>0</v>
      </c>
      <c r="O1617" s="219"/>
      <c r="P1617" s="263"/>
      <c r="Q1617" s="74"/>
    </row>
    <row r="1618" spans="1:17" ht="24.75" thickBot="1" x14ac:dyDescent="0.3">
      <c r="A1618" s="213"/>
      <c r="B1618" s="219"/>
      <c r="C1618" s="219"/>
      <c r="D1618" s="219"/>
      <c r="E1618" s="219"/>
      <c r="F1618" s="219"/>
      <c r="G1618" s="25" t="s">
        <v>7</v>
      </c>
      <c r="H1618" s="26">
        <v>171</v>
      </c>
      <c r="I1618" s="26">
        <v>0</v>
      </c>
      <c r="J1618" s="26">
        <v>0</v>
      </c>
      <c r="K1618" s="26">
        <v>0</v>
      </c>
      <c r="L1618" s="26">
        <v>57</v>
      </c>
      <c r="M1618" s="26">
        <v>57</v>
      </c>
      <c r="N1618" s="26">
        <v>57</v>
      </c>
      <c r="O1618" s="219"/>
      <c r="P1618" s="263"/>
      <c r="Q1618" s="74"/>
    </row>
    <row r="1619" spans="1:17" ht="16.5" thickBot="1" x14ac:dyDescent="0.3">
      <c r="A1619" s="213"/>
      <c r="B1619" s="219"/>
      <c r="C1619" s="219"/>
      <c r="D1619" s="219"/>
      <c r="E1619" s="219"/>
      <c r="F1619" s="219"/>
      <c r="G1619" s="25" t="s">
        <v>8</v>
      </c>
      <c r="H1619" s="26">
        <v>9</v>
      </c>
      <c r="I1619" s="26">
        <v>0</v>
      </c>
      <c r="J1619" s="26">
        <v>0</v>
      </c>
      <c r="K1619" s="26">
        <v>0</v>
      </c>
      <c r="L1619" s="26">
        <v>3</v>
      </c>
      <c r="M1619" s="26">
        <v>3</v>
      </c>
      <c r="N1619" s="26">
        <v>3</v>
      </c>
      <c r="O1619" s="219"/>
      <c r="P1619" s="263"/>
      <c r="Q1619" s="74"/>
    </row>
    <row r="1620" spans="1:17" ht="16.5" thickBot="1" x14ac:dyDescent="0.3">
      <c r="A1620" s="214"/>
      <c r="B1620" s="220"/>
      <c r="C1620" s="220"/>
      <c r="D1620" s="220"/>
      <c r="E1620" s="220"/>
      <c r="F1620" s="220"/>
      <c r="G1620" s="25" t="s">
        <v>9</v>
      </c>
      <c r="H1620" s="26">
        <v>0</v>
      </c>
      <c r="I1620" s="26">
        <v>0</v>
      </c>
      <c r="J1620" s="26">
        <v>0</v>
      </c>
      <c r="K1620" s="26">
        <v>0</v>
      </c>
      <c r="L1620" s="26">
        <v>0</v>
      </c>
      <c r="M1620" s="26">
        <v>0</v>
      </c>
      <c r="N1620" s="26">
        <v>0</v>
      </c>
      <c r="O1620" s="220"/>
      <c r="P1620" s="264"/>
      <c r="Q1620" s="74"/>
    </row>
    <row r="1621" spans="1:17" ht="24.75" thickBot="1" x14ac:dyDescent="0.3">
      <c r="A1621" s="212" t="s">
        <v>4409</v>
      </c>
      <c r="B1621" s="218" t="s">
        <v>4402</v>
      </c>
      <c r="C1621" s="218" t="s">
        <v>200</v>
      </c>
      <c r="D1621" s="218" t="s">
        <v>2312</v>
      </c>
      <c r="E1621" s="218"/>
      <c r="F1621" s="218" t="s">
        <v>1291</v>
      </c>
      <c r="G1621" s="25" t="s">
        <v>4</v>
      </c>
      <c r="H1621" s="26">
        <v>180</v>
      </c>
      <c r="I1621" s="26">
        <v>0</v>
      </c>
      <c r="J1621" s="26">
        <v>0</v>
      </c>
      <c r="K1621" s="26">
        <v>0</v>
      </c>
      <c r="L1621" s="26">
        <v>60</v>
      </c>
      <c r="M1621" s="26">
        <v>60</v>
      </c>
      <c r="N1621" s="26">
        <v>60</v>
      </c>
      <c r="O1621" s="218">
        <v>20067</v>
      </c>
      <c r="P1621" s="262" t="s">
        <v>1975</v>
      </c>
      <c r="Q1621" s="74"/>
    </row>
    <row r="1622" spans="1:17" ht="16.5" thickBot="1" x14ac:dyDescent="0.3">
      <c r="A1622" s="213"/>
      <c r="B1622" s="219"/>
      <c r="C1622" s="219"/>
      <c r="D1622" s="219"/>
      <c r="E1622" s="219"/>
      <c r="F1622" s="219"/>
      <c r="G1622" s="25" t="s">
        <v>6</v>
      </c>
      <c r="H1622" s="26">
        <v>0</v>
      </c>
      <c r="I1622" s="26">
        <v>0</v>
      </c>
      <c r="J1622" s="26">
        <v>0</v>
      </c>
      <c r="K1622" s="26">
        <v>0</v>
      </c>
      <c r="L1622" s="26">
        <v>0</v>
      </c>
      <c r="M1622" s="26">
        <v>0</v>
      </c>
      <c r="N1622" s="26">
        <v>0</v>
      </c>
      <c r="O1622" s="219"/>
      <c r="P1622" s="263"/>
      <c r="Q1622" s="74"/>
    </row>
    <row r="1623" spans="1:17" ht="24.75" thickBot="1" x14ac:dyDescent="0.3">
      <c r="A1623" s="213"/>
      <c r="B1623" s="219"/>
      <c r="C1623" s="219"/>
      <c r="D1623" s="219"/>
      <c r="E1623" s="219"/>
      <c r="F1623" s="219"/>
      <c r="G1623" s="25" t="s">
        <v>7</v>
      </c>
      <c r="H1623" s="26">
        <v>171</v>
      </c>
      <c r="I1623" s="26">
        <v>0</v>
      </c>
      <c r="J1623" s="26">
        <v>0</v>
      </c>
      <c r="K1623" s="26">
        <v>0</v>
      </c>
      <c r="L1623" s="26">
        <v>57</v>
      </c>
      <c r="M1623" s="26">
        <v>57</v>
      </c>
      <c r="N1623" s="26">
        <v>57</v>
      </c>
      <c r="O1623" s="219"/>
      <c r="P1623" s="263"/>
      <c r="Q1623" s="74"/>
    </row>
    <row r="1624" spans="1:17" ht="16.5" thickBot="1" x14ac:dyDescent="0.3">
      <c r="A1624" s="213"/>
      <c r="B1624" s="219"/>
      <c r="C1624" s="219"/>
      <c r="D1624" s="219"/>
      <c r="E1624" s="219"/>
      <c r="F1624" s="219"/>
      <c r="G1624" s="25" t="s">
        <v>8</v>
      </c>
      <c r="H1624" s="26">
        <v>9</v>
      </c>
      <c r="I1624" s="26">
        <v>0</v>
      </c>
      <c r="J1624" s="26">
        <v>0</v>
      </c>
      <c r="K1624" s="26">
        <v>0</v>
      </c>
      <c r="L1624" s="26">
        <v>3</v>
      </c>
      <c r="M1624" s="26">
        <v>3</v>
      </c>
      <c r="N1624" s="26">
        <v>3</v>
      </c>
      <c r="O1624" s="219"/>
      <c r="P1624" s="263"/>
      <c r="Q1624" s="74"/>
    </row>
    <row r="1625" spans="1:17" ht="16.5" thickBot="1" x14ac:dyDescent="0.3">
      <c r="A1625" s="214"/>
      <c r="B1625" s="220"/>
      <c r="C1625" s="220"/>
      <c r="D1625" s="220"/>
      <c r="E1625" s="220"/>
      <c r="F1625" s="220"/>
      <c r="G1625" s="25" t="s">
        <v>9</v>
      </c>
      <c r="H1625" s="26">
        <v>0</v>
      </c>
      <c r="I1625" s="26">
        <v>0</v>
      </c>
      <c r="J1625" s="26">
        <v>0</v>
      </c>
      <c r="K1625" s="26">
        <v>0</v>
      </c>
      <c r="L1625" s="26">
        <v>0</v>
      </c>
      <c r="M1625" s="26">
        <v>0</v>
      </c>
      <c r="N1625" s="26">
        <v>0</v>
      </c>
      <c r="O1625" s="220"/>
      <c r="P1625" s="264"/>
      <c r="Q1625" s="74"/>
    </row>
    <row r="1626" spans="1:17" ht="24.75" thickBot="1" x14ac:dyDescent="0.3">
      <c r="A1626" s="212" t="s">
        <v>4410</v>
      </c>
      <c r="B1626" s="218" t="s">
        <v>4402</v>
      </c>
      <c r="C1626" s="218" t="s">
        <v>200</v>
      </c>
      <c r="D1626" s="218" t="s">
        <v>4211</v>
      </c>
      <c r="E1626" s="218"/>
      <c r="F1626" s="218" t="s">
        <v>1291</v>
      </c>
      <c r="G1626" s="25" t="s">
        <v>4</v>
      </c>
      <c r="H1626" s="26">
        <f>I1626+J1626+K1626+L1626+M1626</f>
        <v>186.91300000000001</v>
      </c>
      <c r="I1626" s="26">
        <f>I1628+I1629</f>
        <v>41.5</v>
      </c>
      <c r="J1626" s="26">
        <f>J1628+J1629</f>
        <v>44.800000000000004</v>
      </c>
      <c r="K1626" s="26">
        <f>K1628+K1629</f>
        <v>44.800000000000004</v>
      </c>
      <c r="L1626" s="26">
        <v>23.552</v>
      </c>
      <c r="M1626" s="26">
        <v>32.261000000000003</v>
      </c>
      <c r="N1626" s="26">
        <v>0</v>
      </c>
      <c r="O1626" s="218">
        <v>20067</v>
      </c>
      <c r="P1626" s="262" t="s">
        <v>1975</v>
      </c>
      <c r="Q1626" s="74"/>
    </row>
    <row r="1627" spans="1:17" ht="16.5" thickBot="1" x14ac:dyDescent="0.3">
      <c r="A1627" s="213"/>
      <c r="B1627" s="219"/>
      <c r="C1627" s="219"/>
      <c r="D1627" s="219"/>
      <c r="E1627" s="219"/>
      <c r="F1627" s="219"/>
      <c r="G1627" s="25" t="s">
        <v>6</v>
      </c>
      <c r="H1627" s="26">
        <f>I1627+J1627+K1627+L1627+M1627</f>
        <v>0</v>
      </c>
      <c r="I1627" s="26">
        <v>0</v>
      </c>
      <c r="J1627" s="26">
        <v>0</v>
      </c>
      <c r="K1627" s="26">
        <v>0</v>
      </c>
      <c r="L1627" s="26">
        <v>0</v>
      </c>
      <c r="M1627" s="26">
        <v>0</v>
      </c>
      <c r="N1627" s="26">
        <v>0</v>
      </c>
      <c r="O1627" s="219"/>
      <c r="P1627" s="263"/>
      <c r="Q1627" s="74"/>
    </row>
    <row r="1628" spans="1:17" ht="24.75" thickBot="1" x14ac:dyDescent="0.3">
      <c r="A1628" s="213"/>
      <c r="B1628" s="219"/>
      <c r="C1628" s="219"/>
      <c r="D1628" s="219"/>
      <c r="E1628" s="219"/>
      <c r="F1628" s="219"/>
      <c r="G1628" s="25" t="s">
        <v>7</v>
      </c>
      <c r="H1628" s="26">
        <f>I1628+J1628+K1628+L1628+M1628</f>
        <v>177.62199999999999</v>
      </c>
      <c r="I1628" s="26">
        <v>39.4</v>
      </c>
      <c r="J1628" s="26">
        <v>42.6</v>
      </c>
      <c r="K1628" s="26">
        <v>42.6</v>
      </c>
      <c r="L1628" s="26">
        <v>22.373999999999999</v>
      </c>
      <c r="M1628" s="26">
        <v>30.648</v>
      </c>
      <c r="N1628" s="26">
        <v>0</v>
      </c>
      <c r="O1628" s="219"/>
      <c r="P1628" s="263"/>
      <c r="Q1628" s="74"/>
    </row>
    <row r="1629" spans="1:17" ht="16.5" thickBot="1" x14ac:dyDescent="0.3">
      <c r="A1629" s="213"/>
      <c r="B1629" s="219"/>
      <c r="C1629" s="219"/>
      <c r="D1629" s="219"/>
      <c r="E1629" s="219"/>
      <c r="F1629" s="219"/>
      <c r="G1629" s="25" t="s">
        <v>8</v>
      </c>
      <c r="H1629" s="26">
        <f>I1629+J1629+K1629+L1629+M1629</f>
        <v>9.2910000000000004</v>
      </c>
      <c r="I1629" s="26">
        <v>2.1</v>
      </c>
      <c r="J1629" s="26">
        <v>2.2000000000000002</v>
      </c>
      <c r="K1629" s="26">
        <v>2.2000000000000002</v>
      </c>
      <c r="L1629" s="26">
        <v>1.1779999999999999</v>
      </c>
      <c r="M1629" s="26">
        <v>1.613</v>
      </c>
      <c r="N1629" s="26">
        <v>0</v>
      </c>
      <c r="O1629" s="219"/>
      <c r="P1629" s="263"/>
      <c r="Q1629" s="74"/>
    </row>
    <row r="1630" spans="1:17" ht="16.5" thickBot="1" x14ac:dyDescent="0.3">
      <c r="A1630" s="214"/>
      <c r="B1630" s="220"/>
      <c r="C1630" s="220"/>
      <c r="D1630" s="220"/>
      <c r="E1630" s="220"/>
      <c r="F1630" s="220"/>
      <c r="G1630" s="25" t="s">
        <v>9</v>
      </c>
      <c r="H1630" s="26">
        <v>0</v>
      </c>
      <c r="I1630" s="26">
        <v>0</v>
      </c>
      <c r="J1630" s="26">
        <v>0</v>
      </c>
      <c r="K1630" s="26">
        <v>0</v>
      </c>
      <c r="L1630" s="26">
        <v>0</v>
      </c>
      <c r="M1630" s="26">
        <v>0</v>
      </c>
      <c r="N1630" s="26">
        <v>0</v>
      </c>
      <c r="O1630" s="220"/>
      <c r="P1630" s="264"/>
      <c r="Q1630" s="74"/>
    </row>
    <row r="1631" spans="1:17" ht="36.75" customHeight="1" thickBot="1" x14ac:dyDescent="0.3">
      <c r="A1631" s="212" t="s">
        <v>4411</v>
      </c>
      <c r="B1631" s="218" t="s">
        <v>4402</v>
      </c>
      <c r="C1631" s="218" t="s">
        <v>200</v>
      </c>
      <c r="D1631" s="218" t="s">
        <v>4211</v>
      </c>
      <c r="E1631" s="218"/>
      <c r="F1631" s="218" t="s">
        <v>1291</v>
      </c>
      <c r="G1631" s="25" t="s">
        <v>4</v>
      </c>
      <c r="H1631" s="26">
        <f>I1631+J1631+K1631</f>
        <v>2.85</v>
      </c>
      <c r="I1631" s="26">
        <f>I1633+I1634</f>
        <v>0.95000000000000007</v>
      </c>
      <c r="J1631" s="26">
        <f>J1633+J1634</f>
        <v>0.95000000000000007</v>
      </c>
      <c r="K1631" s="26">
        <f>K1633+K1634</f>
        <v>0.95000000000000007</v>
      </c>
      <c r="L1631" s="26">
        <v>0</v>
      </c>
      <c r="M1631" s="26">
        <v>0</v>
      </c>
      <c r="N1631" s="26">
        <v>0</v>
      </c>
      <c r="O1631" s="218">
        <v>20067</v>
      </c>
      <c r="P1631" s="262" t="s">
        <v>1975</v>
      </c>
      <c r="Q1631" s="74"/>
    </row>
    <row r="1632" spans="1:17" ht="16.5" thickBot="1" x14ac:dyDescent="0.3">
      <c r="A1632" s="213"/>
      <c r="B1632" s="219"/>
      <c r="C1632" s="219"/>
      <c r="D1632" s="219"/>
      <c r="E1632" s="219"/>
      <c r="F1632" s="219"/>
      <c r="G1632" s="25" t="s">
        <v>6</v>
      </c>
      <c r="H1632" s="26">
        <f>I1632+J1632+K1632</f>
        <v>0</v>
      </c>
      <c r="I1632" s="26">
        <v>0</v>
      </c>
      <c r="J1632" s="26">
        <v>0</v>
      </c>
      <c r="K1632" s="26">
        <v>0</v>
      </c>
      <c r="L1632" s="26">
        <v>0</v>
      </c>
      <c r="M1632" s="26">
        <v>0</v>
      </c>
      <c r="N1632" s="26">
        <v>0</v>
      </c>
      <c r="O1632" s="219"/>
      <c r="P1632" s="263"/>
      <c r="Q1632" s="74"/>
    </row>
    <row r="1633" spans="1:17" ht="24.75" thickBot="1" x14ac:dyDescent="0.3">
      <c r="A1633" s="213"/>
      <c r="B1633" s="219"/>
      <c r="C1633" s="219"/>
      <c r="D1633" s="219"/>
      <c r="E1633" s="219"/>
      <c r="F1633" s="219"/>
      <c r="G1633" s="25" t="s">
        <v>7</v>
      </c>
      <c r="H1633" s="26">
        <f>I1633+J1633+K1633</f>
        <v>2.7</v>
      </c>
      <c r="I1633" s="26">
        <v>0.9</v>
      </c>
      <c r="J1633" s="26">
        <v>0.9</v>
      </c>
      <c r="K1633" s="26">
        <v>0.9</v>
      </c>
      <c r="L1633" s="26">
        <v>0</v>
      </c>
      <c r="M1633" s="26">
        <v>0</v>
      </c>
      <c r="N1633" s="26">
        <v>0</v>
      </c>
      <c r="O1633" s="219"/>
      <c r="P1633" s="263"/>
      <c r="Q1633" s="74"/>
    </row>
    <row r="1634" spans="1:17" ht="16.5" thickBot="1" x14ac:dyDescent="0.3">
      <c r="A1634" s="213"/>
      <c r="B1634" s="219"/>
      <c r="C1634" s="219"/>
      <c r="D1634" s="219"/>
      <c r="E1634" s="219"/>
      <c r="F1634" s="219"/>
      <c r="G1634" s="25" t="s">
        <v>8</v>
      </c>
      <c r="H1634" s="26">
        <f>I1634+J1634+K1634</f>
        <v>0.15000000000000002</v>
      </c>
      <c r="I1634" s="26">
        <v>0.05</v>
      </c>
      <c r="J1634" s="26">
        <v>0.05</v>
      </c>
      <c r="K1634" s="26">
        <v>0.05</v>
      </c>
      <c r="L1634" s="26">
        <v>0</v>
      </c>
      <c r="M1634" s="26">
        <v>0</v>
      </c>
      <c r="N1634" s="26">
        <v>0</v>
      </c>
      <c r="O1634" s="219"/>
      <c r="P1634" s="263"/>
      <c r="Q1634" s="74"/>
    </row>
    <row r="1635" spans="1:17" ht="16.5" thickBot="1" x14ac:dyDescent="0.3">
      <c r="A1635" s="214"/>
      <c r="B1635" s="220"/>
      <c r="C1635" s="220"/>
      <c r="D1635" s="220"/>
      <c r="E1635" s="220"/>
      <c r="F1635" s="220"/>
      <c r="G1635" s="25" t="s">
        <v>9</v>
      </c>
      <c r="H1635" s="26">
        <v>0</v>
      </c>
      <c r="I1635" s="26">
        <v>0</v>
      </c>
      <c r="J1635" s="26">
        <v>0</v>
      </c>
      <c r="K1635" s="26">
        <v>0</v>
      </c>
      <c r="L1635" s="26">
        <v>0</v>
      </c>
      <c r="M1635" s="26">
        <v>0</v>
      </c>
      <c r="N1635" s="26">
        <v>0</v>
      </c>
      <c r="O1635" s="220"/>
      <c r="P1635" s="264"/>
      <c r="Q1635" s="74"/>
    </row>
    <row r="1636" spans="1:17" ht="24.75" thickBot="1" x14ac:dyDescent="0.3">
      <c r="A1636" s="212" t="s">
        <v>4412</v>
      </c>
      <c r="B1636" s="218" t="s">
        <v>4402</v>
      </c>
      <c r="C1636" s="218" t="s">
        <v>200</v>
      </c>
      <c r="D1636" s="218" t="s">
        <v>4413</v>
      </c>
      <c r="E1636" s="218"/>
      <c r="F1636" s="218" t="s">
        <v>1291</v>
      </c>
      <c r="G1636" s="25" t="s">
        <v>4</v>
      </c>
      <c r="H1636" s="26">
        <v>46.8</v>
      </c>
      <c r="I1636" s="26">
        <v>0</v>
      </c>
      <c r="J1636" s="26">
        <v>0</v>
      </c>
      <c r="K1636" s="26">
        <v>0</v>
      </c>
      <c r="L1636" s="26">
        <v>0</v>
      </c>
      <c r="M1636" s="26">
        <v>23.4</v>
      </c>
      <c r="N1636" s="26">
        <v>23.4</v>
      </c>
      <c r="O1636" s="218">
        <v>20067</v>
      </c>
      <c r="P1636" s="262" t="s">
        <v>1975</v>
      </c>
      <c r="Q1636" s="74"/>
    </row>
    <row r="1637" spans="1:17" ht="16.5" thickBot="1" x14ac:dyDescent="0.3">
      <c r="A1637" s="213"/>
      <c r="B1637" s="219"/>
      <c r="C1637" s="219"/>
      <c r="D1637" s="219"/>
      <c r="E1637" s="219"/>
      <c r="F1637" s="219"/>
      <c r="G1637" s="25" t="s">
        <v>6</v>
      </c>
      <c r="H1637" s="26">
        <v>0</v>
      </c>
      <c r="I1637" s="26">
        <v>0</v>
      </c>
      <c r="J1637" s="26">
        <v>0</v>
      </c>
      <c r="K1637" s="26">
        <v>0</v>
      </c>
      <c r="L1637" s="26">
        <v>0</v>
      </c>
      <c r="M1637" s="26">
        <v>0</v>
      </c>
      <c r="N1637" s="26">
        <v>0</v>
      </c>
      <c r="O1637" s="219"/>
      <c r="P1637" s="263"/>
      <c r="Q1637" s="74"/>
    </row>
    <row r="1638" spans="1:17" ht="24.75" thickBot="1" x14ac:dyDescent="0.3">
      <c r="A1638" s="213"/>
      <c r="B1638" s="219"/>
      <c r="C1638" s="219"/>
      <c r="D1638" s="219"/>
      <c r="E1638" s="219"/>
      <c r="F1638" s="219"/>
      <c r="G1638" s="25" t="s">
        <v>7</v>
      </c>
      <c r="H1638" s="26">
        <v>44.46</v>
      </c>
      <c r="I1638" s="26">
        <v>0</v>
      </c>
      <c r="J1638" s="26">
        <v>0</v>
      </c>
      <c r="K1638" s="26">
        <v>0</v>
      </c>
      <c r="L1638" s="26">
        <v>0</v>
      </c>
      <c r="M1638" s="26">
        <v>22.23</v>
      </c>
      <c r="N1638" s="26">
        <v>22.23</v>
      </c>
      <c r="O1638" s="219"/>
      <c r="P1638" s="263"/>
      <c r="Q1638" s="74"/>
    </row>
    <row r="1639" spans="1:17" ht="16.5" thickBot="1" x14ac:dyDescent="0.3">
      <c r="A1639" s="213"/>
      <c r="B1639" s="219"/>
      <c r="C1639" s="219"/>
      <c r="D1639" s="219"/>
      <c r="E1639" s="219"/>
      <c r="F1639" s="219"/>
      <c r="G1639" s="25" t="s">
        <v>8</v>
      </c>
      <c r="H1639" s="26">
        <v>2.34</v>
      </c>
      <c r="I1639" s="26">
        <v>0</v>
      </c>
      <c r="J1639" s="26">
        <v>0</v>
      </c>
      <c r="K1639" s="26">
        <v>0</v>
      </c>
      <c r="L1639" s="26">
        <v>0</v>
      </c>
      <c r="M1639" s="26">
        <v>1.17</v>
      </c>
      <c r="N1639" s="26">
        <v>1.17</v>
      </c>
      <c r="O1639" s="219"/>
      <c r="P1639" s="263"/>
      <c r="Q1639" s="74"/>
    </row>
    <row r="1640" spans="1:17" ht="16.5" thickBot="1" x14ac:dyDescent="0.3">
      <c r="A1640" s="214"/>
      <c r="B1640" s="220"/>
      <c r="C1640" s="220"/>
      <c r="D1640" s="220"/>
      <c r="E1640" s="220"/>
      <c r="F1640" s="220"/>
      <c r="G1640" s="25" t="s">
        <v>9</v>
      </c>
      <c r="H1640" s="26">
        <v>0</v>
      </c>
      <c r="I1640" s="26">
        <v>0</v>
      </c>
      <c r="J1640" s="26">
        <v>0</v>
      </c>
      <c r="K1640" s="26">
        <v>0</v>
      </c>
      <c r="L1640" s="26">
        <v>0</v>
      </c>
      <c r="M1640" s="26">
        <v>0</v>
      </c>
      <c r="N1640" s="26">
        <v>0</v>
      </c>
      <c r="O1640" s="220"/>
      <c r="P1640" s="264"/>
      <c r="Q1640" s="74"/>
    </row>
    <row r="1641" spans="1:17" ht="24.75" thickBot="1" x14ac:dyDescent="0.3">
      <c r="A1641" s="212" t="s">
        <v>4414</v>
      </c>
      <c r="B1641" s="218" t="s">
        <v>4402</v>
      </c>
      <c r="C1641" s="218" t="s">
        <v>200</v>
      </c>
      <c r="D1641" s="218" t="s">
        <v>4306</v>
      </c>
      <c r="E1641" s="218"/>
      <c r="F1641" s="218" t="s">
        <v>1291</v>
      </c>
      <c r="G1641" s="25" t="s">
        <v>4</v>
      </c>
      <c r="H1641" s="26">
        <v>26.745999999999999</v>
      </c>
      <c r="I1641" s="26">
        <v>0</v>
      </c>
      <c r="J1641" s="26" t="s">
        <v>4415</v>
      </c>
      <c r="K1641" s="26">
        <v>0</v>
      </c>
      <c r="L1641" s="26">
        <v>0</v>
      </c>
      <c r="M1641" s="26">
        <v>0</v>
      </c>
      <c r="N1641" s="26">
        <v>0</v>
      </c>
      <c r="O1641" s="218">
        <v>20067</v>
      </c>
      <c r="P1641" s="262" t="s">
        <v>1975</v>
      </c>
      <c r="Q1641" s="74"/>
    </row>
    <row r="1642" spans="1:17" ht="16.5" thickBot="1" x14ac:dyDescent="0.3">
      <c r="A1642" s="213"/>
      <c r="B1642" s="219"/>
      <c r="C1642" s="219"/>
      <c r="D1642" s="219"/>
      <c r="E1642" s="219"/>
      <c r="F1642" s="219"/>
      <c r="G1642" s="25" t="s">
        <v>6</v>
      </c>
      <c r="H1642" s="26">
        <v>0</v>
      </c>
      <c r="I1642" s="26">
        <v>0</v>
      </c>
      <c r="J1642" s="26">
        <v>0</v>
      </c>
      <c r="K1642" s="26">
        <v>0</v>
      </c>
      <c r="L1642" s="26">
        <v>0</v>
      </c>
      <c r="M1642" s="26">
        <v>0</v>
      </c>
      <c r="N1642" s="26">
        <v>0</v>
      </c>
      <c r="O1642" s="219"/>
      <c r="P1642" s="263"/>
      <c r="Q1642" s="74"/>
    </row>
    <row r="1643" spans="1:17" ht="24.75" thickBot="1" x14ac:dyDescent="0.3">
      <c r="A1643" s="213"/>
      <c r="B1643" s="219"/>
      <c r="C1643" s="219"/>
      <c r="D1643" s="219"/>
      <c r="E1643" s="219"/>
      <c r="F1643" s="219"/>
      <c r="G1643" s="25" t="s">
        <v>7</v>
      </c>
      <c r="H1643" s="26">
        <v>26.745999999999999</v>
      </c>
      <c r="I1643" s="26">
        <v>0</v>
      </c>
      <c r="J1643" s="26">
        <v>26.745999999999999</v>
      </c>
      <c r="K1643" s="26">
        <v>0</v>
      </c>
      <c r="L1643" s="26">
        <v>0</v>
      </c>
      <c r="M1643" s="26">
        <v>0</v>
      </c>
      <c r="N1643" s="26">
        <v>0</v>
      </c>
      <c r="O1643" s="219"/>
      <c r="P1643" s="263"/>
      <c r="Q1643" s="74"/>
    </row>
    <row r="1644" spans="1:17" ht="16.5" thickBot="1" x14ac:dyDescent="0.3">
      <c r="A1644" s="213"/>
      <c r="B1644" s="219"/>
      <c r="C1644" s="219"/>
      <c r="D1644" s="219"/>
      <c r="E1644" s="219"/>
      <c r="F1644" s="219"/>
      <c r="G1644" s="25" t="s">
        <v>8</v>
      </c>
      <c r="H1644" s="26">
        <v>0</v>
      </c>
      <c r="I1644" s="26">
        <v>0</v>
      </c>
      <c r="J1644" s="26">
        <v>0</v>
      </c>
      <c r="K1644" s="26">
        <v>0</v>
      </c>
      <c r="L1644" s="26">
        <v>0</v>
      </c>
      <c r="M1644" s="26">
        <v>0</v>
      </c>
      <c r="N1644" s="26">
        <v>0</v>
      </c>
      <c r="O1644" s="219"/>
      <c r="P1644" s="263"/>
      <c r="Q1644" s="74"/>
    </row>
    <row r="1645" spans="1:17" ht="16.5" thickBot="1" x14ac:dyDescent="0.3">
      <c r="A1645" s="214"/>
      <c r="B1645" s="220"/>
      <c r="C1645" s="220"/>
      <c r="D1645" s="220"/>
      <c r="E1645" s="220"/>
      <c r="F1645" s="220"/>
      <c r="G1645" s="25" t="s">
        <v>9</v>
      </c>
      <c r="H1645" s="26">
        <v>0</v>
      </c>
      <c r="I1645" s="26">
        <v>0</v>
      </c>
      <c r="J1645" s="26">
        <v>0</v>
      </c>
      <c r="K1645" s="26">
        <v>0</v>
      </c>
      <c r="L1645" s="26">
        <v>0</v>
      </c>
      <c r="M1645" s="26">
        <v>0</v>
      </c>
      <c r="N1645" s="26">
        <v>0</v>
      </c>
      <c r="O1645" s="220"/>
      <c r="P1645" s="264"/>
      <c r="Q1645" s="74"/>
    </row>
    <row r="1646" spans="1:17" ht="24.75" thickBot="1" x14ac:dyDescent="0.3">
      <c r="A1646" s="212" t="s">
        <v>4416</v>
      </c>
      <c r="B1646" s="218" t="s">
        <v>4402</v>
      </c>
      <c r="C1646" s="218" t="s">
        <v>200</v>
      </c>
      <c r="D1646" s="218">
        <v>2028</v>
      </c>
      <c r="E1646" s="218"/>
      <c r="F1646" s="218" t="s">
        <v>1291</v>
      </c>
      <c r="G1646" s="25" t="s">
        <v>4</v>
      </c>
      <c r="H1646" s="26">
        <v>12</v>
      </c>
      <c r="I1646" s="26">
        <v>0</v>
      </c>
      <c r="J1646" s="26">
        <v>0</v>
      </c>
      <c r="K1646" s="26">
        <v>0</v>
      </c>
      <c r="L1646" s="26">
        <v>12</v>
      </c>
      <c r="M1646" s="26">
        <v>0</v>
      </c>
      <c r="N1646" s="26">
        <v>0</v>
      </c>
      <c r="O1646" s="218">
        <v>20067</v>
      </c>
      <c r="P1646" s="262" t="s">
        <v>1975</v>
      </c>
      <c r="Q1646" s="74"/>
    </row>
    <row r="1647" spans="1:17" ht="16.5" thickBot="1" x14ac:dyDescent="0.3">
      <c r="A1647" s="213"/>
      <c r="B1647" s="219"/>
      <c r="C1647" s="219"/>
      <c r="D1647" s="219"/>
      <c r="E1647" s="219"/>
      <c r="F1647" s="219"/>
      <c r="G1647" s="25" t="s">
        <v>6</v>
      </c>
      <c r="H1647" s="26">
        <v>0</v>
      </c>
      <c r="I1647" s="26">
        <v>0</v>
      </c>
      <c r="J1647" s="26">
        <v>0</v>
      </c>
      <c r="K1647" s="26">
        <v>0</v>
      </c>
      <c r="L1647" s="26">
        <v>0</v>
      </c>
      <c r="M1647" s="26">
        <v>0</v>
      </c>
      <c r="N1647" s="26">
        <v>0</v>
      </c>
      <c r="O1647" s="219"/>
      <c r="P1647" s="263"/>
      <c r="Q1647" s="74"/>
    </row>
    <row r="1648" spans="1:17" ht="24.75" thickBot="1" x14ac:dyDescent="0.3">
      <c r="A1648" s="213"/>
      <c r="B1648" s="219"/>
      <c r="C1648" s="219"/>
      <c r="D1648" s="219"/>
      <c r="E1648" s="219"/>
      <c r="F1648" s="219"/>
      <c r="G1648" s="25" t="s">
        <v>7</v>
      </c>
      <c r="H1648" s="26">
        <v>11.4</v>
      </c>
      <c r="I1648" s="26">
        <v>0</v>
      </c>
      <c r="J1648" s="26">
        <v>0</v>
      </c>
      <c r="K1648" s="26">
        <v>0</v>
      </c>
      <c r="L1648" s="26">
        <v>11.4</v>
      </c>
      <c r="M1648" s="26">
        <v>0</v>
      </c>
      <c r="N1648" s="26">
        <v>0</v>
      </c>
      <c r="O1648" s="219"/>
      <c r="P1648" s="263"/>
      <c r="Q1648" s="74"/>
    </row>
    <row r="1649" spans="1:17" ht="16.5" thickBot="1" x14ac:dyDescent="0.3">
      <c r="A1649" s="213"/>
      <c r="B1649" s="219"/>
      <c r="C1649" s="219"/>
      <c r="D1649" s="219"/>
      <c r="E1649" s="219"/>
      <c r="F1649" s="219"/>
      <c r="G1649" s="25" t="s">
        <v>8</v>
      </c>
      <c r="H1649" s="26">
        <v>0.6</v>
      </c>
      <c r="I1649" s="26">
        <v>0</v>
      </c>
      <c r="J1649" s="26">
        <v>0</v>
      </c>
      <c r="K1649" s="26">
        <v>0</v>
      </c>
      <c r="L1649" s="26">
        <v>0.6</v>
      </c>
      <c r="M1649" s="26">
        <v>0</v>
      </c>
      <c r="N1649" s="26">
        <v>0</v>
      </c>
      <c r="O1649" s="219"/>
      <c r="P1649" s="263"/>
      <c r="Q1649" s="74"/>
    </row>
    <row r="1650" spans="1:17" ht="16.5" thickBot="1" x14ac:dyDescent="0.3">
      <c r="A1650" s="214"/>
      <c r="B1650" s="220"/>
      <c r="C1650" s="220"/>
      <c r="D1650" s="220"/>
      <c r="E1650" s="220"/>
      <c r="F1650" s="220"/>
      <c r="G1650" s="25" t="s">
        <v>9</v>
      </c>
      <c r="H1650" s="26">
        <v>0</v>
      </c>
      <c r="I1650" s="26">
        <v>0</v>
      </c>
      <c r="J1650" s="26">
        <v>0</v>
      </c>
      <c r="K1650" s="26">
        <v>0</v>
      </c>
      <c r="L1650" s="26">
        <v>0</v>
      </c>
      <c r="M1650" s="26">
        <v>0</v>
      </c>
      <c r="N1650" s="26">
        <v>0</v>
      </c>
      <c r="O1650" s="220"/>
      <c r="P1650" s="264"/>
      <c r="Q1650" s="74"/>
    </row>
    <row r="1651" spans="1:17" ht="24.75" thickBot="1" x14ac:dyDescent="0.3">
      <c r="A1651" s="212" t="s">
        <v>4417</v>
      </c>
      <c r="B1651" s="218" t="s">
        <v>4402</v>
      </c>
      <c r="C1651" s="218" t="s">
        <v>200</v>
      </c>
      <c r="D1651" s="218">
        <v>2028</v>
      </c>
      <c r="E1651" s="218"/>
      <c r="F1651" s="218" t="s">
        <v>1291</v>
      </c>
      <c r="G1651" s="25" t="s">
        <v>4</v>
      </c>
      <c r="H1651" s="26">
        <v>5.5</v>
      </c>
      <c r="I1651" s="26">
        <v>0</v>
      </c>
      <c r="J1651" s="26">
        <v>0</v>
      </c>
      <c r="K1651" s="26">
        <v>0</v>
      </c>
      <c r="L1651" s="26">
        <v>5.5</v>
      </c>
      <c r="M1651" s="26">
        <v>0</v>
      </c>
      <c r="N1651" s="26">
        <v>0</v>
      </c>
      <c r="O1651" s="218">
        <v>20067</v>
      </c>
      <c r="P1651" s="262" t="s">
        <v>1975</v>
      </c>
      <c r="Q1651" s="74"/>
    </row>
    <row r="1652" spans="1:17" ht="16.5" thickBot="1" x14ac:dyDescent="0.3">
      <c r="A1652" s="213"/>
      <c r="B1652" s="219"/>
      <c r="C1652" s="219"/>
      <c r="D1652" s="219"/>
      <c r="E1652" s="219"/>
      <c r="F1652" s="219"/>
      <c r="G1652" s="25" t="s">
        <v>6</v>
      </c>
      <c r="H1652" s="26">
        <v>0</v>
      </c>
      <c r="I1652" s="26">
        <v>0</v>
      </c>
      <c r="J1652" s="26">
        <v>0</v>
      </c>
      <c r="K1652" s="26">
        <v>0</v>
      </c>
      <c r="L1652" s="26">
        <v>0</v>
      </c>
      <c r="M1652" s="26">
        <v>0</v>
      </c>
      <c r="N1652" s="26">
        <v>0</v>
      </c>
      <c r="O1652" s="219"/>
      <c r="P1652" s="263"/>
      <c r="Q1652" s="74"/>
    </row>
    <row r="1653" spans="1:17" ht="24.75" thickBot="1" x14ac:dyDescent="0.3">
      <c r="A1653" s="213"/>
      <c r="B1653" s="219"/>
      <c r="C1653" s="219"/>
      <c r="D1653" s="219"/>
      <c r="E1653" s="219"/>
      <c r="F1653" s="219"/>
      <c r="G1653" s="25" t="s">
        <v>7</v>
      </c>
      <c r="H1653" s="26">
        <v>5.23</v>
      </c>
      <c r="I1653" s="26">
        <v>0</v>
      </c>
      <c r="J1653" s="26">
        <v>0</v>
      </c>
      <c r="K1653" s="26">
        <v>0</v>
      </c>
      <c r="L1653" s="26">
        <v>5.23</v>
      </c>
      <c r="M1653" s="26">
        <v>0</v>
      </c>
      <c r="N1653" s="26">
        <v>0</v>
      </c>
      <c r="O1653" s="219"/>
      <c r="P1653" s="263"/>
      <c r="Q1653" s="74"/>
    </row>
    <row r="1654" spans="1:17" ht="16.5" thickBot="1" x14ac:dyDescent="0.3">
      <c r="A1654" s="213"/>
      <c r="B1654" s="219"/>
      <c r="C1654" s="219"/>
      <c r="D1654" s="219"/>
      <c r="E1654" s="219"/>
      <c r="F1654" s="219"/>
      <c r="G1654" s="25" t="s">
        <v>8</v>
      </c>
      <c r="H1654" s="26">
        <v>0.27</v>
      </c>
      <c r="I1654" s="26">
        <v>0</v>
      </c>
      <c r="J1654" s="26">
        <v>0</v>
      </c>
      <c r="K1654" s="26">
        <v>0</v>
      </c>
      <c r="L1654" s="26">
        <v>0.27</v>
      </c>
      <c r="M1654" s="26">
        <v>0</v>
      </c>
      <c r="N1654" s="26">
        <v>0</v>
      </c>
      <c r="O1654" s="219"/>
      <c r="P1654" s="263"/>
      <c r="Q1654" s="74"/>
    </row>
    <row r="1655" spans="1:17" ht="16.5" thickBot="1" x14ac:dyDescent="0.3">
      <c r="A1655" s="214"/>
      <c r="B1655" s="220"/>
      <c r="C1655" s="220"/>
      <c r="D1655" s="220"/>
      <c r="E1655" s="220"/>
      <c r="F1655" s="220"/>
      <c r="G1655" s="25" t="s">
        <v>9</v>
      </c>
      <c r="H1655" s="26">
        <v>0</v>
      </c>
      <c r="I1655" s="26">
        <v>0</v>
      </c>
      <c r="J1655" s="26">
        <v>0</v>
      </c>
      <c r="K1655" s="26">
        <v>0</v>
      </c>
      <c r="L1655" s="26">
        <v>0</v>
      </c>
      <c r="M1655" s="26">
        <v>0</v>
      </c>
      <c r="N1655" s="26">
        <v>0</v>
      </c>
      <c r="O1655" s="220"/>
      <c r="P1655" s="264"/>
      <c r="Q1655" s="74"/>
    </row>
    <row r="1656" spans="1:17" ht="24.75" thickBot="1" x14ac:dyDescent="0.3">
      <c r="A1656" s="212" t="s">
        <v>4418</v>
      </c>
      <c r="B1656" s="218" t="s">
        <v>4402</v>
      </c>
      <c r="C1656" s="218" t="s">
        <v>200</v>
      </c>
      <c r="D1656" s="218" t="s">
        <v>4221</v>
      </c>
      <c r="E1656" s="218"/>
      <c r="F1656" s="218" t="s">
        <v>1291</v>
      </c>
      <c r="G1656" s="25" t="s">
        <v>4</v>
      </c>
      <c r="H1656" s="26">
        <v>5.4</v>
      </c>
      <c r="I1656" s="26">
        <v>0</v>
      </c>
      <c r="J1656" s="26">
        <v>0</v>
      </c>
      <c r="K1656" s="26">
        <v>0</v>
      </c>
      <c r="L1656" s="26">
        <v>0</v>
      </c>
      <c r="M1656" s="26">
        <v>5.4</v>
      </c>
      <c r="N1656" s="26">
        <v>0</v>
      </c>
      <c r="O1656" s="218">
        <v>20067</v>
      </c>
      <c r="P1656" s="262" t="s">
        <v>1975</v>
      </c>
      <c r="Q1656" s="74"/>
    </row>
    <row r="1657" spans="1:17" ht="16.5" thickBot="1" x14ac:dyDescent="0.3">
      <c r="A1657" s="213"/>
      <c r="B1657" s="219"/>
      <c r="C1657" s="219"/>
      <c r="D1657" s="219"/>
      <c r="E1657" s="219"/>
      <c r="F1657" s="219"/>
      <c r="G1657" s="25" t="s">
        <v>6</v>
      </c>
      <c r="H1657" s="26">
        <v>0</v>
      </c>
      <c r="I1657" s="26">
        <v>0</v>
      </c>
      <c r="J1657" s="26">
        <v>0</v>
      </c>
      <c r="K1657" s="26">
        <v>0</v>
      </c>
      <c r="L1657" s="26">
        <v>0</v>
      </c>
      <c r="M1657" s="26">
        <v>0</v>
      </c>
      <c r="N1657" s="26">
        <v>0</v>
      </c>
      <c r="O1657" s="219"/>
      <c r="P1657" s="263"/>
      <c r="Q1657" s="74"/>
    </row>
    <row r="1658" spans="1:17" ht="24.75" thickBot="1" x14ac:dyDescent="0.3">
      <c r="A1658" s="213"/>
      <c r="B1658" s="219"/>
      <c r="C1658" s="219"/>
      <c r="D1658" s="219"/>
      <c r="E1658" s="219"/>
      <c r="F1658" s="219"/>
      <c r="G1658" s="25" t="s">
        <v>7</v>
      </c>
      <c r="H1658" s="26">
        <v>5.13</v>
      </c>
      <c r="I1658" s="26">
        <v>0</v>
      </c>
      <c r="J1658" s="26">
        <v>0</v>
      </c>
      <c r="K1658" s="26">
        <v>0</v>
      </c>
      <c r="L1658" s="26">
        <v>0</v>
      </c>
      <c r="M1658" s="26">
        <v>5.13</v>
      </c>
      <c r="N1658" s="26">
        <v>0</v>
      </c>
      <c r="O1658" s="219"/>
      <c r="P1658" s="263"/>
      <c r="Q1658" s="74"/>
    </row>
    <row r="1659" spans="1:17" ht="16.5" thickBot="1" x14ac:dyDescent="0.3">
      <c r="A1659" s="213"/>
      <c r="B1659" s="219"/>
      <c r="C1659" s="219"/>
      <c r="D1659" s="219"/>
      <c r="E1659" s="219"/>
      <c r="F1659" s="219"/>
      <c r="G1659" s="25" t="s">
        <v>8</v>
      </c>
      <c r="H1659" s="26">
        <v>0.27</v>
      </c>
      <c r="I1659" s="26">
        <v>0</v>
      </c>
      <c r="J1659" s="26">
        <v>0</v>
      </c>
      <c r="K1659" s="26">
        <v>0</v>
      </c>
      <c r="L1659" s="26">
        <v>0</v>
      </c>
      <c r="M1659" s="26">
        <v>0.27</v>
      </c>
      <c r="N1659" s="26">
        <v>0</v>
      </c>
      <c r="O1659" s="219"/>
      <c r="P1659" s="263"/>
      <c r="Q1659" s="74"/>
    </row>
    <row r="1660" spans="1:17" ht="16.5" thickBot="1" x14ac:dyDescent="0.3">
      <c r="A1660" s="214"/>
      <c r="B1660" s="220"/>
      <c r="C1660" s="220"/>
      <c r="D1660" s="220"/>
      <c r="E1660" s="220"/>
      <c r="F1660" s="220"/>
      <c r="G1660" s="25" t="s">
        <v>9</v>
      </c>
      <c r="H1660" s="26">
        <v>0</v>
      </c>
      <c r="I1660" s="26">
        <v>0</v>
      </c>
      <c r="J1660" s="26">
        <v>0</v>
      </c>
      <c r="K1660" s="26">
        <v>0</v>
      </c>
      <c r="L1660" s="26">
        <v>0</v>
      </c>
      <c r="M1660" s="26">
        <v>0</v>
      </c>
      <c r="N1660" s="26">
        <v>0</v>
      </c>
      <c r="O1660" s="220"/>
      <c r="P1660" s="264"/>
      <c r="Q1660" s="74"/>
    </row>
    <row r="1661" spans="1:17" ht="24.75" thickBot="1" x14ac:dyDescent="0.3">
      <c r="A1661" s="212" t="s">
        <v>4419</v>
      </c>
      <c r="B1661" s="218" t="s">
        <v>4402</v>
      </c>
      <c r="C1661" s="218" t="s">
        <v>200</v>
      </c>
      <c r="D1661" s="218">
        <v>2028</v>
      </c>
      <c r="E1661" s="218"/>
      <c r="F1661" s="218" t="s">
        <v>1291</v>
      </c>
      <c r="G1661" s="25" t="s">
        <v>4</v>
      </c>
      <c r="H1661" s="26">
        <v>18</v>
      </c>
      <c r="I1661" s="26">
        <v>0</v>
      </c>
      <c r="J1661" s="26">
        <v>0</v>
      </c>
      <c r="K1661" s="26">
        <v>0</v>
      </c>
      <c r="L1661" s="26">
        <v>18</v>
      </c>
      <c r="M1661" s="26">
        <v>0</v>
      </c>
      <c r="N1661" s="26">
        <v>0</v>
      </c>
      <c r="O1661" s="218">
        <v>20067</v>
      </c>
      <c r="P1661" s="262" t="s">
        <v>1975</v>
      </c>
      <c r="Q1661" s="74"/>
    </row>
    <row r="1662" spans="1:17" ht="16.5" thickBot="1" x14ac:dyDescent="0.3">
      <c r="A1662" s="213"/>
      <c r="B1662" s="219"/>
      <c r="C1662" s="219"/>
      <c r="D1662" s="219"/>
      <c r="E1662" s="219"/>
      <c r="F1662" s="219"/>
      <c r="G1662" s="25" t="s">
        <v>6</v>
      </c>
      <c r="H1662" s="26">
        <v>0</v>
      </c>
      <c r="I1662" s="26">
        <v>0</v>
      </c>
      <c r="J1662" s="26">
        <v>0</v>
      </c>
      <c r="K1662" s="26">
        <v>0</v>
      </c>
      <c r="L1662" s="26">
        <v>0</v>
      </c>
      <c r="M1662" s="26">
        <v>0</v>
      </c>
      <c r="N1662" s="26">
        <v>0</v>
      </c>
      <c r="O1662" s="219"/>
      <c r="P1662" s="263"/>
      <c r="Q1662" s="74"/>
    </row>
    <row r="1663" spans="1:17" ht="24.75" thickBot="1" x14ac:dyDescent="0.3">
      <c r="A1663" s="213"/>
      <c r="B1663" s="219"/>
      <c r="C1663" s="219"/>
      <c r="D1663" s="219"/>
      <c r="E1663" s="219"/>
      <c r="F1663" s="219"/>
      <c r="G1663" s="25" t="s">
        <v>7</v>
      </c>
      <c r="H1663" s="26">
        <v>17.100000000000001</v>
      </c>
      <c r="I1663" s="26">
        <v>0</v>
      </c>
      <c r="J1663" s="26">
        <v>0</v>
      </c>
      <c r="K1663" s="26">
        <v>0</v>
      </c>
      <c r="L1663" s="26">
        <v>17.100000000000001</v>
      </c>
      <c r="M1663" s="26">
        <v>0</v>
      </c>
      <c r="N1663" s="26">
        <v>0</v>
      </c>
      <c r="O1663" s="219"/>
      <c r="P1663" s="263"/>
      <c r="Q1663" s="74"/>
    </row>
    <row r="1664" spans="1:17" ht="16.5" thickBot="1" x14ac:dyDescent="0.3">
      <c r="A1664" s="213"/>
      <c r="B1664" s="219"/>
      <c r="C1664" s="219"/>
      <c r="D1664" s="219"/>
      <c r="E1664" s="219"/>
      <c r="F1664" s="219"/>
      <c r="G1664" s="25" t="s">
        <v>8</v>
      </c>
      <c r="H1664" s="26">
        <v>0.9</v>
      </c>
      <c r="I1664" s="26">
        <v>0</v>
      </c>
      <c r="J1664" s="26">
        <v>0</v>
      </c>
      <c r="K1664" s="26">
        <v>0</v>
      </c>
      <c r="L1664" s="26">
        <v>0.9</v>
      </c>
      <c r="M1664" s="26">
        <v>0</v>
      </c>
      <c r="N1664" s="26">
        <v>0</v>
      </c>
      <c r="O1664" s="219"/>
      <c r="P1664" s="263"/>
      <c r="Q1664" s="74"/>
    </row>
    <row r="1665" spans="1:17" ht="16.5" thickBot="1" x14ac:dyDescent="0.3">
      <c r="A1665" s="214"/>
      <c r="B1665" s="220"/>
      <c r="C1665" s="220"/>
      <c r="D1665" s="220"/>
      <c r="E1665" s="220"/>
      <c r="F1665" s="220"/>
      <c r="G1665" s="25" t="s">
        <v>9</v>
      </c>
      <c r="H1665" s="26">
        <v>0</v>
      </c>
      <c r="I1665" s="26">
        <v>0</v>
      </c>
      <c r="J1665" s="26">
        <v>0</v>
      </c>
      <c r="K1665" s="26">
        <v>0</v>
      </c>
      <c r="L1665" s="26">
        <v>0</v>
      </c>
      <c r="M1665" s="26">
        <v>0</v>
      </c>
      <c r="N1665" s="26">
        <v>0</v>
      </c>
      <c r="O1665" s="220"/>
      <c r="P1665" s="264"/>
      <c r="Q1665" s="74"/>
    </row>
    <row r="1666" spans="1:17" ht="24.75" thickBot="1" x14ac:dyDescent="0.3">
      <c r="A1666" s="212" t="s">
        <v>4420</v>
      </c>
      <c r="B1666" s="218" t="s">
        <v>4402</v>
      </c>
      <c r="C1666" s="218" t="s">
        <v>200</v>
      </c>
      <c r="D1666" s="218" t="s">
        <v>2312</v>
      </c>
      <c r="E1666" s="218"/>
      <c r="F1666" s="218" t="s">
        <v>1291</v>
      </c>
      <c r="G1666" s="25" t="s">
        <v>4</v>
      </c>
      <c r="H1666" s="26">
        <v>33</v>
      </c>
      <c r="I1666" s="26">
        <v>0</v>
      </c>
      <c r="J1666" s="26">
        <v>0</v>
      </c>
      <c r="K1666" s="26">
        <v>0</v>
      </c>
      <c r="L1666" s="26">
        <v>0</v>
      </c>
      <c r="M1666" s="26">
        <v>16.5</v>
      </c>
      <c r="N1666" s="26">
        <v>16.5</v>
      </c>
      <c r="O1666" s="218">
        <v>20067</v>
      </c>
      <c r="P1666" s="262" t="s">
        <v>1975</v>
      </c>
      <c r="Q1666" s="74"/>
    </row>
    <row r="1667" spans="1:17" ht="16.5" thickBot="1" x14ac:dyDescent="0.3">
      <c r="A1667" s="213"/>
      <c r="B1667" s="219"/>
      <c r="C1667" s="219"/>
      <c r="D1667" s="219"/>
      <c r="E1667" s="219"/>
      <c r="F1667" s="219"/>
      <c r="G1667" s="25" t="s">
        <v>6</v>
      </c>
      <c r="H1667" s="26">
        <v>0</v>
      </c>
      <c r="I1667" s="26">
        <v>0</v>
      </c>
      <c r="J1667" s="26">
        <v>0</v>
      </c>
      <c r="K1667" s="26">
        <v>0</v>
      </c>
      <c r="L1667" s="26">
        <v>0</v>
      </c>
      <c r="M1667" s="26">
        <v>0</v>
      </c>
      <c r="N1667" s="26">
        <v>0</v>
      </c>
      <c r="O1667" s="219"/>
      <c r="P1667" s="263"/>
      <c r="Q1667" s="74"/>
    </row>
    <row r="1668" spans="1:17" ht="24.75" thickBot="1" x14ac:dyDescent="0.3">
      <c r="A1668" s="213"/>
      <c r="B1668" s="219"/>
      <c r="C1668" s="219"/>
      <c r="D1668" s="219"/>
      <c r="E1668" s="219"/>
      <c r="F1668" s="219"/>
      <c r="G1668" s="25" t="s">
        <v>7</v>
      </c>
      <c r="H1668" s="26">
        <v>31.36</v>
      </c>
      <c r="I1668" s="26">
        <v>0</v>
      </c>
      <c r="J1668" s="26">
        <v>0</v>
      </c>
      <c r="K1668" s="26">
        <v>0</v>
      </c>
      <c r="L1668" s="26">
        <v>0</v>
      </c>
      <c r="M1668" s="26">
        <v>15.68</v>
      </c>
      <c r="N1668" s="26">
        <v>15.68</v>
      </c>
      <c r="O1668" s="219"/>
      <c r="P1668" s="263"/>
      <c r="Q1668" s="74"/>
    </row>
    <row r="1669" spans="1:17" ht="16.5" thickBot="1" x14ac:dyDescent="0.3">
      <c r="A1669" s="213"/>
      <c r="B1669" s="219"/>
      <c r="C1669" s="219"/>
      <c r="D1669" s="219"/>
      <c r="E1669" s="219"/>
      <c r="F1669" s="219"/>
      <c r="G1669" s="25" t="s">
        <v>8</v>
      </c>
      <c r="H1669" s="26">
        <v>1.64</v>
      </c>
      <c r="I1669" s="26">
        <v>0</v>
      </c>
      <c r="J1669" s="26">
        <v>0</v>
      </c>
      <c r="K1669" s="26">
        <v>0</v>
      </c>
      <c r="L1669" s="26">
        <v>0</v>
      </c>
      <c r="M1669" s="26">
        <v>0.82</v>
      </c>
      <c r="N1669" s="26">
        <v>0.82</v>
      </c>
      <c r="O1669" s="219"/>
      <c r="P1669" s="263"/>
      <c r="Q1669" s="74"/>
    </row>
    <row r="1670" spans="1:17" ht="16.5" thickBot="1" x14ac:dyDescent="0.3">
      <c r="A1670" s="214"/>
      <c r="B1670" s="220"/>
      <c r="C1670" s="220"/>
      <c r="D1670" s="220"/>
      <c r="E1670" s="220"/>
      <c r="F1670" s="220"/>
      <c r="G1670" s="25" t="s">
        <v>9</v>
      </c>
      <c r="H1670" s="26">
        <v>0</v>
      </c>
      <c r="I1670" s="26">
        <v>0</v>
      </c>
      <c r="J1670" s="26">
        <v>0</v>
      </c>
      <c r="K1670" s="26">
        <v>0</v>
      </c>
      <c r="L1670" s="26">
        <v>0</v>
      </c>
      <c r="M1670" s="26">
        <v>0</v>
      </c>
      <c r="N1670" s="26">
        <v>0</v>
      </c>
      <c r="O1670" s="220"/>
      <c r="P1670" s="264"/>
      <c r="Q1670" s="74"/>
    </row>
    <row r="1671" spans="1:17" ht="24.75" thickBot="1" x14ac:dyDescent="0.3">
      <c r="A1671" s="212" t="s">
        <v>4421</v>
      </c>
      <c r="B1671" s="218" t="s">
        <v>4402</v>
      </c>
      <c r="C1671" s="218" t="s">
        <v>200</v>
      </c>
      <c r="D1671" s="218">
        <v>2030</v>
      </c>
      <c r="E1671" s="218"/>
      <c r="F1671" s="218" t="s">
        <v>1291</v>
      </c>
      <c r="G1671" s="25" t="s">
        <v>4</v>
      </c>
      <c r="H1671" s="26">
        <v>11</v>
      </c>
      <c r="I1671" s="26">
        <v>0</v>
      </c>
      <c r="J1671" s="26">
        <v>0</v>
      </c>
      <c r="K1671" s="26">
        <v>0</v>
      </c>
      <c r="L1671" s="26">
        <v>0</v>
      </c>
      <c r="M1671" s="26">
        <v>0</v>
      </c>
      <c r="N1671" s="26">
        <v>11</v>
      </c>
      <c r="O1671" s="218">
        <v>20067</v>
      </c>
      <c r="P1671" s="262" t="s">
        <v>1975</v>
      </c>
      <c r="Q1671" s="74"/>
    </row>
    <row r="1672" spans="1:17" ht="16.5" thickBot="1" x14ac:dyDescent="0.3">
      <c r="A1672" s="213"/>
      <c r="B1672" s="219"/>
      <c r="C1672" s="219"/>
      <c r="D1672" s="219"/>
      <c r="E1672" s="219"/>
      <c r="F1672" s="219"/>
      <c r="G1672" s="25" t="s">
        <v>6</v>
      </c>
      <c r="H1672" s="26">
        <v>0</v>
      </c>
      <c r="I1672" s="26">
        <v>0</v>
      </c>
      <c r="J1672" s="26">
        <v>0</v>
      </c>
      <c r="K1672" s="26">
        <v>0</v>
      </c>
      <c r="L1672" s="26">
        <v>0</v>
      </c>
      <c r="M1672" s="26">
        <v>0</v>
      </c>
      <c r="N1672" s="26">
        <v>0</v>
      </c>
      <c r="O1672" s="219"/>
      <c r="P1672" s="263"/>
      <c r="Q1672" s="74"/>
    </row>
    <row r="1673" spans="1:17" ht="24.75" thickBot="1" x14ac:dyDescent="0.3">
      <c r="A1673" s="213"/>
      <c r="B1673" s="219"/>
      <c r="C1673" s="219"/>
      <c r="D1673" s="219"/>
      <c r="E1673" s="219"/>
      <c r="F1673" s="219"/>
      <c r="G1673" s="25" t="s">
        <v>7</v>
      </c>
      <c r="H1673" s="26">
        <v>10.45</v>
      </c>
      <c r="I1673" s="26">
        <v>0</v>
      </c>
      <c r="J1673" s="26">
        <v>0</v>
      </c>
      <c r="K1673" s="26">
        <v>0</v>
      </c>
      <c r="L1673" s="26">
        <v>0</v>
      </c>
      <c r="M1673" s="26">
        <v>0</v>
      </c>
      <c r="N1673" s="26">
        <v>10.45</v>
      </c>
      <c r="O1673" s="219"/>
      <c r="P1673" s="263"/>
      <c r="Q1673" s="74"/>
    </row>
    <row r="1674" spans="1:17" ht="16.5" thickBot="1" x14ac:dyDescent="0.3">
      <c r="A1674" s="213"/>
      <c r="B1674" s="219"/>
      <c r="C1674" s="219"/>
      <c r="D1674" s="219"/>
      <c r="E1674" s="219"/>
      <c r="F1674" s="219"/>
      <c r="G1674" s="25" t="s">
        <v>8</v>
      </c>
      <c r="H1674" s="26">
        <v>0.55000000000000004</v>
      </c>
      <c r="I1674" s="26">
        <v>0</v>
      </c>
      <c r="J1674" s="26">
        <v>0</v>
      </c>
      <c r="K1674" s="26">
        <v>0</v>
      </c>
      <c r="L1674" s="26">
        <v>0</v>
      </c>
      <c r="M1674" s="26">
        <v>0</v>
      </c>
      <c r="N1674" s="26">
        <v>0.55000000000000004</v>
      </c>
      <c r="O1674" s="219"/>
      <c r="P1674" s="263"/>
      <c r="Q1674" s="74"/>
    </row>
    <row r="1675" spans="1:17" ht="16.5" thickBot="1" x14ac:dyDescent="0.3">
      <c r="A1675" s="214"/>
      <c r="B1675" s="220"/>
      <c r="C1675" s="220"/>
      <c r="D1675" s="220"/>
      <c r="E1675" s="220"/>
      <c r="F1675" s="220"/>
      <c r="G1675" s="25" t="s">
        <v>9</v>
      </c>
      <c r="H1675" s="26">
        <v>0</v>
      </c>
      <c r="I1675" s="26">
        <v>0</v>
      </c>
      <c r="J1675" s="26">
        <v>0</v>
      </c>
      <c r="K1675" s="26">
        <v>0</v>
      </c>
      <c r="L1675" s="26">
        <v>0</v>
      </c>
      <c r="M1675" s="26">
        <v>0</v>
      </c>
      <c r="N1675" s="26">
        <v>0</v>
      </c>
      <c r="O1675" s="220"/>
      <c r="P1675" s="264"/>
      <c r="Q1675" s="74"/>
    </row>
    <row r="1676" spans="1:17" ht="15.75" x14ac:dyDescent="0.25">
      <c r="A1676" s="320" t="s">
        <v>125</v>
      </c>
      <c r="B1676" s="320"/>
      <c r="C1676" s="320"/>
      <c r="D1676" s="320"/>
      <c r="E1676" s="320"/>
      <c r="F1676" s="321"/>
      <c r="G1676" s="326" t="s">
        <v>4</v>
      </c>
      <c r="H1676" s="328">
        <f>SUM(H1678:H1681)</f>
        <v>966.70900000000006</v>
      </c>
      <c r="I1676" s="328">
        <f t="shared" ref="I1676:N1676" si="184">SUM(I1678:I1681)</f>
        <v>42.449999999999996</v>
      </c>
      <c r="J1676" s="328">
        <f t="shared" si="184"/>
        <v>88.996000000000009</v>
      </c>
      <c r="K1676" s="328">
        <f t="shared" si="184"/>
        <v>45.75</v>
      </c>
      <c r="L1676" s="328">
        <f t="shared" si="184"/>
        <v>301.05200000000002</v>
      </c>
      <c r="M1676" s="328">
        <f t="shared" si="184"/>
        <v>257.56099999999998</v>
      </c>
      <c r="N1676" s="328">
        <f t="shared" si="184"/>
        <v>230.89999999999998</v>
      </c>
      <c r="O1676" s="218" t="s">
        <v>107</v>
      </c>
      <c r="P1676" s="262" t="s">
        <v>107</v>
      </c>
      <c r="Q1676" s="74"/>
    </row>
    <row r="1677" spans="1:17" ht="16.5" thickBot="1" x14ac:dyDescent="0.3">
      <c r="A1677" s="322"/>
      <c r="B1677" s="322"/>
      <c r="C1677" s="322"/>
      <c r="D1677" s="322"/>
      <c r="E1677" s="322"/>
      <c r="F1677" s="323"/>
      <c r="G1677" s="327"/>
      <c r="H1677" s="223"/>
      <c r="I1677" s="223"/>
      <c r="J1677" s="223"/>
      <c r="K1677" s="223"/>
      <c r="L1677" s="223"/>
      <c r="M1677" s="223"/>
      <c r="N1677" s="223"/>
      <c r="O1677" s="219"/>
      <c r="P1677" s="263"/>
      <c r="Q1677" s="74"/>
    </row>
    <row r="1678" spans="1:17" ht="28.5" customHeight="1" thickBot="1" x14ac:dyDescent="0.3">
      <c r="A1678" s="322"/>
      <c r="B1678" s="322"/>
      <c r="C1678" s="322"/>
      <c r="D1678" s="322"/>
      <c r="E1678" s="322"/>
      <c r="F1678" s="323"/>
      <c r="G1678" s="55" t="s">
        <v>35</v>
      </c>
      <c r="H1678" s="56">
        <f>SUM(I1678:N1678)</f>
        <v>0</v>
      </c>
      <c r="I1678" s="56">
        <f>I1597+I1602+I1607+I1612+I1617+I1622+I1627+I1632+I1637+I1642+I1647+I1652+I1657+I1662+I1667+I1672</f>
        <v>0</v>
      </c>
      <c r="J1678" s="56">
        <f t="shared" ref="J1678:N1678" si="185">J1597+J1602+J1607+J1612+J1617+J1622+J1627+J1632+J1637+J1642+J1647+J1652+J1657+J1662+J1667+J1672</f>
        <v>0</v>
      </c>
      <c r="K1678" s="56">
        <f t="shared" si="185"/>
        <v>0</v>
      </c>
      <c r="L1678" s="56">
        <f t="shared" si="185"/>
        <v>0</v>
      </c>
      <c r="M1678" s="56">
        <f t="shared" si="185"/>
        <v>0</v>
      </c>
      <c r="N1678" s="56">
        <f t="shared" si="185"/>
        <v>0</v>
      </c>
      <c r="O1678" s="219"/>
      <c r="P1678" s="263"/>
      <c r="Q1678" s="74"/>
    </row>
    <row r="1679" spans="1:17" ht="36.75" customHeight="1" thickBot="1" x14ac:dyDescent="0.3">
      <c r="A1679" s="322"/>
      <c r="B1679" s="322"/>
      <c r="C1679" s="322"/>
      <c r="D1679" s="322"/>
      <c r="E1679" s="322"/>
      <c r="F1679" s="323"/>
      <c r="G1679" s="55" t="s">
        <v>7</v>
      </c>
      <c r="H1679" s="56">
        <f t="shared" ref="H1679:H1681" si="186">SUM(I1679:N1679)</f>
        <v>920.27300000000002</v>
      </c>
      <c r="I1679" s="56">
        <f t="shared" ref="I1679:N1679" si="187">I1598+I1603+I1608+I1613+I1618+I1623+I1628+I1633+I1638+I1643+I1648+I1653+I1658+I1663+I1668+I1673</f>
        <v>40.299999999999997</v>
      </c>
      <c r="J1679" s="56">
        <f t="shared" si="187"/>
        <v>85.921000000000006</v>
      </c>
      <c r="K1679" s="56">
        <f t="shared" si="187"/>
        <v>43.5</v>
      </c>
      <c r="L1679" s="56">
        <f t="shared" si="187"/>
        <v>286.50400000000002</v>
      </c>
      <c r="M1679" s="56">
        <f t="shared" si="187"/>
        <v>244.68799999999999</v>
      </c>
      <c r="N1679" s="56">
        <f t="shared" si="187"/>
        <v>219.35999999999999</v>
      </c>
      <c r="O1679" s="219"/>
      <c r="P1679" s="263"/>
      <c r="Q1679" s="74"/>
    </row>
    <row r="1680" spans="1:17" ht="16.5" thickBot="1" x14ac:dyDescent="0.3">
      <c r="A1680" s="322"/>
      <c r="B1680" s="322"/>
      <c r="C1680" s="322"/>
      <c r="D1680" s="322"/>
      <c r="E1680" s="322"/>
      <c r="F1680" s="323"/>
      <c r="G1680" s="55" t="s">
        <v>8</v>
      </c>
      <c r="H1680" s="56">
        <f t="shared" si="186"/>
        <v>46.435999999999993</v>
      </c>
      <c r="I1680" s="56">
        <f t="shared" ref="I1680:N1680" si="188">I1599+I1604+I1609+I1614+I1619+I1624+I1629+I1634+I1639+I1644+I1649+I1654+I1659+I1664+I1669+I1674</f>
        <v>2.15</v>
      </c>
      <c r="J1680" s="56">
        <f t="shared" si="188"/>
        <v>3.0750000000000002</v>
      </c>
      <c r="K1680" s="56">
        <f t="shared" si="188"/>
        <v>2.25</v>
      </c>
      <c r="L1680" s="56">
        <f t="shared" si="188"/>
        <v>14.547999999999998</v>
      </c>
      <c r="M1680" s="56">
        <f t="shared" si="188"/>
        <v>12.872999999999999</v>
      </c>
      <c r="N1680" s="56">
        <f t="shared" si="188"/>
        <v>11.540000000000001</v>
      </c>
      <c r="O1680" s="219"/>
      <c r="P1680" s="263"/>
      <c r="Q1680" s="74"/>
    </row>
    <row r="1681" spans="1:17" ht="24.75" thickBot="1" x14ac:dyDescent="0.3">
      <c r="A1681" s="324"/>
      <c r="B1681" s="324"/>
      <c r="C1681" s="324"/>
      <c r="D1681" s="324"/>
      <c r="E1681" s="324"/>
      <c r="F1681" s="325"/>
      <c r="G1681" s="55" t="s">
        <v>9</v>
      </c>
      <c r="H1681" s="56">
        <f t="shared" si="186"/>
        <v>0</v>
      </c>
      <c r="I1681" s="56">
        <f t="shared" ref="I1681:N1681" si="189">I1600+I1605+I1610+I1615+I1620+I1625+I1630+I1635+I1640+I1645+I1650+I1655+I1660+I1665+I1670+I1675</f>
        <v>0</v>
      </c>
      <c r="J1681" s="56">
        <f t="shared" si="189"/>
        <v>0</v>
      </c>
      <c r="K1681" s="56">
        <f t="shared" si="189"/>
        <v>0</v>
      </c>
      <c r="L1681" s="56">
        <f t="shared" si="189"/>
        <v>0</v>
      </c>
      <c r="M1681" s="56">
        <f t="shared" si="189"/>
        <v>0</v>
      </c>
      <c r="N1681" s="56">
        <f t="shared" si="189"/>
        <v>0</v>
      </c>
      <c r="O1681" s="220"/>
      <c r="P1681" s="264"/>
      <c r="Q1681" s="74"/>
    </row>
    <row r="1682" spans="1:17" ht="16.5" thickBot="1" x14ac:dyDescent="0.3">
      <c r="A1682" s="211" t="s">
        <v>11</v>
      </c>
      <c r="B1682" s="211"/>
      <c r="C1682" s="211"/>
      <c r="D1682" s="211"/>
      <c r="E1682" s="211"/>
      <c r="F1682" s="211"/>
      <c r="G1682" s="211"/>
      <c r="H1682" s="211"/>
      <c r="I1682" s="211"/>
      <c r="J1682" s="211"/>
      <c r="K1682" s="211"/>
      <c r="L1682" s="211"/>
      <c r="M1682" s="211"/>
      <c r="N1682" s="211"/>
      <c r="O1682" s="211"/>
      <c r="P1682" s="279"/>
      <c r="Q1682" s="74"/>
    </row>
    <row r="1683" spans="1:17" ht="24.75" thickBot="1" x14ac:dyDescent="0.3">
      <c r="A1683" s="212" t="s">
        <v>1618</v>
      </c>
      <c r="B1683" s="218" t="s">
        <v>1435</v>
      </c>
      <c r="C1683" s="218" t="s">
        <v>11</v>
      </c>
      <c r="D1683" s="218" t="s">
        <v>458</v>
      </c>
      <c r="E1683" s="218" t="s">
        <v>940</v>
      </c>
      <c r="F1683" s="218" t="s">
        <v>820</v>
      </c>
      <c r="G1683" s="25" t="s">
        <v>4</v>
      </c>
      <c r="H1683" s="26">
        <v>174.9</v>
      </c>
      <c r="I1683" s="26">
        <v>0</v>
      </c>
      <c r="J1683" s="26">
        <v>0</v>
      </c>
      <c r="K1683" s="26">
        <v>0</v>
      </c>
      <c r="L1683" s="26">
        <v>174.9</v>
      </c>
      <c r="M1683" s="26">
        <v>0</v>
      </c>
      <c r="N1683" s="26">
        <v>0</v>
      </c>
      <c r="O1683" s="218">
        <v>212</v>
      </c>
      <c r="P1683" s="262" t="s">
        <v>826</v>
      </c>
      <c r="Q1683" s="74"/>
    </row>
    <row r="1684" spans="1:17" ht="16.5" thickBot="1" x14ac:dyDescent="0.3">
      <c r="A1684" s="213"/>
      <c r="B1684" s="219"/>
      <c r="C1684" s="219"/>
      <c r="D1684" s="219"/>
      <c r="E1684" s="219"/>
      <c r="F1684" s="219"/>
      <c r="G1684" s="25" t="s">
        <v>6</v>
      </c>
      <c r="H1684" s="26">
        <v>173.2</v>
      </c>
      <c r="I1684" s="26">
        <v>0</v>
      </c>
      <c r="J1684" s="26">
        <v>0</v>
      </c>
      <c r="K1684" s="26">
        <v>0</v>
      </c>
      <c r="L1684" s="26">
        <v>173.2</v>
      </c>
      <c r="M1684" s="26">
        <v>0</v>
      </c>
      <c r="N1684" s="26">
        <v>0</v>
      </c>
      <c r="O1684" s="219"/>
      <c r="P1684" s="263"/>
      <c r="Q1684" s="74"/>
    </row>
    <row r="1685" spans="1:17" ht="24.75" thickBot="1" x14ac:dyDescent="0.3">
      <c r="A1685" s="213"/>
      <c r="B1685" s="219"/>
      <c r="C1685" s="219"/>
      <c r="D1685" s="219"/>
      <c r="E1685" s="219"/>
      <c r="F1685" s="219"/>
      <c r="G1685" s="25" t="s">
        <v>7</v>
      </c>
      <c r="H1685" s="26">
        <v>1.6</v>
      </c>
      <c r="I1685" s="26">
        <v>0</v>
      </c>
      <c r="J1685" s="26">
        <v>0</v>
      </c>
      <c r="K1685" s="26">
        <v>0</v>
      </c>
      <c r="L1685" s="26">
        <v>1.6</v>
      </c>
      <c r="M1685" s="26">
        <v>0</v>
      </c>
      <c r="N1685" s="26">
        <v>0</v>
      </c>
      <c r="O1685" s="219"/>
      <c r="P1685" s="263"/>
      <c r="Q1685" s="74"/>
    </row>
    <row r="1686" spans="1:17" ht="16.5" thickBot="1" x14ac:dyDescent="0.3">
      <c r="A1686" s="213"/>
      <c r="B1686" s="219"/>
      <c r="C1686" s="219"/>
      <c r="D1686" s="219"/>
      <c r="E1686" s="219"/>
      <c r="F1686" s="219"/>
      <c r="G1686" s="25" t="s">
        <v>8</v>
      </c>
      <c r="H1686" s="26">
        <v>0.1</v>
      </c>
      <c r="I1686" s="26">
        <v>0</v>
      </c>
      <c r="J1686" s="26">
        <v>0</v>
      </c>
      <c r="K1686" s="26">
        <v>0</v>
      </c>
      <c r="L1686" s="26">
        <v>0.1</v>
      </c>
      <c r="M1686" s="26">
        <v>0</v>
      </c>
      <c r="N1686" s="26">
        <v>0</v>
      </c>
      <c r="O1686" s="219"/>
      <c r="P1686" s="263"/>
      <c r="Q1686" s="74"/>
    </row>
    <row r="1687" spans="1:17" ht="16.5" thickBot="1" x14ac:dyDescent="0.3">
      <c r="A1687" s="214"/>
      <c r="B1687" s="220"/>
      <c r="C1687" s="220"/>
      <c r="D1687" s="220"/>
      <c r="E1687" s="220"/>
      <c r="F1687" s="220"/>
      <c r="G1687" s="25" t="s">
        <v>9</v>
      </c>
      <c r="H1687" s="26">
        <v>0</v>
      </c>
      <c r="I1687" s="26">
        <v>0</v>
      </c>
      <c r="J1687" s="26">
        <v>0</v>
      </c>
      <c r="K1687" s="26">
        <v>0</v>
      </c>
      <c r="L1687" s="26">
        <v>0</v>
      </c>
      <c r="M1687" s="26">
        <v>0</v>
      </c>
      <c r="N1687" s="26">
        <v>0</v>
      </c>
      <c r="O1687" s="220"/>
      <c r="P1687" s="264"/>
      <c r="Q1687" s="74"/>
    </row>
    <row r="1688" spans="1:17" ht="24.75" thickBot="1" x14ac:dyDescent="0.3">
      <c r="A1688" s="212" t="s">
        <v>1619</v>
      </c>
      <c r="B1688" s="218" t="s">
        <v>1435</v>
      </c>
      <c r="C1688" s="218" t="s">
        <v>11</v>
      </c>
      <c r="D1688" s="218" t="s">
        <v>458</v>
      </c>
      <c r="E1688" s="218" t="s">
        <v>1620</v>
      </c>
      <c r="F1688" s="218" t="s">
        <v>820</v>
      </c>
      <c r="G1688" s="25" t="s">
        <v>4</v>
      </c>
      <c r="H1688" s="26">
        <v>183.4</v>
      </c>
      <c r="I1688" s="26">
        <v>0</v>
      </c>
      <c r="J1688" s="26">
        <v>0</v>
      </c>
      <c r="K1688" s="26">
        <v>0</v>
      </c>
      <c r="L1688" s="26">
        <v>183.4</v>
      </c>
      <c r="M1688" s="26">
        <v>0</v>
      </c>
      <c r="N1688" s="26">
        <v>0</v>
      </c>
      <c r="O1688" s="218">
        <v>467</v>
      </c>
      <c r="P1688" s="262" t="s">
        <v>826</v>
      </c>
      <c r="Q1688" s="74"/>
    </row>
    <row r="1689" spans="1:17" ht="16.5" thickBot="1" x14ac:dyDescent="0.3">
      <c r="A1689" s="213"/>
      <c r="B1689" s="219"/>
      <c r="C1689" s="219"/>
      <c r="D1689" s="219"/>
      <c r="E1689" s="219"/>
      <c r="F1689" s="219"/>
      <c r="G1689" s="25" t="s">
        <v>6</v>
      </c>
      <c r="H1689" s="26">
        <v>181.6</v>
      </c>
      <c r="I1689" s="26">
        <v>0</v>
      </c>
      <c r="J1689" s="26">
        <v>0</v>
      </c>
      <c r="K1689" s="26">
        <v>0</v>
      </c>
      <c r="L1689" s="26">
        <v>181.6</v>
      </c>
      <c r="M1689" s="26">
        <v>0</v>
      </c>
      <c r="N1689" s="26">
        <v>0</v>
      </c>
      <c r="O1689" s="219"/>
      <c r="P1689" s="263"/>
      <c r="Q1689" s="74"/>
    </row>
    <row r="1690" spans="1:17" ht="24.75" thickBot="1" x14ac:dyDescent="0.3">
      <c r="A1690" s="213"/>
      <c r="B1690" s="219"/>
      <c r="C1690" s="219"/>
      <c r="D1690" s="219"/>
      <c r="E1690" s="219"/>
      <c r="F1690" s="219"/>
      <c r="G1690" s="25" t="s">
        <v>7</v>
      </c>
      <c r="H1690" s="26">
        <v>1.7</v>
      </c>
      <c r="I1690" s="26">
        <v>0</v>
      </c>
      <c r="J1690" s="26">
        <v>0</v>
      </c>
      <c r="K1690" s="26">
        <v>0</v>
      </c>
      <c r="L1690" s="26">
        <v>1.7</v>
      </c>
      <c r="M1690" s="26">
        <v>0</v>
      </c>
      <c r="N1690" s="26">
        <v>0</v>
      </c>
      <c r="O1690" s="219"/>
      <c r="P1690" s="263"/>
      <c r="Q1690" s="74"/>
    </row>
    <row r="1691" spans="1:17" ht="16.5" thickBot="1" x14ac:dyDescent="0.3">
      <c r="A1691" s="213"/>
      <c r="B1691" s="219"/>
      <c r="C1691" s="219"/>
      <c r="D1691" s="219"/>
      <c r="E1691" s="219"/>
      <c r="F1691" s="219"/>
      <c r="G1691" s="25" t="s">
        <v>8</v>
      </c>
      <c r="H1691" s="26">
        <v>0.1</v>
      </c>
      <c r="I1691" s="26">
        <v>0</v>
      </c>
      <c r="J1691" s="26">
        <v>0</v>
      </c>
      <c r="K1691" s="26">
        <v>0</v>
      </c>
      <c r="L1691" s="26">
        <v>0.1</v>
      </c>
      <c r="M1691" s="26">
        <v>0</v>
      </c>
      <c r="N1691" s="26">
        <v>0</v>
      </c>
      <c r="O1691" s="219"/>
      <c r="P1691" s="263"/>
      <c r="Q1691" s="74"/>
    </row>
    <row r="1692" spans="1:17" ht="16.5" thickBot="1" x14ac:dyDescent="0.3">
      <c r="A1692" s="214"/>
      <c r="B1692" s="220"/>
      <c r="C1692" s="220"/>
      <c r="D1692" s="220"/>
      <c r="E1692" s="220"/>
      <c r="F1692" s="220"/>
      <c r="G1692" s="25" t="s">
        <v>9</v>
      </c>
      <c r="H1692" s="26">
        <v>0</v>
      </c>
      <c r="I1692" s="26">
        <v>0</v>
      </c>
      <c r="J1692" s="26">
        <v>0</v>
      </c>
      <c r="K1692" s="26">
        <v>0</v>
      </c>
      <c r="L1692" s="26">
        <v>0</v>
      </c>
      <c r="M1692" s="26">
        <v>0</v>
      </c>
      <c r="N1692" s="26">
        <v>0</v>
      </c>
      <c r="O1692" s="220"/>
      <c r="P1692" s="264"/>
      <c r="Q1692" s="74"/>
    </row>
    <row r="1693" spans="1:17" ht="24.75" thickBot="1" x14ac:dyDescent="0.3">
      <c r="A1693" s="212" t="s">
        <v>1621</v>
      </c>
      <c r="B1693" s="218" t="s">
        <v>1435</v>
      </c>
      <c r="C1693" s="218" t="s">
        <v>11</v>
      </c>
      <c r="D1693" s="218" t="s">
        <v>458</v>
      </c>
      <c r="E1693" s="218" t="s">
        <v>1622</v>
      </c>
      <c r="F1693" s="218" t="s">
        <v>820</v>
      </c>
      <c r="G1693" s="25" t="s">
        <v>4</v>
      </c>
      <c r="H1693" s="26">
        <v>197.3</v>
      </c>
      <c r="I1693" s="26">
        <v>62.4</v>
      </c>
      <c r="J1693" s="26">
        <v>67.400000000000006</v>
      </c>
      <c r="K1693" s="26">
        <v>67.400000000000006</v>
      </c>
      <c r="L1693" s="26">
        <v>0</v>
      </c>
      <c r="M1693" s="26">
        <v>0</v>
      </c>
      <c r="N1693" s="26">
        <v>0</v>
      </c>
      <c r="O1693" s="218">
        <v>528</v>
      </c>
      <c r="P1693" s="262" t="s">
        <v>826</v>
      </c>
      <c r="Q1693" s="74"/>
    </row>
    <row r="1694" spans="1:17" ht="16.5" thickBot="1" x14ac:dyDescent="0.3">
      <c r="A1694" s="213"/>
      <c r="B1694" s="219"/>
      <c r="C1694" s="219"/>
      <c r="D1694" s="219"/>
      <c r="E1694" s="219"/>
      <c r="F1694" s="219"/>
      <c r="G1694" s="25" t="s">
        <v>6</v>
      </c>
      <c r="H1694" s="26">
        <v>0</v>
      </c>
      <c r="I1694" s="26">
        <v>0</v>
      </c>
      <c r="J1694" s="26">
        <v>0</v>
      </c>
      <c r="K1694" s="26">
        <v>0</v>
      </c>
      <c r="L1694" s="26">
        <v>0</v>
      </c>
      <c r="M1694" s="26">
        <v>0</v>
      </c>
      <c r="N1694" s="26">
        <v>0</v>
      </c>
      <c r="O1694" s="219"/>
      <c r="P1694" s="263"/>
      <c r="Q1694" s="74"/>
    </row>
    <row r="1695" spans="1:17" ht="24.75" thickBot="1" x14ac:dyDescent="0.3">
      <c r="A1695" s="213"/>
      <c r="B1695" s="219"/>
      <c r="C1695" s="219"/>
      <c r="D1695" s="219"/>
      <c r="E1695" s="219"/>
      <c r="F1695" s="219"/>
      <c r="G1695" s="25" t="s">
        <v>7</v>
      </c>
      <c r="H1695" s="26">
        <v>187.9</v>
      </c>
      <c r="I1695" s="26">
        <v>59.4</v>
      </c>
      <c r="J1695" s="26">
        <v>64.2</v>
      </c>
      <c r="K1695" s="26">
        <v>64.2</v>
      </c>
      <c r="L1695" s="26">
        <v>0</v>
      </c>
      <c r="M1695" s="26">
        <v>0</v>
      </c>
      <c r="N1695" s="26">
        <v>0</v>
      </c>
      <c r="O1695" s="219"/>
      <c r="P1695" s="263"/>
      <c r="Q1695" s="74"/>
    </row>
    <row r="1696" spans="1:17" ht="16.5" thickBot="1" x14ac:dyDescent="0.3">
      <c r="A1696" s="213"/>
      <c r="B1696" s="219"/>
      <c r="C1696" s="219"/>
      <c r="D1696" s="219"/>
      <c r="E1696" s="219"/>
      <c r="F1696" s="219"/>
      <c r="G1696" s="25" t="s">
        <v>8</v>
      </c>
      <c r="H1696" s="26">
        <v>9.4</v>
      </c>
      <c r="I1696" s="26">
        <v>3</v>
      </c>
      <c r="J1696" s="26">
        <v>3.2</v>
      </c>
      <c r="K1696" s="26">
        <v>3.2</v>
      </c>
      <c r="L1696" s="26">
        <v>0</v>
      </c>
      <c r="M1696" s="26">
        <v>0</v>
      </c>
      <c r="N1696" s="26">
        <v>0</v>
      </c>
      <c r="O1696" s="219"/>
      <c r="P1696" s="263"/>
      <c r="Q1696" s="74"/>
    </row>
    <row r="1697" spans="1:17" ht="16.5" thickBot="1" x14ac:dyDescent="0.3">
      <c r="A1697" s="214"/>
      <c r="B1697" s="220"/>
      <c r="C1697" s="220"/>
      <c r="D1697" s="220"/>
      <c r="E1697" s="220"/>
      <c r="F1697" s="220"/>
      <c r="G1697" s="25" t="s">
        <v>9</v>
      </c>
      <c r="H1697" s="26">
        <v>0</v>
      </c>
      <c r="I1697" s="26">
        <v>0</v>
      </c>
      <c r="J1697" s="26">
        <v>0</v>
      </c>
      <c r="K1697" s="26">
        <v>0</v>
      </c>
      <c r="L1697" s="26">
        <v>0</v>
      </c>
      <c r="M1697" s="26">
        <v>0</v>
      </c>
      <c r="N1697" s="26">
        <v>0</v>
      </c>
      <c r="O1697" s="220"/>
      <c r="P1697" s="264"/>
      <c r="Q1697" s="74"/>
    </row>
    <row r="1698" spans="1:17" ht="24.75" thickBot="1" x14ac:dyDescent="0.3">
      <c r="A1698" s="212" t="s">
        <v>1623</v>
      </c>
      <c r="B1698" s="218" t="s">
        <v>1435</v>
      </c>
      <c r="C1698" s="218" t="s">
        <v>11</v>
      </c>
      <c r="D1698" s="218" t="s">
        <v>44</v>
      </c>
      <c r="E1698" s="218" t="s">
        <v>1624</v>
      </c>
      <c r="F1698" s="218" t="s">
        <v>1625</v>
      </c>
      <c r="G1698" s="25" t="s">
        <v>4</v>
      </c>
      <c r="H1698" s="26">
        <v>260.2</v>
      </c>
      <c r="I1698" s="26">
        <v>0</v>
      </c>
      <c r="J1698" s="26">
        <v>0</v>
      </c>
      <c r="K1698" s="26">
        <v>0</v>
      </c>
      <c r="L1698" s="26">
        <v>130.1</v>
      </c>
      <c r="M1698" s="26">
        <v>130.1</v>
      </c>
      <c r="N1698" s="26">
        <v>0</v>
      </c>
      <c r="O1698" s="218">
        <v>230</v>
      </c>
      <c r="P1698" s="262" t="s">
        <v>826</v>
      </c>
      <c r="Q1698" s="74"/>
    </row>
    <row r="1699" spans="1:17" ht="16.5" thickBot="1" x14ac:dyDescent="0.3">
      <c r="A1699" s="213"/>
      <c r="B1699" s="219"/>
      <c r="C1699" s="219"/>
      <c r="D1699" s="219"/>
      <c r="E1699" s="219"/>
      <c r="F1699" s="219"/>
      <c r="G1699" s="25" t="s">
        <v>6</v>
      </c>
      <c r="H1699" s="26">
        <v>257.60000000000002</v>
      </c>
      <c r="I1699" s="26">
        <v>0</v>
      </c>
      <c r="J1699" s="26">
        <v>0</v>
      </c>
      <c r="K1699" s="26">
        <v>0</v>
      </c>
      <c r="L1699" s="26">
        <v>128.80000000000001</v>
      </c>
      <c r="M1699" s="26">
        <v>128.80000000000001</v>
      </c>
      <c r="N1699" s="26">
        <v>0</v>
      </c>
      <c r="O1699" s="219"/>
      <c r="P1699" s="263"/>
      <c r="Q1699" s="74"/>
    </row>
    <row r="1700" spans="1:17" ht="24.75" thickBot="1" x14ac:dyDescent="0.3">
      <c r="A1700" s="213"/>
      <c r="B1700" s="219"/>
      <c r="C1700" s="219"/>
      <c r="D1700" s="219"/>
      <c r="E1700" s="219"/>
      <c r="F1700" s="219"/>
      <c r="G1700" s="25" t="s">
        <v>7</v>
      </c>
      <c r="H1700" s="26">
        <v>2.4</v>
      </c>
      <c r="I1700" s="26">
        <v>0</v>
      </c>
      <c r="J1700" s="26">
        <v>0</v>
      </c>
      <c r="K1700" s="26">
        <v>0</v>
      </c>
      <c r="L1700" s="26">
        <v>1.2</v>
      </c>
      <c r="M1700" s="26">
        <v>1.2</v>
      </c>
      <c r="N1700" s="26">
        <v>0</v>
      </c>
      <c r="O1700" s="219"/>
      <c r="P1700" s="263"/>
      <c r="Q1700" s="74"/>
    </row>
    <row r="1701" spans="1:17" ht="16.5" thickBot="1" x14ac:dyDescent="0.3">
      <c r="A1701" s="213"/>
      <c r="B1701" s="219"/>
      <c r="C1701" s="219"/>
      <c r="D1701" s="219"/>
      <c r="E1701" s="219"/>
      <c r="F1701" s="219"/>
      <c r="G1701" s="25" t="s">
        <v>8</v>
      </c>
      <c r="H1701" s="26">
        <v>0.2</v>
      </c>
      <c r="I1701" s="26">
        <v>0</v>
      </c>
      <c r="J1701" s="26">
        <v>0</v>
      </c>
      <c r="K1701" s="26">
        <v>0</v>
      </c>
      <c r="L1701" s="26">
        <v>0.1</v>
      </c>
      <c r="M1701" s="26">
        <v>0.1</v>
      </c>
      <c r="N1701" s="26">
        <v>0</v>
      </c>
      <c r="O1701" s="219"/>
      <c r="P1701" s="263"/>
      <c r="Q1701" s="74"/>
    </row>
    <row r="1702" spans="1:17" ht="16.5" thickBot="1" x14ac:dyDescent="0.3">
      <c r="A1702" s="214"/>
      <c r="B1702" s="220"/>
      <c r="C1702" s="220"/>
      <c r="D1702" s="220"/>
      <c r="E1702" s="220"/>
      <c r="F1702" s="220"/>
      <c r="G1702" s="25" t="s">
        <v>9</v>
      </c>
      <c r="H1702" s="26">
        <v>0</v>
      </c>
      <c r="I1702" s="26">
        <v>0</v>
      </c>
      <c r="J1702" s="26">
        <v>0</v>
      </c>
      <c r="K1702" s="26">
        <v>0</v>
      </c>
      <c r="L1702" s="26">
        <v>0</v>
      </c>
      <c r="M1702" s="26">
        <v>0</v>
      </c>
      <c r="N1702" s="26">
        <v>0</v>
      </c>
      <c r="O1702" s="220"/>
      <c r="P1702" s="264"/>
      <c r="Q1702" s="74"/>
    </row>
    <row r="1703" spans="1:17" ht="24.75" thickBot="1" x14ac:dyDescent="0.3">
      <c r="A1703" s="212" t="s">
        <v>1626</v>
      </c>
      <c r="B1703" s="218" t="s">
        <v>1627</v>
      </c>
      <c r="C1703" s="218" t="s">
        <v>11</v>
      </c>
      <c r="D1703" s="218" t="s">
        <v>458</v>
      </c>
      <c r="E1703" s="218" t="s">
        <v>1436</v>
      </c>
      <c r="F1703" s="218" t="s">
        <v>1625</v>
      </c>
      <c r="G1703" s="25" t="s">
        <v>4</v>
      </c>
      <c r="H1703" s="26">
        <v>146.69999999999999</v>
      </c>
      <c r="I1703" s="26">
        <v>0</v>
      </c>
      <c r="J1703" s="26">
        <v>0</v>
      </c>
      <c r="K1703" s="26">
        <v>0</v>
      </c>
      <c r="L1703" s="26">
        <v>0</v>
      </c>
      <c r="M1703" s="26">
        <v>146.69999999999999</v>
      </c>
      <c r="N1703" s="26">
        <v>0</v>
      </c>
      <c r="O1703" s="218">
        <v>696</v>
      </c>
      <c r="P1703" s="262" t="s">
        <v>826</v>
      </c>
      <c r="Q1703" s="74"/>
    </row>
    <row r="1704" spans="1:17" ht="16.5" thickBot="1" x14ac:dyDescent="0.3">
      <c r="A1704" s="213"/>
      <c r="B1704" s="219"/>
      <c r="C1704" s="219"/>
      <c r="D1704" s="219"/>
      <c r="E1704" s="219"/>
      <c r="F1704" s="219"/>
      <c r="G1704" s="25" t="s">
        <v>6</v>
      </c>
      <c r="H1704" s="26">
        <v>145.30000000000001</v>
      </c>
      <c r="I1704" s="26">
        <v>0</v>
      </c>
      <c r="J1704" s="26">
        <v>0</v>
      </c>
      <c r="K1704" s="26">
        <v>0</v>
      </c>
      <c r="L1704" s="26">
        <v>0</v>
      </c>
      <c r="M1704" s="26">
        <v>145.30000000000001</v>
      </c>
      <c r="N1704" s="26">
        <v>0</v>
      </c>
      <c r="O1704" s="219"/>
      <c r="P1704" s="263"/>
      <c r="Q1704" s="74"/>
    </row>
    <row r="1705" spans="1:17" ht="24.75" thickBot="1" x14ac:dyDescent="0.3">
      <c r="A1705" s="213"/>
      <c r="B1705" s="219"/>
      <c r="C1705" s="219"/>
      <c r="D1705" s="219"/>
      <c r="E1705" s="219"/>
      <c r="F1705" s="219"/>
      <c r="G1705" s="25" t="s">
        <v>7</v>
      </c>
      <c r="H1705" s="26">
        <v>1.3</v>
      </c>
      <c r="I1705" s="26">
        <v>0</v>
      </c>
      <c r="J1705" s="26">
        <v>0</v>
      </c>
      <c r="K1705" s="26">
        <v>0</v>
      </c>
      <c r="L1705" s="26">
        <v>0</v>
      </c>
      <c r="M1705" s="26">
        <v>1.3</v>
      </c>
      <c r="N1705" s="26">
        <v>0</v>
      </c>
      <c r="O1705" s="219"/>
      <c r="P1705" s="263"/>
      <c r="Q1705" s="74"/>
    </row>
    <row r="1706" spans="1:17" ht="16.5" thickBot="1" x14ac:dyDescent="0.3">
      <c r="A1706" s="213"/>
      <c r="B1706" s="219"/>
      <c r="C1706" s="219"/>
      <c r="D1706" s="219"/>
      <c r="E1706" s="219"/>
      <c r="F1706" s="219"/>
      <c r="G1706" s="25" t="s">
        <v>8</v>
      </c>
      <c r="H1706" s="26">
        <v>0.1</v>
      </c>
      <c r="I1706" s="26">
        <v>0</v>
      </c>
      <c r="J1706" s="26">
        <v>0</v>
      </c>
      <c r="K1706" s="26">
        <v>0</v>
      </c>
      <c r="L1706" s="26">
        <v>0</v>
      </c>
      <c r="M1706" s="26">
        <v>0.1</v>
      </c>
      <c r="N1706" s="26">
        <v>0</v>
      </c>
      <c r="O1706" s="219"/>
      <c r="P1706" s="263"/>
      <c r="Q1706" s="74"/>
    </row>
    <row r="1707" spans="1:17" ht="16.5" thickBot="1" x14ac:dyDescent="0.3">
      <c r="A1707" s="214"/>
      <c r="B1707" s="220"/>
      <c r="C1707" s="220"/>
      <c r="D1707" s="220"/>
      <c r="E1707" s="220"/>
      <c r="F1707" s="220"/>
      <c r="G1707" s="25" t="s">
        <v>9</v>
      </c>
      <c r="H1707" s="26">
        <v>0</v>
      </c>
      <c r="I1707" s="26">
        <v>0</v>
      </c>
      <c r="J1707" s="26">
        <v>0</v>
      </c>
      <c r="K1707" s="26">
        <v>0</v>
      </c>
      <c r="L1707" s="26">
        <v>0</v>
      </c>
      <c r="M1707" s="26">
        <v>0</v>
      </c>
      <c r="N1707" s="26">
        <v>0</v>
      </c>
      <c r="O1707" s="220"/>
      <c r="P1707" s="264"/>
      <c r="Q1707" s="74"/>
    </row>
    <row r="1708" spans="1:17" ht="24.75" thickBot="1" x14ac:dyDescent="0.3">
      <c r="A1708" s="212" t="s">
        <v>1628</v>
      </c>
      <c r="B1708" s="218" t="s">
        <v>1627</v>
      </c>
      <c r="C1708" s="218" t="s">
        <v>11</v>
      </c>
      <c r="D1708" s="218" t="s">
        <v>458</v>
      </c>
      <c r="E1708" s="218" t="s">
        <v>1629</v>
      </c>
      <c r="F1708" s="218" t="s">
        <v>1625</v>
      </c>
      <c r="G1708" s="25" t="s">
        <v>4</v>
      </c>
      <c r="H1708" s="26">
        <v>345</v>
      </c>
      <c r="I1708" s="26">
        <v>0</v>
      </c>
      <c r="J1708" s="26">
        <v>0</v>
      </c>
      <c r="K1708" s="26">
        <v>0</v>
      </c>
      <c r="L1708" s="26">
        <v>0</v>
      </c>
      <c r="M1708" s="26">
        <v>0</v>
      </c>
      <c r="N1708" s="26">
        <v>345</v>
      </c>
      <c r="O1708" s="218">
        <v>251</v>
      </c>
      <c r="P1708" s="262" t="s">
        <v>826</v>
      </c>
      <c r="Q1708" s="74"/>
    </row>
    <row r="1709" spans="1:17" ht="16.5" thickBot="1" x14ac:dyDescent="0.3">
      <c r="A1709" s="213"/>
      <c r="B1709" s="219"/>
      <c r="C1709" s="219"/>
      <c r="D1709" s="219"/>
      <c r="E1709" s="219"/>
      <c r="F1709" s="219"/>
      <c r="G1709" s="25" t="s">
        <v>6</v>
      </c>
      <c r="H1709" s="26">
        <v>341.5</v>
      </c>
      <c r="I1709" s="26">
        <v>0</v>
      </c>
      <c r="J1709" s="26">
        <v>0</v>
      </c>
      <c r="K1709" s="26">
        <v>0</v>
      </c>
      <c r="L1709" s="26">
        <v>0</v>
      </c>
      <c r="M1709" s="26">
        <v>0</v>
      </c>
      <c r="N1709" s="26">
        <v>341.5</v>
      </c>
      <c r="O1709" s="219"/>
      <c r="P1709" s="263"/>
      <c r="Q1709" s="74"/>
    </row>
    <row r="1710" spans="1:17" ht="24.75" thickBot="1" x14ac:dyDescent="0.3">
      <c r="A1710" s="213"/>
      <c r="B1710" s="219"/>
      <c r="C1710" s="219"/>
      <c r="D1710" s="219"/>
      <c r="E1710" s="219"/>
      <c r="F1710" s="219"/>
      <c r="G1710" s="25" t="s">
        <v>7</v>
      </c>
      <c r="H1710" s="26">
        <v>3.2</v>
      </c>
      <c r="I1710" s="26">
        <v>0</v>
      </c>
      <c r="J1710" s="26">
        <v>0</v>
      </c>
      <c r="K1710" s="26">
        <v>0</v>
      </c>
      <c r="L1710" s="26">
        <v>0</v>
      </c>
      <c r="M1710" s="26">
        <v>0</v>
      </c>
      <c r="N1710" s="26">
        <v>3.2</v>
      </c>
      <c r="O1710" s="219"/>
      <c r="P1710" s="263"/>
      <c r="Q1710" s="74"/>
    </row>
    <row r="1711" spans="1:17" ht="16.5" thickBot="1" x14ac:dyDescent="0.3">
      <c r="A1711" s="213"/>
      <c r="B1711" s="219"/>
      <c r="C1711" s="219"/>
      <c r="D1711" s="219"/>
      <c r="E1711" s="219"/>
      <c r="F1711" s="219"/>
      <c r="G1711" s="25" t="s">
        <v>8</v>
      </c>
      <c r="H1711" s="26">
        <v>0.3</v>
      </c>
      <c r="I1711" s="26">
        <v>0</v>
      </c>
      <c r="J1711" s="26">
        <v>0</v>
      </c>
      <c r="K1711" s="26">
        <v>0</v>
      </c>
      <c r="L1711" s="26">
        <v>0</v>
      </c>
      <c r="M1711" s="26">
        <v>0</v>
      </c>
      <c r="N1711" s="26">
        <v>0.3</v>
      </c>
      <c r="O1711" s="219"/>
      <c r="P1711" s="263"/>
      <c r="Q1711" s="74"/>
    </row>
    <row r="1712" spans="1:17" ht="16.5" thickBot="1" x14ac:dyDescent="0.3">
      <c r="A1712" s="214"/>
      <c r="B1712" s="220"/>
      <c r="C1712" s="220"/>
      <c r="D1712" s="220"/>
      <c r="E1712" s="220"/>
      <c r="F1712" s="220"/>
      <c r="G1712" s="25" t="s">
        <v>9</v>
      </c>
      <c r="H1712" s="26">
        <v>0</v>
      </c>
      <c r="I1712" s="26">
        <v>0</v>
      </c>
      <c r="J1712" s="26">
        <v>0</v>
      </c>
      <c r="K1712" s="26">
        <v>0</v>
      </c>
      <c r="L1712" s="26">
        <v>0</v>
      </c>
      <c r="M1712" s="26">
        <v>0</v>
      </c>
      <c r="N1712" s="26">
        <v>0</v>
      </c>
      <c r="O1712" s="220"/>
      <c r="P1712" s="264"/>
      <c r="Q1712" s="74"/>
    </row>
    <row r="1713" spans="1:17" ht="24.75" thickBot="1" x14ac:dyDescent="0.3">
      <c r="A1713" s="212" t="s">
        <v>1630</v>
      </c>
      <c r="B1713" s="218" t="s">
        <v>1627</v>
      </c>
      <c r="C1713" s="218" t="s">
        <v>11</v>
      </c>
      <c r="D1713" s="218" t="s">
        <v>458</v>
      </c>
      <c r="E1713" s="218" t="s">
        <v>1520</v>
      </c>
      <c r="F1713" s="218" t="s">
        <v>1631</v>
      </c>
      <c r="G1713" s="25" t="s">
        <v>4</v>
      </c>
      <c r="H1713" s="26">
        <v>57</v>
      </c>
      <c r="I1713" s="26">
        <v>0</v>
      </c>
      <c r="J1713" s="26">
        <v>0</v>
      </c>
      <c r="K1713" s="26">
        <v>0</v>
      </c>
      <c r="L1713" s="26">
        <v>57</v>
      </c>
      <c r="M1713" s="26">
        <v>0</v>
      </c>
      <c r="N1713" s="26">
        <v>0</v>
      </c>
      <c r="O1713" s="218">
        <v>146</v>
      </c>
      <c r="P1713" s="262" t="s">
        <v>826</v>
      </c>
      <c r="Q1713" s="74"/>
    </row>
    <row r="1714" spans="1:17" ht="16.5" thickBot="1" x14ac:dyDescent="0.3">
      <c r="A1714" s="213"/>
      <c r="B1714" s="219"/>
      <c r="C1714" s="219"/>
      <c r="D1714" s="219"/>
      <c r="E1714" s="219"/>
      <c r="F1714" s="219"/>
      <c r="G1714" s="25" t="s">
        <v>6</v>
      </c>
      <c r="H1714" s="26">
        <v>0</v>
      </c>
      <c r="I1714" s="26">
        <v>0</v>
      </c>
      <c r="J1714" s="26">
        <v>0</v>
      </c>
      <c r="K1714" s="26">
        <v>0</v>
      </c>
      <c r="L1714" s="26">
        <v>0</v>
      </c>
      <c r="M1714" s="26">
        <v>0</v>
      </c>
      <c r="N1714" s="26">
        <v>0</v>
      </c>
      <c r="O1714" s="219"/>
      <c r="P1714" s="263"/>
      <c r="Q1714" s="74"/>
    </row>
    <row r="1715" spans="1:17" ht="24.75" thickBot="1" x14ac:dyDescent="0.3">
      <c r="A1715" s="213"/>
      <c r="B1715" s="219"/>
      <c r="C1715" s="219"/>
      <c r="D1715" s="219"/>
      <c r="E1715" s="219"/>
      <c r="F1715" s="219"/>
      <c r="G1715" s="25" t="s">
        <v>7</v>
      </c>
      <c r="H1715" s="26">
        <v>52.2</v>
      </c>
      <c r="I1715" s="26">
        <v>0</v>
      </c>
      <c r="J1715" s="26">
        <v>0</v>
      </c>
      <c r="K1715" s="26">
        <v>0</v>
      </c>
      <c r="L1715" s="26">
        <v>52.2</v>
      </c>
      <c r="M1715" s="26">
        <v>0</v>
      </c>
      <c r="N1715" s="26">
        <v>0</v>
      </c>
      <c r="O1715" s="219"/>
      <c r="P1715" s="263"/>
      <c r="Q1715" s="74"/>
    </row>
    <row r="1716" spans="1:17" ht="16.5" thickBot="1" x14ac:dyDescent="0.3">
      <c r="A1716" s="213"/>
      <c r="B1716" s="219"/>
      <c r="C1716" s="219"/>
      <c r="D1716" s="219"/>
      <c r="E1716" s="219"/>
      <c r="F1716" s="219"/>
      <c r="G1716" s="25" t="s">
        <v>8</v>
      </c>
      <c r="H1716" s="26">
        <v>4.8</v>
      </c>
      <c r="I1716" s="26">
        <v>0</v>
      </c>
      <c r="J1716" s="26">
        <v>0</v>
      </c>
      <c r="K1716" s="26">
        <v>0</v>
      </c>
      <c r="L1716" s="26">
        <v>4.8</v>
      </c>
      <c r="M1716" s="26">
        <v>0</v>
      </c>
      <c r="N1716" s="26">
        <v>0</v>
      </c>
      <c r="O1716" s="219"/>
      <c r="P1716" s="263"/>
      <c r="Q1716" s="74"/>
    </row>
    <row r="1717" spans="1:17" ht="16.5" thickBot="1" x14ac:dyDescent="0.3">
      <c r="A1717" s="214"/>
      <c r="B1717" s="220"/>
      <c r="C1717" s="220"/>
      <c r="D1717" s="220"/>
      <c r="E1717" s="220"/>
      <c r="F1717" s="220"/>
      <c r="G1717" s="25" t="s">
        <v>9</v>
      </c>
      <c r="H1717" s="26">
        <v>0</v>
      </c>
      <c r="I1717" s="26">
        <v>0</v>
      </c>
      <c r="J1717" s="26">
        <v>0</v>
      </c>
      <c r="K1717" s="26">
        <v>0</v>
      </c>
      <c r="L1717" s="26">
        <v>0</v>
      </c>
      <c r="M1717" s="26">
        <v>0</v>
      </c>
      <c r="N1717" s="26">
        <v>0</v>
      </c>
      <c r="O1717" s="220"/>
      <c r="P1717" s="264"/>
      <c r="Q1717" s="74"/>
    </row>
    <row r="1718" spans="1:17" ht="24.75" thickBot="1" x14ac:dyDescent="0.3">
      <c r="A1718" s="212" t="s">
        <v>1632</v>
      </c>
      <c r="B1718" s="218" t="s">
        <v>1627</v>
      </c>
      <c r="C1718" s="218" t="s">
        <v>11</v>
      </c>
      <c r="D1718" s="218" t="s">
        <v>458</v>
      </c>
      <c r="E1718" s="218" t="s">
        <v>938</v>
      </c>
      <c r="F1718" s="218" t="s">
        <v>1631</v>
      </c>
      <c r="G1718" s="25" t="s">
        <v>4</v>
      </c>
      <c r="H1718" s="26">
        <v>92.5</v>
      </c>
      <c r="I1718" s="26">
        <v>0</v>
      </c>
      <c r="J1718" s="26">
        <v>0</v>
      </c>
      <c r="K1718" s="26">
        <v>0</v>
      </c>
      <c r="L1718" s="26">
        <v>92.5</v>
      </c>
      <c r="M1718" s="26">
        <v>0</v>
      </c>
      <c r="N1718" s="26">
        <v>0</v>
      </c>
      <c r="O1718" s="218">
        <v>112</v>
      </c>
      <c r="P1718" s="262" t="s">
        <v>826</v>
      </c>
      <c r="Q1718" s="74"/>
    </row>
    <row r="1719" spans="1:17" ht="16.5" thickBot="1" x14ac:dyDescent="0.3">
      <c r="A1719" s="213"/>
      <c r="B1719" s="219"/>
      <c r="C1719" s="219"/>
      <c r="D1719" s="219"/>
      <c r="E1719" s="219"/>
      <c r="F1719" s="219"/>
      <c r="G1719" s="25" t="s">
        <v>6</v>
      </c>
      <c r="H1719" s="26">
        <v>0</v>
      </c>
      <c r="I1719" s="26">
        <v>0</v>
      </c>
      <c r="J1719" s="26">
        <v>0</v>
      </c>
      <c r="K1719" s="26">
        <v>0</v>
      </c>
      <c r="L1719" s="26">
        <v>0</v>
      </c>
      <c r="M1719" s="26">
        <v>0</v>
      </c>
      <c r="N1719" s="26">
        <v>0</v>
      </c>
      <c r="O1719" s="219"/>
      <c r="P1719" s="263"/>
      <c r="Q1719" s="74"/>
    </row>
    <row r="1720" spans="1:17" ht="24.75" thickBot="1" x14ac:dyDescent="0.3">
      <c r="A1720" s="213"/>
      <c r="B1720" s="219"/>
      <c r="C1720" s="219"/>
      <c r="D1720" s="219"/>
      <c r="E1720" s="219"/>
      <c r="F1720" s="219"/>
      <c r="G1720" s="25" t="s">
        <v>7</v>
      </c>
      <c r="H1720" s="26">
        <v>85.1</v>
      </c>
      <c r="I1720" s="26">
        <v>0</v>
      </c>
      <c r="J1720" s="26">
        <v>0</v>
      </c>
      <c r="K1720" s="26">
        <v>0</v>
      </c>
      <c r="L1720" s="26">
        <v>85.1</v>
      </c>
      <c r="M1720" s="26">
        <v>0</v>
      </c>
      <c r="N1720" s="26">
        <v>0</v>
      </c>
      <c r="O1720" s="219"/>
      <c r="P1720" s="263"/>
      <c r="Q1720" s="74"/>
    </row>
    <row r="1721" spans="1:17" ht="16.5" thickBot="1" x14ac:dyDescent="0.3">
      <c r="A1721" s="213"/>
      <c r="B1721" s="219"/>
      <c r="C1721" s="219"/>
      <c r="D1721" s="219"/>
      <c r="E1721" s="219"/>
      <c r="F1721" s="219"/>
      <c r="G1721" s="25" t="s">
        <v>8</v>
      </c>
      <c r="H1721" s="26">
        <v>7.4</v>
      </c>
      <c r="I1721" s="26">
        <v>0</v>
      </c>
      <c r="J1721" s="26">
        <v>0</v>
      </c>
      <c r="K1721" s="26">
        <v>0</v>
      </c>
      <c r="L1721" s="26">
        <v>7.4</v>
      </c>
      <c r="M1721" s="26">
        <v>0</v>
      </c>
      <c r="N1721" s="26">
        <v>0</v>
      </c>
      <c r="O1721" s="219"/>
      <c r="P1721" s="263"/>
      <c r="Q1721" s="74"/>
    </row>
    <row r="1722" spans="1:17" ht="16.5" thickBot="1" x14ac:dyDescent="0.3">
      <c r="A1722" s="214"/>
      <c r="B1722" s="220"/>
      <c r="C1722" s="220"/>
      <c r="D1722" s="220"/>
      <c r="E1722" s="220"/>
      <c r="F1722" s="220"/>
      <c r="G1722" s="25" t="s">
        <v>9</v>
      </c>
      <c r="H1722" s="26">
        <v>0</v>
      </c>
      <c r="I1722" s="26">
        <v>0</v>
      </c>
      <c r="J1722" s="26">
        <v>0</v>
      </c>
      <c r="K1722" s="26">
        <v>0</v>
      </c>
      <c r="L1722" s="26">
        <v>0</v>
      </c>
      <c r="M1722" s="26">
        <v>0</v>
      </c>
      <c r="N1722" s="26">
        <v>0</v>
      </c>
      <c r="O1722" s="220"/>
      <c r="P1722" s="264"/>
      <c r="Q1722" s="74"/>
    </row>
    <row r="1723" spans="1:17" ht="24.75" thickBot="1" x14ac:dyDescent="0.3">
      <c r="A1723" s="212" t="s">
        <v>1633</v>
      </c>
      <c r="B1723" s="218" t="s">
        <v>1435</v>
      </c>
      <c r="C1723" s="218" t="s">
        <v>11</v>
      </c>
      <c r="D1723" s="218" t="s">
        <v>845</v>
      </c>
      <c r="E1723" s="218" t="s">
        <v>1634</v>
      </c>
      <c r="F1723" s="218" t="s">
        <v>1631</v>
      </c>
      <c r="G1723" s="25" t="s">
        <v>4</v>
      </c>
      <c r="H1723" s="26">
        <v>300</v>
      </c>
      <c r="I1723" s="26">
        <v>0</v>
      </c>
      <c r="J1723" s="26">
        <v>0</v>
      </c>
      <c r="K1723" s="26">
        <v>0</v>
      </c>
      <c r="L1723" s="26">
        <v>0</v>
      </c>
      <c r="M1723" s="26">
        <v>300</v>
      </c>
      <c r="N1723" s="26">
        <v>0</v>
      </c>
      <c r="O1723" s="218">
        <v>528</v>
      </c>
      <c r="P1723" s="262" t="s">
        <v>1635</v>
      </c>
      <c r="Q1723" s="74"/>
    </row>
    <row r="1724" spans="1:17" ht="16.5" thickBot="1" x14ac:dyDescent="0.3">
      <c r="A1724" s="213"/>
      <c r="B1724" s="219"/>
      <c r="C1724" s="219"/>
      <c r="D1724" s="219"/>
      <c r="E1724" s="219"/>
      <c r="F1724" s="219"/>
      <c r="G1724" s="25" t="s">
        <v>6</v>
      </c>
      <c r="H1724" s="26">
        <v>0</v>
      </c>
      <c r="I1724" s="26">
        <v>0</v>
      </c>
      <c r="J1724" s="26">
        <v>0</v>
      </c>
      <c r="K1724" s="26">
        <v>0</v>
      </c>
      <c r="L1724" s="26">
        <v>0</v>
      </c>
      <c r="M1724" s="26">
        <v>0</v>
      </c>
      <c r="N1724" s="26">
        <v>0</v>
      </c>
      <c r="O1724" s="219"/>
      <c r="P1724" s="263"/>
      <c r="Q1724" s="74"/>
    </row>
    <row r="1725" spans="1:17" ht="24.75" thickBot="1" x14ac:dyDescent="0.3">
      <c r="A1725" s="213"/>
      <c r="B1725" s="219"/>
      <c r="C1725" s="219"/>
      <c r="D1725" s="219"/>
      <c r="E1725" s="219"/>
      <c r="F1725" s="219"/>
      <c r="G1725" s="25" t="s">
        <v>7</v>
      </c>
      <c r="H1725" s="26">
        <v>276</v>
      </c>
      <c r="I1725" s="26">
        <v>0</v>
      </c>
      <c r="J1725" s="26">
        <v>0</v>
      </c>
      <c r="K1725" s="26">
        <v>0</v>
      </c>
      <c r="L1725" s="26">
        <v>0</v>
      </c>
      <c r="M1725" s="26">
        <v>276</v>
      </c>
      <c r="N1725" s="26">
        <v>0</v>
      </c>
      <c r="O1725" s="219"/>
      <c r="P1725" s="263"/>
      <c r="Q1725" s="74"/>
    </row>
    <row r="1726" spans="1:17" ht="16.5" thickBot="1" x14ac:dyDescent="0.3">
      <c r="A1726" s="213"/>
      <c r="B1726" s="219"/>
      <c r="C1726" s="219"/>
      <c r="D1726" s="219"/>
      <c r="E1726" s="219"/>
      <c r="F1726" s="219"/>
      <c r="G1726" s="25" t="s">
        <v>8</v>
      </c>
      <c r="H1726" s="26">
        <v>24</v>
      </c>
      <c r="I1726" s="26">
        <v>0</v>
      </c>
      <c r="J1726" s="26">
        <v>0</v>
      </c>
      <c r="K1726" s="26">
        <v>0</v>
      </c>
      <c r="L1726" s="26">
        <v>0</v>
      </c>
      <c r="M1726" s="26">
        <v>24</v>
      </c>
      <c r="N1726" s="26">
        <v>0</v>
      </c>
      <c r="O1726" s="219"/>
      <c r="P1726" s="263"/>
      <c r="Q1726" s="74"/>
    </row>
    <row r="1727" spans="1:17" ht="16.5" thickBot="1" x14ac:dyDescent="0.3">
      <c r="A1727" s="214"/>
      <c r="B1727" s="220"/>
      <c r="C1727" s="220"/>
      <c r="D1727" s="220"/>
      <c r="E1727" s="220"/>
      <c r="F1727" s="220"/>
      <c r="G1727" s="25" t="s">
        <v>9</v>
      </c>
      <c r="H1727" s="26">
        <v>0</v>
      </c>
      <c r="I1727" s="26">
        <v>0</v>
      </c>
      <c r="J1727" s="26">
        <v>0</v>
      </c>
      <c r="K1727" s="26">
        <v>0</v>
      </c>
      <c r="L1727" s="26">
        <v>0</v>
      </c>
      <c r="M1727" s="26">
        <v>0</v>
      </c>
      <c r="N1727" s="26">
        <v>0</v>
      </c>
      <c r="O1727" s="220"/>
      <c r="P1727" s="264"/>
      <c r="Q1727" s="74"/>
    </row>
    <row r="1728" spans="1:17" ht="24.75" thickBot="1" x14ac:dyDescent="0.3">
      <c r="A1728" s="212" t="s">
        <v>1636</v>
      </c>
      <c r="B1728" s="218" t="s">
        <v>1435</v>
      </c>
      <c r="C1728" s="218" t="s">
        <v>11</v>
      </c>
      <c r="D1728" s="218" t="s">
        <v>458</v>
      </c>
      <c r="E1728" s="218" t="s">
        <v>1637</v>
      </c>
      <c r="F1728" s="218" t="s">
        <v>1631</v>
      </c>
      <c r="G1728" s="25" t="s">
        <v>4</v>
      </c>
      <c r="H1728" s="26">
        <v>300</v>
      </c>
      <c r="I1728" s="26">
        <v>0</v>
      </c>
      <c r="J1728" s="26">
        <v>0</v>
      </c>
      <c r="K1728" s="26">
        <v>0</v>
      </c>
      <c r="L1728" s="26">
        <v>0</v>
      </c>
      <c r="M1728" s="26">
        <v>0</v>
      </c>
      <c r="N1728" s="26">
        <v>300</v>
      </c>
      <c r="O1728" s="374">
        <v>1250</v>
      </c>
      <c r="P1728" s="262" t="s">
        <v>1635</v>
      </c>
      <c r="Q1728" s="74"/>
    </row>
    <row r="1729" spans="1:17" ht="16.5" thickBot="1" x14ac:dyDescent="0.3">
      <c r="A1729" s="213"/>
      <c r="B1729" s="219"/>
      <c r="C1729" s="219"/>
      <c r="D1729" s="219"/>
      <c r="E1729" s="219"/>
      <c r="F1729" s="219"/>
      <c r="G1729" s="25" t="s">
        <v>6</v>
      </c>
      <c r="H1729" s="26">
        <v>0</v>
      </c>
      <c r="I1729" s="26">
        <v>0</v>
      </c>
      <c r="J1729" s="26">
        <v>0</v>
      </c>
      <c r="K1729" s="26">
        <v>0</v>
      </c>
      <c r="L1729" s="26">
        <v>0</v>
      </c>
      <c r="M1729" s="26">
        <v>0</v>
      </c>
      <c r="N1729" s="26">
        <v>0</v>
      </c>
      <c r="O1729" s="375"/>
      <c r="P1729" s="263"/>
      <c r="Q1729" s="74"/>
    </row>
    <row r="1730" spans="1:17" ht="24.75" thickBot="1" x14ac:dyDescent="0.3">
      <c r="A1730" s="213"/>
      <c r="B1730" s="219"/>
      <c r="C1730" s="219"/>
      <c r="D1730" s="219"/>
      <c r="E1730" s="219"/>
      <c r="F1730" s="219"/>
      <c r="G1730" s="25" t="s">
        <v>7</v>
      </c>
      <c r="H1730" s="26">
        <v>276</v>
      </c>
      <c r="I1730" s="26">
        <v>0</v>
      </c>
      <c r="J1730" s="26">
        <v>0</v>
      </c>
      <c r="K1730" s="26">
        <v>0</v>
      </c>
      <c r="L1730" s="26">
        <v>0</v>
      </c>
      <c r="M1730" s="26">
        <v>0</v>
      </c>
      <c r="N1730" s="26">
        <v>276</v>
      </c>
      <c r="O1730" s="375"/>
      <c r="P1730" s="263"/>
      <c r="Q1730" s="74"/>
    </row>
    <row r="1731" spans="1:17" ht="16.5" thickBot="1" x14ac:dyDescent="0.3">
      <c r="A1731" s="213"/>
      <c r="B1731" s="219"/>
      <c r="C1731" s="219"/>
      <c r="D1731" s="219"/>
      <c r="E1731" s="219"/>
      <c r="F1731" s="219"/>
      <c r="G1731" s="25" t="s">
        <v>8</v>
      </c>
      <c r="H1731" s="26">
        <v>24</v>
      </c>
      <c r="I1731" s="26">
        <v>0</v>
      </c>
      <c r="J1731" s="26">
        <v>0</v>
      </c>
      <c r="K1731" s="26">
        <v>0</v>
      </c>
      <c r="L1731" s="26">
        <v>0</v>
      </c>
      <c r="M1731" s="26">
        <v>0</v>
      </c>
      <c r="N1731" s="26">
        <v>24</v>
      </c>
      <c r="O1731" s="375"/>
      <c r="P1731" s="263"/>
      <c r="Q1731" s="74"/>
    </row>
    <row r="1732" spans="1:17" ht="16.5" thickBot="1" x14ac:dyDescent="0.3">
      <c r="A1732" s="214"/>
      <c r="B1732" s="220"/>
      <c r="C1732" s="220"/>
      <c r="D1732" s="220"/>
      <c r="E1732" s="220"/>
      <c r="F1732" s="220"/>
      <c r="G1732" s="25" t="s">
        <v>9</v>
      </c>
      <c r="H1732" s="26">
        <v>0</v>
      </c>
      <c r="I1732" s="26">
        <v>0</v>
      </c>
      <c r="J1732" s="26">
        <v>0</v>
      </c>
      <c r="K1732" s="26">
        <v>0</v>
      </c>
      <c r="L1732" s="26">
        <v>0</v>
      </c>
      <c r="M1732" s="26">
        <v>0</v>
      </c>
      <c r="N1732" s="26">
        <v>0</v>
      </c>
      <c r="O1732" s="376"/>
      <c r="P1732" s="264"/>
      <c r="Q1732" s="74"/>
    </row>
    <row r="1733" spans="1:17" ht="24.75" customHeight="1" thickBot="1" x14ac:dyDescent="0.3">
      <c r="A1733" s="190" t="s">
        <v>4600</v>
      </c>
      <c r="B1733" s="189"/>
      <c r="C1733" s="190" t="s">
        <v>11</v>
      </c>
      <c r="D1733" s="189">
        <v>2025</v>
      </c>
      <c r="E1733" s="189" t="s">
        <v>974</v>
      </c>
      <c r="F1733" s="190" t="s">
        <v>4598</v>
      </c>
      <c r="G1733" s="25" t="s">
        <v>4</v>
      </c>
      <c r="H1733" s="26">
        <f>SUM(H1734:H1737)</f>
        <v>23.3</v>
      </c>
      <c r="I1733" s="26">
        <f t="shared" ref="I1733:N1733" si="190">SUM(I1734:I1737)</f>
        <v>23.3</v>
      </c>
      <c r="J1733" s="26">
        <f t="shared" si="190"/>
        <v>0</v>
      </c>
      <c r="K1733" s="26">
        <f t="shared" si="190"/>
        <v>0</v>
      </c>
      <c r="L1733" s="26">
        <f t="shared" si="190"/>
        <v>0</v>
      </c>
      <c r="M1733" s="26">
        <f t="shared" si="190"/>
        <v>0</v>
      </c>
      <c r="N1733" s="26">
        <f t="shared" si="190"/>
        <v>0</v>
      </c>
      <c r="O1733" s="192">
        <v>159</v>
      </c>
      <c r="P1733" s="190" t="s">
        <v>4601</v>
      </c>
      <c r="Q1733" s="74"/>
    </row>
    <row r="1734" spans="1:17" ht="16.5" thickBot="1" x14ac:dyDescent="0.3">
      <c r="A1734" s="190"/>
      <c r="B1734" s="189"/>
      <c r="C1734" s="190"/>
      <c r="D1734" s="189"/>
      <c r="E1734" s="189"/>
      <c r="F1734" s="190"/>
      <c r="G1734" s="25" t="s">
        <v>6</v>
      </c>
      <c r="H1734" s="26">
        <f>SUM(I1734:N1734)</f>
        <v>0</v>
      </c>
      <c r="I1734" s="26">
        <v>0</v>
      </c>
      <c r="J1734" s="26">
        <v>0</v>
      </c>
      <c r="K1734" s="26">
        <v>0</v>
      </c>
      <c r="L1734" s="26">
        <v>0</v>
      </c>
      <c r="M1734" s="26">
        <v>0</v>
      </c>
      <c r="N1734" s="26">
        <v>0</v>
      </c>
      <c r="O1734" s="192"/>
      <c r="P1734" s="190"/>
      <c r="Q1734" s="74"/>
    </row>
    <row r="1735" spans="1:17" ht="24.75" thickBot="1" x14ac:dyDescent="0.3">
      <c r="A1735" s="190"/>
      <c r="B1735" s="189"/>
      <c r="C1735" s="190"/>
      <c r="D1735" s="189"/>
      <c r="E1735" s="189"/>
      <c r="F1735" s="190"/>
      <c r="G1735" s="25" t="s">
        <v>7</v>
      </c>
      <c r="H1735" s="26">
        <f t="shared" ref="H1735:H1737" si="191">SUM(I1735:N1735)</f>
        <v>21.7</v>
      </c>
      <c r="I1735" s="26">
        <v>21.7</v>
      </c>
      <c r="J1735" s="26">
        <v>0</v>
      </c>
      <c r="K1735" s="26">
        <v>0</v>
      </c>
      <c r="L1735" s="26">
        <v>0</v>
      </c>
      <c r="M1735" s="26">
        <v>0</v>
      </c>
      <c r="N1735" s="26">
        <v>0</v>
      </c>
      <c r="O1735" s="192"/>
      <c r="P1735" s="190"/>
      <c r="Q1735" s="74"/>
    </row>
    <row r="1736" spans="1:17" ht="16.5" thickBot="1" x14ac:dyDescent="0.3">
      <c r="A1736" s="190"/>
      <c r="B1736" s="189"/>
      <c r="C1736" s="190"/>
      <c r="D1736" s="189"/>
      <c r="E1736" s="189"/>
      <c r="F1736" s="190"/>
      <c r="G1736" s="25" t="s">
        <v>8</v>
      </c>
      <c r="H1736" s="26">
        <f t="shared" si="191"/>
        <v>1.6</v>
      </c>
      <c r="I1736" s="26">
        <v>1.6</v>
      </c>
      <c r="J1736" s="26">
        <v>0</v>
      </c>
      <c r="K1736" s="26">
        <v>0</v>
      </c>
      <c r="L1736" s="26">
        <v>0</v>
      </c>
      <c r="M1736" s="26">
        <v>0</v>
      </c>
      <c r="N1736" s="26">
        <v>0</v>
      </c>
      <c r="O1736" s="192"/>
      <c r="P1736" s="190"/>
      <c r="Q1736" s="74"/>
    </row>
    <row r="1737" spans="1:17" ht="45.75" customHeight="1" thickBot="1" x14ac:dyDescent="0.3">
      <c r="A1737" s="190"/>
      <c r="B1737" s="189"/>
      <c r="C1737" s="190"/>
      <c r="D1737" s="189"/>
      <c r="E1737" s="189"/>
      <c r="F1737" s="190"/>
      <c r="G1737" s="25" t="s">
        <v>9</v>
      </c>
      <c r="H1737" s="26">
        <f t="shared" si="191"/>
        <v>0</v>
      </c>
      <c r="I1737" s="26">
        <v>0</v>
      </c>
      <c r="J1737" s="26">
        <v>0</v>
      </c>
      <c r="K1737" s="26">
        <v>0</v>
      </c>
      <c r="L1737" s="26">
        <v>0</v>
      </c>
      <c r="M1737" s="26">
        <v>0</v>
      </c>
      <c r="N1737" s="26">
        <v>0</v>
      </c>
      <c r="O1737" s="192"/>
      <c r="P1737" s="190"/>
      <c r="Q1737" s="74"/>
    </row>
    <row r="1738" spans="1:17" ht="24.75" thickBot="1" x14ac:dyDescent="0.3">
      <c r="A1738" s="320" t="s">
        <v>125</v>
      </c>
      <c r="B1738" s="320"/>
      <c r="C1738" s="320"/>
      <c r="D1738" s="320"/>
      <c r="E1738" s="320"/>
      <c r="F1738" s="321"/>
      <c r="G1738" s="55" t="s">
        <v>4</v>
      </c>
      <c r="H1738" s="56">
        <f>SUM(H1739:H1742)</f>
        <v>2080.1999999999998</v>
      </c>
      <c r="I1738" s="56">
        <f t="shared" ref="I1738:N1738" si="192">SUM(I1739:I1742)</f>
        <v>85.699999999999989</v>
      </c>
      <c r="J1738" s="56">
        <f t="shared" si="192"/>
        <v>67.400000000000006</v>
      </c>
      <c r="K1738" s="56">
        <f t="shared" si="192"/>
        <v>67.400000000000006</v>
      </c>
      <c r="L1738" s="56">
        <f t="shared" si="192"/>
        <v>637.9</v>
      </c>
      <c r="M1738" s="56">
        <f t="shared" si="192"/>
        <v>576.80000000000007</v>
      </c>
      <c r="N1738" s="56">
        <f t="shared" si="192"/>
        <v>645</v>
      </c>
      <c r="O1738" s="218"/>
      <c r="P1738" s="371"/>
      <c r="Q1738" s="74"/>
    </row>
    <row r="1739" spans="1:17" ht="48.75" customHeight="1" thickBot="1" x14ac:dyDescent="0.3">
      <c r="A1739" s="322"/>
      <c r="B1739" s="322"/>
      <c r="C1739" s="322"/>
      <c r="D1739" s="322"/>
      <c r="E1739" s="322"/>
      <c r="F1739" s="323"/>
      <c r="G1739" s="55" t="s">
        <v>6</v>
      </c>
      <c r="H1739" s="56">
        <f>SUM(I1739:N1739)</f>
        <v>1099.2</v>
      </c>
      <c r="I1739" s="56">
        <f>I1684+I1689+I1694+I1699+I1704+I1709+I1714+I1719+I1724+I1729+I1734</f>
        <v>0</v>
      </c>
      <c r="J1739" s="56">
        <f t="shared" ref="J1739:N1739" si="193">J1684+J1689+J1694+J1699+J1704+J1709+J1714+J1719+J1724+J1729+J1734</f>
        <v>0</v>
      </c>
      <c r="K1739" s="56">
        <f t="shared" si="193"/>
        <v>0</v>
      </c>
      <c r="L1739" s="56">
        <f t="shared" si="193"/>
        <v>483.59999999999997</v>
      </c>
      <c r="M1739" s="56">
        <f t="shared" si="193"/>
        <v>274.10000000000002</v>
      </c>
      <c r="N1739" s="56">
        <f t="shared" si="193"/>
        <v>341.5</v>
      </c>
      <c r="O1739" s="219"/>
      <c r="P1739" s="372"/>
      <c r="Q1739" s="74"/>
    </row>
    <row r="1740" spans="1:17" ht="48" customHeight="1" thickBot="1" x14ac:dyDescent="0.3">
      <c r="A1740" s="322"/>
      <c r="B1740" s="322"/>
      <c r="C1740" s="322"/>
      <c r="D1740" s="322"/>
      <c r="E1740" s="322"/>
      <c r="F1740" s="323"/>
      <c r="G1740" s="55" t="s">
        <v>7</v>
      </c>
      <c r="H1740" s="56">
        <f t="shared" ref="H1740:H1742" si="194">SUM(I1740:N1740)</f>
        <v>909</v>
      </c>
      <c r="I1740" s="56">
        <f t="shared" ref="I1740:N1740" si="195">I1685+I1690+I1695+I1700+I1705+I1710+I1715+I1720+I1725+I1730+I1735</f>
        <v>81.099999999999994</v>
      </c>
      <c r="J1740" s="56">
        <f t="shared" si="195"/>
        <v>64.2</v>
      </c>
      <c r="K1740" s="56">
        <f t="shared" si="195"/>
        <v>64.2</v>
      </c>
      <c r="L1740" s="56">
        <f t="shared" si="195"/>
        <v>141.80000000000001</v>
      </c>
      <c r="M1740" s="56">
        <f t="shared" si="195"/>
        <v>278.5</v>
      </c>
      <c r="N1740" s="56">
        <f t="shared" si="195"/>
        <v>279.2</v>
      </c>
      <c r="O1740" s="219"/>
      <c r="P1740" s="372"/>
      <c r="Q1740" s="74"/>
    </row>
    <row r="1741" spans="1:17" ht="16.5" thickBot="1" x14ac:dyDescent="0.3">
      <c r="A1741" s="322"/>
      <c r="B1741" s="322"/>
      <c r="C1741" s="322"/>
      <c r="D1741" s="322"/>
      <c r="E1741" s="322"/>
      <c r="F1741" s="323"/>
      <c r="G1741" s="55" t="s">
        <v>8</v>
      </c>
      <c r="H1741" s="56">
        <f t="shared" si="194"/>
        <v>72</v>
      </c>
      <c r="I1741" s="56">
        <f t="shared" ref="I1741:N1741" si="196">I1686+I1691+I1696+I1701+I1706+I1711+I1716+I1721+I1726+I1731+I1736</f>
        <v>4.5999999999999996</v>
      </c>
      <c r="J1741" s="56">
        <f t="shared" si="196"/>
        <v>3.2</v>
      </c>
      <c r="K1741" s="56">
        <f t="shared" si="196"/>
        <v>3.2</v>
      </c>
      <c r="L1741" s="56">
        <f t="shared" si="196"/>
        <v>12.5</v>
      </c>
      <c r="M1741" s="56">
        <f t="shared" si="196"/>
        <v>24.2</v>
      </c>
      <c r="N1741" s="56">
        <f t="shared" si="196"/>
        <v>24.3</v>
      </c>
      <c r="O1741" s="219"/>
      <c r="P1741" s="372"/>
      <c r="Q1741" s="74"/>
    </row>
    <row r="1742" spans="1:17" ht="24.75" thickBot="1" x14ac:dyDescent="0.3">
      <c r="A1742" s="324"/>
      <c r="B1742" s="324"/>
      <c r="C1742" s="324"/>
      <c r="D1742" s="324"/>
      <c r="E1742" s="324"/>
      <c r="F1742" s="325"/>
      <c r="G1742" s="55" t="s">
        <v>9</v>
      </c>
      <c r="H1742" s="56">
        <f t="shared" si="194"/>
        <v>0</v>
      </c>
      <c r="I1742" s="56">
        <f t="shared" ref="I1742:N1742" si="197">I1687+I1692+I1697+I1702+I1707+I1712+I1717+I1722+I1727+I1732+I1737</f>
        <v>0</v>
      </c>
      <c r="J1742" s="56">
        <f t="shared" si="197"/>
        <v>0</v>
      </c>
      <c r="K1742" s="56">
        <f t="shared" si="197"/>
        <v>0</v>
      </c>
      <c r="L1742" s="56">
        <f t="shared" si="197"/>
        <v>0</v>
      </c>
      <c r="M1742" s="56">
        <f t="shared" si="197"/>
        <v>0</v>
      </c>
      <c r="N1742" s="56">
        <f t="shared" si="197"/>
        <v>0</v>
      </c>
      <c r="O1742" s="220"/>
      <c r="P1742" s="373"/>
      <c r="Q1742" s="74"/>
    </row>
    <row r="1743" spans="1:17" ht="16.5" thickBot="1" x14ac:dyDescent="0.3">
      <c r="A1743" s="211" t="s">
        <v>848</v>
      </c>
      <c r="B1743" s="211"/>
      <c r="C1743" s="211"/>
      <c r="D1743" s="211"/>
      <c r="E1743" s="211"/>
      <c r="F1743" s="211"/>
      <c r="G1743" s="211"/>
      <c r="H1743" s="211"/>
      <c r="I1743" s="211"/>
      <c r="J1743" s="211"/>
      <c r="K1743" s="211"/>
      <c r="L1743" s="211"/>
      <c r="M1743" s="211"/>
      <c r="N1743" s="211"/>
      <c r="O1743" s="211"/>
      <c r="P1743" s="279"/>
      <c r="Q1743" s="74"/>
    </row>
    <row r="1744" spans="1:17" ht="24.75" thickBot="1" x14ac:dyDescent="0.3">
      <c r="A1744" s="212" t="s">
        <v>1638</v>
      </c>
      <c r="B1744" s="218" t="s">
        <v>1187</v>
      </c>
      <c r="C1744" s="218" t="s">
        <v>848</v>
      </c>
      <c r="D1744" s="218">
        <v>2025</v>
      </c>
      <c r="E1744" s="218" t="s">
        <v>77</v>
      </c>
      <c r="F1744" s="218" t="s">
        <v>1639</v>
      </c>
      <c r="G1744" s="25" t="s">
        <v>4</v>
      </c>
      <c r="H1744" s="26">
        <v>4.5999999999999996</v>
      </c>
      <c r="I1744" s="26">
        <v>4.5999999999999996</v>
      </c>
      <c r="J1744" s="26">
        <v>0</v>
      </c>
      <c r="K1744" s="26">
        <v>0</v>
      </c>
      <c r="L1744" s="26">
        <v>0</v>
      </c>
      <c r="M1744" s="26">
        <v>0</v>
      </c>
      <c r="N1744" s="26">
        <v>0</v>
      </c>
      <c r="O1744" s="218"/>
      <c r="P1744" s="262" t="s">
        <v>1640</v>
      </c>
      <c r="Q1744" s="74"/>
    </row>
    <row r="1745" spans="1:17" ht="16.5" thickBot="1" x14ac:dyDescent="0.3">
      <c r="A1745" s="213"/>
      <c r="B1745" s="219"/>
      <c r="C1745" s="219"/>
      <c r="D1745" s="219"/>
      <c r="E1745" s="219"/>
      <c r="F1745" s="219"/>
      <c r="G1745" s="25" t="s">
        <v>6</v>
      </c>
      <c r="H1745" s="26">
        <v>0</v>
      </c>
      <c r="I1745" s="26">
        <v>0</v>
      </c>
      <c r="J1745" s="26">
        <v>0</v>
      </c>
      <c r="K1745" s="26">
        <v>0</v>
      </c>
      <c r="L1745" s="26">
        <v>0</v>
      </c>
      <c r="M1745" s="26">
        <v>0</v>
      </c>
      <c r="N1745" s="26">
        <v>0</v>
      </c>
      <c r="O1745" s="219"/>
      <c r="P1745" s="263"/>
      <c r="Q1745" s="74"/>
    </row>
    <row r="1746" spans="1:17" ht="24.75" thickBot="1" x14ac:dyDescent="0.3">
      <c r="A1746" s="213"/>
      <c r="B1746" s="219"/>
      <c r="C1746" s="219"/>
      <c r="D1746" s="219"/>
      <c r="E1746" s="219"/>
      <c r="F1746" s="219"/>
      <c r="G1746" s="25" t="s">
        <v>7</v>
      </c>
      <c r="H1746" s="26">
        <v>4.2</v>
      </c>
      <c r="I1746" s="26">
        <v>4.2</v>
      </c>
      <c r="J1746" s="26">
        <v>0</v>
      </c>
      <c r="K1746" s="26">
        <v>0</v>
      </c>
      <c r="L1746" s="26">
        <v>0</v>
      </c>
      <c r="M1746" s="26">
        <v>0</v>
      </c>
      <c r="N1746" s="26">
        <v>0</v>
      </c>
      <c r="O1746" s="219"/>
      <c r="P1746" s="263"/>
      <c r="Q1746" s="74"/>
    </row>
    <row r="1747" spans="1:17" ht="16.5" thickBot="1" x14ac:dyDescent="0.3">
      <c r="A1747" s="213"/>
      <c r="B1747" s="219"/>
      <c r="C1747" s="219"/>
      <c r="D1747" s="219"/>
      <c r="E1747" s="219"/>
      <c r="F1747" s="219"/>
      <c r="G1747" s="25" t="s">
        <v>8</v>
      </c>
      <c r="H1747" s="26">
        <v>0.4</v>
      </c>
      <c r="I1747" s="26">
        <v>0.4</v>
      </c>
      <c r="J1747" s="26">
        <v>0</v>
      </c>
      <c r="K1747" s="26">
        <v>0</v>
      </c>
      <c r="L1747" s="26">
        <v>0</v>
      </c>
      <c r="M1747" s="26">
        <v>0</v>
      </c>
      <c r="N1747" s="26">
        <v>0</v>
      </c>
      <c r="O1747" s="219"/>
      <c r="P1747" s="263"/>
      <c r="Q1747" s="74"/>
    </row>
    <row r="1748" spans="1:17" ht="16.5" thickBot="1" x14ac:dyDescent="0.3">
      <c r="A1748" s="214"/>
      <c r="B1748" s="220"/>
      <c r="C1748" s="220"/>
      <c r="D1748" s="220"/>
      <c r="E1748" s="220"/>
      <c r="F1748" s="220"/>
      <c r="G1748" s="25" t="s">
        <v>9</v>
      </c>
      <c r="H1748" s="26">
        <v>0</v>
      </c>
      <c r="I1748" s="26">
        <v>0</v>
      </c>
      <c r="J1748" s="26">
        <v>0</v>
      </c>
      <c r="K1748" s="26">
        <v>0</v>
      </c>
      <c r="L1748" s="26">
        <v>0</v>
      </c>
      <c r="M1748" s="26">
        <v>0</v>
      </c>
      <c r="N1748" s="26">
        <v>0</v>
      </c>
      <c r="O1748" s="220"/>
      <c r="P1748" s="264"/>
      <c r="Q1748" s="74"/>
    </row>
    <row r="1749" spans="1:17" ht="24.75" thickBot="1" x14ac:dyDescent="0.3">
      <c r="A1749" s="212" t="s">
        <v>1641</v>
      </c>
      <c r="B1749" s="218" t="s">
        <v>1187</v>
      </c>
      <c r="C1749" s="218" t="s">
        <v>848</v>
      </c>
      <c r="D1749" s="218" t="s">
        <v>44</v>
      </c>
      <c r="E1749" s="218" t="s">
        <v>1642</v>
      </c>
      <c r="F1749" s="218" t="s">
        <v>1643</v>
      </c>
      <c r="G1749" s="25" t="s">
        <v>4</v>
      </c>
      <c r="H1749" s="26">
        <v>46.6</v>
      </c>
      <c r="I1749" s="26">
        <v>0</v>
      </c>
      <c r="J1749" s="26">
        <v>0</v>
      </c>
      <c r="K1749" s="26">
        <v>0</v>
      </c>
      <c r="L1749" s="26">
        <v>46.6</v>
      </c>
      <c r="M1749" s="26">
        <v>0</v>
      </c>
      <c r="N1749" s="26">
        <v>0</v>
      </c>
      <c r="O1749" s="218"/>
      <c r="P1749" s="262" t="s">
        <v>1126</v>
      </c>
      <c r="Q1749" s="74"/>
    </row>
    <row r="1750" spans="1:17" ht="16.5" thickBot="1" x14ac:dyDescent="0.3">
      <c r="A1750" s="213"/>
      <c r="B1750" s="219"/>
      <c r="C1750" s="219"/>
      <c r="D1750" s="219"/>
      <c r="E1750" s="219"/>
      <c r="F1750" s="219"/>
      <c r="G1750" s="25" t="s">
        <v>6</v>
      </c>
      <c r="H1750" s="26">
        <v>0</v>
      </c>
      <c r="I1750" s="26">
        <v>0</v>
      </c>
      <c r="J1750" s="26">
        <v>0</v>
      </c>
      <c r="K1750" s="26">
        <v>0</v>
      </c>
      <c r="L1750" s="26">
        <v>0</v>
      </c>
      <c r="M1750" s="26">
        <v>0</v>
      </c>
      <c r="N1750" s="26">
        <v>0</v>
      </c>
      <c r="O1750" s="219"/>
      <c r="P1750" s="263"/>
      <c r="Q1750" s="74"/>
    </row>
    <row r="1751" spans="1:17" ht="24.75" thickBot="1" x14ac:dyDescent="0.3">
      <c r="A1751" s="213"/>
      <c r="B1751" s="219"/>
      <c r="C1751" s="219"/>
      <c r="D1751" s="219"/>
      <c r="E1751" s="219"/>
      <c r="F1751" s="219"/>
      <c r="G1751" s="25" t="s">
        <v>7</v>
      </c>
      <c r="H1751" s="26">
        <v>42.9</v>
      </c>
      <c r="I1751" s="26">
        <v>0</v>
      </c>
      <c r="J1751" s="26">
        <v>0</v>
      </c>
      <c r="K1751" s="26">
        <v>0</v>
      </c>
      <c r="L1751" s="26">
        <v>42.9</v>
      </c>
      <c r="M1751" s="26">
        <v>0</v>
      </c>
      <c r="N1751" s="26">
        <v>0</v>
      </c>
      <c r="O1751" s="219"/>
      <c r="P1751" s="263"/>
      <c r="Q1751" s="74"/>
    </row>
    <row r="1752" spans="1:17" ht="16.5" thickBot="1" x14ac:dyDescent="0.3">
      <c r="A1752" s="213"/>
      <c r="B1752" s="219"/>
      <c r="C1752" s="219"/>
      <c r="D1752" s="219"/>
      <c r="E1752" s="219"/>
      <c r="F1752" s="219"/>
      <c r="G1752" s="25" t="s">
        <v>8</v>
      </c>
      <c r="H1752" s="26">
        <v>3.7</v>
      </c>
      <c r="I1752" s="26">
        <v>0</v>
      </c>
      <c r="J1752" s="26">
        <v>0</v>
      </c>
      <c r="K1752" s="26">
        <v>0</v>
      </c>
      <c r="L1752" s="26">
        <v>3.7</v>
      </c>
      <c r="M1752" s="26">
        <v>0</v>
      </c>
      <c r="N1752" s="26">
        <v>0</v>
      </c>
      <c r="O1752" s="219"/>
      <c r="P1752" s="263"/>
      <c r="Q1752" s="74"/>
    </row>
    <row r="1753" spans="1:17" ht="16.5" thickBot="1" x14ac:dyDescent="0.3">
      <c r="A1753" s="214"/>
      <c r="B1753" s="220"/>
      <c r="C1753" s="220"/>
      <c r="D1753" s="220"/>
      <c r="E1753" s="220"/>
      <c r="F1753" s="220"/>
      <c r="G1753" s="25" t="s">
        <v>9</v>
      </c>
      <c r="H1753" s="26">
        <v>0</v>
      </c>
      <c r="I1753" s="26">
        <v>0</v>
      </c>
      <c r="J1753" s="26">
        <v>0</v>
      </c>
      <c r="K1753" s="26">
        <v>0</v>
      </c>
      <c r="L1753" s="26">
        <v>0</v>
      </c>
      <c r="M1753" s="26">
        <v>0</v>
      </c>
      <c r="N1753" s="26">
        <v>0</v>
      </c>
      <c r="O1753" s="220"/>
      <c r="P1753" s="264"/>
      <c r="Q1753" s="74"/>
    </row>
    <row r="1754" spans="1:17" ht="24.75" thickBot="1" x14ac:dyDescent="0.3">
      <c r="A1754" s="212" t="s">
        <v>1644</v>
      </c>
      <c r="B1754" s="218" t="s">
        <v>766</v>
      </c>
      <c r="C1754" s="218" t="s">
        <v>848</v>
      </c>
      <c r="D1754" s="218" t="s">
        <v>44</v>
      </c>
      <c r="E1754" s="218" t="s">
        <v>1642</v>
      </c>
      <c r="F1754" s="218" t="s">
        <v>1645</v>
      </c>
      <c r="G1754" s="25" t="s">
        <v>4</v>
      </c>
      <c r="H1754" s="26">
        <v>255</v>
      </c>
      <c r="I1754" s="26">
        <v>0</v>
      </c>
      <c r="J1754" s="26">
        <v>0</v>
      </c>
      <c r="K1754" s="26">
        <v>0</v>
      </c>
      <c r="L1754" s="26">
        <v>85</v>
      </c>
      <c r="M1754" s="26">
        <v>85</v>
      </c>
      <c r="N1754" s="26">
        <v>85</v>
      </c>
      <c r="O1754" s="218"/>
      <c r="P1754" s="262" t="s">
        <v>1646</v>
      </c>
      <c r="Q1754" s="74"/>
    </row>
    <row r="1755" spans="1:17" ht="16.5" thickBot="1" x14ac:dyDescent="0.3">
      <c r="A1755" s="213"/>
      <c r="B1755" s="219"/>
      <c r="C1755" s="219"/>
      <c r="D1755" s="219"/>
      <c r="E1755" s="219"/>
      <c r="F1755" s="219"/>
      <c r="G1755" s="25" t="s">
        <v>6</v>
      </c>
      <c r="H1755" s="26">
        <v>0</v>
      </c>
      <c r="I1755" s="26">
        <v>0</v>
      </c>
      <c r="J1755" s="26">
        <v>0</v>
      </c>
      <c r="K1755" s="26">
        <v>0</v>
      </c>
      <c r="L1755" s="26">
        <v>0</v>
      </c>
      <c r="M1755" s="26">
        <v>0</v>
      </c>
      <c r="N1755" s="26">
        <v>0</v>
      </c>
      <c r="O1755" s="219"/>
      <c r="P1755" s="263"/>
      <c r="Q1755" s="74"/>
    </row>
    <row r="1756" spans="1:17" ht="24.75" thickBot="1" x14ac:dyDescent="0.3">
      <c r="A1756" s="213"/>
      <c r="B1756" s="219"/>
      <c r="C1756" s="219"/>
      <c r="D1756" s="219"/>
      <c r="E1756" s="219"/>
      <c r="F1756" s="219"/>
      <c r="G1756" s="25" t="s">
        <v>7</v>
      </c>
      <c r="H1756" s="26">
        <v>255</v>
      </c>
      <c r="I1756" s="26">
        <v>0</v>
      </c>
      <c r="J1756" s="26">
        <v>0</v>
      </c>
      <c r="K1756" s="26">
        <v>0</v>
      </c>
      <c r="L1756" s="26">
        <v>85</v>
      </c>
      <c r="M1756" s="26">
        <v>85</v>
      </c>
      <c r="N1756" s="26">
        <v>85</v>
      </c>
      <c r="O1756" s="219"/>
      <c r="P1756" s="263"/>
      <c r="Q1756" s="74"/>
    </row>
    <row r="1757" spans="1:17" ht="16.5" thickBot="1" x14ac:dyDescent="0.3">
      <c r="A1757" s="213"/>
      <c r="B1757" s="219"/>
      <c r="C1757" s="219"/>
      <c r="D1757" s="219"/>
      <c r="E1757" s="219"/>
      <c r="F1757" s="219"/>
      <c r="G1757" s="25" t="s">
        <v>8</v>
      </c>
      <c r="H1757" s="26">
        <v>0</v>
      </c>
      <c r="I1757" s="26">
        <v>0</v>
      </c>
      <c r="J1757" s="26">
        <v>0</v>
      </c>
      <c r="K1757" s="26">
        <v>0</v>
      </c>
      <c r="L1757" s="26">
        <v>0</v>
      </c>
      <c r="M1757" s="26">
        <v>0</v>
      </c>
      <c r="N1757" s="26">
        <v>0</v>
      </c>
      <c r="O1757" s="219"/>
      <c r="P1757" s="263"/>
      <c r="Q1757" s="74"/>
    </row>
    <row r="1758" spans="1:17" ht="16.5" thickBot="1" x14ac:dyDescent="0.3">
      <c r="A1758" s="214"/>
      <c r="B1758" s="220"/>
      <c r="C1758" s="220"/>
      <c r="D1758" s="220"/>
      <c r="E1758" s="220"/>
      <c r="F1758" s="220"/>
      <c r="G1758" s="25" t="s">
        <v>9</v>
      </c>
      <c r="H1758" s="26">
        <v>0</v>
      </c>
      <c r="I1758" s="26">
        <v>0</v>
      </c>
      <c r="J1758" s="26">
        <v>0</v>
      </c>
      <c r="K1758" s="26">
        <v>0</v>
      </c>
      <c r="L1758" s="26">
        <v>0</v>
      </c>
      <c r="M1758" s="26">
        <v>0</v>
      </c>
      <c r="N1758" s="26">
        <v>0</v>
      </c>
      <c r="O1758" s="220"/>
      <c r="P1758" s="264"/>
      <c r="Q1758" s="74"/>
    </row>
    <row r="1759" spans="1:17" ht="24.75" thickBot="1" x14ac:dyDescent="0.3">
      <c r="A1759" s="212" t="s">
        <v>1647</v>
      </c>
      <c r="B1759" s="218" t="s">
        <v>1648</v>
      </c>
      <c r="C1759" s="218" t="s">
        <v>848</v>
      </c>
      <c r="D1759" s="218" t="s">
        <v>1649</v>
      </c>
      <c r="E1759" s="218" t="s">
        <v>1642</v>
      </c>
      <c r="F1759" s="218"/>
      <c r="G1759" s="25" t="s">
        <v>4</v>
      </c>
      <c r="H1759" s="26">
        <v>255</v>
      </c>
      <c r="I1759" s="26">
        <v>0</v>
      </c>
      <c r="J1759" s="26">
        <v>0</v>
      </c>
      <c r="K1759" s="26">
        <v>0</v>
      </c>
      <c r="L1759" s="26">
        <v>85</v>
      </c>
      <c r="M1759" s="26">
        <v>85</v>
      </c>
      <c r="N1759" s="26">
        <v>85</v>
      </c>
      <c r="O1759" s="218"/>
      <c r="P1759" s="262"/>
      <c r="Q1759" s="74"/>
    </row>
    <row r="1760" spans="1:17" ht="16.5" thickBot="1" x14ac:dyDescent="0.3">
      <c r="A1760" s="213"/>
      <c r="B1760" s="219"/>
      <c r="C1760" s="219"/>
      <c r="D1760" s="219"/>
      <c r="E1760" s="219"/>
      <c r="F1760" s="219"/>
      <c r="G1760" s="25" t="s">
        <v>6</v>
      </c>
      <c r="H1760" s="26">
        <v>0</v>
      </c>
      <c r="I1760" s="26">
        <v>0</v>
      </c>
      <c r="J1760" s="26">
        <v>0</v>
      </c>
      <c r="K1760" s="26">
        <v>0</v>
      </c>
      <c r="L1760" s="26">
        <v>0</v>
      </c>
      <c r="M1760" s="26">
        <v>0</v>
      </c>
      <c r="N1760" s="26">
        <v>0</v>
      </c>
      <c r="O1760" s="219"/>
      <c r="P1760" s="263"/>
      <c r="Q1760" s="74"/>
    </row>
    <row r="1761" spans="1:17" ht="24.75" thickBot="1" x14ac:dyDescent="0.3">
      <c r="A1761" s="213"/>
      <c r="B1761" s="219"/>
      <c r="C1761" s="219"/>
      <c r="D1761" s="219"/>
      <c r="E1761" s="219"/>
      <c r="F1761" s="219"/>
      <c r="G1761" s="25" t="s">
        <v>7</v>
      </c>
      <c r="H1761" s="26">
        <v>255</v>
      </c>
      <c r="I1761" s="26">
        <v>0</v>
      </c>
      <c r="J1761" s="26">
        <v>0</v>
      </c>
      <c r="K1761" s="26">
        <v>0</v>
      </c>
      <c r="L1761" s="26">
        <v>85</v>
      </c>
      <c r="M1761" s="26">
        <v>85</v>
      </c>
      <c r="N1761" s="26">
        <v>85</v>
      </c>
      <c r="O1761" s="219"/>
      <c r="P1761" s="263"/>
      <c r="Q1761" s="74"/>
    </row>
    <row r="1762" spans="1:17" ht="16.5" thickBot="1" x14ac:dyDescent="0.3">
      <c r="A1762" s="213"/>
      <c r="B1762" s="219"/>
      <c r="C1762" s="219"/>
      <c r="D1762" s="219"/>
      <c r="E1762" s="219"/>
      <c r="F1762" s="219"/>
      <c r="G1762" s="25" t="s">
        <v>8</v>
      </c>
      <c r="H1762" s="26">
        <v>0</v>
      </c>
      <c r="I1762" s="26">
        <v>0</v>
      </c>
      <c r="J1762" s="26">
        <v>0</v>
      </c>
      <c r="K1762" s="26">
        <v>0</v>
      </c>
      <c r="L1762" s="26">
        <v>0</v>
      </c>
      <c r="M1762" s="26">
        <v>0</v>
      </c>
      <c r="N1762" s="26">
        <v>0</v>
      </c>
      <c r="O1762" s="219"/>
      <c r="P1762" s="263"/>
      <c r="Q1762" s="74"/>
    </row>
    <row r="1763" spans="1:17" ht="16.5" thickBot="1" x14ac:dyDescent="0.3">
      <c r="A1763" s="214"/>
      <c r="B1763" s="220"/>
      <c r="C1763" s="220"/>
      <c r="D1763" s="220"/>
      <c r="E1763" s="220"/>
      <c r="F1763" s="220"/>
      <c r="G1763" s="25" t="s">
        <v>9</v>
      </c>
      <c r="H1763" s="26">
        <v>0</v>
      </c>
      <c r="I1763" s="26">
        <v>0</v>
      </c>
      <c r="J1763" s="26">
        <v>0</v>
      </c>
      <c r="K1763" s="26">
        <v>0</v>
      </c>
      <c r="L1763" s="26">
        <v>0</v>
      </c>
      <c r="M1763" s="26">
        <v>0</v>
      </c>
      <c r="N1763" s="26">
        <v>0</v>
      </c>
      <c r="O1763" s="220"/>
      <c r="P1763" s="264"/>
      <c r="Q1763" s="74"/>
    </row>
    <row r="1764" spans="1:17" ht="24.75" thickBot="1" x14ac:dyDescent="0.3">
      <c r="A1764" s="212" t="s">
        <v>1650</v>
      </c>
      <c r="B1764" s="218" t="s">
        <v>766</v>
      </c>
      <c r="C1764" s="218" t="s">
        <v>848</v>
      </c>
      <c r="D1764" s="218" t="s">
        <v>1649</v>
      </c>
      <c r="E1764" s="218" t="s">
        <v>1651</v>
      </c>
      <c r="F1764" s="218" t="s">
        <v>1652</v>
      </c>
      <c r="G1764" s="25" t="s">
        <v>4</v>
      </c>
      <c r="H1764" s="26">
        <v>127.5</v>
      </c>
      <c r="I1764" s="26">
        <v>0</v>
      </c>
      <c r="J1764" s="26">
        <v>0</v>
      </c>
      <c r="K1764" s="26">
        <v>0</v>
      </c>
      <c r="L1764" s="26">
        <v>0</v>
      </c>
      <c r="M1764" s="26">
        <v>0</v>
      </c>
      <c r="N1764" s="26">
        <v>127.5</v>
      </c>
      <c r="O1764" s="221"/>
      <c r="P1764" s="262" t="s">
        <v>1646</v>
      </c>
      <c r="Q1764" s="74"/>
    </row>
    <row r="1765" spans="1:17" ht="16.5" thickBot="1" x14ac:dyDescent="0.3">
      <c r="A1765" s="213"/>
      <c r="B1765" s="219"/>
      <c r="C1765" s="219"/>
      <c r="D1765" s="219"/>
      <c r="E1765" s="219"/>
      <c r="F1765" s="219"/>
      <c r="G1765" s="25" t="s">
        <v>6</v>
      </c>
      <c r="H1765" s="26">
        <v>0</v>
      </c>
      <c r="I1765" s="26">
        <v>0</v>
      </c>
      <c r="J1765" s="26">
        <v>0</v>
      </c>
      <c r="K1765" s="26">
        <v>0</v>
      </c>
      <c r="L1765" s="26">
        <v>0</v>
      </c>
      <c r="M1765" s="26">
        <v>0</v>
      </c>
      <c r="N1765" s="26">
        <v>0</v>
      </c>
      <c r="O1765" s="222"/>
      <c r="P1765" s="263"/>
      <c r="Q1765" s="74"/>
    </row>
    <row r="1766" spans="1:17" ht="24.75" thickBot="1" x14ac:dyDescent="0.3">
      <c r="A1766" s="213"/>
      <c r="B1766" s="219"/>
      <c r="C1766" s="219"/>
      <c r="D1766" s="219"/>
      <c r="E1766" s="219"/>
      <c r="F1766" s="219"/>
      <c r="G1766" s="25" t="s">
        <v>7</v>
      </c>
      <c r="H1766" s="26">
        <v>127.5</v>
      </c>
      <c r="I1766" s="26">
        <v>0</v>
      </c>
      <c r="J1766" s="26">
        <v>0</v>
      </c>
      <c r="K1766" s="26">
        <v>0</v>
      </c>
      <c r="L1766" s="26">
        <v>0</v>
      </c>
      <c r="M1766" s="26">
        <v>0</v>
      </c>
      <c r="N1766" s="26">
        <v>127.5</v>
      </c>
      <c r="O1766" s="222"/>
      <c r="P1766" s="263"/>
      <c r="Q1766" s="74"/>
    </row>
    <row r="1767" spans="1:17" ht="16.5" thickBot="1" x14ac:dyDescent="0.3">
      <c r="A1767" s="213"/>
      <c r="B1767" s="219"/>
      <c r="C1767" s="219"/>
      <c r="D1767" s="219"/>
      <c r="E1767" s="219"/>
      <c r="F1767" s="219"/>
      <c r="G1767" s="25" t="s">
        <v>8</v>
      </c>
      <c r="H1767" s="26">
        <v>0</v>
      </c>
      <c r="I1767" s="26">
        <v>0</v>
      </c>
      <c r="J1767" s="26">
        <v>0</v>
      </c>
      <c r="K1767" s="26">
        <v>0</v>
      </c>
      <c r="L1767" s="26">
        <v>0</v>
      </c>
      <c r="M1767" s="26">
        <v>0</v>
      </c>
      <c r="N1767" s="26">
        <v>0</v>
      </c>
      <c r="O1767" s="222"/>
      <c r="P1767" s="263"/>
      <c r="Q1767" s="74"/>
    </row>
    <row r="1768" spans="1:17" ht="16.5" thickBot="1" x14ac:dyDescent="0.3">
      <c r="A1768" s="214"/>
      <c r="B1768" s="220"/>
      <c r="C1768" s="220"/>
      <c r="D1768" s="220"/>
      <c r="E1768" s="220"/>
      <c r="F1768" s="220"/>
      <c r="G1768" s="25" t="s">
        <v>9</v>
      </c>
      <c r="H1768" s="26">
        <v>0</v>
      </c>
      <c r="I1768" s="26">
        <v>0</v>
      </c>
      <c r="J1768" s="26">
        <v>0</v>
      </c>
      <c r="K1768" s="26">
        <v>0</v>
      </c>
      <c r="L1768" s="26">
        <v>0</v>
      </c>
      <c r="M1768" s="26">
        <v>0</v>
      </c>
      <c r="N1768" s="26">
        <v>0</v>
      </c>
      <c r="O1768" s="223"/>
      <c r="P1768" s="264"/>
      <c r="Q1768" s="74"/>
    </row>
    <row r="1769" spans="1:17" ht="24.75" thickBot="1" x14ac:dyDescent="0.3">
      <c r="A1769" s="212" t="s">
        <v>1653</v>
      </c>
      <c r="B1769" s="218" t="s">
        <v>766</v>
      </c>
      <c r="C1769" s="218" t="s">
        <v>848</v>
      </c>
      <c r="D1769" s="218" t="s">
        <v>1649</v>
      </c>
      <c r="E1769" s="218" t="s">
        <v>77</v>
      </c>
      <c r="F1769" s="218" t="s">
        <v>1652</v>
      </c>
      <c r="G1769" s="25" t="s">
        <v>4</v>
      </c>
      <c r="H1769" s="26">
        <v>160</v>
      </c>
      <c r="I1769" s="26">
        <v>0</v>
      </c>
      <c r="J1769" s="26">
        <v>0</v>
      </c>
      <c r="K1769" s="26">
        <v>0</v>
      </c>
      <c r="L1769" s="26">
        <v>0</v>
      </c>
      <c r="M1769" s="26">
        <v>0</v>
      </c>
      <c r="N1769" s="26">
        <v>160</v>
      </c>
      <c r="O1769" s="221"/>
      <c r="P1769" s="262" t="s">
        <v>1646</v>
      </c>
      <c r="Q1769" s="74"/>
    </row>
    <row r="1770" spans="1:17" ht="16.5" thickBot="1" x14ac:dyDescent="0.3">
      <c r="A1770" s="213"/>
      <c r="B1770" s="219"/>
      <c r="C1770" s="219"/>
      <c r="D1770" s="219"/>
      <c r="E1770" s="219"/>
      <c r="F1770" s="219"/>
      <c r="G1770" s="25" t="s">
        <v>6</v>
      </c>
      <c r="H1770" s="26">
        <v>0</v>
      </c>
      <c r="I1770" s="26">
        <v>0</v>
      </c>
      <c r="J1770" s="26">
        <v>0</v>
      </c>
      <c r="K1770" s="26">
        <v>0</v>
      </c>
      <c r="L1770" s="26">
        <v>0</v>
      </c>
      <c r="M1770" s="26">
        <v>0</v>
      </c>
      <c r="N1770" s="26">
        <v>0</v>
      </c>
      <c r="O1770" s="222"/>
      <c r="P1770" s="263"/>
      <c r="Q1770" s="74"/>
    </row>
    <row r="1771" spans="1:17" ht="24.75" thickBot="1" x14ac:dyDescent="0.3">
      <c r="A1771" s="213"/>
      <c r="B1771" s="219"/>
      <c r="C1771" s="219"/>
      <c r="D1771" s="219"/>
      <c r="E1771" s="219"/>
      <c r="F1771" s="219"/>
      <c r="G1771" s="25" t="s">
        <v>7</v>
      </c>
      <c r="H1771" s="26">
        <v>160</v>
      </c>
      <c r="I1771" s="26">
        <v>0</v>
      </c>
      <c r="J1771" s="26">
        <v>0</v>
      </c>
      <c r="K1771" s="26">
        <v>0</v>
      </c>
      <c r="L1771" s="26">
        <v>0</v>
      </c>
      <c r="M1771" s="26">
        <v>0</v>
      </c>
      <c r="N1771" s="26">
        <v>160</v>
      </c>
      <c r="O1771" s="222"/>
      <c r="P1771" s="263"/>
      <c r="Q1771" s="74"/>
    </row>
    <row r="1772" spans="1:17" ht="16.5" thickBot="1" x14ac:dyDescent="0.3">
      <c r="A1772" s="213"/>
      <c r="B1772" s="219"/>
      <c r="C1772" s="219"/>
      <c r="D1772" s="219"/>
      <c r="E1772" s="219"/>
      <c r="F1772" s="219"/>
      <c r="G1772" s="25" t="s">
        <v>8</v>
      </c>
      <c r="H1772" s="26">
        <v>0</v>
      </c>
      <c r="I1772" s="26">
        <v>0</v>
      </c>
      <c r="J1772" s="26">
        <v>0</v>
      </c>
      <c r="K1772" s="26">
        <v>0</v>
      </c>
      <c r="L1772" s="26">
        <v>0</v>
      </c>
      <c r="M1772" s="26">
        <v>0</v>
      </c>
      <c r="N1772" s="26">
        <v>0</v>
      </c>
      <c r="O1772" s="222"/>
      <c r="P1772" s="263"/>
      <c r="Q1772" s="74"/>
    </row>
    <row r="1773" spans="1:17" ht="16.5" thickBot="1" x14ac:dyDescent="0.3">
      <c r="A1773" s="214"/>
      <c r="B1773" s="220"/>
      <c r="C1773" s="220"/>
      <c r="D1773" s="220"/>
      <c r="E1773" s="220"/>
      <c r="F1773" s="220"/>
      <c r="G1773" s="25" t="s">
        <v>9</v>
      </c>
      <c r="H1773" s="26">
        <v>0</v>
      </c>
      <c r="I1773" s="26">
        <v>0</v>
      </c>
      <c r="J1773" s="26">
        <v>0</v>
      </c>
      <c r="K1773" s="26">
        <v>0</v>
      </c>
      <c r="L1773" s="26">
        <v>0</v>
      </c>
      <c r="M1773" s="26">
        <v>0</v>
      </c>
      <c r="N1773" s="26">
        <v>0</v>
      </c>
      <c r="O1773" s="223"/>
      <c r="P1773" s="264"/>
      <c r="Q1773" s="74"/>
    </row>
    <row r="1774" spans="1:17" ht="24.75" thickBot="1" x14ac:dyDescent="0.3">
      <c r="A1774" s="212" t="s">
        <v>1654</v>
      </c>
      <c r="B1774" s="218" t="s">
        <v>766</v>
      </c>
      <c r="C1774" s="218" t="s">
        <v>848</v>
      </c>
      <c r="D1774" s="218" t="s">
        <v>1649</v>
      </c>
      <c r="E1774" s="218" t="s">
        <v>1651</v>
      </c>
      <c r="F1774" s="218" t="s">
        <v>1652</v>
      </c>
      <c r="G1774" s="25" t="s">
        <v>4</v>
      </c>
      <c r="H1774" s="26">
        <v>127.5</v>
      </c>
      <c r="I1774" s="26">
        <v>0</v>
      </c>
      <c r="J1774" s="26">
        <v>0</v>
      </c>
      <c r="K1774" s="26">
        <v>0</v>
      </c>
      <c r="L1774" s="26">
        <v>0</v>
      </c>
      <c r="M1774" s="26">
        <v>0</v>
      </c>
      <c r="N1774" s="26">
        <v>127.5</v>
      </c>
      <c r="O1774" s="221"/>
      <c r="P1774" s="262" t="s">
        <v>1646</v>
      </c>
      <c r="Q1774" s="74"/>
    </row>
    <row r="1775" spans="1:17" ht="16.5" thickBot="1" x14ac:dyDescent="0.3">
      <c r="A1775" s="213"/>
      <c r="B1775" s="219"/>
      <c r="C1775" s="219"/>
      <c r="D1775" s="219"/>
      <c r="E1775" s="219"/>
      <c r="F1775" s="219"/>
      <c r="G1775" s="25" t="s">
        <v>6</v>
      </c>
      <c r="H1775" s="26">
        <v>0</v>
      </c>
      <c r="I1775" s="26">
        <v>0</v>
      </c>
      <c r="J1775" s="26">
        <v>0</v>
      </c>
      <c r="K1775" s="26">
        <v>0</v>
      </c>
      <c r="L1775" s="26">
        <v>0</v>
      </c>
      <c r="M1775" s="26">
        <v>0</v>
      </c>
      <c r="N1775" s="26">
        <v>0</v>
      </c>
      <c r="O1775" s="222"/>
      <c r="P1775" s="263"/>
      <c r="Q1775" s="74"/>
    </row>
    <row r="1776" spans="1:17" ht="24.75" thickBot="1" x14ac:dyDescent="0.3">
      <c r="A1776" s="213"/>
      <c r="B1776" s="219"/>
      <c r="C1776" s="219"/>
      <c r="D1776" s="219"/>
      <c r="E1776" s="219"/>
      <c r="F1776" s="219"/>
      <c r="G1776" s="25" t="s">
        <v>7</v>
      </c>
      <c r="H1776" s="26">
        <v>127.5</v>
      </c>
      <c r="I1776" s="26">
        <v>0</v>
      </c>
      <c r="J1776" s="26">
        <v>0</v>
      </c>
      <c r="K1776" s="26">
        <v>0</v>
      </c>
      <c r="L1776" s="26">
        <v>0</v>
      </c>
      <c r="M1776" s="26">
        <v>0</v>
      </c>
      <c r="N1776" s="26">
        <v>127.5</v>
      </c>
      <c r="O1776" s="222"/>
      <c r="P1776" s="263"/>
      <c r="Q1776" s="74"/>
    </row>
    <row r="1777" spans="1:17" ht="16.5" thickBot="1" x14ac:dyDescent="0.3">
      <c r="A1777" s="213"/>
      <c r="B1777" s="219"/>
      <c r="C1777" s="219"/>
      <c r="D1777" s="219"/>
      <c r="E1777" s="219"/>
      <c r="F1777" s="219"/>
      <c r="G1777" s="25" t="s">
        <v>8</v>
      </c>
      <c r="H1777" s="26">
        <v>0</v>
      </c>
      <c r="I1777" s="26">
        <v>0</v>
      </c>
      <c r="J1777" s="26">
        <v>0</v>
      </c>
      <c r="K1777" s="26">
        <v>0</v>
      </c>
      <c r="L1777" s="26">
        <v>0</v>
      </c>
      <c r="M1777" s="26">
        <v>0</v>
      </c>
      <c r="N1777" s="26">
        <v>0</v>
      </c>
      <c r="O1777" s="222"/>
      <c r="P1777" s="263"/>
      <c r="Q1777" s="74"/>
    </row>
    <row r="1778" spans="1:17" ht="16.5" thickBot="1" x14ac:dyDescent="0.3">
      <c r="A1778" s="214"/>
      <c r="B1778" s="220"/>
      <c r="C1778" s="220"/>
      <c r="D1778" s="220"/>
      <c r="E1778" s="220"/>
      <c r="F1778" s="220"/>
      <c r="G1778" s="25" t="s">
        <v>9</v>
      </c>
      <c r="H1778" s="26">
        <v>0</v>
      </c>
      <c r="I1778" s="26">
        <v>0</v>
      </c>
      <c r="J1778" s="26">
        <v>0</v>
      </c>
      <c r="K1778" s="26">
        <v>0</v>
      </c>
      <c r="L1778" s="26">
        <v>0</v>
      </c>
      <c r="M1778" s="26">
        <v>0</v>
      </c>
      <c r="N1778" s="26">
        <v>0</v>
      </c>
      <c r="O1778" s="223"/>
      <c r="P1778" s="264"/>
      <c r="Q1778" s="74"/>
    </row>
    <row r="1779" spans="1:17" ht="77.25" customHeight="1" thickBot="1" x14ac:dyDescent="0.3">
      <c r="A1779" s="253" t="s">
        <v>4366</v>
      </c>
      <c r="B1779" s="218" t="s">
        <v>766</v>
      </c>
      <c r="C1779" s="218" t="s">
        <v>848</v>
      </c>
      <c r="D1779" s="218" t="s">
        <v>1649</v>
      </c>
      <c r="E1779" s="218" t="s">
        <v>31</v>
      </c>
      <c r="F1779" s="218" t="s">
        <v>1652</v>
      </c>
      <c r="G1779" s="25" t="s">
        <v>4</v>
      </c>
      <c r="H1779" s="26">
        <v>250</v>
      </c>
      <c r="I1779" s="26">
        <v>0</v>
      </c>
      <c r="J1779" s="26">
        <v>0</v>
      </c>
      <c r="K1779" s="26">
        <v>0</v>
      </c>
      <c r="L1779" s="26">
        <v>0</v>
      </c>
      <c r="M1779" s="26">
        <v>0</v>
      </c>
      <c r="N1779" s="26">
        <v>250</v>
      </c>
      <c r="O1779" s="221"/>
      <c r="P1779" s="262" t="s">
        <v>1646</v>
      </c>
      <c r="Q1779" s="74"/>
    </row>
    <row r="1780" spans="1:17" ht="16.5" thickBot="1" x14ac:dyDescent="0.3">
      <c r="A1780" s="254"/>
      <c r="B1780" s="219"/>
      <c r="C1780" s="219"/>
      <c r="D1780" s="219"/>
      <c r="E1780" s="219"/>
      <c r="F1780" s="219"/>
      <c r="G1780" s="25" t="s">
        <v>6</v>
      </c>
      <c r="H1780" s="26">
        <v>0</v>
      </c>
      <c r="I1780" s="26">
        <v>0</v>
      </c>
      <c r="J1780" s="26">
        <v>0</v>
      </c>
      <c r="K1780" s="26">
        <v>0</v>
      </c>
      <c r="L1780" s="26">
        <v>0</v>
      </c>
      <c r="M1780" s="26">
        <v>0</v>
      </c>
      <c r="N1780" s="26">
        <v>0</v>
      </c>
      <c r="O1780" s="222"/>
      <c r="P1780" s="263"/>
      <c r="Q1780" s="74"/>
    </row>
    <row r="1781" spans="1:17" ht="24.75" thickBot="1" x14ac:dyDescent="0.3">
      <c r="A1781" s="254"/>
      <c r="B1781" s="219"/>
      <c r="C1781" s="219"/>
      <c r="D1781" s="219"/>
      <c r="E1781" s="219"/>
      <c r="F1781" s="219"/>
      <c r="G1781" s="25" t="s">
        <v>7</v>
      </c>
      <c r="H1781" s="26">
        <v>250</v>
      </c>
      <c r="I1781" s="26">
        <v>0</v>
      </c>
      <c r="J1781" s="26">
        <v>0</v>
      </c>
      <c r="K1781" s="26">
        <v>0</v>
      </c>
      <c r="L1781" s="26">
        <v>0</v>
      </c>
      <c r="M1781" s="26">
        <v>0</v>
      </c>
      <c r="N1781" s="26">
        <v>250</v>
      </c>
      <c r="O1781" s="222"/>
      <c r="P1781" s="263"/>
      <c r="Q1781" s="74"/>
    </row>
    <row r="1782" spans="1:17" ht="16.5" thickBot="1" x14ac:dyDescent="0.3">
      <c r="A1782" s="254"/>
      <c r="B1782" s="219"/>
      <c r="C1782" s="219"/>
      <c r="D1782" s="219"/>
      <c r="E1782" s="219"/>
      <c r="F1782" s="219"/>
      <c r="G1782" s="25" t="s">
        <v>8</v>
      </c>
      <c r="H1782" s="26">
        <v>0</v>
      </c>
      <c r="I1782" s="26">
        <v>0</v>
      </c>
      <c r="J1782" s="26">
        <v>0</v>
      </c>
      <c r="K1782" s="26">
        <v>0</v>
      </c>
      <c r="L1782" s="26">
        <v>0</v>
      </c>
      <c r="M1782" s="26">
        <v>0</v>
      </c>
      <c r="N1782" s="26">
        <v>0</v>
      </c>
      <c r="O1782" s="222"/>
      <c r="P1782" s="263"/>
      <c r="Q1782" s="74"/>
    </row>
    <row r="1783" spans="1:17" ht="16.5" thickBot="1" x14ac:dyDescent="0.3">
      <c r="A1783" s="255"/>
      <c r="B1783" s="220"/>
      <c r="C1783" s="220"/>
      <c r="D1783" s="220"/>
      <c r="E1783" s="220"/>
      <c r="F1783" s="220"/>
      <c r="G1783" s="25" t="s">
        <v>9</v>
      </c>
      <c r="H1783" s="26">
        <v>0</v>
      </c>
      <c r="I1783" s="26">
        <v>0</v>
      </c>
      <c r="J1783" s="26">
        <v>0</v>
      </c>
      <c r="K1783" s="26">
        <v>0</v>
      </c>
      <c r="L1783" s="26">
        <v>0</v>
      </c>
      <c r="M1783" s="26">
        <v>0</v>
      </c>
      <c r="N1783" s="26">
        <v>0</v>
      </c>
      <c r="O1783" s="223"/>
      <c r="P1783" s="264"/>
      <c r="Q1783" s="74"/>
    </row>
    <row r="1784" spans="1:17" ht="24.75" thickBot="1" x14ac:dyDescent="0.3">
      <c r="A1784" s="212" t="s">
        <v>1655</v>
      </c>
      <c r="B1784" s="218" t="s">
        <v>766</v>
      </c>
      <c r="C1784" s="218" t="s">
        <v>848</v>
      </c>
      <c r="D1784" s="218">
        <v>2028</v>
      </c>
      <c r="E1784" s="218" t="s">
        <v>1451</v>
      </c>
      <c r="F1784" s="218" t="s">
        <v>1652</v>
      </c>
      <c r="G1784" s="25" t="s">
        <v>4</v>
      </c>
      <c r="H1784" s="26">
        <v>127.5</v>
      </c>
      <c r="I1784" s="26">
        <v>0</v>
      </c>
      <c r="J1784" s="26">
        <v>0</v>
      </c>
      <c r="K1784" s="26">
        <v>0</v>
      </c>
      <c r="L1784" s="26">
        <v>127.5</v>
      </c>
      <c r="M1784" s="26">
        <v>0</v>
      </c>
      <c r="N1784" s="26">
        <v>0</v>
      </c>
      <c r="O1784" s="221"/>
      <c r="P1784" s="262" t="s">
        <v>1646</v>
      </c>
      <c r="Q1784" s="74"/>
    </row>
    <row r="1785" spans="1:17" ht="16.5" thickBot="1" x14ac:dyDescent="0.3">
      <c r="A1785" s="213"/>
      <c r="B1785" s="219"/>
      <c r="C1785" s="219"/>
      <c r="D1785" s="219"/>
      <c r="E1785" s="219"/>
      <c r="F1785" s="219"/>
      <c r="G1785" s="25" t="s">
        <v>6</v>
      </c>
      <c r="H1785" s="26">
        <v>0</v>
      </c>
      <c r="I1785" s="26">
        <v>0</v>
      </c>
      <c r="J1785" s="26">
        <v>0</v>
      </c>
      <c r="K1785" s="26">
        <v>0</v>
      </c>
      <c r="L1785" s="26">
        <v>0</v>
      </c>
      <c r="M1785" s="26">
        <v>0</v>
      </c>
      <c r="N1785" s="26">
        <v>0</v>
      </c>
      <c r="O1785" s="222"/>
      <c r="P1785" s="263"/>
      <c r="Q1785" s="74"/>
    </row>
    <row r="1786" spans="1:17" ht="24.75" thickBot="1" x14ac:dyDescent="0.3">
      <c r="A1786" s="213"/>
      <c r="B1786" s="219"/>
      <c r="C1786" s="219"/>
      <c r="D1786" s="219"/>
      <c r="E1786" s="219"/>
      <c r="F1786" s="219"/>
      <c r="G1786" s="25" t="s">
        <v>7</v>
      </c>
      <c r="H1786" s="26">
        <v>127.5</v>
      </c>
      <c r="I1786" s="26">
        <v>0</v>
      </c>
      <c r="J1786" s="26">
        <v>0</v>
      </c>
      <c r="K1786" s="26">
        <v>0</v>
      </c>
      <c r="L1786" s="26">
        <v>127.5</v>
      </c>
      <c r="M1786" s="26">
        <v>0</v>
      </c>
      <c r="N1786" s="26">
        <v>0</v>
      </c>
      <c r="O1786" s="222"/>
      <c r="P1786" s="263"/>
      <c r="Q1786" s="74"/>
    </row>
    <row r="1787" spans="1:17" ht="16.5" thickBot="1" x14ac:dyDescent="0.3">
      <c r="A1787" s="213"/>
      <c r="B1787" s="219"/>
      <c r="C1787" s="219"/>
      <c r="D1787" s="219"/>
      <c r="E1787" s="219"/>
      <c r="F1787" s="219"/>
      <c r="G1787" s="25" t="s">
        <v>8</v>
      </c>
      <c r="H1787" s="26">
        <v>0</v>
      </c>
      <c r="I1787" s="26">
        <v>0</v>
      </c>
      <c r="J1787" s="26">
        <v>0</v>
      </c>
      <c r="K1787" s="26">
        <v>0</v>
      </c>
      <c r="L1787" s="26">
        <v>0</v>
      </c>
      <c r="M1787" s="26">
        <v>0</v>
      </c>
      <c r="N1787" s="26">
        <v>0</v>
      </c>
      <c r="O1787" s="222"/>
      <c r="P1787" s="263"/>
      <c r="Q1787" s="74"/>
    </row>
    <row r="1788" spans="1:17" ht="16.5" thickBot="1" x14ac:dyDescent="0.3">
      <c r="A1788" s="214"/>
      <c r="B1788" s="220"/>
      <c r="C1788" s="220"/>
      <c r="D1788" s="220"/>
      <c r="E1788" s="220"/>
      <c r="F1788" s="220"/>
      <c r="G1788" s="25" t="s">
        <v>9</v>
      </c>
      <c r="H1788" s="26">
        <v>0</v>
      </c>
      <c r="I1788" s="26">
        <v>0</v>
      </c>
      <c r="J1788" s="26">
        <v>0</v>
      </c>
      <c r="K1788" s="26">
        <v>0</v>
      </c>
      <c r="L1788" s="26">
        <v>0</v>
      </c>
      <c r="M1788" s="26">
        <v>0</v>
      </c>
      <c r="N1788" s="26">
        <v>0</v>
      </c>
      <c r="O1788" s="223"/>
      <c r="P1788" s="264"/>
      <c r="Q1788" s="74"/>
    </row>
    <row r="1789" spans="1:17" ht="24.75" thickBot="1" x14ac:dyDescent="0.3">
      <c r="A1789" s="212" t="s">
        <v>1656</v>
      </c>
      <c r="B1789" s="218" t="s">
        <v>766</v>
      </c>
      <c r="C1789" s="218" t="s">
        <v>848</v>
      </c>
      <c r="D1789" s="218" t="s">
        <v>1649</v>
      </c>
      <c r="E1789" s="218" t="s">
        <v>1642</v>
      </c>
      <c r="F1789" s="218" t="s">
        <v>1652</v>
      </c>
      <c r="G1789" s="25" t="s">
        <v>4</v>
      </c>
      <c r="H1789" s="26">
        <v>340</v>
      </c>
      <c r="I1789" s="26">
        <v>0</v>
      </c>
      <c r="J1789" s="26">
        <v>0</v>
      </c>
      <c r="K1789" s="26">
        <v>0</v>
      </c>
      <c r="L1789" s="26">
        <v>0</v>
      </c>
      <c r="M1789" s="26">
        <v>0</v>
      </c>
      <c r="N1789" s="26">
        <v>340</v>
      </c>
      <c r="O1789" s="221"/>
      <c r="P1789" s="262"/>
      <c r="Q1789" s="74"/>
    </row>
    <row r="1790" spans="1:17" ht="16.5" thickBot="1" x14ac:dyDescent="0.3">
      <c r="A1790" s="213"/>
      <c r="B1790" s="219"/>
      <c r="C1790" s="219"/>
      <c r="D1790" s="219"/>
      <c r="E1790" s="219"/>
      <c r="F1790" s="219"/>
      <c r="G1790" s="25" t="s">
        <v>6</v>
      </c>
      <c r="H1790" s="26">
        <v>0</v>
      </c>
      <c r="I1790" s="26">
        <v>0</v>
      </c>
      <c r="J1790" s="26">
        <v>0</v>
      </c>
      <c r="K1790" s="26">
        <v>0</v>
      </c>
      <c r="L1790" s="26">
        <v>0</v>
      </c>
      <c r="M1790" s="26">
        <v>0</v>
      </c>
      <c r="N1790" s="26">
        <v>0</v>
      </c>
      <c r="O1790" s="222"/>
      <c r="P1790" s="263"/>
      <c r="Q1790" s="74"/>
    </row>
    <row r="1791" spans="1:17" ht="24.75" thickBot="1" x14ac:dyDescent="0.3">
      <c r="A1791" s="213"/>
      <c r="B1791" s="219"/>
      <c r="C1791" s="219"/>
      <c r="D1791" s="219"/>
      <c r="E1791" s="219"/>
      <c r="F1791" s="219"/>
      <c r="G1791" s="25" t="s">
        <v>7</v>
      </c>
      <c r="H1791" s="26">
        <v>340</v>
      </c>
      <c r="I1791" s="26">
        <v>0</v>
      </c>
      <c r="J1791" s="26">
        <v>0</v>
      </c>
      <c r="K1791" s="26">
        <v>0</v>
      </c>
      <c r="L1791" s="26">
        <v>0</v>
      </c>
      <c r="M1791" s="26">
        <v>0</v>
      </c>
      <c r="N1791" s="26">
        <v>340</v>
      </c>
      <c r="O1791" s="222"/>
      <c r="P1791" s="263"/>
      <c r="Q1791" s="74"/>
    </row>
    <row r="1792" spans="1:17" ht="16.5" thickBot="1" x14ac:dyDescent="0.3">
      <c r="A1792" s="213"/>
      <c r="B1792" s="219"/>
      <c r="C1792" s="219"/>
      <c r="D1792" s="219"/>
      <c r="E1792" s="219"/>
      <c r="F1792" s="219"/>
      <c r="G1792" s="25" t="s">
        <v>8</v>
      </c>
      <c r="H1792" s="26">
        <v>0</v>
      </c>
      <c r="I1792" s="26">
        <v>0</v>
      </c>
      <c r="J1792" s="26">
        <v>0</v>
      </c>
      <c r="K1792" s="26">
        <v>0</v>
      </c>
      <c r="L1792" s="26">
        <v>0</v>
      </c>
      <c r="M1792" s="26">
        <v>0</v>
      </c>
      <c r="N1792" s="26">
        <v>0</v>
      </c>
      <c r="O1792" s="222"/>
      <c r="P1792" s="263"/>
      <c r="Q1792" s="74"/>
    </row>
    <row r="1793" spans="1:17" ht="16.5" thickBot="1" x14ac:dyDescent="0.3">
      <c r="A1793" s="214"/>
      <c r="B1793" s="220"/>
      <c r="C1793" s="220"/>
      <c r="D1793" s="220"/>
      <c r="E1793" s="220"/>
      <c r="F1793" s="220"/>
      <c r="G1793" s="25" t="s">
        <v>9</v>
      </c>
      <c r="H1793" s="26">
        <v>0</v>
      </c>
      <c r="I1793" s="26">
        <v>0</v>
      </c>
      <c r="J1793" s="26">
        <v>0</v>
      </c>
      <c r="K1793" s="26">
        <v>0</v>
      </c>
      <c r="L1793" s="26">
        <v>0</v>
      </c>
      <c r="M1793" s="26">
        <v>0</v>
      </c>
      <c r="N1793" s="26">
        <v>0</v>
      </c>
      <c r="O1793" s="223"/>
      <c r="P1793" s="264"/>
      <c r="Q1793" s="74"/>
    </row>
    <row r="1794" spans="1:17" ht="24.75" thickBot="1" x14ac:dyDescent="0.3">
      <c r="A1794" s="212" t="s">
        <v>1657</v>
      </c>
      <c r="B1794" s="218" t="s">
        <v>766</v>
      </c>
      <c r="C1794" s="218" t="s">
        <v>848</v>
      </c>
      <c r="D1794" s="218" t="s">
        <v>1649</v>
      </c>
      <c r="E1794" s="218" t="s">
        <v>1658</v>
      </c>
      <c r="F1794" s="218"/>
      <c r="G1794" s="25" t="s">
        <v>4</v>
      </c>
      <c r="H1794" s="26">
        <v>430</v>
      </c>
      <c r="I1794" s="26">
        <v>0</v>
      </c>
      <c r="J1794" s="26">
        <v>0</v>
      </c>
      <c r="K1794" s="26">
        <v>0</v>
      </c>
      <c r="L1794" s="26">
        <v>0</v>
      </c>
      <c r="M1794" s="26">
        <v>0</v>
      </c>
      <c r="N1794" s="26">
        <v>430</v>
      </c>
      <c r="O1794" s="221"/>
      <c r="P1794" s="371"/>
      <c r="Q1794" s="74"/>
    </row>
    <row r="1795" spans="1:17" ht="16.5" thickBot="1" x14ac:dyDescent="0.3">
      <c r="A1795" s="213"/>
      <c r="B1795" s="219"/>
      <c r="C1795" s="219"/>
      <c r="D1795" s="219"/>
      <c r="E1795" s="219"/>
      <c r="F1795" s="219"/>
      <c r="G1795" s="25" t="s">
        <v>6</v>
      </c>
      <c r="H1795" s="26">
        <v>0</v>
      </c>
      <c r="I1795" s="26">
        <v>0</v>
      </c>
      <c r="J1795" s="26">
        <v>0</v>
      </c>
      <c r="K1795" s="26">
        <v>0</v>
      </c>
      <c r="L1795" s="26">
        <v>0</v>
      </c>
      <c r="M1795" s="26">
        <v>0</v>
      </c>
      <c r="N1795" s="26">
        <v>0</v>
      </c>
      <c r="O1795" s="222"/>
      <c r="P1795" s="372"/>
      <c r="Q1795" s="74"/>
    </row>
    <row r="1796" spans="1:17" ht="24.75" thickBot="1" x14ac:dyDescent="0.3">
      <c r="A1796" s="213"/>
      <c r="B1796" s="219"/>
      <c r="C1796" s="219"/>
      <c r="D1796" s="219"/>
      <c r="E1796" s="219"/>
      <c r="F1796" s="219"/>
      <c r="G1796" s="25" t="s">
        <v>7</v>
      </c>
      <c r="H1796" s="26">
        <v>430</v>
      </c>
      <c r="I1796" s="26">
        <v>0</v>
      </c>
      <c r="J1796" s="26">
        <v>0</v>
      </c>
      <c r="K1796" s="26">
        <v>0</v>
      </c>
      <c r="L1796" s="26">
        <v>0</v>
      </c>
      <c r="M1796" s="26">
        <v>0</v>
      </c>
      <c r="N1796" s="26">
        <v>430</v>
      </c>
      <c r="O1796" s="222"/>
      <c r="P1796" s="372"/>
      <c r="Q1796" s="74"/>
    </row>
    <row r="1797" spans="1:17" ht="16.5" thickBot="1" x14ac:dyDescent="0.3">
      <c r="A1797" s="213"/>
      <c r="B1797" s="219"/>
      <c r="C1797" s="219"/>
      <c r="D1797" s="219"/>
      <c r="E1797" s="219"/>
      <c r="F1797" s="219"/>
      <c r="G1797" s="25" t="s">
        <v>8</v>
      </c>
      <c r="H1797" s="26">
        <v>0</v>
      </c>
      <c r="I1797" s="26">
        <v>0</v>
      </c>
      <c r="J1797" s="26">
        <v>0</v>
      </c>
      <c r="K1797" s="26">
        <v>0</v>
      </c>
      <c r="L1797" s="26">
        <v>0</v>
      </c>
      <c r="M1797" s="26">
        <v>0</v>
      </c>
      <c r="N1797" s="26">
        <v>0</v>
      </c>
      <c r="O1797" s="222"/>
      <c r="P1797" s="372"/>
      <c r="Q1797" s="74"/>
    </row>
    <row r="1798" spans="1:17" ht="16.5" thickBot="1" x14ac:dyDescent="0.3">
      <c r="A1798" s="214"/>
      <c r="B1798" s="220"/>
      <c r="C1798" s="220"/>
      <c r="D1798" s="220"/>
      <c r="E1798" s="220"/>
      <c r="F1798" s="220"/>
      <c r="G1798" s="25" t="s">
        <v>9</v>
      </c>
      <c r="H1798" s="26">
        <v>0</v>
      </c>
      <c r="I1798" s="26">
        <v>0</v>
      </c>
      <c r="J1798" s="26">
        <v>0</v>
      </c>
      <c r="K1798" s="26">
        <v>0</v>
      </c>
      <c r="L1798" s="26">
        <v>0</v>
      </c>
      <c r="M1798" s="26">
        <v>0</v>
      </c>
      <c r="N1798" s="26">
        <v>0</v>
      </c>
      <c r="O1798" s="223"/>
      <c r="P1798" s="373"/>
      <c r="Q1798" s="74"/>
    </row>
    <row r="1799" spans="1:17" ht="24.75" thickBot="1" x14ac:dyDescent="0.3">
      <c r="A1799" s="212" t="s">
        <v>1659</v>
      </c>
      <c r="B1799" s="218" t="s">
        <v>766</v>
      </c>
      <c r="C1799" s="218" t="s">
        <v>848</v>
      </c>
      <c r="D1799" s="218" t="s">
        <v>1649</v>
      </c>
      <c r="E1799" s="218"/>
      <c r="F1799" s="218"/>
      <c r="G1799" s="25" t="s">
        <v>4</v>
      </c>
      <c r="H1799" s="26">
        <v>25</v>
      </c>
      <c r="I1799" s="26">
        <v>0</v>
      </c>
      <c r="J1799" s="26">
        <v>0</v>
      </c>
      <c r="K1799" s="26">
        <v>0</v>
      </c>
      <c r="L1799" s="26">
        <v>0</v>
      </c>
      <c r="M1799" s="26">
        <v>0</v>
      </c>
      <c r="N1799" s="26">
        <v>25</v>
      </c>
      <c r="O1799" s="221"/>
      <c r="P1799" s="262" t="s">
        <v>1646</v>
      </c>
      <c r="Q1799" s="74"/>
    </row>
    <row r="1800" spans="1:17" ht="16.5" thickBot="1" x14ac:dyDescent="0.3">
      <c r="A1800" s="213"/>
      <c r="B1800" s="219"/>
      <c r="C1800" s="219"/>
      <c r="D1800" s="219"/>
      <c r="E1800" s="219"/>
      <c r="F1800" s="219"/>
      <c r="G1800" s="25" t="s">
        <v>6</v>
      </c>
      <c r="H1800" s="26">
        <v>0</v>
      </c>
      <c r="I1800" s="26">
        <v>0</v>
      </c>
      <c r="J1800" s="26">
        <v>0</v>
      </c>
      <c r="K1800" s="26">
        <v>0</v>
      </c>
      <c r="L1800" s="26">
        <v>0</v>
      </c>
      <c r="M1800" s="26">
        <v>0</v>
      </c>
      <c r="N1800" s="26">
        <v>0</v>
      </c>
      <c r="O1800" s="222"/>
      <c r="P1800" s="263"/>
      <c r="Q1800" s="74"/>
    </row>
    <row r="1801" spans="1:17" ht="24.75" thickBot="1" x14ac:dyDescent="0.3">
      <c r="A1801" s="213"/>
      <c r="B1801" s="219"/>
      <c r="C1801" s="219"/>
      <c r="D1801" s="219"/>
      <c r="E1801" s="219"/>
      <c r="F1801" s="219"/>
      <c r="G1801" s="25" t="s">
        <v>7</v>
      </c>
      <c r="H1801" s="26">
        <v>25</v>
      </c>
      <c r="I1801" s="26">
        <v>0</v>
      </c>
      <c r="J1801" s="26">
        <v>0</v>
      </c>
      <c r="K1801" s="26">
        <v>0</v>
      </c>
      <c r="L1801" s="26">
        <v>0</v>
      </c>
      <c r="M1801" s="26">
        <v>0</v>
      </c>
      <c r="N1801" s="26">
        <v>25</v>
      </c>
      <c r="O1801" s="222"/>
      <c r="P1801" s="263"/>
      <c r="Q1801" s="74"/>
    </row>
    <row r="1802" spans="1:17" ht="16.5" thickBot="1" x14ac:dyDescent="0.3">
      <c r="A1802" s="213"/>
      <c r="B1802" s="219"/>
      <c r="C1802" s="219"/>
      <c r="D1802" s="219"/>
      <c r="E1802" s="219"/>
      <c r="F1802" s="219"/>
      <c r="G1802" s="25" t="s">
        <v>8</v>
      </c>
      <c r="H1802" s="26">
        <v>0</v>
      </c>
      <c r="I1802" s="26">
        <v>0</v>
      </c>
      <c r="J1802" s="26">
        <v>0</v>
      </c>
      <c r="K1802" s="26">
        <v>0</v>
      </c>
      <c r="L1802" s="26">
        <v>0</v>
      </c>
      <c r="M1802" s="26">
        <v>0</v>
      </c>
      <c r="N1802" s="26">
        <v>0</v>
      </c>
      <c r="O1802" s="222"/>
      <c r="P1802" s="263"/>
      <c r="Q1802" s="74"/>
    </row>
    <row r="1803" spans="1:17" ht="16.5" thickBot="1" x14ac:dyDescent="0.3">
      <c r="A1803" s="214"/>
      <c r="B1803" s="220"/>
      <c r="C1803" s="220"/>
      <c r="D1803" s="220"/>
      <c r="E1803" s="220"/>
      <c r="F1803" s="220"/>
      <c r="G1803" s="25" t="s">
        <v>9</v>
      </c>
      <c r="H1803" s="26">
        <v>0</v>
      </c>
      <c r="I1803" s="26">
        <v>0</v>
      </c>
      <c r="J1803" s="26">
        <v>0</v>
      </c>
      <c r="K1803" s="26">
        <v>0</v>
      </c>
      <c r="L1803" s="26">
        <v>0</v>
      </c>
      <c r="M1803" s="26">
        <v>0</v>
      </c>
      <c r="N1803" s="26">
        <v>0</v>
      </c>
      <c r="O1803" s="223"/>
      <c r="P1803" s="264"/>
      <c r="Q1803" s="74"/>
    </row>
    <row r="1804" spans="1:17" ht="24.75" thickBot="1" x14ac:dyDescent="0.3">
      <c r="A1804" s="212" t="s">
        <v>1660</v>
      </c>
      <c r="B1804" s="218"/>
      <c r="C1804" s="218" t="s">
        <v>848</v>
      </c>
      <c r="D1804" s="218" t="s">
        <v>44</v>
      </c>
      <c r="E1804" s="218"/>
      <c r="F1804" s="218"/>
      <c r="G1804" s="25" t="s">
        <v>4</v>
      </c>
      <c r="H1804" s="26">
        <v>15</v>
      </c>
      <c r="I1804" s="26">
        <v>0</v>
      </c>
      <c r="J1804" s="26">
        <v>0</v>
      </c>
      <c r="K1804" s="26">
        <v>0</v>
      </c>
      <c r="L1804" s="26">
        <v>5</v>
      </c>
      <c r="M1804" s="26">
        <v>5</v>
      </c>
      <c r="N1804" s="26">
        <v>5</v>
      </c>
      <c r="O1804" s="221"/>
      <c r="P1804" s="262"/>
      <c r="Q1804" s="74"/>
    </row>
    <row r="1805" spans="1:17" ht="16.5" thickBot="1" x14ac:dyDescent="0.3">
      <c r="A1805" s="213"/>
      <c r="B1805" s="219"/>
      <c r="C1805" s="219"/>
      <c r="D1805" s="219"/>
      <c r="E1805" s="219"/>
      <c r="F1805" s="219"/>
      <c r="G1805" s="25" t="s">
        <v>6</v>
      </c>
      <c r="H1805" s="26">
        <v>0</v>
      </c>
      <c r="I1805" s="26">
        <v>0</v>
      </c>
      <c r="J1805" s="26">
        <v>0</v>
      </c>
      <c r="K1805" s="26">
        <v>0</v>
      </c>
      <c r="L1805" s="26">
        <v>0</v>
      </c>
      <c r="M1805" s="26">
        <v>0</v>
      </c>
      <c r="N1805" s="26">
        <v>0</v>
      </c>
      <c r="O1805" s="222"/>
      <c r="P1805" s="263"/>
      <c r="Q1805" s="74"/>
    </row>
    <row r="1806" spans="1:17" ht="24.75" thickBot="1" x14ac:dyDescent="0.3">
      <c r="A1806" s="213"/>
      <c r="B1806" s="219"/>
      <c r="C1806" s="219"/>
      <c r="D1806" s="219"/>
      <c r="E1806" s="219"/>
      <c r="F1806" s="219"/>
      <c r="G1806" s="25" t="s">
        <v>7</v>
      </c>
      <c r="H1806" s="26">
        <v>15</v>
      </c>
      <c r="I1806" s="26">
        <v>0</v>
      </c>
      <c r="J1806" s="26">
        <v>0</v>
      </c>
      <c r="K1806" s="26">
        <v>0</v>
      </c>
      <c r="L1806" s="26">
        <v>5</v>
      </c>
      <c r="M1806" s="26">
        <v>5</v>
      </c>
      <c r="N1806" s="26">
        <v>5</v>
      </c>
      <c r="O1806" s="222"/>
      <c r="P1806" s="263"/>
      <c r="Q1806" s="74"/>
    </row>
    <row r="1807" spans="1:17" ht="16.5" thickBot="1" x14ac:dyDescent="0.3">
      <c r="A1807" s="213"/>
      <c r="B1807" s="219"/>
      <c r="C1807" s="219"/>
      <c r="D1807" s="219"/>
      <c r="E1807" s="219"/>
      <c r="F1807" s="219"/>
      <c r="G1807" s="25" t="s">
        <v>8</v>
      </c>
      <c r="H1807" s="26">
        <v>0</v>
      </c>
      <c r="I1807" s="26">
        <v>0</v>
      </c>
      <c r="J1807" s="26">
        <v>0</v>
      </c>
      <c r="K1807" s="26">
        <v>0</v>
      </c>
      <c r="L1807" s="26">
        <v>0</v>
      </c>
      <c r="M1807" s="26">
        <v>0</v>
      </c>
      <c r="N1807" s="26">
        <v>0</v>
      </c>
      <c r="O1807" s="222"/>
      <c r="P1807" s="263"/>
      <c r="Q1807" s="74"/>
    </row>
    <row r="1808" spans="1:17" ht="16.5" thickBot="1" x14ac:dyDescent="0.3">
      <c r="A1808" s="214"/>
      <c r="B1808" s="220"/>
      <c r="C1808" s="220"/>
      <c r="D1808" s="220"/>
      <c r="E1808" s="220"/>
      <c r="F1808" s="220"/>
      <c r="G1808" s="25" t="s">
        <v>9</v>
      </c>
      <c r="H1808" s="26">
        <v>0</v>
      </c>
      <c r="I1808" s="26">
        <v>0</v>
      </c>
      <c r="J1808" s="26">
        <v>0</v>
      </c>
      <c r="K1808" s="26">
        <v>0</v>
      </c>
      <c r="L1808" s="26">
        <v>0</v>
      </c>
      <c r="M1808" s="26">
        <v>0</v>
      </c>
      <c r="N1808" s="26">
        <v>0</v>
      </c>
      <c r="O1808" s="223"/>
      <c r="P1808" s="264"/>
      <c r="Q1808" s="74"/>
    </row>
    <row r="1809" spans="1:17" ht="24.75" thickBot="1" x14ac:dyDescent="0.3">
      <c r="A1809" s="212" t="s">
        <v>1661</v>
      </c>
      <c r="B1809" s="218"/>
      <c r="C1809" s="218" t="s">
        <v>848</v>
      </c>
      <c r="D1809" s="218" t="s">
        <v>44</v>
      </c>
      <c r="E1809" s="218"/>
      <c r="F1809" s="218"/>
      <c r="G1809" s="25" t="s">
        <v>4</v>
      </c>
      <c r="H1809" s="26">
        <v>300</v>
      </c>
      <c r="I1809" s="26">
        <v>0</v>
      </c>
      <c r="J1809" s="26">
        <v>0</v>
      </c>
      <c r="K1809" s="26">
        <v>0</v>
      </c>
      <c r="L1809" s="26">
        <v>100</v>
      </c>
      <c r="M1809" s="26">
        <v>100</v>
      </c>
      <c r="N1809" s="26">
        <v>100</v>
      </c>
      <c r="O1809" s="221"/>
      <c r="P1809" s="262"/>
      <c r="Q1809" s="74"/>
    </row>
    <row r="1810" spans="1:17" ht="16.5" thickBot="1" x14ac:dyDescent="0.3">
      <c r="A1810" s="213"/>
      <c r="B1810" s="219"/>
      <c r="C1810" s="219"/>
      <c r="D1810" s="219"/>
      <c r="E1810" s="219"/>
      <c r="F1810" s="219"/>
      <c r="G1810" s="25" t="s">
        <v>6</v>
      </c>
      <c r="H1810" s="26">
        <v>0</v>
      </c>
      <c r="I1810" s="26">
        <v>0</v>
      </c>
      <c r="J1810" s="26">
        <v>0</v>
      </c>
      <c r="K1810" s="26">
        <v>0</v>
      </c>
      <c r="L1810" s="26">
        <v>0</v>
      </c>
      <c r="M1810" s="26">
        <v>0</v>
      </c>
      <c r="N1810" s="26">
        <v>0</v>
      </c>
      <c r="O1810" s="222"/>
      <c r="P1810" s="263"/>
      <c r="Q1810" s="74"/>
    </row>
    <row r="1811" spans="1:17" ht="24.75" thickBot="1" x14ac:dyDescent="0.3">
      <c r="A1811" s="213"/>
      <c r="B1811" s="219"/>
      <c r="C1811" s="219"/>
      <c r="D1811" s="219"/>
      <c r="E1811" s="219"/>
      <c r="F1811" s="219"/>
      <c r="G1811" s="25" t="s">
        <v>7</v>
      </c>
      <c r="H1811" s="26">
        <v>300</v>
      </c>
      <c r="I1811" s="26">
        <v>0</v>
      </c>
      <c r="J1811" s="26">
        <v>0</v>
      </c>
      <c r="K1811" s="26">
        <v>0</v>
      </c>
      <c r="L1811" s="26">
        <v>100</v>
      </c>
      <c r="M1811" s="26">
        <v>100</v>
      </c>
      <c r="N1811" s="26">
        <v>100</v>
      </c>
      <c r="O1811" s="222"/>
      <c r="P1811" s="263"/>
      <c r="Q1811" s="74"/>
    </row>
    <row r="1812" spans="1:17" ht="16.5" thickBot="1" x14ac:dyDescent="0.3">
      <c r="A1812" s="213"/>
      <c r="B1812" s="219"/>
      <c r="C1812" s="219"/>
      <c r="D1812" s="219"/>
      <c r="E1812" s="219"/>
      <c r="F1812" s="219"/>
      <c r="G1812" s="25" t="s">
        <v>8</v>
      </c>
      <c r="H1812" s="26">
        <v>0</v>
      </c>
      <c r="I1812" s="26">
        <v>0</v>
      </c>
      <c r="J1812" s="26">
        <v>0</v>
      </c>
      <c r="K1812" s="26">
        <v>0</v>
      </c>
      <c r="L1812" s="26">
        <v>0</v>
      </c>
      <c r="M1812" s="26">
        <v>0</v>
      </c>
      <c r="N1812" s="26">
        <v>0</v>
      </c>
      <c r="O1812" s="222"/>
      <c r="P1812" s="263"/>
      <c r="Q1812" s="74"/>
    </row>
    <row r="1813" spans="1:17" ht="16.5" thickBot="1" x14ac:dyDescent="0.3">
      <c r="A1813" s="214"/>
      <c r="B1813" s="220"/>
      <c r="C1813" s="220"/>
      <c r="D1813" s="220"/>
      <c r="E1813" s="220"/>
      <c r="F1813" s="220"/>
      <c r="G1813" s="25" t="s">
        <v>9</v>
      </c>
      <c r="H1813" s="26">
        <v>0</v>
      </c>
      <c r="I1813" s="26">
        <v>0</v>
      </c>
      <c r="J1813" s="26">
        <v>0</v>
      </c>
      <c r="K1813" s="26">
        <v>0</v>
      </c>
      <c r="L1813" s="26">
        <v>0</v>
      </c>
      <c r="M1813" s="26">
        <v>0</v>
      </c>
      <c r="N1813" s="26">
        <v>0</v>
      </c>
      <c r="O1813" s="223"/>
      <c r="P1813" s="264"/>
      <c r="Q1813" s="74"/>
    </row>
    <row r="1814" spans="1:17" ht="24.75" thickBot="1" x14ac:dyDescent="0.3">
      <c r="A1814" s="212" t="s">
        <v>1662</v>
      </c>
      <c r="B1814" s="218"/>
      <c r="C1814" s="218" t="s">
        <v>848</v>
      </c>
      <c r="D1814" s="218" t="s">
        <v>44</v>
      </c>
      <c r="E1814" s="218"/>
      <c r="F1814" s="218"/>
      <c r="G1814" s="25" t="s">
        <v>4</v>
      </c>
      <c r="H1814" s="26">
        <v>20100</v>
      </c>
      <c r="I1814" s="26">
        <v>0</v>
      </c>
      <c r="J1814" s="26">
        <v>0</v>
      </c>
      <c r="K1814" s="26">
        <v>0</v>
      </c>
      <c r="L1814" s="26">
        <v>6700</v>
      </c>
      <c r="M1814" s="26">
        <v>6700</v>
      </c>
      <c r="N1814" s="26">
        <v>6700</v>
      </c>
      <c r="O1814" s="221"/>
      <c r="P1814" s="262"/>
      <c r="Q1814" s="74"/>
    </row>
    <row r="1815" spans="1:17" ht="16.5" thickBot="1" x14ac:dyDescent="0.3">
      <c r="A1815" s="213"/>
      <c r="B1815" s="219"/>
      <c r="C1815" s="219"/>
      <c r="D1815" s="219"/>
      <c r="E1815" s="219"/>
      <c r="F1815" s="219"/>
      <c r="G1815" s="25" t="s">
        <v>6</v>
      </c>
      <c r="H1815" s="26">
        <v>20100</v>
      </c>
      <c r="I1815" s="26">
        <v>0</v>
      </c>
      <c r="J1815" s="26">
        <v>0</v>
      </c>
      <c r="K1815" s="26">
        <v>0</v>
      </c>
      <c r="L1815" s="26">
        <v>6700</v>
      </c>
      <c r="M1815" s="26">
        <v>6700</v>
      </c>
      <c r="N1815" s="26">
        <v>6700</v>
      </c>
      <c r="O1815" s="222"/>
      <c r="P1815" s="263"/>
      <c r="Q1815" s="74"/>
    </row>
    <row r="1816" spans="1:17" ht="24.75" thickBot="1" x14ac:dyDescent="0.3">
      <c r="A1816" s="213"/>
      <c r="B1816" s="219"/>
      <c r="C1816" s="219"/>
      <c r="D1816" s="219"/>
      <c r="E1816" s="219"/>
      <c r="F1816" s="219"/>
      <c r="G1816" s="25" t="s">
        <v>7</v>
      </c>
      <c r="H1816" s="26">
        <v>0</v>
      </c>
      <c r="I1816" s="26">
        <v>0</v>
      </c>
      <c r="J1816" s="26">
        <v>0</v>
      </c>
      <c r="K1816" s="26">
        <v>0</v>
      </c>
      <c r="L1816" s="26">
        <v>0</v>
      </c>
      <c r="M1816" s="26">
        <v>0</v>
      </c>
      <c r="N1816" s="26">
        <v>0</v>
      </c>
      <c r="O1816" s="222"/>
      <c r="P1816" s="263"/>
      <c r="Q1816" s="74"/>
    </row>
    <row r="1817" spans="1:17" ht="16.5" thickBot="1" x14ac:dyDescent="0.3">
      <c r="A1817" s="213"/>
      <c r="B1817" s="219"/>
      <c r="C1817" s="219"/>
      <c r="D1817" s="219"/>
      <c r="E1817" s="219"/>
      <c r="F1817" s="219"/>
      <c r="G1817" s="25" t="s">
        <v>8</v>
      </c>
      <c r="H1817" s="26">
        <v>0</v>
      </c>
      <c r="I1817" s="26">
        <v>0</v>
      </c>
      <c r="J1817" s="26">
        <v>0</v>
      </c>
      <c r="K1817" s="26">
        <v>0</v>
      </c>
      <c r="L1817" s="26">
        <v>0</v>
      </c>
      <c r="M1817" s="26">
        <v>0</v>
      </c>
      <c r="N1817" s="26">
        <v>0</v>
      </c>
      <c r="O1817" s="222"/>
      <c r="P1817" s="263"/>
      <c r="Q1817" s="74"/>
    </row>
    <row r="1818" spans="1:17" ht="16.5" thickBot="1" x14ac:dyDescent="0.3">
      <c r="A1818" s="214"/>
      <c r="B1818" s="220"/>
      <c r="C1818" s="220"/>
      <c r="D1818" s="220"/>
      <c r="E1818" s="220"/>
      <c r="F1818" s="220"/>
      <c r="G1818" s="25" t="s">
        <v>9</v>
      </c>
      <c r="H1818" s="26">
        <v>0</v>
      </c>
      <c r="I1818" s="26">
        <v>0</v>
      </c>
      <c r="J1818" s="26">
        <v>0</v>
      </c>
      <c r="K1818" s="26">
        <v>0</v>
      </c>
      <c r="L1818" s="26">
        <v>0</v>
      </c>
      <c r="M1818" s="26">
        <v>0</v>
      </c>
      <c r="N1818" s="26">
        <v>0</v>
      </c>
      <c r="O1818" s="223"/>
      <c r="P1818" s="264"/>
      <c r="Q1818" s="74"/>
    </row>
    <row r="1819" spans="1:17" ht="24.75" thickBot="1" x14ac:dyDescent="0.3">
      <c r="A1819" s="369" t="s">
        <v>4422</v>
      </c>
      <c r="B1819" s="342" t="s">
        <v>4384</v>
      </c>
      <c r="C1819" s="341" t="s">
        <v>4423</v>
      </c>
      <c r="D1819" s="342">
        <v>2027</v>
      </c>
      <c r="E1819" s="342" t="s">
        <v>4424</v>
      </c>
      <c r="F1819" s="341" t="s">
        <v>4386</v>
      </c>
      <c r="G1819" s="97" t="s">
        <v>4387</v>
      </c>
      <c r="H1819" s="98">
        <v>7.6</v>
      </c>
      <c r="I1819" s="98">
        <v>0</v>
      </c>
      <c r="J1819" s="98">
        <v>0</v>
      </c>
      <c r="K1819" s="98">
        <v>7.6</v>
      </c>
      <c r="L1819" s="98">
        <v>0</v>
      </c>
      <c r="M1819" s="98">
        <v>0</v>
      </c>
      <c r="N1819" s="98">
        <v>0</v>
      </c>
      <c r="O1819" s="342">
        <v>13451</v>
      </c>
      <c r="P1819" s="341"/>
      <c r="Q1819" s="74"/>
    </row>
    <row r="1820" spans="1:17" ht="16.5" thickBot="1" x14ac:dyDescent="0.3">
      <c r="A1820" s="370"/>
      <c r="B1820" s="342"/>
      <c r="C1820" s="341"/>
      <c r="D1820" s="342"/>
      <c r="E1820" s="342"/>
      <c r="F1820" s="341"/>
      <c r="G1820" s="97" t="s">
        <v>4388</v>
      </c>
      <c r="H1820" s="98">
        <v>0</v>
      </c>
      <c r="I1820" s="98">
        <v>0</v>
      </c>
      <c r="J1820" s="98">
        <v>0</v>
      </c>
      <c r="K1820" s="98">
        <v>0</v>
      </c>
      <c r="L1820" s="98">
        <v>0</v>
      </c>
      <c r="M1820" s="98">
        <v>0</v>
      </c>
      <c r="N1820" s="98">
        <v>0</v>
      </c>
      <c r="O1820" s="342"/>
      <c r="P1820" s="342"/>
      <c r="Q1820" s="74"/>
    </row>
    <row r="1821" spans="1:17" ht="24.75" thickBot="1" x14ac:dyDescent="0.3">
      <c r="A1821" s="370"/>
      <c r="B1821" s="342"/>
      <c r="C1821" s="341"/>
      <c r="D1821" s="342"/>
      <c r="E1821" s="342"/>
      <c r="F1821" s="341"/>
      <c r="G1821" s="97" t="s">
        <v>2507</v>
      </c>
      <c r="H1821" s="98">
        <v>7.6</v>
      </c>
      <c r="I1821" s="98">
        <v>0</v>
      </c>
      <c r="J1821" s="98">
        <v>0</v>
      </c>
      <c r="K1821" s="98">
        <v>7.6</v>
      </c>
      <c r="L1821" s="98">
        <v>0</v>
      </c>
      <c r="M1821" s="98">
        <v>0</v>
      </c>
      <c r="N1821" s="98">
        <v>0</v>
      </c>
      <c r="O1821" s="342"/>
      <c r="P1821" s="342"/>
      <c r="Q1821" s="74"/>
    </row>
    <row r="1822" spans="1:17" ht="16.5" thickBot="1" x14ac:dyDescent="0.3">
      <c r="A1822" s="370"/>
      <c r="B1822" s="342"/>
      <c r="C1822" s="341"/>
      <c r="D1822" s="342"/>
      <c r="E1822" s="342"/>
      <c r="F1822" s="341"/>
      <c r="G1822" s="97" t="s">
        <v>8</v>
      </c>
      <c r="H1822" s="98">
        <v>0</v>
      </c>
      <c r="I1822" s="98">
        <v>0</v>
      </c>
      <c r="J1822" s="98">
        <v>0</v>
      </c>
      <c r="K1822" s="98">
        <v>0</v>
      </c>
      <c r="L1822" s="98">
        <v>0</v>
      </c>
      <c r="M1822" s="98">
        <v>0</v>
      </c>
      <c r="N1822" s="98">
        <v>0</v>
      </c>
      <c r="O1822" s="342"/>
      <c r="P1822" s="342"/>
      <c r="Q1822" s="74"/>
    </row>
    <row r="1823" spans="1:17" ht="76.5" customHeight="1" thickBot="1" x14ac:dyDescent="0.3">
      <c r="A1823" s="370"/>
      <c r="B1823" s="342"/>
      <c r="C1823" s="341"/>
      <c r="D1823" s="342"/>
      <c r="E1823" s="342"/>
      <c r="F1823" s="341"/>
      <c r="G1823" s="97" t="s">
        <v>9</v>
      </c>
      <c r="H1823" s="98">
        <v>0</v>
      </c>
      <c r="I1823" s="98">
        <v>0</v>
      </c>
      <c r="J1823" s="98">
        <v>0</v>
      </c>
      <c r="K1823" s="98">
        <v>0</v>
      </c>
      <c r="L1823" s="98">
        <v>0</v>
      </c>
      <c r="M1823" s="98">
        <v>0</v>
      </c>
      <c r="N1823" s="98">
        <v>0</v>
      </c>
      <c r="O1823" s="342"/>
      <c r="P1823" s="342"/>
      <c r="Q1823" s="74"/>
    </row>
    <row r="1824" spans="1:17" ht="36" customHeight="1" thickBot="1" x14ac:dyDescent="0.3">
      <c r="A1824" s="285" t="s">
        <v>4509</v>
      </c>
      <c r="B1824" s="284" t="s">
        <v>4504</v>
      </c>
      <c r="C1824" s="341" t="s">
        <v>4423</v>
      </c>
      <c r="D1824" s="284" t="s">
        <v>4212</v>
      </c>
      <c r="E1824" s="284">
        <v>1.31</v>
      </c>
      <c r="F1824" s="285" t="s">
        <v>1780</v>
      </c>
      <c r="G1824" s="99" t="s">
        <v>4</v>
      </c>
      <c r="H1824" s="100">
        <f t="shared" ref="H1824:H1833" si="198">I1824+J1824+K1824+L1824+M1824+N1824</f>
        <v>55.5762</v>
      </c>
      <c r="I1824" s="100">
        <f t="shared" ref="I1824:N1824" si="199">I1825+I1826+I1827+I1828</f>
        <v>0</v>
      </c>
      <c r="J1824" s="100">
        <f t="shared" si="199"/>
        <v>0</v>
      </c>
      <c r="K1824" s="100">
        <f t="shared" si="199"/>
        <v>0</v>
      </c>
      <c r="L1824" s="100">
        <f t="shared" si="199"/>
        <v>30</v>
      </c>
      <c r="M1824" s="100">
        <f t="shared" si="199"/>
        <v>25.5762</v>
      </c>
      <c r="N1824" s="100">
        <f t="shared" si="199"/>
        <v>0</v>
      </c>
      <c r="O1824" s="419">
        <v>12400</v>
      </c>
      <c r="P1824" s="285" t="s">
        <v>4505</v>
      </c>
      <c r="Q1824" s="74"/>
    </row>
    <row r="1825" spans="1:17" ht="16.5" thickBot="1" x14ac:dyDescent="0.3">
      <c r="A1825" s="285"/>
      <c r="B1825" s="284"/>
      <c r="C1825" s="341"/>
      <c r="D1825" s="284"/>
      <c r="E1825" s="284"/>
      <c r="F1825" s="285"/>
      <c r="G1825" s="99" t="s">
        <v>6</v>
      </c>
      <c r="H1825" s="100">
        <f t="shared" si="198"/>
        <v>0</v>
      </c>
      <c r="I1825" s="100">
        <v>0</v>
      </c>
      <c r="J1825" s="100">
        <v>0</v>
      </c>
      <c r="K1825" s="100">
        <v>0</v>
      </c>
      <c r="L1825" s="100">
        <v>0</v>
      </c>
      <c r="M1825" s="100">
        <v>0</v>
      </c>
      <c r="N1825" s="100">
        <v>0</v>
      </c>
      <c r="O1825" s="419"/>
      <c r="P1825" s="285"/>
      <c r="Q1825" s="74"/>
    </row>
    <row r="1826" spans="1:17" ht="24.75" thickBot="1" x14ac:dyDescent="0.3">
      <c r="A1826" s="285"/>
      <c r="B1826" s="284"/>
      <c r="C1826" s="341"/>
      <c r="D1826" s="284"/>
      <c r="E1826" s="284"/>
      <c r="F1826" s="285"/>
      <c r="G1826" s="99" t="s">
        <v>7</v>
      </c>
      <c r="H1826" s="100">
        <f t="shared" si="198"/>
        <v>55.5762</v>
      </c>
      <c r="I1826" s="100">
        <v>0</v>
      </c>
      <c r="J1826" s="100">
        <v>0</v>
      </c>
      <c r="K1826" s="100">
        <v>0</v>
      </c>
      <c r="L1826" s="100">
        <v>30</v>
      </c>
      <c r="M1826" s="100">
        <v>25.5762</v>
      </c>
      <c r="N1826" s="100">
        <v>0</v>
      </c>
      <c r="O1826" s="419"/>
      <c r="P1826" s="285"/>
      <c r="Q1826" s="74"/>
    </row>
    <row r="1827" spans="1:17" ht="16.5" thickBot="1" x14ac:dyDescent="0.3">
      <c r="A1827" s="285"/>
      <c r="B1827" s="284"/>
      <c r="C1827" s="341"/>
      <c r="D1827" s="284"/>
      <c r="E1827" s="284"/>
      <c r="F1827" s="285"/>
      <c r="G1827" s="99" t="s">
        <v>8</v>
      </c>
      <c r="H1827" s="100">
        <f t="shared" si="198"/>
        <v>0</v>
      </c>
      <c r="I1827" s="100">
        <v>0</v>
      </c>
      <c r="J1827" s="100">
        <v>0</v>
      </c>
      <c r="K1827" s="100">
        <v>0</v>
      </c>
      <c r="L1827" s="100">
        <v>0</v>
      </c>
      <c r="M1827" s="100">
        <v>0</v>
      </c>
      <c r="N1827" s="100">
        <v>0</v>
      </c>
      <c r="O1827" s="419"/>
      <c r="P1827" s="285"/>
      <c r="Q1827" s="74"/>
    </row>
    <row r="1828" spans="1:17" ht="16.5" thickBot="1" x14ac:dyDescent="0.3">
      <c r="A1828" s="285"/>
      <c r="B1828" s="284"/>
      <c r="C1828" s="341"/>
      <c r="D1828" s="284"/>
      <c r="E1828" s="284"/>
      <c r="F1828" s="285"/>
      <c r="G1828" s="99" t="s">
        <v>9</v>
      </c>
      <c r="H1828" s="100">
        <f t="shared" si="198"/>
        <v>0</v>
      </c>
      <c r="I1828" s="100">
        <v>0</v>
      </c>
      <c r="J1828" s="100">
        <v>0</v>
      </c>
      <c r="K1828" s="100">
        <v>0</v>
      </c>
      <c r="L1828" s="100">
        <v>0</v>
      </c>
      <c r="M1828" s="100">
        <v>0</v>
      </c>
      <c r="N1828" s="100">
        <v>0</v>
      </c>
      <c r="O1828" s="419"/>
      <c r="P1828" s="285"/>
      <c r="Q1828" s="74"/>
    </row>
    <row r="1829" spans="1:17" ht="36" customHeight="1" thickBot="1" x14ac:dyDescent="0.3">
      <c r="A1829" s="420" t="s">
        <v>4510</v>
      </c>
      <c r="B1829" s="284" t="s">
        <v>4497</v>
      </c>
      <c r="C1829" s="341" t="s">
        <v>4423</v>
      </c>
      <c r="D1829" s="284" t="s">
        <v>4212</v>
      </c>
      <c r="E1829" s="284">
        <v>2.12</v>
      </c>
      <c r="F1829" s="420" t="s">
        <v>1780</v>
      </c>
      <c r="G1829" s="99" t="s">
        <v>4</v>
      </c>
      <c r="H1829" s="100">
        <f t="shared" si="198"/>
        <v>109.899</v>
      </c>
      <c r="I1829" s="100">
        <f t="shared" ref="I1829:N1829" si="200">I1830+I1831+I1832+I1833</f>
        <v>0</v>
      </c>
      <c r="J1829" s="100">
        <f t="shared" si="200"/>
        <v>0</v>
      </c>
      <c r="K1829" s="100">
        <f t="shared" si="200"/>
        <v>0</v>
      </c>
      <c r="L1829" s="100">
        <f t="shared" si="200"/>
        <v>5</v>
      </c>
      <c r="M1829" s="100">
        <f t="shared" si="200"/>
        <v>104.899</v>
      </c>
      <c r="N1829" s="100">
        <f t="shared" si="200"/>
        <v>0</v>
      </c>
      <c r="O1829" s="419">
        <v>189</v>
      </c>
      <c r="P1829" s="285" t="s">
        <v>4498</v>
      </c>
      <c r="Q1829" s="74"/>
    </row>
    <row r="1830" spans="1:17" ht="54" customHeight="1" thickBot="1" x14ac:dyDescent="0.3">
      <c r="A1830" s="420"/>
      <c r="B1830" s="284"/>
      <c r="C1830" s="341"/>
      <c r="D1830" s="284"/>
      <c r="E1830" s="284"/>
      <c r="F1830" s="420"/>
      <c r="G1830" s="99" t="s">
        <v>6</v>
      </c>
      <c r="H1830" s="100">
        <f t="shared" si="198"/>
        <v>0</v>
      </c>
      <c r="I1830" s="100">
        <v>0</v>
      </c>
      <c r="J1830" s="100">
        <v>0</v>
      </c>
      <c r="K1830" s="100">
        <v>0</v>
      </c>
      <c r="L1830" s="100">
        <v>0</v>
      </c>
      <c r="M1830" s="100">
        <v>0</v>
      </c>
      <c r="N1830" s="100">
        <v>0</v>
      </c>
      <c r="O1830" s="419"/>
      <c r="P1830" s="285"/>
      <c r="Q1830" s="74"/>
    </row>
    <row r="1831" spans="1:17" ht="24.75" thickBot="1" x14ac:dyDescent="0.3">
      <c r="A1831" s="420"/>
      <c r="B1831" s="284"/>
      <c r="C1831" s="341"/>
      <c r="D1831" s="284"/>
      <c r="E1831" s="284"/>
      <c r="F1831" s="420"/>
      <c r="G1831" s="99" t="s">
        <v>7</v>
      </c>
      <c r="H1831" s="100">
        <f t="shared" si="198"/>
        <v>109.899</v>
      </c>
      <c r="I1831" s="100">
        <v>0</v>
      </c>
      <c r="J1831" s="100">
        <v>0</v>
      </c>
      <c r="K1831" s="100">
        <v>0</v>
      </c>
      <c r="L1831" s="100">
        <v>5</v>
      </c>
      <c r="M1831" s="100">
        <v>104.899</v>
      </c>
      <c r="N1831" s="100">
        <v>0</v>
      </c>
      <c r="O1831" s="419"/>
      <c r="P1831" s="285"/>
      <c r="Q1831" s="74"/>
    </row>
    <row r="1832" spans="1:17" ht="16.5" thickBot="1" x14ac:dyDescent="0.3">
      <c r="A1832" s="420"/>
      <c r="B1832" s="284"/>
      <c r="C1832" s="341"/>
      <c r="D1832" s="284"/>
      <c r="E1832" s="284"/>
      <c r="F1832" s="420"/>
      <c r="G1832" s="99" t="s">
        <v>8</v>
      </c>
      <c r="H1832" s="100">
        <f t="shared" si="198"/>
        <v>0</v>
      </c>
      <c r="I1832" s="100">
        <v>0</v>
      </c>
      <c r="J1832" s="100">
        <v>0</v>
      </c>
      <c r="K1832" s="100">
        <v>0</v>
      </c>
      <c r="L1832" s="100">
        <v>0</v>
      </c>
      <c r="M1832" s="100">
        <v>0</v>
      </c>
      <c r="N1832" s="100">
        <v>0</v>
      </c>
      <c r="O1832" s="419"/>
      <c r="P1832" s="285"/>
      <c r="Q1832" s="74"/>
    </row>
    <row r="1833" spans="1:17" ht="47.25" customHeight="1" thickBot="1" x14ac:dyDescent="0.3">
      <c r="A1833" s="420"/>
      <c r="B1833" s="284"/>
      <c r="C1833" s="341"/>
      <c r="D1833" s="284"/>
      <c r="E1833" s="284"/>
      <c r="F1833" s="420"/>
      <c r="G1833" s="99" t="s">
        <v>9</v>
      </c>
      <c r="H1833" s="100">
        <f t="shared" si="198"/>
        <v>0</v>
      </c>
      <c r="I1833" s="100">
        <v>0</v>
      </c>
      <c r="J1833" s="100">
        <v>0</v>
      </c>
      <c r="K1833" s="100">
        <v>0</v>
      </c>
      <c r="L1833" s="100">
        <v>0</v>
      </c>
      <c r="M1833" s="100">
        <v>0</v>
      </c>
      <c r="N1833" s="100">
        <v>0</v>
      </c>
      <c r="O1833" s="419"/>
      <c r="P1833" s="285"/>
      <c r="Q1833" s="74"/>
    </row>
    <row r="1834" spans="1:17" ht="24.75" thickBot="1" x14ac:dyDescent="0.3">
      <c r="A1834" s="361" t="s">
        <v>125</v>
      </c>
      <c r="B1834" s="361"/>
      <c r="C1834" s="361"/>
      <c r="D1834" s="361"/>
      <c r="E1834" s="361"/>
      <c r="F1834" s="323"/>
      <c r="G1834" s="55" t="s">
        <v>4</v>
      </c>
      <c r="H1834" s="56">
        <f>SUM(H1835:H1838)</f>
        <v>22736.775199999996</v>
      </c>
      <c r="I1834" s="56">
        <f t="shared" ref="I1834:N1834" si="201">SUM(I1835:I1838)</f>
        <v>4.6000000000000005</v>
      </c>
      <c r="J1834" s="56">
        <f t="shared" si="201"/>
        <v>0</v>
      </c>
      <c r="K1834" s="56">
        <f t="shared" si="201"/>
        <v>7.6</v>
      </c>
      <c r="L1834" s="56">
        <f t="shared" si="201"/>
        <v>7184.0999999999995</v>
      </c>
      <c r="M1834" s="56">
        <f t="shared" si="201"/>
        <v>7105.4751999999999</v>
      </c>
      <c r="N1834" s="56">
        <f t="shared" si="201"/>
        <v>8435</v>
      </c>
      <c r="O1834" s="222"/>
      <c r="P1834" s="263"/>
      <c r="Q1834" s="74"/>
    </row>
    <row r="1835" spans="1:17" ht="16.5" thickBot="1" x14ac:dyDescent="0.3">
      <c r="A1835" s="322"/>
      <c r="B1835" s="322"/>
      <c r="C1835" s="322"/>
      <c r="D1835" s="322"/>
      <c r="E1835" s="322"/>
      <c r="F1835" s="323"/>
      <c r="G1835" s="55" t="s">
        <v>6</v>
      </c>
      <c r="H1835" s="56">
        <f>SUM(I1835:N1835)</f>
        <v>20100</v>
      </c>
      <c r="I1835" s="56">
        <f>I1745+I1750+I1755+I1760+I1765+I1770+I1775+I1780+I1785+I1790+I1795+I1800+I1805+I1810+I1815+I1820+I1825+I1830</f>
        <v>0</v>
      </c>
      <c r="J1835" s="56">
        <f t="shared" ref="J1835:N1835" si="202">J1745+J1750+J1755+J1760+J1765+J1770+J1775+J1780+J1785+J1790+J1795+J1800+J1805+J1810+J1815+J1820+J1825+J1830</f>
        <v>0</v>
      </c>
      <c r="K1835" s="56">
        <f t="shared" si="202"/>
        <v>0</v>
      </c>
      <c r="L1835" s="56">
        <f t="shared" si="202"/>
        <v>6700</v>
      </c>
      <c r="M1835" s="56">
        <f t="shared" si="202"/>
        <v>6700</v>
      </c>
      <c r="N1835" s="56">
        <f t="shared" si="202"/>
        <v>6700</v>
      </c>
      <c r="O1835" s="222"/>
      <c r="P1835" s="263"/>
      <c r="Q1835" s="74"/>
    </row>
    <row r="1836" spans="1:17" ht="24.75" thickBot="1" x14ac:dyDescent="0.3">
      <c r="A1836" s="322"/>
      <c r="B1836" s="322"/>
      <c r="C1836" s="322"/>
      <c r="D1836" s="322"/>
      <c r="E1836" s="322"/>
      <c r="F1836" s="323"/>
      <c r="G1836" s="55" t="s">
        <v>7</v>
      </c>
      <c r="H1836" s="56">
        <f t="shared" ref="H1836:H1838" si="203">SUM(I1836:N1836)</f>
        <v>2632.6751999999997</v>
      </c>
      <c r="I1836" s="56">
        <f t="shared" ref="I1836:N1836" si="204">I1746+I1751+I1756+I1761+I1766+I1771+I1776+I1781+I1786+I1791+I1796+I1801+I1806+I1811+I1816+I1821+I1826+I1831</f>
        <v>4.2</v>
      </c>
      <c r="J1836" s="56">
        <f t="shared" si="204"/>
        <v>0</v>
      </c>
      <c r="K1836" s="56">
        <f t="shared" si="204"/>
        <v>7.6</v>
      </c>
      <c r="L1836" s="56">
        <f t="shared" si="204"/>
        <v>480.4</v>
      </c>
      <c r="M1836" s="56">
        <f t="shared" si="204"/>
        <v>405.47519999999997</v>
      </c>
      <c r="N1836" s="56">
        <f t="shared" si="204"/>
        <v>1735</v>
      </c>
      <c r="O1836" s="222"/>
      <c r="P1836" s="263"/>
      <c r="Q1836" s="74"/>
    </row>
    <row r="1837" spans="1:17" ht="16.5" thickBot="1" x14ac:dyDescent="0.3">
      <c r="A1837" s="322"/>
      <c r="B1837" s="322"/>
      <c r="C1837" s="322"/>
      <c r="D1837" s="322"/>
      <c r="E1837" s="322"/>
      <c r="F1837" s="323"/>
      <c r="G1837" s="55" t="s">
        <v>8</v>
      </c>
      <c r="H1837" s="56">
        <f t="shared" si="203"/>
        <v>4.1000000000000005</v>
      </c>
      <c r="I1837" s="56">
        <f t="shared" ref="I1837:N1837" si="205">I1747+I1752+I1757+I1762+I1767+I1772+I1777+I1782+I1787+I1792+I1797+I1802+I1807+I1812+I1817+I1822+I1827+I1832</f>
        <v>0.4</v>
      </c>
      <c r="J1837" s="56">
        <f t="shared" si="205"/>
        <v>0</v>
      </c>
      <c r="K1837" s="56">
        <f t="shared" si="205"/>
        <v>0</v>
      </c>
      <c r="L1837" s="56">
        <f t="shared" si="205"/>
        <v>3.7</v>
      </c>
      <c r="M1837" s="56">
        <f t="shared" si="205"/>
        <v>0</v>
      </c>
      <c r="N1837" s="56">
        <f t="shared" si="205"/>
        <v>0</v>
      </c>
      <c r="O1837" s="222"/>
      <c r="P1837" s="263"/>
      <c r="Q1837" s="74"/>
    </row>
    <row r="1838" spans="1:17" ht="24.75" thickBot="1" x14ac:dyDescent="0.3">
      <c r="A1838" s="324"/>
      <c r="B1838" s="324"/>
      <c r="C1838" s="324"/>
      <c r="D1838" s="324"/>
      <c r="E1838" s="324"/>
      <c r="F1838" s="325"/>
      <c r="G1838" s="55" t="s">
        <v>9</v>
      </c>
      <c r="H1838" s="56">
        <f t="shared" si="203"/>
        <v>0</v>
      </c>
      <c r="I1838" s="56">
        <f t="shared" ref="I1838:N1838" si="206">I1748+I1753+I1758+I1763+I1768+I1773+I1778+I1783+I1788+I1793+I1798+I1803+I1808+I1813+I1818+I1823+I1828+I1833</f>
        <v>0</v>
      </c>
      <c r="J1838" s="56">
        <f t="shared" si="206"/>
        <v>0</v>
      </c>
      <c r="K1838" s="56">
        <f t="shared" si="206"/>
        <v>0</v>
      </c>
      <c r="L1838" s="56">
        <f t="shared" si="206"/>
        <v>0</v>
      </c>
      <c r="M1838" s="56">
        <f t="shared" si="206"/>
        <v>0</v>
      </c>
      <c r="N1838" s="56">
        <f t="shared" si="206"/>
        <v>0</v>
      </c>
      <c r="O1838" s="223"/>
      <c r="P1838" s="264"/>
      <c r="Q1838" s="74"/>
    </row>
    <row r="1839" spans="1:17" ht="16.5" thickBot="1" x14ac:dyDescent="0.3">
      <c r="A1839" s="211" t="s">
        <v>213</v>
      </c>
      <c r="B1839" s="211"/>
      <c r="C1839" s="211"/>
      <c r="D1839" s="211"/>
      <c r="E1839" s="211"/>
      <c r="F1839" s="211"/>
      <c r="G1839" s="211"/>
      <c r="H1839" s="211"/>
      <c r="I1839" s="211"/>
      <c r="J1839" s="211"/>
      <c r="K1839" s="211"/>
      <c r="L1839" s="211"/>
      <c r="M1839" s="211"/>
      <c r="N1839" s="211"/>
      <c r="O1839" s="211"/>
      <c r="P1839" s="279"/>
      <c r="Q1839" s="74"/>
    </row>
    <row r="1840" spans="1:17" ht="24.75" thickBot="1" x14ac:dyDescent="0.3">
      <c r="A1840" s="212" t="s">
        <v>1663</v>
      </c>
      <c r="B1840" s="218" t="s">
        <v>1664</v>
      </c>
      <c r="C1840" s="218" t="s">
        <v>213</v>
      </c>
      <c r="D1840" s="218" t="s">
        <v>458</v>
      </c>
      <c r="E1840" s="218" t="s">
        <v>1665</v>
      </c>
      <c r="F1840" s="218" t="s">
        <v>1666</v>
      </c>
      <c r="G1840" s="25" t="s">
        <v>4</v>
      </c>
      <c r="H1840" s="26">
        <v>61.5</v>
      </c>
      <c r="I1840" s="26">
        <v>8.1</v>
      </c>
      <c r="J1840" s="26">
        <v>8.8000000000000007</v>
      </c>
      <c r="K1840" s="26">
        <v>9.1999999999999993</v>
      </c>
      <c r="L1840" s="26">
        <v>10.7</v>
      </c>
      <c r="M1840" s="26">
        <v>11.6</v>
      </c>
      <c r="N1840" s="26">
        <v>13.1</v>
      </c>
      <c r="O1840" s="218">
        <v>3650</v>
      </c>
      <c r="P1840" s="371"/>
      <c r="Q1840" s="74"/>
    </row>
    <row r="1841" spans="1:17" ht="16.5" thickBot="1" x14ac:dyDescent="0.3">
      <c r="A1841" s="213"/>
      <c r="B1841" s="219"/>
      <c r="C1841" s="219"/>
      <c r="D1841" s="219"/>
      <c r="E1841" s="219"/>
      <c r="F1841" s="219"/>
      <c r="G1841" s="25" t="s">
        <v>259</v>
      </c>
      <c r="H1841" s="26">
        <v>0</v>
      </c>
      <c r="I1841" s="26">
        <v>0</v>
      </c>
      <c r="J1841" s="26">
        <v>0</v>
      </c>
      <c r="K1841" s="26">
        <v>0</v>
      </c>
      <c r="L1841" s="26">
        <v>0</v>
      </c>
      <c r="M1841" s="26">
        <v>0</v>
      </c>
      <c r="N1841" s="26">
        <v>0</v>
      </c>
      <c r="O1841" s="219"/>
      <c r="P1841" s="372"/>
      <c r="Q1841" s="74"/>
    </row>
    <row r="1842" spans="1:17" ht="24.75" thickBot="1" x14ac:dyDescent="0.3">
      <c r="A1842" s="213"/>
      <c r="B1842" s="219"/>
      <c r="C1842" s="219"/>
      <c r="D1842" s="219"/>
      <c r="E1842" s="219"/>
      <c r="F1842" s="219"/>
      <c r="G1842" s="25" t="s">
        <v>7</v>
      </c>
      <c r="H1842" s="26">
        <v>58.4</v>
      </c>
      <c r="I1842" s="26">
        <v>7.7</v>
      </c>
      <c r="J1842" s="26">
        <v>8.4</v>
      </c>
      <c r="K1842" s="26">
        <v>8.6999999999999993</v>
      </c>
      <c r="L1842" s="26">
        <v>10.199999999999999</v>
      </c>
      <c r="M1842" s="26">
        <v>11</v>
      </c>
      <c r="N1842" s="26">
        <v>12.4</v>
      </c>
      <c r="O1842" s="219"/>
      <c r="P1842" s="372"/>
      <c r="Q1842" s="74"/>
    </row>
    <row r="1843" spans="1:17" ht="16.5" thickBot="1" x14ac:dyDescent="0.3">
      <c r="A1843" s="213"/>
      <c r="B1843" s="219"/>
      <c r="C1843" s="219"/>
      <c r="D1843" s="219"/>
      <c r="E1843" s="219"/>
      <c r="F1843" s="219"/>
      <c r="G1843" s="25" t="s">
        <v>8</v>
      </c>
      <c r="H1843" s="26">
        <v>3.1</v>
      </c>
      <c r="I1843" s="26">
        <v>0.4</v>
      </c>
      <c r="J1843" s="26">
        <v>0.4</v>
      </c>
      <c r="K1843" s="26">
        <v>0.5</v>
      </c>
      <c r="L1843" s="26">
        <v>0.5</v>
      </c>
      <c r="M1843" s="26">
        <v>0.6</v>
      </c>
      <c r="N1843" s="26">
        <v>0.7</v>
      </c>
      <c r="O1843" s="219"/>
      <c r="P1843" s="372"/>
      <c r="Q1843" s="74"/>
    </row>
    <row r="1844" spans="1:17" ht="16.5" thickBot="1" x14ac:dyDescent="0.3">
      <c r="A1844" s="214"/>
      <c r="B1844" s="220"/>
      <c r="C1844" s="220"/>
      <c r="D1844" s="220"/>
      <c r="E1844" s="220"/>
      <c r="F1844" s="220"/>
      <c r="G1844" s="25" t="s">
        <v>9</v>
      </c>
      <c r="H1844" s="26">
        <v>0</v>
      </c>
      <c r="I1844" s="26">
        <v>0</v>
      </c>
      <c r="J1844" s="26">
        <v>0</v>
      </c>
      <c r="K1844" s="26">
        <v>0</v>
      </c>
      <c r="L1844" s="26">
        <v>0</v>
      </c>
      <c r="M1844" s="26">
        <v>0</v>
      </c>
      <c r="N1844" s="26">
        <v>0</v>
      </c>
      <c r="O1844" s="220"/>
      <c r="P1844" s="373"/>
      <c r="Q1844" s="74"/>
    </row>
    <row r="1845" spans="1:17" ht="24.75" thickBot="1" x14ac:dyDescent="0.3">
      <c r="A1845" s="212" t="s">
        <v>1667</v>
      </c>
      <c r="B1845" s="218" t="s">
        <v>1668</v>
      </c>
      <c r="C1845" s="218" t="s">
        <v>213</v>
      </c>
      <c r="D1845" s="218" t="s">
        <v>2</v>
      </c>
      <c r="E1845" s="218" t="s">
        <v>1158</v>
      </c>
      <c r="F1845" s="218" t="s">
        <v>1666</v>
      </c>
      <c r="G1845" s="25" t="s">
        <v>4</v>
      </c>
      <c r="H1845" s="26">
        <v>25.9</v>
      </c>
      <c r="I1845" s="26">
        <v>8.4</v>
      </c>
      <c r="J1845" s="26">
        <v>8.8000000000000007</v>
      </c>
      <c r="K1845" s="26">
        <v>8.6999999999999993</v>
      </c>
      <c r="L1845" s="26">
        <v>0</v>
      </c>
      <c r="M1845" s="26">
        <v>0</v>
      </c>
      <c r="N1845" s="26">
        <v>0</v>
      </c>
      <c r="O1845" s="218">
        <v>1100</v>
      </c>
      <c r="P1845" s="262"/>
      <c r="Q1845" s="74"/>
    </row>
    <row r="1846" spans="1:17" ht="16.5" thickBot="1" x14ac:dyDescent="0.3">
      <c r="A1846" s="213"/>
      <c r="B1846" s="219"/>
      <c r="C1846" s="219"/>
      <c r="D1846" s="219"/>
      <c r="E1846" s="219"/>
      <c r="F1846" s="219"/>
      <c r="G1846" s="25" t="s">
        <v>259</v>
      </c>
      <c r="H1846" s="26">
        <v>0</v>
      </c>
      <c r="I1846" s="26">
        <v>0</v>
      </c>
      <c r="J1846" s="26">
        <v>0</v>
      </c>
      <c r="K1846" s="26">
        <v>0</v>
      </c>
      <c r="L1846" s="26">
        <v>0</v>
      </c>
      <c r="M1846" s="26">
        <v>0</v>
      </c>
      <c r="N1846" s="26">
        <v>0</v>
      </c>
      <c r="O1846" s="219"/>
      <c r="P1846" s="263"/>
      <c r="Q1846" s="74"/>
    </row>
    <row r="1847" spans="1:17" ht="24.75" thickBot="1" x14ac:dyDescent="0.3">
      <c r="A1847" s="213"/>
      <c r="B1847" s="219"/>
      <c r="C1847" s="219"/>
      <c r="D1847" s="219"/>
      <c r="E1847" s="219"/>
      <c r="F1847" s="219"/>
      <c r="G1847" s="25" t="s">
        <v>7</v>
      </c>
      <c r="H1847" s="26">
        <v>24.6</v>
      </c>
      <c r="I1847" s="26">
        <v>8</v>
      </c>
      <c r="J1847" s="26">
        <v>8.4</v>
      </c>
      <c r="K1847" s="26">
        <v>8.3000000000000007</v>
      </c>
      <c r="L1847" s="26">
        <v>0</v>
      </c>
      <c r="M1847" s="26">
        <v>0</v>
      </c>
      <c r="N1847" s="26">
        <v>0</v>
      </c>
      <c r="O1847" s="219"/>
      <c r="P1847" s="263"/>
      <c r="Q1847" s="74"/>
    </row>
    <row r="1848" spans="1:17" ht="16.5" thickBot="1" x14ac:dyDescent="0.3">
      <c r="A1848" s="213"/>
      <c r="B1848" s="219"/>
      <c r="C1848" s="219"/>
      <c r="D1848" s="219"/>
      <c r="E1848" s="219"/>
      <c r="F1848" s="219"/>
      <c r="G1848" s="25" t="s">
        <v>8</v>
      </c>
      <c r="H1848" s="26">
        <v>1.3</v>
      </c>
      <c r="I1848" s="26">
        <v>0.4</v>
      </c>
      <c r="J1848" s="26">
        <v>0.4</v>
      </c>
      <c r="K1848" s="26">
        <v>0.4</v>
      </c>
      <c r="L1848" s="26">
        <v>0</v>
      </c>
      <c r="M1848" s="26">
        <v>0</v>
      </c>
      <c r="N1848" s="26">
        <v>0</v>
      </c>
      <c r="O1848" s="219"/>
      <c r="P1848" s="263"/>
      <c r="Q1848" s="74"/>
    </row>
    <row r="1849" spans="1:17" ht="16.5" thickBot="1" x14ac:dyDescent="0.3">
      <c r="A1849" s="214"/>
      <c r="B1849" s="220"/>
      <c r="C1849" s="220"/>
      <c r="D1849" s="220"/>
      <c r="E1849" s="220"/>
      <c r="F1849" s="220"/>
      <c r="G1849" s="25" t="s">
        <v>9</v>
      </c>
      <c r="H1849" s="26">
        <v>0</v>
      </c>
      <c r="I1849" s="26">
        <v>0</v>
      </c>
      <c r="J1849" s="26">
        <v>0</v>
      </c>
      <c r="K1849" s="26">
        <v>0</v>
      </c>
      <c r="L1849" s="26">
        <v>0</v>
      </c>
      <c r="M1849" s="26">
        <v>0</v>
      </c>
      <c r="N1849" s="26">
        <v>0</v>
      </c>
      <c r="O1849" s="220"/>
      <c r="P1849" s="264"/>
      <c r="Q1849" s="74"/>
    </row>
    <row r="1850" spans="1:17" ht="24.75" thickBot="1" x14ac:dyDescent="0.3">
      <c r="A1850" s="212" t="s">
        <v>1669</v>
      </c>
      <c r="B1850" s="218" t="s">
        <v>1668</v>
      </c>
      <c r="C1850" s="218" t="s">
        <v>213</v>
      </c>
      <c r="D1850" s="218" t="s">
        <v>44</v>
      </c>
      <c r="E1850" s="218" t="s">
        <v>75</v>
      </c>
      <c r="F1850" s="218" t="s">
        <v>1666</v>
      </c>
      <c r="G1850" s="25" t="s">
        <v>4</v>
      </c>
      <c r="H1850" s="26">
        <v>16.3</v>
      </c>
      <c r="I1850" s="26">
        <v>0</v>
      </c>
      <c r="J1850" s="26">
        <v>0</v>
      </c>
      <c r="K1850" s="26">
        <v>5</v>
      </c>
      <c r="L1850" s="26">
        <v>5.3</v>
      </c>
      <c r="M1850" s="26">
        <v>6</v>
      </c>
      <c r="N1850" s="26">
        <v>0</v>
      </c>
      <c r="O1850" s="218">
        <v>530</v>
      </c>
      <c r="P1850" s="262"/>
      <c r="Q1850" s="74"/>
    </row>
    <row r="1851" spans="1:17" ht="16.5" thickBot="1" x14ac:dyDescent="0.3">
      <c r="A1851" s="213"/>
      <c r="B1851" s="219"/>
      <c r="C1851" s="219"/>
      <c r="D1851" s="219"/>
      <c r="E1851" s="219"/>
      <c r="F1851" s="219"/>
      <c r="G1851" s="25" t="s">
        <v>259</v>
      </c>
      <c r="H1851" s="26">
        <v>0</v>
      </c>
      <c r="I1851" s="26">
        <v>0</v>
      </c>
      <c r="J1851" s="26">
        <v>0</v>
      </c>
      <c r="K1851" s="26">
        <v>0</v>
      </c>
      <c r="L1851" s="26">
        <v>0</v>
      </c>
      <c r="M1851" s="26">
        <v>0</v>
      </c>
      <c r="N1851" s="26">
        <v>0</v>
      </c>
      <c r="O1851" s="219"/>
      <c r="P1851" s="263"/>
      <c r="Q1851" s="74"/>
    </row>
    <row r="1852" spans="1:17" ht="24.75" thickBot="1" x14ac:dyDescent="0.3">
      <c r="A1852" s="213"/>
      <c r="B1852" s="219"/>
      <c r="C1852" s="219"/>
      <c r="D1852" s="219"/>
      <c r="E1852" s="219"/>
      <c r="F1852" s="219"/>
      <c r="G1852" s="25" t="s">
        <v>7</v>
      </c>
      <c r="H1852" s="26">
        <v>15.5</v>
      </c>
      <c r="I1852" s="26">
        <v>0</v>
      </c>
      <c r="J1852" s="26">
        <v>0</v>
      </c>
      <c r="K1852" s="26">
        <v>4.8</v>
      </c>
      <c r="L1852" s="26">
        <v>5</v>
      </c>
      <c r="M1852" s="26">
        <v>5.7</v>
      </c>
      <c r="N1852" s="26">
        <v>0</v>
      </c>
      <c r="O1852" s="219"/>
      <c r="P1852" s="263"/>
      <c r="Q1852" s="74"/>
    </row>
    <row r="1853" spans="1:17" ht="16.5" thickBot="1" x14ac:dyDescent="0.3">
      <c r="A1853" s="213"/>
      <c r="B1853" s="219"/>
      <c r="C1853" s="219"/>
      <c r="D1853" s="219"/>
      <c r="E1853" s="219"/>
      <c r="F1853" s="219"/>
      <c r="G1853" s="25" t="s">
        <v>8</v>
      </c>
      <c r="H1853" s="26">
        <v>0.8</v>
      </c>
      <c r="I1853" s="26">
        <v>0</v>
      </c>
      <c r="J1853" s="26">
        <v>0</v>
      </c>
      <c r="K1853" s="26">
        <v>0.3</v>
      </c>
      <c r="L1853" s="26">
        <v>0.3</v>
      </c>
      <c r="M1853" s="26">
        <v>0.3</v>
      </c>
      <c r="N1853" s="26">
        <v>0</v>
      </c>
      <c r="O1853" s="219"/>
      <c r="P1853" s="263"/>
      <c r="Q1853" s="74"/>
    </row>
    <row r="1854" spans="1:17" ht="16.5" thickBot="1" x14ac:dyDescent="0.3">
      <c r="A1854" s="214"/>
      <c r="B1854" s="220"/>
      <c r="C1854" s="220"/>
      <c r="D1854" s="220"/>
      <c r="E1854" s="220"/>
      <c r="F1854" s="220"/>
      <c r="G1854" s="25" t="s">
        <v>9</v>
      </c>
      <c r="H1854" s="26">
        <v>0</v>
      </c>
      <c r="I1854" s="26">
        <v>0</v>
      </c>
      <c r="J1854" s="26">
        <v>0</v>
      </c>
      <c r="K1854" s="26">
        <v>0</v>
      </c>
      <c r="L1854" s="26">
        <v>0</v>
      </c>
      <c r="M1854" s="26">
        <v>0</v>
      </c>
      <c r="N1854" s="26">
        <v>0</v>
      </c>
      <c r="O1854" s="220"/>
      <c r="P1854" s="264"/>
      <c r="Q1854" s="74"/>
    </row>
    <row r="1855" spans="1:17" ht="24.75" thickBot="1" x14ac:dyDescent="0.3">
      <c r="A1855" s="212" t="s">
        <v>1670</v>
      </c>
      <c r="B1855" s="218" t="s">
        <v>1668</v>
      </c>
      <c r="C1855" s="218" t="s">
        <v>213</v>
      </c>
      <c r="D1855" s="218" t="s">
        <v>264</v>
      </c>
      <c r="E1855" s="218" t="s">
        <v>1671</v>
      </c>
      <c r="F1855" s="218" t="s">
        <v>1666</v>
      </c>
      <c r="G1855" s="25" t="s">
        <v>4</v>
      </c>
      <c r="H1855" s="26">
        <v>8.8000000000000007</v>
      </c>
      <c r="I1855" s="26">
        <v>0</v>
      </c>
      <c r="J1855" s="26">
        <v>0</v>
      </c>
      <c r="K1855" s="26">
        <v>0</v>
      </c>
      <c r="L1855" s="26">
        <v>2.7</v>
      </c>
      <c r="M1855" s="26">
        <v>2.9</v>
      </c>
      <c r="N1855" s="26">
        <v>3.2</v>
      </c>
      <c r="O1855" s="218">
        <v>740</v>
      </c>
      <c r="P1855" s="262"/>
      <c r="Q1855" s="74"/>
    </row>
    <row r="1856" spans="1:17" ht="16.5" thickBot="1" x14ac:dyDescent="0.3">
      <c r="A1856" s="213"/>
      <c r="B1856" s="219"/>
      <c r="C1856" s="219"/>
      <c r="D1856" s="219"/>
      <c r="E1856" s="219"/>
      <c r="F1856" s="219"/>
      <c r="G1856" s="25" t="s">
        <v>259</v>
      </c>
      <c r="H1856" s="26">
        <v>0</v>
      </c>
      <c r="I1856" s="26">
        <v>0</v>
      </c>
      <c r="J1856" s="26">
        <v>0</v>
      </c>
      <c r="K1856" s="26">
        <v>0</v>
      </c>
      <c r="L1856" s="26">
        <v>0</v>
      </c>
      <c r="M1856" s="26">
        <v>0</v>
      </c>
      <c r="N1856" s="26">
        <v>0</v>
      </c>
      <c r="O1856" s="219"/>
      <c r="P1856" s="263"/>
      <c r="Q1856" s="74"/>
    </row>
    <row r="1857" spans="1:17" ht="24.75" thickBot="1" x14ac:dyDescent="0.3">
      <c r="A1857" s="213"/>
      <c r="B1857" s="219"/>
      <c r="C1857" s="219"/>
      <c r="D1857" s="219"/>
      <c r="E1857" s="219"/>
      <c r="F1857" s="219"/>
      <c r="G1857" s="25" t="s">
        <v>7</v>
      </c>
      <c r="H1857" s="26">
        <v>8.4</v>
      </c>
      <c r="I1857" s="26">
        <v>0</v>
      </c>
      <c r="J1857" s="26">
        <v>0</v>
      </c>
      <c r="K1857" s="26">
        <v>0</v>
      </c>
      <c r="L1857" s="26">
        <v>2.6</v>
      </c>
      <c r="M1857" s="26">
        <v>2.8</v>
      </c>
      <c r="N1857" s="26">
        <v>3</v>
      </c>
      <c r="O1857" s="219"/>
      <c r="P1857" s="263"/>
      <c r="Q1857" s="74"/>
    </row>
    <row r="1858" spans="1:17" ht="16.5" thickBot="1" x14ac:dyDescent="0.3">
      <c r="A1858" s="213"/>
      <c r="B1858" s="219"/>
      <c r="C1858" s="219"/>
      <c r="D1858" s="219"/>
      <c r="E1858" s="219"/>
      <c r="F1858" s="219"/>
      <c r="G1858" s="25" t="s">
        <v>8</v>
      </c>
      <c r="H1858" s="26">
        <v>0.4</v>
      </c>
      <c r="I1858" s="26">
        <v>0</v>
      </c>
      <c r="J1858" s="26">
        <v>0</v>
      </c>
      <c r="K1858" s="26">
        <v>0</v>
      </c>
      <c r="L1858" s="26">
        <v>0.1</v>
      </c>
      <c r="M1858" s="26">
        <v>0.1</v>
      </c>
      <c r="N1858" s="26">
        <v>0.2</v>
      </c>
      <c r="O1858" s="219"/>
      <c r="P1858" s="263"/>
      <c r="Q1858" s="74"/>
    </row>
    <row r="1859" spans="1:17" ht="16.5" thickBot="1" x14ac:dyDescent="0.3">
      <c r="A1859" s="214"/>
      <c r="B1859" s="220"/>
      <c r="C1859" s="220"/>
      <c r="D1859" s="220"/>
      <c r="E1859" s="220"/>
      <c r="F1859" s="220"/>
      <c r="G1859" s="25" t="s">
        <v>9</v>
      </c>
      <c r="H1859" s="26">
        <v>0</v>
      </c>
      <c r="I1859" s="26">
        <v>0</v>
      </c>
      <c r="J1859" s="26">
        <v>0</v>
      </c>
      <c r="K1859" s="26">
        <v>0</v>
      </c>
      <c r="L1859" s="26">
        <v>0</v>
      </c>
      <c r="M1859" s="26">
        <v>0</v>
      </c>
      <c r="N1859" s="26">
        <v>0</v>
      </c>
      <c r="O1859" s="220"/>
      <c r="P1859" s="264"/>
      <c r="Q1859" s="74"/>
    </row>
    <row r="1860" spans="1:17" ht="24.75" thickBot="1" x14ac:dyDescent="0.3">
      <c r="A1860" s="212" t="s">
        <v>1672</v>
      </c>
      <c r="B1860" s="218" t="s">
        <v>1668</v>
      </c>
      <c r="C1860" s="218" t="s">
        <v>213</v>
      </c>
      <c r="D1860" s="218" t="s">
        <v>2</v>
      </c>
      <c r="E1860" s="218" t="s">
        <v>653</v>
      </c>
      <c r="F1860" s="218" t="s">
        <v>1666</v>
      </c>
      <c r="G1860" s="25" t="s">
        <v>4</v>
      </c>
      <c r="H1860" s="26">
        <v>14</v>
      </c>
      <c r="I1860" s="26">
        <v>0</v>
      </c>
      <c r="J1860" s="26">
        <v>0</v>
      </c>
      <c r="K1860" s="26">
        <v>0</v>
      </c>
      <c r="L1860" s="26">
        <v>4.0999999999999996</v>
      </c>
      <c r="M1860" s="26">
        <v>4.5999999999999996</v>
      </c>
      <c r="N1860" s="26">
        <v>5.3</v>
      </c>
      <c r="O1860" s="218">
        <v>450</v>
      </c>
      <c r="P1860" s="262"/>
      <c r="Q1860" s="74"/>
    </row>
    <row r="1861" spans="1:17" ht="16.5" thickBot="1" x14ac:dyDescent="0.3">
      <c r="A1861" s="213"/>
      <c r="B1861" s="219"/>
      <c r="C1861" s="219"/>
      <c r="D1861" s="219"/>
      <c r="E1861" s="219"/>
      <c r="F1861" s="219"/>
      <c r="G1861" s="25" t="s">
        <v>259</v>
      </c>
      <c r="H1861" s="26">
        <v>0</v>
      </c>
      <c r="I1861" s="26">
        <v>0</v>
      </c>
      <c r="J1861" s="26">
        <v>0</v>
      </c>
      <c r="K1861" s="26">
        <v>0</v>
      </c>
      <c r="L1861" s="26">
        <v>0</v>
      </c>
      <c r="M1861" s="26">
        <v>0</v>
      </c>
      <c r="N1861" s="26">
        <v>0</v>
      </c>
      <c r="O1861" s="219"/>
      <c r="P1861" s="263"/>
      <c r="Q1861" s="74"/>
    </row>
    <row r="1862" spans="1:17" ht="24.75" thickBot="1" x14ac:dyDescent="0.3">
      <c r="A1862" s="213"/>
      <c r="B1862" s="219"/>
      <c r="C1862" s="219"/>
      <c r="D1862" s="219"/>
      <c r="E1862" s="219"/>
      <c r="F1862" s="219"/>
      <c r="G1862" s="25" t="s">
        <v>7</v>
      </c>
      <c r="H1862" s="26">
        <v>13.3</v>
      </c>
      <c r="I1862" s="26">
        <v>0</v>
      </c>
      <c r="J1862" s="26">
        <v>0</v>
      </c>
      <c r="K1862" s="26">
        <v>0</v>
      </c>
      <c r="L1862" s="26">
        <v>3.9</v>
      </c>
      <c r="M1862" s="26">
        <v>4.4000000000000004</v>
      </c>
      <c r="N1862" s="26">
        <v>5</v>
      </c>
      <c r="O1862" s="219"/>
      <c r="P1862" s="263"/>
      <c r="Q1862" s="74"/>
    </row>
    <row r="1863" spans="1:17" ht="16.5" thickBot="1" x14ac:dyDescent="0.3">
      <c r="A1863" s="213"/>
      <c r="B1863" s="219"/>
      <c r="C1863" s="219"/>
      <c r="D1863" s="219"/>
      <c r="E1863" s="219"/>
      <c r="F1863" s="219"/>
      <c r="G1863" s="25" t="s">
        <v>8</v>
      </c>
      <c r="H1863" s="26">
        <v>0.7</v>
      </c>
      <c r="I1863" s="26"/>
      <c r="J1863" s="26"/>
      <c r="K1863" s="26"/>
      <c r="L1863" s="26">
        <v>0.2</v>
      </c>
      <c r="M1863" s="26">
        <v>0.2</v>
      </c>
      <c r="N1863" s="26">
        <v>0.3</v>
      </c>
      <c r="O1863" s="219"/>
      <c r="P1863" s="263"/>
      <c r="Q1863" s="74"/>
    </row>
    <row r="1864" spans="1:17" ht="16.5" thickBot="1" x14ac:dyDescent="0.3">
      <c r="A1864" s="214"/>
      <c r="B1864" s="220"/>
      <c r="C1864" s="220"/>
      <c r="D1864" s="220"/>
      <c r="E1864" s="220"/>
      <c r="F1864" s="220"/>
      <c r="G1864" s="25" t="s">
        <v>9</v>
      </c>
      <c r="H1864" s="26">
        <v>0</v>
      </c>
      <c r="I1864" s="26">
        <v>0</v>
      </c>
      <c r="J1864" s="26">
        <v>0</v>
      </c>
      <c r="K1864" s="26">
        <v>0</v>
      </c>
      <c r="L1864" s="26">
        <v>0</v>
      </c>
      <c r="M1864" s="26">
        <v>0</v>
      </c>
      <c r="N1864" s="26">
        <v>0</v>
      </c>
      <c r="O1864" s="220"/>
      <c r="P1864" s="264"/>
      <c r="Q1864" s="74"/>
    </row>
    <row r="1865" spans="1:17" ht="24.75" thickBot="1" x14ac:dyDescent="0.3">
      <c r="A1865" s="212" t="s">
        <v>1673</v>
      </c>
      <c r="B1865" s="218" t="s">
        <v>1668</v>
      </c>
      <c r="C1865" s="218" t="s">
        <v>213</v>
      </c>
      <c r="D1865" s="218" t="s">
        <v>270</v>
      </c>
      <c r="E1865" s="218" t="s">
        <v>1451</v>
      </c>
      <c r="F1865" s="218" t="s">
        <v>1666</v>
      </c>
      <c r="G1865" s="25" t="s">
        <v>4</v>
      </c>
      <c r="H1865" s="26">
        <v>12.3</v>
      </c>
      <c r="I1865" s="26">
        <v>0</v>
      </c>
      <c r="J1865" s="26">
        <v>0</v>
      </c>
      <c r="K1865" s="26">
        <v>3.9</v>
      </c>
      <c r="L1865" s="26">
        <v>4</v>
      </c>
      <c r="M1865" s="26">
        <v>4.4000000000000004</v>
      </c>
      <c r="N1865" s="26">
        <v>0</v>
      </c>
      <c r="O1865" s="218">
        <v>470</v>
      </c>
      <c r="P1865" s="262"/>
      <c r="Q1865" s="74"/>
    </row>
    <row r="1866" spans="1:17" ht="16.5" thickBot="1" x14ac:dyDescent="0.3">
      <c r="A1866" s="213"/>
      <c r="B1866" s="219"/>
      <c r="C1866" s="219"/>
      <c r="D1866" s="219"/>
      <c r="E1866" s="219"/>
      <c r="F1866" s="219"/>
      <c r="G1866" s="25" t="s">
        <v>259</v>
      </c>
      <c r="H1866" s="26">
        <v>0</v>
      </c>
      <c r="I1866" s="26">
        <v>0</v>
      </c>
      <c r="J1866" s="26">
        <v>0</v>
      </c>
      <c r="K1866" s="26">
        <v>0</v>
      </c>
      <c r="L1866" s="26">
        <v>0</v>
      </c>
      <c r="M1866" s="26">
        <v>0</v>
      </c>
      <c r="N1866" s="26">
        <v>0</v>
      </c>
      <c r="O1866" s="219"/>
      <c r="P1866" s="263"/>
      <c r="Q1866" s="74"/>
    </row>
    <row r="1867" spans="1:17" ht="24.75" thickBot="1" x14ac:dyDescent="0.3">
      <c r="A1867" s="213"/>
      <c r="B1867" s="219"/>
      <c r="C1867" s="219"/>
      <c r="D1867" s="219"/>
      <c r="E1867" s="219"/>
      <c r="F1867" s="219"/>
      <c r="G1867" s="25" t="s">
        <v>7</v>
      </c>
      <c r="H1867" s="26">
        <v>11.7</v>
      </c>
      <c r="I1867" s="26">
        <v>0</v>
      </c>
      <c r="J1867" s="26">
        <v>0</v>
      </c>
      <c r="K1867" s="26">
        <v>3.7</v>
      </c>
      <c r="L1867" s="26">
        <v>3.8</v>
      </c>
      <c r="M1867" s="26">
        <v>4.2</v>
      </c>
      <c r="N1867" s="26">
        <v>0</v>
      </c>
      <c r="O1867" s="219"/>
      <c r="P1867" s="263"/>
      <c r="Q1867" s="74"/>
    </row>
    <row r="1868" spans="1:17" ht="16.5" thickBot="1" x14ac:dyDescent="0.3">
      <c r="A1868" s="213"/>
      <c r="B1868" s="219"/>
      <c r="C1868" s="219"/>
      <c r="D1868" s="219"/>
      <c r="E1868" s="219"/>
      <c r="F1868" s="219"/>
      <c r="G1868" s="25" t="s">
        <v>8</v>
      </c>
      <c r="H1868" s="26">
        <v>0.6</v>
      </c>
      <c r="I1868" s="26">
        <v>0</v>
      </c>
      <c r="J1868" s="26">
        <v>0</v>
      </c>
      <c r="K1868" s="26">
        <v>0.2</v>
      </c>
      <c r="L1868" s="26">
        <v>0.2</v>
      </c>
      <c r="M1868" s="26">
        <v>0.2</v>
      </c>
      <c r="N1868" s="26">
        <v>0</v>
      </c>
      <c r="O1868" s="219"/>
      <c r="P1868" s="263"/>
      <c r="Q1868" s="74"/>
    </row>
    <row r="1869" spans="1:17" ht="16.5" thickBot="1" x14ac:dyDescent="0.3">
      <c r="A1869" s="214"/>
      <c r="B1869" s="220"/>
      <c r="C1869" s="220"/>
      <c r="D1869" s="220"/>
      <c r="E1869" s="220"/>
      <c r="F1869" s="220"/>
      <c r="G1869" s="25" t="s">
        <v>9</v>
      </c>
      <c r="H1869" s="26">
        <v>0</v>
      </c>
      <c r="I1869" s="26">
        <v>0</v>
      </c>
      <c r="J1869" s="26">
        <v>0</v>
      </c>
      <c r="K1869" s="26">
        <v>0</v>
      </c>
      <c r="L1869" s="26">
        <v>0</v>
      </c>
      <c r="M1869" s="26">
        <v>0</v>
      </c>
      <c r="N1869" s="26">
        <v>0</v>
      </c>
      <c r="O1869" s="220"/>
      <c r="P1869" s="264"/>
      <c r="Q1869" s="74"/>
    </row>
    <row r="1870" spans="1:17" ht="24.75" thickBot="1" x14ac:dyDescent="0.3">
      <c r="A1870" s="212" t="s">
        <v>1674</v>
      </c>
      <c r="B1870" s="218" t="s">
        <v>1668</v>
      </c>
      <c r="C1870" s="218" t="s">
        <v>213</v>
      </c>
      <c r="D1870" s="218" t="s">
        <v>264</v>
      </c>
      <c r="E1870" s="218" t="s">
        <v>1675</v>
      </c>
      <c r="F1870" s="218" t="s">
        <v>1666</v>
      </c>
      <c r="G1870" s="25" t="s">
        <v>4</v>
      </c>
      <c r="H1870" s="26">
        <v>8.1</v>
      </c>
      <c r="I1870" s="26">
        <v>0</v>
      </c>
      <c r="J1870" s="26">
        <v>0</v>
      </c>
      <c r="K1870" s="26">
        <v>0</v>
      </c>
      <c r="L1870" s="26">
        <v>2.5</v>
      </c>
      <c r="M1870" s="26">
        <v>2.7</v>
      </c>
      <c r="N1870" s="26">
        <v>2.9</v>
      </c>
      <c r="O1870" s="218">
        <v>390</v>
      </c>
      <c r="P1870" s="262"/>
      <c r="Q1870" s="74"/>
    </row>
    <row r="1871" spans="1:17" ht="16.5" thickBot="1" x14ac:dyDescent="0.3">
      <c r="A1871" s="213"/>
      <c r="B1871" s="219"/>
      <c r="C1871" s="219"/>
      <c r="D1871" s="219"/>
      <c r="E1871" s="219"/>
      <c r="F1871" s="219"/>
      <c r="G1871" s="25" t="s">
        <v>259</v>
      </c>
      <c r="H1871" s="26">
        <v>0</v>
      </c>
      <c r="I1871" s="26">
        <v>0</v>
      </c>
      <c r="J1871" s="26">
        <v>0</v>
      </c>
      <c r="K1871" s="26">
        <v>0</v>
      </c>
      <c r="L1871" s="26">
        <v>0</v>
      </c>
      <c r="M1871" s="26">
        <v>0</v>
      </c>
      <c r="N1871" s="26">
        <v>0</v>
      </c>
      <c r="O1871" s="219"/>
      <c r="P1871" s="263"/>
      <c r="Q1871" s="74"/>
    </row>
    <row r="1872" spans="1:17" ht="24.75" thickBot="1" x14ac:dyDescent="0.3">
      <c r="A1872" s="213"/>
      <c r="B1872" s="219"/>
      <c r="C1872" s="219"/>
      <c r="D1872" s="219"/>
      <c r="E1872" s="219"/>
      <c r="F1872" s="219"/>
      <c r="G1872" s="25" t="s">
        <v>7</v>
      </c>
      <c r="H1872" s="26">
        <v>7.7</v>
      </c>
      <c r="I1872" s="26">
        <v>0</v>
      </c>
      <c r="J1872" s="26">
        <v>0</v>
      </c>
      <c r="K1872" s="26">
        <v>0</v>
      </c>
      <c r="L1872" s="26">
        <v>2.4</v>
      </c>
      <c r="M1872" s="26">
        <v>2.6</v>
      </c>
      <c r="N1872" s="26">
        <v>2.8</v>
      </c>
      <c r="O1872" s="219"/>
      <c r="P1872" s="263"/>
      <c r="Q1872" s="74"/>
    </row>
    <row r="1873" spans="1:17" ht="16.5" thickBot="1" x14ac:dyDescent="0.3">
      <c r="A1873" s="213"/>
      <c r="B1873" s="219"/>
      <c r="C1873" s="219"/>
      <c r="D1873" s="219"/>
      <c r="E1873" s="219"/>
      <c r="F1873" s="219"/>
      <c r="G1873" s="25" t="s">
        <v>8</v>
      </c>
      <c r="H1873" s="26">
        <v>0.4</v>
      </c>
      <c r="I1873" s="26">
        <v>0</v>
      </c>
      <c r="J1873" s="26">
        <v>0</v>
      </c>
      <c r="K1873" s="26">
        <v>0</v>
      </c>
      <c r="L1873" s="26">
        <v>0.1</v>
      </c>
      <c r="M1873" s="26">
        <v>0.1</v>
      </c>
      <c r="N1873" s="26">
        <v>0.1</v>
      </c>
      <c r="O1873" s="219"/>
      <c r="P1873" s="263"/>
      <c r="Q1873" s="74"/>
    </row>
    <row r="1874" spans="1:17" ht="16.5" thickBot="1" x14ac:dyDescent="0.3">
      <c r="A1874" s="214"/>
      <c r="B1874" s="220"/>
      <c r="C1874" s="220"/>
      <c r="D1874" s="220"/>
      <c r="E1874" s="220"/>
      <c r="F1874" s="220"/>
      <c r="G1874" s="25" t="s">
        <v>9</v>
      </c>
      <c r="H1874" s="26">
        <v>0</v>
      </c>
      <c r="I1874" s="26">
        <v>0</v>
      </c>
      <c r="J1874" s="26">
        <v>0</v>
      </c>
      <c r="K1874" s="26">
        <v>0</v>
      </c>
      <c r="L1874" s="26">
        <v>0</v>
      </c>
      <c r="M1874" s="26">
        <v>0</v>
      </c>
      <c r="N1874" s="26">
        <v>0</v>
      </c>
      <c r="O1874" s="220"/>
      <c r="P1874" s="264"/>
      <c r="Q1874" s="74"/>
    </row>
    <row r="1875" spans="1:17" ht="24.75" thickBot="1" x14ac:dyDescent="0.3">
      <c r="A1875" s="212" t="s">
        <v>1676</v>
      </c>
      <c r="B1875" s="218" t="s">
        <v>1668</v>
      </c>
      <c r="C1875" s="218" t="s">
        <v>213</v>
      </c>
      <c r="D1875" s="218" t="s">
        <v>264</v>
      </c>
      <c r="E1875" s="218" t="s">
        <v>1671</v>
      </c>
      <c r="F1875" s="218" t="s">
        <v>1666</v>
      </c>
      <c r="G1875" s="25" t="s">
        <v>4</v>
      </c>
      <c r="H1875" s="26">
        <v>8.9</v>
      </c>
      <c r="I1875" s="26">
        <v>0</v>
      </c>
      <c r="J1875" s="26">
        <v>0</v>
      </c>
      <c r="K1875" s="26">
        <v>0</v>
      </c>
      <c r="L1875" s="26">
        <v>2.7</v>
      </c>
      <c r="M1875" s="26">
        <v>2.9</v>
      </c>
      <c r="N1875" s="26">
        <v>3.3</v>
      </c>
      <c r="O1875" s="218">
        <v>410</v>
      </c>
      <c r="P1875" s="262"/>
      <c r="Q1875" s="74"/>
    </row>
    <row r="1876" spans="1:17" ht="16.5" thickBot="1" x14ac:dyDescent="0.3">
      <c r="A1876" s="213"/>
      <c r="B1876" s="219"/>
      <c r="C1876" s="219"/>
      <c r="D1876" s="219"/>
      <c r="E1876" s="219"/>
      <c r="F1876" s="219"/>
      <c r="G1876" s="25" t="s">
        <v>259</v>
      </c>
      <c r="H1876" s="26">
        <v>0</v>
      </c>
      <c r="I1876" s="26">
        <v>0</v>
      </c>
      <c r="J1876" s="26">
        <v>0</v>
      </c>
      <c r="K1876" s="26">
        <v>0</v>
      </c>
      <c r="L1876" s="26">
        <v>0</v>
      </c>
      <c r="M1876" s="26">
        <v>0</v>
      </c>
      <c r="N1876" s="26">
        <v>0</v>
      </c>
      <c r="O1876" s="219"/>
      <c r="P1876" s="263"/>
      <c r="Q1876" s="74"/>
    </row>
    <row r="1877" spans="1:17" ht="24.75" thickBot="1" x14ac:dyDescent="0.3">
      <c r="A1877" s="213"/>
      <c r="B1877" s="219"/>
      <c r="C1877" s="219"/>
      <c r="D1877" s="219"/>
      <c r="E1877" s="219"/>
      <c r="F1877" s="219"/>
      <c r="G1877" s="25" t="s">
        <v>7</v>
      </c>
      <c r="H1877" s="26">
        <v>8.5</v>
      </c>
      <c r="I1877" s="26">
        <v>0</v>
      </c>
      <c r="J1877" s="26">
        <v>0</v>
      </c>
      <c r="K1877" s="26">
        <v>0</v>
      </c>
      <c r="L1877" s="26">
        <v>2.6</v>
      </c>
      <c r="M1877" s="26">
        <v>2.8</v>
      </c>
      <c r="N1877" s="26">
        <v>3.1</v>
      </c>
      <c r="O1877" s="219"/>
      <c r="P1877" s="263"/>
      <c r="Q1877" s="74"/>
    </row>
    <row r="1878" spans="1:17" ht="16.5" thickBot="1" x14ac:dyDescent="0.3">
      <c r="A1878" s="213"/>
      <c r="B1878" s="219"/>
      <c r="C1878" s="219"/>
      <c r="D1878" s="219"/>
      <c r="E1878" s="219"/>
      <c r="F1878" s="219"/>
      <c r="G1878" s="25" t="s">
        <v>8</v>
      </c>
      <c r="H1878" s="26">
        <v>0.4</v>
      </c>
      <c r="I1878" s="26">
        <v>0</v>
      </c>
      <c r="J1878" s="26">
        <v>0</v>
      </c>
      <c r="K1878" s="26">
        <v>0</v>
      </c>
      <c r="L1878" s="26">
        <v>0.1</v>
      </c>
      <c r="M1878" s="26">
        <v>0.1</v>
      </c>
      <c r="N1878" s="26">
        <v>0.2</v>
      </c>
      <c r="O1878" s="219"/>
      <c r="P1878" s="263"/>
      <c r="Q1878" s="74"/>
    </row>
    <row r="1879" spans="1:17" ht="16.5" thickBot="1" x14ac:dyDescent="0.3">
      <c r="A1879" s="214"/>
      <c r="B1879" s="220"/>
      <c r="C1879" s="220"/>
      <c r="D1879" s="220"/>
      <c r="E1879" s="220"/>
      <c r="F1879" s="220"/>
      <c r="G1879" s="25" t="s">
        <v>9</v>
      </c>
      <c r="H1879" s="26">
        <v>0</v>
      </c>
      <c r="I1879" s="26">
        <v>0</v>
      </c>
      <c r="J1879" s="26">
        <v>0</v>
      </c>
      <c r="K1879" s="26">
        <v>0</v>
      </c>
      <c r="L1879" s="26">
        <v>0</v>
      </c>
      <c r="M1879" s="26">
        <v>0</v>
      </c>
      <c r="N1879" s="26">
        <v>0</v>
      </c>
      <c r="O1879" s="220"/>
      <c r="P1879" s="264"/>
      <c r="Q1879" s="74"/>
    </row>
    <row r="1880" spans="1:17" ht="24.75" thickBot="1" x14ac:dyDescent="0.3">
      <c r="A1880" s="212" t="s">
        <v>1677</v>
      </c>
      <c r="B1880" s="218" t="s">
        <v>1668</v>
      </c>
      <c r="C1880" s="218" t="s">
        <v>213</v>
      </c>
      <c r="D1880" s="218" t="s">
        <v>264</v>
      </c>
      <c r="E1880" s="218" t="s">
        <v>1451</v>
      </c>
      <c r="F1880" s="218" t="s">
        <v>1666</v>
      </c>
      <c r="G1880" s="25" t="s">
        <v>4</v>
      </c>
      <c r="H1880" s="26">
        <v>12.5</v>
      </c>
      <c r="I1880" s="26">
        <v>4.2</v>
      </c>
      <c r="J1880" s="26">
        <v>4.3</v>
      </c>
      <c r="K1880" s="26">
        <v>4</v>
      </c>
      <c r="L1880" s="26">
        <v>0</v>
      </c>
      <c r="M1880" s="26">
        <v>0</v>
      </c>
      <c r="N1880" s="26">
        <v>0</v>
      </c>
      <c r="O1880" s="218">
        <v>570</v>
      </c>
      <c r="P1880" s="262"/>
      <c r="Q1880" s="74"/>
    </row>
    <row r="1881" spans="1:17" ht="16.5" thickBot="1" x14ac:dyDescent="0.3">
      <c r="A1881" s="213"/>
      <c r="B1881" s="219"/>
      <c r="C1881" s="219"/>
      <c r="D1881" s="219"/>
      <c r="E1881" s="219"/>
      <c r="F1881" s="219"/>
      <c r="G1881" s="25" t="s">
        <v>259</v>
      </c>
      <c r="H1881" s="26">
        <v>0</v>
      </c>
      <c r="I1881" s="26">
        <v>0</v>
      </c>
      <c r="J1881" s="26">
        <v>0</v>
      </c>
      <c r="K1881" s="26">
        <v>0</v>
      </c>
      <c r="L1881" s="26">
        <v>0</v>
      </c>
      <c r="M1881" s="26">
        <v>0</v>
      </c>
      <c r="N1881" s="26">
        <v>0</v>
      </c>
      <c r="O1881" s="219"/>
      <c r="P1881" s="263"/>
      <c r="Q1881" s="74"/>
    </row>
    <row r="1882" spans="1:17" ht="24.75" thickBot="1" x14ac:dyDescent="0.3">
      <c r="A1882" s="213"/>
      <c r="B1882" s="219"/>
      <c r="C1882" s="219"/>
      <c r="D1882" s="219"/>
      <c r="E1882" s="219"/>
      <c r="F1882" s="219"/>
      <c r="G1882" s="25" t="s">
        <v>7</v>
      </c>
      <c r="H1882" s="26">
        <v>11.9</v>
      </c>
      <c r="I1882" s="26">
        <v>4</v>
      </c>
      <c r="J1882" s="26">
        <v>4.0999999999999996</v>
      </c>
      <c r="K1882" s="26">
        <v>3.8</v>
      </c>
      <c r="L1882" s="26">
        <v>0</v>
      </c>
      <c r="M1882" s="26">
        <v>0</v>
      </c>
      <c r="N1882" s="26">
        <v>0</v>
      </c>
      <c r="O1882" s="219"/>
      <c r="P1882" s="263"/>
      <c r="Q1882" s="74"/>
    </row>
    <row r="1883" spans="1:17" ht="16.5" thickBot="1" x14ac:dyDescent="0.3">
      <c r="A1883" s="213"/>
      <c r="B1883" s="219"/>
      <c r="C1883" s="219"/>
      <c r="D1883" s="219"/>
      <c r="E1883" s="219"/>
      <c r="F1883" s="219"/>
      <c r="G1883" s="25" t="s">
        <v>8</v>
      </c>
      <c r="H1883" s="26">
        <v>0.6</v>
      </c>
      <c r="I1883" s="26">
        <v>0.2</v>
      </c>
      <c r="J1883" s="26">
        <v>0.2</v>
      </c>
      <c r="K1883" s="26">
        <v>0.2</v>
      </c>
      <c r="L1883" s="26">
        <v>0</v>
      </c>
      <c r="M1883" s="26">
        <v>0</v>
      </c>
      <c r="N1883" s="26">
        <v>0</v>
      </c>
      <c r="O1883" s="219"/>
      <c r="P1883" s="263"/>
      <c r="Q1883" s="74"/>
    </row>
    <row r="1884" spans="1:17" ht="16.5" thickBot="1" x14ac:dyDescent="0.3">
      <c r="A1884" s="214"/>
      <c r="B1884" s="220"/>
      <c r="C1884" s="220"/>
      <c r="D1884" s="220"/>
      <c r="E1884" s="220"/>
      <c r="F1884" s="220"/>
      <c r="G1884" s="25" t="s">
        <v>9</v>
      </c>
      <c r="H1884" s="26">
        <v>0</v>
      </c>
      <c r="I1884" s="26">
        <v>0</v>
      </c>
      <c r="J1884" s="26">
        <v>0</v>
      </c>
      <c r="K1884" s="26">
        <v>0</v>
      </c>
      <c r="L1884" s="26">
        <v>0</v>
      </c>
      <c r="M1884" s="26">
        <v>0</v>
      </c>
      <c r="N1884" s="26">
        <v>0</v>
      </c>
      <c r="O1884" s="220"/>
      <c r="P1884" s="264"/>
      <c r="Q1884" s="74"/>
    </row>
    <row r="1885" spans="1:17" ht="24.75" thickBot="1" x14ac:dyDescent="0.3">
      <c r="A1885" s="212" t="s">
        <v>1678</v>
      </c>
      <c r="B1885" s="218" t="s">
        <v>1668</v>
      </c>
      <c r="C1885" s="218" t="s">
        <v>213</v>
      </c>
      <c r="D1885" s="218" t="s">
        <v>2</v>
      </c>
      <c r="E1885" s="218" t="s">
        <v>1451</v>
      </c>
      <c r="F1885" s="218" t="s">
        <v>1666</v>
      </c>
      <c r="G1885" s="25" t="s">
        <v>4</v>
      </c>
      <c r="H1885" s="26">
        <v>12.5</v>
      </c>
      <c r="I1885" s="26">
        <v>0</v>
      </c>
      <c r="J1885" s="26">
        <v>4.2</v>
      </c>
      <c r="K1885" s="26">
        <v>4.3</v>
      </c>
      <c r="L1885" s="26">
        <v>4</v>
      </c>
      <c r="M1885" s="26">
        <v>0</v>
      </c>
      <c r="N1885" s="26">
        <v>0</v>
      </c>
      <c r="O1885" s="218">
        <v>380</v>
      </c>
      <c r="P1885" s="262"/>
      <c r="Q1885" s="74"/>
    </row>
    <row r="1886" spans="1:17" ht="16.5" thickBot="1" x14ac:dyDescent="0.3">
      <c r="A1886" s="213"/>
      <c r="B1886" s="219"/>
      <c r="C1886" s="219"/>
      <c r="D1886" s="219"/>
      <c r="E1886" s="219"/>
      <c r="F1886" s="219"/>
      <c r="G1886" s="25" t="s">
        <v>259</v>
      </c>
      <c r="H1886" s="26">
        <v>0</v>
      </c>
      <c r="I1886" s="26">
        <v>0</v>
      </c>
      <c r="J1886" s="26">
        <v>0</v>
      </c>
      <c r="K1886" s="26">
        <v>0</v>
      </c>
      <c r="L1886" s="26">
        <v>0</v>
      </c>
      <c r="M1886" s="26">
        <v>0</v>
      </c>
      <c r="N1886" s="26">
        <v>0</v>
      </c>
      <c r="O1886" s="219"/>
      <c r="P1886" s="263"/>
      <c r="Q1886" s="74"/>
    </row>
    <row r="1887" spans="1:17" ht="24.75" thickBot="1" x14ac:dyDescent="0.3">
      <c r="A1887" s="213"/>
      <c r="B1887" s="219"/>
      <c r="C1887" s="219"/>
      <c r="D1887" s="219"/>
      <c r="E1887" s="219"/>
      <c r="F1887" s="219"/>
      <c r="G1887" s="25" t="s">
        <v>7</v>
      </c>
      <c r="H1887" s="26">
        <v>11.9</v>
      </c>
      <c r="I1887" s="26">
        <v>0</v>
      </c>
      <c r="J1887" s="26">
        <v>4</v>
      </c>
      <c r="K1887" s="26">
        <v>4.0999999999999996</v>
      </c>
      <c r="L1887" s="26">
        <v>3.8</v>
      </c>
      <c r="M1887" s="26">
        <v>0</v>
      </c>
      <c r="N1887" s="26">
        <v>0</v>
      </c>
      <c r="O1887" s="219"/>
      <c r="P1887" s="263"/>
      <c r="Q1887" s="74"/>
    </row>
    <row r="1888" spans="1:17" ht="16.5" thickBot="1" x14ac:dyDescent="0.3">
      <c r="A1888" s="213"/>
      <c r="B1888" s="219"/>
      <c r="C1888" s="219"/>
      <c r="D1888" s="219"/>
      <c r="E1888" s="219"/>
      <c r="F1888" s="219"/>
      <c r="G1888" s="25" t="s">
        <v>8</v>
      </c>
      <c r="H1888" s="26">
        <v>0.6</v>
      </c>
      <c r="I1888" s="26">
        <v>0</v>
      </c>
      <c r="J1888" s="26">
        <v>0.2</v>
      </c>
      <c r="K1888" s="26">
        <v>0.2</v>
      </c>
      <c r="L1888" s="26">
        <v>0.2</v>
      </c>
      <c r="M1888" s="26">
        <v>0</v>
      </c>
      <c r="N1888" s="26">
        <v>0</v>
      </c>
      <c r="O1888" s="219"/>
      <c r="P1888" s="263"/>
      <c r="Q1888" s="74"/>
    </row>
    <row r="1889" spans="1:17" ht="16.5" thickBot="1" x14ac:dyDescent="0.3">
      <c r="A1889" s="214"/>
      <c r="B1889" s="220"/>
      <c r="C1889" s="220"/>
      <c r="D1889" s="220"/>
      <c r="E1889" s="220"/>
      <c r="F1889" s="220"/>
      <c r="G1889" s="25" t="s">
        <v>9</v>
      </c>
      <c r="H1889" s="26">
        <v>0</v>
      </c>
      <c r="I1889" s="26">
        <v>0</v>
      </c>
      <c r="J1889" s="26">
        <v>0</v>
      </c>
      <c r="K1889" s="26">
        <v>0</v>
      </c>
      <c r="L1889" s="26">
        <v>0</v>
      </c>
      <c r="M1889" s="26">
        <v>0</v>
      </c>
      <c r="N1889" s="26">
        <v>0</v>
      </c>
      <c r="O1889" s="220"/>
      <c r="P1889" s="264"/>
      <c r="Q1889" s="74"/>
    </row>
    <row r="1890" spans="1:17" ht="24.75" thickBot="1" x14ac:dyDescent="0.3">
      <c r="A1890" s="212" t="s">
        <v>1679</v>
      </c>
      <c r="B1890" s="218" t="s">
        <v>1668</v>
      </c>
      <c r="C1890" s="218" t="s">
        <v>213</v>
      </c>
      <c r="D1890" s="218" t="s">
        <v>264</v>
      </c>
      <c r="E1890" s="218" t="s">
        <v>1680</v>
      </c>
      <c r="F1890" s="218" t="s">
        <v>1666</v>
      </c>
      <c r="G1890" s="25" t="s">
        <v>4</v>
      </c>
      <c r="H1890" s="26">
        <v>12.8</v>
      </c>
      <c r="I1890" s="26">
        <v>0</v>
      </c>
      <c r="J1890" s="26">
        <v>4.3</v>
      </c>
      <c r="K1890" s="26">
        <v>4.4000000000000004</v>
      </c>
      <c r="L1890" s="26">
        <v>4.0999999999999996</v>
      </c>
      <c r="M1890" s="26">
        <v>0</v>
      </c>
      <c r="N1890" s="26">
        <v>0</v>
      </c>
      <c r="O1890" s="218">
        <v>980</v>
      </c>
      <c r="P1890" s="262"/>
      <c r="Q1890" s="74"/>
    </row>
    <row r="1891" spans="1:17" ht="16.5" thickBot="1" x14ac:dyDescent="0.3">
      <c r="A1891" s="213"/>
      <c r="B1891" s="219"/>
      <c r="C1891" s="219"/>
      <c r="D1891" s="219"/>
      <c r="E1891" s="219"/>
      <c r="F1891" s="219"/>
      <c r="G1891" s="25" t="s">
        <v>259</v>
      </c>
      <c r="H1891" s="26">
        <v>0</v>
      </c>
      <c r="I1891" s="26">
        <v>0</v>
      </c>
      <c r="J1891" s="26">
        <v>0</v>
      </c>
      <c r="K1891" s="26">
        <v>0</v>
      </c>
      <c r="L1891" s="26">
        <v>0</v>
      </c>
      <c r="M1891" s="26">
        <v>0</v>
      </c>
      <c r="N1891" s="26">
        <v>0</v>
      </c>
      <c r="O1891" s="219"/>
      <c r="P1891" s="263"/>
      <c r="Q1891" s="74"/>
    </row>
    <row r="1892" spans="1:17" ht="24.75" thickBot="1" x14ac:dyDescent="0.3">
      <c r="A1892" s="213"/>
      <c r="B1892" s="219"/>
      <c r="C1892" s="219"/>
      <c r="D1892" s="219"/>
      <c r="E1892" s="219"/>
      <c r="F1892" s="219"/>
      <c r="G1892" s="25" t="s">
        <v>7</v>
      </c>
      <c r="H1892" s="26">
        <v>12.2</v>
      </c>
      <c r="I1892" s="26">
        <v>0</v>
      </c>
      <c r="J1892" s="26">
        <v>4.0999999999999996</v>
      </c>
      <c r="K1892" s="26">
        <v>4.2</v>
      </c>
      <c r="L1892" s="26">
        <v>3.9</v>
      </c>
      <c r="M1892" s="26">
        <v>0</v>
      </c>
      <c r="N1892" s="26">
        <v>0</v>
      </c>
      <c r="O1892" s="219"/>
      <c r="P1892" s="263"/>
      <c r="Q1892" s="74"/>
    </row>
    <row r="1893" spans="1:17" ht="16.5" thickBot="1" x14ac:dyDescent="0.3">
      <c r="A1893" s="213"/>
      <c r="B1893" s="219"/>
      <c r="C1893" s="219"/>
      <c r="D1893" s="219"/>
      <c r="E1893" s="219"/>
      <c r="F1893" s="219"/>
      <c r="G1893" s="25" t="s">
        <v>8</v>
      </c>
      <c r="H1893" s="26">
        <v>0.6</v>
      </c>
      <c r="I1893" s="26">
        <v>0</v>
      </c>
      <c r="J1893" s="26">
        <v>0.2</v>
      </c>
      <c r="K1893" s="26">
        <v>0.2</v>
      </c>
      <c r="L1893" s="26">
        <v>0.2</v>
      </c>
      <c r="M1893" s="26">
        <v>0</v>
      </c>
      <c r="N1893" s="26"/>
      <c r="O1893" s="219"/>
      <c r="P1893" s="263"/>
      <c r="Q1893" s="74"/>
    </row>
    <row r="1894" spans="1:17" ht="16.5" thickBot="1" x14ac:dyDescent="0.3">
      <c r="A1894" s="214"/>
      <c r="B1894" s="220"/>
      <c r="C1894" s="220"/>
      <c r="D1894" s="220"/>
      <c r="E1894" s="220"/>
      <c r="F1894" s="220"/>
      <c r="G1894" s="25" t="s">
        <v>9</v>
      </c>
      <c r="H1894" s="26">
        <v>0</v>
      </c>
      <c r="I1894" s="26">
        <v>0</v>
      </c>
      <c r="J1894" s="26">
        <v>0</v>
      </c>
      <c r="K1894" s="26">
        <v>0</v>
      </c>
      <c r="L1894" s="26">
        <v>0</v>
      </c>
      <c r="M1894" s="26">
        <v>0</v>
      </c>
      <c r="N1894" s="26">
        <v>0</v>
      </c>
      <c r="O1894" s="220"/>
      <c r="P1894" s="264"/>
      <c r="Q1894" s="74"/>
    </row>
    <row r="1895" spans="1:17" ht="24.75" thickBot="1" x14ac:dyDescent="0.3">
      <c r="A1895" s="212" t="s">
        <v>1681</v>
      </c>
      <c r="B1895" s="218" t="s">
        <v>1668</v>
      </c>
      <c r="C1895" s="218" t="s">
        <v>213</v>
      </c>
      <c r="D1895" s="218" t="s">
        <v>270</v>
      </c>
      <c r="E1895" s="218" t="s">
        <v>71</v>
      </c>
      <c r="F1895" s="218" t="s">
        <v>1666</v>
      </c>
      <c r="G1895" s="25" t="s">
        <v>4</v>
      </c>
      <c r="H1895" s="26">
        <v>26.8</v>
      </c>
      <c r="I1895" s="26">
        <v>0</v>
      </c>
      <c r="J1895" s="26">
        <v>0</v>
      </c>
      <c r="K1895" s="26">
        <v>8.9</v>
      </c>
      <c r="L1895" s="26">
        <v>9.1999999999999993</v>
      </c>
      <c r="M1895" s="26">
        <v>8.6</v>
      </c>
      <c r="N1895" s="26">
        <v>0</v>
      </c>
      <c r="O1895" s="218">
        <v>980</v>
      </c>
      <c r="P1895" s="262"/>
      <c r="Q1895" s="74"/>
    </row>
    <row r="1896" spans="1:17" ht="16.5" thickBot="1" x14ac:dyDescent="0.3">
      <c r="A1896" s="213"/>
      <c r="B1896" s="219"/>
      <c r="C1896" s="219"/>
      <c r="D1896" s="219"/>
      <c r="E1896" s="219"/>
      <c r="F1896" s="219"/>
      <c r="G1896" s="25" t="s">
        <v>259</v>
      </c>
      <c r="H1896" s="26">
        <v>0</v>
      </c>
      <c r="I1896" s="26">
        <v>0</v>
      </c>
      <c r="J1896" s="26">
        <v>0</v>
      </c>
      <c r="K1896" s="26">
        <v>0</v>
      </c>
      <c r="L1896" s="26">
        <v>0</v>
      </c>
      <c r="M1896" s="26">
        <v>0</v>
      </c>
      <c r="N1896" s="26">
        <v>0</v>
      </c>
      <c r="O1896" s="219"/>
      <c r="P1896" s="263"/>
      <c r="Q1896" s="74"/>
    </row>
    <row r="1897" spans="1:17" ht="24.75" thickBot="1" x14ac:dyDescent="0.3">
      <c r="A1897" s="213"/>
      <c r="B1897" s="219"/>
      <c r="C1897" s="219"/>
      <c r="D1897" s="219"/>
      <c r="E1897" s="219"/>
      <c r="F1897" s="219"/>
      <c r="G1897" s="25" t="s">
        <v>7</v>
      </c>
      <c r="H1897" s="26">
        <v>25.5</v>
      </c>
      <c r="I1897" s="26">
        <v>0</v>
      </c>
      <c r="J1897" s="26">
        <v>0</v>
      </c>
      <c r="K1897" s="26">
        <v>8.5</v>
      </c>
      <c r="L1897" s="26">
        <v>8.8000000000000007</v>
      </c>
      <c r="M1897" s="26">
        <v>8.1999999999999993</v>
      </c>
      <c r="N1897" s="26">
        <v>0</v>
      </c>
      <c r="O1897" s="219"/>
      <c r="P1897" s="263"/>
      <c r="Q1897" s="74"/>
    </row>
    <row r="1898" spans="1:17" ht="16.5" thickBot="1" x14ac:dyDescent="0.3">
      <c r="A1898" s="213"/>
      <c r="B1898" s="219"/>
      <c r="C1898" s="219"/>
      <c r="D1898" s="219"/>
      <c r="E1898" s="219"/>
      <c r="F1898" s="219"/>
      <c r="G1898" s="25" t="s">
        <v>8</v>
      </c>
      <c r="H1898" s="26">
        <v>1.3</v>
      </c>
      <c r="I1898" s="26">
        <v>0</v>
      </c>
      <c r="J1898" s="26">
        <v>0</v>
      </c>
      <c r="K1898" s="26">
        <v>0.4</v>
      </c>
      <c r="L1898" s="26">
        <v>0.5</v>
      </c>
      <c r="M1898" s="26">
        <v>0.4</v>
      </c>
      <c r="N1898" s="26"/>
      <c r="O1898" s="219"/>
      <c r="P1898" s="263"/>
      <c r="Q1898" s="74"/>
    </row>
    <row r="1899" spans="1:17" ht="16.5" thickBot="1" x14ac:dyDescent="0.3">
      <c r="A1899" s="214"/>
      <c r="B1899" s="220"/>
      <c r="C1899" s="220"/>
      <c r="D1899" s="220"/>
      <c r="E1899" s="220"/>
      <c r="F1899" s="220"/>
      <c r="G1899" s="25" t="s">
        <v>9</v>
      </c>
      <c r="H1899" s="26">
        <v>0</v>
      </c>
      <c r="I1899" s="26">
        <v>0</v>
      </c>
      <c r="J1899" s="26">
        <v>0</v>
      </c>
      <c r="K1899" s="26">
        <v>0</v>
      </c>
      <c r="L1899" s="26">
        <v>0</v>
      </c>
      <c r="M1899" s="26">
        <v>0</v>
      </c>
      <c r="N1899" s="26">
        <v>0</v>
      </c>
      <c r="O1899" s="220"/>
      <c r="P1899" s="264"/>
      <c r="Q1899" s="74"/>
    </row>
    <row r="1900" spans="1:17" ht="24.75" thickBot="1" x14ac:dyDescent="0.3">
      <c r="A1900" s="212" t="s">
        <v>1682</v>
      </c>
      <c r="B1900" s="218" t="s">
        <v>1668</v>
      </c>
      <c r="C1900" s="218" t="s">
        <v>213</v>
      </c>
      <c r="D1900" s="218" t="s">
        <v>264</v>
      </c>
      <c r="E1900" s="218" t="s">
        <v>1283</v>
      </c>
      <c r="F1900" s="218" t="s">
        <v>1666</v>
      </c>
      <c r="G1900" s="25" t="s">
        <v>4</v>
      </c>
      <c r="H1900" s="26">
        <v>6.1</v>
      </c>
      <c r="I1900" s="26">
        <v>2</v>
      </c>
      <c r="J1900" s="26">
        <v>2</v>
      </c>
      <c r="K1900" s="26">
        <v>2.1</v>
      </c>
      <c r="L1900" s="26">
        <v>0</v>
      </c>
      <c r="M1900" s="26">
        <v>0</v>
      </c>
      <c r="N1900" s="26">
        <v>0</v>
      </c>
      <c r="O1900" s="218">
        <v>310</v>
      </c>
      <c r="P1900" s="262"/>
      <c r="Q1900" s="74"/>
    </row>
    <row r="1901" spans="1:17" ht="16.5" thickBot="1" x14ac:dyDescent="0.3">
      <c r="A1901" s="213"/>
      <c r="B1901" s="219"/>
      <c r="C1901" s="219"/>
      <c r="D1901" s="219"/>
      <c r="E1901" s="219"/>
      <c r="F1901" s="219"/>
      <c r="G1901" s="25" t="s">
        <v>259</v>
      </c>
      <c r="H1901" s="26">
        <v>0</v>
      </c>
      <c r="I1901" s="26">
        <v>0</v>
      </c>
      <c r="J1901" s="26">
        <v>0</v>
      </c>
      <c r="K1901" s="26">
        <v>0</v>
      </c>
      <c r="L1901" s="26">
        <v>0</v>
      </c>
      <c r="M1901" s="26">
        <v>0</v>
      </c>
      <c r="N1901" s="26">
        <v>0</v>
      </c>
      <c r="O1901" s="219"/>
      <c r="P1901" s="263"/>
      <c r="Q1901" s="74"/>
    </row>
    <row r="1902" spans="1:17" ht="24.75" thickBot="1" x14ac:dyDescent="0.3">
      <c r="A1902" s="213"/>
      <c r="B1902" s="219"/>
      <c r="C1902" s="219"/>
      <c r="D1902" s="219"/>
      <c r="E1902" s="219"/>
      <c r="F1902" s="219"/>
      <c r="G1902" s="25" t="s">
        <v>7</v>
      </c>
      <c r="H1902" s="26">
        <v>5.8</v>
      </c>
      <c r="I1902" s="26">
        <v>1.9</v>
      </c>
      <c r="J1902" s="26">
        <v>1.9</v>
      </c>
      <c r="K1902" s="26">
        <v>2</v>
      </c>
      <c r="L1902" s="26">
        <v>0</v>
      </c>
      <c r="M1902" s="26">
        <v>0</v>
      </c>
      <c r="N1902" s="26">
        <v>0</v>
      </c>
      <c r="O1902" s="219"/>
      <c r="P1902" s="263"/>
      <c r="Q1902" s="74"/>
    </row>
    <row r="1903" spans="1:17" ht="16.5" thickBot="1" x14ac:dyDescent="0.3">
      <c r="A1903" s="213"/>
      <c r="B1903" s="219"/>
      <c r="C1903" s="219"/>
      <c r="D1903" s="219"/>
      <c r="E1903" s="219"/>
      <c r="F1903" s="219"/>
      <c r="G1903" s="25" t="s">
        <v>8</v>
      </c>
      <c r="H1903" s="26">
        <v>0.3</v>
      </c>
      <c r="I1903" s="26">
        <v>0.1</v>
      </c>
      <c r="J1903" s="26">
        <v>0.1</v>
      </c>
      <c r="K1903" s="26">
        <v>0.1</v>
      </c>
      <c r="L1903" s="26">
        <v>0</v>
      </c>
      <c r="M1903" s="26">
        <v>0</v>
      </c>
      <c r="N1903" s="26">
        <v>0</v>
      </c>
      <c r="O1903" s="219"/>
      <c r="P1903" s="263"/>
      <c r="Q1903" s="74"/>
    </row>
    <row r="1904" spans="1:17" ht="16.5" thickBot="1" x14ac:dyDescent="0.3">
      <c r="A1904" s="214"/>
      <c r="B1904" s="220"/>
      <c r="C1904" s="220"/>
      <c r="D1904" s="220"/>
      <c r="E1904" s="220"/>
      <c r="F1904" s="220"/>
      <c r="G1904" s="25" t="s">
        <v>9</v>
      </c>
      <c r="H1904" s="26">
        <v>0</v>
      </c>
      <c r="I1904" s="26">
        <v>0</v>
      </c>
      <c r="J1904" s="26">
        <v>0</v>
      </c>
      <c r="K1904" s="26">
        <v>0</v>
      </c>
      <c r="L1904" s="26">
        <v>0</v>
      </c>
      <c r="M1904" s="26">
        <v>0</v>
      </c>
      <c r="N1904" s="26">
        <v>0</v>
      </c>
      <c r="O1904" s="220"/>
      <c r="P1904" s="264"/>
      <c r="Q1904" s="74"/>
    </row>
    <row r="1905" spans="1:17" ht="24.75" thickBot="1" x14ac:dyDescent="0.3">
      <c r="A1905" s="212" t="s">
        <v>1683</v>
      </c>
      <c r="B1905" s="218" t="s">
        <v>1668</v>
      </c>
      <c r="C1905" s="218" t="s">
        <v>213</v>
      </c>
      <c r="D1905" s="218" t="s">
        <v>2</v>
      </c>
      <c r="E1905" s="218" t="s">
        <v>653</v>
      </c>
      <c r="F1905" s="218" t="s">
        <v>1666</v>
      </c>
      <c r="G1905" s="25" t="s">
        <v>4</v>
      </c>
      <c r="H1905" s="26">
        <v>13.9</v>
      </c>
      <c r="I1905" s="26">
        <v>0</v>
      </c>
      <c r="J1905" s="26">
        <v>4.5</v>
      </c>
      <c r="K1905" s="26">
        <v>4.7</v>
      </c>
      <c r="L1905" s="26">
        <v>4.7</v>
      </c>
      <c r="M1905" s="26">
        <v>0</v>
      </c>
      <c r="N1905" s="26">
        <v>0</v>
      </c>
      <c r="O1905" s="218">
        <v>420</v>
      </c>
      <c r="P1905" s="262"/>
      <c r="Q1905" s="74"/>
    </row>
    <row r="1906" spans="1:17" ht="16.5" thickBot="1" x14ac:dyDescent="0.3">
      <c r="A1906" s="213"/>
      <c r="B1906" s="219"/>
      <c r="C1906" s="219"/>
      <c r="D1906" s="219"/>
      <c r="E1906" s="219"/>
      <c r="F1906" s="219"/>
      <c r="G1906" s="25" t="s">
        <v>259</v>
      </c>
      <c r="H1906" s="26">
        <v>0</v>
      </c>
      <c r="I1906" s="26">
        <v>0</v>
      </c>
      <c r="J1906" s="26">
        <v>0</v>
      </c>
      <c r="K1906" s="26">
        <v>0</v>
      </c>
      <c r="L1906" s="26">
        <v>0</v>
      </c>
      <c r="M1906" s="26">
        <v>0</v>
      </c>
      <c r="N1906" s="26">
        <v>0</v>
      </c>
      <c r="O1906" s="219"/>
      <c r="P1906" s="263"/>
      <c r="Q1906" s="74"/>
    </row>
    <row r="1907" spans="1:17" ht="24.75" thickBot="1" x14ac:dyDescent="0.3">
      <c r="A1907" s="213"/>
      <c r="B1907" s="219"/>
      <c r="C1907" s="219"/>
      <c r="D1907" s="219"/>
      <c r="E1907" s="219"/>
      <c r="F1907" s="219"/>
      <c r="G1907" s="25" t="s">
        <v>7</v>
      </c>
      <c r="H1907" s="26">
        <v>13.2</v>
      </c>
      <c r="I1907" s="26">
        <v>0</v>
      </c>
      <c r="J1907" s="26">
        <v>4.3</v>
      </c>
      <c r="K1907" s="26">
        <v>4.5</v>
      </c>
      <c r="L1907" s="26">
        <v>4.5</v>
      </c>
      <c r="M1907" s="26">
        <v>0</v>
      </c>
      <c r="N1907" s="26">
        <v>0</v>
      </c>
      <c r="O1907" s="219"/>
      <c r="P1907" s="263"/>
      <c r="Q1907" s="74"/>
    </row>
    <row r="1908" spans="1:17" ht="16.5" thickBot="1" x14ac:dyDescent="0.3">
      <c r="A1908" s="213"/>
      <c r="B1908" s="219"/>
      <c r="C1908" s="219"/>
      <c r="D1908" s="219"/>
      <c r="E1908" s="219"/>
      <c r="F1908" s="219"/>
      <c r="G1908" s="25" t="s">
        <v>8</v>
      </c>
      <c r="H1908" s="26">
        <v>0.7</v>
      </c>
      <c r="I1908" s="26">
        <v>0</v>
      </c>
      <c r="J1908" s="26">
        <v>0.2</v>
      </c>
      <c r="K1908" s="26">
        <v>0.2</v>
      </c>
      <c r="L1908" s="26">
        <v>0.2</v>
      </c>
      <c r="M1908" s="26">
        <v>0</v>
      </c>
      <c r="N1908" s="26">
        <v>0</v>
      </c>
      <c r="O1908" s="219"/>
      <c r="P1908" s="263"/>
      <c r="Q1908" s="74"/>
    </row>
    <row r="1909" spans="1:17" ht="16.5" thickBot="1" x14ac:dyDescent="0.3">
      <c r="A1909" s="214"/>
      <c r="B1909" s="220"/>
      <c r="C1909" s="220"/>
      <c r="D1909" s="220"/>
      <c r="E1909" s="220"/>
      <c r="F1909" s="220"/>
      <c r="G1909" s="25" t="s">
        <v>9</v>
      </c>
      <c r="H1909" s="26">
        <v>0</v>
      </c>
      <c r="I1909" s="26">
        <v>0</v>
      </c>
      <c r="J1909" s="26">
        <v>0</v>
      </c>
      <c r="K1909" s="26">
        <v>0</v>
      </c>
      <c r="L1909" s="26">
        <v>0</v>
      </c>
      <c r="M1909" s="26">
        <v>0</v>
      </c>
      <c r="N1909" s="26">
        <v>0</v>
      </c>
      <c r="O1909" s="220"/>
      <c r="P1909" s="264"/>
      <c r="Q1909" s="74"/>
    </row>
    <row r="1910" spans="1:17" ht="24.75" thickBot="1" x14ac:dyDescent="0.3">
      <c r="A1910" s="212" t="s">
        <v>1684</v>
      </c>
      <c r="B1910" s="218" t="s">
        <v>1668</v>
      </c>
      <c r="C1910" s="218" t="s">
        <v>213</v>
      </c>
      <c r="D1910" s="218" t="s">
        <v>270</v>
      </c>
      <c r="E1910" s="218" t="s">
        <v>1553</v>
      </c>
      <c r="F1910" s="218" t="s">
        <v>1666</v>
      </c>
      <c r="G1910" s="25" t="s">
        <v>4</v>
      </c>
      <c r="H1910" s="26">
        <v>3.1</v>
      </c>
      <c r="I1910" s="26">
        <v>0</v>
      </c>
      <c r="J1910" s="26">
        <v>1</v>
      </c>
      <c r="K1910" s="26">
        <v>1</v>
      </c>
      <c r="L1910" s="26">
        <v>1.1000000000000001</v>
      </c>
      <c r="M1910" s="26">
        <v>0</v>
      </c>
      <c r="N1910" s="26">
        <v>0</v>
      </c>
      <c r="O1910" s="218">
        <v>260</v>
      </c>
      <c r="P1910" s="262"/>
      <c r="Q1910" s="74"/>
    </row>
    <row r="1911" spans="1:17" ht="16.5" thickBot="1" x14ac:dyDescent="0.3">
      <c r="A1911" s="213"/>
      <c r="B1911" s="219"/>
      <c r="C1911" s="219"/>
      <c r="D1911" s="219"/>
      <c r="E1911" s="219"/>
      <c r="F1911" s="219"/>
      <c r="G1911" s="25" t="s">
        <v>259</v>
      </c>
      <c r="H1911" s="26">
        <v>0</v>
      </c>
      <c r="I1911" s="26">
        <v>0</v>
      </c>
      <c r="J1911" s="26">
        <v>0</v>
      </c>
      <c r="K1911" s="26">
        <v>0</v>
      </c>
      <c r="L1911" s="26">
        <v>0</v>
      </c>
      <c r="M1911" s="26">
        <v>0</v>
      </c>
      <c r="N1911" s="26">
        <v>0</v>
      </c>
      <c r="O1911" s="219"/>
      <c r="P1911" s="263"/>
      <c r="Q1911" s="74"/>
    </row>
    <row r="1912" spans="1:17" ht="24.75" thickBot="1" x14ac:dyDescent="0.3">
      <c r="A1912" s="213"/>
      <c r="B1912" s="219"/>
      <c r="C1912" s="219"/>
      <c r="D1912" s="219"/>
      <c r="E1912" s="219"/>
      <c r="F1912" s="219"/>
      <c r="G1912" s="25" t="s">
        <v>7</v>
      </c>
      <c r="H1912" s="26">
        <v>2.9</v>
      </c>
      <c r="I1912" s="26"/>
      <c r="J1912" s="26">
        <v>1</v>
      </c>
      <c r="K1912" s="26">
        <v>1</v>
      </c>
      <c r="L1912" s="26">
        <v>1</v>
      </c>
      <c r="M1912" s="26"/>
      <c r="N1912" s="26"/>
      <c r="O1912" s="219"/>
      <c r="P1912" s="263"/>
      <c r="Q1912" s="74"/>
    </row>
    <row r="1913" spans="1:17" ht="16.5" thickBot="1" x14ac:dyDescent="0.3">
      <c r="A1913" s="213"/>
      <c r="B1913" s="219"/>
      <c r="C1913" s="219"/>
      <c r="D1913" s="219"/>
      <c r="E1913" s="219"/>
      <c r="F1913" s="219"/>
      <c r="G1913" s="25" t="s">
        <v>8</v>
      </c>
      <c r="H1913" s="26">
        <v>0.2</v>
      </c>
      <c r="I1913" s="26">
        <v>0</v>
      </c>
      <c r="J1913" s="26">
        <v>0.1</v>
      </c>
      <c r="K1913" s="26">
        <v>0.1</v>
      </c>
      <c r="L1913" s="26">
        <v>0.1</v>
      </c>
      <c r="M1913" s="26">
        <v>0</v>
      </c>
      <c r="N1913" s="26">
        <v>0</v>
      </c>
      <c r="O1913" s="219"/>
      <c r="P1913" s="263"/>
      <c r="Q1913" s="74"/>
    </row>
    <row r="1914" spans="1:17" ht="16.5" thickBot="1" x14ac:dyDescent="0.3">
      <c r="A1914" s="214"/>
      <c r="B1914" s="220"/>
      <c r="C1914" s="220"/>
      <c r="D1914" s="220"/>
      <c r="E1914" s="220"/>
      <c r="F1914" s="220"/>
      <c r="G1914" s="25" t="s">
        <v>9</v>
      </c>
      <c r="H1914" s="26">
        <v>0</v>
      </c>
      <c r="I1914" s="26">
        <v>0</v>
      </c>
      <c r="J1914" s="26">
        <v>0</v>
      </c>
      <c r="K1914" s="26">
        <v>0</v>
      </c>
      <c r="L1914" s="26">
        <v>0</v>
      </c>
      <c r="M1914" s="26">
        <v>0</v>
      </c>
      <c r="N1914" s="26">
        <v>0</v>
      </c>
      <c r="O1914" s="220"/>
      <c r="P1914" s="264"/>
      <c r="Q1914" s="74"/>
    </row>
    <row r="1915" spans="1:17" ht="24.75" thickBot="1" x14ac:dyDescent="0.3">
      <c r="A1915" s="212" t="s">
        <v>1685</v>
      </c>
      <c r="B1915" s="218" t="s">
        <v>1668</v>
      </c>
      <c r="C1915" s="218" t="s">
        <v>213</v>
      </c>
      <c r="D1915" s="218" t="s">
        <v>2</v>
      </c>
      <c r="E1915" s="218" t="s">
        <v>1671</v>
      </c>
      <c r="F1915" s="218" t="s">
        <v>1666</v>
      </c>
      <c r="G1915" s="25" t="s">
        <v>4</v>
      </c>
      <c r="H1915" s="26">
        <v>8.9</v>
      </c>
      <c r="I1915" s="26">
        <v>0</v>
      </c>
      <c r="J1915" s="26">
        <v>2.8</v>
      </c>
      <c r="K1915" s="26">
        <v>2.9</v>
      </c>
      <c r="L1915" s="26">
        <v>3.2</v>
      </c>
      <c r="M1915" s="26">
        <v>0</v>
      </c>
      <c r="N1915" s="26">
        <v>0</v>
      </c>
      <c r="O1915" s="218">
        <v>570</v>
      </c>
      <c r="P1915" s="262"/>
      <c r="Q1915" s="74"/>
    </row>
    <row r="1916" spans="1:17" ht="31.5" customHeight="1" thickBot="1" x14ac:dyDescent="0.3">
      <c r="A1916" s="213"/>
      <c r="B1916" s="219"/>
      <c r="C1916" s="219"/>
      <c r="D1916" s="219"/>
      <c r="E1916" s="219"/>
      <c r="F1916" s="219"/>
      <c r="G1916" s="25" t="s">
        <v>259</v>
      </c>
      <c r="H1916" s="26">
        <v>0</v>
      </c>
      <c r="I1916" s="26">
        <v>0</v>
      </c>
      <c r="J1916" s="26">
        <v>0</v>
      </c>
      <c r="K1916" s="26">
        <v>0</v>
      </c>
      <c r="L1916" s="26">
        <v>0</v>
      </c>
      <c r="M1916" s="26">
        <v>0</v>
      </c>
      <c r="N1916" s="26">
        <v>0</v>
      </c>
      <c r="O1916" s="219"/>
      <c r="P1916" s="263"/>
      <c r="Q1916" s="74"/>
    </row>
    <row r="1917" spans="1:17" ht="24.75" thickBot="1" x14ac:dyDescent="0.3">
      <c r="A1917" s="213"/>
      <c r="B1917" s="219"/>
      <c r="C1917" s="219"/>
      <c r="D1917" s="219"/>
      <c r="E1917" s="219"/>
      <c r="F1917" s="219"/>
      <c r="G1917" s="25" t="s">
        <v>7</v>
      </c>
      <c r="H1917" s="26">
        <v>8.5</v>
      </c>
      <c r="I1917" s="26">
        <v>0</v>
      </c>
      <c r="J1917" s="26">
        <v>2.7</v>
      </c>
      <c r="K1917" s="26">
        <v>2.8</v>
      </c>
      <c r="L1917" s="26">
        <v>3</v>
      </c>
      <c r="M1917" s="26">
        <v>0</v>
      </c>
      <c r="N1917" s="26">
        <v>0</v>
      </c>
      <c r="O1917" s="219"/>
      <c r="P1917" s="263"/>
      <c r="Q1917" s="74"/>
    </row>
    <row r="1918" spans="1:17" ht="16.5" thickBot="1" x14ac:dyDescent="0.3">
      <c r="A1918" s="213"/>
      <c r="B1918" s="219"/>
      <c r="C1918" s="219"/>
      <c r="D1918" s="219"/>
      <c r="E1918" s="219"/>
      <c r="F1918" s="219"/>
      <c r="G1918" s="25" t="s">
        <v>8</v>
      </c>
      <c r="H1918" s="26">
        <v>0.4</v>
      </c>
      <c r="I1918" s="26">
        <v>0</v>
      </c>
      <c r="J1918" s="26">
        <v>0.1</v>
      </c>
      <c r="K1918" s="26">
        <v>0.1</v>
      </c>
      <c r="L1918" s="26">
        <v>0.2</v>
      </c>
      <c r="M1918" s="26">
        <v>0</v>
      </c>
      <c r="N1918" s="26">
        <v>0</v>
      </c>
      <c r="O1918" s="219"/>
      <c r="P1918" s="263"/>
      <c r="Q1918" s="74"/>
    </row>
    <row r="1919" spans="1:17" ht="16.5" thickBot="1" x14ac:dyDescent="0.3">
      <c r="A1919" s="214"/>
      <c r="B1919" s="220"/>
      <c r="C1919" s="220"/>
      <c r="D1919" s="220"/>
      <c r="E1919" s="220"/>
      <c r="F1919" s="220"/>
      <c r="G1919" s="25" t="s">
        <v>9</v>
      </c>
      <c r="H1919" s="26">
        <v>0</v>
      </c>
      <c r="I1919" s="26">
        <v>0</v>
      </c>
      <c r="J1919" s="26">
        <v>0</v>
      </c>
      <c r="K1919" s="26">
        <v>0</v>
      </c>
      <c r="L1919" s="26">
        <v>0</v>
      </c>
      <c r="M1919" s="26">
        <v>0</v>
      </c>
      <c r="N1919" s="26">
        <v>0</v>
      </c>
      <c r="O1919" s="220"/>
      <c r="P1919" s="264"/>
      <c r="Q1919" s="74"/>
    </row>
    <row r="1920" spans="1:17" ht="24.75" thickBot="1" x14ac:dyDescent="0.3">
      <c r="A1920" s="212" t="s">
        <v>1686</v>
      </c>
      <c r="B1920" s="218" t="s">
        <v>1668</v>
      </c>
      <c r="C1920" s="218" t="s">
        <v>213</v>
      </c>
      <c r="D1920" s="218" t="s">
        <v>264</v>
      </c>
      <c r="E1920" s="218" t="s">
        <v>1687</v>
      </c>
      <c r="F1920" s="218" t="s">
        <v>1666</v>
      </c>
      <c r="G1920" s="25" t="s">
        <v>4</v>
      </c>
      <c r="H1920" s="26">
        <v>9.9</v>
      </c>
      <c r="I1920" s="26">
        <v>3.1</v>
      </c>
      <c r="J1920" s="26">
        <v>3.3</v>
      </c>
      <c r="K1920" s="26">
        <v>3.5</v>
      </c>
      <c r="L1920" s="26">
        <v>0</v>
      </c>
      <c r="M1920" s="26">
        <v>0</v>
      </c>
      <c r="N1920" s="26">
        <v>0</v>
      </c>
      <c r="O1920" s="218">
        <v>550</v>
      </c>
      <c r="P1920" s="262"/>
      <c r="Q1920" s="74"/>
    </row>
    <row r="1921" spans="1:17" ht="16.5" thickBot="1" x14ac:dyDescent="0.3">
      <c r="A1921" s="213"/>
      <c r="B1921" s="219"/>
      <c r="C1921" s="219"/>
      <c r="D1921" s="219"/>
      <c r="E1921" s="219"/>
      <c r="F1921" s="219"/>
      <c r="G1921" s="25" t="s">
        <v>259</v>
      </c>
      <c r="H1921" s="26">
        <v>0</v>
      </c>
      <c r="I1921" s="26">
        <v>0</v>
      </c>
      <c r="J1921" s="26">
        <v>0</v>
      </c>
      <c r="K1921" s="26">
        <v>0</v>
      </c>
      <c r="L1921" s="26">
        <v>0</v>
      </c>
      <c r="M1921" s="26">
        <v>0</v>
      </c>
      <c r="N1921" s="26">
        <v>0</v>
      </c>
      <c r="O1921" s="219"/>
      <c r="P1921" s="263"/>
      <c r="Q1921" s="74"/>
    </row>
    <row r="1922" spans="1:17" ht="24.75" thickBot="1" x14ac:dyDescent="0.3">
      <c r="A1922" s="213"/>
      <c r="B1922" s="219"/>
      <c r="C1922" s="219"/>
      <c r="D1922" s="219"/>
      <c r="E1922" s="219"/>
      <c r="F1922" s="219"/>
      <c r="G1922" s="25" t="s">
        <v>7</v>
      </c>
      <c r="H1922" s="26">
        <v>9.4</v>
      </c>
      <c r="I1922" s="26">
        <v>2.9</v>
      </c>
      <c r="J1922" s="26">
        <v>3.1</v>
      </c>
      <c r="K1922" s="26">
        <v>3.3</v>
      </c>
      <c r="L1922" s="26">
        <v>0</v>
      </c>
      <c r="M1922" s="26">
        <v>0</v>
      </c>
      <c r="N1922" s="26">
        <v>0</v>
      </c>
      <c r="O1922" s="219"/>
      <c r="P1922" s="263"/>
      <c r="Q1922" s="74"/>
    </row>
    <row r="1923" spans="1:17" ht="16.5" thickBot="1" x14ac:dyDescent="0.3">
      <c r="A1923" s="213"/>
      <c r="B1923" s="219"/>
      <c r="C1923" s="219"/>
      <c r="D1923" s="219"/>
      <c r="E1923" s="219"/>
      <c r="F1923" s="219"/>
      <c r="G1923" s="25" t="s">
        <v>8</v>
      </c>
      <c r="H1923" s="26">
        <v>0.5</v>
      </c>
      <c r="I1923" s="26">
        <v>0.2</v>
      </c>
      <c r="J1923" s="26">
        <v>0.2</v>
      </c>
      <c r="K1923" s="26">
        <v>0.2</v>
      </c>
      <c r="L1923" s="26">
        <v>0</v>
      </c>
      <c r="M1923" s="26">
        <v>0</v>
      </c>
      <c r="N1923" s="26">
        <v>0</v>
      </c>
      <c r="O1923" s="219"/>
      <c r="P1923" s="263"/>
      <c r="Q1923" s="74"/>
    </row>
    <row r="1924" spans="1:17" ht="16.5" thickBot="1" x14ac:dyDescent="0.3">
      <c r="A1924" s="214"/>
      <c r="B1924" s="220"/>
      <c r="C1924" s="220"/>
      <c r="D1924" s="220"/>
      <c r="E1924" s="220"/>
      <c r="F1924" s="220"/>
      <c r="G1924" s="25" t="s">
        <v>9</v>
      </c>
      <c r="H1924" s="26">
        <v>0</v>
      </c>
      <c r="I1924" s="26">
        <v>0</v>
      </c>
      <c r="J1924" s="26">
        <v>0</v>
      </c>
      <c r="K1924" s="26">
        <v>0</v>
      </c>
      <c r="L1924" s="26">
        <v>0</v>
      </c>
      <c r="M1924" s="26">
        <v>0</v>
      </c>
      <c r="N1924" s="26">
        <v>0</v>
      </c>
      <c r="O1924" s="220"/>
      <c r="P1924" s="264"/>
      <c r="Q1924" s="74"/>
    </row>
    <row r="1925" spans="1:17" ht="24.75" thickBot="1" x14ac:dyDescent="0.3">
      <c r="A1925" s="212" t="s">
        <v>1688</v>
      </c>
      <c r="B1925" s="218" t="s">
        <v>1668</v>
      </c>
      <c r="C1925" s="218" t="s">
        <v>213</v>
      </c>
      <c r="D1925" s="218" t="s">
        <v>264</v>
      </c>
      <c r="E1925" s="218" t="s">
        <v>1675</v>
      </c>
      <c r="F1925" s="218" t="s">
        <v>1666</v>
      </c>
      <c r="G1925" s="25" t="s">
        <v>4</v>
      </c>
      <c r="H1925" s="26">
        <v>6.7</v>
      </c>
      <c r="I1925" s="26">
        <v>2.1</v>
      </c>
      <c r="J1925" s="26">
        <v>2.2999999999999998</v>
      </c>
      <c r="K1925" s="26">
        <v>2.2999999999999998</v>
      </c>
      <c r="L1925" s="26">
        <v>0</v>
      </c>
      <c r="M1925" s="26">
        <v>0</v>
      </c>
      <c r="N1925" s="26">
        <v>0</v>
      </c>
      <c r="O1925" s="218">
        <v>550</v>
      </c>
      <c r="P1925" s="262"/>
      <c r="Q1925" s="74"/>
    </row>
    <row r="1926" spans="1:17" ht="16.5" thickBot="1" x14ac:dyDescent="0.3">
      <c r="A1926" s="213"/>
      <c r="B1926" s="219"/>
      <c r="C1926" s="219"/>
      <c r="D1926" s="219"/>
      <c r="E1926" s="219"/>
      <c r="F1926" s="219"/>
      <c r="G1926" s="25" t="s">
        <v>259</v>
      </c>
      <c r="H1926" s="26">
        <v>0</v>
      </c>
      <c r="I1926" s="26">
        <v>0</v>
      </c>
      <c r="J1926" s="26">
        <v>0</v>
      </c>
      <c r="K1926" s="26">
        <v>0</v>
      </c>
      <c r="L1926" s="26">
        <v>0</v>
      </c>
      <c r="M1926" s="26">
        <v>0</v>
      </c>
      <c r="N1926" s="26">
        <v>0</v>
      </c>
      <c r="O1926" s="219"/>
      <c r="P1926" s="263"/>
      <c r="Q1926" s="74"/>
    </row>
    <row r="1927" spans="1:17" ht="24.75" thickBot="1" x14ac:dyDescent="0.3">
      <c r="A1927" s="213"/>
      <c r="B1927" s="219"/>
      <c r="C1927" s="219"/>
      <c r="D1927" s="219"/>
      <c r="E1927" s="219"/>
      <c r="F1927" s="219"/>
      <c r="G1927" s="25" t="s">
        <v>7</v>
      </c>
      <c r="H1927" s="26">
        <v>6.4</v>
      </c>
      <c r="I1927" s="26">
        <v>2</v>
      </c>
      <c r="J1927" s="26">
        <v>2.2000000000000002</v>
      </c>
      <c r="K1927" s="26">
        <v>2.2000000000000002</v>
      </c>
      <c r="L1927" s="26"/>
      <c r="M1927" s="26"/>
      <c r="N1927" s="26"/>
      <c r="O1927" s="219"/>
      <c r="P1927" s="263"/>
      <c r="Q1927" s="74"/>
    </row>
    <row r="1928" spans="1:17" ht="16.5" thickBot="1" x14ac:dyDescent="0.3">
      <c r="A1928" s="213"/>
      <c r="B1928" s="219"/>
      <c r="C1928" s="219"/>
      <c r="D1928" s="219"/>
      <c r="E1928" s="219"/>
      <c r="F1928" s="219"/>
      <c r="G1928" s="25" t="s">
        <v>8</v>
      </c>
      <c r="H1928" s="26">
        <v>0.3</v>
      </c>
      <c r="I1928" s="26">
        <v>0.1</v>
      </c>
      <c r="J1928" s="26">
        <v>0.1</v>
      </c>
      <c r="K1928" s="26">
        <v>0.1</v>
      </c>
      <c r="L1928" s="26">
        <v>0</v>
      </c>
      <c r="M1928" s="26">
        <v>0</v>
      </c>
      <c r="N1928" s="26">
        <v>0</v>
      </c>
      <c r="O1928" s="219"/>
      <c r="P1928" s="263"/>
      <c r="Q1928" s="74"/>
    </row>
    <row r="1929" spans="1:17" ht="16.5" thickBot="1" x14ac:dyDescent="0.3">
      <c r="A1929" s="214"/>
      <c r="B1929" s="220"/>
      <c r="C1929" s="220"/>
      <c r="D1929" s="220"/>
      <c r="E1929" s="220"/>
      <c r="F1929" s="220"/>
      <c r="G1929" s="25" t="s">
        <v>9</v>
      </c>
      <c r="H1929" s="26">
        <v>0</v>
      </c>
      <c r="I1929" s="26">
        <v>0</v>
      </c>
      <c r="J1929" s="26">
        <v>0</v>
      </c>
      <c r="K1929" s="26">
        <v>0</v>
      </c>
      <c r="L1929" s="26">
        <v>0</v>
      </c>
      <c r="M1929" s="26">
        <v>0</v>
      </c>
      <c r="N1929" s="26">
        <v>0</v>
      </c>
      <c r="O1929" s="220"/>
      <c r="P1929" s="264"/>
      <c r="Q1929" s="74"/>
    </row>
    <row r="1930" spans="1:17" ht="24.75" thickBot="1" x14ac:dyDescent="0.3">
      <c r="A1930" s="212" t="s">
        <v>1689</v>
      </c>
      <c r="B1930" s="218" t="s">
        <v>1668</v>
      </c>
      <c r="C1930" s="218" t="s">
        <v>213</v>
      </c>
      <c r="D1930" s="218" t="s">
        <v>2</v>
      </c>
      <c r="E1930" s="218" t="s">
        <v>1326</v>
      </c>
      <c r="F1930" s="218" t="s">
        <v>1666</v>
      </c>
      <c r="G1930" s="25" t="s">
        <v>4</v>
      </c>
      <c r="H1930" s="26">
        <v>5.3</v>
      </c>
      <c r="I1930" s="26">
        <v>0</v>
      </c>
      <c r="J1930" s="26">
        <v>1.6</v>
      </c>
      <c r="K1930" s="26">
        <v>1.7</v>
      </c>
      <c r="L1930" s="26">
        <v>2</v>
      </c>
      <c r="M1930" s="26">
        <v>0</v>
      </c>
      <c r="N1930" s="26">
        <v>0</v>
      </c>
      <c r="O1930" s="218">
        <v>600</v>
      </c>
      <c r="P1930" s="262"/>
      <c r="Q1930" s="74"/>
    </row>
    <row r="1931" spans="1:17" ht="16.5" thickBot="1" x14ac:dyDescent="0.3">
      <c r="A1931" s="213"/>
      <c r="B1931" s="219"/>
      <c r="C1931" s="219"/>
      <c r="D1931" s="219"/>
      <c r="E1931" s="219"/>
      <c r="F1931" s="219"/>
      <c r="G1931" s="25" t="s">
        <v>259</v>
      </c>
      <c r="H1931" s="26">
        <v>0</v>
      </c>
      <c r="I1931" s="26">
        <v>0</v>
      </c>
      <c r="J1931" s="26">
        <v>0</v>
      </c>
      <c r="K1931" s="26">
        <v>0</v>
      </c>
      <c r="L1931" s="26">
        <v>0</v>
      </c>
      <c r="M1931" s="26">
        <v>0</v>
      </c>
      <c r="N1931" s="26">
        <v>0</v>
      </c>
      <c r="O1931" s="219"/>
      <c r="P1931" s="263"/>
      <c r="Q1931" s="74"/>
    </row>
    <row r="1932" spans="1:17" ht="24.75" thickBot="1" x14ac:dyDescent="0.3">
      <c r="A1932" s="213"/>
      <c r="B1932" s="219"/>
      <c r="C1932" s="219"/>
      <c r="D1932" s="219"/>
      <c r="E1932" s="219"/>
      <c r="F1932" s="219"/>
      <c r="G1932" s="25" t="s">
        <v>7</v>
      </c>
      <c r="H1932" s="26">
        <v>5</v>
      </c>
      <c r="I1932" s="26">
        <v>0</v>
      </c>
      <c r="J1932" s="26">
        <v>1.5</v>
      </c>
      <c r="K1932" s="26">
        <v>1.6</v>
      </c>
      <c r="L1932" s="26">
        <v>1.9</v>
      </c>
      <c r="M1932" s="26">
        <v>0</v>
      </c>
      <c r="N1932" s="26">
        <v>0</v>
      </c>
      <c r="O1932" s="219"/>
      <c r="P1932" s="263"/>
      <c r="Q1932" s="74"/>
    </row>
    <row r="1933" spans="1:17" ht="16.5" thickBot="1" x14ac:dyDescent="0.3">
      <c r="A1933" s="213"/>
      <c r="B1933" s="219"/>
      <c r="C1933" s="219"/>
      <c r="D1933" s="219"/>
      <c r="E1933" s="219"/>
      <c r="F1933" s="219"/>
      <c r="G1933" s="25" t="s">
        <v>8</v>
      </c>
      <c r="H1933" s="26">
        <v>0.3</v>
      </c>
      <c r="I1933" s="26">
        <v>0</v>
      </c>
      <c r="J1933" s="26">
        <v>0.1</v>
      </c>
      <c r="K1933" s="26">
        <v>0.1</v>
      </c>
      <c r="L1933" s="26">
        <v>0.1</v>
      </c>
      <c r="M1933" s="26">
        <v>0</v>
      </c>
      <c r="N1933" s="26">
        <v>0</v>
      </c>
      <c r="O1933" s="219"/>
      <c r="P1933" s="263"/>
      <c r="Q1933" s="74"/>
    </row>
    <row r="1934" spans="1:17" ht="16.5" thickBot="1" x14ac:dyDescent="0.3">
      <c r="A1934" s="214"/>
      <c r="B1934" s="220"/>
      <c r="C1934" s="220"/>
      <c r="D1934" s="220"/>
      <c r="E1934" s="220"/>
      <c r="F1934" s="220"/>
      <c r="G1934" s="25" t="s">
        <v>9</v>
      </c>
      <c r="H1934" s="26">
        <v>0</v>
      </c>
      <c r="I1934" s="26">
        <v>0</v>
      </c>
      <c r="J1934" s="26">
        <v>0</v>
      </c>
      <c r="K1934" s="26">
        <v>0</v>
      </c>
      <c r="L1934" s="26">
        <v>0</v>
      </c>
      <c r="M1934" s="26">
        <v>0</v>
      </c>
      <c r="N1934" s="26">
        <v>0</v>
      </c>
      <c r="O1934" s="220"/>
      <c r="P1934" s="264"/>
      <c r="Q1934" s="74"/>
    </row>
    <row r="1935" spans="1:17" ht="24.75" thickBot="1" x14ac:dyDescent="0.3">
      <c r="A1935" s="212" t="s">
        <v>1690</v>
      </c>
      <c r="B1935" s="218" t="s">
        <v>1668</v>
      </c>
      <c r="C1935" s="218" t="s">
        <v>213</v>
      </c>
      <c r="D1935" s="218">
        <v>2028</v>
      </c>
      <c r="E1935" s="218" t="s">
        <v>1675</v>
      </c>
      <c r="F1935" s="218" t="s">
        <v>1666</v>
      </c>
      <c r="G1935" s="25" t="s">
        <v>4</v>
      </c>
      <c r="H1935" s="26">
        <v>3.1</v>
      </c>
      <c r="I1935" s="26">
        <v>0</v>
      </c>
      <c r="J1935" s="26">
        <v>0</v>
      </c>
      <c r="K1935" s="26">
        <v>0</v>
      </c>
      <c r="L1935" s="26">
        <v>3.1</v>
      </c>
      <c r="M1935" s="26">
        <v>0</v>
      </c>
      <c r="N1935" s="26">
        <v>0</v>
      </c>
      <c r="O1935" s="218">
        <v>150</v>
      </c>
      <c r="P1935" s="262"/>
      <c r="Q1935" s="74"/>
    </row>
    <row r="1936" spans="1:17" ht="16.5" thickBot="1" x14ac:dyDescent="0.3">
      <c r="A1936" s="213"/>
      <c r="B1936" s="219"/>
      <c r="C1936" s="219"/>
      <c r="D1936" s="219"/>
      <c r="E1936" s="219"/>
      <c r="F1936" s="219"/>
      <c r="G1936" s="25" t="s">
        <v>259</v>
      </c>
      <c r="H1936" s="26">
        <v>0</v>
      </c>
      <c r="I1936" s="26">
        <v>0</v>
      </c>
      <c r="J1936" s="26">
        <v>0</v>
      </c>
      <c r="K1936" s="26">
        <v>0</v>
      </c>
      <c r="L1936" s="26">
        <v>0</v>
      </c>
      <c r="M1936" s="26">
        <v>0</v>
      </c>
      <c r="N1936" s="26">
        <v>0</v>
      </c>
      <c r="O1936" s="219"/>
      <c r="P1936" s="263"/>
      <c r="Q1936" s="74"/>
    </row>
    <row r="1937" spans="1:17" ht="24.75" thickBot="1" x14ac:dyDescent="0.3">
      <c r="A1937" s="213"/>
      <c r="B1937" s="219"/>
      <c r="C1937" s="219"/>
      <c r="D1937" s="219"/>
      <c r="E1937" s="219"/>
      <c r="F1937" s="219"/>
      <c r="G1937" s="25" t="s">
        <v>7</v>
      </c>
      <c r="H1937" s="26">
        <v>3</v>
      </c>
      <c r="I1937" s="26">
        <v>0</v>
      </c>
      <c r="J1937" s="26">
        <v>0</v>
      </c>
      <c r="K1937" s="26">
        <v>0</v>
      </c>
      <c r="L1937" s="26">
        <v>3</v>
      </c>
      <c r="M1937" s="26">
        <v>0</v>
      </c>
      <c r="N1937" s="26">
        <v>0</v>
      </c>
      <c r="O1937" s="219"/>
      <c r="P1937" s="263"/>
      <c r="Q1937" s="74"/>
    </row>
    <row r="1938" spans="1:17" ht="16.5" thickBot="1" x14ac:dyDescent="0.3">
      <c r="A1938" s="213"/>
      <c r="B1938" s="219"/>
      <c r="C1938" s="219"/>
      <c r="D1938" s="219"/>
      <c r="E1938" s="219"/>
      <c r="F1938" s="219"/>
      <c r="G1938" s="25" t="s">
        <v>8</v>
      </c>
      <c r="H1938" s="26">
        <v>0.2</v>
      </c>
      <c r="I1938" s="26">
        <v>0</v>
      </c>
      <c r="J1938" s="26">
        <v>0</v>
      </c>
      <c r="K1938" s="26">
        <v>0</v>
      </c>
      <c r="L1938" s="26">
        <v>0.2</v>
      </c>
      <c r="M1938" s="26">
        <v>0</v>
      </c>
      <c r="N1938" s="26">
        <v>0</v>
      </c>
      <c r="O1938" s="219"/>
      <c r="P1938" s="263"/>
      <c r="Q1938" s="74"/>
    </row>
    <row r="1939" spans="1:17" ht="16.5" thickBot="1" x14ac:dyDescent="0.3">
      <c r="A1939" s="214"/>
      <c r="B1939" s="220"/>
      <c r="C1939" s="220"/>
      <c r="D1939" s="220"/>
      <c r="E1939" s="220"/>
      <c r="F1939" s="220"/>
      <c r="G1939" s="25" t="s">
        <v>9</v>
      </c>
      <c r="H1939" s="26">
        <v>0</v>
      </c>
      <c r="I1939" s="26">
        <v>0</v>
      </c>
      <c r="J1939" s="26">
        <v>0</v>
      </c>
      <c r="K1939" s="26">
        <v>0</v>
      </c>
      <c r="L1939" s="26">
        <v>0</v>
      </c>
      <c r="M1939" s="26">
        <v>0</v>
      </c>
      <c r="N1939" s="26">
        <v>0</v>
      </c>
      <c r="O1939" s="220"/>
      <c r="P1939" s="264"/>
      <c r="Q1939" s="74"/>
    </row>
    <row r="1940" spans="1:17" ht="24.75" thickBot="1" x14ac:dyDescent="0.3">
      <c r="A1940" s="24" t="s">
        <v>1691</v>
      </c>
      <c r="B1940" s="218" t="s">
        <v>1668</v>
      </c>
      <c r="C1940" s="218" t="s">
        <v>213</v>
      </c>
      <c r="D1940" s="218" t="s">
        <v>337</v>
      </c>
      <c r="E1940" s="218" t="s">
        <v>1693</v>
      </c>
      <c r="F1940" s="218" t="s">
        <v>1666</v>
      </c>
      <c r="G1940" s="25" t="s">
        <v>4</v>
      </c>
      <c r="H1940" s="26">
        <v>13.4</v>
      </c>
      <c r="I1940" s="26">
        <v>0</v>
      </c>
      <c r="J1940" s="26">
        <v>0</v>
      </c>
      <c r="K1940" s="26">
        <v>6.7</v>
      </c>
      <c r="L1940" s="26">
        <v>6.7</v>
      </c>
      <c r="M1940" s="26">
        <v>0</v>
      </c>
      <c r="N1940" s="26">
        <v>0</v>
      </c>
      <c r="O1940" s="218">
        <v>530</v>
      </c>
      <c r="P1940" s="262"/>
      <c r="Q1940" s="74"/>
    </row>
    <row r="1941" spans="1:17" ht="16.5" thickBot="1" x14ac:dyDescent="0.3">
      <c r="A1941" s="24" t="s">
        <v>1692</v>
      </c>
      <c r="B1941" s="219"/>
      <c r="C1941" s="219"/>
      <c r="D1941" s="219"/>
      <c r="E1941" s="219"/>
      <c r="F1941" s="219"/>
      <c r="G1941" s="25" t="s">
        <v>259</v>
      </c>
      <c r="H1941" s="26">
        <v>0</v>
      </c>
      <c r="I1941" s="26">
        <v>0</v>
      </c>
      <c r="J1941" s="26">
        <v>0</v>
      </c>
      <c r="K1941" s="26">
        <v>0</v>
      </c>
      <c r="L1941" s="26">
        <v>0</v>
      </c>
      <c r="M1941" s="26">
        <v>0</v>
      </c>
      <c r="N1941" s="26">
        <v>0</v>
      </c>
      <c r="O1941" s="219"/>
      <c r="P1941" s="263"/>
      <c r="Q1941" s="74"/>
    </row>
    <row r="1942" spans="1:17" ht="24.75" thickBot="1" x14ac:dyDescent="0.3">
      <c r="A1942" s="68"/>
      <c r="B1942" s="219"/>
      <c r="C1942" s="219"/>
      <c r="D1942" s="219"/>
      <c r="E1942" s="219"/>
      <c r="F1942" s="219"/>
      <c r="G1942" s="25" t="s">
        <v>7</v>
      </c>
      <c r="H1942" s="26">
        <v>12.7</v>
      </c>
      <c r="I1942" s="26">
        <v>0</v>
      </c>
      <c r="J1942" s="26">
        <v>0</v>
      </c>
      <c r="K1942" s="26">
        <v>6.4</v>
      </c>
      <c r="L1942" s="26">
        <v>6.4</v>
      </c>
      <c r="M1942" s="26">
        <v>0</v>
      </c>
      <c r="N1942" s="26">
        <v>0</v>
      </c>
      <c r="O1942" s="219"/>
      <c r="P1942" s="263"/>
      <c r="Q1942" s="74"/>
    </row>
    <row r="1943" spans="1:17" ht="16.5" thickBot="1" x14ac:dyDescent="0.3">
      <c r="A1943" s="68"/>
      <c r="B1943" s="219"/>
      <c r="C1943" s="219"/>
      <c r="D1943" s="219"/>
      <c r="E1943" s="219"/>
      <c r="F1943" s="219"/>
      <c r="G1943" s="25" t="s">
        <v>8</v>
      </c>
      <c r="H1943" s="26">
        <v>0.7</v>
      </c>
      <c r="I1943" s="26">
        <v>0</v>
      </c>
      <c r="J1943" s="26">
        <v>0</v>
      </c>
      <c r="K1943" s="26">
        <v>0.3</v>
      </c>
      <c r="L1943" s="26">
        <v>0.3</v>
      </c>
      <c r="M1943" s="26">
        <v>0</v>
      </c>
      <c r="N1943" s="26">
        <v>0</v>
      </c>
      <c r="O1943" s="219"/>
      <c r="P1943" s="263"/>
      <c r="Q1943" s="74"/>
    </row>
    <row r="1944" spans="1:17" ht="16.5" thickBot="1" x14ac:dyDescent="0.3">
      <c r="A1944" s="69"/>
      <c r="B1944" s="220"/>
      <c r="C1944" s="220"/>
      <c r="D1944" s="220"/>
      <c r="E1944" s="220"/>
      <c r="F1944" s="220"/>
      <c r="G1944" s="25" t="s">
        <v>9</v>
      </c>
      <c r="H1944" s="26">
        <v>0</v>
      </c>
      <c r="I1944" s="26">
        <v>0</v>
      </c>
      <c r="J1944" s="26">
        <v>0</v>
      </c>
      <c r="K1944" s="26">
        <v>0</v>
      </c>
      <c r="L1944" s="26">
        <v>0</v>
      </c>
      <c r="M1944" s="26">
        <v>0</v>
      </c>
      <c r="N1944" s="26">
        <v>0</v>
      </c>
      <c r="O1944" s="220"/>
      <c r="P1944" s="264"/>
      <c r="Q1944" s="74"/>
    </row>
    <row r="1945" spans="1:17" ht="24.75" thickBot="1" x14ac:dyDescent="0.3">
      <c r="A1945" s="24" t="s">
        <v>1694</v>
      </c>
      <c r="B1945" s="218" t="s">
        <v>1668</v>
      </c>
      <c r="C1945" s="218" t="s">
        <v>213</v>
      </c>
      <c r="D1945" s="218">
        <v>2027</v>
      </c>
      <c r="E1945" s="218" t="s">
        <v>1696</v>
      </c>
      <c r="F1945" s="218" t="s">
        <v>1666</v>
      </c>
      <c r="G1945" s="25" t="s">
        <v>4</v>
      </c>
      <c r="H1945" s="26">
        <v>10.8</v>
      </c>
      <c r="I1945" s="26">
        <v>0</v>
      </c>
      <c r="J1945" s="26">
        <v>0</v>
      </c>
      <c r="K1945" s="26">
        <v>10.8</v>
      </c>
      <c r="L1945" s="26">
        <v>0</v>
      </c>
      <c r="M1945" s="26">
        <v>0</v>
      </c>
      <c r="N1945" s="26">
        <v>0</v>
      </c>
      <c r="O1945" s="218">
        <v>320</v>
      </c>
      <c r="P1945" s="262"/>
      <c r="Q1945" s="74"/>
    </row>
    <row r="1946" spans="1:17" ht="16.5" thickBot="1" x14ac:dyDescent="0.3">
      <c r="A1946" s="24" t="s">
        <v>1695</v>
      </c>
      <c r="B1946" s="219"/>
      <c r="C1946" s="219"/>
      <c r="D1946" s="219"/>
      <c r="E1946" s="219"/>
      <c r="F1946" s="219"/>
      <c r="G1946" s="25" t="s">
        <v>259</v>
      </c>
      <c r="H1946" s="26">
        <v>0</v>
      </c>
      <c r="I1946" s="26">
        <v>0</v>
      </c>
      <c r="J1946" s="26">
        <v>0</v>
      </c>
      <c r="K1946" s="26">
        <v>0</v>
      </c>
      <c r="L1946" s="26">
        <v>0</v>
      </c>
      <c r="M1946" s="26">
        <v>0</v>
      </c>
      <c r="N1946" s="26">
        <v>0</v>
      </c>
      <c r="O1946" s="219"/>
      <c r="P1946" s="263"/>
      <c r="Q1946" s="74"/>
    </row>
    <row r="1947" spans="1:17" ht="24.75" thickBot="1" x14ac:dyDescent="0.3">
      <c r="A1947" s="68"/>
      <c r="B1947" s="219"/>
      <c r="C1947" s="219"/>
      <c r="D1947" s="219"/>
      <c r="E1947" s="219"/>
      <c r="F1947" s="219"/>
      <c r="G1947" s="25" t="s">
        <v>7</v>
      </c>
      <c r="H1947" s="26">
        <v>10.3</v>
      </c>
      <c r="I1947" s="26">
        <v>0</v>
      </c>
      <c r="J1947" s="26">
        <v>0</v>
      </c>
      <c r="K1947" s="26">
        <v>10.3</v>
      </c>
      <c r="L1947" s="26">
        <v>0</v>
      </c>
      <c r="M1947" s="26">
        <v>0</v>
      </c>
      <c r="N1947" s="26">
        <v>0</v>
      </c>
      <c r="O1947" s="219"/>
      <c r="P1947" s="263"/>
      <c r="Q1947" s="74"/>
    </row>
    <row r="1948" spans="1:17" ht="16.5" thickBot="1" x14ac:dyDescent="0.3">
      <c r="A1948" s="68"/>
      <c r="B1948" s="219"/>
      <c r="C1948" s="219"/>
      <c r="D1948" s="219"/>
      <c r="E1948" s="219"/>
      <c r="F1948" s="219"/>
      <c r="G1948" s="25" t="s">
        <v>8</v>
      </c>
      <c r="H1948" s="26">
        <v>0.5</v>
      </c>
      <c r="I1948" s="26">
        <v>0</v>
      </c>
      <c r="J1948" s="26">
        <v>0</v>
      </c>
      <c r="K1948" s="26">
        <v>0.5</v>
      </c>
      <c r="L1948" s="26">
        <v>0</v>
      </c>
      <c r="M1948" s="26">
        <v>0</v>
      </c>
      <c r="N1948" s="26">
        <v>0</v>
      </c>
      <c r="O1948" s="219"/>
      <c r="P1948" s="263"/>
      <c r="Q1948" s="74"/>
    </row>
    <row r="1949" spans="1:17" ht="16.5" thickBot="1" x14ac:dyDescent="0.3">
      <c r="A1949" s="69"/>
      <c r="B1949" s="220"/>
      <c r="C1949" s="220"/>
      <c r="D1949" s="220"/>
      <c r="E1949" s="220"/>
      <c r="F1949" s="220"/>
      <c r="G1949" s="25" t="s">
        <v>9</v>
      </c>
      <c r="H1949" s="26">
        <v>0</v>
      </c>
      <c r="I1949" s="26">
        <v>0</v>
      </c>
      <c r="J1949" s="26">
        <v>0</v>
      </c>
      <c r="K1949" s="26">
        <v>0</v>
      </c>
      <c r="L1949" s="26">
        <v>0</v>
      </c>
      <c r="M1949" s="26">
        <v>0</v>
      </c>
      <c r="N1949" s="26">
        <v>0</v>
      </c>
      <c r="O1949" s="220"/>
      <c r="P1949" s="264"/>
      <c r="Q1949" s="74"/>
    </row>
    <row r="1950" spans="1:17" ht="24.75" thickBot="1" x14ac:dyDescent="0.3">
      <c r="A1950" s="212" t="s">
        <v>1697</v>
      </c>
      <c r="B1950" s="218" t="s">
        <v>1668</v>
      </c>
      <c r="C1950" s="218" t="s">
        <v>213</v>
      </c>
      <c r="D1950" s="218" t="s">
        <v>264</v>
      </c>
      <c r="E1950" s="218" t="s">
        <v>1451</v>
      </c>
      <c r="F1950" s="218" t="s">
        <v>1666</v>
      </c>
      <c r="G1950" s="25" t="s">
        <v>4</v>
      </c>
      <c r="H1950" s="26">
        <v>14.8</v>
      </c>
      <c r="I1950" s="26">
        <v>4.5999999999999996</v>
      </c>
      <c r="J1950" s="26">
        <v>5.3</v>
      </c>
      <c r="K1950" s="26">
        <v>4.9000000000000004</v>
      </c>
      <c r="L1950" s="26">
        <v>0</v>
      </c>
      <c r="M1950" s="26">
        <v>0</v>
      </c>
      <c r="N1950" s="26">
        <v>0</v>
      </c>
      <c r="O1950" s="218">
        <v>600</v>
      </c>
      <c r="P1950" s="262"/>
      <c r="Q1950" s="74"/>
    </row>
    <row r="1951" spans="1:17" ht="16.5" thickBot="1" x14ac:dyDescent="0.3">
      <c r="A1951" s="213"/>
      <c r="B1951" s="219"/>
      <c r="C1951" s="219"/>
      <c r="D1951" s="219"/>
      <c r="E1951" s="219"/>
      <c r="F1951" s="219"/>
      <c r="G1951" s="25" t="s">
        <v>259</v>
      </c>
      <c r="H1951" s="26">
        <v>0</v>
      </c>
      <c r="I1951" s="26">
        <v>0</v>
      </c>
      <c r="J1951" s="26">
        <v>0</v>
      </c>
      <c r="K1951" s="26">
        <v>0</v>
      </c>
      <c r="L1951" s="26">
        <v>0</v>
      </c>
      <c r="M1951" s="26">
        <v>0</v>
      </c>
      <c r="N1951" s="26">
        <v>0</v>
      </c>
      <c r="O1951" s="219"/>
      <c r="P1951" s="263"/>
      <c r="Q1951" s="74"/>
    </row>
    <row r="1952" spans="1:17" ht="24.75" thickBot="1" x14ac:dyDescent="0.3">
      <c r="A1952" s="213"/>
      <c r="B1952" s="219"/>
      <c r="C1952" s="219"/>
      <c r="D1952" s="219"/>
      <c r="E1952" s="219"/>
      <c r="F1952" s="219"/>
      <c r="G1952" s="25" t="s">
        <v>7</v>
      </c>
      <c r="H1952" s="26">
        <v>13.3</v>
      </c>
      <c r="I1952" s="26">
        <v>4.0999999999999996</v>
      </c>
      <c r="J1952" s="26">
        <v>4.8</v>
      </c>
      <c r="K1952" s="26">
        <v>4.4000000000000004</v>
      </c>
      <c r="L1952" s="26">
        <v>0</v>
      </c>
      <c r="M1952" s="26">
        <v>0</v>
      </c>
      <c r="N1952" s="26">
        <v>0</v>
      </c>
      <c r="O1952" s="219"/>
      <c r="P1952" s="263"/>
      <c r="Q1952" s="74"/>
    </row>
    <row r="1953" spans="1:17" ht="16.5" thickBot="1" x14ac:dyDescent="0.3">
      <c r="A1953" s="213"/>
      <c r="B1953" s="219"/>
      <c r="C1953" s="219"/>
      <c r="D1953" s="219"/>
      <c r="E1953" s="219"/>
      <c r="F1953" s="219"/>
      <c r="G1953" s="25" t="s">
        <v>8</v>
      </c>
      <c r="H1953" s="26">
        <v>1.5</v>
      </c>
      <c r="I1953" s="26">
        <v>0.5</v>
      </c>
      <c r="J1953" s="26">
        <v>0.5</v>
      </c>
      <c r="K1953" s="26">
        <v>0.5</v>
      </c>
      <c r="L1953" s="26">
        <v>0</v>
      </c>
      <c r="M1953" s="26">
        <v>0</v>
      </c>
      <c r="N1953" s="26">
        <v>0</v>
      </c>
      <c r="O1953" s="219"/>
      <c r="P1953" s="263"/>
      <c r="Q1953" s="74"/>
    </row>
    <row r="1954" spans="1:17" ht="16.5" thickBot="1" x14ac:dyDescent="0.3">
      <c r="A1954" s="214"/>
      <c r="B1954" s="220"/>
      <c r="C1954" s="220"/>
      <c r="D1954" s="220"/>
      <c r="E1954" s="220"/>
      <c r="F1954" s="220"/>
      <c r="G1954" s="25" t="s">
        <v>9</v>
      </c>
      <c r="H1954" s="26">
        <v>0</v>
      </c>
      <c r="I1954" s="26">
        <v>0</v>
      </c>
      <c r="J1954" s="26">
        <v>0</v>
      </c>
      <c r="K1954" s="26">
        <v>0</v>
      </c>
      <c r="L1954" s="26">
        <v>0</v>
      </c>
      <c r="M1954" s="26">
        <v>0</v>
      </c>
      <c r="N1954" s="26">
        <v>0</v>
      </c>
      <c r="O1954" s="220"/>
      <c r="P1954" s="264"/>
      <c r="Q1954" s="74"/>
    </row>
    <row r="1955" spans="1:17" ht="24.75" thickBot="1" x14ac:dyDescent="0.3">
      <c r="A1955" s="212" t="s">
        <v>1698</v>
      </c>
      <c r="B1955" s="218" t="s">
        <v>1668</v>
      </c>
      <c r="C1955" s="218" t="s">
        <v>213</v>
      </c>
      <c r="D1955" s="218" t="s">
        <v>264</v>
      </c>
      <c r="E1955" s="218" t="s">
        <v>1432</v>
      </c>
      <c r="F1955" s="218" t="s">
        <v>1666</v>
      </c>
      <c r="G1955" s="25" t="s">
        <v>4</v>
      </c>
      <c r="H1955" s="26">
        <v>250</v>
      </c>
      <c r="I1955" s="26">
        <v>0</v>
      </c>
      <c r="J1955" s="26">
        <v>73</v>
      </c>
      <c r="K1955" s="26">
        <v>89</v>
      </c>
      <c r="L1955" s="26">
        <v>88</v>
      </c>
      <c r="M1955" s="26">
        <v>0</v>
      </c>
      <c r="N1955" s="26">
        <v>0</v>
      </c>
      <c r="O1955" s="218">
        <v>600</v>
      </c>
      <c r="P1955" s="262"/>
      <c r="Q1955" s="74"/>
    </row>
    <row r="1956" spans="1:17" ht="16.5" thickBot="1" x14ac:dyDescent="0.3">
      <c r="A1956" s="213"/>
      <c r="B1956" s="219"/>
      <c r="C1956" s="219"/>
      <c r="D1956" s="219"/>
      <c r="E1956" s="219"/>
      <c r="F1956" s="219"/>
      <c r="G1956" s="25" t="s">
        <v>259</v>
      </c>
      <c r="H1956" s="26">
        <v>0</v>
      </c>
      <c r="I1956" s="26">
        <v>0</v>
      </c>
      <c r="J1956" s="26">
        <v>0</v>
      </c>
      <c r="K1956" s="26">
        <v>0</v>
      </c>
      <c r="L1956" s="26">
        <v>0</v>
      </c>
      <c r="M1956" s="26">
        <v>0</v>
      </c>
      <c r="N1956" s="26">
        <v>0</v>
      </c>
      <c r="O1956" s="219"/>
      <c r="P1956" s="263"/>
      <c r="Q1956" s="74"/>
    </row>
    <row r="1957" spans="1:17" ht="24.75" thickBot="1" x14ac:dyDescent="0.3">
      <c r="A1957" s="213"/>
      <c r="B1957" s="219"/>
      <c r="C1957" s="219"/>
      <c r="D1957" s="219"/>
      <c r="E1957" s="219"/>
      <c r="F1957" s="219"/>
      <c r="G1957" s="25" t="s">
        <v>7</v>
      </c>
      <c r="H1957" s="26">
        <v>237.5</v>
      </c>
      <c r="I1957" s="26">
        <v>0</v>
      </c>
      <c r="J1957" s="26">
        <v>69.400000000000006</v>
      </c>
      <c r="K1957" s="26">
        <v>84.6</v>
      </c>
      <c r="L1957" s="26">
        <v>83.6</v>
      </c>
      <c r="M1957" s="26">
        <v>0</v>
      </c>
      <c r="N1957" s="26">
        <v>0</v>
      </c>
      <c r="O1957" s="219"/>
      <c r="P1957" s="263"/>
      <c r="Q1957" s="74"/>
    </row>
    <row r="1958" spans="1:17" ht="16.5" thickBot="1" x14ac:dyDescent="0.3">
      <c r="A1958" s="213"/>
      <c r="B1958" s="219"/>
      <c r="C1958" s="219"/>
      <c r="D1958" s="219"/>
      <c r="E1958" s="219"/>
      <c r="F1958" s="219"/>
      <c r="G1958" s="25" t="s">
        <v>8</v>
      </c>
      <c r="H1958" s="26">
        <v>12.5</v>
      </c>
      <c r="I1958" s="26">
        <v>0</v>
      </c>
      <c r="J1958" s="26">
        <v>3.7</v>
      </c>
      <c r="K1958" s="26">
        <v>4.5</v>
      </c>
      <c r="L1958" s="26">
        <v>4.4000000000000004</v>
      </c>
      <c r="M1958" s="26">
        <v>0</v>
      </c>
      <c r="N1958" s="26">
        <v>0</v>
      </c>
      <c r="O1958" s="219"/>
      <c r="P1958" s="263"/>
      <c r="Q1958" s="74"/>
    </row>
    <row r="1959" spans="1:17" ht="16.5" thickBot="1" x14ac:dyDescent="0.3">
      <c r="A1959" s="214"/>
      <c r="B1959" s="220"/>
      <c r="C1959" s="220"/>
      <c r="D1959" s="220"/>
      <c r="E1959" s="220"/>
      <c r="F1959" s="220"/>
      <c r="G1959" s="25" t="s">
        <v>9</v>
      </c>
      <c r="H1959" s="26">
        <v>0</v>
      </c>
      <c r="I1959" s="26">
        <v>0</v>
      </c>
      <c r="J1959" s="26">
        <v>0</v>
      </c>
      <c r="K1959" s="26">
        <v>0</v>
      </c>
      <c r="L1959" s="26">
        <v>0</v>
      </c>
      <c r="M1959" s="26">
        <v>0</v>
      </c>
      <c r="N1959" s="26">
        <v>0</v>
      </c>
      <c r="O1959" s="220"/>
      <c r="P1959" s="264"/>
      <c r="Q1959" s="74"/>
    </row>
    <row r="1960" spans="1:17" ht="24.75" thickBot="1" x14ac:dyDescent="0.3">
      <c r="A1960" s="277" t="s">
        <v>4602</v>
      </c>
      <c r="B1960" s="278"/>
      <c r="C1960" s="277" t="s">
        <v>4603</v>
      </c>
      <c r="D1960" s="278" t="s">
        <v>4306</v>
      </c>
      <c r="E1960" s="278" t="s">
        <v>1451</v>
      </c>
      <c r="F1960" s="277" t="s">
        <v>4598</v>
      </c>
      <c r="G1960" s="60" t="s">
        <v>4</v>
      </c>
      <c r="H1960" s="61">
        <f>SUM(H1961:H1964)</f>
        <v>19.2</v>
      </c>
      <c r="I1960" s="61">
        <f t="shared" ref="I1960:N1960" si="207">SUM(I1961:I1964)</f>
        <v>19.2</v>
      </c>
      <c r="J1960" s="61">
        <f t="shared" si="207"/>
        <v>0</v>
      </c>
      <c r="K1960" s="61">
        <f t="shared" si="207"/>
        <v>0</v>
      </c>
      <c r="L1960" s="61">
        <f t="shared" si="207"/>
        <v>0</v>
      </c>
      <c r="M1960" s="61">
        <f t="shared" si="207"/>
        <v>0</v>
      </c>
      <c r="N1960" s="61">
        <f t="shared" si="207"/>
        <v>0</v>
      </c>
      <c r="O1960" s="276">
        <v>3284</v>
      </c>
      <c r="P1960" s="277" t="s">
        <v>4604</v>
      </c>
      <c r="Q1960" s="74"/>
    </row>
    <row r="1961" spans="1:17" ht="16.5" thickBot="1" x14ac:dyDescent="0.3">
      <c r="A1961" s="277"/>
      <c r="B1961" s="278"/>
      <c r="C1961" s="277"/>
      <c r="D1961" s="278"/>
      <c r="E1961" s="278"/>
      <c r="F1961" s="277"/>
      <c r="G1961" s="60" t="s">
        <v>259</v>
      </c>
      <c r="H1961" s="61">
        <f>SUM(I1961:N1961)</f>
        <v>0</v>
      </c>
      <c r="I1961" s="61">
        <v>0</v>
      </c>
      <c r="J1961" s="61">
        <v>0</v>
      </c>
      <c r="K1961" s="61">
        <v>0</v>
      </c>
      <c r="L1961" s="61">
        <v>0</v>
      </c>
      <c r="M1961" s="61">
        <v>0</v>
      </c>
      <c r="N1961" s="61">
        <v>0</v>
      </c>
      <c r="O1961" s="276"/>
      <c r="P1961" s="277"/>
      <c r="Q1961" s="74"/>
    </row>
    <row r="1962" spans="1:17" ht="24.75" thickBot="1" x14ac:dyDescent="0.3">
      <c r="A1962" s="277"/>
      <c r="B1962" s="278"/>
      <c r="C1962" s="277"/>
      <c r="D1962" s="278"/>
      <c r="E1962" s="278"/>
      <c r="F1962" s="277"/>
      <c r="G1962" s="60" t="s">
        <v>7</v>
      </c>
      <c r="H1962" s="61">
        <f t="shared" ref="H1962:H1964" si="208">SUM(I1962:N1962)</f>
        <v>18.2</v>
      </c>
      <c r="I1962" s="61">
        <v>18.2</v>
      </c>
      <c r="J1962" s="61">
        <v>0</v>
      </c>
      <c r="K1962" s="61">
        <v>0</v>
      </c>
      <c r="L1962" s="61">
        <v>0</v>
      </c>
      <c r="M1962" s="61">
        <v>0</v>
      </c>
      <c r="N1962" s="61">
        <v>0</v>
      </c>
      <c r="O1962" s="276"/>
      <c r="P1962" s="277"/>
      <c r="Q1962" s="74"/>
    </row>
    <row r="1963" spans="1:17" ht="16.5" thickBot="1" x14ac:dyDescent="0.3">
      <c r="A1963" s="277"/>
      <c r="B1963" s="278"/>
      <c r="C1963" s="277"/>
      <c r="D1963" s="278"/>
      <c r="E1963" s="278"/>
      <c r="F1963" s="277"/>
      <c r="G1963" s="60" t="s">
        <v>8</v>
      </c>
      <c r="H1963" s="61">
        <f t="shared" si="208"/>
        <v>1</v>
      </c>
      <c r="I1963" s="61">
        <v>1</v>
      </c>
      <c r="J1963" s="61">
        <v>0</v>
      </c>
      <c r="K1963" s="61">
        <v>0</v>
      </c>
      <c r="L1963" s="61">
        <v>0</v>
      </c>
      <c r="M1963" s="61">
        <v>0</v>
      </c>
      <c r="N1963" s="61">
        <v>0</v>
      </c>
      <c r="O1963" s="276"/>
      <c r="P1963" s="277"/>
      <c r="Q1963" s="74"/>
    </row>
    <row r="1964" spans="1:17" ht="16.5" thickBot="1" x14ac:dyDescent="0.3">
      <c r="A1964" s="277"/>
      <c r="B1964" s="278"/>
      <c r="C1964" s="277"/>
      <c r="D1964" s="278"/>
      <c r="E1964" s="278"/>
      <c r="F1964" s="277"/>
      <c r="G1964" s="60" t="s">
        <v>9</v>
      </c>
      <c r="H1964" s="61">
        <f t="shared" si="208"/>
        <v>0</v>
      </c>
      <c r="I1964" s="61">
        <v>0</v>
      </c>
      <c r="J1964" s="61">
        <v>0</v>
      </c>
      <c r="K1964" s="61">
        <v>0</v>
      </c>
      <c r="L1964" s="61">
        <v>0</v>
      </c>
      <c r="M1964" s="61">
        <v>0</v>
      </c>
      <c r="N1964" s="61">
        <v>0</v>
      </c>
      <c r="O1964" s="276"/>
      <c r="P1964" s="277"/>
      <c r="Q1964" s="74"/>
    </row>
    <row r="1965" spans="1:17" ht="24.75" thickBot="1" x14ac:dyDescent="0.3">
      <c r="A1965" s="320" t="s">
        <v>125</v>
      </c>
      <c r="B1965" s="320"/>
      <c r="C1965" s="320"/>
      <c r="D1965" s="320"/>
      <c r="E1965" s="320"/>
      <c r="F1965" s="321"/>
      <c r="G1965" s="55" t="s">
        <v>4</v>
      </c>
      <c r="H1965" s="56">
        <f>SUM(H1966:H1969)</f>
        <v>586.19999999999993</v>
      </c>
      <c r="I1965" s="56">
        <f t="shared" ref="I1965:N1965" si="209">SUM(I1966:I1969)</f>
        <v>51.699999999999996</v>
      </c>
      <c r="J1965" s="56">
        <f t="shared" si="209"/>
        <v>126.4</v>
      </c>
      <c r="K1965" s="56">
        <f t="shared" si="209"/>
        <v>178.29999999999998</v>
      </c>
      <c r="L1965" s="56">
        <f t="shared" si="209"/>
        <v>158.29999999999998</v>
      </c>
      <c r="M1965" s="56">
        <f t="shared" si="209"/>
        <v>43.7</v>
      </c>
      <c r="N1965" s="56">
        <f t="shared" si="209"/>
        <v>27.8</v>
      </c>
      <c r="O1965" s="218"/>
      <c r="P1965" s="262"/>
      <c r="Q1965" s="74"/>
    </row>
    <row r="1966" spans="1:17" ht="26.25" customHeight="1" thickBot="1" x14ac:dyDescent="0.3">
      <c r="A1966" s="322"/>
      <c r="B1966" s="322"/>
      <c r="C1966" s="322"/>
      <c r="D1966" s="322"/>
      <c r="E1966" s="322"/>
      <c r="F1966" s="323"/>
      <c r="G1966" s="55" t="s">
        <v>6</v>
      </c>
      <c r="H1966" s="56">
        <f>SUM(I1966:N1966)</f>
        <v>0</v>
      </c>
      <c r="I1966" s="56">
        <f>I1841+I1846+I1851+I1856+I1861+I1866+I1871+I1876+I1881+I1886+I1891+I1896+I1901+I1906+I1911+I1916+I1921+I1926+I1931+I1936+I1941+I1946+I1951+I1956+I1961</f>
        <v>0</v>
      </c>
      <c r="J1966" s="56">
        <f t="shared" ref="J1966:N1966" si="210">J1841+J1846+J1851+J1856+J1861+J1866+J1871+J1876+J1881+J1886+J1891+J1896+J1901+J1906+J1911+J1916+J1921+J1926+J1931+J1936+J1941+J1946+J1951+J1956+J1961</f>
        <v>0</v>
      </c>
      <c r="K1966" s="56">
        <f t="shared" si="210"/>
        <v>0</v>
      </c>
      <c r="L1966" s="56">
        <f t="shared" si="210"/>
        <v>0</v>
      </c>
      <c r="M1966" s="56">
        <f t="shared" si="210"/>
        <v>0</v>
      </c>
      <c r="N1966" s="56">
        <f t="shared" si="210"/>
        <v>0</v>
      </c>
      <c r="O1966" s="219"/>
      <c r="P1966" s="263"/>
      <c r="Q1966" s="74"/>
    </row>
    <row r="1967" spans="1:17" ht="42.75" customHeight="1" thickBot="1" x14ac:dyDescent="0.3">
      <c r="A1967" s="322"/>
      <c r="B1967" s="322"/>
      <c r="C1967" s="322"/>
      <c r="D1967" s="322"/>
      <c r="E1967" s="322"/>
      <c r="F1967" s="323"/>
      <c r="G1967" s="55" t="s">
        <v>7</v>
      </c>
      <c r="H1967" s="56">
        <f t="shared" ref="H1967:H1969" si="211">SUM(I1967:N1967)</f>
        <v>556.29999999999995</v>
      </c>
      <c r="I1967" s="56">
        <f t="shared" ref="I1967:N1967" si="212">I1842+I1847+I1852+I1857+I1862+I1867+I1872+I1877+I1882+I1887+I1892+I1897+I1902+I1907+I1912+I1917+I1922+I1927+I1932+I1937+I1942+I1947+I1952+I1957+I1962</f>
        <v>48.8</v>
      </c>
      <c r="J1967" s="56">
        <f t="shared" si="212"/>
        <v>119.9</v>
      </c>
      <c r="K1967" s="56">
        <f t="shared" si="212"/>
        <v>169.2</v>
      </c>
      <c r="L1967" s="56">
        <f t="shared" si="212"/>
        <v>150.39999999999998</v>
      </c>
      <c r="M1967" s="56">
        <f t="shared" si="212"/>
        <v>41.7</v>
      </c>
      <c r="N1967" s="56">
        <f t="shared" si="212"/>
        <v>26.3</v>
      </c>
      <c r="O1967" s="219"/>
      <c r="P1967" s="263"/>
      <c r="Q1967" s="74"/>
    </row>
    <row r="1968" spans="1:17" ht="16.5" thickBot="1" x14ac:dyDescent="0.3">
      <c r="A1968" s="322"/>
      <c r="B1968" s="322"/>
      <c r="C1968" s="322"/>
      <c r="D1968" s="322"/>
      <c r="E1968" s="322"/>
      <c r="F1968" s="323"/>
      <c r="G1968" s="55" t="s">
        <v>8</v>
      </c>
      <c r="H1968" s="56">
        <f t="shared" si="211"/>
        <v>29.900000000000002</v>
      </c>
      <c r="I1968" s="56">
        <f t="shared" ref="I1968:N1968" si="213">I1843+I1848+I1853+I1858+I1863+I1868+I1873+I1878+I1883+I1888+I1893+I1898+I1903+I1908+I1913+I1918+I1923+I1928+I1933+I1938+I1943+I1948+I1953+I1958+I1963</f>
        <v>2.9000000000000004</v>
      </c>
      <c r="J1968" s="56">
        <f t="shared" si="213"/>
        <v>6.5</v>
      </c>
      <c r="K1968" s="56">
        <f t="shared" si="213"/>
        <v>9.1000000000000014</v>
      </c>
      <c r="L1968" s="56">
        <f t="shared" si="213"/>
        <v>7.9000000000000012</v>
      </c>
      <c r="M1968" s="56">
        <f t="shared" si="213"/>
        <v>2</v>
      </c>
      <c r="N1968" s="56">
        <f t="shared" si="213"/>
        <v>1.5</v>
      </c>
      <c r="O1968" s="219"/>
      <c r="P1968" s="263"/>
      <c r="Q1968" s="74"/>
    </row>
    <row r="1969" spans="1:17" ht="24.75" thickBot="1" x14ac:dyDescent="0.3">
      <c r="A1969" s="324"/>
      <c r="B1969" s="324"/>
      <c r="C1969" s="324"/>
      <c r="D1969" s="324"/>
      <c r="E1969" s="324"/>
      <c r="F1969" s="325"/>
      <c r="G1969" s="55" t="s">
        <v>9</v>
      </c>
      <c r="H1969" s="56">
        <f t="shared" si="211"/>
        <v>0</v>
      </c>
      <c r="I1969" s="56">
        <f t="shared" ref="I1969:N1969" si="214">I1844+I1849+I1854+I1859+I1864+I1869+I1874+I1879+I1884+I1889+I1894+I1899+I1904+I1909+I1914+I1919+I1924+I1929+I1934+I1939+I1944+I1949+I1954+I1959+I1964</f>
        <v>0</v>
      </c>
      <c r="J1969" s="56">
        <f t="shared" si="214"/>
        <v>0</v>
      </c>
      <c r="K1969" s="56">
        <f t="shared" si="214"/>
        <v>0</v>
      </c>
      <c r="L1969" s="56">
        <f t="shared" si="214"/>
        <v>0</v>
      </c>
      <c r="M1969" s="56">
        <f t="shared" si="214"/>
        <v>0</v>
      </c>
      <c r="N1969" s="56">
        <f t="shared" si="214"/>
        <v>0</v>
      </c>
      <c r="O1969" s="220"/>
      <c r="P1969" s="264"/>
      <c r="Q1969" s="74"/>
    </row>
    <row r="1970" spans="1:17" ht="16.5" thickBot="1" x14ac:dyDescent="0.3">
      <c r="A1970" s="211" t="s">
        <v>214</v>
      </c>
      <c r="B1970" s="211"/>
      <c r="C1970" s="211"/>
      <c r="D1970" s="211"/>
      <c r="E1970" s="211"/>
      <c r="F1970" s="211"/>
      <c r="G1970" s="211"/>
      <c r="H1970" s="211"/>
      <c r="I1970" s="211"/>
      <c r="J1970" s="211"/>
      <c r="K1970" s="211"/>
      <c r="L1970" s="211"/>
      <c r="M1970" s="211"/>
      <c r="N1970" s="211"/>
      <c r="O1970" s="211"/>
      <c r="P1970" s="279"/>
      <c r="Q1970" s="74"/>
    </row>
    <row r="1971" spans="1:17" ht="24.75" thickBot="1" x14ac:dyDescent="0.3">
      <c r="A1971" s="212" t="s">
        <v>1699</v>
      </c>
      <c r="B1971" s="218" t="s">
        <v>1700</v>
      </c>
      <c r="C1971" s="218" t="s">
        <v>214</v>
      </c>
      <c r="D1971" s="218" t="s">
        <v>304</v>
      </c>
      <c r="E1971" s="218" t="s">
        <v>1701</v>
      </c>
      <c r="F1971" s="218" t="s">
        <v>1702</v>
      </c>
      <c r="G1971" s="25" t="s">
        <v>4</v>
      </c>
      <c r="H1971" s="101">
        <f>SUM(H1972:H1975)</f>
        <v>286.90000000000003</v>
      </c>
      <c r="I1971" s="101">
        <f t="shared" ref="I1971:N1971" si="215">SUM(I1972:I1975)</f>
        <v>56</v>
      </c>
      <c r="J1971" s="101">
        <f t="shared" si="215"/>
        <v>60.5</v>
      </c>
      <c r="K1971" s="101">
        <f t="shared" si="215"/>
        <v>60.5</v>
      </c>
      <c r="L1971" s="101">
        <f t="shared" si="215"/>
        <v>109.9</v>
      </c>
      <c r="M1971" s="101">
        <f t="shared" si="215"/>
        <v>0</v>
      </c>
      <c r="N1971" s="101">
        <f t="shared" si="215"/>
        <v>0</v>
      </c>
      <c r="O1971" s="218">
        <v>32000</v>
      </c>
      <c r="P1971" s="262" t="s">
        <v>4429</v>
      </c>
      <c r="Q1971" s="74"/>
    </row>
    <row r="1972" spans="1:17" ht="16.5" thickBot="1" x14ac:dyDescent="0.3">
      <c r="A1972" s="213"/>
      <c r="B1972" s="219"/>
      <c r="C1972" s="219"/>
      <c r="D1972" s="219"/>
      <c r="E1972" s="219"/>
      <c r="F1972" s="219"/>
      <c r="G1972" s="25" t="s">
        <v>6</v>
      </c>
      <c r="H1972" s="101">
        <f>SUM(I1972:N1972)</f>
        <v>20.8</v>
      </c>
      <c r="I1972" s="101">
        <v>0</v>
      </c>
      <c r="J1972" s="101">
        <v>0</v>
      </c>
      <c r="K1972" s="101">
        <v>0</v>
      </c>
      <c r="L1972" s="101">
        <v>20.8</v>
      </c>
      <c r="M1972" s="101">
        <v>0</v>
      </c>
      <c r="N1972" s="101">
        <v>0</v>
      </c>
      <c r="O1972" s="219"/>
      <c r="P1972" s="263"/>
      <c r="Q1972" s="74"/>
    </row>
    <row r="1973" spans="1:17" ht="24.75" thickBot="1" x14ac:dyDescent="0.3">
      <c r="A1973" s="213"/>
      <c r="B1973" s="219"/>
      <c r="C1973" s="219"/>
      <c r="D1973" s="219"/>
      <c r="E1973" s="219"/>
      <c r="F1973" s="219"/>
      <c r="G1973" s="25" t="s">
        <v>7</v>
      </c>
      <c r="H1973" s="101">
        <f t="shared" ref="H1973:H2036" si="216">SUM(I1973:N1973)</f>
        <v>244.8</v>
      </c>
      <c r="I1973" s="101">
        <v>51.5</v>
      </c>
      <c r="J1973" s="101">
        <v>55.7</v>
      </c>
      <c r="K1973" s="101">
        <v>55.7</v>
      </c>
      <c r="L1973" s="101">
        <v>81.900000000000006</v>
      </c>
      <c r="M1973" s="101">
        <v>0</v>
      </c>
      <c r="N1973" s="101">
        <v>0</v>
      </c>
      <c r="O1973" s="219"/>
      <c r="P1973" s="263"/>
      <c r="Q1973" s="74"/>
    </row>
    <row r="1974" spans="1:17" ht="16.5" thickBot="1" x14ac:dyDescent="0.3">
      <c r="A1974" s="213"/>
      <c r="B1974" s="219"/>
      <c r="C1974" s="219"/>
      <c r="D1974" s="219"/>
      <c r="E1974" s="219"/>
      <c r="F1974" s="219"/>
      <c r="G1974" s="25" t="s">
        <v>8</v>
      </c>
      <c r="H1974" s="101">
        <f t="shared" si="216"/>
        <v>21.3</v>
      </c>
      <c r="I1974" s="101">
        <v>4.5</v>
      </c>
      <c r="J1974" s="101">
        <v>4.8</v>
      </c>
      <c r="K1974" s="101">
        <v>4.8</v>
      </c>
      <c r="L1974" s="101">
        <v>7.2</v>
      </c>
      <c r="M1974" s="101">
        <v>0</v>
      </c>
      <c r="N1974" s="101">
        <v>0</v>
      </c>
      <c r="O1974" s="219"/>
      <c r="P1974" s="263"/>
      <c r="Q1974" s="74"/>
    </row>
    <row r="1975" spans="1:17" ht="16.5" thickBot="1" x14ac:dyDescent="0.3">
      <c r="A1975" s="214"/>
      <c r="B1975" s="220"/>
      <c r="C1975" s="220"/>
      <c r="D1975" s="220"/>
      <c r="E1975" s="220"/>
      <c r="F1975" s="220"/>
      <c r="G1975" s="25" t="s">
        <v>9</v>
      </c>
      <c r="H1975" s="101">
        <f t="shared" si="216"/>
        <v>0</v>
      </c>
      <c r="I1975" s="101">
        <v>0</v>
      </c>
      <c r="J1975" s="101">
        <v>0</v>
      </c>
      <c r="K1975" s="101">
        <v>0</v>
      </c>
      <c r="L1975" s="101">
        <v>0</v>
      </c>
      <c r="M1975" s="101">
        <v>0</v>
      </c>
      <c r="N1975" s="101">
        <v>0</v>
      </c>
      <c r="O1975" s="220"/>
      <c r="P1975" s="264"/>
      <c r="Q1975" s="74"/>
    </row>
    <row r="1976" spans="1:17" ht="108.75" customHeight="1" thickBot="1" x14ac:dyDescent="0.3">
      <c r="A1976" s="212" t="s">
        <v>1706</v>
      </c>
      <c r="B1976" s="218" t="s">
        <v>1700</v>
      </c>
      <c r="C1976" s="218" t="s">
        <v>214</v>
      </c>
      <c r="D1976" s="218">
        <v>2028</v>
      </c>
      <c r="E1976" s="218" t="s">
        <v>1600</v>
      </c>
      <c r="F1976" s="218" t="s">
        <v>1707</v>
      </c>
      <c r="G1976" s="25" t="s">
        <v>4</v>
      </c>
      <c r="H1976" s="101">
        <f t="shared" si="216"/>
        <v>3.3</v>
      </c>
      <c r="I1976" s="101">
        <v>0</v>
      </c>
      <c r="J1976" s="101">
        <v>0</v>
      </c>
      <c r="K1976" s="101">
        <v>0</v>
      </c>
      <c r="L1976" s="101">
        <v>3.3</v>
      </c>
      <c r="M1976" s="101">
        <v>0</v>
      </c>
      <c r="N1976" s="101">
        <v>0</v>
      </c>
      <c r="O1976" s="218">
        <v>26008</v>
      </c>
      <c r="P1976" s="88" t="s">
        <v>1703</v>
      </c>
      <c r="Q1976" s="74"/>
    </row>
    <row r="1977" spans="1:17" ht="68.25" customHeight="1" thickBot="1" x14ac:dyDescent="0.3">
      <c r="A1977" s="213"/>
      <c r="B1977" s="219"/>
      <c r="C1977" s="219"/>
      <c r="D1977" s="219"/>
      <c r="E1977" s="219"/>
      <c r="F1977" s="219"/>
      <c r="G1977" s="25" t="s">
        <v>262</v>
      </c>
      <c r="H1977" s="101">
        <f t="shared" si="216"/>
        <v>0</v>
      </c>
      <c r="I1977" s="101">
        <v>0</v>
      </c>
      <c r="J1977" s="101">
        <v>0</v>
      </c>
      <c r="K1977" s="101">
        <v>0</v>
      </c>
      <c r="L1977" s="101">
        <v>0</v>
      </c>
      <c r="M1977" s="101">
        <v>0</v>
      </c>
      <c r="N1977" s="101">
        <v>0</v>
      </c>
      <c r="O1977" s="219"/>
      <c r="P1977" s="88" t="s">
        <v>1752</v>
      </c>
      <c r="Q1977" s="74"/>
    </row>
    <row r="1978" spans="1:17" ht="24.75" thickBot="1" x14ac:dyDescent="0.3">
      <c r="A1978" s="213"/>
      <c r="B1978" s="219"/>
      <c r="C1978" s="219"/>
      <c r="D1978" s="219"/>
      <c r="E1978" s="219"/>
      <c r="F1978" s="219"/>
      <c r="G1978" s="25" t="s">
        <v>7</v>
      </c>
      <c r="H1978" s="101">
        <f t="shared" si="216"/>
        <v>3</v>
      </c>
      <c r="I1978" s="101">
        <v>0</v>
      </c>
      <c r="J1978" s="102">
        <v>0</v>
      </c>
      <c r="K1978" s="101">
        <v>0</v>
      </c>
      <c r="L1978" s="102">
        <v>3</v>
      </c>
      <c r="M1978" s="101">
        <v>0</v>
      </c>
      <c r="N1978" s="101">
        <v>0</v>
      </c>
      <c r="O1978" s="219"/>
      <c r="P1978" s="88"/>
      <c r="Q1978" s="74"/>
    </row>
    <row r="1979" spans="1:17" ht="16.5" thickBot="1" x14ac:dyDescent="0.3">
      <c r="A1979" s="213"/>
      <c r="B1979" s="219"/>
      <c r="C1979" s="219"/>
      <c r="D1979" s="219"/>
      <c r="E1979" s="219"/>
      <c r="F1979" s="219"/>
      <c r="G1979" s="25" t="s">
        <v>8</v>
      </c>
      <c r="H1979" s="101">
        <f t="shared" si="216"/>
        <v>0.3</v>
      </c>
      <c r="I1979" s="101">
        <v>0</v>
      </c>
      <c r="J1979" s="102">
        <v>0</v>
      </c>
      <c r="K1979" s="101">
        <v>0</v>
      </c>
      <c r="L1979" s="102">
        <v>0.3</v>
      </c>
      <c r="M1979" s="101">
        <v>0</v>
      </c>
      <c r="N1979" s="101">
        <v>0</v>
      </c>
      <c r="O1979" s="219"/>
      <c r="P1979" s="89"/>
      <c r="Q1979" s="74"/>
    </row>
    <row r="1980" spans="1:17" ht="16.5" thickBot="1" x14ac:dyDescent="0.3">
      <c r="A1980" s="214"/>
      <c r="B1980" s="220"/>
      <c r="C1980" s="220"/>
      <c r="D1980" s="220"/>
      <c r="E1980" s="220"/>
      <c r="F1980" s="220"/>
      <c r="G1980" s="25" t="s">
        <v>9</v>
      </c>
      <c r="H1980" s="101">
        <f t="shared" si="216"/>
        <v>0</v>
      </c>
      <c r="I1980" s="101">
        <v>0</v>
      </c>
      <c r="J1980" s="101">
        <v>0</v>
      </c>
      <c r="K1980" s="101">
        <v>0</v>
      </c>
      <c r="L1980" s="101">
        <v>0</v>
      </c>
      <c r="M1980" s="101">
        <v>0</v>
      </c>
      <c r="N1980" s="101">
        <v>0</v>
      </c>
      <c r="O1980" s="220"/>
      <c r="P1980" s="90"/>
      <c r="Q1980" s="74"/>
    </row>
    <row r="1981" spans="1:17" ht="121.5" customHeight="1" thickBot="1" x14ac:dyDescent="0.3">
      <c r="A1981" s="212" t="s">
        <v>1708</v>
      </c>
      <c r="B1981" s="218" t="s">
        <v>1700</v>
      </c>
      <c r="C1981" s="218" t="s">
        <v>214</v>
      </c>
      <c r="D1981" s="218">
        <v>2028</v>
      </c>
      <c r="E1981" s="218" t="s">
        <v>1600</v>
      </c>
      <c r="F1981" s="218" t="s">
        <v>1707</v>
      </c>
      <c r="G1981" s="25" t="s">
        <v>4</v>
      </c>
      <c r="H1981" s="101">
        <f t="shared" si="216"/>
        <v>36.4</v>
      </c>
      <c r="I1981" s="101">
        <v>0</v>
      </c>
      <c r="J1981" s="101">
        <v>0</v>
      </c>
      <c r="K1981" s="101">
        <v>0</v>
      </c>
      <c r="L1981" s="101">
        <v>36.4</v>
      </c>
      <c r="M1981" s="101">
        <v>0</v>
      </c>
      <c r="N1981" s="101">
        <v>0</v>
      </c>
      <c r="O1981" s="218">
        <v>26008</v>
      </c>
      <c r="P1981" s="88" t="s">
        <v>1703</v>
      </c>
      <c r="Q1981" s="74"/>
    </row>
    <row r="1982" spans="1:17" ht="60.75" thickBot="1" x14ac:dyDescent="0.3">
      <c r="A1982" s="213"/>
      <c r="B1982" s="219"/>
      <c r="C1982" s="219"/>
      <c r="D1982" s="219"/>
      <c r="E1982" s="219"/>
      <c r="F1982" s="219"/>
      <c r="G1982" s="25" t="s">
        <v>262</v>
      </c>
      <c r="H1982" s="101">
        <f t="shared" si="216"/>
        <v>0</v>
      </c>
      <c r="I1982" s="101">
        <v>0</v>
      </c>
      <c r="J1982" s="101">
        <v>0</v>
      </c>
      <c r="K1982" s="101">
        <v>0</v>
      </c>
      <c r="L1982" s="101">
        <v>0</v>
      </c>
      <c r="M1982" s="101">
        <v>0</v>
      </c>
      <c r="N1982" s="101">
        <v>0</v>
      </c>
      <c r="O1982" s="219"/>
      <c r="P1982" s="88" t="s">
        <v>1752</v>
      </c>
      <c r="Q1982" s="74"/>
    </row>
    <row r="1983" spans="1:17" ht="24.75" thickBot="1" x14ac:dyDescent="0.3">
      <c r="A1983" s="213"/>
      <c r="B1983" s="219"/>
      <c r="C1983" s="219"/>
      <c r="D1983" s="219"/>
      <c r="E1983" s="219"/>
      <c r="F1983" s="219"/>
      <c r="G1983" s="25" t="s">
        <v>7</v>
      </c>
      <c r="H1983" s="101">
        <f t="shared" si="216"/>
        <v>33.1</v>
      </c>
      <c r="I1983" s="101">
        <v>0</v>
      </c>
      <c r="J1983" s="101">
        <v>0</v>
      </c>
      <c r="K1983" s="101">
        <v>0</v>
      </c>
      <c r="L1983" s="101">
        <v>33.1</v>
      </c>
      <c r="M1983" s="101">
        <v>0</v>
      </c>
      <c r="N1983" s="101">
        <v>0</v>
      </c>
      <c r="O1983" s="219"/>
      <c r="P1983" s="88"/>
      <c r="Q1983" s="74"/>
    </row>
    <row r="1984" spans="1:17" ht="16.5" thickBot="1" x14ac:dyDescent="0.3">
      <c r="A1984" s="213"/>
      <c r="B1984" s="219"/>
      <c r="C1984" s="219"/>
      <c r="D1984" s="219"/>
      <c r="E1984" s="219"/>
      <c r="F1984" s="219"/>
      <c r="G1984" s="25" t="s">
        <v>8</v>
      </c>
      <c r="H1984" s="101">
        <f t="shared" si="216"/>
        <v>3.3</v>
      </c>
      <c r="I1984" s="101">
        <v>0</v>
      </c>
      <c r="J1984" s="101">
        <v>0</v>
      </c>
      <c r="K1984" s="101">
        <v>0</v>
      </c>
      <c r="L1984" s="101">
        <v>3.3</v>
      </c>
      <c r="M1984" s="101">
        <v>0</v>
      </c>
      <c r="N1984" s="101">
        <v>0</v>
      </c>
      <c r="O1984" s="219"/>
      <c r="P1984" s="89"/>
      <c r="Q1984" s="74"/>
    </row>
    <row r="1985" spans="1:17" ht="16.5" thickBot="1" x14ac:dyDescent="0.3">
      <c r="A1985" s="214"/>
      <c r="B1985" s="220"/>
      <c r="C1985" s="220"/>
      <c r="D1985" s="220"/>
      <c r="E1985" s="220"/>
      <c r="F1985" s="220"/>
      <c r="G1985" s="25" t="s">
        <v>9</v>
      </c>
      <c r="H1985" s="101">
        <f t="shared" si="216"/>
        <v>0</v>
      </c>
      <c r="I1985" s="101">
        <v>0</v>
      </c>
      <c r="J1985" s="101">
        <v>0</v>
      </c>
      <c r="K1985" s="101">
        <v>0</v>
      </c>
      <c r="L1985" s="101">
        <v>0</v>
      </c>
      <c r="M1985" s="101">
        <v>0</v>
      </c>
      <c r="N1985" s="101">
        <v>0</v>
      </c>
      <c r="O1985" s="220"/>
      <c r="P1985" s="90"/>
      <c r="Q1985" s="74"/>
    </row>
    <row r="1986" spans="1:17" ht="84.75" thickBot="1" x14ac:dyDescent="0.3">
      <c r="A1986" s="212" t="s">
        <v>1709</v>
      </c>
      <c r="B1986" s="218" t="s">
        <v>1700</v>
      </c>
      <c r="C1986" s="218" t="s">
        <v>214</v>
      </c>
      <c r="D1986" s="218">
        <v>2028</v>
      </c>
      <c r="E1986" s="218" t="s">
        <v>1710</v>
      </c>
      <c r="F1986" s="218" t="s">
        <v>1707</v>
      </c>
      <c r="G1986" s="25" t="s">
        <v>4</v>
      </c>
      <c r="H1986" s="101">
        <f t="shared" si="216"/>
        <v>0.4</v>
      </c>
      <c r="I1986" s="101">
        <v>0</v>
      </c>
      <c r="J1986" s="101">
        <v>0</v>
      </c>
      <c r="K1986" s="101">
        <v>0</v>
      </c>
      <c r="L1986" s="101">
        <v>0.4</v>
      </c>
      <c r="M1986" s="101">
        <v>0</v>
      </c>
      <c r="N1986" s="101">
        <v>0</v>
      </c>
      <c r="O1986" s="218">
        <v>26008</v>
      </c>
      <c r="P1986" s="88" t="s">
        <v>1703</v>
      </c>
      <c r="Q1986" s="74"/>
    </row>
    <row r="1987" spans="1:17" ht="60.75" thickBot="1" x14ac:dyDescent="0.3">
      <c r="A1987" s="213"/>
      <c r="B1987" s="219"/>
      <c r="C1987" s="219"/>
      <c r="D1987" s="219"/>
      <c r="E1987" s="219"/>
      <c r="F1987" s="219"/>
      <c r="G1987" s="25" t="s">
        <v>262</v>
      </c>
      <c r="H1987" s="101">
        <f t="shared" si="216"/>
        <v>0</v>
      </c>
      <c r="I1987" s="101">
        <v>0</v>
      </c>
      <c r="J1987" s="101">
        <v>0</v>
      </c>
      <c r="K1987" s="101">
        <v>0</v>
      </c>
      <c r="L1987" s="101">
        <v>0</v>
      </c>
      <c r="M1987" s="101">
        <v>0</v>
      </c>
      <c r="N1987" s="101">
        <v>0</v>
      </c>
      <c r="O1987" s="219"/>
      <c r="P1987" s="88" t="s">
        <v>1752</v>
      </c>
      <c r="Q1987" s="74"/>
    </row>
    <row r="1988" spans="1:17" ht="24.75" thickBot="1" x14ac:dyDescent="0.3">
      <c r="A1988" s="213"/>
      <c r="B1988" s="219"/>
      <c r="C1988" s="219"/>
      <c r="D1988" s="219"/>
      <c r="E1988" s="219"/>
      <c r="F1988" s="219"/>
      <c r="G1988" s="25" t="s">
        <v>7</v>
      </c>
      <c r="H1988" s="101">
        <f t="shared" si="216"/>
        <v>0.4</v>
      </c>
      <c r="I1988" s="101">
        <v>0</v>
      </c>
      <c r="J1988" s="101">
        <v>0</v>
      </c>
      <c r="K1988" s="101">
        <v>0</v>
      </c>
      <c r="L1988" s="101">
        <v>0.4</v>
      </c>
      <c r="M1988" s="101">
        <v>0</v>
      </c>
      <c r="N1988" s="101">
        <v>0</v>
      </c>
      <c r="O1988" s="219"/>
      <c r="P1988" s="88"/>
      <c r="Q1988" s="74"/>
    </row>
    <row r="1989" spans="1:17" ht="16.5" thickBot="1" x14ac:dyDescent="0.3">
      <c r="A1989" s="213"/>
      <c r="B1989" s="219"/>
      <c r="C1989" s="219"/>
      <c r="D1989" s="219"/>
      <c r="E1989" s="219"/>
      <c r="F1989" s="219"/>
      <c r="G1989" s="25" t="s">
        <v>8</v>
      </c>
      <c r="H1989" s="101">
        <f t="shared" si="216"/>
        <v>0</v>
      </c>
      <c r="I1989" s="101">
        <v>0</v>
      </c>
      <c r="J1989" s="101">
        <v>0</v>
      </c>
      <c r="K1989" s="101">
        <v>0</v>
      </c>
      <c r="L1989" s="101">
        <v>0</v>
      </c>
      <c r="M1989" s="101">
        <v>0</v>
      </c>
      <c r="N1989" s="101">
        <v>0</v>
      </c>
      <c r="O1989" s="219"/>
      <c r="P1989" s="89"/>
      <c r="Q1989" s="74"/>
    </row>
    <row r="1990" spans="1:17" ht="16.5" thickBot="1" x14ac:dyDescent="0.3">
      <c r="A1990" s="214"/>
      <c r="B1990" s="220"/>
      <c r="C1990" s="220"/>
      <c r="D1990" s="220"/>
      <c r="E1990" s="220"/>
      <c r="F1990" s="220"/>
      <c r="G1990" s="25" t="s">
        <v>9</v>
      </c>
      <c r="H1990" s="101">
        <f t="shared" si="216"/>
        <v>0</v>
      </c>
      <c r="I1990" s="101">
        <v>0</v>
      </c>
      <c r="J1990" s="101">
        <v>0</v>
      </c>
      <c r="K1990" s="101">
        <v>0</v>
      </c>
      <c r="L1990" s="101">
        <v>0</v>
      </c>
      <c r="M1990" s="101">
        <v>0</v>
      </c>
      <c r="N1990" s="101">
        <v>0</v>
      </c>
      <c r="O1990" s="220"/>
      <c r="P1990" s="90"/>
      <c r="Q1990" s="74"/>
    </row>
    <row r="1991" spans="1:17" ht="84.75" thickBot="1" x14ac:dyDescent="0.3">
      <c r="A1991" s="24" t="s">
        <v>1301</v>
      </c>
      <c r="B1991" s="218" t="s">
        <v>1700</v>
      </c>
      <c r="C1991" s="218" t="s">
        <v>214</v>
      </c>
      <c r="D1991" s="218">
        <v>2028</v>
      </c>
      <c r="E1991" s="218" t="s">
        <v>1710</v>
      </c>
      <c r="F1991" s="218" t="s">
        <v>1707</v>
      </c>
      <c r="G1991" s="25" t="s">
        <v>4</v>
      </c>
      <c r="H1991" s="101">
        <f t="shared" si="216"/>
        <v>4.5999999999999996</v>
      </c>
      <c r="I1991" s="101">
        <v>0</v>
      </c>
      <c r="J1991" s="101">
        <v>0</v>
      </c>
      <c r="K1991" s="101">
        <v>0</v>
      </c>
      <c r="L1991" s="101">
        <v>4.5999999999999996</v>
      </c>
      <c r="M1991" s="101">
        <v>0</v>
      </c>
      <c r="N1991" s="101">
        <v>0</v>
      </c>
      <c r="O1991" s="218">
        <v>26008</v>
      </c>
      <c r="P1991" s="88" t="s">
        <v>1703</v>
      </c>
      <c r="Q1991" s="74"/>
    </row>
    <row r="1992" spans="1:17" ht="60.75" thickBot="1" x14ac:dyDescent="0.3">
      <c r="A1992" s="24" t="s">
        <v>1711</v>
      </c>
      <c r="B1992" s="219"/>
      <c r="C1992" s="219"/>
      <c r="D1992" s="219"/>
      <c r="E1992" s="219"/>
      <c r="F1992" s="219"/>
      <c r="G1992" s="25" t="s">
        <v>262</v>
      </c>
      <c r="H1992" s="101">
        <f t="shared" si="216"/>
        <v>0</v>
      </c>
      <c r="I1992" s="101">
        <v>0</v>
      </c>
      <c r="J1992" s="101">
        <v>0</v>
      </c>
      <c r="K1992" s="101">
        <v>0</v>
      </c>
      <c r="L1992" s="101">
        <v>0</v>
      </c>
      <c r="M1992" s="101">
        <v>0</v>
      </c>
      <c r="N1992" s="101">
        <v>0</v>
      </c>
      <c r="O1992" s="219"/>
      <c r="P1992" s="88" t="s">
        <v>1752</v>
      </c>
      <c r="Q1992" s="74"/>
    </row>
    <row r="1993" spans="1:17" ht="24.75" thickBot="1" x14ac:dyDescent="0.3">
      <c r="A1993" s="24" t="s">
        <v>1712</v>
      </c>
      <c r="B1993" s="219"/>
      <c r="C1993" s="219"/>
      <c r="D1993" s="219"/>
      <c r="E1993" s="219"/>
      <c r="F1993" s="219"/>
      <c r="G1993" s="25" t="s">
        <v>7</v>
      </c>
      <c r="H1993" s="101">
        <f t="shared" si="216"/>
        <v>4.2</v>
      </c>
      <c r="I1993" s="101">
        <v>0</v>
      </c>
      <c r="J1993" s="101">
        <v>0</v>
      </c>
      <c r="K1993" s="101">
        <v>0</v>
      </c>
      <c r="L1993" s="101">
        <v>4.2</v>
      </c>
      <c r="M1993" s="101">
        <v>0</v>
      </c>
      <c r="N1993" s="101">
        <v>0</v>
      </c>
      <c r="O1993" s="219"/>
      <c r="P1993" s="88"/>
      <c r="Q1993" s="74"/>
    </row>
    <row r="1994" spans="1:17" ht="16.5" thickBot="1" x14ac:dyDescent="0.3">
      <c r="A1994" s="68"/>
      <c r="B1994" s="219"/>
      <c r="C1994" s="219"/>
      <c r="D1994" s="219"/>
      <c r="E1994" s="219"/>
      <c r="F1994" s="219"/>
      <c r="G1994" s="25" t="s">
        <v>8</v>
      </c>
      <c r="H1994" s="101">
        <f t="shared" si="216"/>
        <v>0.4</v>
      </c>
      <c r="I1994" s="101">
        <v>0</v>
      </c>
      <c r="J1994" s="101">
        <v>0</v>
      </c>
      <c r="K1994" s="101">
        <v>0</v>
      </c>
      <c r="L1994" s="101">
        <v>0.4</v>
      </c>
      <c r="M1994" s="101">
        <v>0</v>
      </c>
      <c r="N1994" s="101">
        <v>0</v>
      </c>
      <c r="O1994" s="219"/>
      <c r="P1994" s="89"/>
      <c r="Q1994" s="74"/>
    </row>
    <row r="1995" spans="1:17" ht="16.5" thickBot="1" x14ac:dyDescent="0.3">
      <c r="A1995" s="69"/>
      <c r="B1995" s="220"/>
      <c r="C1995" s="220"/>
      <c r="D1995" s="220"/>
      <c r="E1995" s="220"/>
      <c r="F1995" s="220"/>
      <c r="G1995" s="25" t="s">
        <v>9</v>
      </c>
      <c r="H1995" s="101">
        <f t="shared" si="216"/>
        <v>0</v>
      </c>
      <c r="I1995" s="101">
        <v>0</v>
      </c>
      <c r="J1995" s="101">
        <v>0</v>
      </c>
      <c r="K1995" s="101">
        <v>0</v>
      </c>
      <c r="L1995" s="101">
        <v>0</v>
      </c>
      <c r="M1995" s="101">
        <v>0</v>
      </c>
      <c r="N1995" s="101">
        <v>0</v>
      </c>
      <c r="O1995" s="220"/>
      <c r="P1995" s="90"/>
      <c r="Q1995" s="74"/>
    </row>
    <row r="1996" spans="1:17" ht="84.75" thickBot="1" x14ac:dyDescent="0.3">
      <c r="A1996" s="212" t="s">
        <v>1713</v>
      </c>
      <c r="B1996" s="218" t="s">
        <v>1700</v>
      </c>
      <c r="C1996" s="218" t="s">
        <v>214</v>
      </c>
      <c r="D1996" s="218">
        <v>2028</v>
      </c>
      <c r="E1996" s="218" t="s">
        <v>1714</v>
      </c>
      <c r="F1996" s="218" t="s">
        <v>1707</v>
      </c>
      <c r="G1996" s="25" t="s">
        <v>4</v>
      </c>
      <c r="H1996" s="101">
        <f t="shared" si="216"/>
        <v>1</v>
      </c>
      <c r="I1996" s="101">
        <v>0</v>
      </c>
      <c r="J1996" s="101">
        <v>0</v>
      </c>
      <c r="K1996" s="101">
        <v>0</v>
      </c>
      <c r="L1996" s="101">
        <v>1</v>
      </c>
      <c r="M1996" s="101">
        <v>0</v>
      </c>
      <c r="N1996" s="101">
        <v>0</v>
      </c>
      <c r="O1996" s="218">
        <v>26008</v>
      </c>
      <c r="P1996" s="88" t="s">
        <v>1703</v>
      </c>
      <c r="Q1996" s="74"/>
    </row>
    <row r="1997" spans="1:17" ht="60.75" thickBot="1" x14ac:dyDescent="0.3">
      <c r="A1997" s="213"/>
      <c r="B1997" s="219"/>
      <c r="C1997" s="219"/>
      <c r="D1997" s="219"/>
      <c r="E1997" s="219"/>
      <c r="F1997" s="219"/>
      <c r="G1997" s="25" t="s">
        <v>262</v>
      </c>
      <c r="H1997" s="101">
        <f t="shared" si="216"/>
        <v>0</v>
      </c>
      <c r="I1997" s="101">
        <v>0</v>
      </c>
      <c r="J1997" s="101">
        <v>0</v>
      </c>
      <c r="K1997" s="101">
        <v>0</v>
      </c>
      <c r="L1997" s="101">
        <v>0</v>
      </c>
      <c r="M1997" s="101">
        <v>0</v>
      </c>
      <c r="N1997" s="101">
        <v>0</v>
      </c>
      <c r="O1997" s="219"/>
      <c r="P1997" s="88" t="s">
        <v>1704</v>
      </c>
      <c r="Q1997" s="74"/>
    </row>
    <row r="1998" spans="1:17" ht="24.75" thickBot="1" x14ac:dyDescent="0.3">
      <c r="A1998" s="213"/>
      <c r="B1998" s="219"/>
      <c r="C1998" s="219"/>
      <c r="D1998" s="219"/>
      <c r="E1998" s="219"/>
      <c r="F1998" s="219"/>
      <c r="G1998" s="25" t="s">
        <v>7</v>
      </c>
      <c r="H1998" s="101">
        <f t="shared" si="216"/>
        <v>0.9</v>
      </c>
      <c r="I1998" s="101">
        <v>0</v>
      </c>
      <c r="J1998" s="101">
        <v>0</v>
      </c>
      <c r="K1998" s="101">
        <v>0</v>
      </c>
      <c r="L1998" s="101">
        <v>0.9</v>
      </c>
      <c r="M1998" s="101">
        <v>0</v>
      </c>
      <c r="N1998" s="101">
        <v>0</v>
      </c>
      <c r="O1998" s="219"/>
      <c r="P1998" s="88" t="s">
        <v>1705</v>
      </c>
      <c r="Q1998" s="74"/>
    </row>
    <row r="1999" spans="1:17" ht="16.5" thickBot="1" x14ac:dyDescent="0.3">
      <c r="A1999" s="213"/>
      <c r="B1999" s="219"/>
      <c r="C1999" s="219"/>
      <c r="D1999" s="219"/>
      <c r="E1999" s="219"/>
      <c r="F1999" s="219"/>
      <c r="G1999" s="25" t="s">
        <v>8</v>
      </c>
      <c r="H1999" s="101">
        <f t="shared" si="216"/>
        <v>0.1</v>
      </c>
      <c r="I1999" s="101">
        <v>0</v>
      </c>
      <c r="J1999" s="101">
        <v>0</v>
      </c>
      <c r="K1999" s="101">
        <v>0</v>
      </c>
      <c r="L1999" s="101">
        <v>0.1</v>
      </c>
      <c r="M1999" s="101">
        <v>0</v>
      </c>
      <c r="N1999" s="101">
        <v>0</v>
      </c>
      <c r="O1999" s="219"/>
      <c r="P1999" s="89"/>
      <c r="Q1999" s="74"/>
    </row>
    <row r="2000" spans="1:17" ht="16.5" thickBot="1" x14ac:dyDescent="0.3">
      <c r="A2000" s="214"/>
      <c r="B2000" s="220"/>
      <c r="C2000" s="220"/>
      <c r="D2000" s="220"/>
      <c r="E2000" s="220"/>
      <c r="F2000" s="220"/>
      <c r="G2000" s="25" t="s">
        <v>9</v>
      </c>
      <c r="H2000" s="101">
        <f t="shared" si="216"/>
        <v>0</v>
      </c>
      <c r="I2000" s="101">
        <v>0</v>
      </c>
      <c r="J2000" s="101">
        <v>0</v>
      </c>
      <c r="K2000" s="101">
        <v>0</v>
      </c>
      <c r="L2000" s="101">
        <v>0</v>
      </c>
      <c r="M2000" s="101">
        <v>0</v>
      </c>
      <c r="N2000" s="101">
        <v>0</v>
      </c>
      <c r="O2000" s="220"/>
      <c r="P2000" s="90"/>
      <c r="Q2000" s="74"/>
    </row>
    <row r="2001" spans="1:17" ht="84.75" thickBot="1" x14ac:dyDescent="0.3">
      <c r="A2001" s="24" t="s">
        <v>1715</v>
      </c>
      <c r="B2001" s="218" t="s">
        <v>1700</v>
      </c>
      <c r="C2001" s="218" t="s">
        <v>214</v>
      </c>
      <c r="D2001" s="218">
        <v>2028</v>
      </c>
      <c r="E2001" s="218" t="s">
        <v>1714</v>
      </c>
      <c r="F2001" s="218" t="s">
        <v>1707</v>
      </c>
      <c r="G2001" s="25" t="s">
        <v>4</v>
      </c>
      <c r="H2001" s="101">
        <f t="shared" si="216"/>
        <v>9</v>
      </c>
      <c r="I2001" s="101">
        <v>0</v>
      </c>
      <c r="J2001" s="101">
        <v>0</v>
      </c>
      <c r="K2001" s="101">
        <v>0</v>
      </c>
      <c r="L2001" s="101">
        <v>9</v>
      </c>
      <c r="M2001" s="101">
        <v>0</v>
      </c>
      <c r="N2001" s="101">
        <v>0</v>
      </c>
      <c r="O2001" s="218">
        <v>26008</v>
      </c>
      <c r="P2001" s="88" t="s">
        <v>1703</v>
      </c>
      <c r="Q2001" s="74"/>
    </row>
    <row r="2002" spans="1:17" ht="60.75" thickBot="1" x14ac:dyDescent="0.3">
      <c r="A2002" s="24" t="s">
        <v>1716</v>
      </c>
      <c r="B2002" s="219"/>
      <c r="C2002" s="219"/>
      <c r="D2002" s="219"/>
      <c r="E2002" s="219"/>
      <c r="F2002" s="219"/>
      <c r="G2002" s="25" t="s">
        <v>262</v>
      </c>
      <c r="H2002" s="101">
        <f t="shared" si="216"/>
        <v>0</v>
      </c>
      <c r="I2002" s="101">
        <v>0</v>
      </c>
      <c r="J2002" s="101">
        <v>0</v>
      </c>
      <c r="K2002" s="101">
        <v>0</v>
      </c>
      <c r="L2002" s="101">
        <v>0</v>
      </c>
      <c r="M2002" s="101">
        <v>0</v>
      </c>
      <c r="N2002" s="101">
        <v>0</v>
      </c>
      <c r="O2002" s="219"/>
      <c r="P2002" s="88" t="s">
        <v>1704</v>
      </c>
      <c r="Q2002" s="74"/>
    </row>
    <row r="2003" spans="1:17" ht="24.75" thickBot="1" x14ac:dyDescent="0.3">
      <c r="A2003" s="24" t="s">
        <v>1717</v>
      </c>
      <c r="B2003" s="219"/>
      <c r="C2003" s="219"/>
      <c r="D2003" s="219"/>
      <c r="E2003" s="219"/>
      <c r="F2003" s="219"/>
      <c r="G2003" s="25" t="s">
        <v>7</v>
      </c>
      <c r="H2003" s="101">
        <f t="shared" si="216"/>
        <v>8.1999999999999993</v>
      </c>
      <c r="I2003" s="101">
        <v>0</v>
      </c>
      <c r="J2003" s="101">
        <v>0</v>
      </c>
      <c r="K2003" s="101">
        <v>0</v>
      </c>
      <c r="L2003" s="101">
        <v>8.1999999999999993</v>
      </c>
      <c r="M2003" s="101">
        <v>0</v>
      </c>
      <c r="N2003" s="101">
        <v>0</v>
      </c>
      <c r="O2003" s="219"/>
      <c r="P2003" s="88" t="s">
        <v>1705</v>
      </c>
      <c r="Q2003" s="74"/>
    </row>
    <row r="2004" spans="1:17" ht="16.5" thickBot="1" x14ac:dyDescent="0.3">
      <c r="A2004" s="68"/>
      <c r="B2004" s="219"/>
      <c r="C2004" s="219"/>
      <c r="D2004" s="219"/>
      <c r="E2004" s="219"/>
      <c r="F2004" s="219"/>
      <c r="G2004" s="25" t="s">
        <v>8</v>
      </c>
      <c r="H2004" s="101">
        <f t="shared" si="216"/>
        <v>0.8</v>
      </c>
      <c r="I2004" s="101">
        <v>0</v>
      </c>
      <c r="J2004" s="101">
        <v>0</v>
      </c>
      <c r="K2004" s="101">
        <v>0</v>
      </c>
      <c r="L2004" s="101">
        <v>0.8</v>
      </c>
      <c r="M2004" s="101">
        <v>0</v>
      </c>
      <c r="N2004" s="101">
        <v>0</v>
      </c>
      <c r="O2004" s="219"/>
      <c r="P2004" s="89"/>
      <c r="Q2004" s="74"/>
    </row>
    <row r="2005" spans="1:17" ht="16.5" thickBot="1" x14ac:dyDescent="0.3">
      <c r="A2005" s="69"/>
      <c r="B2005" s="220"/>
      <c r="C2005" s="220"/>
      <c r="D2005" s="220"/>
      <c r="E2005" s="220"/>
      <c r="F2005" s="220"/>
      <c r="G2005" s="25" t="s">
        <v>9</v>
      </c>
      <c r="H2005" s="101">
        <f t="shared" si="216"/>
        <v>0</v>
      </c>
      <c r="I2005" s="101">
        <v>0</v>
      </c>
      <c r="J2005" s="101">
        <v>0</v>
      </c>
      <c r="K2005" s="101">
        <v>0</v>
      </c>
      <c r="L2005" s="101">
        <v>0</v>
      </c>
      <c r="M2005" s="101">
        <v>0</v>
      </c>
      <c r="N2005" s="101">
        <v>0</v>
      </c>
      <c r="O2005" s="220"/>
      <c r="P2005" s="90"/>
      <c r="Q2005" s="74"/>
    </row>
    <row r="2006" spans="1:17" ht="84.75" thickBot="1" x14ac:dyDescent="0.3">
      <c r="A2006" s="24" t="s">
        <v>1718</v>
      </c>
      <c r="B2006" s="218" t="s">
        <v>1700</v>
      </c>
      <c r="C2006" s="218" t="s">
        <v>214</v>
      </c>
      <c r="D2006" s="218">
        <v>2028</v>
      </c>
      <c r="E2006" s="218" t="s">
        <v>1720</v>
      </c>
      <c r="F2006" s="218" t="s">
        <v>1707</v>
      </c>
      <c r="G2006" s="25" t="s">
        <v>4</v>
      </c>
      <c r="H2006" s="101">
        <f t="shared" si="216"/>
        <v>4.0999999999999996</v>
      </c>
      <c r="I2006" s="101">
        <v>0</v>
      </c>
      <c r="J2006" s="101">
        <v>0</v>
      </c>
      <c r="K2006" s="101">
        <v>0</v>
      </c>
      <c r="L2006" s="101">
        <v>4.0999999999999996</v>
      </c>
      <c r="M2006" s="101">
        <v>0</v>
      </c>
      <c r="N2006" s="101">
        <v>0</v>
      </c>
      <c r="O2006" s="218">
        <v>26008</v>
      </c>
      <c r="P2006" s="88" t="s">
        <v>1703</v>
      </c>
      <c r="Q2006" s="74"/>
    </row>
    <row r="2007" spans="1:17" ht="60.75" thickBot="1" x14ac:dyDescent="0.3">
      <c r="A2007" s="24" t="s">
        <v>1719</v>
      </c>
      <c r="B2007" s="219"/>
      <c r="C2007" s="219"/>
      <c r="D2007" s="219"/>
      <c r="E2007" s="219"/>
      <c r="F2007" s="219"/>
      <c r="G2007" s="25" t="s">
        <v>6</v>
      </c>
      <c r="H2007" s="101">
        <f t="shared" si="216"/>
        <v>0</v>
      </c>
      <c r="I2007" s="101">
        <v>0</v>
      </c>
      <c r="J2007" s="101">
        <v>0</v>
      </c>
      <c r="K2007" s="101">
        <v>0</v>
      </c>
      <c r="L2007" s="101">
        <v>0</v>
      </c>
      <c r="M2007" s="101">
        <v>0</v>
      </c>
      <c r="N2007" s="101">
        <v>0</v>
      </c>
      <c r="O2007" s="219"/>
      <c r="P2007" s="88" t="s">
        <v>1704</v>
      </c>
      <c r="Q2007" s="74"/>
    </row>
    <row r="2008" spans="1:17" ht="24.75" thickBot="1" x14ac:dyDescent="0.3">
      <c r="A2008" s="68"/>
      <c r="B2008" s="219"/>
      <c r="C2008" s="219"/>
      <c r="D2008" s="219"/>
      <c r="E2008" s="219"/>
      <c r="F2008" s="219"/>
      <c r="G2008" s="25" t="s">
        <v>7</v>
      </c>
      <c r="H2008" s="101">
        <f t="shared" si="216"/>
        <v>3.7</v>
      </c>
      <c r="I2008" s="101">
        <v>0</v>
      </c>
      <c r="J2008" s="101">
        <v>0</v>
      </c>
      <c r="K2008" s="101">
        <v>0</v>
      </c>
      <c r="L2008" s="101">
        <v>3.7</v>
      </c>
      <c r="M2008" s="101">
        <v>0</v>
      </c>
      <c r="N2008" s="101">
        <v>0</v>
      </c>
      <c r="O2008" s="219"/>
      <c r="P2008" s="88" t="s">
        <v>1705</v>
      </c>
      <c r="Q2008" s="74"/>
    </row>
    <row r="2009" spans="1:17" ht="16.5" thickBot="1" x14ac:dyDescent="0.3">
      <c r="A2009" s="68"/>
      <c r="B2009" s="219"/>
      <c r="C2009" s="219"/>
      <c r="D2009" s="219"/>
      <c r="E2009" s="219"/>
      <c r="F2009" s="219"/>
      <c r="G2009" s="25" t="s">
        <v>8</v>
      </c>
      <c r="H2009" s="101">
        <f t="shared" si="216"/>
        <v>0.4</v>
      </c>
      <c r="I2009" s="101">
        <v>0</v>
      </c>
      <c r="J2009" s="101">
        <v>0</v>
      </c>
      <c r="K2009" s="101">
        <v>0</v>
      </c>
      <c r="L2009" s="101">
        <v>0.4</v>
      </c>
      <c r="M2009" s="101">
        <v>0</v>
      </c>
      <c r="N2009" s="101">
        <v>0</v>
      </c>
      <c r="O2009" s="219"/>
      <c r="P2009" s="89"/>
      <c r="Q2009" s="74"/>
    </row>
    <row r="2010" spans="1:17" ht="16.5" thickBot="1" x14ac:dyDescent="0.3">
      <c r="A2010" s="69"/>
      <c r="B2010" s="220"/>
      <c r="C2010" s="220"/>
      <c r="D2010" s="220"/>
      <c r="E2010" s="220"/>
      <c r="F2010" s="220"/>
      <c r="G2010" s="25" t="s">
        <v>9</v>
      </c>
      <c r="H2010" s="101">
        <f t="shared" si="216"/>
        <v>0</v>
      </c>
      <c r="I2010" s="101">
        <v>0</v>
      </c>
      <c r="J2010" s="101">
        <v>0</v>
      </c>
      <c r="K2010" s="101">
        <v>0</v>
      </c>
      <c r="L2010" s="101">
        <v>0</v>
      </c>
      <c r="M2010" s="101">
        <v>0</v>
      </c>
      <c r="N2010" s="101">
        <v>0</v>
      </c>
      <c r="O2010" s="220"/>
      <c r="P2010" s="90"/>
      <c r="Q2010" s="74"/>
    </row>
    <row r="2011" spans="1:17" ht="84.75" thickBot="1" x14ac:dyDescent="0.3">
      <c r="A2011" s="24" t="s">
        <v>1301</v>
      </c>
      <c r="B2011" s="218" t="s">
        <v>1700</v>
      </c>
      <c r="C2011" s="218" t="s">
        <v>214</v>
      </c>
      <c r="D2011" s="218">
        <v>2030</v>
      </c>
      <c r="E2011" s="218" t="s">
        <v>1720</v>
      </c>
      <c r="F2011" s="218" t="s">
        <v>1707</v>
      </c>
      <c r="G2011" s="25" t="s">
        <v>4</v>
      </c>
      <c r="H2011" s="101">
        <f t="shared" si="216"/>
        <v>44.8</v>
      </c>
      <c r="I2011" s="101">
        <v>0</v>
      </c>
      <c r="J2011" s="101">
        <v>0</v>
      </c>
      <c r="K2011" s="101">
        <v>0</v>
      </c>
      <c r="L2011" s="101">
        <v>0</v>
      </c>
      <c r="M2011" s="101">
        <v>0</v>
      </c>
      <c r="N2011" s="101">
        <v>44.8</v>
      </c>
      <c r="O2011" s="218">
        <v>26008</v>
      </c>
      <c r="P2011" s="88" t="s">
        <v>1703</v>
      </c>
      <c r="Q2011" s="74"/>
    </row>
    <row r="2012" spans="1:17" ht="60.75" thickBot="1" x14ac:dyDescent="0.3">
      <c r="A2012" s="24" t="s">
        <v>1721</v>
      </c>
      <c r="B2012" s="219"/>
      <c r="C2012" s="219"/>
      <c r="D2012" s="219"/>
      <c r="E2012" s="219"/>
      <c r="F2012" s="219"/>
      <c r="G2012" s="25" t="s">
        <v>262</v>
      </c>
      <c r="H2012" s="101">
        <f t="shared" si="216"/>
        <v>0</v>
      </c>
      <c r="I2012" s="101">
        <v>0</v>
      </c>
      <c r="J2012" s="101">
        <v>0</v>
      </c>
      <c r="K2012" s="101">
        <v>0</v>
      </c>
      <c r="L2012" s="101">
        <v>0</v>
      </c>
      <c r="M2012" s="101">
        <v>0</v>
      </c>
      <c r="N2012" s="101">
        <v>0</v>
      </c>
      <c r="O2012" s="219"/>
      <c r="P2012" s="88" t="s">
        <v>1704</v>
      </c>
      <c r="Q2012" s="74"/>
    </row>
    <row r="2013" spans="1:17" ht="24.75" thickBot="1" x14ac:dyDescent="0.3">
      <c r="A2013" s="68"/>
      <c r="B2013" s="219"/>
      <c r="C2013" s="219"/>
      <c r="D2013" s="219"/>
      <c r="E2013" s="219"/>
      <c r="F2013" s="219"/>
      <c r="G2013" s="25" t="s">
        <v>7</v>
      </c>
      <c r="H2013" s="101">
        <f t="shared" si="216"/>
        <v>40.799999999999997</v>
      </c>
      <c r="I2013" s="101">
        <v>0</v>
      </c>
      <c r="J2013" s="101">
        <v>0</v>
      </c>
      <c r="K2013" s="101">
        <v>0</v>
      </c>
      <c r="L2013" s="101">
        <v>0</v>
      </c>
      <c r="M2013" s="101">
        <v>0</v>
      </c>
      <c r="N2013" s="101">
        <v>40.799999999999997</v>
      </c>
      <c r="O2013" s="219"/>
      <c r="P2013" s="88" t="s">
        <v>1705</v>
      </c>
      <c r="Q2013" s="74"/>
    </row>
    <row r="2014" spans="1:17" ht="16.5" thickBot="1" x14ac:dyDescent="0.3">
      <c r="A2014" s="68"/>
      <c r="B2014" s="219"/>
      <c r="C2014" s="219"/>
      <c r="D2014" s="219"/>
      <c r="E2014" s="219"/>
      <c r="F2014" s="219"/>
      <c r="G2014" s="25" t="s">
        <v>8</v>
      </c>
      <c r="H2014" s="101">
        <f t="shared" si="216"/>
        <v>4</v>
      </c>
      <c r="I2014" s="101">
        <v>0</v>
      </c>
      <c r="J2014" s="101">
        <v>0</v>
      </c>
      <c r="K2014" s="101">
        <v>0</v>
      </c>
      <c r="L2014" s="101">
        <v>0</v>
      </c>
      <c r="M2014" s="101">
        <v>0</v>
      </c>
      <c r="N2014" s="101">
        <v>4</v>
      </c>
      <c r="O2014" s="219"/>
      <c r="P2014" s="89"/>
      <c r="Q2014" s="74"/>
    </row>
    <row r="2015" spans="1:17" ht="16.5" thickBot="1" x14ac:dyDescent="0.3">
      <c r="A2015" s="69"/>
      <c r="B2015" s="220"/>
      <c r="C2015" s="220"/>
      <c r="D2015" s="220"/>
      <c r="E2015" s="220"/>
      <c r="F2015" s="220"/>
      <c r="G2015" s="25" t="s">
        <v>9</v>
      </c>
      <c r="H2015" s="101">
        <f t="shared" si="216"/>
        <v>0</v>
      </c>
      <c r="I2015" s="101">
        <v>0</v>
      </c>
      <c r="J2015" s="101">
        <v>0</v>
      </c>
      <c r="K2015" s="101">
        <v>0</v>
      </c>
      <c r="L2015" s="101">
        <v>0</v>
      </c>
      <c r="M2015" s="101">
        <v>0</v>
      </c>
      <c r="N2015" s="101">
        <v>0</v>
      </c>
      <c r="O2015" s="220"/>
      <c r="P2015" s="90"/>
      <c r="Q2015" s="74"/>
    </row>
    <row r="2016" spans="1:17" ht="84.75" thickBot="1" x14ac:dyDescent="0.3">
      <c r="A2016" s="24" t="s">
        <v>1722</v>
      </c>
      <c r="B2016" s="218" t="s">
        <v>1700</v>
      </c>
      <c r="C2016" s="218" t="s">
        <v>214</v>
      </c>
      <c r="D2016" s="218">
        <v>2028</v>
      </c>
      <c r="E2016" s="218" t="s">
        <v>1724</v>
      </c>
      <c r="F2016" s="218" t="s">
        <v>1707</v>
      </c>
      <c r="G2016" s="25" t="s">
        <v>4</v>
      </c>
      <c r="H2016" s="101">
        <f t="shared" si="216"/>
        <v>2.1</v>
      </c>
      <c r="I2016" s="101">
        <v>0</v>
      </c>
      <c r="J2016" s="101">
        <v>0</v>
      </c>
      <c r="K2016" s="101">
        <v>0</v>
      </c>
      <c r="L2016" s="101">
        <v>2.1</v>
      </c>
      <c r="M2016" s="101">
        <v>0</v>
      </c>
      <c r="N2016" s="101">
        <v>0</v>
      </c>
      <c r="O2016" s="218">
        <v>26008</v>
      </c>
      <c r="P2016" s="88" t="s">
        <v>1703</v>
      </c>
      <c r="Q2016" s="74"/>
    </row>
    <row r="2017" spans="1:17" ht="60.75" thickBot="1" x14ac:dyDescent="0.3">
      <c r="A2017" s="24" t="s">
        <v>1723</v>
      </c>
      <c r="B2017" s="219"/>
      <c r="C2017" s="219"/>
      <c r="D2017" s="219"/>
      <c r="E2017" s="219"/>
      <c r="F2017" s="219"/>
      <c r="G2017" s="25" t="s">
        <v>262</v>
      </c>
      <c r="H2017" s="101">
        <f t="shared" si="216"/>
        <v>0</v>
      </c>
      <c r="I2017" s="101">
        <v>0</v>
      </c>
      <c r="J2017" s="101">
        <v>0</v>
      </c>
      <c r="K2017" s="101">
        <v>0</v>
      </c>
      <c r="L2017" s="101">
        <v>0</v>
      </c>
      <c r="M2017" s="101">
        <v>0</v>
      </c>
      <c r="N2017" s="101">
        <v>0</v>
      </c>
      <c r="O2017" s="219"/>
      <c r="P2017" s="88" t="s">
        <v>1704</v>
      </c>
      <c r="Q2017" s="74"/>
    </row>
    <row r="2018" spans="1:17" ht="24.75" thickBot="1" x14ac:dyDescent="0.3">
      <c r="A2018" s="68"/>
      <c r="B2018" s="219"/>
      <c r="C2018" s="219"/>
      <c r="D2018" s="219"/>
      <c r="E2018" s="219"/>
      <c r="F2018" s="219"/>
      <c r="G2018" s="25" t="s">
        <v>7</v>
      </c>
      <c r="H2018" s="101">
        <f t="shared" si="216"/>
        <v>1.9</v>
      </c>
      <c r="I2018" s="101">
        <v>0</v>
      </c>
      <c r="J2018" s="101">
        <v>0</v>
      </c>
      <c r="K2018" s="101">
        <v>0</v>
      </c>
      <c r="L2018" s="101">
        <v>1.9</v>
      </c>
      <c r="M2018" s="101">
        <v>0</v>
      </c>
      <c r="N2018" s="101">
        <v>0</v>
      </c>
      <c r="O2018" s="219"/>
      <c r="P2018" s="88" t="s">
        <v>1705</v>
      </c>
      <c r="Q2018" s="74"/>
    </row>
    <row r="2019" spans="1:17" ht="16.5" thickBot="1" x14ac:dyDescent="0.3">
      <c r="A2019" s="68"/>
      <c r="B2019" s="219"/>
      <c r="C2019" s="219"/>
      <c r="D2019" s="219"/>
      <c r="E2019" s="219"/>
      <c r="F2019" s="219"/>
      <c r="G2019" s="25" t="s">
        <v>8</v>
      </c>
      <c r="H2019" s="101">
        <f t="shared" si="216"/>
        <v>0.2</v>
      </c>
      <c r="I2019" s="101">
        <v>0</v>
      </c>
      <c r="J2019" s="101">
        <v>0</v>
      </c>
      <c r="K2019" s="101">
        <v>0</v>
      </c>
      <c r="L2019" s="101">
        <v>0.2</v>
      </c>
      <c r="M2019" s="101">
        <v>0</v>
      </c>
      <c r="N2019" s="101">
        <v>0</v>
      </c>
      <c r="O2019" s="219"/>
      <c r="P2019" s="89"/>
      <c r="Q2019" s="74"/>
    </row>
    <row r="2020" spans="1:17" ht="16.5" thickBot="1" x14ac:dyDescent="0.3">
      <c r="A2020" s="69"/>
      <c r="B2020" s="220"/>
      <c r="C2020" s="220"/>
      <c r="D2020" s="220"/>
      <c r="E2020" s="220"/>
      <c r="F2020" s="220"/>
      <c r="G2020" s="25" t="s">
        <v>9</v>
      </c>
      <c r="H2020" s="101">
        <f t="shared" si="216"/>
        <v>0</v>
      </c>
      <c r="I2020" s="101">
        <v>0</v>
      </c>
      <c r="J2020" s="101">
        <v>0</v>
      </c>
      <c r="K2020" s="101">
        <v>0</v>
      </c>
      <c r="L2020" s="101">
        <v>0</v>
      </c>
      <c r="M2020" s="101">
        <v>0</v>
      </c>
      <c r="N2020" s="101">
        <v>0</v>
      </c>
      <c r="O2020" s="220"/>
      <c r="P2020" s="90"/>
      <c r="Q2020" s="74"/>
    </row>
    <row r="2021" spans="1:17" ht="84.75" thickBot="1" x14ac:dyDescent="0.3">
      <c r="A2021" s="24" t="s">
        <v>1725</v>
      </c>
      <c r="B2021" s="218" t="s">
        <v>1700</v>
      </c>
      <c r="C2021" s="218" t="s">
        <v>214</v>
      </c>
      <c r="D2021" s="218">
        <v>2029</v>
      </c>
      <c r="E2021" s="218" t="s">
        <v>1724</v>
      </c>
      <c r="F2021" s="218" t="s">
        <v>1707</v>
      </c>
      <c r="G2021" s="25" t="s">
        <v>4</v>
      </c>
      <c r="H2021" s="101">
        <f t="shared" si="216"/>
        <v>22.8</v>
      </c>
      <c r="I2021" s="101">
        <v>0</v>
      </c>
      <c r="J2021" s="101">
        <v>0</v>
      </c>
      <c r="K2021" s="101">
        <v>0</v>
      </c>
      <c r="L2021" s="101">
        <v>0</v>
      </c>
      <c r="M2021" s="101">
        <v>22.8</v>
      </c>
      <c r="N2021" s="101">
        <v>0</v>
      </c>
      <c r="O2021" s="218">
        <v>26008</v>
      </c>
      <c r="P2021" s="88" t="s">
        <v>1703</v>
      </c>
      <c r="Q2021" s="74"/>
    </row>
    <row r="2022" spans="1:17" ht="60.75" thickBot="1" x14ac:dyDescent="0.3">
      <c r="A2022" s="24" t="s">
        <v>1723</v>
      </c>
      <c r="B2022" s="219"/>
      <c r="C2022" s="219"/>
      <c r="D2022" s="219"/>
      <c r="E2022" s="219"/>
      <c r="F2022" s="219"/>
      <c r="G2022" s="25" t="s">
        <v>262</v>
      </c>
      <c r="H2022" s="101">
        <f t="shared" si="216"/>
        <v>0</v>
      </c>
      <c r="I2022" s="101">
        <v>0</v>
      </c>
      <c r="J2022" s="101">
        <v>0</v>
      </c>
      <c r="K2022" s="101">
        <v>0</v>
      </c>
      <c r="L2022" s="101">
        <v>0</v>
      </c>
      <c r="M2022" s="101">
        <v>0</v>
      </c>
      <c r="N2022" s="101">
        <v>0</v>
      </c>
      <c r="O2022" s="219"/>
      <c r="P2022" s="88" t="s">
        <v>1704</v>
      </c>
      <c r="Q2022" s="74"/>
    </row>
    <row r="2023" spans="1:17" ht="24.75" thickBot="1" x14ac:dyDescent="0.3">
      <c r="A2023" s="68"/>
      <c r="B2023" s="219"/>
      <c r="C2023" s="219"/>
      <c r="D2023" s="219"/>
      <c r="E2023" s="219"/>
      <c r="F2023" s="219"/>
      <c r="G2023" s="25" t="s">
        <v>7</v>
      </c>
      <c r="H2023" s="101">
        <f t="shared" si="216"/>
        <v>20.8</v>
      </c>
      <c r="I2023" s="101">
        <v>0</v>
      </c>
      <c r="J2023" s="101">
        <v>0</v>
      </c>
      <c r="K2023" s="101">
        <v>0</v>
      </c>
      <c r="L2023" s="101">
        <v>0</v>
      </c>
      <c r="M2023" s="101">
        <v>20.8</v>
      </c>
      <c r="N2023" s="101">
        <v>0</v>
      </c>
      <c r="O2023" s="219"/>
      <c r="P2023" s="88" t="s">
        <v>1705</v>
      </c>
      <c r="Q2023" s="74"/>
    </row>
    <row r="2024" spans="1:17" ht="16.5" thickBot="1" x14ac:dyDescent="0.3">
      <c r="A2024" s="68"/>
      <c r="B2024" s="219"/>
      <c r="C2024" s="219"/>
      <c r="D2024" s="219"/>
      <c r="E2024" s="219"/>
      <c r="F2024" s="219"/>
      <c r="G2024" s="25" t="s">
        <v>8</v>
      </c>
      <c r="H2024" s="101">
        <f t="shared" si="216"/>
        <v>2.1</v>
      </c>
      <c r="I2024" s="101">
        <v>0</v>
      </c>
      <c r="J2024" s="101">
        <v>0</v>
      </c>
      <c r="K2024" s="101">
        <v>0</v>
      </c>
      <c r="L2024" s="101">
        <v>0</v>
      </c>
      <c r="M2024" s="101">
        <v>2.1</v>
      </c>
      <c r="N2024" s="101">
        <v>0</v>
      </c>
      <c r="O2024" s="219"/>
      <c r="P2024" s="89"/>
      <c r="Q2024" s="74"/>
    </row>
    <row r="2025" spans="1:17" ht="16.5" thickBot="1" x14ac:dyDescent="0.3">
      <c r="A2025" s="69"/>
      <c r="B2025" s="220"/>
      <c r="C2025" s="220"/>
      <c r="D2025" s="220"/>
      <c r="E2025" s="220"/>
      <c r="F2025" s="220"/>
      <c r="G2025" s="25" t="s">
        <v>9</v>
      </c>
      <c r="H2025" s="101">
        <f t="shared" si="216"/>
        <v>0</v>
      </c>
      <c r="I2025" s="101">
        <v>0</v>
      </c>
      <c r="J2025" s="101">
        <v>0</v>
      </c>
      <c r="K2025" s="101">
        <v>0</v>
      </c>
      <c r="L2025" s="101">
        <v>0</v>
      </c>
      <c r="M2025" s="101">
        <v>0</v>
      </c>
      <c r="N2025" s="101">
        <v>0</v>
      </c>
      <c r="O2025" s="220"/>
      <c r="P2025" s="90"/>
      <c r="Q2025" s="74"/>
    </row>
    <row r="2026" spans="1:17" ht="84.75" thickBot="1" x14ac:dyDescent="0.3">
      <c r="A2026" s="24" t="s">
        <v>1726</v>
      </c>
      <c r="B2026" s="218" t="s">
        <v>1700</v>
      </c>
      <c r="C2026" s="218" t="s">
        <v>214</v>
      </c>
      <c r="D2026" s="218">
        <v>2028</v>
      </c>
      <c r="E2026" s="218" t="s">
        <v>1594</v>
      </c>
      <c r="F2026" s="218" t="s">
        <v>1707</v>
      </c>
      <c r="G2026" s="25" t="s">
        <v>4</v>
      </c>
      <c r="H2026" s="101">
        <f t="shared" si="216"/>
        <v>2.4</v>
      </c>
      <c r="I2026" s="101">
        <v>0</v>
      </c>
      <c r="J2026" s="101">
        <v>0</v>
      </c>
      <c r="K2026" s="101">
        <v>0</v>
      </c>
      <c r="L2026" s="101">
        <v>2.4</v>
      </c>
      <c r="M2026" s="101">
        <v>0</v>
      </c>
      <c r="N2026" s="101">
        <v>0</v>
      </c>
      <c r="O2026" s="218">
        <v>26008</v>
      </c>
      <c r="P2026" s="88" t="s">
        <v>1703</v>
      </c>
      <c r="Q2026" s="74"/>
    </row>
    <row r="2027" spans="1:17" ht="60.75" thickBot="1" x14ac:dyDescent="0.3">
      <c r="A2027" s="24" t="s">
        <v>1727</v>
      </c>
      <c r="B2027" s="219"/>
      <c r="C2027" s="219"/>
      <c r="D2027" s="219"/>
      <c r="E2027" s="219"/>
      <c r="F2027" s="219"/>
      <c r="G2027" s="25" t="s">
        <v>262</v>
      </c>
      <c r="H2027" s="101">
        <f t="shared" si="216"/>
        <v>0</v>
      </c>
      <c r="I2027" s="101">
        <v>0</v>
      </c>
      <c r="J2027" s="101">
        <v>0</v>
      </c>
      <c r="K2027" s="101">
        <v>0</v>
      </c>
      <c r="L2027" s="101">
        <v>0</v>
      </c>
      <c r="M2027" s="101">
        <v>0</v>
      </c>
      <c r="N2027" s="101">
        <v>0</v>
      </c>
      <c r="O2027" s="219"/>
      <c r="P2027" s="88" t="s">
        <v>1704</v>
      </c>
      <c r="Q2027" s="74"/>
    </row>
    <row r="2028" spans="1:17" ht="24.75" thickBot="1" x14ac:dyDescent="0.3">
      <c r="A2028" s="68"/>
      <c r="B2028" s="219"/>
      <c r="C2028" s="219"/>
      <c r="D2028" s="219"/>
      <c r="E2028" s="219"/>
      <c r="F2028" s="219"/>
      <c r="G2028" s="25" t="s">
        <v>7</v>
      </c>
      <c r="H2028" s="101">
        <f t="shared" si="216"/>
        <v>2.2000000000000002</v>
      </c>
      <c r="I2028" s="101">
        <v>0</v>
      </c>
      <c r="J2028" s="101">
        <v>0</v>
      </c>
      <c r="K2028" s="101">
        <v>0</v>
      </c>
      <c r="L2028" s="101">
        <v>2.2000000000000002</v>
      </c>
      <c r="M2028" s="101">
        <v>0</v>
      </c>
      <c r="N2028" s="101">
        <v>0</v>
      </c>
      <c r="O2028" s="219"/>
      <c r="P2028" s="88" t="s">
        <v>1705</v>
      </c>
      <c r="Q2028" s="74"/>
    </row>
    <row r="2029" spans="1:17" ht="16.5" thickBot="1" x14ac:dyDescent="0.3">
      <c r="A2029" s="68"/>
      <c r="B2029" s="219"/>
      <c r="C2029" s="219"/>
      <c r="D2029" s="219"/>
      <c r="E2029" s="219"/>
      <c r="F2029" s="219"/>
      <c r="G2029" s="25" t="s">
        <v>8</v>
      </c>
      <c r="H2029" s="101">
        <f t="shared" si="216"/>
        <v>0.2</v>
      </c>
      <c r="I2029" s="101">
        <v>0</v>
      </c>
      <c r="J2029" s="101">
        <v>0</v>
      </c>
      <c r="K2029" s="101">
        <v>0</v>
      </c>
      <c r="L2029" s="101">
        <v>0.2</v>
      </c>
      <c r="M2029" s="101">
        <v>0</v>
      </c>
      <c r="N2029" s="101">
        <v>0</v>
      </c>
      <c r="O2029" s="219"/>
      <c r="P2029" s="89"/>
      <c r="Q2029" s="74"/>
    </row>
    <row r="2030" spans="1:17" ht="16.5" thickBot="1" x14ac:dyDescent="0.3">
      <c r="A2030" s="69"/>
      <c r="B2030" s="220"/>
      <c r="C2030" s="220"/>
      <c r="D2030" s="220"/>
      <c r="E2030" s="220"/>
      <c r="F2030" s="220"/>
      <c r="G2030" s="25" t="s">
        <v>9</v>
      </c>
      <c r="H2030" s="101">
        <f t="shared" si="216"/>
        <v>0</v>
      </c>
      <c r="I2030" s="101">
        <v>0</v>
      </c>
      <c r="J2030" s="101">
        <v>0</v>
      </c>
      <c r="K2030" s="101">
        <v>0</v>
      </c>
      <c r="L2030" s="101">
        <v>0</v>
      </c>
      <c r="M2030" s="101">
        <v>0</v>
      </c>
      <c r="N2030" s="101">
        <v>0</v>
      </c>
      <c r="O2030" s="220"/>
      <c r="P2030" s="90"/>
      <c r="Q2030" s="74"/>
    </row>
    <row r="2031" spans="1:17" ht="84.75" thickBot="1" x14ac:dyDescent="0.3">
      <c r="A2031" s="212" t="s">
        <v>1728</v>
      </c>
      <c r="B2031" s="218" t="s">
        <v>1700</v>
      </c>
      <c r="C2031" s="218" t="s">
        <v>214</v>
      </c>
      <c r="D2031" s="218">
        <v>2028</v>
      </c>
      <c r="E2031" s="218" t="s">
        <v>1594</v>
      </c>
      <c r="F2031" s="218" t="s">
        <v>1707</v>
      </c>
      <c r="G2031" s="25" t="s">
        <v>4</v>
      </c>
      <c r="H2031" s="101">
        <f t="shared" si="216"/>
        <v>25.6</v>
      </c>
      <c r="I2031" s="101">
        <v>0</v>
      </c>
      <c r="J2031" s="101">
        <v>0</v>
      </c>
      <c r="K2031" s="101">
        <v>0</v>
      </c>
      <c r="L2031" s="101">
        <v>25.6</v>
      </c>
      <c r="M2031" s="101">
        <v>0</v>
      </c>
      <c r="N2031" s="101">
        <v>0</v>
      </c>
      <c r="O2031" s="218">
        <v>26008</v>
      </c>
      <c r="P2031" s="88" t="s">
        <v>1703</v>
      </c>
      <c r="Q2031" s="74"/>
    </row>
    <row r="2032" spans="1:17" ht="60.75" thickBot="1" x14ac:dyDescent="0.3">
      <c r="A2032" s="213"/>
      <c r="B2032" s="219"/>
      <c r="C2032" s="219"/>
      <c r="D2032" s="219"/>
      <c r="E2032" s="219"/>
      <c r="F2032" s="219"/>
      <c r="G2032" s="25" t="s">
        <v>262</v>
      </c>
      <c r="H2032" s="101">
        <f t="shared" si="216"/>
        <v>0</v>
      </c>
      <c r="I2032" s="101">
        <v>0</v>
      </c>
      <c r="J2032" s="101">
        <v>0</v>
      </c>
      <c r="K2032" s="101">
        <v>0</v>
      </c>
      <c r="L2032" s="101">
        <v>0</v>
      </c>
      <c r="M2032" s="101">
        <v>0</v>
      </c>
      <c r="N2032" s="101">
        <v>0</v>
      </c>
      <c r="O2032" s="219"/>
      <c r="P2032" s="88" t="s">
        <v>1704</v>
      </c>
      <c r="Q2032" s="74"/>
    </row>
    <row r="2033" spans="1:17" ht="24.75" thickBot="1" x14ac:dyDescent="0.3">
      <c r="A2033" s="213"/>
      <c r="B2033" s="219"/>
      <c r="C2033" s="219"/>
      <c r="D2033" s="219"/>
      <c r="E2033" s="219"/>
      <c r="F2033" s="219"/>
      <c r="G2033" s="25" t="s">
        <v>7</v>
      </c>
      <c r="H2033" s="101">
        <f t="shared" si="216"/>
        <v>23.3</v>
      </c>
      <c r="I2033" s="101">
        <v>0</v>
      </c>
      <c r="J2033" s="101">
        <v>0</v>
      </c>
      <c r="K2033" s="101">
        <v>0</v>
      </c>
      <c r="L2033" s="101">
        <v>23.3</v>
      </c>
      <c r="M2033" s="101">
        <v>0</v>
      </c>
      <c r="N2033" s="101">
        <v>0</v>
      </c>
      <c r="O2033" s="219"/>
      <c r="P2033" s="88" t="s">
        <v>1705</v>
      </c>
      <c r="Q2033" s="74"/>
    </row>
    <row r="2034" spans="1:17" ht="16.5" thickBot="1" x14ac:dyDescent="0.3">
      <c r="A2034" s="213"/>
      <c r="B2034" s="219"/>
      <c r="C2034" s="219"/>
      <c r="D2034" s="219"/>
      <c r="E2034" s="219"/>
      <c r="F2034" s="219"/>
      <c r="G2034" s="25" t="s">
        <v>8</v>
      </c>
      <c r="H2034" s="101">
        <f t="shared" si="216"/>
        <v>2.2999999999999998</v>
      </c>
      <c r="I2034" s="101">
        <v>0</v>
      </c>
      <c r="J2034" s="101">
        <v>0</v>
      </c>
      <c r="K2034" s="101">
        <v>0</v>
      </c>
      <c r="L2034" s="101">
        <v>2.2999999999999998</v>
      </c>
      <c r="M2034" s="101">
        <v>0</v>
      </c>
      <c r="N2034" s="101">
        <v>0</v>
      </c>
      <c r="O2034" s="219"/>
      <c r="P2034" s="89"/>
      <c r="Q2034" s="74"/>
    </row>
    <row r="2035" spans="1:17" ht="16.5" thickBot="1" x14ac:dyDescent="0.3">
      <c r="A2035" s="214"/>
      <c r="B2035" s="220"/>
      <c r="C2035" s="220"/>
      <c r="D2035" s="220"/>
      <c r="E2035" s="220"/>
      <c r="F2035" s="220"/>
      <c r="G2035" s="25" t="s">
        <v>9</v>
      </c>
      <c r="H2035" s="101">
        <f t="shared" si="216"/>
        <v>0</v>
      </c>
      <c r="I2035" s="101">
        <v>0</v>
      </c>
      <c r="J2035" s="101">
        <v>0</v>
      </c>
      <c r="K2035" s="101">
        <v>0</v>
      </c>
      <c r="L2035" s="101">
        <v>0</v>
      </c>
      <c r="M2035" s="101">
        <v>0</v>
      </c>
      <c r="N2035" s="101">
        <v>0</v>
      </c>
      <c r="O2035" s="220"/>
      <c r="P2035" s="90"/>
      <c r="Q2035" s="74"/>
    </row>
    <row r="2036" spans="1:17" ht="84.75" thickBot="1" x14ac:dyDescent="0.3">
      <c r="A2036" s="24" t="s">
        <v>1729</v>
      </c>
      <c r="B2036" s="218" t="s">
        <v>1700</v>
      </c>
      <c r="C2036" s="218" t="s">
        <v>214</v>
      </c>
      <c r="D2036" s="218">
        <v>2028</v>
      </c>
      <c r="E2036" s="218" t="s">
        <v>1730</v>
      </c>
      <c r="F2036" s="218" t="s">
        <v>1707</v>
      </c>
      <c r="G2036" s="25" t="s">
        <v>4</v>
      </c>
      <c r="H2036" s="101">
        <f t="shared" si="216"/>
        <v>1.7</v>
      </c>
      <c r="I2036" s="101">
        <v>0</v>
      </c>
      <c r="J2036" s="101">
        <v>0</v>
      </c>
      <c r="K2036" s="101">
        <v>0</v>
      </c>
      <c r="L2036" s="101">
        <v>1.7</v>
      </c>
      <c r="M2036" s="101">
        <v>0</v>
      </c>
      <c r="N2036" s="101">
        <v>0</v>
      </c>
      <c r="O2036" s="218">
        <v>26008</v>
      </c>
      <c r="P2036" s="88" t="s">
        <v>1703</v>
      </c>
      <c r="Q2036" s="74"/>
    </row>
    <row r="2037" spans="1:17" ht="60.75" thickBot="1" x14ac:dyDescent="0.3">
      <c r="A2037" s="24" t="s">
        <v>1717</v>
      </c>
      <c r="B2037" s="219"/>
      <c r="C2037" s="219"/>
      <c r="D2037" s="219"/>
      <c r="E2037" s="219"/>
      <c r="F2037" s="219"/>
      <c r="G2037" s="25" t="s">
        <v>262</v>
      </c>
      <c r="H2037" s="101">
        <f>SUM(I2037:N2037)</f>
        <v>0</v>
      </c>
      <c r="I2037" s="101">
        <v>0</v>
      </c>
      <c r="J2037" s="101">
        <v>0</v>
      </c>
      <c r="K2037" s="101">
        <v>0</v>
      </c>
      <c r="L2037" s="101">
        <v>0</v>
      </c>
      <c r="M2037" s="101">
        <v>0</v>
      </c>
      <c r="N2037" s="101">
        <v>0</v>
      </c>
      <c r="O2037" s="219"/>
      <c r="P2037" s="88" t="s">
        <v>1704</v>
      </c>
      <c r="Q2037" s="74"/>
    </row>
    <row r="2038" spans="1:17" ht="24.75" thickBot="1" x14ac:dyDescent="0.3">
      <c r="A2038" s="68"/>
      <c r="B2038" s="219"/>
      <c r="C2038" s="219"/>
      <c r="D2038" s="219"/>
      <c r="E2038" s="219"/>
      <c r="F2038" s="219"/>
      <c r="G2038" s="25" t="s">
        <v>7</v>
      </c>
      <c r="H2038" s="101">
        <f>SUM(I2038:N2038)</f>
        <v>1.5</v>
      </c>
      <c r="I2038" s="101">
        <v>0</v>
      </c>
      <c r="J2038" s="101">
        <v>0</v>
      </c>
      <c r="K2038" s="101">
        <v>0</v>
      </c>
      <c r="L2038" s="101">
        <v>1.5</v>
      </c>
      <c r="M2038" s="101">
        <v>0</v>
      </c>
      <c r="N2038" s="101">
        <v>0</v>
      </c>
      <c r="O2038" s="219"/>
      <c r="P2038" s="88" t="s">
        <v>1705</v>
      </c>
      <c r="Q2038" s="74"/>
    </row>
    <row r="2039" spans="1:17" ht="16.5" thickBot="1" x14ac:dyDescent="0.3">
      <c r="A2039" s="68"/>
      <c r="B2039" s="219"/>
      <c r="C2039" s="219"/>
      <c r="D2039" s="219"/>
      <c r="E2039" s="219"/>
      <c r="F2039" s="219"/>
      <c r="G2039" s="25" t="s">
        <v>8</v>
      </c>
      <c r="H2039" s="101">
        <f>SUM(I2039:N2039)</f>
        <v>0.2</v>
      </c>
      <c r="I2039" s="101">
        <v>0</v>
      </c>
      <c r="J2039" s="101">
        <v>0</v>
      </c>
      <c r="K2039" s="101">
        <v>0</v>
      </c>
      <c r="L2039" s="101">
        <v>0.2</v>
      </c>
      <c r="M2039" s="101">
        <v>0</v>
      </c>
      <c r="N2039" s="101">
        <v>0</v>
      </c>
      <c r="O2039" s="219"/>
      <c r="P2039" s="89"/>
      <c r="Q2039" s="74"/>
    </row>
    <row r="2040" spans="1:17" ht="16.5" thickBot="1" x14ac:dyDescent="0.3">
      <c r="A2040" s="69"/>
      <c r="B2040" s="220"/>
      <c r="C2040" s="220"/>
      <c r="D2040" s="220"/>
      <c r="E2040" s="220"/>
      <c r="F2040" s="220"/>
      <c r="G2040" s="25" t="s">
        <v>9</v>
      </c>
      <c r="H2040" s="101">
        <f>SUM(I2040:N2040)</f>
        <v>0</v>
      </c>
      <c r="I2040" s="101">
        <v>0</v>
      </c>
      <c r="J2040" s="101">
        <v>0</v>
      </c>
      <c r="K2040" s="101">
        <v>0</v>
      </c>
      <c r="L2040" s="101">
        <v>0</v>
      </c>
      <c r="M2040" s="101">
        <v>0</v>
      </c>
      <c r="N2040" s="101">
        <v>0</v>
      </c>
      <c r="O2040" s="220"/>
      <c r="P2040" s="90"/>
      <c r="Q2040" s="74"/>
    </row>
    <row r="2041" spans="1:17" ht="84.75" thickBot="1" x14ac:dyDescent="0.3">
      <c r="A2041" s="24" t="s">
        <v>1301</v>
      </c>
      <c r="B2041" s="218" t="s">
        <v>1700</v>
      </c>
      <c r="C2041" s="218" t="s">
        <v>214</v>
      </c>
      <c r="D2041" s="218">
        <v>2028</v>
      </c>
      <c r="E2041" s="218" t="s">
        <v>1730</v>
      </c>
      <c r="F2041" s="218" t="s">
        <v>1707</v>
      </c>
      <c r="G2041" s="25" t="s">
        <v>4</v>
      </c>
      <c r="H2041" s="101">
        <v>17.7</v>
      </c>
      <c r="I2041" s="101">
        <v>0</v>
      </c>
      <c r="J2041" s="101">
        <v>0</v>
      </c>
      <c r="K2041" s="101">
        <v>0</v>
      </c>
      <c r="L2041" s="101">
        <v>17.7</v>
      </c>
      <c r="M2041" s="101">
        <v>0</v>
      </c>
      <c r="N2041" s="101">
        <v>0</v>
      </c>
      <c r="O2041" s="218">
        <v>26008</v>
      </c>
      <c r="P2041" s="88" t="s">
        <v>1703</v>
      </c>
      <c r="Q2041" s="74"/>
    </row>
    <row r="2042" spans="1:17" ht="60.75" thickBot="1" x14ac:dyDescent="0.3">
      <c r="A2042" s="24" t="s">
        <v>1731</v>
      </c>
      <c r="B2042" s="219"/>
      <c r="C2042" s="219"/>
      <c r="D2042" s="219"/>
      <c r="E2042" s="219"/>
      <c r="F2042" s="219"/>
      <c r="G2042" s="25" t="s">
        <v>262</v>
      </c>
      <c r="H2042" s="101">
        <v>0</v>
      </c>
      <c r="I2042" s="101">
        <v>0</v>
      </c>
      <c r="J2042" s="101">
        <v>0</v>
      </c>
      <c r="K2042" s="101">
        <v>0</v>
      </c>
      <c r="L2042" s="101">
        <v>0</v>
      </c>
      <c r="M2042" s="101">
        <v>0</v>
      </c>
      <c r="N2042" s="101">
        <v>0</v>
      </c>
      <c r="O2042" s="219"/>
      <c r="P2042" s="88" t="s">
        <v>1704</v>
      </c>
      <c r="Q2042" s="74"/>
    </row>
    <row r="2043" spans="1:17" ht="24.75" thickBot="1" x14ac:dyDescent="0.3">
      <c r="A2043" s="24" t="s">
        <v>1732</v>
      </c>
      <c r="B2043" s="219"/>
      <c r="C2043" s="219"/>
      <c r="D2043" s="219"/>
      <c r="E2043" s="219"/>
      <c r="F2043" s="219"/>
      <c r="G2043" s="25" t="s">
        <v>7</v>
      </c>
      <c r="H2043" s="101">
        <v>16.100000000000001</v>
      </c>
      <c r="I2043" s="101">
        <v>0</v>
      </c>
      <c r="J2043" s="101">
        <v>0</v>
      </c>
      <c r="K2043" s="101">
        <v>0</v>
      </c>
      <c r="L2043" s="101">
        <v>16.100000000000001</v>
      </c>
      <c r="M2043" s="101">
        <v>0</v>
      </c>
      <c r="N2043" s="101">
        <v>0</v>
      </c>
      <c r="O2043" s="219"/>
      <c r="P2043" s="88" t="s">
        <v>1733</v>
      </c>
      <c r="Q2043" s="74"/>
    </row>
    <row r="2044" spans="1:17" ht="16.5" thickBot="1" x14ac:dyDescent="0.3">
      <c r="A2044" s="24" t="s">
        <v>1717</v>
      </c>
      <c r="B2044" s="219"/>
      <c r="C2044" s="219"/>
      <c r="D2044" s="219"/>
      <c r="E2044" s="219"/>
      <c r="F2044" s="219"/>
      <c r="G2044" s="25" t="s">
        <v>8</v>
      </c>
      <c r="H2044" s="101">
        <v>1.6</v>
      </c>
      <c r="I2044" s="101">
        <v>0</v>
      </c>
      <c r="J2044" s="101">
        <v>0</v>
      </c>
      <c r="K2044" s="101">
        <v>0</v>
      </c>
      <c r="L2044" s="101">
        <v>1.6</v>
      </c>
      <c r="M2044" s="101">
        <v>0</v>
      </c>
      <c r="N2044" s="101">
        <v>0</v>
      </c>
      <c r="O2044" s="219"/>
      <c r="P2044" s="89"/>
      <c r="Q2044" s="74"/>
    </row>
    <row r="2045" spans="1:17" ht="16.5" thickBot="1" x14ac:dyDescent="0.3">
      <c r="A2045" s="69"/>
      <c r="B2045" s="220"/>
      <c r="C2045" s="220"/>
      <c r="D2045" s="220"/>
      <c r="E2045" s="220"/>
      <c r="F2045" s="220"/>
      <c r="G2045" s="25" t="s">
        <v>9</v>
      </c>
      <c r="H2045" s="101">
        <v>0</v>
      </c>
      <c r="I2045" s="101">
        <v>0</v>
      </c>
      <c r="J2045" s="101">
        <v>0</v>
      </c>
      <c r="K2045" s="101">
        <v>0</v>
      </c>
      <c r="L2045" s="101">
        <v>0</v>
      </c>
      <c r="M2045" s="101">
        <v>0</v>
      </c>
      <c r="N2045" s="101">
        <v>0</v>
      </c>
      <c r="O2045" s="220"/>
      <c r="P2045" s="90"/>
      <c r="Q2045" s="74"/>
    </row>
    <row r="2046" spans="1:17" ht="84.75" thickBot="1" x14ac:dyDescent="0.3">
      <c r="A2046" s="212" t="s">
        <v>1734</v>
      </c>
      <c r="B2046" s="218" t="s">
        <v>1700</v>
      </c>
      <c r="C2046" s="218" t="s">
        <v>214</v>
      </c>
      <c r="D2046" s="218">
        <v>2028</v>
      </c>
      <c r="E2046" s="218" t="s">
        <v>1735</v>
      </c>
      <c r="F2046" s="218" t="s">
        <v>1707</v>
      </c>
      <c r="G2046" s="25" t="s">
        <v>4</v>
      </c>
      <c r="H2046" s="101">
        <v>2.5</v>
      </c>
      <c r="I2046" s="101">
        <v>0</v>
      </c>
      <c r="J2046" s="101">
        <v>0</v>
      </c>
      <c r="K2046" s="101">
        <v>0</v>
      </c>
      <c r="L2046" s="101">
        <v>2.5</v>
      </c>
      <c r="M2046" s="101">
        <v>0</v>
      </c>
      <c r="N2046" s="101">
        <v>0</v>
      </c>
      <c r="O2046" s="218">
        <v>26008</v>
      </c>
      <c r="P2046" s="88" t="s">
        <v>1703</v>
      </c>
      <c r="Q2046" s="74"/>
    </row>
    <row r="2047" spans="1:17" ht="60.75" thickBot="1" x14ac:dyDescent="0.3">
      <c r="A2047" s="213"/>
      <c r="B2047" s="219"/>
      <c r="C2047" s="219"/>
      <c r="D2047" s="219"/>
      <c r="E2047" s="219"/>
      <c r="F2047" s="219"/>
      <c r="G2047" s="25" t="s">
        <v>262</v>
      </c>
      <c r="H2047" s="101">
        <v>0</v>
      </c>
      <c r="I2047" s="101">
        <v>0</v>
      </c>
      <c r="J2047" s="101">
        <v>0</v>
      </c>
      <c r="K2047" s="101">
        <v>0</v>
      </c>
      <c r="L2047" s="101">
        <v>0</v>
      </c>
      <c r="M2047" s="101">
        <v>0</v>
      </c>
      <c r="N2047" s="101">
        <v>0</v>
      </c>
      <c r="O2047" s="219"/>
      <c r="P2047" s="88" t="s">
        <v>1704</v>
      </c>
      <c r="Q2047" s="74"/>
    </row>
    <row r="2048" spans="1:17" ht="24.75" thickBot="1" x14ac:dyDescent="0.3">
      <c r="A2048" s="213"/>
      <c r="B2048" s="219"/>
      <c r="C2048" s="219"/>
      <c r="D2048" s="219"/>
      <c r="E2048" s="219"/>
      <c r="F2048" s="219"/>
      <c r="G2048" s="25" t="s">
        <v>7</v>
      </c>
      <c r="H2048" s="101">
        <v>2.2999999999999998</v>
      </c>
      <c r="I2048" s="101">
        <v>0</v>
      </c>
      <c r="J2048" s="101">
        <v>0</v>
      </c>
      <c r="K2048" s="101">
        <v>0</v>
      </c>
      <c r="L2048" s="101">
        <v>2.2999999999999998</v>
      </c>
      <c r="M2048" s="101">
        <v>0</v>
      </c>
      <c r="N2048" s="101">
        <v>0</v>
      </c>
      <c r="O2048" s="219"/>
      <c r="P2048" s="88" t="s">
        <v>1705</v>
      </c>
      <c r="Q2048" s="74"/>
    </row>
    <row r="2049" spans="1:17" ht="16.5" thickBot="1" x14ac:dyDescent="0.3">
      <c r="A2049" s="213"/>
      <c r="B2049" s="219"/>
      <c r="C2049" s="219"/>
      <c r="D2049" s="219"/>
      <c r="E2049" s="219"/>
      <c r="F2049" s="219"/>
      <c r="G2049" s="25" t="s">
        <v>8</v>
      </c>
      <c r="H2049" s="101">
        <v>0.2</v>
      </c>
      <c r="I2049" s="101">
        <v>0</v>
      </c>
      <c r="J2049" s="101">
        <v>0</v>
      </c>
      <c r="K2049" s="101">
        <v>0</v>
      </c>
      <c r="L2049" s="101">
        <v>0.2</v>
      </c>
      <c r="M2049" s="101">
        <v>0</v>
      </c>
      <c r="N2049" s="101">
        <v>0</v>
      </c>
      <c r="O2049" s="219"/>
      <c r="P2049" s="89"/>
      <c r="Q2049" s="74"/>
    </row>
    <row r="2050" spans="1:17" ht="16.5" thickBot="1" x14ac:dyDescent="0.3">
      <c r="A2050" s="214"/>
      <c r="B2050" s="220"/>
      <c r="C2050" s="220"/>
      <c r="D2050" s="220"/>
      <c r="E2050" s="220"/>
      <c r="F2050" s="220"/>
      <c r="G2050" s="25" t="s">
        <v>9</v>
      </c>
      <c r="H2050" s="101">
        <v>0</v>
      </c>
      <c r="I2050" s="101">
        <v>0</v>
      </c>
      <c r="J2050" s="101">
        <v>0</v>
      </c>
      <c r="K2050" s="101">
        <v>0</v>
      </c>
      <c r="L2050" s="101">
        <v>0</v>
      </c>
      <c r="M2050" s="101">
        <v>0</v>
      </c>
      <c r="N2050" s="101">
        <v>0</v>
      </c>
      <c r="O2050" s="220"/>
      <c r="P2050" s="90"/>
      <c r="Q2050" s="74"/>
    </row>
    <row r="2051" spans="1:17" ht="84.75" thickBot="1" x14ac:dyDescent="0.3">
      <c r="A2051" s="212" t="s">
        <v>1736</v>
      </c>
      <c r="B2051" s="218" t="s">
        <v>1700</v>
      </c>
      <c r="C2051" s="218" t="s">
        <v>214</v>
      </c>
      <c r="D2051" s="218">
        <v>2028</v>
      </c>
      <c r="E2051" s="218" t="s">
        <v>1735</v>
      </c>
      <c r="F2051" s="218" t="s">
        <v>1707</v>
      </c>
      <c r="G2051" s="25" t="s">
        <v>4</v>
      </c>
      <c r="H2051" s="101">
        <v>27.5</v>
      </c>
      <c r="I2051" s="101">
        <v>0</v>
      </c>
      <c r="J2051" s="101">
        <v>0</v>
      </c>
      <c r="K2051" s="101">
        <v>0</v>
      </c>
      <c r="L2051" s="101">
        <v>27.5</v>
      </c>
      <c r="M2051" s="101">
        <v>0</v>
      </c>
      <c r="N2051" s="101">
        <v>0</v>
      </c>
      <c r="O2051" s="218">
        <v>26008</v>
      </c>
      <c r="P2051" s="88" t="s">
        <v>1703</v>
      </c>
      <c r="Q2051" s="74"/>
    </row>
    <row r="2052" spans="1:17" ht="60.75" thickBot="1" x14ac:dyDescent="0.3">
      <c r="A2052" s="213"/>
      <c r="B2052" s="219"/>
      <c r="C2052" s="219"/>
      <c r="D2052" s="219"/>
      <c r="E2052" s="219"/>
      <c r="F2052" s="219"/>
      <c r="G2052" s="25" t="s">
        <v>262</v>
      </c>
      <c r="H2052" s="101">
        <v>0</v>
      </c>
      <c r="I2052" s="101">
        <v>0</v>
      </c>
      <c r="J2052" s="101">
        <v>0</v>
      </c>
      <c r="K2052" s="101">
        <v>0</v>
      </c>
      <c r="L2052" s="101">
        <v>0</v>
      </c>
      <c r="M2052" s="101">
        <v>0</v>
      </c>
      <c r="N2052" s="101">
        <v>0</v>
      </c>
      <c r="O2052" s="219"/>
      <c r="P2052" s="88" t="s">
        <v>1704</v>
      </c>
      <c r="Q2052" s="74"/>
    </row>
    <row r="2053" spans="1:17" ht="24.75" thickBot="1" x14ac:dyDescent="0.3">
      <c r="A2053" s="213"/>
      <c r="B2053" s="219"/>
      <c r="C2053" s="219"/>
      <c r="D2053" s="219"/>
      <c r="E2053" s="219"/>
      <c r="F2053" s="219"/>
      <c r="G2053" s="25" t="s">
        <v>7</v>
      </c>
      <c r="H2053" s="101">
        <v>25</v>
      </c>
      <c r="I2053" s="101">
        <v>0</v>
      </c>
      <c r="J2053" s="101">
        <v>0</v>
      </c>
      <c r="K2053" s="101">
        <v>0</v>
      </c>
      <c r="L2053" s="101">
        <v>25</v>
      </c>
      <c r="M2053" s="101">
        <v>0</v>
      </c>
      <c r="N2053" s="101">
        <v>0</v>
      </c>
      <c r="O2053" s="219"/>
      <c r="P2053" s="88" t="s">
        <v>1705</v>
      </c>
      <c r="Q2053" s="74"/>
    </row>
    <row r="2054" spans="1:17" ht="16.5" thickBot="1" x14ac:dyDescent="0.3">
      <c r="A2054" s="213"/>
      <c r="B2054" s="219"/>
      <c r="C2054" s="219"/>
      <c r="D2054" s="219"/>
      <c r="E2054" s="219"/>
      <c r="F2054" s="219"/>
      <c r="G2054" s="25" t="s">
        <v>8</v>
      </c>
      <c r="H2054" s="101">
        <v>2.5</v>
      </c>
      <c r="I2054" s="101">
        <v>0</v>
      </c>
      <c r="J2054" s="101">
        <v>0</v>
      </c>
      <c r="K2054" s="101">
        <v>0</v>
      </c>
      <c r="L2054" s="101">
        <v>2.5</v>
      </c>
      <c r="M2054" s="101">
        <v>0</v>
      </c>
      <c r="N2054" s="101">
        <v>0</v>
      </c>
      <c r="O2054" s="219"/>
      <c r="P2054" s="89"/>
      <c r="Q2054" s="74"/>
    </row>
    <row r="2055" spans="1:17" ht="16.5" thickBot="1" x14ac:dyDescent="0.3">
      <c r="A2055" s="214"/>
      <c r="B2055" s="220"/>
      <c r="C2055" s="220"/>
      <c r="D2055" s="220"/>
      <c r="E2055" s="220"/>
      <c r="F2055" s="220"/>
      <c r="G2055" s="25" t="s">
        <v>9</v>
      </c>
      <c r="H2055" s="101">
        <v>0</v>
      </c>
      <c r="I2055" s="101">
        <v>0</v>
      </c>
      <c r="J2055" s="101">
        <v>0</v>
      </c>
      <c r="K2055" s="101">
        <v>0</v>
      </c>
      <c r="L2055" s="101">
        <v>0</v>
      </c>
      <c r="M2055" s="101">
        <v>0</v>
      </c>
      <c r="N2055" s="101">
        <v>0</v>
      </c>
      <c r="O2055" s="220"/>
      <c r="P2055" s="90"/>
      <c r="Q2055" s="74"/>
    </row>
    <row r="2056" spans="1:17" ht="84.75" thickBot="1" x14ac:dyDescent="0.3">
      <c r="A2056" s="24" t="s">
        <v>1737</v>
      </c>
      <c r="B2056" s="218" t="s">
        <v>1700</v>
      </c>
      <c r="C2056" s="218" t="s">
        <v>214</v>
      </c>
      <c r="D2056" s="218">
        <v>2028</v>
      </c>
      <c r="E2056" s="218" t="s">
        <v>1739</v>
      </c>
      <c r="F2056" s="218" t="s">
        <v>1707</v>
      </c>
      <c r="G2056" s="25" t="s">
        <v>4</v>
      </c>
      <c r="H2056" s="101">
        <v>3.3</v>
      </c>
      <c r="I2056" s="101">
        <v>0</v>
      </c>
      <c r="J2056" s="101">
        <v>0</v>
      </c>
      <c r="K2056" s="101">
        <v>0</v>
      </c>
      <c r="L2056" s="101">
        <v>3.3</v>
      </c>
      <c r="M2056" s="101">
        <v>0</v>
      </c>
      <c r="N2056" s="101">
        <v>0</v>
      </c>
      <c r="O2056" s="218">
        <v>26008</v>
      </c>
      <c r="P2056" s="88" t="s">
        <v>1703</v>
      </c>
      <c r="Q2056" s="74"/>
    </row>
    <row r="2057" spans="1:17" ht="60.75" thickBot="1" x14ac:dyDescent="0.3">
      <c r="A2057" s="24" t="s">
        <v>1738</v>
      </c>
      <c r="B2057" s="219"/>
      <c r="C2057" s="219"/>
      <c r="D2057" s="219"/>
      <c r="E2057" s="219"/>
      <c r="F2057" s="219"/>
      <c r="G2057" s="25" t="s">
        <v>262</v>
      </c>
      <c r="H2057" s="101">
        <v>0</v>
      </c>
      <c r="I2057" s="101">
        <v>0</v>
      </c>
      <c r="J2057" s="101">
        <v>0</v>
      </c>
      <c r="K2057" s="101">
        <v>0</v>
      </c>
      <c r="L2057" s="101">
        <v>0</v>
      </c>
      <c r="M2057" s="101">
        <v>0</v>
      </c>
      <c r="N2057" s="101">
        <v>0</v>
      </c>
      <c r="O2057" s="219"/>
      <c r="P2057" s="88" t="s">
        <v>1704</v>
      </c>
      <c r="Q2057" s="74"/>
    </row>
    <row r="2058" spans="1:17" ht="24.75" thickBot="1" x14ac:dyDescent="0.3">
      <c r="A2058" s="68"/>
      <c r="B2058" s="219"/>
      <c r="C2058" s="219"/>
      <c r="D2058" s="219"/>
      <c r="E2058" s="219"/>
      <c r="F2058" s="219"/>
      <c r="G2058" s="25" t="s">
        <v>7</v>
      </c>
      <c r="H2058" s="101">
        <v>3</v>
      </c>
      <c r="I2058" s="101">
        <v>0</v>
      </c>
      <c r="J2058" s="101">
        <v>0</v>
      </c>
      <c r="K2058" s="101">
        <v>0</v>
      </c>
      <c r="L2058" s="101">
        <v>3</v>
      </c>
      <c r="M2058" s="101">
        <v>0</v>
      </c>
      <c r="N2058" s="101">
        <v>0</v>
      </c>
      <c r="O2058" s="219"/>
      <c r="P2058" s="88" t="s">
        <v>1705</v>
      </c>
      <c r="Q2058" s="74"/>
    </row>
    <row r="2059" spans="1:17" ht="16.5" thickBot="1" x14ac:dyDescent="0.3">
      <c r="A2059" s="68"/>
      <c r="B2059" s="219"/>
      <c r="C2059" s="219"/>
      <c r="D2059" s="219"/>
      <c r="E2059" s="219"/>
      <c r="F2059" s="219"/>
      <c r="G2059" s="25" t="s">
        <v>8</v>
      </c>
      <c r="H2059" s="101">
        <v>0.3</v>
      </c>
      <c r="I2059" s="101">
        <v>0</v>
      </c>
      <c r="J2059" s="101">
        <v>0</v>
      </c>
      <c r="K2059" s="101">
        <v>0</v>
      </c>
      <c r="L2059" s="101">
        <v>0.3</v>
      </c>
      <c r="M2059" s="101">
        <v>0</v>
      </c>
      <c r="N2059" s="101">
        <v>0</v>
      </c>
      <c r="O2059" s="219"/>
      <c r="P2059" s="89"/>
      <c r="Q2059" s="74"/>
    </row>
    <row r="2060" spans="1:17" ht="16.5" thickBot="1" x14ac:dyDescent="0.3">
      <c r="A2060" s="69"/>
      <c r="B2060" s="220"/>
      <c r="C2060" s="220"/>
      <c r="D2060" s="220"/>
      <c r="E2060" s="220"/>
      <c r="F2060" s="220"/>
      <c r="G2060" s="25" t="s">
        <v>9</v>
      </c>
      <c r="H2060" s="101">
        <v>0</v>
      </c>
      <c r="I2060" s="101">
        <v>0</v>
      </c>
      <c r="J2060" s="101">
        <v>0</v>
      </c>
      <c r="K2060" s="101">
        <v>0</v>
      </c>
      <c r="L2060" s="101">
        <v>0</v>
      </c>
      <c r="M2060" s="101">
        <v>0</v>
      </c>
      <c r="N2060" s="101">
        <v>0</v>
      </c>
      <c r="O2060" s="220"/>
      <c r="P2060" s="90"/>
      <c r="Q2060" s="74"/>
    </row>
    <row r="2061" spans="1:17" ht="84.75" thickBot="1" x14ac:dyDescent="0.3">
      <c r="A2061" s="24" t="s">
        <v>1301</v>
      </c>
      <c r="B2061" s="218" t="s">
        <v>1700</v>
      </c>
      <c r="C2061" s="218" t="s">
        <v>214</v>
      </c>
      <c r="D2061" s="218">
        <v>2030</v>
      </c>
      <c r="E2061" s="218" t="s">
        <v>1739</v>
      </c>
      <c r="F2061" s="218" t="s">
        <v>1707</v>
      </c>
      <c r="G2061" s="25" t="s">
        <v>4</v>
      </c>
      <c r="H2061" s="101">
        <v>36</v>
      </c>
      <c r="I2061" s="101">
        <v>0</v>
      </c>
      <c r="J2061" s="101">
        <v>0</v>
      </c>
      <c r="K2061" s="101">
        <v>0</v>
      </c>
      <c r="L2061" s="101">
        <v>0</v>
      </c>
      <c r="M2061" s="101">
        <v>0</v>
      </c>
      <c r="N2061" s="101">
        <v>36</v>
      </c>
      <c r="O2061" s="218">
        <v>26008</v>
      </c>
      <c r="P2061" s="88" t="s">
        <v>1703</v>
      </c>
      <c r="Q2061" s="74"/>
    </row>
    <row r="2062" spans="1:17" ht="60.75" thickBot="1" x14ac:dyDescent="0.3">
      <c r="A2062" s="24" t="s">
        <v>1740</v>
      </c>
      <c r="B2062" s="219"/>
      <c r="C2062" s="219"/>
      <c r="D2062" s="219"/>
      <c r="E2062" s="219"/>
      <c r="F2062" s="219"/>
      <c r="G2062" s="25" t="s">
        <v>262</v>
      </c>
      <c r="H2062" s="101">
        <v>0</v>
      </c>
      <c r="I2062" s="101">
        <v>0</v>
      </c>
      <c r="J2062" s="101">
        <v>0</v>
      </c>
      <c r="K2062" s="101">
        <v>0</v>
      </c>
      <c r="L2062" s="101">
        <v>0</v>
      </c>
      <c r="M2062" s="101">
        <v>0</v>
      </c>
      <c r="N2062" s="101">
        <v>0</v>
      </c>
      <c r="O2062" s="219"/>
      <c r="P2062" s="88" t="s">
        <v>1704</v>
      </c>
      <c r="Q2062" s="74"/>
    </row>
    <row r="2063" spans="1:17" ht="24.75" thickBot="1" x14ac:dyDescent="0.3">
      <c r="A2063" s="24" t="s">
        <v>1738</v>
      </c>
      <c r="B2063" s="219"/>
      <c r="C2063" s="219"/>
      <c r="D2063" s="219"/>
      <c r="E2063" s="219"/>
      <c r="F2063" s="219"/>
      <c r="G2063" s="25" t="s">
        <v>7</v>
      </c>
      <c r="H2063" s="101">
        <v>32.700000000000003</v>
      </c>
      <c r="I2063" s="101">
        <v>0</v>
      </c>
      <c r="J2063" s="101">
        <v>0</v>
      </c>
      <c r="K2063" s="101">
        <v>0</v>
      </c>
      <c r="L2063" s="101">
        <v>0</v>
      </c>
      <c r="M2063" s="101">
        <v>0</v>
      </c>
      <c r="N2063" s="101">
        <v>32.700000000000003</v>
      </c>
      <c r="O2063" s="219"/>
      <c r="P2063" s="88" t="s">
        <v>1705</v>
      </c>
      <c r="Q2063" s="74"/>
    </row>
    <row r="2064" spans="1:17" ht="16.5" thickBot="1" x14ac:dyDescent="0.3">
      <c r="A2064" s="68"/>
      <c r="B2064" s="219"/>
      <c r="C2064" s="219"/>
      <c r="D2064" s="219"/>
      <c r="E2064" s="219"/>
      <c r="F2064" s="219"/>
      <c r="G2064" s="25" t="s">
        <v>8</v>
      </c>
      <c r="H2064" s="101">
        <v>3.2</v>
      </c>
      <c r="I2064" s="101">
        <v>0</v>
      </c>
      <c r="J2064" s="101">
        <v>0</v>
      </c>
      <c r="K2064" s="101">
        <v>0</v>
      </c>
      <c r="L2064" s="101">
        <v>0</v>
      </c>
      <c r="M2064" s="101">
        <v>0</v>
      </c>
      <c r="N2064" s="101">
        <v>3.2</v>
      </c>
      <c r="O2064" s="219"/>
      <c r="P2064" s="89"/>
      <c r="Q2064" s="74"/>
    </row>
    <row r="2065" spans="1:17" ht="16.5" thickBot="1" x14ac:dyDescent="0.3">
      <c r="A2065" s="69"/>
      <c r="B2065" s="220"/>
      <c r="C2065" s="220"/>
      <c r="D2065" s="220"/>
      <c r="E2065" s="220"/>
      <c r="F2065" s="220"/>
      <c r="G2065" s="25" t="s">
        <v>9</v>
      </c>
      <c r="H2065" s="101">
        <v>0</v>
      </c>
      <c r="I2065" s="101">
        <v>0</v>
      </c>
      <c r="J2065" s="101">
        <v>0</v>
      </c>
      <c r="K2065" s="101">
        <v>0</v>
      </c>
      <c r="L2065" s="101">
        <v>0</v>
      </c>
      <c r="M2065" s="101">
        <v>0</v>
      </c>
      <c r="N2065" s="101">
        <v>0</v>
      </c>
      <c r="O2065" s="220"/>
      <c r="P2065" s="90"/>
      <c r="Q2065" s="74"/>
    </row>
    <row r="2066" spans="1:17" ht="189.75" customHeight="1" thickBot="1" x14ac:dyDescent="0.3">
      <c r="A2066" s="24" t="s">
        <v>1741</v>
      </c>
      <c r="B2066" s="218" t="s">
        <v>1700</v>
      </c>
      <c r="C2066" s="218" t="s">
        <v>214</v>
      </c>
      <c r="D2066" s="218">
        <v>2028</v>
      </c>
      <c r="E2066" s="218" t="s">
        <v>1744</v>
      </c>
      <c r="F2066" s="218" t="s">
        <v>1707</v>
      </c>
      <c r="G2066" s="25" t="s">
        <v>4</v>
      </c>
      <c r="H2066" s="101">
        <v>3</v>
      </c>
      <c r="I2066" s="101">
        <v>0</v>
      </c>
      <c r="J2066" s="101">
        <v>0</v>
      </c>
      <c r="K2066" s="101">
        <v>0</v>
      </c>
      <c r="L2066" s="101">
        <v>3</v>
      </c>
      <c r="M2066" s="101">
        <v>0</v>
      </c>
      <c r="N2066" s="101">
        <v>0</v>
      </c>
      <c r="O2066" s="218">
        <v>26008</v>
      </c>
      <c r="P2066" s="88" t="s">
        <v>1703</v>
      </c>
      <c r="Q2066" s="74"/>
    </row>
    <row r="2067" spans="1:17" ht="60.75" thickBot="1" x14ac:dyDescent="0.3">
      <c r="A2067" s="24" t="s">
        <v>1742</v>
      </c>
      <c r="B2067" s="219"/>
      <c r="C2067" s="219"/>
      <c r="D2067" s="219"/>
      <c r="E2067" s="219"/>
      <c r="F2067" s="219"/>
      <c r="G2067" s="25" t="s">
        <v>262</v>
      </c>
      <c r="H2067" s="101">
        <v>0</v>
      </c>
      <c r="I2067" s="101">
        <v>0</v>
      </c>
      <c r="J2067" s="101">
        <v>0</v>
      </c>
      <c r="K2067" s="101">
        <v>0</v>
      </c>
      <c r="L2067" s="101">
        <v>0</v>
      </c>
      <c r="M2067" s="101">
        <v>0</v>
      </c>
      <c r="N2067" s="101">
        <v>0</v>
      </c>
      <c r="O2067" s="219"/>
      <c r="P2067" s="88" t="s">
        <v>1704</v>
      </c>
      <c r="Q2067" s="74"/>
    </row>
    <row r="2068" spans="1:17" ht="24.75" thickBot="1" x14ac:dyDescent="0.3">
      <c r="A2068" s="24" t="s">
        <v>1743</v>
      </c>
      <c r="B2068" s="219"/>
      <c r="C2068" s="219"/>
      <c r="D2068" s="219"/>
      <c r="E2068" s="219"/>
      <c r="F2068" s="219"/>
      <c r="G2068" s="25" t="s">
        <v>7</v>
      </c>
      <c r="H2068" s="101">
        <v>2.9</v>
      </c>
      <c r="I2068" s="101">
        <v>0</v>
      </c>
      <c r="J2068" s="101">
        <v>0</v>
      </c>
      <c r="K2068" s="101">
        <v>0</v>
      </c>
      <c r="L2068" s="101">
        <v>2.9</v>
      </c>
      <c r="M2068" s="101">
        <v>0</v>
      </c>
      <c r="N2068" s="101">
        <v>0</v>
      </c>
      <c r="O2068" s="219"/>
      <c r="P2068" s="88" t="s">
        <v>1705</v>
      </c>
      <c r="Q2068" s="74"/>
    </row>
    <row r="2069" spans="1:17" ht="16.5" thickBot="1" x14ac:dyDescent="0.3">
      <c r="A2069" s="68"/>
      <c r="B2069" s="219"/>
      <c r="C2069" s="219"/>
      <c r="D2069" s="219"/>
      <c r="E2069" s="219"/>
      <c r="F2069" s="219"/>
      <c r="G2069" s="25" t="s">
        <v>8</v>
      </c>
      <c r="H2069" s="101">
        <v>0.2</v>
      </c>
      <c r="I2069" s="101">
        <v>0</v>
      </c>
      <c r="J2069" s="101">
        <v>0</v>
      </c>
      <c r="K2069" s="101">
        <v>0</v>
      </c>
      <c r="L2069" s="101">
        <v>0.2</v>
      </c>
      <c r="M2069" s="101">
        <v>0</v>
      </c>
      <c r="N2069" s="101">
        <v>0</v>
      </c>
      <c r="O2069" s="219"/>
      <c r="P2069" s="89"/>
      <c r="Q2069" s="74"/>
    </row>
    <row r="2070" spans="1:17" ht="16.5" thickBot="1" x14ac:dyDescent="0.3">
      <c r="A2070" s="69"/>
      <c r="B2070" s="220"/>
      <c r="C2070" s="220"/>
      <c r="D2070" s="220"/>
      <c r="E2070" s="220"/>
      <c r="F2070" s="220"/>
      <c r="G2070" s="25" t="s">
        <v>9</v>
      </c>
      <c r="H2070" s="101">
        <v>0</v>
      </c>
      <c r="I2070" s="101">
        <v>0</v>
      </c>
      <c r="J2070" s="101">
        <v>0</v>
      </c>
      <c r="K2070" s="101">
        <v>0</v>
      </c>
      <c r="L2070" s="101">
        <v>0</v>
      </c>
      <c r="M2070" s="101">
        <v>0</v>
      </c>
      <c r="N2070" s="101">
        <v>0</v>
      </c>
      <c r="O2070" s="220"/>
      <c r="P2070" s="90"/>
      <c r="Q2070" s="74"/>
    </row>
    <row r="2071" spans="1:17" ht="197.25" customHeight="1" thickBot="1" x14ac:dyDescent="0.3">
      <c r="A2071" s="24" t="s">
        <v>1301</v>
      </c>
      <c r="B2071" s="218" t="s">
        <v>1700</v>
      </c>
      <c r="C2071" s="218" t="s">
        <v>214</v>
      </c>
      <c r="D2071" s="218">
        <v>2030</v>
      </c>
      <c r="E2071" s="218" t="s">
        <v>1744</v>
      </c>
      <c r="F2071" s="218" t="s">
        <v>1707</v>
      </c>
      <c r="G2071" s="25" t="s">
        <v>4</v>
      </c>
      <c r="H2071" s="101">
        <v>32.700000000000003</v>
      </c>
      <c r="I2071" s="101">
        <v>0</v>
      </c>
      <c r="J2071" s="101">
        <v>0</v>
      </c>
      <c r="K2071" s="101">
        <v>0</v>
      </c>
      <c r="L2071" s="101">
        <v>0</v>
      </c>
      <c r="M2071" s="101">
        <v>0</v>
      </c>
      <c r="N2071" s="101">
        <v>32.700000000000003</v>
      </c>
      <c r="O2071" s="218">
        <v>26008</v>
      </c>
      <c r="P2071" s="88" t="s">
        <v>1703</v>
      </c>
      <c r="Q2071" s="74"/>
    </row>
    <row r="2072" spans="1:17" ht="60.75" thickBot="1" x14ac:dyDescent="0.3">
      <c r="A2072" s="24" t="s">
        <v>1745</v>
      </c>
      <c r="B2072" s="219"/>
      <c r="C2072" s="219"/>
      <c r="D2072" s="219"/>
      <c r="E2072" s="219"/>
      <c r="F2072" s="219"/>
      <c r="G2072" s="25" t="s">
        <v>262</v>
      </c>
      <c r="H2072" s="101">
        <v>0</v>
      </c>
      <c r="I2072" s="101">
        <v>0</v>
      </c>
      <c r="J2072" s="101">
        <v>0</v>
      </c>
      <c r="K2072" s="101">
        <v>0</v>
      </c>
      <c r="L2072" s="101">
        <v>0</v>
      </c>
      <c r="M2072" s="101">
        <v>0</v>
      </c>
      <c r="N2072" s="101">
        <v>0</v>
      </c>
      <c r="O2072" s="219"/>
      <c r="P2072" s="88" t="s">
        <v>1704</v>
      </c>
      <c r="Q2072" s="74"/>
    </row>
    <row r="2073" spans="1:17" ht="24.75" thickBot="1" x14ac:dyDescent="0.3">
      <c r="A2073" s="68"/>
      <c r="B2073" s="219"/>
      <c r="C2073" s="219"/>
      <c r="D2073" s="219"/>
      <c r="E2073" s="219"/>
      <c r="F2073" s="219"/>
      <c r="G2073" s="25" t="s">
        <v>7</v>
      </c>
      <c r="H2073" s="101">
        <v>31</v>
      </c>
      <c r="I2073" s="101">
        <v>0</v>
      </c>
      <c r="J2073" s="101">
        <v>0</v>
      </c>
      <c r="K2073" s="101">
        <v>0</v>
      </c>
      <c r="L2073" s="101">
        <v>0</v>
      </c>
      <c r="M2073" s="101">
        <v>0</v>
      </c>
      <c r="N2073" s="101">
        <v>31</v>
      </c>
      <c r="O2073" s="219"/>
      <c r="P2073" s="88" t="s">
        <v>1705</v>
      </c>
      <c r="Q2073" s="74"/>
    </row>
    <row r="2074" spans="1:17" ht="16.5" thickBot="1" x14ac:dyDescent="0.3">
      <c r="A2074" s="68"/>
      <c r="B2074" s="219"/>
      <c r="C2074" s="219"/>
      <c r="D2074" s="219"/>
      <c r="E2074" s="219"/>
      <c r="F2074" s="219"/>
      <c r="G2074" s="25" t="s">
        <v>8</v>
      </c>
      <c r="H2074" s="101">
        <v>1.7</v>
      </c>
      <c r="I2074" s="101">
        <v>0</v>
      </c>
      <c r="J2074" s="101">
        <v>0</v>
      </c>
      <c r="K2074" s="101">
        <v>0</v>
      </c>
      <c r="L2074" s="101">
        <v>0</v>
      </c>
      <c r="M2074" s="101">
        <v>0</v>
      </c>
      <c r="N2074" s="101">
        <v>1.7</v>
      </c>
      <c r="O2074" s="219"/>
      <c r="P2074" s="89"/>
      <c r="Q2074" s="74"/>
    </row>
    <row r="2075" spans="1:17" ht="16.5" thickBot="1" x14ac:dyDescent="0.3">
      <c r="A2075" s="69"/>
      <c r="B2075" s="220"/>
      <c r="C2075" s="220"/>
      <c r="D2075" s="220"/>
      <c r="E2075" s="220"/>
      <c r="F2075" s="220"/>
      <c r="G2075" s="25" t="s">
        <v>9</v>
      </c>
      <c r="H2075" s="101">
        <v>0</v>
      </c>
      <c r="I2075" s="101">
        <v>0</v>
      </c>
      <c r="J2075" s="101">
        <v>0</v>
      </c>
      <c r="K2075" s="101">
        <v>0</v>
      </c>
      <c r="L2075" s="101">
        <v>0</v>
      </c>
      <c r="M2075" s="101">
        <v>0</v>
      </c>
      <c r="N2075" s="101">
        <v>0</v>
      </c>
      <c r="O2075" s="220"/>
      <c r="P2075" s="90"/>
      <c r="Q2075" s="74"/>
    </row>
    <row r="2076" spans="1:17" ht="84.75" thickBot="1" x14ac:dyDescent="0.3">
      <c r="A2076" s="24" t="s">
        <v>1746</v>
      </c>
      <c r="B2076" s="218" t="s">
        <v>1700</v>
      </c>
      <c r="C2076" s="218" t="s">
        <v>214</v>
      </c>
      <c r="D2076" s="218">
        <v>2028</v>
      </c>
      <c r="E2076" s="218" t="s">
        <v>1748</v>
      </c>
      <c r="F2076" s="218" t="s">
        <v>1707</v>
      </c>
      <c r="G2076" s="25" t="s">
        <v>4</v>
      </c>
      <c r="H2076" s="101">
        <v>1.1000000000000001</v>
      </c>
      <c r="I2076" s="101">
        <v>0</v>
      </c>
      <c r="J2076" s="101">
        <v>0</v>
      </c>
      <c r="K2076" s="101">
        <v>0</v>
      </c>
      <c r="L2076" s="101">
        <v>1.1000000000000001</v>
      </c>
      <c r="M2076" s="101">
        <v>0</v>
      </c>
      <c r="N2076" s="101">
        <v>0</v>
      </c>
      <c r="O2076" s="218">
        <v>26008</v>
      </c>
      <c r="P2076" s="88" t="s">
        <v>1703</v>
      </c>
      <c r="Q2076" s="74"/>
    </row>
    <row r="2077" spans="1:17" ht="60.75" thickBot="1" x14ac:dyDescent="0.3">
      <c r="A2077" s="24" t="s">
        <v>1747</v>
      </c>
      <c r="B2077" s="219"/>
      <c r="C2077" s="219"/>
      <c r="D2077" s="219"/>
      <c r="E2077" s="219"/>
      <c r="F2077" s="219"/>
      <c r="G2077" s="25" t="s">
        <v>262</v>
      </c>
      <c r="H2077" s="101">
        <v>0</v>
      </c>
      <c r="I2077" s="101">
        <v>0</v>
      </c>
      <c r="J2077" s="101">
        <v>0</v>
      </c>
      <c r="K2077" s="101">
        <v>0</v>
      </c>
      <c r="L2077" s="101">
        <v>0</v>
      </c>
      <c r="M2077" s="101">
        <v>0</v>
      </c>
      <c r="N2077" s="101">
        <v>0</v>
      </c>
      <c r="O2077" s="219"/>
      <c r="P2077" s="88" t="s">
        <v>1704</v>
      </c>
      <c r="Q2077" s="74"/>
    </row>
    <row r="2078" spans="1:17" ht="24.75" thickBot="1" x14ac:dyDescent="0.3">
      <c r="A2078" s="68"/>
      <c r="B2078" s="219"/>
      <c r="C2078" s="219"/>
      <c r="D2078" s="219"/>
      <c r="E2078" s="219"/>
      <c r="F2078" s="219"/>
      <c r="G2078" s="25" t="s">
        <v>7</v>
      </c>
      <c r="H2078" s="101">
        <v>1</v>
      </c>
      <c r="I2078" s="101">
        <v>0</v>
      </c>
      <c r="J2078" s="101">
        <v>0</v>
      </c>
      <c r="K2078" s="101">
        <v>0</v>
      </c>
      <c r="L2078" s="101">
        <v>1</v>
      </c>
      <c r="M2078" s="101">
        <v>0</v>
      </c>
      <c r="N2078" s="101">
        <v>0</v>
      </c>
      <c r="O2078" s="219"/>
      <c r="P2078" s="88" t="s">
        <v>1705</v>
      </c>
      <c r="Q2078" s="74"/>
    </row>
    <row r="2079" spans="1:17" ht="16.5" thickBot="1" x14ac:dyDescent="0.3">
      <c r="A2079" s="68"/>
      <c r="B2079" s="219"/>
      <c r="C2079" s="219"/>
      <c r="D2079" s="219"/>
      <c r="E2079" s="219"/>
      <c r="F2079" s="219"/>
      <c r="G2079" s="25" t="s">
        <v>8</v>
      </c>
      <c r="H2079" s="101">
        <v>0.1</v>
      </c>
      <c r="I2079" s="101">
        <v>0</v>
      </c>
      <c r="J2079" s="101">
        <v>0</v>
      </c>
      <c r="K2079" s="101">
        <v>0</v>
      </c>
      <c r="L2079" s="101">
        <v>0.1</v>
      </c>
      <c r="M2079" s="101">
        <v>0</v>
      </c>
      <c r="N2079" s="101">
        <v>0</v>
      </c>
      <c r="O2079" s="219"/>
      <c r="P2079" s="89"/>
      <c r="Q2079" s="74"/>
    </row>
    <row r="2080" spans="1:17" ht="16.5" thickBot="1" x14ac:dyDescent="0.3">
      <c r="A2080" s="69"/>
      <c r="B2080" s="220"/>
      <c r="C2080" s="220"/>
      <c r="D2080" s="220"/>
      <c r="E2080" s="220"/>
      <c r="F2080" s="220"/>
      <c r="G2080" s="25" t="s">
        <v>9</v>
      </c>
      <c r="H2080" s="101">
        <v>0</v>
      </c>
      <c r="I2080" s="101">
        <v>0</v>
      </c>
      <c r="J2080" s="101">
        <v>0</v>
      </c>
      <c r="K2080" s="101">
        <v>0</v>
      </c>
      <c r="L2080" s="101">
        <v>0</v>
      </c>
      <c r="M2080" s="101">
        <v>0</v>
      </c>
      <c r="N2080" s="101">
        <v>0</v>
      </c>
      <c r="O2080" s="220"/>
      <c r="P2080" s="90"/>
      <c r="Q2080" s="74"/>
    </row>
    <row r="2081" spans="1:17" ht="84.75" thickBot="1" x14ac:dyDescent="0.3">
      <c r="A2081" s="24" t="s">
        <v>1301</v>
      </c>
      <c r="B2081" s="218" t="s">
        <v>1700</v>
      </c>
      <c r="C2081" s="218" t="s">
        <v>214</v>
      </c>
      <c r="D2081" s="218">
        <v>2028</v>
      </c>
      <c r="E2081" s="218" t="s">
        <v>1748</v>
      </c>
      <c r="F2081" s="218" t="s">
        <v>1707</v>
      </c>
      <c r="G2081" s="25" t="s">
        <v>4</v>
      </c>
      <c r="H2081" s="101">
        <v>11.6</v>
      </c>
      <c r="I2081" s="101">
        <v>0</v>
      </c>
      <c r="J2081" s="101">
        <v>0</v>
      </c>
      <c r="K2081" s="101">
        <v>0</v>
      </c>
      <c r="L2081" s="101">
        <v>11.6</v>
      </c>
      <c r="M2081" s="101">
        <v>0</v>
      </c>
      <c r="N2081" s="101">
        <v>0</v>
      </c>
      <c r="O2081" s="218">
        <v>26008</v>
      </c>
      <c r="P2081" s="88" t="s">
        <v>1703</v>
      </c>
      <c r="Q2081" s="74"/>
    </row>
    <row r="2082" spans="1:17" ht="60.75" thickBot="1" x14ac:dyDescent="0.3">
      <c r="A2082" s="24" t="s">
        <v>1749</v>
      </c>
      <c r="B2082" s="219"/>
      <c r="C2082" s="219"/>
      <c r="D2082" s="219"/>
      <c r="E2082" s="219"/>
      <c r="F2082" s="219"/>
      <c r="G2082" s="25" t="s">
        <v>262</v>
      </c>
      <c r="H2082" s="101">
        <v>0</v>
      </c>
      <c r="I2082" s="101">
        <v>0</v>
      </c>
      <c r="J2082" s="101">
        <v>0</v>
      </c>
      <c r="K2082" s="101">
        <v>0</v>
      </c>
      <c r="L2082" s="101">
        <v>0</v>
      </c>
      <c r="M2082" s="101">
        <v>0</v>
      </c>
      <c r="N2082" s="101">
        <v>0</v>
      </c>
      <c r="O2082" s="219"/>
      <c r="P2082" s="88" t="s">
        <v>1704</v>
      </c>
      <c r="Q2082" s="74"/>
    </row>
    <row r="2083" spans="1:17" ht="24.75" thickBot="1" x14ac:dyDescent="0.3">
      <c r="A2083" s="24" t="s">
        <v>1747</v>
      </c>
      <c r="B2083" s="219"/>
      <c r="C2083" s="219"/>
      <c r="D2083" s="219"/>
      <c r="E2083" s="219"/>
      <c r="F2083" s="219"/>
      <c r="G2083" s="25" t="s">
        <v>7</v>
      </c>
      <c r="H2083" s="101">
        <v>10.5</v>
      </c>
      <c r="I2083" s="101">
        <v>0</v>
      </c>
      <c r="J2083" s="101">
        <v>0</v>
      </c>
      <c r="K2083" s="101">
        <v>0</v>
      </c>
      <c r="L2083" s="101">
        <v>10.5</v>
      </c>
      <c r="M2083" s="101">
        <v>0</v>
      </c>
      <c r="N2083" s="101">
        <v>0</v>
      </c>
      <c r="O2083" s="219"/>
      <c r="P2083" s="88" t="s">
        <v>1705</v>
      </c>
      <c r="Q2083" s="74"/>
    </row>
    <row r="2084" spans="1:17" ht="16.5" thickBot="1" x14ac:dyDescent="0.3">
      <c r="A2084" s="68"/>
      <c r="B2084" s="219"/>
      <c r="C2084" s="219"/>
      <c r="D2084" s="219"/>
      <c r="E2084" s="219"/>
      <c r="F2084" s="219"/>
      <c r="G2084" s="25" t="s">
        <v>8</v>
      </c>
      <c r="H2084" s="101">
        <v>1</v>
      </c>
      <c r="I2084" s="101">
        <v>0</v>
      </c>
      <c r="J2084" s="101">
        <v>0</v>
      </c>
      <c r="K2084" s="101">
        <v>0</v>
      </c>
      <c r="L2084" s="101">
        <v>1</v>
      </c>
      <c r="M2084" s="101">
        <v>0</v>
      </c>
      <c r="N2084" s="101">
        <v>0</v>
      </c>
      <c r="O2084" s="219"/>
      <c r="P2084" s="89"/>
      <c r="Q2084" s="74"/>
    </row>
    <row r="2085" spans="1:17" ht="16.5" thickBot="1" x14ac:dyDescent="0.3">
      <c r="A2085" s="69"/>
      <c r="B2085" s="220"/>
      <c r="C2085" s="220"/>
      <c r="D2085" s="220"/>
      <c r="E2085" s="220"/>
      <c r="F2085" s="220"/>
      <c r="G2085" s="25" t="s">
        <v>9</v>
      </c>
      <c r="H2085" s="101">
        <v>0</v>
      </c>
      <c r="I2085" s="101">
        <v>0</v>
      </c>
      <c r="J2085" s="101">
        <v>0</v>
      </c>
      <c r="K2085" s="101">
        <v>0</v>
      </c>
      <c r="L2085" s="101">
        <v>0</v>
      </c>
      <c r="M2085" s="101">
        <v>0</v>
      </c>
      <c r="N2085" s="101">
        <v>0</v>
      </c>
      <c r="O2085" s="220"/>
      <c r="P2085" s="90"/>
      <c r="Q2085" s="74"/>
    </row>
    <row r="2086" spans="1:17" ht="84.75" thickBot="1" x14ac:dyDescent="0.3">
      <c r="A2086" s="212" t="s">
        <v>1750</v>
      </c>
      <c r="B2086" s="218" t="s">
        <v>1700</v>
      </c>
      <c r="C2086" s="218" t="s">
        <v>214</v>
      </c>
      <c r="D2086" s="218">
        <v>2028</v>
      </c>
      <c r="E2086" s="218" t="s">
        <v>1751</v>
      </c>
      <c r="F2086" s="218" t="s">
        <v>1707</v>
      </c>
      <c r="G2086" s="25" t="s">
        <v>4</v>
      </c>
      <c r="H2086" s="101">
        <v>0.9</v>
      </c>
      <c r="I2086" s="101">
        <v>0</v>
      </c>
      <c r="J2086" s="101">
        <v>0</v>
      </c>
      <c r="K2086" s="101">
        <v>0</v>
      </c>
      <c r="L2086" s="101">
        <v>0.9</v>
      </c>
      <c r="M2086" s="101">
        <v>0</v>
      </c>
      <c r="N2086" s="101">
        <v>0</v>
      </c>
      <c r="O2086" s="218">
        <v>26008</v>
      </c>
      <c r="P2086" s="88" t="s">
        <v>1703</v>
      </c>
      <c r="Q2086" s="74"/>
    </row>
    <row r="2087" spans="1:17" ht="60.75" thickBot="1" x14ac:dyDescent="0.3">
      <c r="A2087" s="213"/>
      <c r="B2087" s="219"/>
      <c r="C2087" s="219"/>
      <c r="D2087" s="219"/>
      <c r="E2087" s="219"/>
      <c r="F2087" s="219"/>
      <c r="G2087" s="25" t="s">
        <v>262</v>
      </c>
      <c r="H2087" s="101">
        <v>0</v>
      </c>
      <c r="I2087" s="101">
        <v>0</v>
      </c>
      <c r="J2087" s="101">
        <v>0</v>
      </c>
      <c r="K2087" s="101">
        <v>0</v>
      </c>
      <c r="L2087" s="101">
        <v>0</v>
      </c>
      <c r="M2087" s="101">
        <v>0</v>
      </c>
      <c r="N2087" s="101">
        <v>0</v>
      </c>
      <c r="O2087" s="219"/>
      <c r="P2087" s="88" t="s">
        <v>1752</v>
      </c>
      <c r="Q2087" s="74"/>
    </row>
    <row r="2088" spans="1:17" ht="24.75" thickBot="1" x14ac:dyDescent="0.3">
      <c r="A2088" s="213"/>
      <c r="B2088" s="219"/>
      <c r="C2088" s="219"/>
      <c r="D2088" s="219"/>
      <c r="E2088" s="219"/>
      <c r="F2088" s="219"/>
      <c r="G2088" s="25" t="s">
        <v>7</v>
      </c>
      <c r="H2088" s="101">
        <v>0.8</v>
      </c>
      <c r="I2088" s="101">
        <v>0</v>
      </c>
      <c r="J2088" s="101">
        <v>0</v>
      </c>
      <c r="K2088" s="101">
        <v>0</v>
      </c>
      <c r="L2088" s="101">
        <v>0.8</v>
      </c>
      <c r="M2088" s="101">
        <v>0</v>
      </c>
      <c r="N2088" s="101">
        <v>0</v>
      </c>
      <c r="O2088" s="219"/>
      <c r="P2088" s="89"/>
      <c r="Q2088" s="74"/>
    </row>
    <row r="2089" spans="1:17" ht="16.5" thickBot="1" x14ac:dyDescent="0.3">
      <c r="A2089" s="213"/>
      <c r="B2089" s="219"/>
      <c r="C2089" s="219"/>
      <c r="D2089" s="219"/>
      <c r="E2089" s="219"/>
      <c r="F2089" s="219"/>
      <c r="G2089" s="25" t="s">
        <v>8</v>
      </c>
      <c r="H2089" s="101">
        <v>0.1</v>
      </c>
      <c r="I2089" s="101">
        <v>0</v>
      </c>
      <c r="J2089" s="101">
        <v>0</v>
      </c>
      <c r="K2089" s="101">
        <v>0</v>
      </c>
      <c r="L2089" s="101">
        <v>0.1</v>
      </c>
      <c r="M2089" s="101">
        <v>0</v>
      </c>
      <c r="N2089" s="101">
        <v>0</v>
      </c>
      <c r="O2089" s="219"/>
      <c r="P2089" s="89"/>
      <c r="Q2089" s="74"/>
    </row>
    <row r="2090" spans="1:17" ht="16.5" thickBot="1" x14ac:dyDescent="0.3">
      <c r="A2090" s="214"/>
      <c r="B2090" s="220"/>
      <c r="C2090" s="220"/>
      <c r="D2090" s="220"/>
      <c r="E2090" s="220"/>
      <c r="F2090" s="220"/>
      <c r="G2090" s="25" t="s">
        <v>9</v>
      </c>
      <c r="H2090" s="101">
        <v>0</v>
      </c>
      <c r="I2090" s="101">
        <v>0</v>
      </c>
      <c r="J2090" s="101">
        <v>0</v>
      </c>
      <c r="K2090" s="101">
        <v>0</v>
      </c>
      <c r="L2090" s="101">
        <v>0</v>
      </c>
      <c r="M2090" s="101">
        <v>0</v>
      </c>
      <c r="N2090" s="101">
        <v>0</v>
      </c>
      <c r="O2090" s="220"/>
      <c r="P2090" s="90"/>
      <c r="Q2090" s="74"/>
    </row>
    <row r="2091" spans="1:17" ht="210" customHeight="1" thickBot="1" x14ac:dyDescent="0.3">
      <c r="A2091" s="24" t="s">
        <v>1753</v>
      </c>
      <c r="B2091" s="218" t="s">
        <v>1700</v>
      </c>
      <c r="C2091" s="218" t="s">
        <v>214</v>
      </c>
      <c r="D2091" s="218">
        <v>2029</v>
      </c>
      <c r="E2091" s="218" t="s">
        <v>1751</v>
      </c>
      <c r="F2091" s="218" t="s">
        <v>1707</v>
      </c>
      <c r="G2091" s="25" t="s">
        <v>4</v>
      </c>
      <c r="H2091" s="101">
        <v>7.4</v>
      </c>
      <c r="I2091" s="101">
        <v>0</v>
      </c>
      <c r="J2091" s="101">
        <v>0</v>
      </c>
      <c r="K2091" s="101">
        <v>0</v>
      </c>
      <c r="L2091" s="101">
        <v>0</v>
      </c>
      <c r="M2091" s="101">
        <v>7.4</v>
      </c>
      <c r="N2091" s="101">
        <v>0</v>
      </c>
      <c r="O2091" s="218">
        <v>26008</v>
      </c>
      <c r="P2091" s="88" t="s">
        <v>1703</v>
      </c>
      <c r="Q2091" s="74"/>
    </row>
    <row r="2092" spans="1:17" ht="60.75" thickBot="1" x14ac:dyDescent="0.3">
      <c r="A2092" s="24" t="s">
        <v>1754</v>
      </c>
      <c r="B2092" s="219"/>
      <c r="C2092" s="219"/>
      <c r="D2092" s="219"/>
      <c r="E2092" s="219"/>
      <c r="F2092" s="219"/>
      <c r="G2092" s="25" t="s">
        <v>262</v>
      </c>
      <c r="H2092" s="101">
        <v>0</v>
      </c>
      <c r="I2092" s="101">
        <v>0</v>
      </c>
      <c r="J2092" s="101">
        <v>0</v>
      </c>
      <c r="K2092" s="101">
        <v>0</v>
      </c>
      <c r="L2092" s="101">
        <v>0</v>
      </c>
      <c r="M2092" s="101">
        <v>0</v>
      </c>
      <c r="N2092" s="101">
        <v>0</v>
      </c>
      <c r="O2092" s="219"/>
      <c r="P2092" s="88" t="s">
        <v>1704</v>
      </c>
      <c r="Q2092" s="74"/>
    </row>
    <row r="2093" spans="1:17" ht="24.75" thickBot="1" x14ac:dyDescent="0.3">
      <c r="A2093" s="68"/>
      <c r="B2093" s="219"/>
      <c r="C2093" s="219"/>
      <c r="D2093" s="219"/>
      <c r="E2093" s="219"/>
      <c r="F2093" s="219"/>
      <c r="G2093" s="25" t="s">
        <v>7</v>
      </c>
      <c r="H2093" s="101">
        <v>6.7</v>
      </c>
      <c r="I2093" s="101">
        <v>0</v>
      </c>
      <c r="J2093" s="101">
        <v>0</v>
      </c>
      <c r="K2093" s="101">
        <v>0</v>
      </c>
      <c r="L2093" s="101">
        <v>0</v>
      </c>
      <c r="M2093" s="101">
        <v>6.7</v>
      </c>
      <c r="N2093" s="101">
        <v>0</v>
      </c>
      <c r="O2093" s="219"/>
      <c r="P2093" s="88" t="s">
        <v>1705</v>
      </c>
      <c r="Q2093" s="74"/>
    </row>
    <row r="2094" spans="1:17" ht="16.5" thickBot="1" x14ac:dyDescent="0.3">
      <c r="A2094" s="68"/>
      <c r="B2094" s="219"/>
      <c r="C2094" s="219"/>
      <c r="D2094" s="219"/>
      <c r="E2094" s="219"/>
      <c r="F2094" s="219"/>
      <c r="G2094" s="25" t="s">
        <v>8</v>
      </c>
      <c r="H2094" s="101">
        <v>0.7</v>
      </c>
      <c r="I2094" s="101">
        <v>0</v>
      </c>
      <c r="J2094" s="101">
        <v>0</v>
      </c>
      <c r="K2094" s="101">
        <v>0</v>
      </c>
      <c r="L2094" s="101">
        <v>0</v>
      </c>
      <c r="M2094" s="101">
        <v>0.7</v>
      </c>
      <c r="N2094" s="101">
        <v>0</v>
      </c>
      <c r="O2094" s="219"/>
      <c r="P2094" s="89"/>
      <c r="Q2094" s="74"/>
    </row>
    <row r="2095" spans="1:17" ht="16.5" thickBot="1" x14ac:dyDescent="0.3">
      <c r="A2095" s="69"/>
      <c r="B2095" s="220"/>
      <c r="C2095" s="220"/>
      <c r="D2095" s="220"/>
      <c r="E2095" s="220"/>
      <c r="F2095" s="220"/>
      <c r="G2095" s="25" t="s">
        <v>9</v>
      </c>
      <c r="H2095" s="101">
        <v>0</v>
      </c>
      <c r="I2095" s="101">
        <v>0</v>
      </c>
      <c r="J2095" s="101">
        <v>0</v>
      </c>
      <c r="K2095" s="101">
        <v>0</v>
      </c>
      <c r="L2095" s="101">
        <v>0</v>
      </c>
      <c r="M2095" s="101">
        <v>0</v>
      </c>
      <c r="N2095" s="101">
        <v>0</v>
      </c>
      <c r="O2095" s="220"/>
      <c r="P2095" s="90"/>
      <c r="Q2095" s="74"/>
    </row>
    <row r="2096" spans="1:17" ht="84.75" thickBot="1" x14ac:dyDescent="0.3">
      <c r="A2096" s="212" t="s">
        <v>1755</v>
      </c>
      <c r="B2096" s="218" t="s">
        <v>1700</v>
      </c>
      <c r="C2096" s="218" t="s">
        <v>214</v>
      </c>
      <c r="D2096" s="218">
        <v>2028</v>
      </c>
      <c r="E2096" s="218" t="s">
        <v>1756</v>
      </c>
      <c r="F2096" s="218" t="s">
        <v>1707</v>
      </c>
      <c r="G2096" s="25" t="s">
        <v>4</v>
      </c>
      <c r="H2096" s="101">
        <v>2</v>
      </c>
      <c r="I2096" s="101">
        <v>0</v>
      </c>
      <c r="J2096" s="101">
        <v>0</v>
      </c>
      <c r="K2096" s="101">
        <v>0</v>
      </c>
      <c r="L2096" s="101">
        <v>2</v>
      </c>
      <c r="M2096" s="101">
        <v>0</v>
      </c>
      <c r="N2096" s="101">
        <v>0</v>
      </c>
      <c r="O2096" s="218">
        <v>26008</v>
      </c>
      <c r="P2096" s="88" t="s">
        <v>1703</v>
      </c>
      <c r="Q2096" s="74"/>
    </row>
    <row r="2097" spans="1:17" ht="60.75" thickBot="1" x14ac:dyDescent="0.3">
      <c r="A2097" s="213"/>
      <c r="B2097" s="219"/>
      <c r="C2097" s="219"/>
      <c r="D2097" s="219"/>
      <c r="E2097" s="219"/>
      <c r="F2097" s="219"/>
      <c r="G2097" s="25" t="s">
        <v>262</v>
      </c>
      <c r="H2097" s="101">
        <v>0</v>
      </c>
      <c r="I2097" s="101">
        <v>0</v>
      </c>
      <c r="J2097" s="101">
        <v>0</v>
      </c>
      <c r="K2097" s="101">
        <v>0</v>
      </c>
      <c r="L2097" s="101">
        <v>0</v>
      </c>
      <c r="M2097" s="101">
        <v>0</v>
      </c>
      <c r="N2097" s="101">
        <v>0</v>
      </c>
      <c r="O2097" s="219"/>
      <c r="P2097" s="88" t="s">
        <v>1704</v>
      </c>
      <c r="Q2097" s="74"/>
    </row>
    <row r="2098" spans="1:17" ht="24.75" thickBot="1" x14ac:dyDescent="0.3">
      <c r="A2098" s="213"/>
      <c r="B2098" s="219"/>
      <c r="C2098" s="219"/>
      <c r="D2098" s="219"/>
      <c r="E2098" s="219"/>
      <c r="F2098" s="219"/>
      <c r="G2098" s="25" t="s">
        <v>7</v>
      </c>
      <c r="H2098" s="101">
        <v>1.8</v>
      </c>
      <c r="I2098" s="101">
        <v>0</v>
      </c>
      <c r="J2098" s="101">
        <v>0</v>
      </c>
      <c r="K2098" s="101">
        <v>0</v>
      </c>
      <c r="L2098" s="101">
        <v>1.8</v>
      </c>
      <c r="M2098" s="101">
        <v>0</v>
      </c>
      <c r="N2098" s="101">
        <v>0</v>
      </c>
      <c r="O2098" s="219"/>
      <c r="P2098" s="88" t="s">
        <v>1705</v>
      </c>
      <c r="Q2098" s="74"/>
    </row>
    <row r="2099" spans="1:17" ht="16.5" thickBot="1" x14ac:dyDescent="0.3">
      <c r="A2099" s="213"/>
      <c r="B2099" s="219"/>
      <c r="C2099" s="219"/>
      <c r="D2099" s="219"/>
      <c r="E2099" s="219"/>
      <c r="F2099" s="219"/>
      <c r="G2099" s="25" t="s">
        <v>8</v>
      </c>
      <c r="H2099" s="101">
        <v>0.2</v>
      </c>
      <c r="I2099" s="101">
        <v>0</v>
      </c>
      <c r="J2099" s="101">
        <v>0</v>
      </c>
      <c r="K2099" s="101">
        <v>0</v>
      </c>
      <c r="L2099" s="101">
        <v>0.2</v>
      </c>
      <c r="M2099" s="101">
        <v>0</v>
      </c>
      <c r="N2099" s="101">
        <v>0</v>
      </c>
      <c r="O2099" s="219"/>
      <c r="P2099" s="89"/>
      <c r="Q2099" s="74"/>
    </row>
    <row r="2100" spans="1:17" ht="16.5" thickBot="1" x14ac:dyDescent="0.3">
      <c r="A2100" s="214"/>
      <c r="B2100" s="220"/>
      <c r="C2100" s="220"/>
      <c r="D2100" s="220"/>
      <c r="E2100" s="220"/>
      <c r="F2100" s="220"/>
      <c r="G2100" s="25" t="s">
        <v>9</v>
      </c>
      <c r="H2100" s="101">
        <v>0</v>
      </c>
      <c r="I2100" s="101">
        <v>0</v>
      </c>
      <c r="J2100" s="101">
        <v>0</v>
      </c>
      <c r="K2100" s="101">
        <v>0</v>
      </c>
      <c r="L2100" s="101">
        <v>0</v>
      </c>
      <c r="M2100" s="101">
        <v>0</v>
      </c>
      <c r="N2100" s="101">
        <v>0</v>
      </c>
      <c r="O2100" s="220"/>
      <c r="P2100" s="90"/>
      <c r="Q2100" s="74"/>
    </row>
    <row r="2101" spans="1:17" ht="84.75" thickBot="1" x14ac:dyDescent="0.3">
      <c r="A2101" s="24" t="s">
        <v>1301</v>
      </c>
      <c r="B2101" s="218" t="s">
        <v>1700</v>
      </c>
      <c r="C2101" s="218" t="s">
        <v>214</v>
      </c>
      <c r="D2101" s="218">
        <v>2029</v>
      </c>
      <c r="E2101" s="218" t="s">
        <v>1756</v>
      </c>
      <c r="F2101" s="218" t="s">
        <v>1707</v>
      </c>
      <c r="G2101" s="25" t="s">
        <v>4</v>
      </c>
      <c r="H2101" s="101">
        <v>21.2</v>
      </c>
      <c r="I2101" s="101">
        <v>0</v>
      </c>
      <c r="J2101" s="101">
        <v>0</v>
      </c>
      <c r="K2101" s="101">
        <v>0</v>
      </c>
      <c r="L2101" s="101">
        <v>0</v>
      </c>
      <c r="M2101" s="101">
        <v>21.2</v>
      </c>
      <c r="N2101" s="101">
        <v>0</v>
      </c>
      <c r="O2101" s="218">
        <v>26008</v>
      </c>
      <c r="P2101" s="88" t="s">
        <v>1703</v>
      </c>
      <c r="Q2101" s="74"/>
    </row>
    <row r="2102" spans="1:17" ht="60.75" thickBot="1" x14ac:dyDescent="0.3">
      <c r="A2102" s="24" t="s">
        <v>1757</v>
      </c>
      <c r="B2102" s="219"/>
      <c r="C2102" s="219"/>
      <c r="D2102" s="219"/>
      <c r="E2102" s="219"/>
      <c r="F2102" s="219"/>
      <c r="G2102" s="25" t="s">
        <v>262</v>
      </c>
      <c r="H2102" s="101">
        <v>0</v>
      </c>
      <c r="I2102" s="101">
        <v>0</v>
      </c>
      <c r="J2102" s="101">
        <v>0</v>
      </c>
      <c r="K2102" s="101">
        <v>0</v>
      </c>
      <c r="L2102" s="101">
        <v>0</v>
      </c>
      <c r="M2102" s="101">
        <v>0</v>
      </c>
      <c r="N2102" s="101">
        <v>0</v>
      </c>
      <c r="O2102" s="219"/>
      <c r="P2102" s="88" t="s">
        <v>1704</v>
      </c>
      <c r="Q2102" s="74"/>
    </row>
    <row r="2103" spans="1:17" ht="24.75" thickBot="1" x14ac:dyDescent="0.3">
      <c r="A2103" s="24" t="s">
        <v>1758</v>
      </c>
      <c r="B2103" s="219"/>
      <c r="C2103" s="219"/>
      <c r="D2103" s="219"/>
      <c r="E2103" s="219"/>
      <c r="F2103" s="219"/>
      <c r="G2103" s="25" t="s">
        <v>7</v>
      </c>
      <c r="H2103" s="101">
        <v>19.3</v>
      </c>
      <c r="I2103" s="101">
        <v>0</v>
      </c>
      <c r="J2103" s="101">
        <v>0</v>
      </c>
      <c r="K2103" s="101">
        <v>0</v>
      </c>
      <c r="L2103" s="101">
        <v>0</v>
      </c>
      <c r="M2103" s="101">
        <v>19.3</v>
      </c>
      <c r="N2103" s="101">
        <v>0</v>
      </c>
      <c r="O2103" s="219"/>
      <c r="P2103" s="88" t="s">
        <v>1705</v>
      </c>
      <c r="Q2103" s="74"/>
    </row>
    <row r="2104" spans="1:17" ht="16.5" thickBot="1" x14ac:dyDescent="0.3">
      <c r="A2104" s="68"/>
      <c r="B2104" s="219"/>
      <c r="C2104" s="219"/>
      <c r="D2104" s="219"/>
      <c r="E2104" s="219"/>
      <c r="F2104" s="219"/>
      <c r="G2104" s="25" t="s">
        <v>8</v>
      </c>
      <c r="H2104" s="101">
        <v>1.9</v>
      </c>
      <c r="I2104" s="101">
        <v>0</v>
      </c>
      <c r="J2104" s="101">
        <v>0</v>
      </c>
      <c r="K2104" s="101">
        <v>0</v>
      </c>
      <c r="L2104" s="101">
        <v>0</v>
      </c>
      <c r="M2104" s="101">
        <v>1.9</v>
      </c>
      <c r="N2104" s="101">
        <v>0</v>
      </c>
      <c r="O2104" s="219"/>
      <c r="P2104" s="89"/>
      <c r="Q2104" s="74"/>
    </row>
    <row r="2105" spans="1:17" ht="16.5" thickBot="1" x14ac:dyDescent="0.3">
      <c r="A2105" s="69"/>
      <c r="B2105" s="220"/>
      <c r="C2105" s="220"/>
      <c r="D2105" s="220"/>
      <c r="E2105" s="220"/>
      <c r="F2105" s="220"/>
      <c r="G2105" s="25" t="s">
        <v>9</v>
      </c>
      <c r="H2105" s="101">
        <v>0</v>
      </c>
      <c r="I2105" s="101">
        <v>0</v>
      </c>
      <c r="J2105" s="101">
        <v>0</v>
      </c>
      <c r="K2105" s="101">
        <v>0</v>
      </c>
      <c r="L2105" s="101">
        <v>0</v>
      </c>
      <c r="M2105" s="101">
        <v>0</v>
      </c>
      <c r="N2105" s="101">
        <v>0</v>
      </c>
      <c r="O2105" s="220"/>
      <c r="P2105" s="90"/>
      <c r="Q2105" s="74"/>
    </row>
    <row r="2106" spans="1:17" ht="84.75" thickBot="1" x14ac:dyDescent="0.3">
      <c r="A2106" s="212" t="s">
        <v>1759</v>
      </c>
      <c r="B2106" s="218" t="s">
        <v>1700</v>
      </c>
      <c r="C2106" s="218" t="s">
        <v>214</v>
      </c>
      <c r="D2106" s="218">
        <v>2027</v>
      </c>
      <c r="E2106" s="218" t="s">
        <v>1760</v>
      </c>
      <c r="F2106" s="218" t="s">
        <v>1761</v>
      </c>
      <c r="G2106" s="25" t="s">
        <v>4</v>
      </c>
      <c r="H2106" s="101">
        <v>13</v>
      </c>
      <c r="I2106" s="101">
        <v>0</v>
      </c>
      <c r="J2106" s="101">
        <v>0</v>
      </c>
      <c r="K2106" s="101">
        <v>0</v>
      </c>
      <c r="L2106" s="101">
        <v>13</v>
      </c>
      <c r="M2106" s="101">
        <v>0</v>
      </c>
      <c r="N2106" s="101">
        <v>0</v>
      </c>
      <c r="O2106" s="218">
        <v>7200</v>
      </c>
      <c r="P2106" s="88" t="s">
        <v>1703</v>
      </c>
      <c r="Q2106" s="74"/>
    </row>
    <row r="2107" spans="1:17" ht="60.75" thickBot="1" x14ac:dyDescent="0.3">
      <c r="A2107" s="213"/>
      <c r="B2107" s="219"/>
      <c r="C2107" s="219"/>
      <c r="D2107" s="219"/>
      <c r="E2107" s="219"/>
      <c r="F2107" s="219"/>
      <c r="G2107" s="25" t="s">
        <v>262</v>
      </c>
      <c r="H2107" s="101">
        <v>0</v>
      </c>
      <c r="I2107" s="101">
        <v>0</v>
      </c>
      <c r="J2107" s="101">
        <v>0</v>
      </c>
      <c r="K2107" s="101">
        <v>0</v>
      </c>
      <c r="L2107" s="101">
        <v>0</v>
      </c>
      <c r="M2107" s="101">
        <v>0</v>
      </c>
      <c r="N2107" s="101">
        <v>0</v>
      </c>
      <c r="O2107" s="219"/>
      <c r="P2107" s="88" t="s">
        <v>1704</v>
      </c>
      <c r="Q2107" s="74"/>
    </row>
    <row r="2108" spans="1:17" ht="24.75" thickBot="1" x14ac:dyDescent="0.3">
      <c r="A2108" s="213"/>
      <c r="B2108" s="219"/>
      <c r="C2108" s="219"/>
      <c r="D2108" s="219"/>
      <c r="E2108" s="219"/>
      <c r="F2108" s="219"/>
      <c r="G2108" s="25" t="s">
        <v>7</v>
      </c>
      <c r="H2108" s="101">
        <v>11.8</v>
      </c>
      <c r="I2108" s="101">
        <v>0</v>
      </c>
      <c r="J2108" s="101">
        <v>0</v>
      </c>
      <c r="K2108" s="101">
        <v>0</v>
      </c>
      <c r="L2108" s="101">
        <v>11.8</v>
      </c>
      <c r="M2108" s="101">
        <v>0</v>
      </c>
      <c r="N2108" s="101">
        <v>0</v>
      </c>
      <c r="O2108" s="219"/>
      <c r="P2108" s="88" t="s">
        <v>1705</v>
      </c>
      <c r="Q2108" s="74"/>
    </row>
    <row r="2109" spans="1:17" ht="16.5" thickBot="1" x14ac:dyDescent="0.3">
      <c r="A2109" s="213"/>
      <c r="B2109" s="219"/>
      <c r="C2109" s="219"/>
      <c r="D2109" s="219"/>
      <c r="E2109" s="219"/>
      <c r="F2109" s="219"/>
      <c r="G2109" s="25" t="s">
        <v>8</v>
      </c>
      <c r="H2109" s="101">
        <v>1.2</v>
      </c>
      <c r="I2109" s="101">
        <v>0</v>
      </c>
      <c r="J2109" s="101">
        <v>0</v>
      </c>
      <c r="K2109" s="101">
        <v>0</v>
      </c>
      <c r="L2109" s="101">
        <v>1.2</v>
      </c>
      <c r="M2109" s="101">
        <v>0</v>
      </c>
      <c r="N2109" s="101">
        <v>0</v>
      </c>
      <c r="O2109" s="219"/>
      <c r="P2109" s="89"/>
      <c r="Q2109" s="74"/>
    </row>
    <row r="2110" spans="1:17" ht="16.5" thickBot="1" x14ac:dyDescent="0.3">
      <c r="A2110" s="214"/>
      <c r="B2110" s="220"/>
      <c r="C2110" s="220"/>
      <c r="D2110" s="220"/>
      <c r="E2110" s="220"/>
      <c r="F2110" s="220"/>
      <c r="G2110" s="25" t="s">
        <v>9</v>
      </c>
      <c r="H2110" s="101">
        <v>0</v>
      </c>
      <c r="I2110" s="101">
        <v>0</v>
      </c>
      <c r="J2110" s="101">
        <v>0</v>
      </c>
      <c r="K2110" s="101">
        <v>0</v>
      </c>
      <c r="L2110" s="101">
        <v>0</v>
      </c>
      <c r="M2110" s="101">
        <v>0</v>
      </c>
      <c r="N2110" s="101">
        <v>0</v>
      </c>
      <c r="O2110" s="220"/>
      <c r="P2110" s="90"/>
      <c r="Q2110" s="74"/>
    </row>
    <row r="2111" spans="1:17" ht="84.75" thickBot="1" x14ac:dyDescent="0.3">
      <c r="A2111" s="212" t="s">
        <v>4445</v>
      </c>
      <c r="B2111" s="218" t="s">
        <v>1700</v>
      </c>
      <c r="C2111" s="218" t="s">
        <v>214</v>
      </c>
      <c r="D2111" s="218">
        <v>2028</v>
      </c>
      <c r="E2111" s="218" t="s">
        <v>1760</v>
      </c>
      <c r="F2111" s="218" t="s">
        <v>1761</v>
      </c>
      <c r="G2111" s="25" t="s">
        <v>4</v>
      </c>
      <c r="H2111" s="101">
        <v>130</v>
      </c>
      <c r="I2111" s="101">
        <v>0</v>
      </c>
      <c r="J2111" s="101">
        <v>0</v>
      </c>
      <c r="K2111" s="101">
        <v>0</v>
      </c>
      <c r="L2111" s="101">
        <v>130</v>
      </c>
      <c r="M2111" s="101">
        <v>0</v>
      </c>
      <c r="N2111" s="101">
        <v>0</v>
      </c>
      <c r="O2111" s="218">
        <v>7200</v>
      </c>
      <c r="P2111" s="88" t="s">
        <v>1703</v>
      </c>
      <c r="Q2111" s="74"/>
    </row>
    <row r="2112" spans="1:17" ht="60.75" thickBot="1" x14ac:dyDescent="0.3">
      <c r="A2112" s="213"/>
      <c r="B2112" s="219"/>
      <c r="C2112" s="219"/>
      <c r="D2112" s="219"/>
      <c r="E2112" s="219"/>
      <c r="F2112" s="219"/>
      <c r="G2112" s="25" t="s">
        <v>262</v>
      </c>
      <c r="H2112" s="101">
        <v>0</v>
      </c>
      <c r="I2112" s="101">
        <v>0</v>
      </c>
      <c r="J2112" s="101">
        <v>0</v>
      </c>
      <c r="K2112" s="101">
        <v>0</v>
      </c>
      <c r="L2112" s="101">
        <v>0</v>
      </c>
      <c r="M2112" s="101">
        <v>0</v>
      </c>
      <c r="N2112" s="101">
        <v>0</v>
      </c>
      <c r="O2112" s="219"/>
      <c r="P2112" s="88" t="s">
        <v>1704</v>
      </c>
      <c r="Q2112" s="74"/>
    </row>
    <row r="2113" spans="1:17" ht="24.75" thickBot="1" x14ac:dyDescent="0.3">
      <c r="A2113" s="213"/>
      <c r="B2113" s="219"/>
      <c r="C2113" s="219"/>
      <c r="D2113" s="219"/>
      <c r="E2113" s="219"/>
      <c r="F2113" s="219"/>
      <c r="G2113" s="25" t="s">
        <v>7</v>
      </c>
      <c r="H2113" s="101">
        <v>118.3</v>
      </c>
      <c r="I2113" s="101">
        <v>0</v>
      </c>
      <c r="J2113" s="101">
        <v>0</v>
      </c>
      <c r="K2113" s="101">
        <v>0</v>
      </c>
      <c r="L2113" s="101">
        <v>118.3</v>
      </c>
      <c r="M2113" s="101">
        <v>0</v>
      </c>
      <c r="N2113" s="101">
        <v>0</v>
      </c>
      <c r="O2113" s="219"/>
      <c r="P2113" s="88" t="s">
        <v>1705</v>
      </c>
      <c r="Q2113" s="74"/>
    </row>
    <row r="2114" spans="1:17" ht="16.5" thickBot="1" x14ac:dyDescent="0.3">
      <c r="A2114" s="213"/>
      <c r="B2114" s="219"/>
      <c r="C2114" s="219"/>
      <c r="D2114" s="219"/>
      <c r="E2114" s="219"/>
      <c r="F2114" s="219"/>
      <c r="G2114" s="25" t="s">
        <v>8</v>
      </c>
      <c r="H2114" s="101">
        <v>11.7</v>
      </c>
      <c r="I2114" s="101">
        <v>0</v>
      </c>
      <c r="J2114" s="101">
        <v>0</v>
      </c>
      <c r="K2114" s="101">
        <v>0</v>
      </c>
      <c r="L2114" s="101">
        <v>11.7</v>
      </c>
      <c r="M2114" s="101">
        <v>0</v>
      </c>
      <c r="N2114" s="101">
        <v>0</v>
      </c>
      <c r="O2114" s="219"/>
      <c r="P2114" s="89"/>
      <c r="Q2114" s="74"/>
    </row>
    <row r="2115" spans="1:17" ht="16.5" thickBot="1" x14ac:dyDescent="0.3">
      <c r="A2115" s="214"/>
      <c r="B2115" s="220"/>
      <c r="C2115" s="220"/>
      <c r="D2115" s="220"/>
      <c r="E2115" s="220"/>
      <c r="F2115" s="220"/>
      <c r="G2115" s="25" t="s">
        <v>9</v>
      </c>
      <c r="H2115" s="101">
        <v>0</v>
      </c>
      <c r="I2115" s="101">
        <v>0</v>
      </c>
      <c r="J2115" s="101">
        <v>0</v>
      </c>
      <c r="K2115" s="101">
        <v>0</v>
      </c>
      <c r="L2115" s="101">
        <v>0</v>
      </c>
      <c r="M2115" s="101">
        <v>0</v>
      </c>
      <c r="N2115" s="101">
        <v>0</v>
      </c>
      <c r="O2115" s="220"/>
      <c r="P2115" s="90"/>
      <c r="Q2115" s="74"/>
    </row>
    <row r="2116" spans="1:17" ht="24.75" thickBot="1" x14ac:dyDescent="0.3">
      <c r="A2116" s="253" t="s">
        <v>4443</v>
      </c>
      <c r="B2116" s="218" t="s">
        <v>1700</v>
      </c>
      <c r="C2116" s="218" t="s">
        <v>214</v>
      </c>
      <c r="D2116" s="218">
        <v>2027</v>
      </c>
      <c r="E2116" s="218" t="s">
        <v>1763</v>
      </c>
      <c r="F2116" s="218" t="s">
        <v>1761</v>
      </c>
      <c r="G2116" s="25" t="s">
        <v>4</v>
      </c>
      <c r="H2116" s="101">
        <v>2.2999999999999998</v>
      </c>
      <c r="I2116" s="101">
        <v>0</v>
      </c>
      <c r="J2116" s="101">
        <v>0</v>
      </c>
      <c r="K2116" s="101">
        <v>0</v>
      </c>
      <c r="L2116" s="101">
        <v>2.2999999999999998</v>
      </c>
      <c r="M2116" s="101">
        <v>0</v>
      </c>
      <c r="N2116" s="101">
        <v>0</v>
      </c>
      <c r="O2116" s="218">
        <v>1100</v>
      </c>
      <c r="P2116" s="262" t="s">
        <v>4429</v>
      </c>
      <c r="Q2116" s="74"/>
    </row>
    <row r="2117" spans="1:17" ht="16.5" thickBot="1" x14ac:dyDescent="0.3">
      <c r="A2117" s="254"/>
      <c r="B2117" s="219"/>
      <c r="C2117" s="219"/>
      <c r="D2117" s="219"/>
      <c r="E2117" s="219"/>
      <c r="F2117" s="219"/>
      <c r="G2117" s="25" t="s">
        <v>262</v>
      </c>
      <c r="H2117" s="101">
        <v>0</v>
      </c>
      <c r="I2117" s="101">
        <v>0</v>
      </c>
      <c r="J2117" s="101">
        <v>0</v>
      </c>
      <c r="K2117" s="101">
        <v>0</v>
      </c>
      <c r="L2117" s="101">
        <v>0</v>
      </c>
      <c r="M2117" s="101">
        <v>0</v>
      </c>
      <c r="N2117" s="101">
        <v>0</v>
      </c>
      <c r="O2117" s="219"/>
      <c r="P2117" s="263"/>
      <c r="Q2117" s="74"/>
    </row>
    <row r="2118" spans="1:17" ht="24.75" thickBot="1" x14ac:dyDescent="0.3">
      <c r="A2118" s="254"/>
      <c r="B2118" s="219"/>
      <c r="C2118" s="219"/>
      <c r="D2118" s="219"/>
      <c r="E2118" s="219"/>
      <c r="F2118" s="219"/>
      <c r="G2118" s="25" t="s">
        <v>7</v>
      </c>
      <c r="H2118" s="101">
        <v>2.1</v>
      </c>
      <c r="I2118" s="101">
        <v>0</v>
      </c>
      <c r="J2118" s="101">
        <v>0</v>
      </c>
      <c r="K2118" s="101">
        <v>0</v>
      </c>
      <c r="L2118" s="101">
        <v>2.1</v>
      </c>
      <c r="M2118" s="101">
        <v>0</v>
      </c>
      <c r="N2118" s="101">
        <v>0</v>
      </c>
      <c r="O2118" s="219"/>
      <c r="P2118" s="263"/>
      <c r="Q2118" s="74"/>
    </row>
    <row r="2119" spans="1:17" ht="16.5" thickBot="1" x14ac:dyDescent="0.3">
      <c r="A2119" s="254"/>
      <c r="B2119" s="219"/>
      <c r="C2119" s="219"/>
      <c r="D2119" s="219"/>
      <c r="E2119" s="219"/>
      <c r="F2119" s="219"/>
      <c r="G2119" s="25" t="s">
        <v>8</v>
      </c>
      <c r="H2119" s="101">
        <v>0.2</v>
      </c>
      <c r="I2119" s="101">
        <v>0</v>
      </c>
      <c r="J2119" s="101">
        <v>0</v>
      </c>
      <c r="K2119" s="101">
        <v>0</v>
      </c>
      <c r="L2119" s="101">
        <v>0.2</v>
      </c>
      <c r="M2119" s="101">
        <v>0</v>
      </c>
      <c r="N2119" s="101">
        <v>0</v>
      </c>
      <c r="O2119" s="219"/>
      <c r="P2119" s="263"/>
      <c r="Q2119" s="74"/>
    </row>
    <row r="2120" spans="1:17" ht="16.5" thickBot="1" x14ac:dyDescent="0.3">
      <c r="A2120" s="255"/>
      <c r="B2120" s="220"/>
      <c r="C2120" s="220"/>
      <c r="D2120" s="220"/>
      <c r="E2120" s="220"/>
      <c r="F2120" s="220"/>
      <c r="G2120" s="25" t="s">
        <v>9</v>
      </c>
      <c r="H2120" s="101">
        <v>0</v>
      </c>
      <c r="I2120" s="101">
        <v>0</v>
      </c>
      <c r="J2120" s="101">
        <v>0</v>
      </c>
      <c r="K2120" s="101">
        <v>0</v>
      </c>
      <c r="L2120" s="101">
        <v>0</v>
      </c>
      <c r="M2120" s="101">
        <v>0</v>
      </c>
      <c r="N2120" s="101">
        <v>0</v>
      </c>
      <c r="O2120" s="220"/>
      <c r="P2120" s="264"/>
      <c r="Q2120" s="74"/>
    </row>
    <row r="2121" spans="1:17" ht="24.75" thickBot="1" x14ac:dyDescent="0.3">
      <c r="A2121" s="212" t="s">
        <v>4444</v>
      </c>
      <c r="B2121" s="218" t="s">
        <v>1700</v>
      </c>
      <c r="C2121" s="218" t="s">
        <v>214</v>
      </c>
      <c r="D2121" s="218">
        <v>2028</v>
      </c>
      <c r="E2121" s="218" t="s">
        <v>1763</v>
      </c>
      <c r="F2121" s="218" t="s">
        <v>1761</v>
      </c>
      <c r="G2121" s="25" t="s">
        <v>4</v>
      </c>
      <c r="H2121" s="101">
        <v>22.9</v>
      </c>
      <c r="I2121" s="101">
        <v>0</v>
      </c>
      <c r="J2121" s="101">
        <v>0</v>
      </c>
      <c r="K2121" s="101">
        <v>0</v>
      </c>
      <c r="L2121" s="101">
        <v>22.9</v>
      </c>
      <c r="M2121" s="101">
        <v>0</v>
      </c>
      <c r="N2121" s="101">
        <v>0</v>
      </c>
      <c r="O2121" s="218">
        <v>1100</v>
      </c>
      <c r="P2121" s="308" t="s">
        <v>4429</v>
      </c>
      <c r="Q2121" s="74"/>
    </row>
    <row r="2122" spans="1:17" ht="16.5" thickBot="1" x14ac:dyDescent="0.3">
      <c r="A2122" s="213"/>
      <c r="B2122" s="219"/>
      <c r="C2122" s="219"/>
      <c r="D2122" s="219"/>
      <c r="E2122" s="219"/>
      <c r="F2122" s="219"/>
      <c r="G2122" s="25" t="s">
        <v>262</v>
      </c>
      <c r="H2122" s="101">
        <v>0</v>
      </c>
      <c r="I2122" s="101">
        <v>0</v>
      </c>
      <c r="J2122" s="101">
        <v>0</v>
      </c>
      <c r="K2122" s="101">
        <v>0</v>
      </c>
      <c r="L2122" s="101">
        <v>0</v>
      </c>
      <c r="M2122" s="101">
        <v>0</v>
      </c>
      <c r="N2122" s="101">
        <v>0</v>
      </c>
      <c r="O2122" s="219"/>
      <c r="P2122" s="309"/>
      <c r="Q2122" s="74"/>
    </row>
    <row r="2123" spans="1:17" ht="24.75" thickBot="1" x14ac:dyDescent="0.3">
      <c r="A2123" s="213"/>
      <c r="B2123" s="219"/>
      <c r="C2123" s="219"/>
      <c r="D2123" s="219"/>
      <c r="E2123" s="219"/>
      <c r="F2123" s="219"/>
      <c r="G2123" s="25" t="s">
        <v>7</v>
      </c>
      <c r="H2123" s="101">
        <v>20.8</v>
      </c>
      <c r="I2123" s="101">
        <v>0</v>
      </c>
      <c r="J2123" s="101">
        <v>0</v>
      </c>
      <c r="K2123" s="101">
        <v>0</v>
      </c>
      <c r="L2123" s="101">
        <v>20.8</v>
      </c>
      <c r="M2123" s="101">
        <v>0</v>
      </c>
      <c r="N2123" s="101">
        <v>0</v>
      </c>
      <c r="O2123" s="219"/>
      <c r="P2123" s="309"/>
      <c r="Q2123" s="74"/>
    </row>
    <row r="2124" spans="1:17" ht="16.5" thickBot="1" x14ac:dyDescent="0.3">
      <c r="A2124" s="213"/>
      <c r="B2124" s="219"/>
      <c r="C2124" s="219"/>
      <c r="D2124" s="219"/>
      <c r="E2124" s="219"/>
      <c r="F2124" s="219"/>
      <c r="G2124" s="25" t="s">
        <v>8</v>
      </c>
      <c r="H2124" s="101">
        <v>2.1</v>
      </c>
      <c r="I2124" s="101">
        <v>0</v>
      </c>
      <c r="J2124" s="101">
        <v>0</v>
      </c>
      <c r="K2124" s="101">
        <v>0</v>
      </c>
      <c r="L2124" s="101">
        <v>2.1</v>
      </c>
      <c r="M2124" s="101">
        <v>0</v>
      </c>
      <c r="N2124" s="101">
        <v>0</v>
      </c>
      <c r="O2124" s="219"/>
      <c r="P2124" s="309"/>
      <c r="Q2124" s="74"/>
    </row>
    <row r="2125" spans="1:17" ht="16.5" thickBot="1" x14ac:dyDescent="0.3">
      <c r="A2125" s="214"/>
      <c r="B2125" s="220"/>
      <c r="C2125" s="220"/>
      <c r="D2125" s="220"/>
      <c r="E2125" s="220"/>
      <c r="F2125" s="220"/>
      <c r="G2125" s="25" t="s">
        <v>9</v>
      </c>
      <c r="H2125" s="101">
        <v>0</v>
      </c>
      <c r="I2125" s="101">
        <v>0</v>
      </c>
      <c r="J2125" s="101">
        <v>0</v>
      </c>
      <c r="K2125" s="101">
        <v>0</v>
      </c>
      <c r="L2125" s="101">
        <v>0</v>
      </c>
      <c r="M2125" s="101">
        <v>0</v>
      </c>
      <c r="N2125" s="101">
        <v>0</v>
      </c>
      <c r="O2125" s="220"/>
      <c r="P2125" s="310"/>
      <c r="Q2125" s="74"/>
    </row>
    <row r="2126" spans="1:17" ht="84.75" thickBot="1" x14ac:dyDescent="0.3">
      <c r="A2126" s="24" t="s">
        <v>1762</v>
      </c>
      <c r="B2126" s="218" t="s">
        <v>1700</v>
      </c>
      <c r="C2126" s="218" t="s">
        <v>214</v>
      </c>
      <c r="D2126" s="218">
        <v>2027</v>
      </c>
      <c r="E2126" s="218" t="s">
        <v>1765</v>
      </c>
      <c r="F2126" s="218" t="s">
        <v>1761</v>
      </c>
      <c r="G2126" s="25" t="s">
        <v>4</v>
      </c>
      <c r="H2126" s="101">
        <v>3.8</v>
      </c>
      <c r="I2126" s="101">
        <v>0</v>
      </c>
      <c r="J2126" s="101">
        <v>0</v>
      </c>
      <c r="K2126" s="101">
        <v>0</v>
      </c>
      <c r="L2126" s="101">
        <v>3.8</v>
      </c>
      <c r="M2126" s="101">
        <v>0</v>
      </c>
      <c r="N2126" s="101">
        <v>0</v>
      </c>
      <c r="O2126" s="218">
        <v>1500</v>
      </c>
      <c r="P2126" s="88" t="s">
        <v>1703</v>
      </c>
      <c r="Q2126" s="74"/>
    </row>
    <row r="2127" spans="1:17" ht="60.75" thickBot="1" x14ac:dyDescent="0.3">
      <c r="A2127" s="24" t="s">
        <v>1764</v>
      </c>
      <c r="B2127" s="219"/>
      <c r="C2127" s="219"/>
      <c r="D2127" s="219"/>
      <c r="E2127" s="219"/>
      <c r="F2127" s="219"/>
      <c r="G2127" s="25" t="s">
        <v>262</v>
      </c>
      <c r="H2127" s="101">
        <v>0</v>
      </c>
      <c r="I2127" s="101">
        <v>0</v>
      </c>
      <c r="J2127" s="101">
        <v>0</v>
      </c>
      <c r="K2127" s="101">
        <v>0</v>
      </c>
      <c r="L2127" s="101">
        <v>0</v>
      </c>
      <c r="M2127" s="101">
        <v>0</v>
      </c>
      <c r="N2127" s="101">
        <v>0</v>
      </c>
      <c r="O2127" s="219"/>
      <c r="P2127" s="88" t="s">
        <v>1704</v>
      </c>
      <c r="Q2127" s="74"/>
    </row>
    <row r="2128" spans="1:17" ht="24.75" thickBot="1" x14ac:dyDescent="0.3">
      <c r="A2128" s="68"/>
      <c r="B2128" s="219"/>
      <c r="C2128" s="219"/>
      <c r="D2128" s="219"/>
      <c r="E2128" s="219"/>
      <c r="F2128" s="219"/>
      <c r="G2128" s="25" t="s">
        <v>7</v>
      </c>
      <c r="H2128" s="101">
        <v>3.5</v>
      </c>
      <c r="I2128" s="101">
        <v>0</v>
      </c>
      <c r="J2128" s="101">
        <v>0</v>
      </c>
      <c r="K2128" s="101">
        <v>0</v>
      </c>
      <c r="L2128" s="101">
        <v>3.5</v>
      </c>
      <c r="M2128" s="101">
        <v>0</v>
      </c>
      <c r="N2128" s="101">
        <v>0</v>
      </c>
      <c r="O2128" s="219"/>
      <c r="P2128" s="88" t="s">
        <v>1705</v>
      </c>
      <c r="Q2128" s="74"/>
    </row>
    <row r="2129" spans="1:17" ht="16.5" thickBot="1" x14ac:dyDescent="0.3">
      <c r="A2129" s="68"/>
      <c r="B2129" s="219"/>
      <c r="C2129" s="219"/>
      <c r="D2129" s="219"/>
      <c r="E2129" s="219"/>
      <c r="F2129" s="219"/>
      <c r="G2129" s="25" t="s">
        <v>8</v>
      </c>
      <c r="H2129" s="101">
        <v>0.3</v>
      </c>
      <c r="I2129" s="101">
        <v>0</v>
      </c>
      <c r="J2129" s="101">
        <v>0</v>
      </c>
      <c r="K2129" s="101">
        <v>0</v>
      </c>
      <c r="L2129" s="101">
        <v>0.3</v>
      </c>
      <c r="M2129" s="101">
        <v>0</v>
      </c>
      <c r="N2129" s="101">
        <v>0</v>
      </c>
      <c r="O2129" s="219"/>
      <c r="P2129" s="89"/>
      <c r="Q2129" s="74"/>
    </row>
    <row r="2130" spans="1:17" ht="16.5" thickBot="1" x14ac:dyDescent="0.3">
      <c r="A2130" s="69"/>
      <c r="B2130" s="220"/>
      <c r="C2130" s="220"/>
      <c r="D2130" s="220"/>
      <c r="E2130" s="220"/>
      <c r="F2130" s="220"/>
      <c r="G2130" s="25" t="s">
        <v>9</v>
      </c>
      <c r="H2130" s="101">
        <v>0</v>
      </c>
      <c r="I2130" s="101">
        <v>0</v>
      </c>
      <c r="J2130" s="101">
        <v>0</v>
      </c>
      <c r="K2130" s="101">
        <v>0</v>
      </c>
      <c r="L2130" s="101">
        <v>0</v>
      </c>
      <c r="M2130" s="101">
        <v>0</v>
      </c>
      <c r="N2130" s="101">
        <v>0</v>
      </c>
      <c r="O2130" s="220"/>
      <c r="P2130" s="90"/>
      <c r="Q2130" s="74"/>
    </row>
    <row r="2131" spans="1:17" ht="24.75" thickBot="1" x14ac:dyDescent="0.3">
      <c r="A2131" s="253" t="s">
        <v>4442</v>
      </c>
      <c r="B2131" s="218" t="s">
        <v>1700</v>
      </c>
      <c r="C2131" s="218" t="s">
        <v>214</v>
      </c>
      <c r="D2131" s="218">
        <v>2028</v>
      </c>
      <c r="E2131" s="218" t="s">
        <v>1765</v>
      </c>
      <c r="F2131" s="218" t="s">
        <v>1761</v>
      </c>
      <c r="G2131" s="25" t="s">
        <v>4</v>
      </c>
      <c r="H2131" s="101">
        <v>38.1</v>
      </c>
      <c r="I2131" s="101">
        <v>0</v>
      </c>
      <c r="J2131" s="101">
        <v>0</v>
      </c>
      <c r="K2131" s="101">
        <v>0</v>
      </c>
      <c r="L2131" s="101">
        <v>38.1</v>
      </c>
      <c r="M2131" s="101">
        <v>0</v>
      </c>
      <c r="N2131" s="101">
        <v>0</v>
      </c>
      <c r="O2131" s="218">
        <v>1500</v>
      </c>
      <c r="P2131" s="262" t="s">
        <v>4429</v>
      </c>
      <c r="Q2131" s="74"/>
    </row>
    <row r="2132" spans="1:17" ht="16.5" thickBot="1" x14ac:dyDescent="0.3">
      <c r="A2132" s="254"/>
      <c r="B2132" s="219"/>
      <c r="C2132" s="219"/>
      <c r="D2132" s="219"/>
      <c r="E2132" s="219"/>
      <c r="F2132" s="219"/>
      <c r="G2132" s="25" t="s">
        <v>262</v>
      </c>
      <c r="H2132" s="101">
        <v>0</v>
      </c>
      <c r="I2132" s="101">
        <v>0</v>
      </c>
      <c r="J2132" s="101">
        <v>0</v>
      </c>
      <c r="K2132" s="101">
        <v>0</v>
      </c>
      <c r="L2132" s="101">
        <v>0</v>
      </c>
      <c r="M2132" s="101">
        <v>0</v>
      </c>
      <c r="N2132" s="101">
        <v>0</v>
      </c>
      <c r="O2132" s="219"/>
      <c r="P2132" s="263"/>
      <c r="Q2132" s="74"/>
    </row>
    <row r="2133" spans="1:17" ht="24.75" thickBot="1" x14ac:dyDescent="0.3">
      <c r="A2133" s="254"/>
      <c r="B2133" s="219"/>
      <c r="C2133" s="219"/>
      <c r="D2133" s="219"/>
      <c r="E2133" s="219"/>
      <c r="F2133" s="219"/>
      <c r="G2133" s="25" t="s">
        <v>7</v>
      </c>
      <c r="H2133" s="101">
        <v>34.700000000000003</v>
      </c>
      <c r="I2133" s="101">
        <v>0</v>
      </c>
      <c r="J2133" s="101">
        <v>0</v>
      </c>
      <c r="K2133" s="101">
        <v>0</v>
      </c>
      <c r="L2133" s="101">
        <v>34.700000000000003</v>
      </c>
      <c r="M2133" s="101">
        <v>0</v>
      </c>
      <c r="N2133" s="101">
        <v>0</v>
      </c>
      <c r="O2133" s="219"/>
      <c r="P2133" s="263"/>
      <c r="Q2133" s="74"/>
    </row>
    <row r="2134" spans="1:17" ht="16.5" thickBot="1" x14ac:dyDescent="0.3">
      <c r="A2134" s="254"/>
      <c r="B2134" s="219"/>
      <c r="C2134" s="219"/>
      <c r="D2134" s="219"/>
      <c r="E2134" s="219"/>
      <c r="F2134" s="219"/>
      <c r="G2134" s="25" t="s">
        <v>8</v>
      </c>
      <c r="H2134" s="101">
        <v>3.4</v>
      </c>
      <c r="I2134" s="101">
        <v>0</v>
      </c>
      <c r="J2134" s="101">
        <v>0</v>
      </c>
      <c r="K2134" s="101">
        <v>0</v>
      </c>
      <c r="L2134" s="101">
        <v>3.4</v>
      </c>
      <c r="M2134" s="101">
        <v>0</v>
      </c>
      <c r="N2134" s="101">
        <v>0</v>
      </c>
      <c r="O2134" s="219"/>
      <c r="P2134" s="263"/>
      <c r="Q2134" s="74"/>
    </row>
    <row r="2135" spans="1:17" ht="16.5" thickBot="1" x14ac:dyDescent="0.3">
      <c r="A2135" s="255"/>
      <c r="B2135" s="220"/>
      <c r="C2135" s="220"/>
      <c r="D2135" s="220"/>
      <c r="E2135" s="220"/>
      <c r="F2135" s="220"/>
      <c r="G2135" s="25" t="s">
        <v>9</v>
      </c>
      <c r="H2135" s="101">
        <v>0</v>
      </c>
      <c r="I2135" s="101">
        <v>0</v>
      </c>
      <c r="J2135" s="101">
        <v>0</v>
      </c>
      <c r="K2135" s="101">
        <v>0</v>
      </c>
      <c r="L2135" s="101">
        <v>0</v>
      </c>
      <c r="M2135" s="101">
        <v>0</v>
      </c>
      <c r="N2135" s="101">
        <v>0</v>
      </c>
      <c r="O2135" s="220"/>
      <c r="P2135" s="264"/>
      <c r="Q2135" s="74"/>
    </row>
    <row r="2136" spans="1:17" ht="24.75" thickBot="1" x14ac:dyDescent="0.3">
      <c r="A2136" s="332" t="s">
        <v>4430</v>
      </c>
      <c r="B2136" s="311" t="s">
        <v>4431</v>
      </c>
      <c r="C2136" s="311" t="s">
        <v>214</v>
      </c>
      <c r="D2136" s="311">
        <v>2028</v>
      </c>
      <c r="E2136" s="311">
        <v>8</v>
      </c>
      <c r="F2136" s="311" t="s">
        <v>1833</v>
      </c>
      <c r="G2136" s="103" t="s">
        <v>4</v>
      </c>
      <c r="H2136" s="104">
        <v>14.2</v>
      </c>
      <c r="I2136" s="104">
        <v>0</v>
      </c>
      <c r="J2136" s="104">
        <v>0</v>
      </c>
      <c r="K2136" s="104">
        <v>0</v>
      </c>
      <c r="L2136" s="104">
        <v>14.2</v>
      </c>
      <c r="M2136" s="104">
        <v>0</v>
      </c>
      <c r="N2136" s="104">
        <v>0</v>
      </c>
      <c r="O2136" s="311">
        <v>657</v>
      </c>
      <c r="P2136" s="317" t="s">
        <v>4432</v>
      </c>
      <c r="Q2136" s="74"/>
    </row>
    <row r="2137" spans="1:17" ht="16.5" thickBot="1" x14ac:dyDescent="0.3">
      <c r="A2137" s="333"/>
      <c r="B2137" s="312"/>
      <c r="C2137" s="312"/>
      <c r="D2137" s="312"/>
      <c r="E2137" s="312"/>
      <c r="F2137" s="312"/>
      <c r="G2137" s="103" t="s">
        <v>6</v>
      </c>
      <c r="H2137" s="104">
        <v>0</v>
      </c>
      <c r="I2137" s="104">
        <v>0</v>
      </c>
      <c r="J2137" s="104">
        <v>0</v>
      </c>
      <c r="K2137" s="104">
        <v>0</v>
      </c>
      <c r="L2137" s="104">
        <v>0</v>
      </c>
      <c r="M2137" s="104">
        <v>0</v>
      </c>
      <c r="N2137" s="104">
        <v>0</v>
      </c>
      <c r="O2137" s="312"/>
      <c r="P2137" s="318"/>
      <c r="Q2137" s="74"/>
    </row>
    <row r="2138" spans="1:17" ht="24.75" thickBot="1" x14ac:dyDescent="0.3">
      <c r="A2138" s="333"/>
      <c r="B2138" s="312"/>
      <c r="C2138" s="312"/>
      <c r="D2138" s="312"/>
      <c r="E2138" s="312"/>
      <c r="F2138" s="312"/>
      <c r="G2138" s="103" t="s">
        <v>7</v>
      </c>
      <c r="H2138" s="104">
        <v>13</v>
      </c>
      <c r="I2138" s="104">
        <v>0</v>
      </c>
      <c r="J2138" s="104">
        <v>0</v>
      </c>
      <c r="K2138" s="104">
        <v>0</v>
      </c>
      <c r="L2138" s="104">
        <v>13</v>
      </c>
      <c r="M2138" s="104">
        <v>0</v>
      </c>
      <c r="N2138" s="104">
        <v>0</v>
      </c>
      <c r="O2138" s="312"/>
      <c r="P2138" s="318"/>
      <c r="Q2138" s="74"/>
    </row>
    <row r="2139" spans="1:17" ht="16.5" thickBot="1" x14ac:dyDescent="0.3">
      <c r="A2139" s="333"/>
      <c r="B2139" s="312"/>
      <c r="C2139" s="312"/>
      <c r="D2139" s="312"/>
      <c r="E2139" s="312"/>
      <c r="F2139" s="312"/>
      <c r="G2139" s="103" t="s">
        <v>8</v>
      </c>
      <c r="H2139" s="104">
        <v>1.2</v>
      </c>
      <c r="I2139" s="104">
        <v>0</v>
      </c>
      <c r="J2139" s="104">
        <v>0</v>
      </c>
      <c r="K2139" s="104">
        <v>0</v>
      </c>
      <c r="L2139" s="104">
        <v>1.2</v>
      </c>
      <c r="M2139" s="104">
        <v>0</v>
      </c>
      <c r="N2139" s="104">
        <v>0</v>
      </c>
      <c r="O2139" s="312"/>
      <c r="P2139" s="318"/>
      <c r="Q2139" s="74"/>
    </row>
    <row r="2140" spans="1:17" ht="16.5" thickBot="1" x14ac:dyDescent="0.3">
      <c r="A2140" s="334"/>
      <c r="B2140" s="313"/>
      <c r="C2140" s="313"/>
      <c r="D2140" s="313"/>
      <c r="E2140" s="313"/>
      <c r="F2140" s="313"/>
      <c r="G2140" s="103" t="s">
        <v>9</v>
      </c>
      <c r="H2140" s="104">
        <v>0</v>
      </c>
      <c r="I2140" s="104">
        <v>0</v>
      </c>
      <c r="J2140" s="104">
        <v>0</v>
      </c>
      <c r="K2140" s="104">
        <v>0</v>
      </c>
      <c r="L2140" s="104">
        <v>0</v>
      </c>
      <c r="M2140" s="104">
        <v>0</v>
      </c>
      <c r="N2140" s="104">
        <v>0</v>
      </c>
      <c r="O2140" s="313"/>
      <c r="P2140" s="319"/>
      <c r="Q2140" s="74"/>
    </row>
    <row r="2141" spans="1:17" ht="24.75" thickBot="1" x14ac:dyDescent="0.3">
      <c r="A2141" s="332" t="s">
        <v>4433</v>
      </c>
      <c r="B2141" s="311" t="s">
        <v>4431</v>
      </c>
      <c r="C2141" s="311" t="s">
        <v>214</v>
      </c>
      <c r="D2141" s="311">
        <v>2029</v>
      </c>
      <c r="E2141" s="311">
        <v>8</v>
      </c>
      <c r="F2141" s="311" t="s">
        <v>1833</v>
      </c>
      <c r="G2141" s="103" t="s">
        <v>4</v>
      </c>
      <c r="H2141" s="104">
        <v>142</v>
      </c>
      <c r="I2141" s="104">
        <v>0</v>
      </c>
      <c r="J2141" s="104">
        <v>0</v>
      </c>
      <c r="K2141" s="104">
        <v>0</v>
      </c>
      <c r="L2141" s="104">
        <v>0</v>
      </c>
      <c r="M2141" s="104">
        <v>142</v>
      </c>
      <c r="N2141" s="104">
        <v>0</v>
      </c>
      <c r="O2141" s="311">
        <v>657</v>
      </c>
      <c r="P2141" s="317" t="s">
        <v>4432</v>
      </c>
      <c r="Q2141" s="74"/>
    </row>
    <row r="2142" spans="1:17" ht="16.5" thickBot="1" x14ac:dyDescent="0.3">
      <c r="A2142" s="333"/>
      <c r="B2142" s="312"/>
      <c r="C2142" s="312"/>
      <c r="D2142" s="312"/>
      <c r="E2142" s="312"/>
      <c r="F2142" s="312"/>
      <c r="G2142" s="103" t="s">
        <v>6</v>
      </c>
      <c r="H2142" s="104">
        <v>0</v>
      </c>
      <c r="I2142" s="104">
        <v>0</v>
      </c>
      <c r="J2142" s="104">
        <v>0</v>
      </c>
      <c r="K2142" s="104">
        <v>0</v>
      </c>
      <c r="L2142" s="104">
        <v>0</v>
      </c>
      <c r="M2142" s="104">
        <v>0</v>
      </c>
      <c r="N2142" s="104">
        <v>0</v>
      </c>
      <c r="O2142" s="312"/>
      <c r="P2142" s="318"/>
      <c r="Q2142" s="74"/>
    </row>
    <row r="2143" spans="1:17" ht="24.75" thickBot="1" x14ac:dyDescent="0.3">
      <c r="A2143" s="333"/>
      <c r="B2143" s="312"/>
      <c r="C2143" s="312"/>
      <c r="D2143" s="312"/>
      <c r="E2143" s="312"/>
      <c r="F2143" s="312"/>
      <c r="G2143" s="103" t="s">
        <v>7</v>
      </c>
      <c r="H2143" s="104">
        <v>130.6</v>
      </c>
      <c r="I2143" s="104">
        <v>0</v>
      </c>
      <c r="J2143" s="104">
        <v>0</v>
      </c>
      <c r="K2143" s="104">
        <v>0</v>
      </c>
      <c r="L2143" s="104">
        <v>0</v>
      </c>
      <c r="M2143" s="104">
        <v>130.6</v>
      </c>
      <c r="N2143" s="104">
        <v>0</v>
      </c>
      <c r="O2143" s="312"/>
      <c r="P2143" s="318"/>
      <c r="Q2143" s="74"/>
    </row>
    <row r="2144" spans="1:17" ht="16.5" thickBot="1" x14ac:dyDescent="0.3">
      <c r="A2144" s="333"/>
      <c r="B2144" s="312"/>
      <c r="C2144" s="312"/>
      <c r="D2144" s="312"/>
      <c r="E2144" s="312"/>
      <c r="F2144" s="312"/>
      <c r="G2144" s="103" t="s">
        <v>8</v>
      </c>
      <c r="H2144" s="104">
        <v>11.4</v>
      </c>
      <c r="I2144" s="104">
        <v>0</v>
      </c>
      <c r="J2144" s="104">
        <v>0</v>
      </c>
      <c r="K2144" s="104">
        <v>0</v>
      </c>
      <c r="L2144" s="104">
        <v>0</v>
      </c>
      <c r="M2144" s="104">
        <v>11.4</v>
      </c>
      <c r="N2144" s="104">
        <v>0</v>
      </c>
      <c r="O2144" s="312"/>
      <c r="P2144" s="318"/>
      <c r="Q2144" s="74"/>
    </row>
    <row r="2145" spans="1:17" ht="16.5" thickBot="1" x14ac:dyDescent="0.3">
      <c r="A2145" s="334"/>
      <c r="B2145" s="313"/>
      <c r="C2145" s="313"/>
      <c r="D2145" s="313"/>
      <c r="E2145" s="313"/>
      <c r="F2145" s="313"/>
      <c r="G2145" s="103" t="s">
        <v>9</v>
      </c>
      <c r="H2145" s="104">
        <v>0</v>
      </c>
      <c r="I2145" s="104">
        <v>0</v>
      </c>
      <c r="J2145" s="104">
        <v>0</v>
      </c>
      <c r="K2145" s="104">
        <v>0</v>
      </c>
      <c r="L2145" s="104">
        <v>0</v>
      </c>
      <c r="M2145" s="104">
        <v>0</v>
      </c>
      <c r="N2145" s="104">
        <v>0</v>
      </c>
      <c r="O2145" s="313"/>
      <c r="P2145" s="319"/>
      <c r="Q2145" s="74"/>
    </row>
    <row r="2146" spans="1:17" ht="24.75" thickBot="1" x14ac:dyDescent="0.3">
      <c r="A2146" s="332" t="s">
        <v>4434</v>
      </c>
      <c r="B2146" s="311" t="s">
        <v>4431</v>
      </c>
      <c r="C2146" s="311" t="s">
        <v>214</v>
      </c>
      <c r="D2146" s="311">
        <v>2028</v>
      </c>
      <c r="E2146" s="311">
        <v>1.014</v>
      </c>
      <c r="F2146" s="311" t="s">
        <v>1833</v>
      </c>
      <c r="G2146" s="105" t="s">
        <v>4</v>
      </c>
      <c r="H2146" s="104">
        <v>1.8</v>
      </c>
      <c r="I2146" s="104">
        <v>0</v>
      </c>
      <c r="J2146" s="104">
        <v>0</v>
      </c>
      <c r="K2146" s="104">
        <v>0</v>
      </c>
      <c r="L2146" s="104">
        <v>1.8</v>
      </c>
      <c r="M2146" s="104">
        <v>0</v>
      </c>
      <c r="N2146" s="104">
        <v>0</v>
      </c>
      <c r="O2146" s="311">
        <v>657</v>
      </c>
      <c r="P2146" s="329" t="s">
        <v>4432</v>
      </c>
      <c r="Q2146" s="74"/>
    </row>
    <row r="2147" spans="1:17" ht="16.5" thickBot="1" x14ac:dyDescent="0.3">
      <c r="A2147" s="333"/>
      <c r="B2147" s="312"/>
      <c r="C2147" s="312"/>
      <c r="D2147" s="312"/>
      <c r="E2147" s="312"/>
      <c r="F2147" s="312"/>
      <c r="G2147" s="105" t="s">
        <v>6</v>
      </c>
      <c r="H2147" s="104">
        <v>0</v>
      </c>
      <c r="I2147" s="104">
        <v>0</v>
      </c>
      <c r="J2147" s="104">
        <v>0</v>
      </c>
      <c r="K2147" s="104">
        <v>0</v>
      </c>
      <c r="L2147" s="104">
        <v>0</v>
      </c>
      <c r="M2147" s="104">
        <v>0</v>
      </c>
      <c r="N2147" s="104">
        <v>0</v>
      </c>
      <c r="O2147" s="312"/>
      <c r="P2147" s="330"/>
      <c r="Q2147" s="74"/>
    </row>
    <row r="2148" spans="1:17" ht="24.75" thickBot="1" x14ac:dyDescent="0.3">
      <c r="A2148" s="333"/>
      <c r="B2148" s="312"/>
      <c r="C2148" s="312"/>
      <c r="D2148" s="312"/>
      <c r="E2148" s="312"/>
      <c r="F2148" s="312"/>
      <c r="G2148" s="105" t="s">
        <v>7</v>
      </c>
      <c r="H2148" s="104">
        <v>1.1000000000000001</v>
      </c>
      <c r="I2148" s="104">
        <v>0</v>
      </c>
      <c r="J2148" s="104">
        <v>0</v>
      </c>
      <c r="K2148" s="104">
        <v>0</v>
      </c>
      <c r="L2148" s="104">
        <v>1.1000000000000001</v>
      </c>
      <c r="M2148" s="104">
        <v>0</v>
      </c>
      <c r="N2148" s="104">
        <v>0</v>
      </c>
      <c r="O2148" s="312"/>
      <c r="P2148" s="330"/>
      <c r="Q2148" s="74"/>
    </row>
    <row r="2149" spans="1:17" ht="16.5" thickBot="1" x14ac:dyDescent="0.3">
      <c r="A2149" s="333"/>
      <c r="B2149" s="312"/>
      <c r="C2149" s="312"/>
      <c r="D2149" s="312"/>
      <c r="E2149" s="312"/>
      <c r="F2149" s="312"/>
      <c r="G2149" s="105" t="s">
        <v>8</v>
      </c>
      <c r="H2149" s="104">
        <v>0.7</v>
      </c>
      <c r="I2149" s="104">
        <v>0</v>
      </c>
      <c r="J2149" s="104">
        <v>0</v>
      </c>
      <c r="K2149" s="104">
        <v>0</v>
      </c>
      <c r="L2149" s="104">
        <v>0.7</v>
      </c>
      <c r="M2149" s="104">
        <v>0</v>
      </c>
      <c r="N2149" s="104">
        <v>0</v>
      </c>
      <c r="O2149" s="312"/>
      <c r="P2149" s="330"/>
      <c r="Q2149" s="74"/>
    </row>
    <row r="2150" spans="1:17" ht="16.5" thickBot="1" x14ac:dyDescent="0.3">
      <c r="A2150" s="334"/>
      <c r="B2150" s="313"/>
      <c r="C2150" s="313"/>
      <c r="D2150" s="313"/>
      <c r="E2150" s="313"/>
      <c r="F2150" s="313"/>
      <c r="G2150" s="105" t="s">
        <v>9</v>
      </c>
      <c r="H2150" s="104">
        <v>0</v>
      </c>
      <c r="I2150" s="104">
        <v>0</v>
      </c>
      <c r="J2150" s="104">
        <v>0</v>
      </c>
      <c r="K2150" s="104">
        <v>0</v>
      </c>
      <c r="L2150" s="104">
        <v>0</v>
      </c>
      <c r="M2150" s="104">
        <v>0</v>
      </c>
      <c r="N2150" s="104">
        <v>0</v>
      </c>
      <c r="O2150" s="313"/>
      <c r="P2150" s="331"/>
      <c r="Q2150" s="74"/>
    </row>
    <row r="2151" spans="1:17" ht="24.75" thickBot="1" x14ac:dyDescent="0.3">
      <c r="A2151" s="332" t="s">
        <v>4435</v>
      </c>
      <c r="B2151" s="311" t="s">
        <v>4431</v>
      </c>
      <c r="C2151" s="311" t="s">
        <v>214</v>
      </c>
      <c r="D2151" s="311">
        <v>2029</v>
      </c>
      <c r="E2151" s="311">
        <v>1.014</v>
      </c>
      <c r="F2151" s="311" t="s">
        <v>1833</v>
      </c>
      <c r="G2151" s="103" t="s">
        <v>4</v>
      </c>
      <c r="H2151" s="104">
        <v>18</v>
      </c>
      <c r="I2151" s="104">
        <v>0</v>
      </c>
      <c r="J2151" s="104">
        <v>0</v>
      </c>
      <c r="K2151" s="104">
        <v>0</v>
      </c>
      <c r="L2151" s="104">
        <v>0</v>
      </c>
      <c r="M2151" s="104">
        <v>18</v>
      </c>
      <c r="N2151" s="104">
        <v>0</v>
      </c>
      <c r="O2151" s="311">
        <v>657</v>
      </c>
      <c r="P2151" s="329" t="s">
        <v>4432</v>
      </c>
      <c r="Q2151" s="74"/>
    </row>
    <row r="2152" spans="1:17" ht="16.5" thickBot="1" x14ac:dyDescent="0.3">
      <c r="A2152" s="333"/>
      <c r="B2152" s="312"/>
      <c r="C2152" s="312"/>
      <c r="D2152" s="312"/>
      <c r="E2152" s="312"/>
      <c r="F2152" s="312"/>
      <c r="G2152" s="103" t="s">
        <v>6</v>
      </c>
      <c r="H2152" s="104">
        <v>0</v>
      </c>
      <c r="I2152" s="104">
        <v>0</v>
      </c>
      <c r="J2152" s="104">
        <v>0</v>
      </c>
      <c r="K2152" s="104">
        <v>0</v>
      </c>
      <c r="L2152" s="104">
        <v>0</v>
      </c>
      <c r="M2152" s="104">
        <v>0</v>
      </c>
      <c r="N2152" s="104">
        <v>0</v>
      </c>
      <c r="O2152" s="312"/>
      <c r="P2152" s="330"/>
      <c r="Q2152" s="74"/>
    </row>
    <row r="2153" spans="1:17" ht="24.75" thickBot="1" x14ac:dyDescent="0.3">
      <c r="A2153" s="333"/>
      <c r="B2153" s="312"/>
      <c r="C2153" s="312"/>
      <c r="D2153" s="312"/>
      <c r="E2153" s="312"/>
      <c r="F2153" s="312"/>
      <c r="G2153" s="103" t="s">
        <v>7</v>
      </c>
      <c r="H2153" s="104">
        <v>16.600000000000001</v>
      </c>
      <c r="I2153" s="104">
        <v>0</v>
      </c>
      <c r="J2153" s="104">
        <v>0</v>
      </c>
      <c r="K2153" s="104">
        <v>0</v>
      </c>
      <c r="L2153" s="104">
        <v>0</v>
      </c>
      <c r="M2153" s="104">
        <v>16.600000000000001</v>
      </c>
      <c r="N2153" s="104">
        <v>0</v>
      </c>
      <c r="O2153" s="312"/>
      <c r="P2153" s="330"/>
      <c r="Q2153" s="74"/>
    </row>
    <row r="2154" spans="1:17" ht="16.5" thickBot="1" x14ac:dyDescent="0.3">
      <c r="A2154" s="333"/>
      <c r="B2154" s="312"/>
      <c r="C2154" s="312"/>
      <c r="D2154" s="312"/>
      <c r="E2154" s="312"/>
      <c r="F2154" s="312"/>
      <c r="G2154" s="103" t="s">
        <v>8</v>
      </c>
      <c r="H2154" s="104">
        <v>1.4</v>
      </c>
      <c r="I2154" s="104">
        <v>0</v>
      </c>
      <c r="J2154" s="104">
        <v>0</v>
      </c>
      <c r="K2154" s="104">
        <v>0</v>
      </c>
      <c r="L2154" s="104">
        <v>0</v>
      </c>
      <c r="M2154" s="104">
        <v>1.4</v>
      </c>
      <c r="N2154" s="104">
        <v>0</v>
      </c>
      <c r="O2154" s="312"/>
      <c r="P2154" s="330"/>
      <c r="Q2154" s="74"/>
    </row>
    <row r="2155" spans="1:17" ht="16.5" thickBot="1" x14ac:dyDescent="0.3">
      <c r="A2155" s="334"/>
      <c r="B2155" s="313"/>
      <c r="C2155" s="313"/>
      <c r="D2155" s="313"/>
      <c r="E2155" s="313"/>
      <c r="F2155" s="313"/>
      <c r="G2155" s="103" t="s">
        <v>9</v>
      </c>
      <c r="H2155" s="104">
        <v>0</v>
      </c>
      <c r="I2155" s="104">
        <v>0</v>
      </c>
      <c r="J2155" s="104">
        <v>0</v>
      </c>
      <c r="K2155" s="104">
        <v>0</v>
      </c>
      <c r="L2155" s="104">
        <v>0</v>
      </c>
      <c r="M2155" s="104">
        <v>0</v>
      </c>
      <c r="N2155" s="104">
        <v>0</v>
      </c>
      <c r="O2155" s="313"/>
      <c r="P2155" s="331"/>
      <c r="Q2155" s="74"/>
    </row>
    <row r="2156" spans="1:17" ht="24.75" thickBot="1" x14ac:dyDescent="0.3">
      <c r="A2156" s="332" t="s">
        <v>4436</v>
      </c>
      <c r="B2156" s="311" t="s">
        <v>4431</v>
      </c>
      <c r="C2156" s="311" t="s">
        <v>214</v>
      </c>
      <c r="D2156" s="311">
        <v>2028</v>
      </c>
      <c r="E2156" s="311">
        <v>1</v>
      </c>
      <c r="F2156" s="311" t="s">
        <v>1833</v>
      </c>
      <c r="G2156" s="103" t="s">
        <v>4</v>
      </c>
      <c r="H2156" s="104">
        <v>1.7</v>
      </c>
      <c r="I2156" s="104">
        <v>0</v>
      </c>
      <c r="J2156" s="104">
        <v>0</v>
      </c>
      <c r="K2156" s="104">
        <v>0</v>
      </c>
      <c r="L2156" s="104">
        <v>1.7</v>
      </c>
      <c r="M2156" s="104">
        <v>0</v>
      </c>
      <c r="N2156" s="104">
        <v>0</v>
      </c>
      <c r="O2156" s="335"/>
      <c r="P2156" s="329" t="s">
        <v>4432</v>
      </c>
      <c r="Q2156" s="74"/>
    </row>
    <row r="2157" spans="1:17" ht="16.5" thickBot="1" x14ac:dyDescent="0.3">
      <c r="A2157" s="333"/>
      <c r="B2157" s="312"/>
      <c r="C2157" s="312"/>
      <c r="D2157" s="312"/>
      <c r="E2157" s="312"/>
      <c r="F2157" s="312"/>
      <c r="G2157" s="103" t="s">
        <v>6</v>
      </c>
      <c r="H2157" s="104">
        <v>0</v>
      </c>
      <c r="I2157" s="104">
        <v>0</v>
      </c>
      <c r="J2157" s="104">
        <v>0</v>
      </c>
      <c r="K2157" s="104">
        <v>0</v>
      </c>
      <c r="L2157" s="104">
        <v>0</v>
      </c>
      <c r="M2157" s="104">
        <v>0</v>
      </c>
      <c r="N2157" s="104">
        <v>0</v>
      </c>
      <c r="O2157" s="336"/>
      <c r="P2157" s="330"/>
      <c r="Q2157" s="74"/>
    </row>
    <row r="2158" spans="1:17" ht="24.75" thickBot="1" x14ac:dyDescent="0.3">
      <c r="A2158" s="333"/>
      <c r="B2158" s="312"/>
      <c r="C2158" s="312"/>
      <c r="D2158" s="312"/>
      <c r="E2158" s="312"/>
      <c r="F2158" s="312"/>
      <c r="G2158" s="103" t="s">
        <v>7</v>
      </c>
      <c r="H2158" s="106">
        <v>1.6</v>
      </c>
      <c r="I2158" s="106">
        <v>0</v>
      </c>
      <c r="J2158" s="106">
        <v>0</v>
      </c>
      <c r="K2158" s="106">
        <v>0</v>
      </c>
      <c r="L2158" s="106">
        <v>1.6</v>
      </c>
      <c r="M2158" s="106">
        <v>0</v>
      </c>
      <c r="N2158" s="106">
        <v>0</v>
      </c>
      <c r="O2158" s="336"/>
      <c r="P2158" s="330"/>
      <c r="Q2158" s="74"/>
    </row>
    <row r="2159" spans="1:17" ht="16.5" thickBot="1" x14ac:dyDescent="0.3">
      <c r="A2159" s="333"/>
      <c r="B2159" s="312"/>
      <c r="C2159" s="312"/>
      <c r="D2159" s="312"/>
      <c r="E2159" s="312"/>
      <c r="F2159" s="312"/>
      <c r="G2159" s="107" t="s">
        <v>8</v>
      </c>
      <c r="H2159" s="106">
        <v>0.1</v>
      </c>
      <c r="I2159" s="106">
        <v>0</v>
      </c>
      <c r="J2159" s="106">
        <v>0</v>
      </c>
      <c r="K2159" s="106">
        <v>0</v>
      </c>
      <c r="L2159" s="106">
        <v>0.1</v>
      </c>
      <c r="M2159" s="106">
        <v>0</v>
      </c>
      <c r="N2159" s="106">
        <v>0</v>
      </c>
      <c r="O2159" s="336"/>
      <c r="P2159" s="330"/>
      <c r="Q2159" s="74"/>
    </row>
    <row r="2160" spans="1:17" ht="16.5" thickBot="1" x14ac:dyDescent="0.3">
      <c r="A2160" s="334"/>
      <c r="B2160" s="313"/>
      <c r="C2160" s="313"/>
      <c r="D2160" s="313"/>
      <c r="E2160" s="313"/>
      <c r="F2160" s="313"/>
      <c r="G2160" s="103" t="s">
        <v>9</v>
      </c>
      <c r="H2160" s="106">
        <v>0</v>
      </c>
      <c r="I2160" s="106">
        <v>0</v>
      </c>
      <c r="J2160" s="106">
        <v>0</v>
      </c>
      <c r="K2160" s="106">
        <v>0</v>
      </c>
      <c r="L2160" s="106">
        <v>0</v>
      </c>
      <c r="M2160" s="106">
        <v>0</v>
      </c>
      <c r="N2160" s="106">
        <v>0</v>
      </c>
      <c r="O2160" s="337"/>
      <c r="P2160" s="331"/>
      <c r="Q2160" s="74"/>
    </row>
    <row r="2161" spans="1:17" ht="24.75" thickBot="1" x14ac:dyDescent="0.3">
      <c r="A2161" s="332" t="s">
        <v>4437</v>
      </c>
      <c r="B2161" s="311" t="s">
        <v>4431</v>
      </c>
      <c r="C2161" s="311" t="s">
        <v>214</v>
      </c>
      <c r="D2161" s="338">
        <v>2029</v>
      </c>
      <c r="E2161" s="338">
        <v>1</v>
      </c>
      <c r="F2161" s="311" t="s">
        <v>1833</v>
      </c>
      <c r="G2161" s="103" t="s">
        <v>4</v>
      </c>
      <c r="H2161" s="106">
        <v>17.7</v>
      </c>
      <c r="I2161" s="106">
        <v>0</v>
      </c>
      <c r="J2161" s="106">
        <v>0</v>
      </c>
      <c r="K2161" s="106">
        <v>0</v>
      </c>
      <c r="L2161" s="106">
        <v>0</v>
      </c>
      <c r="M2161" s="106">
        <v>17.7</v>
      </c>
      <c r="N2161" s="106">
        <v>0</v>
      </c>
      <c r="O2161" s="314"/>
      <c r="P2161" s="329" t="s">
        <v>4432</v>
      </c>
      <c r="Q2161" s="74"/>
    </row>
    <row r="2162" spans="1:17" ht="49.5" customHeight="1" thickBot="1" x14ac:dyDescent="0.3">
      <c r="A2162" s="333"/>
      <c r="B2162" s="312"/>
      <c r="C2162" s="312"/>
      <c r="D2162" s="339"/>
      <c r="E2162" s="339"/>
      <c r="F2162" s="312"/>
      <c r="G2162" s="103" t="s">
        <v>6</v>
      </c>
      <c r="H2162" s="106">
        <v>0</v>
      </c>
      <c r="I2162" s="106">
        <v>0</v>
      </c>
      <c r="J2162" s="106">
        <v>0</v>
      </c>
      <c r="K2162" s="106">
        <v>0</v>
      </c>
      <c r="L2162" s="106">
        <v>0</v>
      </c>
      <c r="M2162" s="106">
        <v>0</v>
      </c>
      <c r="N2162" s="106">
        <v>0</v>
      </c>
      <c r="O2162" s="315"/>
      <c r="P2162" s="330"/>
      <c r="Q2162" s="74"/>
    </row>
    <row r="2163" spans="1:17" ht="24.75" thickBot="1" x14ac:dyDescent="0.3">
      <c r="A2163" s="333"/>
      <c r="B2163" s="312"/>
      <c r="C2163" s="312"/>
      <c r="D2163" s="339"/>
      <c r="E2163" s="339"/>
      <c r="F2163" s="312"/>
      <c r="G2163" s="103" t="s">
        <v>7</v>
      </c>
      <c r="H2163" s="106">
        <v>16.3</v>
      </c>
      <c r="I2163" s="106">
        <v>0</v>
      </c>
      <c r="J2163" s="106">
        <v>0</v>
      </c>
      <c r="K2163" s="106">
        <v>0</v>
      </c>
      <c r="L2163" s="106">
        <v>0</v>
      </c>
      <c r="M2163" s="106">
        <v>16.3</v>
      </c>
      <c r="N2163" s="106">
        <v>0</v>
      </c>
      <c r="O2163" s="315"/>
      <c r="P2163" s="330"/>
      <c r="Q2163" s="74"/>
    </row>
    <row r="2164" spans="1:17" ht="16.5" thickBot="1" x14ac:dyDescent="0.3">
      <c r="A2164" s="333"/>
      <c r="B2164" s="312"/>
      <c r="C2164" s="312"/>
      <c r="D2164" s="339"/>
      <c r="E2164" s="339"/>
      <c r="F2164" s="312"/>
      <c r="G2164" s="103" t="s">
        <v>8</v>
      </c>
      <c r="H2164" s="106">
        <v>1.4</v>
      </c>
      <c r="I2164" s="106">
        <v>0</v>
      </c>
      <c r="J2164" s="106">
        <v>0</v>
      </c>
      <c r="K2164" s="106">
        <v>0</v>
      </c>
      <c r="L2164" s="106">
        <v>0</v>
      </c>
      <c r="M2164" s="106">
        <v>1.4</v>
      </c>
      <c r="N2164" s="106">
        <v>0</v>
      </c>
      <c r="O2164" s="315"/>
      <c r="P2164" s="330"/>
      <c r="Q2164" s="74"/>
    </row>
    <row r="2165" spans="1:17" ht="16.5" thickBot="1" x14ac:dyDescent="0.3">
      <c r="A2165" s="334"/>
      <c r="B2165" s="313"/>
      <c r="C2165" s="313"/>
      <c r="D2165" s="340"/>
      <c r="E2165" s="340"/>
      <c r="F2165" s="313"/>
      <c r="G2165" s="103" t="s">
        <v>9</v>
      </c>
      <c r="H2165" s="106">
        <v>0</v>
      </c>
      <c r="I2165" s="106">
        <v>0</v>
      </c>
      <c r="J2165" s="106">
        <v>0</v>
      </c>
      <c r="K2165" s="106">
        <v>0</v>
      </c>
      <c r="L2165" s="106">
        <v>0</v>
      </c>
      <c r="M2165" s="106">
        <v>0</v>
      </c>
      <c r="N2165" s="106">
        <v>0</v>
      </c>
      <c r="O2165" s="315"/>
      <c r="P2165" s="331"/>
      <c r="Q2165" s="74"/>
    </row>
    <row r="2166" spans="1:17" ht="24.75" thickBot="1" x14ac:dyDescent="0.3">
      <c r="A2166" s="332" t="s">
        <v>4438</v>
      </c>
      <c r="B2166" s="311" t="s">
        <v>4431</v>
      </c>
      <c r="C2166" s="311" t="s">
        <v>214</v>
      </c>
      <c r="D2166" s="311">
        <v>2028</v>
      </c>
      <c r="E2166" s="311">
        <v>5</v>
      </c>
      <c r="F2166" s="311" t="s">
        <v>1833</v>
      </c>
      <c r="G2166" s="103" t="s">
        <v>4</v>
      </c>
      <c r="H2166" s="106">
        <v>8.8000000000000007</v>
      </c>
      <c r="I2166" s="106">
        <v>0</v>
      </c>
      <c r="J2166" s="106">
        <v>0</v>
      </c>
      <c r="K2166" s="106">
        <v>0</v>
      </c>
      <c r="L2166" s="106">
        <v>8.8000000000000007</v>
      </c>
      <c r="M2166" s="106">
        <v>0</v>
      </c>
      <c r="N2166" s="106">
        <v>0</v>
      </c>
      <c r="O2166" s="314"/>
      <c r="P2166" s="329" t="s">
        <v>4432</v>
      </c>
      <c r="Q2166" s="74"/>
    </row>
    <row r="2167" spans="1:17" ht="16.5" thickBot="1" x14ac:dyDescent="0.3">
      <c r="A2167" s="333"/>
      <c r="B2167" s="312"/>
      <c r="C2167" s="312"/>
      <c r="D2167" s="312"/>
      <c r="E2167" s="312"/>
      <c r="F2167" s="312"/>
      <c r="G2167" s="103" t="s">
        <v>6</v>
      </c>
      <c r="H2167" s="106">
        <v>0</v>
      </c>
      <c r="I2167" s="106">
        <v>0</v>
      </c>
      <c r="J2167" s="106">
        <v>0</v>
      </c>
      <c r="K2167" s="106">
        <v>0</v>
      </c>
      <c r="L2167" s="106">
        <v>0</v>
      </c>
      <c r="M2167" s="106">
        <v>0</v>
      </c>
      <c r="N2167" s="106">
        <v>0</v>
      </c>
      <c r="O2167" s="315"/>
      <c r="P2167" s="330"/>
      <c r="Q2167" s="74"/>
    </row>
    <row r="2168" spans="1:17" ht="24.75" thickBot="1" x14ac:dyDescent="0.3">
      <c r="A2168" s="333"/>
      <c r="B2168" s="312"/>
      <c r="C2168" s="312"/>
      <c r="D2168" s="312"/>
      <c r="E2168" s="312"/>
      <c r="F2168" s="312"/>
      <c r="G2168" s="103" t="s">
        <v>7</v>
      </c>
      <c r="H2168" s="106">
        <v>8.1</v>
      </c>
      <c r="I2168" s="106">
        <v>0</v>
      </c>
      <c r="J2168" s="106">
        <v>0</v>
      </c>
      <c r="K2168" s="106">
        <v>0</v>
      </c>
      <c r="L2168" s="106">
        <v>8.1</v>
      </c>
      <c r="M2168" s="106">
        <v>0</v>
      </c>
      <c r="N2168" s="106">
        <v>0</v>
      </c>
      <c r="O2168" s="315"/>
      <c r="P2168" s="330"/>
      <c r="Q2168" s="74"/>
    </row>
    <row r="2169" spans="1:17" ht="16.5" thickBot="1" x14ac:dyDescent="0.3">
      <c r="A2169" s="333"/>
      <c r="B2169" s="312"/>
      <c r="C2169" s="312"/>
      <c r="D2169" s="312"/>
      <c r="E2169" s="312"/>
      <c r="F2169" s="312"/>
      <c r="G2169" s="103" t="s">
        <v>8</v>
      </c>
      <c r="H2169" s="106">
        <v>0.7</v>
      </c>
      <c r="I2169" s="106">
        <v>0</v>
      </c>
      <c r="J2169" s="106">
        <v>0</v>
      </c>
      <c r="K2169" s="106">
        <v>0</v>
      </c>
      <c r="L2169" s="106">
        <v>0.7</v>
      </c>
      <c r="M2169" s="106">
        <v>0</v>
      </c>
      <c r="N2169" s="106">
        <v>0</v>
      </c>
      <c r="O2169" s="315"/>
      <c r="P2169" s="330"/>
      <c r="Q2169" s="74"/>
    </row>
    <row r="2170" spans="1:17" ht="16.5" thickBot="1" x14ac:dyDescent="0.3">
      <c r="A2170" s="333"/>
      <c r="B2170" s="312"/>
      <c r="C2170" s="312"/>
      <c r="D2170" s="312"/>
      <c r="E2170" s="312"/>
      <c r="F2170" s="312"/>
      <c r="G2170" s="108" t="s">
        <v>9</v>
      </c>
      <c r="H2170" s="109">
        <v>0</v>
      </c>
      <c r="I2170" s="109">
        <v>0</v>
      </c>
      <c r="J2170" s="109">
        <v>0</v>
      </c>
      <c r="K2170" s="109">
        <v>0</v>
      </c>
      <c r="L2170" s="109">
        <v>0</v>
      </c>
      <c r="M2170" s="109">
        <v>0</v>
      </c>
      <c r="N2170" s="109">
        <v>0</v>
      </c>
      <c r="O2170" s="315"/>
      <c r="P2170" s="330"/>
      <c r="Q2170" s="74"/>
    </row>
    <row r="2171" spans="1:17" ht="24.75" thickBot="1" x14ac:dyDescent="0.3">
      <c r="A2171" s="332" t="s">
        <v>4439</v>
      </c>
      <c r="B2171" s="311" t="s">
        <v>4431</v>
      </c>
      <c r="C2171" s="311" t="s">
        <v>214</v>
      </c>
      <c r="D2171" s="311">
        <v>2029</v>
      </c>
      <c r="E2171" s="311">
        <v>5</v>
      </c>
      <c r="F2171" s="311" t="s">
        <v>1833</v>
      </c>
      <c r="G2171" s="103" t="s">
        <v>4</v>
      </c>
      <c r="H2171" s="104">
        <v>88.7</v>
      </c>
      <c r="I2171" s="104">
        <v>0</v>
      </c>
      <c r="J2171" s="104">
        <v>0</v>
      </c>
      <c r="K2171" s="104">
        <v>0</v>
      </c>
      <c r="L2171" s="104">
        <v>0</v>
      </c>
      <c r="M2171" s="104">
        <v>88.7</v>
      </c>
      <c r="N2171" s="104">
        <v>0</v>
      </c>
      <c r="O2171" s="335"/>
      <c r="P2171" s="329" t="s">
        <v>4432</v>
      </c>
      <c r="Q2171" s="74"/>
    </row>
    <row r="2172" spans="1:17" ht="16.5" thickBot="1" x14ac:dyDescent="0.3">
      <c r="A2172" s="333"/>
      <c r="B2172" s="312"/>
      <c r="C2172" s="312"/>
      <c r="D2172" s="312"/>
      <c r="E2172" s="312"/>
      <c r="F2172" s="312"/>
      <c r="G2172" s="103" t="s">
        <v>6</v>
      </c>
      <c r="H2172" s="104">
        <v>0</v>
      </c>
      <c r="I2172" s="104">
        <v>0</v>
      </c>
      <c r="J2172" s="104">
        <v>0</v>
      </c>
      <c r="K2172" s="104">
        <v>0</v>
      </c>
      <c r="L2172" s="104">
        <v>0</v>
      </c>
      <c r="M2172" s="104">
        <v>0</v>
      </c>
      <c r="N2172" s="104">
        <v>0</v>
      </c>
      <c r="O2172" s="336"/>
      <c r="P2172" s="330"/>
      <c r="Q2172" s="74"/>
    </row>
    <row r="2173" spans="1:17" ht="24.75" thickBot="1" x14ac:dyDescent="0.3">
      <c r="A2173" s="333"/>
      <c r="B2173" s="312"/>
      <c r="C2173" s="312"/>
      <c r="D2173" s="312"/>
      <c r="E2173" s="312"/>
      <c r="F2173" s="312"/>
      <c r="G2173" s="103" t="s">
        <v>7</v>
      </c>
      <c r="H2173" s="104">
        <v>81.599999999999994</v>
      </c>
      <c r="I2173" s="104">
        <v>0</v>
      </c>
      <c r="J2173" s="104">
        <v>0</v>
      </c>
      <c r="K2173" s="104">
        <v>0</v>
      </c>
      <c r="L2173" s="104">
        <v>0</v>
      </c>
      <c r="M2173" s="104">
        <v>81.599999999999994</v>
      </c>
      <c r="N2173" s="104">
        <v>0</v>
      </c>
      <c r="O2173" s="336"/>
      <c r="P2173" s="330"/>
      <c r="Q2173" s="74"/>
    </row>
    <row r="2174" spans="1:17" ht="16.5" thickBot="1" x14ac:dyDescent="0.3">
      <c r="A2174" s="333"/>
      <c r="B2174" s="312"/>
      <c r="C2174" s="312"/>
      <c r="D2174" s="312"/>
      <c r="E2174" s="312"/>
      <c r="F2174" s="312"/>
      <c r="G2174" s="103" t="s">
        <v>8</v>
      </c>
      <c r="H2174" s="104">
        <v>7.1</v>
      </c>
      <c r="I2174" s="104">
        <v>0</v>
      </c>
      <c r="J2174" s="104">
        <v>0</v>
      </c>
      <c r="K2174" s="104">
        <v>0</v>
      </c>
      <c r="L2174" s="104">
        <v>0</v>
      </c>
      <c r="M2174" s="104">
        <v>7.1</v>
      </c>
      <c r="N2174" s="104">
        <v>0</v>
      </c>
      <c r="O2174" s="336"/>
      <c r="P2174" s="330"/>
      <c r="Q2174" s="74"/>
    </row>
    <row r="2175" spans="1:17" ht="16.5" thickBot="1" x14ac:dyDescent="0.3">
      <c r="A2175" s="333"/>
      <c r="B2175" s="312"/>
      <c r="C2175" s="312"/>
      <c r="D2175" s="312"/>
      <c r="E2175" s="312"/>
      <c r="F2175" s="312"/>
      <c r="G2175" s="108" t="s">
        <v>9</v>
      </c>
      <c r="H2175" s="110">
        <v>0</v>
      </c>
      <c r="I2175" s="110">
        <v>0</v>
      </c>
      <c r="J2175" s="110">
        <v>0</v>
      </c>
      <c r="K2175" s="110">
        <v>0</v>
      </c>
      <c r="L2175" s="110">
        <v>0</v>
      </c>
      <c r="M2175" s="110">
        <v>0</v>
      </c>
      <c r="N2175" s="110">
        <v>0</v>
      </c>
      <c r="O2175" s="336"/>
      <c r="P2175" s="330"/>
      <c r="Q2175" s="74"/>
    </row>
    <row r="2176" spans="1:17" ht="24.75" thickBot="1" x14ac:dyDescent="0.3">
      <c r="A2176" s="332" t="s">
        <v>4440</v>
      </c>
      <c r="B2176" s="311" t="s">
        <v>4431</v>
      </c>
      <c r="C2176" s="311" t="s">
        <v>214</v>
      </c>
      <c r="D2176" s="311">
        <v>2028</v>
      </c>
      <c r="E2176" s="311">
        <v>22</v>
      </c>
      <c r="F2176" s="311" t="s">
        <v>1833</v>
      </c>
      <c r="G2176" s="103" t="s">
        <v>4</v>
      </c>
      <c r="H2176" s="104">
        <v>3.9</v>
      </c>
      <c r="I2176" s="104">
        <v>0</v>
      </c>
      <c r="J2176" s="104">
        <v>0</v>
      </c>
      <c r="K2176" s="104">
        <v>0</v>
      </c>
      <c r="L2176" s="104">
        <v>3.9</v>
      </c>
      <c r="M2176" s="104">
        <v>0</v>
      </c>
      <c r="N2176" s="104">
        <v>0</v>
      </c>
      <c r="O2176" s="335"/>
      <c r="P2176" s="317" t="s">
        <v>4432</v>
      </c>
      <c r="Q2176" s="74"/>
    </row>
    <row r="2177" spans="1:17" ht="16.5" thickBot="1" x14ac:dyDescent="0.3">
      <c r="A2177" s="333"/>
      <c r="B2177" s="312"/>
      <c r="C2177" s="312"/>
      <c r="D2177" s="312"/>
      <c r="E2177" s="312"/>
      <c r="F2177" s="312"/>
      <c r="G2177" s="103" t="s">
        <v>6</v>
      </c>
      <c r="H2177" s="104">
        <v>0</v>
      </c>
      <c r="I2177" s="104">
        <v>0</v>
      </c>
      <c r="J2177" s="104">
        <v>0</v>
      </c>
      <c r="K2177" s="104">
        <v>0</v>
      </c>
      <c r="L2177" s="104">
        <v>0</v>
      </c>
      <c r="M2177" s="104">
        <v>0</v>
      </c>
      <c r="N2177" s="104">
        <v>0</v>
      </c>
      <c r="O2177" s="336"/>
      <c r="P2177" s="318"/>
      <c r="Q2177" s="74"/>
    </row>
    <row r="2178" spans="1:17" ht="24.75" thickBot="1" x14ac:dyDescent="0.3">
      <c r="A2178" s="333"/>
      <c r="B2178" s="312"/>
      <c r="C2178" s="312"/>
      <c r="D2178" s="312"/>
      <c r="E2178" s="312"/>
      <c r="F2178" s="312"/>
      <c r="G2178" s="103" t="s">
        <v>7</v>
      </c>
      <c r="H2178" s="104">
        <v>3.6</v>
      </c>
      <c r="I2178" s="104">
        <v>0</v>
      </c>
      <c r="J2178" s="104">
        <v>0</v>
      </c>
      <c r="K2178" s="104">
        <v>0</v>
      </c>
      <c r="L2178" s="104">
        <v>3.6</v>
      </c>
      <c r="M2178" s="104">
        <v>0</v>
      </c>
      <c r="N2178" s="104">
        <v>0</v>
      </c>
      <c r="O2178" s="336"/>
      <c r="P2178" s="318"/>
      <c r="Q2178" s="74"/>
    </row>
    <row r="2179" spans="1:17" ht="16.5" thickBot="1" x14ac:dyDescent="0.3">
      <c r="A2179" s="333"/>
      <c r="B2179" s="312"/>
      <c r="C2179" s="312"/>
      <c r="D2179" s="312"/>
      <c r="E2179" s="312"/>
      <c r="F2179" s="312"/>
      <c r="G2179" s="103" t="s">
        <v>8</v>
      </c>
      <c r="H2179" s="104">
        <v>0.3</v>
      </c>
      <c r="I2179" s="104">
        <v>0</v>
      </c>
      <c r="J2179" s="104">
        <v>0</v>
      </c>
      <c r="K2179" s="104">
        <v>0</v>
      </c>
      <c r="L2179" s="104">
        <v>0.3</v>
      </c>
      <c r="M2179" s="104">
        <v>0</v>
      </c>
      <c r="N2179" s="104">
        <v>0</v>
      </c>
      <c r="O2179" s="336"/>
      <c r="P2179" s="318"/>
      <c r="Q2179" s="74"/>
    </row>
    <row r="2180" spans="1:17" ht="16.5" thickBot="1" x14ac:dyDescent="0.3">
      <c r="A2180" s="334"/>
      <c r="B2180" s="313"/>
      <c r="C2180" s="313"/>
      <c r="D2180" s="313"/>
      <c r="E2180" s="313"/>
      <c r="F2180" s="313"/>
      <c r="G2180" s="103" t="s">
        <v>9</v>
      </c>
      <c r="H2180" s="104">
        <v>0</v>
      </c>
      <c r="I2180" s="104">
        <v>0</v>
      </c>
      <c r="J2180" s="104">
        <v>0</v>
      </c>
      <c r="K2180" s="104">
        <v>0</v>
      </c>
      <c r="L2180" s="104">
        <v>0</v>
      </c>
      <c r="M2180" s="104">
        <v>0</v>
      </c>
      <c r="N2180" s="104">
        <v>0</v>
      </c>
      <c r="O2180" s="337"/>
      <c r="P2180" s="319"/>
      <c r="Q2180" s="74"/>
    </row>
    <row r="2181" spans="1:17" ht="24.75" thickBot="1" x14ac:dyDescent="0.3">
      <c r="A2181" s="332" t="s">
        <v>4441</v>
      </c>
      <c r="B2181" s="311" t="s">
        <v>4431</v>
      </c>
      <c r="C2181" s="311" t="s">
        <v>214</v>
      </c>
      <c r="D2181" s="338">
        <v>2029</v>
      </c>
      <c r="E2181" s="338">
        <v>22</v>
      </c>
      <c r="F2181" s="311" t="s">
        <v>1833</v>
      </c>
      <c r="G2181" s="103" t="s">
        <v>4</v>
      </c>
      <c r="H2181" s="106">
        <v>390</v>
      </c>
      <c r="I2181" s="106">
        <v>0</v>
      </c>
      <c r="J2181" s="106">
        <v>0</v>
      </c>
      <c r="K2181" s="106">
        <v>0</v>
      </c>
      <c r="L2181" s="106">
        <v>0</v>
      </c>
      <c r="M2181" s="106">
        <v>390</v>
      </c>
      <c r="N2181" s="106">
        <v>0</v>
      </c>
      <c r="O2181" s="314"/>
      <c r="P2181" s="317" t="s">
        <v>4432</v>
      </c>
      <c r="Q2181" s="74"/>
    </row>
    <row r="2182" spans="1:17" ht="16.5" thickBot="1" x14ac:dyDescent="0.3">
      <c r="A2182" s="333"/>
      <c r="B2182" s="312"/>
      <c r="C2182" s="312"/>
      <c r="D2182" s="339"/>
      <c r="E2182" s="339"/>
      <c r="F2182" s="312"/>
      <c r="G2182" s="107" t="s">
        <v>6</v>
      </c>
      <c r="H2182" s="106">
        <v>0</v>
      </c>
      <c r="I2182" s="106">
        <v>0</v>
      </c>
      <c r="J2182" s="106">
        <v>0</v>
      </c>
      <c r="K2182" s="106">
        <v>0</v>
      </c>
      <c r="L2182" s="106">
        <v>0</v>
      </c>
      <c r="M2182" s="106">
        <v>0</v>
      </c>
      <c r="N2182" s="106">
        <v>0</v>
      </c>
      <c r="O2182" s="315"/>
      <c r="P2182" s="318"/>
      <c r="Q2182" s="74"/>
    </row>
    <row r="2183" spans="1:17" ht="24.75" thickBot="1" x14ac:dyDescent="0.3">
      <c r="A2183" s="333"/>
      <c r="B2183" s="312"/>
      <c r="C2183" s="312"/>
      <c r="D2183" s="339"/>
      <c r="E2183" s="339"/>
      <c r="F2183" s="312"/>
      <c r="G2183" s="103" t="s">
        <v>7</v>
      </c>
      <c r="H2183" s="106">
        <v>358.8</v>
      </c>
      <c r="I2183" s="106">
        <v>0</v>
      </c>
      <c r="J2183" s="106">
        <v>0</v>
      </c>
      <c r="K2183" s="106">
        <v>0</v>
      </c>
      <c r="L2183" s="106">
        <v>0</v>
      </c>
      <c r="M2183" s="106">
        <v>358.8</v>
      </c>
      <c r="N2183" s="106">
        <v>0</v>
      </c>
      <c r="O2183" s="315"/>
      <c r="P2183" s="318"/>
      <c r="Q2183" s="74"/>
    </row>
    <row r="2184" spans="1:17" ht="16.5" thickBot="1" x14ac:dyDescent="0.3">
      <c r="A2184" s="333"/>
      <c r="B2184" s="312"/>
      <c r="C2184" s="312"/>
      <c r="D2184" s="339"/>
      <c r="E2184" s="339"/>
      <c r="F2184" s="312"/>
      <c r="G2184" s="107" t="s">
        <v>8</v>
      </c>
      <c r="H2184" s="106">
        <v>31.2</v>
      </c>
      <c r="I2184" s="106">
        <v>0</v>
      </c>
      <c r="J2184" s="106">
        <v>0</v>
      </c>
      <c r="K2184" s="106">
        <v>0</v>
      </c>
      <c r="L2184" s="106">
        <v>0</v>
      </c>
      <c r="M2184" s="106">
        <v>31.2</v>
      </c>
      <c r="N2184" s="106">
        <v>0</v>
      </c>
      <c r="O2184" s="315"/>
      <c r="P2184" s="318"/>
      <c r="Q2184" s="74"/>
    </row>
    <row r="2185" spans="1:17" ht="16.5" thickBot="1" x14ac:dyDescent="0.3">
      <c r="A2185" s="334"/>
      <c r="B2185" s="313"/>
      <c r="C2185" s="313"/>
      <c r="D2185" s="340"/>
      <c r="E2185" s="340"/>
      <c r="F2185" s="313"/>
      <c r="G2185" s="103" t="s">
        <v>9</v>
      </c>
      <c r="H2185" s="106">
        <v>0</v>
      </c>
      <c r="I2185" s="106">
        <v>0</v>
      </c>
      <c r="J2185" s="106">
        <v>0</v>
      </c>
      <c r="K2185" s="106">
        <v>0</v>
      </c>
      <c r="L2185" s="106">
        <v>0</v>
      </c>
      <c r="M2185" s="106">
        <v>0</v>
      </c>
      <c r="N2185" s="106">
        <v>0</v>
      </c>
      <c r="O2185" s="316"/>
      <c r="P2185" s="319"/>
      <c r="Q2185" s="74"/>
    </row>
    <row r="2186" spans="1:17" ht="36" customHeight="1" thickBot="1" x14ac:dyDescent="0.3">
      <c r="A2186" s="285" t="s">
        <v>4511</v>
      </c>
      <c r="B2186" s="284" t="s">
        <v>4497</v>
      </c>
      <c r="C2186" s="341" t="s">
        <v>214</v>
      </c>
      <c r="D2186" s="284" t="s">
        <v>4212</v>
      </c>
      <c r="E2186" s="284"/>
      <c r="F2186" s="285" t="s">
        <v>1780</v>
      </c>
      <c r="G2186" s="99" t="s">
        <v>4</v>
      </c>
      <c r="H2186" s="111">
        <f>I2186+J2186+K2186+L2186+M2186+N2186</f>
        <v>79.382199999999997</v>
      </c>
      <c r="I2186" s="111">
        <f t="shared" ref="I2186:N2186" si="217">I2187+I2188+I2189+I2190</f>
        <v>0</v>
      </c>
      <c r="J2186" s="111">
        <f t="shared" si="217"/>
        <v>0</v>
      </c>
      <c r="K2186" s="111">
        <f t="shared" si="217"/>
        <v>0</v>
      </c>
      <c r="L2186" s="111">
        <f t="shared" si="217"/>
        <v>30</v>
      </c>
      <c r="M2186" s="111">
        <f t="shared" si="217"/>
        <v>49.382199999999997</v>
      </c>
      <c r="N2186" s="111">
        <f t="shared" si="217"/>
        <v>0</v>
      </c>
      <c r="O2186" s="419">
        <v>2782</v>
      </c>
      <c r="P2186" s="285" t="s">
        <v>4498</v>
      </c>
      <c r="Q2186" s="74"/>
    </row>
    <row r="2187" spans="1:17" ht="16.5" thickBot="1" x14ac:dyDescent="0.3">
      <c r="A2187" s="285"/>
      <c r="B2187" s="284"/>
      <c r="C2187" s="341"/>
      <c r="D2187" s="284"/>
      <c r="E2187" s="284"/>
      <c r="F2187" s="285"/>
      <c r="G2187" s="99" t="s">
        <v>6</v>
      </c>
      <c r="H2187" s="111">
        <f>I2187+J2187+K2187+L2187+M2187+N2187</f>
        <v>0</v>
      </c>
      <c r="I2187" s="111">
        <v>0</v>
      </c>
      <c r="J2187" s="111">
        <v>0</v>
      </c>
      <c r="K2187" s="111">
        <v>0</v>
      </c>
      <c r="L2187" s="111">
        <v>0</v>
      </c>
      <c r="M2187" s="111">
        <v>0</v>
      </c>
      <c r="N2187" s="111">
        <v>0</v>
      </c>
      <c r="O2187" s="419"/>
      <c r="P2187" s="285"/>
      <c r="Q2187" s="74"/>
    </row>
    <row r="2188" spans="1:17" ht="24.75" thickBot="1" x14ac:dyDescent="0.3">
      <c r="A2188" s="285"/>
      <c r="B2188" s="284"/>
      <c r="C2188" s="341"/>
      <c r="D2188" s="284"/>
      <c r="E2188" s="284"/>
      <c r="F2188" s="285"/>
      <c r="G2188" s="99" t="s">
        <v>7</v>
      </c>
      <c r="H2188" s="111">
        <f>I2188+J2188+K2188+L2188+M2188+N2188</f>
        <v>79.382199999999997</v>
      </c>
      <c r="I2188" s="111">
        <v>0</v>
      </c>
      <c r="J2188" s="111">
        <v>0</v>
      </c>
      <c r="K2188" s="111">
        <v>0</v>
      </c>
      <c r="L2188" s="111">
        <v>30</v>
      </c>
      <c r="M2188" s="111">
        <v>49.382199999999997</v>
      </c>
      <c r="N2188" s="111">
        <v>0</v>
      </c>
      <c r="O2188" s="419"/>
      <c r="P2188" s="285"/>
      <c r="Q2188" s="74"/>
    </row>
    <row r="2189" spans="1:17" ht="16.5" thickBot="1" x14ac:dyDescent="0.3">
      <c r="A2189" s="285"/>
      <c r="B2189" s="284"/>
      <c r="C2189" s="341"/>
      <c r="D2189" s="284"/>
      <c r="E2189" s="284"/>
      <c r="F2189" s="285"/>
      <c r="G2189" s="99" t="s">
        <v>8</v>
      </c>
      <c r="H2189" s="111">
        <f>I2189+J2189+K2189+L2189+M2189+N2189</f>
        <v>0</v>
      </c>
      <c r="I2189" s="111">
        <v>0</v>
      </c>
      <c r="J2189" s="111">
        <v>0</v>
      </c>
      <c r="K2189" s="111">
        <v>0</v>
      </c>
      <c r="L2189" s="111">
        <v>0</v>
      </c>
      <c r="M2189" s="111">
        <v>0</v>
      </c>
      <c r="N2189" s="111">
        <v>0</v>
      </c>
      <c r="O2189" s="419"/>
      <c r="P2189" s="285"/>
      <c r="Q2189" s="74"/>
    </row>
    <row r="2190" spans="1:17" ht="16.5" thickBot="1" x14ac:dyDescent="0.3">
      <c r="A2190" s="285"/>
      <c r="B2190" s="284"/>
      <c r="C2190" s="341"/>
      <c r="D2190" s="284"/>
      <c r="E2190" s="284"/>
      <c r="F2190" s="285"/>
      <c r="G2190" s="99" t="s">
        <v>9</v>
      </c>
      <c r="H2190" s="111">
        <f>I2190+J2190+K2190+L2190+M2190+N2190</f>
        <v>0</v>
      </c>
      <c r="I2190" s="111">
        <v>0</v>
      </c>
      <c r="J2190" s="111">
        <v>0</v>
      </c>
      <c r="K2190" s="111">
        <v>0</v>
      </c>
      <c r="L2190" s="111">
        <v>0</v>
      </c>
      <c r="M2190" s="111">
        <v>0</v>
      </c>
      <c r="N2190" s="111">
        <v>0</v>
      </c>
      <c r="O2190" s="419"/>
      <c r="P2190" s="285"/>
      <c r="Q2190" s="74"/>
    </row>
    <row r="2191" spans="1:17" ht="24.75" thickBot="1" x14ac:dyDescent="0.3">
      <c r="A2191" s="361" t="s">
        <v>125</v>
      </c>
      <c r="B2191" s="361"/>
      <c r="C2191" s="361"/>
      <c r="D2191" s="361"/>
      <c r="E2191" s="361"/>
      <c r="F2191" s="323"/>
      <c r="G2191" s="55" t="s">
        <v>4</v>
      </c>
      <c r="H2191" s="112">
        <f>SUM(H2192:H2195)</f>
        <v>1195.7822000000001</v>
      </c>
      <c r="I2191" s="112">
        <f t="shared" ref="I2191:N2191" si="218">SUM(I2192:I2195)</f>
        <v>56</v>
      </c>
      <c r="J2191" s="112">
        <f t="shared" si="218"/>
        <v>60.5</v>
      </c>
      <c r="K2191" s="112">
        <f t="shared" si="218"/>
        <v>60.5</v>
      </c>
      <c r="L2191" s="112">
        <f t="shared" si="218"/>
        <v>538.10000000000014</v>
      </c>
      <c r="M2191" s="112">
        <f t="shared" si="218"/>
        <v>367.28219999999999</v>
      </c>
      <c r="N2191" s="112">
        <f t="shared" si="218"/>
        <v>113.4</v>
      </c>
      <c r="O2191" s="219"/>
      <c r="P2191" s="263"/>
      <c r="Q2191" s="74"/>
    </row>
    <row r="2192" spans="1:17" ht="16.5" thickBot="1" x14ac:dyDescent="0.3">
      <c r="A2192" s="322"/>
      <c r="B2192" s="322"/>
      <c r="C2192" s="322"/>
      <c r="D2192" s="322"/>
      <c r="E2192" s="322"/>
      <c r="F2192" s="323"/>
      <c r="G2192" s="55" t="s">
        <v>262</v>
      </c>
      <c r="H2192" s="112">
        <f>SUM(I2192:N2192)</f>
        <v>20.8</v>
      </c>
      <c r="I2192" s="112">
        <f>I1972+I1977+I1982+I1987+I1992+I1997+I2002+I2007+I2012+I2017+I2022+I2027+I2032+I2037+I2042+I2047+I2052+I2057+I2062+I2067+I2072+I2077+I2082+I2087+I2092+I2097+I2102+I2107+I2112+I2117+I2122+I2127+I2132+I2137+I2142+I2147+I2152+I2157+I2162+I2167+I2172+I2177+I2182+I2187</f>
        <v>0</v>
      </c>
      <c r="J2192" s="112">
        <f t="shared" ref="J2192:N2195" si="219">J1972+J1977+J1982+J1992+J2002+J2007+J2012+J2017+J2022+J2027+J2032+J2037+J2042+J2047+J2052+J2057+J2062+J2067+J2072+J2082+J2087+J2092+J2097+J2102+J2107+J2112+J2117+J2122+J2127+J2132+J2137+J2142+J2147+J2152+J2157+J2162+J2167+J2172+J2177+J2187</f>
        <v>0</v>
      </c>
      <c r="K2192" s="112">
        <f t="shared" si="219"/>
        <v>0</v>
      </c>
      <c r="L2192" s="112">
        <f t="shared" si="219"/>
        <v>20.8</v>
      </c>
      <c r="M2192" s="112">
        <f t="shared" si="219"/>
        <v>0</v>
      </c>
      <c r="N2192" s="112">
        <f t="shared" si="219"/>
        <v>0</v>
      </c>
      <c r="O2192" s="219"/>
      <c r="P2192" s="263"/>
      <c r="Q2192" s="74"/>
    </row>
    <row r="2193" spans="1:17" ht="24.75" thickBot="1" x14ac:dyDescent="0.3">
      <c r="A2193" s="322"/>
      <c r="B2193" s="322"/>
      <c r="C2193" s="322"/>
      <c r="D2193" s="322"/>
      <c r="E2193" s="322"/>
      <c r="F2193" s="323"/>
      <c r="G2193" s="55" t="s">
        <v>7</v>
      </c>
      <c r="H2193" s="112">
        <f t="shared" ref="H2193:H2195" si="220">SUM(I2193:N2193)</f>
        <v>1082.6822000000002</v>
      </c>
      <c r="I2193" s="112">
        <f>I1973+I1978+I1983+I1993+I2003+I2008+I2013+I2018+I2023+I2028+I2033+I2038+I2043+I2048+I2053+I2058+I2063+I2068+I2073+I2083+I2088+I2093+I2098+I2103+I2108+I2113+I2118+I2123+I2128+I2133+I2138+I2143+I2148+I2153+I2158+I2163+I2168+I2173+I2178+I2188</f>
        <v>51.5</v>
      </c>
      <c r="J2193" s="112">
        <f t="shared" si="219"/>
        <v>55.7</v>
      </c>
      <c r="K2193" s="112">
        <f t="shared" si="219"/>
        <v>55.7</v>
      </c>
      <c r="L2193" s="112">
        <f t="shared" si="219"/>
        <v>474.00000000000017</v>
      </c>
      <c r="M2193" s="112">
        <f t="shared" si="219"/>
        <v>341.28219999999999</v>
      </c>
      <c r="N2193" s="112">
        <f t="shared" si="219"/>
        <v>104.5</v>
      </c>
      <c r="O2193" s="219"/>
      <c r="P2193" s="263"/>
      <c r="Q2193" s="74"/>
    </row>
    <row r="2194" spans="1:17" ht="16.5" thickBot="1" x14ac:dyDescent="0.3">
      <c r="A2194" s="322"/>
      <c r="B2194" s="322"/>
      <c r="C2194" s="322"/>
      <c r="D2194" s="322"/>
      <c r="E2194" s="322"/>
      <c r="F2194" s="323"/>
      <c r="G2194" s="55" t="s">
        <v>8</v>
      </c>
      <c r="H2194" s="112">
        <f t="shared" si="220"/>
        <v>92.300000000000011</v>
      </c>
      <c r="I2194" s="112">
        <f>I1974+I1979+I1984+I1994+I2004+I2009+I2014+I2019+I2024+I2029+I2034+I2039+I2044+I2049+I2054+I2059+I2064+I2069+I2074+I2084+I2089+I2094+I2099+I2104+I2109+I2114+I2119+I2124+I2129+I2134+I2139+I2144+I2149+I2154+I2159+I2164+I2169+I2174+I2179+I2189</f>
        <v>4.5</v>
      </c>
      <c r="J2194" s="112">
        <f t="shared" si="219"/>
        <v>4.8</v>
      </c>
      <c r="K2194" s="112">
        <f t="shared" si="219"/>
        <v>4.8</v>
      </c>
      <c r="L2194" s="112">
        <f t="shared" si="219"/>
        <v>43.300000000000004</v>
      </c>
      <c r="M2194" s="112">
        <f t="shared" si="219"/>
        <v>26</v>
      </c>
      <c r="N2194" s="112">
        <f t="shared" si="219"/>
        <v>8.9</v>
      </c>
      <c r="O2194" s="219"/>
      <c r="P2194" s="263"/>
      <c r="Q2194" s="74"/>
    </row>
    <row r="2195" spans="1:17" ht="24.75" thickBot="1" x14ac:dyDescent="0.3">
      <c r="A2195" s="324"/>
      <c r="B2195" s="324"/>
      <c r="C2195" s="324"/>
      <c r="D2195" s="324"/>
      <c r="E2195" s="324"/>
      <c r="F2195" s="325"/>
      <c r="G2195" s="55" t="s">
        <v>9</v>
      </c>
      <c r="H2195" s="112">
        <f t="shared" si="220"/>
        <v>0</v>
      </c>
      <c r="I2195" s="112">
        <f>I1975+I1980+I1985+I1995+I2005+I2010+I2015+I2020+I2025+I2030+I2035+I2040+I2045+I2050+I2055+I2060+I2065+I2070+I2075+I2085+I2090+I2095+I2100+I2105+I2110+I2115+I2120+I2125+I2130+I2135+I2140+I2145+I2150+I2155+I2160+I2165+I2170+I2175+I2180+I2190</f>
        <v>0</v>
      </c>
      <c r="J2195" s="112">
        <f t="shared" si="219"/>
        <v>0</v>
      </c>
      <c r="K2195" s="112">
        <f t="shared" si="219"/>
        <v>0</v>
      </c>
      <c r="L2195" s="112">
        <f t="shared" si="219"/>
        <v>0</v>
      </c>
      <c r="M2195" s="112">
        <f t="shared" si="219"/>
        <v>0</v>
      </c>
      <c r="N2195" s="112">
        <f t="shared" si="219"/>
        <v>0</v>
      </c>
      <c r="O2195" s="220"/>
      <c r="P2195" s="264"/>
      <c r="Q2195" s="74"/>
    </row>
    <row r="2196" spans="1:17" ht="16.5" thickBot="1" x14ac:dyDescent="0.3">
      <c r="A2196" s="211" t="s">
        <v>215</v>
      </c>
      <c r="B2196" s="211"/>
      <c r="C2196" s="211"/>
      <c r="D2196" s="211"/>
      <c r="E2196" s="211"/>
      <c r="F2196" s="211"/>
      <c r="G2196" s="211"/>
      <c r="H2196" s="211"/>
      <c r="I2196" s="211"/>
      <c r="J2196" s="211"/>
      <c r="K2196" s="211"/>
      <c r="L2196" s="211"/>
      <c r="M2196" s="211"/>
      <c r="N2196" s="211"/>
      <c r="O2196" s="211"/>
      <c r="P2196" s="279"/>
      <c r="Q2196" s="74"/>
    </row>
    <row r="2197" spans="1:17" ht="24.75" thickBot="1" x14ac:dyDescent="0.3">
      <c r="A2197" s="212" t="s">
        <v>1766</v>
      </c>
      <c r="B2197" s="218" t="s">
        <v>1767</v>
      </c>
      <c r="C2197" s="218" t="s">
        <v>215</v>
      </c>
      <c r="D2197" s="218" t="s">
        <v>44</v>
      </c>
      <c r="E2197" s="218" t="s">
        <v>931</v>
      </c>
      <c r="F2197" s="218" t="s">
        <v>1768</v>
      </c>
      <c r="G2197" s="25" t="s">
        <v>4</v>
      </c>
      <c r="H2197" s="26">
        <v>6500</v>
      </c>
      <c r="I2197" s="26">
        <v>0</v>
      </c>
      <c r="J2197" s="26">
        <v>0</v>
      </c>
      <c r="K2197" s="26">
        <v>0</v>
      </c>
      <c r="L2197" s="26">
        <v>2000</v>
      </c>
      <c r="M2197" s="26">
        <v>2000</v>
      </c>
      <c r="N2197" s="26">
        <v>2500</v>
      </c>
      <c r="O2197" s="218">
        <v>0</v>
      </c>
      <c r="P2197" s="262" t="s">
        <v>1769</v>
      </c>
      <c r="Q2197" s="74"/>
    </row>
    <row r="2198" spans="1:17" ht="16.5" thickBot="1" x14ac:dyDescent="0.3">
      <c r="A2198" s="213"/>
      <c r="B2198" s="219"/>
      <c r="C2198" s="219"/>
      <c r="D2198" s="219"/>
      <c r="E2198" s="219"/>
      <c r="F2198" s="219"/>
      <c r="G2198" s="25" t="s">
        <v>259</v>
      </c>
      <c r="H2198" s="26">
        <v>6500</v>
      </c>
      <c r="I2198" s="26">
        <v>0</v>
      </c>
      <c r="J2198" s="26">
        <v>0</v>
      </c>
      <c r="K2198" s="26">
        <v>0</v>
      </c>
      <c r="L2198" s="26">
        <v>2000</v>
      </c>
      <c r="M2198" s="26">
        <v>2000</v>
      </c>
      <c r="N2198" s="26">
        <v>2500</v>
      </c>
      <c r="O2198" s="219"/>
      <c r="P2198" s="263"/>
      <c r="Q2198" s="74"/>
    </row>
    <row r="2199" spans="1:17" ht="24.75" thickBot="1" x14ac:dyDescent="0.3">
      <c r="A2199" s="213"/>
      <c r="B2199" s="219"/>
      <c r="C2199" s="219"/>
      <c r="D2199" s="219"/>
      <c r="E2199" s="219"/>
      <c r="F2199" s="219"/>
      <c r="G2199" s="25" t="s">
        <v>7</v>
      </c>
      <c r="H2199" s="26">
        <v>0</v>
      </c>
      <c r="I2199" s="26">
        <v>0</v>
      </c>
      <c r="J2199" s="26">
        <v>0</v>
      </c>
      <c r="K2199" s="26">
        <v>0</v>
      </c>
      <c r="L2199" s="26">
        <v>0</v>
      </c>
      <c r="M2199" s="26">
        <v>0</v>
      </c>
      <c r="N2199" s="26">
        <v>0</v>
      </c>
      <c r="O2199" s="219"/>
      <c r="P2199" s="263"/>
      <c r="Q2199" s="74"/>
    </row>
    <row r="2200" spans="1:17" ht="16.5" thickBot="1" x14ac:dyDescent="0.3">
      <c r="A2200" s="213"/>
      <c r="B2200" s="219"/>
      <c r="C2200" s="219"/>
      <c r="D2200" s="219"/>
      <c r="E2200" s="219"/>
      <c r="F2200" s="219"/>
      <c r="G2200" s="25" t="s">
        <v>8</v>
      </c>
      <c r="H2200" s="26">
        <v>0</v>
      </c>
      <c r="I2200" s="26">
        <v>0</v>
      </c>
      <c r="J2200" s="26">
        <v>0</v>
      </c>
      <c r="K2200" s="26">
        <v>0</v>
      </c>
      <c r="L2200" s="26">
        <v>0</v>
      </c>
      <c r="M2200" s="26">
        <v>0</v>
      </c>
      <c r="N2200" s="26">
        <v>0</v>
      </c>
      <c r="O2200" s="219"/>
      <c r="P2200" s="263"/>
      <c r="Q2200" s="74"/>
    </row>
    <row r="2201" spans="1:17" ht="16.5" thickBot="1" x14ac:dyDescent="0.3">
      <c r="A2201" s="214"/>
      <c r="B2201" s="220"/>
      <c r="C2201" s="220"/>
      <c r="D2201" s="220"/>
      <c r="E2201" s="220"/>
      <c r="F2201" s="220"/>
      <c r="G2201" s="25" t="s">
        <v>9</v>
      </c>
      <c r="H2201" s="26">
        <v>0</v>
      </c>
      <c r="I2201" s="26">
        <v>0</v>
      </c>
      <c r="J2201" s="26">
        <v>0</v>
      </c>
      <c r="K2201" s="26">
        <v>0</v>
      </c>
      <c r="L2201" s="26">
        <v>0</v>
      </c>
      <c r="M2201" s="26">
        <v>0</v>
      </c>
      <c r="N2201" s="26">
        <v>0</v>
      </c>
      <c r="O2201" s="220"/>
      <c r="P2201" s="264"/>
      <c r="Q2201" s="74"/>
    </row>
    <row r="2202" spans="1:17" ht="24.75" thickBot="1" x14ac:dyDescent="0.3">
      <c r="A2202" s="212" t="s">
        <v>1770</v>
      </c>
      <c r="B2202" s="218" t="s">
        <v>1767</v>
      </c>
      <c r="C2202" s="218" t="s">
        <v>215</v>
      </c>
      <c r="D2202" s="218" t="s">
        <v>44</v>
      </c>
      <c r="E2202" s="218" t="s">
        <v>1771</v>
      </c>
      <c r="F2202" s="218" t="s">
        <v>1772</v>
      </c>
      <c r="G2202" s="25" t="s">
        <v>4</v>
      </c>
      <c r="H2202" s="26">
        <v>23.4</v>
      </c>
      <c r="I2202" s="26">
        <v>0</v>
      </c>
      <c r="J2202" s="26">
        <v>0</v>
      </c>
      <c r="K2202" s="26">
        <v>0</v>
      </c>
      <c r="L2202" s="26">
        <v>7.8</v>
      </c>
      <c r="M2202" s="26">
        <v>7.8</v>
      </c>
      <c r="N2202" s="26">
        <v>7.8</v>
      </c>
      <c r="O2202" s="218">
        <v>0</v>
      </c>
      <c r="P2202" s="262" t="s">
        <v>1769</v>
      </c>
      <c r="Q2202" s="74"/>
    </row>
    <row r="2203" spans="1:17" ht="16.5" thickBot="1" x14ac:dyDescent="0.3">
      <c r="A2203" s="213"/>
      <c r="B2203" s="219"/>
      <c r="C2203" s="219"/>
      <c r="D2203" s="219"/>
      <c r="E2203" s="219"/>
      <c r="F2203" s="219"/>
      <c r="G2203" s="25" t="s">
        <v>259</v>
      </c>
      <c r="H2203" s="26">
        <v>23.4</v>
      </c>
      <c r="I2203" s="26">
        <v>0</v>
      </c>
      <c r="J2203" s="26">
        <v>0</v>
      </c>
      <c r="K2203" s="26">
        <v>0</v>
      </c>
      <c r="L2203" s="26">
        <v>7.8</v>
      </c>
      <c r="M2203" s="26">
        <v>7.8</v>
      </c>
      <c r="N2203" s="26">
        <v>7.8</v>
      </c>
      <c r="O2203" s="219"/>
      <c r="P2203" s="263"/>
      <c r="Q2203" s="74"/>
    </row>
    <row r="2204" spans="1:17" ht="24.75" thickBot="1" x14ac:dyDescent="0.3">
      <c r="A2204" s="213"/>
      <c r="B2204" s="219"/>
      <c r="C2204" s="219"/>
      <c r="D2204" s="219"/>
      <c r="E2204" s="219"/>
      <c r="F2204" s="219"/>
      <c r="G2204" s="25" t="s">
        <v>7</v>
      </c>
      <c r="H2204" s="26">
        <v>0</v>
      </c>
      <c r="I2204" s="26">
        <v>0</v>
      </c>
      <c r="J2204" s="26">
        <v>0</v>
      </c>
      <c r="K2204" s="26">
        <v>0</v>
      </c>
      <c r="L2204" s="26">
        <v>0</v>
      </c>
      <c r="M2204" s="26">
        <v>0</v>
      </c>
      <c r="N2204" s="26">
        <v>0</v>
      </c>
      <c r="O2204" s="219"/>
      <c r="P2204" s="263"/>
      <c r="Q2204" s="74"/>
    </row>
    <row r="2205" spans="1:17" ht="16.5" thickBot="1" x14ac:dyDescent="0.3">
      <c r="A2205" s="213"/>
      <c r="B2205" s="219"/>
      <c r="C2205" s="219"/>
      <c r="D2205" s="219"/>
      <c r="E2205" s="219"/>
      <c r="F2205" s="219"/>
      <c r="G2205" s="25" t="s">
        <v>8</v>
      </c>
      <c r="H2205" s="26">
        <v>0</v>
      </c>
      <c r="I2205" s="26">
        <v>0</v>
      </c>
      <c r="J2205" s="26">
        <v>0</v>
      </c>
      <c r="K2205" s="26">
        <v>0</v>
      </c>
      <c r="L2205" s="26">
        <v>0</v>
      </c>
      <c r="M2205" s="26">
        <v>0</v>
      </c>
      <c r="N2205" s="26">
        <v>0</v>
      </c>
      <c r="O2205" s="219"/>
      <c r="P2205" s="263"/>
      <c r="Q2205" s="74"/>
    </row>
    <row r="2206" spans="1:17" ht="16.5" thickBot="1" x14ac:dyDescent="0.3">
      <c r="A2206" s="214"/>
      <c r="B2206" s="220"/>
      <c r="C2206" s="220"/>
      <c r="D2206" s="220"/>
      <c r="E2206" s="220"/>
      <c r="F2206" s="220"/>
      <c r="G2206" s="25" t="s">
        <v>9</v>
      </c>
      <c r="H2206" s="26">
        <v>0</v>
      </c>
      <c r="I2206" s="26">
        <v>0</v>
      </c>
      <c r="J2206" s="26">
        <v>0</v>
      </c>
      <c r="K2206" s="26">
        <v>0</v>
      </c>
      <c r="L2206" s="26">
        <v>0</v>
      </c>
      <c r="M2206" s="26">
        <v>0</v>
      </c>
      <c r="N2206" s="26">
        <v>0</v>
      </c>
      <c r="O2206" s="220"/>
      <c r="P2206" s="264"/>
      <c r="Q2206" s="74"/>
    </row>
    <row r="2207" spans="1:17" ht="24.75" thickBot="1" x14ac:dyDescent="0.3">
      <c r="A2207" s="212" t="s">
        <v>1773</v>
      </c>
      <c r="B2207" s="218" t="s">
        <v>1767</v>
      </c>
      <c r="C2207" s="218" t="s">
        <v>215</v>
      </c>
      <c r="D2207" s="218" t="s">
        <v>44</v>
      </c>
      <c r="E2207" s="218" t="s">
        <v>1774</v>
      </c>
      <c r="F2207" s="218" t="s">
        <v>780</v>
      </c>
      <c r="G2207" s="25" t="s">
        <v>4</v>
      </c>
      <c r="H2207" s="26">
        <v>630</v>
      </c>
      <c r="I2207" s="26">
        <v>0</v>
      </c>
      <c r="J2207" s="26">
        <v>0</v>
      </c>
      <c r="K2207" s="26">
        <v>0</v>
      </c>
      <c r="L2207" s="26">
        <v>210</v>
      </c>
      <c r="M2207" s="26">
        <v>210</v>
      </c>
      <c r="N2207" s="26">
        <v>210</v>
      </c>
      <c r="O2207" s="218">
        <v>0</v>
      </c>
      <c r="P2207" s="262" t="s">
        <v>1775</v>
      </c>
      <c r="Q2207" s="74"/>
    </row>
    <row r="2208" spans="1:17" ht="16.5" thickBot="1" x14ac:dyDescent="0.3">
      <c r="A2208" s="213"/>
      <c r="B2208" s="219"/>
      <c r="C2208" s="219"/>
      <c r="D2208" s="219"/>
      <c r="E2208" s="219"/>
      <c r="F2208" s="219"/>
      <c r="G2208" s="25" t="s">
        <v>259</v>
      </c>
      <c r="H2208" s="26">
        <v>600</v>
      </c>
      <c r="I2208" s="26">
        <v>0</v>
      </c>
      <c r="J2208" s="26">
        <v>0</v>
      </c>
      <c r="K2208" s="26">
        <v>0</v>
      </c>
      <c r="L2208" s="26">
        <v>200</v>
      </c>
      <c r="M2208" s="26">
        <v>200</v>
      </c>
      <c r="N2208" s="26">
        <v>200</v>
      </c>
      <c r="O2208" s="219"/>
      <c r="P2208" s="263"/>
      <c r="Q2208" s="74"/>
    </row>
    <row r="2209" spans="1:17" ht="24.75" thickBot="1" x14ac:dyDescent="0.3">
      <c r="A2209" s="213"/>
      <c r="B2209" s="219"/>
      <c r="C2209" s="219"/>
      <c r="D2209" s="219"/>
      <c r="E2209" s="219"/>
      <c r="F2209" s="219"/>
      <c r="G2209" s="25" t="s">
        <v>7</v>
      </c>
      <c r="H2209" s="26">
        <v>30</v>
      </c>
      <c r="I2209" s="26">
        <v>0</v>
      </c>
      <c r="J2209" s="26">
        <v>0</v>
      </c>
      <c r="K2209" s="26">
        <v>0</v>
      </c>
      <c r="L2209" s="26">
        <v>10</v>
      </c>
      <c r="M2209" s="26">
        <v>10</v>
      </c>
      <c r="N2209" s="26">
        <v>10</v>
      </c>
      <c r="O2209" s="219"/>
      <c r="P2209" s="263"/>
      <c r="Q2209" s="74"/>
    </row>
    <row r="2210" spans="1:17" ht="16.5" thickBot="1" x14ac:dyDescent="0.3">
      <c r="A2210" s="213"/>
      <c r="B2210" s="219"/>
      <c r="C2210" s="219"/>
      <c r="D2210" s="219"/>
      <c r="E2210" s="219"/>
      <c r="F2210" s="219"/>
      <c r="G2210" s="25" t="s">
        <v>8</v>
      </c>
      <c r="H2210" s="26">
        <v>0</v>
      </c>
      <c r="I2210" s="26">
        <v>0</v>
      </c>
      <c r="J2210" s="26">
        <v>0</v>
      </c>
      <c r="K2210" s="26">
        <v>0</v>
      </c>
      <c r="L2210" s="26">
        <v>0</v>
      </c>
      <c r="M2210" s="26">
        <v>0</v>
      </c>
      <c r="N2210" s="26">
        <v>0</v>
      </c>
      <c r="O2210" s="219"/>
      <c r="P2210" s="263"/>
      <c r="Q2210" s="74"/>
    </row>
    <row r="2211" spans="1:17" ht="16.5" thickBot="1" x14ac:dyDescent="0.3">
      <c r="A2211" s="214"/>
      <c r="B2211" s="220"/>
      <c r="C2211" s="220"/>
      <c r="D2211" s="220"/>
      <c r="E2211" s="220"/>
      <c r="F2211" s="220"/>
      <c r="G2211" s="25" t="s">
        <v>9</v>
      </c>
      <c r="H2211" s="26">
        <v>0</v>
      </c>
      <c r="I2211" s="26">
        <v>0</v>
      </c>
      <c r="J2211" s="26">
        <v>0</v>
      </c>
      <c r="K2211" s="26">
        <v>0</v>
      </c>
      <c r="L2211" s="26">
        <v>0</v>
      </c>
      <c r="M2211" s="26">
        <v>0</v>
      </c>
      <c r="N2211" s="26">
        <v>0</v>
      </c>
      <c r="O2211" s="220"/>
      <c r="P2211" s="264"/>
      <c r="Q2211" s="74"/>
    </row>
    <row r="2212" spans="1:17" ht="24.75" thickBot="1" x14ac:dyDescent="0.3">
      <c r="A2212" s="212" t="s">
        <v>1776</v>
      </c>
      <c r="B2212" s="218" t="s">
        <v>1777</v>
      </c>
      <c r="C2212" s="218" t="s">
        <v>215</v>
      </c>
      <c r="D2212" s="218" t="s">
        <v>1778</v>
      </c>
      <c r="E2212" s="218" t="s">
        <v>1779</v>
      </c>
      <c r="F2212" s="218" t="s">
        <v>1780</v>
      </c>
      <c r="G2212" s="25" t="s">
        <v>4</v>
      </c>
      <c r="H2212" s="26">
        <v>110.4</v>
      </c>
      <c r="I2212" s="26">
        <v>8.1999999999999993</v>
      </c>
      <c r="J2212" s="26">
        <v>2.2999999999999998</v>
      </c>
      <c r="K2212" s="26">
        <v>99.9</v>
      </c>
      <c r="L2212" s="26">
        <v>0</v>
      </c>
      <c r="M2212" s="26">
        <v>0</v>
      </c>
      <c r="N2212" s="26">
        <v>0</v>
      </c>
      <c r="O2212" s="218">
        <v>0</v>
      </c>
      <c r="P2212" s="262" t="s">
        <v>1775</v>
      </c>
      <c r="Q2212" s="74"/>
    </row>
    <row r="2213" spans="1:17" ht="16.5" thickBot="1" x14ac:dyDescent="0.3">
      <c r="A2213" s="213"/>
      <c r="B2213" s="219"/>
      <c r="C2213" s="219"/>
      <c r="D2213" s="219"/>
      <c r="E2213" s="219"/>
      <c r="F2213" s="219"/>
      <c r="G2213" s="25" t="s">
        <v>259</v>
      </c>
      <c r="H2213" s="26">
        <v>0</v>
      </c>
      <c r="I2213" s="26">
        <v>0</v>
      </c>
      <c r="J2213" s="26">
        <v>0</v>
      </c>
      <c r="K2213" s="26">
        <v>0</v>
      </c>
      <c r="L2213" s="26">
        <v>0</v>
      </c>
      <c r="M2213" s="26">
        <v>0</v>
      </c>
      <c r="N2213" s="26">
        <v>0</v>
      </c>
      <c r="O2213" s="219"/>
      <c r="P2213" s="263"/>
      <c r="Q2213" s="74"/>
    </row>
    <row r="2214" spans="1:17" ht="24.75" thickBot="1" x14ac:dyDescent="0.3">
      <c r="A2214" s="213"/>
      <c r="B2214" s="219"/>
      <c r="C2214" s="219"/>
      <c r="D2214" s="219"/>
      <c r="E2214" s="219"/>
      <c r="F2214" s="219"/>
      <c r="G2214" s="25" t="s">
        <v>7</v>
      </c>
      <c r="H2214" s="26">
        <v>110.4</v>
      </c>
      <c r="I2214" s="26">
        <v>8.1999999999999993</v>
      </c>
      <c r="J2214" s="26">
        <v>2.2999999999999998</v>
      </c>
      <c r="K2214" s="26">
        <v>99.9</v>
      </c>
      <c r="L2214" s="26">
        <v>0</v>
      </c>
      <c r="M2214" s="26">
        <v>0</v>
      </c>
      <c r="N2214" s="26">
        <v>0</v>
      </c>
      <c r="O2214" s="219"/>
      <c r="P2214" s="263"/>
      <c r="Q2214" s="74"/>
    </row>
    <row r="2215" spans="1:17" ht="16.5" thickBot="1" x14ac:dyDescent="0.3">
      <c r="A2215" s="213"/>
      <c r="B2215" s="219"/>
      <c r="C2215" s="219"/>
      <c r="D2215" s="219"/>
      <c r="E2215" s="219"/>
      <c r="F2215" s="219"/>
      <c r="G2215" s="25" t="s">
        <v>8</v>
      </c>
      <c r="H2215" s="26">
        <v>0</v>
      </c>
      <c r="I2215" s="26">
        <v>0</v>
      </c>
      <c r="J2215" s="26">
        <v>0</v>
      </c>
      <c r="K2215" s="26">
        <v>0</v>
      </c>
      <c r="L2215" s="26">
        <v>0</v>
      </c>
      <c r="M2215" s="26">
        <v>0</v>
      </c>
      <c r="N2215" s="26">
        <v>0</v>
      </c>
      <c r="O2215" s="219"/>
      <c r="P2215" s="263"/>
      <c r="Q2215" s="74"/>
    </row>
    <row r="2216" spans="1:17" ht="16.5" thickBot="1" x14ac:dyDescent="0.3">
      <c r="A2216" s="214"/>
      <c r="B2216" s="220"/>
      <c r="C2216" s="220"/>
      <c r="D2216" s="220"/>
      <c r="E2216" s="220"/>
      <c r="F2216" s="220"/>
      <c r="G2216" s="25" t="s">
        <v>9</v>
      </c>
      <c r="H2216" s="26">
        <v>0</v>
      </c>
      <c r="I2216" s="26">
        <v>0</v>
      </c>
      <c r="J2216" s="26">
        <v>0</v>
      </c>
      <c r="K2216" s="26">
        <v>0</v>
      </c>
      <c r="L2216" s="26">
        <v>0</v>
      </c>
      <c r="M2216" s="26">
        <v>0</v>
      </c>
      <c r="N2216" s="26">
        <v>0</v>
      </c>
      <c r="O2216" s="220"/>
      <c r="P2216" s="264"/>
      <c r="Q2216" s="74"/>
    </row>
    <row r="2217" spans="1:17" ht="24.75" thickBot="1" x14ac:dyDescent="0.3">
      <c r="A2217" s="212" t="s">
        <v>1781</v>
      </c>
      <c r="B2217" s="218" t="s">
        <v>1777</v>
      </c>
      <c r="C2217" s="218" t="s">
        <v>215</v>
      </c>
      <c r="D2217" s="218" t="s">
        <v>1476</v>
      </c>
      <c r="E2217" s="218" t="s">
        <v>1782</v>
      </c>
      <c r="F2217" s="218" t="s">
        <v>1780</v>
      </c>
      <c r="G2217" s="25" t="s">
        <v>4</v>
      </c>
      <c r="H2217" s="26">
        <v>40</v>
      </c>
      <c r="I2217" s="26">
        <v>10</v>
      </c>
      <c r="J2217" s="26">
        <v>30</v>
      </c>
      <c r="K2217" s="26">
        <v>0</v>
      </c>
      <c r="L2217" s="26">
        <v>0</v>
      </c>
      <c r="M2217" s="26">
        <v>0</v>
      </c>
      <c r="N2217" s="26">
        <v>0</v>
      </c>
      <c r="O2217" s="218">
        <v>0</v>
      </c>
      <c r="P2217" s="262" t="s">
        <v>1775</v>
      </c>
      <c r="Q2217" s="74"/>
    </row>
    <row r="2218" spans="1:17" ht="16.5" thickBot="1" x14ac:dyDescent="0.3">
      <c r="A2218" s="213"/>
      <c r="B2218" s="219"/>
      <c r="C2218" s="219"/>
      <c r="D2218" s="219"/>
      <c r="E2218" s="219"/>
      <c r="F2218" s="219"/>
      <c r="G2218" s="25" t="s">
        <v>259</v>
      </c>
      <c r="H2218" s="26">
        <v>0</v>
      </c>
      <c r="I2218" s="26">
        <v>0</v>
      </c>
      <c r="J2218" s="26">
        <v>0</v>
      </c>
      <c r="K2218" s="26">
        <v>0</v>
      </c>
      <c r="L2218" s="26">
        <v>0</v>
      </c>
      <c r="M2218" s="26">
        <v>0</v>
      </c>
      <c r="N2218" s="26">
        <v>0</v>
      </c>
      <c r="O2218" s="219"/>
      <c r="P2218" s="263"/>
      <c r="Q2218" s="74"/>
    </row>
    <row r="2219" spans="1:17" ht="24.75" thickBot="1" x14ac:dyDescent="0.3">
      <c r="A2219" s="213"/>
      <c r="B2219" s="219"/>
      <c r="C2219" s="219"/>
      <c r="D2219" s="219"/>
      <c r="E2219" s="219"/>
      <c r="F2219" s="219"/>
      <c r="G2219" s="25" t="s">
        <v>7</v>
      </c>
      <c r="H2219" s="26">
        <v>40</v>
      </c>
      <c r="I2219" s="26">
        <v>10</v>
      </c>
      <c r="J2219" s="26">
        <v>30</v>
      </c>
      <c r="K2219" s="26">
        <v>0</v>
      </c>
      <c r="L2219" s="26">
        <v>0</v>
      </c>
      <c r="M2219" s="26">
        <v>0</v>
      </c>
      <c r="N2219" s="26">
        <v>0</v>
      </c>
      <c r="O2219" s="219"/>
      <c r="P2219" s="263"/>
      <c r="Q2219" s="74"/>
    </row>
    <row r="2220" spans="1:17" ht="16.5" thickBot="1" x14ac:dyDescent="0.3">
      <c r="A2220" s="213"/>
      <c r="B2220" s="219"/>
      <c r="C2220" s="219"/>
      <c r="D2220" s="219"/>
      <c r="E2220" s="219"/>
      <c r="F2220" s="219"/>
      <c r="G2220" s="25" t="s">
        <v>8</v>
      </c>
      <c r="H2220" s="26">
        <v>0</v>
      </c>
      <c r="I2220" s="26">
        <v>0</v>
      </c>
      <c r="J2220" s="26">
        <v>0</v>
      </c>
      <c r="K2220" s="26">
        <v>0</v>
      </c>
      <c r="L2220" s="26">
        <v>0</v>
      </c>
      <c r="M2220" s="26">
        <v>0</v>
      </c>
      <c r="N2220" s="26">
        <v>0</v>
      </c>
      <c r="O2220" s="219"/>
      <c r="P2220" s="263"/>
      <c r="Q2220" s="74"/>
    </row>
    <row r="2221" spans="1:17" ht="16.5" thickBot="1" x14ac:dyDescent="0.3">
      <c r="A2221" s="214"/>
      <c r="B2221" s="220"/>
      <c r="C2221" s="220"/>
      <c r="D2221" s="220"/>
      <c r="E2221" s="220"/>
      <c r="F2221" s="220"/>
      <c r="G2221" s="25" t="s">
        <v>9</v>
      </c>
      <c r="H2221" s="26">
        <v>0</v>
      </c>
      <c r="I2221" s="26">
        <v>0</v>
      </c>
      <c r="J2221" s="26">
        <v>0</v>
      </c>
      <c r="K2221" s="26">
        <v>0</v>
      </c>
      <c r="L2221" s="26">
        <v>0</v>
      </c>
      <c r="M2221" s="26">
        <v>0</v>
      </c>
      <c r="N2221" s="26">
        <v>0</v>
      </c>
      <c r="O2221" s="220"/>
      <c r="P2221" s="264"/>
      <c r="Q2221" s="74"/>
    </row>
    <row r="2222" spans="1:17" ht="24.75" thickBot="1" x14ac:dyDescent="0.3">
      <c r="A2222" s="212" t="s">
        <v>1783</v>
      </c>
      <c r="B2222" s="218" t="s">
        <v>1777</v>
      </c>
      <c r="C2222" s="218" t="s">
        <v>215</v>
      </c>
      <c r="D2222" s="218" t="s">
        <v>44</v>
      </c>
      <c r="E2222" s="218" t="s">
        <v>1158</v>
      </c>
      <c r="F2222" s="218" t="s">
        <v>1784</v>
      </c>
      <c r="G2222" s="25" t="s">
        <v>4</v>
      </c>
      <c r="H2222" s="26">
        <v>51.5</v>
      </c>
      <c r="I2222" s="26">
        <v>0</v>
      </c>
      <c r="J2222" s="26">
        <v>0</v>
      </c>
      <c r="K2222" s="26">
        <v>0</v>
      </c>
      <c r="L2222" s="26">
        <v>1.5</v>
      </c>
      <c r="M2222" s="26">
        <v>25</v>
      </c>
      <c r="N2222" s="26">
        <v>25</v>
      </c>
      <c r="O2222" s="218">
        <v>0</v>
      </c>
      <c r="P2222" s="262" t="s">
        <v>1769</v>
      </c>
      <c r="Q2222" s="74"/>
    </row>
    <row r="2223" spans="1:17" ht="16.5" thickBot="1" x14ac:dyDescent="0.3">
      <c r="A2223" s="213"/>
      <c r="B2223" s="219"/>
      <c r="C2223" s="219"/>
      <c r="D2223" s="219"/>
      <c r="E2223" s="219"/>
      <c r="F2223" s="219"/>
      <c r="G2223" s="25" t="s">
        <v>259</v>
      </c>
      <c r="H2223" s="26">
        <v>0</v>
      </c>
      <c r="I2223" s="26">
        <v>0</v>
      </c>
      <c r="J2223" s="26">
        <v>0</v>
      </c>
      <c r="K2223" s="26">
        <v>0</v>
      </c>
      <c r="L2223" s="26">
        <v>0</v>
      </c>
      <c r="M2223" s="26">
        <v>0</v>
      </c>
      <c r="N2223" s="26">
        <v>0</v>
      </c>
      <c r="O2223" s="219"/>
      <c r="P2223" s="263"/>
      <c r="Q2223" s="74"/>
    </row>
    <row r="2224" spans="1:17" ht="24.75" thickBot="1" x14ac:dyDescent="0.3">
      <c r="A2224" s="213"/>
      <c r="B2224" s="219"/>
      <c r="C2224" s="219"/>
      <c r="D2224" s="219"/>
      <c r="E2224" s="219"/>
      <c r="F2224" s="219"/>
      <c r="G2224" s="25" t="s">
        <v>7</v>
      </c>
      <c r="H2224" s="26">
        <v>51.5</v>
      </c>
      <c r="I2224" s="26">
        <v>0</v>
      </c>
      <c r="J2224" s="26">
        <v>0</v>
      </c>
      <c r="K2224" s="26">
        <v>0</v>
      </c>
      <c r="L2224" s="26">
        <v>1.5</v>
      </c>
      <c r="M2224" s="26">
        <v>25</v>
      </c>
      <c r="N2224" s="26">
        <v>25</v>
      </c>
      <c r="O2224" s="219"/>
      <c r="P2224" s="263"/>
      <c r="Q2224" s="74"/>
    </row>
    <row r="2225" spans="1:17" ht="16.5" thickBot="1" x14ac:dyDescent="0.3">
      <c r="A2225" s="213"/>
      <c r="B2225" s="219"/>
      <c r="C2225" s="219"/>
      <c r="D2225" s="219"/>
      <c r="E2225" s="219"/>
      <c r="F2225" s="219"/>
      <c r="G2225" s="25" t="s">
        <v>8</v>
      </c>
      <c r="H2225" s="26">
        <v>0</v>
      </c>
      <c r="I2225" s="26">
        <v>0</v>
      </c>
      <c r="J2225" s="26">
        <v>0</v>
      </c>
      <c r="K2225" s="26">
        <v>0</v>
      </c>
      <c r="L2225" s="26">
        <v>0</v>
      </c>
      <c r="M2225" s="26">
        <v>0</v>
      </c>
      <c r="N2225" s="26">
        <v>0</v>
      </c>
      <c r="O2225" s="219"/>
      <c r="P2225" s="263"/>
      <c r="Q2225" s="74"/>
    </row>
    <row r="2226" spans="1:17" ht="16.5" thickBot="1" x14ac:dyDescent="0.3">
      <c r="A2226" s="214"/>
      <c r="B2226" s="220"/>
      <c r="C2226" s="220"/>
      <c r="D2226" s="220"/>
      <c r="E2226" s="220"/>
      <c r="F2226" s="220"/>
      <c r="G2226" s="25" t="s">
        <v>9</v>
      </c>
      <c r="H2226" s="26">
        <v>0</v>
      </c>
      <c r="I2226" s="26">
        <v>0</v>
      </c>
      <c r="J2226" s="26">
        <v>0</v>
      </c>
      <c r="K2226" s="26">
        <v>0</v>
      </c>
      <c r="L2226" s="26">
        <v>0</v>
      </c>
      <c r="M2226" s="26">
        <v>0</v>
      </c>
      <c r="N2226" s="26">
        <v>0</v>
      </c>
      <c r="O2226" s="220"/>
      <c r="P2226" s="264"/>
      <c r="Q2226" s="74"/>
    </row>
    <row r="2227" spans="1:17" ht="24.75" thickBot="1" x14ac:dyDescent="0.3">
      <c r="A2227" s="212" t="s">
        <v>1785</v>
      </c>
      <c r="B2227" s="218" t="s">
        <v>1777</v>
      </c>
      <c r="C2227" s="218" t="s">
        <v>215</v>
      </c>
      <c r="D2227" s="218" t="s">
        <v>67</v>
      </c>
      <c r="E2227" s="218" t="s">
        <v>1786</v>
      </c>
      <c r="F2227" s="218" t="s">
        <v>1784</v>
      </c>
      <c r="G2227" s="25" t="s">
        <v>4</v>
      </c>
      <c r="H2227" s="26">
        <v>10</v>
      </c>
      <c r="I2227" s="26">
        <v>0</v>
      </c>
      <c r="J2227" s="26">
        <v>0</v>
      </c>
      <c r="K2227" s="26">
        <v>0</v>
      </c>
      <c r="L2227" s="26">
        <v>5</v>
      </c>
      <c r="M2227" s="26">
        <v>5</v>
      </c>
      <c r="N2227" s="26">
        <v>0</v>
      </c>
      <c r="O2227" s="218">
        <v>0</v>
      </c>
      <c r="P2227" s="262" t="s">
        <v>1769</v>
      </c>
      <c r="Q2227" s="74"/>
    </row>
    <row r="2228" spans="1:17" ht="16.5" thickBot="1" x14ac:dyDescent="0.3">
      <c r="A2228" s="213"/>
      <c r="B2228" s="219"/>
      <c r="C2228" s="219"/>
      <c r="D2228" s="219"/>
      <c r="E2228" s="219"/>
      <c r="F2228" s="219"/>
      <c r="G2228" s="25" t="s">
        <v>259</v>
      </c>
      <c r="H2228" s="26">
        <v>0</v>
      </c>
      <c r="I2228" s="26">
        <v>0</v>
      </c>
      <c r="J2228" s="26">
        <v>0</v>
      </c>
      <c r="K2228" s="26">
        <v>0</v>
      </c>
      <c r="L2228" s="26">
        <v>0</v>
      </c>
      <c r="M2228" s="26">
        <v>0</v>
      </c>
      <c r="N2228" s="26">
        <v>0</v>
      </c>
      <c r="O2228" s="219"/>
      <c r="P2228" s="263"/>
      <c r="Q2228" s="74"/>
    </row>
    <row r="2229" spans="1:17" ht="24.75" thickBot="1" x14ac:dyDescent="0.3">
      <c r="A2229" s="213"/>
      <c r="B2229" s="219"/>
      <c r="C2229" s="219"/>
      <c r="D2229" s="219"/>
      <c r="E2229" s="219"/>
      <c r="F2229" s="219"/>
      <c r="G2229" s="25" t="s">
        <v>7</v>
      </c>
      <c r="H2229" s="26">
        <v>10</v>
      </c>
      <c r="I2229" s="26">
        <v>0</v>
      </c>
      <c r="J2229" s="26">
        <v>0</v>
      </c>
      <c r="K2229" s="26">
        <v>0</v>
      </c>
      <c r="L2229" s="26">
        <v>5</v>
      </c>
      <c r="M2229" s="26">
        <v>5</v>
      </c>
      <c r="N2229" s="26">
        <v>0</v>
      </c>
      <c r="O2229" s="219"/>
      <c r="P2229" s="263"/>
      <c r="Q2229" s="74"/>
    </row>
    <row r="2230" spans="1:17" ht="16.5" thickBot="1" x14ac:dyDescent="0.3">
      <c r="A2230" s="213"/>
      <c r="B2230" s="219"/>
      <c r="C2230" s="219"/>
      <c r="D2230" s="219"/>
      <c r="E2230" s="219"/>
      <c r="F2230" s="219"/>
      <c r="G2230" s="25" t="s">
        <v>8</v>
      </c>
      <c r="H2230" s="26">
        <v>0</v>
      </c>
      <c r="I2230" s="26">
        <v>0</v>
      </c>
      <c r="J2230" s="26">
        <v>0</v>
      </c>
      <c r="K2230" s="26">
        <v>0</v>
      </c>
      <c r="L2230" s="26">
        <v>0</v>
      </c>
      <c r="M2230" s="26">
        <v>0</v>
      </c>
      <c r="N2230" s="26">
        <v>0</v>
      </c>
      <c r="O2230" s="219"/>
      <c r="P2230" s="263"/>
      <c r="Q2230" s="74"/>
    </row>
    <row r="2231" spans="1:17" ht="16.5" thickBot="1" x14ac:dyDescent="0.3">
      <c r="A2231" s="214"/>
      <c r="B2231" s="220"/>
      <c r="C2231" s="220"/>
      <c r="D2231" s="220"/>
      <c r="E2231" s="220"/>
      <c r="F2231" s="220"/>
      <c r="G2231" s="25" t="s">
        <v>9</v>
      </c>
      <c r="H2231" s="26">
        <v>0</v>
      </c>
      <c r="I2231" s="26">
        <v>0</v>
      </c>
      <c r="J2231" s="26">
        <v>0</v>
      </c>
      <c r="K2231" s="26">
        <v>0</v>
      </c>
      <c r="L2231" s="26">
        <v>0</v>
      </c>
      <c r="M2231" s="26">
        <v>0</v>
      </c>
      <c r="N2231" s="26">
        <v>0</v>
      </c>
      <c r="O2231" s="220"/>
      <c r="P2231" s="264"/>
      <c r="Q2231" s="74"/>
    </row>
    <row r="2232" spans="1:17" ht="24.75" thickBot="1" x14ac:dyDescent="0.3">
      <c r="A2232" s="212" t="s">
        <v>1787</v>
      </c>
      <c r="B2232" s="218" t="s">
        <v>1777</v>
      </c>
      <c r="C2232" s="218" t="s">
        <v>215</v>
      </c>
      <c r="D2232" s="218" t="s">
        <v>67</v>
      </c>
      <c r="E2232" s="218" t="s">
        <v>1788</v>
      </c>
      <c r="F2232" s="218" t="s">
        <v>1789</v>
      </c>
      <c r="G2232" s="25" t="s">
        <v>4</v>
      </c>
      <c r="H2232" s="26">
        <v>102</v>
      </c>
      <c r="I2232" s="26">
        <v>0</v>
      </c>
      <c r="J2232" s="26">
        <v>0</v>
      </c>
      <c r="K2232" s="26">
        <v>0</v>
      </c>
      <c r="L2232" s="26">
        <v>51</v>
      </c>
      <c r="M2232" s="26">
        <v>51</v>
      </c>
      <c r="N2232" s="26">
        <v>0</v>
      </c>
      <c r="O2232" s="218">
        <v>0</v>
      </c>
      <c r="P2232" s="262" t="s">
        <v>1775</v>
      </c>
      <c r="Q2232" s="74"/>
    </row>
    <row r="2233" spans="1:17" ht="16.5" thickBot="1" x14ac:dyDescent="0.3">
      <c r="A2233" s="213"/>
      <c r="B2233" s="219"/>
      <c r="C2233" s="219"/>
      <c r="D2233" s="219"/>
      <c r="E2233" s="219"/>
      <c r="F2233" s="219"/>
      <c r="G2233" s="25" t="s">
        <v>259</v>
      </c>
      <c r="H2233" s="26">
        <v>0</v>
      </c>
      <c r="I2233" s="26">
        <v>0</v>
      </c>
      <c r="J2233" s="26">
        <v>0</v>
      </c>
      <c r="K2233" s="26">
        <v>0</v>
      </c>
      <c r="L2233" s="26">
        <v>0</v>
      </c>
      <c r="M2233" s="26">
        <v>0</v>
      </c>
      <c r="N2233" s="26">
        <v>0</v>
      </c>
      <c r="O2233" s="219"/>
      <c r="P2233" s="263"/>
      <c r="Q2233" s="74"/>
    </row>
    <row r="2234" spans="1:17" ht="24.75" thickBot="1" x14ac:dyDescent="0.3">
      <c r="A2234" s="213"/>
      <c r="B2234" s="219"/>
      <c r="C2234" s="219"/>
      <c r="D2234" s="219"/>
      <c r="E2234" s="219"/>
      <c r="F2234" s="219"/>
      <c r="G2234" s="25" t="s">
        <v>7</v>
      </c>
      <c r="H2234" s="26">
        <v>102</v>
      </c>
      <c r="I2234" s="26">
        <v>0</v>
      </c>
      <c r="J2234" s="26">
        <v>0</v>
      </c>
      <c r="K2234" s="26">
        <v>0</v>
      </c>
      <c r="L2234" s="26">
        <v>51</v>
      </c>
      <c r="M2234" s="26">
        <v>51</v>
      </c>
      <c r="N2234" s="26">
        <v>0</v>
      </c>
      <c r="O2234" s="219"/>
      <c r="P2234" s="263"/>
      <c r="Q2234" s="74"/>
    </row>
    <row r="2235" spans="1:17" ht="16.5" thickBot="1" x14ac:dyDescent="0.3">
      <c r="A2235" s="213"/>
      <c r="B2235" s="219"/>
      <c r="C2235" s="219"/>
      <c r="D2235" s="219"/>
      <c r="E2235" s="219"/>
      <c r="F2235" s="219"/>
      <c r="G2235" s="25" t="s">
        <v>8</v>
      </c>
      <c r="H2235" s="26">
        <v>0</v>
      </c>
      <c r="I2235" s="26">
        <v>0</v>
      </c>
      <c r="J2235" s="26">
        <v>0</v>
      </c>
      <c r="K2235" s="26">
        <v>0</v>
      </c>
      <c r="L2235" s="26">
        <v>0</v>
      </c>
      <c r="M2235" s="26">
        <v>0</v>
      </c>
      <c r="N2235" s="26">
        <v>0</v>
      </c>
      <c r="O2235" s="219"/>
      <c r="P2235" s="263"/>
      <c r="Q2235" s="74"/>
    </row>
    <row r="2236" spans="1:17" ht="16.5" thickBot="1" x14ac:dyDescent="0.3">
      <c r="A2236" s="214"/>
      <c r="B2236" s="220"/>
      <c r="C2236" s="220"/>
      <c r="D2236" s="220"/>
      <c r="E2236" s="220"/>
      <c r="F2236" s="220"/>
      <c r="G2236" s="25" t="s">
        <v>9</v>
      </c>
      <c r="H2236" s="26">
        <v>0</v>
      </c>
      <c r="I2236" s="26">
        <v>0</v>
      </c>
      <c r="J2236" s="26">
        <v>0</v>
      </c>
      <c r="K2236" s="26">
        <v>0</v>
      </c>
      <c r="L2236" s="26">
        <v>0</v>
      </c>
      <c r="M2236" s="26">
        <v>0</v>
      </c>
      <c r="N2236" s="26">
        <v>0</v>
      </c>
      <c r="O2236" s="220"/>
      <c r="P2236" s="264"/>
      <c r="Q2236" s="74"/>
    </row>
    <row r="2237" spans="1:17" ht="24.75" thickBot="1" x14ac:dyDescent="0.3">
      <c r="A2237" s="212" t="s">
        <v>1790</v>
      </c>
      <c r="B2237" s="218" t="s">
        <v>1777</v>
      </c>
      <c r="C2237" s="218" t="s">
        <v>215</v>
      </c>
      <c r="D2237" s="218" t="s">
        <v>67</v>
      </c>
      <c r="E2237" s="218" t="s">
        <v>1791</v>
      </c>
      <c r="F2237" s="218" t="s">
        <v>1780</v>
      </c>
      <c r="G2237" s="25" t="s">
        <v>4</v>
      </c>
      <c r="H2237" s="26">
        <v>200</v>
      </c>
      <c r="I2237" s="26">
        <v>0</v>
      </c>
      <c r="J2237" s="26">
        <v>0</v>
      </c>
      <c r="K2237" s="26">
        <v>0</v>
      </c>
      <c r="L2237" s="26">
        <v>50</v>
      </c>
      <c r="M2237" s="26">
        <v>150</v>
      </c>
      <c r="N2237" s="26">
        <v>0</v>
      </c>
      <c r="O2237" s="218">
        <v>0</v>
      </c>
      <c r="P2237" s="262" t="s">
        <v>1775</v>
      </c>
      <c r="Q2237" s="74"/>
    </row>
    <row r="2238" spans="1:17" ht="16.5" thickBot="1" x14ac:dyDescent="0.3">
      <c r="A2238" s="213"/>
      <c r="B2238" s="219"/>
      <c r="C2238" s="219"/>
      <c r="D2238" s="219"/>
      <c r="E2238" s="219"/>
      <c r="F2238" s="219"/>
      <c r="G2238" s="25" t="s">
        <v>259</v>
      </c>
      <c r="H2238" s="26">
        <v>0</v>
      </c>
      <c r="I2238" s="26">
        <v>0</v>
      </c>
      <c r="J2238" s="26">
        <v>0</v>
      </c>
      <c r="K2238" s="26">
        <v>0</v>
      </c>
      <c r="L2238" s="26">
        <v>0</v>
      </c>
      <c r="M2238" s="26">
        <v>0</v>
      </c>
      <c r="N2238" s="26">
        <v>0</v>
      </c>
      <c r="O2238" s="219"/>
      <c r="P2238" s="263"/>
      <c r="Q2238" s="74"/>
    </row>
    <row r="2239" spans="1:17" ht="24.75" thickBot="1" x14ac:dyDescent="0.3">
      <c r="A2239" s="213"/>
      <c r="B2239" s="219"/>
      <c r="C2239" s="219"/>
      <c r="D2239" s="219"/>
      <c r="E2239" s="219"/>
      <c r="F2239" s="219"/>
      <c r="G2239" s="25" t="s">
        <v>7</v>
      </c>
      <c r="H2239" s="26">
        <v>200</v>
      </c>
      <c r="I2239" s="26">
        <v>0</v>
      </c>
      <c r="J2239" s="26">
        <v>0</v>
      </c>
      <c r="K2239" s="26">
        <v>0</v>
      </c>
      <c r="L2239" s="26">
        <v>50</v>
      </c>
      <c r="M2239" s="26">
        <v>150</v>
      </c>
      <c r="N2239" s="26">
        <v>0</v>
      </c>
      <c r="O2239" s="219"/>
      <c r="P2239" s="263"/>
      <c r="Q2239" s="74"/>
    </row>
    <row r="2240" spans="1:17" ht="16.5" thickBot="1" x14ac:dyDescent="0.3">
      <c r="A2240" s="213"/>
      <c r="B2240" s="219"/>
      <c r="C2240" s="219"/>
      <c r="D2240" s="219"/>
      <c r="E2240" s="219"/>
      <c r="F2240" s="219"/>
      <c r="G2240" s="25" t="s">
        <v>8</v>
      </c>
      <c r="H2240" s="26">
        <v>0</v>
      </c>
      <c r="I2240" s="26">
        <v>0</v>
      </c>
      <c r="J2240" s="26">
        <v>0</v>
      </c>
      <c r="K2240" s="26">
        <v>0</v>
      </c>
      <c r="L2240" s="26">
        <v>0</v>
      </c>
      <c r="M2240" s="26">
        <v>0</v>
      </c>
      <c r="N2240" s="26">
        <v>0</v>
      </c>
      <c r="O2240" s="219"/>
      <c r="P2240" s="263"/>
      <c r="Q2240" s="74"/>
    </row>
    <row r="2241" spans="1:17" ht="16.5" thickBot="1" x14ac:dyDescent="0.3">
      <c r="A2241" s="214"/>
      <c r="B2241" s="220"/>
      <c r="C2241" s="220"/>
      <c r="D2241" s="220"/>
      <c r="E2241" s="220"/>
      <c r="F2241" s="220"/>
      <c r="G2241" s="25" t="s">
        <v>9</v>
      </c>
      <c r="H2241" s="26">
        <v>0</v>
      </c>
      <c r="I2241" s="26">
        <v>0</v>
      </c>
      <c r="J2241" s="26">
        <v>0</v>
      </c>
      <c r="K2241" s="26">
        <v>0</v>
      </c>
      <c r="L2241" s="26">
        <v>0</v>
      </c>
      <c r="M2241" s="26">
        <v>0</v>
      </c>
      <c r="N2241" s="26">
        <v>0</v>
      </c>
      <c r="O2241" s="220"/>
      <c r="P2241" s="264"/>
      <c r="Q2241" s="74"/>
    </row>
    <row r="2242" spans="1:17" ht="24.75" thickBot="1" x14ac:dyDescent="0.3">
      <c r="A2242" s="212" t="s">
        <v>1792</v>
      </c>
      <c r="B2242" s="218" t="s">
        <v>1793</v>
      </c>
      <c r="C2242" s="218" t="s">
        <v>215</v>
      </c>
      <c r="D2242" s="218" t="s">
        <v>150</v>
      </c>
      <c r="E2242" s="218" t="s">
        <v>1794</v>
      </c>
      <c r="F2242" s="218" t="s">
        <v>1795</v>
      </c>
      <c r="G2242" s="25" t="s">
        <v>4</v>
      </c>
      <c r="H2242" s="26">
        <v>85.9</v>
      </c>
      <c r="I2242" s="26">
        <v>40.4</v>
      </c>
      <c r="J2242" s="26">
        <v>45.5</v>
      </c>
      <c r="K2242" s="26">
        <v>0</v>
      </c>
      <c r="L2242" s="26">
        <v>0</v>
      </c>
      <c r="M2242" s="26">
        <v>0</v>
      </c>
      <c r="N2242" s="26">
        <v>0</v>
      </c>
      <c r="O2242" s="218">
        <v>0</v>
      </c>
      <c r="P2242" s="262" t="s">
        <v>1769</v>
      </c>
      <c r="Q2242" s="74"/>
    </row>
    <row r="2243" spans="1:17" ht="16.5" thickBot="1" x14ac:dyDescent="0.3">
      <c r="A2243" s="213"/>
      <c r="B2243" s="219"/>
      <c r="C2243" s="219"/>
      <c r="D2243" s="219"/>
      <c r="E2243" s="219"/>
      <c r="F2243" s="219"/>
      <c r="G2243" s="25" t="s">
        <v>259</v>
      </c>
      <c r="H2243" s="26">
        <v>85.1</v>
      </c>
      <c r="I2243" s="26">
        <v>40</v>
      </c>
      <c r="J2243" s="26">
        <v>45.1</v>
      </c>
      <c r="K2243" s="26">
        <v>0</v>
      </c>
      <c r="L2243" s="26">
        <v>0</v>
      </c>
      <c r="M2243" s="26">
        <v>0</v>
      </c>
      <c r="N2243" s="26">
        <v>0</v>
      </c>
      <c r="O2243" s="219"/>
      <c r="P2243" s="263"/>
      <c r="Q2243" s="74"/>
    </row>
    <row r="2244" spans="1:17" ht="24.75" thickBot="1" x14ac:dyDescent="0.3">
      <c r="A2244" s="213"/>
      <c r="B2244" s="219"/>
      <c r="C2244" s="219"/>
      <c r="D2244" s="219"/>
      <c r="E2244" s="219"/>
      <c r="F2244" s="219"/>
      <c r="G2244" s="25" t="s">
        <v>7</v>
      </c>
      <c r="H2244" s="26">
        <v>0.9</v>
      </c>
      <c r="I2244" s="26">
        <v>0.4</v>
      </c>
      <c r="J2244" s="26">
        <v>0.5</v>
      </c>
      <c r="K2244" s="26">
        <v>0</v>
      </c>
      <c r="L2244" s="26">
        <v>0</v>
      </c>
      <c r="M2244" s="26">
        <v>0</v>
      </c>
      <c r="N2244" s="26">
        <v>0</v>
      </c>
      <c r="O2244" s="219"/>
      <c r="P2244" s="263"/>
      <c r="Q2244" s="74"/>
    </row>
    <row r="2245" spans="1:17" ht="16.5" thickBot="1" x14ac:dyDescent="0.3">
      <c r="A2245" s="213"/>
      <c r="B2245" s="219"/>
      <c r="C2245" s="219"/>
      <c r="D2245" s="219"/>
      <c r="E2245" s="219"/>
      <c r="F2245" s="219"/>
      <c r="G2245" s="25" t="s">
        <v>8</v>
      </c>
      <c r="H2245" s="26">
        <v>0</v>
      </c>
      <c r="I2245" s="26">
        <v>0</v>
      </c>
      <c r="J2245" s="26">
        <v>0</v>
      </c>
      <c r="K2245" s="26">
        <v>0</v>
      </c>
      <c r="L2245" s="26">
        <v>0</v>
      </c>
      <c r="M2245" s="26">
        <v>0</v>
      </c>
      <c r="N2245" s="26">
        <v>0</v>
      </c>
      <c r="O2245" s="219"/>
      <c r="P2245" s="263"/>
      <c r="Q2245" s="74"/>
    </row>
    <row r="2246" spans="1:17" ht="16.5" thickBot="1" x14ac:dyDescent="0.3">
      <c r="A2246" s="214"/>
      <c r="B2246" s="220"/>
      <c r="C2246" s="220"/>
      <c r="D2246" s="220"/>
      <c r="E2246" s="220"/>
      <c r="F2246" s="220"/>
      <c r="G2246" s="25" t="s">
        <v>9</v>
      </c>
      <c r="H2246" s="26">
        <v>0</v>
      </c>
      <c r="I2246" s="26">
        <v>0</v>
      </c>
      <c r="J2246" s="26">
        <v>0</v>
      </c>
      <c r="K2246" s="26">
        <v>0</v>
      </c>
      <c r="L2246" s="26">
        <v>0</v>
      </c>
      <c r="M2246" s="26">
        <v>0</v>
      </c>
      <c r="N2246" s="26">
        <v>0</v>
      </c>
      <c r="O2246" s="220"/>
      <c r="P2246" s="264"/>
      <c r="Q2246" s="74"/>
    </row>
    <row r="2247" spans="1:17" ht="24.75" thickBot="1" x14ac:dyDescent="0.3">
      <c r="A2247" s="212" t="s">
        <v>1796</v>
      </c>
      <c r="B2247" s="218" t="s">
        <v>1793</v>
      </c>
      <c r="C2247" s="218" t="s">
        <v>215</v>
      </c>
      <c r="D2247" s="218" t="s">
        <v>44</v>
      </c>
      <c r="E2247" s="218" t="s">
        <v>948</v>
      </c>
      <c r="F2247" s="218" t="s">
        <v>1795</v>
      </c>
      <c r="G2247" s="25" t="s">
        <v>4</v>
      </c>
      <c r="H2247" s="26">
        <v>120</v>
      </c>
      <c r="I2247" s="26">
        <v>0</v>
      </c>
      <c r="J2247" s="26">
        <v>0</v>
      </c>
      <c r="K2247" s="26">
        <v>0</v>
      </c>
      <c r="L2247" s="26">
        <v>30</v>
      </c>
      <c r="M2247" s="26">
        <v>30</v>
      </c>
      <c r="N2247" s="26">
        <v>60</v>
      </c>
      <c r="O2247" s="218">
        <v>0</v>
      </c>
      <c r="P2247" s="262" t="s">
        <v>1769</v>
      </c>
      <c r="Q2247" s="74"/>
    </row>
    <row r="2248" spans="1:17" ht="16.5" thickBot="1" x14ac:dyDescent="0.3">
      <c r="A2248" s="213"/>
      <c r="B2248" s="219"/>
      <c r="C2248" s="219"/>
      <c r="D2248" s="219"/>
      <c r="E2248" s="219"/>
      <c r="F2248" s="219"/>
      <c r="G2248" s="25" t="s">
        <v>259</v>
      </c>
      <c r="H2248" s="26">
        <v>0</v>
      </c>
      <c r="I2248" s="26">
        <v>0</v>
      </c>
      <c r="J2248" s="26">
        <v>0</v>
      </c>
      <c r="K2248" s="26">
        <v>0</v>
      </c>
      <c r="L2248" s="26">
        <v>0</v>
      </c>
      <c r="M2248" s="26">
        <v>0</v>
      </c>
      <c r="N2248" s="26">
        <v>0</v>
      </c>
      <c r="O2248" s="219"/>
      <c r="P2248" s="263"/>
      <c r="Q2248" s="74"/>
    </row>
    <row r="2249" spans="1:17" ht="24.75" thickBot="1" x14ac:dyDescent="0.3">
      <c r="A2249" s="213"/>
      <c r="B2249" s="219"/>
      <c r="C2249" s="219"/>
      <c r="D2249" s="219"/>
      <c r="E2249" s="219"/>
      <c r="F2249" s="219"/>
      <c r="G2249" s="25" t="s">
        <v>7</v>
      </c>
      <c r="H2249" s="26">
        <v>120</v>
      </c>
      <c r="I2249" s="26">
        <v>0</v>
      </c>
      <c r="J2249" s="26">
        <v>0</v>
      </c>
      <c r="K2249" s="26">
        <v>0</v>
      </c>
      <c r="L2249" s="26">
        <v>30</v>
      </c>
      <c r="M2249" s="26">
        <v>30</v>
      </c>
      <c r="N2249" s="26">
        <v>60</v>
      </c>
      <c r="O2249" s="219"/>
      <c r="P2249" s="263"/>
      <c r="Q2249" s="74"/>
    </row>
    <row r="2250" spans="1:17" ht="16.5" thickBot="1" x14ac:dyDescent="0.3">
      <c r="A2250" s="213"/>
      <c r="B2250" s="219"/>
      <c r="C2250" s="219"/>
      <c r="D2250" s="219"/>
      <c r="E2250" s="219"/>
      <c r="F2250" s="219"/>
      <c r="G2250" s="25" t="s">
        <v>8</v>
      </c>
      <c r="H2250" s="26">
        <v>0</v>
      </c>
      <c r="I2250" s="26">
        <v>0</v>
      </c>
      <c r="J2250" s="26">
        <v>0</v>
      </c>
      <c r="K2250" s="26">
        <v>0</v>
      </c>
      <c r="L2250" s="26">
        <v>0</v>
      </c>
      <c r="M2250" s="26">
        <v>0</v>
      </c>
      <c r="N2250" s="26">
        <v>0</v>
      </c>
      <c r="O2250" s="219"/>
      <c r="P2250" s="263"/>
      <c r="Q2250" s="74"/>
    </row>
    <row r="2251" spans="1:17" ht="16.5" thickBot="1" x14ac:dyDescent="0.3">
      <c r="A2251" s="214"/>
      <c r="B2251" s="220"/>
      <c r="C2251" s="220"/>
      <c r="D2251" s="220"/>
      <c r="E2251" s="220"/>
      <c r="F2251" s="220"/>
      <c r="G2251" s="25" t="s">
        <v>9</v>
      </c>
      <c r="H2251" s="26">
        <v>0</v>
      </c>
      <c r="I2251" s="26">
        <v>0</v>
      </c>
      <c r="J2251" s="26">
        <v>0</v>
      </c>
      <c r="K2251" s="26">
        <v>0</v>
      </c>
      <c r="L2251" s="26">
        <v>0</v>
      </c>
      <c r="M2251" s="26">
        <v>0</v>
      </c>
      <c r="N2251" s="26">
        <v>0</v>
      </c>
      <c r="O2251" s="220"/>
      <c r="P2251" s="264"/>
      <c r="Q2251" s="74"/>
    </row>
    <row r="2252" spans="1:17" ht="24.75" thickBot="1" x14ac:dyDescent="0.3">
      <c r="A2252" s="212" t="s">
        <v>1797</v>
      </c>
      <c r="B2252" s="218" t="s">
        <v>1793</v>
      </c>
      <c r="C2252" s="218" t="s">
        <v>215</v>
      </c>
      <c r="D2252" s="218">
        <v>2028</v>
      </c>
      <c r="E2252" s="218" t="s">
        <v>1642</v>
      </c>
      <c r="F2252" s="218" t="s">
        <v>1795</v>
      </c>
      <c r="G2252" s="25" t="s">
        <v>4</v>
      </c>
      <c r="H2252" s="26">
        <v>50</v>
      </c>
      <c r="I2252" s="26">
        <v>0</v>
      </c>
      <c r="J2252" s="26">
        <v>0</v>
      </c>
      <c r="K2252" s="26">
        <v>0</v>
      </c>
      <c r="L2252" s="26">
        <v>50</v>
      </c>
      <c r="M2252" s="26">
        <v>0</v>
      </c>
      <c r="N2252" s="26">
        <v>0</v>
      </c>
      <c r="O2252" s="218">
        <v>0</v>
      </c>
      <c r="P2252" s="262" t="s">
        <v>1769</v>
      </c>
      <c r="Q2252" s="74"/>
    </row>
    <row r="2253" spans="1:17" ht="16.5" thickBot="1" x14ac:dyDescent="0.3">
      <c r="A2253" s="213"/>
      <c r="B2253" s="219"/>
      <c r="C2253" s="219"/>
      <c r="D2253" s="219"/>
      <c r="E2253" s="219"/>
      <c r="F2253" s="219"/>
      <c r="G2253" s="25" t="s">
        <v>259</v>
      </c>
      <c r="H2253" s="26">
        <v>0</v>
      </c>
      <c r="I2253" s="26">
        <v>0</v>
      </c>
      <c r="J2253" s="26">
        <v>0</v>
      </c>
      <c r="K2253" s="26">
        <v>0</v>
      </c>
      <c r="L2253" s="26">
        <v>0</v>
      </c>
      <c r="M2253" s="26">
        <v>0</v>
      </c>
      <c r="N2253" s="26">
        <v>0</v>
      </c>
      <c r="O2253" s="219"/>
      <c r="P2253" s="263"/>
      <c r="Q2253" s="74"/>
    </row>
    <row r="2254" spans="1:17" ht="24.75" thickBot="1" x14ac:dyDescent="0.3">
      <c r="A2254" s="213"/>
      <c r="B2254" s="219"/>
      <c r="C2254" s="219"/>
      <c r="D2254" s="219"/>
      <c r="E2254" s="219"/>
      <c r="F2254" s="219"/>
      <c r="G2254" s="25" t="s">
        <v>7</v>
      </c>
      <c r="H2254" s="26">
        <v>50</v>
      </c>
      <c r="I2254" s="26">
        <v>0</v>
      </c>
      <c r="J2254" s="26">
        <v>0</v>
      </c>
      <c r="K2254" s="26">
        <v>0</v>
      </c>
      <c r="L2254" s="26">
        <v>50</v>
      </c>
      <c r="M2254" s="26">
        <v>0</v>
      </c>
      <c r="N2254" s="26">
        <v>0</v>
      </c>
      <c r="O2254" s="219"/>
      <c r="P2254" s="263"/>
      <c r="Q2254" s="74"/>
    </row>
    <row r="2255" spans="1:17" ht="16.5" thickBot="1" x14ac:dyDescent="0.3">
      <c r="A2255" s="213"/>
      <c r="B2255" s="219"/>
      <c r="C2255" s="219"/>
      <c r="D2255" s="219"/>
      <c r="E2255" s="219"/>
      <c r="F2255" s="219"/>
      <c r="G2255" s="25" t="s">
        <v>8</v>
      </c>
      <c r="H2255" s="26">
        <v>0</v>
      </c>
      <c r="I2255" s="26">
        <v>0</v>
      </c>
      <c r="J2255" s="26">
        <v>0</v>
      </c>
      <c r="K2255" s="26">
        <v>0</v>
      </c>
      <c r="L2255" s="26">
        <v>0</v>
      </c>
      <c r="M2255" s="26">
        <v>0</v>
      </c>
      <c r="N2255" s="26">
        <v>0</v>
      </c>
      <c r="O2255" s="219"/>
      <c r="P2255" s="263"/>
      <c r="Q2255" s="74"/>
    </row>
    <row r="2256" spans="1:17" ht="16.5" thickBot="1" x14ac:dyDescent="0.3">
      <c r="A2256" s="214"/>
      <c r="B2256" s="220"/>
      <c r="C2256" s="220"/>
      <c r="D2256" s="220"/>
      <c r="E2256" s="220"/>
      <c r="F2256" s="220"/>
      <c r="G2256" s="25" t="s">
        <v>9</v>
      </c>
      <c r="H2256" s="26">
        <v>0</v>
      </c>
      <c r="I2256" s="26">
        <v>0</v>
      </c>
      <c r="J2256" s="26">
        <v>0</v>
      </c>
      <c r="K2256" s="26">
        <v>0</v>
      </c>
      <c r="L2256" s="26">
        <v>0</v>
      </c>
      <c r="M2256" s="26">
        <v>0</v>
      </c>
      <c r="N2256" s="26">
        <v>0</v>
      </c>
      <c r="O2256" s="220"/>
      <c r="P2256" s="264"/>
      <c r="Q2256" s="74"/>
    </row>
    <row r="2257" spans="1:17" ht="24.75" thickBot="1" x14ac:dyDescent="0.3">
      <c r="A2257" s="212" t="s">
        <v>1798</v>
      </c>
      <c r="B2257" s="218" t="s">
        <v>1793</v>
      </c>
      <c r="C2257" s="218" t="s">
        <v>215</v>
      </c>
      <c r="D2257" s="218">
        <v>2025</v>
      </c>
      <c r="E2257" s="218" t="s">
        <v>781</v>
      </c>
      <c r="F2257" s="218" t="s">
        <v>1795</v>
      </c>
      <c r="G2257" s="25" t="s">
        <v>4</v>
      </c>
      <c r="H2257" s="26">
        <v>3.5</v>
      </c>
      <c r="I2257" s="26">
        <v>3.5</v>
      </c>
      <c r="J2257" s="26">
        <v>0</v>
      </c>
      <c r="K2257" s="26">
        <v>0</v>
      </c>
      <c r="L2257" s="26">
        <v>0</v>
      </c>
      <c r="M2257" s="26">
        <v>0</v>
      </c>
      <c r="N2257" s="26">
        <v>0</v>
      </c>
      <c r="O2257" s="218">
        <v>0</v>
      </c>
      <c r="P2257" s="262" t="s">
        <v>1769</v>
      </c>
      <c r="Q2257" s="74"/>
    </row>
    <row r="2258" spans="1:17" ht="16.5" thickBot="1" x14ac:dyDescent="0.3">
      <c r="A2258" s="213"/>
      <c r="B2258" s="219"/>
      <c r="C2258" s="219"/>
      <c r="D2258" s="219"/>
      <c r="E2258" s="219"/>
      <c r="F2258" s="219"/>
      <c r="G2258" s="25" t="s">
        <v>259</v>
      </c>
      <c r="H2258" s="26">
        <v>0</v>
      </c>
      <c r="I2258" s="26">
        <v>0</v>
      </c>
      <c r="J2258" s="26">
        <v>0</v>
      </c>
      <c r="K2258" s="26">
        <v>0</v>
      </c>
      <c r="L2258" s="26">
        <v>0</v>
      </c>
      <c r="M2258" s="26">
        <v>0</v>
      </c>
      <c r="N2258" s="26">
        <v>0</v>
      </c>
      <c r="O2258" s="219"/>
      <c r="P2258" s="263"/>
      <c r="Q2258" s="74"/>
    </row>
    <row r="2259" spans="1:17" ht="24.75" thickBot="1" x14ac:dyDescent="0.3">
      <c r="A2259" s="213"/>
      <c r="B2259" s="219"/>
      <c r="C2259" s="219"/>
      <c r="D2259" s="219"/>
      <c r="E2259" s="219"/>
      <c r="F2259" s="219"/>
      <c r="G2259" s="25" t="s">
        <v>7</v>
      </c>
      <c r="H2259" s="26">
        <v>3.5</v>
      </c>
      <c r="I2259" s="26">
        <v>3.5</v>
      </c>
      <c r="J2259" s="26">
        <v>0</v>
      </c>
      <c r="K2259" s="26">
        <v>0</v>
      </c>
      <c r="L2259" s="26">
        <v>0</v>
      </c>
      <c r="M2259" s="26">
        <v>0</v>
      </c>
      <c r="N2259" s="26">
        <v>0</v>
      </c>
      <c r="O2259" s="219"/>
      <c r="P2259" s="263"/>
      <c r="Q2259" s="74"/>
    </row>
    <row r="2260" spans="1:17" ht="16.5" thickBot="1" x14ac:dyDescent="0.3">
      <c r="A2260" s="213"/>
      <c r="B2260" s="219"/>
      <c r="C2260" s="219"/>
      <c r="D2260" s="219"/>
      <c r="E2260" s="219"/>
      <c r="F2260" s="219"/>
      <c r="G2260" s="25" t="s">
        <v>8</v>
      </c>
      <c r="H2260" s="26">
        <v>0</v>
      </c>
      <c r="I2260" s="26">
        <v>0</v>
      </c>
      <c r="J2260" s="26">
        <v>0</v>
      </c>
      <c r="K2260" s="26">
        <v>0</v>
      </c>
      <c r="L2260" s="26">
        <v>0</v>
      </c>
      <c r="M2260" s="26">
        <v>0</v>
      </c>
      <c r="N2260" s="26">
        <v>0</v>
      </c>
      <c r="O2260" s="219"/>
      <c r="P2260" s="263"/>
      <c r="Q2260" s="74"/>
    </row>
    <row r="2261" spans="1:17" ht="16.5" thickBot="1" x14ac:dyDescent="0.3">
      <c r="A2261" s="214"/>
      <c r="B2261" s="220"/>
      <c r="C2261" s="220"/>
      <c r="D2261" s="220"/>
      <c r="E2261" s="220"/>
      <c r="F2261" s="220"/>
      <c r="G2261" s="25" t="s">
        <v>9</v>
      </c>
      <c r="H2261" s="26">
        <v>0</v>
      </c>
      <c r="I2261" s="26">
        <v>0</v>
      </c>
      <c r="J2261" s="26">
        <v>0</v>
      </c>
      <c r="K2261" s="26">
        <v>0</v>
      </c>
      <c r="L2261" s="26">
        <v>0</v>
      </c>
      <c r="M2261" s="26">
        <v>0</v>
      </c>
      <c r="N2261" s="26">
        <v>0</v>
      </c>
      <c r="O2261" s="220"/>
      <c r="P2261" s="264"/>
      <c r="Q2261" s="74"/>
    </row>
    <row r="2262" spans="1:17" ht="31.5" customHeight="1" thickBot="1" x14ac:dyDescent="0.3">
      <c r="A2262" s="24" t="s">
        <v>1799</v>
      </c>
      <c r="B2262" s="218" t="s">
        <v>1804</v>
      </c>
      <c r="C2262" s="218" t="s">
        <v>215</v>
      </c>
      <c r="D2262" s="218" t="s">
        <v>150</v>
      </c>
      <c r="E2262" s="218" t="s">
        <v>1805</v>
      </c>
      <c r="F2262" s="218" t="s">
        <v>1780</v>
      </c>
      <c r="G2262" s="25" t="s">
        <v>4</v>
      </c>
      <c r="H2262" s="26">
        <v>37.9</v>
      </c>
      <c r="I2262" s="26">
        <v>8.4</v>
      </c>
      <c r="J2262" s="26">
        <v>29.6</v>
      </c>
      <c r="K2262" s="26">
        <v>0</v>
      </c>
      <c r="L2262" s="26">
        <v>0</v>
      </c>
      <c r="M2262" s="26">
        <v>0</v>
      </c>
      <c r="N2262" s="26">
        <v>0</v>
      </c>
      <c r="O2262" s="218">
        <v>7801</v>
      </c>
      <c r="P2262" s="262" t="s">
        <v>1775</v>
      </c>
      <c r="Q2262" s="74"/>
    </row>
    <row r="2263" spans="1:17" ht="16.5" thickBot="1" x14ac:dyDescent="0.3">
      <c r="A2263" s="24" t="s">
        <v>1800</v>
      </c>
      <c r="B2263" s="219"/>
      <c r="C2263" s="219"/>
      <c r="D2263" s="219"/>
      <c r="E2263" s="219"/>
      <c r="F2263" s="219"/>
      <c r="G2263" s="25" t="s">
        <v>259</v>
      </c>
      <c r="H2263" s="26">
        <v>0</v>
      </c>
      <c r="I2263" s="26">
        <v>0</v>
      </c>
      <c r="J2263" s="26">
        <v>0</v>
      </c>
      <c r="K2263" s="26">
        <v>0</v>
      </c>
      <c r="L2263" s="26">
        <v>0</v>
      </c>
      <c r="M2263" s="26">
        <v>0</v>
      </c>
      <c r="N2263" s="26">
        <v>0</v>
      </c>
      <c r="O2263" s="219"/>
      <c r="P2263" s="263"/>
      <c r="Q2263" s="74"/>
    </row>
    <row r="2264" spans="1:17" ht="24.75" thickBot="1" x14ac:dyDescent="0.3">
      <c r="A2264" s="24" t="s">
        <v>1801</v>
      </c>
      <c r="B2264" s="219"/>
      <c r="C2264" s="219"/>
      <c r="D2264" s="219"/>
      <c r="E2264" s="219"/>
      <c r="F2264" s="219"/>
      <c r="G2264" s="25" t="s">
        <v>7</v>
      </c>
      <c r="H2264" s="26">
        <v>37.9</v>
      </c>
      <c r="I2264" s="26">
        <v>8.4</v>
      </c>
      <c r="J2264" s="26">
        <v>29.6</v>
      </c>
      <c r="K2264" s="26">
        <v>0</v>
      </c>
      <c r="L2264" s="26">
        <v>0</v>
      </c>
      <c r="M2264" s="26">
        <v>0</v>
      </c>
      <c r="N2264" s="26">
        <v>0</v>
      </c>
      <c r="O2264" s="219"/>
      <c r="P2264" s="263"/>
      <c r="Q2264" s="74"/>
    </row>
    <row r="2265" spans="1:17" ht="16.5" thickBot="1" x14ac:dyDescent="0.3">
      <c r="A2265" s="24" t="s">
        <v>1802</v>
      </c>
      <c r="B2265" s="219"/>
      <c r="C2265" s="219"/>
      <c r="D2265" s="219"/>
      <c r="E2265" s="219"/>
      <c r="F2265" s="219"/>
      <c r="G2265" s="25" t="s">
        <v>8</v>
      </c>
      <c r="H2265" s="26">
        <v>0</v>
      </c>
      <c r="I2265" s="26">
        <v>0</v>
      </c>
      <c r="J2265" s="26">
        <v>0</v>
      </c>
      <c r="K2265" s="26">
        <v>0</v>
      </c>
      <c r="L2265" s="26">
        <v>0</v>
      </c>
      <c r="M2265" s="26">
        <v>0</v>
      </c>
      <c r="N2265" s="26">
        <v>0</v>
      </c>
      <c r="O2265" s="219"/>
      <c r="P2265" s="263"/>
      <c r="Q2265" s="74"/>
    </row>
    <row r="2266" spans="1:17" ht="24.75" thickBot="1" x14ac:dyDescent="0.3">
      <c r="A2266" s="25" t="s">
        <v>1803</v>
      </c>
      <c r="B2266" s="220"/>
      <c r="C2266" s="220"/>
      <c r="D2266" s="220"/>
      <c r="E2266" s="220"/>
      <c r="F2266" s="220"/>
      <c r="G2266" s="25" t="s">
        <v>9</v>
      </c>
      <c r="H2266" s="26">
        <v>0</v>
      </c>
      <c r="I2266" s="26">
        <v>0</v>
      </c>
      <c r="J2266" s="26">
        <v>0</v>
      </c>
      <c r="K2266" s="26">
        <v>0</v>
      </c>
      <c r="L2266" s="26">
        <v>0</v>
      </c>
      <c r="M2266" s="26">
        <v>0</v>
      </c>
      <c r="N2266" s="26">
        <v>0</v>
      </c>
      <c r="O2266" s="220"/>
      <c r="P2266" s="264"/>
      <c r="Q2266" s="74"/>
    </row>
    <row r="2267" spans="1:17" ht="24.75" thickBot="1" x14ac:dyDescent="0.3">
      <c r="A2267" s="24" t="s">
        <v>1799</v>
      </c>
      <c r="B2267" s="218" t="s">
        <v>1804</v>
      </c>
      <c r="C2267" s="218" t="s">
        <v>215</v>
      </c>
      <c r="D2267" s="218">
        <v>2027</v>
      </c>
      <c r="E2267" s="218">
        <v>2.2000000000000002</v>
      </c>
      <c r="F2267" s="218" t="s">
        <v>1780</v>
      </c>
      <c r="G2267" s="25" t="s">
        <v>4</v>
      </c>
      <c r="H2267" s="26">
        <v>57.9</v>
      </c>
      <c r="I2267" s="26">
        <v>0</v>
      </c>
      <c r="J2267" s="26">
        <v>0</v>
      </c>
      <c r="K2267" s="26">
        <v>57.9</v>
      </c>
      <c r="L2267" s="26">
        <v>0</v>
      </c>
      <c r="M2267" s="26">
        <v>0</v>
      </c>
      <c r="N2267" s="26">
        <v>0</v>
      </c>
      <c r="O2267" s="218">
        <v>7801</v>
      </c>
      <c r="P2267" s="262" t="s">
        <v>1775</v>
      </c>
      <c r="Q2267" s="74"/>
    </row>
    <row r="2268" spans="1:17" ht="16.5" thickBot="1" x14ac:dyDescent="0.3">
      <c r="A2268" s="24" t="s">
        <v>1806</v>
      </c>
      <c r="B2268" s="219"/>
      <c r="C2268" s="219"/>
      <c r="D2268" s="219"/>
      <c r="E2268" s="219"/>
      <c r="F2268" s="219"/>
      <c r="G2268" s="25" t="s">
        <v>259</v>
      </c>
      <c r="H2268" s="26">
        <v>0</v>
      </c>
      <c r="I2268" s="26">
        <v>0</v>
      </c>
      <c r="J2268" s="26">
        <v>0</v>
      </c>
      <c r="K2268" s="26">
        <v>0</v>
      </c>
      <c r="L2268" s="26">
        <v>0</v>
      </c>
      <c r="M2268" s="26">
        <v>0</v>
      </c>
      <c r="N2268" s="26">
        <v>0</v>
      </c>
      <c r="O2268" s="219"/>
      <c r="P2268" s="263"/>
      <c r="Q2268" s="74"/>
    </row>
    <row r="2269" spans="1:17" ht="24.75" thickBot="1" x14ac:dyDescent="0.3">
      <c r="A2269" s="24" t="s">
        <v>1807</v>
      </c>
      <c r="B2269" s="219"/>
      <c r="C2269" s="219"/>
      <c r="D2269" s="219"/>
      <c r="E2269" s="219"/>
      <c r="F2269" s="219"/>
      <c r="G2269" s="25" t="s">
        <v>7</v>
      </c>
      <c r="H2269" s="26">
        <v>57.9</v>
      </c>
      <c r="I2269" s="26">
        <v>0</v>
      </c>
      <c r="J2269" s="26">
        <v>0</v>
      </c>
      <c r="K2269" s="26">
        <v>57.9</v>
      </c>
      <c r="L2269" s="26">
        <v>0</v>
      </c>
      <c r="M2269" s="26">
        <v>0</v>
      </c>
      <c r="N2269" s="26">
        <v>0</v>
      </c>
      <c r="O2269" s="219"/>
      <c r="P2269" s="263"/>
      <c r="Q2269" s="74"/>
    </row>
    <row r="2270" spans="1:17" ht="16.5" thickBot="1" x14ac:dyDescent="0.3">
      <c r="A2270" s="24" t="s">
        <v>1808</v>
      </c>
      <c r="B2270" s="219"/>
      <c r="C2270" s="219"/>
      <c r="D2270" s="219"/>
      <c r="E2270" s="219"/>
      <c r="F2270" s="219"/>
      <c r="G2270" s="25" t="s">
        <v>8</v>
      </c>
      <c r="H2270" s="26">
        <v>0</v>
      </c>
      <c r="I2270" s="26">
        <v>0</v>
      </c>
      <c r="J2270" s="26">
        <v>0</v>
      </c>
      <c r="K2270" s="26">
        <v>0</v>
      </c>
      <c r="L2270" s="26">
        <v>0</v>
      </c>
      <c r="M2270" s="26">
        <v>0</v>
      </c>
      <c r="N2270" s="26">
        <v>0</v>
      </c>
      <c r="O2270" s="219"/>
      <c r="P2270" s="263"/>
      <c r="Q2270" s="74"/>
    </row>
    <row r="2271" spans="1:17" ht="24.75" thickBot="1" x14ac:dyDescent="0.3">
      <c r="A2271" s="25" t="s">
        <v>1809</v>
      </c>
      <c r="B2271" s="220"/>
      <c r="C2271" s="220"/>
      <c r="D2271" s="220"/>
      <c r="E2271" s="220"/>
      <c r="F2271" s="220"/>
      <c r="G2271" s="25" t="s">
        <v>9</v>
      </c>
      <c r="H2271" s="26">
        <v>0</v>
      </c>
      <c r="I2271" s="26">
        <v>0</v>
      </c>
      <c r="J2271" s="26">
        <v>0</v>
      </c>
      <c r="K2271" s="26">
        <v>0</v>
      </c>
      <c r="L2271" s="26">
        <v>0</v>
      </c>
      <c r="M2271" s="26">
        <v>0</v>
      </c>
      <c r="N2271" s="26">
        <v>0</v>
      </c>
      <c r="O2271" s="220"/>
      <c r="P2271" s="264"/>
      <c r="Q2271" s="74"/>
    </row>
    <row r="2272" spans="1:17" ht="24.75" thickBot="1" x14ac:dyDescent="0.3">
      <c r="A2272" s="24" t="s">
        <v>1810</v>
      </c>
      <c r="B2272" s="218" t="s">
        <v>1813</v>
      </c>
      <c r="C2272" s="218" t="s">
        <v>215</v>
      </c>
      <c r="D2272" s="218" t="s">
        <v>150</v>
      </c>
      <c r="E2272" s="218" t="s">
        <v>1326</v>
      </c>
      <c r="F2272" s="218" t="s">
        <v>1780</v>
      </c>
      <c r="G2272" s="25" t="s">
        <v>4</v>
      </c>
      <c r="H2272" s="26">
        <v>34.200000000000003</v>
      </c>
      <c r="I2272" s="26">
        <v>8.6</v>
      </c>
      <c r="J2272" s="26">
        <v>25.6</v>
      </c>
      <c r="K2272" s="26">
        <v>0</v>
      </c>
      <c r="L2272" s="26">
        <v>0</v>
      </c>
      <c r="M2272" s="26">
        <v>0</v>
      </c>
      <c r="N2272" s="26">
        <v>0</v>
      </c>
      <c r="O2272" s="218">
        <v>7801</v>
      </c>
      <c r="P2272" s="262" t="s">
        <v>1775</v>
      </c>
      <c r="Q2272" s="74"/>
    </row>
    <row r="2273" spans="1:17" ht="15.75" thickBot="1" x14ac:dyDescent="0.3">
      <c r="A2273" s="24" t="s">
        <v>1811</v>
      </c>
      <c r="B2273" s="219"/>
      <c r="C2273" s="219"/>
      <c r="D2273" s="219"/>
      <c r="E2273" s="219"/>
      <c r="F2273" s="219"/>
      <c r="G2273" s="25" t="s">
        <v>259</v>
      </c>
      <c r="H2273" s="26">
        <v>0</v>
      </c>
      <c r="I2273" s="26">
        <v>0</v>
      </c>
      <c r="J2273" s="26">
        <v>0</v>
      </c>
      <c r="K2273" s="26">
        <v>0</v>
      </c>
      <c r="L2273" s="26">
        <v>0</v>
      </c>
      <c r="M2273" s="26">
        <v>0</v>
      </c>
      <c r="N2273" s="26">
        <v>0</v>
      </c>
      <c r="O2273" s="219"/>
      <c r="P2273" s="263"/>
      <c r="Q2273" s="77"/>
    </row>
    <row r="2274" spans="1:17" ht="24.75" thickBot="1" x14ac:dyDescent="0.3">
      <c r="A2274" s="24" t="s">
        <v>1812</v>
      </c>
      <c r="B2274" s="219"/>
      <c r="C2274" s="219"/>
      <c r="D2274" s="219"/>
      <c r="E2274" s="219"/>
      <c r="F2274" s="219"/>
      <c r="G2274" s="25" t="s">
        <v>7</v>
      </c>
      <c r="H2274" s="26">
        <v>34.200000000000003</v>
      </c>
      <c r="I2274" s="26">
        <v>8.6</v>
      </c>
      <c r="J2274" s="26">
        <v>25.6</v>
      </c>
      <c r="K2274" s="26">
        <v>0</v>
      </c>
      <c r="L2274" s="26">
        <v>0</v>
      </c>
      <c r="M2274" s="26">
        <v>0</v>
      </c>
      <c r="N2274" s="26">
        <v>0</v>
      </c>
      <c r="O2274" s="219"/>
      <c r="P2274" s="263"/>
      <c r="Q2274" s="77"/>
    </row>
    <row r="2275" spans="1:17" ht="15.75" thickBot="1" x14ac:dyDescent="0.3">
      <c r="A2275" s="68"/>
      <c r="B2275" s="219"/>
      <c r="C2275" s="219"/>
      <c r="D2275" s="219"/>
      <c r="E2275" s="219"/>
      <c r="F2275" s="219"/>
      <c r="G2275" s="25" t="s">
        <v>8</v>
      </c>
      <c r="H2275" s="26">
        <v>0</v>
      </c>
      <c r="I2275" s="26">
        <v>0</v>
      </c>
      <c r="J2275" s="26">
        <v>0</v>
      </c>
      <c r="K2275" s="26">
        <v>0</v>
      </c>
      <c r="L2275" s="26">
        <v>0</v>
      </c>
      <c r="M2275" s="26">
        <v>0</v>
      </c>
      <c r="N2275" s="26">
        <v>0</v>
      </c>
      <c r="O2275" s="219"/>
      <c r="P2275" s="263"/>
      <c r="Q2275" s="77"/>
    </row>
    <row r="2276" spans="1:17" ht="16.5" thickBot="1" x14ac:dyDescent="0.3">
      <c r="A2276" s="69"/>
      <c r="B2276" s="220"/>
      <c r="C2276" s="220"/>
      <c r="D2276" s="220"/>
      <c r="E2276" s="220"/>
      <c r="F2276" s="220"/>
      <c r="G2276" s="25" t="s">
        <v>9</v>
      </c>
      <c r="H2276" s="26">
        <v>0</v>
      </c>
      <c r="I2276" s="26">
        <v>0</v>
      </c>
      <c r="J2276" s="26">
        <v>0</v>
      </c>
      <c r="K2276" s="26">
        <v>0</v>
      </c>
      <c r="L2276" s="26">
        <v>0</v>
      </c>
      <c r="M2276" s="26">
        <v>0</v>
      </c>
      <c r="N2276" s="26">
        <v>0</v>
      </c>
      <c r="O2276" s="220"/>
      <c r="P2276" s="264"/>
      <c r="Q2276" s="74"/>
    </row>
    <row r="2277" spans="1:17" ht="24.75" thickBot="1" x14ac:dyDescent="0.3">
      <c r="A2277" s="212" t="s">
        <v>1814</v>
      </c>
      <c r="B2277" s="218" t="s">
        <v>1793</v>
      </c>
      <c r="C2277" s="218" t="s">
        <v>215</v>
      </c>
      <c r="D2277" s="218" t="s">
        <v>150</v>
      </c>
      <c r="E2277" s="218" t="s">
        <v>1464</v>
      </c>
      <c r="F2277" s="218" t="s">
        <v>1784</v>
      </c>
      <c r="G2277" s="25" t="s">
        <v>4</v>
      </c>
      <c r="H2277" s="26">
        <v>2.5</v>
      </c>
      <c r="I2277" s="26">
        <v>1</v>
      </c>
      <c r="J2277" s="26">
        <v>1.5</v>
      </c>
      <c r="K2277" s="26">
        <v>0</v>
      </c>
      <c r="L2277" s="26">
        <v>0</v>
      </c>
      <c r="M2277" s="26">
        <v>0</v>
      </c>
      <c r="N2277" s="26">
        <v>0</v>
      </c>
      <c r="O2277" s="218">
        <v>7801</v>
      </c>
      <c r="P2277" s="262" t="s">
        <v>1815</v>
      </c>
      <c r="Q2277" s="74"/>
    </row>
    <row r="2278" spans="1:17" ht="16.5" thickBot="1" x14ac:dyDescent="0.3">
      <c r="A2278" s="213"/>
      <c r="B2278" s="219"/>
      <c r="C2278" s="219"/>
      <c r="D2278" s="219"/>
      <c r="E2278" s="219"/>
      <c r="F2278" s="219"/>
      <c r="G2278" s="25" t="s">
        <v>259</v>
      </c>
      <c r="H2278" s="26">
        <v>0</v>
      </c>
      <c r="I2278" s="26">
        <v>0</v>
      </c>
      <c r="J2278" s="26">
        <v>0</v>
      </c>
      <c r="K2278" s="26">
        <v>0</v>
      </c>
      <c r="L2278" s="26">
        <v>0</v>
      </c>
      <c r="M2278" s="26">
        <v>0</v>
      </c>
      <c r="N2278" s="26">
        <v>0</v>
      </c>
      <c r="O2278" s="219"/>
      <c r="P2278" s="263"/>
      <c r="Q2278" s="74"/>
    </row>
    <row r="2279" spans="1:17" ht="24.75" thickBot="1" x14ac:dyDescent="0.3">
      <c r="A2279" s="213"/>
      <c r="B2279" s="219"/>
      <c r="C2279" s="219"/>
      <c r="D2279" s="219"/>
      <c r="E2279" s="219"/>
      <c r="F2279" s="219"/>
      <c r="G2279" s="25" t="s">
        <v>7</v>
      </c>
      <c r="H2279" s="26">
        <v>2.5</v>
      </c>
      <c r="I2279" s="26">
        <v>1</v>
      </c>
      <c r="J2279" s="26">
        <v>1.5</v>
      </c>
      <c r="K2279" s="26">
        <v>0</v>
      </c>
      <c r="L2279" s="26">
        <v>0</v>
      </c>
      <c r="M2279" s="26">
        <v>0</v>
      </c>
      <c r="N2279" s="26">
        <v>0</v>
      </c>
      <c r="O2279" s="219"/>
      <c r="P2279" s="263"/>
      <c r="Q2279" s="74"/>
    </row>
    <row r="2280" spans="1:17" ht="16.5" thickBot="1" x14ac:dyDescent="0.3">
      <c r="A2280" s="213"/>
      <c r="B2280" s="219"/>
      <c r="C2280" s="219"/>
      <c r="D2280" s="219"/>
      <c r="E2280" s="219"/>
      <c r="F2280" s="219"/>
      <c r="G2280" s="25" t="s">
        <v>8</v>
      </c>
      <c r="H2280" s="26">
        <v>0</v>
      </c>
      <c r="I2280" s="26">
        <v>0</v>
      </c>
      <c r="J2280" s="26">
        <v>0</v>
      </c>
      <c r="K2280" s="26">
        <v>0</v>
      </c>
      <c r="L2280" s="26">
        <v>0</v>
      </c>
      <c r="M2280" s="26">
        <v>0</v>
      </c>
      <c r="N2280" s="26">
        <v>0</v>
      </c>
      <c r="O2280" s="219"/>
      <c r="P2280" s="263"/>
      <c r="Q2280" s="74"/>
    </row>
    <row r="2281" spans="1:17" ht="16.5" thickBot="1" x14ac:dyDescent="0.3">
      <c r="A2281" s="214"/>
      <c r="B2281" s="220"/>
      <c r="C2281" s="220"/>
      <c r="D2281" s="220"/>
      <c r="E2281" s="220"/>
      <c r="F2281" s="220"/>
      <c r="G2281" s="25" t="s">
        <v>9</v>
      </c>
      <c r="H2281" s="26">
        <v>0</v>
      </c>
      <c r="I2281" s="26">
        <v>0</v>
      </c>
      <c r="J2281" s="26">
        <v>0</v>
      </c>
      <c r="K2281" s="26">
        <v>0</v>
      </c>
      <c r="L2281" s="26">
        <v>0</v>
      </c>
      <c r="M2281" s="26">
        <v>0</v>
      </c>
      <c r="N2281" s="26">
        <v>0</v>
      </c>
      <c r="O2281" s="220"/>
      <c r="P2281" s="264"/>
      <c r="Q2281" s="74"/>
    </row>
    <row r="2282" spans="1:17" ht="24.75" thickBot="1" x14ac:dyDescent="0.3">
      <c r="A2282" s="212" t="s">
        <v>1816</v>
      </c>
      <c r="B2282" s="218" t="s">
        <v>1793</v>
      </c>
      <c r="C2282" s="218" t="s">
        <v>215</v>
      </c>
      <c r="D2282" s="218">
        <v>2025</v>
      </c>
      <c r="E2282" s="218" t="s">
        <v>1675</v>
      </c>
      <c r="F2282" s="218" t="s">
        <v>1817</v>
      </c>
      <c r="G2282" s="25" t="s">
        <v>4</v>
      </c>
      <c r="H2282" s="26">
        <v>10</v>
      </c>
      <c r="I2282" s="26">
        <v>10</v>
      </c>
      <c r="J2282" s="26">
        <v>0</v>
      </c>
      <c r="K2282" s="26">
        <v>0</v>
      </c>
      <c r="L2282" s="26">
        <v>0</v>
      </c>
      <c r="M2282" s="26">
        <v>0</v>
      </c>
      <c r="N2282" s="26">
        <v>0</v>
      </c>
      <c r="O2282" s="218">
        <v>7801</v>
      </c>
      <c r="P2282" s="262" t="s">
        <v>1769</v>
      </c>
      <c r="Q2282" s="74"/>
    </row>
    <row r="2283" spans="1:17" ht="16.5" thickBot="1" x14ac:dyDescent="0.3">
      <c r="A2283" s="213"/>
      <c r="B2283" s="219"/>
      <c r="C2283" s="219"/>
      <c r="D2283" s="219"/>
      <c r="E2283" s="219"/>
      <c r="F2283" s="219"/>
      <c r="G2283" s="25" t="s">
        <v>259</v>
      </c>
      <c r="H2283" s="26">
        <v>0</v>
      </c>
      <c r="I2283" s="26">
        <v>0</v>
      </c>
      <c r="J2283" s="26">
        <v>0</v>
      </c>
      <c r="K2283" s="26">
        <v>0</v>
      </c>
      <c r="L2283" s="26">
        <v>0</v>
      </c>
      <c r="M2283" s="26">
        <v>0</v>
      </c>
      <c r="N2283" s="26">
        <v>0</v>
      </c>
      <c r="O2283" s="219"/>
      <c r="P2283" s="263"/>
      <c r="Q2283" s="74"/>
    </row>
    <row r="2284" spans="1:17" ht="24.75" thickBot="1" x14ac:dyDescent="0.3">
      <c r="A2284" s="213"/>
      <c r="B2284" s="219"/>
      <c r="C2284" s="219"/>
      <c r="D2284" s="219"/>
      <c r="E2284" s="219"/>
      <c r="F2284" s="219"/>
      <c r="G2284" s="25" t="s">
        <v>7</v>
      </c>
      <c r="H2284" s="26">
        <v>10</v>
      </c>
      <c r="I2284" s="26">
        <v>10</v>
      </c>
      <c r="J2284" s="26">
        <v>0</v>
      </c>
      <c r="K2284" s="26">
        <v>0</v>
      </c>
      <c r="L2284" s="26">
        <v>0</v>
      </c>
      <c r="M2284" s="26">
        <v>0</v>
      </c>
      <c r="N2284" s="26">
        <v>0</v>
      </c>
      <c r="O2284" s="219"/>
      <c r="P2284" s="263"/>
      <c r="Q2284" s="74"/>
    </row>
    <row r="2285" spans="1:17" ht="15.75" thickBot="1" x14ac:dyDescent="0.3">
      <c r="A2285" s="213"/>
      <c r="B2285" s="219"/>
      <c r="C2285" s="219"/>
      <c r="D2285" s="219"/>
      <c r="E2285" s="219"/>
      <c r="F2285" s="219"/>
      <c r="G2285" s="25" t="s">
        <v>8</v>
      </c>
      <c r="H2285" s="26">
        <v>0</v>
      </c>
      <c r="I2285" s="26">
        <v>0</v>
      </c>
      <c r="J2285" s="26">
        <v>0</v>
      </c>
      <c r="K2285" s="26">
        <v>0</v>
      </c>
      <c r="L2285" s="26">
        <v>0</v>
      </c>
      <c r="M2285" s="26">
        <v>0</v>
      </c>
      <c r="N2285" s="26">
        <v>0</v>
      </c>
      <c r="O2285" s="219"/>
      <c r="P2285" s="263"/>
      <c r="Q2285" s="77"/>
    </row>
    <row r="2286" spans="1:17" ht="15.75" thickBot="1" x14ac:dyDescent="0.3">
      <c r="A2286" s="214"/>
      <c r="B2286" s="220"/>
      <c r="C2286" s="220"/>
      <c r="D2286" s="220"/>
      <c r="E2286" s="220"/>
      <c r="F2286" s="220"/>
      <c r="G2286" s="25" t="s">
        <v>9</v>
      </c>
      <c r="H2286" s="26">
        <v>0</v>
      </c>
      <c r="I2286" s="26">
        <v>0</v>
      </c>
      <c r="J2286" s="26">
        <v>0</v>
      </c>
      <c r="K2286" s="26">
        <v>0</v>
      </c>
      <c r="L2286" s="26">
        <v>0</v>
      </c>
      <c r="M2286" s="26">
        <v>0</v>
      </c>
      <c r="N2286" s="26">
        <v>0</v>
      </c>
      <c r="O2286" s="220"/>
      <c r="P2286" s="264"/>
      <c r="Q2286" s="77"/>
    </row>
    <row r="2287" spans="1:17" ht="24.75" thickBot="1" x14ac:dyDescent="0.3">
      <c r="A2287" s="24" t="s">
        <v>1818</v>
      </c>
      <c r="B2287" s="218" t="s">
        <v>1813</v>
      </c>
      <c r="C2287" s="218" t="s">
        <v>215</v>
      </c>
      <c r="D2287" s="218" t="s">
        <v>44</v>
      </c>
      <c r="E2287" s="218" t="s">
        <v>1466</v>
      </c>
      <c r="F2287" s="218" t="s">
        <v>1784</v>
      </c>
      <c r="G2287" s="25" t="s">
        <v>4</v>
      </c>
      <c r="H2287" s="26">
        <v>30</v>
      </c>
      <c r="I2287" s="26">
        <v>0</v>
      </c>
      <c r="J2287" s="26">
        <v>0</v>
      </c>
      <c r="K2287" s="26">
        <v>0</v>
      </c>
      <c r="L2287" s="26">
        <v>10</v>
      </c>
      <c r="M2287" s="26">
        <v>10</v>
      </c>
      <c r="N2287" s="26">
        <v>10</v>
      </c>
      <c r="O2287" s="218">
        <v>22684</v>
      </c>
      <c r="P2287" s="262" t="s">
        <v>1820</v>
      </c>
      <c r="Q2287" s="77"/>
    </row>
    <row r="2288" spans="1:17" ht="36.75" thickBot="1" x14ac:dyDescent="0.3">
      <c r="A2288" s="24" t="s">
        <v>1819</v>
      </c>
      <c r="B2288" s="219"/>
      <c r="C2288" s="219"/>
      <c r="D2288" s="219"/>
      <c r="E2288" s="219"/>
      <c r="F2288" s="219"/>
      <c r="G2288" s="25" t="s">
        <v>259</v>
      </c>
      <c r="H2288" s="26">
        <v>0</v>
      </c>
      <c r="I2288" s="26">
        <v>0</v>
      </c>
      <c r="J2288" s="26">
        <v>0</v>
      </c>
      <c r="K2288" s="26">
        <v>0</v>
      </c>
      <c r="L2288" s="26">
        <v>0</v>
      </c>
      <c r="M2288" s="26">
        <v>0</v>
      </c>
      <c r="N2288" s="26">
        <v>0</v>
      </c>
      <c r="O2288" s="219"/>
      <c r="P2288" s="263"/>
      <c r="Q2288" s="74"/>
    </row>
    <row r="2289" spans="1:17" ht="24.75" thickBot="1" x14ac:dyDescent="0.3">
      <c r="A2289" s="68"/>
      <c r="B2289" s="219"/>
      <c r="C2289" s="219"/>
      <c r="D2289" s="219"/>
      <c r="E2289" s="219"/>
      <c r="F2289" s="219"/>
      <c r="G2289" s="25" t="s">
        <v>7</v>
      </c>
      <c r="H2289" s="26">
        <v>30</v>
      </c>
      <c r="I2289" s="26">
        <v>0</v>
      </c>
      <c r="J2289" s="26">
        <v>0</v>
      </c>
      <c r="K2289" s="26">
        <v>0</v>
      </c>
      <c r="L2289" s="26">
        <v>10</v>
      </c>
      <c r="M2289" s="26">
        <v>10</v>
      </c>
      <c r="N2289" s="26">
        <v>10</v>
      </c>
      <c r="O2289" s="219"/>
      <c r="P2289" s="263"/>
      <c r="Q2289" s="74"/>
    </row>
    <row r="2290" spans="1:17" ht="16.5" thickBot="1" x14ac:dyDescent="0.3">
      <c r="A2290" s="68"/>
      <c r="B2290" s="219"/>
      <c r="C2290" s="219"/>
      <c r="D2290" s="219"/>
      <c r="E2290" s="219"/>
      <c r="F2290" s="219"/>
      <c r="G2290" s="25" t="s">
        <v>8</v>
      </c>
      <c r="H2290" s="26">
        <v>0</v>
      </c>
      <c r="I2290" s="26">
        <v>0</v>
      </c>
      <c r="J2290" s="26">
        <v>0</v>
      </c>
      <c r="K2290" s="26">
        <v>0</v>
      </c>
      <c r="L2290" s="26">
        <v>0</v>
      </c>
      <c r="M2290" s="26">
        <v>0</v>
      </c>
      <c r="N2290" s="26">
        <v>0</v>
      </c>
      <c r="O2290" s="219"/>
      <c r="P2290" s="263"/>
      <c r="Q2290" s="74"/>
    </row>
    <row r="2291" spans="1:17" ht="16.5" thickBot="1" x14ac:dyDescent="0.3">
      <c r="A2291" s="69"/>
      <c r="B2291" s="220"/>
      <c r="C2291" s="220"/>
      <c r="D2291" s="220"/>
      <c r="E2291" s="220"/>
      <c r="F2291" s="220"/>
      <c r="G2291" s="25" t="s">
        <v>9</v>
      </c>
      <c r="H2291" s="26">
        <v>0</v>
      </c>
      <c r="I2291" s="26">
        <v>0</v>
      </c>
      <c r="J2291" s="26">
        <v>0</v>
      </c>
      <c r="K2291" s="26">
        <v>0</v>
      </c>
      <c r="L2291" s="26">
        <v>0</v>
      </c>
      <c r="M2291" s="26">
        <v>0</v>
      </c>
      <c r="N2291" s="26">
        <v>0</v>
      </c>
      <c r="O2291" s="220"/>
      <c r="P2291" s="264"/>
      <c r="Q2291" s="74"/>
    </row>
    <row r="2292" spans="1:17" ht="24.75" thickBot="1" x14ac:dyDescent="0.3">
      <c r="A2292" s="212" t="s">
        <v>1821</v>
      </c>
      <c r="B2292" s="218" t="s">
        <v>1813</v>
      </c>
      <c r="C2292" s="218" t="s">
        <v>215</v>
      </c>
      <c r="D2292" s="218" t="s">
        <v>44</v>
      </c>
      <c r="E2292" s="218" t="s">
        <v>71</v>
      </c>
      <c r="F2292" s="218" t="s">
        <v>1784</v>
      </c>
      <c r="G2292" s="25" t="s">
        <v>4</v>
      </c>
      <c r="H2292" s="26">
        <v>42</v>
      </c>
      <c r="I2292" s="26">
        <v>0</v>
      </c>
      <c r="J2292" s="26">
        <v>0</v>
      </c>
      <c r="K2292" s="26">
        <v>0</v>
      </c>
      <c r="L2292" s="26">
        <v>13</v>
      </c>
      <c r="M2292" s="26">
        <v>14</v>
      </c>
      <c r="N2292" s="26">
        <v>15</v>
      </c>
      <c r="O2292" s="218">
        <v>22684</v>
      </c>
      <c r="P2292" s="262" t="s">
        <v>1822</v>
      </c>
      <c r="Q2292" s="77"/>
    </row>
    <row r="2293" spans="1:17" ht="15.75" thickBot="1" x14ac:dyDescent="0.3">
      <c r="A2293" s="213"/>
      <c r="B2293" s="219"/>
      <c r="C2293" s="219"/>
      <c r="D2293" s="219"/>
      <c r="E2293" s="219"/>
      <c r="F2293" s="219"/>
      <c r="G2293" s="25" t="s">
        <v>259</v>
      </c>
      <c r="H2293" s="26">
        <v>0</v>
      </c>
      <c r="I2293" s="26">
        <v>0</v>
      </c>
      <c r="J2293" s="26">
        <v>0</v>
      </c>
      <c r="K2293" s="26">
        <v>0</v>
      </c>
      <c r="L2293" s="26">
        <v>0</v>
      </c>
      <c r="M2293" s="26">
        <v>0</v>
      </c>
      <c r="N2293" s="26">
        <v>0</v>
      </c>
      <c r="O2293" s="219"/>
      <c r="P2293" s="263"/>
      <c r="Q2293" s="77"/>
    </row>
    <row r="2294" spans="1:17" ht="24.75" thickBot="1" x14ac:dyDescent="0.3">
      <c r="A2294" s="213"/>
      <c r="B2294" s="219"/>
      <c r="C2294" s="219"/>
      <c r="D2294" s="219"/>
      <c r="E2294" s="219"/>
      <c r="F2294" s="219"/>
      <c r="G2294" s="25" t="s">
        <v>7</v>
      </c>
      <c r="H2294" s="26">
        <v>42</v>
      </c>
      <c r="I2294" s="26">
        <v>0</v>
      </c>
      <c r="J2294" s="26">
        <v>0</v>
      </c>
      <c r="K2294" s="26">
        <v>0</v>
      </c>
      <c r="L2294" s="26">
        <v>13</v>
      </c>
      <c r="M2294" s="26">
        <v>14</v>
      </c>
      <c r="N2294" s="26">
        <v>15</v>
      </c>
      <c r="O2294" s="219"/>
      <c r="P2294" s="263"/>
      <c r="Q2294" s="77"/>
    </row>
    <row r="2295" spans="1:17" ht="16.5" thickBot="1" x14ac:dyDescent="0.3">
      <c r="A2295" s="213"/>
      <c r="B2295" s="219"/>
      <c r="C2295" s="219"/>
      <c r="D2295" s="219"/>
      <c r="E2295" s="219"/>
      <c r="F2295" s="219"/>
      <c r="G2295" s="25" t="s">
        <v>8</v>
      </c>
      <c r="H2295" s="26">
        <v>0</v>
      </c>
      <c r="I2295" s="26">
        <v>0</v>
      </c>
      <c r="J2295" s="26">
        <v>0</v>
      </c>
      <c r="K2295" s="26">
        <v>0</v>
      </c>
      <c r="L2295" s="26">
        <v>0</v>
      </c>
      <c r="M2295" s="26">
        <v>0</v>
      </c>
      <c r="N2295" s="26">
        <v>0</v>
      </c>
      <c r="O2295" s="219"/>
      <c r="P2295" s="263"/>
      <c r="Q2295" s="74"/>
    </row>
    <row r="2296" spans="1:17" ht="16.5" thickBot="1" x14ac:dyDescent="0.3">
      <c r="A2296" s="214"/>
      <c r="B2296" s="220"/>
      <c r="C2296" s="220"/>
      <c r="D2296" s="220"/>
      <c r="E2296" s="220"/>
      <c r="F2296" s="220"/>
      <c r="G2296" s="25" t="s">
        <v>9</v>
      </c>
      <c r="H2296" s="26">
        <v>0</v>
      </c>
      <c r="I2296" s="26">
        <v>0</v>
      </c>
      <c r="J2296" s="26">
        <v>0</v>
      </c>
      <c r="K2296" s="26">
        <v>0</v>
      </c>
      <c r="L2296" s="26">
        <v>0</v>
      </c>
      <c r="M2296" s="26">
        <v>0</v>
      </c>
      <c r="N2296" s="26">
        <v>0</v>
      </c>
      <c r="O2296" s="220"/>
      <c r="P2296" s="264"/>
      <c r="Q2296" s="74"/>
    </row>
    <row r="2297" spans="1:17" ht="24.75" thickBot="1" x14ac:dyDescent="0.3">
      <c r="A2297" s="212" t="s">
        <v>1823</v>
      </c>
      <c r="B2297" s="218" t="s">
        <v>1813</v>
      </c>
      <c r="C2297" s="218" t="s">
        <v>215</v>
      </c>
      <c r="D2297" s="218" t="s">
        <v>44</v>
      </c>
      <c r="E2297" s="218" t="s">
        <v>1075</v>
      </c>
      <c r="F2297" s="218" t="s">
        <v>1784</v>
      </c>
      <c r="G2297" s="25" t="s">
        <v>4</v>
      </c>
      <c r="H2297" s="26">
        <v>62</v>
      </c>
      <c r="I2297" s="26">
        <v>0</v>
      </c>
      <c r="J2297" s="26">
        <v>0</v>
      </c>
      <c r="K2297" s="26">
        <v>0</v>
      </c>
      <c r="L2297" s="26">
        <v>2</v>
      </c>
      <c r="M2297" s="26">
        <v>30</v>
      </c>
      <c r="N2297" s="26">
        <v>30</v>
      </c>
      <c r="O2297" s="218">
        <v>22684</v>
      </c>
      <c r="P2297" s="262" t="s">
        <v>1815</v>
      </c>
      <c r="Q2297" s="74"/>
    </row>
    <row r="2298" spans="1:17" ht="16.5" thickBot="1" x14ac:dyDescent="0.3">
      <c r="A2298" s="213"/>
      <c r="B2298" s="219"/>
      <c r="C2298" s="219"/>
      <c r="D2298" s="219"/>
      <c r="E2298" s="219"/>
      <c r="F2298" s="219"/>
      <c r="G2298" s="25" t="s">
        <v>259</v>
      </c>
      <c r="H2298" s="26">
        <v>0</v>
      </c>
      <c r="I2298" s="26">
        <v>0</v>
      </c>
      <c r="J2298" s="26">
        <v>0</v>
      </c>
      <c r="K2298" s="26">
        <v>0</v>
      </c>
      <c r="L2298" s="26">
        <v>0</v>
      </c>
      <c r="M2298" s="26">
        <v>0</v>
      </c>
      <c r="N2298" s="26">
        <v>0</v>
      </c>
      <c r="O2298" s="219"/>
      <c r="P2298" s="263"/>
      <c r="Q2298" s="74"/>
    </row>
    <row r="2299" spans="1:17" ht="24.75" thickBot="1" x14ac:dyDescent="0.3">
      <c r="A2299" s="213"/>
      <c r="B2299" s="219"/>
      <c r="C2299" s="219"/>
      <c r="D2299" s="219"/>
      <c r="E2299" s="219"/>
      <c r="F2299" s="219"/>
      <c r="G2299" s="25" t="s">
        <v>7</v>
      </c>
      <c r="H2299" s="26">
        <v>62</v>
      </c>
      <c r="I2299" s="26">
        <v>0</v>
      </c>
      <c r="J2299" s="26">
        <v>0</v>
      </c>
      <c r="K2299" s="26">
        <v>0</v>
      </c>
      <c r="L2299" s="26">
        <v>2</v>
      </c>
      <c r="M2299" s="26">
        <v>30</v>
      </c>
      <c r="N2299" s="26">
        <v>30</v>
      </c>
      <c r="O2299" s="219"/>
      <c r="P2299" s="263"/>
      <c r="Q2299" s="77"/>
    </row>
    <row r="2300" spans="1:17" ht="15.75" thickBot="1" x14ac:dyDescent="0.3">
      <c r="A2300" s="213"/>
      <c r="B2300" s="219"/>
      <c r="C2300" s="219"/>
      <c r="D2300" s="219"/>
      <c r="E2300" s="219"/>
      <c r="F2300" s="219"/>
      <c r="G2300" s="25" t="s">
        <v>8</v>
      </c>
      <c r="H2300" s="26">
        <v>0</v>
      </c>
      <c r="I2300" s="26">
        <v>0</v>
      </c>
      <c r="J2300" s="26">
        <v>0</v>
      </c>
      <c r="K2300" s="26">
        <v>0</v>
      </c>
      <c r="L2300" s="26">
        <v>0</v>
      </c>
      <c r="M2300" s="26">
        <v>0</v>
      </c>
      <c r="N2300" s="26">
        <v>0</v>
      </c>
      <c r="O2300" s="219"/>
      <c r="P2300" s="263"/>
      <c r="Q2300" s="77"/>
    </row>
    <row r="2301" spans="1:17" ht="15.75" thickBot="1" x14ac:dyDescent="0.3">
      <c r="A2301" s="214"/>
      <c r="B2301" s="220"/>
      <c r="C2301" s="220"/>
      <c r="D2301" s="220"/>
      <c r="E2301" s="220"/>
      <c r="F2301" s="220"/>
      <c r="G2301" s="25" t="s">
        <v>9</v>
      </c>
      <c r="H2301" s="26">
        <v>0</v>
      </c>
      <c r="I2301" s="26">
        <v>0</v>
      </c>
      <c r="J2301" s="26">
        <v>0</v>
      </c>
      <c r="K2301" s="26">
        <v>0</v>
      </c>
      <c r="L2301" s="26">
        <v>0</v>
      </c>
      <c r="M2301" s="26">
        <v>0</v>
      </c>
      <c r="N2301" s="26">
        <v>0</v>
      </c>
      <c r="O2301" s="220"/>
      <c r="P2301" s="264"/>
      <c r="Q2301" s="77"/>
    </row>
    <row r="2302" spans="1:17" ht="24.75" thickBot="1" x14ac:dyDescent="0.3">
      <c r="A2302" s="212" t="s">
        <v>1824</v>
      </c>
      <c r="B2302" s="218" t="s">
        <v>1793</v>
      </c>
      <c r="C2302" s="218" t="s">
        <v>215</v>
      </c>
      <c r="D2302" s="218" t="s">
        <v>458</v>
      </c>
      <c r="E2302" s="218" t="s">
        <v>1024</v>
      </c>
      <c r="F2302" s="218" t="s">
        <v>1780</v>
      </c>
      <c r="G2302" s="25" t="s">
        <v>4</v>
      </c>
      <c r="H2302" s="26">
        <v>323.7</v>
      </c>
      <c r="I2302" s="26">
        <v>36</v>
      </c>
      <c r="J2302" s="26">
        <v>38.9</v>
      </c>
      <c r="K2302" s="26">
        <v>38.9</v>
      </c>
      <c r="L2302" s="26">
        <v>70</v>
      </c>
      <c r="M2302" s="26">
        <v>70</v>
      </c>
      <c r="N2302" s="26">
        <v>70</v>
      </c>
      <c r="O2302" s="218">
        <v>22684</v>
      </c>
      <c r="P2302" s="262" t="s">
        <v>1769</v>
      </c>
      <c r="Q2302" s="74"/>
    </row>
    <row r="2303" spans="1:17" ht="16.5" thickBot="1" x14ac:dyDescent="0.3">
      <c r="A2303" s="213"/>
      <c r="B2303" s="219"/>
      <c r="C2303" s="219"/>
      <c r="D2303" s="219"/>
      <c r="E2303" s="219"/>
      <c r="F2303" s="219"/>
      <c r="G2303" s="25" t="s">
        <v>259</v>
      </c>
      <c r="H2303" s="26">
        <v>0</v>
      </c>
      <c r="I2303" s="26">
        <v>0</v>
      </c>
      <c r="J2303" s="26">
        <v>0</v>
      </c>
      <c r="K2303" s="26">
        <v>0</v>
      </c>
      <c r="L2303" s="26">
        <v>0</v>
      </c>
      <c r="M2303" s="26">
        <v>0</v>
      </c>
      <c r="N2303" s="26">
        <v>0</v>
      </c>
      <c r="O2303" s="219"/>
      <c r="P2303" s="263"/>
      <c r="Q2303" s="74"/>
    </row>
    <row r="2304" spans="1:17" ht="24.75" thickBot="1" x14ac:dyDescent="0.3">
      <c r="A2304" s="213"/>
      <c r="B2304" s="219"/>
      <c r="C2304" s="219"/>
      <c r="D2304" s="219"/>
      <c r="E2304" s="219"/>
      <c r="F2304" s="219"/>
      <c r="G2304" s="25" t="s">
        <v>7</v>
      </c>
      <c r="H2304" s="26">
        <v>323.7</v>
      </c>
      <c r="I2304" s="26">
        <v>36</v>
      </c>
      <c r="J2304" s="26">
        <v>38.9</v>
      </c>
      <c r="K2304" s="26">
        <v>38.9</v>
      </c>
      <c r="L2304" s="26">
        <v>70</v>
      </c>
      <c r="M2304" s="26">
        <v>70</v>
      </c>
      <c r="N2304" s="26">
        <v>70</v>
      </c>
      <c r="O2304" s="219"/>
      <c r="P2304" s="263"/>
      <c r="Q2304" s="74"/>
    </row>
    <row r="2305" spans="1:17" ht="16.5" thickBot="1" x14ac:dyDescent="0.3">
      <c r="A2305" s="213"/>
      <c r="B2305" s="219"/>
      <c r="C2305" s="219"/>
      <c r="D2305" s="219"/>
      <c r="E2305" s="219"/>
      <c r="F2305" s="219"/>
      <c r="G2305" s="25" t="s">
        <v>8</v>
      </c>
      <c r="H2305" s="26">
        <v>0</v>
      </c>
      <c r="I2305" s="26">
        <v>0</v>
      </c>
      <c r="J2305" s="26">
        <v>0</v>
      </c>
      <c r="K2305" s="26">
        <v>0</v>
      </c>
      <c r="L2305" s="26">
        <v>0</v>
      </c>
      <c r="M2305" s="26">
        <v>0</v>
      </c>
      <c r="N2305" s="26">
        <v>0</v>
      </c>
      <c r="O2305" s="219"/>
      <c r="P2305" s="263"/>
      <c r="Q2305" s="74"/>
    </row>
    <row r="2306" spans="1:17" ht="15.75" thickBot="1" x14ac:dyDescent="0.3">
      <c r="A2306" s="214"/>
      <c r="B2306" s="220"/>
      <c r="C2306" s="220"/>
      <c r="D2306" s="220"/>
      <c r="E2306" s="220"/>
      <c r="F2306" s="220"/>
      <c r="G2306" s="25" t="s">
        <v>9</v>
      </c>
      <c r="H2306" s="26">
        <v>0</v>
      </c>
      <c r="I2306" s="26">
        <v>0</v>
      </c>
      <c r="J2306" s="26">
        <v>0</v>
      </c>
      <c r="K2306" s="26">
        <v>0</v>
      </c>
      <c r="L2306" s="26">
        <v>0</v>
      </c>
      <c r="M2306" s="26">
        <v>0</v>
      </c>
      <c r="N2306" s="26">
        <v>0</v>
      </c>
      <c r="O2306" s="220"/>
      <c r="P2306" s="264"/>
      <c r="Q2306" s="77"/>
    </row>
    <row r="2307" spans="1:17" ht="24.75" thickBot="1" x14ac:dyDescent="0.3">
      <c r="A2307" s="212" t="s">
        <v>1825</v>
      </c>
      <c r="B2307" s="218" t="s">
        <v>1793</v>
      </c>
      <c r="C2307" s="218" t="s">
        <v>215</v>
      </c>
      <c r="D2307" s="218" t="s">
        <v>458</v>
      </c>
      <c r="E2307" s="218" t="s">
        <v>1826</v>
      </c>
      <c r="F2307" s="218" t="s">
        <v>1784</v>
      </c>
      <c r="G2307" s="25" t="s">
        <v>4</v>
      </c>
      <c r="H2307" s="26">
        <v>330</v>
      </c>
      <c r="I2307" s="26">
        <v>0</v>
      </c>
      <c r="J2307" s="26">
        <v>0</v>
      </c>
      <c r="K2307" s="26">
        <v>0</v>
      </c>
      <c r="L2307" s="26">
        <v>110</v>
      </c>
      <c r="M2307" s="26">
        <v>110</v>
      </c>
      <c r="N2307" s="26">
        <v>110</v>
      </c>
      <c r="O2307" s="218">
        <v>22684</v>
      </c>
      <c r="P2307" s="262" t="s">
        <v>1769</v>
      </c>
      <c r="Q2307" s="77"/>
    </row>
    <row r="2308" spans="1:17" ht="15.75" thickBot="1" x14ac:dyDescent="0.3">
      <c r="A2308" s="213"/>
      <c r="B2308" s="219"/>
      <c r="C2308" s="219"/>
      <c r="D2308" s="219"/>
      <c r="E2308" s="219"/>
      <c r="F2308" s="219"/>
      <c r="G2308" s="25" t="s">
        <v>259</v>
      </c>
      <c r="H2308" s="26">
        <v>0</v>
      </c>
      <c r="I2308" s="26">
        <v>0</v>
      </c>
      <c r="J2308" s="26">
        <v>0</v>
      </c>
      <c r="K2308" s="26">
        <v>0</v>
      </c>
      <c r="L2308" s="26">
        <v>0</v>
      </c>
      <c r="M2308" s="26">
        <v>0</v>
      </c>
      <c r="N2308" s="26">
        <v>0</v>
      </c>
      <c r="O2308" s="219"/>
      <c r="P2308" s="263"/>
      <c r="Q2308" s="77"/>
    </row>
    <row r="2309" spans="1:17" ht="24.75" thickBot="1" x14ac:dyDescent="0.3">
      <c r="A2309" s="213"/>
      <c r="B2309" s="219"/>
      <c r="C2309" s="219"/>
      <c r="D2309" s="219"/>
      <c r="E2309" s="219"/>
      <c r="F2309" s="219"/>
      <c r="G2309" s="25" t="s">
        <v>7</v>
      </c>
      <c r="H2309" s="26">
        <v>330</v>
      </c>
      <c r="I2309" s="26">
        <v>0</v>
      </c>
      <c r="J2309" s="26">
        <v>0</v>
      </c>
      <c r="K2309" s="26">
        <v>0</v>
      </c>
      <c r="L2309" s="26">
        <v>110</v>
      </c>
      <c r="M2309" s="26">
        <v>110</v>
      </c>
      <c r="N2309" s="26">
        <v>110</v>
      </c>
      <c r="O2309" s="219"/>
      <c r="P2309" s="263"/>
      <c r="Q2309" s="74"/>
    </row>
    <row r="2310" spans="1:17" ht="16.5" thickBot="1" x14ac:dyDescent="0.3">
      <c r="A2310" s="213"/>
      <c r="B2310" s="219"/>
      <c r="C2310" s="219"/>
      <c r="D2310" s="219"/>
      <c r="E2310" s="219"/>
      <c r="F2310" s="219"/>
      <c r="G2310" s="25" t="s">
        <v>8</v>
      </c>
      <c r="H2310" s="26">
        <v>0</v>
      </c>
      <c r="I2310" s="26">
        <v>0</v>
      </c>
      <c r="J2310" s="26">
        <v>0</v>
      </c>
      <c r="K2310" s="26">
        <v>0</v>
      </c>
      <c r="L2310" s="26">
        <v>0</v>
      </c>
      <c r="M2310" s="26">
        <v>0</v>
      </c>
      <c r="N2310" s="26">
        <v>0</v>
      </c>
      <c r="O2310" s="219"/>
      <c r="P2310" s="263"/>
      <c r="Q2310" s="74"/>
    </row>
    <row r="2311" spans="1:17" ht="16.5" thickBot="1" x14ac:dyDescent="0.3">
      <c r="A2311" s="214"/>
      <c r="B2311" s="220"/>
      <c r="C2311" s="220"/>
      <c r="D2311" s="220"/>
      <c r="E2311" s="220"/>
      <c r="F2311" s="220"/>
      <c r="G2311" s="25" t="s">
        <v>9</v>
      </c>
      <c r="H2311" s="26">
        <v>0</v>
      </c>
      <c r="I2311" s="26">
        <v>0</v>
      </c>
      <c r="J2311" s="26">
        <v>0</v>
      </c>
      <c r="K2311" s="26">
        <v>0</v>
      </c>
      <c r="L2311" s="26">
        <v>0</v>
      </c>
      <c r="M2311" s="26">
        <v>0</v>
      </c>
      <c r="N2311" s="26">
        <v>0</v>
      </c>
      <c r="O2311" s="220"/>
      <c r="P2311" s="264"/>
      <c r="Q2311" s="74"/>
    </row>
    <row r="2312" spans="1:17" ht="24.75" thickBot="1" x14ac:dyDescent="0.3">
      <c r="A2312" s="212" t="s">
        <v>1827</v>
      </c>
      <c r="B2312" s="218" t="s">
        <v>1793</v>
      </c>
      <c r="C2312" s="218" t="s">
        <v>215</v>
      </c>
      <c r="D2312" s="218" t="s">
        <v>458</v>
      </c>
      <c r="E2312" s="218" t="s">
        <v>1828</v>
      </c>
      <c r="F2312" s="218" t="s">
        <v>94</v>
      </c>
      <c r="G2312" s="25" t="s">
        <v>4</v>
      </c>
      <c r="H2312" s="26">
        <v>232.9</v>
      </c>
      <c r="I2312" s="26">
        <v>38.799999999999997</v>
      </c>
      <c r="J2312" s="26">
        <v>38.799999999999997</v>
      </c>
      <c r="K2312" s="26">
        <v>38.799999999999997</v>
      </c>
      <c r="L2312" s="26">
        <v>38.799999999999997</v>
      </c>
      <c r="M2312" s="26">
        <v>38.799999999999997</v>
      </c>
      <c r="N2312" s="26">
        <v>38.799999999999997</v>
      </c>
      <c r="O2312" s="218">
        <v>22684</v>
      </c>
      <c r="P2312" s="262" t="s">
        <v>1769</v>
      </c>
      <c r="Q2312" s="74"/>
    </row>
    <row r="2313" spans="1:17" ht="15.75" thickBot="1" x14ac:dyDescent="0.3">
      <c r="A2313" s="213"/>
      <c r="B2313" s="219"/>
      <c r="C2313" s="219"/>
      <c r="D2313" s="219"/>
      <c r="E2313" s="219"/>
      <c r="F2313" s="219"/>
      <c r="G2313" s="25" t="s">
        <v>259</v>
      </c>
      <c r="H2313" s="26">
        <v>0</v>
      </c>
      <c r="I2313" s="26">
        <v>0</v>
      </c>
      <c r="J2313" s="26">
        <v>0</v>
      </c>
      <c r="K2313" s="26">
        <v>0</v>
      </c>
      <c r="L2313" s="26">
        <v>0</v>
      </c>
      <c r="M2313" s="26">
        <v>0</v>
      </c>
      <c r="N2313" s="26">
        <v>0</v>
      </c>
      <c r="O2313" s="219"/>
      <c r="P2313" s="263"/>
      <c r="Q2313" s="77"/>
    </row>
    <row r="2314" spans="1:17" ht="24.75" thickBot="1" x14ac:dyDescent="0.3">
      <c r="A2314" s="213"/>
      <c r="B2314" s="219"/>
      <c r="C2314" s="219"/>
      <c r="D2314" s="219"/>
      <c r="E2314" s="219"/>
      <c r="F2314" s="219"/>
      <c r="G2314" s="25" t="s">
        <v>7</v>
      </c>
      <c r="H2314" s="26">
        <v>232.9</v>
      </c>
      <c r="I2314" s="26">
        <v>38.799999999999997</v>
      </c>
      <c r="J2314" s="26">
        <v>38.799999999999997</v>
      </c>
      <c r="K2314" s="26">
        <v>38.799999999999997</v>
      </c>
      <c r="L2314" s="26">
        <v>38.799999999999997</v>
      </c>
      <c r="M2314" s="26">
        <v>38.799999999999997</v>
      </c>
      <c r="N2314" s="26">
        <v>38.799999999999997</v>
      </c>
      <c r="O2314" s="219"/>
      <c r="P2314" s="263"/>
      <c r="Q2314" s="77"/>
    </row>
    <row r="2315" spans="1:17" ht="15.75" thickBot="1" x14ac:dyDescent="0.3">
      <c r="A2315" s="213"/>
      <c r="B2315" s="219"/>
      <c r="C2315" s="219"/>
      <c r="D2315" s="219"/>
      <c r="E2315" s="219"/>
      <c r="F2315" s="219"/>
      <c r="G2315" s="25" t="s">
        <v>8</v>
      </c>
      <c r="H2315" s="26">
        <v>0</v>
      </c>
      <c r="I2315" s="26">
        <v>0</v>
      </c>
      <c r="J2315" s="26">
        <v>0</v>
      </c>
      <c r="K2315" s="26">
        <v>0</v>
      </c>
      <c r="L2315" s="26">
        <v>0</v>
      </c>
      <c r="M2315" s="26">
        <v>0</v>
      </c>
      <c r="N2315" s="26">
        <v>0</v>
      </c>
      <c r="O2315" s="219"/>
      <c r="P2315" s="263"/>
      <c r="Q2315" s="77"/>
    </row>
    <row r="2316" spans="1:17" ht="16.5" thickBot="1" x14ac:dyDescent="0.3">
      <c r="A2316" s="214"/>
      <c r="B2316" s="220"/>
      <c r="C2316" s="220"/>
      <c r="D2316" s="220"/>
      <c r="E2316" s="220"/>
      <c r="F2316" s="220"/>
      <c r="G2316" s="25" t="s">
        <v>9</v>
      </c>
      <c r="H2316" s="26">
        <v>0</v>
      </c>
      <c r="I2316" s="26">
        <v>0</v>
      </c>
      <c r="J2316" s="26">
        <v>0</v>
      </c>
      <c r="K2316" s="26">
        <v>0</v>
      </c>
      <c r="L2316" s="26">
        <v>0</v>
      </c>
      <c r="M2316" s="26">
        <v>0</v>
      </c>
      <c r="N2316" s="26">
        <v>0</v>
      </c>
      <c r="O2316" s="220"/>
      <c r="P2316" s="264"/>
      <c r="Q2316" s="74"/>
    </row>
    <row r="2317" spans="1:17" ht="24.75" thickBot="1" x14ac:dyDescent="0.3">
      <c r="A2317" s="369" t="s">
        <v>4425</v>
      </c>
      <c r="B2317" s="342" t="s">
        <v>225</v>
      </c>
      <c r="C2317" s="341" t="s">
        <v>4426</v>
      </c>
      <c r="D2317" s="342" t="s">
        <v>4427</v>
      </c>
      <c r="E2317" s="342" t="s">
        <v>4428</v>
      </c>
      <c r="F2317" s="341" t="s">
        <v>4386</v>
      </c>
      <c r="G2317" s="25" t="s">
        <v>4</v>
      </c>
      <c r="H2317" s="98">
        <f>H2319</f>
        <v>93.899999999999991</v>
      </c>
      <c r="I2317" s="98">
        <f t="shared" ref="I2317:N2317" si="221">I2319</f>
        <v>0.6</v>
      </c>
      <c r="J2317" s="98">
        <f t="shared" si="221"/>
        <v>7</v>
      </c>
      <c r="K2317" s="98">
        <f t="shared" si="221"/>
        <v>86.3</v>
      </c>
      <c r="L2317" s="98">
        <f t="shared" si="221"/>
        <v>0</v>
      </c>
      <c r="M2317" s="98">
        <f t="shared" si="221"/>
        <v>0</v>
      </c>
      <c r="N2317" s="98">
        <f t="shared" si="221"/>
        <v>0</v>
      </c>
      <c r="O2317" s="342">
        <v>166</v>
      </c>
      <c r="P2317" s="341"/>
      <c r="Q2317" s="74"/>
    </row>
    <row r="2318" spans="1:17" ht="16.5" thickBot="1" x14ac:dyDescent="0.3">
      <c r="A2318" s="370"/>
      <c r="B2318" s="342"/>
      <c r="C2318" s="341"/>
      <c r="D2318" s="342"/>
      <c r="E2318" s="342"/>
      <c r="F2318" s="341"/>
      <c r="G2318" s="25" t="s">
        <v>259</v>
      </c>
      <c r="H2318" s="98">
        <v>0</v>
      </c>
      <c r="I2318" s="98">
        <v>0</v>
      </c>
      <c r="J2318" s="113">
        <v>0</v>
      </c>
      <c r="K2318" s="98">
        <v>0</v>
      </c>
      <c r="L2318" s="98">
        <v>0</v>
      </c>
      <c r="M2318" s="98">
        <v>0</v>
      </c>
      <c r="N2318" s="98">
        <v>0</v>
      </c>
      <c r="O2318" s="342"/>
      <c r="P2318" s="342"/>
      <c r="Q2318" s="74"/>
    </row>
    <row r="2319" spans="1:17" ht="24.75" thickBot="1" x14ac:dyDescent="0.3">
      <c r="A2319" s="370"/>
      <c r="B2319" s="342"/>
      <c r="C2319" s="341"/>
      <c r="D2319" s="342"/>
      <c r="E2319" s="342"/>
      <c r="F2319" s="341"/>
      <c r="G2319" s="25" t="s">
        <v>7</v>
      </c>
      <c r="H2319" s="98">
        <f>I2319+J2319+K2319</f>
        <v>93.899999999999991</v>
      </c>
      <c r="I2319" s="98">
        <v>0.6</v>
      </c>
      <c r="J2319" s="98">
        <v>7</v>
      </c>
      <c r="K2319" s="98">
        <v>86.3</v>
      </c>
      <c r="L2319" s="98">
        <v>0</v>
      </c>
      <c r="M2319" s="98">
        <v>0</v>
      </c>
      <c r="N2319" s="98">
        <v>0</v>
      </c>
      <c r="O2319" s="342"/>
      <c r="P2319" s="342"/>
      <c r="Q2319" s="74"/>
    </row>
    <row r="2320" spans="1:17" ht="15.75" thickBot="1" x14ac:dyDescent="0.3">
      <c r="A2320" s="370"/>
      <c r="B2320" s="342"/>
      <c r="C2320" s="341"/>
      <c r="D2320" s="342"/>
      <c r="E2320" s="342"/>
      <c r="F2320" s="341"/>
      <c r="G2320" s="25" t="s">
        <v>8</v>
      </c>
      <c r="H2320" s="98">
        <v>0</v>
      </c>
      <c r="I2320" s="98">
        <v>0</v>
      </c>
      <c r="J2320" s="98">
        <v>0</v>
      </c>
      <c r="K2320" s="98">
        <v>0</v>
      </c>
      <c r="L2320" s="98">
        <v>0</v>
      </c>
      <c r="M2320" s="98">
        <v>0</v>
      </c>
      <c r="N2320" s="98">
        <v>0</v>
      </c>
      <c r="O2320" s="342"/>
      <c r="P2320" s="342"/>
      <c r="Q2320" s="77"/>
    </row>
    <row r="2321" spans="1:17" ht="15.75" thickBot="1" x14ac:dyDescent="0.3">
      <c r="A2321" s="370"/>
      <c r="B2321" s="342"/>
      <c r="C2321" s="341"/>
      <c r="D2321" s="342"/>
      <c r="E2321" s="342"/>
      <c r="F2321" s="341"/>
      <c r="G2321" s="25" t="s">
        <v>9</v>
      </c>
      <c r="H2321" s="98">
        <v>0</v>
      </c>
      <c r="I2321" s="98">
        <v>0</v>
      </c>
      <c r="J2321" s="98">
        <v>0</v>
      </c>
      <c r="K2321" s="98">
        <v>0</v>
      </c>
      <c r="L2321" s="98">
        <v>0</v>
      </c>
      <c r="M2321" s="98">
        <v>0</v>
      </c>
      <c r="N2321" s="98">
        <v>0</v>
      </c>
      <c r="O2321" s="342"/>
      <c r="P2321" s="342"/>
      <c r="Q2321" s="77"/>
    </row>
    <row r="2322" spans="1:17" ht="24.75" thickBot="1" x14ac:dyDescent="0.3">
      <c r="A2322" s="320" t="s">
        <v>125</v>
      </c>
      <c r="B2322" s="320"/>
      <c r="C2322" s="320"/>
      <c r="D2322" s="320"/>
      <c r="E2322" s="320"/>
      <c r="F2322" s="321"/>
      <c r="G2322" s="55" t="s">
        <v>4</v>
      </c>
      <c r="H2322" s="56">
        <f>SUM(H2323:H2326)</f>
        <v>9183.9000000000015</v>
      </c>
      <c r="I2322" s="56">
        <f t="shared" ref="I2322:N2322" si="222">SUM(I2323:I2326)</f>
        <v>165.5</v>
      </c>
      <c r="J2322" s="56">
        <f t="shared" si="222"/>
        <v>219.29999999999998</v>
      </c>
      <c r="K2322" s="56">
        <f t="shared" si="222"/>
        <v>321.8</v>
      </c>
      <c r="L2322" s="56">
        <f t="shared" si="222"/>
        <v>2649.1000000000004</v>
      </c>
      <c r="M2322" s="56">
        <f t="shared" si="222"/>
        <v>2751.6000000000004</v>
      </c>
      <c r="N2322" s="56">
        <f t="shared" si="222"/>
        <v>3076.6000000000004</v>
      </c>
      <c r="O2322" s="221">
        <v>0</v>
      </c>
      <c r="P2322" s="262"/>
      <c r="Q2322" s="77"/>
    </row>
    <row r="2323" spans="1:17" ht="16.5" thickBot="1" x14ac:dyDescent="0.3">
      <c r="A2323" s="322"/>
      <c r="B2323" s="322"/>
      <c r="C2323" s="322"/>
      <c r="D2323" s="322"/>
      <c r="E2323" s="322"/>
      <c r="F2323" s="323"/>
      <c r="G2323" s="55" t="s">
        <v>6</v>
      </c>
      <c r="H2323" s="56">
        <f>SUM(I2323:N2323)</f>
        <v>7208.5000000000009</v>
      </c>
      <c r="I2323" s="56">
        <f>I2198+I2203+I2208+I2213+I2218+I2223+I2228+I2233+I2238+I2243+I2248+I2253+I2258+I2263+I2268+I2273+I2278+I2283+I2288+I2293+I2298+I2303+I2308+I2313+I2318</f>
        <v>40</v>
      </c>
      <c r="J2323" s="56">
        <f t="shared" ref="J2323:N2323" si="223">J2198+J2203+J2208+J2213+J2218+J2223+J2228+J2233+J2238+J2243+J2248+J2253+J2258+J2263+J2268+J2273+J2278+J2283+J2288+J2293+J2298+J2303+J2308+J2313+J2318</f>
        <v>45.1</v>
      </c>
      <c r="K2323" s="56">
        <f t="shared" si="223"/>
        <v>0</v>
      </c>
      <c r="L2323" s="56">
        <f t="shared" si="223"/>
        <v>2207.8000000000002</v>
      </c>
      <c r="M2323" s="56">
        <f t="shared" si="223"/>
        <v>2207.8000000000002</v>
      </c>
      <c r="N2323" s="56">
        <f t="shared" si="223"/>
        <v>2707.8</v>
      </c>
      <c r="O2323" s="222"/>
      <c r="P2323" s="263"/>
      <c r="Q2323" s="74"/>
    </row>
    <row r="2324" spans="1:17" ht="16.5" thickBot="1" x14ac:dyDescent="0.3">
      <c r="A2324" s="322"/>
      <c r="B2324" s="322"/>
      <c r="C2324" s="322"/>
      <c r="D2324" s="322"/>
      <c r="E2324" s="322"/>
      <c r="F2324" s="323"/>
      <c r="G2324" s="55" t="s">
        <v>1829</v>
      </c>
      <c r="H2324" s="56">
        <f t="shared" ref="H2324:H2326" si="224">SUM(I2324:N2324)</f>
        <v>1975.3999999999999</v>
      </c>
      <c r="I2324" s="56">
        <f t="shared" ref="I2324:N2324" si="225">I2199+I2204+I2209+I2214+I2219+I2224+I2229+I2234+I2239+I2244+I2249+I2254+I2259+I2264+I2269+I2274+I2279+I2284+I2289+I2294+I2299+I2304+I2309+I2314+I2319</f>
        <v>125.49999999999999</v>
      </c>
      <c r="J2324" s="56">
        <f t="shared" si="225"/>
        <v>174.2</v>
      </c>
      <c r="K2324" s="56">
        <f t="shared" si="225"/>
        <v>321.8</v>
      </c>
      <c r="L2324" s="56">
        <f t="shared" si="225"/>
        <v>441.3</v>
      </c>
      <c r="M2324" s="56">
        <f t="shared" si="225"/>
        <v>543.79999999999995</v>
      </c>
      <c r="N2324" s="56">
        <f t="shared" si="225"/>
        <v>368.8</v>
      </c>
      <c r="O2324" s="222"/>
      <c r="P2324" s="263"/>
      <c r="Q2324" s="74"/>
    </row>
    <row r="2325" spans="1:17" ht="16.5" thickBot="1" x14ac:dyDescent="0.3">
      <c r="A2325" s="322"/>
      <c r="B2325" s="322"/>
      <c r="C2325" s="322"/>
      <c r="D2325" s="322"/>
      <c r="E2325" s="322"/>
      <c r="F2325" s="323"/>
      <c r="G2325" s="55" t="s">
        <v>8</v>
      </c>
      <c r="H2325" s="56">
        <f t="shared" si="224"/>
        <v>0</v>
      </c>
      <c r="I2325" s="56">
        <f t="shared" ref="I2325:N2325" si="226">I2200+I2205+I2210+I2215+I2220+I2225+I2230+I2235+I2240+I2245+I2250+I2255+I2260+I2265+I2270+I2275+I2280+I2285+I2290+I2295+I2300+I2305+I2310+I2315+I2320</f>
        <v>0</v>
      </c>
      <c r="J2325" s="56">
        <f t="shared" si="226"/>
        <v>0</v>
      </c>
      <c r="K2325" s="56">
        <f t="shared" si="226"/>
        <v>0</v>
      </c>
      <c r="L2325" s="56">
        <f t="shared" si="226"/>
        <v>0</v>
      </c>
      <c r="M2325" s="56">
        <f t="shared" si="226"/>
        <v>0</v>
      </c>
      <c r="N2325" s="56">
        <f t="shared" si="226"/>
        <v>0</v>
      </c>
      <c r="O2325" s="222"/>
      <c r="P2325" s="263"/>
      <c r="Q2325" s="74"/>
    </row>
    <row r="2326" spans="1:17" ht="24.75" thickBot="1" x14ac:dyDescent="0.3">
      <c r="A2326" s="324"/>
      <c r="B2326" s="324"/>
      <c r="C2326" s="324"/>
      <c r="D2326" s="324"/>
      <c r="E2326" s="324"/>
      <c r="F2326" s="325"/>
      <c r="G2326" s="55" t="s">
        <v>9</v>
      </c>
      <c r="H2326" s="56">
        <f t="shared" si="224"/>
        <v>0</v>
      </c>
      <c r="I2326" s="56">
        <f t="shared" ref="I2326:N2326" si="227">I2201+I2206+I2211+I2216+I2221+I2226+I2231+I2236+I2241+I2246+I2251+I2256+I2261+I2266+I2271+I2276+I2281+I2286+I2291+I2296+I2301+I2306+I2311+I2316+I2321</f>
        <v>0</v>
      </c>
      <c r="J2326" s="56">
        <f t="shared" si="227"/>
        <v>0</v>
      </c>
      <c r="K2326" s="56">
        <f t="shared" si="227"/>
        <v>0</v>
      </c>
      <c r="L2326" s="56">
        <f t="shared" si="227"/>
        <v>0</v>
      </c>
      <c r="M2326" s="56">
        <f t="shared" si="227"/>
        <v>0</v>
      </c>
      <c r="N2326" s="56">
        <f t="shared" si="227"/>
        <v>0</v>
      </c>
      <c r="O2326" s="223"/>
      <c r="P2326" s="264"/>
      <c r="Q2326" s="74"/>
    </row>
    <row r="2327" spans="1:17" ht="15.75" thickBot="1" x14ac:dyDescent="0.3">
      <c r="A2327" s="211" t="s">
        <v>1119</v>
      </c>
      <c r="B2327" s="211"/>
      <c r="C2327" s="211"/>
      <c r="D2327" s="211"/>
      <c r="E2327" s="211"/>
      <c r="F2327" s="211"/>
      <c r="G2327" s="211"/>
      <c r="H2327" s="211"/>
      <c r="I2327" s="211"/>
      <c r="J2327" s="211"/>
      <c r="K2327" s="211"/>
      <c r="L2327" s="211"/>
      <c r="M2327" s="211"/>
      <c r="N2327" s="211"/>
      <c r="O2327" s="211"/>
      <c r="P2327" s="279"/>
      <c r="Q2327" s="77"/>
    </row>
    <row r="2328" spans="1:17" x14ac:dyDescent="0.25">
      <c r="A2328" s="212" t="s">
        <v>1830</v>
      </c>
      <c r="B2328" s="218" t="s">
        <v>1831</v>
      </c>
      <c r="C2328" s="218" t="s">
        <v>1119</v>
      </c>
      <c r="D2328" s="363">
        <v>47848</v>
      </c>
      <c r="E2328" s="218" t="s">
        <v>1832</v>
      </c>
      <c r="F2328" s="218" t="s">
        <v>1833</v>
      </c>
      <c r="G2328" s="215" t="s">
        <v>4</v>
      </c>
      <c r="H2328" s="366">
        <v>299.3</v>
      </c>
      <c r="I2328" s="366">
        <v>41.8</v>
      </c>
      <c r="J2328" s="366">
        <v>44.3</v>
      </c>
      <c r="K2328" s="366">
        <v>44.3</v>
      </c>
      <c r="L2328" s="366">
        <v>0</v>
      </c>
      <c r="M2328" s="366">
        <v>0</v>
      </c>
      <c r="N2328" s="366">
        <v>169</v>
      </c>
      <c r="O2328" s="218">
        <v>685</v>
      </c>
      <c r="P2328" s="262" t="s">
        <v>1834</v>
      </c>
      <c r="Q2328" s="77"/>
    </row>
    <row r="2329" spans="1:17" x14ac:dyDescent="0.25">
      <c r="A2329" s="213"/>
      <c r="B2329" s="219"/>
      <c r="C2329" s="219"/>
      <c r="D2329" s="364"/>
      <c r="E2329" s="219"/>
      <c r="F2329" s="219"/>
      <c r="G2329" s="216"/>
      <c r="H2329" s="367"/>
      <c r="I2329" s="367"/>
      <c r="J2329" s="367"/>
      <c r="K2329" s="367"/>
      <c r="L2329" s="367"/>
      <c r="M2329" s="367"/>
      <c r="N2329" s="367"/>
      <c r="O2329" s="219"/>
      <c r="P2329" s="263"/>
      <c r="Q2329" s="77"/>
    </row>
    <row r="2330" spans="1:17" ht="16.5" thickBot="1" x14ac:dyDescent="0.3">
      <c r="A2330" s="213"/>
      <c r="B2330" s="219"/>
      <c r="C2330" s="219"/>
      <c r="D2330" s="364"/>
      <c r="E2330" s="219"/>
      <c r="F2330" s="219"/>
      <c r="G2330" s="217"/>
      <c r="H2330" s="368"/>
      <c r="I2330" s="368"/>
      <c r="J2330" s="368"/>
      <c r="K2330" s="368"/>
      <c r="L2330" s="368"/>
      <c r="M2330" s="368"/>
      <c r="N2330" s="368"/>
      <c r="O2330" s="219"/>
      <c r="P2330" s="263"/>
      <c r="Q2330" s="74"/>
    </row>
    <row r="2331" spans="1:17" ht="16.5" thickBot="1" x14ac:dyDescent="0.3">
      <c r="A2331" s="213"/>
      <c r="B2331" s="219"/>
      <c r="C2331" s="219"/>
      <c r="D2331" s="364"/>
      <c r="E2331" s="219"/>
      <c r="F2331" s="219"/>
      <c r="G2331" s="25" t="s">
        <v>259</v>
      </c>
      <c r="H2331" s="26">
        <v>0</v>
      </c>
      <c r="I2331" s="26">
        <v>0</v>
      </c>
      <c r="J2331" s="26">
        <v>0</v>
      </c>
      <c r="K2331" s="26">
        <v>0</v>
      </c>
      <c r="L2331" s="26">
        <v>0</v>
      </c>
      <c r="M2331" s="26">
        <v>0</v>
      </c>
      <c r="N2331" s="26">
        <v>0</v>
      </c>
      <c r="O2331" s="219"/>
      <c r="P2331" s="263"/>
      <c r="Q2331" s="74"/>
    </row>
    <row r="2332" spans="1:17" ht="24.75" thickBot="1" x14ac:dyDescent="0.3">
      <c r="A2332" s="213"/>
      <c r="B2332" s="219"/>
      <c r="C2332" s="219"/>
      <c r="D2332" s="364"/>
      <c r="E2332" s="219"/>
      <c r="F2332" s="219"/>
      <c r="G2332" s="25" t="s">
        <v>7</v>
      </c>
      <c r="H2332" s="26">
        <v>258.8</v>
      </c>
      <c r="I2332" s="26">
        <v>31.6</v>
      </c>
      <c r="J2332" s="26">
        <v>34.200000000000003</v>
      </c>
      <c r="K2332" s="26">
        <v>34.200000000000003</v>
      </c>
      <c r="L2332" s="26">
        <v>0</v>
      </c>
      <c r="M2332" s="26">
        <v>0</v>
      </c>
      <c r="N2332" s="26">
        <v>158.80000000000001</v>
      </c>
      <c r="O2332" s="219"/>
      <c r="P2332" s="263"/>
      <c r="Q2332" s="74"/>
    </row>
    <row r="2333" spans="1:17" ht="16.5" thickBot="1" x14ac:dyDescent="0.3">
      <c r="A2333" s="213"/>
      <c r="B2333" s="219"/>
      <c r="C2333" s="219"/>
      <c r="D2333" s="364"/>
      <c r="E2333" s="219"/>
      <c r="F2333" s="219"/>
      <c r="G2333" s="25" t="s">
        <v>8</v>
      </c>
      <c r="H2333" s="26">
        <v>40.6</v>
      </c>
      <c r="I2333" s="26">
        <v>10.1</v>
      </c>
      <c r="J2333" s="26">
        <v>10.1</v>
      </c>
      <c r="K2333" s="26">
        <v>10.1</v>
      </c>
      <c r="L2333" s="26">
        <v>0</v>
      </c>
      <c r="M2333" s="26">
        <v>0</v>
      </c>
      <c r="N2333" s="26">
        <v>10.1</v>
      </c>
      <c r="O2333" s="219"/>
      <c r="P2333" s="263"/>
      <c r="Q2333" s="74"/>
    </row>
    <row r="2334" spans="1:17" ht="15.75" thickBot="1" x14ac:dyDescent="0.3">
      <c r="A2334" s="214"/>
      <c r="B2334" s="220"/>
      <c r="C2334" s="220"/>
      <c r="D2334" s="365"/>
      <c r="E2334" s="220"/>
      <c r="F2334" s="220"/>
      <c r="G2334" s="25" t="s">
        <v>9</v>
      </c>
      <c r="H2334" s="26">
        <v>0</v>
      </c>
      <c r="I2334" s="26">
        <v>0</v>
      </c>
      <c r="J2334" s="26">
        <v>0</v>
      </c>
      <c r="K2334" s="26">
        <v>0</v>
      </c>
      <c r="L2334" s="26">
        <v>0</v>
      </c>
      <c r="M2334" s="26">
        <v>0</v>
      </c>
      <c r="N2334" s="26">
        <v>0</v>
      </c>
      <c r="O2334" s="220"/>
      <c r="P2334" s="264"/>
      <c r="Q2334" s="77"/>
    </row>
    <row r="2335" spans="1:17" ht="24.75" thickBot="1" x14ac:dyDescent="0.3">
      <c r="A2335" s="212" t="s">
        <v>1835</v>
      </c>
      <c r="B2335" s="218" t="s">
        <v>1831</v>
      </c>
      <c r="C2335" s="218" t="s">
        <v>1119</v>
      </c>
      <c r="D2335" s="363">
        <v>47483</v>
      </c>
      <c r="E2335" s="218" t="s">
        <v>1836</v>
      </c>
      <c r="F2335" s="218" t="s">
        <v>1833</v>
      </c>
      <c r="G2335" s="25" t="s">
        <v>4</v>
      </c>
      <c r="H2335" s="26">
        <v>252</v>
      </c>
      <c r="I2335" s="26">
        <v>0</v>
      </c>
      <c r="J2335" s="26">
        <v>0</v>
      </c>
      <c r="K2335" s="26">
        <v>0</v>
      </c>
      <c r="L2335" s="26">
        <v>0</v>
      </c>
      <c r="M2335" s="26">
        <v>252</v>
      </c>
      <c r="N2335" s="26">
        <v>0</v>
      </c>
      <c r="O2335" s="218">
        <v>603</v>
      </c>
      <c r="P2335" s="262" t="s">
        <v>1834</v>
      </c>
      <c r="Q2335" s="77"/>
    </row>
    <row r="2336" spans="1:17" ht="15.75" thickBot="1" x14ac:dyDescent="0.3">
      <c r="A2336" s="213"/>
      <c r="B2336" s="219"/>
      <c r="C2336" s="219"/>
      <c r="D2336" s="364"/>
      <c r="E2336" s="219"/>
      <c r="F2336" s="219"/>
      <c r="G2336" s="25" t="s">
        <v>259</v>
      </c>
      <c r="H2336" s="26">
        <v>0</v>
      </c>
      <c r="I2336" s="26">
        <v>0</v>
      </c>
      <c r="J2336" s="26">
        <v>0</v>
      </c>
      <c r="K2336" s="26">
        <v>0</v>
      </c>
      <c r="L2336" s="26">
        <v>0</v>
      </c>
      <c r="M2336" s="26">
        <v>0</v>
      </c>
      <c r="N2336" s="26">
        <v>0</v>
      </c>
      <c r="O2336" s="219"/>
      <c r="P2336" s="263"/>
      <c r="Q2336" s="77"/>
    </row>
    <row r="2337" spans="1:17" ht="24.75" thickBot="1" x14ac:dyDescent="0.3">
      <c r="A2337" s="213"/>
      <c r="B2337" s="219"/>
      <c r="C2337" s="219"/>
      <c r="D2337" s="364"/>
      <c r="E2337" s="219"/>
      <c r="F2337" s="219"/>
      <c r="G2337" s="25" t="s">
        <v>7</v>
      </c>
      <c r="H2337" s="26">
        <v>236.9</v>
      </c>
      <c r="I2337" s="26">
        <v>0</v>
      </c>
      <c r="J2337" s="26">
        <v>0</v>
      </c>
      <c r="K2337" s="26">
        <v>0</v>
      </c>
      <c r="L2337" s="26">
        <v>0</v>
      </c>
      <c r="M2337" s="26">
        <v>236.9</v>
      </c>
      <c r="N2337" s="26">
        <v>0</v>
      </c>
      <c r="O2337" s="219"/>
      <c r="P2337" s="263"/>
      <c r="Q2337" s="74"/>
    </row>
    <row r="2338" spans="1:17" ht="16.5" thickBot="1" x14ac:dyDescent="0.3">
      <c r="A2338" s="213"/>
      <c r="B2338" s="219"/>
      <c r="C2338" s="219"/>
      <c r="D2338" s="364"/>
      <c r="E2338" s="219"/>
      <c r="F2338" s="219"/>
      <c r="G2338" s="25" t="s">
        <v>8</v>
      </c>
      <c r="H2338" s="26">
        <v>15.1</v>
      </c>
      <c r="I2338" s="26">
        <v>0</v>
      </c>
      <c r="J2338" s="26">
        <v>0</v>
      </c>
      <c r="K2338" s="26">
        <v>0</v>
      </c>
      <c r="L2338" s="26">
        <v>0</v>
      </c>
      <c r="M2338" s="26">
        <v>15.1</v>
      </c>
      <c r="N2338" s="26">
        <v>0</v>
      </c>
      <c r="O2338" s="219"/>
      <c r="P2338" s="263"/>
      <c r="Q2338" s="74"/>
    </row>
    <row r="2339" spans="1:17" ht="16.5" thickBot="1" x14ac:dyDescent="0.3">
      <c r="A2339" s="214"/>
      <c r="B2339" s="220"/>
      <c r="C2339" s="220"/>
      <c r="D2339" s="365"/>
      <c r="E2339" s="220"/>
      <c r="F2339" s="220"/>
      <c r="G2339" s="25" t="s">
        <v>9</v>
      </c>
      <c r="H2339" s="26">
        <v>0</v>
      </c>
      <c r="I2339" s="26">
        <v>0</v>
      </c>
      <c r="J2339" s="26">
        <v>0</v>
      </c>
      <c r="K2339" s="26">
        <v>0</v>
      </c>
      <c r="L2339" s="26">
        <v>0</v>
      </c>
      <c r="M2339" s="26">
        <v>0</v>
      </c>
      <c r="N2339" s="26">
        <v>0</v>
      </c>
      <c r="O2339" s="220"/>
      <c r="P2339" s="264"/>
      <c r="Q2339" s="74"/>
    </row>
    <row r="2340" spans="1:17" ht="15.75" x14ac:dyDescent="0.25">
      <c r="A2340" s="212" t="s">
        <v>1837</v>
      </c>
      <c r="B2340" s="218" t="s">
        <v>1831</v>
      </c>
      <c r="C2340" s="218" t="s">
        <v>1119</v>
      </c>
      <c r="D2340" s="363">
        <v>47118</v>
      </c>
      <c r="E2340" s="218" t="s">
        <v>1838</v>
      </c>
      <c r="F2340" s="218" t="s">
        <v>1833</v>
      </c>
      <c r="G2340" s="215" t="s">
        <v>4</v>
      </c>
      <c r="H2340" s="366">
        <v>121.3</v>
      </c>
      <c r="I2340" s="366">
        <v>0</v>
      </c>
      <c r="J2340" s="366">
        <v>0</v>
      </c>
      <c r="K2340" s="366">
        <v>0</v>
      </c>
      <c r="L2340" s="366">
        <v>121.3</v>
      </c>
      <c r="M2340" s="366">
        <v>0</v>
      </c>
      <c r="N2340" s="366">
        <v>0</v>
      </c>
      <c r="O2340" s="218">
        <v>553</v>
      </c>
      <c r="P2340" s="262" t="s">
        <v>1834</v>
      </c>
      <c r="Q2340" s="74"/>
    </row>
    <row r="2341" spans="1:17" x14ac:dyDescent="0.25">
      <c r="A2341" s="213"/>
      <c r="B2341" s="219"/>
      <c r="C2341" s="219"/>
      <c r="D2341" s="364"/>
      <c r="E2341" s="219"/>
      <c r="F2341" s="219"/>
      <c r="G2341" s="216"/>
      <c r="H2341" s="367"/>
      <c r="I2341" s="367"/>
      <c r="J2341" s="367"/>
      <c r="K2341" s="367"/>
      <c r="L2341" s="367"/>
      <c r="M2341" s="367"/>
      <c r="N2341" s="367"/>
      <c r="O2341" s="219"/>
      <c r="P2341" s="263"/>
      <c r="Q2341" s="77"/>
    </row>
    <row r="2342" spans="1:17" ht="15.75" thickBot="1" x14ac:dyDescent="0.3">
      <c r="A2342" s="213"/>
      <c r="B2342" s="219"/>
      <c r="C2342" s="219"/>
      <c r="D2342" s="364"/>
      <c r="E2342" s="219"/>
      <c r="F2342" s="219"/>
      <c r="G2342" s="217"/>
      <c r="H2342" s="368"/>
      <c r="I2342" s="368"/>
      <c r="J2342" s="368"/>
      <c r="K2342" s="368"/>
      <c r="L2342" s="368"/>
      <c r="M2342" s="368"/>
      <c r="N2342" s="368"/>
      <c r="O2342" s="219"/>
      <c r="P2342" s="263"/>
      <c r="Q2342" s="77"/>
    </row>
    <row r="2343" spans="1:17" ht="15.75" thickBot="1" x14ac:dyDescent="0.3">
      <c r="A2343" s="213"/>
      <c r="B2343" s="219"/>
      <c r="C2343" s="219"/>
      <c r="D2343" s="364"/>
      <c r="E2343" s="219"/>
      <c r="F2343" s="219"/>
      <c r="G2343" s="25" t="s">
        <v>259</v>
      </c>
      <c r="H2343" s="26">
        <v>0</v>
      </c>
      <c r="I2343" s="26">
        <v>0</v>
      </c>
      <c r="J2343" s="26">
        <v>0</v>
      </c>
      <c r="K2343" s="26">
        <v>0</v>
      </c>
      <c r="L2343" s="26">
        <v>0</v>
      </c>
      <c r="M2343" s="26">
        <v>0</v>
      </c>
      <c r="N2343" s="26">
        <v>0</v>
      </c>
      <c r="O2343" s="219"/>
      <c r="P2343" s="263"/>
      <c r="Q2343" s="77"/>
    </row>
    <row r="2344" spans="1:17" ht="24.75" thickBot="1" x14ac:dyDescent="0.3">
      <c r="A2344" s="213"/>
      <c r="B2344" s="219"/>
      <c r="C2344" s="219"/>
      <c r="D2344" s="364"/>
      <c r="E2344" s="219"/>
      <c r="F2344" s="219"/>
      <c r="G2344" s="25" t="s">
        <v>7</v>
      </c>
      <c r="H2344" s="26">
        <v>114</v>
      </c>
      <c r="I2344" s="26">
        <v>0</v>
      </c>
      <c r="J2344" s="26">
        <v>0</v>
      </c>
      <c r="K2344" s="26">
        <v>0</v>
      </c>
      <c r="L2344" s="26">
        <v>114</v>
      </c>
      <c r="M2344" s="26">
        <v>0</v>
      </c>
      <c r="N2344" s="26">
        <v>0</v>
      </c>
      <c r="O2344" s="219"/>
      <c r="P2344" s="263"/>
      <c r="Q2344" s="74"/>
    </row>
    <row r="2345" spans="1:17" ht="16.5" thickBot="1" x14ac:dyDescent="0.3">
      <c r="A2345" s="213"/>
      <c r="B2345" s="219"/>
      <c r="C2345" s="219"/>
      <c r="D2345" s="364"/>
      <c r="E2345" s="219"/>
      <c r="F2345" s="219"/>
      <c r="G2345" s="25" t="s">
        <v>8</v>
      </c>
      <c r="H2345" s="26">
        <v>7.3</v>
      </c>
      <c r="I2345" s="26">
        <v>0</v>
      </c>
      <c r="J2345" s="26">
        <v>0</v>
      </c>
      <c r="K2345" s="26">
        <v>0</v>
      </c>
      <c r="L2345" s="26">
        <v>7.3</v>
      </c>
      <c r="M2345" s="26">
        <v>0</v>
      </c>
      <c r="N2345" s="26">
        <v>0</v>
      </c>
      <c r="O2345" s="219"/>
      <c r="P2345" s="263"/>
      <c r="Q2345" s="74"/>
    </row>
    <row r="2346" spans="1:17" ht="16.5" thickBot="1" x14ac:dyDescent="0.3">
      <c r="A2346" s="214"/>
      <c r="B2346" s="220"/>
      <c r="C2346" s="220"/>
      <c r="D2346" s="365"/>
      <c r="E2346" s="220"/>
      <c r="F2346" s="220"/>
      <c r="G2346" s="25" t="s">
        <v>9</v>
      </c>
      <c r="H2346" s="26">
        <v>0</v>
      </c>
      <c r="I2346" s="26">
        <v>0</v>
      </c>
      <c r="J2346" s="26">
        <v>0</v>
      </c>
      <c r="K2346" s="26">
        <v>0</v>
      </c>
      <c r="L2346" s="26">
        <v>0</v>
      </c>
      <c r="M2346" s="26">
        <v>0</v>
      </c>
      <c r="N2346" s="26">
        <v>0</v>
      </c>
      <c r="O2346" s="220"/>
      <c r="P2346" s="264"/>
      <c r="Q2346" s="74"/>
    </row>
    <row r="2347" spans="1:17" ht="15.75" x14ac:dyDescent="0.25">
      <c r="A2347" s="212" t="s">
        <v>1839</v>
      </c>
      <c r="B2347" s="218" t="s">
        <v>1831</v>
      </c>
      <c r="C2347" s="218" t="s">
        <v>1119</v>
      </c>
      <c r="D2347" s="363">
        <v>47848</v>
      </c>
      <c r="E2347" s="218" t="s">
        <v>1840</v>
      </c>
      <c r="F2347" s="218" t="s">
        <v>1833</v>
      </c>
      <c r="G2347" s="215" t="s">
        <v>4</v>
      </c>
      <c r="H2347" s="366">
        <v>108.1</v>
      </c>
      <c r="I2347" s="366">
        <v>0</v>
      </c>
      <c r="J2347" s="366">
        <v>0</v>
      </c>
      <c r="K2347" s="366">
        <v>0</v>
      </c>
      <c r="L2347" s="366">
        <v>0</v>
      </c>
      <c r="M2347" s="366">
        <v>0</v>
      </c>
      <c r="N2347" s="366">
        <v>108.1</v>
      </c>
      <c r="O2347" s="218">
        <v>1306</v>
      </c>
      <c r="P2347" s="262" t="s">
        <v>1834</v>
      </c>
      <c r="Q2347" s="74"/>
    </row>
    <row r="2348" spans="1:17" x14ac:dyDescent="0.25">
      <c r="A2348" s="213"/>
      <c r="B2348" s="219"/>
      <c r="C2348" s="219"/>
      <c r="D2348" s="364"/>
      <c r="E2348" s="219"/>
      <c r="F2348" s="219"/>
      <c r="G2348" s="216"/>
      <c r="H2348" s="367"/>
      <c r="I2348" s="367"/>
      <c r="J2348" s="367"/>
      <c r="K2348" s="367"/>
      <c r="L2348" s="367"/>
      <c r="M2348" s="367"/>
      <c r="N2348" s="367"/>
      <c r="O2348" s="219"/>
      <c r="P2348" s="263"/>
      <c r="Q2348" s="77"/>
    </row>
    <row r="2349" spans="1:17" ht="15.75" thickBot="1" x14ac:dyDescent="0.3">
      <c r="A2349" s="213"/>
      <c r="B2349" s="219"/>
      <c r="C2349" s="219"/>
      <c r="D2349" s="364"/>
      <c r="E2349" s="219"/>
      <c r="F2349" s="219"/>
      <c r="G2349" s="217"/>
      <c r="H2349" s="368"/>
      <c r="I2349" s="368"/>
      <c r="J2349" s="368"/>
      <c r="K2349" s="368"/>
      <c r="L2349" s="368"/>
      <c r="M2349" s="368"/>
      <c r="N2349" s="368"/>
      <c r="O2349" s="219"/>
      <c r="P2349" s="263"/>
      <c r="Q2349" s="77"/>
    </row>
    <row r="2350" spans="1:17" ht="15.75" thickBot="1" x14ac:dyDescent="0.3">
      <c r="A2350" s="213"/>
      <c r="B2350" s="219"/>
      <c r="C2350" s="219"/>
      <c r="D2350" s="364"/>
      <c r="E2350" s="219"/>
      <c r="F2350" s="219"/>
      <c r="G2350" s="25" t="s">
        <v>259</v>
      </c>
      <c r="H2350" s="26">
        <v>0</v>
      </c>
      <c r="I2350" s="26">
        <v>0</v>
      </c>
      <c r="J2350" s="26">
        <v>0</v>
      </c>
      <c r="K2350" s="26">
        <v>0</v>
      </c>
      <c r="L2350" s="26">
        <v>0</v>
      </c>
      <c r="M2350" s="26">
        <v>0</v>
      </c>
      <c r="N2350" s="26">
        <v>0</v>
      </c>
      <c r="O2350" s="219"/>
      <c r="P2350" s="263"/>
      <c r="Q2350" s="77"/>
    </row>
    <row r="2351" spans="1:17" ht="24.75" thickBot="1" x14ac:dyDescent="0.3">
      <c r="A2351" s="213"/>
      <c r="B2351" s="219"/>
      <c r="C2351" s="219"/>
      <c r="D2351" s="364"/>
      <c r="E2351" s="219"/>
      <c r="F2351" s="219"/>
      <c r="G2351" s="25" t="s">
        <v>7</v>
      </c>
      <c r="H2351" s="26">
        <v>101.6</v>
      </c>
      <c r="I2351" s="26">
        <v>0</v>
      </c>
      <c r="J2351" s="26">
        <v>0</v>
      </c>
      <c r="K2351" s="26">
        <v>0</v>
      </c>
      <c r="L2351" s="26">
        <v>0</v>
      </c>
      <c r="M2351" s="26">
        <v>0</v>
      </c>
      <c r="N2351" s="26">
        <v>101.6</v>
      </c>
      <c r="O2351" s="219"/>
      <c r="P2351" s="263"/>
      <c r="Q2351" s="74"/>
    </row>
    <row r="2352" spans="1:17" ht="16.5" thickBot="1" x14ac:dyDescent="0.3">
      <c r="A2352" s="213"/>
      <c r="B2352" s="219"/>
      <c r="C2352" s="219"/>
      <c r="D2352" s="364"/>
      <c r="E2352" s="219"/>
      <c r="F2352" s="219"/>
      <c r="G2352" s="25" t="s">
        <v>8</v>
      </c>
      <c r="H2352" s="26">
        <v>6.5</v>
      </c>
      <c r="I2352" s="26">
        <v>0</v>
      </c>
      <c r="J2352" s="26">
        <v>0</v>
      </c>
      <c r="K2352" s="26">
        <v>0</v>
      </c>
      <c r="L2352" s="26">
        <v>0</v>
      </c>
      <c r="M2352" s="26">
        <v>0</v>
      </c>
      <c r="N2352" s="26">
        <v>6.5</v>
      </c>
      <c r="O2352" s="219"/>
      <c r="P2352" s="263"/>
      <c r="Q2352" s="74"/>
    </row>
    <row r="2353" spans="1:17" ht="16.5" thickBot="1" x14ac:dyDescent="0.3">
      <c r="A2353" s="214"/>
      <c r="B2353" s="220"/>
      <c r="C2353" s="220"/>
      <c r="D2353" s="365"/>
      <c r="E2353" s="220"/>
      <c r="F2353" s="220"/>
      <c r="G2353" s="25" t="s">
        <v>9</v>
      </c>
      <c r="H2353" s="26">
        <v>0</v>
      </c>
      <c r="I2353" s="26">
        <v>0</v>
      </c>
      <c r="J2353" s="26">
        <v>0</v>
      </c>
      <c r="K2353" s="26">
        <v>0</v>
      </c>
      <c r="L2353" s="26">
        <v>0</v>
      </c>
      <c r="M2353" s="26">
        <v>0</v>
      </c>
      <c r="N2353" s="26">
        <v>0</v>
      </c>
      <c r="O2353" s="220"/>
      <c r="P2353" s="264"/>
      <c r="Q2353" s="74"/>
    </row>
    <row r="2354" spans="1:17" ht="15.75" x14ac:dyDescent="0.25">
      <c r="A2354" s="212" t="s">
        <v>1841</v>
      </c>
      <c r="B2354" s="218" t="s">
        <v>1831</v>
      </c>
      <c r="C2354" s="218" t="s">
        <v>1119</v>
      </c>
      <c r="D2354" s="363">
        <v>47483</v>
      </c>
      <c r="E2354" s="218" t="s">
        <v>1842</v>
      </c>
      <c r="F2354" s="218" t="s">
        <v>1833</v>
      </c>
      <c r="G2354" s="215" t="s">
        <v>4</v>
      </c>
      <c r="H2354" s="366">
        <v>95.4</v>
      </c>
      <c r="I2354" s="366">
        <v>0</v>
      </c>
      <c r="J2354" s="366">
        <v>0</v>
      </c>
      <c r="K2354" s="366">
        <v>0</v>
      </c>
      <c r="L2354" s="366">
        <v>0</v>
      </c>
      <c r="M2354" s="366">
        <v>95.4</v>
      </c>
      <c r="N2354" s="366">
        <v>0</v>
      </c>
      <c r="O2354" s="218">
        <v>295</v>
      </c>
      <c r="P2354" s="262" t="s">
        <v>1834</v>
      </c>
      <c r="Q2354" s="74"/>
    </row>
    <row r="2355" spans="1:17" x14ac:dyDescent="0.25">
      <c r="A2355" s="213"/>
      <c r="B2355" s="219"/>
      <c r="C2355" s="219"/>
      <c r="D2355" s="364"/>
      <c r="E2355" s="219"/>
      <c r="F2355" s="219"/>
      <c r="G2355" s="216"/>
      <c r="H2355" s="367"/>
      <c r="I2355" s="367"/>
      <c r="J2355" s="367"/>
      <c r="K2355" s="367"/>
      <c r="L2355" s="367"/>
      <c r="M2355" s="367"/>
      <c r="N2355" s="367"/>
      <c r="O2355" s="219"/>
      <c r="P2355" s="263"/>
      <c r="Q2355" s="77"/>
    </row>
    <row r="2356" spans="1:17" ht="15.75" thickBot="1" x14ac:dyDescent="0.3">
      <c r="A2356" s="213"/>
      <c r="B2356" s="219"/>
      <c r="C2356" s="219"/>
      <c r="D2356" s="364"/>
      <c r="E2356" s="219"/>
      <c r="F2356" s="219"/>
      <c r="G2356" s="217"/>
      <c r="H2356" s="368"/>
      <c r="I2356" s="368"/>
      <c r="J2356" s="368"/>
      <c r="K2356" s="368"/>
      <c r="L2356" s="368"/>
      <c r="M2356" s="368"/>
      <c r="N2356" s="368"/>
      <c r="O2356" s="219"/>
      <c r="P2356" s="263"/>
      <c r="Q2356" s="77"/>
    </row>
    <row r="2357" spans="1:17" ht="15.75" thickBot="1" x14ac:dyDescent="0.3">
      <c r="A2357" s="213"/>
      <c r="B2357" s="219"/>
      <c r="C2357" s="219"/>
      <c r="D2357" s="364"/>
      <c r="E2357" s="219"/>
      <c r="F2357" s="219"/>
      <c r="G2357" s="25" t="s">
        <v>259</v>
      </c>
      <c r="H2357" s="26">
        <v>0</v>
      </c>
      <c r="I2357" s="26">
        <v>0</v>
      </c>
      <c r="J2357" s="26">
        <v>0</v>
      </c>
      <c r="K2357" s="26">
        <v>0</v>
      </c>
      <c r="L2357" s="26">
        <v>0</v>
      </c>
      <c r="M2357" s="26">
        <v>0</v>
      </c>
      <c r="N2357" s="26">
        <v>0</v>
      </c>
      <c r="O2357" s="219"/>
      <c r="P2357" s="263"/>
      <c r="Q2357" s="77"/>
    </row>
    <row r="2358" spans="1:17" ht="24.75" thickBot="1" x14ac:dyDescent="0.3">
      <c r="A2358" s="213"/>
      <c r="B2358" s="219"/>
      <c r="C2358" s="219"/>
      <c r="D2358" s="364"/>
      <c r="E2358" s="219"/>
      <c r="F2358" s="219"/>
      <c r="G2358" s="25" t="s">
        <v>7</v>
      </c>
      <c r="H2358" s="26">
        <v>89.7</v>
      </c>
      <c r="I2358" s="26">
        <v>0</v>
      </c>
      <c r="J2358" s="26">
        <v>0</v>
      </c>
      <c r="K2358" s="26">
        <v>0</v>
      </c>
      <c r="L2358" s="26">
        <v>0</v>
      </c>
      <c r="M2358" s="26">
        <v>89.7</v>
      </c>
      <c r="N2358" s="26">
        <v>0</v>
      </c>
      <c r="O2358" s="219"/>
      <c r="P2358" s="263"/>
      <c r="Q2358" s="74"/>
    </row>
    <row r="2359" spans="1:17" ht="16.5" thickBot="1" x14ac:dyDescent="0.3">
      <c r="A2359" s="213"/>
      <c r="B2359" s="219"/>
      <c r="C2359" s="219"/>
      <c r="D2359" s="364"/>
      <c r="E2359" s="219"/>
      <c r="F2359" s="219"/>
      <c r="G2359" s="25" t="s">
        <v>8</v>
      </c>
      <c r="H2359" s="26">
        <v>5.7</v>
      </c>
      <c r="I2359" s="26">
        <v>0</v>
      </c>
      <c r="J2359" s="26">
        <v>0</v>
      </c>
      <c r="K2359" s="26">
        <v>0</v>
      </c>
      <c r="L2359" s="26">
        <v>0</v>
      </c>
      <c r="M2359" s="26">
        <v>5.7</v>
      </c>
      <c r="N2359" s="26">
        <v>0</v>
      </c>
      <c r="O2359" s="219"/>
      <c r="P2359" s="263"/>
      <c r="Q2359" s="74"/>
    </row>
    <row r="2360" spans="1:17" ht="16.5" thickBot="1" x14ac:dyDescent="0.3">
      <c r="A2360" s="214"/>
      <c r="B2360" s="220"/>
      <c r="C2360" s="220"/>
      <c r="D2360" s="365"/>
      <c r="E2360" s="220"/>
      <c r="F2360" s="220"/>
      <c r="G2360" s="25" t="s">
        <v>9</v>
      </c>
      <c r="H2360" s="26">
        <v>0</v>
      </c>
      <c r="I2360" s="26">
        <v>0</v>
      </c>
      <c r="J2360" s="26">
        <v>0</v>
      </c>
      <c r="K2360" s="26">
        <v>0</v>
      </c>
      <c r="L2360" s="26">
        <v>0</v>
      </c>
      <c r="M2360" s="26">
        <v>0</v>
      </c>
      <c r="N2360" s="26">
        <v>0</v>
      </c>
      <c r="O2360" s="220"/>
      <c r="P2360" s="264"/>
      <c r="Q2360" s="74"/>
    </row>
    <row r="2361" spans="1:17" ht="15.75" x14ac:dyDescent="0.25">
      <c r="A2361" s="212" t="s">
        <v>1843</v>
      </c>
      <c r="B2361" s="218" t="s">
        <v>1831</v>
      </c>
      <c r="C2361" s="218" t="s">
        <v>1119</v>
      </c>
      <c r="D2361" s="363">
        <v>47118</v>
      </c>
      <c r="E2361" s="218" t="s">
        <v>1844</v>
      </c>
      <c r="F2361" s="218" t="s">
        <v>1833</v>
      </c>
      <c r="G2361" s="215" t="s">
        <v>4</v>
      </c>
      <c r="H2361" s="366">
        <v>80.3</v>
      </c>
      <c r="I2361" s="366">
        <v>0</v>
      </c>
      <c r="J2361" s="366">
        <v>0</v>
      </c>
      <c r="K2361" s="366">
        <v>0</v>
      </c>
      <c r="L2361" s="366">
        <v>80.3</v>
      </c>
      <c r="M2361" s="366">
        <v>0</v>
      </c>
      <c r="N2361" s="366">
        <v>0</v>
      </c>
      <c r="O2361" s="218">
        <v>879</v>
      </c>
      <c r="P2361" s="262" t="s">
        <v>1834</v>
      </c>
      <c r="Q2361" s="74"/>
    </row>
    <row r="2362" spans="1:17" x14ac:dyDescent="0.25">
      <c r="A2362" s="213"/>
      <c r="B2362" s="219"/>
      <c r="C2362" s="219"/>
      <c r="D2362" s="364"/>
      <c r="E2362" s="219"/>
      <c r="F2362" s="219"/>
      <c r="G2362" s="216"/>
      <c r="H2362" s="367"/>
      <c r="I2362" s="367"/>
      <c r="J2362" s="367"/>
      <c r="K2362" s="367"/>
      <c r="L2362" s="367"/>
      <c r="M2362" s="367"/>
      <c r="N2362" s="367"/>
      <c r="O2362" s="219"/>
      <c r="P2362" s="263"/>
      <c r="Q2362" s="77"/>
    </row>
    <row r="2363" spans="1:17" ht="15.75" thickBot="1" x14ac:dyDescent="0.3">
      <c r="A2363" s="213"/>
      <c r="B2363" s="219"/>
      <c r="C2363" s="219"/>
      <c r="D2363" s="364"/>
      <c r="E2363" s="219"/>
      <c r="F2363" s="219"/>
      <c r="G2363" s="217"/>
      <c r="H2363" s="368"/>
      <c r="I2363" s="368"/>
      <c r="J2363" s="368"/>
      <c r="K2363" s="368"/>
      <c r="L2363" s="368"/>
      <c r="M2363" s="368"/>
      <c r="N2363" s="368"/>
      <c r="O2363" s="219"/>
      <c r="P2363" s="263"/>
      <c r="Q2363" s="77"/>
    </row>
    <row r="2364" spans="1:17" ht="15.75" thickBot="1" x14ac:dyDescent="0.3">
      <c r="A2364" s="213"/>
      <c r="B2364" s="219"/>
      <c r="C2364" s="219"/>
      <c r="D2364" s="364"/>
      <c r="E2364" s="219"/>
      <c r="F2364" s="219"/>
      <c r="G2364" s="25" t="s">
        <v>259</v>
      </c>
      <c r="H2364" s="26">
        <v>0</v>
      </c>
      <c r="I2364" s="26">
        <v>0</v>
      </c>
      <c r="J2364" s="26">
        <v>0</v>
      </c>
      <c r="K2364" s="26">
        <v>0</v>
      </c>
      <c r="L2364" s="26">
        <v>0</v>
      </c>
      <c r="M2364" s="26">
        <v>0</v>
      </c>
      <c r="N2364" s="26">
        <v>0</v>
      </c>
      <c r="O2364" s="219"/>
      <c r="P2364" s="263"/>
      <c r="Q2364" s="77"/>
    </row>
    <row r="2365" spans="1:17" ht="24.75" thickBot="1" x14ac:dyDescent="0.3">
      <c r="A2365" s="213"/>
      <c r="B2365" s="219"/>
      <c r="C2365" s="219"/>
      <c r="D2365" s="364"/>
      <c r="E2365" s="219"/>
      <c r="F2365" s="219"/>
      <c r="G2365" s="25" t="s">
        <v>7</v>
      </c>
      <c r="H2365" s="26">
        <v>75.5</v>
      </c>
      <c r="I2365" s="26">
        <v>0</v>
      </c>
      <c r="J2365" s="26">
        <v>0</v>
      </c>
      <c r="K2365" s="26">
        <v>0</v>
      </c>
      <c r="L2365" s="26">
        <v>75.5</v>
      </c>
      <c r="M2365" s="26">
        <v>0</v>
      </c>
      <c r="N2365" s="26">
        <v>0</v>
      </c>
      <c r="O2365" s="219"/>
      <c r="P2365" s="263"/>
      <c r="Q2365" s="74"/>
    </row>
    <row r="2366" spans="1:17" ht="16.5" thickBot="1" x14ac:dyDescent="0.3">
      <c r="A2366" s="213"/>
      <c r="B2366" s="219"/>
      <c r="C2366" s="219"/>
      <c r="D2366" s="364"/>
      <c r="E2366" s="219"/>
      <c r="F2366" s="219"/>
      <c r="G2366" s="25" t="s">
        <v>8</v>
      </c>
      <c r="H2366" s="26">
        <v>4.8</v>
      </c>
      <c r="I2366" s="26">
        <v>0</v>
      </c>
      <c r="J2366" s="26">
        <v>0</v>
      </c>
      <c r="K2366" s="26">
        <v>0</v>
      </c>
      <c r="L2366" s="26">
        <v>4.8</v>
      </c>
      <c r="M2366" s="26">
        <v>0</v>
      </c>
      <c r="N2366" s="26">
        <v>0</v>
      </c>
      <c r="O2366" s="219"/>
      <c r="P2366" s="263"/>
      <c r="Q2366" s="74"/>
    </row>
    <row r="2367" spans="1:17" ht="16.5" thickBot="1" x14ac:dyDescent="0.3">
      <c r="A2367" s="214"/>
      <c r="B2367" s="220"/>
      <c r="C2367" s="220"/>
      <c r="D2367" s="365"/>
      <c r="E2367" s="220"/>
      <c r="F2367" s="220"/>
      <c r="G2367" s="25" t="s">
        <v>9</v>
      </c>
      <c r="H2367" s="26">
        <v>0</v>
      </c>
      <c r="I2367" s="26">
        <v>0</v>
      </c>
      <c r="J2367" s="26">
        <v>0</v>
      </c>
      <c r="K2367" s="26">
        <v>0</v>
      </c>
      <c r="L2367" s="26">
        <v>0</v>
      </c>
      <c r="M2367" s="26">
        <v>0</v>
      </c>
      <c r="N2367" s="26">
        <v>0</v>
      </c>
      <c r="O2367" s="220"/>
      <c r="P2367" s="264"/>
      <c r="Q2367" s="74"/>
    </row>
    <row r="2368" spans="1:17" ht="15.75" x14ac:dyDescent="0.25">
      <c r="A2368" s="212" t="s">
        <v>1845</v>
      </c>
      <c r="B2368" s="218" t="s">
        <v>1831</v>
      </c>
      <c r="C2368" s="218" t="s">
        <v>1119</v>
      </c>
      <c r="D2368" s="363">
        <v>47848</v>
      </c>
      <c r="E2368" s="218" t="s">
        <v>1846</v>
      </c>
      <c r="F2368" s="218" t="s">
        <v>1833</v>
      </c>
      <c r="G2368" s="215" t="s">
        <v>4</v>
      </c>
      <c r="H2368" s="366">
        <v>86.3</v>
      </c>
      <c r="I2368" s="366">
        <v>0</v>
      </c>
      <c r="J2368" s="366">
        <v>0</v>
      </c>
      <c r="K2368" s="366">
        <v>0</v>
      </c>
      <c r="L2368" s="366">
        <v>0</v>
      </c>
      <c r="M2368" s="366">
        <v>0</v>
      </c>
      <c r="N2368" s="366">
        <v>86.3</v>
      </c>
      <c r="O2368" s="218">
        <v>609</v>
      </c>
      <c r="P2368" s="262" t="s">
        <v>1834</v>
      </c>
      <c r="Q2368" s="74"/>
    </row>
    <row r="2369" spans="1:17" x14ac:dyDescent="0.25">
      <c r="A2369" s="213"/>
      <c r="B2369" s="219"/>
      <c r="C2369" s="219"/>
      <c r="D2369" s="364"/>
      <c r="E2369" s="219"/>
      <c r="F2369" s="219"/>
      <c r="G2369" s="216"/>
      <c r="H2369" s="367"/>
      <c r="I2369" s="367"/>
      <c r="J2369" s="367"/>
      <c r="K2369" s="367"/>
      <c r="L2369" s="367"/>
      <c r="M2369" s="367"/>
      <c r="N2369" s="367"/>
      <c r="O2369" s="219"/>
      <c r="P2369" s="263"/>
      <c r="Q2369" s="77"/>
    </row>
    <row r="2370" spans="1:17" ht="15.75" thickBot="1" x14ac:dyDescent="0.3">
      <c r="A2370" s="213"/>
      <c r="B2370" s="219"/>
      <c r="C2370" s="219"/>
      <c r="D2370" s="364"/>
      <c r="E2370" s="219"/>
      <c r="F2370" s="219"/>
      <c r="G2370" s="217"/>
      <c r="H2370" s="368"/>
      <c r="I2370" s="368"/>
      <c r="J2370" s="368"/>
      <c r="K2370" s="368"/>
      <c r="L2370" s="368"/>
      <c r="M2370" s="368"/>
      <c r="N2370" s="368"/>
      <c r="O2370" s="219"/>
      <c r="P2370" s="263"/>
      <c r="Q2370" s="77"/>
    </row>
    <row r="2371" spans="1:17" ht="15.75" thickBot="1" x14ac:dyDescent="0.3">
      <c r="A2371" s="213"/>
      <c r="B2371" s="219"/>
      <c r="C2371" s="219"/>
      <c r="D2371" s="364"/>
      <c r="E2371" s="219"/>
      <c r="F2371" s="219"/>
      <c r="G2371" s="25" t="s">
        <v>259</v>
      </c>
      <c r="H2371" s="26">
        <v>0</v>
      </c>
      <c r="I2371" s="26">
        <v>0</v>
      </c>
      <c r="J2371" s="26">
        <v>0</v>
      </c>
      <c r="K2371" s="26">
        <v>0</v>
      </c>
      <c r="L2371" s="26">
        <v>0</v>
      </c>
      <c r="M2371" s="26">
        <v>0</v>
      </c>
      <c r="N2371" s="26">
        <v>0</v>
      </c>
      <c r="O2371" s="219"/>
      <c r="P2371" s="263"/>
      <c r="Q2371" s="77"/>
    </row>
    <row r="2372" spans="1:17" ht="24.75" thickBot="1" x14ac:dyDescent="0.3">
      <c r="A2372" s="213"/>
      <c r="B2372" s="219"/>
      <c r="C2372" s="219"/>
      <c r="D2372" s="364"/>
      <c r="E2372" s="219"/>
      <c r="F2372" s="219"/>
      <c r="G2372" s="25" t="s">
        <v>7</v>
      </c>
      <c r="H2372" s="26">
        <v>81.099999999999994</v>
      </c>
      <c r="I2372" s="26">
        <v>0</v>
      </c>
      <c r="J2372" s="26">
        <v>0</v>
      </c>
      <c r="K2372" s="26">
        <v>0</v>
      </c>
      <c r="L2372" s="26">
        <v>0</v>
      </c>
      <c r="M2372" s="26">
        <v>0</v>
      </c>
      <c r="N2372" s="26">
        <v>81.099999999999994</v>
      </c>
      <c r="O2372" s="219"/>
      <c r="P2372" s="263"/>
      <c r="Q2372" s="74"/>
    </row>
    <row r="2373" spans="1:17" ht="16.5" thickBot="1" x14ac:dyDescent="0.3">
      <c r="A2373" s="213"/>
      <c r="B2373" s="219"/>
      <c r="C2373" s="219"/>
      <c r="D2373" s="364"/>
      <c r="E2373" s="219"/>
      <c r="F2373" s="219"/>
      <c r="G2373" s="25" t="s">
        <v>8</v>
      </c>
      <c r="H2373" s="26">
        <v>5.2</v>
      </c>
      <c r="I2373" s="26">
        <v>0</v>
      </c>
      <c r="J2373" s="26">
        <v>0</v>
      </c>
      <c r="K2373" s="26">
        <v>0</v>
      </c>
      <c r="L2373" s="26">
        <v>0</v>
      </c>
      <c r="M2373" s="26">
        <v>0</v>
      </c>
      <c r="N2373" s="26">
        <v>5.2</v>
      </c>
      <c r="O2373" s="219"/>
      <c r="P2373" s="263"/>
      <c r="Q2373" s="74"/>
    </row>
    <row r="2374" spans="1:17" ht="16.5" thickBot="1" x14ac:dyDescent="0.3">
      <c r="A2374" s="214"/>
      <c r="B2374" s="220"/>
      <c r="C2374" s="220"/>
      <c r="D2374" s="365"/>
      <c r="E2374" s="220"/>
      <c r="F2374" s="220"/>
      <c r="G2374" s="25" t="s">
        <v>9</v>
      </c>
      <c r="H2374" s="26">
        <v>0</v>
      </c>
      <c r="I2374" s="26">
        <v>0</v>
      </c>
      <c r="J2374" s="26">
        <v>0</v>
      </c>
      <c r="K2374" s="26">
        <v>0</v>
      </c>
      <c r="L2374" s="26">
        <v>0</v>
      </c>
      <c r="M2374" s="26">
        <v>0</v>
      </c>
      <c r="N2374" s="26">
        <v>0</v>
      </c>
      <c r="O2374" s="220"/>
      <c r="P2374" s="264"/>
      <c r="Q2374" s="74"/>
    </row>
    <row r="2375" spans="1:17" ht="15.75" x14ac:dyDescent="0.25">
      <c r="A2375" s="212" t="s">
        <v>1847</v>
      </c>
      <c r="B2375" s="218" t="s">
        <v>1831</v>
      </c>
      <c r="C2375" s="218" t="s">
        <v>1119</v>
      </c>
      <c r="D2375" s="363">
        <v>47483</v>
      </c>
      <c r="E2375" s="218" t="s">
        <v>1848</v>
      </c>
      <c r="F2375" s="218" t="s">
        <v>1833</v>
      </c>
      <c r="G2375" s="215" t="s">
        <v>4</v>
      </c>
      <c r="H2375" s="366">
        <v>71.599999999999994</v>
      </c>
      <c r="I2375" s="366">
        <v>0</v>
      </c>
      <c r="J2375" s="366">
        <v>0</v>
      </c>
      <c r="K2375" s="366">
        <v>0</v>
      </c>
      <c r="L2375" s="366">
        <v>0</v>
      </c>
      <c r="M2375" s="366">
        <v>71.599999999999994</v>
      </c>
      <c r="N2375" s="366">
        <v>0</v>
      </c>
      <c r="O2375" s="218">
        <v>222</v>
      </c>
      <c r="P2375" s="262" t="s">
        <v>1834</v>
      </c>
      <c r="Q2375" s="74"/>
    </row>
    <row r="2376" spans="1:17" x14ac:dyDescent="0.25">
      <c r="A2376" s="213"/>
      <c r="B2376" s="219"/>
      <c r="C2376" s="219"/>
      <c r="D2376" s="364"/>
      <c r="E2376" s="219"/>
      <c r="F2376" s="219"/>
      <c r="G2376" s="216"/>
      <c r="H2376" s="367"/>
      <c r="I2376" s="367"/>
      <c r="J2376" s="367"/>
      <c r="K2376" s="367"/>
      <c r="L2376" s="367"/>
      <c r="M2376" s="367"/>
      <c r="N2376" s="367"/>
      <c r="O2376" s="219"/>
      <c r="P2376" s="263"/>
      <c r="Q2376" s="77"/>
    </row>
    <row r="2377" spans="1:17" ht="15.75" thickBot="1" x14ac:dyDescent="0.3">
      <c r="A2377" s="213"/>
      <c r="B2377" s="219"/>
      <c r="C2377" s="219"/>
      <c r="D2377" s="364"/>
      <c r="E2377" s="219"/>
      <c r="F2377" s="219"/>
      <c r="G2377" s="217"/>
      <c r="H2377" s="368"/>
      <c r="I2377" s="368"/>
      <c r="J2377" s="368"/>
      <c r="K2377" s="368"/>
      <c r="L2377" s="368"/>
      <c r="M2377" s="368"/>
      <c r="N2377" s="368"/>
      <c r="O2377" s="219"/>
      <c r="P2377" s="263"/>
      <c r="Q2377" s="77"/>
    </row>
    <row r="2378" spans="1:17" ht="15.75" thickBot="1" x14ac:dyDescent="0.3">
      <c r="A2378" s="213"/>
      <c r="B2378" s="219"/>
      <c r="C2378" s="219"/>
      <c r="D2378" s="364"/>
      <c r="E2378" s="219"/>
      <c r="F2378" s="219"/>
      <c r="G2378" s="25" t="s">
        <v>259</v>
      </c>
      <c r="H2378" s="26">
        <v>0</v>
      </c>
      <c r="I2378" s="26">
        <v>0</v>
      </c>
      <c r="J2378" s="26">
        <v>0</v>
      </c>
      <c r="K2378" s="26">
        <v>0</v>
      </c>
      <c r="L2378" s="26">
        <v>0</v>
      </c>
      <c r="M2378" s="26">
        <v>0</v>
      </c>
      <c r="N2378" s="26">
        <v>0</v>
      </c>
      <c r="O2378" s="219"/>
      <c r="P2378" s="263"/>
      <c r="Q2378" s="77"/>
    </row>
    <row r="2379" spans="1:17" ht="24.75" thickBot="1" x14ac:dyDescent="0.3">
      <c r="A2379" s="213"/>
      <c r="B2379" s="219"/>
      <c r="C2379" s="219"/>
      <c r="D2379" s="364"/>
      <c r="E2379" s="219"/>
      <c r="F2379" s="219"/>
      <c r="G2379" s="25" t="s">
        <v>7</v>
      </c>
      <c r="H2379" s="26">
        <v>67.3</v>
      </c>
      <c r="I2379" s="26">
        <v>0</v>
      </c>
      <c r="J2379" s="26">
        <v>0</v>
      </c>
      <c r="K2379" s="26">
        <v>0</v>
      </c>
      <c r="L2379" s="26">
        <v>0</v>
      </c>
      <c r="M2379" s="26">
        <v>67.3</v>
      </c>
      <c r="N2379" s="26">
        <v>0</v>
      </c>
      <c r="O2379" s="219"/>
      <c r="P2379" s="263"/>
      <c r="Q2379" s="74"/>
    </row>
    <row r="2380" spans="1:17" ht="16.5" thickBot="1" x14ac:dyDescent="0.3">
      <c r="A2380" s="213"/>
      <c r="B2380" s="219"/>
      <c r="C2380" s="219"/>
      <c r="D2380" s="364"/>
      <c r="E2380" s="219"/>
      <c r="F2380" s="219"/>
      <c r="G2380" s="25" t="s">
        <v>8</v>
      </c>
      <c r="H2380" s="26">
        <v>4.3</v>
      </c>
      <c r="I2380" s="26">
        <v>0</v>
      </c>
      <c r="J2380" s="26">
        <v>0</v>
      </c>
      <c r="K2380" s="26">
        <v>0</v>
      </c>
      <c r="L2380" s="26">
        <v>0</v>
      </c>
      <c r="M2380" s="26">
        <v>4.3</v>
      </c>
      <c r="N2380" s="26">
        <v>0</v>
      </c>
      <c r="O2380" s="219"/>
      <c r="P2380" s="263"/>
      <c r="Q2380" s="74"/>
    </row>
    <row r="2381" spans="1:17" ht="16.5" thickBot="1" x14ac:dyDescent="0.3">
      <c r="A2381" s="214"/>
      <c r="B2381" s="220"/>
      <c r="C2381" s="220"/>
      <c r="D2381" s="365"/>
      <c r="E2381" s="220"/>
      <c r="F2381" s="220"/>
      <c r="G2381" s="25" t="s">
        <v>9</v>
      </c>
      <c r="H2381" s="26">
        <v>0</v>
      </c>
      <c r="I2381" s="26">
        <v>0</v>
      </c>
      <c r="J2381" s="26">
        <v>0</v>
      </c>
      <c r="K2381" s="26">
        <v>0</v>
      </c>
      <c r="L2381" s="26">
        <v>0</v>
      </c>
      <c r="M2381" s="26">
        <v>0</v>
      </c>
      <c r="N2381" s="26">
        <v>0</v>
      </c>
      <c r="O2381" s="220"/>
      <c r="P2381" s="264"/>
      <c r="Q2381" s="74"/>
    </row>
    <row r="2382" spans="1:17" ht="15.75" x14ac:dyDescent="0.25">
      <c r="A2382" s="212" t="s">
        <v>1849</v>
      </c>
      <c r="B2382" s="218" t="s">
        <v>1831</v>
      </c>
      <c r="C2382" s="218" t="s">
        <v>1119</v>
      </c>
      <c r="D2382" s="363">
        <v>47848</v>
      </c>
      <c r="E2382" s="218" t="s">
        <v>1850</v>
      </c>
      <c r="F2382" s="218" t="s">
        <v>1833</v>
      </c>
      <c r="G2382" s="215" t="s">
        <v>4</v>
      </c>
      <c r="H2382" s="366">
        <v>67</v>
      </c>
      <c r="I2382" s="366">
        <v>0</v>
      </c>
      <c r="J2382" s="366">
        <v>0</v>
      </c>
      <c r="K2382" s="366">
        <v>0</v>
      </c>
      <c r="L2382" s="366">
        <v>0</v>
      </c>
      <c r="M2382" s="366">
        <v>0</v>
      </c>
      <c r="N2382" s="366">
        <v>67</v>
      </c>
      <c r="O2382" s="218">
        <v>179</v>
      </c>
      <c r="P2382" s="262" t="s">
        <v>1834</v>
      </c>
      <c r="Q2382" s="74"/>
    </row>
    <row r="2383" spans="1:17" x14ac:dyDescent="0.25">
      <c r="A2383" s="213"/>
      <c r="B2383" s="219"/>
      <c r="C2383" s="219"/>
      <c r="D2383" s="364"/>
      <c r="E2383" s="219"/>
      <c r="F2383" s="219"/>
      <c r="G2383" s="216"/>
      <c r="H2383" s="367"/>
      <c r="I2383" s="367"/>
      <c r="J2383" s="367"/>
      <c r="K2383" s="367"/>
      <c r="L2383" s="367"/>
      <c r="M2383" s="367"/>
      <c r="N2383" s="367"/>
      <c r="O2383" s="219"/>
      <c r="P2383" s="263"/>
      <c r="Q2383" s="77"/>
    </row>
    <row r="2384" spans="1:17" ht="15.75" thickBot="1" x14ac:dyDescent="0.3">
      <c r="A2384" s="213"/>
      <c r="B2384" s="219"/>
      <c r="C2384" s="219"/>
      <c r="D2384" s="364"/>
      <c r="E2384" s="219"/>
      <c r="F2384" s="219"/>
      <c r="G2384" s="217"/>
      <c r="H2384" s="368"/>
      <c r="I2384" s="368"/>
      <c r="J2384" s="368"/>
      <c r="K2384" s="368"/>
      <c r="L2384" s="368"/>
      <c r="M2384" s="368"/>
      <c r="N2384" s="368"/>
      <c r="O2384" s="219"/>
      <c r="P2384" s="263"/>
      <c r="Q2384" s="77"/>
    </row>
    <row r="2385" spans="1:17" ht="15.75" thickBot="1" x14ac:dyDescent="0.3">
      <c r="A2385" s="213"/>
      <c r="B2385" s="219"/>
      <c r="C2385" s="219"/>
      <c r="D2385" s="364"/>
      <c r="E2385" s="219"/>
      <c r="F2385" s="219"/>
      <c r="G2385" s="25" t="s">
        <v>259</v>
      </c>
      <c r="H2385" s="26">
        <v>0</v>
      </c>
      <c r="I2385" s="26">
        <v>0</v>
      </c>
      <c r="J2385" s="26">
        <v>0</v>
      </c>
      <c r="K2385" s="26">
        <v>0</v>
      </c>
      <c r="L2385" s="26">
        <v>0</v>
      </c>
      <c r="M2385" s="26">
        <v>0</v>
      </c>
      <c r="N2385" s="26">
        <v>0</v>
      </c>
      <c r="O2385" s="219"/>
      <c r="P2385" s="263"/>
      <c r="Q2385" s="77"/>
    </row>
    <row r="2386" spans="1:17" ht="24.75" thickBot="1" x14ac:dyDescent="0.3">
      <c r="A2386" s="213"/>
      <c r="B2386" s="219"/>
      <c r="C2386" s="219"/>
      <c r="D2386" s="364"/>
      <c r="E2386" s="219"/>
      <c r="F2386" s="219"/>
      <c r="G2386" s="25" t="s">
        <v>7</v>
      </c>
      <c r="H2386" s="26">
        <v>63</v>
      </c>
      <c r="I2386" s="26">
        <v>0</v>
      </c>
      <c r="J2386" s="26">
        <v>0</v>
      </c>
      <c r="K2386" s="26">
        <v>0</v>
      </c>
      <c r="L2386" s="26">
        <v>0</v>
      </c>
      <c r="M2386" s="26">
        <v>0</v>
      </c>
      <c r="N2386" s="26">
        <v>63</v>
      </c>
      <c r="O2386" s="219"/>
      <c r="P2386" s="263"/>
      <c r="Q2386" s="74"/>
    </row>
    <row r="2387" spans="1:17" ht="16.5" thickBot="1" x14ac:dyDescent="0.3">
      <c r="A2387" s="213"/>
      <c r="B2387" s="219"/>
      <c r="C2387" s="219"/>
      <c r="D2387" s="364"/>
      <c r="E2387" s="219"/>
      <c r="F2387" s="219"/>
      <c r="G2387" s="25" t="s">
        <v>8</v>
      </c>
      <c r="H2387" s="26">
        <v>4</v>
      </c>
      <c r="I2387" s="26">
        <v>0</v>
      </c>
      <c r="J2387" s="26">
        <v>0</v>
      </c>
      <c r="K2387" s="26">
        <v>0</v>
      </c>
      <c r="L2387" s="26">
        <v>0</v>
      </c>
      <c r="M2387" s="26">
        <v>0</v>
      </c>
      <c r="N2387" s="26">
        <v>4</v>
      </c>
      <c r="O2387" s="219"/>
      <c r="P2387" s="263"/>
      <c r="Q2387" s="74"/>
    </row>
    <row r="2388" spans="1:17" ht="16.5" thickBot="1" x14ac:dyDescent="0.3">
      <c r="A2388" s="214"/>
      <c r="B2388" s="220"/>
      <c r="C2388" s="220"/>
      <c r="D2388" s="365"/>
      <c r="E2388" s="220"/>
      <c r="F2388" s="220"/>
      <c r="G2388" s="25" t="s">
        <v>9</v>
      </c>
      <c r="H2388" s="26">
        <v>0</v>
      </c>
      <c r="I2388" s="26">
        <v>0</v>
      </c>
      <c r="J2388" s="26">
        <v>0</v>
      </c>
      <c r="K2388" s="26">
        <v>0</v>
      </c>
      <c r="L2388" s="26">
        <v>0</v>
      </c>
      <c r="M2388" s="26">
        <v>0</v>
      </c>
      <c r="N2388" s="26">
        <v>0</v>
      </c>
      <c r="O2388" s="220"/>
      <c r="P2388" s="264"/>
      <c r="Q2388" s="74"/>
    </row>
    <row r="2389" spans="1:17" ht="15.75" x14ac:dyDescent="0.25">
      <c r="A2389" s="212" t="s">
        <v>1851</v>
      </c>
      <c r="B2389" s="218" t="s">
        <v>1831</v>
      </c>
      <c r="C2389" s="218" t="s">
        <v>1119</v>
      </c>
      <c r="D2389" s="363">
        <v>47848</v>
      </c>
      <c r="E2389" s="218" t="s">
        <v>1852</v>
      </c>
      <c r="F2389" s="218" t="s">
        <v>1833</v>
      </c>
      <c r="G2389" s="215" t="s">
        <v>4</v>
      </c>
      <c r="H2389" s="366">
        <v>65.8</v>
      </c>
      <c r="I2389" s="366">
        <v>0</v>
      </c>
      <c r="J2389" s="366">
        <v>0</v>
      </c>
      <c r="K2389" s="366">
        <v>0</v>
      </c>
      <c r="L2389" s="366">
        <v>0</v>
      </c>
      <c r="M2389" s="366">
        <v>0</v>
      </c>
      <c r="N2389" s="366">
        <v>65.8</v>
      </c>
      <c r="O2389" s="218">
        <v>164</v>
      </c>
      <c r="P2389" s="262" t="s">
        <v>1834</v>
      </c>
      <c r="Q2389" s="74"/>
    </row>
    <row r="2390" spans="1:17" x14ac:dyDescent="0.25">
      <c r="A2390" s="213"/>
      <c r="B2390" s="219"/>
      <c r="C2390" s="219"/>
      <c r="D2390" s="364"/>
      <c r="E2390" s="219"/>
      <c r="F2390" s="219"/>
      <c r="G2390" s="216"/>
      <c r="H2390" s="367"/>
      <c r="I2390" s="367"/>
      <c r="J2390" s="367"/>
      <c r="K2390" s="367"/>
      <c r="L2390" s="367"/>
      <c r="M2390" s="367"/>
      <c r="N2390" s="367"/>
      <c r="O2390" s="219"/>
      <c r="P2390" s="263"/>
      <c r="Q2390" s="77"/>
    </row>
    <row r="2391" spans="1:17" ht="15.75" thickBot="1" x14ac:dyDescent="0.3">
      <c r="A2391" s="213"/>
      <c r="B2391" s="219"/>
      <c r="C2391" s="219"/>
      <c r="D2391" s="364"/>
      <c r="E2391" s="219"/>
      <c r="F2391" s="219"/>
      <c r="G2391" s="217"/>
      <c r="H2391" s="368"/>
      <c r="I2391" s="368"/>
      <c r="J2391" s="368"/>
      <c r="K2391" s="368"/>
      <c r="L2391" s="368"/>
      <c r="M2391" s="368"/>
      <c r="N2391" s="368"/>
      <c r="O2391" s="219"/>
      <c r="P2391" s="263"/>
      <c r="Q2391" s="77"/>
    </row>
    <row r="2392" spans="1:17" ht="15.75" thickBot="1" x14ac:dyDescent="0.3">
      <c r="A2392" s="213"/>
      <c r="B2392" s="219"/>
      <c r="C2392" s="219"/>
      <c r="D2392" s="364"/>
      <c r="E2392" s="219"/>
      <c r="F2392" s="219"/>
      <c r="G2392" s="25" t="s">
        <v>259</v>
      </c>
      <c r="H2392" s="26">
        <v>0</v>
      </c>
      <c r="I2392" s="26">
        <v>0</v>
      </c>
      <c r="J2392" s="26">
        <v>0</v>
      </c>
      <c r="K2392" s="26">
        <v>0</v>
      </c>
      <c r="L2392" s="26">
        <v>0</v>
      </c>
      <c r="M2392" s="26">
        <v>0</v>
      </c>
      <c r="N2392" s="26">
        <v>0</v>
      </c>
      <c r="O2392" s="219"/>
      <c r="P2392" s="263"/>
      <c r="Q2392" s="77"/>
    </row>
    <row r="2393" spans="1:17" ht="24.75" thickBot="1" x14ac:dyDescent="0.3">
      <c r="A2393" s="213"/>
      <c r="B2393" s="219"/>
      <c r="C2393" s="219"/>
      <c r="D2393" s="364"/>
      <c r="E2393" s="219"/>
      <c r="F2393" s="219"/>
      <c r="G2393" s="25" t="s">
        <v>7</v>
      </c>
      <c r="H2393" s="26">
        <v>61.8</v>
      </c>
      <c r="I2393" s="26">
        <v>0</v>
      </c>
      <c r="J2393" s="26">
        <v>0</v>
      </c>
      <c r="K2393" s="26">
        <v>0</v>
      </c>
      <c r="L2393" s="26">
        <v>0</v>
      </c>
      <c r="M2393" s="26">
        <v>0</v>
      </c>
      <c r="N2393" s="26">
        <v>61.8</v>
      </c>
      <c r="O2393" s="219"/>
      <c r="P2393" s="263"/>
      <c r="Q2393" s="74"/>
    </row>
    <row r="2394" spans="1:17" ht="16.5" thickBot="1" x14ac:dyDescent="0.3">
      <c r="A2394" s="213"/>
      <c r="B2394" s="219"/>
      <c r="C2394" s="219"/>
      <c r="D2394" s="364"/>
      <c r="E2394" s="219"/>
      <c r="F2394" s="219"/>
      <c r="G2394" s="25" t="s">
        <v>8</v>
      </c>
      <c r="H2394" s="26">
        <v>3.9</v>
      </c>
      <c r="I2394" s="26">
        <v>0</v>
      </c>
      <c r="J2394" s="26">
        <v>0</v>
      </c>
      <c r="K2394" s="26">
        <v>0</v>
      </c>
      <c r="L2394" s="26">
        <v>0</v>
      </c>
      <c r="M2394" s="26">
        <v>0</v>
      </c>
      <c r="N2394" s="26">
        <v>3.9</v>
      </c>
      <c r="O2394" s="219"/>
      <c r="P2394" s="263"/>
      <c r="Q2394" s="74"/>
    </row>
    <row r="2395" spans="1:17" ht="16.5" thickBot="1" x14ac:dyDescent="0.3">
      <c r="A2395" s="214"/>
      <c r="B2395" s="220"/>
      <c r="C2395" s="220"/>
      <c r="D2395" s="365"/>
      <c r="E2395" s="220"/>
      <c r="F2395" s="220"/>
      <c r="G2395" s="25" t="s">
        <v>9</v>
      </c>
      <c r="H2395" s="26">
        <v>0</v>
      </c>
      <c r="I2395" s="26">
        <v>0</v>
      </c>
      <c r="J2395" s="26">
        <v>0</v>
      </c>
      <c r="K2395" s="26">
        <v>0</v>
      </c>
      <c r="L2395" s="26">
        <v>0</v>
      </c>
      <c r="M2395" s="26">
        <v>0</v>
      </c>
      <c r="N2395" s="26">
        <v>0</v>
      </c>
      <c r="O2395" s="220"/>
      <c r="P2395" s="264"/>
      <c r="Q2395" s="74"/>
    </row>
    <row r="2396" spans="1:17" ht="15.75" x14ac:dyDescent="0.25">
      <c r="A2396" s="212" t="s">
        <v>1853</v>
      </c>
      <c r="B2396" s="218" t="s">
        <v>1831</v>
      </c>
      <c r="C2396" s="218" t="s">
        <v>1119</v>
      </c>
      <c r="D2396" s="363">
        <v>47483</v>
      </c>
      <c r="E2396" s="218" t="s">
        <v>1854</v>
      </c>
      <c r="F2396" s="218" t="s">
        <v>1833</v>
      </c>
      <c r="G2396" s="215" t="s">
        <v>4</v>
      </c>
      <c r="H2396" s="366">
        <v>60</v>
      </c>
      <c r="I2396" s="366">
        <v>0</v>
      </c>
      <c r="J2396" s="366">
        <v>0</v>
      </c>
      <c r="K2396" s="366">
        <v>0</v>
      </c>
      <c r="L2396" s="366">
        <v>0</v>
      </c>
      <c r="M2396" s="366">
        <v>60</v>
      </c>
      <c r="N2396" s="366">
        <v>0</v>
      </c>
      <c r="O2396" s="218">
        <v>454</v>
      </c>
      <c r="P2396" s="262" t="s">
        <v>1834</v>
      </c>
      <c r="Q2396" s="74"/>
    </row>
    <row r="2397" spans="1:17" x14ac:dyDescent="0.25">
      <c r="A2397" s="213"/>
      <c r="B2397" s="219"/>
      <c r="C2397" s="219"/>
      <c r="D2397" s="364"/>
      <c r="E2397" s="219"/>
      <c r="F2397" s="219"/>
      <c r="G2397" s="216"/>
      <c r="H2397" s="367"/>
      <c r="I2397" s="367"/>
      <c r="J2397" s="367"/>
      <c r="K2397" s="367"/>
      <c r="L2397" s="367"/>
      <c r="M2397" s="367"/>
      <c r="N2397" s="367"/>
      <c r="O2397" s="219"/>
      <c r="P2397" s="263"/>
      <c r="Q2397" s="77"/>
    </row>
    <row r="2398" spans="1:17" ht="15.75" thickBot="1" x14ac:dyDescent="0.3">
      <c r="A2398" s="213"/>
      <c r="B2398" s="219"/>
      <c r="C2398" s="219"/>
      <c r="D2398" s="364"/>
      <c r="E2398" s="219"/>
      <c r="F2398" s="219"/>
      <c r="G2398" s="217"/>
      <c r="H2398" s="368"/>
      <c r="I2398" s="368"/>
      <c r="J2398" s="368"/>
      <c r="K2398" s="368"/>
      <c r="L2398" s="368"/>
      <c r="M2398" s="368"/>
      <c r="N2398" s="368"/>
      <c r="O2398" s="219"/>
      <c r="P2398" s="263"/>
      <c r="Q2398" s="77"/>
    </row>
    <row r="2399" spans="1:17" ht="15.75" thickBot="1" x14ac:dyDescent="0.3">
      <c r="A2399" s="213"/>
      <c r="B2399" s="219"/>
      <c r="C2399" s="219"/>
      <c r="D2399" s="364"/>
      <c r="E2399" s="219"/>
      <c r="F2399" s="219"/>
      <c r="G2399" s="25" t="s">
        <v>259</v>
      </c>
      <c r="H2399" s="26">
        <v>0</v>
      </c>
      <c r="I2399" s="26">
        <v>0</v>
      </c>
      <c r="J2399" s="26">
        <v>0</v>
      </c>
      <c r="K2399" s="26">
        <v>0</v>
      </c>
      <c r="L2399" s="26">
        <v>0</v>
      </c>
      <c r="M2399" s="26">
        <v>0</v>
      </c>
      <c r="N2399" s="26">
        <v>0</v>
      </c>
      <c r="O2399" s="219"/>
      <c r="P2399" s="263"/>
      <c r="Q2399" s="77"/>
    </row>
    <row r="2400" spans="1:17" ht="24.75" thickBot="1" x14ac:dyDescent="0.3">
      <c r="A2400" s="213"/>
      <c r="B2400" s="219"/>
      <c r="C2400" s="219"/>
      <c r="D2400" s="364"/>
      <c r="E2400" s="219"/>
      <c r="F2400" s="219"/>
      <c r="G2400" s="25" t="s">
        <v>7</v>
      </c>
      <c r="H2400" s="26">
        <v>56.4</v>
      </c>
      <c r="I2400" s="26">
        <v>0</v>
      </c>
      <c r="J2400" s="26">
        <v>0</v>
      </c>
      <c r="K2400" s="26">
        <v>0</v>
      </c>
      <c r="L2400" s="26">
        <v>0</v>
      </c>
      <c r="M2400" s="26">
        <v>56.4</v>
      </c>
      <c r="N2400" s="26">
        <v>0</v>
      </c>
      <c r="O2400" s="219"/>
      <c r="P2400" s="263"/>
      <c r="Q2400" s="74"/>
    </row>
    <row r="2401" spans="1:17" ht="16.5" thickBot="1" x14ac:dyDescent="0.3">
      <c r="A2401" s="213"/>
      <c r="B2401" s="219"/>
      <c r="C2401" s="219"/>
      <c r="D2401" s="364"/>
      <c r="E2401" s="219"/>
      <c r="F2401" s="219"/>
      <c r="G2401" s="25" t="s">
        <v>8</v>
      </c>
      <c r="H2401" s="26">
        <v>3.6</v>
      </c>
      <c r="I2401" s="26">
        <v>0</v>
      </c>
      <c r="J2401" s="26">
        <v>0</v>
      </c>
      <c r="K2401" s="26">
        <v>0</v>
      </c>
      <c r="L2401" s="26">
        <v>0</v>
      </c>
      <c r="M2401" s="26">
        <v>3.6</v>
      </c>
      <c r="N2401" s="26">
        <v>0</v>
      </c>
      <c r="O2401" s="219"/>
      <c r="P2401" s="263"/>
      <c r="Q2401" s="74"/>
    </row>
    <row r="2402" spans="1:17" ht="16.5" thickBot="1" x14ac:dyDescent="0.3">
      <c r="A2402" s="214"/>
      <c r="B2402" s="220"/>
      <c r="C2402" s="220"/>
      <c r="D2402" s="365"/>
      <c r="E2402" s="220"/>
      <c r="F2402" s="220"/>
      <c r="G2402" s="25" t="s">
        <v>9</v>
      </c>
      <c r="H2402" s="26">
        <v>0</v>
      </c>
      <c r="I2402" s="26">
        <v>0</v>
      </c>
      <c r="J2402" s="26">
        <v>0</v>
      </c>
      <c r="K2402" s="26">
        <v>0</v>
      </c>
      <c r="L2402" s="26">
        <v>0</v>
      </c>
      <c r="M2402" s="26">
        <v>0</v>
      </c>
      <c r="N2402" s="26">
        <v>0</v>
      </c>
      <c r="O2402" s="220"/>
      <c r="P2402" s="264"/>
      <c r="Q2402" s="74"/>
    </row>
    <row r="2403" spans="1:17" ht="15.75" x14ac:dyDescent="0.25">
      <c r="A2403" s="212" t="s">
        <v>1855</v>
      </c>
      <c r="B2403" s="218" t="s">
        <v>1831</v>
      </c>
      <c r="C2403" s="218" t="s">
        <v>1119</v>
      </c>
      <c r="D2403" s="363">
        <v>46752</v>
      </c>
      <c r="E2403" s="218" t="s">
        <v>1856</v>
      </c>
      <c r="F2403" s="218" t="s">
        <v>1833</v>
      </c>
      <c r="G2403" s="215" t="s">
        <v>4</v>
      </c>
      <c r="H2403" s="366">
        <v>43.4</v>
      </c>
      <c r="I2403" s="366">
        <v>0</v>
      </c>
      <c r="J2403" s="366">
        <v>0</v>
      </c>
      <c r="K2403" s="366">
        <v>43.4</v>
      </c>
      <c r="L2403" s="366">
        <v>0</v>
      </c>
      <c r="M2403" s="366">
        <v>0</v>
      </c>
      <c r="N2403" s="366">
        <v>0</v>
      </c>
      <c r="O2403" s="218">
        <v>201</v>
      </c>
      <c r="P2403" s="262" t="s">
        <v>1834</v>
      </c>
      <c r="Q2403" s="74"/>
    </row>
    <row r="2404" spans="1:17" x14ac:dyDescent="0.25">
      <c r="A2404" s="213"/>
      <c r="B2404" s="219"/>
      <c r="C2404" s="219"/>
      <c r="D2404" s="364"/>
      <c r="E2404" s="219"/>
      <c r="F2404" s="219"/>
      <c r="G2404" s="216"/>
      <c r="H2404" s="367"/>
      <c r="I2404" s="367"/>
      <c r="J2404" s="367"/>
      <c r="K2404" s="367"/>
      <c r="L2404" s="367"/>
      <c r="M2404" s="367"/>
      <c r="N2404" s="367"/>
      <c r="O2404" s="219"/>
      <c r="P2404" s="263"/>
      <c r="Q2404" s="77"/>
    </row>
    <row r="2405" spans="1:17" ht="15.75" thickBot="1" x14ac:dyDescent="0.3">
      <c r="A2405" s="213"/>
      <c r="B2405" s="219"/>
      <c r="C2405" s="219"/>
      <c r="D2405" s="364"/>
      <c r="E2405" s="219"/>
      <c r="F2405" s="219"/>
      <c r="G2405" s="217"/>
      <c r="H2405" s="368"/>
      <c r="I2405" s="368"/>
      <c r="J2405" s="368"/>
      <c r="K2405" s="368"/>
      <c r="L2405" s="368"/>
      <c r="M2405" s="368"/>
      <c r="N2405" s="368"/>
      <c r="O2405" s="219"/>
      <c r="P2405" s="263"/>
      <c r="Q2405" s="77"/>
    </row>
    <row r="2406" spans="1:17" ht="15.75" thickBot="1" x14ac:dyDescent="0.3">
      <c r="A2406" s="213"/>
      <c r="B2406" s="219"/>
      <c r="C2406" s="219"/>
      <c r="D2406" s="364"/>
      <c r="E2406" s="219"/>
      <c r="F2406" s="219"/>
      <c r="G2406" s="25" t="s">
        <v>259</v>
      </c>
      <c r="H2406" s="26">
        <v>0</v>
      </c>
      <c r="I2406" s="26">
        <v>0</v>
      </c>
      <c r="J2406" s="26">
        <v>0</v>
      </c>
      <c r="K2406" s="26">
        <v>0</v>
      </c>
      <c r="L2406" s="26">
        <v>0</v>
      </c>
      <c r="M2406" s="26">
        <v>0</v>
      </c>
      <c r="N2406" s="26">
        <v>0</v>
      </c>
      <c r="O2406" s="219"/>
      <c r="P2406" s="263"/>
      <c r="Q2406" s="77"/>
    </row>
    <row r="2407" spans="1:17" ht="24.75" thickBot="1" x14ac:dyDescent="0.3">
      <c r="A2407" s="213"/>
      <c r="B2407" s="219"/>
      <c r="C2407" s="219"/>
      <c r="D2407" s="364"/>
      <c r="E2407" s="219"/>
      <c r="F2407" s="219"/>
      <c r="G2407" s="25" t="s">
        <v>7</v>
      </c>
      <c r="H2407" s="26">
        <v>40.799999999999997</v>
      </c>
      <c r="I2407" s="26">
        <v>0</v>
      </c>
      <c r="J2407" s="26">
        <v>0</v>
      </c>
      <c r="K2407" s="26">
        <v>40.799999999999997</v>
      </c>
      <c r="L2407" s="26">
        <v>0</v>
      </c>
      <c r="M2407" s="26">
        <v>0</v>
      </c>
      <c r="N2407" s="26">
        <v>0</v>
      </c>
      <c r="O2407" s="219"/>
      <c r="P2407" s="263"/>
      <c r="Q2407" s="74"/>
    </row>
    <row r="2408" spans="1:17" ht="16.5" thickBot="1" x14ac:dyDescent="0.3">
      <c r="A2408" s="213"/>
      <c r="B2408" s="219"/>
      <c r="C2408" s="219"/>
      <c r="D2408" s="364"/>
      <c r="E2408" s="219"/>
      <c r="F2408" s="219"/>
      <c r="G2408" s="25" t="s">
        <v>8</v>
      </c>
      <c r="H2408" s="26">
        <v>2.6</v>
      </c>
      <c r="I2408" s="26">
        <v>0</v>
      </c>
      <c r="J2408" s="26">
        <v>0</v>
      </c>
      <c r="K2408" s="26">
        <v>2.6</v>
      </c>
      <c r="L2408" s="26">
        <v>0</v>
      </c>
      <c r="M2408" s="26">
        <v>0</v>
      </c>
      <c r="N2408" s="26">
        <v>0</v>
      </c>
      <c r="O2408" s="219"/>
      <c r="P2408" s="263"/>
      <c r="Q2408" s="74"/>
    </row>
    <row r="2409" spans="1:17" ht="16.5" thickBot="1" x14ac:dyDescent="0.3">
      <c r="A2409" s="214"/>
      <c r="B2409" s="220"/>
      <c r="C2409" s="220"/>
      <c r="D2409" s="365"/>
      <c r="E2409" s="220"/>
      <c r="F2409" s="220"/>
      <c r="G2409" s="25" t="s">
        <v>9</v>
      </c>
      <c r="H2409" s="26">
        <v>0</v>
      </c>
      <c r="I2409" s="26">
        <v>0</v>
      </c>
      <c r="J2409" s="26">
        <v>0</v>
      </c>
      <c r="K2409" s="26">
        <v>0</v>
      </c>
      <c r="L2409" s="26">
        <v>0</v>
      </c>
      <c r="M2409" s="26">
        <v>0</v>
      </c>
      <c r="N2409" s="26">
        <v>0</v>
      </c>
      <c r="O2409" s="220"/>
      <c r="P2409" s="264"/>
      <c r="Q2409" s="74"/>
    </row>
    <row r="2410" spans="1:17" ht="15.75" x14ac:dyDescent="0.25">
      <c r="A2410" s="212" t="s">
        <v>1857</v>
      </c>
      <c r="B2410" s="218" t="s">
        <v>1831</v>
      </c>
      <c r="C2410" s="218" t="s">
        <v>1119</v>
      </c>
      <c r="D2410" s="363">
        <v>47483</v>
      </c>
      <c r="E2410" s="218" t="s">
        <v>1858</v>
      </c>
      <c r="F2410" s="218" t="s">
        <v>1833</v>
      </c>
      <c r="G2410" s="215" t="s">
        <v>4</v>
      </c>
      <c r="H2410" s="366">
        <v>36</v>
      </c>
      <c r="I2410" s="366">
        <v>0</v>
      </c>
      <c r="J2410" s="366">
        <v>0</v>
      </c>
      <c r="K2410" s="366">
        <v>0</v>
      </c>
      <c r="L2410" s="366">
        <v>0</v>
      </c>
      <c r="M2410" s="366">
        <v>36</v>
      </c>
      <c r="N2410" s="366">
        <v>0</v>
      </c>
      <c r="O2410" s="218">
        <v>459</v>
      </c>
      <c r="P2410" s="262" t="s">
        <v>1834</v>
      </c>
      <c r="Q2410" s="74"/>
    </row>
    <row r="2411" spans="1:17" x14ac:dyDescent="0.25">
      <c r="A2411" s="213"/>
      <c r="B2411" s="219"/>
      <c r="C2411" s="219"/>
      <c r="D2411" s="364"/>
      <c r="E2411" s="219"/>
      <c r="F2411" s="219"/>
      <c r="G2411" s="216"/>
      <c r="H2411" s="367"/>
      <c r="I2411" s="367"/>
      <c r="J2411" s="367"/>
      <c r="K2411" s="367"/>
      <c r="L2411" s="367"/>
      <c r="M2411" s="367"/>
      <c r="N2411" s="367"/>
      <c r="O2411" s="219"/>
      <c r="P2411" s="263"/>
      <c r="Q2411" s="77"/>
    </row>
    <row r="2412" spans="1:17" ht="15.75" thickBot="1" x14ac:dyDescent="0.3">
      <c r="A2412" s="213"/>
      <c r="B2412" s="219"/>
      <c r="C2412" s="219"/>
      <c r="D2412" s="364"/>
      <c r="E2412" s="219"/>
      <c r="F2412" s="219"/>
      <c r="G2412" s="217"/>
      <c r="H2412" s="368"/>
      <c r="I2412" s="368"/>
      <c r="J2412" s="368"/>
      <c r="K2412" s="368"/>
      <c r="L2412" s="368"/>
      <c r="M2412" s="368"/>
      <c r="N2412" s="368"/>
      <c r="O2412" s="219"/>
      <c r="P2412" s="263"/>
      <c r="Q2412" s="77"/>
    </row>
    <row r="2413" spans="1:17" ht="15.75" thickBot="1" x14ac:dyDescent="0.3">
      <c r="A2413" s="213"/>
      <c r="B2413" s="219"/>
      <c r="C2413" s="219"/>
      <c r="D2413" s="364"/>
      <c r="E2413" s="219"/>
      <c r="F2413" s="219"/>
      <c r="G2413" s="25" t="s">
        <v>259</v>
      </c>
      <c r="H2413" s="26">
        <v>0</v>
      </c>
      <c r="I2413" s="26">
        <v>0</v>
      </c>
      <c r="J2413" s="26">
        <v>0</v>
      </c>
      <c r="K2413" s="26">
        <v>0</v>
      </c>
      <c r="L2413" s="26">
        <v>0</v>
      </c>
      <c r="M2413" s="26">
        <v>0</v>
      </c>
      <c r="N2413" s="26">
        <v>0</v>
      </c>
      <c r="O2413" s="219"/>
      <c r="P2413" s="263"/>
      <c r="Q2413" s="77"/>
    </row>
    <row r="2414" spans="1:17" ht="24.75" thickBot="1" x14ac:dyDescent="0.3">
      <c r="A2414" s="213"/>
      <c r="B2414" s="219"/>
      <c r="C2414" s="219"/>
      <c r="D2414" s="364"/>
      <c r="E2414" s="219"/>
      <c r="F2414" s="219"/>
      <c r="G2414" s="25" t="s">
        <v>7</v>
      </c>
      <c r="H2414" s="26">
        <v>33.799999999999997</v>
      </c>
      <c r="I2414" s="26">
        <v>0</v>
      </c>
      <c r="J2414" s="26">
        <v>0</v>
      </c>
      <c r="K2414" s="26">
        <v>0</v>
      </c>
      <c r="L2414" s="26">
        <v>0</v>
      </c>
      <c r="M2414" s="26">
        <v>33.799999999999997</v>
      </c>
      <c r="N2414" s="26">
        <v>0</v>
      </c>
      <c r="O2414" s="219"/>
      <c r="P2414" s="263"/>
      <c r="Q2414" s="74"/>
    </row>
    <row r="2415" spans="1:17" ht="16.5" thickBot="1" x14ac:dyDescent="0.3">
      <c r="A2415" s="213"/>
      <c r="B2415" s="219"/>
      <c r="C2415" s="219"/>
      <c r="D2415" s="364"/>
      <c r="E2415" s="219"/>
      <c r="F2415" s="219"/>
      <c r="G2415" s="25" t="s">
        <v>8</v>
      </c>
      <c r="H2415" s="26">
        <v>2.2000000000000002</v>
      </c>
      <c r="I2415" s="26">
        <v>0</v>
      </c>
      <c r="J2415" s="26">
        <v>0</v>
      </c>
      <c r="K2415" s="26">
        <v>0</v>
      </c>
      <c r="L2415" s="26">
        <v>0</v>
      </c>
      <c r="M2415" s="26">
        <v>2.2000000000000002</v>
      </c>
      <c r="N2415" s="26">
        <v>0</v>
      </c>
      <c r="O2415" s="219"/>
      <c r="P2415" s="263"/>
      <c r="Q2415" s="74"/>
    </row>
    <row r="2416" spans="1:17" ht="16.5" thickBot="1" x14ac:dyDescent="0.3">
      <c r="A2416" s="214"/>
      <c r="B2416" s="220"/>
      <c r="C2416" s="220"/>
      <c r="D2416" s="365"/>
      <c r="E2416" s="220"/>
      <c r="F2416" s="220"/>
      <c r="G2416" s="25" t="s">
        <v>9</v>
      </c>
      <c r="H2416" s="26">
        <v>0</v>
      </c>
      <c r="I2416" s="26">
        <v>0</v>
      </c>
      <c r="J2416" s="26">
        <v>0</v>
      </c>
      <c r="K2416" s="26">
        <v>0</v>
      </c>
      <c r="L2416" s="26">
        <v>0</v>
      </c>
      <c r="M2416" s="26">
        <v>0</v>
      </c>
      <c r="N2416" s="26">
        <v>0</v>
      </c>
      <c r="O2416" s="220"/>
      <c r="P2416" s="264"/>
      <c r="Q2416" s="74"/>
    </row>
    <row r="2417" spans="1:17" ht="15.75" x14ac:dyDescent="0.25">
      <c r="A2417" s="212" t="s">
        <v>1859</v>
      </c>
      <c r="B2417" s="218" t="s">
        <v>1831</v>
      </c>
      <c r="C2417" s="218" t="s">
        <v>1119</v>
      </c>
      <c r="D2417" s="363">
        <v>47118</v>
      </c>
      <c r="E2417" s="218" t="s">
        <v>1860</v>
      </c>
      <c r="F2417" s="218" t="s">
        <v>1833</v>
      </c>
      <c r="G2417" s="215" t="s">
        <v>4</v>
      </c>
      <c r="H2417" s="366">
        <v>31</v>
      </c>
      <c r="I2417" s="366">
        <v>0</v>
      </c>
      <c r="J2417" s="366">
        <v>0</v>
      </c>
      <c r="K2417" s="366">
        <v>0</v>
      </c>
      <c r="L2417" s="366">
        <v>31</v>
      </c>
      <c r="M2417" s="366">
        <v>0</v>
      </c>
      <c r="N2417" s="366">
        <v>0</v>
      </c>
      <c r="O2417" s="218">
        <v>336</v>
      </c>
      <c r="P2417" s="262" t="s">
        <v>1834</v>
      </c>
      <c r="Q2417" s="74"/>
    </row>
    <row r="2418" spans="1:17" x14ac:dyDescent="0.25">
      <c r="A2418" s="213"/>
      <c r="B2418" s="219"/>
      <c r="C2418" s="219"/>
      <c r="D2418" s="364"/>
      <c r="E2418" s="219"/>
      <c r="F2418" s="219"/>
      <c r="G2418" s="216"/>
      <c r="H2418" s="367"/>
      <c r="I2418" s="367"/>
      <c r="J2418" s="367"/>
      <c r="K2418" s="367"/>
      <c r="L2418" s="367"/>
      <c r="M2418" s="367"/>
      <c r="N2418" s="367"/>
      <c r="O2418" s="219"/>
      <c r="P2418" s="263"/>
      <c r="Q2418" s="77"/>
    </row>
    <row r="2419" spans="1:17" ht="15.75" thickBot="1" x14ac:dyDescent="0.3">
      <c r="A2419" s="213"/>
      <c r="B2419" s="219"/>
      <c r="C2419" s="219"/>
      <c r="D2419" s="364"/>
      <c r="E2419" s="219"/>
      <c r="F2419" s="219"/>
      <c r="G2419" s="217"/>
      <c r="H2419" s="368"/>
      <c r="I2419" s="368"/>
      <c r="J2419" s="368"/>
      <c r="K2419" s="368"/>
      <c r="L2419" s="368"/>
      <c r="M2419" s="368"/>
      <c r="N2419" s="368"/>
      <c r="O2419" s="219"/>
      <c r="P2419" s="263"/>
      <c r="Q2419" s="77"/>
    </row>
    <row r="2420" spans="1:17" ht="15.75" thickBot="1" x14ac:dyDescent="0.3">
      <c r="A2420" s="213"/>
      <c r="B2420" s="219"/>
      <c r="C2420" s="219"/>
      <c r="D2420" s="364"/>
      <c r="E2420" s="219"/>
      <c r="F2420" s="219"/>
      <c r="G2420" s="25" t="s">
        <v>259</v>
      </c>
      <c r="H2420" s="26">
        <v>0</v>
      </c>
      <c r="I2420" s="26">
        <v>0</v>
      </c>
      <c r="J2420" s="26">
        <v>0</v>
      </c>
      <c r="K2420" s="26">
        <v>0</v>
      </c>
      <c r="L2420" s="26">
        <v>0</v>
      </c>
      <c r="M2420" s="26">
        <v>0</v>
      </c>
      <c r="N2420" s="26">
        <v>0</v>
      </c>
      <c r="O2420" s="219"/>
      <c r="P2420" s="263"/>
      <c r="Q2420" s="77"/>
    </row>
    <row r="2421" spans="1:17" ht="24.75" thickBot="1" x14ac:dyDescent="0.3">
      <c r="A2421" s="213"/>
      <c r="B2421" s="219"/>
      <c r="C2421" s="219"/>
      <c r="D2421" s="364"/>
      <c r="E2421" s="219"/>
      <c r="F2421" s="219"/>
      <c r="G2421" s="25" t="s">
        <v>7</v>
      </c>
      <c r="H2421" s="26">
        <v>29.1</v>
      </c>
      <c r="I2421" s="26">
        <v>0</v>
      </c>
      <c r="J2421" s="26">
        <v>0</v>
      </c>
      <c r="K2421" s="26">
        <v>0</v>
      </c>
      <c r="L2421" s="26">
        <v>29.1</v>
      </c>
      <c r="M2421" s="26">
        <v>0</v>
      </c>
      <c r="N2421" s="26">
        <v>0</v>
      </c>
      <c r="O2421" s="219"/>
      <c r="P2421" s="263"/>
      <c r="Q2421" s="74"/>
    </row>
    <row r="2422" spans="1:17" ht="16.5" thickBot="1" x14ac:dyDescent="0.3">
      <c r="A2422" s="213"/>
      <c r="B2422" s="219"/>
      <c r="C2422" s="219"/>
      <c r="D2422" s="364"/>
      <c r="E2422" s="219"/>
      <c r="F2422" s="219"/>
      <c r="G2422" s="25" t="s">
        <v>8</v>
      </c>
      <c r="H2422" s="26">
        <v>1.9</v>
      </c>
      <c r="I2422" s="26">
        <v>0</v>
      </c>
      <c r="J2422" s="26">
        <v>0</v>
      </c>
      <c r="K2422" s="26">
        <v>0</v>
      </c>
      <c r="L2422" s="26">
        <v>1.9</v>
      </c>
      <c r="M2422" s="26">
        <v>0</v>
      </c>
      <c r="N2422" s="26">
        <v>0</v>
      </c>
      <c r="O2422" s="219"/>
      <c r="P2422" s="263"/>
      <c r="Q2422" s="74"/>
    </row>
    <row r="2423" spans="1:17" ht="16.5" thickBot="1" x14ac:dyDescent="0.3">
      <c r="A2423" s="214"/>
      <c r="B2423" s="220"/>
      <c r="C2423" s="220"/>
      <c r="D2423" s="365"/>
      <c r="E2423" s="220"/>
      <c r="F2423" s="220"/>
      <c r="G2423" s="25" t="s">
        <v>9</v>
      </c>
      <c r="H2423" s="26">
        <v>0</v>
      </c>
      <c r="I2423" s="26">
        <v>0</v>
      </c>
      <c r="J2423" s="26">
        <v>0</v>
      </c>
      <c r="K2423" s="26">
        <v>0</v>
      </c>
      <c r="L2423" s="26">
        <v>0</v>
      </c>
      <c r="M2423" s="26">
        <v>0</v>
      </c>
      <c r="N2423" s="26">
        <v>0</v>
      </c>
      <c r="O2423" s="220"/>
      <c r="P2423" s="264"/>
      <c r="Q2423" s="74"/>
    </row>
    <row r="2424" spans="1:17" ht="15.75" x14ac:dyDescent="0.25">
      <c r="A2424" s="212" t="s">
        <v>1861</v>
      </c>
      <c r="B2424" s="218" t="s">
        <v>1831</v>
      </c>
      <c r="C2424" s="218" t="s">
        <v>1119</v>
      </c>
      <c r="D2424" s="363">
        <v>47483</v>
      </c>
      <c r="E2424" s="218" t="s">
        <v>1862</v>
      </c>
      <c r="F2424" s="218" t="s">
        <v>1833</v>
      </c>
      <c r="G2424" s="215" t="s">
        <v>4</v>
      </c>
      <c r="H2424" s="366">
        <v>31.7</v>
      </c>
      <c r="I2424" s="366">
        <v>0</v>
      </c>
      <c r="J2424" s="366">
        <v>0</v>
      </c>
      <c r="K2424" s="366">
        <v>0</v>
      </c>
      <c r="L2424" s="366">
        <v>0</v>
      </c>
      <c r="M2424" s="366">
        <v>31.7</v>
      </c>
      <c r="N2424" s="366">
        <v>0</v>
      </c>
      <c r="O2424" s="218">
        <v>179</v>
      </c>
      <c r="P2424" s="262" t="s">
        <v>1834</v>
      </c>
      <c r="Q2424" s="74"/>
    </row>
    <row r="2425" spans="1:17" x14ac:dyDescent="0.25">
      <c r="A2425" s="213"/>
      <c r="B2425" s="219"/>
      <c r="C2425" s="219"/>
      <c r="D2425" s="364"/>
      <c r="E2425" s="219"/>
      <c r="F2425" s="219"/>
      <c r="G2425" s="216"/>
      <c r="H2425" s="367"/>
      <c r="I2425" s="367"/>
      <c r="J2425" s="367"/>
      <c r="K2425" s="367"/>
      <c r="L2425" s="367"/>
      <c r="M2425" s="367"/>
      <c r="N2425" s="367"/>
      <c r="O2425" s="219"/>
      <c r="P2425" s="263"/>
      <c r="Q2425" s="77"/>
    </row>
    <row r="2426" spans="1:17" ht="15.75" thickBot="1" x14ac:dyDescent="0.3">
      <c r="A2426" s="213"/>
      <c r="B2426" s="219"/>
      <c r="C2426" s="219"/>
      <c r="D2426" s="364"/>
      <c r="E2426" s="219"/>
      <c r="F2426" s="219"/>
      <c r="G2426" s="217"/>
      <c r="H2426" s="368"/>
      <c r="I2426" s="368"/>
      <c r="J2426" s="368"/>
      <c r="K2426" s="368"/>
      <c r="L2426" s="368"/>
      <c r="M2426" s="368"/>
      <c r="N2426" s="368"/>
      <c r="O2426" s="219"/>
      <c r="P2426" s="263"/>
      <c r="Q2426" s="77"/>
    </row>
    <row r="2427" spans="1:17" ht="15.75" thickBot="1" x14ac:dyDescent="0.3">
      <c r="A2427" s="213"/>
      <c r="B2427" s="219"/>
      <c r="C2427" s="219"/>
      <c r="D2427" s="364"/>
      <c r="E2427" s="219"/>
      <c r="F2427" s="219"/>
      <c r="G2427" s="25" t="s">
        <v>259</v>
      </c>
      <c r="H2427" s="26">
        <v>0</v>
      </c>
      <c r="I2427" s="26">
        <v>0</v>
      </c>
      <c r="J2427" s="26">
        <v>0</v>
      </c>
      <c r="K2427" s="26">
        <v>0</v>
      </c>
      <c r="L2427" s="26">
        <v>0</v>
      </c>
      <c r="M2427" s="26">
        <v>0</v>
      </c>
      <c r="N2427" s="26">
        <v>0</v>
      </c>
      <c r="O2427" s="219"/>
      <c r="P2427" s="263"/>
      <c r="Q2427" s="77"/>
    </row>
    <row r="2428" spans="1:17" ht="24.75" thickBot="1" x14ac:dyDescent="0.3">
      <c r="A2428" s="213"/>
      <c r="B2428" s="219"/>
      <c r="C2428" s="219"/>
      <c r="D2428" s="364"/>
      <c r="E2428" s="219"/>
      <c r="F2428" s="219"/>
      <c r="G2428" s="25" t="s">
        <v>7</v>
      </c>
      <c r="H2428" s="26">
        <v>29.8</v>
      </c>
      <c r="I2428" s="26">
        <v>0</v>
      </c>
      <c r="J2428" s="26">
        <v>0</v>
      </c>
      <c r="K2428" s="26">
        <v>0</v>
      </c>
      <c r="L2428" s="26">
        <v>0</v>
      </c>
      <c r="M2428" s="26">
        <v>29.8</v>
      </c>
      <c r="N2428" s="26">
        <v>0</v>
      </c>
      <c r="O2428" s="219"/>
      <c r="P2428" s="263"/>
      <c r="Q2428" s="74"/>
    </row>
    <row r="2429" spans="1:17" ht="16.5" thickBot="1" x14ac:dyDescent="0.3">
      <c r="A2429" s="213"/>
      <c r="B2429" s="219"/>
      <c r="C2429" s="219"/>
      <c r="D2429" s="364"/>
      <c r="E2429" s="219"/>
      <c r="F2429" s="219"/>
      <c r="G2429" s="25" t="s">
        <v>8</v>
      </c>
      <c r="H2429" s="26">
        <v>1.9</v>
      </c>
      <c r="I2429" s="26">
        <v>0</v>
      </c>
      <c r="J2429" s="26">
        <v>0</v>
      </c>
      <c r="K2429" s="26">
        <v>0</v>
      </c>
      <c r="L2429" s="26">
        <v>0</v>
      </c>
      <c r="M2429" s="26">
        <v>1.9</v>
      </c>
      <c r="N2429" s="26">
        <v>0</v>
      </c>
      <c r="O2429" s="219"/>
      <c r="P2429" s="263"/>
      <c r="Q2429" s="74"/>
    </row>
    <row r="2430" spans="1:17" ht="16.5" thickBot="1" x14ac:dyDescent="0.3">
      <c r="A2430" s="214"/>
      <c r="B2430" s="220"/>
      <c r="C2430" s="220"/>
      <c r="D2430" s="365"/>
      <c r="E2430" s="220"/>
      <c r="F2430" s="220"/>
      <c r="G2430" s="25" t="s">
        <v>9</v>
      </c>
      <c r="H2430" s="26">
        <v>0</v>
      </c>
      <c r="I2430" s="26">
        <v>0</v>
      </c>
      <c r="J2430" s="26">
        <v>0</v>
      </c>
      <c r="K2430" s="26">
        <v>0</v>
      </c>
      <c r="L2430" s="26">
        <v>0</v>
      </c>
      <c r="M2430" s="26">
        <v>0</v>
      </c>
      <c r="N2430" s="26">
        <v>0</v>
      </c>
      <c r="O2430" s="220"/>
      <c r="P2430" s="264"/>
      <c r="Q2430" s="74"/>
    </row>
    <row r="2431" spans="1:17" ht="15.75" x14ac:dyDescent="0.25">
      <c r="A2431" s="212" t="s">
        <v>1863</v>
      </c>
      <c r="B2431" s="218" t="s">
        <v>1831</v>
      </c>
      <c r="C2431" s="218" t="s">
        <v>1119</v>
      </c>
      <c r="D2431" s="363">
        <v>47848</v>
      </c>
      <c r="E2431" s="218" t="s">
        <v>1864</v>
      </c>
      <c r="F2431" s="218" t="s">
        <v>1833</v>
      </c>
      <c r="G2431" s="215" t="s">
        <v>4</v>
      </c>
      <c r="H2431" s="366">
        <v>28.4</v>
      </c>
      <c r="I2431" s="366">
        <v>0</v>
      </c>
      <c r="J2431" s="366">
        <v>0</v>
      </c>
      <c r="K2431" s="366">
        <v>0</v>
      </c>
      <c r="L2431" s="366">
        <v>0</v>
      </c>
      <c r="M2431" s="366">
        <v>0</v>
      </c>
      <c r="N2431" s="366">
        <v>28.4</v>
      </c>
      <c r="O2431" s="218">
        <v>170</v>
      </c>
      <c r="P2431" s="262" t="s">
        <v>1834</v>
      </c>
      <c r="Q2431" s="74"/>
    </row>
    <row r="2432" spans="1:17" x14ac:dyDescent="0.25">
      <c r="A2432" s="213"/>
      <c r="B2432" s="219"/>
      <c r="C2432" s="219"/>
      <c r="D2432" s="364"/>
      <c r="E2432" s="219"/>
      <c r="F2432" s="219"/>
      <c r="G2432" s="216"/>
      <c r="H2432" s="367"/>
      <c r="I2432" s="367"/>
      <c r="J2432" s="367"/>
      <c r="K2432" s="367"/>
      <c r="L2432" s="367"/>
      <c r="M2432" s="367"/>
      <c r="N2432" s="367"/>
      <c r="O2432" s="219"/>
      <c r="P2432" s="263"/>
      <c r="Q2432" s="77"/>
    </row>
    <row r="2433" spans="1:17" ht="15.75" thickBot="1" x14ac:dyDescent="0.3">
      <c r="A2433" s="213"/>
      <c r="B2433" s="219"/>
      <c r="C2433" s="219"/>
      <c r="D2433" s="364"/>
      <c r="E2433" s="219"/>
      <c r="F2433" s="219"/>
      <c r="G2433" s="217"/>
      <c r="H2433" s="368"/>
      <c r="I2433" s="368"/>
      <c r="J2433" s="368"/>
      <c r="K2433" s="368"/>
      <c r="L2433" s="368"/>
      <c r="M2433" s="368"/>
      <c r="N2433" s="368"/>
      <c r="O2433" s="219"/>
      <c r="P2433" s="263"/>
      <c r="Q2433" s="77"/>
    </row>
    <row r="2434" spans="1:17" ht="15.75" thickBot="1" x14ac:dyDescent="0.3">
      <c r="A2434" s="213"/>
      <c r="B2434" s="219"/>
      <c r="C2434" s="219"/>
      <c r="D2434" s="364"/>
      <c r="E2434" s="219"/>
      <c r="F2434" s="219"/>
      <c r="G2434" s="25" t="s">
        <v>259</v>
      </c>
      <c r="H2434" s="26">
        <v>0</v>
      </c>
      <c r="I2434" s="26">
        <v>0</v>
      </c>
      <c r="J2434" s="26">
        <v>0</v>
      </c>
      <c r="K2434" s="26">
        <v>0</v>
      </c>
      <c r="L2434" s="26">
        <v>0</v>
      </c>
      <c r="M2434" s="26">
        <v>0</v>
      </c>
      <c r="N2434" s="26">
        <v>0</v>
      </c>
      <c r="O2434" s="219"/>
      <c r="P2434" s="263"/>
      <c r="Q2434" s="77"/>
    </row>
    <row r="2435" spans="1:17" ht="24.75" thickBot="1" x14ac:dyDescent="0.3">
      <c r="A2435" s="213"/>
      <c r="B2435" s="219"/>
      <c r="C2435" s="219"/>
      <c r="D2435" s="364"/>
      <c r="E2435" s="219"/>
      <c r="F2435" s="219"/>
      <c r="G2435" s="25" t="s">
        <v>7</v>
      </c>
      <c r="H2435" s="26">
        <v>26.7</v>
      </c>
      <c r="I2435" s="26">
        <v>0</v>
      </c>
      <c r="J2435" s="26">
        <v>0</v>
      </c>
      <c r="K2435" s="26">
        <v>0</v>
      </c>
      <c r="L2435" s="26">
        <v>0</v>
      </c>
      <c r="M2435" s="26">
        <v>0</v>
      </c>
      <c r="N2435" s="26">
        <v>26.7</v>
      </c>
      <c r="O2435" s="219"/>
      <c r="P2435" s="263"/>
      <c r="Q2435" s="74"/>
    </row>
    <row r="2436" spans="1:17" ht="16.5" thickBot="1" x14ac:dyDescent="0.3">
      <c r="A2436" s="213"/>
      <c r="B2436" s="219"/>
      <c r="C2436" s="219"/>
      <c r="D2436" s="364"/>
      <c r="E2436" s="219"/>
      <c r="F2436" s="219"/>
      <c r="G2436" s="25" t="s">
        <v>8</v>
      </c>
      <c r="H2436" s="26">
        <v>1.7</v>
      </c>
      <c r="I2436" s="26">
        <v>0</v>
      </c>
      <c r="J2436" s="26">
        <v>0</v>
      </c>
      <c r="K2436" s="26">
        <v>0</v>
      </c>
      <c r="L2436" s="26">
        <v>0</v>
      </c>
      <c r="M2436" s="26">
        <v>0</v>
      </c>
      <c r="N2436" s="26">
        <v>1.7</v>
      </c>
      <c r="O2436" s="219"/>
      <c r="P2436" s="263"/>
      <c r="Q2436" s="74"/>
    </row>
    <row r="2437" spans="1:17" ht="16.5" thickBot="1" x14ac:dyDescent="0.3">
      <c r="A2437" s="214"/>
      <c r="B2437" s="220"/>
      <c r="C2437" s="220"/>
      <c r="D2437" s="365"/>
      <c r="E2437" s="220"/>
      <c r="F2437" s="220"/>
      <c r="G2437" s="25" t="s">
        <v>9</v>
      </c>
      <c r="H2437" s="26">
        <v>0</v>
      </c>
      <c r="I2437" s="26">
        <v>0</v>
      </c>
      <c r="J2437" s="26">
        <v>0</v>
      </c>
      <c r="K2437" s="26">
        <v>0</v>
      </c>
      <c r="L2437" s="26">
        <v>0</v>
      </c>
      <c r="M2437" s="26">
        <v>0</v>
      </c>
      <c r="N2437" s="26">
        <v>0</v>
      </c>
      <c r="O2437" s="220"/>
      <c r="P2437" s="264"/>
      <c r="Q2437" s="74"/>
    </row>
    <row r="2438" spans="1:17" ht="15.75" x14ac:dyDescent="0.25">
      <c r="A2438" s="212" t="s">
        <v>1865</v>
      </c>
      <c r="B2438" s="218" t="s">
        <v>1831</v>
      </c>
      <c r="C2438" s="218" t="s">
        <v>1119</v>
      </c>
      <c r="D2438" s="363">
        <v>47118</v>
      </c>
      <c r="E2438" s="218" t="s">
        <v>1866</v>
      </c>
      <c r="F2438" s="218" t="s">
        <v>1833</v>
      </c>
      <c r="G2438" s="215" t="s">
        <v>4</v>
      </c>
      <c r="H2438" s="366">
        <v>23.3</v>
      </c>
      <c r="I2438" s="366">
        <v>0</v>
      </c>
      <c r="J2438" s="366">
        <v>0</v>
      </c>
      <c r="K2438" s="366">
        <v>0</v>
      </c>
      <c r="L2438" s="366">
        <v>23.3</v>
      </c>
      <c r="M2438" s="366">
        <v>0</v>
      </c>
      <c r="N2438" s="366">
        <v>0</v>
      </c>
      <c r="O2438" s="218">
        <v>112</v>
      </c>
      <c r="P2438" s="262" t="s">
        <v>1834</v>
      </c>
      <c r="Q2438" s="74"/>
    </row>
    <row r="2439" spans="1:17" x14ac:dyDescent="0.25">
      <c r="A2439" s="213"/>
      <c r="B2439" s="219"/>
      <c r="C2439" s="219"/>
      <c r="D2439" s="364"/>
      <c r="E2439" s="219"/>
      <c r="F2439" s="219"/>
      <c r="G2439" s="216"/>
      <c r="H2439" s="367"/>
      <c r="I2439" s="367"/>
      <c r="J2439" s="367"/>
      <c r="K2439" s="367"/>
      <c r="L2439" s="367"/>
      <c r="M2439" s="367"/>
      <c r="N2439" s="367"/>
      <c r="O2439" s="219"/>
      <c r="P2439" s="263"/>
      <c r="Q2439" s="77"/>
    </row>
    <row r="2440" spans="1:17" ht="15.75" thickBot="1" x14ac:dyDescent="0.3">
      <c r="A2440" s="213"/>
      <c r="B2440" s="219"/>
      <c r="C2440" s="219"/>
      <c r="D2440" s="364"/>
      <c r="E2440" s="219"/>
      <c r="F2440" s="219"/>
      <c r="G2440" s="217"/>
      <c r="H2440" s="368"/>
      <c r="I2440" s="368"/>
      <c r="J2440" s="368"/>
      <c r="K2440" s="368"/>
      <c r="L2440" s="368"/>
      <c r="M2440" s="368"/>
      <c r="N2440" s="368"/>
      <c r="O2440" s="219"/>
      <c r="P2440" s="263"/>
      <c r="Q2440" s="77"/>
    </row>
    <row r="2441" spans="1:17" ht="15.75" thickBot="1" x14ac:dyDescent="0.3">
      <c r="A2441" s="213"/>
      <c r="B2441" s="219"/>
      <c r="C2441" s="219"/>
      <c r="D2441" s="364"/>
      <c r="E2441" s="219"/>
      <c r="F2441" s="219"/>
      <c r="G2441" s="25" t="s">
        <v>259</v>
      </c>
      <c r="H2441" s="26">
        <v>0</v>
      </c>
      <c r="I2441" s="26">
        <v>0</v>
      </c>
      <c r="J2441" s="26">
        <v>0</v>
      </c>
      <c r="K2441" s="26">
        <v>0</v>
      </c>
      <c r="L2441" s="26">
        <v>0</v>
      </c>
      <c r="M2441" s="26">
        <v>0</v>
      </c>
      <c r="N2441" s="26">
        <v>0</v>
      </c>
      <c r="O2441" s="219"/>
      <c r="P2441" s="263"/>
      <c r="Q2441" s="77"/>
    </row>
    <row r="2442" spans="1:17" ht="24.75" thickBot="1" x14ac:dyDescent="0.3">
      <c r="A2442" s="213"/>
      <c r="B2442" s="219"/>
      <c r="C2442" s="219"/>
      <c r="D2442" s="364"/>
      <c r="E2442" s="219"/>
      <c r="F2442" s="219"/>
      <c r="G2442" s="25" t="s">
        <v>7</v>
      </c>
      <c r="H2442" s="26">
        <v>21.9</v>
      </c>
      <c r="I2442" s="26">
        <v>0</v>
      </c>
      <c r="J2442" s="26">
        <v>0</v>
      </c>
      <c r="K2442" s="26">
        <v>0</v>
      </c>
      <c r="L2442" s="26">
        <v>21.9</v>
      </c>
      <c r="M2442" s="26">
        <v>0</v>
      </c>
      <c r="N2442" s="26">
        <v>0</v>
      </c>
      <c r="O2442" s="219"/>
      <c r="P2442" s="263"/>
      <c r="Q2442" s="74"/>
    </row>
    <row r="2443" spans="1:17" ht="16.5" thickBot="1" x14ac:dyDescent="0.3">
      <c r="A2443" s="213"/>
      <c r="B2443" s="219"/>
      <c r="C2443" s="219"/>
      <c r="D2443" s="364"/>
      <c r="E2443" s="219"/>
      <c r="F2443" s="219"/>
      <c r="G2443" s="25" t="s">
        <v>8</v>
      </c>
      <c r="H2443" s="26">
        <v>1.4</v>
      </c>
      <c r="I2443" s="26">
        <v>0</v>
      </c>
      <c r="J2443" s="26">
        <v>0</v>
      </c>
      <c r="K2443" s="26">
        <v>0</v>
      </c>
      <c r="L2443" s="26">
        <v>1.4</v>
      </c>
      <c r="M2443" s="26">
        <v>0</v>
      </c>
      <c r="N2443" s="26">
        <v>0</v>
      </c>
      <c r="O2443" s="219"/>
      <c r="P2443" s="263"/>
      <c r="Q2443" s="74"/>
    </row>
    <row r="2444" spans="1:17" ht="16.5" thickBot="1" x14ac:dyDescent="0.3">
      <c r="A2444" s="214"/>
      <c r="B2444" s="220"/>
      <c r="C2444" s="220"/>
      <c r="D2444" s="365"/>
      <c r="E2444" s="220"/>
      <c r="F2444" s="220"/>
      <c r="G2444" s="25" t="s">
        <v>9</v>
      </c>
      <c r="H2444" s="26">
        <v>0</v>
      </c>
      <c r="I2444" s="26">
        <v>0</v>
      </c>
      <c r="J2444" s="26">
        <v>0</v>
      </c>
      <c r="K2444" s="26">
        <v>0</v>
      </c>
      <c r="L2444" s="26">
        <v>0</v>
      </c>
      <c r="M2444" s="26">
        <v>0</v>
      </c>
      <c r="N2444" s="26">
        <v>0</v>
      </c>
      <c r="O2444" s="220"/>
      <c r="P2444" s="264"/>
      <c r="Q2444" s="74"/>
    </row>
    <row r="2445" spans="1:17" ht="15.75" x14ac:dyDescent="0.25">
      <c r="A2445" s="212" t="s">
        <v>1867</v>
      </c>
      <c r="B2445" s="218" t="s">
        <v>1831</v>
      </c>
      <c r="C2445" s="218" t="s">
        <v>1119</v>
      </c>
      <c r="D2445" s="363">
        <v>47118</v>
      </c>
      <c r="E2445" s="218" t="s">
        <v>1868</v>
      </c>
      <c r="F2445" s="218" t="s">
        <v>1833</v>
      </c>
      <c r="G2445" s="215" t="s">
        <v>4</v>
      </c>
      <c r="H2445" s="366">
        <v>22.8</v>
      </c>
      <c r="I2445" s="366">
        <v>0</v>
      </c>
      <c r="J2445" s="366">
        <v>0</v>
      </c>
      <c r="K2445" s="366">
        <v>0</v>
      </c>
      <c r="L2445" s="366">
        <v>22.8</v>
      </c>
      <c r="M2445" s="366">
        <v>0</v>
      </c>
      <c r="N2445" s="366">
        <v>0</v>
      </c>
      <c r="O2445" s="218">
        <v>325</v>
      </c>
      <c r="P2445" s="262" t="s">
        <v>1834</v>
      </c>
      <c r="Q2445" s="74"/>
    </row>
    <row r="2446" spans="1:17" x14ac:dyDescent="0.25">
      <c r="A2446" s="213"/>
      <c r="B2446" s="219"/>
      <c r="C2446" s="219"/>
      <c r="D2446" s="364"/>
      <c r="E2446" s="219"/>
      <c r="F2446" s="219"/>
      <c r="G2446" s="216"/>
      <c r="H2446" s="367"/>
      <c r="I2446" s="367"/>
      <c r="J2446" s="367"/>
      <c r="K2446" s="367"/>
      <c r="L2446" s="367"/>
      <c r="M2446" s="367"/>
      <c r="N2446" s="367"/>
      <c r="O2446" s="219"/>
      <c r="P2446" s="263"/>
      <c r="Q2446" s="77"/>
    </row>
    <row r="2447" spans="1:17" ht="15.75" thickBot="1" x14ac:dyDescent="0.3">
      <c r="A2447" s="213"/>
      <c r="B2447" s="219"/>
      <c r="C2447" s="219"/>
      <c r="D2447" s="364"/>
      <c r="E2447" s="219"/>
      <c r="F2447" s="219"/>
      <c r="G2447" s="217"/>
      <c r="H2447" s="368"/>
      <c r="I2447" s="368"/>
      <c r="J2447" s="368"/>
      <c r="K2447" s="368"/>
      <c r="L2447" s="368"/>
      <c r="M2447" s="368"/>
      <c r="N2447" s="368"/>
      <c r="O2447" s="219"/>
      <c r="P2447" s="263"/>
      <c r="Q2447" s="77"/>
    </row>
    <row r="2448" spans="1:17" ht="15.75" thickBot="1" x14ac:dyDescent="0.3">
      <c r="A2448" s="213"/>
      <c r="B2448" s="219"/>
      <c r="C2448" s="219"/>
      <c r="D2448" s="364"/>
      <c r="E2448" s="219"/>
      <c r="F2448" s="219"/>
      <c r="G2448" s="25" t="s">
        <v>259</v>
      </c>
      <c r="H2448" s="26">
        <v>0</v>
      </c>
      <c r="I2448" s="26">
        <v>0</v>
      </c>
      <c r="J2448" s="26">
        <v>0</v>
      </c>
      <c r="K2448" s="26">
        <v>0</v>
      </c>
      <c r="L2448" s="26">
        <v>0</v>
      </c>
      <c r="M2448" s="26">
        <v>0</v>
      </c>
      <c r="N2448" s="26">
        <v>0</v>
      </c>
      <c r="O2448" s="219"/>
      <c r="P2448" s="263"/>
      <c r="Q2448" s="77"/>
    </row>
    <row r="2449" spans="1:17" ht="24.75" thickBot="1" x14ac:dyDescent="0.3">
      <c r="A2449" s="213"/>
      <c r="B2449" s="219"/>
      <c r="C2449" s="219"/>
      <c r="D2449" s="364"/>
      <c r="E2449" s="219"/>
      <c r="F2449" s="219"/>
      <c r="G2449" s="25" t="s">
        <v>7</v>
      </c>
      <c r="H2449" s="26">
        <v>21.5</v>
      </c>
      <c r="I2449" s="26">
        <v>0</v>
      </c>
      <c r="J2449" s="26">
        <v>0</v>
      </c>
      <c r="K2449" s="26">
        <v>0</v>
      </c>
      <c r="L2449" s="26">
        <v>21.5</v>
      </c>
      <c r="M2449" s="26">
        <v>0</v>
      </c>
      <c r="N2449" s="26">
        <v>0</v>
      </c>
      <c r="O2449" s="219"/>
      <c r="P2449" s="263"/>
      <c r="Q2449" s="74"/>
    </row>
    <row r="2450" spans="1:17" ht="16.5" thickBot="1" x14ac:dyDescent="0.3">
      <c r="A2450" s="213"/>
      <c r="B2450" s="219"/>
      <c r="C2450" s="219"/>
      <c r="D2450" s="364"/>
      <c r="E2450" s="219"/>
      <c r="F2450" s="219"/>
      <c r="G2450" s="25" t="s">
        <v>8</v>
      </c>
      <c r="H2450" s="26">
        <v>1.4</v>
      </c>
      <c r="I2450" s="26">
        <v>0</v>
      </c>
      <c r="J2450" s="26">
        <v>0</v>
      </c>
      <c r="K2450" s="26">
        <v>0</v>
      </c>
      <c r="L2450" s="26">
        <v>1.4</v>
      </c>
      <c r="M2450" s="26">
        <v>0</v>
      </c>
      <c r="N2450" s="26">
        <v>0</v>
      </c>
      <c r="O2450" s="219"/>
      <c r="P2450" s="263"/>
      <c r="Q2450" s="74"/>
    </row>
    <row r="2451" spans="1:17" ht="16.5" thickBot="1" x14ac:dyDescent="0.3">
      <c r="A2451" s="214"/>
      <c r="B2451" s="220"/>
      <c r="C2451" s="220"/>
      <c r="D2451" s="365"/>
      <c r="E2451" s="220"/>
      <c r="F2451" s="220"/>
      <c r="G2451" s="25" t="s">
        <v>9</v>
      </c>
      <c r="H2451" s="26">
        <v>0</v>
      </c>
      <c r="I2451" s="26">
        <v>0</v>
      </c>
      <c r="J2451" s="26">
        <v>0</v>
      </c>
      <c r="K2451" s="26">
        <v>0</v>
      </c>
      <c r="L2451" s="26">
        <v>0</v>
      </c>
      <c r="M2451" s="26">
        <v>0</v>
      </c>
      <c r="N2451" s="26">
        <v>0</v>
      </c>
      <c r="O2451" s="220"/>
      <c r="P2451" s="264"/>
      <c r="Q2451" s="74"/>
    </row>
    <row r="2452" spans="1:17" ht="15.75" x14ac:dyDescent="0.25">
      <c r="A2452" s="212" t="s">
        <v>1869</v>
      </c>
      <c r="B2452" s="218" t="s">
        <v>1831</v>
      </c>
      <c r="C2452" s="218" t="s">
        <v>1119</v>
      </c>
      <c r="D2452" s="363">
        <v>46752</v>
      </c>
      <c r="E2452" s="218" t="s">
        <v>1870</v>
      </c>
      <c r="F2452" s="218" t="s">
        <v>1833</v>
      </c>
      <c r="G2452" s="215" t="s">
        <v>4</v>
      </c>
      <c r="H2452" s="366">
        <v>20.8</v>
      </c>
      <c r="I2452" s="366">
        <v>0</v>
      </c>
      <c r="J2452" s="366">
        <v>0</v>
      </c>
      <c r="K2452" s="366">
        <v>20.8</v>
      </c>
      <c r="L2452" s="366">
        <v>0</v>
      </c>
      <c r="M2452" s="366">
        <v>0</v>
      </c>
      <c r="N2452" s="366">
        <v>0</v>
      </c>
      <c r="O2452" s="218">
        <v>458</v>
      </c>
      <c r="P2452" s="262" t="s">
        <v>1834</v>
      </c>
      <c r="Q2452" s="74"/>
    </row>
    <row r="2453" spans="1:17" x14ac:dyDescent="0.25">
      <c r="A2453" s="213"/>
      <c r="B2453" s="219"/>
      <c r="C2453" s="219"/>
      <c r="D2453" s="364"/>
      <c r="E2453" s="219"/>
      <c r="F2453" s="219"/>
      <c r="G2453" s="216"/>
      <c r="H2453" s="367"/>
      <c r="I2453" s="367"/>
      <c r="J2453" s="367"/>
      <c r="K2453" s="367"/>
      <c r="L2453" s="367"/>
      <c r="M2453" s="367"/>
      <c r="N2453" s="367"/>
      <c r="O2453" s="219"/>
      <c r="P2453" s="263"/>
      <c r="Q2453" s="77"/>
    </row>
    <row r="2454" spans="1:17" ht="15.75" thickBot="1" x14ac:dyDescent="0.3">
      <c r="A2454" s="213"/>
      <c r="B2454" s="219"/>
      <c r="C2454" s="219"/>
      <c r="D2454" s="364"/>
      <c r="E2454" s="219"/>
      <c r="F2454" s="219"/>
      <c r="G2454" s="217"/>
      <c r="H2454" s="368"/>
      <c r="I2454" s="368"/>
      <c r="J2454" s="368"/>
      <c r="K2454" s="368"/>
      <c r="L2454" s="368"/>
      <c r="M2454" s="368"/>
      <c r="N2454" s="368"/>
      <c r="O2454" s="219"/>
      <c r="P2454" s="263"/>
      <c r="Q2454" s="77"/>
    </row>
    <row r="2455" spans="1:17" ht="15.75" thickBot="1" x14ac:dyDescent="0.3">
      <c r="A2455" s="213"/>
      <c r="B2455" s="219"/>
      <c r="C2455" s="219"/>
      <c r="D2455" s="364"/>
      <c r="E2455" s="219"/>
      <c r="F2455" s="219"/>
      <c r="G2455" s="25" t="s">
        <v>259</v>
      </c>
      <c r="H2455" s="26">
        <v>0</v>
      </c>
      <c r="I2455" s="26">
        <v>0</v>
      </c>
      <c r="J2455" s="26">
        <v>0</v>
      </c>
      <c r="K2455" s="26">
        <v>0</v>
      </c>
      <c r="L2455" s="26">
        <v>0</v>
      </c>
      <c r="M2455" s="26">
        <v>0</v>
      </c>
      <c r="N2455" s="26">
        <v>0</v>
      </c>
      <c r="O2455" s="219"/>
      <c r="P2455" s="263"/>
      <c r="Q2455" s="77"/>
    </row>
    <row r="2456" spans="1:17" ht="24.75" thickBot="1" x14ac:dyDescent="0.3">
      <c r="A2456" s="213"/>
      <c r="B2456" s="219"/>
      <c r="C2456" s="219"/>
      <c r="D2456" s="364"/>
      <c r="E2456" s="219"/>
      <c r="F2456" s="219"/>
      <c r="G2456" s="25" t="s">
        <v>7</v>
      </c>
      <c r="H2456" s="26">
        <v>19.5</v>
      </c>
      <c r="I2456" s="26">
        <v>0</v>
      </c>
      <c r="J2456" s="26">
        <v>0</v>
      </c>
      <c r="K2456" s="26">
        <v>19.5</v>
      </c>
      <c r="L2456" s="26">
        <v>0</v>
      </c>
      <c r="M2456" s="26">
        <v>0</v>
      </c>
      <c r="N2456" s="26">
        <v>0</v>
      </c>
      <c r="O2456" s="219"/>
      <c r="P2456" s="263"/>
      <c r="Q2456" s="74"/>
    </row>
    <row r="2457" spans="1:17" ht="16.5" thickBot="1" x14ac:dyDescent="0.3">
      <c r="A2457" s="213"/>
      <c r="B2457" s="219"/>
      <c r="C2457" s="219"/>
      <c r="D2457" s="364"/>
      <c r="E2457" s="219"/>
      <c r="F2457" s="219"/>
      <c r="G2457" s="25" t="s">
        <v>8</v>
      </c>
      <c r="H2457" s="26">
        <v>1.2</v>
      </c>
      <c r="I2457" s="26">
        <v>0</v>
      </c>
      <c r="J2457" s="26">
        <v>0</v>
      </c>
      <c r="K2457" s="26">
        <v>1.2</v>
      </c>
      <c r="L2457" s="26">
        <v>0</v>
      </c>
      <c r="M2457" s="26">
        <v>0</v>
      </c>
      <c r="N2457" s="26">
        <v>0</v>
      </c>
      <c r="O2457" s="219"/>
      <c r="P2457" s="263"/>
      <c r="Q2457" s="74"/>
    </row>
    <row r="2458" spans="1:17" ht="16.5" thickBot="1" x14ac:dyDescent="0.3">
      <c r="A2458" s="214"/>
      <c r="B2458" s="220"/>
      <c r="C2458" s="220"/>
      <c r="D2458" s="365"/>
      <c r="E2458" s="220"/>
      <c r="F2458" s="220"/>
      <c r="G2458" s="25" t="s">
        <v>9</v>
      </c>
      <c r="H2458" s="26">
        <v>0</v>
      </c>
      <c r="I2458" s="26">
        <v>0</v>
      </c>
      <c r="J2458" s="26">
        <v>0</v>
      </c>
      <c r="K2458" s="26">
        <v>0</v>
      </c>
      <c r="L2458" s="26">
        <v>0</v>
      </c>
      <c r="M2458" s="26">
        <v>0</v>
      </c>
      <c r="N2458" s="26">
        <v>0</v>
      </c>
      <c r="O2458" s="220"/>
      <c r="P2458" s="264"/>
      <c r="Q2458" s="74"/>
    </row>
    <row r="2459" spans="1:17" ht="15.75" x14ac:dyDescent="0.25">
      <c r="A2459" s="212" t="s">
        <v>1871</v>
      </c>
      <c r="B2459" s="218" t="s">
        <v>1831</v>
      </c>
      <c r="C2459" s="218" t="s">
        <v>1119</v>
      </c>
      <c r="D2459" s="363">
        <v>47848</v>
      </c>
      <c r="E2459" s="218" t="s">
        <v>1872</v>
      </c>
      <c r="F2459" s="218" t="s">
        <v>1833</v>
      </c>
      <c r="G2459" s="215" t="s">
        <v>4</v>
      </c>
      <c r="H2459" s="366">
        <v>20.9</v>
      </c>
      <c r="I2459" s="366">
        <v>0</v>
      </c>
      <c r="J2459" s="366">
        <v>0</v>
      </c>
      <c r="K2459" s="366">
        <v>0</v>
      </c>
      <c r="L2459" s="366">
        <v>0</v>
      </c>
      <c r="M2459" s="366">
        <v>0</v>
      </c>
      <c r="N2459" s="366">
        <v>20.9</v>
      </c>
      <c r="O2459" s="218">
        <v>308</v>
      </c>
      <c r="P2459" s="262" t="s">
        <v>1834</v>
      </c>
      <c r="Q2459" s="74"/>
    </row>
    <row r="2460" spans="1:17" x14ac:dyDescent="0.25">
      <c r="A2460" s="213"/>
      <c r="B2460" s="219"/>
      <c r="C2460" s="219"/>
      <c r="D2460" s="364"/>
      <c r="E2460" s="219"/>
      <c r="F2460" s="219"/>
      <c r="G2460" s="216"/>
      <c r="H2460" s="367"/>
      <c r="I2460" s="367"/>
      <c r="J2460" s="367"/>
      <c r="K2460" s="367"/>
      <c r="L2460" s="367"/>
      <c r="M2460" s="367"/>
      <c r="N2460" s="367"/>
      <c r="O2460" s="219"/>
      <c r="P2460" s="263"/>
      <c r="Q2460" s="77"/>
    </row>
    <row r="2461" spans="1:17" ht="15.75" thickBot="1" x14ac:dyDescent="0.3">
      <c r="A2461" s="213"/>
      <c r="B2461" s="219"/>
      <c r="C2461" s="219"/>
      <c r="D2461" s="364"/>
      <c r="E2461" s="219"/>
      <c r="F2461" s="219"/>
      <c r="G2461" s="217"/>
      <c r="H2461" s="368"/>
      <c r="I2461" s="368"/>
      <c r="J2461" s="368"/>
      <c r="K2461" s="368"/>
      <c r="L2461" s="368"/>
      <c r="M2461" s="368"/>
      <c r="N2461" s="368"/>
      <c r="O2461" s="219"/>
      <c r="P2461" s="263"/>
      <c r="Q2461" s="77"/>
    </row>
    <row r="2462" spans="1:17" ht="15.75" thickBot="1" x14ac:dyDescent="0.3">
      <c r="A2462" s="213"/>
      <c r="B2462" s="219"/>
      <c r="C2462" s="219"/>
      <c r="D2462" s="364"/>
      <c r="E2462" s="219"/>
      <c r="F2462" s="219"/>
      <c r="G2462" s="25" t="s">
        <v>259</v>
      </c>
      <c r="H2462" s="26">
        <v>0</v>
      </c>
      <c r="I2462" s="26">
        <v>0</v>
      </c>
      <c r="J2462" s="26">
        <v>0</v>
      </c>
      <c r="K2462" s="26">
        <v>0</v>
      </c>
      <c r="L2462" s="26">
        <v>0</v>
      </c>
      <c r="M2462" s="26">
        <v>0</v>
      </c>
      <c r="N2462" s="26">
        <v>0</v>
      </c>
      <c r="O2462" s="219"/>
      <c r="P2462" s="263"/>
      <c r="Q2462" s="77"/>
    </row>
    <row r="2463" spans="1:17" ht="24.75" thickBot="1" x14ac:dyDescent="0.3">
      <c r="A2463" s="213"/>
      <c r="B2463" s="219"/>
      <c r="C2463" s="219"/>
      <c r="D2463" s="364"/>
      <c r="E2463" s="219"/>
      <c r="F2463" s="219"/>
      <c r="G2463" s="25" t="s">
        <v>7</v>
      </c>
      <c r="H2463" s="26">
        <v>19.600000000000001</v>
      </c>
      <c r="I2463" s="26">
        <v>0</v>
      </c>
      <c r="J2463" s="26">
        <v>0</v>
      </c>
      <c r="K2463" s="26">
        <v>0</v>
      </c>
      <c r="L2463" s="26">
        <v>0</v>
      </c>
      <c r="M2463" s="26">
        <v>0</v>
      </c>
      <c r="N2463" s="26">
        <v>19.600000000000001</v>
      </c>
      <c r="O2463" s="219"/>
      <c r="P2463" s="263"/>
      <c r="Q2463" s="74"/>
    </row>
    <row r="2464" spans="1:17" ht="16.5" thickBot="1" x14ac:dyDescent="0.3">
      <c r="A2464" s="213"/>
      <c r="B2464" s="219"/>
      <c r="C2464" s="219"/>
      <c r="D2464" s="364"/>
      <c r="E2464" s="219"/>
      <c r="F2464" s="219"/>
      <c r="G2464" s="25" t="s">
        <v>8</v>
      </c>
      <c r="H2464" s="26">
        <v>1.3</v>
      </c>
      <c r="I2464" s="26">
        <v>0</v>
      </c>
      <c r="J2464" s="26">
        <v>0</v>
      </c>
      <c r="K2464" s="26">
        <v>0</v>
      </c>
      <c r="L2464" s="26">
        <v>0</v>
      </c>
      <c r="M2464" s="26">
        <v>0</v>
      </c>
      <c r="N2464" s="26">
        <v>1.3</v>
      </c>
      <c r="O2464" s="219"/>
      <c r="P2464" s="263"/>
      <c r="Q2464" s="74"/>
    </row>
    <row r="2465" spans="1:17" ht="16.5" thickBot="1" x14ac:dyDescent="0.3">
      <c r="A2465" s="214"/>
      <c r="B2465" s="220"/>
      <c r="C2465" s="220"/>
      <c r="D2465" s="365"/>
      <c r="E2465" s="220"/>
      <c r="F2465" s="220"/>
      <c r="G2465" s="25" t="s">
        <v>9</v>
      </c>
      <c r="H2465" s="26">
        <v>0</v>
      </c>
      <c r="I2465" s="26">
        <v>0</v>
      </c>
      <c r="J2465" s="26">
        <v>0</v>
      </c>
      <c r="K2465" s="26">
        <v>0</v>
      </c>
      <c r="L2465" s="26">
        <v>0</v>
      </c>
      <c r="M2465" s="26">
        <v>0</v>
      </c>
      <c r="N2465" s="26">
        <v>0</v>
      </c>
      <c r="O2465" s="220"/>
      <c r="P2465" s="264"/>
      <c r="Q2465" s="74"/>
    </row>
    <row r="2466" spans="1:17" ht="15.75" x14ac:dyDescent="0.25">
      <c r="A2466" s="212" t="s">
        <v>1873</v>
      </c>
      <c r="B2466" s="218" t="s">
        <v>1831</v>
      </c>
      <c r="C2466" s="218" t="s">
        <v>1119</v>
      </c>
      <c r="D2466" s="363">
        <v>47848</v>
      </c>
      <c r="E2466" s="218" t="s">
        <v>1866</v>
      </c>
      <c r="F2466" s="218" t="s">
        <v>1833</v>
      </c>
      <c r="G2466" s="215" t="s">
        <v>4</v>
      </c>
      <c r="H2466" s="366">
        <v>19.3</v>
      </c>
      <c r="I2466" s="366">
        <v>0</v>
      </c>
      <c r="J2466" s="366">
        <v>0</v>
      </c>
      <c r="K2466" s="366">
        <v>0</v>
      </c>
      <c r="L2466" s="366">
        <v>0</v>
      </c>
      <c r="M2466" s="366">
        <v>0</v>
      </c>
      <c r="N2466" s="366">
        <v>19.3</v>
      </c>
      <c r="O2466" s="218">
        <v>164</v>
      </c>
      <c r="P2466" s="262" t="s">
        <v>1834</v>
      </c>
      <c r="Q2466" s="74"/>
    </row>
    <row r="2467" spans="1:17" x14ac:dyDescent="0.25">
      <c r="A2467" s="213"/>
      <c r="B2467" s="219"/>
      <c r="C2467" s="219"/>
      <c r="D2467" s="364"/>
      <c r="E2467" s="219"/>
      <c r="F2467" s="219"/>
      <c r="G2467" s="216"/>
      <c r="H2467" s="367"/>
      <c r="I2467" s="367"/>
      <c r="J2467" s="367"/>
      <c r="K2467" s="367"/>
      <c r="L2467" s="367"/>
      <c r="M2467" s="367"/>
      <c r="N2467" s="367"/>
      <c r="O2467" s="219"/>
      <c r="P2467" s="263"/>
      <c r="Q2467" s="77"/>
    </row>
    <row r="2468" spans="1:17" ht="15.75" thickBot="1" x14ac:dyDescent="0.3">
      <c r="A2468" s="213"/>
      <c r="B2468" s="219"/>
      <c r="C2468" s="219"/>
      <c r="D2468" s="364"/>
      <c r="E2468" s="219"/>
      <c r="F2468" s="219"/>
      <c r="G2468" s="217"/>
      <c r="H2468" s="368"/>
      <c r="I2468" s="368"/>
      <c r="J2468" s="368"/>
      <c r="K2468" s="368"/>
      <c r="L2468" s="368"/>
      <c r="M2468" s="368"/>
      <c r="N2468" s="368"/>
      <c r="O2468" s="219"/>
      <c r="P2468" s="263"/>
      <c r="Q2468" s="77"/>
    </row>
    <row r="2469" spans="1:17" ht="15.75" thickBot="1" x14ac:dyDescent="0.3">
      <c r="A2469" s="213"/>
      <c r="B2469" s="219"/>
      <c r="C2469" s="219"/>
      <c r="D2469" s="364"/>
      <c r="E2469" s="219"/>
      <c r="F2469" s="219"/>
      <c r="G2469" s="25" t="s">
        <v>259</v>
      </c>
      <c r="H2469" s="26">
        <v>0</v>
      </c>
      <c r="I2469" s="26">
        <v>0</v>
      </c>
      <c r="J2469" s="26">
        <v>0</v>
      </c>
      <c r="K2469" s="26">
        <v>0</v>
      </c>
      <c r="L2469" s="26">
        <v>0</v>
      </c>
      <c r="M2469" s="26">
        <v>0</v>
      </c>
      <c r="N2469" s="26">
        <v>0</v>
      </c>
      <c r="O2469" s="219"/>
      <c r="P2469" s="263"/>
      <c r="Q2469" s="77"/>
    </row>
    <row r="2470" spans="1:17" ht="24.75" thickBot="1" x14ac:dyDescent="0.3">
      <c r="A2470" s="213"/>
      <c r="B2470" s="219"/>
      <c r="C2470" s="219"/>
      <c r="D2470" s="364"/>
      <c r="E2470" s="219"/>
      <c r="F2470" s="219"/>
      <c r="G2470" s="25" t="s">
        <v>7</v>
      </c>
      <c r="H2470" s="26">
        <v>18.100000000000001</v>
      </c>
      <c r="I2470" s="26">
        <v>0</v>
      </c>
      <c r="J2470" s="26">
        <v>0</v>
      </c>
      <c r="K2470" s="26">
        <v>0</v>
      </c>
      <c r="L2470" s="26">
        <v>0</v>
      </c>
      <c r="M2470" s="26">
        <v>0</v>
      </c>
      <c r="N2470" s="26">
        <v>18.100000000000001</v>
      </c>
      <c r="O2470" s="219"/>
      <c r="P2470" s="263"/>
      <c r="Q2470" s="74"/>
    </row>
    <row r="2471" spans="1:17" ht="16.5" thickBot="1" x14ac:dyDescent="0.3">
      <c r="A2471" s="213"/>
      <c r="B2471" s="219"/>
      <c r="C2471" s="219"/>
      <c r="D2471" s="364"/>
      <c r="E2471" s="219"/>
      <c r="F2471" s="219"/>
      <c r="G2471" s="25" t="s">
        <v>8</v>
      </c>
      <c r="H2471" s="26">
        <v>1.2</v>
      </c>
      <c r="I2471" s="26">
        <v>0</v>
      </c>
      <c r="J2471" s="26">
        <v>0</v>
      </c>
      <c r="K2471" s="26">
        <v>0</v>
      </c>
      <c r="L2471" s="26">
        <v>0</v>
      </c>
      <c r="M2471" s="26">
        <v>0</v>
      </c>
      <c r="N2471" s="26">
        <v>1.2</v>
      </c>
      <c r="O2471" s="219"/>
      <c r="P2471" s="263"/>
      <c r="Q2471" s="74"/>
    </row>
    <row r="2472" spans="1:17" ht="16.5" thickBot="1" x14ac:dyDescent="0.3">
      <c r="A2472" s="214"/>
      <c r="B2472" s="220"/>
      <c r="C2472" s="220"/>
      <c r="D2472" s="365"/>
      <c r="E2472" s="220"/>
      <c r="F2472" s="220"/>
      <c r="G2472" s="25" t="s">
        <v>9</v>
      </c>
      <c r="H2472" s="26">
        <v>0</v>
      </c>
      <c r="I2472" s="26">
        <v>0</v>
      </c>
      <c r="J2472" s="26">
        <v>0</v>
      </c>
      <c r="K2472" s="26">
        <v>0</v>
      </c>
      <c r="L2472" s="26">
        <v>0</v>
      </c>
      <c r="M2472" s="26">
        <v>0</v>
      </c>
      <c r="N2472" s="26">
        <v>0</v>
      </c>
      <c r="O2472" s="220"/>
      <c r="P2472" s="264"/>
      <c r="Q2472" s="74"/>
    </row>
    <row r="2473" spans="1:17" ht="15.75" x14ac:dyDescent="0.25">
      <c r="A2473" s="212" t="s">
        <v>1874</v>
      </c>
      <c r="B2473" s="218" t="s">
        <v>1831</v>
      </c>
      <c r="C2473" s="218" t="s">
        <v>1119</v>
      </c>
      <c r="D2473" s="363">
        <v>47848</v>
      </c>
      <c r="E2473" s="218" t="s">
        <v>1875</v>
      </c>
      <c r="F2473" s="218" t="s">
        <v>1833</v>
      </c>
      <c r="G2473" s="215" t="s">
        <v>4</v>
      </c>
      <c r="H2473" s="366">
        <v>18.100000000000001</v>
      </c>
      <c r="I2473" s="366">
        <v>0</v>
      </c>
      <c r="J2473" s="366">
        <v>0</v>
      </c>
      <c r="K2473" s="366">
        <v>0</v>
      </c>
      <c r="L2473" s="366">
        <v>0</v>
      </c>
      <c r="M2473" s="366">
        <v>0</v>
      </c>
      <c r="N2473" s="366">
        <v>18.100000000000001</v>
      </c>
      <c r="O2473" s="218">
        <v>332</v>
      </c>
      <c r="P2473" s="262" t="s">
        <v>1834</v>
      </c>
      <c r="Q2473" s="74"/>
    </row>
    <row r="2474" spans="1:17" x14ac:dyDescent="0.25">
      <c r="A2474" s="213"/>
      <c r="B2474" s="219"/>
      <c r="C2474" s="219"/>
      <c r="D2474" s="364"/>
      <c r="E2474" s="219"/>
      <c r="F2474" s="219"/>
      <c r="G2474" s="216"/>
      <c r="H2474" s="367"/>
      <c r="I2474" s="367"/>
      <c r="J2474" s="367"/>
      <c r="K2474" s="367"/>
      <c r="L2474" s="367"/>
      <c r="M2474" s="367"/>
      <c r="N2474" s="367"/>
      <c r="O2474" s="219"/>
      <c r="P2474" s="263"/>
      <c r="Q2474" s="77"/>
    </row>
    <row r="2475" spans="1:17" ht="15.75" thickBot="1" x14ac:dyDescent="0.3">
      <c r="A2475" s="213"/>
      <c r="B2475" s="219"/>
      <c r="C2475" s="219"/>
      <c r="D2475" s="364"/>
      <c r="E2475" s="219"/>
      <c r="F2475" s="219"/>
      <c r="G2475" s="217"/>
      <c r="H2475" s="368"/>
      <c r="I2475" s="368"/>
      <c r="J2475" s="368"/>
      <c r="K2475" s="368"/>
      <c r="L2475" s="368"/>
      <c r="M2475" s="368"/>
      <c r="N2475" s="368"/>
      <c r="O2475" s="219"/>
      <c r="P2475" s="263"/>
      <c r="Q2475" s="77"/>
    </row>
    <row r="2476" spans="1:17" ht="15.75" thickBot="1" x14ac:dyDescent="0.3">
      <c r="A2476" s="213"/>
      <c r="B2476" s="219"/>
      <c r="C2476" s="219"/>
      <c r="D2476" s="364"/>
      <c r="E2476" s="219"/>
      <c r="F2476" s="219"/>
      <c r="G2476" s="25" t="s">
        <v>259</v>
      </c>
      <c r="H2476" s="26">
        <v>0</v>
      </c>
      <c r="I2476" s="26">
        <v>0</v>
      </c>
      <c r="J2476" s="26">
        <v>0</v>
      </c>
      <c r="K2476" s="26">
        <v>0</v>
      </c>
      <c r="L2476" s="26">
        <v>0</v>
      </c>
      <c r="M2476" s="26">
        <v>0</v>
      </c>
      <c r="N2476" s="26">
        <v>0</v>
      </c>
      <c r="O2476" s="219"/>
      <c r="P2476" s="263"/>
      <c r="Q2476" s="77"/>
    </row>
    <row r="2477" spans="1:17" ht="24.75" thickBot="1" x14ac:dyDescent="0.3">
      <c r="A2477" s="213"/>
      <c r="B2477" s="219"/>
      <c r="C2477" s="219"/>
      <c r="D2477" s="364"/>
      <c r="E2477" s="219"/>
      <c r="F2477" s="219"/>
      <c r="G2477" s="25" t="s">
        <v>7</v>
      </c>
      <c r="H2477" s="26">
        <v>17</v>
      </c>
      <c r="I2477" s="26">
        <v>0</v>
      </c>
      <c r="J2477" s="26">
        <v>0</v>
      </c>
      <c r="K2477" s="26">
        <v>0</v>
      </c>
      <c r="L2477" s="26">
        <v>0</v>
      </c>
      <c r="M2477" s="26">
        <v>0</v>
      </c>
      <c r="N2477" s="26">
        <v>17</v>
      </c>
      <c r="O2477" s="219"/>
      <c r="P2477" s="263"/>
      <c r="Q2477" s="74"/>
    </row>
    <row r="2478" spans="1:17" ht="16.5" thickBot="1" x14ac:dyDescent="0.3">
      <c r="A2478" s="213"/>
      <c r="B2478" s="219"/>
      <c r="C2478" s="219"/>
      <c r="D2478" s="364"/>
      <c r="E2478" s="219"/>
      <c r="F2478" s="219"/>
      <c r="G2478" s="25" t="s">
        <v>8</v>
      </c>
      <c r="H2478" s="26">
        <v>1.1000000000000001</v>
      </c>
      <c r="I2478" s="26">
        <v>0</v>
      </c>
      <c r="J2478" s="26">
        <v>0</v>
      </c>
      <c r="K2478" s="26">
        <v>0</v>
      </c>
      <c r="L2478" s="26">
        <v>0</v>
      </c>
      <c r="M2478" s="26">
        <v>0</v>
      </c>
      <c r="N2478" s="26">
        <v>1.1000000000000001</v>
      </c>
      <c r="O2478" s="219"/>
      <c r="P2478" s="263"/>
      <c r="Q2478" s="74"/>
    </row>
    <row r="2479" spans="1:17" ht="16.5" thickBot="1" x14ac:dyDescent="0.3">
      <c r="A2479" s="214"/>
      <c r="B2479" s="220"/>
      <c r="C2479" s="220"/>
      <c r="D2479" s="365"/>
      <c r="E2479" s="220"/>
      <c r="F2479" s="220"/>
      <c r="G2479" s="25" t="s">
        <v>9</v>
      </c>
      <c r="H2479" s="26">
        <v>0</v>
      </c>
      <c r="I2479" s="26">
        <v>0</v>
      </c>
      <c r="J2479" s="26">
        <v>0</v>
      </c>
      <c r="K2479" s="26">
        <v>0</v>
      </c>
      <c r="L2479" s="26">
        <v>0</v>
      </c>
      <c r="M2479" s="26">
        <v>0</v>
      </c>
      <c r="N2479" s="26">
        <v>0</v>
      </c>
      <c r="O2479" s="220"/>
      <c r="P2479" s="264"/>
      <c r="Q2479" s="74"/>
    </row>
    <row r="2480" spans="1:17" ht="15.75" x14ac:dyDescent="0.25">
      <c r="A2480" s="212" t="s">
        <v>1876</v>
      </c>
      <c r="B2480" s="218" t="s">
        <v>1831</v>
      </c>
      <c r="C2480" s="218" t="s">
        <v>1119</v>
      </c>
      <c r="D2480" s="363">
        <v>47848</v>
      </c>
      <c r="E2480" s="218" t="s">
        <v>1877</v>
      </c>
      <c r="F2480" s="218" t="s">
        <v>1833</v>
      </c>
      <c r="G2480" s="215" t="s">
        <v>4</v>
      </c>
      <c r="H2480" s="366">
        <v>16</v>
      </c>
      <c r="I2480" s="366">
        <v>0</v>
      </c>
      <c r="J2480" s="366">
        <v>0</v>
      </c>
      <c r="K2480" s="366">
        <v>0</v>
      </c>
      <c r="L2480" s="366">
        <v>0</v>
      </c>
      <c r="M2480" s="366">
        <v>0</v>
      </c>
      <c r="N2480" s="366">
        <v>16</v>
      </c>
      <c r="O2480" s="218">
        <v>3</v>
      </c>
      <c r="P2480" s="262" t="s">
        <v>1834</v>
      </c>
      <c r="Q2480" s="74"/>
    </row>
    <row r="2481" spans="1:17" x14ac:dyDescent="0.25">
      <c r="A2481" s="213"/>
      <c r="B2481" s="219"/>
      <c r="C2481" s="219"/>
      <c r="D2481" s="364"/>
      <c r="E2481" s="219"/>
      <c r="F2481" s="219"/>
      <c r="G2481" s="216"/>
      <c r="H2481" s="367"/>
      <c r="I2481" s="367"/>
      <c r="J2481" s="367"/>
      <c r="K2481" s="367"/>
      <c r="L2481" s="367"/>
      <c r="M2481" s="367"/>
      <c r="N2481" s="367"/>
      <c r="O2481" s="219"/>
      <c r="P2481" s="263"/>
      <c r="Q2481" s="77"/>
    </row>
    <row r="2482" spans="1:17" ht="15.75" thickBot="1" x14ac:dyDescent="0.3">
      <c r="A2482" s="213"/>
      <c r="B2482" s="219"/>
      <c r="C2482" s="219"/>
      <c r="D2482" s="364"/>
      <c r="E2482" s="219"/>
      <c r="F2482" s="219"/>
      <c r="G2482" s="217"/>
      <c r="H2482" s="368"/>
      <c r="I2482" s="368"/>
      <c r="J2482" s="368"/>
      <c r="K2482" s="368"/>
      <c r="L2482" s="368"/>
      <c r="M2482" s="368"/>
      <c r="N2482" s="368"/>
      <c r="O2482" s="219"/>
      <c r="P2482" s="263"/>
      <c r="Q2482" s="77"/>
    </row>
    <row r="2483" spans="1:17" ht="15.75" thickBot="1" x14ac:dyDescent="0.3">
      <c r="A2483" s="213"/>
      <c r="B2483" s="219"/>
      <c r="C2483" s="219"/>
      <c r="D2483" s="364"/>
      <c r="E2483" s="219"/>
      <c r="F2483" s="219"/>
      <c r="G2483" s="25" t="s">
        <v>259</v>
      </c>
      <c r="H2483" s="26">
        <v>0</v>
      </c>
      <c r="I2483" s="26">
        <v>0</v>
      </c>
      <c r="J2483" s="26">
        <v>0</v>
      </c>
      <c r="K2483" s="26">
        <v>0</v>
      </c>
      <c r="L2483" s="26">
        <v>0</v>
      </c>
      <c r="M2483" s="26">
        <v>0</v>
      </c>
      <c r="N2483" s="26">
        <v>0</v>
      </c>
      <c r="O2483" s="219"/>
      <c r="P2483" s="263"/>
      <c r="Q2483" s="77"/>
    </row>
    <row r="2484" spans="1:17" ht="24.75" thickBot="1" x14ac:dyDescent="0.3">
      <c r="A2484" s="213"/>
      <c r="B2484" s="219"/>
      <c r="C2484" s="219"/>
      <c r="D2484" s="364"/>
      <c r="E2484" s="219"/>
      <c r="F2484" s="219"/>
      <c r="G2484" s="25" t="s">
        <v>7</v>
      </c>
      <c r="H2484" s="26">
        <v>15</v>
      </c>
      <c r="I2484" s="26">
        <v>0</v>
      </c>
      <c r="J2484" s="26">
        <v>0</v>
      </c>
      <c r="K2484" s="26">
        <v>0</v>
      </c>
      <c r="L2484" s="26">
        <v>0</v>
      </c>
      <c r="M2484" s="26">
        <v>0</v>
      </c>
      <c r="N2484" s="26">
        <v>15</v>
      </c>
      <c r="O2484" s="219"/>
      <c r="P2484" s="263"/>
      <c r="Q2484" s="74"/>
    </row>
    <row r="2485" spans="1:17" ht="16.5" thickBot="1" x14ac:dyDescent="0.3">
      <c r="A2485" s="213"/>
      <c r="B2485" s="219"/>
      <c r="C2485" s="219"/>
      <c r="D2485" s="364"/>
      <c r="E2485" s="219"/>
      <c r="F2485" s="219"/>
      <c r="G2485" s="25" t="s">
        <v>8</v>
      </c>
      <c r="H2485" s="26">
        <v>1</v>
      </c>
      <c r="I2485" s="26">
        <v>0</v>
      </c>
      <c r="J2485" s="26">
        <v>0</v>
      </c>
      <c r="K2485" s="26">
        <v>0</v>
      </c>
      <c r="L2485" s="26">
        <v>0</v>
      </c>
      <c r="M2485" s="26">
        <v>0</v>
      </c>
      <c r="N2485" s="26">
        <v>1</v>
      </c>
      <c r="O2485" s="219"/>
      <c r="P2485" s="263"/>
      <c r="Q2485" s="74"/>
    </row>
    <row r="2486" spans="1:17" ht="16.5" thickBot="1" x14ac:dyDescent="0.3">
      <c r="A2486" s="214"/>
      <c r="B2486" s="220"/>
      <c r="C2486" s="220"/>
      <c r="D2486" s="365"/>
      <c r="E2486" s="220"/>
      <c r="F2486" s="220"/>
      <c r="G2486" s="25" t="s">
        <v>9</v>
      </c>
      <c r="H2486" s="26">
        <v>0</v>
      </c>
      <c r="I2486" s="26">
        <v>0</v>
      </c>
      <c r="J2486" s="26">
        <v>0</v>
      </c>
      <c r="K2486" s="26">
        <v>0</v>
      </c>
      <c r="L2486" s="26">
        <v>0</v>
      </c>
      <c r="M2486" s="26">
        <v>0</v>
      </c>
      <c r="N2486" s="26">
        <v>0</v>
      </c>
      <c r="O2486" s="220"/>
      <c r="P2486" s="264"/>
      <c r="Q2486" s="74"/>
    </row>
    <row r="2487" spans="1:17" ht="15.75" x14ac:dyDescent="0.25">
      <c r="A2487" s="212" t="s">
        <v>1878</v>
      </c>
      <c r="B2487" s="218" t="s">
        <v>1831</v>
      </c>
      <c r="C2487" s="218" t="s">
        <v>1119</v>
      </c>
      <c r="D2487" s="363">
        <v>47483</v>
      </c>
      <c r="E2487" s="218" t="s">
        <v>1879</v>
      </c>
      <c r="F2487" s="218" t="s">
        <v>1833</v>
      </c>
      <c r="G2487" s="215" t="s">
        <v>4</v>
      </c>
      <c r="H2487" s="366">
        <v>13.8</v>
      </c>
      <c r="I2487" s="366">
        <v>0</v>
      </c>
      <c r="J2487" s="366">
        <v>0</v>
      </c>
      <c r="K2487" s="366">
        <v>0</v>
      </c>
      <c r="L2487" s="366">
        <v>0</v>
      </c>
      <c r="M2487" s="366">
        <v>13.8</v>
      </c>
      <c r="N2487" s="366">
        <v>0</v>
      </c>
      <c r="O2487" s="218">
        <v>325</v>
      </c>
      <c r="P2487" s="262" t="s">
        <v>1834</v>
      </c>
      <c r="Q2487" s="74"/>
    </row>
    <row r="2488" spans="1:17" x14ac:dyDescent="0.25">
      <c r="A2488" s="213"/>
      <c r="B2488" s="219"/>
      <c r="C2488" s="219"/>
      <c r="D2488" s="364"/>
      <c r="E2488" s="219"/>
      <c r="F2488" s="219"/>
      <c r="G2488" s="216"/>
      <c r="H2488" s="367"/>
      <c r="I2488" s="367"/>
      <c r="J2488" s="367"/>
      <c r="K2488" s="367"/>
      <c r="L2488" s="367"/>
      <c r="M2488" s="367"/>
      <c r="N2488" s="367"/>
      <c r="O2488" s="219"/>
      <c r="P2488" s="263"/>
      <c r="Q2488" s="77"/>
    </row>
    <row r="2489" spans="1:17" ht="15.75" thickBot="1" x14ac:dyDescent="0.3">
      <c r="A2489" s="213"/>
      <c r="B2489" s="219"/>
      <c r="C2489" s="219"/>
      <c r="D2489" s="364"/>
      <c r="E2489" s="219"/>
      <c r="F2489" s="219"/>
      <c r="G2489" s="217"/>
      <c r="H2489" s="368"/>
      <c r="I2489" s="368"/>
      <c r="J2489" s="368"/>
      <c r="K2489" s="368"/>
      <c r="L2489" s="368"/>
      <c r="M2489" s="368"/>
      <c r="N2489" s="368"/>
      <c r="O2489" s="219"/>
      <c r="P2489" s="263"/>
      <c r="Q2489" s="77"/>
    </row>
    <row r="2490" spans="1:17" ht="15.75" thickBot="1" x14ac:dyDescent="0.3">
      <c r="A2490" s="213"/>
      <c r="B2490" s="219"/>
      <c r="C2490" s="219"/>
      <c r="D2490" s="364"/>
      <c r="E2490" s="219"/>
      <c r="F2490" s="219"/>
      <c r="G2490" s="25" t="s">
        <v>259</v>
      </c>
      <c r="H2490" s="26">
        <v>0</v>
      </c>
      <c r="I2490" s="26">
        <v>0</v>
      </c>
      <c r="J2490" s="26">
        <v>0</v>
      </c>
      <c r="K2490" s="26">
        <v>0</v>
      </c>
      <c r="L2490" s="26">
        <v>0</v>
      </c>
      <c r="M2490" s="26">
        <v>0</v>
      </c>
      <c r="N2490" s="26">
        <v>0</v>
      </c>
      <c r="O2490" s="219"/>
      <c r="P2490" s="263"/>
      <c r="Q2490" s="77"/>
    </row>
    <row r="2491" spans="1:17" ht="24.75" thickBot="1" x14ac:dyDescent="0.3">
      <c r="A2491" s="213"/>
      <c r="B2491" s="219"/>
      <c r="C2491" s="219"/>
      <c r="D2491" s="364"/>
      <c r="E2491" s="219"/>
      <c r="F2491" s="219"/>
      <c r="G2491" s="25" t="s">
        <v>7</v>
      </c>
      <c r="H2491" s="26">
        <v>12.9</v>
      </c>
      <c r="I2491" s="26">
        <v>0</v>
      </c>
      <c r="J2491" s="26">
        <v>0</v>
      </c>
      <c r="K2491" s="26">
        <v>0</v>
      </c>
      <c r="L2491" s="26">
        <v>0</v>
      </c>
      <c r="M2491" s="26">
        <v>12.9</v>
      </c>
      <c r="N2491" s="26">
        <v>0</v>
      </c>
      <c r="O2491" s="219"/>
      <c r="P2491" s="263"/>
      <c r="Q2491" s="74"/>
    </row>
    <row r="2492" spans="1:17" ht="16.5" thickBot="1" x14ac:dyDescent="0.3">
      <c r="A2492" s="213"/>
      <c r="B2492" s="219"/>
      <c r="C2492" s="219"/>
      <c r="D2492" s="364"/>
      <c r="E2492" s="219"/>
      <c r="F2492" s="219"/>
      <c r="G2492" s="25" t="s">
        <v>8</v>
      </c>
      <c r="H2492" s="26">
        <v>0.8</v>
      </c>
      <c r="I2492" s="26">
        <v>0</v>
      </c>
      <c r="J2492" s="26">
        <v>0</v>
      </c>
      <c r="K2492" s="26">
        <v>0</v>
      </c>
      <c r="L2492" s="26">
        <v>0</v>
      </c>
      <c r="M2492" s="26">
        <v>0.8</v>
      </c>
      <c r="N2492" s="26">
        <v>0</v>
      </c>
      <c r="O2492" s="219"/>
      <c r="P2492" s="263"/>
      <c r="Q2492" s="74"/>
    </row>
    <row r="2493" spans="1:17" ht="16.5" thickBot="1" x14ac:dyDescent="0.3">
      <c r="A2493" s="214"/>
      <c r="B2493" s="220"/>
      <c r="C2493" s="220"/>
      <c r="D2493" s="365"/>
      <c r="E2493" s="220"/>
      <c r="F2493" s="220"/>
      <c r="G2493" s="25" t="s">
        <v>9</v>
      </c>
      <c r="H2493" s="26">
        <v>0</v>
      </c>
      <c r="I2493" s="26">
        <v>0</v>
      </c>
      <c r="J2493" s="26">
        <v>0</v>
      </c>
      <c r="K2493" s="26">
        <v>0</v>
      </c>
      <c r="L2493" s="26">
        <v>0</v>
      </c>
      <c r="M2493" s="26">
        <v>0</v>
      </c>
      <c r="N2493" s="26">
        <v>0</v>
      </c>
      <c r="O2493" s="220"/>
      <c r="P2493" s="264"/>
      <c r="Q2493" s="74"/>
    </row>
    <row r="2494" spans="1:17" ht="15.75" x14ac:dyDescent="0.25">
      <c r="A2494" s="212" t="s">
        <v>1880</v>
      </c>
      <c r="B2494" s="218" t="s">
        <v>1831</v>
      </c>
      <c r="C2494" s="218" t="s">
        <v>1119</v>
      </c>
      <c r="D2494" s="363">
        <v>47483</v>
      </c>
      <c r="E2494" s="218" t="s">
        <v>1881</v>
      </c>
      <c r="F2494" s="218" t="s">
        <v>1833</v>
      </c>
      <c r="G2494" s="215" t="s">
        <v>4</v>
      </c>
      <c r="H2494" s="366">
        <v>13.1</v>
      </c>
      <c r="I2494" s="366">
        <v>0</v>
      </c>
      <c r="J2494" s="366">
        <v>0</v>
      </c>
      <c r="K2494" s="366">
        <v>0</v>
      </c>
      <c r="L2494" s="366">
        <v>0</v>
      </c>
      <c r="M2494" s="366">
        <v>13.1</v>
      </c>
      <c r="N2494" s="366">
        <v>0</v>
      </c>
      <c r="O2494" s="218">
        <v>362</v>
      </c>
      <c r="P2494" s="262" t="s">
        <v>1834</v>
      </c>
      <c r="Q2494" s="74"/>
    </row>
    <row r="2495" spans="1:17" x14ac:dyDescent="0.25">
      <c r="A2495" s="213"/>
      <c r="B2495" s="219"/>
      <c r="C2495" s="219"/>
      <c r="D2495" s="364"/>
      <c r="E2495" s="219"/>
      <c r="F2495" s="219"/>
      <c r="G2495" s="216"/>
      <c r="H2495" s="367"/>
      <c r="I2495" s="367"/>
      <c r="J2495" s="367"/>
      <c r="K2495" s="367"/>
      <c r="L2495" s="367"/>
      <c r="M2495" s="367"/>
      <c r="N2495" s="367"/>
      <c r="O2495" s="219"/>
      <c r="P2495" s="263"/>
      <c r="Q2495" s="77"/>
    </row>
    <row r="2496" spans="1:17" ht="15.75" thickBot="1" x14ac:dyDescent="0.3">
      <c r="A2496" s="213"/>
      <c r="B2496" s="219"/>
      <c r="C2496" s="219"/>
      <c r="D2496" s="364"/>
      <c r="E2496" s="219"/>
      <c r="F2496" s="219"/>
      <c r="G2496" s="217"/>
      <c r="H2496" s="368"/>
      <c r="I2496" s="368"/>
      <c r="J2496" s="368"/>
      <c r="K2496" s="368"/>
      <c r="L2496" s="368"/>
      <c r="M2496" s="368"/>
      <c r="N2496" s="368"/>
      <c r="O2496" s="219"/>
      <c r="P2496" s="263"/>
      <c r="Q2496" s="77"/>
    </row>
    <row r="2497" spans="1:17" ht="15.75" thickBot="1" x14ac:dyDescent="0.3">
      <c r="A2497" s="213"/>
      <c r="B2497" s="219"/>
      <c r="C2497" s="219"/>
      <c r="D2497" s="364"/>
      <c r="E2497" s="219"/>
      <c r="F2497" s="219"/>
      <c r="G2497" s="25" t="s">
        <v>259</v>
      </c>
      <c r="H2497" s="26">
        <v>0</v>
      </c>
      <c r="I2497" s="26">
        <v>0</v>
      </c>
      <c r="J2497" s="26">
        <v>0</v>
      </c>
      <c r="K2497" s="26">
        <v>0</v>
      </c>
      <c r="L2497" s="26">
        <v>0</v>
      </c>
      <c r="M2497" s="26">
        <v>0</v>
      </c>
      <c r="N2497" s="26">
        <v>0</v>
      </c>
      <c r="O2497" s="219"/>
      <c r="P2497" s="263"/>
      <c r="Q2497" s="77"/>
    </row>
    <row r="2498" spans="1:17" ht="24.75" thickBot="1" x14ac:dyDescent="0.3">
      <c r="A2498" s="213"/>
      <c r="B2498" s="219"/>
      <c r="C2498" s="219"/>
      <c r="D2498" s="364"/>
      <c r="E2498" s="219"/>
      <c r="F2498" s="219"/>
      <c r="G2498" s="25" t="s">
        <v>7</v>
      </c>
      <c r="H2498" s="26">
        <v>12.3</v>
      </c>
      <c r="I2498" s="26">
        <v>0</v>
      </c>
      <c r="J2498" s="26">
        <v>0</v>
      </c>
      <c r="K2498" s="26">
        <v>0</v>
      </c>
      <c r="L2498" s="26">
        <v>0</v>
      </c>
      <c r="M2498" s="26">
        <v>12.3</v>
      </c>
      <c r="N2498" s="26">
        <v>0</v>
      </c>
      <c r="O2498" s="219"/>
      <c r="P2498" s="263"/>
      <c r="Q2498" s="74"/>
    </row>
    <row r="2499" spans="1:17" ht="16.5" thickBot="1" x14ac:dyDescent="0.3">
      <c r="A2499" s="213"/>
      <c r="B2499" s="219"/>
      <c r="C2499" s="219"/>
      <c r="D2499" s="364"/>
      <c r="E2499" s="219"/>
      <c r="F2499" s="219"/>
      <c r="G2499" s="25" t="s">
        <v>8</v>
      </c>
      <c r="H2499" s="26">
        <v>0.8</v>
      </c>
      <c r="I2499" s="26">
        <v>0</v>
      </c>
      <c r="J2499" s="26">
        <v>0</v>
      </c>
      <c r="K2499" s="26">
        <v>0</v>
      </c>
      <c r="L2499" s="26">
        <v>0</v>
      </c>
      <c r="M2499" s="26">
        <v>0.8</v>
      </c>
      <c r="N2499" s="26">
        <v>0</v>
      </c>
      <c r="O2499" s="219"/>
      <c r="P2499" s="263"/>
      <c r="Q2499" s="74"/>
    </row>
    <row r="2500" spans="1:17" ht="16.5" thickBot="1" x14ac:dyDescent="0.3">
      <c r="A2500" s="214"/>
      <c r="B2500" s="220"/>
      <c r="C2500" s="220"/>
      <c r="D2500" s="365"/>
      <c r="E2500" s="220"/>
      <c r="F2500" s="220"/>
      <c r="G2500" s="25" t="s">
        <v>9</v>
      </c>
      <c r="H2500" s="26">
        <v>0</v>
      </c>
      <c r="I2500" s="26">
        <v>0</v>
      </c>
      <c r="J2500" s="26">
        <v>0</v>
      </c>
      <c r="K2500" s="26">
        <v>0</v>
      </c>
      <c r="L2500" s="26">
        <v>0</v>
      </c>
      <c r="M2500" s="26">
        <v>0</v>
      </c>
      <c r="N2500" s="26">
        <v>0</v>
      </c>
      <c r="O2500" s="220"/>
      <c r="P2500" s="264"/>
      <c r="Q2500" s="74"/>
    </row>
    <row r="2501" spans="1:17" ht="36" customHeight="1" thickBot="1" x14ac:dyDescent="0.3">
      <c r="A2501" s="253" t="s">
        <v>4610</v>
      </c>
      <c r="B2501" s="218" t="s">
        <v>1831</v>
      </c>
      <c r="C2501" s="218" t="s">
        <v>1119</v>
      </c>
      <c r="D2501" s="363">
        <v>46387</v>
      </c>
      <c r="E2501" s="218" t="s">
        <v>1882</v>
      </c>
      <c r="F2501" s="218" t="s">
        <v>1833</v>
      </c>
      <c r="G2501" s="60" t="s">
        <v>4</v>
      </c>
      <c r="H2501" s="61">
        <v>21.7</v>
      </c>
      <c r="I2501" s="61">
        <v>0</v>
      </c>
      <c r="J2501" s="61">
        <v>21.7</v>
      </c>
      <c r="K2501" s="61">
        <v>0</v>
      </c>
      <c r="L2501" s="61">
        <v>0</v>
      </c>
      <c r="M2501" s="61">
        <v>0</v>
      </c>
      <c r="N2501" s="61">
        <v>0</v>
      </c>
      <c r="O2501" s="218">
        <v>332</v>
      </c>
      <c r="P2501" s="262" t="s">
        <v>1883</v>
      </c>
      <c r="Q2501" s="74"/>
    </row>
    <row r="2502" spans="1:17" ht="15.75" thickBot="1" x14ac:dyDescent="0.3">
      <c r="A2502" s="254"/>
      <c r="B2502" s="219"/>
      <c r="C2502" s="219"/>
      <c r="D2502" s="364"/>
      <c r="E2502" s="219"/>
      <c r="F2502" s="219"/>
      <c r="G2502" s="60" t="s">
        <v>259</v>
      </c>
      <c r="H2502" s="61">
        <v>0</v>
      </c>
      <c r="I2502" s="61">
        <v>0</v>
      </c>
      <c r="J2502" s="61">
        <v>0</v>
      </c>
      <c r="K2502" s="61">
        <v>0</v>
      </c>
      <c r="L2502" s="61">
        <v>0</v>
      </c>
      <c r="M2502" s="61">
        <v>0</v>
      </c>
      <c r="N2502" s="61">
        <v>0</v>
      </c>
      <c r="O2502" s="219"/>
      <c r="P2502" s="263"/>
      <c r="Q2502" s="77"/>
    </row>
    <row r="2503" spans="1:17" ht="24.75" thickBot="1" x14ac:dyDescent="0.3">
      <c r="A2503" s="254"/>
      <c r="B2503" s="219"/>
      <c r="C2503" s="219"/>
      <c r="D2503" s="364"/>
      <c r="E2503" s="219"/>
      <c r="F2503" s="219"/>
      <c r="G2503" s="25" t="s">
        <v>7</v>
      </c>
      <c r="H2503" s="26">
        <v>20.399999999999999</v>
      </c>
      <c r="I2503" s="26">
        <v>0</v>
      </c>
      <c r="J2503" s="26">
        <v>20.399999999999999</v>
      </c>
      <c r="K2503" s="26">
        <v>0</v>
      </c>
      <c r="L2503" s="26">
        <v>0</v>
      </c>
      <c r="M2503" s="26">
        <v>0</v>
      </c>
      <c r="N2503" s="26">
        <v>0</v>
      </c>
      <c r="O2503" s="219"/>
      <c r="P2503" s="263"/>
      <c r="Q2503" s="74"/>
    </row>
    <row r="2504" spans="1:17" ht="16.5" thickBot="1" x14ac:dyDescent="0.3">
      <c r="A2504" s="254"/>
      <c r="B2504" s="219"/>
      <c r="C2504" s="219"/>
      <c r="D2504" s="364"/>
      <c r="E2504" s="219"/>
      <c r="F2504" s="219"/>
      <c r="G2504" s="25" t="s">
        <v>8</v>
      </c>
      <c r="H2504" s="26">
        <v>1.3</v>
      </c>
      <c r="I2504" s="26">
        <v>0</v>
      </c>
      <c r="J2504" s="26">
        <v>1.3</v>
      </c>
      <c r="K2504" s="26">
        <v>0</v>
      </c>
      <c r="L2504" s="26">
        <v>0</v>
      </c>
      <c r="M2504" s="26">
        <v>0</v>
      </c>
      <c r="N2504" s="26">
        <v>0</v>
      </c>
      <c r="O2504" s="219"/>
      <c r="P2504" s="263"/>
      <c r="Q2504" s="74"/>
    </row>
    <row r="2505" spans="1:17" ht="16.5" thickBot="1" x14ac:dyDescent="0.3">
      <c r="A2505" s="255"/>
      <c r="B2505" s="220"/>
      <c r="C2505" s="220"/>
      <c r="D2505" s="365"/>
      <c r="E2505" s="220"/>
      <c r="F2505" s="220"/>
      <c r="G2505" s="25" t="s">
        <v>9</v>
      </c>
      <c r="H2505" s="26">
        <v>0</v>
      </c>
      <c r="I2505" s="26">
        <v>0</v>
      </c>
      <c r="J2505" s="26">
        <v>0</v>
      </c>
      <c r="K2505" s="26">
        <v>0</v>
      </c>
      <c r="L2505" s="26">
        <v>0</v>
      </c>
      <c r="M2505" s="26">
        <v>0</v>
      </c>
      <c r="N2505" s="26">
        <v>0</v>
      </c>
      <c r="O2505" s="220"/>
      <c r="P2505" s="264"/>
      <c r="Q2505" s="74"/>
    </row>
    <row r="2506" spans="1:17" ht="15.75" x14ac:dyDescent="0.25">
      <c r="A2506" s="212" t="s">
        <v>1884</v>
      </c>
      <c r="B2506" s="218" t="s">
        <v>1831</v>
      </c>
      <c r="C2506" s="218" t="s">
        <v>1119</v>
      </c>
      <c r="D2506" s="363">
        <v>46752</v>
      </c>
      <c r="E2506" s="218" t="s">
        <v>1885</v>
      </c>
      <c r="F2506" s="218" t="s">
        <v>1833</v>
      </c>
      <c r="G2506" s="215" t="s">
        <v>4</v>
      </c>
      <c r="H2506" s="366">
        <v>25.2</v>
      </c>
      <c r="I2506" s="366">
        <v>0</v>
      </c>
      <c r="J2506" s="366">
        <v>0</v>
      </c>
      <c r="K2506" s="366">
        <v>25.2</v>
      </c>
      <c r="L2506" s="366">
        <v>0</v>
      </c>
      <c r="M2506" s="366">
        <v>0</v>
      </c>
      <c r="N2506" s="366">
        <v>0</v>
      </c>
      <c r="O2506" s="218">
        <v>454</v>
      </c>
      <c r="P2506" s="262" t="s">
        <v>1883</v>
      </c>
      <c r="Q2506" s="74"/>
    </row>
    <row r="2507" spans="1:17" ht="15.75" x14ac:dyDescent="0.25">
      <c r="A2507" s="213"/>
      <c r="B2507" s="219"/>
      <c r="C2507" s="219"/>
      <c r="D2507" s="364"/>
      <c r="E2507" s="219"/>
      <c r="F2507" s="219"/>
      <c r="G2507" s="216"/>
      <c r="H2507" s="367"/>
      <c r="I2507" s="367"/>
      <c r="J2507" s="367"/>
      <c r="K2507" s="367"/>
      <c r="L2507" s="367"/>
      <c r="M2507" s="367"/>
      <c r="N2507" s="367"/>
      <c r="O2507" s="219"/>
      <c r="P2507" s="263"/>
      <c r="Q2507" s="74"/>
    </row>
    <row r="2508" spans="1:17" ht="16.5" thickBot="1" x14ac:dyDescent="0.3">
      <c r="A2508" s="213"/>
      <c r="B2508" s="219"/>
      <c r="C2508" s="219"/>
      <c r="D2508" s="364"/>
      <c r="E2508" s="219"/>
      <c r="F2508" s="219"/>
      <c r="G2508" s="217"/>
      <c r="H2508" s="368"/>
      <c r="I2508" s="368"/>
      <c r="J2508" s="368"/>
      <c r="K2508" s="368"/>
      <c r="L2508" s="368"/>
      <c r="M2508" s="368"/>
      <c r="N2508" s="368"/>
      <c r="O2508" s="219"/>
      <c r="P2508" s="263"/>
      <c r="Q2508" s="74"/>
    </row>
    <row r="2509" spans="1:17" ht="16.5" thickBot="1" x14ac:dyDescent="0.3">
      <c r="A2509" s="213"/>
      <c r="B2509" s="219"/>
      <c r="C2509" s="219"/>
      <c r="D2509" s="364"/>
      <c r="E2509" s="219"/>
      <c r="F2509" s="219"/>
      <c r="G2509" s="25" t="s">
        <v>259</v>
      </c>
      <c r="H2509" s="26">
        <v>0</v>
      </c>
      <c r="I2509" s="26">
        <v>0</v>
      </c>
      <c r="J2509" s="26">
        <v>0</v>
      </c>
      <c r="K2509" s="26">
        <v>0</v>
      </c>
      <c r="L2509" s="26">
        <v>0</v>
      </c>
      <c r="M2509" s="26">
        <v>0</v>
      </c>
      <c r="N2509" s="26">
        <v>0</v>
      </c>
      <c r="O2509" s="219"/>
      <c r="P2509" s="263"/>
      <c r="Q2509" s="74"/>
    </row>
    <row r="2510" spans="1:17" ht="24.75" thickBot="1" x14ac:dyDescent="0.3">
      <c r="A2510" s="213"/>
      <c r="B2510" s="219"/>
      <c r="C2510" s="219"/>
      <c r="D2510" s="364"/>
      <c r="E2510" s="219"/>
      <c r="F2510" s="219"/>
      <c r="G2510" s="25" t="s">
        <v>7</v>
      </c>
      <c r="H2510" s="26">
        <v>23.7</v>
      </c>
      <c r="I2510" s="26">
        <v>0</v>
      </c>
      <c r="J2510" s="26">
        <v>0</v>
      </c>
      <c r="K2510" s="26">
        <v>23.7</v>
      </c>
      <c r="L2510" s="26">
        <v>0</v>
      </c>
      <c r="M2510" s="26">
        <v>0</v>
      </c>
      <c r="N2510" s="26">
        <v>0</v>
      </c>
      <c r="O2510" s="219"/>
      <c r="P2510" s="263"/>
      <c r="Q2510" s="74"/>
    </row>
    <row r="2511" spans="1:17" ht="16.5" thickBot="1" x14ac:dyDescent="0.3">
      <c r="A2511" s="213"/>
      <c r="B2511" s="219"/>
      <c r="C2511" s="219"/>
      <c r="D2511" s="364"/>
      <c r="E2511" s="219"/>
      <c r="F2511" s="219"/>
      <c r="G2511" s="25" t="s">
        <v>8</v>
      </c>
      <c r="H2511" s="26">
        <v>1.5</v>
      </c>
      <c r="I2511" s="26">
        <v>0</v>
      </c>
      <c r="J2511" s="26">
        <v>0</v>
      </c>
      <c r="K2511" s="26">
        <v>1.5</v>
      </c>
      <c r="L2511" s="26">
        <v>0</v>
      </c>
      <c r="M2511" s="26">
        <v>0</v>
      </c>
      <c r="N2511" s="26">
        <v>0</v>
      </c>
      <c r="O2511" s="219"/>
      <c r="P2511" s="263"/>
      <c r="Q2511" s="74"/>
    </row>
    <row r="2512" spans="1:17" ht="16.5" thickBot="1" x14ac:dyDescent="0.3">
      <c r="A2512" s="214"/>
      <c r="B2512" s="220"/>
      <c r="C2512" s="220"/>
      <c r="D2512" s="365"/>
      <c r="E2512" s="220"/>
      <c r="F2512" s="220"/>
      <c r="G2512" s="25" t="s">
        <v>9</v>
      </c>
      <c r="H2512" s="26">
        <v>0</v>
      </c>
      <c r="I2512" s="26">
        <v>0</v>
      </c>
      <c r="J2512" s="26">
        <v>0</v>
      </c>
      <c r="K2512" s="26">
        <v>0</v>
      </c>
      <c r="L2512" s="26">
        <v>0</v>
      </c>
      <c r="M2512" s="26">
        <v>0</v>
      </c>
      <c r="N2512" s="26">
        <v>0</v>
      </c>
      <c r="O2512" s="220"/>
      <c r="P2512" s="264"/>
      <c r="Q2512" s="74"/>
    </row>
    <row r="2513" spans="1:17" ht="24.75" thickBot="1" x14ac:dyDescent="0.3">
      <c r="A2513" s="253" t="s">
        <v>4611</v>
      </c>
      <c r="B2513" s="218" t="s">
        <v>1831</v>
      </c>
      <c r="C2513" s="218" t="s">
        <v>1119</v>
      </c>
      <c r="D2513" s="363">
        <v>47118</v>
      </c>
      <c r="E2513" s="218" t="s">
        <v>1886</v>
      </c>
      <c r="F2513" s="218" t="s">
        <v>1833</v>
      </c>
      <c r="G2513" s="60" t="s">
        <v>4</v>
      </c>
      <c r="H2513" s="61">
        <v>23.2</v>
      </c>
      <c r="I2513" s="61">
        <v>0</v>
      </c>
      <c r="J2513" s="61">
        <v>0</v>
      </c>
      <c r="K2513" s="61">
        <v>0</v>
      </c>
      <c r="L2513" s="61">
        <v>23.2</v>
      </c>
      <c r="M2513" s="61">
        <v>0</v>
      </c>
      <c r="N2513" s="61">
        <v>0</v>
      </c>
      <c r="O2513" s="218">
        <v>222</v>
      </c>
      <c r="P2513" s="262" t="s">
        <v>1883</v>
      </c>
      <c r="Q2513" s="74"/>
    </row>
    <row r="2514" spans="1:17" ht="16.5" thickBot="1" x14ac:dyDescent="0.3">
      <c r="A2514" s="254"/>
      <c r="B2514" s="219"/>
      <c r="C2514" s="219"/>
      <c r="D2514" s="364"/>
      <c r="E2514" s="219"/>
      <c r="F2514" s="219"/>
      <c r="G2514" s="60" t="s">
        <v>259</v>
      </c>
      <c r="H2514" s="61">
        <v>0</v>
      </c>
      <c r="I2514" s="61">
        <v>0</v>
      </c>
      <c r="J2514" s="61">
        <v>0</v>
      </c>
      <c r="K2514" s="61">
        <v>0</v>
      </c>
      <c r="L2514" s="61">
        <v>0</v>
      </c>
      <c r="M2514" s="61">
        <v>0</v>
      </c>
      <c r="N2514" s="61">
        <v>0</v>
      </c>
      <c r="O2514" s="219"/>
      <c r="P2514" s="263"/>
      <c r="Q2514" s="74"/>
    </row>
    <row r="2515" spans="1:17" ht="24.75" thickBot="1" x14ac:dyDescent="0.3">
      <c r="A2515" s="254"/>
      <c r="B2515" s="219"/>
      <c r="C2515" s="219"/>
      <c r="D2515" s="364"/>
      <c r="E2515" s="219"/>
      <c r="F2515" s="219"/>
      <c r="G2515" s="25" t="s">
        <v>7</v>
      </c>
      <c r="H2515" s="26">
        <v>21.8</v>
      </c>
      <c r="I2515" s="26">
        <v>0</v>
      </c>
      <c r="J2515" s="26">
        <v>0</v>
      </c>
      <c r="K2515" s="26">
        <v>0</v>
      </c>
      <c r="L2515" s="26">
        <v>21.8</v>
      </c>
      <c r="M2515" s="26">
        <v>0</v>
      </c>
      <c r="N2515" s="26">
        <v>0</v>
      </c>
      <c r="O2515" s="219"/>
      <c r="P2515" s="263"/>
      <c r="Q2515" s="74"/>
    </row>
    <row r="2516" spans="1:17" ht="16.5" thickBot="1" x14ac:dyDescent="0.3">
      <c r="A2516" s="254"/>
      <c r="B2516" s="219"/>
      <c r="C2516" s="219"/>
      <c r="D2516" s="364"/>
      <c r="E2516" s="219"/>
      <c r="F2516" s="219"/>
      <c r="G2516" s="25" t="s">
        <v>8</v>
      </c>
      <c r="H2516" s="26">
        <v>1.4</v>
      </c>
      <c r="I2516" s="26">
        <v>0</v>
      </c>
      <c r="J2516" s="26">
        <v>0</v>
      </c>
      <c r="K2516" s="26">
        <v>0</v>
      </c>
      <c r="L2516" s="26">
        <v>1.4</v>
      </c>
      <c r="M2516" s="26">
        <v>0</v>
      </c>
      <c r="N2516" s="26">
        <v>0</v>
      </c>
      <c r="O2516" s="219"/>
      <c r="P2516" s="263"/>
      <c r="Q2516" s="74"/>
    </row>
    <row r="2517" spans="1:17" ht="16.5" thickBot="1" x14ac:dyDescent="0.3">
      <c r="A2517" s="255"/>
      <c r="B2517" s="220"/>
      <c r="C2517" s="220"/>
      <c r="D2517" s="365"/>
      <c r="E2517" s="220"/>
      <c r="F2517" s="220"/>
      <c r="G2517" s="25" t="s">
        <v>9</v>
      </c>
      <c r="H2517" s="26">
        <v>0</v>
      </c>
      <c r="I2517" s="26">
        <v>0</v>
      </c>
      <c r="J2517" s="26">
        <v>0</v>
      </c>
      <c r="K2517" s="26">
        <v>0</v>
      </c>
      <c r="L2517" s="26">
        <v>0</v>
      </c>
      <c r="M2517" s="26">
        <v>0</v>
      </c>
      <c r="N2517" s="26">
        <v>0</v>
      </c>
      <c r="O2517" s="220"/>
      <c r="P2517" s="264"/>
      <c r="Q2517" s="74"/>
    </row>
    <row r="2518" spans="1:17" ht="15.75" x14ac:dyDescent="0.25">
      <c r="A2518" s="212" t="s">
        <v>1887</v>
      </c>
      <c r="B2518" s="218" t="s">
        <v>1831</v>
      </c>
      <c r="C2518" s="218" t="s">
        <v>1119</v>
      </c>
      <c r="D2518" s="363">
        <v>47118</v>
      </c>
      <c r="E2518" s="218" t="s">
        <v>1888</v>
      </c>
      <c r="F2518" s="218" t="s">
        <v>1833</v>
      </c>
      <c r="G2518" s="215" t="s">
        <v>4</v>
      </c>
      <c r="H2518" s="366">
        <v>25.2</v>
      </c>
      <c r="I2518" s="366">
        <v>0</v>
      </c>
      <c r="J2518" s="366">
        <v>0</v>
      </c>
      <c r="K2518" s="366">
        <v>0</v>
      </c>
      <c r="L2518" s="366">
        <v>25.2</v>
      </c>
      <c r="M2518" s="366">
        <v>0</v>
      </c>
      <c r="N2518" s="366">
        <v>0</v>
      </c>
      <c r="O2518" s="218">
        <v>879</v>
      </c>
      <c r="P2518" s="262" t="s">
        <v>1883</v>
      </c>
      <c r="Q2518" s="74"/>
    </row>
    <row r="2519" spans="1:17" ht="15.75" x14ac:dyDescent="0.25">
      <c r="A2519" s="213"/>
      <c r="B2519" s="219"/>
      <c r="C2519" s="219"/>
      <c r="D2519" s="364"/>
      <c r="E2519" s="219"/>
      <c r="F2519" s="219"/>
      <c r="G2519" s="216"/>
      <c r="H2519" s="367"/>
      <c r="I2519" s="367"/>
      <c r="J2519" s="367"/>
      <c r="K2519" s="367"/>
      <c r="L2519" s="367"/>
      <c r="M2519" s="367"/>
      <c r="N2519" s="367"/>
      <c r="O2519" s="219"/>
      <c r="P2519" s="263"/>
      <c r="Q2519" s="74"/>
    </row>
    <row r="2520" spans="1:17" ht="16.5" thickBot="1" x14ac:dyDescent="0.3">
      <c r="A2520" s="213"/>
      <c r="B2520" s="219"/>
      <c r="C2520" s="219"/>
      <c r="D2520" s="364"/>
      <c r="E2520" s="219"/>
      <c r="F2520" s="219"/>
      <c r="G2520" s="217"/>
      <c r="H2520" s="368"/>
      <c r="I2520" s="368"/>
      <c r="J2520" s="368"/>
      <c r="K2520" s="368"/>
      <c r="L2520" s="368"/>
      <c r="M2520" s="368"/>
      <c r="N2520" s="368"/>
      <c r="O2520" s="219"/>
      <c r="P2520" s="263"/>
      <c r="Q2520" s="74"/>
    </row>
    <row r="2521" spans="1:17" ht="16.5" thickBot="1" x14ac:dyDescent="0.3">
      <c r="A2521" s="213"/>
      <c r="B2521" s="219"/>
      <c r="C2521" s="219"/>
      <c r="D2521" s="364"/>
      <c r="E2521" s="219"/>
      <c r="F2521" s="219"/>
      <c r="G2521" s="25" t="s">
        <v>259</v>
      </c>
      <c r="H2521" s="26">
        <v>0</v>
      </c>
      <c r="I2521" s="26">
        <v>0</v>
      </c>
      <c r="J2521" s="26">
        <v>0</v>
      </c>
      <c r="K2521" s="26">
        <v>0</v>
      </c>
      <c r="L2521" s="26">
        <v>0</v>
      </c>
      <c r="M2521" s="26">
        <v>0</v>
      </c>
      <c r="N2521" s="26">
        <v>0</v>
      </c>
      <c r="O2521" s="219"/>
      <c r="P2521" s="263"/>
      <c r="Q2521" s="74"/>
    </row>
    <row r="2522" spans="1:17" ht="24.75" thickBot="1" x14ac:dyDescent="0.3">
      <c r="A2522" s="213"/>
      <c r="B2522" s="219"/>
      <c r="C2522" s="219"/>
      <c r="D2522" s="364"/>
      <c r="E2522" s="219"/>
      <c r="F2522" s="219"/>
      <c r="G2522" s="25" t="s">
        <v>7</v>
      </c>
      <c r="H2522" s="26">
        <v>23.7</v>
      </c>
      <c r="I2522" s="26">
        <v>0</v>
      </c>
      <c r="J2522" s="26">
        <v>0</v>
      </c>
      <c r="K2522" s="26">
        <v>0</v>
      </c>
      <c r="L2522" s="26">
        <v>23.7</v>
      </c>
      <c r="M2522" s="26">
        <v>0</v>
      </c>
      <c r="N2522" s="26">
        <v>0</v>
      </c>
      <c r="O2522" s="219"/>
      <c r="P2522" s="263"/>
      <c r="Q2522" s="74"/>
    </row>
    <row r="2523" spans="1:17" ht="16.5" thickBot="1" x14ac:dyDescent="0.3">
      <c r="A2523" s="213"/>
      <c r="B2523" s="219"/>
      <c r="C2523" s="219"/>
      <c r="D2523" s="364"/>
      <c r="E2523" s="219"/>
      <c r="F2523" s="219"/>
      <c r="G2523" s="25" t="s">
        <v>8</v>
      </c>
      <c r="H2523" s="26">
        <v>1.5</v>
      </c>
      <c r="I2523" s="26">
        <v>0</v>
      </c>
      <c r="J2523" s="26">
        <v>0</v>
      </c>
      <c r="K2523" s="26">
        <v>0</v>
      </c>
      <c r="L2523" s="26">
        <v>1.5</v>
      </c>
      <c r="M2523" s="26">
        <v>0</v>
      </c>
      <c r="N2523" s="26">
        <v>0</v>
      </c>
      <c r="O2523" s="219"/>
      <c r="P2523" s="263"/>
      <c r="Q2523" s="74"/>
    </row>
    <row r="2524" spans="1:17" ht="16.5" thickBot="1" x14ac:dyDescent="0.3">
      <c r="A2524" s="214"/>
      <c r="B2524" s="220"/>
      <c r="C2524" s="220"/>
      <c r="D2524" s="365"/>
      <c r="E2524" s="220"/>
      <c r="F2524" s="220"/>
      <c r="G2524" s="25" t="s">
        <v>9</v>
      </c>
      <c r="H2524" s="26">
        <v>0</v>
      </c>
      <c r="I2524" s="26">
        <v>0</v>
      </c>
      <c r="J2524" s="26">
        <v>0</v>
      </c>
      <c r="K2524" s="26">
        <v>0</v>
      </c>
      <c r="L2524" s="26">
        <v>0</v>
      </c>
      <c r="M2524" s="26">
        <v>0</v>
      </c>
      <c r="N2524" s="26">
        <v>0</v>
      </c>
      <c r="O2524" s="220"/>
      <c r="P2524" s="264"/>
      <c r="Q2524" s="74"/>
    </row>
    <row r="2525" spans="1:17" ht="37.5" customHeight="1" thickBot="1" x14ac:dyDescent="0.3">
      <c r="A2525" s="253" t="s">
        <v>4612</v>
      </c>
      <c r="B2525" s="218" t="s">
        <v>1831</v>
      </c>
      <c r="C2525" s="218" t="s">
        <v>1119</v>
      </c>
      <c r="D2525" s="363">
        <v>47483</v>
      </c>
      <c r="E2525" s="218" t="s">
        <v>1889</v>
      </c>
      <c r="F2525" s="218" t="s">
        <v>1833</v>
      </c>
      <c r="G2525" s="60" t="s">
        <v>4</v>
      </c>
      <c r="H2525" s="61">
        <v>27.1</v>
      </c>
      <c r="I2525" s="61">
        <v>0</v>
      </c>
      <c r="J2525" s="61">
        <v>0</v>
      </c>
      <c r="K2525" s="61">
        <v>0</v>
      </c>
      <c r="L2525" s="61">
        <v>0</v>
      </c>
      <c r="M2525" s="61">
        <v>27.1</v>
      </c>
      <c r="N2525" s="61">
        <v>0</v>
      </c>
      <c r="O2525" s="218">
        <v>170</v>
      </c>
      <c r="P2525" s="262" t="s">
        <v>1883</v>
      </c>
      <c r="Q2525" s="74"/>
    </row>
    <row r="2526" spans="1:17" ht="16.5" thickBot="1" x14ac:dyDescent="0.3">
      <c r="A2526" s="254"/>
      <c r="B2526" s="219"/>
      <c r="C2526" s="219"/>
      <c r="D2526" s="364"/>
      <c r="E2526" s="219"/>
      <c r="F2526" s="219"/>
      <c r="G2526" s="60" t="s">
        <v>259</v>
      </c>
      <c r="H2526" s="61">
        <v>0</v>
      </c>
      <c r="I2526" s="61">
        <v>0</v>
      </c>
      <c r="J2526" s="61">
        <v>0</v>
      </c>
      <c r="K2526" s="61">
        <v>0</v>
      </c>
      <c r="L2526" s="61">
        <v>0</v>
      </c>
      <c r="M2526" s="61">
        <v>0</v>
      </c>
      <c r="N2526" s="61">
        <v>0</v>
      </c>
      <c r="O2526" s="219"/>
      <c r="P2526" s="263"/>
      <c r="Q2526" s="74"/>
    </row>
    <row r="2527" spans="1:17" ht="24.75" thickBot="1" x14ac:dyDescent="0.3">
      <c r="A2527" s="254"/>
      <c r="B2527" s="219"/>
      <c r="C2527" s="219"/>
      <c r="D2527" s="364"/>
      <c r="E2527" s="219"/>
      <c r="F2527" s="219"/>
      <c r="G2527" s="25" t="s">
        <v>7</v>
      </c>
      <c r="H2527" s="26">
        <v>25.4</v>
      </c>
      <c r="I2527" s="26">
        <v>0</v>
      </c>
      <c r="J2527" s="26">
        <v>0</v>
      </c>
      <c r="K2527" s="26">
        <v>0</v>
      </c>
      <c r="L2527" s="26">
        <v>0</v>
      </c>
      <c r="M2527" s="26">
        <v>25.4</v>
      </c>
      <c r="N2527" s="26">
        <v>0</v>
      </c>
      <c r="O2527" s="219"/>
      <c r="P2527" s="263"/>
      <c r="Q2527" s="74"/>
    </row>
    <row r="2528" spans="1:17" ht="16.5" thickBot="1" x14ac:dyDescent="0.3">
      <c r="A2528" s="254"/>
      <c r="B2528" s="219"/>
      <c r="C2528" s="219"/>
      <c r="D2528" s="364"/>
      <c r="E2528" s="219"/>
      <c r="F2528" s="219"/>
      <c r="G2528" s="25" t="s">
        <v>8</v>
      </c>
      <c r="H2528" s="26">
        <v>1.6</v>
      </c>
      <c r="I2528" s="26">
        <v>0</v>
      </c>
      <c r="J2528" s="26">
        <v>0</v>
      </c>
      <c r="K2528" s="26">
        <v>0</v>
      </c>
      <c r="L2528" s="26">
        <v>0</v>
      </c>
      <c r="M2528" s="26">
        <v>1.6</v>
      </c>
      <c r="N2528" s="26">
        <v>0</v>
      </c>
      <c r="O2528" s="219"/>
      <c r="P2528" s="263"/>
      <c r="Q2528" s="74"/>
    </row>
    <row r="2529" spans="1:17" ht="16.5" thickBot="1" x14ac:dyDescent="0.3">
      <c r="A2529" s="255"/>
      <c r="B2529" s="220"/>
      <c r="C2529" s="220"/>
      <c r="D2529" s="365"/>
      <c r="E2529" s="220"/>
      <c r="F2529" s="220"/>
      <c r="G2529" s="25" t="s">
        <v>9</v>
      </c>
      <c r="H2529" s="26">
        <v>0</v>
      </c>
      <c r="I2529" s="26">
        <v>0</v>
      </c>
      <c r="J2529" s="26">
        <v>0</v>
      </c>
      <c r="K2529" s="26">
        <v>0</v>
      </c>
      <c r="L2529" s="26">
        <v>0</v>
      </c>
      <c r="M2529" s="26">
        <v>0</v>
      </c>
      <c r="N2529" s="26">
        <v>0</v>
      </c>
      <c r="O2529" s="220"/>
      <c r="P2529" s="264"/>
      <c r="Q2529" s="74"/>
    </row>
    <row r="2530" spans="1:17" ht="24.75" thickBot="1" x14ac:dyDescent="0.3">
      <c r="A2530" s="253" t="s">
        <v>4609</v>
      </c>
      <c r="B2530" s="218" t="s">
        <v>1831</v>
      </c>
      <c r="C2530" s="218" t="s">
        <v>1119</v>
      </c>
      <c r="D2530" s="363">
        <v>47483</v>
      </c>
      <c r="E2530" s="218" t="s">
        <v>1890</v>
      </c>
      <c r="F2530" s="218" t="s">
        <v>1833</v>
      </c>
      <c r="G2530" s="60" t="s">
        <v>4</v>
      </c>
      <c r="H2530" s="61">
        <v>26.1</v>
      </c>
      <c r="I2530" s="61">
        <v>0</v>
      </c>
      <c r="J2530" s="61">
        <v>0</v>
      </c>
      <c r="K2530" s="61">
        <v>0</v>
      </c>
      <c r="L2530" s="61">
        <v>0</v>
      </c>
      <c r="M2530" s="61">
        <v>26.1</v>
      </c>
      <c r="N2530" s="61">
        <v>0</v>
      </c>
      <c r="O2530" s="218">
        <v>1306</v>
      </c>
      <c r="P2530" s="262" t="s">
        <v>1883</v>
      </c>
      <c r="Q2530" s="74"/>
    </row>
    <row r="2531" spans="1:17" ht="16.5" thickBot="1" x14ac:dyDescent="0.3">
      <c r="A2531" s="254"/>
      <c r="B2531" s="219"/>
      <c r="C2531" s="219"/>
      <c r="D2531" s="364"/>
      <c r="E2531" s="219"/>
      <c r="F2531" s="219"/>
      <c r="G2531" s="60" t="s">
        <v>259</v>
      </c>
      <c r="H2531" s="61">
        <v>0</v>
      </c>
      <c r="I2531" s="61">
        <v>0</v>
      </c>
      <c r="J2531" s="61">
        <v>0</v>
      </c>
      <c r="K2531" s="61">
        <v>0</v>
      </c>
      <c r="L2531" s="61">
        <v>0</v>
      </c>
      <c r="M2531" s="61">
        <v>0</v>
      </c>
      <c r="N2531" s="61">
        <v>0</v>
      </c>
      <c r="O2531" s="219"/>
      <c r="P2531" s="263"/>
      <c r="Q2531" s="74"/>
    </row>
    <row r="2532" spans="1:17" ht="24.75" thickBot="1" x14ac:dyDescent="0.3">
      <c r="A2532" s="254"/>
      <c r="B2532" s="219"/>
      <c r="C2532" s="219"/>
      <c r="D2532" s="364"/>
      <c r="E2532" s="219"/>
      <c r="F2532" s="219"/>
      <c r="G2532" s="60" t="s">
        <v>7</v>
      </c>
      <c r="H2532" s="61">
        <v>24.6</v>
      </c>
      <c r="I2532" s="61">
        <v>0</v>
      </c>
      <c r="J2532" s="61">
        <v>0</v>
      </c>
      <c r="K2532" s="61">
        <v>0</v>
      </c>
      <c r="L2532" s="61">
        <v>0</v>
      </c>
      <c r="M2532" s="61">
        <v>24.6</v>
      </c>
      <c r="N2532" s="61">
        <v>0</v>
      </c>
      <c r="O2532" s="219"/>
      <c r="P2532" s="263"/>
      <c r="Q2532" s="74"/>
    </row>
    <row r="2533" spans="1:17" ht="16.5" thickBot="1" x14ac:dyDescent="0.3">
      <c r="A2533" s="254"/>
      <c r="B2533" s="219"/>
      <c r="C2533" s="219"/>
      <c r="D2533" s="364"/>
      <c r="E2533" s="219"/>
      <c r="F2533" s="219"/>
      <c r="G2533" s="25" t="s">
        <v>8</v>
      </c>
      <c r="H2533" s="26">
        <v>1.6</v>
      </c>
      <c r="I2533" s="26">
        <v>0</v>
      </c>
      <c r="J2533" s="26">
        <v>0</v>
      </c>
      <c r="K2533" s="26">
        <v>0</v>
      </c>
      <c r="L2533" s="26">
        <v>0</v>
      </c>
      <c r="M2533" s="26">
        <v>1.6</v>
      </c>
      <c r="N2533" s="26">
        <v>0</v>
      </c>
      <c r="O2533" s="219"/>
      <c r="P2533" s="263"/>
      <c r="Q2533" s="74"/>
    </row>
    <row r="2534" spans="1:17" ht="16.5" thickBot="1" x14ac:dyDescent="0.3">
      <c r="A2534" s="255"/>
      <c r="B2534" s="220"/>
      <c r="C2534" s="220"/>
      <c r="D2534" s="365"/>
      <c r="E2534" s="220"/>
      <c r="F2534" s="220"/>
      <c r="G2534" s="25" t="s">
        <v>9</v>
      </c>
      <c r="H2534" s="26">
        <v>0</v>
      </c>
      <c r="I2534" s="26">
        <v>0</v>
      </c>
      <c r="J2534" s="26">
        <v>0</v>
      </c>
      <c r="K2534" s="26">
        <v>0</v>
      </c>
      <c r="L2534" s="26">
        <v>0</v>
      </c>
      <c r="M2534" s="26">
        <v>0</v>
      </c>
      <c r="N2534" s="26">
        <v>0</v>
      </c>
      <c r="O2534" s="220"/>
      <c r="P2534" s="264"/>
      <c r="Q2534" s="74"/>
    </row>
    <row r="2535" spans="1:17" ht="15.75" x14ac:dyDescent="0.25">
      <c r="A2535" s="212" t="s">
        <v>1891</v>
      </c>
      <c r="B2535" s="218" t="s">
        <v>1831</v>
      </c>
      <c r="C2535" s="218" t="s">
        <v>1119</v>
      </c>
      <c r="D2535" s="363">
        <v>47848</v>
      </c>
      <c r="E2535" s="218" t="s">
        <v>1890</v>
      </c>
      <c r="F2535" s="218" t="s">
        <v>1833</v>
      </c>
      <c r="G2535" s="215" t="s">
        <v>4</v>
      </c>
      <c r="H2535" s="366">
        <v>26.1</v>
      </c>
      <c r="I2535" s="366">
        <v>0</v>
      </c>
      <c r="J2535" s="366">
        <v>0</v>
      </c>
      <c r="K2535" s="366">
        <v>0</v>
      </c>
      <c r="L2535" s="366">
        <v>0</v>
      </c>
      <c r="M2535" s="366">
        <v>0</v>
      </c>
      <c r="N2535" s="366">
        <v>26.1</v>
      </c>
      <c r="O2535" s="218">
        <v>1306</v>
      </c>
      <c r="P2535" s="262" t="s">
        <v>1883</v>
      </c>
      <c r="Q2535" s="74"/>
    </row>
    <row r="2536" spans="1:17" ht="15.75" x14ac:dyDescent="0.25">
      <c r="A2536" s="213"/>
      <c r="B2536" s="219"/>
      <c r="C2536" s="219"/>
      <c r="D2536" s="364"/>
      <c r="E2536" s="219"/>
      <c r="F2536" s="219"/>
      <c r="G2536" s="216"/>
      <c r="H2536" s="367"/>
      <c r="I2536" s="367"/>
      <c r="J2536" s="367"/>
      <c r="K2536" s="367"/>
      <c r="L2536" s="367"/>
      <c r="M2536" s="367"/>
      <c r="N2536" s="367"/>
      <c r="O2536" s="219"/>
      <c r="P2536" s="263"/>
      <c r="Q2536" s="74"/>
    </row>
    <row r="2537" spans="1:17" ht="16.5" thickBot="1" x14ac:dyDescent="0.3">
      <c r="A2537" s="213"/>
      <c r="B2537" s="219"/>
      <c r="C2537" s="219"/>
      <c r="D2537" s="364"/>
      <c r="E2537" s="219"/>
      <c r="F2537" s="219"/>
      <c r="G2537" s="217"/>
      <c r="H2537" s="368"/>
      <c r="I2537" s="368"/>
      <c r="J2537" s="368"/>
      <c r="K2537" s="368"/>
      <c r="L2537" s="368"/>
      <c r="M2537" s="368"/>
      <c r="N2537" s="368"/>
      <c r="O2537" s="219"/>
      <c r="P2537" s="263"/>
      <c r="Q2537" s="74"/>
    </row>
    <row r="2538" spans="1:17" ht="16.5" thickBot="1" x14ac:dyDescent="0.3">
      <c r="A2538" s="213"/>
      <c r="B2538" s="219"/>
      <c r="C2538" s="219"/>
      <c r="D2538" s="364"/>
      <c r="E2538" s="219"/>
      <c r="F2538" s="219"/>
      <c r="G2538" s="25" t="s">
        <v>259</v>
      </c>
      <c r="H2538" s="26">
        <v>0</v>
      </c>
      <c r="I2538" s="26">
        <v>0</v>
      </c>
      <c r="J2538" s="26">
        <v>0</v>
      </c>
      <c r="K2538" s="26">
        <v>0</v>
      </c>
      <c r="L2538" s="26">
        <v>0</v>
      </c>
      <c r="M2538" s="26">
        <v>0</v>
      </c>
      <c r="N2538" s="26">
        <v>0</v>
      </c>
      <c r="O2538" s="219"/>
      <c r="P2538" s="263"/>
      <c r="Q2538" s="74"/>
    </row>
    <row r="2539" spans="1:17" ht="24.75" thickBot="1" x14ac:dyDescent="0.3">
      <c r="A2539" s="213"/>
      <c r="B2539" s="219"/>
      <c r="C2539" s="219"/>
      <c r="D2539" s="364"/>
      <c r="E2539" s="219"/>
      <c r="F2539" s="219"/>
      <c r="G2539" s="25" t="s">
        <v>7</v>
      </c>
      <c r="H2539" s="26">
        <v>24.6</v>
      </c>
      <c r="I2539" s="26">
        <v>0</v>
      </c>
      <c r="J2539" s="26">
        <v>0</v>
      </c>
      <c r="K2539" s="26">
        <v>0</v>
      </c>
      <c r="L2539" s="26">
        <v>0</v>
      </c>
      <c r="M2539" s="26">
        <v>0</v>
      </c>
      <c r="N2539" s="26">
        <v>24.6</v>
      </c>
      <c r="O2539" s="219"/>
      <c r="P2539" s="263"/>
      <c r="Q2539" s="74"/>
    </row>
    <row r="2540" spans="1:17" ht="16.5" thickBot="1" x14ac:dyDescent="0.3">
      <c r="A2540" s="213"/>
      <c r="B2540" s="219"/>
      <c r="C2540" s="219"/>
      <c r="D2540" s="364"/>
      <c r="E2540" s="219"/>
      <c r="F2540" s="219"/>
      <c r="G2540" s="25" t="s">
        <v>8</v>
      </c>
      <c r="H2540" s="26">
        <v>1.6</v>
      </c>
      <c r="I2540" s="26">
        <v>0</v>
      </c>
      <c r="J2540" s="26">
        <v>0</v>
      </c>
      <c r="K2540" s="26">
        <v>0</v>
      </c>
      <c r="L2540" s="26">
        <v>0</v>
      </c>
      <c r="M2540" s="26">
        <v>0</v>
      </c>
      <c r="N2540" s="26">
        <v>1.6</v>
      </c>
      <c r="O2540" s="219"/>
      <c r="P2540" s="263"/>
      <c r="Q2540" s="74"/>
    </row>
    <row r="2541" spans="1:17" ht="16.5" thickBot="1" x14ac:dyDescent="0.3">
      <c r="A2541" s="214"/>
      <c r="B2541" s="220"/>
      <c r="C2541" s="220"/>
      <c r="D2541" s="365"/>
      <c r="E2541" s="220"/>
      <c r="F2541" s="220"/>
      <c r="G2541" s="25" t="s">
        <v>9</v>
      </c>
      <c r="H2541" s="26">
        <v>0</v>
      </c>
      <c r="I2541" s="26">
        <v>0</v>
      </c>
      <c r="J2541" s="26">
        <v>0</v>
      </c>
      <c r="K2541" s="26">
        <v>0</v>
      </c>
      <c r="L2541" s="26">
        <v>0</v>
      </c>
      <c r="M2541" s="26">
        <v>0</v>
      </c>
      <c r="N2541" s="26">
        <v>0</v>
      </c>
      <c r="O2541" s="220"/>
      <c r="P2541" s="264"/>
      <c r="Q2541" s="74"/>
    </row>
    <row r="2542" spans="1:17" ht="24" customHeight="1" thickBot="1" x14ac:dyDescent="0.3">
      <c r="A2542" s="253" t="s">
        <v>4608</v>
      </c>
      <c r="B2542" s="218" t="s">
        <v>1831</v>
      </c>
      <c r="C2542" s="218" t="s">
        <v>1119</v>
      </c>
      <c r="D2542" s="363">
        <v>47848</v>
      </c>
      <c r="E2542" s="218" t="s">
        <v>1892</v>
      </c>
      <c r="F2542" s="218" t="s">
        <v>1833</v>
      </c>
      <c r="G2542" s="60" t="s">
        <v>4</v>
      </c>
      <c r="H2542" s="61">
        <v>33.1</v>
      </c>
      <c r="I2542" s="61">
        <v>0</v>
      </c>
      <c r="J2542" s="61">
        <v>0</v>
      </c>
      <c r="K2542" s="61">
        <v>0</v>
      </c>
      <c r="L2542" s="61">
        <v>0</v>
      </c>
      <c r="M2542" s="61">
        <v>0</v>
      </c>
      <c r="N2542" s="61">
        <v>33.1</v>
      </c>
      <c r="O2542" s="218">
        <v>603</v>
      </c>
      <c r="P2542" s="262" t="s">
        <v>1883</v>
      </c>
      <c r="Q2542" s="74"/>
    </row>
    <row r="2543" spans="1:17" ht="16.5" thickBot="1" x14ac:dyDescent="0.3">
      <c r="A2543" s="254"/>
      <c r="B2543" s="219"/>
      <c r="C2543" s="219"/>
      <c r="D2543" s="364"/>
      <c r="E2543" s="219"/>
      <c r="F2543" s="219"/>
      <c r="G2543" s="60" t="s">
        <v>259</v>
      </c>
      <c r="H2543" s="61">
        <v>0</v>
      </c>
      <c r="I2543" s="61">
        <v>0</v>
      </c>
      <c r="J2543" s="61">
        <v>0</v>
      </c>
      <c r="K2543" s="61">
        <v>0</v>
      </c>
      <c r="L2543" s="61">
        <v>0</v>
      </c>
      <c r="M2543" s="61">
        <v>0</v>
      </c>
      <c r="N2543" s="61">
        <v>0</v>
      </c>
      <c r="O2543" s="219"/>
      <c r="P2543" s="263"/>
      <c r="Q2543" s="74"/>
    </row>
    <row r="2544" spans="1:17" ht="24.75" thickBot="1" x14ac:dyDescent="0.3">
      <c r="A2544" s="254"/>
      <c r="B2544" s="219"/>
      <c r="C2544" s="219"/>
      <c r="D2544" s="364"/>
      <c r="E2544" s="219"/>
      <c r="F2544" s="219"/>
      <c r="G2544" s="25" t="s">
        <v>7</v>
      </c>
      <c r="H2544" s="26">
        <v>31.1</v>
      </c>
      <c r="I2544" s="26">
        <v>0</v>
      </c>
      <c r="J2544" s="26">
        <v>0</v>
      </c>
      <c r="K2544" s="26">
        <v>0</v>
      </c>
      <c r="L2544" s="26">
        <v>0</v>
      </c>
      <c r="M2544" s="26">
        <v>0</v>
      </c>
      <c r="N2544" s="26">
        <v>31.1</v>
      </c>
      <c r="O2544" s="219"/>
      <c r="P2544" s="263"/>
      <c r="Q2544" s="74"/>
    </row>
    <row r="2545" spans="1:17" ht="16.5" thickBot="1" x14ac:dyDescent="0.3">
      <c r="A2545" s="254"/>
      <c r="B2545" s="219"/>
      <c r="C2545" s="219"/>
      <c r="D2545" s="364"/>
      <c r="E2545" s="219"/>
      <c r="F2545" s="219"/>
      <c r="G2545" s="25" t="s">
        <v>8</v>
      </c>
      <c r="H2545" s="26">
        <v>2</v>
      </c>
      <c r="I2545" s="26">
        <v>0</v>
      </c>
      <c r="J2545" s="26">
        <v>0</v>
      </c>
      <c r="K2545" s="26">
        <v>0</v>
      </c>
      <c r="L2545" s="26">
        <v>0</v>
      </c>
      <c r="M2545" s="26">
        <v>0</v>
      </c>
      <c r="N2545" s="26">
        <v>2</v>
      </c>
      <c r="O2545" s="219"/>
      <c r="P2545" s="263"/>
      <c r="Q2545" s="74"/>
    </row>
    <row r="2546" spans="1:17" ht="16.5" thickBot="1" x14ac:dyDescent="0.3">
      <c r="A2546" s="255"/>
      <c r="B2546" s="220"/>
      <c r="C2546" s="220"/>
      <c r="D2546" s="365"/>
      <c r="E2546" s="220"/>
      <c r="F2546" s="220"/>
      <c r="G2546" s="25" t="s">
        <v>9</v>
      </c>
      <c r="H2546" s="26">
        <v>0</v>
      </c>
      <c r="I2546" s="26">
        <v>0</v>
      </c>
      <c r="J2546" s="26">
        <v>0</v>
      </c>
      <c r="K2546" s="26">
        <v>0</v>
      </c>
      <c r="L2546" s="26">
        <v>0</v>
      </c>
      <c r="M2546" s="26">
        <v>0</v>
      </c>
      <c r="N2546" s="26">
        <v>0</v>
      </c>
      <c r="O2546" s="220"/>
      <c r="P2546" s="264"/>
      <c r="Q2546" s="74"/>
    </row>
    <row r="2547" spans="1:17" ht="16.5" thickBot="1" x14ac:dyDescent="0.3">
      <c r="A2547" s="277" t="s">
        <v>1893</v>
      </c>
      <c r="B2547" s="278"/>
      <c r="C2547" s="278" t="s">
        <v>1119</v>
      </c>
      <c r="D2547" s="278" t="s">
        <v>1476</v>
      </c>
      <c r="E2547" s="278"/>
      <c r="F2547" s="278"/>
      <c r="G2547" s="277" t="s">
        <v>4</v>
      </c>
      <c r="H2547" s="362">
        <v>55.8</v>
      </c>
      <c r="I2547" s="362">
        <v>9.3000000000000007</v>
      </c>
      <c r="J2547" s="362">
        <v>55.8</v>
      </c>
      <c r="K2547" s="362">
        <v>0</v>
      </c>
      <c r="L2547" s="362">
        <v>0</v>
      </c>
      <c r="M2547" s="362">
        <v>0</v>
      </c>
      <c r="N2547" s="362">
        <v>0</v>
      </c>
      <c r="O2547" s="278">
        <v>1306</v>
      </c>
      <c r="P2547" s="278" t="s">
        <v>225</v>
      </c>
      <c r="Q2547" s="74"/>
    </row>
    <row r="2548" spans="1:17" ht="16.5" thickBot="1" x14ac:dyDescent="0.3">
      <c r="A2548" s="277"/>
      <c r="B2548" s="278"/>
      <c r="C2548" s="278"/>
      <c r="D2548" s="278"/>
      <c r="E2548" s="278"/>
      <c r="F2548" s="278"/>
      <c r="G2548" s="277"/>
      <c r="H2548" s="362"/>
      <c r="I2548" s="362"/>
      <c r="J2548" s="362"/>
      <c r="K2548" s="362"/>
      <c r="L2548" s="362"/>
      <c r="M2548" s="362"/>
      <c r="N2548" s="362"/>
      <c r="O2548" s="278"/>
      <c r="P2548" s="278"/>
      <c r="Q2548" s="74"/>
    </row>
    <row r="2549" spans="1:17" ht="16.5" thickBot="1" x14ac:dyDescent="0.3">
      <c r="A2549" s="277"/>
      <c r="B2549" s="278"/>
      <c r="C2549" s="278"/>
      <c r="D2549" s="278"/>
      <c r="E2549" s="278"/>
      <c r="F2549" s="278"/>
      <c r="G2549" s="60" t="s">
        <v>259</v>
      </c>
      <c r="H2549" s="61">
        <v>0</v>
      </c>
      <c r="I2549" s="61">
        <v>0</v>
      </c>
      <c r="J2549" s="61">
        <v>0</v>
      </c>
      <c r="K2549" s="61">
        <v>0</v>
      </c>
      <c r="L2549" s="61">
        <v>0</v>
      </c>
      <c r="M2549" s="61">
        <v>0</v>
      </c>
      <c r="N2549" s="61">
        <v>0</v>
      </c>
      <c r="O2549" s="278"/>
      <c r="P2549" s="278"/>
      <c r="Q2549" s="74"/>
    </row>
    <row r="2550" spans="1:17" ht="24.75" thickBot="1" x14ac:dyDescent="0.3">
      <c r="A2550" s="277"/>
      <c r="B2550" s="278"/>
      <c r="C2550" s="278"/>
      <c r="D2550" s="278"/>
      <c r="E2550" s="278"/>
      <c r="F2550" s="278"/>
      <c r="G2550" s="60" t="s">
        <v>7</v>
      </c>
      <c r="H2550" s="61">
        <v>55.8</v>
      </c>
      <c r="I2550" s="61">
        <v>9.3000000000000007</v>
      </c>
      <c r="J2550" s="61">
        <v>38.9</v>
      </c>
      <c r="K2550" s="61">
        <v>0</v>
      </c>
      <c r="L2550" s="61">
        <v>0</v>
      </c>
      <c r="M2550" s="61">
        <v>0</v>
      </c>
      <c r="N2550" s="61">
        <v>0</v>
      </c>
      <c r="O2550" s="278"/>
      <c r="P2550" s="278"/>
      <c r="Q2550" s="74"/>
    </row>
    <row r="2551" spans="1:17" ht="16.5" thickBot="1" x14ac:dyDescent="0.3">
      <c r="A2551" s="277"/>
      <c r="B2551" s="278"/>
      <c r="C2551" s="278"/>
      <c r="D2551" s="278"/>
      <c r="E2551" s="278"/>
      <c r="F2551" s="278"/>
      <c r="G2551" s="60" t="s">
        <v>8</v>
      </c>
      <c r="H2551" s="61">
        <v>0</v>
      </c>
      <c r="I2551" s="61">
        <v>0</v>
      </c>
      <c r="J2551" s="61">
        <v>0</v>
      </c>
      <c r="K2551" s="61">
        <v>0</v>
      </c>
      <c r="L2551" s="61">
        <v>0</v>
      </c>
      <c r="M2551" s="61">
        <v>0</v>
      </c>
      <c r="N2551" s="61">
        <v>0</v>
      </c>
      <c r="O2551" s="278"/>
      <c r="P2551" s="278"/>
      <c r="Q2551" s="74"/>
    </row>
    <row r="2552" spans="1:17" ht="16.5" thickBot="1" x14ac:dyDescent="0.3">
      <c r="A2552" s="277"/>
      <c r="B2552" s="278"/>
      <c r="C2552" s="278"/>
      <c r="D2552" s="278"/>
      <c r="E2552" s="278"/>
      <c r="F2552" s="278"/>
      <c r="G2552" s="60" t="s">
        <v>9</v>
      </c>
      <c r="H2552" s="61">
        <v>0</v>
      </c>
      <c r="I2552" s="61">
        <v>0</v>
      </c>
      <c r="J2552" s="61">
        <v>0</v>
      </c>
      <c r="K2552" s="61">
        <v>0</v>
      </c>
      <c r="L2552" s="61">
        <v>0</v>
      </c>
      <c r="M2552" s="61">
        <v>0</v>
      </c>
      <c r="N2552" s="61">
        <v>0</v>
      </c>
      <c r="O2552" s="278"/>
      <c r="P2552" s="278"/>
      <c r="Q2552" s="74"/>
    </row>
    <row r="2553" spans="1:17" ht="24" customHeight="1" thickBot="1" x14ac:dyDescent="0.3">
      <c r="A2553" s="190" t="s">
        <v>4605</v>
      </c>
      <c r="B2553" s="189"/>
      <c r="C2553" s="305" t="s">
        <v>4606</v>
      </c>
      <c r="D2553" s="189" t="s">
        <v>4306</v>
      </c>
      <c r="E2553" s="189" t="s">
        <v>1651</v>
      </c>
      <c r="F2553" s="190" t="s">
        <v>4598</v>
      </c>
      <c r="G2553" s="60" t="s">
        <v>4</v>
      </c>
      <c r="H2553" s="61">
        <f>SUM(H2554:H2557)</f>
        <v>22</v>
      </c>
      <c r="I2553" s="61">
        <f t="shared" ref="I2553:N2553" si="228">SUM(I2554:I2557)</f>
        <v>22</v>
      </c>
      <c r="J2553" s="61">
        <f t="shared" si="228"/>
        <v>0</v>
      </c>
      <c r="K2553" s="61">
        <f t="shared" si="228"/>
        <v>0</v>
      </c>
      <c r="L2553" s="61">
        <f t="shared" si="228"/>
        <v>0</v>
      </c>
      <c r="M2553" s="61">
        <f t="shared" si="228"/>
        <v>0</v>
      </c>
      <c r="N2553" s="61">
        <f t="shared" si="228"/>
        <v>0</v>
      </c>
      <c r="O2553" s="192">
        <v>201</v>
      </c>
      <c r="P2553" s="190" t="s">
        <v>4607</v>
      </c>
      <c r="Q2553" s="74"/>
    </row>
    <row r="2554" spans="1:17" ht="16.5" thickBot="1" x14ac:dyDescent="0.3">
      <c r="A2554" s="190"/>
      <c r="B2554" s="189"/>
      <c r="C2554" s="306"/>
      <c r="D2554" s="189"/>
      <c r="E2554" s="189"/>
      <c r="F2554" s="190"/>
      <c r="G2554" s="60" t="s">
        <v>259</v>
      </c>
      <c r="H2554" s="61">
        <f>SUM(I2554:N2554)</f>
        <v>0</v>
      </c>
      <c r="I2554" s="61">
        <v>0</v>
      </c>
      <c r="J2554" s="61">
        <v>0</v>
      </c>
      <c r="K2554" s="61">
        <v>0</v>
      </c>
      <c r="L2554" s="61">
        <v>0</v>
      </c>
      <c r="M2554" s="61">
        <v>0</v>
      </c>
      <c r="N2554" s="61">
        <v>0</v>
      </c>
      <c r="O2554" s="192"/>
      <c r="P2554" s="190"/>
      <c r="Q2554" s="74"/>
    </row>
    <row r="2555" spans="1:17" ht="24.75" thickBot="1" x14ac:dyDescent="0.3">
      <c r="A2555" s="190"/>
      <c r="B2555" s="189"/>
      <c r="C2555" s="306"/>
      <c r="D2555" s="189"/>
      <c r="E2555" s="189"/>
      <c r="F2555" s="190"/>
      <c r="G2555" s="60" t="s">
        <v>7</v>
      </c>
      <c r="H2555" s="61">
        <f t="shared" ref="H2555:H2557" si="229">SUM(I2555:N2555)</f>
        <v>20.9</v>
      </c>
      <c r="I2555" s="61">
        <v>20.9</v>
      </c>
      <c r="J2555" s="61">
        <v>0</v>
      </c>
      <c r="K2555" s="61">
        <v>0</v>
      </c>
      <c r="L2555" s="61">
        <v>0</v>
      </c>
      <c r="M2555" s="61">
        <v>0</v>
      </c>
      <c r="N2555" s="61">
        <v>0</v>
      </c>
      <c r="O2555" s="192"/>
      <c r="P2555" s="190"/>
      <c r="Q2555" s="74"/>
    </row>
    <row r="2556" spans="1:17" ht="16.5" thickBot="1" x14ac:dyDescent="0.3">
      <c r="A2556" s="190"/>
      <c r="B2556" s="189"/>
      <c r="C2556" s="306"/>
      <c r="D2556" s="189"/>
      <c r="E2556" s="189"/>
      <c r="F2556" s="190"/>
      <c r="G2556" s="60" t="s">
        <v>8</v>
      </c>
      <c r="H2556" s="61">
        <f t="shared" si="229"/>
        <v>1.1000000000000001</v>
      </c>
      <c r="I2556" s="61">
        <v>1.1000000000000001</v>
      </c>
      <c r="J2556" s="61">
        <v>0</v>
      </c>
      <c r="K2556" s="61">
        <v>0</v>
      </c>
      <c r="L2556" s="61">
        <v>0</v>
      </c>
      <c r="M2556" s="61">
        <v>0</v>
      </c>
      <c r="N2556" s="61">
        <v>0</v>
      </c>
      <c r="O2556" s="192"/>
      <c r="P2556" s="190"/>
      <c r="Q2556" s="74"/>
    </row>
    <row r="2557" spans="1:17" ht="16.5" thickBot="1" x14ac:dyDescent="0.3">
      <c r="A2557" s="190"/>
      <c r="B2557" s="189"/>
      <c r="C2557" s="307"/>
      <c r="D2557" s="189"/>
      <c r="E2557" s="189"/>
      <c r="F2557" s="190"/>
      <c r="G2557" s="60" t="s">
        <v>9</v>
      </c>
      <c r="H2557" s="61">
        <f t="shared" si="229"/>
        <v>0</v>
      </c>
      <c r="I2557" s="61">
        <v>0</v>
      </c>
      <c r="J2557" s="61">
        <v>0</v>
      </c>
      <c r="K2557" s="61">
        <v>0</v>
      </c>
      <c r="L2557" s="61">
        <v>0</v>
      </c>
      <c r="M2557" s="61">
        <v>0</v>
      </c>
      <c r="N2557" s="61">
        <v>0</v>
      </c>
      <c r="O2557" s="192"/>
      <c r="P2557" s="190"/>
      <c r="Q2557" s="74"/>
    </row>
    <row r="2558" spans="1:17" ht="24.75" thickBot="1" x14ac:dyDescent="0.3">
      <c r="A2558" s="320" t="s">
        <v>125</v>
      </c>
      <c r="B2558" s="320"/>
      <c r="C2558" s="320"/>
      <c r="D2558" s="320"/>
      <c r="E2558" s="320"/>
      <c r="F2558" s="321"/>
      <c r="G2558" s="55" t="s">
        <v>4</v>
      </c>
      <c r="H2558" s="56">
        <f>SUM(H2559:H2562)</f>
        <v>1923.4</v>
      </c>
      <c r="I2558" s="56">
        <f t="shared" ref="I2558:N2558" si="230">SUM(I2559:I2562)</f>
        <v>73</v>
      </c>
      <c r="J2558" s="56">
        <f t="shared" si="230"/>
        <v>104.9</v>
      </c>
      <c r="K2558" s="56">
        <f t="shared" si="230"/>
        <v>133.6</v>
      </c>
      <c r="L2558" s="56">
        <f t="shared" si="230"/>
        <v>327.2</v>
      </c>
      <c r="M2558" s="56">
        <f t="shared" si="230"/>
        <v>626.69999999999993</v>
      </c>
      <c r="N2558" s="56">
        <f t="shared" si="230"/>
        <v>658.00000000000011</v>
      </c>
      <c r="O2558" s="221" t="s">
        <v>107</v>
      </c>
      <c r="P2558" s="262" t="s">
        <v>107</v>
      </c>
      <c r="Q2558" s="74"/>
    </row>
    <row r="2559" spans="1:17" ht="33.75" customHeight="1" thickBot="1" x14ac:dyDescent="0.3">
      <c r="A2559" s="322"/>
      <c r="B2559" s="322"/>
      <c r="C2559" s="322"/>
      <c r="D2559" s="322"/>
      <c r="E2559" s="322"/>
      <c r="F2559" s="323"/>
      <c r="G2559" s="55" t="s">
        <v>6</v>
      </c>
      <c r="H2559" s="56">
        <f>SUM(I2559:N2559)</f>
        <v>0</v>
      </c>
      <c r="I2559" s="56">
        <f>I2331+I2336+I2343+I2350+I2357+I2364+I2371+I2378+I2385+I2392+I2399+I2406+I2413+I2420+I2427+I2434+I2441+I2448+I2455+I2462+I2469+I2476+I2483+I2490+I2497+I2502+I2509+I2514+I2521+I2526+I2531+I2538+I2543+I2549+I2554</f>
        <v>0</v>
      </c>
      <c r="J2559" s="56">
        <f t="shared" ref="J2559:N2559" si="231">J2331+J2336+J2343+J2350+J2357+J2364+J2371+J2378+J2385+J2392+J2399+J2406+J2413+J2420+J2427+J2434+J2441+J2448+J2455+J2462+J2469+J2476+J2483+J2490+J2497+J2502+J2509+J2514+J2521+J2526+J2531+J2538+J2543+J2549+J2554</f>
        <v>0</v>
      </c>
      <c r="K2559" s="56">
        <f t="shared" si="231"/>
        <v>0</v>
      </c>
      <c r="L2559" s="56">
        <f t="shared" si="231"/>
        <v>0</v>
      </c>
      <c r="M2559" s="56">
        <f t="shared" si="231"/>
        <v>0</v>
      </c>
      <c r="N2559" s="56">
        <f t="shared" si="231"/>
        <v>0</v>
      </c>
      <c r="O2559" s="222"/>
      <c r="P2559" s="263"/>
      <c r="Q2559" s="74"/>
    </row>
    <row r="2560" spans="1:17" ht="34.5" customHeight="1" thickBot="1" x14ac:dyDescent="0.3">
      <c r="A2560" s="322"/>
      <c r="B2560" s="322"/>
      <c r="C2560" s="322"/>
      <c r="D2560" s="322"/>
      <c r="E2560" s="322"/>
      <c r="F2560" s="323"/>
      <c r="G2560" s="55" t="s">
        <v>7</v>
      </c>
      <c r="H2560" s="56">
        <f t="shared" ref="H2560:H2562" si="232">SUM(I2560:N2560)</f>
        <v>1788.5</v>
      </c>
      <c r="I2560" s="56">
        <f t="shared" ref="I2560:N2560" si="233">I2332+I2337+I2344+I2351+I2358+I2365+I2372+I2379+I2386+I2393+I2400+I2407+I2414+I2421+I2428+I2435+I2442+I2449+I2456+I2463+I2470+I2477+I2484+I2491+I2498+I2503+I2510+I2515+I2522+I2527+I2532+I2539+I2544+I2550+I2555</f>
        <v>61.800000000000004</v>
      </c>
      <c r="J2560" s="56">
        <f t="shared" si="233"/>
        <v>93.5</v>
      </c>
      <c r="K2560" s="56">
        <f t="shared" si="233"/>
        <v>118.2</v>
      </c>
      <c r="L2560" s="56">
        <f t="shared" si="233"/>
        <v>307.5</v>
      </c>
      <c r="M2560" s="56">
        <f t="shared" si="233"/>
        <v>589.09999999999991</v>
      </c>
      <c r="N2560" s="56">
        <f t="shared" si="233"/>
        <v>618.40000000000009</v>
      </c>
      <c r="O2560" s="222"/>
      <c r="P2560" s="263"/>
      <c r="Q2560" s="74"/>
    </row>
    <row r="2561" spans="1:17" ht="16.5" thickBot="1" x14ac:dyDescent="0.3">
      <c r="A2561" s="322"/>
      <c r="B2561" s="322"/>
      <c r="C2561" s="322"/>
      <c r="D2561" s="322"/>
      <c r="E2561" s="322"/>
      <c r="F2561" s="323"/>
      <c r="G2561" s="55" t="s">
        <v>8</v>
      </c>
      <c r="H2561" s="56">
        <f t="shared" si="232"/>
        <v>134.9</v>
      </c>
      <c r="I2561" s="56">
        <f t="shared" ref="I2561:N2561" si="234">I2333+I2338+I2345+I2352+I2359+I2366+I2373+I2380+I2387+I2394+I2401+I2408+I2415+I2422+I2429+I2436+I2443+I2450+I2457+I2464+I2471+I2478+I2485+I2492+I2499+I2504+I2511+I2516+I2523+I2528+I2533+I2540+I2545+I2551+I2556</f>
        <v>11.2</v>
      </c>
      <c r="J2561" s="56">
        <f t="shared" si="234"/>
        <v>11.4</v>
      </c>
      <c r="K2561" s="56">
        <f t="shared" si="234"/>
        <v>15.399999999999999</v>
      </c>
      <c r="L2561" s="56">
        <f t="shared" si="234"/>
        <v>19.7</v>
      </c>
      <c r="M2561" s="56">
        <f t="shared" si="234"/>
        <v>37.6</v>
      </c>
      <c r="N2561" s="56">
        <f t="shared" si="234"/>
        <v>39.6</v>
      </c>
      <c r="O2561" s="222"/>
      <c r="P2561" s="263"/>
      <c r="Q2561" s="74"/>
    </row>
    <row r="2562" spans="1:17" ht="24.75" thickBot="1" x14ac:dyDescent="0.3">
      <c r="A2562" s="324"/>
      <c r="B2562" s="324"/>
      <c r="C2562" s="324"/>
      <c r="D2562" s="324"/>
      <c r="E2562" s="324"/>
      <c r="F2562" s="325"/>
      <c r="G2562" s="55" t="s">
        <v>9</v>
      </c>
      <c r="H2562" s="56">
        <f t="shared" si="232"/>
        <v>0</v>
      </c>
      <c r="I2562" s="56">
        <f t="shared" ref="I2562:N2562" si="235">I2334+I2339+I2346+I2353+I2360+I2367+I2374+I2381+I2388+I2395+I2402+I2409+I2416+I2423+I2430+I2437+I2444+I2451+I2458+I2465+I2472+I2479+I2486+I2493+I2500+I2505+I2512+I2517+I2524+I2529+I2534+I2541+I2546+I2552+I2557</f>
        <v>0</v>
      </c>
      <c r="J2562" s="56">
        <f t="shared" si="235"/>
        <v>0</v>
      </c>
      <c r="K2562" s="56">
        <f t="shared" si="235"/>
        <v>0</v>
      </c>
      <c r="L2562" s="56">
        <f t="shared" si="235"/>
        <v>0</v>
      </c>
      <c r="M2562" s="56">
        <f t="shared" si="235"/>
        <v>0</v>
      </c>
      <c r="N2562" s="56">
        <f t="shared" si="235"/>
        <v>0</v>
      </c>
      <c r="O2562" s="223"/>
      <c r="P2562" s="264"/>
      <c r="Q2562" s="74"/>
    </row>
    <row r="2563" spans="1:17" ht="16.5" thickBot="1" x14ac:dyDescent="0.3">
      <c r="A2563" s="211" t="s">
        <v>1128</v>
      </c>
      <c r="B2563" s="211"/>
      <c r="C2563" s="211"/>
      <c r="D2563" s="211"/>
      <c r="E2563" s="211"/>
      <c r="F2563" s="211"/>
      <c r="G2563" s="211"/>
      <c r="H2563" s="211"/>
      <c r="I2563" s="211"/>
      <c r="J2563" s="211"/>
      <c r="K2563" s="211"/>
      <c r="L2563" s="211"/>
      <c r="M2563" s="211"/>
      <c r="N2563" s="211"/>
      <c r="O2563" s="211"/>
      <c r="P2563" s="279"/>
      <c r="Q2563" s="74"/>
    </row>
    <row r="2564" spans="1:17" ht="24.75" thickBot="1" x14ac:dyDescent="0.3">
      <c r="A2564" s="212" t="s">
        <v>1894</v>
      </c>
      <c r="B2564" s="218" t="s">
        <v>479</v>
      </c>
      <c r="C2564" s="218" t="s">
        <v>1895</v>
      </c>
      <c r="D2564" s="218">
        <v>2026</v>
      </c>
      <c r="E2564" s="242" t="s">
        <v>1896</v>
      </c>
      <c r="F2564" s="218" t="s">
        <v>1897</v>
      </c>
      <c r="G2564" s="25" t="s">
        <v>4</v>
      </c>
      <c r="H2564" s="26">
        <v>15.8</v>
      </c>
      <c r="I2564" s="26">
        <v>0</v>
      </c>
      <c r="J2564" s="26">
        <v>15.8</v>
      </c>
      <c r="K2564" s="26">
        <v>0</v>
      </c>
      <c r="L2564" s="26">
        <v>0</v>
      </c>
      <c r="M2564" s="26">
        <v>0</v>
      </c>
      <c r="N2564" s="26">
        <v>0</v>
      </c>
      <c r="O2564" s="218">
        <v>652</v>
      </c>
      <c r="P2564" s="262" t="s">
        <v>1394</v>
      </c>
      <c r="Q2564" s="74"/>
    </row>
    <row r="2565" spans="1:17" ht="16.5" thickBot="1" x14ac:dyDescent="0.3">
      <c r="A2565" s="213"/>
      <c r="B2565" s="219"/>
      <c r="C2565" s="219"/>
      <c r="D2565" s="219"/>
      <c r="E2565" s="243"/>
      <c r="F2565" s="219"/>
      <c r="G2565" s="25" t="s">
        <v>6</v>
      </c>
      <c r="H2565" s="26">
        <v>0</v>
      </c>
      <c r="I2565" s="26">
        <v>0</v>
      </c>
      <c r="J2565" s="26">
        <v>0</v>
      </c>
      <c r="K2565" s="26">
        <v>0</v>
      </c>
      <c r="L2565" s="26">
        <v>0</v>
      </c>
      <c r="M2565" s="26">
        <v>0</v>
      </c>
      <c r="N2565" s="26">
        <v>0</v>
      </c>
      <c r="O2565" s="219"/>
      <c r="P2565" s="263"/>
      <c r="Q2565" s="74"/>
    </row>
    <row r="2566" spans="1:17" ht="24.75" thickBot="1" x14ac:dyDescent="0.3">
      <c r="A2566" s="213"/>
      <c r="B2566" s="219"/>
      <c r="C2566" s="219"/>
      <c r="D2566" s="219"/>
      <c r="E2566" s="243"/>
      <c r="F2566" s="219"/>
      <c r="G2566" s="25" t="s">
        <v>7</v>
      </c>
      <c r="H2566" s="26">
        <v>15</v>
      </c>
      <c r="I2566" s="26">
        <v>0</v>
      </c>
      <c r="J2566" s="26">
        <v>15</v>
      </c>
      <c r="K2566" s="26">
        <v>0</v>
      </c>
      <c r="L2566" s="26">
        <v>0</v>
      </c>
      <c r="M2566" s="26">
        <v>0</v>
      </c>
      <c r="N2566" s="26">
        <v>0</v>
      </c>
      <c r="O2566" s="219"/>
      <c r="P2566" s="263"/>
      <c r="Q2566" s="74"/>
    </row>
    <row r="2567" spans="1:17" ht="16.5" thickBot="1" x14ac:dyDescent="0.3">
      <c r="A2567" s="213"/>
      <c r="B2567" s="219"/>
      <c r="C2567" s="219"/>
      <c r="D2567" s="219"/>
      <c r="E2567" s="243"/>
      <c r="F2567" s="219"/>
      <c r="G2567" s="25" t="s">
        <v>8</v>
      </c>
      <c r="H2567" s="26">
        <v>0.8</v>
      </c>
      <c r="I2567" s="26">
        <v>0</v>
      </c>
      <c r="J2567" s="26">
        <v>0.8</v>
      </c>
      <c r="K2567" s="26">
        <v>0</v>
      </c>
      <c r="L2567" s="26">
        <v>0</v>
      </c>
      <c r="M2567" s="26">
        <v>0</v>
      </c>
      <c r="N2567" s="26">
        <v>0</v>
      </c>
      <c r="O2567" s="219"/>
      <c r="P2567" s="263"/>
      <c r="Q2567" s="74"/>
    </row>
    <row r="2568" spans="1:17" ht="16.5" thickBot="1" x14ac:dyDescent="0.3">
      <c r="A2568" s="214"/>
      <c r="B2568" s="220"/>
      <c r="C2568" s="220"/>
      <c r="D2568" s="220"/>
      <c r="E2568" s="244"/>
      <c r="F2568" s="220"/>
      <c r="G2568" s="25" t="s">
        <v>9</v>
      </c>
      <c r="H2568" s="26">
        <v>0</v>
      </c>
      <c r="I2568" s="26">
        <v>0</v>
      </c>
      <c r="J2568" s="26">
        <v>0</v>
      </c>
      <c r="K2568" s="26">
        <v>0</v>
      </c>
      <c r="L2568" s="26">
        <v>0</v>
      </c>
      <c r="M2568" s="26">
        <v>0</v>
      </c>
      <c r="N2568" s="26">
        <v>0</v>
      </c>
      <c r="O2568" s="220"/>
      <c r="P2568" s="264"/>
      <c r="Q2568" s="74"/>
    </row>
    <row r="2569" spans="1:17" ht="24.75" thickBot="1" x14ac:dyDescent="0.3">
      <c r="A2569" s="212" t="s">
        <v>1898</v>
      </c>
      <c r="B2569" s="218" t="s">
        <v>479</v>
      </c>
      <c r="C2569" s="218" t="s">
        <v>1895</v>
      </c>
      <c r="D2569" s="218">
        <v>2027</v>
      </c>
      <c r="E2569" s="242" t="s">
        <v>1547</v>
      </c>
      <c r="F2569" s="218" t="s">
        <v>1897</v>
      </c>
      <c r="G2569" s="25" t="s">
        <v>4</v>
      </c>
      <c r="H2569" s="26">
        <v>20</v>
      </c>
      <c r="I2569" s="26">
        <v>0</v>
      </c>
      <c r="J2569" s="26">
        <v>0</v>
      </c>
      <c r="K2569" s="26">
        <v>20</v>
      </c>
      <c r="L2569" s="26">
        <v>0</v>
      </c>
      <c r="M2569" s="26">
        <v>0</v>
      </c>
      <c r="N2569" s="26">
        <v>0</v>
      </c>
      <c r="O2569" s="218">
        <v>485</v>
      </c>
      <c r="P2569" s="262" t="s">
        <v>1394</v>
      </c>
      <c r="Q2569" s="74"/>
    </row>
    <row r="2570" spans="1:17" ht="16.5" thickBot="1" x14ac:dyDescent="0.3">
      <c r="A2570" s="213"/>
      <c r="B2570" s="219"/>
      <c r="C2570" s="219"/>
      <c r="D2570" s="219"/>
      <c r="E2570" s="243"/>
      <c r="F2570" s="219"/>
      <c r="G2570" s="25" t="s">
        <v>6</v>
      </c>
      <c r="H2570" s="26">
        <v>0</v>
      </c>
      <c r="I2570" s="26">
        <v>0</v>
      </c>
      <c r="J2570" s="26">
        <v>0</v>
      </c>
      <c r="K2570" s="26">
        <v>0</v>
      </c>
      <c r="L2570" s="26">
        <v>0</v>
      </c>
      <c r="M2570" s="26">
        <v>0</v>
      </c>
      <c r="N2570" s="26">
        <v>0</v>
      </c>
      <c r="O2570" s="219"/>
      <c r="P2570" s="263"/>
      <c r="Q2570" s="74"/>
    </row>
    <row r="2571" spans="1:17" ht="24.75" thickBot="1" x14ac:dyDescent="0.3">
      <c r="A2571" s="213"/>
      <c r="B2571" s="219"/>
      <c r="C2571" s="219"/>
      <c r="D2571" s="219"/>
      <c r="E2571" s="243"/>
      <c r="F2571" s="219"/>
      <c r="G2571" s="25" t="s">
        <v>7</v>
      </c>
      <c r="H2571" s="26">
        <v>19</v>
      </c>
      <c r="I2571" s="26">
        <v>0</v>
      </c>
      <c r="J2571" s="26">
        <v>0</v>
      </c>
      <c r="K2571" s="26">
        <v>19</v>
      </c>
      <c r="L2571" s="26">
        <v>0</v>
      </c>
      <c r="M2571" s="26">
        <v>0</v>
      </c>
      <c r="N2571" s="26">
        <v>0</v>
      </c>
      <c r="O2571" s="219"/>
      <c r="P2571" s="263"/>
      <c r="Q2571" s="74"/>
    </row>
    <row r="2572" spans="1:17" ht="16.5" thickBot="1" x14ac:dyDescent="0.3">
      <c r="A2572" s="213"/>
      <c r="B2572" s="219"/>
      <c r="C2572" s="219"/>
      <c r="D2572" s="219"/>
      <c r="E2572" s="243"/>
      <c r="F2572" s="219"/>
      <c r="G2572" s="25" t="s">
        <v>8</v>
      </c>
      <c r="H2572" s="26">
        <v>1</v>
      </c>
      <c r="I2572" s="26">
        <v>0</v>
      </c>
      <c r="J2572" s="26">
        <v>0</v>
      </c>
      <c r="K2572" s="26">
        <v>1</v>
      </c>
      <c r="L2572" s="26">
        <v>0</v>
      </c>
      <c r="M2572" s="26">
        <v>0</v>
      </c>
      <c r="N2572" s="26">
        <v>0</v>
      </c>
      <c r="O2572" s="219"/>
      <c r="P2572" s="263"/>
      <c r="Q2572" s="74"/>
    </row>
    <row r="2573" spans="1:17" ht="16.5" thickBot="1" x14ac:dyDescent="0.3">
      <c r="A2573" s="214"/>
      <c r="B2573" s="220"/>
      <c r="C2573" s="220"/>
      <c r="D2573" s="220"/>
      <c r="E2573" s="244"/>
      <c r="F2573" s="220"/>
      <c r="G2573" s="25" t="s">
        <v>9</v>
      </c>
      <c r="H2573" s="26">
        <v>0</v>
      </c>
      <c r="I2573" s="26">
        <v>0</v>
      </c>
      <c r="J2573" s="26">
        <v>0</v>
      </c>
      <c r="K2573" s="26">
        <v>0</v>
      </c>
      <c r="L2573" s="26">
        <v>0</v>
      </c>
      <c r="M2573" s="26">
        <v>0</v>
      </c>
      <c r="N2573" s="26">
        <v>0</v>
      </c>
      <c r="O2573" s="220"/>
      <c r="P2573" s="264"/>
      <c r="Q2573" s="74"/>
    </row>
    <row r="2574" spans="1:17" ht="24.75" thickBot="1" x14ac:dyDescent="0.3">
      <c r="A2574" s="212" t="s">
        <v>1899</v>
      </c>
      <c r="B2574" s="218" t="s">
        <v>479</v>
      </c>
      <c r="C2574" s="218" t="s">
        <v>1895</v>
      </c>
      <c r="D2574" s="218">
        <v>2027</v>
      </c>
      <c r="E2574" s="242" t="s">
        <v>1900</v>
      </c>
      <c r="F2574" s="218" t="s">
        <v>1897</v>
      </c>
      <c r="G2574" s="25" t="s">
        <v>4</v>
      </c>
      <c r="H2574" s="26">
        <v>15</v>
      </c>
      <c r="I2574" s="26">
        <v>0</v>
      </c>
      <c r="J2574" s="26">
        <v>0</v>
      </c>
      <c r="K2574" s="26">
        <v>15</v>
      </c>
      <c r="L2574" s="26">
        <v>0</v>
      </c>
      <c r="M2574" s="26">
        <v>0</v>
      </c>
      <c r="N2574" s="26">
        <v>0</v>
      </c>
      <c r="O2574" s="218">
        <v>789</v>
      </c>
      <c r="P2574" s="262" t="s">
        <v>1394</v>
      </c>
      <c r="Q2574" s="74"/>
    </row>
    <row r="2575" spans="1:17" ht="16.5" thickBot="1" x14ac:dyDescent="0.3">
      <c r="A2575" s="213"/>
      <c r="B2575" s="219"/>
      <c r="C2575" s="219"/>
      <c r="D2575" s="219"/>
      <c r="E2575" s="243"/>
      <c r="F2575" s="219"/>
      <c r="G2575" s="25" t="s">
        <v>6</v>
      </c>
      <c r="H2575" s="26">
        <v>0</v>
      </c>
      <c r="I2575" s="26">
        <v>0</v>
      </c>
      <c r="J2575" s="26">
        <v>0</v>
      </c>
      <c r="K2575" s="26">
        <v>0</v>
      </c>
      <c r="L2575" s="26">
        <v>0</v>
      </c>
      <c r="M2575" s="26">
        <v>0</v>
      </c>
      <c r="N2575" s="26">
        <v>0</v>
      </c>
      <c r="O2575" s="219"/>
      <c r="P2575" s="263"/>
      <c r="Q2575" s="74"/>
    </row>
    <row r="2576" spans="1:17" ht="24.75" thickBot="1" x14ac:dyDescent="0.3">
      <c r="A2576" s="213"/>
      <c r="B2576" s="219"/>
      <c r="C2576" s="219"/>
      <c r="D2576" s="219"/>
      <c r="E2576" s="243"/>
      <c r="F2576" s="219"/>
      <c r="G2576" s="25" t="s">
        <v>7</v>
      </c>
      <c r="H2576" s="26">
        <v>14.3</v>
      </c>
      <c r="I2576" s="26">
        <v>0</v>
      </c>
      <c r="J2576" s="26">
        <v>0</v>
      </c>
      <c r="K2576" s="26">
        <v>14.3</v>
      </c>
      <c r="L2576" s="26">
        <v>0</v>
      </c>
      <c r="M2576" s="26">
        <v>0</v>
      </c>
      <c r="N2576" s="26">
        <v>0</v>
      </c>
      <c r="O2576" s="219"/>
      <c r="P2576" s="263"/>
      <c r="Q2576" s="74"/>
    </row>
    <row r="2577" spans="1:17" ht="16.5" thickBot="1" x14ac:dyDescent="0.3">
      <c r="A2577" s="213"/>
      <c r="B2577" s="219"/>
      <c r="C2577" s="219"/>
      <c r="D2577" s="219"/>
      <c r="E2577" s="243"/>
      <c r="F2577" s="219"/>
      <c r="G2577" s="25" t="s">
        <v>8</v>
      </c>
      <c r="H2577" s="26">
        <v>0.8</v>
      </c>
      <c r="I2577" s="26">
        <v>0</v>
      </c>
      <c r="J2577" s="26">
        <v>0</v>
      </c>
      <c r="K2577" s="26">
        <v>0.8</v>
      </c>
      <c r="L2577" s="26">
        <v>0</v>
      </c>
      <c r="M2577" s="26">
        <v>0</v>
      </c>
      <c r="N2577" s="26">
        <v>0</v>
      </c>
      <c r="O2577" s="219"/>
      <c r="P2577" s="263"/>
      <c r="Q2577" s="74"/>
    </row>
    <row r="2578" spans="1:17" ht="16.5" thickBot="1" x14ac:dyDescent="0.3">
      <c r="A2578" s="214"/>
      <c r="B2578" s="220"/>
      <c r="C2578" s="220"/>
      <c r="D2578" s="220"/>
      <c r="E2578" s="244"/>
      <c r="F2578" s="220"/>
      <c r="G2578" s="25" t="s">
        <v>9</v>
      </c>
      <c r="H2578" s="26">
        <v>0</v>
      </c>
      <c r="I2578" s="26">
        <v>0</v>
      </c>
      <c r="J2578" s="26">
        <v>0</v>
      </c>
      <c r="K2578" s="26">
        <v>0</v>
      </c>
      <c r="L2578" s="26">
        <v>0</v>
      </c>
      <c r="M2578" s="26">
        <v>0</v>
      </c>
      <c r="N2578" s="26">
        <v>0</v>
      </c>
      <c r="O2578" s="220"/>
      <c r="P2578" s="264"/>
      <c r="Q2578" s="74"/>
    </row>
    <row r="2579" spans="1:17" ht="24.75" thickBot="1" x14ac:dyDescent="0.3">
      <c r="A2579" s="212" t="s">
        <v>1901</v>
      </c>
      <c r="B2579" s="218" t="s">
        <v>479</v>
      </c>
      <c r="C2579" s="218" t="s">
        <v>1895</v>
      </c>
      <c r="D2579" s="218">
        <v>2027</v>
      </c>
      <c r="E2579" s="242" t="s">
        <v>1900</v>
      </c>
      <c r="F2579" s="218" t="s">
        <v>1897</v>
      </c>
      <c r="G2579" s="25" t="s">
        <v>4</v>
      </c>
      <c r="H2579" s="26">
        <v>15</v>
      </c>
      <c r="I2579" s="26">
        <v>0</v>
      </c>
      <c r="J2579" s="26">
        <v>0</v>
      </c>
      <c r="K2579" s="26">
        <v>15</v>
      </c>
      <c r="L2579" s="26">
        <v>0</v>
      </c>
      <c r="M2579" s="26">
        <v>0</v>
      </c>
      <c r="N2579" s="26">
        <v>0</v>
      </c>
      <c r="O2579" s="218">
        <v>832</v>
      </c>
      <c r="P2579" s="262" t="s">
        <v>1394</v>
      </c>
      <c r="Q2579" s="74"/>
    </row>
    <row r="2580" spans="1:17" ht="16.5" thickBot="1" x14ac:dyDescent="0.3">
      <c r="A2580" s="213"/>
      <c r="B2580" s="219"/>
      <c r="C2580" s="219"/>
      <c r="D2580" s="219"/>
      <c r="E2580" s="243"/>
      <c r="F2580" s="219"/>
      <c r="G2580" s="25" t="s">
        <v>6</v>
      </c>
      <c r="H2580" s="26">
        <v>0</v>
      </c>
      <c r="I2580" s="26">
        <v>0</v>
      </c>
      <c r="J2580" s="26">
        <v>0</v>
      </c>
      <c r="K2580" s="26">
        <v>0</v>
      </c>
      <c r="L2580" s="26">
        <v>0</v>
      </c>
      <c r="M2580" s="26">
        <v>0</v>
      </c>
      <c r="N2580" s="26">
        <v>0</v>
      </c>
      <c r="O2580" s="219"/>
      <c r="P2580" s="263"/>
      <c r="Q2580" s="74"/>
    </row>
    <row r="2581" spans="1:17" ht="24.75" thickBot="1" x14ac:dyDescent="0.3">
      <c r="A2581" s="213"/>
      <c r="B2581" s="219"/>
      <c r="C2581" s="219"/>
      <c r="D2581" s="219"/>
      <c r="E2581" s="243"/>
      <c r="F2581" s="219"/>
      <c r="G2581" s="25" t="s">
        <v>7</v>
      </c>
      <c r="H2581" s="26">
        <v>14.3</v>
      </c>
      <c r="I2581" s="26">
        <v>0</v>
      </c>
      <c r="J2581" s="26">
        <v>0</v>
      </c>
      <c r="K2581" s="26">
        <v>14.3</v>
      </c>
      <c r="L2581" s="26">
        <v>0</v>
      </c>
      <c r="M2581" s="26">
        <v>0</v>
      </c>
      <c r="N2581" s="26">
        <v>0</v>
      </c>
      <c r="O2581" s="219"/>
      <c r="P2581" s="263"/>
      <c r="Q2581" s="74"/>
    </row>
    <row r="2582" spans="1:17" ht="16.5" thickBot="1" x14ac:dyDescent="0.3">
      <c r="A2582" s="213"/>
      <c r="B2582" s="219"/>
      <c r="C2582" s="219"/>
      <c r="D2582" s="219"/>
      <c r="E2582" s="243"/>
      <c r="F2582" s="219"/>
      <c r="G2582" s="25" t="s">
        <v>8</v>
      </c>
      <c r="H2582" s="26">
        <v>0.8</v>
      </c>
      <c r="I2582" s="26">
        <v>0</v>
      </c>
      <c r="J2582" s="26">
        <v>0</v>
      </c>
      <c r="K2582" s="26">
        <v>0.8</v>
      </c>
      <c r="L2582" s="26">
        <v>0</v>
      </c>
      <c r="M2582" s="26">
        <v>0</v>
      </c>
      <c r="N2582" s="26">
        <v>0</v>
      </c>
      <c r="O2582" s="219"/>
      <c r="P2582" s="263"/>
      <c r="Q2582" s="74"/>
    </row>
    <row r="2583" spans="1:17" ht="16.5" thickBot="1" x14ac:dyDescent="0.3">
      <c r="A2583" s="214"/>
      <c r="B2583" s="220"/>
      <c r="C2583" s="220"/>
      <c r="D2583" s="220"/>
      <c r="E2583" s="244"/>
      <c r="F2583" s="220"/>
      <c r="G2583" s="25" t="s">
        <v>9</v>
      </c>
      <c r="H2583" s="26">
        <v>0</v>
      </c>
      <c r="I2583" s="26">
        <v>0</v>
      </c>
      <c r="J2583" s="26">
        <v>0</v>
      </c>
      <c r="K2583" s="26">
        <v>0</v>
      </c>
      <c r="L2583" s="26">
        <v>0</v>
      </c>
      <c r="M2583" s="26">
        <v>0</v>
      </c>
      <c r="N2583" s="26">
        <v>0</v>
      </c>
      <c r="O2583" s="220"/>
      <c r="P2583" s="264"/>
      <c r="Q2583" s="74"/>
    </row>
    <row r="2584" spans="1:17" ht="24.75" thickBot="1" x14ac:dyDescent="0.3">
      <c r="A2584" s="212" t="s">
        <v>1902</v>
      </c>
      <c r="B2584" s="218" t="s">
        <v>479</v>
      </c>
      <c r="C2584" s="218" t="s">
        <v>1895</v>
      </c>
      <c r="D2584" s="218">
        <v>2027</v>
      </c>
      <c r="E2584" s="218" t="s">
        <v>1903</v>
      </c>
      <c r="F2584" s="218" t="s">
        <v>1897</v>
      </c>
      <c r="G2584" s="25" t="s">
        <v>4</v>
      </c>
      <c r="H2584" s="26">
        <v>38.200000000000003</v>
      </c>
      <c r="I2584" s="26">
        <v>0</v>
      </c>
      <c r="J2584" s="26">
        <v>0</v>
      </c>
      <c r="K2584" s="26">
        <v>38.200000000000003</v>
      </c>
      <c r="L2584" s="26">
        <v>0</v>
      </c>
      <c r="M2584" s="26">
        <v>0</v>
      </c>
      <c r="N2584" s="26">
        <v>0</v>
      </c>
      <c r="O2584" s="218">
        <v>756</v>
      </c>
      <c r="P2584" s="262" t="s">
        <v>1394</v>
      </c>
      <c r="Q2584" s="74"/>
    </row>
    <row r="2585" spans="1:17" ht="16.5" thickBot="1" x14ac:dyDescent="0.3">
      <c r="A2585" s="213"/>
      <c r="B2585" s="219"/>
      <c r="C2585" s="219"/>
      <c r="D2585" s="219"/>
      <c r="E2585" s="219"/>
      <c r="F2585" s="219"/>
      <c r="G2585" s="25" t="s">
        <v>6</v>
      </c>
      <c r="H2585" s="26">
        <v>0</v>
      </c>
      <c r="I2585" s="26">
        <v>0</v>
      </c>
      <c r="J2585" s="26">
        <v>0</v>
      </c>
      <c r="K2585" s="26">
        <v>0</v>
      </c>
      <c r="L2585" s="26">
        <v>0</v>
      </c>
      <c r="M2585" s="26">
        <v>0</v>
      </c>
      <c r="N2585" s="26">
        <v>0</v>
      </c>
      <c r="O2585" s="219"/>
      <c r="P2585" s="263"/>
      <c r="Q2585" s="74"/>
    </row>
    <row r="2586" spans="1:17" ht="24.75" thickBot="1" x14ac:dyDescent="0.3">
      <c r="A2586" s="213"/>
      <c r="B2586" s="219"/>
      <c r="C2586" s="219"/>
      <c r="D2586" s="219"/>
      <c r="E2586" s="219"/>
      <c r="F2586" s="219"/>
      <c r="G2586" s="25" t="s">
        <v>7</v>
      </c>
      <c r="H2586" s="26">
        <v>30.7</v>
      </c>
      <c r="I2586" s="26">
        <v>0</v>
      </c>
      <c r="J2586" s="26">
        <v>0</v>
      </c>
      <c r="K2586" s="26">
        <v>30.7</v>
      </c>
      <c r="L2586" s="26">
        <v>0</v>
      </c>
      <c r="M2586" s="26">
        <v>0</v>
      </c>
      <c r="N2586" s="26">
        <v>0</v>
      </c>
      <c r="O2586" s="219"/>
      <c r="P2586" s="263"/>
      <c r="Q2586" s="74"/>
    </row>
    <row r="2587" spans="1:17" ht="16.5" thickBot="1" x14ac:dyDescent="0.3">
      <c r="A2587" s="213"/>
      <c r="B2587" s="219"/>
      <c r="C2587" s="219"/>
      <c r="D2587" s="219"/>
      <c r="E2587" s="219"/>
      <c r="F2587" s="219"/>
      <c r="G2587" s="25" t="s">
        <v>8</v>
      </c>
      <c r="H2587" s="26">
        <v>7.5</v>
      </c>
      <c r="I2587" s="26">
        <v>0</v>
      </c>
      <c r="J2587" s="26">
        <v>0</v>
      </c>
      <c r="K2587" s="26">
        <v>7.5</v>
      </c>
      <c r="L2587" s="26">
        <v>0</v>
      </c>
      <c r="M2587" s="26">
        <v>0</v>
      </c>
      <c r="N2587" s="26">
        <v>0</v>
      </c>
      <c r="O2587" s="219"/>
      <c r="P2587" s="263"/>
      <c r="Q2587" s="74"/>
    </row>
    <row r="2588" spans="1:17" ht="16.5" thickBot="1" x14ac:dyDescent="0.3">
      <c r="A2588" s="214"/>
      <c r="B2588" s="220"/>
      <c r="C2588" s="220"/>
      <c r="D2588" s="220"/>
      <c r="E2588" s="220"/>
      <c r="F2588" s="220"/>
      <c r="G2588" s="25" t="s">
        <v>9</v>
      </c>
      <c r="H2588" s="26">
        <v>0</v>
      </c>
      <c r="I2588" s="26">
        <v>0</v>
      </c>
      <c r="J2588" s="26">
        <v>0</v>
      </c>
      <c r="K2588" s="26">
        <v>0</v>
      </c>
      <c r="L2588" s="26">
        <v>0</v>
      </c>
      <c r="M2588" s="26">
        <v>0</v>
      </c>
      <c r="N2588" s="26">
        <v>0</v>
      </c>
      <c r="O2588" s="220"/>
      <c r="P2588" s="264"/>
      <c r="Q2588" s="74"/>
    </row>
    <row r="2589" spans="1:17" ht="24.75" thickBot="1" x14ac:dyDescent="0.3">
      <c r="A2589" s="212" t="s">
        <v>1904</v>
      </c>
      <c r="B2589" s="218" t="s">
        <v>479</v>
      </c>
      <c r="C2589" s="218" t="s">
        <v>1895</v>
      </c>
      <c r="D2589" s="218">
        <v>2027</v>
      </c>
      <c r="E2589" s="218" t="s">
        <v>1075</v>
      </c>
      <c r="F2589" s="218" t="s">
        <v>1897</v>
      </c>
      <c r="G2589" s="25" t="s">
        <v>4</v>
      </c>
      <c r="H2589" s="26">
        <v>50</v>
      </c>
      <c r="I2589" s="26">
        <v>0</v>
      </c>
      <c r="J2589" s="26">
        <v>0</v>
      </c>
      <c r="K2589" s="26">
        <v>50</v>
      </c>
      <c r="L2589" s="26">
        <v>0</v>
      </c>
      <c r="M2589" s="26">
        <v>0</v>
      </c>
      <c r="N2589" s="26">
        <v>0</v>
      </c>
      <c r="O2589" s="218">
        <v>523</v>
      </c>
      <c r="P2589" s="262" t="s">
        <v>1394</v>
      </c>
      <c r="Q2589" s="74"/>
    </row>
    <row r="2590" spans="1:17" ht="16.5" thickBot="1" x14ac:dyDescent="0.3">
      <c r="A2590" s="213"/>
      <c r="B2590" s="219"/>
      <c r="C2590" s="219"/>
      <c r="D2590" s="219"/>
      <c r="E2590" s="219"/>
      <c r="F2590" s="219"/>
      <c r="G2590" s="25" t="s">
        <v>6</v>
      </c>
      <c r="H2590" s="26">
        <v>0</v>
      </c>
      <c r="I2590" s="26">
        <v>0</v>
      </c>
      <c r="J2590" s="26">
        <v>0</v>
      </c>
      <c r="K2590" s="26">
        <v>0</v>
      </c>
      <c r="L2590" s="26">
        <v>0</v>
      </c>
      <c r="M2590" s="26">
        <v>0</v>
      </c>
      <c r="N2590" s="26">
        <v>0</v>
      </c>
      <c r="O2590" s="219"/>
      <c r="P2590" s="263"/>
      <c r="Q2590" s="74"/>
    </row>
    <row r="2591" spans="1:17" ht="24.75" thickBot="1" x14ac:dyDescent="0.3">
      <c r="A2591" s="213"/>
      <c r="B2591" s="219"/>
      <c r="C2591" s="219"/>
      <c r="D2591" s="219"/>
      <c r="E2591" s="219"/>
      <c r="F2591" s="219"/>
      <c r="G2591" s="25" t="s">
        <v>7</v>
      </c>
      <c r="H2591" s="26">
        <v>49.8</v>
      </c>
      <c r="I2591" s="26">
        <v>0</v>
      </c>
      <c r="J2591" s="26">
        <v>0</v>
      </c>
      <c r="K2591" s="26">
        <v>49.8</v>
      </c>
      <c r="L2591" s="26">
        <v>0</v>
      </c>
      <c r="M2591" s="26">
        <v>0</v>
      </c>
      <c r="N2591" s="26">
        <v>0</v>
      </c>
      <c r="O2591" s="219"/>
      <c r="P2591" s="263"/>
      <c r="Q2591" s="74"/>
    </row>
    <row r="2592" spans="1:17" ht="16.5" thickBot="1" x14ac:dyDescent="0.3">
      <c r="A2592" s="213"/>
      <c r="B2592" s="219"/>
      <c r="C2592" s="219"/>
      <c r="D2592" s="219"/>
      <c r="E2592" s="219"/>
      <c r="F2592" s="219"/>
      <c r="G2592" s="25" t="s">
        <v>8</v>
      </c>
      <c r="H2592" s="26">
        <v>0.3</v>
      </c>
      <c r="I2592" s="26">
        <v>0</v>
      </c>
      <c r="J2592" s="26">
        <v>0</v>
      </c>
      <c r="K2592" s="26">
        <v>0.3</v>
      </c>
      <c r="L2592" s="26">
        <v>0</v>
      </c>
      <c r="M2592" s="26">
        <v>0</v>
      </c>
      <c r="N2592" s="26">
        <v>0</v>
      </c>
      <c r="O2592" s="219"/>
      <c r="P2592" s="263"/>
      <c r="Q2592" s="74"/>
    </row>
    <row r="2593" spans="1:17" ht="16.5" thickBot="1" x14ac:dyDescent="0.3">
      <c r="A2593" s="214"/>
      <c r="B2593" s="220"/>
      <c r="C2593" s="220"/>
      <c r="D2593" s="220"/>
      <c r="E2593" s="220"/>
      <c r="F2593" s="220"/>
      <c r="G2593" s="25" t="s">
        <v>9</v>
      </c>
      <c r="H2593" s="26">
        <v>0</v>
      </c>
      <c r="I2593" s="26">
        <v>0</v>
      </c>
      <c r="J2593" s="26">
        <v>0</v>
      </c>
      <c r="K2593" s="26">
        <v>0</v>
      </c>
      <c r="L2593" s="26">
        <v>0</v>
      </c>
      <c r="M2593" s="26">
        <v>0</v>
      </c>
      <c r="N2593" s="26">
        <v>0</v>
      </c>
      <c r="O2593" s="220"/>
      <c r="P2593" s="264"/>
      <c r="Q2593" s="74"/>
    </row>
    <row r="2594" spans="1:17" ht="24.75" thickBot="1" x14ac:dyDescent="0.3">
      <c r="A2594" s="212" t="s">
        <v>1905</v>
      </c>
      <c r="B2594" s="218" t="s">
        <v>479</v>
      </c>
      <c r="C2594" s="218" t="s">
        <v>1895</v>
      </c>
      <c r="D2594" s="218">
        <v>2028</v>
      </c>
      <c r="E2594" s="242" t="s">
        <v>1906</v>
      </c>
      <c r="F2594" s="218" t="s">
        <v>1897</v>
      </c>
      <c r="G2594" s="25" t="s">
        <v>4</v>
      </c>
      <c r="H2594" s="26">
        <v>17.8</v>
      </c>
      <c r="I2594" s="26">
        <v>0</v>
      </c>
      <c r="J2594" s="26">
        <v>0</v>
      </c>
      <c r="K2594" s="26">
        <v>0</v>
      </c>
      <c r="L2594" s="26">
        <v>17.8</v>
      </c>
      <c r="M2594" s="26">
        <v>0</v>
      </c>
      <c r="N2594" s="26">
        <v>0</v>
      </c>
      <c r="O2594" s="218">
        <v>225</v>
      </c>
      <c r="P2594" s="262" t="s">
        <v>1394</v>
      </c>
      <c r="Q2594" s="74"/>
    </row>
    <row r="2595" spans="1:17" ht="16.5" thickBot="1" x14ac:dyDescent="0.3">
      <c r="A2595" s="213"/>
      <c r="B2595" s="219"/>
      <c r="C2595" s="219"/>
      <c r="D2595" s="219"/>
      <c r="E2595" s="243"/>
      <c r="F2595" s="219"/>
      <c r="G2595" s="25" t="s">
        <v>6</v>
      </c>
      <c r="H2595" s="26">
        <v>0</v>
      </c>
      <c r="I2595" s="26">
        <v>0</v>
      </c>
      <c r="J2595" s="26">
        <v>0</v>
      </c>
      <c r="K2595" s="26">
        <v>0</v>
      </c>
      <c r="L2595" s="26">
        <v>0</v>
      </c>
      <c r="M2595" s="26">
        <v>0</v>
      </c>
      <c r="N2595" s="26">
        <v>0</v>
      </c>
      <c r="O2595" s="219"/>
      <c r="P2595" s="263"/>
      <c r="Q2595" s="74"/>
    </row>
    <row r="2596" spans="1:17" ht="24.75" thickBot="1" x14ac:dyDescent="0.3">
      <c r="A2596" s="213"/>
      <c r="B2596" s="219"/>
      <c r="C2596" s="219"/>
      <c r="D2596" s="219"/>
      <c r="E2596" s="243"/>
      <c r="F2596" s="219"/>
      <c r="G2596" s="25" t="s">
        <v>7</v>
      </c>
      <c r="H2596" s="26">
        <v>16.899999999999999</v>
      </c>
      <c r="I2596" s="26">
        <v>0</v>
      </c>
      <c r="J2596" s="26">
        <v>0</v>
      </c>
      <c r="K2596" s="26">
        <v>0</v>
      </c>
      <c r="L2596" s="26">
        <v>16.899999999999999</v>
      </c>
      <c r="M2596" s="26">
        <v>0</v>
      </c>
      <c r="N2596" s="26">
        <v>0</v>
      </c>
      <c r="O2596" s="219"/>
      <c r="P2596" s="263"/>
      <c r="Q2596" s="74"/>
    </row>
    <row r="2597" spans="1:17" ht="16.5" thickBot="1" x14ac:dyDescent="0.3">
      <c r="A2597" s="213"/>
      <c r="B2597" s="219"/>
      <c r="C2597" s="219"/>
      <c r="D2597" s="219"/>
      <c r="E2597" s="243"/>
      <c r="F2597" s="219"/>
      <c r="G2597" s="25" t="s">
        <v>8</v>
      </c>
      <c r="H2597" s="26">
        <v>0.9</v>
      </c>
      <c r="I2597" s="26">
        <v>0</v>
      </c>
      <c r="J2597" s="26">
        <v>0</v>
      </c>
      <c r="K2597" s="26">
        <v>0</v>
      </c>
      <c r="L2597" s="26">
        <v>0.9</v>
      </c>
      <c r="M2597" s="26">
        <v>0</v>
      </c>
      <c r="N2597" s="26">
        <v>0</v>
      </c>
      <c r="O2597" s="219"/>
      <c r="P2597" s="263"/>
      <c r="Q2597" s="74"/>
    </row>
    <row r="2598" spans="1:17" ht="16.5" thickBot="1" x14ac:dyDescent="0.3">
      <c r="A2598" s="214"/>
      <c r="B2598" s="220"/>
      <c r="C2598" s="220"/>
      <c r="D2598" s="220"/>
      <c r="E2598" s="244"/>
      <c r="F2598" s="220"/>
      <c r="G2598" s="25" t="s">
        <v>9</v>
      </c>
      <c r="H2598" s="26">
        <v>0</v>
      </c>
      <c r="I2598" s="26">
        <v>0</v>
      </c>
      <c r="J2598" s="26">
        <v>0</v>
      </c>
      <c r="K2598" s="26">
        <v>0</v>
      </c>
      <c r="L2598" s="26">
        <v>0</v>
      </c>
      <c r="M2598" s="26">
        <v>0</v>
      </c>
      <c r="N2598" s="26">
        <v>0</v>
      </c>
      <c r="O2598" s="220"/>
      <c r="P2598" s="264"/>
      <c r="Q2598" s="74"/>
    </row>
    <row r="2599" spans="1:17" ht="24.75" thickBot="1" x14ac:dyDescent="0.3">
      <c r="A2599" s="212" t="s">
        <v>1907</v>
      </c>
      <c r="B2599" s="218" t="s">
        <v>479</v>
      </c>
      <c r="C2599" s="218" t="s">
        <v>1895</v>
      </c>
      <c r="D2599" s="218">
        <v>2028</v>
      </c>
      <c r="E2599" s="242" t="s">
        <v>1908</v>
      </c>
      <c r="F2599" s="218" t="s">
        <v>1897</v>
      </c>
      <c r="G2599" s="25" t="s">
        <v>4</v>
      </c>
      <c r="H2599" s="26">
        <v>13.3</v>
      </c>
      <c r="I2599" s="26">
        <v>0</v>
      </c>
      <c r="J2599" s="26">
        <v>0</v>
      </c>
      <c r="K2599" s="26">
        <v>0</v>
      </c>
      <c r="L2599" s="26">
        <v>13.3</v>
      </c>
      <c r="M2599" s="26">
        <v>0</v>
      </c>
      <c r="N2599" s="26">
        <v>0</v>
      </c>
      <c r="O2599" s="218">
        <v>738</v>
      </c>
      <c r="P2599" s="262" t="s">
        <v>1394</v>
      </c>
      <c r="Q2599" s="74"/>
    </row>
    <row r="2600" spans="1:17" ht="16.5" thickBot="1" x14ac:dyDescent="0.3">
      <c r="A2600" s="213"/>
      <c r="B2600" s="219"/>
      <c r="C2600" s="219"/>
      <c r="D2600" s="219"/>
      <c r="E2600" s="243"/>
      <c r="F2600" s="219"/>
      <c r="G2600" s="25" t="s">
        <v>6</v>
      </c>
      <c r="H2600" s="26">
        <v>0</v>
      </c>
      <c r="I2600" s="26">
        <v>0</v>
      </c>
      <c r="J2600" s="26">
        <v>0</v>
      </c>
      <c r="K2600" s="26">
        <v>0</v>
      </c>
      <c r="L2600" s="26">
        <v>0</v>
      </c>
      <c r="M2600" s="26">
        <v>0</v>
      </c>
      <c r="N2600" s="26">
        <v>0</v>
      </c>
      <c r="O2600" s="219"/>
      <c r="P2600" s="263"/>
      <c r="Q2600" s="74"/>
    </row>
    <row r="2601" spans="1:17" ht="24.75" thickBot="1" x14ac:dyDescent="0.3">
      <c r="A2601" s="213"/>
      <c r="B2601" s="219"/>
      <c r="C2601" s="219"/>
      <c r="D2601" s="219"/>
      <c r="E2601" s="243"/>
      <c r="F2601" s="219"/>
      <c r="G2601" s="25" t="s">
        <v>7</v>
      </c>
      <c r="H2601" s="26">
        <v>12.6</v>
      </c>
      <c r="I2601" s="26">
        <v>0</v>
      </c>
      <c r="J2601" s="26">
        <v>0</v>
      </c>
      <c r="K2601" s="26">
        <v>0</v>
      </c>
      <c r="L2601" s="26">
        <v>12.6</v>
      </c>
      <c r="M2601" s="26">
        <v>0</v>
      </c>
      <c r="N2601" s="26">
        <v>0</v>
      </c>
      <c r="O2601" s="219"/>
      <c r="P2601" s="263"/>
      <c r="Q2601" s="74"/>
    </row>
    <row r="2602" spans="1:17" ht="16.5" thickBot="1" x14ac:dyDescent="0.3">
      <c r="A2602" s="213"/>
      <c r="B2602" s="219"/>
      <c r="C2602" s="219"/>
      <c r="D2602" s="219"/>
      <c r="E2602" s="243"/>
      <c r="F2602" s="219"/>
      <c r="G2602" s="25" t="s">
        <v>8</v>
      </c>
      <c r="H2602" s="26">
        <v>0.7</v>
      </c>
      <c r="I2602" s="26">
        <v>0</v>
      </c>
      <c r="J2602" s="26">
        <v>0</v>
      </c>
      <c r="K2602" s="26">
        <v>0</v>
      </c>
      <c r="L2602" s="26">
        <v>0.7</v>
      </c>
      <c r="M2602" s="26">
        <v>0</v>
      </c>
      <c r="N2602" s="26">
        <v>0</v>
      </c>
      <c r="O2602" s="219"/>
      <c r="P2602" s="263"/>
      <c r="Q2602" s="74"/>
    </row>
    <row r="2603" spans="1:17" ht="16.5" thickBot="1" x14ac:dyDescent="0.3">
      <c r="A2603" s="214"/>
      <c r="B2603" s="220"/>
      <c r="C2603" s="220"/>
      <c r="D2603" s="220"/>
      <c r="E2603" s="244"/>
      <c r="F2603" s="220"/>
      <c r="G2603" s="25" t="s">
        <v>9</v>
      </c>
      <c r="H2603" s="26">
        <v>0</v>
      </c>
      <c r="I2603" s="26">
        <v>0</v>
      </c>
      <c r="J2603" s="26">
        <v>0</v>
      </c>
      <c r="K2603" s="26">
        <v>0</v>
      </c>
      <c r="L2603" s="26">
        <v>0</v>
      </c>
      <c r="M2603" s="26">
        <v>0</v>
      </c>
      <c r="N2603" s="26">
        <v>0</v>
      </c>
      <c r="O2603" s="220"/>
      <c r="P2603" s="264"/>
      <c r="Q2603" s="74"/>
    </row>
    <row r="2604" spans="1:17" ht="24.75" thickBot="1" x14ac:dyDescent="0.3">
      <c r="A2604" s="212" t="s">
        <v>1909</v>
      </c>
      <c r="B2604" s="218" t="s">
        <v>479</v>
      </c>
      <c r="C2604" s="218" t="s">
        <v>1895</v>
      </c>
      <c r="D2604" s="218">
        <v>2028</v>
      </c>
      <c r="E2604" s="242" t="s">
        <v>1900</v>
      </c>
      <c r="F2604" s="218" t="s">
        <v>1897</v>
      </c>
      <c r="G2604" s="25" t="s">
        <v>4</v>
      </c>
      <c r="H2604" s="26">
        <v>15</v>
      </c>
      <c r="I2604" s="26">
        <v>0</v>
      </c>
      <c r="J2604" s="26">
        <v>0</v>
      </c>
      <c r="K2604" s="26">
        <v>0</v>
      </c>
      <c r="L2604" s="26">
        <v>15</v>
      </c>
      <c r="M2604" s="26">
        <v>0</v>
      </c>
      <c r="N2604" s="26">
        <v>0</v>
      </c>
      <c r="O2604" s="218">
        <v>936</v>
      </c>
      <c r="P2604" s="262" t="s">
        <v>1394</v>
      </c>
      <c r="Q2604" s="74"/>
    </row>
    <row r="2605" spans="1:17" ht="16.5" thickBot="1" x14ac:dyDescent="0.3">
      <c r="A2605" s="213"/>
      <c r="B2605" s="219"/>
      <c r="C2605" s="219"/>
      <c r="D2605" s="219"/>
      <c r="E2605" s="243"/>
      <c r="F2605" s="219"/>
      <c r="G2605" s="25" t="s">
        <v>259</v>
      </c>
      <c r="H2605" s="26">
        <v>0</v>
      </c>
      <c r="I2605" s="26">
        <v>0</v>
      </c>
      <c r="J2605" s="26">
        <v>0</v>
      </c>
      <c r="K2605" s="26">
        <v>0</v>
      </c>
      <c r="L2605" s="26">
        <v>0</v>
      </c>
      <c r="M2605" s="26">
        <v>0</v>
      </c>
      <c r="N2605" s="26">
        <v>0</v>
      </c>
      <c r="O2605" s="219"/>
      <c r="P2605" s="263"/>
      <c r="Q2605" s="74"/>
    </row>
    <row r="2606" spans="1:17" ht="24.75" thickBot="1" x14ac:dyDescent="0.3">
      <c r="A2606" s="213"/>
      <c r="B2606" s="219"/>
      <c r="C2606" s="219"/>
      <c r="D2606" s="219"/>
      <c r="E2606" s="243"/>
      <c r="F2606" s="219"/>
      <c r="G2606" s="25" t="s">
        <v>7</v>
      </c>
      <c r="H2606" s="26">
        <v>14.3</v>
      </c>
      <c r="I2606" s="26">
        <v>0</v>
      </c>
      <c r="J2606" s="26">
        <v>0</v>
      </c>
      <c r="K2606" s="26">
        <v>0</v>
      </c>
      <c r="L2606" s="26">
        <v>14.3</v>
      </c>
      <c r="M2606" s="26">
        <v>0</v>
      </c>
      <c r="N2606" s="26">
        <v>0</v>
      </c>
      <c r="O2606" s="219"/>
      <c r="P2606" s="263"/>
      <c r="Q2606" s="74"/>
    </row>
    <row r="2607" spans="1:17" ht="16.5" thickBot="1" x14ac:dyDescent="0.3">
      <c r="A2607" s="213"/>
      <c r="B2607" s="219"/>
      <c r="C2607" s="219"/>
      <c r="D2607" s="219"/>
      <c r="E2607" s="243"/>
      <c r="F2607" s="219"/>
      <c r="G2607" s="25" t="s">
        <v>1910</v>
      </c>
      <c r="H2607" s="26">
        <v>0.8</v>
      </c>
      <c r="I2607" s="26">
        <v>0</v>
      </c>
      <c r="J2607" s="26">
        <v>0</v>
      </c>
      <c r="K2607" s="26">
        <v>0</v>
      </c>
      <c r="L2607" s="26">
        <v>0.8</v>
      </c>
      <c r="M2607" s="26">
        <v>0</v>
      </c>
      <c r="N2607" s="26">
        <v>0</v>
      </c>
      <c r="O2607" s="219"/>
      <c r="P2607" s="263"/>
      <c r="Q2607" s="74"/>
    </row>
    <row r="2608" spans="1:17" ht="16.5" thickBot="1" x14ac:dyDescent="0.3">
      <c r="A2608" s="214"/>
      <c r="B2608" s="220"/>
      <c r="C2608" s="220"/>
      <c r="D2608" s="220"/>
      <c r="E2608" s="244"/>
      <c r="F2608" s="220"/>
      <c r="G2608" s="25" t="s">
        <v>9</v>
      </c>
      <c r="H2608" s="26">
        <v>0</v>
      </c>
      <c r="I2608" s="26">
        <v>0</v>
      </c>
      <c r="J2608" s="26">
        <v>0</v>
      </c>
      <c r="K2608" s="26">
        <v>0</v>
      </c>
      <c r="L2608" s="26">
        <v>0</v>
      </c>
      <c r="M2608" s="26">
        <v>0</v>
      </c>
      <c r="N2608" s="26">
        <v>0</v>
      </c>
      <c r="O2608" s="220"/>
      <c r="P2608" s="264"/>
      <c r="Q2608" s="74"/>
    </row>
    <row r="2609" spans="1:17" ht="24.75" thickBot="1" x14ac:dyDescent="0.3">
      <c r="A2609" s="212" t="s">
        <v>1911</v>
      </c>
      <c r="B2609" s="218" t="s">
        <v>479</v>
      </c>
      <c r="C2609" s="218" t="s">
        <v>1895</v>
      </c>
      <c r="D2609" s="218">
        <v>2029</v>
      </c>
      <c r="E2609" s="242" t="s">
        <v>1900</v>
      </c>
      <c r="F2609" s="218" t="s">
        <v>1897</v>
      </c>
      <c r="G2609" s="25" t="s">
        <v>4</v>
      </c>
      <c r="H2609" s="26">
        <v>17.2</v>
      </c>
      <c r="I2609" s="26">
        <v>0</v>
      </c>
      <c r="J2609" s="26">
        <v>0</v>
      </c>
      <c r="K2609" s="26">
        <v>0</v>
      </c>
      <c r="L2609" s="26">
        <v>0</v>
      </c>
      <c r="M2609" s="26">
        <v>17.2</v>
      </c>
      <c r="N2609" s="26">
        <v>0</v>
      </c>
      <c r="O2609" s="218">
        <v>736</v>
      </c>
      <c r="P2609" s="262" t="s">
        <v>1394</v>
      </c>
      <c r="Q2609" s="74"/>
    </row>
    <row r="2610" spans="1:17" ht="16.5" thickBot="1" x14ac:dyDescent="0.3">
      <c r="A2610" s="213"/>
      <c r="B2610" s="219"/>
      <c r="C2610" s="219"/>
      <c r="D2610" s="219"/>
      <c r="E2610" s="243"/>
      <c r="F2610" s="219"/>
      <c r="G2610" s="25" t="s">
        <v>6</v>
      </c>
      <c r="H2610" s="26">
        <v>0</v>
      </c>
      <c r="I2610" s="26">
        <v>0</v>
      </c>
      <c r="J2610" s="26">
        <v>0</v>
      </c>
      <c r="K2610" s="26">
        <v>0</v>
      </c>
      <c r="L2610" s="26">
        <v>0</v>
      </c>
      <c r="M2610" s="26">
        <v>0</v>
      </c>
      <c r="N2610" s="26">
        <v>0</v>
      </c>
      <c r="O2610" s="219"/>
      <c r="P2610" s="263"/>
      <c r="Q2610" s="74"/>
    </row>
    <row r="2611" spans="1:17" ht="24.75" thickBot="1" x14ac:dyDescent="0.3">
      <c r="A2611" s="213"/>
      <c r="B2611" s="219"/>
      <c r="C2611" s="219"/>
      <c r="D2611" s="219"/>
      <c r="E2611" s="243"/>
      <c r="F2611" s="219"/>
      <c r="G2611" s="25" t="s">
        <v>7</v>
      </c>
      <c r="H2611" s="26">
        <v>16.3</v>
      </c>
      <c r="I2611" s="26">
        <v>0</v>
      </c>
      <c r="J2611" s="26">
        <v>0</v>
      </c>
      <c r="K2611" s="26">
        <v>0</v>
      </c>
      <c r="L2611" s="26">
        <v>0</v>
      </c>
      <c r="M2611" s="26">
        <v>16.3</v>
      </c>
      <c r="N2611" s="26">
        <v>0</v>
      </c>
      <c r="O2611" s="219"/>
      <c r="P2611" s="263"/>
      <c r="Q2611" s="74"/>
    </row>
    <row r="2612" spans="1:17" ht="16.5" thickBot="1" x14ac:dyDescent="0.3">
      <c r="A2612" s="213"/>
      <c r="B2612" s="219"/>
      <c r="C2612" s="219"/>
      <c r="D2612" s="219"/>
      <c r="E2612" s="243"/>
      <c r="F2612" s="219"/>
      <c r="G2612" s="25" t="s">
        <v>8</v>
      </c>
      <c r="H2612" s="26">
        <v>0.9</v>
      </c>
      <c r="I2612" s="26">
        <v>0</v>
      </c>
      <c r="J2612" s="26">
        <v>0</v>
      </c>
      <c r="K2612" s="26">
        <v>0</v>
      </c>
      <c r="L2612" s="26">
        <v>0</v>
      </c>
      <c r="M2612" s="26">
        <v>0.9</v>
      </c>
      <c r="N2612" s="26">
        <v>0</v>
      </c>
      <c r="O2612" s="219"/>
      <c r="P2612" s="263"/>
      <c r="Q2612" s="74"/>
    </row>
    <row r="2613" spans="1:17" ht="16.5" thickBot="1" x14ac:dyDescent="0.3">
      <c r="A2613" s="214"/>
      <c r="B2613" s="220"/>
      <c r="C2613" s="220"/>
      <c r="D2613" s="220"/>
      <c r="E2613" s="244"/>
      <c r="F2613" s="220"/>
      <c r="G2613" s="25" t="s">
        <v>9</v>
      </c>
      <c r="H2613" s="26">
        <v>0</v>
      </c>
      <c r="I2613" s="26">
        <v>0</v>
      </c>
      <c r="J2613" s="26">
        <v>0</v>
      </c>
      <c r="K2613" s="26">
        <v>0</v>
      </c>
      <c r="L2613" s="26">
        <v>0</v>
      </c>
      <c r="M2613" s="26">
        <v>0</v>
      </c>
      <c r="N2613" s="26">
        <v>0</v>
      </c>
      <c r="O2613" s="220"/>
      <c r="P2613" s="264"/>
      <c r="Q2613" s="74"/>
    </row>
    <row r="2614" spans="1:17" ht="24.75" thickBot="1" x14ac:dyDescent="0.3">
      <c r="A2614" s="212" t="s">
        <v>1912</v>
      </c>
      <c r="B2614" s="218" t="s">
        <v>479</v>
      </c>
      <c r="C2614" s="218" t="s">
        <v>1895</v>
      </c>
      <c r="D2614" s="218">
        <v>2029</v>
      </c>
      <c r="E2614" s="242" t="s">
        <v>1900</v>
      </c>
      <c r="F2614" s="218" t="s">
        <v>1897</v>
      </c>
      <c r="G2614" s="25" t="s">
        <v>4</v>
      </c>
      <c r="H2614" s="26">
        <v>15</v>
      </c>
      <c r="I2614" s="26">
        <v>0</v>
      </c>
      <c r="J2614" s="26">
        <v>0</v>
      </c>
      <c r="K2614" s="26">
        <v>0</v>
      </c>
      <c r="L2614" s="26">
        <v>0</v>
      </c>
      <c r="M2614" s="26">
        <v>15</v>
      </c>
      <c r="N2614" s="26">
        <v>0</v>
      </c>
      <c r="O2614" s="218">
        <v>736</v>
      </c>
      <c r="P2614" s="262" t="s">
        <v>1394</v>
      </c>
      <c r="Q2614" s="74"/>
    </row>
    <row r="2615" spans="1:17" ht="16.5" thickBot="1" x14ac:dyDescent="0.3">
      <c r="A2615" s="213"/>
      <c r="B2615" s="219"/>
      <c r="C2615" s="219"/>
      <c r="D2615" s="219"/>
      <c r="E2615" s="243"/>
      <c r="F2615" s="219"/>
      <c r="G2615" s="25" t="s">
        <v>6</v>
      </c>
      <c r="H2615" s="26">
        <v>0</v>
      </c>
      <c r="I2615" s="26">
        <v>0</v>
      </c>
      <c r="J2615" s="26">
        <v>0</v>
      </c>
      <c r="K2615" s="26">
        <v>0</v>
      </c>
      <c r="L2615" s="26">
        <v>0</v>
      </c>
      <c r="M2615" s="26">
        <v>0</v>
      </c>
      <c r="N2615" s="26">
        <v>0</v>
      </c>
      <c r="O2615" s="219"/>
      <c r="P2615" s="263"/>
      <c r="Q2615" s="74"/>
    </row>
    <row r="2616" spans="1:17" ht="24.75" thickBot="1" x14ac:dyDescent="0.3">
      <c r="A2616" s="213"/>
      <c r="B2616" s="219"/>
      <c r="C2616" s="219"/>
      <c r="D2616" s="219"/>
      <c r="E2616" s="243"/>
      <c r="F2616" s="219"/>
      <c r="G2616" s="25" t="s">
        <v>7</v>
      </c>
      <c r="H2616" s="26">
        <v>14.3</v>
      </c>
      <c r="I2616" s="26">
        <v>0</v>
      </c>
      <c r="J2616" s="26">
        <v>0</v>
      </c>
      <c r="K2616" s="26">
        <v>0</v>
      </c>
      <c r="L2616" s="26">
        <v>0</v>
      </c>
      <c r="M2616" s="26">
        <v>14.3</v>
      </c>
      <c r="N2616" s="26">
        <v>0</v>
      </c>
      <c r="O2616" s="219"/>
      <c r="P2616" s="263"/>
      <c r="Q2616" s="74"/>
    </row>
    <row r="2617" spans="1:17" ht="16.5" thickBot="1" x14ac:dyDescent="0.3">
      <c r="A2617" s="213"/>
      <c r="B2617" s="219"/>
      <c r="C2617" s="219"/>
      <c r="D2617" s="219"/>
      <c r="E2617" s="243"/>
      <c r="F2617" s="219"/>
      <c r="G2617" s="25" t="s">
        <v>8</v>
      </c>
      <c r="H2617" s="26">
        <v>0.8</v>
      </c>
      <c r="I2617" s="26">
        <v>0</v>
      </c>
      <c r="J2617" s="26">
        <v>0</v>
      </c>
      <c r="K2617" s="26">
        <v>0</v>
      </c>
      <c r="L2617" s="26">
        <v>0</v>
      </c>
      <c r="M2617" s="26">
        <v>0.8</v>
      </c>
      <c r="N2617" s="26">
        <v>0</v>
      </c>
      <c r="O2617" s="219"/>
      <c r="P2617" s="263"/>
      <c r="Q2617" s="74"/>
    </row>
    <row r="2618" spans="1:17" ht="16.5" thickBot="1" x14ac:dyDescent="0.3">
      <c r="A2618" s="214"/>
      <c r="B2618" s="220"/>
      <c r="C2618" s="220"/>
      <c r="D2618" s="220"/>
      <c r="E2618" s="244"/>
      <c r="F2618" s="220"/>
      <c r="G2618" s="25" t="s">
        <v>9</v>
      </c>
      <c r="H2618" s="26">
        <v>0</v>
      </c>
      <c r="I2618" s="26">
        <v>0</v>
      </c>
      <c r="J2618" s="26">
        <v>0</v>
      </c>
      <c r="K2618" s="26">
        <v>0</v>
      </c>
      <c r="L2618" s="26">
        <v>0</v>
      </c>
      <c r="M2618" s="26">
        <v>0</v>
      </c>
      <c r="N2618" s="26">
        <v>0</v>
      </c>
      <c r="O2618" s="220"/>
      <c r="P2618" s="264"/>
      <c r="Q2618" s="74"/>
    </row>
    <row r="2619" spans="1:17" ht="24.75" thickBot="1" x14ac:dyDescent="0.3">
      <c r="A2619" s="212" t="s">
        <v>1913</v>
      </c>
      <c r="B2619" s="218" t="s">
        <v>479</v>
      </c>
      <c r="C2619" s="218" t="s">
        <v>1895</v>
      </c>
      <c r="D2619" s="218">
        <v>2029</v>
      </c>
      <c r="E2619" s="242" t="s">
        <v>1900</v>
      </c>
      <c r="F2619" s="218" t="s">
        <v>1897</v>
      </c>
      <c r="G2619" s="25" t="s">
        <v>4</v>
      </c>
      <c r="H2619" s="26">
        <v>15</v>
      </c>
      <c r="I2619" s="26">
        <v>0</v>
      </c>
      <c r="J2619" s="26">
        <v>0</v>
      </c>
      <c r="K2619" s="26">
        <v>0</v>
      </c>
      <c r="L2619" s="26">
        <v>0</v>
      </c>
      <c r="M2619" s="26">
        <v>15</v>
      </c>
      <c r="N2619" s="26">
        <v>0</v>
      </c>
      <c r="O2619" s="218">
        <v>563</v>
      </c>
      <c r="P2619" s="262" t="s">
        <v>1394</v>
      </c>
      <c r="Q2619" s="74"/>
    </row>
    <row r="2620" spans="1:17" ht="16.5" thickBot="1" x14ac:dyDescent="0.3">
      <c r="A2620" s="213"/>
      <c r="B2620" s="219"/>
      <c r="C2620" s="219"/>
      <c r="D2620" s="219"/>
      <c r="E2620" s="243"/>
      <c r="F2620" s="219"/>
      <c r="G2620" s="25" t="s">
        <v>6</v>
      </c>
      <c r="H2620" s="26">
        <v>0</v>
      </c>
      <c r="I2620" s="26">
        <v>0</v>
      </c>
      <c r="J2620" s="26">
        <v>0</v>
      </c>
      <c r="K2620" s="26">
        <v>0</v>
      </c>
      <c r="L2620" s="26">
        <v>0</v>
      </c>
      <c r="M2620" s="26">
        <v>0</v>
      </c>
      <c r="N2620" s="26">
        <v>0</v>
      </c>
      <c r="O2620" s="219"/>
      <c r="P2620" s="263"/>
      <c r="Q2620" s="74"/>
    </row>
    <row r="2621" spans="1:17" ht="24.75" thickBot="1" x14ac:dyDescent="0.3">
      <c r="A2621" s="213"/>
      <c r="B2621" s="219"/>
      <c r="C2621" s="219"/>
      <c r="D2621" s="219"/>
      <c r="E2621" s="243"/>
      <c r="F2621" s="219"/>
      <c r="G2621" s="25" t="s">
        <v>7</v>
      </c>
      <c r="H2621" s="26">
        <v>14.3</v>
      </c>
      <c r="I2621" s="26">
        <v>0</v>
      </c>
      <c r="J2621" s="26">
        <v>0</v>
      </c>
      <c r="K2621" s="26">
        <v>0</v>
      </c>
      <c r="L2621" s="26">
        <v>0</v>
      </c>
      <c r="M2621" s="26">
        <v>14.3</v>
      </c>
      <c r="N2621" s="26">
        <v>0</v>
      </c>
      <c r="O2621" s="219"/>
      <c r="P2621" s="263"/>
      <c r="Q2621" s="74"/>
    </row>
    <row r="2622" spans="1:17" ht="16.5" thickBot="1" x14ac:dyDescent="0.3">
      <c r="A2622" s="213"/>
      <c r="B2622" s="219"/>
      <c r="C2622" s="219"/>
      <c r="D2622" s="219"/>
      <c r="E2622" s="243"/>
      <c r="F2622" s="219"/>
      <c r="G2622" s="25" t="s">
        <v>8</v>
      </c>
      <c r="H2622" s="26">
        <v>0.8</v>
      </c>
      <c r="I2622" s="26">
        <v>0</v>
      </c>
      <c r="J2622" s="26">
        <v>0</v>
      </c>
      <c r="K2622" s="26">
        <v>0</v>
      </c>
      <c r="L2622" s="26">
        <v>0</v>
      </c>
      <c r="M2622" s="26">
        <v>0.8</v>
      </c>
      <c r="N2622" s="26">
        <v>0</v>
      </c>
      <c r="O2622" s="219"/>
      <c r="P2622" s="263"/>
      <c r="Q2622" s="74"/>
    </row>
    <row r="2623" spans="1:17" ht="16.5" thickBot="1" x14ac:dyDescent="0.3">
      <c r="A2623" s="214"/>
      <c r="B2623" s="220"/>
      <c r="C2623" s="220"/>
      <c r="D2623" s="220"/>
      <c r="E2623" s="244"/>
      <c r="F2623" s="220"/>
      <c r="G2623" s="25" t="s">
        <v>9</v>
      </c>
      <c r="H2623" s="26">
        <v>0</v>
      </c>
      <c r="I2623" s="26">
        <v>0</v>
      </c>
      <c r="J2623" s="26">
        <v>0</v>
      </c>
      <c r="K2623" s="26">
        <v>0</v>
      </c>
      <c r="L2623" s="26">
        <v>0</v>
      </c>
      <c r="M2623" s="26">
        <v>0</v>
      </c>
      <c r="N2623" s="26">
        <v>0</v>
      </c>
      <c r="O2623" s="220"/>
      <c r="P2623" s="264"/>
      <c r="Q2623" s="74"/>
    </row>
    <row r="2624" spans="1:17" ht="24.75" thickBot="1" x14ac:dyDescent="0.3">
      <c r="A2624" s="212" t="s">
        <v>1914</v>
      </c>
      <c r="B2624" s="218" t="s">
        <v>479</v>
      </c>
      <c r="C2624" s="218" t="s">
        <v>1895</v>
      </c>
      <c r="D2624" s="218">
        <v>2029</v>
      </c>
      <c r="E2624" s="242" t="s">
        <v>1900</v>
      </c>
      <c r="F2624" s="218" t="s">
        <v>1897</v>
      </c>
      <c r="G2624" s="25" t="s">
        <v>4</v>
      </c>
      <c r="H2624" s="26">
        <v>15</v>
      </c>
      <c r="I2624" s="26">
        <v>0</v>
      </c>
      <c r="J2624" s="26">
        <v>0</v>
      </c>
      <c r="K2624" s="26">
        <v>0</v>
      </c>
      <c r="L2624" s="26">
        <v>0</v>
      </c>
      <c r="M2624" s="26">
        <v>15</v>
      </c>
      <c r="N2624" s="26">
        <v>0</v>
      </c>
      <c r="O2624" s="218">
        <v>1689</v>
      </c>
      <c r="P2624" s="262" t="s">
        <v>1394</v>
      </c>
      <c r="Q2624" s="74"/>
    </row>
    <row r="2625" spans="1:17" ht="16.5" thickBot="1" x14ac:dyDescent="0.3">
      <c r="A2625" s="213"/>
      <c r="B2625" s="219"/>
      <c r="C2625" s="219"/>
      <c r="D2625" s="219"/>
      <c r="E2625" s="243"/>
      <c r="F2625" s="219"/>
      <c r="G2625" s="25" t="s">
        <v>6</v>
      </c>
      <c r="H2625" s="26">
        <v>0</v>
      </c>
      <c r="I2625" s="26">
        <v>0</v>
      </c>
      <c r="J2625" s="26">
        <v>0</v>
      </c>
      <c r="K2625" s="26">
        <v>0</v>
      </c>
      <c r="L2625" s="26">
        <v>0</v>
      </c>
      <c r="M2625" s="26">
        <v>0</v>
      </c>
      <c r="N2625" s="26">
        <v>0</v>
      </c>
      <c r="O2625" s="219"/>
      <c r="P2625" s="263"/>
      <c r="Q2625" s="74"/>
    </row>
    <row r="2626" spans="1:17" ht="24.75" thickBot="1" x14ac:dyDescent="0.3">
      <c r="A2626" s="213"/>
      <c r="B2626" s="219"/>
      <c r="C2626" s="219"/>
      <c r="D2626" s="219"/>
      <c r="E2626" s="243"/>
      <c r="F2626" s="219"/>
      <c r="G2626" s="25" t="s">
        <v>7</v>
      </c>
      <c r="H2626" s="26">
        <v>14.3</v>
      </c>
      <c r="I2626" s="26">
        <v>0</v>
      </c>
      <c r="J2626" s="26">
        <v>0</v>
      </c>
      <c r="K2626" s="26">
        <v>0</v>
      </c>
      <c r="L2626" s="26">
        <v>0</v>
      </c>
      <c r="M2626" s="26">
        <v>14.3</v>
      </c>
      <c r="N2626" s="26">
        <v>0</v>
      </c>
      <c r="O2626" s="219"/>
      <c r="P2626" s="263"/>
      <c r="Q2626" s="74"/>
    </row>
    <row r="2627" spans="1:17" ht="16.5" thickBot="1" x14ac:dyDescent="0.3">
      <c r="A2627" s="213"/>
      <c r="B2627" s="219"/>
      <c r="C2627" s="219"/>
      <c r="D2627" s="219"/>
      <c r="E2627" s="243"/>
      <c r="F2627" s="219"/>
      <c r="G2627" s="25" t="s">
        <v>8</v>
      </c>
      <c r="H2627" s="26">
        <v>0.8</v>
      </c>
      <c r="I2627" s="26">
        <v>0</v>
      </c>
      <c r="J2627" s="26">
        <v>0</v>
      </c>
      <c r="K2627" s="26">
        <v>0</v>
      </c>
      <c r="L2627" s="26">
        <v>0</v>
      </c>
      <c r="M2627" s="26">
        <v>0.8</v>
      </c>
      <c r="N2627" s="26">
        <v>0</v>
      </c>
      <c r="O2627" s="219"/>
      <c r="P2627" s="263"/>
      <c r="Q2627" s="74"/>
    </row>
    <row r="2628" spans="1:17" ht="16.5" thickBot="1" x14ac:dyDescent="0.3">
      <c r="A2628" s="214"/>
      <c r="B2628" s="220"/>
      <c r="C2628" s="220"/>
      <c r="D2628" s="220"/>
      <c r="E2628" s="244"/>
      <c r="F2628" s="220"/>
      <c r="G2628" s="25" t="s">
        <v>9</v>
      </c>
      <c r="H2628" s="26">
        <v>0</v>
      </c>
      <c r="I2628" s="26">
        <v>0</v>
      </c>
      <c r="J2628" s="26">
        <v>0</v>
      </c>
      <c r="K2628" s="26">
        <v>0</v>
      </c>
      <c r="L2628" s="26">
        <v>0</v>
      </c>
      <c r="M2628" s="26">
        <v>0</v>
      </c>
      <c r="N2628" s="26">
        <v>0</v>
      </c>
      <c r="O2628" s="220"/>
      <c r="P2628" s="264"/>
      <c r="Q2628" s="74"/>
    </row>
    <row r="2629" spans="1:17" ht="24.75" thickBot="1" x14ac:dyDescent="0.3">
      <c r="A2629" s="212" t="s">
        <v>1915</v>
      </c>
      <c r="B2629" s="218" t="s">
        <v>479</v>
      </c>
      <c r="C2629" s="218" t="s">
        <v>1895</v>
      </c>
      <c r="D2629" s="218">
        <v>2029</v>
      </c>
      <c r="E2629" s="242" t="s">
        <v>1900</v>
      </c>
      <c r="F2629" s="218" t="s">
        <v>1897</v>
      </c>
      <c r="G2629" s="25" t="s">
        <v>4</v>
      </c>
      <c r="H2629" s="26">
        <v>15</v>
      </c>
      <c r="I2629" s="26">
        <v>0</v>
      </c>
      <c r="J2629" s="26">
        <v>0</v>
      </c>
      <c r="K2629" s="26">
        <v>0</v>
      </c>
      <c r="L2629" s="26">
        <v>0</v>
      </c>
      <c r="M2629" s="26">
        <v>15</v>
      </c>
      <c r="N2629" s="26">
        <v>0</v>
      </c>
      <c r="O2629" s="218">
        <v>896</v>
      </c>
      <c r="P2629" s="262" t="s">
        <v>1394</v>
      </c>
      <c r="Q2629" s="74"/>
    </row>
    <row r="2630" spans="1:17" ht="16.5" thickBot="1" x14ac:dyDescent="0.3">
      <c r="A2630" s="213"/>
      <c r="B2630" s="219"/>
      <c r="C2630" s="219"/>
      <c r="D2630" s="219"/>
      <c r="E2630" s="243"/>
      <c r="F2630" s="219"/>
      <c r="G2630" s="25" t="s">
        <v>6</v>
      </c>
      <c r="H2630" s="26">
        <v>0</v>
      </c>
      <c r="I2630" s="26">
        <v>0</v>
      </c>
      <c r="J2630" s="26">
        <v>0</v>
      </c>
      <c r="K2630" s="26">
        <v>0</v>
      </c>
      <c r="L2630" s="26">
        <v>0</v>
      </c>
      <c r="M2630" s="26">
        <v>0</v>
      </c>
      <c r="N2630" s="26">
        <v>0</v>
      </c>
      <c r="O2630" s="219"/>
      <c r="P2630" s="263"/>
      <c r="Q2630" s="74"/>
    </row>
    <row r="2631" spans="1:17" ht="24.75" thickBot="1" x14ac:dyDescent="0.3">
      <c r="A2631" s="213"/>
      <c r="B2631" s="219"/>
      <c r="C2631" s="219"/>
      <c r="D2631" s="219"/>
      <c r="E2631" s="243"/>
      <c r="F2631" s="219"/>
      <c r="G2631" s="25" t="s">
        <v>7</v>
      </c>
      <c r="H2631" s="26">
        <v>14.3</v>
      </c>
      <c r="I2631" s="26">
        <v>0</v>
      </c>
      <c r="J2631" s="26">
        <v>0</v>
      </c>
      <c r="K2631" s="26">
        <v>0</v>
      </c>
      <c r="L2631" s="26">
        <v>0</v>
      </c>
      <c r="M2631" s="26">
        <v>14.3</v>
      </c>
      <c r="N2631" s="26">
        <v>0</v>
      </c>
      <c r="O2631" s="219"/>
      <c r="P2631" s="263"/>
      <c r="Q2631" s="74"/>
    </row>
    <row r="2632" spans="1:17" ht="16.5" thickBot="1" x14ac:dyDescent="0.3">
      <c r="A2632" s="213"/>
      <c r="B2632" s="219"/>
      <c r="C2632" s="219"/>
      <c r="D2632" s="219"/>
      <c r="E2632" s="243"/>
      <c r="F2632" s="219"/>
      <c r="G2632" s="25" t="s">
        <v>8</v>
      </c>
      <c r="H2632" s="26">
        <v>0.8</v>
      </c>
      <c r="I2632" s="26">
        <v>0</v>
      </c>
      <c r="J2632" s="26">
        <v>0</v>
      </c>
      <c r="K2632" s="26">
        <v>0</v>
      </c>
      <c r="L2632" s="26">
        <v>0</v>
      </c>
      <c r="M2632" s="26">
        <v>0.8</v>
      </c>
      <c r="N2632" s="26">
        <v>0</v>
      </c>
      <c r="O2632" s="219"/>
      <c r="P2632" s="263"/>
      <c r="Q2632" s="74"/>
    </row>
    <row r="2633" spans="1:17" ht="16.5" thickBot="1" x14ac:dyDescent="0.3">
      <c r="A2633" s="214"/>
      <c r="B2633" s="220"/>
      <c r="C2633" s="220"/>
      <c r="D2633" s="220"/>
      <c r="E2633" s="244"/>
      <c r="F2633" s="220"/>
      <c r="G2633" s="25" t="s">
        <v>9</v>
      </c>
      <c r="H2633" s="26">
        <v>0</v>
      </c>
      <c r="I2633" s="26">
        <v>0</v>
      </c>
      <c r="J2633" s="26">
        <v>0</v>
      </c>
      <c r="K2633" s="26">
        <v>0</v>
      </c>
      <c r="L2633" s="26">
        <v>0</v>
      </c>
      <c r="M2633" s="26">
        <v>0</v>
      </c>
      <c r="N2633" s="26">
        <v>0</v>
      </c>
      <c r="O2633" s="220"/>
      <c r="P2633" s="264"/>
      <c r="Q2633" s="74"/>
    </row>
    <row r="2634" spans="1:17" ht="24.75" thickBot="1" x14ac:dyDescent="0.3">
      <c r="A2634" s="212" t="s">
        <v>1916</v>
      </c>
      <c r="B2634" s="218" t="s">
        <v>479</v>
      </c>
      <c r="C2634" s="218" t="s">
        <v>1895</v>
      </c>
      <c r="D2634" s="218">
        <v>2029</v>
      </c>
      <c r="E2634" s="242" t="s">
        <v>1900</v>
      </c>
      <c r="F2634" s="218" t="s">
        <v>1897</v>
      </c>
      <c r="G2634" s="25" t="s">
        <v>4</v>
      </c>
      <c r="H2634" s="26">
        <v>15</v>
      </c>
      <c r="I2634" s="26">
        <v>0</v>
      </c>
      <c r="J2634" s="26">
        <v>0</v>
      </c>
      <c r="K2634" s="26">
        <v>0</v>
      </c>
      <c r="L2634" s="26">
        <v>0</v>
      </c>
      <c r="M2634" s="26">
        <v>15</v>
      </c>
      <c r="N2634" s="26">
        <v>0</v>
      </c>
      <c r="O2634" s="218">
        <v>326</v>
      </c>
      <c r="P2634" s="262" t="s">
        <v>1394</v>
      </c>
      <c r="Q2634" s="74"/>
    </row>
    <row r="2635" spans="1:17" ht="16.5" thickBot="1" x14ac:dyDescent="0.3">
      <c r="A2635" s="213"/>
      <c r="B2635" s="219"/>
      <c r="C2635" s="219"/>
      <c r="D2635" s="219"/>
      <c r="E2635" s="243"/>
      <c r="F2635" s="219"/>
      <c r="G2635" s="25" t="s">
        <v>6</v>
      </c>
      <c r="H2635" s="26">
        <v>0</v>
      </c>
      <c r="I2635" s="26">
        <v>0</v>
      </c>
      <c r="J2635" s="26">
        <v>0</v>
      </c>
      <c r="K2635" s="26">
        <v>0</v>
      </c>
      <c r="L2635" s="26">
        <v>0</v>
      </c>
      <c r="M2635" s="26">
        <v>0</v>
      </c>
      <c r="N2635" s="26">
        <v>0</v>
      </c>
      <c r="O2635" s="219"/>
      <c r="P2635" s="263"/>
      <c r="Q2635" s="74"/>
    </row>
    <row r="2636" spans="1:17" ht="24.75" thickBot="1" x14ac:dyDescent="0.3">
      <c r="A2636" s="213"/>
      <c r="B2636" s="219"/>
      <c r="C2636" s="219"/>
      <c r="D2636" s="219"/>
      <c r="E2636" s="243"/>
      <c r="F2636" s="219"/>
      <c r="G2636" s="25" t="s">
        <v>7</v>
      </c>
      <c r="H2636" s="26">
        <v>14.3</v>
      </c>
      <c r="I2636" s="26">
        <v>0</v>
      </c>
      <c r="J2636" s="26">
        <v>0</v>
      </c>
      <c r="K2636" s="26">
        <v>0</v>
      </c>
      <c r="L2636" s="26">
        <v>0</v>
      </c>
      <c r="M2636" s="26">
        <v>14.3</v>
      </c>
      <c r="N2636" s="26">
        <v>0</v>
      </c>
      <c r="O2636" s="219"/>
      <c r="P2636" s="263"/>
      <c r="Q2636" s="74"/>
    </row>
    <row r="2637" spans="1:17" ht="16.5" thickBot="1" x14ac:dyDescent="0.3">
      <c r="A2637" s="213"/>
      <c r="B2637" s="219"/>
      <c r="C2637" s="219"/>
      <c r="D2637" s="219"/>
      <c r="E2637" s="243"/>
      <c r="F2637" s="219"/>
      <c r="G2637" s="25" t="s">
        <v>8</v>
      </c>
      <c r="H2637" s="26">
        <v>0.8</v>
      </c>
      <c r="I2637" s="26">
        <v>0</v>
      </c>
      <c r="J2637" s="26">
        <v>0</v>
      </c>
      <c r="K2637" s="26">
        <v>0</v>
      </c>
      <c r="L2637" s="26">
        <v>0</v>
      </c>
      <c r="M2637" s="26">
        <v>0.8</v>
      </c>
      <c r="N2637" s="26">
        <v>0</v>
      </c>
      <c r="O2637" s="219"/>
      <c r="P2637" s="263"/>
      <c r="Q2637" s="74"/>
    </row>
    <row r="2638" spans="1:17" ht="16.5" thickBot="1" x14ac:dyDescent="0.3">
      <c r="A2638" s="214"/>
      <c r="B2638" s="220"/>
      <c r="C2638" s="220"/>
      <c r="D2638" s="220"/>
      <c r="E2638" s="244"/>
      <c r="F2638" s="220"/>
      <c r="G2638" s="25" t="s">
        <v>9</v>
      </c>
      <c r="H2638" s="26">
        <v>0</v>
      </c>
      <c r="I2638" s="26">
        <v>0</v>
      </c>
      <c r="J2638" s="26">
        <v>0</v>
      </c>
      <c r="K2638" s="26">
        <v>0</v>
      </c>
      <c r="L2638" s="26">
        <v>0</v>
      </c>
      <c r="M2638" s="26">
        <v>0</v>
      </c>
      <c r="N2638" s="26">
        <v>0</v>
      </c>
      <c r="O2638" s="220"/>
      <c r="P2638" s="264"/>
      <c r="Q2638" s="74"/>
    </row>
    <row r="2639" spans="1:17" ht="24.75" thickBot="1" x14ac:dyDescent="0.3">
      <c r="A2639" s="212" t="s">
        <v>1917</v>
      </c>
      <c r="B2639" s="218" t="s">
        <v>479</v>
      </c>
      <c r="C2639" s="218" t="s">
        <v>1895</v>
      </c>
      <c r="D2639" s="218">
        <v>2029</v>
      </c>
      <c r="E2639" s="218" t="s">
        <v>1786</v>
      </c>
      <c r="F2639" s="218" t="s">
        <v>1897</v>
      </c>
      <c r="G2639" s="25" t="s">
        <v>4</v>
      </c>
      <c r="H2639" s="26">
        <v>30</v>
      </c>
      <c r="I2639" s="26">
        <v>0</v>
      </c>
      <c r="J2639" s="26">
        <v>0</v>
      </c>
      <c r="K2639" s="26">
        <v>0</v>
      </c>
      <c r="L2639" s="26">
        <v>0</v>
      </c>
      <c r="M2639" s="26">
        <v>30</v>
      </c>
      <c r="N2639" s="26">
        <v>0</v>
      </c>
      <c r="O2639" s="218">
        <v>1026</v>
      </c>
      <c r="P2639" s="262" t="s">
        <v>1394</v>
      </c>
      <c r="Q2639" s="74"/>
    </row>
    <row r="2640" spans="1:17" ht="16.5" thickBot="1" x14ac:dyDescent="0.3">
      <c r="A2640" s="213"/>
      <c r="B2640" s="219"/>
      <c r="C2640" s="219"/>
      <c r="D2640" s="219"/>
      <c r="E2640" s="219"/>
      <c r="F2640" s="219"/>
      <c r="G2640" s="25" t="s">
        <v>6</v>
      </c>
      <c r="H2640" s="26">
        <v>0</v>
      </c>
      <c r="I2640" s="26">
        <v>0</v>
      </c>
      <c r="J2640" s="26">
        <v>0</v>
      </c>
      <c r="K2640" s="26">
        <v>0</v>
      </c>
      <c r="L2640" s="26">
        <v>0</v>
      </c>
      <c r="M2640" s="26">
        <v>0</v>
      </c>
      <c r="N2640" s="26">
        <v>0</v>
      </c>
      <c r="O2640" s="219"/>
      <c r="P2640" s="263"/>
      <c r="Q2640" s="74"/>
    </row>
    <row r="2641" spans="1:17" ht="24.75" thickBot="1" x14ac:dyDescent="0.3">
      <c r="A2641" s="213"/>
      <c r="B2641" s="219"/>
      <c r="C2641" s="219"/>
      <c r="D2641" s="219"/>
      <c r="E2641" s="219"/>
      <c r="F2641" s="219"/>
      <c r="G2641" s="25" t="s">
        <v>7</v>
      </c>
      <c r="H2641" s="26">
        <v>28.5</v>
      </c>
      <c r="I2641" s="26">
        <v>0</v>
      </c>
      <c r="J2641" s="26">
        <v>0</v>
      </c>
      <c r="K2641" s="26">
        <v>0</v>
      </c>
      <c r="L2641" s="26">
        <v>0</v>
      </c>
      <c r="M2641" s="26">
        <v>28.5</v>
      </c>
      <c r="N2641" s="26">
        <v>0</v>
      </c>
      <c r="O2641" s="219"/>
      <c r="P2641" s="263"/>
      <c r="Q2641" s="74"/>
    </row>
    <row r="2642" spans="1:17" ht="16.5" thickBot="1" x14ac:dyDescent="0.3">
      <c r="A2642" s="213"/>
      <c r="B2642" s="219"/>
      <c r="C2642" s="219"/>
      <c r="D2642" s="219"/>
      <c r="E2642" s="219"/>
      <c r="F2642" s="219"/>
      <c r="G2642" s="25" t="s">
        <v>8</v>
      </c>
      <c r="H2642" s="26">
        <v>1.5</v>
      </c>
      <c r="I2642" s="26">
        <v>0</v>
      </c>
      <c r="J2642" s="26">
        <v>0</v>
      </c>
      <c r="K2642" s="26">
        <v>0</v>
      </c>
      <c r="L2642" s="26">
        <v>0</v>
      </c>
      <c r="M2642" s="26">
        <v>1.5</v>
      </c>
      <c r="N2642" s="26">
        <v>0</v>
      </c>
      <c r="O2642" s="219"/>
      <c r="P2642" s="263"/>
      <c r="Q2642" s="74"/>
    </row>
    <row r="2643" spans="1:17" ht="16.5" thickBot="1" x14ac:dyDescent="0.3">
      <c r="A2643" s="214"/>
      <c r="B2643" s="220"/>
      <c r="C2643" s="220"/>
      <c r="D2643" s="220"/>
      <c r="E2643" s="220"/>
      <c r="F2643" s="220"/>
      <c r="G2643" s="25" t="s">
        <v>9</v>
      </c>
      <c r="H2643" s="26">
        <v>0</v>
      </c>
      <c r="I2643" s="26">
        <v>0</v>
      </c>
      <c r="J2643" s="26">
        <v>0</v>
      </c>
      <c r="K2643" s="26">
        <v>0</v>
      </c>
      <c r="L2643" s="26">
        <v>0</v>
      </c>
      <c r="M2643" s="26">
        <v>0</v>
      </c>
      <c r="N2643" s="26">
        <v>0</v>
      </c>
      <c r="O2643" s="220"/>
      <c r="P2643" s="264"/>
      <c r="Q2643" s="74"/>
    </row>
    <row r="2644" spans="1:17" ht="24.75" thickBot="1" x14ac:dyDescent="0.3">
      <c r="A2644" s="212" t="s">
        <v>1918</v>
      </c>
      <c r="B2644" s="218" t="s">
        <v>479</v>
      </c>
      <c r="C2644" s="218" t="s">
        <v>1895</v>
      </c>
      <c r="D2644" s="218">
        <v>2030</v>
      </c>
      <c r="E2644" s="242" t="s">
        <v>1900</v>
      </c>
      <c r="F2644" s="218" t="s">
        <v>1897</v>
      </c>
      <c r="G2644" s="25" t="s">
        <v>4</v>
      </c>
      <c r="H2644" s="26">
        <v>15</v>
      </c>
      <c r="I2644" s="26">
        <v>0</v>
      </c>
      <c r="J2644" s="26">
        <v>0</v>
      </c>
      <c r="K2644" s="26">
        <v>0</v>
      </c>
      <c r="L2644" s="26">
        <v>0</v>
      </c>
      <c r="M2644" s="26">
        <v>0</v>
      </c>
      <c r="N2644" s="26">
        <v>15</v>
      </c>
      <c r="O2644" s="218">
        <v>563</v>
      </c>
      <c r="P2644" s="262" t="s">
        <v>1394</v>
      </c>
      <c r="Q2644" s="74"/>
    </row>
    <row r="2645" spans="1:17" ht="16.5" thickBot="1" x14ac:dyDescent="0.3">
      <c r="A2645" s="213"/>
      <c r="B2645" s="219"/>
      <c r="C2645" s="219"/>
      <c r="D2645" s="219"/>
      <c r="E2645" s="243"/>
      <c r="F2645" s="219"/>
      <c r="G2645" s="25" t="s">
        <v>6</v>
      </c>
      <c r="H2645" s="26">
        <v>0</v>
      </c>
      <c r="I2645" s="26">
        <v>0</v>
      </c>
      <c r="J2645" s="26">
        <v>0</v>
      </c>
      <c r="K2645" s="26">
        <v>0</v>
      </c>
      <c r="L2645" s="26">
        <v>0</v>
      </c>
      <c r="M2645" s="26">
        <v>0</v>
      </c>
      <c r="N2645" s="26">
        <v>0</v>
      </c>
      <c r="O2645" s="219"/>
      <c r="P2645" s="263"/>
      <c r="Q2645" s="74"/>
    </row>
    <row r="2646" spans="1:17" ht="24.75" thickBot="1" x14ac:dyDescent="0.3">
      <c r="A2646" s="213"/>
      <c r="B2646" s="219"/>
      <c r="C2646" s="219"/>
      <c r="D2646" s="219"/>
      <c r="E2646" s="243"/>
      <c r="F2646" s="219"/>
      <c r="G2646" s="25" t="s">
        <v>7</v>
      </c>
      <c r="H2646" s="26">
        <v>14.3</v>
      </c>
      <c r="I2646" s="26">
        <v>0</v>
      </c>
      <c r="J2646" s="26">
        <v>0</v>
      </c>
      <c r="K2646" s="26">
        <v>0</v>
      </c>
      <c r="L2646" s="26">
        <v>0</v>
      </c>
      <c r="M2646" s="26">
        <v>0</v>
      </c>
      <c r="N2646" s="26">
        <v>14.3</v>
      </c>
      <c r="O2646" s="219"/>
      <c r="P2646" s="263"/>
      <c r="Q2646" s="74"/>
    </row>
    <row r="2647" spans="1:17" ht="16.5" thickBot="1" x14ac:dyDescent="0.3">
      <c r="A2647" s="213"/>
      <c r="B2647" s="219"/>
      <c r="C2647" s="219"/>
      <c r="D2647" s="219"/>
      <c r="E2647" s="243"/>
      <c r="F2647" s="219"/>
      <c r="G2647" s="25" t="s">
        <v>8</v>
      </c>
      <c r="H2647" s="26">
        <v>0.8</v>
      </c>
      <c r="I2647" s="26">
        <v>0</v>
      </c>
      <c r="J2647" s="26">
        <v>0</v>
      </c>
      <c r="K2647" s="26">
        <v>0</v>
      </c>
      <c r="L2647" s="26">
        <v>0</v>
      </c>
      <c r="M2647" s="26">
        <v>0</v>
      </c>
      <c r="N2647" s="26">
        <v>0.8</v>
      </c>
      <c r="O2647" s="219"/>
      <c r="P2647" s="263"/>
      <c r="Q2647" s="74"/>
    </row>
    <row r="2648" spans="1:17" ht="16.5" thickBot="1" x14ac:dyDescent="0.3">
      <c r="A2648" s="214"/>
      <c r="B2648" s="220"/>
      <c r="C2648" s="220"/>
      <c r="D2648" s="220"/>
      <c r="E2648" s="244"/>
      <c r="F2648" s="220"/>
      <c r="G2648" s="25" t="s">
        <v>9</v>
      </c>
      <c r="H2648" s="26">
        <v>0</v>
      </c>
      <c r="I2648" s="26">
        <v>0</v>
      </c>
      <c r="J2648" s="26">
        <v>0</v>
      </c>
      <c r="K2648" s="26">
        <v>0</v>
      </c>
      <c r="L2648" s="26">
        <v>0</v>
      </c>
      <c r="M2648" s="26">
        <v>0</v>
      </c>
      <c r="N2648" s="26">
        <v>0</v>
      </c>
      <c r="O2648" s="220"/>
      <c r="P2648" s="264"/>
      <c r="Q2648" s="74"/>
    </row>
    <row r="2649" spans="1:17" ht="24.75" thickBot="1" x14ac:dyDescent="0.3">
      <c r="A2649" s="212" t="s">
        <v>1919</v>
      </c>
      <c r="B2649" s="218" t="s">
        <v>479</v>
      </c>
      <c r="C2649" s="218" t="s">
        <v>1895</v>
      </c>
      <c r="D2649" s="218">
        <v>2030</v>
      </c>
      <c r="E2649" s="242" t="s">
        <v>1900</v>
      </c>
      <c r="F2649" s="218" t="s">
        <v>1897</v>
      </c>
      <c r="G2649" s="25" t="s">
        <v>4</v>
      </c>
      <c r="H2649" s="26">
        <v>15</v>
      </c>
      <c r="I2649" s="26">
        <v>0</v>
      </c>
      <c r="J2649" s="26">
        <v>0</v>
      </c>
      <c r="K2649" s="26">
        <v>0</v>
      </c>
      <c r="L2649" s="26">
        <v>0</v>
      </c>
      <c r="M2649" s="26">
        <v>0</v>
      </c>
      <c r="N2649" s="26">
        <v>15</v>
      </c>
      <c r="O2649" s="218">
        <v>634</v>
      </c>
      <c r="P2649" s="262" t="s">
        <v>1920</v>
      </c>
      <c r="Q2649" s="74"/>
    </row>
    <row r="2650" spans="1:17" ht="15.75" thickBot="1" x14ac:dyDescent="0.3">
      <c r="A2650" s="213"/>
      <c r="B2650" s="219"/>
      <c r="C2650" s="219"/>
      <c r="D2650" s="219"/>
      <c r="E2650" s="243"/>
      <c r="F2650" s="219"/>
      <c r="G2650" s="25" t="s">
        <v>6</v>
      </c>
      <c r="H2650" s="26">
        <v>0</v>
      </c>
      <c r="I2650" s="26">
        <v>0</v>
      </c>
      <c r="J2650" s="26">
        <v>0</v>
      </c>
      <c r="K2650" s="26">
        <v>0</v>
      </c>
      <c r="L2650" s="26">
        <v>0</v>
      </c>
      <c r="M2650" s="26">
        <v>0</v>
      </c>
      <c r="N2650" s="26">
        <v>0</v>
      </c>
      <c r="O2650" s="219"/>
      <c r="P2650" s="263"/>
    </row>
    <row r="2651" spans="1:17" ht="24.75" thickBot="1" x14ac:dyDescent="0.3">
      <c r="A2651" s="213"/>
      <c r="B2651" s="219"/>
      <c r="C2651" s="219"/>
      <c r="D2651" s="219"/>
      <c r="E2651" s="243"/>
      <c r="F2651" s="219"/>
      <c r="G2651" s="25" t="s">
        <v>7</v>
      </c>
      <c r="H2651" s="26">
        <v>14.3</v>
      </c>
      <c r="I2651" s="26">
        <v>0</v>
      </c>
      <c r="J2651" s="26">
        <v>0</v>
      </c>
      <c r="K2651" s="26">
        <v>0</v>
      </c>
      <c r="L2651" s="26">
        <v>0</v>
      </c>
      <c r="M2651" s="26">
        <v>0</v>
      </c>
      <c r="N2651" s="26">
        <v>14.3</v>
      </c>
      <c r="O2651" s="219"/>
      <c r="P2651" s="263"/>
    </row>
    <row r="2652" spans="1:17" ht="15.75" thickBot="1" x14ac:dyDescent="0.3">
      <c r="A2652" s="213"/>
      <c r="B2652" s="219"/>
      <c r="C2652" s="219"/>
      <c r="D2652" s="219"/>
      <c r="E2652" s="243"/>
      <c r="F2652" s="219"/>
      <c r="G2652" s="25" t="s">
        <v>8</v>
      </c>
      <c r="H2652" s="26">
        <v>0.8</v>
      </c>
      <c r="I2652" s="26">
        <v>0</v>
      </c>
      <c r="J2652" s="26">
        <v>0</v>
      </c>
      <c r="K2652" s="26">
        <v>0</v>
      </c>
      <c r="L2652" s="26">
        <v>0</v>
      </c>
      <c r="M2652" s="26">
        <v>0</v>
      </c>
      <c r="N2652" s="26">
        <v>0.8</v>
      </c>
      <c r="O2652" s="219"/>
      <c r="P2652" s="263"/>
    </row>
    <row r="2653" spans="1:17" ht="15.75" thickBot="1" x14ac:dyDescent="0.3">
      <c r="A2653" s="214"/>
      <c r="B2653" s="220"/>
      <c r="C2653" s="220"/>
      <c r="D2653" s="220"/>
      <c r="E2653" s="244"/>
      <c r="F2653" s="220"/>
      <c r="G2653" s="25" t="s">
        <v>9</v>
      </c>
      <c r="H2653" s="26">
        <v>0</v>
      </c>
      <c r="I2653" s="26">
        <v>0</v>
      </c>
      <c r="J2653" s="26">
        <v>0</v>
      </c>
      <c r="K2653" s="26">
        <v>0</v>
      </c>
      <c r="L2653" s="26">
        <v>0</v>
      </c>
      <c r="M2653" s="26">
        <v>0</v>
      </c>
      <c r="N2653" s="26">
        <v>0</v>
      </c>
      <c r="O2653" s="220"/>
      <c r="P2653" s="264"/>
    </row>
    <row r="2654" spans="1:17" ht="24.75" thickBot="1" x14ac:dyDescent="0.3">
      <c r="A2654" s="212" t="s">
        <v>1921</v>
      </c>
      <c r="B2654" s="218" t="s">
        <v>479</v>
      </c>
      <c r="C2654" s="218" t="s">
        <v>1895</v>
      </c>
      <c r="D2654" s="218">
        <v>2030</v>
      </c>
      <c r="E2654" s="218" t="s">
        <v>1900</v>
      </c>
      <c r="F2654" s="218" t="s">
        <v>1897</v>
      </c>
      <c r="G2654" s="25" t="s">
        <v>4</v>
      </c>
      <c r="H2654" s="26">
        <v>15</v>
      </c>
      <c r="I2654" s="26">
        <v>0</v>
      </c>
      <c r="J2654" s="26">
        <v>0</v>
      </c>
      <c r="K2654" s="26">
        <v>0</v>
      </c>
      <c r="L2654" s="26">
        <v>0</v>
      </c>
      <c r="M2654" s="26">
        <v>0</v>
      </c>
      <c r="N2654" s="26">
        <v>15</v>
      </c>
      <c r="O2654" s="218">
        <v>736</v>
      </c>
      <c r="P2654" s="262" t="s">
        <v>1394</v>
      </c>
    </row>
    <row r="2655" spans="1:17" ht="15.75" thickBot="1" x14ac:dyDescent="0.3">
      <c r="A2655" s="213"/>
      <c r="B2655" s="219"/>
      <c r="C2655" s="219"/>
      <c r="D2655" s="219"/>
      <c r="E2655" s="219"/>
      <c r="F2655" s="219"/>
      <c r="G2655" s="25" t="s">
        <v>6</v>
      </c>
      <c r="H2655" s="26">
        <v>0</v>
      </c>
      <c r="I2655" s="26">
        <v>0</v>
      </c>
      <c r="J2655" s="26">
        <v>0</v>
      </c>
      <c r="K2655" s="26">
        <v>0</v>
      </c>
      <c r="L2655" s="26">
        <v>0</v>
      </c>
      <c r="M2655" s="26">
        <v>0</v>
      </c>
      <c r="N2655" s="26">
        <v>0</v>
      </c>
      <c r="O2655" s="219"/>
      <c r="P2655" s="263"/>
    </row>
    <row r="2656" spans="1:17" ht="24.75" thickBot="1" x14ac:dyDescent="0.3">
      <c r="A2656" s="213"/>
      <c r="B2656" s="219"/>
      <c r="C2656" s="219"/>
      <c r="D2656" s="219"/>
      <c r="E2656" s="219"/>
      <c r="F2656" s="219"/>
      <c r="G2656" s="25" t="s">
        <v>7</v>
      </c>
      <c r="H2656" s="26">
        <v>14.3</v>
      </c>
      <c r="I2656" s="26">
        <v>0</v>
      </c>
      <c r="J2656" s="26">
        <v>0</v>
      </c>
      <c r="K2656" s="26">
        <v>0</v>
      </c>
      <c r="L2656" s="26">
        <v>0</v>
      </c>
      <c r="M2656" s="26">
        <v>0</v>
      </c>
      <c r="N2656" s="26">
        <v>14.3</v>
      </c>
      <c r="O2656" s="219"/>
      <c r="P2656" s="263"/>
    </row>
    <row r="2657" spans="1:16" ht="15.75" thickBot="1" x14ac:dyDescent="0.3">
      <c r="A2657" s="213"/>
      <c r="B2657" s="219"/>
      <c r="C2657" s="219"/>
      <c r="D2657" s="219"/>
      <c r="E2657" s="219"/>
      <c r="F2657" s="219"/>
      <c r="G2657" s="25" t="s">
        <v>8</v>
      </c>
      <c r="H2657" s="26">
        <v>0.8</v>
      </c>
      <c r="I2657" s="26">
        <v>0</v>
      </c>
      <c r="J2657" s="26">
        <v>0</v>
      </c>
      <c r="K2657" s="26">
        <v>0</v>
      </c>
      <c r="L2657" s="26">
        <v>0</v>
      </c>
      <c r="M2657" s="26">
        <v>0</v>
      </c>
      <c r="N2657" s="26">
        <v>0.8</v>
      </c>
      <c r="O2657" s="219"/>
      <c r="P2657" s="263"/>
    </row>
    <row r="2658" spans="1:16" ht="15.75" thickBot="1" x14ac:dyDescent="0.3">
      <c r="A2658" s="214"/>
      <c r="B2658" s="220"/>
      <c r="C2658" s="220"/>
      <c r="D2658" s="220"/>
      <c r="E2658" s="220"/>
      <c r="F2658" s="220"/>
      <c r="G2658" s="25" t="s">
        <v>9</v>
      </c>
      <c r="H2658" s="26">
        <v>0</v>
      </c>
      <c r="I2658" s="26">
        <v>0</v>
      </c>
      <c r="J2658" s="26">
        <v>0</v>
      </c>
      <c r="K2658" s="26">
        <v>0</v>
      </c>
      <c r="L2658" s="26">
        <v>0</v>
      </c>
      <c r="M2658" s="26">
        <v>0</v>
      </c>
      <c r="N2658" s="26">
        <v>0</v>
      </c>
      <c r="O2658" s="220"/>
      <c r="P2658" s="264"/>
    </row>
    <row r="2659" spans="1:16" ht="24.75" thickBot="1" x14ac:dyDescent="0.3">
      <c r="A2659" s="212" t="s">
        <v>1922</v>
      </c>
      <c r="B2659" s="218" t="s">
        <v>479</v>
      </c>
      <c r="C2659" s="218" t="s">
        <v>1895</v>
      </c>
      <c r="D2659" s="218">
        <v>2030</v>
      </c>
      <c r="E2659" s="218" t="s">
        <v>1923</v>
      </c>
      <c r="F2659" s="218" t="s">
        <v>1897</v>
      </c>
      <c r="G2659" s="25" t="s">
        <v>4</v>
      </c>
      <c r="H2659" s="26">
        <v>20</v>
      </c>
      <c r="I2659" s="26">
        <v>0</v>
      </c>
      <c r="J2659" s="26">
        <v>0</v>
      </c>
      <c r="K2659" s="26">
        <v>0</v>
      </c>
      <c r="L2659" s="26">
        <v>0</v>
      </c>
      <c r="M2659" s="26">
        <v>0</v>
      </c>
      <c r="N2659" s="26">
        <v>20</v>
      </c>
      <c r="O2659" s="218">
        <v>632</v>
      </c>
      <c r="P2659" s="262" t="s">
        <v>1394</v>
      </c>
    </row>
    <row r="2660" spans="1:16" ht="15.75" thickBot="1" x14ac:dyDescent="0.3">
      <c r="A2660" s="213"/>
      <c r="B2660" s="219"/>
      <c r="C2660" s="219"/>
      <c r="D2660" s="219"/>
      <c r="E2660" s="219"/>
      <c r="F2660" s="219"/>
      <c r="G2660" s="25" t="s">
        <v>6</v>
      </c>
      <c r="H2660" s="26">
        <v>0</v>
      </c>
      <c r="I2660" s="26">
        <v>0</v>
      </c>
      <c r="J2660" s="26">
        <v>0</v>
      </c>
      <c r="K2660" s="26">
        <v>0</v>
      </c>
      <c r="L2660" s="26">
        <v>0</v>
      </c>
      <c r="M2660" s="26">
        <v>0</v>
      </c>
      <c r="N2660" s="26">
        <v>0</v>
      </c>
      <c r="O2660" s="219"/>
      <c r="P2660" s="263"/>
    </row>
    <row r="2661" spans="1:16" ht="24.75" thickBot="1" x14ac:dyDescent="0.3">
      <c r="A2661" s="213"/>
      <c r="B2661" s="219"/>
      <c r="C2661" s="219"/>
      <c r="D2661" s="219"/>
      <c r="E2661" s="219"/>
      <c r="F2661" s="219"/>
      <c r="G2661" s="25" t="s">
        <v>7</v>
      </c>
      <c r="H2661" s="26">
        <v>19</v>
      </c>
      <c r="I2661" s="26">
        <v>0</v>
      </c>
      <c r="J2661" s="26">
        <v>0</v>
      </c>
      <c r="K2661" s="26">
        <v>0</v>
      </c>
      <c r="L2661" s="26">
        <v>0</v>
      </c>
      <c r="M2661" s="26">
        <v>0</v>
      </c>
      <c r="N2661" s="26">
        <v>19</v>
      </c>
      <c r="O2661" s="219"/>
      <c r="P2661" s="263"/>
    </row>
    <row r="2662" spans="1:16" ht="15.75" thickBot="1" x14ac:dyDescent="0.3">
      <c r="A2662" s="213"/>
      <c r="B2662" s="219"/>
      <c r="C2662" s="219"/>
      <c r="D2662" s="219"/>
      <c r="E2662" s="219"/>
      <c r="F2662" s="219"/>
      <c r="G2662" s="25" t="s">
        <v>8</v>
      </c>
      <c r="H2662" s="26">
        <v>1</v>
      </c>
      <c r="I2662" s="26">
        <v>0</v>
      </c>
      <c r="J2662" s="26">
        <v>0</v>
      </c>
      <c r="K2662" s="26">
        <v>0</v>
      </c>
      <c r="L2662" s="26">
        <v>0</v>
      </c>
      <c r="M2662" s="26">
        <v>0</v>
      </c>
      <c r="N2662" s="26">
        <v>1</v>
      </c>
      <c r="O2662" s="219"/>
      <c r="P2662" s="263"/>
    </row>
    <row r="2663" spans="1:16" ht="15.75" thickBot="1" x14ac:dyDescent="0.3">
      <c r="A2663" s="214"/>
      <c r="B2663" s="220"/>
      <c r="C2663" s="220"/>
      <c r="D2663" s="220"/>
      <c r="E2663" s="220"/>
      <c r="F2663" s="220"/>
      <c r="G2663" s="25" t="s">
        <v>9</v>
      </c>
      <c r="H2663" s="26">
        <v>0</v>
      </c>
      <c r="I2663" s="26">
        <v>0</v>
      </c>
      <c r="J2663" s="26">
        <v>0</v>
      </c>
      <c r="K2663" s="26">
        <v>0</v>
      </c>
      <c r="L2663" s="26">
        <v>0</v>
      </c>
      <c r="M2663" s="26">
        <v>0</v>
      </c>
      <c r="N2663" s="26">
        <v>0</v>
      </c>
      <c r="O2663" s="220"/>
      <c r="P2663" s="264"/>
    </row>
    <row r="2664" spans="1:16" ht="24.75" thickBot="1" x14ac:dyDescent="0.3">
      <c r="A2664" s="212" t="s">
        <v>1924</v>
      </c>
      <c r="B2664" s="218" t="s">
        <v>479</v>
      </c>
      <c r="C2664" s="218" t="s">
        <v>1895</v>
      </c>
      <c r="D2664" s="218">
        <v>2030</v>
      </c>
      <c r="E2664" s="218" t="s">
        <v>1925</v>
      </c>
      <c r="F2664" s="218" t="s">
        <v>1897</v>
      </c>
      <c r="G2664" s="25" t="s">
        <v>4</v>
      </c>
      <c r="H2664" s="26">
        <v>30</v>
      </c>
      <c r="I2664" s="26">
        <v>0</v>
      </c>
      <c r="J2664" s="26">
        <v>0</v>
      </c>
      <c r="K2664" s="26">
        <v>0</v>
      </c>
      <c r="L2664" s="26">
        <v>0</v>
      </c>
      <c r="M2664" s="26">
        <v>0</v>
      </c>
      <c r="N2664" s="26">
        <v>30</v>
      </c>
      <c r="O2664" s="218">
        <v>3026</v>
      </c>
      <c r="P2664" s="262" t="s">
        <v>1394</v>
      </c>
    </row>
    <row r="2665" spans="1:16" ht="15.75" thickBot="1" x14ac:dyDescent="0.3">
      <c r="A2665" s="213"/>
      <c r="B2665" s="219"/>
      <c r="C2665" s="219"/>
      <c r="D2665" s="219"/>
      <c r="E2665" s="219"/>
      <c r="F2665" s="219"/>
      <c r="G2665" s="25" t="s">
        <v>6</v>
      </c>
      <c r="H2665" s="26">
        <v>0</v>
      </c>
      <c r="I2665" s="26">
        <v>0</v>
      </c>
      <c r="J2665" s="26">
        <v>0</v>
      </c>
      <c r="K2665" s="26">
        <v>0</v>
      </c>
      <c r="L2665" s="26">
        <v>0</v>
      </c>
      <c r="M2665" s="26">
        <v>0</v>
      </c>
      <c r="N2665" s="26">
        <v>0</v>
      </c>
      <c r="O2665" s="219"/>
      <c r="P2665" s="263"/>
    </row>
    <row r="2666" spans="1:16" ht="24.75" thickBot="1" x14ac:dyDescent="0.3">
      <c r="A2666" s="213"/>
      <c r="B2666" s="219"/>
      <c r="C2666" s="219"/>
      <c r="D2666" s="219"/>
      <c r="E2666" s="219"/>
      <c r="F2666" s="219"/>
      <c r="G2666" s="25" t="s">
        <v>7</v>
      </c>
      <c r="H2666" s="26">
        <v>28.5</v>
      </c>
      <c r="I2666" s="26">
        <v>0</v>
      </c>
      <c r="J2666" s="26">
        <v>0</v>
      </c>
      <c r="K2666" s="26">
        <v>0</v>
      </c>
      <c r="L2666" s="26">
        <v>0</v>
      </c>
      <c r="M2666" s="26">
        <v>0</v>
      </c>
      <c r="N2666" s="26">
        <v>28.5</v>
      </c>
      <c r="O2666" s="219"/>
      <c r="P2666" s="263"/>
    </row>
    <row r="2667" spans="1:16" ht="15.75" thickBot="1" x14ac:dyDescent="0.3">
      <c r="A2667" s="213"/>
      <c r="B2667" s="219"/>
      <c r="C2667" s="219"/>
      <c r="D2667" s="219"/>
      <c r="E2667" s="219"/>
      <c r="F2667" s="219"/>
      <c r="G2667" s="25" t="s">
        <v>8</v>
      </c>
      <c r="H2667" s="26">
        <v>1.5</v>
      </c>
      <c r="I2667" s="26">
        <v>0</v>
      </c>
      <c r="J2667" s="26">
        <v>0</v>
      </c>
      <c r="K2667" s="26">
        <v>0</v>
      </c>
      <c r="L2667" s="26">
        <v>0</v>
      </c>
      <c r="M2667" s="26">
        <v>0</v>
      </c>
      <c r="N2667" s="26">
        <v>1.5</v>
      </c>
      <c r="O2667" s="219"/>
      <c r="P2667" s="263"/>
    </row>
    <row r="2668" spans="1:16" ht="15.75" thickBot="1" x14ac:dyDescent="0.3">
      <c r="A2668" s="214"/>
      <c r="B2668" s="220"/>
      <c r="C2668" s="220"/>
      <c r="D2668" s="220"/>
      <c r="E2668" s="220"/>
      <c r="F2668" s="220"/>
      <c r="G2668" s="25" t="s">
        <v>9</v>
      </c>
      <c r="H2668" s="26">
        <v>0</v>
      </c>
      <c r="I2668" s="26">
        <v>0</v>
      </c>
      <c r="J2668" s="26">
        <v>0</v>
      </c>
      <c r="K2668" s="26">
        <v>0</v>
      </c>
      <c r="L2668" s="26">
        <v>0</v>
      </c>
      <c r="M2668" s="26">
        <v>0</v>
      </c>
      <c r="N2668" s="26">
        <v>0</v>
      </c>
      <c r="O2668" s="220"/>
      <c r="P2668" s="264"/>
    </row>
    <row r="2669" spans="1:16" ht="36" customHeight="1" x14ac:dyDescent="0.25">
      <c r="A2669" s="176" t="s">
        <v>4512</v>
      </c>
      <c r="B2669" s="171" t="s">
        <v>4497</v>
      </c>
      <c r="C2669" s="218" t="s">
        <v>1895</v>
      </c>
      <c r="D2669" s="171" t="s">
        <v>2312</v>
      </c>
      <c r="E2669" s="393"/>
      <c r="F2669" s="417" t="s">
        <v>1780</v>
      </c>
      <c r="G2669" s="87" t="s">
        <v>4</v>
      </c>
      <c r="H2669" s="29">
        <f>I2669+J2669+K2669+L2669+M2669+N2669</f>
        <v>213.43299999999999</v>
      </c>
      <c r="I2669" s="29">
        <f t="shared" ref="I2669:N2669" si="236">I2670+I2671+I2672+I2673</f>
        <v>0</v>
      </c>
      <c r="J2669" s="29">
        <f t="shared" si="236"/>
        <v>0</v>
      </c>
      <c r="K2669" s="29">
        <f t="shared" si="236"/>
        <v>0</v>
      </c>
      <c r="L2669" s="29">
        <f t="shared" si="236"/>
        <v>55</v>
      </c>
      <c r="M2669" s="29">
        <f t="shared" si="236"/>
        <v>71.272199999999998</v>
      </c>
      <c r="N2669" s="29">
        <f t="shared" si="236"/>
        <v>87.160799999999995</v>
      </c>
      <c r="O2669" s="388">
        <v>3360</v>
      </c>
      <c r="P2669" s="176" t="s">
        <v>4498</v>
      </c>
    </row>
    <row r="2670" spans="1:16" x14ac:dyDescent="0.25">
      <c r="A2670" s="391"/>
      <c r="B2670" s="174"/>
      <c r="C2670" s="219"/>
      <c r="D2670" s="174"/>
      <c r="E2670" s="173"/>
      <c r="F2670" s="418"/>
      <c r="G2670" s="87" t="s">
        <v>6</v>
      </c>
      <c r="H2670" s="29">
        <f>I2670+J2670+K2670+L2670+M2670+N2670</f>
        <v>0</v>
      </c>
      <c r="I2670" s="29">
        <v>0</v>
      </c>
      <c r="J2670" s="29">
        <v>0</v>
      </c>
      <c r="K2670" s="29">
        <v>0</v>
      </c>
      <c r="L2670" s="29">
        <v>0</v>
      </c>
      <c r="M2670" s="29">
        <v>0</v>
      </c>
      <c r="N2670" s="29">
        <v>0</v>
      </c>
      <c r="O2670" s="389"/>
      <c r="P2670" s="391"/>
    </row>
    <row r="2671" spans="1:16" ht="24" x14ac:dyDescent="0.25">
      <c r="A2671" s="391"/>
      <c r="B2671" s="174"/>
      <c r="C2671" s="219"/>
      <c r="D2671" s="174"/>
      <c r="E2671" s="173"/>
      <c r="F2671" s="418"/>
      <c r="G2671" s="87" t="s">
        <v>7</v>
      </c>
      <c r="H2671" s="29">
        <f>I2671+J2671+K2671+L2671+M2671+N2671</f>
        <v>213.43299999999999</v>
      </c>
      <c r="I2671" s="29">
        <v>0</v>
      </c>
      <c r="J2671" s="29">
        <v>0</v>
      </c>
      <c r="K2671" s="29">
        <v>0</v>
      </c>
      <c r="L2671" s="29">
        <v>55</v>
      </c>
      <c r="M2671" s="29">
        <v>71.272199999999998</v>
      </c>
      <c r="N2671" s="29">
        <v>87.160799999999995</v>
      </c>
      <c r="O2671" s="389"/>
      <c r="P2671" s="391"/>
    </row>
    <row r="2672" spans="1:16" x14ac:dyDescent="0.25">
      <c r="A2672" s="391"/>
      <c r="B2672" s="174"/>
      <c r="C2672" s="219"/>
      <c r="D2672" s="174"/>
      <c r="E2672" s="173"/>
      <c r="F2672" s="418"/>
      <c r="G2672" s="87" t="s">
        <v>8</v>
      </c>
      <c r="H2672" s="29">
        <f>I2672+J2672+K2672+L2672+M2672+N2672</f>
        <v>0</v>
      </c>
      <c r="I2672" s="29">
        <v>0</v>
      </c>
      <c r="J2672" s="29">
        <v>0</v>
      </c>
      <c r="K2672" s="29">
        <v>0</v>
      </c>
      <c r="L2672" s="29">
        <v>0</v>
      </c>
      <c r="M2672" s="29">
        <v>0</v>
      </c>
      <c r="N2672" s="29">
        <v>0</v>
      </c>
      <c r="O2672" s="389"/>
      <c r="P2672" s="391"/>
    </row>
    <row r="2673" spans="1:16" ht="15.75" thickBot="1" x14ac:dyDescent="0.3">
      <c r="A2673" s="392"/>
      <c r="B2673" s="175"/>
      <c r="C2673" s="220"/>
      <c r="D2673" s="175"/>
      <c r="E2673" s="394"/>
      <c r="F2673" s="421"/>
      <c r="G2673" s="87" t="s">
        <v>9</v>
      </c>
      <c r="H2673" s="29">
        <f>I2673+J2673+K2673+L2673+M2673+N2673</f>
        <v>0</v>
      </c>
      <c r="I2673" s="29">
        <v>0</v>
      </c>
      <c r="J2673" s="29">
        <v>0</v>
      </c>
      <c r="K2673" s="29">
        <v>0</v>
      </c>
      <c r="L2673" s="29">
        <v>0</v>
      </c>
      <c r="M2673" s="29">
        <v>0</v>
      </c>
      <c r="N2673" s="29">
        <v>0</v>
      </c>
      <c r="O2673" s="390"/>
      <c r="P2673" s="392"/>
    </row>
    <row r="2674" spans="1:16" ht="24.75" thickBot="1" x14ac:dyDescent="0.3">
      <c r="A2674" s="320" t="s">
        <v>125</v>
      </c>
      <c r="B2674" s="320"/>
      <c r="C2674" s="320"/>
      <c r="D2674" s="320"/>
      <c r="E2674" s="320"/>
      <c r="F2674" s="321"/>
      <c r="G2674" s="55" t="s">
        <v>4</v>
      </c>
      <c r="H2674" s="56">
        <f>SUM(H2675:H2678)</f>
        <v>616.83299999999997</v>
      </c>
      <c r="I2674" s="56">
        <f t="shared" ref="I2674:N2674" si="237">SUM(I2675:I2678)</f>
        <v>0</v>
      </c>
      <c r="J2674" s="56">
        <f t="shared" si="237"/>
        <v>15.8</v>
      </c>
      <c r="K2674" s="56">
        <f t="shared" si="237"/>
        <v>138.5</v>
      </c>
      <c r="L2674" s="56">
        <f t="shared" si="237"/>
        <v>101.2</v>
      </c>
      <c r="M2674" s="56">
        <f t="shared" si="237"/>
        <v>193.97220000000002</v>
      </c>
      <c r="N2674" s="56">
        <f t="shared" si="237"/>
        <v>167.36079999999998</v>
      </c>
      <c r="O2674" s="242"/>
      <c r="P2674" s="358"/>
    </row>
    <row r="2675" spans="1:16" ht="24" customHeight="1" thickBot="1" x14ac:dyDescent="0.3">
      <c r="A2675" s="322"/>
      <c r="B2675" s="322"/>
      <c r="C2675" s="322"/>
      <c r="D2675" s="322"/>
      <c r="E2675" s="322"/>
      <c r="F2675" s="323"/>
      <c r="G2675" s="55" t="s">
        <v>6</v>
      </c>
      <c r="H2675" s="56">
        <f>SUM(I2675:N2675)</f>
        <v>0</v>
      </c>
      <c r="I2675" s="56">
        <f>I2565+I2570+I2575+I2580+I2585+I2590+I2595+I2600+I2605+I2610+I2615+I2620+I2625+I2630+I2635+I2640+I2650+I2655+I2660+I2665+I2670</f>
        <v>0</v>
      </c>
      <c r="J2675" s="56">
        <f t="shared" ref="J2675:N2675" si="238">J2565+J2570+J2575+J2580+J2585+J2590+J2595+J2600+J2605+J2610+J2615+J2620+J2625+J2630+J2635+J2640+J2650+J2655+J2660+J2665+J2670</f>
        <v>0</v>
      </c>
      <c r="K2675" s="56">
        <f t="shared" si="238"/>
        <v>0</v>
      </c>
      <c r="L2675" s="56">
        <f t="shared" si="238"/>
        <v>0</v>
      </c>
      <c r="M2675" s="56">
        <f t="shared" si="238"/>
        <v>0</v>
      </c>
      <c r="N2675" s="56">
        <f t="shared" si="238"/>
        <v>0</v>
      </c>
      <c r="O2675" s="243"/>
      <c r="P2675" s="359"/>
    </row>
    <row r="2676" spans="1:16" ht="24.75" thickBot="1" x14ac:dyDescent="0.3">
      <c r="A2676" s="322"/>
      <c r="B2676" s="322"/>
      <c r="C2676" s="322"/>
      <c r="D2676" s="322"/>
      <c r="E2676" s="322"/>
      <c r="F2676" s="323"/>
      <c r="G2676" s="55" t="s">
        <v>7</v>
      </c>
      <c r="H2676" s="56">
        <f t="shared" ref="H2676:H2678" si="239">SUM(I2676:N2676)</f>
        <v>592.73299999999995</v>
      </c>
      <c r="I2676" s="56">
        <f t="shared" ref="I2676:N2676" si="240">I2566+I2571+I2576+I2581+I2586+I2591+I2596+I2601+I2606+I2611+I2616+I2621+I2626+I2631+I2636+I2641+I2651+I2656+I2661+I2666+I2671</f>
        <v>0</v>
      </c>
      <c r="J2676" s="56">
        <f t="shared" si="240"/>
        <v>15</v>
      </c>
      <c r="K2676" s="56">
        <f t="shared" si="240"/>
        <v>128.1</v>
      </c>
      <c r="L2676" s="56">
        <f t="shared" si="240"/>
        <v>98.8</v>
      </c>
      <c r="M2676" s="56">
        <f t="shared" si="240"/>
        <v>187.57220000000001</v>
      </c>
      <c r="N2676" s="56">
        <f t="shared" si="240"/>
        <v>163.26079999999999</v>
      </c>
      <c r="O2676" s="243"/>
      <c r="P2676" s="359"/>
    </row>
    <row r="2677" spans="1:16" ht="15.75" thickBot="1" x14ac:dyDescent="0.3">
      <c r="A2677" s="322"/>
      <c r="B2677" s="322"/>
      <c r="C2677" s="322"/>
      <c r="D2677" s="322"/>
      <c r="E2677" s="322"/>
      <c r="F2677" s="323"/>
      <c r="G2677" s="55" t="s">
        <v>8</v>
      </c>
      <c r="H2677" s="56">
        <f t="shared" si="239"/>
        <v>24.1</v>
      </c>
      <c r="I2677" s="56">
        <f t="shared" ref="I2677:N2677" si="241">I2567+I2572+I2577+I2582+I2587+I2592+I2597+I2602+I2607+I2612+I2617+I2622+I2627+I2632+I2637+I2642+I2652+I2657+I2662+I2667+I2672</f>
        <v>0</v>
      </c>
      <c r="J2677" s="56">
        <f t="shared" si="241"/>
        <v>0.8</v>
      </c>
      <c r="K2677" s="56">
        <f t="shared" si="241"/>
        <v>10.4</v>
      </c>
      <c r="L2677" s="56">
        <f t="shared" si="241"/>
        <v>2.4000000000000004</v>
      </c>
      <c r="M2677" s="56">
        <f t="shared" si="241"/>
        <v>6.3999999999999995</v>
      </c>
      <c r="N2677" s="56">
        <f t="shared" si="241"/>
        <v>4.0999999999999996</v>
      </c>
      <c r="O2677" s="243"/>
      <c r="P2677" s="359"/>
    </row>
    <row r="2678" spans="1:16" ht="24.75" thickBot="1" x14ac:dyDescent="0.3">
      <c r="A2678" s="324"/>
      <c r="B2678" s="324"/>
      <c r="C2678" s="324"/>
      <c r="D2678" s="324"/>
      <c r="E2678" s="324"/>
      <c r="F2678" s="325"/>
      <c r="G2678" s="55" t="s">
        <v>9</v>
      </c>
      <c r="H2678" s="56">
        <f t="shared" si="239"/>
        <v>0</v>
      </c>
      <c r="I2678" s="56">
        <f t="shared" ref="I2678:N2678" si="242">I2568+I2573+I2578+I2583+I2588+I2593+I2598+I2603+I2608+I2613+I2618+I2623+I2628+I2633+I2638+I2643+I2653+I2658+I2663+I2668+I2673</f>
        <v>0</v>
      </c>
      <c r="J2678" s="56">
        <f t="shared" si="242"/>
        <v>0</v>
      </c>
      <c r="K2678" s="56">
        <f t="shared" si="242"/>
        <v>0</v>
      </c>
      <c r="L2678" s="56">
        <f t="shared" si="242"/>
        <v>0</v>
      </c>
      <c r="M2678" s="56">
        <f t="shared" si="242"/>
        <v>0</v>
      </c>
      <c r="N2678" s="56">
        <f t="shared" si="242"/>
        <v>0</v>
      </c>
      <c r="O2678" s="244"/>
      <c r="P2678" s="360"/>
    </row>
    <row r="2679" spans="1:16" ht="15.75" thickBot="1" x14ac:dyDescent="0.3">
      <c r="A2679" s="251" t="s">
        <v>1162</v>
      </c>
      <c r="B2679" s="251"/>
      <c r="C2679" s="251"/>
      <c r="D2679" s="251"/>
      <c r="E2679" s="251"/>
      <c r="F2679" s="251"/>
      <c r="G2679" s="251"/>
      <c r="H2679" s="251"/>
      <c r="I2679" s="251"/>
      <c r="J2679" s="251"/>
      <c r="K2679" s="251"/>
      <c r="L2679" s="251"/>
      <c r="M2679" s="251"/>
      <c r="N2679" s="251"/>
      <c r="O2679" s="251"/>
      <c r="P2679" s="252"/>
    </row>
    <row r="2680" spans="1:16" ht="60.75" thickBot="1" x14ac:dyDescent="0.3">
      <c r="A2680" s="212" t="s">
        <v>1926</v>
      </c>
      <c r="B2680" s="218" t="s">
        <v>479</v>
      </c>
      <c r="C2680" s="92" t="s">
        <v>170</v>
      </c>
      <c r="D2680" s="218" t="s">
        <v>1928</v>
      </c>
      <c r="E2680" s="218"/>
      <c r="F2680" s="218" t="s">
        <v>222</v>
      </c>
      <c r="G2680" s="25" t="s">
        <v>4</v>
      </c>
      <c r="H2680" s="26">
        <v>104</v>
      </c>
      <c r="I2680" s="26">
        <v>10</v>
      </c>
      <c r="J2680" s="26">
        <v>94</v>
      </c>
      <c r="K2680" s="26">
        <v>0</v>
      </c>
      <c r="L2680" s="26">
        <v>0</v>
      </c>
      <c r="M2680" s="26">
        <v>0</v>
      </c>
      <c r="N2680" s="26">
        <v>0</v>
      </c>
      <c r="O2680" s="242"/>
      <c r="P2680" s="358"/>
    </row>
    <row r="2681" spans="1:16" ht="48.75" thickBot="1" x14ac:dyDescent="0.3">
      <c r="A2681" s="213"/>
      <c r="B2681" s="219"/>
      <c r="C2681" s="92" t="s">
        <v>1927</v>
      </c>
      <c r="D2681" s="219"/>
      <c r="E2681" s="219"/>
      <c r="F2681" s="219"/>
      <c r="G2681" s="25" t="s">
        <v>259</v>
      </c>
      <c r="H2681" s="26">
        <v>0</v>
      </c>
      <c r="I2681" s="26">
        <v>0</v>
      </c>
      <c r="J2681" s="26">
        <v>0</v>
      </c>
      <c r="K2681" s="26">
        <v>0</v>
      </c>
      <c r="L2681" s="26">
        <v>0</v>
      </c>
      <c r="M2681" s="26">
        <v>0</v>
      </c>
      <c r="N2681" s="26">
        <v>0</v>
      </c>
      <c r="O2681" s="243"/>
      <c r="P2681" s="359"/>
    </row>
    <row r="2682" spans="1:16" ht="24.75" thickBot="1" x14ac:dyDescent="0.3">
      <c r="A2682" s="213"/>
      <c r="B2682" s="219"/>
      <c r="C2682" s="68"/>
      <c r="D2682" s="219"/>
      <c r="E2682" s="219"/>
      <c r="F2682" s="219"/>
      <c r="G2682" s="25" t="s">
        <v>7</v>
      </c>
      <c r="H2682" s="26">
        <v>104</v>
      </c>
      <c r="I2682" s="26">
        <v>10</v>
      </c>
      <c r="J2682" s="26">
        <v>94</v>
      </c>
      <c r="K2682" s="26">
        <v>0</v>
      </c>
      <c r="L2682" s="26">
        <v>0</v>
      </c>
      <c r="M2682" s="26">
        <v>0</v>
      </c>
      <c r="N2682" s="26">
        <v>0</v>
      </c>
      <c r="O2682" s="243"/>
      <c r="P2682" s="359"/>
    </row>
    <row r="2683" spans="1:16" ht="15.75" thickBot="1" x14ac:dyDescent="0.3">
      <c r="A2683" s="213"/>
      <c r="B2683" s="219"/>
      <c r="C2683" s="68"/>
      <c r="D2683" s="219"/>
      <c r="E2683" s="219"/>
      <c r="F2683" s="219"/>
      <c r="G2683" s="25" t="s">
        <v>8</v>
      </c>
      <c r="H2683" s="26">
        <v>0</v>
      </c>
      <c r="I2683" s="26">
        <v>0</v>
      </c>
      <c r="J2683" s="26">
        <v>0</v>
      </c>
      <c r="K2683" s="26">
        <v>0</v>
      </c>
      <c r="L2683" s="26">
        <v>0</v>
      </c>
      <c r="M2683" s="26">
        <v>0</v>
      </c>
      <c r="N2683" s="26">
        <v>0</v>
      </c>
      <c r="O2683" s="243"/>
      <c r="P2683" s="359"/>
    </row>
    <row r="2684" spans="1:16" ht="15.75" thickBot="1" x14ac:dyDescent="0.3">
      <c r="A2684" s="214"/>
      <c r="B2684" s="220"/>
      <c r="C2684" s="69"/>
      <c r="D2684" s="220"/>
      <c r="E2684" s="220"/>
      <c r="F2684" s="220"/>
      <c r="G2684" s="25" t="s">
        <v>9</v>
      </c>
      <c r="H2684" s="26">
        <v>0</v>
      </c>
      <c r="I2684" s="26">
        <v>0</v>
      </c>
      <c r="J2684" s="26">
        <v>0</v>
      </c>
      <c r="K2684" s="26">
        <v>0</v>
      </c>
      <c r="L2684" s="26">
        <v>0</v>
      </c>
      <c r="M2684" s="26">
        <v>0</v>
      </c>
      <c r="N2684" s="26">
        <v>0</v>
      </c>
      <c r="O2684" s="244"/>
      <c r="P2684" s="360"/>
    </row>
    <row r="2685" spans="1:16" ht="48.75" thickBot="1" x14ac:dyDescent="0.3">
      <c r="A2685" s="212" t="s">
        <v>1929</v>
      </c>
      <c r="B2685" s="218" t="s">
        <v>479</v>
      </c>
      <c r="C2685" s="92" t="s">
        <v>397</v>
      </c>
      <c r="D2685" s="218" t="s">
        <v>1931</v>
      </c>
      <c r="E2685" s="218"/>
      <c r="F2685" s="218" t="s">
        <v>222</v>
      </c>
      <c r="G2685" s="25" t="s">
        <v>4</v>
      </c>
      <c r="H2685" s="26">
        <v>70</v>
      </c>
      <c r="I2685" s="26">
        <v>20</v>
      </c>
      <c r="J2685" s="26">
        <v>50</v>
      </c>
      <c r="K2685" s="26">
        <v>0</v>
      </c>
      <c r="L2685" s="26">
        <v>0</v>
      </c>
      <c r="M2685" s="26">
        <v>0</v>
      </c>
      <c r="N2685" s="26">
        <v>0</v>
      </c>
      <c r="O2685" s="242"/>
      <c r="P2685" s="358"/>
    </row>
    <row r="2686" spans="1:16" ht="48.75" thickBot="1" x14ac:dyDescent="0.3">
      <c r="A2686" s="213"/>
      <c r="B2686" s="219"/>
      <c r="C2686" s="92" t="s">
        <v>1930</v>
      </c>
      <c r="D2686" s="219"/>
      <c r="E2686" s="219"/>
      <c r="F2686" s="219"/>
      <c r="G2686" s="25" t="s">
        <v>259</v>
      </c>
      <c r="H2686" s="26">
        <v>0</v>
      </c>
      <c r="I2686" s="26">
        <v>0</v>
      </c>
      <c r="J2686" s="26">
        <v>0</v>
      </c>
      <c r="K2686" s="26">
        <v>0</v>
      </c>
      <c r="L2686" s="26">
        <v>0</v>
      </c>
      <c r="M2686" s="26">
        <v>0</v>
      </c>
      <c r="N2686" s="26">
        <v>0</v>
      </c>
      <c r="O2686" s="243"/>
      <c r="P2686" s="359"/>
    </row>
    <row r="2687" spans="1:16" ht="24.75" thickBot="1" x14ac:dyDescent="0.3">
      <c r="A2687" s="213"/>
      <c r="B2687" s="219"/>
      <c r="C2687" s="68"/>
      <c r="D2687" s="219"/>
      <c r="E2687" s="219"/>
      <c r="F2687" s="219"/>
      <c r="G2687" s="25" t="s">
        <v>7</v>
      </c>
      <c r="H2687" s="26">
        <v>70</v>
      </c>
      <c r="I2687" s="26">
        <v>20</v>
      </c>
      <c r="J2687" s="26">
        <v>50</v>
      </c>
      <c r="K2687" s="26">
        <v>0</v>
      </c>
      <c r="L2687" s="26">
        <v>0</v>
      </c>
      <c r="M2687" s="26">
        <v>0</v>
      </c>
      <c r="N2687" s="26">
        <v>0</v>
      </c>
      <c r="O2687" s="243"/>
      <c r="P2687" s="359"/>
    </row>
    <row r="2688" spans="1:16" ht="15.75" thickBot="1" x14ac:dyDescent="0.3">
      <c r="A2688" s="213"/>
      <c r="B2688" s="219"/>
      <c r="C2688" s="68"/>
      <c r="D2688" s="219"/>
      <c r="E2688" s="219"/>
      <c r="F2688" s="219"/>
      <c r="G2688" s="25" t="s">
        <v>8</v>
      </c>
      <c r="H2688" s="26">
        <v>0</v>
      </c>
      <c r="I2688" s="26">
        <v>0</v>
      </c>
      <c r="J2688" s="26">
        <v>0</v>
      </c>
      <c r="K2688" s="26">
        <v>0</v>
      </c>
      <c r="L2688" s="26">
        <v>0</v>
      </c>
      <c r="M2688" s="26">
        <v>0</v>
      </c>
      <c r="N2688" s="26">
        <v>0</v>
      </c>
      <c r="O2688" s="243"/>
      <c r="P2688" s="359"/>
    </row>
    <row r="2689" spans="1:16" ht="15.75" thickBot="1" x14ac:dyDescent="0.3">
      <c r="A2689" s="214"/>
      <c r="B2689" s="220"/>
      <c r="C2689" s="69"/>
      <c r="D2689" s="220"/>
      <c r="E2689" s="220"/>
      <c r="F2689" s="220"/>
      <c r="G2689" s="25" t="s">
        <v>9</v>
      </c>
      <c r="H2689" s="26">
        <v>0</v>
      </c>
      <c r="I2689" s="26">
        <v>0</v>
      </c>
      <c r="J2689" s="26">
        <v>0</v>
      </c>
      <c r="K2689" s="26">
        <v>0</v>
      </c>
      <c r="L2689" s="26">
        <v>0</v>
      </c>
      <c r="M2689" s="26">
        <v>0</v>
      </c>
      <c r="N2689" s="26">
        <v>0</v>
      </c>
      <c r="O2689" s="244"/>
      <c r="P2689" s="360"/>
    </row>
    <row r="2690" spans="1:16" ht="24.75" thickBot="1" x14ac:dyDescent="0.3">
      <c r="A2690" s="212" t="s">
        <v>1932</v>
      </c>
      <c r="B2690" s="218" t="s">
        <v>479</v>
      </c>
      <c r="C2690" s="218" t="s">
        <v>1933</v>
      </c>
      <c r="D2690" s="218" t="s">
        <v>1934</v>
      </c>
      <c r="E2690" s="218"/>
      <c r="F2690" s="218" t="s">
        <v>222</v>
      </c>
      <c r="G2690" s="25" t="s">
        <v>4</v>
      </c>
      <c r="H2690" s="26">
        <v>64.8</v>
      </c>
      <c r="I2690" s="26">
        <v>0</v>
      </c>
      <c r="J2690" s="26">
        <v>8.8000000000000007</v>
      </c>
      <c r="K2690" s="26">
        <v>56</v>
      </c>
      <c r="L2690" s="26">
        <v>0</v>
      </c>
      <c r="M2690" s="26">
        <v>0</v>
      </c>
      <c r="N2690" s="26">
        <v>0</v>
      </c>
      <c r="O2690" s="242"/>
      <c r="P2690" s="358"/>
    </row>
    <row r="2691" spans="1:16" ht="15.75" thickBot="1" x14ac:dyDescent="0.3">
      <c r="A2691" s="213"/>
      <c r="B2691" s="219"/>
      <c r="C2691" s="219"/>
      <c r="D2691" s="219"/>
      <c r="E2691" s="219"/>
      <c r="F2691" s="219"/>
      <c r="G2691" s="25" t="s">
        <v>259</v>
      </c>
      <c r="H2691" s="26">
        <v>0</v>
      </c>
      <c r="I2691" s="26">
        <v>0</v>
      </c>
      <c r="J2691" s="26">
        <v>0</v>
      </c>
      <c r="K2691" s="26">
        <v>0</v>
      </c>
      <c r="L2691" s="26">
        <v>0</v>
      </c>
      <c r="M2691" s="26">
        <v>0</v>
      </c>
      <c r="N2691" s="26">
        <v>0</v>
      </c>
      <c r="O2691" s="243"/>
      <c r="P2691" s="359"/>
    </row>
    <row r="2692" spans="1:16" ht="24.75" thickBot="1" x14ac:dyDescent="0.3">
      <c r="A2692" s="213"/>
      <c r="B2692" s="219"/>
      <c r="C2692" s="219"/>
      <c r="D2692" s="219"/>
      <c r="E2692" s="219"/>
      <c r="F2692" s="219"/>
      <c r="G2692" s="25" t="s">
        <v>7</v>
      </c>
      <c r="H2692" s="26">
        <v>64.8</v>
      </c>
      <c r="I2692" s="26">
        <v>0</v>
      </c>
      <c r="J2692" s="26">
        <v>8.8000000000000007</v>
      </c>
      <c r="K2692" s="26">
        <v>56</v>
      </c>
      <c r="L2692" s="26">
        <v>0</v>
      </c>
      <c r="M2692" s="26">
        <v>0</v>
      </c>
      <c r="N2692" s="26">
        <v>0</v>
      </c>
      <c r="O2692" s="243"/>
      <c r="P2692" s="359"/>
    </row>
    <row r="2693" spans="1:16" ht="15.75" thickBot="1" x14ac:dyDescent="0.3">
      <c r="A2693" s="213"/>
      <c r="B2693" s="219"/>
      <c r="C2693" s="219"/>
      <c r="D2693" s="219"/>
      <c r="E2693" s="219"/>
      <c r="F2693" s="219"/>
      <c r="G2693" s="25" t="s">
        <v>8</v>
      </c>
      <c r="H2693" s="26">
        <v>0</v>
      </c>
      <c r="I2693" s="26">
        <v>0</v>
      </c>
      <c r="J2693" s="26">
        <v>0</v>
      </c>
      <c r="K2693" s="26">
        <v>0</v>
      </c>
      <c r="L2693" s="26">
        <v>0</v>
      </c>
      <c r="M2693" s="26">
        <v>0</v>
      </c>
      <c r="N2693" s="26">
        <v>0</v>
      </c>
      <c r="O2693" s="243"/>
      <c r="P2693" s="359"/>
    </row>
    <row r="2694" spans="1:16" ht="46.5" customHeight="1" thickBot="1" x14ac:dyDescent="0.3">
      <c r="A2694" s="214"/>
      <c r="B2694" s="220"/>
      <c r="C2694" s="220"/>
      <c r="D2694" s="220"/>
      <c r="E2694" s="220"/>
      <c r="F2694" s="220"/>
      <c r="G2694" s="25" t="s">
        <v>9</v>
      </c>
      <c r="H2694" s="26">
        <v>0</v>
      </c>
      <c r="I2694" s="26">
        <v>0</v>
      </c>
      <c r="J2694" s="26">
        <v>0</v>
      </c>
      <c r="K2694" s="26">
        <v>0</v>
      </c>
      <c r="L2694" s="26">
        <v>0</v>
      </c>
      <c r="M2694" s="26">
        <v>0</v>
      </c>
      <c r="N2694" s="26">
        <v>0</v>
      </c>
      <c r="O2694" s="244"/>
      <c r="P2694" s="360"/>
    </row>
    <row r="2695" spans="1:16" ht="24.75" thickBot="1" x14ac:dyDescent="0.3">
      <c r="A2695" s="212" t="s">
        <v>1935</v>
      </c>
      <c r="B2695" s="218" t="s">
        <v>479</v>
      </c>
      <c r="C2695" s="218" t="s">
        <v>1936</v>
      </c>
      <c r="D2695" s="218" t="s">
        <v>1928</v>
      </c>
      <c r="E2695" s="218"/>
      <c r="F2695" s="218" t="s">
        <v>222</v>
      </c>
      <c r="G2695" s="25" t="s">
        <v>4</v>
      </c>
      <c r="H2695" s="26">
        <v>50</v>
      </c>
      <c r="I2695" s="26">
        <v>10</v>
      </c>
      <c r="J2695" s="26">
        <v>40</v>
      </c>
      <c r="K2695" s="26">
        <v>0</v>
      </c>
      <c r="L2695" s="26">
        <v>0</v>
      </c>
      <c r="M2695" s="26">
        <v>0</v>
      </c>
      <c r="N2695" s="26">
        <v>0</v>
      </c>
      <c r="O2695" s="242"/>
      <c r="P2695" s="358"/>
    </row>
    <row r="2696" spans="1:16" ht="15.75" thickBot="1" x14ac:dyDescent="0.3">
      <c r="A2696" s="213"/>
      <c r="B2696" s="219"/>
      <c r="C2696" s="219"/>
      <c r="D2696" s="219"/>
      <c r="E2696" s="219"/>
      <c r="F2696" s="219"/>
      <c r="G2696" s="25" t="s">
        <v>259</v>
      </c>
      <c r="H2696" s="26">
        <v>0</v>
      </c>
      <c r="I2696" s="26">
        <v>0</v>
      </c>
      <c r="J2696" s="26">
        <v>0</v>
      </c>
      <c r="K2696" s="26">
        <v>0</v>
      </c>
      <c r="L2696" s="26">
        <v>0</v>
      </c>
      <c r="M2696" s="26">
        <v>0</v>
      </c>
      <c r="N2696" s="26">
        <v>0</v>
      </c>
      <c r="O2696" s="243"/>
      <c r="P2696" s="359"/>
    </row>
    <row r="2697" spans="1:16" ht="24.75" thickBot="1" x14ac:dyDescent="0.3">
      <c r="A2697" s="213"/>
      <c r="B2697" s="219"/>
      <c r="C2697" s="219"/>
      <c r="D2697" s="219"/>
      <c r="E2697" s="219"/>
      <c r="F2697" s="219"/>
      <c r="G2697" s="25" t="s">
        <v>7</v>
      </c>
      <c r="H2697" s="26">
        <v>50</v>
      </c>
      <c r="I2697" s="26">
        <v>10</v>
      </c>
      <c r="J2697" s="26">
        <v>40</v>
      </c>
      <c r="K2697" s="26">
        <v>0</v>
      </c>
      <c r="L2697" s="26">
        <v>0</v>
      </c>
      <c r="M2697" s="26">
        <v>0</v>
      </c>
      <c r="N2697" s="26">
        <v>0</v>
      </c>
      <c r="O2697" s="243"/>
      <c r="P2697" s="359"/>
    </row>
    <row r="2698" spans="1:16" ht="15.75" thickBot="1" x14ac:dyDescent="0.3">
      <c r="A2698" s="213"/>
      <c r="B2698" s="219"/>
      <c r="C2698" s="219"/>
      <c r="D2698" s="219"/>
      <c r="E2698" s="219"/>
      <c r="F2698" s="219"/>
      <c r="G2698" s="25" t="s">
        <v>8</v>
      </c>
      <c r="H2698" s="26">
        <v>0</v>
      </c>
      <c r="I2698" s="26">
        <v>0</v>
      </c>
      <c r="J2698" s="26">
        <v>0</v>
      </c>
      <c r="K2698" s="26">
        <v>0</v>
      </c>
      <c r="L2698" s="26">
        <v>0</v>
      </c>
      <c r="M2698" s="26">
        <v>0</v>
      </c>
      <c r="N2698" s="26">
        <v>0</v>
      </c>
      <c r="O2698" s="243"/>
      <c r="P2698" s="359"/>
    </row>
    <row r="2699" spans="1:16" ht="45" customHeight="1" thickBot="1" x14ac:dyDescent="0.3">
      <c r="A2699" s="214"/>
      <c r="B2699" s="220"/>
      <c r="C2699" s="220"/>
      <c r="D2699" s="220"/>
      <c r="E2699" s="220"/>
      <c r="F2699" s="220"/>
      <c r="G2699" s="25" t="s">
        <v>9</v>
      </c>
      <c r="H2699" s="26">
        <v>0</v>
      </c>
      <c r="I2699" s="26">
        <v>0</v>
      </c>
      <c r="J2699" s="26">
        <v>0</v>
      </c>
      <c r="K2699" s="26">
        <v>0</v>
      </c>
      <c r="L2699" s="26">
        <v>0</v>
      </c>
      <c r="M2699" s="26">
        <v>0</v>
      </c>
      <c r="N2699" s="26">
        <v>0</v>
      </c>
      <c r="O2699" s="244"/>
      <c r="P2699" s="360"/>
    </row>
    <row r="2700" spans="1:16" ht="24.75" thickBot="1" x14ac:dyDescent="0.3">
      <c r="A2700" s="212" t="s">
        <v>1937</v>
      </c>
      <c r="B2700" s="218" t="s">
        <v>541</v>
      </c>
      <c r="C2700" s="218" t="s">
        <v>1938</v>
      </c>
      <c r="D2700" s="218" t="s">
        <v>458</v>
      </c>
      <c r="E2700" s="218"/>
      <c r="F2700" s="218" t="s">
        <v>222</v>
      </c>
      <c r="G2700" s="25" t="s">
        <v>4</v>
      </c>
      <c r="H2700" s="26">
        <v>1163.4000000000001</v>
      </c>
      <c r="I2700" s="26">
        <v>342.9</v>
      </c>
      <c r="J2700" s="26">
        <v>399.1</v>
      </c>
      <c r="K2700" s="26">
        <v>148.69999999999999</v>
      </c>
      <c r="L2700" s="26">
        <v>148.69999999999999</v>
      </c>
      <c r="M2700" s="26">
        <v>123.9</v>
      </c>
      <c r="N2700" s="26">
        <v>0</v>
      </c>
      <c r="O2700" s="242"/>
      <c r="P2700" s="358"/>
    </row>
    <row r="2701" spans="1:16" ht="15.75" thickBot="1" x14ac:dyDescent="0.3">
      <c r="A2701" s="213"/>
      <c r="B2701" s="219"/>
      <c r="C2701" s="219"/>
      <c r="D2701" s="219"/>
      <c r="E2701" s="219"/>
      <c r="F2701" s="219"/>
      <c r="G2701" s="25" t="s">
        <v>259</v>
      </c>
      <c r="H2701" s="26">
        <v>0</v>
      </c>
      <c r="I2701" s="26">
        <v>0</v>
      </c>
      <c r="J2701" s="26">
        <v>0</v>
      </c>
      <c r="K2701" s="26">
        <v>0</v>
      </c>
      <c r="L2701" s="26">
        <v>0</v>
      </c>
      <c r="M2701" s="26">
        <v>0</v>
      </c>
      <c r="N2701" s="26">
        <v>0</v>
      </c>
      <c r="O2701" s="243"/>
      <c r="P2701" s="359"/>
    </row>
    <row r="2702" spans="1:16" ht="24.75" thickBot="1" x14ac:dyDescent="0.3">
      <c r="A2702" s="213"/>
      <c r="B2702" s="219"/>
      <c r="C2702" s="219"/>
      <c r="D2702" s="219"/>
      <c r="E2702" s="219"/>
      <c r="F2702" s="219"/>
      <c r="G2702" s="25" t="s">
        <v>7</v>
      </c>
      <c r="H2702" s="26">
        <v>1163.4000000000001</v>
      </c>
      <c r="I2702" s="26">
        <v>342.9</v>
      </c>
      <c r="J2702" s="26">
        <v>399.1</v>
      </c>
      <c r="K2702" s="26">
        <v>148.69999999999999</v>
      </c>
      <c r="L2702" s="26">
        <v>148.69999999999999</v>
      </c>
      <c r="M2702" s="26">
        <v>123.9</v>
      </c>
      <c r="N2702" s="26">
        <v>0</v>
      </c>
      <c r="O2702" s="243"/>
      <c r="P2702" s="359"/>
    </row>
    <row r="2703" spans="1:16" ht="15.75" thickBot="1" x14ac:dyDescent="0.3">
      <c r="A2703" s="213"/>
      <c r="B2703" s="219"/>
      <c r="C2703" s="219"/>
      <c r="D2703" s="219"/>
      <c r="E2703" s="219"/>
      <c r="F2703" s="219"/>
      <c r="G2703" s="25" t="s">
        <v>8</v>
      </c>
      <c r="H2703" s="26">
        <v>0</v>
      </c>
      <c r="I2703" s="26">
        <v>0</v>
      </c>
      <c r="J2703" s="26">
        <v>0</v>
      </c>
      <c r="K2703" s="26">
        <v>0</v>
      </c>
      <c r="L2703" s="26">
        <v>0</v>
      </c>
      <c r="M2703" s="26">
        <v>0</v>
      </c>
      <c r="N2703" s="26">
        <v>0</v>
      </c>
      <c r="O2703" s="243"/>
      <c r="P2703" s="359"/>
    </row>
    <row r="2704" spans="1:16" ht="15.75" thickBot="1" x14ac:dyDescent="0.3">
      <c r="A2704" s="214"/>
      <c r="B2704" s="220"/>
      <c r="C2704" s="220"/>
      <c r="D2704" s="220"/>
      <c r="E2704" s="220"/>
      <c r="F2704" s="220"/>
      <c r="G2704" s="25" t="s">
        <v>9</v>
      </c>
      <c r="H2704" s="26">
        <v>0</v>
      </c>
      <c r="I2704" s="26">
        <v>0</v>
      </c>
      <c r="J2704" s="26">
        <v>0</v>
      </c>
      <c r="K2704" s="26">
        <v>0</v>
      </c>
      <c r="L2704" s="26">
        <v>0</v>
      </c>
      <c r="M2704" s="26">
        <v>0</v>
      </c>
      <c r="N2704" s="26">
        <v>0</v>
      </c>
      <c r="O2704" s="244"/>
      <c r="P2704" s="360"/>
    </row>
    <row r="2705" spans="1:16" ht="24.75" thickBot="1" x14ac:dyDescent="0.3">
      <c r="A2705" s="285" t="s">
        <v>4513</v>
      </c>
      <c r="B2705" s="284" t="s">
        <v>4497</v>
      </c>
      <c r="C2705" s="284" t="s">
        <v>4514</v>
      </c>
      <c r="D2705" s="284" t="s">
        <v>2312</v>
      </c>
      <c r="E2705" s="284"/>
      <c r="F2705" s="420" t="s">
        <v>1780</v>
      </c>
      <c r="G2705" s="99" t="s">
        <v>4</v>
      </c>
      <c r="H2705" s="100">
        <f t="shared" ref="H2705:H2724" si="243">I2705+J2705+K2705+L2705+M2705+N2705</f>
        <v>454.60939999999999</v>
      </c>
      <c r="I2705" s="100">
        <f t="shared" ref="I2705:N2705" si="244">I2706+I2707+I2708+I2709</f>
        <v>0</v>
      </c>
      <c r="J2705" s="100">
        <f t="shared" si="244"/>
        <v>0</v>
      </c>
      <c r="K2705" s="100">
        <f t="shared" si="244"/>
        <v>0</v>
      </c>
      <c r="L2705" s="100">
        <f t="shared" si="244"/>
        <v>33.475099999999998</v>
      </c>
      <c r="M2705" s="100">
        <f t="shared" si="244"/>
        <v>421.1343</v>
      </c>
      <c r="N2705" s="100">
        <f t="shared" si="244"/>
        <v>0</v>
      </c>
      <c r="O2705" s="419">
        <v>15124</v>
      </c>
      <c r="P2705" s="285" t="s">
        <v>4498</v>
      </c>
    </row>
    <row r="2706" spans="1:16" ht="15.75" thickBot="1" x14ac:dyDescent="0.3">
      <c r="A2706" s="285"/>
      <c r="B2706" s="284"/>
      <c r="C2706" s="284"/>
      <c r="D2706" s="284"/>
      <c r="E2706" s="284"/>
      <c r="F2706" s="420"/>
      <c r="G2706" s="99" t="s">
        <v>6</v>
      </c>
      <c r="H2706" s="100">
        <f t="shared" si="243"/>
        <v>0</v>
      </c>
      <c r="I2706" s="100">
        <v>0</v>
      </c>
      <c r="J2706" s="100">
        <v>0</v>
      </c>
      <c r="K2706" s="100">
        <v>0</v>
      </c>
      <c r="L2706" s="100">
        <v>0</v>
      </c>
      <c r="M2706" s="100">
        <v>0</v>
      </c>
      <c r="N2706" s="100">
        <v>0</v>
      </c>
      <c r="O2706" s="419"/>
      <c r="P2706" s="285"/>
    </row>
    <row r="2707" spans="1:16" ht="24.75" thickBot="1" x14ac:dyDescent="0.3">
      <c r="A2707" s="285"/>
      <c r="B2707" s="284"/>
      <c r="C2707" s="284"/>
      <c r="D2707" s="284"/>
      <c r="E2707" s="284"/>
      <c r="F2707" s="420"/>
      <c r="G2707" s="99" t="s">
        <v>7</v>
      </c>
      <c r="H2707" s="100">
        <f t="shared" si="243"/>
        <v>454.60939999999999</v>
      </c>
      <c r="I2707" s="100">
        <v>0</v>
      </c>
      <c r="J2707" s="100">
        <v>0</v>
      </c>
      <c r="K2707" s="100">
        <v>0</v>
      </c>
      <c r="L2707" s="100">
        <v>33.475099999999998</v>
      </c>
      <c r="M2707" s="100">
        <v>421.1343</v>
      </c>
      <c r="N2707" s="100">
        <v>0</v>
      </c>
      <c r="O2707" s="419"/>
      <c r="P2707" s="285"/>
    </row>
    <row r="2708" spans="1:16" ht="15.75" thickBot="1" x14ac:dyDescent="0.3">
      <c r="A2708" s="285"/>
      <c r="B2708" s="284"/>
      <c r="C2708" s="284"/>
      <c r="D2708" s="284"/>
      <c r="E2708" s="284"/>
      <c r="F2708" s="420"/>
      <c r="G2708" s="99" t="s">
        <v>8</v>
      </c>
      <c r="H2708" s="100">
        <f t="shared" si="243"/>
        <v>0</v>
      </c>
      <c r="I2708" s="100">
        <v>0</v>
      </c>
      <c r="J2708" s="100">
        <v>0</v>
      </c>
      <c r="K2708" s="100">
        <v>0</v>
      </c>
      <c r="L2708" s="100">
        <v>0</v>
      </c>
      <c r="M2708" s="100">
        <v>0</v>
      </c>
      <c r="N2708" s="100">
        <v>0</v>
      </c>
      <c r="O2708" s="419"/>
      <c r="P2708" s="285"/>
    </row>
    <row r="2709" spans="1:16" ht="65.25" customHeight="1" thickBot="1" x14ac:dyDescent="0.3">
      <c r="A2709" s="285"/>
      <c r="B2709" s="284"/>
      <c r="C2709" s="284"/>
      <c r="D2709" s="284"/>
      <c r="E2709" s="284"/>
      <c r="F2709" s="420"/>
      <c r="G2709" s="99" t="s">
        <v>9</v>
      </c>
      <c r="H2709" s="100">
        <f t="shared" si="243"/>
        <v>0</v>
      </c>
      <c r="I2709" s="100">
        <v>0</v>
      </c>
      <c r="J2709" s="100">
        <v>0</v>
      </c>
      <c r="K2709" s="100">
        <v>0</v>
      </c>
      <c r="L2709" s="100">
        <v>0</v>
      </c>
      <c r="M2709" s="100">
        <v>0</v>
      </c>
      <c r="N2709" s="100">
        <v>0</v>
      </c>
      <c r="O2709" s="419"/>
      <c r="P2709" s="285"/>
    </row>
    <row r="2710" spans="1:16" ht="24.75" thickBot="1" x14ac:dyDescent="0.3">
      <c r="A2710" s="285" t="s">
        <v>4515</v>
      </c>
      <c r="B2710" s="284" t="s">
        <v>4497</v>
      </c>
      <c r="C2710" s="284" t="s">
        <v>4516</v>
      </c>
      <c r="D2710" s="284">
        <v>2028</v>
      </c>
      <c r="E2710" s="284"/>
      <c r="F2710" s="420" t="s">
        <v>1780</v>
      </c>
      <c r="G2710" s="99" t="s">
        <v>4</v>
      </c>
      <c r="H2710" s="100">
        <f t="shared" si="243"/>
        <v>13.910500000000001</v>
      </c>
      <c r="I2710" s="100">
        <f t="shared" ref="I2710:N2710" si="245">I2711+I2712+I2713+I2714</f>
        <v>0</v>
      </c>
      <c r="J2710" s="100">
        <f t="shared" si="245"/>
        <v>0</v>
      </c>
      <c r="K2710" s="100">
        <f t="shared" si="245"/>
        <v>0</v>
      </c>
      <c r="L2710" s="100">
        <f t="shared" si="245"/>
        <v>13.910500000000001</v>
      </c>
      <c r="M2710" s="100">
        <f t="shared" si="245"/>
        <v>0</v>
      </c>
      <c r="N2710" s="100">
        <f t="shared" si="245"/>
        <v>0</v>
      </c>
      <c r="O2710" s="419">
        <v>2732</v>
      </c>
      <c r="P2710" s="420" t="s">
        <v>4498</v>
      </c>
    </row>
    <row r="2711" spans="1:16" ht="15.75" thickBot="1" x14ac:dyDescent="0.3">
      <c r="A2711" s="285"/>
      <c r="B2711" s="284"/>
      <c r="C2711" s="284"/>
      <c r="D2711" s="284"/>
      <c r="E2711" s="284"/>
      <c r="F2711" s="420"/>
      <c r="G2711" s="99" t="s">
        <v>6</v>
      </c>
      <c r="H2711" s="100">
        <f t="shared" si="243"/>
        <v>0</v>
      </c>
      <c r="I2711" s="100">
        <v>0</v>
      </c>
      <c r="J2711" s="100">
        <v>0</v>
      </c>
      <c r="K2711" s="100">
        <v>0</v>
      </c>
      <c r="L2711" s="100">
        <v>0</v>
      </c>
      <c r="M2711" s="100">
        <v>0</v>
      </c>
      <c r="N2711" s="100">
        <v>0</v>
      </c>
      <c r="O2711" s="419"/>
      <c r="P2711" s="420"/>
    </row>
    <row r="2712" spans="1:16" ht="24.75" thickBot="1" x14ac:dyDescent="0.3">
      <c r="A2712" s="285"/>
      <c r="B2712" s="284"/>
      <c r="C2712" s="284"/>
      <c r="D2712" s="284"/>
      <c r="E2712" s="284"/>
      <c r="F2712" s="420"/>
      <c r="G2712" s="99" t="s">
        <v>7</v>
      </c>
      <c r="H2712" s="100">
        <f t="shared" si="243"/>
        <v>13.910500000000001</v>
      </c>
      <c r="I2712" s="100">
        <v>0</v>
      </c>
      <c r="J2712" s="100">
        <v>0</v>
      </c>
      <c r="K2712" s="100">
        <v>0</v>
      </c>
      <c r="L2712" s="100">
        <v>13.910500000000001</v>
      </c>
      <c r="M2712" s="100">
        <v>0</v>
      </c>
      <c r="N2712" s="100">
        <v>0</v>
      </c>
      <c r="O2712" s="419"/>
      <c r="P2712" s="420"/>
    </row>
    <row r="2713" spans="1:16" ht="15.75" thickBot="1" x14ac:dyDescent="0.3">
      <c r="A2713" s="285"/>
      <c r="B2713" s="284"/>
      <c r="C2713" s="284"/>
      <c r="D2713" s="284"/>
      <c r="E2713" s="284"/>
      <c r="F2713" s="420"/>
      <c r="G2713" s="99" t="s">
        <v>8</v>
      </c>
      <c r="H2713" s="100">
        <f t="shared" si="243"/>
        <v>0</v>
      </c>
      <c r="I2713" s="100">
        <v>0</v>
      </c>
      <c r="J2713" s="100">
        <v>0</v>
      </c>
      <c r="K2713" s="100">
        <v>0</v>
      </c>
      <c r="L2713" s="100">
        <v>0</v>
      </c>
      <c r="M2713" s="100">
        <v>0</v>
      </c>
      <c r="N2713" s="100">
        <v>0</v>
      </c>
      <c r="O2713" s="419"/>
      <c r="P2713" s="420"/>
    </row>
    <row r="2714" spans="1:16" ht="48.75" customHeight="1" thickBot="1" x14ac:dyDescent="0.3">
      <c r="A2714" s="285"/>
      <c r="B2714" s="284"/>
      <c r="C2714" s="284"/>
      <c r="D2714" s="284"/>
      <c r="E2714" s="284"/>
      <c r="F2714" s="420"/>
      <c r="G2714" s="99" t="s">
        <v>9</v>
      </c>
      <c r="H2714" s="100">
        <f t="shared" si="243"/>
        <v>0</v>
      </c>
      <c r="I2714" s="100">
        <v>0</v>
      </c>
      <c r="J2714" s="100">
        <v>0</v>
      </c>
      <c r="K2714" s="100">
        <v>0</v>
      </c>
      <c r="L2714" s="100">
        <v>0</v>
      </c>
      <c r="M2714" s="100">
        <v>0</v>
      </c>
      <c r="N2714" s="100">
        <v>0</v>
      </c>
      <c r="O2714" s="419"/>
      <c r="P2714" s="420"/>
    </row>
    <row r="2715" spans="1:16" ht="24.75" thickBot="1" x14ac:dyDescent="0.3">
      <c r="A2715" s="285" t="s">
        <v>4517</v>
      </c>
      <c r="B2715" s="284" t="s">
        <v>4497</v>
      </c>
      <c r="C2715" s="284" t="s">
        <v>4516</v>
      </c>
      <c r="D2715" s="284" t="s">
        <v>2312</v>
      </c>
      <c r="E2715" s="284"/>
      <c r="F2715" s="420" t="s">
        <v>1780</v>
      </c>
      <c r="G2715" s="99" t="s">
        <v>4</v>
      </c>
      <c r="H2715" s="100">
        <f t="shared" si="243"/>
        <v>121.8455</v>
      </c>
      <c r="I2715" s="100">
        <f t="shared" ref="I2715:N2715" si="246">I2716+I2717+I2718+I2719</f>
        <v>0</v>
      </c>
      <c r="J2715" s="100">
        <f t="shared" si="246"/>
        <v>0</v>
      </c>
      <c r="K2715" s="100">
        <f t="shared" si="246"/>
        <v>0</v>
      </c>
      <c r="L2715" s="100">
        <f t="shared" si="246"/>
        <v>30</v>
      </c>
      <c r="M2715" s="100">
        <f t="shared" si="246"/>
        <v>40</v>
      </c>
      <c r="N2715" s="100">
        <f t="shared" si="246"/>
        <v>51.845500000000001</v>
      </c>
      <c r="O2715" s="419">
        <v>2732</v>
      </c>
      <c r="P2715" s="420" t="s">
        <v>4498</v>
      </c>
    </row>
    <row r="2716" spans="1:16" ht="15.75" thickBot="1" x14ac:dyDescent="0.3">
      <c r="A2716" s="285"/>
      <c r="B2716" s="284"/>
      <c r="C2716" s="284"/>
      <c r="D2716" s="284"/>
      <c r="E2716" s="284"/>
      <c r="F2716" s="420"/>
      <c r="G2716" s="99" t="s">
        <v>6</v>
      </c>
      <c r="H2716" s="100">
        <f t="shared" si="243"/>
        <v>0</v>
      </c>
      <c r="I2716" s="100">
        <v>0</v>
      </c>
      <c r="J2716" s="100">
        <v>0</v>
      </c>
      <c r="K2716" s="100">
        <v>0</v>
      </c>
      <c r="L2716" s="100">
        <v>0</v>
      </c>
      <c r="M2716" s="100">
        <v>0</v>
      </c>
      <c r="N2716" s="100">
        <v>0</v>
      </c>
      <c r="O2716" s="419"/>
      <c r="P2716" s="420"/>
    </row>
    <row r="2717" spans="1:16" ht="24.75" thickBot="1" x14ac:dyDescent="0.3">
      <c r="A2717" s="285"/>
      <c r="B2717" s="284"/>
      <c r="C2717" s="284"/>
      <c r="D2717" s="284"/>
      <c r="E2717" s="284"/>
      <c r="F2717" s="420"/>
      <c r="G2717" s="99" t="s">
        <v>7</v>
      </c>
      <c r="H2717" s="100">
        <f t="shared" si="243"/>
        <v>121.8455</v>
      </c>
      <c r="I2717" s="100">
        <v>0</v>
      </c>
      <c r="J2717" s="100">
        <v>0</v>
      </c>
      <c r="K2717" s="100">
        <v>0</v>
      </c>
      <c r="L2717" s="100">
        <v>30</v>
      </c>
      <c r="M2717" s="100">
        <v>40</v>
      </c>
      <c r="N2717" s="100">
        <v>51.845500000000001</v>
      </c>
      <c r="O2717" s="419"/>
      <c r="P2717" s="420"/>
    </row>
    <row r="2718" spans="1:16" ht="15.75" thickBot="1" x14ac:dyDescent="0.3">
      <c r="A2718" s="285"/>
      <c r="B2718" s="284"/>
      <c r="C2718" s="284"/>
      <c r="D2718" s="284"/>
      <c r="E2718" s="284"/>
      <c r="F2718" s="420"/>
      <c r="G2718" s="99" t="s">
        <v>8</v>
      </c>
      <c r="H2718" s="100">
        <f t="shared" si="243"/>
        <v>0</v>
      </c>
      <c r="I2718" s="100">
        <v>0</v>
      </c>
      <c r="J2718" s="100">
        <v>0</v>
      </c>
      <c r="K2718" s="100">
        <v>0</v>
      </c>
      <c r="L2718" s="100">
        <v>0</v>
      </c>
      <c r="M2718" s="100">
        <v>0</v>
      </c>
      <c r="N2718" s="100">
        <v>0</v>
      </c>
      <c r="O2718" s="419"/>
      <c r="P2718" s="420"/>
    </row>
    <row r="2719" spans="1:16" ht="53.25" customHeight="1" thickBot="1" x14ac:dyDescent="0.3">
      <c r="A2719" s="285"/>
      <c r="B2719" s="284"/>
      <c r="C2719" s="284"/>
      <c r="D2719" s="284"/>
      <c r="E2719" s="284"/>
      <c r="F2719" s="420"/>
      <c r="G2719" s="99" t="s">
        <v>9</v>
      </c>
      <c r="H2719" s="100">
        <f t="shared" si="243"/>
        <v>0</v>
      </c>
      <c r="I2719" s="100">
        <v>0</v>
      </c>
      <c r="J2719" s="100">
        <v>0</v>
      </c>
      <c r="K2719" s="100">
        <v>0</v>
      </c>
      <c r="L2719" s="100">
        <v>0</v>
      </c>
      <c r="M2719" s="100">
        <v>0</v>
      </c>
      <c r="N2719" s="100">
        <v>0</v>
      </c>
      <c r="O2719" s="419"/>
      <c r="P2719" s="420"/>
    </row>
    <row r="2720" spans="1:16" ht="24.75" thickBot="1" x14ac:dyDescent="0.3">
      <c r="A2720" s="285" t="s">
        <v>4518</v>
      </c>
      <c r="B2720" s="284" t="s">
        <v>4497</v>
      </c>
      <c r="C2720" s="284" t="s">
        <v>4519</v>
      </c>
      <c r="D2720" s="284">
        <v>2028</v>
      </c>
      <c r="E2720" s="284"/>
      <c r="F2720" s="285" t="s">
        <v>1780</v>
      </c>
      <c r="G2720" s="99" t="s">
        <v>4</v>
      </c>
      <c r="H2720" s="100">
        <f t="shared" si="243"/>
        <v>21.241099999999999</v>
      </c>
      <c r="I2720" s="100">
        <f t="shared" ref="I2720:N2720" si="247">I2721+I2722+I2723+I2724</f>
        <v>0</v>
      </c>
      <c r="J2720" s="100">
        <f t="shared" si="247"/>
        <v>0</v>
      </c>
      <c r="K2720" s="100">
        <f t="shared" si="247"/>
        <v>0</v>
      </c>
      <c r="L2720" s="100">
        <f t="shared" si="247"/>
        <v>21.241099999999999</v>
      </c>
      <c r="M2720" s="100">
        <f t="shared" si="247"/>
        <v>0</v>
      </c>
      <c r="N2720" s="100">
        <f t="shared" si="247"/>
        <v>0</v>
      </c>
      <c r="O2720" s="419">
        <v>24198</v>
      </c>
      <c r="P2720" s="285" t="s">
        <v>4498</v>
      </c>
    </row>
    <row r="2721" spans="1:16" ht="15.75" thickBot="1" x14ac:dyDescent="0.3">
      <c r="A2721" s="285"/>
      <c r="B2721" s="284"/>
      <c r="C2721" s="284"/>
      <c r="D2721" s="284"/>
      <c r="E2721" s="284"/>
      <c r="F2721" s="285"/>
      <c r="G2721" s="99" t="s">
        <v>6</v>
      </c>
      <c r="H2721" s="100">
        <f t="shared" si="243"/>
        <v>0</v>
      </c>
      <c r="I2721" s="100">
        <v>0</v>
      </c>
      <c r="J2721" s="100">
        <v>0</v>
      </c>
      <c r="K2721" s="100">
        <v>0</v>
      </c>
      <c r="L2721" s="100">
        <v>0</v>
      </c>
      <c r="M2721" s="100">
        <v>0</v>
      </c>
      <c r="N2721" s="100">
        <v>0</v>
      </c>
      <c r="O2721" s="419"/>
      <c r="P2721" s="285"/>
    </row>
    <row r="2722" spans="1:16" ht="24.75" thickBot="1" x14ac:dyDescent="0.3">
      <c r="A2722" s="285"/>
      <c r="B2722" s="284"/>
      <c r="C2722" s="284"/>
      <c r="D2722" s="284"/>
      <c r="E2722" s="284"/>
      <c r="F2722" s="285"/>
      <c r="G2722" s="99" t="s">
        <v>7</v>
      </c>
      <c r="H2722" s="100">
        <f t="shared" si="243"/>
        <v>21.241099999999999</v>
      </c>
      <c r="I2722" s="100">
        <v>0</v>
      </c>
      <c r="J2722" s="100">
        <v>0</v>
      </c>
      <c r="K2722" s="100">
        <v>0</v>
      </c>
      <c r="L2722" s="100">
        <v>21.241099999999999</v>
      </c>
      <c r="M2722" s="100">
        <v>0</v>
      </c>
      <c r="N2722" s="100">
        <v>0</v>
      </c>
      <c r="O2722" s="419"/>
      <c r="P2722" s="285"/>
    </row>
    <row r="2723" spans="1:16" ht="15.75" thickBot="1" x14ac:dyDescent="0.3">
      <c r="A2723" s="285"/>
      <c r="B2723" s="284"/>
      <c r="C2723" s="284"/>
      <c r="D2723" s="284"/>
      <c r="E2723" s="284"/>
      <c r="F2723" s="285"/>
      <c r="G2723" s="99" t="s">
        <v>8</v>
      </c>
      <c r="H2723" s="100">
        <f t="shared" si="243"/>
        <v>0</v>
      </c>
      <c r="I2723" s="100">
        <v>0</v>
      </c>
      <c r="J2723" s="100">
        <v>0</v>
      </c>
      <c r="K2723" s="100">
        <v>0</v>
      </c>
      <c r="L2723" s="100">
        <v>0</v>
      </c>
      <c r="M2723" s="100">
        <v>0</v>
      </c>
      <c r="N2723" s="100">
        <v>0</v>
      </c>
      <c r="O2723" s="419"/>
      <c r="P2723" s="285"/>
    </row>
    <row r="2724" spans="1:16" ht="84.75" customHeight="1" thickBot="1" x14ac:dyDescent="0.3">
      <c r="A2724" s="285"/>
      <c r="B2724" s="284"/>
      <c r="C2724" s="284"/>
      <c r="D2724" s="284"/>
      <c r="E2724" s="284"/>
      <c r="F2724" s="285"/>
      <c r="G2724" s="99" t="s">
        <v>9</v>
      </c>
      <c r="H2724" s="100">
        <f t="shared" si="243"/>
        <v>0</v>
      </c>
      <c r="I2724" s="100">
        <v>0</v>
      </c>
      <c r="J2724" s="100">
        <v>0</v>
      </c>
      <c r="K2724" s="100">
        <v>0</v>
      </c>
      <c r="L2724" s="100">
        <v>0</v>
      </c>
      <c r="M2724" s="100">
        <v>0</v>
      </c>
      <c r="N2724" s="100">
        <v>0</v>
      </c>
      <c r="O2724" s="419"/>
      <c r="P2724" s="285"/>
    </row>
    <row r="2725" spans="1:16" ht="24.75" thickBot="1" x14ac:dyDescent="0.3">
      <c r="A2725" s="361" t="s">
        <v>1939</v>
      </c>
      <c r="B2725" s="361"/>
      <c r="C2725" s="361"/>
      <c r="D2725" s="361"/>
      <c r="E2725" s="361"/>
      <c r="F2725" s="323"/>
      <c r="G2725" s="55" t="s">
        <v>4</v>
      </c>
      <c r="H2725" s="56">
        <f>SUM(H2726:H2729)</f>
        <v>2063.7065000000002</v>
      </c>
      <c r="I2725" s="56">
        <f t="shared" ref="I2725:N2725" si="248">SUM(I2726:I2729)</f>
        <v>382.9</v>
      </c>
      <c r="J2725" s="56">
        <f t="shared" si="248"/>
        <v>591.90000000000009</v>
      </c>
      <c r="K2725" s="56">
        <f t="shared" si="248"/>
        <v>204.7</v>
      </c>
      <c r="L2725" s="56">
        <f t="shared" si="248"/>
        <v>247.32669999999999</v>
      </c>
      <c r="M2725" s="56">
        <f t="shared" si="248"/>
        <v>585.03430000000003</v>
      </c>
      <c r="N2725" s="56">
        <f t="shared" si="248"/>
        <v>51.845500000000001</v>
      </c>
      <c r="O2725" s="243"/>
      <c r="P2725" s="359"/>
    </row>
    <row r="2726" spans="1:16" ht="15.75" thickBot="1" x14ac:dyDescent="0.3">
      <c r="A2726" s="322"/>
      <c r="B2726" s="322"/>
      <c r="C2726" s="322"/>
      <c r="D2726" s="322"/>
      <c r="E2726" s="322"/>
      <c r="F2726" s="323"/>
      <c r="G2726" s="55" t="s">
        <v>6</v>
      </c>
      <c r="H2726" s="56">
        <f>SUM(I2726:N2726)</f>
        <v>0</v>
      </c>
      <c r="I2726" s="56">
        <f>I2681+I2686+I2691+I2696+I2701+I2706+I2711+I2716+I2721</f>
        <v>0</v>
      </c>
      <c r="J2726" s="56">
        <f t="shared" ref="J2726:N2726" si="249">J2681+J2686+J2691+J2696+J2701+J2706+J2711+J2716+J2721</f>
        <v>0</v>
      </c>
      <c r="K2726" s="56">
        <f t="shared" si="249"/>
        <v>0</v>
      </c>
      <c r="L2726" s="56">
        <f t="shared" si="249"/>
        <v>0</v>
      </c>
      <c r="M2726" s="56">
        <f t="shared" si="249"/>
        <v>0</v>
      </c>
      <c r="N2726" s="56">
        <f t="shared" si="249"/>
        <v>0</v>
      </c>
      <c r="O2726" s="243"/>
      <c r="P2726" s="359"/>
    </row>
    <row r="2727" spans="1:16" ht="24.75" thickBot="1" x14ac:dyDescent="0.3">
      <c r="A2727" s="322"/>
      <c r="B2727" s="322"/>
      <c r="C2727" s="322"/>
      <c r="D2727" s="322"/>
      <c r="E2727" s="322"/>
      <c r="F2727" s="323"/>
      <c r="G2727" s="55" t="s">
        <v>7</v>
      </c>
      <c r="H2727" s="56">
        <f t="shared" ref="H2727:H2729" si="250">SUM(I2727:N2727)</f>
        <v>2063.7065000000002</v>
      </c>
      <c r="I2727" s="56">
        <f t="shared" ref="I2727:N2727" si="251">I2682+I2687+I2692+I2697+I2702+I2707+I2712+I2717+I2722</f>
        <v>382.9</v>
      </c>
      <c r="J2727" s="56">
        <f t="shared" si="251"/>
        <v>591.90000000000009</v>
      </c>
      <c r="K2727" s="56">
        <f t="shared" si="251"/>
        <v>204.7</v>
      </c>
      <c r="L2727" s="56">
        <f t="shared" si="251"/>
        <v>247.32669999999999</v>
      </c>
      <c r="M2727" s="56">
        <f t="shared" si="251"/>
        <v>585.03430000000003</v>
      </c>
      <c r="N2727" s="56">
        <f t="shared" si="251"/>
        <v>51.845500000000001</v>
      </c>
      <c r="O2727" s="243"/>
      <c r="P2727" s="359"/>
    </row>
    <row r="2728" spans="1:16" ht="15.75" thickBot="1" x14ac:dyDescent="0.3">
      <c r="A2728" s="322"/>
      <c r="B2728" s="322"/>
      <c r="C2728" s="322"/>
      <c r="D2728" s="322"/>
      <c r="E2728" s="322"/>
      <c r="F2728" s="323"/>
      <c r="G2728" s="55" t="s">
        <v>8</v>
      </c>
      <c r="H2728" s="56">
        <f t="shared" si="250"/>
        <v>0</v>
      </c>
      <c r="I2728" s="56">
        <f t="shared" ref="I2728:N2728" si="252">I2683+I2688+I2693+I2698+I2703+I2708+I2713+I2718+I2723</f>
        <v>0</v>
      </c>
      <c r="J2728" s="56">
        <f t="shared" si="252"/>
        <v>0</v>
      </c>
      <c r="K2728" s="56">
        <f t="shared" si="252"/>
        <v>0</v>
      </c>
      <c r="L2728" s="56">
        <f t="shared" si="252"/>
        <v>0</v>
      </c>
      <c r="M2728" s="56">
        <f t="shared" si="252"/>
        <v>0</v>
      </c>
      <c r="N2728" s="56">
        <f t="shared" si="252"/>
        <v>0</v>
      </c>
      <c r="O2728" s="243"/>
      <c r="P2728" s="359"/>
    </row>
    <row r="2729" spans="1:16" ht="24.75" thickBot="1" x14ac:dyDescent="0.3">
      <c r="A2729" s="324"/>
      <c r="B2729" s="324"/>
      <c r="C2729" s="324"/>
      <c r="D2729" s="324"/>
      <c r="E2729" s="324"/>
      <c r="F2729" s="325"/>
      <c r="G2729" s="55" t="s">
        <v>9</v>
      </c>
      <c r="H2729" s="56">
        <f t="shared" si="250"/>
        <v>0</v>
      </c>
      <c r="I2729" s="56">
        <f t="shared" ref="I2729:N2729" si="253">I2684+I2689+I2694+I2699+I2704+I2709+I2714+I2719+I2724</f>
        <v>0</v>
      </c>
      <c r="J2729" s="56">
        <f t="shared" si="253"/>
        <v>0</v>
      </c>
      <c r="K2729" s="56">
        <f t="shared" si="253"/>
        <v>0</v>
      </c>
      <c r="L2729" s="56">
        <f t="shared" si="253"/>
        <v>0</v>
      </c>
      <c r="M2729" s="56">
        <f t="shared" si="253"/>
        <v>0</v>
      </c>
      <c r="N2729" s="56">
        <f t="shared" si="253"/>
        <v>0</v>
      </c>
      <c r="O2729" s="244"/>
      <c r="P2729" s="360"/>
    </row>
  </sheetData>
  <mergeCells count="4415">
    <mergeCell ref="F2710:F2714"/>
    <mergeCell ref="O2710:O2714"/>
    <mergeCell ref="P2710:P2714"/>
    <mergeCell ref="A2715:A2719"/>
    <mergeCell ref="B2715:B2719"/>
    <mergeCell ref="C2715:C2719"/>
    <mergeCell ref="D2715:D2719"/>
    <mergeCell ref="E2715:E2719"/>
    <mergeCell ref="F2715:F2719"/>
    <mergeCell ref="O2715:O2719"/>
    <mergeCell ref="P2715:P2719"/>
    <mergeCell ref="A2720:A2724"/>
    <mergeCell ref="B2720:B2724"/>
    <mergeCell ref="C2720:C2724"/>
    <mergeCell ref="D2720:D2724"/>
    <mergeCell ref="E2720:E2724"/>
    <mergeCell ref="F2720:F2724"/>
    <mergeCell ref="O2720:O2724"/>
    <mergeCell ref="P2720:P2724"/>
    <mergeCell ref="A2186:A2190"/>
    <mergeCell ref="B2186:B2190"/>
    <mergeCell ref="C2186:C2190"/>
    <mergeCell ref="D2186:D2190"/>
    <mergeCell ref="E2186:E2190"/>
    <mergeCell ref="F2186:F2190"/>
    <mergeCell ref="O2186:O2190"/>
    <mergeCell ref="P2186:P2190"/>
    <mergeCell ref="A2669:A2673"/>
    <mergeCell ref="B2669:B2673"/>
    <mergeCell ref="C2669:C2673"/>
    <mergeCell ref="D2669:D2673"/>
    <mergeCell ref="E2669:E2673"/>
    <mergeCell ref="F2669:F2673"/>
    <mergeCell ref="O2669:O2673"/>
    <mergeCell ref="P2669:P2673"/>
    <mergeCell ref="A2705:A2709"/>
    <mergeCell ref="B2705:B2709"/>
    <mergeCell ref="C2705:C2709"/>
    <mergeCell ref="D2705:D2709"/>
    <mergeCell ref="E2705:E2709"/>
    <mergeCell ref="F2705:F2709"/>
    <mergeCell ref="O2705:O2709"/>
    <mergeCell ref="P2705:P2709"/>
    <mergeCell ref="O2197:O2201"/>
    <mergeCell ref="P2197:P2201"/>
    <mergeCell ref="A2202:A2206"/>
    <mergeCell ref="B2202:B2206"/>
    <mergeCell ref="C2202:C2206"/>
    <mergeCell ref="D2202:D2206"/>
    <mergeCell ref="E2202:E2206"/>
    <mergeCell ref="F2202:F2206"/>
    <mergeCell ref="E1070:E1074"/>
    <mergeCell ref="F1070:F1074"/>
    <mergeCell ref="O1070:O1074"/>
    <mergeCell ref="P1070:P1074"/>
    <mergeCell ref="A1824:A1828"/>
    <mergeCell ref="B1824:B1828"/>
    <mergeCell ref="C1824:C1828"/>
    <mergeCell ref="D1824:D1828"/>
    <mergeCell ref="E1824:E1828"/>
    <mergeCell ref="F1824:F1828"/>
    <mergeCell ref="O1824:O1828"/>
    <mergeCell ref="P1824:P1828"/>
    <mergeCell ref="A1829:A1833"/>
    <mergeCell ref="B1829:B1833"/>
    <mergeCell ref="C1829:C1833"/>
    <mergeCell ref="D1829:D1833"/>
    <mergeCell ref="E1829:E1833"/>
    <mergeCell ref="F1829:F1833"/>
    <mergeCell ref="O1829:O1833"/>
    <mergeCell ref="P1829:P1833"/>
    <mergeCell ref="O1088:O1092"/>
    <mergeCell ref="P1088:P1092"/>
    <mergeCell ref="B1093:B1097"/>
    <mergeCell ref="C1093:C1097"/>
    <mergeCell ref="D1093:D1097"/>
    <mergeCell ref="E1093:E1097"/>
    <mergeCell ref="F1093:F1097"/>
    <mergeCell ref="O1093:O1097"/>
    <mergeCell ref="P1093:P1097"/>
    <mergeCell ref="M1081:M1083"/>
    <mergeCell ref="N1081:N1083"/>
    <mergeCell ref="O1081:O1087"/>
    <mergeCell ref="A1009:A1013"/>
    <mergeCell ref="B1009:B1013"/>
    <mergeCell ref="C1009:C1013"/>
    <mergeCell ref="D1009:D1013"/>
    <mergeCell ref="E1009:E1013"/>
    <mergeCell ref="F1009:F1013"/>
    <mergeCell ref="O1009:O1013"/>
    <mergeCell ref="P1009:P1013"/>
    <mergeCell ref="A1014:A1018"/>
    <mergeCell ref="B1014:B1018"/>
    <mergeCell ref="C1014:C1018"/>
    <mergeCell ref="D1014:D1018"/>
    <mergeCell ref="E1014:E1018"/>
    <mergeCell ref="F1014:F1018"/>
    <mergeCell ref="O1014:O1018"/>
    <mergeCell ref="P1014:P1018"/>
    <mergeCell ref="A903:F907"/>
    <mergeCell ref="O903:O907"/>
    <mergeCell ref="P903:P907"/>
    <mergeCell ref="A908:P908"/>
    <mergeCell ref="A909:A913"/>
    <mergeCell ref="B909:B913"/>
    <mergeCell ref="C909:C913"/>
    <mergeCell ref="D909:D913"/>
    <mergeCell ref="E909:E913"/>
    <mergeCell ref="F909:F913"/>
    <mergeCell ref="O919:O923"/>
    <mergeCell ref="P919:P923"/>
    <mergeCell ref="A924:A928"/>
    <mergeCell ref="B924:B928"/>
    <mergeCell ref="C924:C928"/>
    <mergeCell ref="D924:D928"/>
    <mergeCell ref="E388:E392"/>
    <mergeCell ref="F388:F392"/>
    <mergeCell ref="O388:O392"/>
    <mergeCell ref="P388:P392"/>
    <mergeCell ref="A217:A221"/>
    <mergeCell ref="B217:B221"/>
    <mergeCell ref="C217:C221"/>
    <mergeCell ref="D217:D221"/>
    <mergeCell ref="E217:E221"/>
    <mergeCell ref="F217:F221"/>
    <mergeCell ref="O217:O221"/>
    <mergeCell ref="P217:P221"/>
    <mergeCell ref="A534:A538"/>
    <mergeCell ref="B534:B538"/>
    <mergeCell ref="C534:C538"/>
    <mergeCell ref="D534:D538"/>
    <mergeCell ref="E534:E538"/>
    <mergeCell ref="F534:F538"/>
    <mergeCell ref="O534:O538"/>
    <mergeCell ref="P534:P538"/>
    <mergeCell ref="A529:A533"/>
    <mergeCell ref="A273:A277"/>
    <mergeCell ref="B273:B277"/>
    <mergeCell ref="C273:C277"/>
    <mergeCell ref="D273:D277"/>
    <mergeCell ref="E273:E277"/>
    <mergeCell ref="F273:F277"/>
    <mergeCell ref="B253:B257"/>
    <mergeCell ref="C253:C257"/>
    <mergeCell ref="D253:D257"/>
    <mergeCell ref="E253:E257"/>
    <mergeCell ref="F253:F257"/>
    <mergeCell ref="O313:O317"/>
    <mergeCell ref="P313:P317"/>
    <mergeCell ref="O318:O322"/>
    <mergeCell ref="P318:P322"/>
    <mergeCell ref="P323:P327"/>
    <mergeCell ref="O323:O327"/>
    <mergeCell ref="O328:O332"/>
    <mergeCell ref="P328:P332"/>
    <mergeCell ref="O333:O337"/>
    <mergeCell ref="P333:P337"/>
    <mergeCell ref="O353:O357"/>
    <mergeCell ref="P353:P357"/>
    <mergeCell ref="O373:O377"/>
    <mergeCell ref="P373:P377"/>
    <mergeCell ref="O268:O272"/>
    <mergeCell ref="P268:P272"/>
    <mergeCell ref="P273:P277"/>
    <mergeCell ref="O273:O277"/>
    <mergeCell ref="O278:O282"/>
    <mergeCell ref="P278:P282"/>
    <mergeCell ref="O283:O287"/>
    <mergeCell ref="P283:P287"/>
    <mergeCell ref="O288:O292"/>
    <mergeCell ref="P288:P292"/>
    <mergeCell ref="O293:O297"/>
    <mergeCell ref="P293:P297"/>
    <mergeCell ref="O298:O302"/>
    <mergeCell ref="P298:P302"/>
    <mergeCell ref="O303:O307"/>
    <mergeCell ref="P303:P307"/>
    <mergeCell ref="O308:O312"/>
    <mergeCell ref="P308:P312"/>
    <mergeCell ref="A243:A247"/>
    <mergeCell ref="O243:O247"/>
    <mergeCell ref="P243:P247"/>
    <mergeCell ref="O248:O252"/>
    <mergeCell ref="P248:P252"/>
    <mergeCell ref="P253:P257"/>
    <mergeCell ref="O253:O257"/>
    <mergeCell ref="P258:P262"/>
    <mergeCell ref="O258:O262"/>
    <mergeCell ref="P263:P267"/>
    <mergeCell ref="O263:O267"/>
    <mergeCell ref="P238:P242"/>
    <mergeCell ref="O238:O242"/>
    <mergeCell ref="B243:B247"/>
    <mergeCell ref="C243:C247"/>
    <mergeCell ref="D243:D247"/>
    <mergeCell ref="E243:E247"/>
    <mergeCell ref="F243:F247"/>
    <mergeCell ref="A238:A242"/>
    <mergeCell ref="B238:B242"/>
    <mergeCell ref="C238:C242"/>
    <mergeCell ref="D238:D242"/>
    <mergeCell ref="E238:E242"/>
    <mergeCell ref="F238:F242"/>
    <mergeCell ref="A253:A257"/>
    <mergeCell ref="A248:A252"/>
    <mergeCell ref="B248:B252"/>
    <mergeCell ref="C248:C252"/>
    <mergeCell ref="D248:D252"/>
    <mergeCell ref="E248:E252"/>
    <mergeCell ref="F248:F252"/>
    <mergeCell ref="A263:A267"/>
    <mergeCell ref="O167:O171"/>
    <mergeCell ref="P167:P171"/>
    <mergeCell ref="A172:A176"/>
    <mergeCell ref="B172:B176"/>
    <mergeCell ref="C172:C176"/>
    <mergeCell ref="D172:D176"/>
    <mergeCell ref="E172:E176"/>
    <mergeCell ref="F172:F176"/>
    <mergeCell ref="O172:O176"/>
    <mergeCell ref="P172:P176"/>
    <mergeCell ref="A167:A171"/>
    <mergeCell ref="B167:B171"/>
    <mergeCell ref="C167:C171"/>
    <mergeCell ref="D167:D171"/>
    <mergeCell ref="E167:E171"/>
    <mergeCell ref="F167:F171"/>
    <mergeCell ref="E182:E186"/>
    <mergeCell ref="F182:F186"/>
    <mergeCell ref="O182:O186"/>
    <mergeCell ref="P182:P186"/>
    <mergeCell ref="A177:A181"/>
    <mergeCell ref="B177:B181"/>
    <mergeCell ref="C177:C181"/>
    <mergeCell ref="D177:D181"/>
    <mergeCell ref="E177:E181"/>
    <mergeCell ref="F177:F181"/>
    <mergeCell ref="O5:O9"/>
    <mergeCell ref="P5:P9"/>
    <mergeCell ref="A10:A14"/>
    <mergeCell ref="B10:B14"/>
    <mergeCell ref="C10:C14"/>
    <mergeCell ref="D10:D14"/>
    <mergeCell ref="E10:E14"/>
    <mergeCell ref="F10:F14"/>
    <mergeCell ref="O10:O14"/>
    <mergeCell ref="P10:P14"/>
    <mergeCell ref="G1:N1"/>
    <mergeCell ref="O1:O2"/>
    <mergeCell ref="P1:P2"/>
    <mergeCell ref="A4:P4"/>
    <mergeCell ref="A5:A9"/>
    <mergeCell ref="B5:B9"/>
    <mergeCell ref="C5:C9"/>
    <mergeCell ref="D5:D9"/>
    <mergeCell ref="E5:E9"/>
    <mergeCell ref="F5:F9"/>
    <mergeCell ref="A1:A2"/>
    <mergeCell ref="B1:B2"/>
    <mergeCell ref="C1:C2"/>
    <mergeCell ref="D1:D2"/>
    <mergeCell ref="E1:E2"/>
    <mergeCell ref="F1:F2"/>
    <mergeCell ref="O25:O29"/>
    <mergeCell ref="P25:P29"/>
    <mergeCell ref="B30:B34"/>
    <mergeCell ref="C30:C34"/>
    <mergeCell ref="D30:D34"/>
    <mergeCell ref="E30:E34"/>
    <mergeCell ref="F30:F34"/>
    <mergeCell ref="O30:O34"/>
    <mergeCell ref="P30:P34"/>
    <mergeCell ref="A25:A29"/>
    <mergeCell ref="B25:B29"/>
    <mergeCell ref="C25:C29"/>
    <mergeCell ref="D25:D29"/>
    <mergeCell ref="E25:E29"/>
    <mergeCell ref="F25:F29"/>
    <mergeCell ref="O15:O19"/>
    <mergeCell ref="P15:P19"/>
    <mergeCell ref="A20:A24"/>
    <mergeCell ref="B20:B24"/>
    <mergeCell ref="C20:C24"/>
    <mergeCell ref="D20:D24"/>
    <mergeCell ref="E20:E24"/>
    <mergeCell ref="F20:F24"/>
    <mergeCell ref="O20:O24"/>
    <mergeCell ref="P20:P24"/>
    <mergeCell ref="A15:A19"/>
    <mergeCell ref="B15:B19"/>
    <mergeCell ref="C15:C19"/>
    <mergeCell ref="D15:D19"/>
    <mergeCell ref="E15:E19"/>
    <mergeCell ref="F15:F19"/>
    <mergeCell ref="A30:A34"/>
    <mergeCell ref="O45:O49"/>
    <mergeCell ref="P45:P49"/>
    <mergeCell ref="B50:B54"/>
    <mergeCell ref="C50:C54"/>
    <mergeCell ref="D50:D54"/>
    <mergeCell ref="E50:E54"/>
    <mergeCell ref="F50:F54"/>
    <mergeCell ref="O50:O54"/>
    <mergeCell ref="P50:P54"/>
    <mergeCell ref="A45:A49"/>
    <mergeCell ref="B45:B49"/>
    <mergeCell ref="C45:C49"/>
    <mergeCell ref="D45:D49"/>
    <mergeCell ref="E45:E49"/>
    <mergeCell ref="F45:F49"/>
    <mergeCell ref="O35:O39"/>
    <mergeCell ref="P35:P39"/>
    <mergeCell ref="B40:B44"/>
    <mergeCell ref="C40:C44"/>
    <mergeCell ref="D40:D44"/>
    <mergeCell ref="E40:E44"/>
    <mergeCell ref="F40:F44"/>
    <mergeCell ref="O40:O44"/>
    <mergeCell ref="P40:P44"/>
    <mergeCell ref="A35:A39"/>
    <mergeCell ref="B35:B39"/>
    <mergeCell ref="C35:C39"/>
    <mergeCell ref="D35:D39"/>
    <mergeCell ref="E35:E39"/>
    <mergeCell ref="F35:F39"/>
    <mergeCell ref="A50:A54"/>
    <mergeCell ref="A40:A44"/>
    <mergeCell ref="O65:O69"/>
    <mergeCell ref="P65:P69"/>
    <mergeCell ref="A70:A74"/>
    <mergeCell ref="B70:B74"/>
    <mergeCell ref="C70:C74"/>
    <mergeCell ref="D70:D74"/>
    <mergeCell ref="E70:E74"/>
    <mergeCell ref="F70:F74"/>
    <mergeCell ref="O70:O74"/>
    <mergeCell ref="P70:P74"/>
    <mergeCell ref="A65:A69"/>
    <mergeCell ref="B65:B69"/>
    <mergeCell ref="C65:C69"/>
    <mergeCell ref="D65:D69"/>
    <mergeCell ref="E65:E69"/>
    <mergeCell ref="F65:F69"/>
    <mergeCell ref="O55:O59"/>
    <mergeCell ref="P55:P59"/>
    <mergeCell ref="A60:A64"/>
    <mergeCell ref="B60:B64"/>
    <mergeCell ref="C60:C64"/>
    <mergeCell ref="D60:D64"/>
    <mergeCell ref="E60:E64"/>
    <mergeCell ref="F60:F64"/>
    <mergeCell ref="O60:O64"/>
    <mergeCell ref="P60:P64"/>
    <mergeCell ref="A55:A59"/>
    <mergeCell ref="B55:B59"/>
    <mergeCell ref="C55:C59"/>
    <mergeCell ref="D55:D59"/>
    <mergeCell ref="E55:E59"/>
    <mergeCell ref="F55:F59"/>
    <mergeCell ref="O85:O89"/>
    <mergeCell ref="P85:P89"/>
    <mergeCell ref="B90:B94"/>
    <mergeCell ref="C90:C94"/>
    <mergeCell ref="D90:D94"/>
    <mergeCell ref="E90:E94"/>
    <mergeCell ref="F90:F94"/>
    <mergeCell ref="O90:O94"/>
    <mergeCell ref="P90:P94"/>
    <mergeCell ref="A85:A89"/>
    <mergeCell ref="B85:B89"/>
    <mergeCell ref="C85:C89"/>
    <mergeCell ref="D85:D89"/>
    <mergeCell ref="E85:E89"/>
    <mergeCell ref="F85:F89"/>
    <mergeCell ref="P75:P79"/>
    <mergeCell ref="A80:A84"/>
    <mergeCell ref="B80:B84"/>
    <mergeCell ref="C80:C84"/>
    <mergeCell ref="D80:D84"/>
    <mergeCell ref="E80:E84"/>
    <mergeCell ref="F80:F84"/>
    <mergeCell ref="O80:O84"/>
    <mergeCell ref="P80:P84"/>
    <mergeCell ref="B75:B79"/>
    <mergeCell ref="C75:C79"/>
    <mergeCell ref="D75:D79"/>
    <mergeCell ref="E75:E79"/>
    <mergeCell ref="F75:F79"/>
    <mergeCell ref="O75:O79"/>
    <mergeCell ref="A75:A79"/>
    <mergeCell ref="A90:A94"/>
    <mergeCell ref="O105:O109"/>
    <mergeCell ref="P105:P109"/>
    <mergeCell ref="B110:B114"/>
    <mergeCell ref="C110:C114"/>
    <mergeCell ref="D110:D114"/>
    <mergeCell ref="E110:E114"/>
    <mergeCell ref="F110:F114"/>
    <mergeCell ref="O110:O114"/>
    <mergeCell ref="P110:P114"/>
    <mergeCell ref="A105:A109"/>
    <mergeCell ref="B105:B109"/>
    <mergeCell ref="C105:C109"/>
    <mergeCell ref="D105:D109"/>
    <mergeCell ref="E105:E109"/>
    <mergeCell ref="F105:F109"/>
    <mergeCell ref="O95:O99"/>
    <mergeCell ref="P95:P99"/>
    <mergeCell ref="A100:A104"/>
    <mergeCell ref="B100:B104"/>
    <mergeCell ref="C100:C104"/>
    <mergeCell ref="D100:D104"/>
    <mergeCell ref="E100:E104"/>
    <mergeCell ref="F100:F104"/>
    <mergeCell ref="O100:O104"/>
    <mergeCell ref="P100:P104"/>
    <mergeCell ref="A95:A99"/>
    <mergeCell ref="B95:B99"/>
    <mergeCell ref="C95:C99"/>
    <mergeCell ref="D95:D99"/>
    <mergeCell ref="E95:E99"/>
    <mergeCell ref="F95:F99"/>
    <mergeCell ref="A110:A114"/>
    <mergeCell ref="P126:P130"/>
    <mergeCell ref="B131:B135"/>
    <mergeCell ref="C131:C135"/>
    <mergeCell ref="D131:D135"/>
    <mergeCell ref="E131:E135"/>
    <mergeCell ref="O131:O135"/>
    <mergeCell ref="P131:P135"/>
    <mergeCell ref="A126:A130"/>
    <mergeCell ref="B126:B130"/>
    <mergeCell ref="C126:C130"/>
    <mergeCell ref="D126:D130"/>
    <mergeCell ref="E126:E130"/>
    <mergeCell ref="O126:O130"/>
    <mergeCell ref="O115:O119"/>
    <mergeCell ref="P115:P119"/>
    <mergeCell ref="A120:F124"/>
    <mergeCell ref="O120:O124"/>
    <mergeCell ref="P120:P124"/>
    <mergeCell ref="A125:P125"/>
    <mergeCell ref="A115:A119"/>
    <mergeCell ref="B115:B119"/>
    <mergeCell ref="C115:C119"/>
    <mergeCell ref="D115:D119"/>
    <mergeCell ref="E115:E119"/>
    <mergeCell ref="F115:F119"/>
    <mergeCell ref="A131:A135"/>
    <mergeCell ref="F126:F130"/>
    <mergeCell ref="F131:F135"/>
    <mergeCell ref="A151:F155"/>
    <mergeCell ref="O151:O155"/>
    <mergeCell ref="P151:P155"/>
    <mergeCell ref="A156:P156"/>
    <mergeCell ref="A157:A161"/>
    <mergeCell ref="B157:B161"/>
    <mergeCell ref="C157:C161"/>
    <mergeCell ref="D157:D161"/>
    <mergeCell ref="E157:E161"/>
    <mergeCell ref="F157:F161"/>
    <mergeCell ref="P136:P140"/>
    <mergeCell ref="A141:A145"/>
    <mergeCell ref="B141:B145"/>
    <mergeCell ref="C141:C145"/>
    <mergeCell ref="D141:D145"/>
    <mergeCell ref="E141:E145"/>
    <mergeCell ref="O141:O145"/>
    <mergeCell ref="P141:P145"/>
    <mergeCell ref="A136:A140"/>
    <mergeCell ref="B136:B140"/>
    <mergeCell ref="C136:C140"/>
    <mergeCell ref="D136:D140"/>
    <mergeCell ref="E136:E140"/>
    <mergeCell ref="O136:O140"/>
    <mergeCell ref="F136:F140"/>
    <mergeCell ref="F141:F145"/>
    <mergeCell ref="A146:A150"/>
    <mergeCell ref="B146:B150"/>
    <mergeCell ref="C146:C150"/>
    <mergeCell ref="D146:D150"/>
    <mergeCell ref="E146:E150"/>
    <mergeCell ref="F146:F150"/>
    <mergeCell ref="O157:O161"/>
    <mergeCell ref="P157:P161"/>
    <mergeCell ref="A162:A166"/>
    <mergeCell ref="B162:B166"/>
    <mergeCell ref="C162:C166"/>
    <mergeCell ref="D162:D166"/>
    <mergeCell ref="E162:E166"/>
    <mergeCell ref="F162:F166"/>
    <mergeCell ref="O162:O166"/>
    <mergeCell ref="P162:P166"/>
    <mergeCell ref="O187:O191"/>
    <mergeCell ref="P187:P191"/>
    <mergeCell ref="A192:A196"/>
    <mergeCell ref="B192:B196"/>
    <mergeCell ref="C192:C196"/>
    <mergeCell ref="D192:D196"/>
    <mergeCell ref="E192:E196"/>
    <mergeCell ref="F192:F196"/>
    <mergeCell ref="O192:O196"/>
    <mergeCell ref="P192:P196"/>
    <mergeCell ref="A187:A191"/>
    <mergeCell ref="B187:B191"/>
    <mergeCell ref="C187:C191"/>
    <mergeCell ref="D187:D191"/>
    <mergeCell ref="E187:E191"/>
    <mergeCell ref="F187:F191"/>
    <mergeCell ref="O177:O181"/>
    <mergeCell ref="P177:P181"/>
    <mergeCell ref="A182:A186"/>
    <mergeCell ref="B182:B186"/>
    <mergeCell ref="C182:C186"/>
    <mergeCell ref="D182:D186"/>
    <mergeCell ref="B212:B216"/>
    <mergeCell ref="C212:C216"/>
    <mergeCell ref="D212:D216"/>
    <mergeCell ref="E212:E216"/>
    <mergeCell ref="F212:F216"/>
    <mergeCell ref="O212:O216"/>
    <mergeCell ref="P212:P216"/>
    <mergeCell ref="A207:A211"/>
    <mergeCell ref="B207:B211"/>
    <mergeCell ref="C207:C211"/>
    <mergeCell ref="D207:D211"/>
    <mergeCell ref="E207:E211"/>
    <mergeCell ref="F207:F211"/>
    <mergeCell ref="O197:O201"/>
    <mergeCell ref="P197:P201"/>
    <mergeCell ref="A202:A206"/>
    <mergeCell ref="B202:B206"/>
    <mergeCell ref="C202:C206"/>
    <mergeCell ref="D202:D206"/>
    <mergeCell ref="E202:E206"/>
    <mergeCell ref="F202:F206"/>
    <mergeCell ref="O202:O206"/>
    <mergeCell ref="P202:P206"/>
    <mergeCell ref="A197:A201"/>
    <mergeCell ref="B197:B201"/>
    <mergeCell ref="C197:C201"/>
    <mergeCell ref="D197:D201"/>
    <mergeCell ref="E197:E201"/>
    <mergeCell ref="F197:F201"/>
    <mergeCell ref="O207:O211"/>
    <mergeCell ref="P207:P211"/>
    <mergeCell ref="A212:A216"/>
    <mergeCell ref="A233:A237"/>
    <mergeCell ref="B233:B237"/>
    <mergeCell ref="C233:C237"/>
    <mergeCell ref="D233:D237"/>
    <mergeCell ref="E233:E237"/>
    <mergeCell ref="F233:F237"/>
    <mergeCell ref="A222:F226"/>
    <mergeCell ref="O222:O226"/>
    <mergeCell ref="P222:P226"/>
    <mergeCell ref="A227:P227"/>
    <mergeCell ref="B228:B232"/>
    <mergeCell ref="C228:C232"/>
    <mergeCell ref="D228:D232"/>
    <mergeCell ref="E228:E232"/>
    <mergeCell ref="F228:F232"/>
    <mergeCell ref="P233:P237"/>
    <mergeCell ref="O233:O237"/>
    <mergeCell ref="A228:A232"/>
    <mergeCell ref="O228:O232"/>
    <mergeCell ref="P228:P232"/>
    <mergeCell ref="B263:B267"/>
    <mergeCell ref="C263:C267"/>
    <mergeCell ref="D263:D267"/>
    <mergeCell ref="E263:E267"/>
    <mergeCell ref="F263:F267"/>
    <mergeCell ref="A258:A262"/>
    <mergeCell ref="B258:B262"/>
    <mergeCell ref="C258:C262"/>
    <mergeCell ref="D258:D262"/>
    <mergeCell ref="E258:E262"/>
    <mergeCell ref="F258:F262"/>
    <mergeCell ref="C293:C297"/>
    <mergeCell ref="D293:D297"/>
    <mergeCell ref="E293:E297"/>
    <mergeCell ref="F293:F297"/>
    <mergeCell ref="A288:A292"/>
    <mergeCell ref="B288:B292"/>
    <mergeCell ref="C288:C292"/>
    <mergeCell ref="D288:D292"/>
    <mergeCell ref="E288:E292"/>
    <mergeCell ref="F288:F292"/>
    <mergeCell ref="A283:A287"/>
    <mergeCell ref="B283:B287"/>
    <mergeCell ref="C283:C287"/>
    <mergeCell ref="D283:D287"/>
    <mergeCell ref="E283:E287"/>
    <mergeCell ref="F283:F287"/>
    <mergeCell ref="A278:A282"/>
    <mergeCell ref="B278:B282"/>
    <mergeCell ref="C278:C282"/>
    <mergeCell ref="D278:D282"/>
    <mergeCell ref="E278:E282"/>
    <mergeCell ref="F278:F282"/>
    <mergeCell ref="A318:A322"/>
    <mergeCell ref="B318:B322"/>
    <mergeCell ref="C318:C322"/>
    <mergeCell ref="D318:D322"/>
    <mergeCell ref="E318:E322"/>
    <mergeCell ref="F318:F322"/>
    <mergeCell ref="A313:A317"/>
    <mergeCell ref="B313:B317"/>
    <mergeCell ref="C313:C317"/>
    <mergeCell ref="D313:D317"/>
    <mergeCell ref="E313:E317"/>
    <mergeCell ref="F313:F317"/>
    <mergeCell ref="A268:A272"/>
    <mergeCell ref="B268:B272"/>
    <mergeCell ref="C268:C272"/>
    <mergeCell ref="D268:D272"/>
    <mergeCell ref="E268:E272"/>
    <mergeCell ref="F268:F272"/>
    <mergeCell ref="A303:A307"/>
    <mergeCell ref="B303:B307"/>
    <mergeCell ref="C303:C307"/>
    <mergeCell ref="D303:D307"/>
    <mergeCell ref="E303:E307"/>
    <mergeCell ref="F303:F307"/>
    <mergeCell ref="A298:A302"/>
    <mergeCell ref="B298:B302"/>
    <mergeCell ref="C298:C302"/>
    <mergeCell ref="D298:D302"/>
    <mergeCell ref="E298:E302"/>
    <mergeCell ref="F298:F302"/>
    <mergeCell ref="A293:A297"/>
    <mergeCell ref="B293:B297"/>
    <mergeCell ref="A308:A312"/>
    <mergeCell ref="B308:B312"/>
    <mergeCell ref="C308:C312"/>
    <mergeCell ref="D308:D312"/>
    <mergeCell ref="E308:E312"/>
    <mergeCell ref="F308:F312"/>
    <mergeCell ref="A338:A342"/>
    <mergeCell ref="B338:B342"/>
    <mergeCell ref="C338:C342"/>
    <mergeCell ref="D338:D342"/>
    <mergeCell ref="E338:E342"/>
    <mergeCell ref="F338:F342"/>
    <mergeCell ref="O338:O342"/>
    <mergeCell ref="P338:P342"/>
    <mergeCell ref="A333:A337"/>
    <mergeCell ref="B333:B337"/>
    <mergeCell ref="C333:C337"/>
    <mergeCell ref="D333:D337"/>
    <mergeCell ref="E333:E337"/>
    <mergeCell ref="F333:F337"/>
    <mergeCell ref="A328:A332"/>
    <mergeCell ref="B328:B332"/>
    <mergeCell ref="C328:C332"/>
    <mergeCell ref="D328:D332"/>
    <mergeCell ref="E328:E332"/>
    <mergeCell ref="F328:F332"/>
    <mergeCell ref="A323:A327"/>
    <mergeCell ref="B323:B327"/>
    <mergeCell ref="C323:C327"/>
    <mergeCell ref="D323:D327"/>
    <mergeCell ref="E323:E327"/>
    <mergeCell ref="F323:F327"/>
    <mergeCell ref="A358:A362"/>
    <mergeCell ref="B358:B362"/>
    <mergeCell ref="C358:C362"/>
    <mergeCell ref="D358:D362"/>
    <mergeCell ref="E358:E362"/>
    <mergeCell ref="F358:F362"/>
    <mergeCell ref="O358:O362"/>
    <mergeCell ref="P358:P362"/>
    <mergeCell ref="A353:A357"/>
    <mergeCell ref="B353:B357"/>
    <mergeCell ref="C353:C357"/>
    <mergeCell ref="D353:D357"/>
    <mergeCell ref="E353:E357"/>
    <mergeCell ref="F353:F357"/>
    <mergeCell ref="O343:O347"/>
    <mergeCell ref="P343:P347"/>
    <mergeCell ref="A348:A352"/>
    <mergeCell ref="B348:B352"/>
    <mergeCell ref="C348:C352"/>
    <mergeCell ref="D348:D352"/>
    <mergeCell ref="E348:E352"/>
    <mergeCell ref="F348:F352"/>
    <mergeCell ref="O348:O352"/>
    <mergeCell ref="P348:P352"/>
    <mergeCell ref="A343:A347"/>
    <mergeCell ref="B343:B347"/>
    <mergeCell ref="C343:C347"/>
    <mergeCell ref="D343:D347"/>
    <mergeCell ref="E343:E347"/>
    <mergeCell ref="F343:F347"/>
    <mergeCell ref="A378:A382"/>
    <mergeCell ref="B378:B382"/>
    <mergeCell ref="C378:C382"/>
    <mergeCell ref="D378:D382"/>
    <mergeCell ref="E378:E382"/>
    <mergeCell ref="F378:F382"/>
    <mergeCell ref="O378:O382"/>
    <mergeCell ref="P378:P382"/>
    <mergeCell ref="A373:A377"/>
    <mergeCell ref="B373:B377"/>
    <mergeCell ref="C373:C377"/>
    <mergeCell ref="D373:D377"/>
    <mergeCell ref="E373:E377"/>
    <mergeCell ref="F373:F377"/>
    <mergeCell ref="O363:O367"/>
    <mergeCell ref="P363:P367"/>
    <mergeCell ref="A368:A372"/>
    <mergeCell ref="B368:B372"/>
    <mergeCell ref="C368:C372"/>
    <mergeCell ref="D368:D372"/>
    <mergeCell ref="E368:E372"/>
    <mergeCell ref="F368:F372"/>
    <mergeCell ref="O368:O372"/>
    <mergeCell ref="P368:P372"/>
    <mergeCell ref="A363:A367"/>
    <mergeCell ref="B363:B367"/>
    <mergeCell ref="C363:C367"/>
    <mergeCell ref="D363:D367"/>
    <mergeCell ref="E363:E367"/>
    <mergeCell ref="F363:F367"/>
    <mergeCell ref="O399:O403"/>
    <mergeCell ref="P399:P403"/>
    <mergeCell ref="A404:A408"/>
    <mergeCell ref="B404:B408"/>
    <mergeCell ref="C404:C408"/>
    <mergeCell ref="D404:D408"/>
    <mergeCell ref="E404:E408"/>
    <mergeCell ref="F404:F408"/>
    <mergeCell ref="O404:O408"/>
    <mergeCell ref="P404:P408"/>
    <mergeCell ref="A399:A403"/>
    <mergeCell ref="B399:B403"/>
    <mergeCell ref="C399:C403"/>
    <mergeCell ref="D399:D403"/>
    <mergeCell ref="E399:E403"/>
    <mergeCell ref="F399:F403"/>
    <mergeCell ref="O383:O387"/>
    <mergeCell ref="P383:P387"/>
    <mergeCell ref="A393:F397"/>
    <mergeCell ref="O393:O397"/>
    <mergeCell ref="P393:P397"/>
    <mergeCell ref="A398:P398"/>
    <mergeCell ref="A383:A387"/>
    <mergeCell ref="B383:B387"/>
    <mergeCell ref="C383:C387"/>
    <mergeCell ref="D383:D387"/>
    <mergeCell ref="E383:E387"/>
    <mergeCell ref="F383:F387"/>
    <mergeCell ref="A388:A392"/>
    <mergeCell ref="B388:B392"/>
    <mergeCell ref="C388:C392"/>
    <mergeCell ref="D388:D392"/>
    <mergeCell ref="O419:O423"/>
    <mergeCell ref="P419:P423"/>
    <mergeCell ref="A424:A428"/>
    <mergeCell ref="B424:B428"/>
    <mergeCell ref="C424:C428"/>
    <mergeCell ref="D424:D428"/>
    <mergeCell ref="E424:E428"/>
    <mergeCell ref="F424:F428"/>
    <mergeCell ref="O424:O428"/>
    <mergeCell ref="P424:P428"/>
    <mergeCell ref="A419:A423"/>
    <mergeCell ref="B419:B423"/>
    <mergeCell ref="C419:C423"/>
    <mergeCell ref="D419:D423"/>
    <mergeCell ref="E419:E423"/>
    <mergeCell ref="F419:F423"/>
    <mergeCell ref="O409:O413"/>
    <mergeCell ref="P409:P413"/>
    <mergeCell ref="A414:A418"/>
    <mergeCell ref="B414:B418"/>
    <mergeCell ref="C414:C418"/>
    <mergeCell ref="D414:D418"/>
    <mergeCell ref="E414:E418"/>
    <mergeCell ref="F414:F418"/>
    <mergeCell ref="O414:O418"/>
    <mergeCell ref="P414:P418"/>
    <mergeCell ref="A409:A413"/>
    <mergeCell ref="B409:B413"/>
    <mergeCell ref="C409:C413"/>
    <mergeCell ref="D409:D413"/>
    <mergeCell ref="E409:E413"/>
    <mergeCell ref="F409:F413"/>
    <mergeCell ref="O439:O443"/>
    <mergeCell ref="P439:P443"/>
    <mergeCell ref="B444:B448"/>
    <mergeCell ref="C444:C448"/>
    <mergeCell ref="D444:D448"/>
    <mergeCell ref="E444:E448"/>
    <mergeCell ref="F444:F448"/>
    <mergeCell ref="O444:O448"/>
    <mergeCell ref="P444:P448"/>
    <mergeCell ref="A439:A443"/>
    <mergeCell ref="B439:B443"/>
    <mergeCell ref="C439:C443"/>
    <mergeCell ref="D439:D443"/>
    <mergeCell ref="E439:E443"/>
    <mergeCell ref="F439:F443"/>
    <mergeCell ref="O429:O433"/>
    <mergeCell ref="P429:P433"/>
    <mergeCell ref="A434:A438"/>
    <mergeCell ref="B434:B438"/>
    <mergeCell ref="C434:C438"/>
    <mergeCell ref="D434:D438"/>
    <mergeCell ref="E434:E438"/>
    <mergeCell ref="F434:F438"/>
    <mergeCell ref="O434:O438"/>
    <mergeCell ref="P434:P438"/>
    <mergeCell ref="A429:A433"/>
    <mergeCell ref="B429:B433"/>
    <mergeCell ref="C429:C433"/>
    <mergeCell ref="D429:D433"/>
    <mergeCell ref="E429:E433"/>
    <mergeCell ref="F429:F433"/>
    <mergeCell ref="O459:O463"/>
    <mergeCell ref="P459:P463"/>
    <mergeCell ref="B464:B468"/>
    <mergeCell ref="C464:C468"/>
    <mergeCell ref="D464:D468"/>
    <mergeCell ref="E464:E468"/>
    <mergeCell ref="F464:F468"/>
    <mergeCell ref="O464:O468"/>
    <mergeCell ref="P464:P468"/>
    <mergeCell ref="A459:A463"/>
    <mergeCell ref="B459:B463"/>
    <mergeCell ref="C459:C463"/>
    <mergeCell ref="D459:D463"/>
    <mergeCell ref="E459:E463"/>
    <mergeCell ref="F459:F463"/>
    <mergeCell ref="O449:O453"/>
    <mergeCell ref="P449:P453"/>
    <mergeCell ref="B454:B458"/>
    <mergeCell ref="C454:C458"/>
    <mergeCell ref="D454:D458"/>
    <mergeCell ref="E454:E458"/>
    <mergeCell ref="F454:F458"/>
    <mergeCell ref="O454:O458"/>
    <mergeCell ref="P454:P458"/>
    <mergeCell ref="A449:A453"/>
    <mergeCell ref="B449:B453"/>
    <mergeCell ref="C449:C453"/>
    <mergeCell ref="D449:D453"/>
    <mergeCell ref="E449:E453"/>
    <mergeCell ref="F449:F453"/>
    <mergeCell ref="O479:O483"/>
    <mergeCell ref="P479:P483"/>
    <mergeCell ref="A484:A488"/>
    <mergeCell ref="B484:B488"/>
    <mergeCell ref="C484:C488"/>
    <mergeCell ref="D484:D488"/>
    <mergeCell ref="E484:E488"/>
    <mergeCell ref="F484:F488"/>
    <mergeCell ref="O484:O488"/>
    <mergeCell ref="P484:P488"/>
    <mergeCell ref="A479:A483"/>
    <mergeCell ref="B479:B483"/>
    <mergeCell ref="C479:C483"/>
    <mergeCell ref="D479:D483"/>
    <mergeCell ref="E479:E483"/>
    <mergeCell ref="F479:F483"/>
    <mergeCell ref="O469:O473"/>
    <mergeCell ref="P469:P473"/>
    <mergeCell ref="A474:A478"/>
    <mergeCell ref="B474:B478"/>
    <mergeCell ref="C474:C478"/>
    <mergeCell ref="D474:D478"/>
    <mergeCell ref="E474:E478"/>
    <mergeCell ref="F474:F478"/>
    <mergeCell ref="O474:O478"/>
    <mergeCell ref="P474:P478"/>
    <mergeCell ref="A469:A473"/>
    <mergeCell ref="B469:B473"/>
    <mergeCell ref="C469:C473"/>
    <mergeCell ref="D469:D473"/>
    <mergeCell ref="E469:E473"/>
    <mergeCell ref="F469:F473"/>
    <mergeCell ref="O499:O503"/>
    <mergeCell ref="P499:P503"/>
    <mergeCell ref="B504:B508"/>
    <mergeCell ref="C504:C508"/>
    <mergeCell ref="D504:D508"/>
    <mergeCell ref="E504:E508"/>
    <mergeCell ref="F504:F508"/>
    <mergeCell ref="O504:O508"/>
    <mergeCell ref="P504:P508"/>
    <mergeCell ref="A499:A503"/>
    <mergeCell ref="B499:B503"/>
    <mergeCell ref="C499:C503"/>
    <mergeCell ref="D499:D503"/>
    <mergeCell ref="E499:E503"/>
    <mergeCell ref="F499:F503"/>
    <mergeCell ref="P489:P493"/>
    <mergeCell ref="A494:A498"/>
    <mergeCell ref="B494:B498"/>
    <mergeCell ref="C494:C498"/>
    <mergeCell ref="D494:D498"/>
    <mergeCell ref="E494:E498"/>
    <mergeCell ref="F494:F498"/>
    <mergeCell ref="O494:O498"/>
    <mergeCell ref="P494:P498"/>
    <mergeCell ref="B489:B493"/>
    <mergeCell ref="C489:C493"/>
    <mergeCell ref="D489:D493"/>
    <mergeCell ref="E489:E493"/>
    <mergeCell ref="F489:F493"/>
    <mergeCell ref="O489:O493"/>
    <mergeCell ref="O519:O523"/>
    <mergeCell ref="P519:P523"/>
    <mergeCell ref="A524:A528"/>
    <mergeCell ref="B524:B528"/>
    <mergeCell ref="C524:C528"/>
    <mergeCell ref="D524:D528"/>
    <mergeCell ref="E524:E528"/>
    <mergeCell ref="F524:F528"/>
    <mergeCell ref="O524:O528"/>
    <mergeCell ref="P524:P528"/>
    <mergeCell ref="A519:A523"/>
    <mergeCell ref="B519:B523"/>
    <mergeCell ref="C519:C523"/>
    <mergeCell ref="D519:D523"/>
    <mergeCell ref="E519:E523"/>
    <mergeCell ref="F519:F523"/>
    <mergeCell ref="P509:P513"/>
    <mergeCell ref="B514:B518"/>
    <mergeCell ref="C514:C518"/>
    <mergeCell ref="D514:D518"/>
    <mergeCell ref="E514:E518"/>
    <mergeCell ref="F514:F518"/>
    <mergeCell ref="O514:O518"/>
    <mergeCell ref="P514:P518"/>
    <mergeCell ref="B509:B513"/>
    <mergeCell ref="C509:C513"/>
    <mergeCell ref="D509:D513"/>
    <mergeCell ref="E509:E513"/>
    <mergeCell ref="F509:F513"/>
    <mergeCell ref="O509:O513"/>
    <mergeCell ref="O545:O549"/>
    <mergeCell ref="P545:P549"/>
    <mergeCell ref="A550:A554"/>
    <mergeCell ref="B550:B554"/>
    <mergeCell ref="C550:C554"/>
    <mergeCell ref="D550:D554"/>
    <mergeCell ref="E550:E554"/>
    <mergeCell ref="F550:F554"/>
    <mergeCell ref="O550:O554"/>
    <mergeCell ref="P550:P554"/>
    <mergeCell ref="P529:P533"/>
    <mergeCell ref="A539:F543"/>
    <mergeCell ref="O539:O543"/>
    <mergeCell ref="P539:P543"/>
    <mergeCell ref="A544:P544"/>
    <mergeCell ref="B545:B549"/>
    <mergeCell ref="C545:C549"/>
    <mergeCell ref="D545:D549"/>
    <mergeCell ref="E545:E549"/>
    <mergeCell ref="F545:F549"/>
    <mergeCell ref="B529:B533"/>
    <mergeCell ref="C529:C533"/>
    <mergeCell ref="D529:D533"/>
    <mergeCell ref="E529:E533"/>
    <mergeCell ref="F529:F533"/>
    <mergeCell ref="O529:O533"/>
    <mergeCell ref="O563:O566"/>
    <mergeCell ref="P563:P566"/>
    <mergeCell ref="A567:A570"/>
    <mergeCell ref="B567:B570"/>
    <mergeCell ref="C567:C570"/>
    <mergeCell ref="D567:D570"/>
    <mergeCell ref="E567:E570"/>
    <mergeCell ref="F567:F570"/>
    <mergeCell ref="O567:O570"/>
    <mergeCell ref="P567:P570"/>
    <mergeCell ref="A563:A566"/>
    <mergeCell ref="B563:B566"/>
    <mergeCell ref="C563:C566"/>
    <mergeCell ref="D563:D566"/>
    <mergeCell ref="E563:E566"/>
    <mergeCell ref="F563:F566"/>
    <mergeCell ref="O555:O558"/>
    <mergeCell ref="P555:P558"/>
    <mergeCell ref="A559:A562"/>
    <mergeCell ref="B559:B562"/>
    <mergeCell ref="C559:C562"/>
    <mergeCell ref="D559:D562"/>
    <mergeCell ref="E559:E562"/>
    <mergeCell ref="F559:F562"/>
    <mergeCell ref="O559:O562"/>
    <mergeCell ref="P559:P562"/>
    <mergeCell ref="A555:A558"/>
    <mergeCell ref="B555:B558"/>
    <mergeCell ref="C555:C558"/>
    <mergeCell ref="D555:D558"/>
    <mergeCell ref="E555:E558"/>
    <mergeCell ref="F555:F558"/>
    <mergeCell ref="O579:O582"/>
    <mergeCell ref="P579:P582"/>
    <mergeCell ref="A583:A586"/>
    <mergeCell ref="B583:B586"/>
    <mergeCell ref="C583:C586"/>
    <mergeCell ref="D583:D586"/>
    <mergeCell ref="E583:E586"/>
    <mergeCell ref="F583:F586"/>
    <mergeCell ref="O583:O586"/>
    <mergeCell ref="P583:P586"/>
    <mergeCell ref="A579:A582"/>
    <mergeCell ref="B579:B582"/>
    <mergeCell ref="C579:C582"/>
    <mergeCell ref="D579:D582"/>
    <mergeCell ref="E579:E582"/>
    <mergeCell ref="F579:F582"/>
    <mergeCell ref="O571:O574"/>
    <mergeCell ref="P571:P574"/>
    <mergeCell ref="A575:A578"/>
    <mergeCell ref="B575:B578"/>
    <mergeCell ref="C575:C578"/>
    <mergeCell ref="D575:D578"/>
    <mergeCell ref="E575:E578"/>
    <mergeCell ref="F575:F578"/>
    <mergeCell ref="O575:O578"/>
    <mergeCell ref="P575:P578"/>
    <mergeCell ref="A571:A574"/>
    <mergeCell ref="B571:B574"/>
    <mergeCell ref="C571:C574"/>
    <mergeCell ref="D571:D574"/>
    <mergeCell ref="E571:E574"/>
    <mergeCell ref="F571:F574"/>
    <mergeCell ref="O595:O598"/>
    <mergeCell ref="P595:P598"/>
    <mergeCell ref="B599:B602"/>
    <mergeCell ref="C599:C602"/>
    <mergeCell ref="D599:D602"/>
    <mergeCell ref="E599:E602"/>
    <mergeCell ref="F599:F602"/>
    <mergeCell ref="O599:O602"/>
    <mergeCell ref="P599:P602"/>
    <mergeCell ref="A595:A598"/>
    <mergeCell ref="B595:B598"/>
    <mergeCell ref="C595:C598"/>
    <mergeCell ref="D595:D598"/>
    <mergeCell ref="E595:E598"/>
    <mergeCell ref="F595:F598"/>
    <mergeCell ref="O587:O590"/>
    <mergeCell ref="P587:P590"/>
    <mergeCell ref="B591:B594"/>
    <mergeCell ref="C591:C594"/>
    <mergeCell ref="D591:D594"/>
    <mergeCell ref="E591:E594"/>
    <mergeCell ref="F591:F594"/>
    <mergeCell ref="O591:O594"/>
    <mergeCell ref="P591:P594"/>
    <mergeCell ref="A587:A590"/>
    <mergeCell ref="B587:B590"/>
    <mergeCell ref="C587:C590"/>
    <mergeCell ref="D587:D590"/>
    <mergeCell ref="E587:E590"/>
    <mergeCell ref="F587:F590"/>
    <mergeCell ref="O611:O614"/>
    <mergeCell ref="P611:P614"/>
    <mergeCell ref="A615:A618"/>
    <mergeCell ref="B615:B618"/>
    <mergeCell ref="C615:C618"/>
    <mergeCell ref="D615:D618"/>
    <mergeCell ref="E615:E618"/>
    <mergeCell ref="F615:F618"/>
    <mergeCell ref="O615:O618"/>
    <mergeCell ref="P615:P618"/>
    <mergeCell ref="A611:A614"/>
    <mergeCell ref="B611:B614"/>
    <mergeCell ref="C611:C614"/>
    <mergeCell ref="D611:D614"/>
    <mergeCell ref="E611:E614"/>
    <mergeCell ref="F611:F614"/>
    <mergeCell ref="O603:O606"/>
    <mergeCell ref="P603:P606"/>
    <mergeCell ref="A607:A610"/>
    <mergeCell ref="B607:B610"/>
    <mergeCell ref="C607:C610"/>
    <mergeCell ref="D607:D610"/>
    <mergeCell ref="E607:E610"/>
    <mergeCell ref="F607:F610"/>
    <mergeCell ref="O607:O610"/>
    <mergeCell ref="P607:P610"/>
    <mergeCell ref="A603:A606"/>
    <mergeCell ref="B603:B606"/>
    <mergeCell ref="C603:C606"/>
    <mergeCell ref="D603:D606"/>
    <mergeCell ref="E603:E606"/>
    <mergeCell ref="F603:F606"/>
    <mergeCell ref="O627:O630"/>
    <mergeCell ref="P627:P630"/>
    <mergeCell ref="A631:A634"/>
    <mergeCell ref="B631:B634"/>
    <mergeCell ref="C631:C634"/>
    <mergeCell ref="D631:D634"/>
    <mergeCell ref="E631:E634"/>
    <mergeCell ref="F631:F634"/>
    <mergeCell ref="O631:O634"/>
    <mergeCell ref="P631:P634"/>
    <mergeCell ref="A627:A630"/>
    <mergeCell ref="B627:B630"/>
    <mergeCell ref="C627:C630"/>
    <mergeCell ref="D627:D630"/>
    <mergeCell ref="E627:E630"/>
    <mergeCell ref="F627:F630"/>
    <mergeCell ref="O619:O622"/>
    <mergeCell ref="P619:P622"/>
    <mergeCell ref="A623:A626"/>
    <mergeCell ref="B623:B626"/>
    <mergeCell ref="C623:C626"/>
    <mergeCell ref="D623:D626"/>
    <mergeCell ref="E623:E626"/>
    <mergeCell ref="F623:F626"/>
    <mergeCell ref="O623:O626"/>
    <mergeCell ref="P623:P626"/>
    <mergeCell ref="A619:A622"/>
    <mergeCell ref="B619:B622"/>
    <mergeCell ref="C619:C622"/>
    <mergeCell ref="D619:D622"/>
    <mergeCell ref="E619:E622"/>
    <mergeCell ref="F619:F622"/>
    <mergeCell ref="O643:O646"/>
    <mergeCell ref="P643:P646"/>
    <mergeCell ref="A647:A650"/>
    <mergeCell ref="B647:B650"/>
    <mergeCell ref="C647:C650"/>
    <mergeCell ref="D647:D650"/>
    <mergeCell ref="E647:E650"/>
    <mergeCell ref="F647:F650"/>
    <mergeCell ref="O647:O650"/>
    <mergeCell ref="P647:P650"/>
    <mergeCell ref="A643:A646"/>
    <mergeCell ref="B643:B646"/>
    <mergeCell ref="C643:C646"/>
    <mergeCell ref="D643:D646"/>
    <mergeCell ref="E643:E646"/>
    <mergeCell ref="F643:F646"/>
    <mergeCell ref="O635:O638"/>
    <mergeCell ref="P635:P638"/>
    <mergeCell ref="A639:A642"/>
    <mergeCell ref="B639:B642"/>
    <mergeCell ref="C639:C642"/>
    <mergeCell ref="D639:D642"/>
    <mergeCell ref="E639:E642"/>
    <mergeCell ref="F639:F642"/>
    <mergeCell ref="O639:O642"/>
    <mergeCell ref="P639:P642"/>
    <mergeCell ref="A635:A638"/>
    <mergeCell ref="B635:B638"/>
    <mergeCell ref="C635:C638"/>
    <mergeCell ref="D635:D638"/>
    <mergeCell ref="E635:E638"/>
    <mergeCell ref="F635:F638"/>
    <mergeCell ref="O659:O662"/>
    <mergeCell ref="P659:P662"/>
    <mergeCell ref="A663:A666"/>
    <mergeCell ref="B663:B666"/>
    <mergeCell ref="C663:C666"/>
    <mergeCell ref="D663:D666"/>
    <mergeCell ref="E663:E666"/>
    <mergeCell ref="F663:F666"/>
    <mergeCell ref="O663:O666"/>
    <mergeCell ref="P663:P666"/>
    <mergeCell ref="A659:A662"/>
    <mergeCell ref="B659:B662"/>
    <mergeCell ref="C659:C662"/>
    <mergeCell ref="D659:D662"/>
    <mergeCell ref="E659:E662"/>
    <mergeCell ref="F659:F662"/>
    <mergeCell ref="O651:O654"/>
    <mergeCell ref="P651:P654"/>
    <mergeCell ref="A655:A658"/>
    <mergeCell ref="B655:B658"/>
    <mergeCell ref="C655:C658"/>
    <mergeCell ref="D655:D658"/>
    <mergeCell ref="E655:E658"/>
    <mergeCell ref="F655:F658"/>
    <mergeCell ref="O655:O658"/>
    <mergeCell ref="P655:P658"/>
    <mergeCell ref="A651:A654"/>
    <mergeCell ref="B651:B654"/>
    <mergeCell ref="C651:C654"/>
    <mergeCell ref="D651:D654"/>
    <mergeCell ref="E651:E654"/>
    <mergeCell ref="F651:F654"/>
    <mergeCell ref="O675:O678"/>
    <mergeCell ref="P675:P678"/>
    <mergeCell ref="A679:A682"/>
    <mergeCell ref="B679:B682"/>
    <mergeCell ref="C679:C682"/>
    <mergeCell ref="D679:D682"/>
    <mergeCell ref="E679:E682"/>
    <mergeCell ref="F679:F682"/>
    <mergeCell ref="O679:O682"/>
    <mergeCell ref="P679:P682"/>
    <mergeCell ref="A675:A678"/>
    <mergeCell ref="B675:B678"/>
    <mergeCell ref="C675:C678"/>
    <mergeCell ref="D675:D678"/>
    <mergeCell ref="E675:E678"/>
    <mergeCell ref="F675:F678"/>
    <mergeCell ref="O667:O670"/>
    <mergeCell ref="P667:P670"/>
    <mergeCell ref="A671:A674"/>
    <mergeCell ref="B671:B674"/>
    <mergeCell ref="C671:C674"/>
    <mergeCell ref="D671:D674"/>
    <mergeCell ref="E671:E674"/>
    <mergeCell ref="F671:F674"/>
    <mergeCell ref="O671:O674"/>
    <mergeCell ref="P671:P674"/>
    <mergeCell ref="A667:A670"/>
    <mergeCell ref="B667:B670"/>
    <mergeCell ref="C667:C670"/>
    <mergeCell ref="D667:D670"/>
    <mergeCell ref="E667:E670"/>
    <mergeCell ref="F667:F670"/>
    <mergeCell ref="O691:O694"/>
    <mergeCell ref="P691:P694"/>
    <mergeCell ref="A695:A698"/>
    <mergeCell ref="B695:B698"/>
    <mergeCell ref="C695:C698"/>
    <mergeCell ref="D695:D698"/>
    <mergeCell ref="E695:E698"/>
    <mergeCell ref="F695:F698"/>
    <mergeCell ref="O695:O698"/>
    <mergeCell ref="P695:P698"/>
    <mergeCell ref="A691:A694"/>
    <mergeCell ref="B691:B694"/>
    <mergeCell ref="C691:C694"/>
    <mergeCell ref="D691:D694"/>
    <mergeCell ref="E691:E694"/>
    <mergeCell ref="F691:F694"/>
    <mergeCell ref="O683:O686"/>
    <mergeCell ref="P683:P686"/>
    <mergeCell ref="A687:A690"/>
    <mergeCell ref="B687:B690"/>
    <mergeCell ref="C687:C690"/>
    <mergeCell ref="D687:D690"/>
    <mergeCell ref="E687:E690"/>
    <mergeCell ref="F687:F690"/>
    <mergeCell ref="O687:O690"/>
    <mergeCell ref="P687:P690"/>
    <mergeCell ref="A683:A686"/>
    <mergeCell ref="B683:B686"/>
    <mergeCell ref="C683:C686"/>
    <mergeCell ref="D683:D686"/>
    <mergeCell ref="E683:E686"/>
    <mergeCell ref="F683:F686"/>
    <mergeCell ref="O707:O710"/>
    <mergeCell ref="P707:P710"/>
    <mergeCell ref="A711:A714"/>
    <mergeCell ref="B711:B714"/>
    <mergeCell ref="C711:C714"/>
    <mergeCell ref="D711:D714"/>
    <mergeCell ref="E711:E714"/>
    <mergeCell ref="F711:F714"/>
    <mergeCell ref="O711:O714"/>
    <mergeCell ref="P711:P714"/>
    <mergeCell ref="A707:A710"/>
    <mergeCell ref="B707:B710"/>
    <mergeCell ref="C707:C710"/>
    <mergeCell ref="D707:D710"/>
    <mergeCell ref="E707:E710"/>
    <mergeCell ref="F707:F710"/>
    <mergeCell ref="O699:O702"/>
    <mergeCell ref="P699:P702"/>
    <mergeCell ref="A703:A706"/>
    <mergeCell ref="B703:B706"/>
    <mergeCell ref="C703:C706"/>
    <mergeCell ref="D703:D706"/>
    <mergeCell ref="E703:E706"/>
    <mergeCell ref="F703:F706"/>
    <mergeCell ref="O703:O706"/>
    <mergeCell ref="P703:P706"/>
    <mergeCell ref="A699:A702"/>
    <mergeCell ref="B699:B702"/>
    <mergeCell ref="C699:C702"/>
    <mergeCell ref="D699:D702"/>
    <mergeCell ref="E699:E702"/>
    <mergeCell ref="F699:F702"/>
    <mergeCell ref="O723:O726"/>
    <mergeCell ref="P723:P726"/>
    <mergeCell ref="A727:A730"/>
    <mergeCell ref="B727:B730"/>
    <mergeCell ref="C727:C730"/>
    <mergeCell ref="D727:D730"/>
    <mergeCell ref="E727:E730"/>
    <mergeCell ref="F727:F730"/>
    <mergeCell ref="O727:O730"/>
    <mergeCell ref="P727:P730"/>
    <mergeCell ref="A723:A726"/>
    <mergeCell ref="B723:B726"/>
    <mergeCell ref="C723:C726"/>
    <mergeCell ref="D723:D726"/>
    <mergeCell ref="E723:E726"/>
    <mergeCell ref="F723:F726"/>
    <mergeCell ref="O715:O718"/>
    <mergeCell ref="P715:P718"/>
    <mergeCell ref="A719:A722"/>
    <mergeCell ref="B719:B722"/>
    <mergeCell ref="C719:C722"/>
    <mergeCell ref="D719:D722"/>
    <mergeCell ref="E719:E722"/>
    <mergeCell ref="F719:F722"/>
    <mergeCell ref="O719:O722"/>
    <mergeCell ref="P719:P722"/>
    <mergeCell ref="A715:A718"/>
    <mergeCell ref="B715:B718"/>
    <mergeCell ref="C715:C718"/>
    <mergeCell ref="D715:D718"/>
    <mergeCell ref="E715:E718"/>
    <mergeCell ref="F715:F718"/>
    <mergeCell ref="O739:O742"/>
    <mergeCell ref="P739:P742"/>
    <mergeCell ref="B743:B746"/>
    <mergeCell ref="C743:C746"/>
    <mergeCell ref="D743:D746"/>
    <mergeCell ref="E743:E746"/>
    <mergeCell ref="F743:F746"/>
    <mergeCell ref="O743:O746"/>
    <mergeCell ref="P743:P746"/>
    <mergeCell ref="A739:A742"/>
    <mergeCell ref="B739:B742"/>
    <mergeCell ref="C739:C742"/>
    <mergeCell ref="D739:D742"/>
    <mergeCell ref="E739:E742"/>
    <mergeCell ref="F739:F742"/>
    <mergeCell ref="O731:O734"/>
    <mergeCell ref="P731:P734"/>
    <mergeCell ref="A735:A738"/>
    <mergeCell ref="B735:B738"/>
    <mergeCell ref="C735:C738"/>
    <mergeCell ref="D735:D738"/>
    <mergeCell ref="E735:E738"/>
    <mergeCell ref="F735:F738"/>
    <mergeCell ref="O735:O738"/>
    <mergeCell ref="P735:P738"/>
    <mergeCell ref="A731:A734"/>
    <mergeCell ref="B731:B734"/>
    <mergeCell ref="C731:C734"/>
    <mergeCell ref="D731:D734"/>
    <mergeCell ref="E731:E734"/>
    <mergeCell ref="F731:F734"/>
    <mergeCell ref="O755:O758"/>
    <mergeCell ref="P755:P758"/>
    <mergeCell ref="A759:A762"/>
    <mergeCell ref="B759:B762"/>
    <mergeCell ref="C759:C762"/>
    <mergeCell ref="D759:D762"/>
    <mergeCell ref="E759:E762"/>
    <mergeCell ref="F759:F762"/>
    <mergeCell ref="O759:O762"/>
    <mergeCell ref="P759:P762"/>
    <mergeCell ref="A755:A758"/>
    <mergeCell ref="B755:B758"/>
    <mergeCell ref="C755:C758"/>
    <mergeCell ref="D755:D758"/>
    <mergeCell ref="E755:E758"/>
    <mergeCell ref="F755:F758"/>
    <mergeCell ref="O747:O750"/>
    <mergeCell ref="P747:P750"/>
    <mergeCell ref="A751:A754"/>
    <mergeCell ref="B751:B754"/>
    <mergeCell ref="C751:C754"/>
    <mergeCell ref="D751:D754"/>
    <mergeCell ref="E751:E754"/>
    <mergeCell ref="F751:F754"/>
    <mergeCell ref="O751:O754"/>
    <mergeCell ref="P751:P754"/>
    <mergeCell ref="A747:A750"/>
    <mergeCell ref="B747:B750"/>
    <mergeCell ref="C747:C750"/>
    <mergeCell ref="D747:D750"/>
    <mergeCell ref="E747:E750"/>
    <mergeCell ref="F747:F750"/>
    <mergeCell ref="O773:O777"/>
    <mergeCell ref="P773:P777"/>
    <mergeCell ref="A778:A782"/>
    <mergeCell ref="B778:B782"/>
    <mergeCell ref="C778:C782"/>
    <mergeCell ref="D778:D782"/>
    <mergeCell ref="E778:E782"/>
    <mergeCell ref="F778:F782"/>
    <mergeCell ref="O778:O782"/>
    <mergeCell ref="P778:P782"/>
    <mergeCell ref="A773:A777"/>
    <mergeCell ref="B773:B777"/>
    <mergeCell ref="C773:C777"/>
    <mergeCell ref="D773:D777"/>
    <mergeCell ref="E773:E777"/>
    <mergeCell ref="F773:F777"/>
    <mergeCell ref="O763:O767"/>
    <mergeCell ref="P763:P767"/>
    <mergeCell ref="A768:A772"/>
    <mergeCell ref="B768:B772"/>
    <mergeCell ref="C768:C772"/>
    <mergeCell ref="D768:D772"/>
    <mergeCell ref="E768:E772"/>
    <mergeCell ref="F768:F772"/>
    <mergeCell ref="O768:O772"/>
    <mergeCell ref="P768:P772"/>
    <mergeCell ref="A763:A767"/>
    <mergeCell ref="B763:B767"/>
    <mergeCell ref="C763:C767"/>
    <mergeCell ref="D763:D767"/>
    <mergeCell ref="E763:E767"/>
    <mergeCell ref="F763:F767"/>
    <mergeCell ref="O792:O796"/>
    <mergeCell ref="P792:P796"/>
    <mergeCell ref="A797:A801"/>
    <mergeCell ref="B797:B801"/>
    <mergeCell ref="C797:C801"/>
    <mergeCell ref="D797:D801"/>
    <mergeCell ref="E797:E801"/>
    <mergeCell ref="F797:F801"/>
    <mergeCell ref="O797:O801"/>
    <mergeCell ref="P797:P801"/>
    <mergeCell ref="A792:A796"/>
    <mergeCell ref="B792:B796"/>
    <mergeCell ref="C792:C796"/>
    <mergeCell ref="D792:D796"/>
    <mergeCell ref="E792:E796"/>
    <mergeCell ref="F792:F796"/>
    <mergeCell ref="O783:O787"/>
    <mergeCell ref="P783:P787"/>
    <mergeCell ref="B788:B791"/>
    <mergeCell ref="C788:C791"/>
    <mergeCell ref="D788:D791"/>
    <mergeCell ref="E788:E791"/>
    <mergeCell ref="F788:F791"/>
    <mergeCell ref="O788:O791"/>
    <mergeCell ref="P788:P791"/>
    <mergeCell ref="A783:A787"/>
    <mergeCell ref="B783:B787"/>
    <mergeCell ref="C783:C787"/>
    <mergeCell ref="D783:D787"/>
    <mergeCell ref="E783:E787"/>
    <mergeCell ref="F783:F787"/>
    <mergeCell ref="P812:P816"/>
    <mergeCell ref="A817:A821"/>
    <mergeCell ref="B817:B821"/>
    <mergeCell ref="C817:C821"/>
    <mergeCell ref="D817:D821"/>
    <mergeCell ref="E817:E821"/>
    <mergeCell ref="F817:F821"/>
    <mergeCell ref="O817:O821"/>
    <mergeCell ref="P817:P821"/>
    <mergeCell ref="B812:B816"/>
    <mergeCell ref="C812:C816"/>
    <mergeCell ref="D812:D816"/>
    <mergeCell ref="E812:E816"/>
    <mergeCell ref="F812:F816"/>
    <mergeCell ref="O812:O816"/>
    <mergeCell ref="O802:O806"/>
    <mergeCell ref="P802:P806"/>
    <mergeCell ref="B807:B811"/>
    <mergeCell ref="C807:C811"/>
    <mergeCell ref="D807:D811"/>
    <mergeCell ref="E807:E811"/>
    <mergeCell ref="F807:F811"/>
    <mergeCell ref="O807:O811"/>
    <mergeCell ref="P807:P811"/>
    <mergeCell ref="A802:A806"/>
    <mergeCell ref="B802:B806"/>
    <mergeCell ref="C802:C806"/>
    <mergeCell ref="D802:D806"/>
    <mergeCell ref="E802:E806"/>
    <mergeCell ref="F802:F806"/>
    <mergeCell ref="P827:P832"/>
    <mergeCell ref="Q812:Q813"/>
    <mergeCell ref="A833:A836"/>
    <mergeCell ref="B833:B836"/>
    <mergeCell ref="C833:C836"/>
    <mergeCell ref="D833:D836"/>
    <mergeCell ref="E833:E836"/>
    <mergeCell ref="F833:F836"/>
    <mergeCell ref="O833:O836"/>
    <mergeCell ref="P833:P836"/>
    <mergeCell ref="J827:J828"/>
    <mergeCell ref="K827:K828"/>
    <mergeCell ref="L827:L828"/>
    <mergeCell ref="M827:M828"/>
    <mergeCell ref="N827:N828"/>
    <mergeCell ref="O827:O832"/>
    <mergeCell ref="O822:O826"/>
    <mergeCell ref="P822:P826"/>
    <mergeCell ref="B827:B832"/>
    <mergeCell ref="C827:C832"/>
    <mergeCell ref="D827:D832"/>
    <mergeCell ref="E827:E832"/>
    <mergeCell ref="F827:F832"/>
    <mergeCell ref="G827:G828"/>
    <mergeCell ref="H827:H828"/>
    <mergeCell ref="I827:I828"/>
    <mergeCell ref="A822:A826"/>
    <mergeCell ref="B822:B826"/>
    <mergeCell ref="C822:C826"/>
    <mergeCell ref="D822:D826"/>
    <mergeCell ref="E822:E826"/>
    <mergeCell ref="F822:F826"/>
    <mergeCell ref="D842:D846"/>
    <mergeCell ref="E842:E846"/>
    <mergeCell ref="F842:F846"/>
    <mergeCell ref="O842:O846"/>
    <mergeCell ref="P842:P846"/>
    <mergeCell ref="B837:B841"/>
    <mergeCell ref="C837:C841"/>
    <mergeCell ref="D837:D841"/>
    <mergeCell ref="E837:E841"/>
    <mergeCell ref="F837:F841"/>
    <mergeCell ref="O837:O841"/>
    <mergeCell ref="A857:A861"/>
    <mergeCell ref="B857:B861"/>
    <mergeCell ref="C857:C861"/>
    <mergeCell ref="D857:D861"/>
    <mergeCell ref="E857:E861"/>
    <mergeCell ref="F857:F861"/>
    <mergeCell ref="O857:O861"/>
    <mergeCell ref="P857:P861"/>
    <mergeCell ref="O873:O877"/>
    <mergeCell ref="P873:P877"/>
    <mergeCell ref="A878:A882"/>
    <mergeCell ref="B878:B882"/>
    <mergeCell ref="C878:C882"/>
    <mergeCell ref="D878:D882"/>
    <mergeCell ref="E878:E882"/>
    <mergeCell ref="F878:F882"/>
    <mergeCell ref="O878:O882"/>
    <mergeCell ref="P878:P882"/>
    <mergeCell ref="A873:A877"/>
    <mergeCell ref="B873:B877"/>
    <mergeCell ref="C873:C877"/>
    <mergeCell ref="D873:D877"/>
    <mergeCell ref="E873:E877"/>
    <mergeCell ref="F873:F877"/>
    <mergeCell ref="A867:P867"/>
    <mergeCell ref="A868:A872"/>
    <mergeCell ref="B868:B872"/>
    <mergeCell ref="C868:C872"/>
    <mergeCell ref="D868:D872"/>
    <mergeCell ref="E868:E872"/>
    <mergeCell ref="F868:F872"/>
    <mergeCell ref="O868:O872"/>
    <mergeCell ref="P868:P872"/>
    <mergeCell ref="O883:O887"/>
    <mergeCell ref="P883:P887"/>
    <mergeCell ref="A888:A892"/>
    <mergeCell ref="B888:B892"/>
    <mergeCell ref="C888:C892"/>
    <mergeCell ref="D888:D892"/>
    <mergeCell ref="E888:E892"/>
    <mergeCell ref="F888:F892"/>
    <mergeCell ref="O888:O892"/>
    <mergeCell ref="A883:A887"/>
    <mergeCell ref="B883:B887"/>
    <mergeCell ref="C883:C887"/>
    <mergeCell ref="D883:D887"/>
    <mergeCell ref="E883:E887"/>
    <mergeCell ref="F883:F887"/>
    <mergeCell ref="A893:A897"/>
    <mergeCell ref="B893:B897"/>
    <mergeCell ref="C893:C897"/>
    <mergeCell ref="D893:D897"/>
    <mergeCell ref="E893:E897"/>
    <mergeCell ref="F893:F897"/>
    <mergeCell ref="O893:O897"/>
    <mergeCell ref="P893:P897"/>
    <mergeCell ref="E924:E928"/>
    <mergeCell ref="F924:F928"/>
    <mergeCell ref="O924:O928"/>
    <mergeCell ref="P924:P928"/>
    <mergeCell ref="A919:A923"/>
    <mergeCell ref="B919:B923"/>
    <mergeCell ref="C919:C923"/>
    <mergeCell ref="D919:D923"/>
    <mergeCell ref="E919:E923"/>
    <mergeCell ref="F919:F923"/>
    <mergeCell ref="O909:O913"/>
    <mergeCell ref="P909:P913"/>
    <mergeCell ref="A914:A918"/>
    <mergeCell ref="B914:B918"/>
    <mergeCell ref="C914:C918"/>
    <mergeCell ref="D914:D918"/>
    <mergeCell ref="E914:E918"/>
    <mergeCell ref="F914:F918"/>
    <mergeCell ref="O914:O918"/>
    <mergeCell ref="P914:P918"/>
    <mergeCell ref="O939:O943"/>
    <mergeCell ref="P939:P943"/>
    <mergeCell ref="A944:A948"/>
    <mergeCell ref="B944:B948"/>
    <mergeCell ref="C944:C948"/>
    <mergeCell ref="D944:D948"/>
    <mergeCell ref="E944:E948"/>
    <mergeCell ref="F944:F948"/>
    <mergeCell ref="O944:O948"/>
    <mergeCell ref="P944:P948"/>
    <mergeCell ref="A939:A943"/>
    <mergeCell ref="B939:B943"/>
    <mergeCell ref="C939:C943"/>
    <mergeCell ref="D939:D943"/>
    <mergeCell ref="E939:E943"/>
    <mergeCell ref="F939:F943"/>
    <mergeCell ref="O929:O933"/>
    <mergeCell ref="P929:P933"/>
    <mergeCell ref="A934:A938"/>
    <mergeCell ref="B934:B938"/>
    <mergeCell ref="C934:C938"/>
    <mergeCell ref="D934:D938"/>
    <mergeCell ref="E934:E938"/>
    <mergeCell ref="F934:F938"/>
    <mergeCell ref="O934:O938"/>
    <mergeCell ref="P934:P938"/>
    <mergeCell ref="A929:A933"/>
    <mergeCell ref="B929:B933"/>
    <mergeCell ref="C929:C933"/>
    <mergeCell ref="D929:D933"/>
    <mergeCell ref="E929:E933"/>
    <mergeCell ref="F929:F933"/>
    <mergeCell ref="O959:O963"/>
    <mergeCell ref="P959:P963"/>
    <mergeCell ref="A964:A968"/>
    <mergeCell ref="B964:B968"/>
    <mergeCell ref="C964:C968"/>
    <mergeCell ref="D964:D968"/>
    <mergeCell ref="E964:E968"/>
    <mergeCell ref="F964:F968"/>
    <mergeCell ref="O964:O968"/>
    <mergeCell ref="P964:P968"/>
    <mergeCell ref="A959:A963"/>
    <mergeCell ref="B959:B963"/>
    <mergeCell ref="C959:C963"/>
    <mergeCell ref="D959:D963"/>
    <mergeCell ref="E959:E963"/>
    <mergeCell ref="F959:F963"/>
    <mergeCell ref="O949:O953"/>
    <mergeCell ref="P949:P953"/>
    <mergeCell ref="A954:A958"/>
    <mergeCell ref="B954:B958"/>
    <mergeCell ref="C954:C958"/>
    <mergeCell ref="D954:D958"/>
    <mergeCell ref="E954:E958"/>
    <mergeCell ref="F954:F958"/>
    <mergeCell ref="O954:O958"/>
    <mergeCell ref="P954:P958"/>
    <mergeCell ref="A949:A953"/>
    <mergeCell ref="B949:B953"/>
    <mergeCell ref="C949:C953"/>
    <mergeCell ref="D949:D953"/>
    <mergeCell ref="E949:E953"/>
    <mergeCell ref="F949:F953"/>
    <mergeCell ref="O979:O983"/>
    <mergeCell ref="P979:P983"/>
    <mergeCell ref="A984:A988"/>
    <mergeCell ref="B984:B988"/>
    <mergeCell ref="C984:C988"/>
    <mergeCell ref="D984:D988"/>
    <mergeCell ref="E984:E988"/>
    <mergeCell ref="F984:F988"/>
    <mergeCell ref="O984:O988"/>
    <mergeCell ref="P984:P988"/>
    <mergeCell ref="A979:A983"/>
    <mergeCell ref="B979:B983"/>
    <mergeCell ref="C979:C983"/>
    <mergeCell ref="D979:D983"/>
    <mergeCell ref="E979:E983"/>
    <mergeCell ref="F979:F983"/>
    <mergeCell ref="O969:O973"/>
    <mergeCell ref="P969:P973"/>
    <mergeCell ref="A974:A978"/>
    <mergeCell ref="B974:B978"/>
    <mergeCell ref="C974:C978"/>
    <mergeCell ref="D974:D978"/>
    <mergeCell ref="E974:E978"/>
    <mergeCell ref="F974:F978"/>
    <mergeCell ref="O974:O978"/>
    <mergeCell ref="P974:P978"/>
    <mergeCell ref="A969:A973"/>
    <mergeCell ref="B969:B973"/>
    <mergeCell ref="C969:C973"/>
    <mergeCell ref="D969:D973"/>
    <mergeCell ref="E969:E973"/>
    <mergeCell ref="F969:F973"/>
    <mergeCell ref="O999:O1003"/>
    <mergeCell ref="P999:P1003"/>
    <mergeCell ref="A1004:A1008"/>
    <mergeCell ref="B1004:B1008"/>
    <mergeCell ref="C1004:C1008"/>
    <mergeCell ref="D1004:D1008"/>
    <mergeCell ref="E1004:E1008"/>
    <mergeCell ref="F1004:F1008"/>
    <mergeCell ref="O1004:O1008"/>
    <mergeCell ref="P1004:P1008"/>
    <mergeCell ref="A999:A1003"/>
    <mergeCell ref="B999:B1003"/>
    <mergeCell ref="C999:C1003"/>
    <mergeCell ref="D999:D1003"/>
    <mergeCell ref="E999:E1003"/>
    <mergeCell ref="F999:F1003"/>
    <mergeCell ref="O989:O993"/>
    <mergeCell ref="P989:P993"/>
    <mergeCell ref="A994:A998"/>
    <mergeCell ref="B994:B998"/>
    <mergeCell ref="C994:C998"/>
    <mergeCell ref="D994:D998"/>
    <mergeCell ref="F994:F998"/>
    <mergeCell ref="O994:O998"/>
    <mergeCell ref="P994:P998"/>
    <mergeCell ref="A989:A993"/>
    <mergeCell ref="B989:B993"/>
    <mergeCell ref="C989:C993"/>
    <mergeCell ref="D989:D993"/>
    <mergeCell ref="E989:E993"/>
    <mergeCell ref="F989:F993"/>
    <mergeCell ref="O1025:O1029"/>
    <mergeCell ref="P1025:P1029"/>
    <mergeCell ref="A1030:A1034"/>
    <mergeCell ref="B1030:B1034"/>
    <mergeCell ref="C1030:C1034"/>
    <mergeCell ref="D1030:D1034"/>
    <mergeCell ref="E1030:E1034"/>
    <mergeCell ref="F1030:F1034"/>
    <mergeCell ref="O1030:O1034"/>
    <mergeCell ref="P1030:P1034"/>
    <mergeCell ref="A1019:F1023"/>
    <mergeCell ref="O1019:O1023"/>
    <mergeCell ref="P1019:P1023"/>
    <mergeCell ref="A1024:P1024"/>
    <mergeCell ref="A1025:A1029"/>
    <mergeCell ref="B1025:B1029"/>
    <mergeCell ref="C1025:C1029"/>
    <mergeCell ref="D1025:D1029"/>
    <mergeCell ref="E1025:E1029"/>
    <mergeCell ref="F1025:F1029"/>
    <mergeCell ref="O1045:O1049"/>
    <mergeCell ref="P1045:P1049"/>
    <mergeCell ref="A1050:A1054"/>
    <mergeCell ref="B1050:B1054"/>
    <mergeCell ref="C1050:C1054"/>
    <mergeCell ref="D1050:D1054"/>
    <mergeCell ref="E1050:E1054"/>
    <mergeCell ref="F1050:F1054"/>
    <mergeCell ref="O1050:O1054"/>
    <mergeCell ref="P1050:P1054"/>
    <mergeCell ref="A1045:A1049"/>
    <mergeCell ref="B1045:B1049"/>
    <mergeCell ref="C1045:C1049"/>
    <mergeCell ref="D1045:D1049"/>
    <mergeCell ref="E1045:E1049"/>
    <mergeCell ref="F1045:F1049"/>
    <mergeCell ref="O1035:O1039"/>
    <mergeCell ref="P1035:P1039"/>
    <mergeCell ref="A1040:A1044"/>
    <mergeCell ref="B1040:B1044"/>
    <mergeCell ref="C1040:C1044"/>
    <mergeCell ref="D1040:D1044"/>
    <mergeCell ref="E1040:E1044"/>
    <mergeCell ref="F1040:F1044"/>
    <mergeCell ref="O1040:O1044"/>
    <mergeCell ref="P1040:P1044"/>
    <mergeCell ref="A1035:A1039"/>
    <mergeCell ref="B1035:B1039"/>
    <mergeCell ref="C1035:C1039"/>
    <mergeCell ref="D1035:D1039"/>
    <mergeCell ref="E1035:E1039"/>
    <mergeCell ref="F1035:F1039"/>
    <mergeCell ref="O1065:O1069"/>
    <mergeCell ref="P1065:P1069"/>
    <mergeCell ref="A1075:F1079"/>
    <mergeCell ref="O1075:O1079"/>
    <mergeCell ref="P1075:P1079"/>
    <mergeCell ref="A1080:P1080"/>
    <mergeCell ref="A1065:A1069"/>
    <mergeCell ref="B1065:B1069"/>
    <mergeCell ref="C1065:C1069"/>
    <mergeCell ref="D1065:D1069"/>
    <mergeCell ref="E1065:E1069"/>
    <mergeCell ref="F1065:F1069"/>
    <mergeCell ref="O1055:O1059"/>
    <mergeCell ref="P1055:P1059"/>
    <mergeCell ref="A1060:A1064"/>
    <mergeCell ref="B1060:B1064"/>
    <mergeCell ref="C1060:C1064"/>
    <mergeCell ref="D1060:D1064"/>
    <mergeCell ref="E1060:E1064"/>
    <mergeCell ref="F1060:F1064"/>
    <mergeCell ref="O1060:O1064"/>
    <mergeCell ref="P1060:P1064"/>
    <mergeCell ref="A1055:A1059"/>
    <mergeCell ref="B1055:B1059"/>
    <mergeCell ref="C1055:C1059"/>
    <mergeCell ref="D1055:D1059"/>
    <mergeCell ref="E1055:E1059"/>
    <mergeCell ref="F1055:F1059"/>
    <mergeCell ref="A1070:A1074"/>
    <mergeCell ref="B1070:B1074"/>
    <mergeCell ref="C1070:C1074"/>
    <mergeCell ref="D1070:D1074"/>
    <mergeCell ref="P1081:P1087"/>
    <mergeCell ref="A1088:A1092"/>
    <mergeCell ref="B1088:B1092"/>
    <mergeCell ref="C1088:C1092"/>
    <mergeCell ref="D1088:D1092"/>
    <mergeCell ref="E1088:E1092"/>
    <mergeCell ref="F1088:F1092"/>
    <mergeCell ref="G1081:G1083"/>
    <mergeCell ref="H1081:H1083"/>
    <mergeCell ref="I1081:I1083"/>
    <mergeCell ref="J1081:J1083"/>
    <mergeCell ref="K1081:K1083"/>
    <mergeCell ref="L1081:L1083"/>
    <mergeCell ref="A1081:A1087"/>
    <mergeCell ref="B1081:B1087"/>
    <mergeCell ref="C1081:C1087"/>
    <mergeCell ref="D1081:D1087"/>
    <mergeCell ref="E1081:E1087"/>
    <mergeCell ref="F1081:F1087"/>
    <mergeCell ref="A1093:A1097"/>
    <mergeCell ref="O1108:O1112"/>
    <mergeCell ref="P1108:P1112"/>
    <mergeCell ref="A1113:F1117"/>
    <mergeCell ref="O1113:O1117"/>
    <mergeCell ref="P1113:P1117"/>
    <mergeCell ref="A1118:P1118"/>
    <mergeCell ref="A1108:A1112"/>
    <mergeCell ref="B1108:B1112"/>
    <mergeCell ref="C1108:C1112"/>
    <mergeCell ref="D1108:D1112"/>
    <mergeCell ref="E1108:E1112"/>
    <mergeCell ref="F1108:F1112"/>
    <mergeCell ref="P1098:P1102"/>
    <mergeCell ref="B1103:B1107"/>
    <mergeCell ref="C1103:C1107"/>
    <mergeCell ref="D1103:D1107"/>
    <mergeCell ref="E1103:E1107"/>
    <mergeCell ref="F1103:F1107"/>
    <mergeCell ref="O1103:O1107"/>
    <mergeCell ref="P1103:P1107"/>
    <mergeCell ref="B1098:B1102"/>
    <mergeCell ref="C1098:C1102"/>
    <mergeCell ref="D1098:D1102"/>
    <mergeCell ref="E1098:E1102"/>
    <mergeCell ref="F1098:F1102"/>
    <mergeCell ref="O1098:O1102"/>
    <mergeCell ref="A1098:A1102"/>
    <mergeCell ref="A1103:A1107"/>
    <mergeCell ref="O1129:O1133"/>
    <mergeCell ref="P1129:P1133"/>
    <mergeCell ref="A1134:A1138"/>
    <mergeCell ref="B1134:B1138"/>
    <mergeCell ref="C1134:C1138"/>
    <mergeCell ref="D1134:D1138"/>
    <mergeCell ref="E1134:E1138"/>
    <mergeCell ref="F1134:F1138"/>
    <mergeCell ref="O1134:O1138"/>
    <mergeCell ref="P1134:P1138"/>
    <mergeCell ref="A1129:A1133"/>
    <mergeCell ref="B1129:B1133"/>
    <mergeCell ref="C1129:C1133"/>
    <mergeCell ref="D1129:D1133"/>
    <mergeCell ref="E1129:E1133"/>
    <mergeCell ref="F1129:F1133"/>
    <mergeCell ref="O1119:O1123"/>
    <mergeCell ref="P1119:P1123"/>
    <mergeCell ref="A1124:A1128"/>
    <mergeCell ref="B1124:B1128"/>
    <mergeCell ref="C1124:C1128"/>
    <mergeCell ref="D1124:D1128"/>
    <mergeCell ref="E1124:E1128"/>
    <mergeCell ref="F1124:F1128"/>
    <mergeCell ref="O1124:O1128"/>
    <mergeCell ref="P1124:P1128"/>
    <mergeCell ref="A1119:A1123"/>
    <mergeCell ref="B1119:B1123"/>
    <mergeCell ref="C1119:C1123"/>
    <mergeCell ref="D1119:D1123"/>
    <mergeCell ref="E1119:E1123"/>
    <mergeCell ref="F1119:F1123"/>
    <mergeCell ref="O1149:O1153"/>
    <mergeCell ref="P1149:P1153"/>
    <mergeCell ref="A1154:F1158"/>
    <mergeCell ref="O1154:O1158"/>
    <mergeCell ref="P1154:P1158"/>
    <mergeCell ref="A1159:P1159"/>
    <mergeCell ref="A1149:A1153"/>
    <mergeCell ref="B1149:B1153"/>
    <mergeCell ref="C1149:C1153"/>
    <mergeCell ref="D1149:D1153"/>
    <mergeCell ref="E1149:E1153"/>
    <mergeCell ref="F1149:F1153"/>
    <mergeCell ref="O1139:O1143"/>
    <mergeCell ref="P1139:P1143"/>
    <mergeCell ref="A1144:A1148"/>
    <mergeCell ref="B1144:B1148"/>
    <mergeCell ref="C1144:C1148"/>
    <mergeCell ref="D1144:D1148"/>
    <mergeCell ref="E1144:E1148"/>
    <mergeCell ref="F1144:F1148"/>
    <mergeCell ref="O1144:O1148"/>
    <mergeCell ref="P1144:P1148"/>
    <mergeCell ref="A1139:A1143"/>
    <mergeCell ref="B1139:B1143"/>
    <mergeCell ref="C1139:C1143"/>
    <mergeCell ref="D1139:D1143"/>
    <mergeCell ref="E1139:E1143"/>
    <mergeCell ref="F1139:F1143"/>
    <mergeCell ref="O1170:O1174"/>
    <mergeCell ref="P1170:P1174"/>
    <mergeCell ref="A1175:A1179"/>
    <mergeCell ref="B1175:B1179"/>
    <mergeCell ref="C1175:C1179"/>
    <mergeCell ref="D1175:D1179"/>
    <mergeCell ref="E1175:E1179"/>
    <mergeCell ref="F1175:F1179"/>
    <mergeCell ref="O1175:O1179"/>
    <mergeCell ref="P1175:P1179"/>
    <mergeCell ref="A1170:A1174"/>
    <mergeCell ref="B1170:B1174"/>
    <mergeCell ref="C1170:C1174"/>
    <mergeCell ref="D1170:D1174"/>
    <mergeCell ref="E1170:E1174"/>
    <mergeCell ref="F1170:F1174"/>
    <mergeCell ref="P1160:P1164"/>
    <mergeCell ref="A1165:A1169"/>
    <mergeCell ref="B1165:B1169"/>
    <mergeCell ref="C1165:C1169"/>
    <mergeCell ref="D1165:D1169"/>
    <mergeCell ref="E1165:E1169"/>
    <mergeCell ref="F1165:F1169"/>
    <mergeCell ref="O1165:O1169"/>
    <mergeCell ref="P1165:P1169"/>
    <mergeCell ref="B1160:B1164"/>
    <mergeCell ref="C1160:C1164"/>
    <mergeCell ref="D1160:D1164"/>
    <mergeCell ref="E1160:E1164"/>
    <mergeCell ref="F1160:F1164"/>
    <mergeCell ref="O1160:O1164"/>
    <mergeCell ref="O1190:O1194"/>
    <mergeCell ref="P1190:P1194"/>
    <mergeCell ref="A1195:A1199"/>
    <mergeCell ref="B1195:B1199"/>
    <mergeCell ref="C1195:C1199"/>
    <mergeCell ref="D1195:D1199"/>
    <mergeCell ref="E1195:E1199"/>
    <mergeCell ref="F1195:F1199"/>
    <mergeCell ref="O1195:O1199"/>
    <mergeCell ref="P1195:P1199"/>
    <mergeCell ref="A1190:A1194"/>
    <mergeCell ref="B1190:B1194"/>
    <mergeCell ref="C1190:C1194"/>
    <mergeCell ref="D1190:D1194"/>
    <mergeCell ref="E1190:E1194"/>
    <mergeCell ref="F1190:F1194"/>
    <mergeCell ref="O1180:O1184"/>
    <mergeCell ref="P1180:P1184"/>
    <mergeCell ref="A1185:A1189"/>
    <mergeCell ref="B1185:B1189"/>
    <mergeCell ref="C1185:C1189"/>
    <mergeCell ref="D1185:D1189"/>
    <mergeCell ref="E1185:E1189"/>
    <mergeCell ref="F1185:F1189"/>
    <mergeCell ref="O1185:O1189"/>
    <mergeCell ref="P1185:P1189"/>
    <mergeCell ref="A1180:A1184"/>
    <mergeCell ref="B1180:B1184"/>
    <mergeCell ref="C1180:C1184"/>
    <mergeCell ref="D1180:D1184"/>
    <mergeCell ref="E1180:E1184"/>
    <mergeCell ref="F1180:F1184"/>
    <mergeCell ref="O1210:O1214"/>
    <mergeCell ref="P1210:P1214"/>
    <mergeCell ref="A1215:A1219"/>
    <mergeCell ref="B1215:B1219"/>
    <mergeCell ref="C1215:C1219"/>
    <mergeCell ref="D1215:D1219"/>
    <mergeCell ref="E1215:E1219"/>
    <mergeCell ref="F1215:F1219"/>
    <mergeCell ref="O1215:O1219"/>
    <mergeCell ref="P1215:P1219"/>
    <mergeCell ref="A1210:A1214"/>
    <mergeCell ref="B1210:B1214"/>
    <mergeCell ref="C1210:C1214"/>
    <mergeCell ref="D1210:D1214"/>
    <mergeCell ref="E1210:E1214"/>
    <mergeCell ref="F1210:F1214"/>
    <mergeCell ref="O1200:O1204"/>
    <mergeCell ref="P1200:P1204"/>
    <mergeCell ref="A1205:A1209"/>
    <mergeCell ref="B1205:B1209"/>
    <mergeCell ref="C1205:C1209"/>
    <mergeCell ref="D1205:D1209"/>
    <mergeCell ref="E1205:E1209"/>
    <mergeCell ref="F1205:F1209"/>
    <mergeCell ref="O1205:O1209"/>
    <mergeCell ref="P1205:P1209"/>
    <mergeCell ref="A1200:A1204"/>
    <mergeCell ref="B1200:B1204"/>
    <mergeCell ref="C1200:C1204"/>
    <mergeCell ref="D1200:D1204"/>
    <mergeCell ref="E1200:E1204"/>
    <mergeCell ref="F1200:F1204"/>
    <mergeCell ref="E1235:E1239"/>
    <mergeCell ref="F1235:F1239"/>
    <mergeCell ref="O1235:O1239"/>
    <mergeCell ref="P1235:P1239"/>
    <mergeCell ref="A1230:A1234"/>
    <mergeCell ref="B1230:B1234"/>
    <mergeCell ref="C1230:C1234"/>
    <mergeCell ref="D1230:D1234"/>
    <mergeCell ref="E1230:E1234"/>
    <mergeCell ref="F1230:F1234"/>
    <mergeCell ref="O1220:O1224"/>
    <mergeCell ref="P1220:P1224"/>
    <mergeCell ref="A1225:A1229"/>
    <mergeCell ref="B1225:B1229"/>
    <mergeCell ref="C1225:C1229"/>
    <mergeCell ref="D1225:D1229"/>
    <mergeCell ref="E1225:E1229"/>
    <mergeCell ref="F1225:F1229"/>
    <mergeCell ref="O1225:O1229"/>
    <mergeCell ref="P1225:P1229"/>
    <mergeCell ref="A1220:A1224"/>
    <mergeCell ref="B1220:B1224"/>
    <mergeCell ref="C1220:C1224"/>
    <mergeCell ref="D1220:D1224"/>
    <mergeCell ref="E1220:E1224"/>
    <mergeCell ref="F1220:F1224"/>
    <mergeCell ref="A1235:A1239"/>
    <mergeCell ref="O1230:O1234"/>
    <mergeCell ref="P1230:P1234"/>
    <mergeCell ref="B1235:B1239"/>
    <mergeCell ref="C1235:C1239"/>
    <mergeCell ref="D1235:D1239"/>
    <mergeCell ref="O1250:O1254"/>
    <mergeCell ref="P1250:P1254"/>
    <mergeCell ref="A1255:F1259"/>
    <mergeCell ref="O1255:O1259"/>
    <mergeCell ref="P1255:P1259"/>
    <mergeCell ref="A1260:P1260"/>
    <mergeCell ref="A1250:A1254"/>
    <mergeCell ref="B1250:B1254"/>
    <mergeCell ref="C1250:C1254"/>
    <mergeCell ref="D1250:D1254"/>
    <mergeCell ref="E1250:E1254"/>
    <mergeCell ref="F1250:F1254"/>
    <mergeCell ref="O1240:O1244"/>
    <mergeCell ref="P1240:P1244"/>
    <mergeCell ref="A1245:A1249"/>
    <mergeCell ref="B1245:B1249"/>
    <mergeCell ref="C1245:C1249"/>
    <mergeCell ref="D1245:D1249"/>
    <mergeCell ref="E1245:E1249"/>
    <mergeCell ref="F1245:F1249"/>
    <mergeCell ref="O1245:O1249"/>
    <mergeCell ref="P1245:P1249"/>
    <mergeCell ref="A1240:A1244"/>
    <mergeCell ref="B1240:B1244"/>
    <mergeCell ref="C1240:C1244"/>
    <mergeCell ref="D1240:D1244"/>
    <mergeCell ref="E1240:E1244"/>
    <mergeCell ref="F1240:F1244"/>
    <mergeCell ref="O1266:O1271"/>
    <mergeCell ref="P1266:P1271"/>
    <mergeCell ref="A1272:A1276"/>
    <mergeCell ref="B1272:B1276"/>
    <mergeCell ref="C1272:C1276"/>
    <mergeCell ref="D1272:D1276"/>
    <mergeCell ref="E1272:E1276"/>
    <mergeCell ref="F1272:F1276"/>
    <mergeCell ref="O1272:O1276"/>
    <mergeCell ref="P1272:P1276"/>
    <mergeCell ref="I1266:I1267"/>
    <mergeCell ref="J1266:J1267"/>
    <mergeCell ref="K1266:K1267"/>
    <mergeCell ref="L1266:L1267"/>
    <mergeCell ref="M1266:M1267"/>
    <mergeCell ref="N1266:N1267"/>
    <mergeCell ref="O1261:O1265"/>
    <mergeCell ref="P1261:P1265"/>
    <mergeCell ref="A1266:A1271"/>
    <mergeCell ref="B1266:B1271"/>
    <mergeCell ref="C1266:C1271"/>
    <mergeCell ref="D1266:D1271"/>
    <mergeCell ref="E1266:E1271"/>
    <mergeCell ref="F1266:F1271"/>
    <mergeCell ref="G1266:G1267"/>
    <mergeCell ref="H1266:H1267"/>
    <mergeCell ref="A1261:A1265"/>
    <mergeCell ref="B1261:B1265"/>
    <mergeCell ref="C1261:C1265"/>
    <mergeCell ref="D1261:D1265"/>
    <mergeCell ref="E1261:E1265"/>
    <mergeCell ref="F1261:F1265"/>
    <mergeCell ref="O1287:O1291"/>
    <mergeCell ref="P1287:P1291"/>
    <mergeCell ref="A1292:A1296"/>
    <mergeCell ref="B1292:B1296"/>
    <mergeCell ref="C1292:C1296"/>
    <mergeCell ref="D1292:D1296"/>
    <mergeCell ref="E1292:E1296"/>
    <mergeCell ref="F1292:F1296"/>
    <mergeCell ref="O1292:O1296"/>
    <mergeCell ref="P1292:P1296"/>
    <mergeCell ref="A1287:A1291"/>
    <mergeCell ref="B1287:B1291"/>
    <mergeCell ref="C1287:C1291"/>
    <mergeCell ref="D1287:D1291"/>
    <mergeCell ref="E1287:E1291"/>
    <mergeCell ref="F1287:F1291"/>
    <mergeCell ref="O1277:O1281"/>
    <mergeCell ref="P1277:P1281"/>
    <mergeCell ref="A1282:A1286"/>
    <mergeCell ref="B1282:B1286"/>
    <mergeCell ref="C1282:C1286"/>
    <mergeCell ref="D1282:D1286"/>
    <mergeCell ref="E1282:E1286"/>
    <mergeCell ref="F1282:F1286"/>
    <mergeCell ref="O1282:O1286"/>
    <mergeCell ref="P1282:P1286"/>
    <mergeCell ref="A1277:A1281"/>
    <mergeCell ref="B1277:B1281"/>
    <mergeCell ref="C1277:C1281"/>
    <mergeCell ref="D1277:D1281"/>
    <mergeCell ref="E1277:E1281"/>
    <mergeCell ref="F1277:F1281"/>
    <mergeCell ref="O1307:O1311"/>
    <mergeCell ref="P1307:P1311"/>
    <mergeCell ref="A1312:A1316"/>
    <mergeCell ref="B1312:B1316"/>
    <mergeCell ref="C1312:C1316"/>
    <mergeCell ref="D1312:D1316"/>
    <mergeCell ref="E1312:E1316"/>
    <mergeCell ref="F1312:F1316"/>
    <mergeCell ref="O1312:O1316"/>
    <mergeCell ref="P1312:P1316"/>
    <mergeCell ref="A1307:A1311"/>
    <mergeCell ref="B1307:B1311"/>
    <mergeCell ref="C1307:C1311"/>
    <mergeCell ref="D1307:D1311"/>
    <mergeCell ref="E1307:E1311"/>
    <mergeCell ref="F1307:F1311"/>
    <mergeCell ref="O1297:O1301"/>
    <mergeCell ref="P1297:P1301"/>
    <mergeCell ref="A1302:A1306"/>
    <mergeCell ref="B1302:B1306"/>
    <mergeCell ref="C1302:C1306"/>
    <mergeCell ref="D1302:D1306"/>
    <mergeCell ref="E1302:E1306"/>
    <mergeCell ref="F1302:F1306"/>
    <mergeCell ref="O1302:O1306"/>
    <mergeCell ref="P1302:P1306"/>
    <mergeCell ref="A1297:A1301"/>
    <mergeCell ref="B1297:B1301"/>
    <mergeCell ref="C1297:C1301"/>
    <mergeCell ref="D1297:D1301"/>
    <mergeCell ref="E1297:E1301"/>
    <mergeCell ref="F1297:F1301"/>
    <mergeCell ref="O1327:O1331"/>
    <mergeCell ref="P1327:P1331"/>
    <mergeCell ref="B1332:B1336"/>
    <mergeCell ref="C1332:C1336"/>
    <mergeCell ref="D1332:D1336"/>
    <mergeCell ref="E1332:E1336"/>
    <mergeCell ref="F1332:F1336"/>
    <mergeCell ref="O1332:O1336"/>
    <mergeCell ref="P1332:P1336"/>
    <mergeCell ref="A1327:A1331"/>
    <mergeCell ref="B1327:B1331"/>
    <mergeCell ref="C1327:C1331"/>
    <mergeCell ref="D1327:D1331"/>
    <mergeCell ref="E1327:E1331"/>
    <mergeCell ref="F1327:F1331"/>
    <mergeCell ref="P1317:P1321"/>
    <mergeCell ref="B1322:B1326"/>
    <mergeCell ref="C1322:C1326"/>
    <mergeCell ref="D1322:D1326"/>
    <mergeCell ref="E1322:E1326"/>
    <mergeCell ref="F1322:F1326"/>
    <mergeCell ref="O1322:O1326"/>
    <mergeCell ref="P1322:P1326"/>
    <mergeCell ref="B1317:B1321"/>
    <mergeCell ref="C1317:C1321"/>
    <mergeCell ref="D1317:D1321"/>
    <mergeCell ref="E1317:E1321"/>
    <mergeCell ref="F1317:F1321"/>
    <mergeCell ref="O1317:O1321"/>
    <mergeCell ref="O1343:O1347"/>
    <mergeCell ref="P1343:P1347"/>
    <mergeCell ref="A1348:A1352"/>
    <mergeCell ref="B1348:B1352"/>
    <mergeCell ref="C1348:C1352"/>
    <mergeCell ref="D1348:D1352"/>
    <mergeCell ref="E1348:E1352"/>
    <mergeCell ref="F1348:F1352"/>
    <mergeCell ref="O1348:O1352"/>
    <mergeCell ref="P1348:P1352"/>
    <mergeCell ref="A1337:F1341"/>
    <mergeCell ref="O1337:O1341"/>
    <mergeCell ref="P1337:P1341"/>
    <mergeCell ref="A1342:P1342"/>
    <mergeCell ref="A1343:A1347"/>
    <mergeCell ref="B1343:B1347"/>
    <mergeCell ref="C1343:C1347"/>
    <mergeCell ref="D1343:D1347"/>
    <mergeCell ref="E1343:E1347"/>
    <mergeCell ref="F1343:F1347"/>
    <mergeCell ref="O1363:O1367"/>
    <mergeCell ref="P1363:P1367"/>
    <mergeCell ref="A1368:A1372"/>
    <mergeCell ref="B1368:B1372"/>
    <mergeCell ref="C1368:C1372"/>
    <mergeCell ref="D1368:D1372"/>
    <mergeCell ref="E1368:E1372"/>
    <mergeCell ref="F1368:F1372"/>
    <mergeCell ref="O1368:O1372"/>
    <mergeCell ref="P1368:P1372"/>
    <mergeCell ref="A1363:A1367"/>
    <mergeCell ref="B1363:B1367"/>
    <mergeCell ref="C1363:C1367"/>
    <mergeCell ref="D1363:D1367"/>
    <mergeCell ref="E1363:E1367"/>
    <mergeCell ref="F1363:F1367"/>
    <mergeCell ref="O1353:O1357"/>
    <mergeCell ref="P1353:P1357"/>
    <mergeCell ref="A1358:A1362"/>
    <mergeCell ref="B1358:B1362"/>
    <mergeCell ref="C1358:C1362"/>
    <mergeCell ref="D1358:D1362"/>
    <mergeCell ref="E1358:E1362"/>
    <mergeCell ref="F1358:F1362"/>
    <mergeCell ref="O1358:O1362"/>
    <mergeCell ref="P1358:P1362"/>
    <mergeCell ref="A1353:A1357"/>
    <mergeCell ref="B1353:B1357"/>
    <mergeCell ref="C1353:C1357"/>
    <mergeCell ref="D1353:D1357"/>
    <mergeCell ref="E1353:E1357"/>
    <mergeCell ref="F1353:F1357"/>
    <mergeCell ref="O1383:O1387"/>
    <mergeCell ref="P1383:P1387"/>
    <mergeCell ref="A1388:A1392"/>
    <mergeCell ref="B1388:B1392"/>
    <mergeCell ref="C1388:C1392"/>
    <mergeCell ref="D1388:D1392"/>
    <mergeCell ref="E1388:E1392"/>
    <mergeCell ref="F1388:F1392"/>
    <mergeCell ref="O1388:O1392"/>
    <mergeCell ref="P1388:P1392"/>
    <mergeCell ref="A1383:A1387"/>
    <mergeCell ref="B1383:B1387"/>
    <mergeCell ref="C1383:C1387"/>
    <mergeCell ref="D1383:D1387"/>
    <mergeCell ref="E1383:E1387"/>
    <mergeCell ref="F1383:F1387"/>
    <mergeCell ref="O1373:O1377"/>
    <mergeCell ref="P1373:P1377"/>
    <mergeCell ref="A1378:A1382"/>
    <mergeCell ref="B1378:B1382"/>
    <mergeCell ref="C1378:C1382"/>
    <mergeCell ref="D1378:D1382"/>
    <mergeCell ref="E1378:E1382"/>
    <mergeCell ref="F1378:F1382"/>
    <mergeCell ref="O1378:O1382"/>
    <mergeCell ref="P1378:P1382"/>
    <mergeCell ref="A1373:A1377"/>
    <mergeCell ref="B1373:B1377"/>
    <mergeCell ref="C1373:C1377"/>
    <mergeCell ref="D1373:D1377"/>
    <mergeCell ref="E1373:E1377"/>
    <mergeCell ref="F1373:F1377"/>
    <mergeCell ref="O1403:O1407"/>
    <mergeCell ref="P1403:P1407"/>
    <mergeCell ref="A1408:A1412"/>
    <mergeCell ref="B1408:B1412"/>
    <mergeCell ref="C1408:C1412"/>
    <mergeCell ref="D1408:D1412"/>
    <mergeCell ref="E1408:E1412"/>
    <mergeCell ref="F1408:F1412"/>
    <mergeCell ref="O1408:O1412"/>
    <mergeCell ref="P1408:P1412"/>
    <mergeCell ref="A1403:A1407"/>
    <mergeCell ref="B1403:B1407"/>
    <mergeCell ref="C1403:C1407"/>
    <mergeCell ref="D1403:D1407"/>
    <mergeCell ref="E1403:E1407"/>
    <mergeCell ref="F1403:F1407"/>
    <mergeCell ref="O1393:O1397"/>
    <mergeCell ref="P1393:P1397"/>
    <mergeCell ref="A1398:A1402"/>
    <mergeCell ref="B1398:B1402"/>
    <mergeCell ref="C1398:C1402"/>
    <mergeCell ref="D1398:D1402"/>
    <mergeCell ref="E1398:E1402"/>
    <mergeCell ref="F1398:F1402"/>
    <mergeCell ref="O1398:O1402"/>
    <mergeCell ref="P1398:P1402"/>
    <mergeCell ref="A1393:A1397"/>
    <mergeCell ref="B1393:B1397"/>
    <mergeCell ref="C1393:C1397"/>
    <mergeCell ref="D1393:D1397"/>
    <mergeCell ref="E1393:E1397"/>
    <mergeCell ref="F1393:F1397"/>
    <mergeCell ref="O1423:O1427"/>
    <mergeCell ref="P1423:P1427"/>
    <mergeCell ref="A1428:A1432"/>
    <mergeCell ref="B1428:B1432"/>
    <mergeCell ref="C1428:C1432"/>
    <mergeCell ref="D1428:D1432"/>
    <mergeCell ref="E1428:E1432"/>
    <mergeCell ref="F1428:F1432"/>
    <mergeCell ref="O1428:O1432"/>
    <mergeCell ref="P1428:P1432"/>
    <mergeCell ref="A1423:A1427"/>
    <mergeCell ref="B1423:B1427"/>
    <mergeCell ref="C1423:C1427"/>
    <mergeCell ref="D1423:D1427"/>
    <mergeCell ref="E1423:E1427"/>
    <mergeCell ref="F1423:F1427"/>
    <mergeCell ref="O1413:O1417"/>
    <mergeCell ref="P1413:P1417"/>
    <mergeCell ref="A1418:A1422"/>
    <mergeCell ref="B1418:B1422"/>
    <mergeCell ref="C1418:C1422"/>
    <mergeCell ref="D1418:D1422"/>
    <mergeCell ref="E1418:E1422"/>
    <mergeCell ref="F1418:F1422"/>
    <mergeCell ref="O1418:O1422"/>
    <mergeCell ref="P1418:P1422"/>
    <mergeCell ref="A1413:A1417"/>
    <mergeCell ref="B1413:B1417"/>
    <mergeCell ref="C1413:C1417"/>
    <mergeCell ref="D1413:D1417"/>
    <mergeCell ref="E1413:E1417"/>
    <mergeCell ref="F1413:F1417"/>
    <mergeCell ref="O1443:O1447"/>
    <mergeCell ref="P1443:P1447"/>
    <mergeCell ref="A1448:A1452"/>
    <mergeCell ref="B1448:B1452"/>
    <mergeCell ref="C1448:C1452"/>
    <mergeCell ref="D1448:D1452"/>
    <mergeCell ref="E1448:E1452"/>
    <mergeCell ref="F1448:F1452"/>
    <mergeCell ref="O1448:O1452"/>
    <mergeCell ref="P1448:P1452"/>
    <mergeCell ref="A1443:A1447"/>
    <mergeCell ref="B1443:B1447"/>
    <mergeCell ref="C1443:C1447"/>
    <mergeCell ref="D1443:D1447"/>
    <mergeCell ref="E1443:E1447"/>
    <mergeCell ref="F1443:F1447"/>
    <mergeCell ref="O1433:O1437"/>
    <mergeCell ref="P1433:P1437"/>
    <mergeCell ref="A1438:A1442"/>
    <mergeCell ref="B1438:B1442"/>
    <mergeCell ref="C1438:C1442"/>
    <mergeCell ref="D1438:D1442"/>
    <mergeCell ref="E1438:E1442"/>
    <mergeCell ref="F1438:F1442"/>
    <mergeCell ref="O1438:O1442"/>
    <mergeCell ref="P1438:P1442"/>
    <mergeCell ref="A1433:A1437"/>
    <mergeCell ref="B1433:B1437"/>
    <mergeCell ref="C1433:C1437"/>
    <mergeCell ref="D1433:D1437"/>
    <mergeCell ref="E1433:E1437"/>
    <mergeCell ref="F1433:F1437"/>
    <mergeCell ref="O1463:O1467"/>
    <mergeCell ref="P1463:P1467"/>
    <mergeCell ref="A1468:F1472"/>
    <mergeCell ref="O1468:O1472"/>
    <mergeCell ref="P1468:P1472"/>
    <mergeCell ref="A1473:P1473"/>
    <mergeCell ref="A1463:A1467"/>
    <mergeCell ref="B1463:B1467"/>
    <mergeCell ref="C1463:C1467"/>
    <mergeCell ref="D1463:D1467"/>
    <mergeCell ref="E1463:E1467"/>
    <mergeCell ref="F1463:F1467"/>
    <mergeCell ref="O1453:O1457"/>
    <mergeCell ref="P1453:P1457"/>
    <mergeCell ref="A1458:A1462"/>
    <mergeCell ref="B1458:B1462"/>
    <mergeCell ref="C1458:C1462"/>
    <mergeCell ref="D1458:D1462"/>
    <mergeCell ref="E1458:E1462"/>
    <mergeCell ref="F1458:F1462"/>
    <mergeCell ref="O1458:O1462"/>
    <mergeCell ref="P1458:P1462"/>
    <mergeCell ref="A1453:A1457"/>
    <mergeCell ref="B1453:B1457"/>
    <mergeCell ref="C1453:C1457"/>
    <mergeCell ref="D1453:D1457"/>
    <mergeCell ref="E1453:E1457"/>
    <mergeCell ref="F1453:F1457"/>
    <mergeCell ref="O1484:O1488"/>
    <mergeCell ref="P1484:P1488"/>
    <mergeCell ref="A1489:A1493"/>
    <mergeCell ref="B1489:B1493"/>
    <mergeCell ref="C1489:C1493"/>
    <mergeCell ref="D1489:D1493"/>
    <mergeCell ref="E1489:E1493"/>
    <mergeCell ref="F1489:F1493"/>
    <mergeCell ref="O1489:O1493"/>
    <mergeCell ref="P1489:P1493"/>
    <mergeCell ref="A1484:A1488"/>
    <mergeCell ref="B1484:B1488"/>
    <mergeCell ref="C1484:C1488"/>
    <mergeCell ref="D1484:D1488"/>
    <mergeCell ref="E1484:E1488"/>
    <mergeCell ref="F1484:F1488"/>
    <mergeCell ref="O1474:O1478"/>
    <mergeCell ref="P1474:P1478"/>
    <mergeCell ref="A1479:A1483"/>
    <mergeCell ref="B1479:B1483"/>
    <mergeCell ref="C1479:C1483"/>
    <mergeCell ref="D1479:D1483"/>
    <mergeCell ref="E1479:E1483"/>
    <mergeCell ref="F1479:F1483"/>
    <mergeCell ref="O1479:O1483"/>
    <mergeCell ref="P1479:P1483"/>
    <mergeCell ref="A1474:A1478"/>
    <mergeCell ref="B1474:B1478"/>
    <mergeCell ref="C1474:C1478"/>
    <mergeCell ref="D1474:D1478"/>
    <mergeCell ref="E1474:E1478"/>
    <mergeCell ref="F1474:F1478"/>
    <mergeCell ref="O1504:O1508"/>
    <mergeCell ref="P1504:P1508"/>
    <mergeCell ref="A1509:A1513"/>
    <mergeCell ref="B1509:B1513"/>
    <mergeCell ref="C1509:C1513"/>
    <mergeCell ref="D1509:D1513"/>
    <mergeCell ref="E1509:E1513"/>
    <mergeCell ref="F1509:F1513"/>
    <mergeCell ref="O1509:O1513"/>
    <mergeCell ref="P1509:P1513"/>
    <mergeCell ref="A1504:A1508"/>
    <mergeCell ref="B1504:B1508"/>
    <mergeCell ref="C1504:C1508"/>
    <mergeCell ref="D1504:D1508"/>
    <mergeCell ref="E1504:E1508"/>
    <mergeCell ref="F1504:F1508"/>
    <mergeCell ref="O1494:O1498"/>
    <mergeCell ref="P1494:P1498"/>
    <mergeCell ref="A1499:A1503"/>
    <mergeCell ref="B1499:B1503"/>
    <mergeCell ref="C1499:C1503"/>
    <mergeCell ref="D1499:D1503"/>
    <mergeCell ref="E1499:E1503"/>
    <mergeCell ref="F1499:F1503"/>
    <mergeCell ref="O1499:O1503"/>
    <mergeCell ref="P1499:P1503"/>
    <mergeCell ref="A1494:A1498"/>
    <mergeCell ref="B1494:B1498"/>
    <mergeCell ref="C1494:C1498"/>
    <mergeCell ref="D1494:D1498"/>
    <mergeCell ref="E1494:E1498"/>
    <mergeCell ref="F1494:F1498"/>
    <mergeCell ref="O1524:O1528"/>
    <mergeCell ref="P1524:P1528"/>
    <mergeCell ref="A1529:A1533"/>
    <mergeCell ref="B1529:B1533"/>
    <mergeCell ref="C1529:C1533"/>
    <mergeCell ref="D1529:D1533"/>
    <mergeCell ref="E1529:E1533"/>
    <mergeCell ref="F1529:F1533"/>
    <mergeCell ref="O1529:O1533"/>
    <mergeCell ref="P1529:P1533"/>
    <mergeCell ref="A1524:A1528"/>
    <mergeCell ref="B1524:B1528"/>
    <mergeCell ref="C1524:C1528"/>
    <mergeCell ref="D1524:D1528"/>
    <mergeCell ref="E1524:E1528"/>
    <mergeCell ref="F1524:F1528"/>
    <mergeCell ref="P1514:P1518"/>
    <mergeCell ref="A1519:A1523"/>
    <mergeCell ref="B1519:B1523"/>
    <mergeCell ref="C1519:C1523"/>
    <mergeCell ref="D1519:D1523"/>
    <mergeCell ref="E1519:E1523"/>
    <mergeCell ref="F1519:F1523"/>
    <mergeCell ref="O1519:O1523"/>
    <mergeCell ref="P1519:P1523"/>
    <mergeCell ref="B1514:B1518"/>
    <mergeCell ref="C1514:C1518"/>
    <mergeCell ref="D1514:D1518"/>
    <mergeCell ref="E1514:E1518"/>
    <mergeCell ref="F1514:F1518"/>
    <mergeCell ref="O1514:O1518"/>
    <mergeCell ref="A1544:A1548"/>
    <mergeCell ref="B1544:B1548"/>
    <mergeCell ref="C1544:C1548"/>
    <mergeCell ref="D1544:D1548"/>
    <mergeCell ref="E1544:E1548"/>
    <mergeCell ref="F1544:F1548"/>
    <mergeCell ref="O1534:O1538"/>
    <mergeCell ref="P1534:P1538"/>
    <mergeCell ref="A1539:A1543"/>
    <mergeCell ref="B1539:B1543"/>
    <mergeCell ref="C1539:C1543"/>
    <mergeCell ref="D1539:D1543"/>
    <mergeCell ref="E1539:E1543"/>
    <mergeCell ref="F1539:F1543"/>
    <mergeCell ref="O1539:O1543"/>
    <mergeCell ref="P1539:P1543"/>
    <mergeCell ref="A1534:A1538"/>
    <mergeCell ref="B1534:B1538"/>
    <mergeCell ref="C1534:C1538"/>
    <mergeCell ref="D1534:D1538"/>
    <mergeCell ref="E1534:E1538"/>
    <mergeCell ref="F1534:F1538"/>
    <mergeCell ref="P1554:P1558"/>
    <mergeCell ref="B1559:B1563"/>
    <mergeCell ref="C1559:C1563"/>
    <mergeCell ref="D1559:D1563"/>
    <mergeCell ref="E1559:E1563"/>
    <mergeCell ref="F1559:F1563"/>
    <mergeCell ref="O1559:O1563"/>
    <mergeCell ref="P1559:P1563"/>
    <mergeCell ref="B1554:B1558"/>
    <mergeCell ref="C1554:C1558"/>
    <mergeCell ref="D1554:D1558"/>
    <mergeCell ref="E1554:E1558"/>
    <mergeCell ref="F1554:F1558"/>
    <mergeCell ref="O1554:O1558"/>
    <mergeCell ref="O1544:O1548"/>
    <mergeCell ref="P1544:P1548"/>
    <mergeCell ref="B1549:B1553"/>
    <mergeCell ref="C1549:C1553"/>
    <mergeCell ref="D1549:D1553"/>
    <mergeCell ref="E1549:E1553"/>
    <mergeCell ref="F1549:F1553"/>
    <mergeCell ref="O1549:O1553"/>
    <mergeCell ref="P1549:P1553"/>
    <mergeCell ref="O1574:O1578"/>
    <mergeCell ref="P1574:P1578"/>
    <mergeCell ref="B1579:B1583"/>
    <mergeCell ref="C1579:C1583"/>
    <mergeCell ref="D1579:D1583"/>
    <mergeCell ref="E1579:E1583"/>
    <mergeCell ref="F1579:F1583"/>
    <mergeCell ref="O1579:O1583"/>
    <mergeCell ref="P1579:P1583"/>
    <mergeCell ref="A1574:A1578"/>
    <mergeCell ref="B1574:B1578"/>
    <mergeCell ref="C1574:C1578"/>
    <mergeCell ref="D1574:D1578"/>
    <mergeCell ref="E1574:E1578"/>
    <mergeCell ref="F1574:F1578"/>
    <mergeCell ref="P1564:P1568"/>
    <mergeCell ref="A1569:A1573"/>
    <mergeCell ref="B1569:B1573"/>
    <mergeCell ref="C1569:C1573"/>
    <mergeCell ref="D1569:D1573"/>
    <mergeCell ref="E1569:E1573"/>
    <mergeCell ref="F1569:F1573"/>
    <mergeCell ref="O1569:O1573"/>
    <mergeCell ref="P1569:P1573"/>
    <mergeCell ref="B1564:B1568"/>
    <mergeCell ref="C1564:C1568"/>
    <mergeCell ref="D1564:D1568"/>
    <mergeCell ref="E1564:E1568"/>
    <mergeCell ref="F1564:F1568"/>
    <mergeCell ref="O1564:O1568"/>
    <mergeCell ref="N1589:N1590"/>
    <mergeCell ref="O1589:O1594"/>
    <mergeCell ref="P1589:P1594"/>
    <mergeCell ref="Q1549:Q1550"/>
    <mergeCell ref="A1682:P1682"/>
    <mergeCell ref="A1683:A1687"/>
    <mergeCell ref="B1683:B1687"/>
    <mergeCell ref="C1683:C1687"/>
    <mergeCell ref="D1683:D1687"/>
    <mergeCell ref="E1683:E1687"/>
    <mergeCell ref="O1584:O1588"/>
    <mergeCell ref="P1584:P1588"/>
    <mergeCell ref="A1589:F1594"/>
    <mergeCell ref="G1589:G1590"/>
    <mergeCell ref="H1589:H1590"/>
    <mergeCell ref="I1589:I1590"/>
    <mergeCell ref="J1589:J1590"/>
    <mergeCell ref="K1589:K1590"/>
    <mergeCell ref="L1589:L1590"/>
    <mergeCell ref="M1589:M1590"/>
    <mergeCell ref="A1584:A1588"/>
    <mergeCell ref="B1584:B1588"/>
    <mergeCell ref="C1584:C1588"/>
    <mergeCell ref="D1584:D1588"/>
    <mergeCell ref="E1584:E1588"/>
    <mergeCell ref="F1584:F1588"/>
    <mergeCell ref="F1601:F1605"/>
    <mergeCell ref="O1601:O1605"/>
    <mergeCell ref="P1601:P1605"/>
    <mergeCell ref="A1606:A1610"/>
    <mergeCell ref="B1606:B1610"/>
    <mergeCell ref="C1606:C1610"/>
    <mergeCell ref="P1688:P1692"/>
    <mergeCell ref="A1693:A1697"/>
    <mergeCell ref="B1693:B1697"/>
    <mergeCell ref="C1693:C1697"/>
    <mergeCell ref="D1693:D1697"/>
    <mergeCell ref="E1693:E1697"/>
    <mergeCell ref="F1693:F1697"/>
    <mergeCell ref="O1693:O1697"/>
    <mergeCell ref="P1693:P1697"/>
    <mergeCell ref="F1683:F1687"/>
    <mergeCell ref="O1683:O1687"/>
    <mergeCell ref="P1683:P1687"/>
    <mergeCell ref="A1688:A1692"/>
    <mergeCell ref="B1688:B1692"/>
    <mergeCell ref="C1688:C1692"/>
    <mergeCell ref="D1688:D1692"/>
    <mergeCell ref="E1688:E1692"/>
    <mergeCell ref="F1688:F1692"/>
    <mergeCell ref="O1688:O1692"/>
    <mergeCell ref="O1708:O1712"/>
    <mergeCell ref="P1708:P1712"/>
    <mergeCell ref="A1713:A1717"/>
    <mergeCell ref="B1713:B1717"/>
    <mergeCell ref="C1713:C1717"/>
    <mergeCell ref="D1713:D1717"/>
    <mergeCell ref="E1713:E1717"/>
    <mergeCell ref="F1713:F1717"/>
    <mergeCell ref="O1713:O1717"/>
    <mergeCell ref="P1713:P1717"/>
    <mergeCell ref="A1708:A1712"/>
    <mergeCell ref="B1708:B1712"/>
    <mergeCell ref="C1708:C1712"/>
    <mergeCell ref="D1708:D1712"/>
    <mergeCell ref="E1708:E1712"/>
    <mergeCell ref="F1708:F1712"/>
    <mergeCell ref="O1698:O1702"/>
    <mergeCell ref="P1698:P1702"/>
    <mergeCell ref="A1703:A1707"/>
    <mergeCell ref="B1703:B1707"/>
    <mergeCell ref="C1703:C1707"/>
    <mergeCell ref="D1703:D1707"/>
    <mergeCell ref="E1703:E1707"/>
    <mergeCell ref="F1703:F1707"/>
    <mergeCell ref="O1703:O1707"/>
    <mergeCell ref="P1703:P1707"/>
    <mergeCell ref="A1698:A1702"/>
    <mergeCell ref="B1698:B1702"/>
    <mergeCell ref="C1698:C1702"/>
    <mergeCell ref="D1698:D1702"/>
    <mergeCell ref="E1698:E1702"/>
    <mergeCell ref="F1698:F1702"/>
    <mergeCell ref="O1728:O1732"/>
    <mergeCell ref="P1728:P1732"/>
    <mergeCell ref="A1738:F1742"/>
    <mergeCell ref="O1738:O1742"/>
    <mergeCell ref="P1738:P1742"/>
    <mergeCell ref="A1743:P1743"/>
    <mergeCell ref="A1728:A1732"/>
    <mergeCell ref="B1728:B1732"/>
    <mergeCell ref="C1728:C1732"/>
    <mergeCell ref="D1728:D1732"/>
    <mergeCell ref="E1728:E1732"/>
    <mergeCell ref="F1728:F1732"/>
    <mergeCell ref="O1718:O1722"/>
    <mergeCell ref="P1718:P1722"/>
    <mergeCell ref="A1723:A1727"/>
    <mergeCell ref="B1723:B1727"/>
    <mergeCell ref="C1723:C1727"/>
    <mergeCell ref="D1723:D1727"/>
    <mergeCell ref="E1723:E1727"/>
    <mergeCell ref="F1723:F1727"/>
    <mergeCell ref="O1723:O1727"/>
    <mergeCell ref="P1723:P1727"/>
    <mergeCell ref="A1718:A1722"/>
    <mergeCell ref="B1718:B1722"/>
    <mergeCell ref="C1718:C1722"/>
    <mergeCell ref="D1718:D1722"/>
    <mergeCell ref="E1718:E1722"/>
    <mergeCell ref="F1718:F1722"/>
    <mergeCell ref="A1733:A1737"/>
    <mergeCell ref="B1733:B1737"/>
    <mergeCell ref="C1733:C1737"/>
    <mergeCell ref="D1733:D1737"/>
    <mergeCell ref="O1754:O1758"/>
    <mergeCell ref="P1754:P1758"/>
    <mergeCell ref="A1759:A1763"/>
    <mergeCell ref="B1759:B1763"/>
    <mergeCell ref="C1759:C1763"/>
    <mergeCell ref="D1759:D1763"/>
    <mergeCell ref="E1759:E1763"/>
    <mergeCell ref="F1759:F1763"/>
    <mergeCell ref="O1759:O1763"/>
    <mergeCell ref="P1759:P1763"/>
    <mergeCell ref="A1754:A1758"/>
    <mergeCell ref="B1754:B1758"/>
    <mergeCell ref="C1754:C1758"/>
    <mergeCell ref="D1754:D1758"/>
    <mergeCell ref="E1754:E1758"/>
    <mergeCell ref="F1754:F1758"/>
    <mergeCell ref="O1744:O1748"/>
    <mergeCell ref="P1744:P1748"/>
    <mergeCell ref="A1749:A1753"/>
    <mergeCell ref="B1749:B1753"/>
    <mergeCell ref="C1749:C1753"/>
    <mergeCell ref="D1749:D1753"/>
    <mergeCell ref="E1749:E1753"/>
    <mergeCell ref="F1749:F1753"/>
    <mergeCell ref="O1749:O1753"/>
    <mergeCell ref="P1749:P1753"/>
    <mergeCell ref="A1744:A1748"/>
    <mergeCell ref="B1744:B1748"/>
    <mergeCell ref="C1744:C1748"/>
    <mergeCell ref="D1744:D1748"/>
    <mergeCell ref="E1744:E1748"/>
    <mergeCell ref="F1744:F1748"/>
    <mergeCell ref="O1774:O1778"/>
    <mergeCell ref="P1774:P1778"/>
    <mergeCell ref="B1779:B1783"/>
    <mergeCell ref="C1779:C1783"/>
    <mergeCell ref="D1779:D1783"/>
    <mergeCell ref="E1779:E1783"/>
    <mergeCell ref="F1779:F1783"/>
    <mergeCell ref="O1779:O1783"/>
    <mergeCell ref="P1779:P1783"/>
    <mergeCell ref="A1774:A1778"/>
    <mergeCell ref="B1774:B1778"/>
    <mergeCell ref="C1774:C1778"/>
    <mergeCell ref="D1774:D1778"/>
    <mergeCell ref="E1774:E1778"/>
    <mergeCell ref="F1774:F1778"/>
    <mergeCell ref="O1764:O1768"/>
    <mergeCell ref="P1764:P1768"/>
    <mergeCell ref="A1769:A1773"/>
    <mergeCell ref="B1769:B1773"/>
    <mergeCell ref="C1769:C1773"/>
    <mergeCell ref="D1769:D1773"/>
    <mergeCell ref="E1769:E1773"/>
    <mergeCell ref="F1769:F1773"/>
    <mergeCell ref="O1769:O1773"/>
    <mergeCell ref="P1769:P1773"/>
    <mergeCell ref="A1764:A1768"/>
    <mergeCell ref="B1764:B1768"/>
    <mergeCell ref="C1764:C1768"/>
    <mergeCell ref="D1764:D1768"/>
    <mergeCell ref="E1764:E1768"/>
    <mergeCell ref="F1764:F1768"/>
    <mergeCell ref="A1779:A1783"/>
    <mergeCell ref="O1794:O1798"/>
    <mergeCell ref="P1794:P1798"/>
    <mergeCell ref="A1799:A1803"/>
    <mergeCell ref="B1799:B1803"/>
    <mergeCell ref="C1799:C1803"/>
    <mergeCell ref="D1799:D1803"/>
    <mergeCell ref="E1799:E1803"/>
    <mergeCell ref="F1799:F1803"/>
    <mergeCell ref="O1799:O1803"/>
    <mergeCell ref="P1799:P1803"/>
    <mergeCell ref="A1794:A1798"/>
    <mergeCell ref="B1794:B1798"/>
    <mergeCell ref="C1794:C1798"/>
    <mergeCell ref="D1794:D1798"/>
    <mergeCell ref="E1794:E1798"/>
    <mergeCell ref="F1794:F1798"/>
    <mergeCell ref="O1784:O1788"/>
    <mergeCell ref="P1784:P1788"/>
    <mergeCell ref="A1789:A1793"/>
    <mergeCell ref="B1789:B1793"/>
    <mergeCell ref="C1789:C1793"/>
    <mergeCell ref="D1789:D1793"/>
    <mergeCell ref="E1789:E1793"/>
    <mergeCell ref="F1789:F1793"/>
    <mergeCell ref="O1789:O1793"/>
    <mergeCell ref="P1789:P1793"/>
    <mergeCell ref="A1784:A1788"/>
    <mergeCell ref="B1784:B1788"/>
    <mergeCell ref="C1784:C1788"/>
    <mergeCell ref="D1784:D1788"/>
    <mergeCell ref="E1784:E1788"/>
    <mergeCell ref="F1784:F1788"/>
    <mergeCell ref="O1814:O1818"/>
    <mergeCell ref="P1814:P1818"/>
    <mergeCell ref="A1834:F1838"/>
    <mergeCell ref="O1834:O1838"/>
    <mergeCell ref="P1834:P1838"/>
    <mergeCell ref="A1839:P1839"/>
    <mergeCell ref="A1814:A1818"/>
    <mergeCell ref="B1814:B1818"/>
    <mergeCell ref="C1814:C1818"/>
    <mergeCell ref="D1814:D1818"/>
    <mergeCell ref="E1814:E1818"/>
    <mergeCell ref="F1814:F1818"/>
    <mergeCell ref="O1804:O1808"/>
    <mergeCell ref="P1804:P1808"/>
    <mergeCell ref="A1809:A1813"/>
    <mergeCell ref="B1809:B1813"/>
    <mergeCell ref="C1809:C1813"/>
    <mergeCell ref="D1809:D1813"/>
    <mergeCell ref="E1809:E1813"/>
    <mergeCell ref="F1809:F1813"/>
    <mergeCell ref="O1809:O1813"/>
    <mergeCell ref="P1809:P1813"/>
    <mergeCell ref="A1804:A1808"/>
    <mergeCell ref="B1804:B1808"/>
    <mergeCell ref="C1804:C1808"/>
    <mergeCell ref="D1804:D1808"/>
    <mergeCell ref="E1804:E1808"/>
    <mergeCell ref="F1804:F1808"/>
    <mergeCell ref="O1819:O1823"/>
    <mergeCell ref="P1819:P1823"/>
    <mergeCell ref="A1819:A1823"/>
    <mergeCell ref="B1819:B1823"/>
    <mergeCell ref="O1850:O1854"/>
    <mergeCell ref="P1850:P1854"/>
    <mergeCell ref="A1855:A1859"/>
    <mergeCell ref="B1855:B1859"/>
    <mergeCell ref="C1855:C1859"/>
    <mergeCell ref="D1855:D1859"/>
    <mergeCell ref="E1855:E1859"/>
    <mergeCell ref="F1855:F1859"/>
    <mergeCell ref="O1855:O1859"/>
    <mergeCell ref="P1855:P1859"/>
    <mergeCell ref="A1850:A1854"/>
    <mergeCell ref="B1850:B1854"/>
    <mergeCell ref="C1850:C1854"/>
    <mergeCell ref="D1850:D1854"/>
    <mergeCell ref="E1850:E1854"/>
    <mergeCell ref="F1850:F1854"/>
    <mergeCell ref="O1840:O1844"/>
    <mergeCell ref="P1840:P1844"/>
    <mergeCell ref="A1845:A1849"/>
    <mergeCell ref="B1845:B1849"/>
    <mergeCell ref="C1845:C1849"/>
    <mergeCell ref="D1845:D1849"/>
    <mergeCell ref="E1845:E1849"/>
    <mergeCell ref="F1845:F1849"/>
    <mergeCell ref="O1845:O1849"/>
    <mergeCell ref="P1845:P1849"/>
    <mergeCell ref="A1840:A1844"/>
    <mergeCell ref="B1840:B1844"/>
    <mergeCell ref="C1840:C1844"/>
    <mergeCell ref="D1840:D1844"/>
    <mergeCell ref="E1840:E1844"/>
    <mergeCell ref="F1840:F1844"/>
    <mergeCell ref="O1870:O1874"/>
    <mergeCell ref="P1870:P1874"/>
    <mergeCell ref="A1875:A1879"/>
    <mergeCell ref="B1875:B1879"/>
    <mergeCell ref="C1875:C1879"/>
    <mergeCell ref="D1875:D1879"/>
    <mergeCell ref="E1875:E1879"/>
    <mergeCell ref="F1875:F1879"/>
    <mergeCell ref="O1875:O1879"/>
    <mergeCell ref="P1875:P1879"/>
    <mergeCell ref="A1870:A1874"/>
    <mergeCell ref="B1870:B1874"/>
    <mergeCell ref="C1870:C1874"/>
    <mergeCell ref="D1870:D1874"/>
    <mergeCell ref="E1870:E1874"/>
    <mergeCell ref="F1870:F1874"/>
    <mergeCell ref="O1860:O1864"/>
    <mergeCell ref="P1860:P1864"/>
    <mergeCell ref="A1865:A1869"/>
    <mergeCell ref="B1865:B1869"/>
    <mergeCell ref="C1865:C1869"/>
    <mergeCell ref="D1865:D1869"/>
    <mergeCell ref="E1865:E1869"/>
    <mergeCell ref="F1865:F1869"/>
    <mergeCell ref="O1865:O1869"/>
    <mergeCell ref="P1865:P1869"/>
    <mergeCell ref="A1860:A1864"/>
    <mergeCell ref="B1860:B1864"/>
    <mergeCell ref="C1860:C1864"/>
    <mergeCell ref="D1860:D1864"/>
    <mergeCell ref="E1860:E1864"/>
    <mergeCell ref="F1860:F1864"/>
    <mergeCell ref="O1890:O1894"/>
    <mergeCell ref="P1890:P1894"/>
    <mergeCell ref="A1895:A1899"/>
    <mergeCell ref="B1895:B1899"/>
    <mergeCell ref="C1895:C1899"/>
    <mergeCell ref="D1895:D1899"/>
    <mergeCell ref="E1895:E1899"/>
    <mergeCell ref="F1895:F1899"/>
    <mergeCell ref="O1895:O1899"/>
    <mergeCell ref="P1895:P1899"/>
    <mergeCell ref="A1890:A1894"/>
    <mergeCell ref="B1890:B1894"/>
    <mergeCell ref="C1890:C1894"/>
    <mergeCell ref="D1890:D1894"/>
    <mergeCell ref="E1890:E1894"/>
    <mergeCell ref="F1890:F1894"/>
    <mergeCell ref="O1880:O1884"/>
    <mergeCell ref="P1880:P1884"/>
    <mergeCell ref="A1885:A1889"/>
    <mergeCell ref="B1885:B1889"/>
    <mergeCell ref="C1885:C1889"/>
    <mergeCell ref="D1885:D1889"/>
    <mergeCell ref="E1885:E1889"/>
    <mergeCell ref="F1885:F1889"/>
    <mergeCell ref="O1885:O1889"/>
    <mergeCell ref="P1885:P1889"/>
    <mergeCell ref="A1880:A1884"/>
    <mergeCell ref="B1880:B1884"/>
    <mergeCell ref="C1880:C1884"/>
    <mergeCell ref="D1880:D1884"/>
    <mergeCell ref="E1880:E1884"/>
    <mergeCell ref="F1880:F1884"/>
    <mergeCell ref="O1910:O1914"/>
    <mergeCell ref="P1910:P1914"/>
    <mergeCell ref="A1915:A1919"/>
    <mergeCell ref="B1915:B1919"/>
    <mergeCell ref="C1915:C1919"/>
    <mergeCell ref="D1915:D1919"/>
    <mergeCell ref="E1915:E1919"/>
    <mergeCell ref="F1915:F1919"/>
    <mergeCell ref="O1915:O1919"/>
    <mergeCell ref="P1915:P1919"/>
    <mergeCell ref="A1910:A1914"/>
    <mergeCell ref="B1910:B1914"/>
    <mergeCell ref="C1910:C1914"/>
    <mergeCell ref="D1910:D1914"/>
    <mergeCell ref="E1910:E1914"/>
    <mergeCell ref="F1910:F1914"/>
    <mergeCell ref="O1900:O1904"/>
    <mergeCell ref="P1900:P1904"/>
    <mergeCell ref="A1905:A1909"/>
    <mergeCell ref="B1905:B1909"/>
    <mergeCell ref="C1905:C1909"/>
    <mergeCell ref="D1905:D1909"/>
    <mergeCell ref="E1905:E1909"/>
    <mergeCell ref="F1905:F1909"/>
    <mergeCell ref="O1905:O1909"/>
    <mergeCell ref="P1905:P1909"/>
    <mergeCell ref="A1900:A1904"/>
    <mergeCell ref="B1900:B1904"/>
    <mergeCell ref="C1900:C1904"/>
    <mergeCell ref="D1900:D1904"/>
    <mergeCell ref="E1900:E1904"/>
    <mergeCell ref="F1900:F1904"/>
    <mergeCell ref="O1930:O1934"/>
    <mergeCell ref="P1930:P1934"/>
    <mergeCell ref="A1935:A1939"/>
    <mergeCell ref="B1935:B1939"/>
    <mergeCell ref="C1935:C1939"/>
    <mergeCell ref="D1935:D1939"/>
    <mergeCell ref="E1935:E1939"/>
    <mergeCell ref="F1935:F1939"/>
    <mergeCell ref="O1935:O1939"/>
    <mergeCell ref="P1935:P1939"/>
    <mergeCell ref="A1930:A1934"/>
    <mergeCell ref="B1930:B1934"/>
    <mergeCell ref="C1930:C1934"/>
    <mergeCell ref="D1930:D1934"/>
    <mergeCell ref="E1930:E1934"/>
    <mergeCell ref="F1930:F1934"/>
    <mergeCell ref="O1920:O1924"/>
    <mergeCell ref="P1920:P1924"/>
    <mergeCell ref="A1925:A1929"/>
    <mergeCell ref="B1925:B1929"/>
    <mergeCell ref="C1925:C1929"/>
    <mergeCell ref="D1925:D1929"/>
    <mergeCell ref="E1925:E1929"/>
    <mergeCell ref="F1925:F1929"/>
    <mergeCell ref="O1925:O1929"/>
    <mergeCell ref="P1925:P1929"/>
    <mergeCell ref="A1920:A1924"/>
    <mergeCell ref="B1920:B1924"/>
    <mergeCell ref="C1920:C1924"/>
    <mergeCell ref="D1920:D1924"/>
    <mergeCell ref="E1920:E1924"/>
    <mergeCell ref="F1920:F1924"/>
    <mergeCell ref="O1950:O1954"/>
    <mergeCell ref="P1950:P1954"/>
    <mergeCell ref="A1955:A1959"/>
    <mergeCell ref="B1955:B1959"/>
    <mergeCell ref="C1955:C1959"/>
    <mergeCell ref="D1955:D1959"/>
    <mergeCell ref="E1955:E1959"/>
    <mergeCell ref="F1955:F1959"/>
    <mergeCell ref="O1955:O1959"/>
    <mergeCell ref="P1955:P1959"/>
    <mergeCell ref="A1950:A1954"/>
    <mergeCell ref="B1950:B1954"/>
    <mergeCell ref="C1950:C1954"/>
    <mergeCell ref="D1950:D1954"/>
    <mergeCell ref="E1950:E1954"/>
    <mergeCell ref="F1950:F1954"/>
    <mergeCell ref="P1940:P1944"/>
    <mergeCell ref="B1945:B1949"/>
    <mergeCell ref="C1945:C1949"/>
    <mergeCell ref="D1945:D1949"/>
    <mergeCell ref="E1945:E1949"/>
    <mergeCell ref="F1945:F1949"/>
    <mergeCell ref="O1945:O1949"/>
    <mergeCell ref="P1945:P1949"/>
    <mergeCell ref="B1940:B1944"/>
    <mergeCell ref="C1940:C1944"/>
    <mergeCell ref="D1940:D1944"/>
    <mergeCell ref="E1940:E1944"/>
    <mergeCell ref="F1940:F1944"/>
    <mergeCell ref="O1940:O1944"/>
    <mergeCell ref="O1971:O1975"/>
    <mergeCell ref="A1976:A1980"/>
    <mergeCell ref="B1976:B1980"/>
    <mergeCell ref="C1976:C1980"/>
    <mergeCell ref="D1976:D1980"/>
    <mergeCell ref="E1976:E1980"/>
    <mergeCell ref="F1976:F1980"/>
    <mergeCell ref="O1976:O1980"/>
    <mergeCell ref="A1965:F1969"/>
    <mergeCell ref="O1965:O1969"/>
    <mergeCell ref="P1965:P1969"/>
    <mergeCell ref="A1970:P1970"/>
    <mergeCell ref="A1971:A1975"/>
    <mergeCell ref="B1971:B1975"/>
    <mergeCell ref="C1971:C1975"/>
    <mergeCell ref="D1971:D1975"/>
    <mergeCell ref="E1971:E1975"/>
    <mergeCell ref="F1971:F1975"/>
    <mergeCell ref="P1971:P1975"/>
    <mergeCell ref="A1996:A2000"/>
    <mergeCell ref="B1996:B2000"/>
    <mergeCell ref="C1996:C2000"/>
    <mergeCell ref="D1996:D2000"/>
    <mergeCell ref="E1996:E2000"/>
    <mergeCell ref="F1996:F2000"/>
    <mergeCell ref="B1991:B1995"/>
    <mergeCell ref="C1991:C1995"/>
    <mergeCell ref="D1991:D1995"/>
    <mergeCell ref="E1991:E1995"/>
    <mergeCell ref="F1991:F1995"/>
    <mergeCell ref="O1991:O1995"/>
    <mergeCell ref="O1981:O1985"/>
    <mergeCell ref="A1986:A1990"/>
    <mergeCell ref="B1986:B1990"/>
    <mergeCell ref="C1986:C1990"/>
    <mergeCell ref="D1986:D1990"/>
    <mergeCell ref="E1986:E1990"/>
    <mergeCell ref="F1986:F1990"/>
    <mergeCell ref="O1986:O1990"/>
    <mergeCell ref="A1981:A1985"/>
    <mergeCell ref="B1981:B1985"/>
    <mergeCell ref="C1981:C1985"/>
    <mergeCell ref="D1981:D1985"/>
    <mergeCell ref="E1981:E1985"/>
    <mergeCell ref="F1981:F1985"/>
    <mergeCell ref="B2011:B2015"/>
    <mergeCell ref="C2011:C2015"/>
    <mergeCell ref="D2011:D2015"/>
    <mergeCell ref="E2011:E2015"/>
    <mergeCell ref="F2011:F2015"/>
    <mergeCell ref="O2011:O2015"/>
    <mergeCell ref="B2006:B2010"/>
    <mergeCell ref="C2006:C2010"/>
    <mergeCell ref="D2006:D2010"/>
    <mergeCell ref="E2006:E2010"/>
    <mergeCell ref="F2006:F2010"/>
    <mergeCell ref="O2006:O2010"/>
    <mergeCell ref="O1996:O2000"/>
    <mergeCell ref="B2001:B2005"/>
    <mergeCell ref="C2001:C2005"/>
    <mergeCell ref="D2001:D2005"/>
    <mergeCell ref="E2001:E2005"/>
    <mergeCell ref="F2001:F2005"/>
    <mergeCell ref="O2001:O2005"/>
    <mergeCell ref="B2026:B2030"/>
    <mergeCell ref="C2026:C2030"/>
    <mergeCell ref="D2026:D2030"/>
    <mergeCell ref="E2026:E2030"/>
    <mergeCell ref="F2026:F2030"/>
    <mergeCell ref="O2026:O2030"/>
    <mergeCell ref="B2021:B2025"/>
    <mergeCell ref="C2021:C2025"/>
    <mergeCell ref="D2021:D2025"/>
    <mergeCell ref="E2021:E2025"/>
    <mergeCell ref="F2021:F2025"/>
    <mergeCell ref="O2021:O2025"/>
    <mergeCell ref="B2016:B2020"/>
    <mergeCell ref="C2016:C2020"/>
    <mergeCell ref="D2016:D2020"/>
    <mergeCell ref="E2016:E2020"/>
    <mergeCell ref="F2016:F2020"/>
    <mergeCell ref="O2016:O2020"/>
    <mergeCell ref="B2041:B2045"/>
    <mergeCell ref="C2041:C2045"/>
    <mergeCell ref="D2041:D2045"/>
    <mergeCell ref="E2041:E2045"/>
    <mergeCell ref="F2041:F2045"/>
    <mergeCell ref="O2041:O2045"/>
    <mergeCell ref="O2031:O2035"/>
    <mergeCell ref="B2036:B2040"/>
    <mergeCell ref="C2036:C2040"/>
    <mergeCell ref="D2036:D2040"/>
    <mergeCell ref="E2036:E2040"/>
    <mergeCell ref="F2036:F2040"/>
    <mergeCell ref="O2036:O2040"/>
    <mergeCell ref="A2031:A2035"/>
    <mergeCell ref="B2031:B2035"/>
    <mergeCell ref="C2031:C2035"/>
    <mergeCell ref="D2031:D2035"/>
    <mergeCell ref="E2031:E2035"/>
    <mergeCell ref="F2031:F2035"/>
    <mergeCell ref="B2061:B2065"/>
    <mergeCell ref="C2061:C2065"/>
    <mergeCell ref="D2061:D2065"/>
    <mergeCell ref="E2061:E2065"/>
    <mergeCell ref="F2061:F2065"/>
    <mergeCell ref="O2061:O2065"/>
    <mergeCell ref="B2056:B2060"/>
    <mergeCell ref="C2056:C2060"/>
    <mergeCell ref="D2056:D2060"/>
    <mergeCell ref="E2056:E2060"/>
    <mergeCell ref="F2056:F2060"/>
    <mergeCell ref="O2056:O2060"/>
    <mergeCell ref="O2046:O2050"/>
    <mergeCell ref="A2051:A2055"/>
    <mergeCell ref="B2051:B2055"/>
    <mergeCell ref="C2051:C2055"/>
    <mergeCell ref="D2051:D2055"/>
    <mergeCell ref="E2051:E2055"/>
    <mergeCell ref="F2051:F2055"/>
    <mergeCell ref="O2051:O2055"/>
    <mergeCell ref="A2046:A2050"/>
    <mergeCell ref="B2046:B2050"/>
    <mergeCell ref="C2046:C2050"/>
    <mergeCell ref="D2046:D2050"/>
    <mergeCell ref="E2046:E2050"/>
    <mergeCell ref="F2046:F2050"/>
    <mergeCell ref="B2076:B2080"/>
    <mergeCell ref="C2076:C2080"/>
    <mergeCell ref="D2076:D2080"/>
    <mergeCell ref="E2076:E2080"/>
    <mergeCell ref="F2076:F2080"/>
    <mergeCell ref="O2076:O2080"/>
    <mergeCell ref="B2071:B2075"/>
    <mergeCell ref="C2071:C2075"/>
    <mergeCell ref="D2071:D2075"/>
    <mergeCell ref="E2071:E2075"/>
    <mergeCell ref="F2071:F2075"/>
    <mergeCell ref="O2071:O2075"/>
    <mergeCell ref="B2066:B2070"/>
    <mergeCell ref="C2066:C2070"/>
    <mergeCell ref="D2066:D2070"/>
    <mergeCell ref="E2066:E2070"/>
    <mergeCell ref="F2066:F2070"/>
    <mergeCell ref="O2066:O2070"/>
    <mergeCell ref="O2086:O2090"/>
    <mergeCell ref="B2091:B2095"/>
    <mergeCell ref="C2091:C2095"/>
    <mergeCell ref="D2091:D2095"/>
    <mergeCell ref="E2091:E2095"/>
    <mergeCell ref="F2091:F2095"/>
    <mergeCell ref="O2091:O2095"/>
    <mergeCell ref="A2086:A2090"/>
    <mergeCell ref="B2086:B2090"/>
    <mergeCell ref="C2086:C2090"/>
    <mergeCell ref="D2086:D2090"/>
    <mergeCell ref="E2086:E2090"/>
    <mergeCell ref="F2086:F2090"/>
    <mergeCell ref="B2081:B2085"/>
    <mergeCell ref="C2081:C2085"/>
    <mergeCell ref="D2081:D2085"/>
    <mergeCell ref="E2081:E2085"/>
    <mergeCell ref="F2081:F2085"/>
    <mergeCell ref="O2081:O2085"/>
    <mergeCell ref="O2106:O2110"/>
    <mergeCell ref="A2111:A2115"/>
    <mergeCell ref="B2111:B2115"/>
    <mergeCell ref="C2111:C2115"/>
    <mergeCell ref="D2111:D2115"/>
    <mergeCell ref="E2111:E2115"/>
    <mergeCell ref="F2111:F2115"/>
    <mergeCell ref="O2111:O2115"/>
    <mergeCell ref="A2106:A2110"/>
    <mergeCell ref="B2106:B2110"/>
    <mergeCell ref="C2106:C2110"/>
    <mergeCell ref="D2106:D2110"/>
    <mergeCell ref="E2106:E2110"/>
    <mergeCell ref="F2106:F2110"/>
    <mergeCell ref="O2096:O2100"/>
    <mergeCell ref="B2101:B2105"/>
    <mergeCell ref="C2101:C2105"/>
    <mergeCell ref="D2101:D2105"/>
    <mergeCell ref="E2101:E2105"/>
    <mergeCell ref="F2101:F2105"/>
    <mergeCell ref="O2101:O2105"/>
    <mergeCell ref="A2096:A2100"/>
    <mergeCell ref="B2096:B2100"/>
    <mergeCell ref="C2096:C2100"/>
    <mergeCell ref="D2096:D2100"/>
    <mergeCell ref="E2096:E2100"/>
    <mergeCell ref="F2096:F2100"/>
    <mergeCell ref="O2121:O2125"/>
    <mergeCell ref="B2126:B2130"/>
    <mergeCell ref="C2126:C2130"/>
    <mergeCell ref="D2126:D2130"/>
    <mergeCell ref="E2126:E2130"/>
    <mergeCell ref="F2126:F2130"/>
    <mergeCell ref="O2126:O2130"/>
    <mergeCell ref="A2121:A2125"/>
    <mergeCell ref="B2121:B2125"/>
    <mergeCell ref="C2121:C2125"/>
    <mergeCell ref="D2121:D2125"/>
    <mergeCell ref="E2121:E2125"/>
    <mergeCell ref="F2121:F2125"/>
    <mergeCell ref="B2116:B2120"/>
    <mergeCell ref="C2116:C2120"/>
    <mergeCell ref="D2116:D2120"/>
    <mergeCell ref="E2116:E2120"/>
    <mergeCell ref="F2116:F2120"/>
    <mergeCell ref="O2116:O2120"/>
    <mergeCell ref="B2131:B2135"/>
    <mergeCell ref="C2131:C2135"/>
    <mergeCell ref="D2131:D2135"/>
    <mergeCell ref="E2131:E2135"/>
    <mergeCell ref="F2131:F2135"/>
    <mergeCell ref="O2131:O2135"/>
    <mergeCell ref="O2202:O2206"/>
    <mergeCell ref="P2202:P2206"/>
    <mergeCell ref="A2191:F2195"/>
    <mergeCell ref="O2191:O2195"/>
    <mergeCell ref="P2191:P2195"/>
    <mergeCell ref="A2196:P2196"/>
    <mergeCell ref="A2197:A2201"/>
    <mergeCell ref="B2197:B2201"/>
    <mergeCell ref="C2197:C2201"/>
    <mergeCell ref="D2197:D2201"/>
    <mergeCell ref="E2197:E2201"/>
    <mergeCell ref="F2197:F2201"/>
    <mergeCell ref="O2146:O2150"/>
    <mergeCell ref="P2146:P2150"/>
    <mergeCell ref="A2136:A2140"/>
    <mergeCell ref="B2136:B2140"/>
    <mergeCell ref="C2136:C2140"/>
    <mergeCell ref="D2136:D2140"/>
    <mergeCell ref="E2136:E2140"/>
    <mergeCell ref="F2136:F2140"/>
    <mergeCell ref="O2136:O2140"/>
    <mergeCell ref="P2136:P2140"/>
    <mergeCell ref="A2141:A2145"/>
    <mergeCell ref="B2141:B2145"/>
    <mergeCell ref="C2141:C2145"/>
    <mergeCell ref="D2141:D2145"/>
    <mergeCell ref="O2217:O2221"/>
    <mergeCell ref="P2217:P2221"/>
    <mergeCell ref="A2222:A2226"/>
    <mergeCell ref="B2222:B2226"/>
    <mergeCell ref="C2222:C2226"/>
    <mergeCell ref="D2222:D2226"/>
    <mergeCell ref="E2222:E2226"/>
    <mergeCell ref="F2222:F2226"/>
    <mergeCell ref="O2222:O2226"/>
    <mergeCell ref="P2222:P2226"/>
    <mergeCell ref="A2217:A2221"/>
    <mergeCell ref="B2217:B2221"/>
    <mergeCell ref="C2217:C2221"/>
    <mergeCell ref="D2217:D2221"/>
    <mergeCell ref="E2217:E2221"/>
    <mergeCell ref="F2217:F2221"/>
    <mergeCell ref="O2207:O2211"/>
    <mergeCell ref="P2207:P2211"/>
    <mergeCell ref="A2212:A2216"/>
    <mergeCell ref="B2212:B2216"/>
    <mergeCell ref="C2212:C2216"/>
    <mergeCell ref="D2212:D2216"/>
    <mergeCell ref="E2212:E2216"/>
    <mergeCell ref="F2212:F2216"/>
    <mergeCell ref="O2212:O2216"/>
    <mergeCell ref="P2212:P2216"/>
    <mergeCell ref="A2207:A2211"/>
    <mergeCell ref="B2207:B2211"/>
    <mergeCell ref="C2207:C2211"/>
    <mergeCell ref="D2207:D2211"/>
    <mergeCell ref="E2207:E2211"/>
    <mergeCell ref="F2207:F2211"/>
    <mergeCell ref="O2237:O2241"/>
    <mergeCell ref="P2237:P2241"/>
    <mergeCell ref="A2242:A2246"/>
    <mergeCell ref="B2242:B2246"/>
    <mergeCell ref="C2242:C2246"/>
    <mergeCell ref="D2242:D2246"/>
    <mergeCell ref="E2242:E2246"/>
    <mergeCell ref="F2242:F2246"/>
    <mergeCell ref="O2242:O2246"/>
    <mergeCell ref="P2242:P2246"/>
    <mergeCell ref="A2237:A2241"/>
    <mergeCell ref="B2237:B2241"/>
    <mergeCell ref="C2237:C2241"/>
    <mergeCell ref="D2237:D2241"/>
    <mergeCell ref="E2237:E2241"/>
    <mergeCell ref="F2237:F2241"/>
    <mergeCell ref="O2227:O2231"/>
    <mergeCell ref="P2227:P2231"/>
    <mergeCell ref="A2232:A2236"/>
    <mergeCell ref="B2232:B2236"/>
    <mergeCell ref="C2232:C2236"/>
    <mergeCell ref="D2232:D2236"/>
    <mergeCell ref="E2232:E2236"/>
    <mergeCell ref="F2232:F2236"/>
    <mergeCell ref="O2232:O2236"/>
    <mergeCell ref="P2232:P2236"/>
    <mergeCell ref="A2227:A2231"/>
    <mergeCell ref="B2227:B2231"/>
    <mergeCell ref="C2227:C2231"/>
    <mergeCell ref="D2227:D2231"/>
    <mergeCell ref="E2227:E2231"/>
    <mergeCell ref="F2227:F2231"/>
    <mergeCell ref="A2257:A2261"/>
    <mergeCell ref="B2257:B2261"/>
    <mergeCell ref="C2257:C2261"/>
    <mergeCell ref="D2257:D2261"/>
    <mergeCell ref="E2257:E2261"/>
    <mergeCell ref="F2257:F2261"/>
    <mergeCell ref="O2247:O2251"/>
    <mergeCell ref="P2247:P2251"/>
    <mergeCell ref="A2252:A2256"/>
    <mergeCell ref="B2252:B2256"/>
    <mergeCell ref="C2252:C2256"/>
    <mergeCell ref="D2252:D2256"/>
    <mergeCell ref="E2252:E2256"/>
    <mergeCell ref="F2252:F2256"/>
    <mergeCell ref="O2252:O2256"/>
    <mergeCell ref="P2252:P2256"/>
    <mergeCell ref="A2247:A2251"/>
    <mergeCell ref="B2247:B2251"/>
    <mergeCell ref="C2247:C2251"/>
    <mergeCell ref="D2247:D2251"/>
    <mergeCell ref="E2247:E2251"/>
    <mergeCell ref="F2247:F2251"/>
    <mergeCell ref="P2267:P2271"/>
    <mergeCell ref="B2272:B2276"/>
    <mergeCell ref="C2272:C2276"/>
    <mergeCell ref="D2272:D2276"/>
    <mergeCell ref="E2272:E2276"/>
    <mergeCell ref="F2272:F2276"/>
    <mergeCell ref="O2272:O2276"/>
    <mergeCell ref="P2272:P2276"/>
    <mergeCell ref="B2267:B2271"/>
    <mergeCell ref="C2267:C2271"/>
    <mergeCell ref="D2267:D2271"/>
    <mergeCell ref="E2267:E2271"/>
    <mergeCell ref="F2267:F2271"/>
    <mergeCell ref="O2267:O2271"/>
    <mergeCell ref="O2257:O2261"/>
    <mergeCell ref="P2257:P2261"/>
    <mergeCell ref="B2262:B2266"/>
    <mergeCell ref="C2262:C2266"/>
    <mergeCell ref="D2262:D2266"/>
    <mergeCell ref="E2262:E2266"/>
    <mergeCell ref="F2262:F2266"/>
    <mergeCell ref="O2262:O2266"/>
    <mergeCell ref="P2262:P2266"/>
    <mergeCell ref="P2292:P2296"/>
    <mergeCell ref="B2287:B2291"/>
    <mergeCell ref="C2287:C2291"/>
    <mergeCell ref="D2287:D2291"/>
    <mergeCell ref="E2287:E2291"/>
    <mergeCell ref="F2287:F2291"/>
    <mergeCell ref="O2287:O2291"/>
    <mergeCell ref="O2277:O2281"/>
    <mergeCell ref="P2277:P2281"/>
    <mergeCell ref="A2282:A2286"/>
    <mergeCell ref="B2282:B2286"/>
    <mergeCell ref="C2282:C2286"/>
    <mergeCell ref="D2282:D2286"/>
    <mergeCell ref="E2282:E2286"/>
    <mergeCell ref="F2282:F2286"/>
    <mergeCell ref="O2282:O2286"/>
    <mergeCell ref="P2282:P2286"/>
    <mergeCell ref="A2277:A2281"/>
    <mergeCell ref="B2277:B2281"/>
    <mergeCell ref="C2277:C2281"/>
    <mergeCell ref="D2277:D2281"/>
    <mergeCell ref="E2277:E2281"/>
    <mergeCell ref="F2277:F2281"/>
    <mergeCell ref="O2307:O2311"/>
    <mergeCell ref="P2307:P2311"/>
    <mergeCell ref="A2312:A2316"/>
    <mergeCell ref="B2312:B2316"/>
    <mergeCell ref="C2312:C2316"/>
    <mergeCell ref="D2312:D2316"/>
    <mergeCell ref="E2312:E2316"/>
    <mergeCell ref="F2312:F2316"/>
    <mergeCell ref="O2312:O2316"/>
    <mergeCell ref="P2312:P2316"/>
    <mergeCell ref="A2307:A2311"/>
    <mergeCell ref="B2307:B2311"/>
    <mergeCell ref="C2307:C2311"/>
    <mergeCell ref="D2307:D2311"/>
    <mergeCell ref="E2307:E2311"/>
    <mergeCell ref="F2307:F2311"/>
    <mergeCell ref="A2317:A2321"/>
    <mergeCell ref="B2317:B2321"/>
    <mergeCell ref="C2317:C2321"/>
    <mergeCell ref="D2317:D2321"/>
    <mergeCell ref="E2317:E2321"/>
    <mergeCell ref="F2317:F2321"/>
    <mergeCell ref="O2317:O2321"/>
    <mergeCell ref="P2317:P2321"/>
    <mergeCell ref="M2328:M2330"/>
    <mergeCell ref="N2328:N2330"/>
    <mergeCell ref="O2328:O2334"/>
    <mergeCell ref="P2328:P2334"/>
    <mergeCell ref="A2335:A2339"/>
    <mergeCell ref="B2335:B2339"/>
    <mergeCell ref="C2335:C2339"/>
    <mergeCell ref="D2335:D2339"/>
    <mergeCell ref="E2335:E2339"/>
    <mergeCell ref="F2335:F2339"/>
    <mergeCell ref="G2328:G2330"/>
    <mergeCell ref="H2328:H2330"/>
    <mergeCell ref="I2328:I2330"/>
    <mergeCell ref="J2328:J2330"/>
    <mergeCell ref="K2328:K2330"/>
    <mergeCell ref="L2328:L2330"/>
    <mergeCell ref="A2322:F2326"/>
    <mergeCell ref="O2322:O2326"/>
    <mergeCell ref="P2322:P2326"/>
    <mergeCell ref="A2327:P2327"/>
    <mergeCell ref="A2328:A2334"/>
    <mergeCell ref="B2328:B2334"/>
    <mergeCell ref="C2328:C2334"/>
    <mergeCell ref="D2328:D2334"/>
    <mergeCell ref="E2328:E2334"/>
    <mergeCell ref="F2328:F2334"/>
    <mergeCell ref="O2340:O2346"/>
    <mergeCell ref="P2340:P2346"/>
    <mergeCell ref="A2347:A2353"/>
    <mergeCell ref="B2347:B2353"/>
    <mergeCell ref="C2347:C2353"/>
    <mergeCell ref="D2347:D2353"/>
    <mergeCell ref="E2347:E2353"/>
    <mergeCell ref="F2347:F2353"/>
    <mergeCell ref="G2347:G2349"/>
    <mergeCell ref="H2347:H2349"/>
    <mergeCell ref="I2340:I2342"/>
    <mergeCell ref="J2340:J2342"/>
    <mergeCell ref="K2340:K2342"/>
    <mergeCell ref="L2340:L2342"/>
    <mergeCell ref="M2340:M2342"/>
    <mergeCell ref="N2340:N2342"/>
    <mergeCell ref="O2335:O2339"/>
    <mergeCell ref="P2335:P2339"/>
    <mergeCell ref="A2340:A2346"/>
    <mergeCell ref="B2340:B2346"/>
    <mergeCell ref="C2340:C2346"/>
    <mergeCell ref="D2340:D2346"/>
    <mergeCell ref="E2340:E2346"/>
    <mergeCell ref="F2340:F2346"/>
    <mergeCell ref="G2340:G2342"/>
    <mergeCell ref="H2340:H2342"/>
    <mergeCell ref="O2354:O2360"/>
    <mergeCell ref="P2354:P2360"/>
    <mergeCell ref="A2361:A2367"/>
    <mergeCell ref="B2361:B2367"/>
    <mergeCell ref="C2361:C2367"/>
    <mergeCell ref="D2361:D2367"/>
    <mergeCell ref="E2361:E2367"/>
    <mergeCell ref="F2361:F2367"/>
    <mergeCell ref="G2361:G2363"/>
    <mergeCell ref="H2361:H2363"/>
    <mergeCell ref="I2354:I2356"/>
    <mergeCell ref="J2354:J2356"/>
    <mergeCell ref="K2354:K2356"/>
    <mergeCell ref="L2354:L2356"/>
    <mergeCell ref="M2354:M2356"/>
    <mergeCell ref="N2354:N2356"/>
    <mergeCell ref="O2347:O2353"/>
    <mergeCell ref="P2347:P2353"/>
    <mergeCell ref="A2354:A2360"/>
    <mergeCell ref="B2354:B2360"/>
    <mergeCell ref="C2354:C2360"/>
    <mergeCell ref="D2354:D2360"/>
    <mergeCell ref="E2354:E2360"/>
    <mergeCell ref="F2354:F2360"/>
    <mergeCell ref="G2354:G2356"/>
    <mergeCell ref="H2354:H2356"/>
    <mergeCell ref="I2347:I2349"/>
    <mergeCell ref="J2347:J2349"/>
    <mergeCell ref="K2347:K2349"/>
    <mergeCell ref="L2347:L2349"/>
    <mergeCell ref="M2347:M2349"/>
    <mergeCell ref="N2347:N2349"/>
    <mergeCell ref="O2368:O2374"/>
    <mergeCell ref="P2368:P2374"/>
    <mergeCell ref="A2375:A2381"/>
    <mergeCell ref="B2375:B2381"/>
    <mergeCell ref="C2375:C2381"/>
    <mergeCell ref="D2375:D2381"/>
    <mergeCell ref="E2375:E2381"/>
    <mergeCell ref="F2375:F2381"/>
    <mergeCell ref="G2375:G2377"/>
    <mergeCell ref="H2375:H2377"/>
    <mergeCell ref="I2368:I2370"/>
    <mergeCell ref="J2368:J2370"/>
    <mergeCell ref="K2368:K2370"/>
    <mergeCell ref="L2368:L2370"/>
    <mergeCell ref="M2368:M2370"/>
    <mergeCell ref="N2368:N2370"/>
    <mergeCell ref="O2361:O2367"/>
    <mergeCell ref="P2361:P2367"/>
    <mergeCell ref="A2368:A2374"/>
    <mergeCell ref="B2368:B2374"/>
    <mergeCell ref="C2368:C2374"/>
    <mergeCell ref="D2368:D2374"/>
    <mergeCell ref="E2368:E2374"/>
    <mergeCell ref="F2368:F2374"/>
    <mergeCell ref="G2368:G2370"/>
    <mergeCell ref="H2368:H2370"/>
    <mergeCell ref="I2361:I2363"/>
    <mergeCell ref="J2361:J2363"/>
    <mergeCell ref="K2361:K2363"/>
    <mergeCell ref="L2361:L2363"/>
    <mergeCell ref="M2361:M2363"/>
    <mergeCell ref="N2361:N2363"/>
    <mergeCell ref="O2382:O2388"/>
    <mergeCell ref="P2382:P2388"/>
    <mergeCell ref="A2389:A2395"/>
    <mergeCell ref="B2389:B2395"/>
    <mergeCell ref="C2389:C2395"/>
    <mergeCell ref="D2389:D2395"/>
    <mergeCell ref="E2389:E2395"/>
    <mergeCell ref="F2389:F2395"/>
    <mergeCell ref="G2389:G2391"/>
    <mergeCell ref="H2389:H2391"/>
    <mergeCell ref="I2382:I2384"/>
    <mergeCell ref="J2382:J2384"/>
    <mergeCell ref="K2382:K2384"/>
    <mergeCell ref="L2382:L2384"/>
    <mergeCell ref="M2382:M2384"/>
    <mergeCell ref="N2382:N2384"/>
    <mergeCell ref="O2375:O2381"/>
    <mergeCell ref="P2375:P2381"/>
    <mergeCell ref="A2382:A2388"/>
    <mergeCell ref="B2382:B2388"/>
    <mergeCell ref="C2382:C2388"/>
    <mergeCell ref="D2382:D2388"/>
    <mergeCell ref="E2382:E2388"/>
    <mergeCell ref="F2382:F2388"/>
    <mergeCell ref="G2382:G2384"/>
    <mergeCell ref="H2382:H2384"/>
    <mergeCell ref="I2375:I2377"/>
    <mergeCell ref="J2375:J2377"/>
    <mergeCell ref="K2375:K2377"/>
    <mergeCell ref="L2375:L2377"/>
    <mergeCell ref="M2375:M2377"/>
    <mergeCell ref="N2375:N2377"/>
    <mergeCell ref="O2396:O2402"/>
    <mergeCell ref="P2396:P2402"/>
    <mergeCell ref="A2403:A2409"/>
    <mergeCell ref="B2403:B2409"/>
    <mergeCell ref="C2403:C2409"/>
    <mergeCell ref="D2403:D2409"/>
    <mergeCell ref="E2403:E2409"/>
    <mergeCell ref="F2403:F2409"/>
    <mergeCell ref="G2403:G2405"/>
    <mergeCell ref="H2403:H2405"/>
    <mergeCell ref="I2396:I2398"/>
    <mergeCell ref="J2396:J2398"/>
    <mergeCell ref="K2396:K2398"/>
    <mergeCell ref="L2396:L2398"/>
    <mergeCell ref="M2396:M2398"/>
    <mergeCell ref="N2396:N2398"/>
    <mergeCell ref="O2389:O2395"/>
    <mergeCell ref="P2389:P2395"/>
    <mergeCell ref="A2396:A2402"/>
    <mergeCell ref="B2396:B2402"/>
    <mergeCell ref="C2396:C2402"/>
    <mergeCell ref="D2396:D2402"/>
    <mergeCell ref="E2396:E2402"/>
    <mergeCell ref="F2396:F2402"/>
    <mergeCell ref="G2396:G2398"/>
    <mergeCell ref="H2396:H2398"/>
    <mergeCell ref="I2389:I2391"/>
    <mergeCell ref="J2389:J2391"/>
    <mergeCell ref="K2389:K2391"/>
    <mergeCell ref="L2389:L2391"/>
    <mergeCell ref="M2389:M2391"/>
    <mergeCell ref="N2389:N2391"/>
    <mergeCell ref="O2410:O2416"/>
    <mergeCell ref="P2410:P2416"/>
    <mergeCell ref="A2417:A2423"/>
    <mergeCell ref="B2417:B2423"/>
    <mergeCell ref="C2417:C2423"/>
    <mergeCell ref="D2417:D2423"/>
    <mergeCell ref="E2417:E2423"/>
    <mergeCell ref="F2417:F2423"/>
    <mergeCell ref="G2417:G2419"/>
    <mergeCell ref="H2417:H2419"/>
    <mergeCell ref="I2410:I2412"/>
    <mergeCell ref="J2410:J2412"/>
    <mergeCell ref="K2410:K2412"/>
    <mergeCell ref="L2410:L2412"/>
    <mergeCell ref="M2410:M2412"/>
    <mergeCell ref="N2410:N2412"/>
    <mergeCell ref="O2403:O2409"/>
    <mergeCell ref="P2403:P2409"/>
    <mergeCell ref="A2410:A2416"/>
    <mergeCell ref="B2410:B2416"/>
    <mergeCell ref="C2410:C2416"/>
    <mergeCell ref="D2410:D2416"/>
    <mergeCell ref="E2410:E2416"/>
    <mergeCell ref="F2410:F2416"/>
    <mergeCell ref="G2410:G2412"/>
    <mergeCell ref="H2410:H2412"/>
    <mergeCell ref="I2403:I2405"/>
    <mergeCell ref="J2403:J2405"/>
    <mergeCell ref="K2403:K2405"/>
    <mergeCell ref="L2403:L2405"/>
    <mergeCell ref="M2403:M2405"/>
    <mergeCell ref="N2403:N2405"/>
    <mergeCell ref="O2424:O2430"/>
    <mergeCell ref="P2424:P2430"/>
    <mergeCell ref="A2431:A2437"/>
    <mergeCell ref="B2431:B2437"/>
    <mergeCell ref="C2431:C2437"/>
    <mergeCell ref="D2431:D2437"/>
    <mergeCell ref="E2431:E2437"/>
    <mergeCell ref="F2431:F2437"/>
    <mergeCell ref="G2431:G2433"/>
    <mergeCell ref="H2431:H2433"/>
    <mergeCell ref="I2424:I2426"/>
    <mergeCell ref="J2424:J2426"/>
    <mergeCell ref="K2424:K2426"/>
    <mergeCell ref="L2424:L2426"/>
    <mergeCell ref="M2424:M2426"/>
    <mergeCell ref="N2424:N2426"/>
    <mergeCell ref="O2417:O2423"/>
    <mergeCell ref="P2417:P2423"/>
    <mergeCell ref="A2424:A2430"/>
    <mergeCell ref="B2424:B2430"/>
    <mergeCell ref="C2424:C2430"/>
    <mergeCell ref="D2424:D2430"/>
    <mergeCell ref="E2424:E2430"/>
    <mergeCell ref="F2424:F2430"/>
    <mergeCell ref="G2424:G2426"/>
    <mergeCell ref="H2424:H2426"/>
    <mergeCell ref="I2417:I2419"/>
    <mergeCell ref="J2417:J2419"/>
    <mergeCell ref="K2417:K2419"/>
    <mergeCell ref="L2417:L2419"/>
    <mergeCell ref="M2417:M2419"/>
    <mergeCell ref="N2417:N2419"/>
    <mergeCell ref="O2438:O2444"/>
    <mergeCell ref="P2438:P2444"/>
    <mergeCell ref="A2445:A2451"/>
    <mergeCell ref="B2445:B2451"/>
    <mergeCell ref="C2445:C2451"/>
    <mergeCell ref="D2445:D2451"/>
    <mergeCell ref="E2445:E2451"/>
    <mergeCell ref="F2445:F2451"/>
    <mergeCell ref="G2445:G2447"/>
    <mergeCell ref="H2445:H2447"/>
    <mergeCell ref="I2438:I2440"/>
    <mergeCell ref="J2438:J2440"/>
    <mergeCell ref="K2438:K2440"/>
    <mergeCell ref="L2438:L2440"/>
    <mergeCell ref="M2438:M2440"/>
    <mergeCell ref="N2438:N2440"/>
    <mergeCell ref="O2431:O2437"/>
    <mergeCell ref="P2431:P2437"/>
    <mergeCell ref="A2438:A2444"/>
    <mergeCell ref="B2438:B2444"/>
    <mergeCell ref="C2438:C2444"/>
    <mergeCell ref="D2438:D2444"/>
    <mergeCell ref="E2438:E2444"/>
    <mergeCell ref="F2438:F2444"/>
    <mergeCell ref="G2438:G2440"/>
    <mergeCell ref="H2438:H2440"/>
    <mergeCell ref="I2431:I2433"/>
    <mergeCell ref="J2431:J2433"/>
    <mergeCell ref="K2431:K2433"/>
    <mergeCell ref="L2431:L2433"/>
    <mergeCell ref="M2431:M2433"/>
    <mergeCell ref="N2431:N2433"/>
    <mergeCell ref="O2452:O2458"/>
    <mergeCell ref="P2452:P2458"/>
    <mergeCell ref="A2459:A2465"/>
    <mergeCell ref="B2459:B2465"/>
    <mergeCell ref="C2459:C2465"/>
    <mergeCell ref="D2459:D2465"/>
    <mergeCell ref="E2459:E2465"/>
    <mergeCell ref="F2459:F2465"/>
    <mergeCell ref="G2459:G2461"/>
    <mergeCell ref="H2459:H2461"/>
    <mergeCell ref="I2452:I2454"/>
    <mergeCell ref="J2452:J2454"/>
    <mergeCell ref="K2452:K2454"/>
    <mergeCell ref="L2452:L2454"/>
    <mergeCell ref="M2452:M2454"/>
    <mergeCell ref="N2452:N2454"/>
    <mergeCell ref="O2445:O2451"/>
    <mergeCell ref="P2445:P2451"/>
    <mergeCell ref="A2452:A2458"/>
    <mergeCell ref="B2452:B2458"/>
    <mergeCell ref="C2452:C2458"/>
    <mergeCell ref="D2452:D2458"/>
    <mergeCell ref="E2452:E2458"/>
    <mergeCell ref="F2452:F2458"/>
    <mergeCell ref="G2452:G2454"/>
    <mergeCell ref="H2452:H2454"/>
    <mergeCell ref="I2445:I2447"/>
    <mergeCell ref="J2445:J2447"/>
    <mergeCell ref="K2445:K2447"/>
    <mergeCell ref="L2445:L2447"/>
    <mergeCell ref="M2445:M2447"/>
    <mergeCell ref="N2445:N2447"/>
    <mergeCell ref="O2466:O2472"/>
    <mergeCell ref="P2466:P2472"/>
    <mergeCell ref="A2473:A2479"/>
    <mergeCell ref="B2473:B2479"/>
    <mergeCell ref="C2473:C2479"/>
    <mergeCell ref="D2473:D2479"/>
    <mergeCell ref="E2473:E2479"/>
    <mergeCell ref="F2473:F2479"/>
    <mergeCell ref="G2473:G2475"/>
    <mergeCell ref="H2473:H2475"/>
    <mergeCell ref="I2466:I2468"/>
    <mergeCell ref="J2466:J2468"/>
    <mergeCell ref="K2466:K2468"/>
    <mergeCell ref="L2466:L2468"/>
    <mergeCell ref="M2466:M2468"/>
    <mergeCell ref="N2466:N2468"/>
    <mergeCell ref="O2459:O2465"/>
    <mergeCell ref="P2459:P2465"/>
    <mergeCell ref="A2466:A2472"/>
    <mergeCell ref="B2466:B2472"/>
    <mergeCell ref="C2466:C2472"/>
    <mergeCell ref="D2466:D2472"/>
    <mergeCell ref="E2466:E2472"/>
    <mergeCell ref="F2466:F2472"/>
    <mergeCell ref="G2466:G2468"/>
    <mergeCell ref="H2466:H2468"/>
    <mergeCell ref="I2459:I2461"/>
    <mergeCell ref="J2459:J2461"/>
    <mergeCell ref="K2459:K2461"/>
    <mergeCell ref="L2459:L2461"/>
    <mergeCell ref="M2459:M2461"/>
    <mergeCell ref="N2459:N2461"/>
    <mergeCell ref="O2480:O2486"/>
    <mergeCell ref="P2480:P2486"/>
    <mergeCell ref="A2487:A2493"/>
    <mergeCell ref="B2487:B2493"/>
    <mergeCell ref="C2487:C2493"/>
    <mergeCell ref="D2487:D2493"/>
    <mergeCell ref="E2487:E2493"/>
    <mergeCell ref="F2487:F2493"/>
    <mergeCell ref="G2487:G2489"/>
    <mergeCell ref="H2487:H2489"/>
    <mergeCell ref="I2480:I2482"/>
    <mergeCell ref="J2480:J2482"/>
    <mergeCell ref="K2480:K2482"/>
    <mergeCell ref="L2480:L2482"/>
    <mergeCell ref="M2480:M2482"/>
    <mergeCell ref="N2480:N2482"/>
    <mergeCell ref="O2473:O2479"/>
    <mergeCell ref="P2473:P2479"/>
    <mergeCell ref="A2480:A2486"/>
    <mergeCell ref="B2480:B2486"/>
    <mergeCell ref="C2480:C2486"/>
    <mergeCell ref="D2480:D2486"/>
    <mergeCell ref="E2480:E2486"/>
    <mergeCell ref="F2480:F2486"/>
    <mergeCell ref="G2480:G2482"/>
    <mergeCell ref="H2480:H2482"/>
    <mergeCell ref="I2473:I2475"/>
    <mergeCell ref="J2473:J2475"/>
    <mergeCell ref="K2473:K2475"/>
    <mergeCell ref="L2473:L2475"/>
    <mergeCell ref="M2473:M2475"/>
    <mergeCell ref="N2473:N2475"/>
    <mergeCell ref="O2494:O2500"/>
    <mergeCell ref="P2494:P2500"/>
    <mergeCell ref="B2501:B2505"/>
    <mergeCell ref="C2501:C2505"/>
    <mergeCell ref="D2501:D2505"/>
    <mergeCell ref="E2501:E2505"/>
    <mergeCell ref="F2501:F2505"/>
    <mergeCell ref="I2494:I2496"/>
    <mergeCell ref="J2494:J2496"/>
    <mergeCell ref="K2494:K2496"/>
    <mergeCell ref="L2494:L2496"/>
    <mergeCell ref="M2494:M2496"/>
    <mergeCell ref="N2494:N2496"/>
    <mergeCell ref="O2487:O2493"/>
    <mergeCell ref="P2487:P2493"/>
    <mergeCell ref="A2494:A2500"/>
    <mergeCell ref="B2494:B2500"/>
    <mergeCell ref="C2494:C2500"/>
    <mergeCell ref="D2494:D2500"/>
    <mergeCell ref="E2494:E2500"/>
    <mergeCell ref="F2494:F2500"/>
    <mergeCell ref="G2494:G2496"/>
    <mergeCell ref="H2494:H2496"/>
    <mergeCell ref="I2487:I2489"/>
    <mergeCell ref="J2487:J2489"/>
    <mergeCell ref="K2487:K2489"/>
    <mergeCell ref="L2487:L2489"/>
    <mergeCell ref="M2487:M2489"/>
    <mergeCell ref="N2487:N2489"/>
    <mergeCell ref="O2513:O2517"/>
    <mergeCell ref="P2513:P2517"/>
    <mergeCell ref="P2506:P2512"/>
    <mergeCell ref="B2513:B2517"/>
    <mergeCell ref="C2513:C2517"/>
    <mergeCell ref="D2513:D2517"/>
    <mergeCell ref="E2513:E2517"/>
    <mergeCell ref="F2513:F2517"/>
    <mergeCell ref="J2506:J2508"/>
    <mergeCell ref="K2506:K2508"/>
    <mergeCell ref="L2506:L2508"/>
    <mergeCell ref="M2506:M2508"/>
    <mergeCell ref="N2506:N2508"/>
    <mergeCell ref="O2506:O2512"/>
    <mergeCell ref="P2501:P2505"/>
    <mergeCell ref="A2506:A2512"/>
    <mergeCell ref="B2506:B2512"/>
    <mergeCell ref="C2506:C2512"/>
    <mergeCell ref="D2506:D2512"/>
    <mergeCell ref="E2506:E2512"/>
    <mergeCell ref="F2506:F2512"/>
    <mergeCell ref="G2506:G2508"/>
    <mergeCell ref="H2506:H2508"/>
    <mergeCell ref="I2506:I2508"/>
    <mergeCell ref="O2501:O2505"/>
    <mergeCell ref="M2518:M2520"/>
    <mergeCell ref="N2518:N2520"/>
    <mergeCell ref="O2518:O2524"/>
    <mergeCell ref="P2518:P2524"/>
    <mergeCell ref="B2525:B2529"/>
    <mergeCell ref="C2525:C2529"/>
    <mergeCell ref="D2525:D2529"/>
    <mergeCell ref="E2525:E2529"/>
    <mergeCell ref="F2525:F2529"/>
    <mergeCell ref="G2518:G2520"/>
    <mergeCell ref="H2518:H2520"/>
    <mergeCell ref="I2518:I2520"/>
    <mergeCell ref="J2518:J2520"/>
    <mergeCell ref="K2518:K2520"/>
    <mergeCell ref="L2518:L2520"/>
    <mergeCell ref="A2518:A2524"/>
    <mergeCell ref="B2518:B2524"/>
    <mergeCell ref="C2518:C2524"/>
    <mergeCell ref="D2518:D2524"/>
    <mergeCell ref="E2518:E2524"/>
    <mergeCell ref="F2518:F2524"/>
    <mergeCell ref="A2525:A2529"/>
    <mergeCell ref="O2530:O2534"/>
    <mergeCell ref="P2530:P2534"/>
    <mergeCell ref="A2535:A2541"/>
    <mergeCell ref="B2535:B2541"/>
    <mergeCell ref="C2535:C2541"/>
    <mergeCell ref="D2535:D2541"/>
    <mergeCell ref="E2535:E2541"/>
    <mergeCell ref="F2535:F2541"/>
    <mergeCell ref="G2535:G2537"/>
    <mergeCell ref="H2535:H2537"/>
    <mergeCell ref="O2525:O2529"/>
    <mergeCell ref="P2525:P2529"/>
    <mergeCell ref="B2530:B2534"/>
    <mergeCell ref="C2530:C2534"/>
    <mergeCell ref="D2530:D2534"/>
    <mergeCell ref="E2530:E2534"/>
    <mergeCell ref="F2530:F2534"/>
    <mergeCell ref="P2542:P2546"/>
    <mergeCell ref="A2547:A2552"/>
    <mergeCell ref="B2547:B2552"/>
    <mergeCell ref="C2547:C2552"/>
    <mergeCell ref="D2547:D2552"/>
    <mergeCell ref="E2547:E2552"/>
    <mergeCell ref="F2547:F2552"/>
    <mergeCell ref="G2547:G2548"/>
    <mergeCell ref="H2547:H2548"/>
    <mergeCell ref="I2547:I2548"/>
    <mergeCell ref="O2542:O2546"/>
    <mergeCell ref="O2535:O2541"/>
    <mergeCell ref="P2535:P2541"/>
    <mergeCell ref="B2542:B2546"/>
    <mergeCell ref="C2542:C2546"/>
    <mergeCell ref="D2542:D2546"/>
    <mergeCell ref="E2542:E2546"/>
    <mergeCell ref="F2542:F2546"/>
    <mergeCell ref="I2535:I2537"/>
    <mergeCell ref="J2535:J2537"/>
    <mergeCell ref="K2535:K2537"/>
    <mergeCell ref="L2535:L2537"/>
    <mergeCell ref="M2535:M2537"/>
    <mergeCell ref="N2535:N2537"/>
    <mergeCell ref="F2564:F2568"/>
    <mergeCell ref="O2564:O2568"/>
    <mergeCell ref="P2564:P2568"/>
    <mergeCell ref="A2569:A2573"/>
    <mergeCell ref="B2569:B2573"/>
    <mergeCell ref="C2569:C2573"/>
    <mergeCell ref="D2569:D2573"/>
    <mergeCell ref="E2569:E2573"/>
    <mergeCell ref="F2569:F2573"/>
    <mergeCell ref="O2569:O2573"/>
    <mergeCell ref="P2547:P2552"/>
    <mergeCell ref="A2558:F2562"/>
    <mergeCell ref="O2558:O2562"/>
    <mergeCell ref="P2558:P2562"/>
    <mergeCell ref="A2563:P2563"/>
    <mergeCell ref="A2564:A2568"/>
    <mergeCell ref="B2564:B2568"/>
    <mergeCell ref="C2564:C2568"/>
    <mergeCell ref="D2564:D2568"/>
    <mergeCell ref="E2564:E2568"/>
    <mergeCell ref="J2547:J2548"/>
    <mergeCell ref="K2547:K2548"/>
    <mergeCell ref="L2547:L2548"/>
    <mergeCell ref="M2547:M2548"/>
    <mergeCell ref="N2547:N2548"/>
    <mergeCell ref="O2547:O2552"/>
    <mergeCell ref="O2579:O2583"/>
    <mergeCell ref="P2579:P2583"/>
    <mergeCell ref="A2584:A2588"/>
    <mergeCell ref="B2584:B2588"/>
    <mergeCell ref="C2584:C2588"/>
    <mergeCell ref="D2584:D2588"/>
    <mergeCell ref="E2584:E2588"/>
    <mergeCell ref="F2584:F2588"/>
    <mergeCell ref="O2584:O2588"/>
    <mergeCell ref="P2584:P2588"/>
    <mergeCell ref="A2579:A2583"/>
    <mergeCell ref="B2579:B2583"/>
    <mergeCell ref="C2579:C2583"/>
    <mergeCell ref="D2579:D2583"/>
    <mergeCell ref="E2579:E2583"/>
    <mergeCell ref="F2579:F2583"/>
    <mergeCell ref="P2569:P2573"/>
    <mergeCell ref="A2574:A2578"/>
    <mergeCell ref="B2574:B2578"/>
    <mergeCell ref="C2574:C2578"/>
    <mergeCell ref="D2574:D2578"/>
    <mergeCell ref="E2574:E2578"/>
    <mergeCell ref="F2574:F2578"/>
    <mergeCell ref="O2574:O2578"/>
    <mergeCell ref="P2574:P2578"/>
    <mergeCell ref="O2599:O2603"/>
    <mergeCell ref="P2599:P2603"/>
    <mergeCell ref="A2604:A2608"/>
    <mergeCell ref="B2604:B2608"/>
    <mergeCell ref="C2604:C2608"/>
    <mergeCell ref="D2604:D2608"/>
    <mergeCell ref="E2604:E2608"/>
    <mergeCell ref="F2604:F2608"/>
    <mergeCell ref="O2604:O2608"/>
    <mergeCell ref="P2604:P2608"/>
    <mergeCell ref="A2599:A2603"/>
    <mergeCell ref="B2599:B2603"/>
    <mergeCell ref="C2599:C2603"/>
    <mergeCell ref="D2599:D2603"/>
    <mergeCell ref="E2599:E2603"/>
    <mergeCell ref="F2599:F2603"/>
    <mergeCell ref="O2589:O2593"/>
    <mergeCell ref="P2589:P2593"/>
    <mergeCell ref="A2594:A2598"/>
    <mergeCell ref="B2594:B2598"/>
    <mergeCell ref="C2594:C2598"/>
    <mergeCell ref="D2594:D2598"/>
    <mergeCell ref="E2594:E2598"/>
    <mergeCell ref="F2594:F2598"/>
    <mergeCell ref="O2594:O2598"/>
    <mergeCell ref="P2594:P2598"/>
    <mergeCell ref="A2589:A2593"/>
    <mergeCell ref="B2589:B2593"/>
    <mergeCell ref="C2589:C2593"/>
    <mergeCell ref="D2589:D2593"/>
    <mergeCell ref="E2589:E2593"/>
    <mergeCell ref="F2589:F2593"/>
    <mergeCell ref="O2619:O2623"/>
    <mergeCell ref="P2619:P2623"/>
    <mergeCell ref="A2624:A2628"/>
    <mergeCell ref="B2624:B2628"/>
    <mergeCell ref="C2624:C2628"/>
    <mergeCell ref="D2624:D2628"/>
    <mergeCell ref="E2624:E2628"/>
    <mergeCell ref="F2624:F2628"/>
    <mergeCell ref="O2624:O2628"/>
    <mergeCell ref="P2624:P2628"/>
    <mergeCell ref="A2619:A2623"/>
    <mergeCell ref="B2619:B2623"/>
    <mergeCell ref="C2619:C2623"/>
    <mergeCell ref="D2619:D2623"/>
    <mergeCell ref="E2619:E2623"/>
    <mergeCell ref="F2619:F2623"/>
    <mergeCell ref="O2609:O2613"/>
    <mergeCell ref="P2609:P2613"/>
    <mergeCell ref="A2614:A2618"/>
    <mergeCell ref="B2614:B2618"/>
    <mergeCell ref="C2614:C2618"/>
    <mergeCell ref="D2614:D2618"/>
    <mergeCell ref="E2614:E2618"/>
    <mergeCell ref="F2614:F2618"/>
    <mergeCell ref="O2614:O2618"/>
    <mergeCell ref="P2614:P2618"/>
    <mergeCell ref="A2609:A2613"/>
    <mergeCell ref="B2609:B2613"/>
    <mergeCell ref="C2609:C2613"/>
    <mergeCell ref="D2609:D2613"/>
    <mergeCell ref="E2609:E2613"/>
    <mergeCell ref="F2609:F2613"/>
    <mergeCell ref="O2639:O2643"/>
    <mergeCell ref="P2639:P2643"/>
    <mergeCell ref="A2644:A2648"/>
    <mergeCell ref="B2644:B2648"/>
    <mergeCell ref="C2644:C2648"/>
    <mergeCell ref="D2644:D2648"/>
    <mergeCell ref="E2644:E2648"/>
    <mergeCell ref="F2644:F2648"/>
    <mergeCell ref="O2644:O2648"/>
    <mergeCell ref="P2644:P2648"/>
    <mergeCell ref="A2639:A2643"/>
    <mergeCell ref="B2639:B2643"/>
    <mergeCell ref="C2639:C2643"/>
    <mergeCell ref="D2639:D2643"/>
    <mergeCell ref="E2639:E2643"/>
    <mergeCell ref="F2639:F2643"/>
    <mergeCell ref="O2629:O2633"/>
    <mergeCell ref="P2629:P2633"/>
    <mergeCell ref="A2634:A2638"/>
    <mergeCell ref="B2634:B2638"/>
    <mergeCell ref="C2634:C2638"/>
    <mergeCell ref="D2634:D2638"/>
    <mergeCell ref="E2634:E2638"/>
    <mergeCell ref="F2634:F2638"/>
    <mergeCell ref="O2634:O2638"/>
    <mergeCell ref="P2634:P2638"/>
    <mergeCell ref="A2629:A2633"/>
    <mergeCell ref="B2629:B2633"/>
    <mergeCell ref="C2629:C2633"/>
    <mergeCell ref="D2629:D2633"/>
    <mergeCell ref="E2629:E2633"/>
    <mergeCell ref="F2629:F2633"/>
    <mergeCell ref="O2659:O2663"/>
    <mergeCell ref="P2659:P2663"/>
    <mergeCell ref="A2664:A2668"/>
    <mergeCell ref="B2664:B2668"/>
    <mergeCell ref="C2664:C2668"/>
    <mergeCell ref="D2664:D2668"/>
    <mergeCell ref="E2664:E2668"/>
    <mergeCell ref="F2664:F2668"/>
    <mergeCell ref="O2664:O2668"/>
    <mergeCell ref="P2664:P2668"/>
    <mergeCell ref="A2659:A2663"/>
    <mergeCell ref="B2659:B2663"/>
    <mergeCell ref="C2659:C2663"/>
    <mergeCell ref="D2659:D2663"/>
    <mergeCell ref="E2659:E2663"/>
    <mergeCell ref="F2659:F2663"/>
    <mergeCell ref="O2649:O2653"/>
    <mergeCell ref="P2649:P2653"/>
    <mergeCell ref="A2654:A2658"/>
    <mergeCell ref="B2654:B2658"/>
    <mergeCell ref="C2654:C2658"/>
    <mergeCell ref="D2654:D2658"/>
    <mergeCell ref="E2654:E2658"/>
    <mergeCell ref="F2654:F2658"/>
    <mergeCell ref="O2654:O2658"/>
    <mergeCell ref="P2654:P2658"/>
    <mergeCell ref="A2649:A2653"/>
    <mergeCell ref="B2649:B2653"/>
    <mergeCell ref="C2649:C2653"/>
    <mergeCell ref="D2649:D2653"/>
    <mergeCell ref="E2649:E2653"/>
    <mergeCell ref="F2649:F2653"/>
    <mergeCell ref="A2685:A2689"/>
    <mergeCell ref="B2685:B2689"/>
    <mergeCell ref="D2685:D2689"/>
    <mergeCell ref="E2685:E2689"/>
    <mergeCell ref="F2685:F2689"/>
    <mergeCell ref="O2685:O2689"/>
    <mergeCell ref="P2685:P2689"/>
    <mergeCell ref="A2674:F2678"/>
    <mergeCell ref="O2674:O2678"/>
    <mergeCell ref="P2674:P2678"/>
    <mergeCell ref="A2679:P2679"/>
    <mergeCell ref="A2680:A2684"/>
    <mergeCell ref="B2680:B2684"/>
    <mergeCell ref="D2680:D2684"/>
    <mergeCell ref="E2680:E2684"/>
    <mergeCell ref="F2680:F2684"/>
    <mergeCell ref="O2680:O2684"/>
    <mergeCell ref="P2680:P2684"/>
    <mergeCell ref="O2700:O2704"/>
    <mergeCell ref="P2700:P2704"/>
    <mergeCell ref="A2725:F2729"/>
    <mergeCell ref="O2725:O2729"/>
    <mergeCell ref="P2725:P2729"/>
    <mergeCell ref="A2700:A2704"/>
    <mergeCell ref="B2700:B2704"/>
    <mergeCell ref="C2700:C2704"/>
    <mergeCell ref="D2700:D2704"/>
    <mergeCell ref="E2700:E2704"/>
    <mergeCell ref="F2700:F2704"/>
    <mergeCell ref="O2690:O2694"/>
    <mergeCell ref="P2690:P2694"/>
    <mergeCell ref="A2695:A2699"/>
    <mergeCell ref="B2695:B2699"/>
    <mergeCell ref="C2695:C2699"/>
    <mergeCell ref="D2695:D2699"/>
    <mergeCell ref="E2695:E2699"/>
    <mergeCell ref="F2695:F2699"/>
    <mergeCell ref="O2695:O2699"/>
    <mergeCell ref="P2695:P2699"/>
    <mergeCell ref="A2690:A2694"/>
    <mergeCell ref="B2690:B2694"/>
    <mergeCell ref="C2690:C2694"/>
    <mergeCell ref="D2690:D2694"/>
    <mergeCell ref="E2690:E2694"/>
    <mergeCell ref="F2690:F2694"/>
    <mergeCell ref="A2710:A2714"/>
    <mergeCell ref="B2710:B2714"/>
    <mergeCell ref="C2710:C2714"/>
    <mergeCell ref="D2710:D2714"/>
    <mergeCell ref="E2710:E2714"/>
    <mergeCell ref="O146:O150"/>
    <mergeCell ref="P146:P150"/>
    <mergeCell ref="A545:A549"/>
    <mergeCell ref="A599:A602"/>
    <mergeCell ref="A743:A746"/>
    <mergeCell ref="A788:A791"/>
    <mergeCell ref="A807:A811"/>
    <mergeCell ref="A827:A832"/>
    <mergeCell ref="A837:A841"/>
    <mergeCell ref="A842:A846"/>
    <mergeCell ref="A812:A816"/>
    <mergeCell ref="O862:P866"/>
    <mergeCell ref="A852:A856"/>
    <mergeCell ref="B852:B856"/>
    <mergeCell ref="C852:C856"/>
    <mergeCell ref="D852:D856"/>
    <mergeCell ref="E852:E856"/>
    <mergeCell ref="F852:F856"/>
    <mergeCell ref="O852:O856"/>
    <mergeCell ref="P852:P856"/>
    <mergeCell ref="O847:O851"/>
    <mergeCell ref="P847:P851"/>
    <mergeCell ref="A862:F866"/>
    <mergeCell ref="A847:A851"/>
    <mergeCell ref="B847:B851"/>
    <mergeCell ref="C847:C851"/>
    <mergeCell ref="D847:D851"/>
    <mergeCell ref="E847:E851"/>
    <mergeCell ref="F847:F851"/>
    <mergeCell ref="P837:P841"/>
    <mergeCell ref="B842:B846"/>
    <mergeCell ref="C842:C846"/>
    <mergeCell ref="D1606:D1610"/>
    <mergeCell ref="E1606:E1610"/>
    <mergeCell ref="F1606:F1610"/>
    <mergeCell ref="O1606:O1610"/>
    <mergeCell ref="P1606:P1610"/>
    <mergeCell ref="A1601:A1605"/>
    <mergeCell ref="B1601:B1605"/>
    <mergeCell ref="C1601:C1605"/>
    <mergeCell ref="D1601:D1605"/>
    <mergeCell ref="E1601:E1605"/>
    <mergeCell ref="A1595:P1595"/>
    <mergeCell ref="A1596:A1600"/>
    <mergeCell ref="B1596:B1600"/>
    <mergeCell ref="C1596:C1600"/>
    <mergeCell ref="D1596:D1600"/>
    <mergeCell ref="E1596:E1600"/>
    <mergeCell ref="F1596:F1600"/>
    <mergeCell ref="O1596:O1600"/>
    <mergeCell ref="P1596:P1600"/>
    <mergeCell ref="F1621:F1625"/>
    <mergeCell ref="O1621:O1625"/>
    <mergeCell ref="P1621:P1625"/>
    <mergeCell ref="A1626:A1630"/>
    <mergeCell ref="B1626:B1630"/>
    <mergeCell ref="C1626:C1630"/>
    <mergeCell ref="D1626:D1630"/>
    <mergeCell ref="E1626:E1630"/>
    <mergeCell ref="F1626:F1630"/>
    <mergeCell ref="O1626:O1630"/>
    <mergeCell ref="P1626:P1630"/>
    <mergeCell ref="A1621:A1625"/>
    <mergeCell ref="B1621:B1625"/>
    <mergeCell ref="C1621:C1625"/>
    <mergeCell ref="D1621:D1625"/>
    <mergeCell ref="E1621:E1625"/>
    <mergeCell ref="F1611:F1615"/>
    <mergeCell ref="O1611:O1615"/>
    <mergeCell ref="P1611:P1615"/>
    <mergeCell ref="A1616:A1620"/>
    <mergeCell ref="B1616:B1620"/>
    <mergeCell ref="C1616:C1620"/>
    <mergeCell ref="D1616:D1620"/>
    <mergeCell ref="E1616:E1620"/>
    <mergeCell ref="F1616:F1620"/>
    <mergeCell ref="O1616:O1620"/>
    <mergeCell ref="P1616:P1620"/>
    <mergeCell ref="A1611:A1615"/>
    <mergeCell ref="B1611:B1615"/>
    <mergeCell ref="C1611:C1615"/>
    <mergeCell ref="D1611:D1615"/>
    <mergeCell ref="E1611:E1615"/>
    <mergeCell ref="F1641:F1645"/>
    <mergeCell ref="O1641:O1645"/>
    <mergeCell ref="P1641:P1645"/>
    <mergeCell ref="A1646:A1650"/>
    <mergeCell ref="B1646:B1650"/>
    <mergeCell ref="C1646:C1650"/>
    <mergeCell ref="D1646:D1650"/>
    <mergeCell ref="E1646:E1650"/>
    <mergeCell ref="F1646:F1650"/>
    <mergeCell ref="O1646:O1650"/>
    <mergeCell ref="P1646:P1650"/>
    <mergeCell ref="A1641:A1645"/>
    <mergeCell ref="B1641:B1645"/>
    <mergeCell ref="C1641:C1645"/>
    <mergeCell ref="D1641:D1645"/>
    <mergeCell ref="E1641:E1645"/>
    <mergeCell ref="F1631:F1635"/>
    <mergeCell ref="O1631:O1635"/>
    <mergeCell ref="P1631:P1635"/>
    <mergeCell ref="A1636:A1640"/>
    <mergeCell ref="B1636:B1640"/>
    <mergeCell ref="C1636:C1640"/>
    <mergeCell ref="D1636:D1640"/>
    <mergeCell ref="E1636:E1640"/>
    <mergeCell ref="F1636:F1640"/>
    <mergeCell ref="O1636:O1640"/>
    <mergeCell ref="P1636:P1640"/>
    <mergeCell ref="A1631:A1635"/>
    <mergeCell ref="B1631:B1635"/>
    <mergeCell ref="C1631:C1635"/>
    <mergeCell ref="D1631:D1635"/>
    <mergeCell ref="E1631:E1635"/>
    <mergeCell ref="P1666:P1670"/>
    <mergeCell ref="A1661:A1665"/>
    <mergeCell ref="B1661:B1665"/>
    <mergeCell ref="C1661:C1665"/>
    <mergeCell ref="D1661:D1665"/>
    <mergeCell ref="E1661:E1665"/>
    <mergeCell ref="F1651:F1655"/>
    <mergeCell ref="O1651:O1655"/>
    <mergeCell ref="P1651:P1655"/>
    <mergeCell ref="A1656:A1660"/>
    <mergeCell ref="B1656:B1660"/>
    <mergeCell ref="C1656:C1660"/>
    <mergeCell ref="D1656:D1660"/>
    <mergeCell ref="E1656:E1660"/>
    <mergeCell ref="F1656:F1660"/>
    <mergeCell ref="O1656:O1660"/>
    <mergeCell ref="P1656:P1660"/>
    <mergeCell ref="A1651:A1655"/>
    <mergeCell ref="B1651:B1655"/>
    <mergeCell ref="C1651:C1655"/>
    <mergeCell ref="D1651:D1655"/>
    <mergeCell ref="E1651:E1655"/>
    <mergeCell ref="C1819:C1823"/>
    <mergeCell ref="D1819:D1823"/>
    <mergeCell ref="E1819:E1823"/>
    <mergeCell ref="F1819:F1823"/>
    <mergeCell ref="A1671:A1675"/>
    <mergeCell ref="B1671:B1675"/>
    <mergeCell ref="C1671:C1675"/>
    <mergeCell ref="D1671:D1675"/>
    <mergeCell ref="E1671:E1675"/>
    <mergeCell ref="O2297:O2301"/>
    <mergeCell ref="P2297:P2301"/>
    <mergeCell ref="A2302:A2306"/>
    <mergeCell ref="B2302:B2306"/>
    <mergeCell ref="C2302:C2306"/>
    <mergeCell ref="D2302:D2306"/>
    <mergeCell ref="E2302:E2306"/>
    <mergeCell ref="F2302:F2306"/>
    <mergeCell ref="O2302:O2306"/>
    <mergeCell ref="P2302:P2306"/>
    <mergeCell ref="E2141:E2145"/>
    <mergeCell ref="F2141:F2145"/>
    <mergeCell ref="O2141:O2145"/>
    <mergeCell ref="P2141:P2145"/>
    <mergeCell ref="A2146:A2150"/>
    <mergeCell ref="B2146:B2150"/>
    <mergeCell ref="C2146:C2150"/>
    <mergeCell ref="D2146:D2150"/>
    <mergeCell ref="F2297:F2301"/>
    <mergeCell ref="P2287:P2291"/>
    <mergeCell ref="A2292:A2296"/>
    <mergeCell ref="E2146:E2150"/>
    <mergeCell ref="F2146:F2150"/>
    <mergeCell ref="A2297:A2301"/>
    <mergeCell ref="B2297:B2301"/>
    <mergeCell ref="C2297:C2301"/>
    <mergeCell ref="D2297:D2301"/>
    <mergeCell ref="E2297:E2301"/>
    <mergeCell ref="P2161:P2165"/>
    <mergeCell ref="A2166:A2170"/>
    <mergeCell ref="B2166:B2170"/>
    <mergeCell ref="C2166:C2170"/>
    <mergeCell ref="D2166:D2170"/>
    <mergeCell ref="E2166:E2170"/>
    <mergeCell ref="F2166:F2170"/>
    <mergeCell ref="O2166:O2170"/>
    <mergeCell ref="F2161:F2165"/>
    <mergeCell ref="O2161:O2165"/>
    <mergeCell ref="P2166:P2170"/>
    <mergeCell ref="A2161:A2165"/>
    <mergeCell ref="B2161:B2165"/>
    <mergeCell ref="C2161:C2165"/>
    <mergeCell ref="D2161:D2165"/>
    <mergeCell ref="E2161:E2165"/>
    <mergeCell ref="A2171:A2175"/>
    <mergeCell ref="B2171:B2175"/>
    <mergeCell ref="C2171:C2175"/>
    <mergeCell ref="D2171:D2175"/>
    <mergeCell ref="E2171:E2175"/>
    <mergeCell ref="B2292:B2296"/>
    <mergeCell ref="C2292:C2296"/>
    <mergeCell ref="D2292:D2296"/>
    <mergeCell ref="E2292:E2296"/>
    <mergeCell ref="F2292:F2296"/>
    <mergeCell ref="O2292:O2296"/>
    <mergeCell ref="F2151:F2155"/>
    <mergeCell ref="O2151:O2155"/>
    <mergeCell ref="P2151:P2155"/>
    <mergeCell ref="A2156:A2160"/>
    <mergeCell ref="B2156:B2160"/>
    <mergeCell ref="C2156:C2160"/>
    <mergeCell ref="D2156:D2160"/>
    <mergeCell ref="E2156:E2160"/>
    <mergeCell ref="F2156:F2160"/>
    <mergeCell ref="O2156:O2160"/>
    <mergeCell ref="P2156:P2160"/>
    <mergeCell ref="A2151:A2155"/>
    <mergeCell ref="B2151:B2155"/>
    <mergeCell ref="C2151:C2155"/>
    <mergeCell ref="D2151:D2155"/>
    <mergeCell ref="E2151:E2155"/>
    <mergeCell ref="A2181:A2185"/>
    <mergeCell ref="B2181:B2185"/>
    <mergeCell ref="C2181:C2185"/>
    <mergeCell ref="D2181:D2185"/>
    <mergeCell ref="E2181:E2185"/>
    <mergeCell ref="F2171:F2175"/>
    <mergeCell ref="O2171:O2175"/>
    <mergeCell ref="P2171:P2175"/>
    <mergeCell ref="A2176:A2180"/>
    <mergeCell ref="B2176:B2180"/>
    <mergeCell ref="C2176:C2180"/>
    <mergeCell ref="D2176:D2180"/>
    <mergeCell ref="E2176:E2180"/>
    <mergeCell ref="F2176:F2180"/>
    <mergeCell ref="O2176:O2180"/>
    <mergeCell ref="P2176:P2180"/>
    <mergeCell ref="A1676:F1681"/>
    <mergeCell ref="G1676:G1677"/>
    <mergeCell ref="H1676:H1677"/>
    <mergeCell ref="I1676:I1677"/>
    <mergeCell ref="J1676:J1677"/>
    <mergeCell ref="K1676:K1677"/>
    <mergeCell ref="L1676:L1677"/>
    <mergeCell ref="M1676:M1677"/>
    <mergeCell ref="N1676:N1677"/>
    <mergeCell ref="O1676:O1681"/>
    <mergeCell ref="P1676:P1681"/>
    <mergeCell ref="A898:A902"/>
    <mergeCell ref="B898:B902"/>
    <mergeCell ref="C898:C902"/>
    <mergeCell ref="D898:D902"/>
    <mergeCell ref="E898:E902"/>
    <mergeCell ref="F898:F902"/>
    <mergeCell ref="O898:O902"/>
    <mergeCell ref="P898:P902"/>
    <mergeCell ref="F1671:F1675"/>
    <mergeCell ref="O1671:O1675"/>
    <mergeCell ref="P1671:P1675"/>
    <mergeCell ref="F1661:F1665"/>
    <mergeCell ref="O1661:O1665"/>
    <mergeCell ref="P1661:P1665"/>
    <mergeCell ref="A1666:A1670"/>
    <mergeCell ref="B1666:B1670"/>
    <mergeCell ref="C1666:C1670"/>
    <mergeCell ref="D1666:D1670"/>
    <mergeCell ref="E1666:E1670"/>
    <mergeCell ref="F1666:F1670"/>
    <mergeCell ref="O1666:O1670"/>
    <mergeCell ref="E1733:E1737"/>
    <mergeCell ref="F1733:F1737"/>
    <mergeCell ref="O1733:O1737"/>
    <mergeCell ref="P1733:P1737"/>
    <mergeCell ref="A1960:A1964"/>
    <mergeCell ref="B1960:B1964"/>
    <mergeCell ref="C1960:C1964"/>
    <mergeCell ref="D1960:D1964"/>
    <mergeCell ref="E1960:E1964"/>
    <mergeCell ref="F1960:F1964"/>
    <mergeCell ref="O1960:O1964"/>
    <mergeCell ref="P1960:P1964"/>
    <mergeCell ref="A2553:A2557"/>
    <mergeCell ref="B2553:B2557"/>
    <mergeCell ref="C2553:C2557"/>
    <mergeCell ref="D2553:D2557"/>
    <mergeCell ref="E2553:E2557"/>
    <mergeCell ref="F2553:F2557"/>
    <mergeCell ref="O2553:O2557"/>
    <mergeCell ref="P2553:P2557"/>
    <mergeCell ref="A2542:A2546"/>
    <mergeCell ref="A2530:A2534"/>
    <mergeCell ref="A2501:A2505"/>
    <mergeCell ref="A2513:A2517"/>
    <mergeCell ref="P2121:P2125"/>
    <mergeCell ref="A2116:A2120"/>
    <mergeCell ref="P2116:P2120"/>
    <mergeCell ref="F2181:F2185"/>
    <mergeCell ref="O2181:O2185"/>
    <mergeCell ref="P2181:P2185"/>
    <mergeCell ref="A2131:A2135"/>
    <mergeCell ref="P2131:P213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8"/>
  <sheetViews>
    <sheetView workbookViewId="0">
      <selection activeCell="D3" sqref="D3"/>
    </sheetView>
  </sheetViews>
  <sheetFormatPr defaultRowHeight="15" x14ac:dyDescent="0.25"/>
  <cols>
    <col min="1" max="1" width="23.42578125" style="46" customWidth="1"/>
    <col min="2" max="2" width="14" style="46" customWidth="1"/>
    <col min="3" max="3" width="16.85546875" style="46" customWidth="1"/>
    <col min="4" max="4" width="9.85546875" style="46" customWidth="1"/>
    <col min="5" max="5" width="9.140625" style="46"/>
    <col min="6" max="6" width="20.42578125" style="46" customWidth="1"/>
    <col min="7" max="7" width="17.85546875" style="46" customWidth="1"/>
    <col min="8" max="14" width="12.140625" style="46" customWidth="1"/>
    <col min="15" max="15" width="13.42578125" style="46" customWidth="1"/>
    <col min="16" max="16" width="20.7109375" style="46" customWidth="1"/>
    <col min="17" max="16384" width="9.140625" style="46"/>
  </cols>
  <sheetData>
    <row r="1" spans="1:16" ht="54" customHeight="1" x14ac:dyDescent="0.25">
      <c r="A1" s="189" t="s">
        <v>15</v>
      </c>
      <c r="B1" s="189" t="s">
        <v>16</v>
      </c>
      <c r="C1" s="189" t="s">
        <v>17</v>
      </c>
      <c r="D1" s="189" t="s">
        <v>18</v>
      </c>
      <c r="E1" s="189" t="s">
        <v>19</v>
      </c>
      <c r="F1" s="189" t="s">
        <v>20</v>
      </c>
      <c r="G1" s="189" t="s">
        <v>21</v>
      </c>
      <c r="H1" s="189"/>
      <c r="I1" s="189"/>
      <c r="J1" s="189"/>
      <c r="K1" s="189"/>
      <c r="L1" s="189"/>
      <c r="M1" s="189"/>
      <c r="N1" s="189"/>
      <c r="O1" s="189" t="s">
        <v>22</v>
      </c>
      <c r="P1" s="189" t="s">
        <v>23</v>
      </c>
    </row>
    <row r="2" spans="1:16" ht="24" x14ac:dyDescent="0.25">
      <c r="A2" s="205"/>
      <c r="B2" s="205"/>
      <c r="C2" s="205"/>
      <c r="D2" s="205"/>
      <c r="E2" s="205"/>
      <c r="F2" s="205"/>
      <c r="G2" s="47" t="s">
        <v>24</v>
      </c>
      <c r="H2" s="47" t="s">
        <v>25</v>
      </c>
      <c r="I2" s="47">
        <v>2025</v>
      </c>
      <c r="J2" s="47">
        <v>2026</v>
      </c>
      <c r="K2" s="47">
        <v>2027</v>
      </c>
      <c r="L2" s="47">
        <v>2028</v>
      </c>
      <c r="M2" s="47">
        <v>2029</v>
      </c>
      <c r="N2" s="47">
        <v>2030</v>
      </c>
      <c r="O2" s="205"/>
      <c r="P2" s="205"/>
    </row>
    <row r="3" spans="1:16" x14ac:dyDescent="0.25">
      <c r="A3" s="27">
        <v>1</v>
      </c>
      <c r="B3" s="27">
        <v>2</v>
      </c>
      <c r="C3" s="27">
        <v>3</v>
      </c>
      <c r="D3" s="27">
        <v>4</v>
      </c>
      <c r="E3" s="27">
        <v>5</v>
      </c>
      <c r="F3" s="27">
        <v>6</v>
      </c>
      <c r="G3" s="27">
        <v>7</v>
      </c>
      <c r="H3" s="27">
        <v>8</v>
      </c>
      <c r="I3" s="27">
        <v>9</v>
      </c>
      <c r="J3" s="27">
        <v>10</v>
      </c>
      <c r="K3" s="27">
        <v>11</v>
      </c>
      <c r="L3" s="27">
        <v>12</v>
      </c>
      <c r="M3" s="27">
        <v>13</v>
      </c>
      <c r="N3" s="27">
        <v>14</v>
      </c>
      <c r="O3" s="27">
        <v>15</v>
      </c>
      <c r="P3" s="27">
        <v>16</v>
      </c>
    </row>
    <row r="4" spans="1:16" x14ac:dyDescent="0.25">
      <c r="A4" s="187" t="s">
        <v>108</v>
      </c>
      <c r="B4" s="187"/>
      <c r="C4" s="187"/>
      <c r="D4" s="187"/>
      <c r="E4" s="187"/>
      <c r="F4" s="187"/>
      <c r="G4" s="187"/>
      <c r="H4" s="187"/>
      <c r="I4" s="187"/>
      <c r="J4" s="187"/>
      <c r="K4" s="187"/>
      <c r="L4" s="187"/>
      <c r="M4" s="187"/>
      <c r="N4" s="187"/>
      <c r="O4" s="187"/>
      <c r="P4" s="187"/>
    </row>
    <row r="5" spans="1:16" ht="36" x14ac:dyDescent="0.25">
      <c r="A5" s="190" t="s">
        <v>1940</v>
      </c>
      <c r="B5" s="189"/>
      <c r="C5" s="189" t="s">
        <v>108</v>
      </c>
      <c r="D5" s="189">
        <v>2028</v>
      </c>
      <c r="E5" s="189"/>
      <c r="F5" s="189" t="s">
        <v>1941</v>
      </c>
      <c r="G5" s="114" t="s">
        <v>4</v>
      </c>
      <c r="H5" s="32">
        <f>SUM(H6:H9)</f>
        <v>0.4</v>
      </c>
      <c r="I5" s="32">
        <f t="shared" ref="I5:N5" si="0">SUM(I6:I9)</f>
        <v>0</v>
      </c>
      <c r="J5" s="32">
        <f t="shared" si="0"/>
        <v>0</v>
      </c>
      <c r="K5" s="32">
        <f t="shared" si="0"/>
        <v>0</v>
      </c>
      <c r="L5" s="32">
        <f t="shared" si="0"/>
        <v>0.4</v>
      </c>
      <c r="M5" s="32">
        <f t="shared" si="0"/>
        <v>0</v>
      </c>
      <c r="N5" s="32">
        <f t="shared" si="0"/>
        <v>0</v>
      </c>
      <c r="O5" s="204">
        <v>13550</v>
      </c>
      <c r="P5" s="189"/>
    </row>
    <row r="6" spans="1:16" x14ac:dyDescent="0.25">
      <c r="A6" s="190"/>
      <c r="B6" s="189"/>
      <c r="C6" s="189"/>
      <c r="D6" s="189"/>
      <c r="E6" s="189"/>
      <c r="F6" s="189"/>
      <c r="G6" s="114" t="s">
        <v>546</v>
      </c>
      <c r="H6" s="32">
        <f>SUM(I6:N6)</f>
        <v>0</v>
      </c>
      <c r="I6" s="32">
        <v>0</v>
      </c>
      <c r="J6" s="32">
        <v>0</v>
      </c>
      <c r="K6" s="32">
        <v>0</v>
      </c>
      <c r="L6" s="32">
        <v>0</v>
      </c>
      <c r="M6" s="32">
        <v>0</v>
      </c>
      <c r="N6" s="32">
        <v>0</v>
      </c>
      <c r="O6" s="204"/>
      <c r="P6" s="189"/>
    </row>
    <row r="7" spans="1:16" ht="36" x14ac:dyDescent="0.25">
      <c r="A7" s="190"/>
      <c r="B7" s="189"/>
      <c r="C7" s="189"/>
      <c r="D7" s="189"/>
      <c r="E7" s="189"/>
      <c r="F7" s="189"/>
      <c r="G7" s="114" t="s">
        <v>7</v>
      </c>
      <c r="H7" s="32">
        <f>SUM(I7:N7)</f>
        <v>0.4</v>
      </c>
      <c r="I7" s="32">
        <v>0</v>
      </c>
      <c r="J7" s="32">
        <v>0</v>
      </c>
      <c r="K7" s="32">
        <v>0</v>
      </c>
      <c r="L7" s="32">
        <v>0.4</v>
      </c>
      <c r="M7" s="32">
        <v>0</v>
      </c>
      <c r="N7" s="32">
        <v>0</v>
      </c>
      <c r="O7" s="204"/>
      <c r="P7" s="189"/>
    </row>
    <row r="8" spans="1:16" x14ac:dyDescent="0.25">
      <c r="A8" s="190"/>
      <c r="B8" s="189"/>
      <c r="C8" s="189"/>
      <c r="D8" s="189"/>
      <c r="E8" s="189"/>
      <c r="F8" s="189"/>
      <c r="G8" s="114" t="s">
        <v>8</v>
      </c>
      <c r="H8" s="32">
        <f>SUM(I8:N8)</f>
        <v>0</v>
      </c>
      <c r="I8" s="32">
        <v>0</v>
      </c>
      <c r="J8" s="32">
        <v>0</v>
      </c>
      <c r="K8" s="32">
        <v>0</v>
      </c>
      <c r="L8" s="32">
        <v>0</v>
      </c>
      <c r="M8" s="32">
        <v>0</v>
      </c>
      <c r="N8" s="32">
        <v>0</v>
      </c>
      <c r="O8" s="204"/>
      <c r="P8" s="189"/>
    </row>
    <row r="9" spans="1:16" ht="24" x14ac:dyDescent="0.25">
      <c r="A9" s="190"/>
      <c r="B9" s="189"/>
      <c r="C9" s="189"/>
      <c r="D9" s="189"/>
      <c r="E9" s="189"/>
      <c r="F9" s="189"/>
      <c r="G9" s="114" t="s">
        <v>9</v>
      </c>
      <c r="H9" s="32">
        <f>SUM(I9:N9)</f>
        <v>0</v>
      </c>
      <c r="I9" s="32">
        <v>0</v>
      </c>
      <c r="J9" s="32">
        <v>0</v>
      </c>
      <c r="K9" s="32">
        <v>0</v>
      </c>
      <c r="L9" s="32">
        <v>0</v>
      </c>
      <c r="M9" s="32">
        <v>0</v>
      </c>
      <c r="N9" s="32">
        <v>0</v>
      </c>
      <c r="O9" s="204"/>
      <c r="P9" s="189"/>
    </row>
    <row r="10" spans="1:16" ht="36" x14ac:dyDescent="0.25">
      <c r="A10" s="208" t="s">
        <v>125</v>
      </c>
      <c r="B10" s="208"/>
      <c r="C10" s="208"/>
      <c r="D10" s="208"/>
      <c r="E10" s="208"/>
      <c r="F10" s="208"/>
      <c r="G10" s="115" t="s">
        <v>4</v>
      </c>
      <c r="H10" s="37">
        <f>SUM(H11:H14)</f>
        <v>0.4</v>
      </c>
      <c r="I10" s="37">
        <f t="shared" ref="I10:N10" si="1">SUM(I11:I14)</f>
        <v>0</v>
      </c>
      <c r="J10" s="37">
        <f t="shared" si="1"/>
        <v>0</v>
      </c>
      <c r="K10" s="37">
        <f t="shared" si="1"/>
        <v>0</v>
      </c>
      <c r="L10" s="37">
        <f t="shared" si="1"/>
        <v>0.4</v>
      </c>
      <c r="M10" s="37">
        <f t="shared" si="1"/>
        <v>0</v>
      </c>
      <c r="N10" s="37">
        <f t="shared" si="1"/>
        <v>0</v>
      </c>
      <c r="O10" s="422">
        <v>13550</v>
      </c>
      <c r="P10" s="208"/>
    </row>
    <row r="11" spans="1:16" ht="24" x14ac:dyDescent="0.25">
      <c r="A11" s="208"/>
      <c r="B11" s="208"/>
      <c r="C11" s="208"/>
      <c r="D11" s="208"/>
      <c r="E11" s="208"/>
      <c r="F11" s="208"/>
      <c r="G11" s="115" t="s">
        <v>259</v>
      </c>
      <c r="H11" s="37">
        <f>SUM(I11:N11)</f>
        <v>0</v>
      </c>
      <c r="I11" s="37">
        <f t="shared" ref="I11:N11" si="2">I6</f>
        <v>0</v>
      </c>
      <c r="J11" s="37">
        <f t="shared" si="2"/>
        <v>0</v>
      </c>
      <c r="K11" s="37">
        <f t="shared" si="2"/>
        <v>0</v>
      </c>
      <c r="L11" s="37">
        <f t="shared" si="2"/>
        <v>0</v>
      </c>
      <c r="M11" s="37">
        <f t="shared" si="2"/>
        <v>0</v>
      </c>
      <c r="N11" s="37">
        <f t="shared" si="2"/>
        <v>0</v>
      </c>
      <c r="O11" s="422"/>
      <c r="P11" s="208"/>
    </row>
    <row r="12" spans="1:16" ht="36" x14ac:dyDescent="0.25">
      <c r="A12" s="208"/>
      <c r="B12" s="208"/>
      <c r="C12" s="208"/>
      <c r="D12" s="208"/>
      <c r="E12" s="208"/>
      <c r="F12" s="208"/>
      <c r="G12" s="115" t="s">
        <v>7</v>
      </c>
      <c r="H12" s="37">
        <f>SUM(I12:N12)</f>
        <v>0.4</v>
      </c>
      <c r="I12" s="37">
        <f t="shared" ref="I12:N12" si="3">I7</f>
        <v>0</v>
      </c>
      <c r="J12" s="37">
        <f t="shared" si="3"/>
        <v>0</v>
      </c>
      <c r="K12" s="37">
        <f t="shared" si="3"/>
        <v>0</v>
      </c>
      <c r="L12" s="37">
        <f t="shared" si="3"/>
        <v>0.4</v>
      </c>
      <c r="M12" s="37">
        <f t="shared" si="3"/>
        <v>0</v>
      </c>
      <c r="N12" s="37">
        <f t="shared" si="3"/>
        <v>0</v>
      </c>
      <c r="O12" s="422"/>
      <c r="P12" s="208"/>
    </row>
    <row r="13" spans="1:16" x14ac:dyDescent="0.25">
      <c r="A13" s="208"/>
      <c r="B13" s="208"/>
      <c r="C13" s="208"/>
      <c r="D13" s="208"/>
      <c r="E13" s="208"/>
      <c r="F13" s="208"/>
      <c r="G13" s="115" t="s">
        <v>8</v>
      </c>
      <c r="H13" s="37">
        <f>SUM(I13:N13)</f>
        <v>0</v>
      </c>
      <c r="I13" s="37">
        <f t="shared" ref="I13:N13" si="4">I8</f>
        <v>0</v>
      </c>
      <c r="J13" s="37">
        <f t="shared" si="4"/>
        <v>0</v>
      </c>
      <c r="K13" s="37">
        <f t="shared" si="4"/>
        <v>0</v>
      </c>
      <c r="L13" s="37">
        <f t="shared" si="4"/>
        <v>0</v>
      </c>
      <c r="M13" s="37">
        <f t="shared" si="4"/>
        <v>0</v>
      </c>
      <c r="N13" s="37">
        <f t="shared" si="4"/>
        <v>0</v>
      </c>
      <c r="O13" s="422"/>
      <c r="P13" s="208"/>
    </row>
    <row r="14" spans="1:16" ht="24" x14ac:dyDescent="0.25">
      <c r="A14" s="208"/>
      <c r="B14" s="208"/>
      <c r="C14" s="208"/>
      <c r="D14" s="208"/>
      <c r="E14" s="208"/>
      <c r="F14" s="208"/>
      <c r="G14" s="115" t="s">
        <v>9</v>
      </c>
      <c r="H14" s="37">
        <f>SUM(I14:N14)</f>
        <v>0</v>
      </c>
      <c r="I14" s="37">
        <f t="shared" ref="I14:N14" si="5">I9</f>
        <v>0</v>
      </c>
      <c r="J14" s="37">
        <f t="shared" si="5"/>
        <v>0</v>
      </c>
      <c r="K14" s="37">
        <f t="shared" si="5"/>
        <v>0</v>
      </c>
      <c r="L14" s="37">
        <f t="shared" si="5"/>
        <v>0</v>
      </c>
      <c r="M14" s="37">
        <f t="shared" si="5"/>
        <v>0</v>
      </c>
      <c r="N14" s="37">
        <f t="shared" si="5"/>
        <v>0</v>
      </c>
      <c r="O14" s="422"/>
      <c r="P14" s="208"/>
    </row>
    <row r="15" spans="1:16" x14ac:dyDescent="0.25">
      <c r="A15" s="187" t="s">
        <v>294</v>
      </c>
      <c r="B15" s="187"/>
      <c r="C15" s="187"/>
      <c r="D15" s="187"/>
      <c r="E15" s="187"/>
      <c r="F15" s="187"/>
      <c r="G15" s="187"/>
      <c r="H15" s="187"/>
      <c r="I15" s="187"/>
      <c r="J15" s="187"/>
      <c r="K15" s="187"/>
      <c r="L15" s="187"/>
      <c r="M15" s="187"/>
      <c r="N15" s="187"/>
      <c r="O15" s="187"/>
      <c r="P15" s="187"/>
    </row>
    <row r="16" spans="1:16" ht="36" x14ac:dyDescent="0.25">
      <c r="A16" s="190" t="s">
        <v>1942</v>
      </c>
      <c r="B16" s="189" t="s">
        <v>1943</v>
      </c>
      <c r="C16" s="189" t="s">
        <v>294</v>
      </c>
      <c r="D16" s="189">
        <v>2029</v>
      </c>
      <c r="E16" s="189"/>
      <c r="F16" s="189" t="s">
        <v>1944</v>
      </c>
      <c r="G16" s="114" t="s">
        <v>4</v>
      </c>
      <c r="H16" s="32">
        <f t="shared" ref="H16:N16" si="6">SUM(H17:H20)</f>
        <v>8.4</v>
      </c>
      <c r="I16" s="32">
        <f t="shared" si="6"/>
        <v>0</v>
      </c>
      <c r="J16" s="32">
        <f t="shared" si="6"/>
        <v>0</v>
      </c>
      <c r="K16" s="32">
        <f t="shared" si="6"/>
        <v>0</v>
      </c>
      <c r="L16" s="32">
        <f t="shared" si="6"/>
        <v>0</v>
      </c>
      <c r="M16" s="32">
        <f t="shared" si="6"/>
        <v>8.4</v>
      </c>
      <c r="N16" s="32">
        <f t="shared" si="6"/>
        <v>0</v>
      </c>
      <c r="O16" s="189">
        <v>31304</v>
      </c>
      <c r="P16" s="189">
        <v>0</v>
      </c>
    </row>
    <row r="17" spans="1:16" x14ac:dyDescent="0.25">
      <c r="A17" s="190"/>
      <c r="B17" s="189"/>
      <c r="C17" s="189"/>
      <c r="D17" s="189"/>
      <c r="E17" s="189"/>
      <c r="F17" s="189"/>
      <c r="G17" s="114" t="s">
        <v>6</v>
      </c>
      <c r="H17" s="32">
        <f>SUM(I17:N17)</f>
        <v>0</v>
      </c>
      <c r="I17" s="32">
        <v>0</v>
      </c>
      <c r="J17" s="32">
        <v>0</v>
      </c>
      <c r="K17" s="32">
        <v>0</v>
      </c>
      <c r="L17" s="32">
        <v>0</v>
      </c>
      <c r="M17" s="32">
        <v>0</v>
      </c>
      <c r="N17" s="32">
        <v>0</v>
      </c>
      <c r="O17" s="189"/>
      <c r="P17" s="189"/>
    </row>
    <row r="18" spans="1:16" ht="36" x14ac:dyDescent="0.25">
      <c r="A18" s="190"/>
      <c r="B18" s="189"/>
      <c r="C18" s="189"/>
      <c r="D18" s="189"/>
      <c r="E18" s="189"/>
      <c r="F18" s="189"/>
      <c r="G18" s="114" t="s">
        <v>1945</v>
      </c>
      <c r="H18" s="32">
        <f>SUM(I18:N18)</f>
        <v>8.4</v>
      </c>
      <c r="I18" s="32">
        <v>0</v>
      </c>
      <c r="J18" s="32">
        <v>0</v>
      </c>
      <c r="K18" s="32">
        <v>0</v>
      </c>
      <c r="L18" s="32">
        <v>0</v>
      </c>
      <c r="M18" s="32">
        <v>8.4</v>
      </c>
      <c r="N18" s="32">
        <v>0</v>
      </c>
      <c r="O18" s="189"/>
      <c r="P18" s="189"/>
    </row>
    <row r="19" spans="1:16" x14ac:dyDescent="0.25">
      <c r="A19" s="190"/>
      <c r="B19" s="189"/>
      <c r="C19" s="189"/>
      <c r="D19" s="189"/>
      <c r="E19" s="189"/>
      <c r="F19" s="189"/>
      <c r="G19" s="114" t="s">
        <v>8</v>
      </c>
      <c r="H19" s="32">
        <f>SUM(I19:N19)</f>
        <v>0</v>
      </c>
      <c r="I19" s="32">
        <v>0</v>
      </c>
      <c r="J19" s="32">
        <v>0</v>
      </c>
      <c r="K19" s="32">
        <v>0</v>
      </c>
      <c r="L19" s="32">
        <v>0</v>
      </c>
      <c r="M19" s="32">
        <v>0</v>
      </c>
      <c r="N19" s="32">
        <v>0</v>
      </c>
      <c r="O19" s="189"/>
      <c r="P19" s="189"/>
    </row>
    <row r="20" spans="1:16" ht="24" x14ac:dyDescent="0.25">
      <c r="A20" s="190"/>
      <c r="B20" s="189"/>
      <c r="C20" s="189"/>
      <c r="D20" s="189"/>
      <c r="E20" s="189"/>
      <c r="F20" s="189"/>
      <c r="G20" s="114" t="s">
        <v>9</v>
      </c>
      <c r="H20" s="32">
        <f>SUM(I20:N20)</f>
        <v>0</v>
      </c>
      <c r="I20" s="32">
        <v>0</v>
      </c>
      <c r="J20" s="32">
        <v>0</v>
      </c>
      <c r="K20" s="32">
        <v>0</v>
      </c>
      <c r="L20" s="32">
        <v>0</v>
      </c>
      <c r="M20" s="32">
        <v>0</v>
      </c>
      <c r="N20" s="32">
        <v>0</v>
      </c>
      <c r="O20" s="189"/>
      <c r="P20" s="189"/>
    </row>
    <row r="21" spans="1:16" ht="36" x14ac:dyDescent="0.25">
      <c r="A21" s="190" t="s">
        <v>1946</v>
      </c>
      <c r="B21" s="189" t="s">
        <v>1943</v>
      </c>
      <c r="C21" s="189" t="s">
        <v>294</v>
      </c>
      <c r="D21" s="189">
        <v>2028</v>
      </c>
      <c r="E21" s="189"/>
      <c r="F21" s="189" t="s">
        <v>1944</v>
      </c>
      <c r="G21" s="114" t="s">
        <v>4</v>
      </c>
      <c r="H21" s="32">
        <f>SUM(H22:H25)</f>
        <v>1</v>
      </c>
      <c r="I21" s="32">
        <f t="shared" ref="I21:N21" si="7">SUM(I22:I25)</f>
        <v>0</v>
      </c>
      <c r="J21" s="32">
        <f>SUM(J22:J25)</f>
        <v>0</v>
      </c>
      <c r="K21" s="32">
        <f t="shared" si="7"/>
        <v>0</v>
      </c>
      <c r="L21" s="32">
        <f t="shared" si="7"/>
        <v>1</v>
      </c>
      <c r="M21" s="32">
        <f t="shared" si="7"/>
        <v>0</v>
      </c>
      <c r="N21" s="32">
        <f t="shared" si="7"/>
        <v>0</v>
      </c>
      <c r="O21" s="189">
        <v>31304</v>
      </c>
      <c r="P21" s="189">
        <v>0</v>
      </c>
    </row>
    <row r="22" spans="1:16" x14ac:dyDescent="0.25">
      <c r="A22" s="190"/>
      <c r="B22" s="189"/>
      <c r="C22" s="189"/>
      <c r="D22" s="189"/>
      <c r="E22" s="189"/>
      <c r="F22" s="189"/>
      <c r="G22" s="114" t="s">
        <v>6</v>
      </c>
      <c r="H22" s="32">
        <f>SUM(I22:N22)</f>
        <v>0</v>
      </c>
      <c r="I22" s="32">
        <v>0</v>
      </c>
      <c r="J22" s="32">
        <v>0</v>
      </c>
      <c r="K22" s="32">
        <v>0</v>
      </c>
      <c r="L22" s="32">
        <v>0</v>
      </c>
      <c r="M22" s="32">
        <v>0</v>
      </c>
      <c r="N22" s="32">
        <v>0</v>
      </c>
      <c r="O22" s="189"/>
      <c r="P22" s="189"/>
    </row>
    <row r="23" spans="1:16" ht="36" x14ac:dyDescent="0.25">
      <c r="A23" s="190"/>
      <c r="B23" s="189"/>
      <c r="C23" s="189"/>
      <c r="D23" s="189"/>
      <c r="E23" s="189"/>
      <c r="F23" s="189"/>
      <c r="G23" s="114" t="s">
        <v>1945</v>
      </c>
      <c r="H23" s="32">
        <f>SUM(I23:N23)</f>
        <v>1</v>
      </c>
      <c r="I23" s="32">
        <v>0</v>
      </c>
      <c r="J23" s="32">
        <v>0</v>
      </c>
      <c r="K23" s="32">
        <v>0</v>
      </c>
      <c r="L23" s="32">
        <v>1</v>
      </c>
      <c r="M23" s="32">
        <v>0</v>
      </c>
      <c r="N23" s="32">
        <v>0</v>
      </c>
      <c r="O23" s="189"/>
      <c r="P23" s="189"/>
    </row>
    <row r="24" spans="1:16" x14ac:dyDescent="0.25">
      <c r="A24" s="190"/>
      <c r="B24" s="189"/>
      <c r="C24" s="189"/>
      <c r="D24" s="189"/>
      <c r="E24" s="189"/>
      <c r="F24" s="189"/>
      <c r="G24" s="114" t="s">
        <v>8</v>
      </c>
      <c r="H24" s="32">
        <f>SUM(I24:N24)</f>
        <v>0</v>
      </c>
      <c r="I24" s="32">
        <v>0</v>
      </c>
      <c r="J24" s="32">
        <v>0</v>
      </c>
      <c r="K24" s="32">
        <v>0</v>
      </c>
      <c r="L24" s="32">
        <v>0</v>
      </c>
      <c r="M24" s="32">
        <v>0</v>
      </c>
      <c r="N24" s="32">
        <v>0</v>
      </c>
      <c r="O24" s="189"/>
      <c r="P24" s="189"/>
    </row>
    <row r="25" spans="1:16" ht="24" x14ac:dyDescent="0.25">
      <c r="A25" s="190"/>
      <c r="B25" s="189"/>
      <c r="C25" s="189"/>
      <c r="D25" s="189"/>
      <c r="E25" s="189"/>
      <c r="F25" s="189"/>
      <c r="G25" s="114" t="s">
        <v>9</v>
      </c>
      <c r="H25" s="32">
        <f>SUM(I25:N25)</f>
        <v>0</v>
      </c>
      <c r="I25" s="32">
        <v>0</v>
      </c>
      <c r="J25" s="32">
        <v>0</v>
      </c>
      <c r="K25" s="32">
        <v>0</v>
      </c>
      <c r="L25" s="32">
        <v>0</v>
      </c>
      <c r="M25" s="32">
        <v>0</v>
      </c>
      <c r="N25" s="32">
        <v>0</v>
      </c>
      <c r="O25" s="189"/>
      <c r="P25" s="189"/>
    </row>
    <row r="26" spans="1:16" ht="99" customHeight="1" x14ac:dyDescent="0.25">
      <c r="A26" s="190" t="s">
        <v>1947</v>
      </c>
      <c r="B26" s="208" t="s">
        <v>41</v>
      </c>
      <c r="C26" s="189" t="s">
        <v>294</v>
      </c>
      <c r="D26" s="189" t="s">
        <v>150</v>
      </c>
      <c r="E26" s="189" t="s">
        <v>1948</v>
      </c>
      <c r="F26" s="189" t="s">
        <v>1949</v>
      </c>
      <c r="G26" s="114" t="s">
        <v>4</v>
      </c>
      <c r="H26" s="32">
        <f>SUM(H27:H30)</f>
        <v>50.1</v>
      </c>
      <c r="I26" s="32">
        <f t="shared" ref="I26:N26" si="8">SUM(I27:I30)</f>
        <v>5</v>
      </c>
      <c r="J26" s="32">
        <f t="shared" si="8"/>
        <v>45.1</v>
      </c>
      <c r="K26" s="32">
        <f t="shared" si="8"/>
        <v>0</v>
      </c>
      <c r="L26" s="32">
        <f t="shared" si="8"/>
        <v>0</v>
      </c>
      <c r="M26" s="32">
        <f t="shared" si="8"/>
        <v>0</v>
      </c>
      <c r="N26" s="32">
        <f t="shared" si="8"/>
        <v>0</v>
      </c>
      <c r="O26" s="208"/>
      <c r="P26" s="189">
        <v>0</v>
      </c>
    </row>
    <row r="27" spans="1:16" x14ac:dyDescent="0.25">
      <c r="A27" s="190"/>
      <c r="B27" s="208"/>
      <c r="C27" s="189"/>
      <c r="D27" s="189"/>
      <c r="E27" s="189"/>
      <c r="F27" s="189"/>
      <c r="G27" s="114" t="s">
        <v>6</v>
      </c>
      <c r="H27" s="32">
        <f>SUM(I27:N27)</f>
        <v>43.7</v>
      </c>
      <c r="I27" s="32">
        <v>0</v>
      </c>
      <c r="J27" s="32">
        <v>43.7</v>
      </c>
      <c r="K27" s="32">
        <v>0</v>
      </c>
      <c r="L27" s="32">
        <v>0</v>
      </c>
      <c r="M27" s="32">
        <v>0</v>
      </c>
      <c r="N27" s="32">
        <v>0</v>
      </c>
      <c r="O27" s="208"/>
      <c r="P27" s="189"/>
    </row>
    <row r="28" spans="1:16" ht="36" x14ac:dyDescent="0.25">
      <c r="A28" s="190"/>
      <c r="B28" s="208"/>
      <c r="C28" s="189"/>
      <c r="D28" s="189"/>
      <c r="E28" s="189"/>
      <c r="F28" s="189"/>
      <c r="G28" s="114" t="s">
        <v>1945</v>
      </c>
      <c r="H28" s="32">
        <f>SUM(I28:N28)</f>
        <v>6.1</v>
      </c>
      <c r="I28" s="32">
        <v>5</v>
      </c>
      <c r="J28" s="32">
        <v>1.1000000000000001</v>
      </c>
      <c r="K28" s="32">
        <v>0</v>
      </c>
      <c r="L28" s="32">
        <v>0</v>
      </c>
      <c r="M28" s="32">
        <v>0</v>
      </c>
      <c r="N28" s="32">
        <v>0</v>
      </c>
      <c r="O28" s="208"/>
      <c r="P28" s="189"/>
    </row>
    <row r="29" spans="1:16" x14ac:dyDescent="0.25">
      <c r="A29" s="190"/>
      <c r="B29" s="208"/>
      <c r="C29" s="189"/>
      <c r="D29" s="189"/>
      <c r="E29" s="189"/>
      <c r="F29" s="189"/>
      <c r="G29" s="114" t="s">
        <v>8</v>
      </c>
      <c r="H29" s="32">
        <f>SUM(I29:N29)</f>
        <v>0.3</v>
      </c>
      <c r="I29" s="32">
        <v>0</v>
      </c>
      <c r="J29" s="32">
        <v>0.3</v>
      </c>
      <c r="K29" s="32">
        <v>0</v>
      </c>
      <c r="L29" s="32">
        <v>0</v>
      </c>
      <c r="M29" s="32">
        <v>0</v>
      </c>
      <c r="N29" s="32">
        <v>0</v>
      </c>
      <c r="O29" s="208"/>
      <c r="P29" s="189"/>
    </row>
    <row r="30" spans="1:16" ht="24" x14ac:dyDescent="0.25">
      <c r="A30" s="190"/>
      <c r="B30" s="208"/>
      <c r="C30" s="189"/>
      <c r="D30" s="189"/>
      <c r="E30" s="189"/>
      <c r="F30" s="189"/>
      <c r="G30" s="114" t="s">
        <v>9</v>
      </c>
      <c r="H30" s="32">
        <f>SUM(I30:N30)</f>
        <v>0</v>
      </c>
      <c r="I30" s="32">
        <v>0</v>
      </c>
      <c r="J30" s="32">
        <v>0</v>
      </c>
      <c r="K30" s="32">
        <v>0</v>
      </c>
      <c r="L30" s="32">
        <v>0</v>
      </c>
      <c r="M30" s="32">
        <v>0</v>
      </c>
      <c r="N30" s="32">
        <v>0</v>
      </c>
      <c r="O30" s="208"/>
      <c r="P30" s="189"/>
    </row>
    <row r="31" spans="1:16" ht="36" x14ac:dyDescent="0.25">
      <c r="A31" s="208" t="s">
        <v>125</v>
      </c>
      <c r="B31" s="208"/>
      <c r="C31" s="208"/>
      <c r="D31" s="208"/>
      <c r="E31" s="208"/>
      <c r="F31" s="208"/>
      <c r="G31" s="115" t="s">
        <v>4</v>
      </c>
      <c r="H31" s="37">
        <f>SUM(H32:H35)</f>
        <v>59.5</v>
      </c>
      <c r="I31" s="37">
        <f t="shared" ref="I31:N31" si="9">SUM(I32:I35)</f>
        <v>5</v>
      </c>
      <c r="J31" s="37">
        <f t="shared" si="9"/>
        <v>45.1</v>
      </c>
      <c r="K31" s="37">
        <f t="shared" si="9"/>
        <v>0</v>
      </c>
      <c r="L31" s="37">
        <f t="shared" si="9"/>
        <v>1</v>
      </c>
      <c r="M31" s="37">
        <f t="shared" si="9"/>
        <v>8.4</v>
      </c>
      <c r="N31" s="37">
        <f t="shared" si="9"/>
        <v>0</v>
      </c>
      <c r="O31" s="208"/>
      <c r="P31" s="208"/>
    </row>
    <row r="32" spans="1:16" ht="24" x14ac:dyDescent="0.25">
      <c r="A32" s="208"/>
      <c r="B32" s="208"/>
      <c r="C32" s="208"/>
      <c r="D32" s="208"/>
      <c r="E32" s="208"/>
      <c r="F32" s="208"/>
      <c r="G32" s="115" t="s">
        <v>259</v>
      </c>
      <c r="H32" s="37">
        <f>SUM(I32:N32)</f>
        <v>43.7</v>
      </c>
      <c r="I32" s="37">
        <f t="shared" ref="I32:N32" si="10">I17+I22+I27</f>
        <v>0</v>
      </c>
      <c r="J32" s="37">
        <f t="shared" si="10"/>
        <v>43.7</v>
      </c>
      <c r="K32" s="37">
        <f t="shared" si="10"/>
        <v>0</v>
      </c>
      <c r="L32" s="37">
        <f t="shared" si="10"/>
        <v>0</v>
      </c>
      <c r="M32" s="37">
        <f t="shared" si="10"/>
        <v>0</v>
      </c>
      <c r="N32" s="37">
        <f t="shared" si="10"/>
        <v>0</v>
      </c>
      <c r="O32" s="208"/>
      <c r="P32" s="208"/>
    </row>
    <row r="33" spans="1:16" ht="36" x14ac:dyDescent="0.25">
      <c r="A33" s="208"/>
      <c r="B33" s="208"/>
      <c r="C33" s="208"/>
      <c r="D33" s="208"/>
      <c r="E33" s="208"/>
      <c r="F33" s="208"/>
      <c r="G33" s="115" t="s">
        <v>1945</v>
      </c>
      <c r="H33" s="37">
        <f>SUM(I33:N33)</f>
        <v>15.5</v>
      </c>
      <c r="I33" s="37">
        <f t="shared" ref="I33:N35" si="11">I18+I23+I28</f>
        <v>5</v>
      </c>
      <c r="J33" s="37">
        <f t="shared" si="11"/>
        <v>1.1000000000000001</v>
      </c>
      <c r="K33" s="37">
        <f t="shared" si="11"/>
        <v>0</v>
      </c>
      <c r="L33" s="37">
        <f t="shared" si="11"/>
        <v>1</v>
      </c>
      <c r="M33" s="37">
        <f t="shared" si="11"/>
        <v>8.4</v>
      </c>
      <c r="N33" s="37">
        <f t="shared" si="11"/>
        <v>0</v>
      </c>
      <c r="O33" s="208"/>
      <c r="P33" s="208"/>
    </row>
    <row r="34" spans="1:16" x14ac:dyDescent="0.25">
      <c r="A34" s="208"/>
      <c r="B34" s="208"/>
      <c r="C34" s="208"/>
      <c r="D34" s="208"/>
      <c r="E34" s="208"/>
      <c r="F34" s="208"/>
      <c r="G34" s="115" t="s">
        <v>8</v>
      </c>
      <c r="H34" s="37">
        <f>SUM(I34:N34)</f>
        <v>0.3</v>
      </c>
      <c r="I34" s="37">
        <f t="shared" si="11"/>
        <v>0</v>
      </c>
      <c r="J34" s="37">
        <f t="shared" si="11"/>
        <v>0.3</v>
      </c>
      <c r="K34" s="37">
        <f t="shared" si="11"/>
        <v>0</v>
      </c>
      <c r="L34" s="37">
        <f t="shared" si="11"/>
        <v>0</v>
      </c>
      <c r="M34" s="37">
        <f t="shared" si="11"/>
        <v>0</v>
      </c>
      <c r="N34" s="37">
        <f t="shared" si="11"/>
        <v>0</v>
      </c>
      <c r="O34" s="208"/>
      <c r="P34" s="208"/>
    </row>
    <row r="35" spans="1:16" ht="24" x14ac:dyDescent="0.25">
      <c r="A35" s="208"/>
      <c r="B35" s="208"/>
      <c r="C35" s="208"/>
      <c r="D35" s="208"/>
      <c r="E35" s="208"/>
      <c r="F35" s="208"/>
      <c r="G35" s="115" t="s">
        <v>9</v>
      </c>
      <c r="H35" s="37">
        <f>SUM(I35:N35)</f>
        <v>0</v>
      </c>
      <c r="I35" s="37">
        <f t="shared" si="11"/>
        <v>0</v>
      </c>
      <c r="J35" s="37">
        <f t="shared" si="11"/>
        <v>0</v>
      </c>
      <c r="K35" s="37">
        <f t="shared" si="11"/>
        <v>0</v>
      </c>
      <c r="L35" s="37">
        <f t="shared" si="11"/>
        <v>0</v>
      </c>
      <c r="M35" s="37">
        <f t="shared" si="11"/>
        <v>0</v>
      </c>
      <c r="N35" s="37">
        <f t="shared" si="11"/>
        <v>0</v>
      </c>
      <c r="O35" s="208"/>
      <c r="P35" s="208"/>
    </row>
    <row r="36" spans="1:16" x14ac:dyDescent="0.25">
      <c r="A36" s="187" t="s">
        <v>397</v>
      </c>
      <c r="B36" s="187"/>
      <c r="C36" s="187"/>
      <c r="D36" s="187"/>
      <c r="E36" s="187"/>
      <c r="F36" s="187"/>
      <c r="G36" s="187"/>
      <c r="H36" s="187"/>
      <c r="I36" s="187"/>
      <c r="J36" s="187"/>
      <c r="K36" s="187"/>
      <c r="L36" s="187"/>
      <c r="M36" s="187"/>
      <c r="N36" s="187"/>
      <c r="O36" s="187"/>
      <c r="P36" s="187"/>
    </row>
    <row r="37" spans="1:16" ht="36" x14ac:dyDescent="0.25">
      <c r="A37" s="190" t="s">
        <v>1950</v>
      </c>
      <c r="B37" s="189"/>
      <c r="C37" s="189" t="s">
        <v>397</v>
      </c>
      <c r="D37" s="189">
        <v>2030</v>
      </c>
      <c r="E37" s="189"/>
      <c r="F37" s="189"/>
      <c r="G37" s="114" t="s">
        <v>4</v>
      </c>
      <c r="H37" s="32">
        <f>SUM(H38:H41)</f>
        <v>2</v>
      </c>
      <c r="I37" s="32">
        <f t="shared" ref="I37:N37" si="12">SUM(I38:I41)</f>
        <v>0</v>
      </c>
      <c r="J37" s="32">
        <f t="shared" si="12"/>
        <v>0</v>
      </c>
      <c r="K37" s="32">
        <f t="shared" si="12"/>
        <v>0</v>
      </c>
      <c r="L37" s="32">
        <f t="shared" si="12"/>
        <v>0</v>
      </c>
      <c r="M37" s="32">
        <f t="shared" si="12"/>
        <v>0</v>
      </c>
      <c r="N37" s="32">
        <f t="shared" si="12"/>
        <v>2</v>
      </c>
      <c r="O37" s="189"/>
      <c r="P37" s="189"/>
    </row>
    <row r="38" spans="1:16" x14ac:dyDescent="0.25">
      <c r="A38" s="190"/>
      <c r="B38" s="189"/>
      <c r="C38" s="189"/>
      <c r="D38" s="189"/>
      <c r="E38" s="189"/>
      <c r="F38" s="189"/>
      <c r="G38" s="114" t="s">
        <v>259</v>
      </c>
      <c r="H38" s="32">
        <f>SUM(I38:N38)</f>
        <v>0</v>
      </c>
      <c r="I38" s="32">
        <v>0</v>
      </c>
      <c r="J38" s="32">
        <v>0</v>
      </c>
      <c r="K38" s="32">
        <v>0</v>
      </c>
      <c r="L38" s="32">
        <v>0</v>
      </c>
      <c r="M38" s="32">
        <v>0</v>
      </c>
      <c r="N38" s="32">
        <v>0</v>
      </c>
      <c r="O38" s="189"/>
      <c r="P38" s="189"/>
    </row>
    <row r="39" spans="1:16" ht="36" x14ac:dyDescent="0.25">
      <c r="A39" s="190"/>
      <c r="B39" s="189"/>
      <c r="C39" s="189"/>
      <c r="D39" s="189"/>
      <c r="E39" s="189"/>
      <c r="F39" s="189"/>
      <c r="G39" s="114" t="s">
        <v>7</v>
      </c>
      <c r="H39" s="32">
        <f>SUM(I39:N39)</f>
        <v>0</v>
      </c>
      <c r="I39" s="32">
        <v>0</v>
      </c>
      <c r="J39" s="32">
        <v>0</v>
      </c>
      <c r="K39" s="32">
        <v>0</v>
      </c>
      <c r="L39" s="32">
        <v>0</v>
      </c>
      <c r="M39" s="32">
        <v>0</v>
      </c>
      <c r="N39" s="32">
        <v>0</v>
      </c>
      <c r="O39" s="189"/>
      <c r="P39" s="189"/>
    </row>
    <row r="40" spans="1:16" x14ac:dyDescent="0.25">
      <c r="A40" s="190"/>
      <c r="B40" s="189"/>
      <c r="C40" s="189"/>
      <c r="D40" s="189"/>
      <c r="E40" s="189"/>
      <c r="F40" s="189"/>
      <c r="G40" s="114" t="s">
        <v>8</v>
      </c>
      <c r="H40" s="32">
        <f>SUM(I40:N40)</f>
        <v>2</v>
      </c>
      <c r="I40" s="32">
        <v>0</v>
      </c>
      <c r="J40" s="32">
        <v>0</v>
      </c>
      <c r="K40" s="32">
        <v>0</v>
      </c>
      <c r="L40" s="32">
        <v>0</v>
      </c>
      <c r="M40" s="32">
        <v>0</v>
      </c>
      <c r="N40" s="32">
        <v>2</v>
      </c>
      <c r="O40" s="189"/>
      <c r="P40" s="189"/>
    </row>
    <row r="41" spans="1:16" ht="24" x14ac:dyDescent="0.25">
      <c r="A41" s="190"/>
      <c r="B41" s="189"/>
      <c r="C41" s="189"/>
      <c r="D41" s="189"/>
      <c r="E41" s="189"/>
      <c r="F41" s="189"/>
      <c r="G41" s="114" t="s">
        <v>9</v>
      </c>
      <c r="H41" s="32">
        <f>SUM(I41:N41)</f>
        <v>0</v>
      </c>
      <c r="I41" s="32">
        <v>0</v>
      </c>
      <c r="J41" s="32">
        <v>0</v>
      </c>
      <c r="K41" s="32">
        <v>0</v>
      </c>
      <c r="L41" s="32">
        <v>0</v>
      </c>
      <c r="M41" s="32">
        <v>0</v>
      </c>
      <c r="N41" s="32">
        <v>0</v>
      </c>
      <c r="O41" s="189"/>
      <c r="P41" s="189"/>
    </row>
    <row r="42" spans="1:16" ht="36" x14ac:dyDescent="0.25">
      <c r="A42" s="190" t="s">
        <v>1950</v>
      </c>
      <c r="B42" s="189"/>
      <c r="C42" s="189" t="s">
        <v>397</v>
      </c>
      <c r="D42" s="189">
        <v>2030</v>
      </c>
      <c r="E42" s="189"/>
      <c r="F42" s="189"/>
      <c r="G42" s="114" t="s">
        <v>4</v>
      </c>
      <c r="H42" s="32">
        <f>SUM(H43:H46)</f>
        <v>2</v>
      </c>
      <c r="I42" s="32">
        <f t="shared" ref="I42:N42" si="13">SUM(I43:I46)</f>
        <v>0</v>
      </c>
      <c r="J42" s="32">
        <f t="shared" si="13"/>
        <v>0</v>
      </c>
      <c r="K42" s="32">
        <f t="shared" si="13"/>
        <v>0</v>
      </c>
      <c r="L42" s="32">
        <f t="shared" si="13"/>
        <v>0</v>
      </c>
      <c r="M42" s="32">
        <f t="shared" si="13"/>
        <v>0</v>
      </c>
      <c r="N42" s="32">
        <f t="shared" si="13"/>
        <v>2</v>
      </c>
      <c r="O42" s="189"/>
      <c r="P42" s="189"/>
    </row>
    <row r="43" spans="1:16" x14ac:dyDescent="0.25">
      <c r="A43" s="190"/>
      <c r="B43" s="189"/>
      <c r="C43" s="189"/>
      <c r="D43" s="189"/>
      <c r="E43" s="189"/>
      <c r="F43" s="189"/>
      <c r="G43" s="114" t="s">
        <v>259</v>
      </c>
      <c r="H43" s="32">
        <f>SUM(I43:N43)</f>
        <v>0</v>
      </c>
      <c r="I43" s="32">
        <v>0</v>
      </c>
      <c r="J43" s="32">
        <v>0</v>
      </c>
      <c r="K43" s="32">
        <v>0</v>
      </c>
      <c r="L43" s="32">
        <v>0</v>
      </c>
      <c r="M43" s="32">
        <v>0</v>
      </c>
      <c r="N43" s="32">
        <v>0</v>
      </c>
      <c r="O43" s="189"/>
      <c r="P43" s="189"/>
    </row>
    <row r="44" spans="1:16" ht="36" x14ac:dyDescent="0.25">
      <c r="A44" s="190"/>
      <c r="B44" s="189"/>
      <c r="C44" s="189"/>
      <c r="D44" s="189"/>
      <c r="E44" s="189"/>
      <c r="F44" s="189"/>
      <c r="G44" s="114" t="s">
        <v>7</v>
      </c>
      <c r="H44" s="32">
        <f>SUM(I44:N44)</f>
        <v>0</v>
      </c>
      <c r="I44" s="32">
        <v>0</v>
      </c>
      <c r="J44" s="32">
        <v>0</v>
      </c>
      <c r="K44" s="32">
        <v>0</v>
      </c>
      <c r="L44" s="32">
        <v>0</v>
      </c>
      <c r="M44" s="32">
        <v>0</v>
      </c>
      <c r="N44" s="32">
        <v>0</v>
      </c>
      <c r="O44" s="189"/>
      <c r="P44" s="189"/>
    </row>
    <row r="45" spans="1:16" x14ac:dyDescent="0.25">
      <c r="A45" s="190"/>
      <c r="B45" s="189"/>
      <c r="C45" s="189"/>
      <c r="D45" s="189"/>
      <c r="E45" s="189"/>
      <c r="F45" s="189"/>
      <c r="G45" s="114" t="s">
        <v>8</v>
      </c>
      <c r="H45" s="32">
        <f>SUM(I45:N45)</f>
        <v>2</v>
      </c>
      <c r="I45" s="32">
        <v>0</v>
      </c>
      <c r="J45" s="32">
        <v>0</v>
      </c>
      <c r="K45" s="32">
        <v>0</v>
      </c>
      <c r="L45" s="32">
        <v>0</v>
      </c>
      <c r="M45" s="32">
        <v>0</v>
      </c>
      <c r="N45" s="32">
        <v>2</v>
      </c>
      <c r="O45" s="189"/>
      <c r="P45" s="189"/>
    </row>
    <row r="46" spans="1:16" ht="24" x14ac:dyDescent="0.25">
      <c r="A46" s="190"/>
      <c r="B46" s="189"/>
      <c r="C46" s="189"/>
      <c r="D46" s="189"/>
      <c r="E46" s="189"/>
      <c r="F46" s="189"/>
      <c r="G46" s="114" t="s">
        <v>9</v>
      </c>
      <c r="H46" s="32">
        <f>SUM(I46:N46)</f>
        <v>0</v>
      </c>
      <c r="I46" s="32">
        <v>0</v>
      </c>
      <c r="J46" s="32">
        <v>0</v>
      </c>
      <c r="K46" s="32">
        <v>0</v>
      </c>
      <c r="L46" s="32">
        <v>0</v>
      </c>
      <c r="M46" s="32">
        <v>0</v>
      </c>
      <c r="N46" s="32">
        <v>0</v>
      </c>
      <c r="O46" s="189"/>
      <c r="P46" s="189"/>
    </row>
    <row r="47" spans="1:16" ht="36" x14ac:dyDescent="0.25">
      <c r="A47" s="208" t="s">
        <v>125</v>
      </c>
      <c r="B47" s="208"/>
      <c r="C47" s="208"/>
      <c r="D47" s="208"/>
      <c r="E47" s="208"/>
      <c r="F47" s="208"/>
      <c r="G47" s="115" t="s">
        <v>4</v>
      </c>
      <c r="H47" s="37">
        <f>SUM(H48:H51)</f>
        <v>4</v>
      </c>
      <c r="I47" s="37">
        <f t="shared" ref="I47:N47" si="14">SUM(I48:I51)</f>
        <v>0</v>
      </c>
      <c r="J47" s="37">
        <f t="shared" si="14"/>
        <v>0</v>
      </c>
      <c r="K47" s="37">
        <f t="shared" si="14"/>
        <v>0</v>
      </c>
      <c r="L47" s="37">
        <f t="shared" si="14"/>
        <v>0</v>
      </c>
      <c r="M47" s="37">
        <f t="shared" si="14"/>
        <v>0</v>
      </c>
      <c r="N47" s="37">
        <f t="shared" si="14"/>
        <v>4</v>
      </c>
      <c r="O47" s="189"/>
      <c r="P47" s="189"/>
    </row>
    <row r="48" spans="1:16" ht="24" x14ac:dyDescent="0.25">
      <c r="A48" s="208"/>
      <c r="B48" s="208"/>
      <c r="C48" s="208"/>
      <c r="D48" s="208"/>
      <c r="E48" s="208"/>
      <c r="F48" s="208"/>
      <c r="G48" s="115" t="s">
        <v>259</v>
      </c>
      <c r="H48" s="37">
        <f>SUM(I48:N48)</f>
        <v>0</v>
      </c>
      <c r="I48" s="37">
        <f t="shared" ref="I48:N48" si="15">I38+I43</f>
        <v>0</v>
      </c>
      <c r="J48" s="37">
        <f t="shared" si="15"/>
        <v>0</v>
      </c>
      <c r="K48" s="37">
        <f t="shared" si="15"/>
        <v>0</v>
      </c>
      <c r="L48" s="37">
        <f t="shared" si="15"/>
        <v>0</v>
      </c>
      <c r="M48" s="37">
        <f t="shared" si="15"/>
        <v>0</v>
      </c>
      <c r="N48" s="37">
        <f t="shared" si="15"/>
        <v>0</v>
      </c>
      <c r="O48" s="189"/>
      <c r="P48" s="189"/>
    </row>
    <row r="49" spans="1:16" ht="36" x14ac:dyDescent="0.25">
      <c r="A49" s="208"/>
      <c r="B49" s="208"/>
      <c r="C49" s="208"/>
      <c r="D49" s="208"/>
      <c r="E49" s="208"/>
      <c r="F49" s="208"/>
      <c r="G49" s="115" t="s">
        <v>7</v>
      </c>
      <c r="H49" s="37">
        <f>SUM(I49:N49)</f>
        <v>0</v>
      </c>
      <c r="I49" s="37">
        <f t="shared" ref="I49:N49" si="16">I39+I44</f>
        <v>0</v>
      </c>
      <c r="J49" s="37">
        <f t="shared" si="16"/>
        <v>0</v>
      </c>
      <c r="K49" s="37">
        <f t="shared" si="16"/>
        <v>0</v>
      </c>
      <c r="L49" s="37">
        <f t="shared" si="16"/>
        <v>0</v>
      </c>
      <c r="M49" s="37">
        <f t="shared" si="16"/>
        <v>0</v>
      </c>
      <c r="N49" s="37">
        <f t="shared" si="16"/>
        <v>0</v>
      </c>
      <c r="O49" s="189"/>
      <c r="P49" s="189"/>
    </row>
    <row r="50" spans="1:16" x14ac:dyDescent="0.25">
      <c r="A50" s="208"/>
      <c r="B50" s="208"/>
      <c r="C50" s="208"/>
      <c r="D50" s="208"/>
      <c r="E50" s="208"/>
      <c r="F50" s="208"/>
      <c r="G50" s="115" t="s">
        <v>8</v>
      </c>
      <c r="H50" s="37">
        <f>SUM(I50:N50)</f>
        <v>4</v>
      </c>
      <c r="I50" s="37">
        <f t="shared" ref="I50:N50" si="17">I40+I45</f>
        <v>0</v>
      </c>
      <c r="J50" s="37">
        <f t="shared" si="17"/>
        <v>0</v>
      </c>
      <c r="K50" s="37">
        <f t="shared" si="17"/>
        <v>0</v>
      </c>
      <c r="L50" s="37">
        <f t="shared" si="17"/>
        <v>0</v>
      </c>
      <c r="M50" s="37">
        <f t="shared" si="17"/>
        <v>0</v>
      </c>
      <c r="N50" s="37">
        <f t="shared" si="17"/>
        <v>4</v>
      </c>
      <c r="O50" s="189"/>
      <c r="P50" s="189"/>
    </row>
    <row r="51" spans="1:16" ht="24" x14ac:dyDescent="0.25">
      <c r="A51" s="208"/>
      <c r="B51" s="208"/>
      <c r="C51" s="208"/>
      <c r="D51" s="208"/>
      <c r="E51" s="208"/>
      <c r="F51" s="208"/>
      <c r="G51" s="115" t="s">
        <v>9</v>
      </c>
      <c r="H51" s="37">
        <f>SUM(I51:N51)</f>
        <v>0</v>
      </c>
      <c r="I51" s="37">
        <f t="shared" ref="I51:N51" si="18">I41+I46</f>
        <v>0</v>
      </c>
      <c r="J51" s="37">
        <f t="shared" si="18"/>
        <v>0</v>
      </c>
      <c r="K51" s="37">
        <f t="shared" si="18"/>
        <v>0</v>
      </c>
      <c r="L51" s="37">
        <f t="shared" si="18"/>
        <v>0</v>
      </c>
      <c r="M51" s="37">
        <f t="shared" si="18"/>
        <v>0</v>
      </c>
      <c r="N51" s="37">
        <f t="shared" si="18"/>
        <v>0</v>
      </c>
      <c r="O51" s="189"/>
      <c r="P51" s="189"/>
    </row>
    <row r="52" spans="1:16" x14ac:dyDescent="0.25">
      <c r="A52" s="187" t="s">
        <v>126</v>
      </c>
      <c r="B52" s="187"/>
      <c r="C52" s="187"/>
      <c r="D52" s="187"/>
      <c r="E52" s="187"/>
      <c r="F52" s="187"/>
      <c r="G52" s="187"/>
      <c r="H52" s="187"/>
      <c r="I52" s="187"/>
      <c r="J52" s="187"/>
      <c r="K52" s="187"/>
      <c r="L52" s="187"/>
      <c r="M52" s="187"/>
      <c r="N52" s="187"/>
      <c r="O52" s="187"/>
      <c r="P52" s="187"/>
    </row>
    <row r="53" spans="1:16" ht="36" x14ac:dyDescent="0.25">
      <c r="A53" s="190" t="s">
        <v>1951</v>
      </c>
      <c r="B53" s="189"/>
      <c r="C53" s="189" t="s">
        <v>126</v>
      </c>
      <c r="D53" s="189">
        <v>2028</v>
      </c>
      <c r="E53" s="189" t="s">
        <v>41</v>
      </c>
      <c r="F53" s="189" t="s">
        <v>1952</v>
      </c>
      <c r="G53" s="114" t="s">
        <v>4</v>
      </c>
      <c r="H53" s="32">
        <f>SUM(H54:H57)</f>
        <v>15</v>
      </c>
      <c r="I53" s="32">
        <f t="shared" ref="I53:N53" si="19">SUM(I54:I57)</f>
        <v>0</v>
      </c>
      <c r="J53" s="32">
        <f t="shared" si="19"/>
        <v>0</v>
      </c>
      <c r="K53" s="32">
        <f t="shared" si="19"/>
        <v>0</v>
      </c>
      <c r="L53" s="32">
        <f t="shared" si="19"/>
        <v>15</v>
      </c>
      <c r="M53" s="32">
        <f t="shared" si="19"/>
        <v>0</v>
      </c>
      <c r="N53" s="32">
        <f t="shared" si="19"/>
        <v>0</v>
      </c>
      <c r="O53" s="189"/>
      <c r="P53" s="189"/>
    </row>
    <row r="54" spans="1:16" x14ac:dyDescent="0.25">
      <c r="A54" s="190"/>
      <c r="B54" s="189"/>
      <c r="C54" s="189"/>
      <c r="D54" s="189"/>
      <c r="E54" s="189"/>
      <c r="F54" s="189"/>
      <c r="G54" s="114" t="s">
        <v>259</v>
      </c>
      <c r="H54" s="32">
        <f>SUM(I54:N54)</f>
        <v>0</v>
      </c>
      <c r="I54" s="32">
        <v>0</v>
      </c>
      <c r="J54" s="32">
        <v>0</v>
      </c>
      <c r="K54" s="32">
        <v>0</v>
      </c>
      <c r="L54" s="32">
        <v>0</v>
      </c>
      <c r="M54" s="32">
        <v>0</v>
      </c>
      <c r="N54" s="32">
        <v>0</v>
      </c>
      <c r="O54" s="189"/>
      <c r="P54" s="189"/>
    </row>
    <row r="55" spans="1:16" ht="36" x14ac:dyDescent="0.25">
      <c r="A55" s="190"/>
      <c r="B55" s="189"/>
      <c r="C55" s="189"/>
      <c r="D55" s="189"/>
      <c r="E55" s="189"/>
      <c r="F55" s="189"/>
      <c r="G55" s="114" t="s">
        <v>1945</v>
      </c>
      <c r="H55" s="32">
        <f>SUM(I55:N55)</f>
        <v>0</v>
      </c>
      <c r="I55" s="32">
        <v>0</v>
      </c>
      <c r="J55" s="32">
        <v>0</v>
      </c>
      <c r="K55" s="32">
        <v>0</v>
      </c>
      <c r="L55" s="32">
        <v>0</v>
      </c>
      <c r="M55" s="32">
        <v>0</v>
      </c>
      <c r="N55" s="32">
        <v>0</v>
      </c>
      <c r="O55" s="189"/>
      <c r="P55" s="189"/>
    </row>
    <row r="56" spans="1:16" x14ac:dyDescent="0.25">
      <c r="A56" s="190"/>
      <c r="B56" s="189"/>
      <c r="C56" s="189"/>
      <c r="D56" s="189"/>
      <c r="E56" s="189"/>
      <c r="F56" s="189"/>
      <c r="G56" s="114" t="s">
        <v>8</v>
      </c>
      <c r="H56" s="32">
        <f>SUM(I56:N56)</f>
        <v>0</v>
      </c>
      <c r="I56" s="32">
        <v>0</v>
      </c>
      <c r="J56" s="32">
        <v>0</v>
      </c>
      <c r="K56" s="32">
        <v>0</v>
      </c>
      <c r="L56" s="32">
        <v>0</v>
      </c>
      <c r="M56" s="32">
        <v>0</v>
      </c>
      <c r="N56" s="32">
        <v>0</v>
      </c>
      <c r="O56" s="189"/>
      <c r="P56" s="189"/>
    </row>
    <row r="57" spans="1:16" ht="24" x14ac:dyDescent="0.25">
      <c r="A57" s="190"/>
      <c r="B57" s="189"/>
      <c r="C57" s="189"/>
      <c r="D57" s="189"/>
      <c r="E57" s="189"/>
      <c r="F57" s="189"/>
      <c r="G57" s="114" t="s">
        <v>9</v>
      </c>
      <c r="H57" s="32">
        <f>SUM(I57:N57)</f>
        <v>15</v>
      </c>
      <c r="I57" s="32">
        <v>0</v>
      </c>
      <c r="J57" s="32">
        <v>0</v>
      </c>
      <c r="K57" s="32">
        <v>0</v>
      </c>
      <c r="L57" s="32">
        <v>15</v>
      </c>
      <c r="M57" s="32">
        <v>0</v>
      </c>
      <c r="N57" s="32">
        <v>0</v>
      </c>
      <c r="O57" s="189"/>
      <c r="P57" s="189"/>
    </row>
    <row r="58" spans="1:16" ht="36" x14ac:dyDescent="0.25">
      <c r="A58" s="190" t="s">
        <v>1953</v>
      </c>
      <c r="B58" s="189"/>
      <c r="C58" s="189" t="s">
        <v>126</v>
      </c>
      <c r="D58" s="189">
        <v>2025</v>
      </c>
      <c r="E58" s="189" t="s">
        <v>41</v>
      </c>
      <c r="F58" s="189" t="s">
        <v>1954</v>
      </c>
      <c r="G58" s="114" t="s">
        <v>4</v>
      </c>
      <c r="H58" s="32">
        <f>SUM(H59:H62)</f>
        <v>15</v>
      </c>
      <c r="I58" s="32">
        <f t="shared" ref="I58:N58" si="20">SUM(I59:I62)</f>
        <v>15</v>
      </c>
      <c r="J58" s="32">
        <f t="shared" si="20"/>
        <v>0</v>
      </c>
      <c r="K58" s="32">
        <f t="shared" si="20"/>
        <v>0</v>
      </c>
      <c r="L58" s="32">
        <f t="shared" si="20"/>
        <v>0</v>
      </c>
      <c r="M58" s="32">
        <f t="shared" si="20"/>
        <v>0</v>
      </c>
      <c r="N58" s="32">
        <f t="shared" si="20"/>
        <v>0</v>
      </c>
      <c r="O58" s="189"/>
      <c r="P58" s="189"/>
    </row>
    <row r="59" spans="1:16" x14ac:dyDescent="0.25">
      <c r="A59" s="190"/>
      <c r="B59" s="189"/>
      <c r="C59" s="189"/>
      <c r="D59" s="189"/>
      <c r="E59" s="189"/>
      <c r="F59" s="189"/>
      <c r="G59" s="114" t="s">
        <v>259</v>
      </c>
      <c r="H59" s="32">
        <f>SUM(I59:N59)</f>
        <v>0</v>
      </c>
      <c r="I59" s="32">
        <v>0</v>
      </c>
      <c r="J59" s="32">
        <v>0</v>
      </c>
      <c r="K59" s="32">
        <v>0</v>
      </c>
      <c r="L59" s="32">
        <v>0</v>
      </c>
      <c r="M59" s="32">
        <v>0</v>
      </c>
      <c r="N59" s="32">
        <v>0</v>
      </c>
      <c r="O59" s="189"/>
      <c r="P59" s="189"/>
    </row>
    <row r="60" spans="1:16" ht="36" x14ac:dyDescent="0.25">
      <c r="A60" s="190"/>
      <c r="B60" s="189"/>
      <c r="C60" s="189"/>
      <c r="D60" s="189"/>
      <c r="E60" s="189"/>
      <c r="F60" s="189"/>
      <c r="G60" s="114" t="s">
        <v>1945</v>
      </c>
      <c r="H60" s="32">
        <f>SUM(I60:N60)</f>
        <v>0</v>
      </c>
      <c r="I60" s="32">
        <v>0</v>
      </c>
      <c r="J60" s="32">
        <v>0</v>
      </c>
      <c r="K60" s="32">
        <v>0</v>
      </c>
      <c r="L60" s="32">
        <v>0</v>
      </c>
      <c r="M60" s="32">
        <v>0</v>
      </c>
      <c r="N60" s="32">
        <v>0</v>
      </c>
      <c r="O60" s="189"/>
      <c r="P60" s="189"/>
    </row>
    <row r="61" spans="1:16" x14ac:dyDescent="0.25">
      <c r="A61" s="190"/>
      <c r="B61" s="189"/>
      <c r="C61" s="189"/>
      <c r="D61" s="189"/>
      <c r="E61" s="189"/>
      <c r="F61" s="189"/>
      <c r="G61" s="114" t="s">
        <v>8</v>
      </c>
      <c r="H61" s="32">
        <f>SUM(I61:N61)</f>
        <v>0</v>
      </c>
      <c r="I61" s="32">
        <v>0</v>
      </c>
      <c r="J61" s="32">
        <v>0</v>
      </c>
      <c r="K61" s="32">
        <v>0</v>
      </c>
      <c r="L61" s="32">
        <v>0</v>
      </c>
      <c r="M61" s="32">
        <v>0</v>
      </c>
      <c r="N61" s="32">
        <v>0</v>
      </c>
      <c r="O61" s="189"/>
      <c r="P61" s="189"/>
    </row>
    <row r="62" spans="1:16" ht="24" x14ac:dyDescent="0.25">
      <c r="A62" s="190"/>
      <c r="B62" s="189"/>
      <c r="C62" s="189"/>
      <c r="D62" s="189"/>
      <c r="E62" s="189"/>
      <c r="F62" s="189"/>
      <c r="G62" s="114" t="s">
        <v>9</v>
      </c>
      <c r="H62" s="32">
        <f>SUM(I62:N62)</f>
        <v>15</v>
      </c>
      <c r="I62" s="32">
        <v>15</v>
      </c>
      <c r="J62" s="32">
        <v>0</v>
      </c>
      <c r="K62" s="32">
        <v>0</v>
      </c>
      <c r="L62" s="32">
        <v>0</v>
      </c>
      <c r="M62" s="32">
        <v>0</v>
      </c>
      <c r="N62" s="32">
        <v>0</v>
      </c>
      <c r="O62" s="189"/>
      <c r="P62" s="189"/>
    </row>
    <row r="63" spans="1:16" ht="48" customHeight="1" x14ac:dyDescent="0.25">
      <c r="A63" s="423" t="s">
        <v>3995</v>
      </c>
      <c r="B63" s="189"/>
      <c r="C63" s="189" t="s">
        <v>126</v>
      </c>
      <c r="D63" s="189">
        <v>2030</v>
      </c>
      <c r="E63" s="189" t="s">
        <v>41</v>
      </c>
      <c r="F63" s="189" t="s">
        <v>1954</v>
      </c>
      <c r="G63" s="114" t="s">
        <v>4</v>
      </c>
      <c r="H63" s="32">
        <f>SUM(H64:H67)</f>
        <v>100</v>
      </c>
      <c r="I63" s="32">
        <f t="shared" ref="I63:N63" si="21">SUM(I64:I67)</f>
        <v>0</v>
      </c>
      <c r="J63" s="32">
        <f t="shared" si="21"/>
        <v>20</v>
      </c>
      <c r="K63" s="32">
        <f t="shared" si="21"/>
        <v>20</v>
      </c>
      <c r="L63" s="32">
        <f t="shared" si="21"/>
        <v>20</v>
      </c>
      <c r="M63" s="32">
        <f t="shared" si="21"/>
        <v>20</v>
      </c>
      <c r="N63" s="32">
        <f t="shared" si="21"/>
        <v>20</v>
      </c>
      <c r="O63" s="189"/>
      <c r="P63" s="189"/>
    </row>
    <row r="64" spans="1:16" x14ac:dyDescent="0.25">
      <c r="A64" s="424"/>
      <c r="B64" s="189"/>
      <c r="C64" s="189"/>
      <c r="D64" s="189"/>
      <c r="E64" s="189"/>
      <c r="F64" s="189"/>
      <c r="G64" s="114" t="s">
        <v>259</v>
      </c>
      <c r="H64" s="32">
        <f>SUM(I64:N64)</f>
        <v>0</v>
      </c>
      <c r="I64" s="32">
        <v>0</v>
      </c>
      <c r="J64" s="32">
        <v>0</v>
      </c>
      <c r="K64" s="32">
        <v>0</v>
      </c>
      <c r="L64" s="32">
        <v>0</v>
      </c>
      <c r="M64" s="32">
        <v>0</v>
      </c>
      <c r="N64" s="32">
        <v>0</v>
      </c>
      <c r="O64" s="189"/>
      <c r="P64" s="189"/>
    </row>
    <row r="65" spans="1:16" ht="36" x14ac:dyDescent="0.25">
      <c r="A65" s="424"/>
      <c r="B65" s="189"/>
      <c r="C65" s="189"/>
      <c r="D65" s="189"/>
      <c r="E65" s="189"/>
      <c r="F65" s="189"/>
      <c r="G65" s="114" t="s">
        <v>1945</v>
      </c>
      <c r="H65" s="32">
        <f>SUM(I65:N65)</f>
        <v>0</v>
      </c>
      <c r="I65" s="32">
        <v>0</v>
      </c>
      <c r="J65" s="32">
        <v>0</v>
      </c>
      <c r="K65" s="32">
        <v>0</v>
      </c>
      <c r="L65" s="32">
        <v>0</v>
      </c>
      <c r="M65" s="32">
        <v>0</v>
      </c>
      <c r="N65" s="32">
        <v>0</v>
      </c>
      <c r="O65" s="189"/>
      <c r="P65" s="189"/>
    </row>
    <row r="66" spans="1:16" x14ac:dyDescent="0.25">
      <c r="A66" s="424"/>
      <c r="B66" s="189"/>
      <c r="C66" s="189"/>
      <c r="D66" s="189"/>
      <c r="E66" s="189"/>
      <c r="F66" s="189"/>
      <c r="G66" s="114" t="s">
        <v>8</v>
      </c>
      <c r="H66" s="32">
        <f>SUM(I66:N66)</f>
        <v>0</v>
      </c>
      <c r="I66" s="32">
        <v>0</v>
      </c>
      <c r="J66" s="32">
        <v>0</v>
      </c>
      <c r="K66" s="32">
        <v>0</v>
      </c>
      <c r="L66" s="32">
        <v>0</v>
      </c>
      <c r="M66" s="32">
        <v>0</v>
      </c>
      <c r="N66" s="32">
        <v>0</v>
      </c>
      <c r="O66" s="189"/>
      <c r="P66" s="189"/>
    </row>
    <row r="67" spans="1:16" ht="24" x14ac:dyDescent="0.25">
      <c r="A67" s="425"/>
      <c r="B67" s="189"/>
      <c r="C67" s="189"/>
      <c r="D67" s="189"/>
      <c r="E67" s="189"/>
      <c r="F67" s="189"/>
      <c r="G67" s="114" t="s">
        <v>9</v>
      </c>
      <c r="H67" s="32">
        <f>SUM(I67:N67)</f>
        <v>100</v>
      </c>
      <c r="I67" s="32">
        <v>0</v>
      </c>
      <c r="J67" s="32">
        <v>20</v>
      </c>
      <c r="K67" s="32">
        <v>20</v>
      </c>
      <c r="L67" s="32">
        <v>20</v>
      </c>
      <c r="M67" s="32">
        <v>20</v>
      </c>
      <c r="N67" s="32">
        <v>20</v>
      </c>
      <c r="O67" s="189"/>
      <c r="P67" s="189"/>
    </row>
    <row r="68" spans="1:16" ht="36" x14ac:dyDescent="0.25">
      <c r="A68" s="208" t="s">
        <v>125</v>
      </c>
      <c r="B68" s="208"/>
      <c r="C68" s="208"/>
      <c r="D68" s="208"/>
      <c r="E68" s="208"/>
      <c r="F68" s="208"/>
      <c r="G68" s="115" t="s">
        <v>4</v>
      </c>
      <c r="H68" s="37">
        <f>SUM(H69:H72)</f>
        <v>130</v>
      </c>
      <c r="I68" s="37">
        <f t="shared" ref="I68:N68" si="22">SUM(I69:I72)</f>
        <v>15</v>
      </c>
      <c r="J68" s="37">
        <f t="shared" si="22"/>
        <v>20</v>
      </c>
      <c r="K68" s="37">
        <f t="shared" si="22"/>
        <v>20</v>
      </c>
      <c r="L68" s="37">
        <f t="shared" si="22"/>
        <v>35</v>
      </c>
      <c r="M68" s="37">
        <f t="shared" si="22"/>
        <v>20</v>
      </c>
      <c r="N68" s="37">
        <f t="shared" si="22"/>
        <v>20</v>
      </c>
      <c r="O68" s="189"/>
      <c r="P68" s="189"/>
    </row>
    <row r="69" spans="1:16" ht="24" x14ac:dyDescent="0.25">
      <c r="A69" s="208"/>
      <c r="B69" s="208"/>
      <c r="C69" s="208"/>
      <c r="D69" s="208"/>
      <c r="E69" s="208"/>
      <c r="F69" s="208"/>
      <c r="G69" s="115" t="s">
        <v>259</v>
      </c>
      <c r="H69" s="37">
        <f>SUM(I69:N69)</f>
        <v>0</v>
      </c>
      <c r="I69" s="37">
        <f t="shared" ref="I69:N69" si="23">I54+I59+I64</f>
        <v>0</v>
      </c>
      <c r="J69" s="37">
        <f t="shared" si="23"/>
        <v>0</v>
      </c>
      <c r="K69" s="37">
        <f t="shared" si="23"/>
        <v>0</v>
      </c>
      <c r="L69" s="37">
        <f t="shared" si="23"/>
        <v>0</v>
      </c>
      <c r="M69" s="37">
        <f t="shared" si="23"/>
        <v>0</v>
      </c>
      <c r="N69" s="37">
        <f t="shared" si="23"/>
        <v>0</v>
      </c>
      <c r="O69" s="189"/>
      <c r="P69" s="189"/>
    </row>
    <row r="70" spans="1:16" ht="36" x14ac:dyDescent="0.25">
      <c r="A70" s="208"/>
      <c r="B70" s="208"/>
      <c r="C70" s="208"/>
      <c r="D70" s="208"/>
      <c r="E70" s="208"/>
      <c r="F70" s="208"/>
      <c r="G70" s="115" t="s">
        <v>1945</v>
      </c>
      <c r="H70" s="37">
        <f>SUM(I70:N70)</f>
        <v>0</v>
      </c>
      <c r="I70" s="37">
        <f t="shared" ref="I70:N70" si="24">I55+I60+I65</f>
        <v>0</v>
      </c>
      <c r="J70" s="37">
        <f t="shared" si="24"/>
        <v>0</v>
      </c>
      <c r="K70" s="37">
        <f t="shared" si="24"/>
        <v>0</v>
      </c>
      <c r="L70" s="37">
        <f t="shared" si="24"/>
        <v>0</v>
      </c>
      <c r="M70" s="37">
        <f t="shared" si="24"/>
        <v>0</v>
      </c>
      <c r="N70" s="37">
        <f t="shared" si="24"/>
        <v>0</v>
      </c>
      <c r="O70" s="189"/>
      <c r="P70" s="189"/>
    </row>
    <row r="71" spans="1:16" x14ac:dyDescent="0.25">
      <c r="A71" s="208"/>
      <c r="B71" s="208"/>
      <c r="C71" s="208"/>
      <c r="D71" s="208"/>
      <c r="E71" s="208"/>
      <c r="F71" s="208"/>
      <c r="G71" s="115" t="s">
        <v>8</v>
      </c>
      <c r="H71" s="37">
        <f>SUM(I71:N71)</f>
        <v>0</v>
      </c>
      <c r="I71" s="37">
        <f t="shared" ref="I71:N71" si="25">I56+I61+I66</f>
        <v>0</v>
      </c>
      <c r="J71" s="37">
        <f t="shared" si="25"/>
        <v>0</v>
      </c>
      <c r="K71" s="37">
        <f t="shared" si="25"/>
        <v>0</v>
      </c>
      <c r="L71" s="37">
        <f t="shared" si="25"/>
        <v>0</v>
      </c>
      <c r="M71" s="37">
        <f t="shared" si="25"/>
        <v>0</v>
      </c>
      <c r="N71" s="37">
        <f t="shared" si="25"/>
        <v>0</v>
      </c>
      <c r="O71" s="189"/>
      <c r="P71" s="189"/>
    </row>
    <row r="72" spans="1:16" ht="24" x14ac:dyDescent="0.25">
      <c r="A72" s="208"/>
      <c r="B72" s="208"/>
      <c r="C72" s="208"/>
      <c r="D72" s="208"/>
      <c r="E72" s="208"/>
      <c r="F72" s="208"/>
      <c r="G72" s="115" t="s">
        <v>9</v>
      </c>
      <c r="H72" s="37">
        <f>SUM(I72:N72)</f>
        <v>130</v>
      </c>
      <c r="I72" s="37">
        <f t="shared" ref="I72:N72" si="26">I57+I62+I67</f>
        <v>15</v>
      </c>
      <c r="J72" s="37">
        <f t="shared" si="26"/>
        <v>20</v>
      </c>
      <c r="K72" s="37">
        <f t="shared" si="26"/>
        <v>20</v>
      </c>
      <c r="L72" s="37">
        <f t="shared" si="26"/>
        <v>35</v>
      </c>
      <c r="M72" s="37">
        <f t="shared" si="26"/>
        <v>20</v>
      </c>
      <c r="N72" s="37">
        <f t="shared" si="26"/>
        <v>20</v>
      </c>
      <c r="O72" s="189"/>
      <c r="P72" s="189"/>
    </row>
    <row r="73" spans="1:16" x14ac:dyDescent="0.25">
      <c r="A73" s="187" t="s">
        <v>133</v>
      </c>
      <c r="B73" s="187"/>
      <c r="C73" s="187"/>
      <c r="D73" s="187"/>
      <c r="E73" s="187"/>
      <c r="F73" s="187"/>
      <c r="G73" s="187"/>
      <c r="H73" s="187"/>
      <c r="I73" s="187"/>
      <c r="J73" s="187"/>
      <c r="K73" s="187"/>
      <c r="L73" s="187"/>
      <c r="M73" s="187"/>
      <c r="N73" s="187"/>
      <c r="O73" s="187"/>
      <c r="P73" s="187"/>
    </row>
    <row r="74" spans="1:16" ht="32.25" customHeight="1" x14ac:dyDescent="0.25">
      <c r="A74" s="190" t="s">
        <v>1955</v>
      </c>
      <c r="B74" s="189" t="s">
        <v>1956</v>
      </c>
      <c r="C74" s="189" t="s">
        <v>133</v>
      </c>
      <c r="D74" s="189" t="s">
        <v>264</v>
      </c>
      <c r="E74" s="189" t="s">
        <v>1957</v>
      </c>
      <c r="F74" s="189" t="s">
        <v>1958</v>
      </c>
      <c r="G74" s="114" t="s">
        <v>4</v>
      </c>
      <c r="H74" s="32">
        <f>SUM(H75:H78)</f>
        <v>1.5</v>
      </c>
      <c r="I74" s="32">
        <f t="shared" ref="I74:N74" si="27">SUM(I75:I78)</f>
        <v>0</v>
      </c>
      <c r="J74" s="32">
        <f t="shared" si="27"/>
        <v>0.5</v>
      </c>
      <c r="K74" s="32">
        <f t="shared" si="27"/>
        <v>0.5</v>
      </c>
      <c r="L74" s="32">
        <f t="shared" si="27"/>
        <v>0.5</v>
      </c>
      <c r="M74" s="32">
        <f t="shared" si="27"/>
        <v>0</v>
      </c>
      <c r="N74" s="32">
        <f t="shared" si="27"/>
        <v>0</v>
      </c>
      <c r="O74" s="189">
        <v>7400</v>
      </c>
      <c r="P74" s="189"/>
    </row>
    <row r="75" spans="1:16" x14ac:dyDescent="0.25">
      <c r="A75" s="190"/>
      <c r="B75" s="189"/>
      <c r="C75" s="189"/>
      <c r="D75" s="189"/>
      <c r="E75" s="189"/>
      <c r="F75" s="189"/>
      <c r="G75" s="114" t="s">
        <v>6</v>
      </c>
      <c r="H75" s="32">
        <f>SUM(I75:N75)</f>
        <v>0</v>
      </c>
      <c r="I75" s="32">
        <v>0</v>
      </c>
      <c r="J75" s="32">
        <v>0</v>
      </c>
      <c r="K75" s="32">
        <v>0</v>
      </c>
      <c r="L75" s="32">
        <v>0</v>
      </c>
      <c r="M75" s="32">
        <v>0</v>
      </c>
      <c r="N75" s="32">
        <v>0</v>
      </c>
      <c r="O75" s="189"/>
      <c r="P75" s="189"/>
    </row>
    <row r="76" spans="1:16" ht="36" x14ac:dyDescent="0.25">
      <c r="A76" s="190"/>
      <c r="B76" s="189"/>
      <c r="C76" s="189"/>
      <c r="D76" s="189"/>
      <c r="E76" s="189"/>
      <c r="F76" s="189"/>
      <c r="G76" s="114" t="s">
        <v>1945</v>
      </c>
      <c r="H76" s="32">
        <f>SUM(I76:N76)</f>
        <v>0</v>
      </c>
      <c r="I76" s="32">
        <v>0</v>
      </c>
      <c r="J76" s="32">
        <v>0</v>
      </c>
      <c r="K76" s="32">
        <v>0</v>
      </c>
      <c r="L76" s="32">
        <v>0</v>
      </c>
      <c r="M76" s="32">
        <v>0</v>
      </c>
      <c r="N76" s="32">
        <v>0</v>
      </c>
      <c r="O76" s="189"/>
      <c r="P76" s="189"/>
    </row>
    <row r="77" spans="1:16" x14ac:dyDescent="0.25">
      <c r="A77" s="190"/>
      <c r="B77" s="189"/>
      <c r="C77" s="189"/>
      <c r="D77" s="189"/>
      <c r="E77" s="189"/>
      <c r="F77" s="189"/>
      <c r="G77" s="114" t="s">
        <v>8</v>
      </c>
      <c r="H77" s="32">
        <f>SUM(I77:N77)</f>
        <v>0</v>
      </c>
      <c r="I77" s="32">
        <v>0</v>
      </c>
      <c r="J77" s="32">
        <v>0</v>
      </c>
      <c r="K77" s="32">
        <v>0</v>
      </c>
      <c r="L77" s="32">
        <v>0</v>
      </c>
      <c r="M77" s="32">
        <v>0</v>
      </c>
      <c r="N77" s="32">
        <v>0</v>
      </c>
      <c r="O77" s="189"/>
      <c r="P77" s="189"/>
    </row>
    <row r="78" spans="1:16" ht="24" x14ac:dyDescent="0.25">
      <c r="A78" s="190"/>
      <c r="B78" s="189"/>
      <c r="C78" s="189"/>
      <c r="D78" s="189"/>
      <c r="E78" s="189"/>
      <c r="F78" s="189"/>
      <c r="G78" s="114" t="s">
        <v>9</v>
      </c>
      <c r="H78" s="32">
        <f>SUM(I78:N78)</f>
        <v>1.5</v>
      </c>
      <c r="I78" s="32">
        <v>0</v>
      </c>
      <c r="J78" s="32">
        <v>0.5</v>
      </c>
      <c r="K78" s="32">
        <v>0.5</v>
      </c>
      <c r="L78" s="32">
        <v>0.5</v>
      </c>
      <c r="M78" s="32">
        <v>0</v>
      </c>
      <c r="N78" s="32"/>
      <c r="O78" s="189"/>
      <c r="P78" s="189"/>
    </row>
    <row r="79" spans="1:16" ht="72" customHeight="1" x14ac:dyDescent="0.25">
      <c r="A79" s="190" t="s">
        <v>1959</v>
      </c>
      <c r="B79" s="189" t="s">
        <v>1956</v>
      </c>
      <c r="C79" s="189" t="s">
        <v>133</v>
      </c>
      <c r="D79" s="189" t="s">
        <v>1960</v>
      </c>
      <c r="E79" s="205" t="s">
        <v>3996</v>
      </c>
      <c r="F79" s="189" t="s">
        <v>1958</v>
      </c>
      <c r="G79" s="114" t="s">
        <v>4</v>
      </c>
      <c r="H79" s="32">
        <f>SUM(H80:H83)</f>
        <v>1.4000000000000001</v>
      </c>
      <c r="I79" s="32">
        <f t="shared" ref="I79:N79" si="28">SUM(I80:I83)</f>
        <v>0.2</v>
      </c>
      <c r="J79" s="32">
        <f t="shared" si="28"/>
        <v>0.2</v>
      </c>
      <c r="K79" s="32">
        <f t="shared" si="28"/>
        <v>0.2</v>
      </c>
      <c r="L79" s="32">
        <f t="shared" si="28"/>
        <v>0.2</v>
      </c>
      <c r="M79" s="32">
        <f t="shared" si="28"/>
        <v>0.3</v>
      </c>
      <c r="N79" s="32">
        <f t="shared" si="28"/>
        <v>0.3</v>
      </c>
      <c r="O79" s="189">
        <v>1000</v>
      </c>
      <c r="P79" s="189"/>
    </row>
    <row r="80" spans="1:16" x14ac:dyDescent="0.25">
      <c r="A80" s="190"/>
      <c r="B80" s="189"/>
      <c r="C80" s="189"/>
      <c r="D80" s="189"/>
      <c r="E80" s="206"/>
      <c r="F80" s="189"/>
      <c r="G80" s="114" t="s">
        <v>6</v>
      </c>
      <c r="H80" s="32">
        <f>SUM(I80:N80)</f>
        <v>0</v>
      </c>
      <c r="I80" s="32">
        <v>0</v>
      </c>
      <c r="J80" s="32">
        <v>0</v>
      </c>
      <c r="K80" s="32">
        <v>0</v>
      </c>
      <c r="L80" s="32">
        <v>0</v>
      </c>
      <c r="M80" s="32">
        <v>0</v>
      </c>
      <c r="N80" s="32">
        <v>0</v>
      </c>
      <c r="O80" s="189"/>
      <c r="P80" s="189"/>
    </row>
    <row r="81" spans="1:16" ht="36" x14ac:dyDescent="0.25">
      <c r="A81" s="190"/>
      <c r="B81" s="189"/>
      <c r="C81" s="189"/>
      <c r="D81" s="189"/>
      <c r="E81" s="206"/>
      <c r="F81" s="189"/>
      <c r="G81" s="114" t="s">
        <v>1945</v>
      </c>
      <c r="H81" s="32">
        <f>SUM(I81:N81)</f>
        <v>0</v>
      </c>
      <c r="I81" s="32">
        <v>0</v>
      </c>
      <c r="J81" s="32">
        <v>0</v>
      </c>
      <c r="K81" s="32">
        <v>0</v>
      </c>
      <c r="L81" s="32">
        <v>0</v>
      </c>
      <c r="M81" s="32">
        <v>0</v>
      </c>
      <c r="N81" s="32">
        <v>0</v>
      </c>
      <c r="O81" s="189"/>
      <c r="P81" s="189"/>
    </row>
    <row r="82" spans="1:16" x14ac:dyDescent="0.25">
      <c r="A82" s="190"/>
      <c r="B82" s="189"/>
      <c r="C82" s="189"/>
      <c r="D82" s="189"/>
      <c r="E82" s="206"/>
      <c r="F82" s="189"/>
      <c r="G82" s="114" t="s">
        <v>8</v>
      </c>
      <c r="H82" s="32">
        <f>SUM(I82:N82)</f>
        <v>0</v>
      </c>
      <c r="I82" s="32">
        <v>0</v>
      </c>
      <c r="J82" s="32">
        <v>0</v>
      </c>
      <c r="K82" s="32">
        <v>0</v>
      </c>
      <c r="L82" s="32">
        <v>0</v>
      </c>
      <c r="M82" s="32">
        <v>0</v>
      </c>
      <c r="N82" s="32">
        <v>0</v>
      </c>
      <c r="O82" s="189"/>
      <c r="P82" s="189"/>
    </row>
    <row r="83" spans="1:16" ht="24" x14ac:dyDescent="0.25">
      <c r="A83" s="190"/>
      <c r="B83" s="189"/>
      <c r="C83" s="189"/>
      <c r="D83" s="189"/>
      <c r="E83" s="207"/>
      <c r="F83" s="189"/>
      <c r="G83" s="114" t="s">
        <v>9</v>
      </c>
      <c r="H83" s="32">
        <f>SUM(I83:N83)</f>
        <v>1.4000000000000001</v>
      </c>
      <c r="I83" s="32">
        <v>0.2</v>
      </c>
      <c r="J83" s="32">
        <v>0.2</v>
      </c>
      <c r="K83" s="32">
        <v>0.2</v>
      </c>
      <c r="L83" s="32">
        <v>0.2</v>
      </c>
      <c r="M83" s="32">
        <v>0.3</v>
      </c>
      <c r="N83" s="32">
        <v>0.3</v>
      </c>
      <c r="O83" s="189"/>
      <c r="P83" s="189"/>
    </row>
    <row r="84" spans="1:16" ht="36" x14ac:dyDescent="0.25">
      <c r="A84" s="208" t="s">
        <v>125</v>
      </c>
      <c r="B84" s="208"/>
      <c r="C84" s="208"/>
      <c r="D84" s="208"/>
      <c r="E84" s="208"/>
      <c r="F84" s="208"/>
      <c r="G84" s="115" t="s">
        <v>4</v>
      </c>
      <c r="H84" s="37">
        <f>SUM(H85:H88)</f>
        <v>2.8999999999999995</v>
      </c>
      <c r="I84" s="37">
        <f t="shared" ref="I84:N84" si="29">SUM(I85:I88)</f>
        <v>0.2</v>
      </c>
      <c r="J84" s="37">
        <f t="shared" si="29"/>
        <v>0.7</v>
      </c>
      <c r="K84" s="37">
        <f t="shared" si="29"/>
        <v>0.7</v>
      </c>
      <c r="L84" s="37">
        <f t="shared" si="29"/>
        <v>0.7</v>
      </c>
      <c r="M84" s="37">
        <f t="shared" si="29"/>
        <v>0.3</v>
      </c>
      <c r="N84" s="37">
        <f t="shared" si="29"/>
        <v>0.3</v>
      </c>
      <c r="O84" s="189"/>
      <c r="P84" s="189"/>
    </row>
    <row r="85" spans="1:16" ht="24" x14ac:dyDescent="0.25">
      <c r="A85" s="208"/>
      <c r="B85" s="208"/>
      <c r="C85" s="208"/>
      <c r="D85" s="208"/>
      <c r="E85" s="208"/>
      <c r="F85" s="208"/>
      <c r="G85" s="115" t="s">
        <v>6</v>
      </c>
      <c r="H85" s="37">
        <f>SUM(I85:N85)</f>
        <v>0</v>
      </c>
      <c r="I85" s="37">
        <f t="shared" ref="I85:N85" si="30">I75+I80</f>
        <v>0</v>
      </c>
      <c r="J85" s="37">
        <f t="shared" si="30"/>
        <v>0</v>
      </c>
      <c r="K85" s="37">
        <f t="shared" si="30"/>
        <v>0</v>
      </c>
      <c r="L85" s="37">
        <f t="shared" si="30"/>
        <v>0</v>
      </c>
      <c r="M85" s="37">
        <f t="shared" si="30"/>
        <v>0</v>
      </c>
      <c r="N85" s="37">
        <f t="shared" si="30"/>
        <v>0</v>
      </c>
      <c r="O85" s="189"/>
      <c r="P85" s="189"/>
    </row>
    <row r="86" spans="1:16" ht="36" x14ac:dyDescent="0.25">
      <c r="A86" s="208"/>
      <c r="B86" s="208"/>
      <c r="C86" s="208"/>
      <c r="D86" s="208"/>
      <c r="E86" s="208"/>
      <c r="F86" s="208"/>
      <c r="G86" s="115" t="s">
        <v>1945</v>
      </c>
      <c r="H86" s="37">
        <f>SUM(I86:N86)</f>
        <v>0</v>
      </c>
      <c r="I86" s="37">
        <f t="shared" ref="I86:N86" si="31">I76+I81</f>
        <v>0</v>
      </c>
      <c r="J86" s="37">
        <f t="shared" si="31"/>
        <v>0</v>
      </c>
      <c r="K86" s="37">
        <f t="shared" si="31"/>
        <v>0</v>
      </c>
      <c r="L86" s="37">
        <f t="shared" si="31"/>
        <v>0</v>
      </c>
      <c r="M86" s="37">
        <f t="shared" si="31"/>
        <v>0</v>
      </c>
      <c r="N86" s="37">
        <f t="shared" si="31"/>
        <v>0</v>
      </c>
      <c r="O86" s="189"/>
      <c r="P86" s="189"/>
    </row>
    <row r="87" spans="1:16" x14ac:dyDescent="0.25">
      <c r="A87" s="208"/>
      <c r="B87" s="208"/>
      <c r="C87" s="208"/>
      <c r="D87" s="208"/>
      <c r="E87" s="208"/>
      <c r="F87" s="208"/>
      <c r="G87" s="115" t="s">
        <v>8</v>
      </c>
      <c r="H87" s="37">
        <f>SUM(I87:N87)</f>
        <v>0</v>
      </c>
      <c r="I87" s="37">
        <f t="shared" ref="I87:N87" si="32">I77+I82</f>
        <v>0</v>
      </c>
      <c r="J87" s="37">
        <f t="shared" si="32"/>
        <v>0</v>
      </c>
      <c r="K87" s="37">
        <f t="shared" si="32"/>
        <v>0</v>
      </c>
      <c r="L87" s="37">
        <f t="shared" si="32"/>
        <v>0</v>
      </c>
      <c r="M87" s="37">
        <f t="shared" si="32"/>
        <v>0</v>
      </c>
      <c r="N87" s="37">
        <f t="shared" si="32"/>
        <v>0</v>
      </c>
      <c r="O87" s="189"/>
      <c r="P87" s="189"/>
    </row>
    <row r="88" spans="1:16" ht="24" x14ac:dyDescent="0.25">
      <c r="A88" s="208"/>
      <c r="B88" s="208"/>
      <c r="C88" s="208"/>
      <c r="D88" s="208"/>
      <c r="E88" s="208"/>
      <c r="F88" s="208"/>
      <c r="G88" s="115" t="s">
        <v>9</v>
      </c>
      <c r="H88" s="37">
        <f>SUM(I88:N88)</f>
        <v>2.8999999999999995</v>
      </c>
      <c r="I88" s="37">
        <f t="shared" ref="I88:N88" si="33">I78+I83</f>
        <v>0.2</v>
      </c>
      <c r="J88" s="37">
        <f t="shared" si="33"/>
        <v>0.7</v>
      </c>
      <c r="K88" s="37">
        <f t="shared" si="33"/>
        <v>0.7</v>
      </c>
      <c r="L88" s="37">
        <f t="shared" si="33"/>
        <v>0.7</v>
      </c>
      <c r="M88" s="37">
        <f t="shared" si="33"/>
        <v>0.3</v>
      </c>
      <c r="N88" s="37">
        <f t="shared" si="33"/>
        <v>0.3</v>
      </c>
      <c r="O88" s="189"/>
      <c r="P88" s="189"/>
    </row>
    <row r="89" spans="1:16" x14ac:dyDescent="0.25">
      <c r="A89" s="187" t="s">
        <v>542</v>
      </c>
      <c r="B89" s="187"/>
      <c r="C89" s="187"/>
      <c r="D89" s="187"/>
      <c r="E89" s="187"/>
      <c r="F89" s="187"/>
      <c r="G89" s="187"/>
      <c r="H89" s="187"/>
      <c r="I89" s="187"/>
      <c r="J89" s="187"/>
      <c r="K89" s="187"/>
      <c r="L89" s="187"/>
      <c r="M89" s="187"/>
      <c r="N89" s="187"/>
      <c r="O89" s="187"/>
      <c r="P89" s="187"/>
    </row>
    <row r="90" spans="1:16" ht="36" x14ac:dyDescent="0.25">
      <c r="A90" s="190" t="s">
        <v>1961</v>
      </c>
      <c r="B90" s="189"/>
      <c r="C90" s="189" t="s">
        <v>1962</v>
      </c>
      <c r="D90" s="189" t="s">
        <v>44</v>
      </c>
      <c r="E90" s="189"/>
      <c r="F90" s="189" t="s">
        <v>1963</v>
      </c>
      <c r="G90" s="114" t="s">
        <v>4</v>
      </c>
      <c r="H90" s="32">
        <f>SUM(H91:H94)</f>
        <v>15</v>
      </c>
      <c r="I90" s="32">
        <f t="shared" ref="I90:N90" si="34">SUM(I91:I94)</f>
        <v>0</v>
      </c>
      <c r="J90" s="32">
        <f t="shared" si="34"/>
        <v>0</v>
      </c>
      <c r="K90" s="32">
        <f t="shared" si="34"/>
        <v>0</v>
      </c>
      <c r="L90" s="32">
        <f t="shared" si="34"/>
        <v>0</v>
      </c>
      <c r="M90" s="32">
        <f t="shared" si="34"/>
        <v>7</v>
      </c>
      <c r="N90" s="32">
        <f t="shared" si="34"/>
        <v>8</v>
      </c>
      <c r="O90" s="189"/>
      <c r="P90" s="189">
        <v>20409</v>
      </c>
    </row>
    <row r="91" spans="1:16" x14ac:dyDescent="0.25">
      <c r="A91" s="190"/>
      <c r="B91" s="189"/>
      <c r="C91" s="189"/>
      <c r="D91" s="189"/>
      <c r="E91" s="189"/>
      <c r="F91" s="189"/>
      <c r="G91" s="114" t="s">
        <v>6</v>
      </c>
      <c r="H91" s="32">
        <f>SUM(I91:N91)</f>
        <v>0</v>
      </c>
      <c r="I91" s="32">
        <v>0</v>
      </c>
      <c r="J91" s="32">
        <v>0</v>
      </c>
      <c r="K91" s="32">
        <v>0</v>
      </c>
      <c r="L91" s="32">
        <v>0</v>
      </c>
      <c r="M91" s="32">
        <v>0</v>
      </c>
      <c r="N91" s="32">
        <v>0</v>
      </c>
      <c r="O91" s="189"/>
      <c r="P91" s="189"/>
    </row>
    <row r="92" spans="1:16" ht="36" x14ac:dyDescent="0.25">
      <c r="A92" s="190"/>
      <c r="B92" s="189"/>
      <c r="C92" s="189"/>
      <c r="D92" s="189"/>
      <c r="E92" s="189"/>
      <c r="F92" s="189"/>
      <c r="G92" s="114" t="s">
        <v>1945</v>
      </c>
      <c r="H92" s="32">
        <f>SUM(I92:N92)</f>
        <v>15</v>
      </c>
      <c r="I92" s="32">
        <v>0</v>
      </c>
      <c r="J92" s="32">
        <v>0</v>
      </c>
      <c r="K92" s="32">
        <v>0</v>
      </c>
      <c r="L92" s="32">
        <v>0</v>
      </c>
      <c r="M92" s="32">
        <v>7</v>
      </c>
      <c r="N92" s="32">
        <v>8</v>
      </c>
      <c r="O92" s="189"/>
      <c r="P92" s="189"/>
    </row>
    <row r="93" spans="1:16" x14ac:dyDescent="0.25">
      <c r="A93" s="190"/>
      <c r="B93" s="189"/>
      <c r="C93" s="189"/>
      <c r="D93" s="189"/>
      <c r="E93" s="189"/>
      <c r="F93" s="189"/>
      <c r="G93" s="114" t="s">
        <v>8</v>
      </c>
      <c r="H93" s="32">
        <f>SUM(I93:N93)</f>
        <v>0</v>
      </c>
      <c r="I93" s="32">
        <v>0</v>
      </c>
      <c r="J93" s="32">
        <v>0</v>
      </c>
      <c r="K93" s="32">
        <v>0</v>
      </c>
      <c r="L93" s="32">
        <v>0</v>
      </c>
      <c r="M93" s="32">
        <v>0</v>
      </c>
      <c r="N93" s="32">
        <v>0</v>
      </c>
      <c r="O93" s="189"/>
      <c r="P93" s="189"/>
    </row>
    <row r="94" spans="1:16" ht="24" x14ac:dyDescent="0.25">
      <c r="A94" s="190"/>
      <c r="B94" s="189"/>
      <c r="C94" s="189"/>
      <c r="D94" s="189"/>
      <c r="E94" s="189"/>
      <c r="F94" s="189"/>
      <c r="G94" s="114" t="s">
        <v>9</v>
      </c>
      <c r="H94" s="32">
        <f>SUM(I94:N94)</f>
        <v>0</v>
      </c>
      <c r="I94" s="32">
        <v>0</v>
      </c>
      <c r="J94" s="32">
        <v>0</v>
      </c>
      <c r="K94" s="32">
        <v>0</v>
      </c>
      <c r="L94" s="32">
        <v>0</v>
      </c>
      <c r="M94" s="32">
        <v>0</v>
      </c>
      <c r="N94" s="32">
        <v>0</v>
      </c>
      <c r="O94" s="189"/>
      <c r="P94" s="189"/>
    </row>
    <row r="95" spans="1:16" ht="36" x14ac:dyDescent="0.25">
      <c r="A95" s="208" t="s">
        <v>125</v>
      </c>
      <c r="B95" s="208"/>
      <c r="C95" s="208"/>
      <c r="D95" s="208"/>
      <c r="E95" s="208"/>
      <c r="F95" s="208"/>
      <c r="G95" s="115" t="s">
        <v>4</v>
      </c>
      <c r="H95" s="37">
        <f>SUM(H96:H99)</f>
        <v>15</v>
      </c>
      <c r="I95" s="37">
        <f t="shared" ref="I95:N95" si="35">SUM(I96:I99)</f>
        <v>0</v>
      </c>
      <c r="J95" s="37">
        <f t="shared" si="35"/>
        <v>0</v>
      </c>
      <c r="K95" s="37">
        <f t="shared" si="35"/>
        <v>0</v>
      </c>
      <c r="L95" s="37">
        <f t="shared" si="35"/>
        <v>0</v>
      </c>
      <c r="M95" s="37">
        <f t="shared" si="35"/>
        <v>7</v>
      </c>
      <c r="N95" s="37">
        <f t="shared" si="35"/>
        <v>8</v>
      </c>
      <c r="O95" s="189"/>
      <c r="P95" s="189"/>
    </row>
    <row r="96" spans="1:16" ht="24" x14ac:dyDescent="0.25">
      <c r="A96" s="208"/>
      <c r="B96" s="208"/>
      <c r="C96" s="208"/>
      <c r="D96" s="208"/>
      <c r="E96" s="208"/>
      <c r="F96" s="208"/>
      <c r="G96" s="115" t="s">
        <v>6</v>
      </c>
      <c r="H96" s="37">
        <f>SUM(I96:N96)</f>
        <v>0</v>
      </c>
      <c r="I96" s="37">
        <f t="shared" ref="I96:N96" si="36">I91</f>
        <v>0</v>
      </c>
      <c r="J96" s="37">
        <f t="shared" si="36"/>
        <v>0</v>
      </c>
      <c r="K96" s="37">
        <f t="shared" si="36"/>
        <v>0</v>
      </c>
      <c r="L96" s="37">
        <f t="shared" si="36"/>
        <v>0</v>
      </c>
      <c r="M96" s="37">
        <f t="shared" si="36"/>
        <v>0</v>
      </c>
      <c r="N96" s="37">
        <f t="shared" si="36"/>
        <v>0</v>
      </c>
      <c r="O96" s="189"/>
      <c r="P96" s="189"/>
    </row>
    <row r="97" spans="1:16" ht="36" x14ac:dyDescent="0.25">
      <c r="A97" s="208"/>
      <c r="B97" s="208"/>
      <c r="C97" s="208"/>
      <c r="D97" s="208"/>
      <c r="E97" s="208"/>
      <c r="F97" s="208"/>
      <c r="G97" s="115" t="s">
        <v>1945</v>
      </c>
      <c r="H97" s="37">
        <f>SUM(I97:N97)</f>
        <v>15</v>
      </c>
      <c r="I97" s="37">
        <f t="shared" ref="I97:N97" si="37">I92</f>
        <v>0</v>
      </c>
      <c r="J97" s="37">
        <f t="shared" si="37"/>
        <v>0</v>
      </c>
      <c r="K97" s="37">
        <f t="shared" si="37"/>
        <v>0</v>
      </c>
      <c r="L97" s="37">
        <f t="shared" si="37"/>
        <v>0</v>
      </c>
      <c r="M97" s="37">
        <f t="shared" si="37"/>
        <v>7</v>
      </c>
      <c r="N97" s="37">
        <f t="shared" si="37"/>
        <v>8</v>
      </c>
      <c r="O97" s="189"/>
      <c r="P97" s="189"/>
    </row>
    <row r="98" spans="1:16" x14ac:dyDescent="0.25">
      <c r="A98" s="208"/>
      <c r="B98" s="208"/>
      <c r="C98" s="208"/>
      <c r="D98" s="208"/>
      <c r="E98" s="208"/>
      <c r="F98" s="208"/>
      <c r="G98" s="115" t="s">
        <v>8</v>
      </c>
      <c r="H98" s="37">
        <f>SUM(I98:N98)</f>
        <v>0</v>
      </c>
      <c r="I98" s="37">
        <f t="shared" ref="I98:N98" si="38">I93</f>
        <v>0</v>
      </c>
      <c r="J98" s="37">
        <f t="shared" si="38"/>
        <v>0</v>
      </c>
      <c r="K98" s="37">
        <f t="shared" si="38"/>
        <v>0</v>
      </c>
      <c r="L98" s="37">
        <f t="shared" si="38"/>
        <v>0</v>
      </c>
      <c r="M98" s="37">
        <f t="shared" si="38"/>
        <v>0</v>
      </c>
      <c r="N98" s="37">
        <f t="shared" si="38"/>
        <v>0</v>
      </c>
      <c r="O98" s="189"/>
      <c r="P98" s="189"/>
    </row>
    <row r="99" spans="1:16" ht="24" x14ac:dyDescent="0.25">
      <c r="A99" s="208"/>
      <c r="B99" s="208"/>
      <c r="C99" s="208"/>
      <c r="D99" s="208"/>
      <c r="E99" s="208"/>
      <c r="F99" s="208"/>
      <c r="G99" s="115" t="s">
        <v>9</v>
      </c>
      <c r="H99" s="37">
        <f>SUM(I99:N99)</f>
        <v>0</v>
      </c>
      <c r="I99" s="37">
        <f t="shared" ref="I99:N99" si="39">I94</f>
        <v>0</v>
      </c>
      <c r="J99" s="37">
        <f t="shared" si="39"/>
        <v>0</v>
      </c>
      <c r="K99" s="37">
        <f t="shared" si="39"/>
        <v>0</v>
      </c>
      <c r="L99" s="37">
        <f t="shared" si="39"/>
        <v>0</v>
      </c>
      <c r="M99" s="37">
        <f t="shared" si="39"/>
        <v>0</v>
      </c>
      <c r="N99" s="37">
        <f t="shared" si="39"/>
        <v>0</v>
      </c>
      <c r="O99" s="189"/>
      <c r="P99" s="189"/>
    </row>
    <row r="100" spans="1:16" x14ac:dyDescent="0.25">
      <c r="A100" s="187" t="s">
        <v>170</v>
      </c>
      <c r="B100" s="187"/>
      <c r="C100" s="187"/>
      <c r="D100" s="187"/>
      <c r="E100" s="187"/>
      <c r="F100" s="187"/>
      <c r="G100" s="187"/>
      <c r="H100" s="187"/>
      <c r="I100" s="187"/>
      <c r="J100" s="187"/>
      <c r="K100" s="187"/>
      <c r="L100" s="187"/>
      <c r="M100" s="187"/>
      <c r="N100" s="187"/>
      <c r="O100" s="187"/>
      <c r="P100" s="187"/>
    </row>
    <row r="101" spans="1:16" ht="36" x14ac:dyDescent="0.25">
      <c r="A101" s="190" t="s">
        <v>1964</v>
      </c>
      <c r="B101" s="189"/>
      <c r="C101" s="189" t="s">
        <v>170</v>
      </c>
      <c r="D101" s="189" t="s">
        <v>1965</v>
      </c>
      <c r="E101" s="189"/>
      <c r="F101" s="189" t="s">
        <v>1966</v>
      </c>
      <c r="G101" s="114" t="s">
        <v>4</v>
      </c>
      <c r="H101" s="32">
        <f>SUM(H102:H105)</f>
        <v>7</v>
      </c>
      <c r="I101" s="32">
        <f t="shared" ref="I101:N101" si="40">SUM(I102:I105)</f>
        <v>2</v>
      </c>
      <c r="J101" s="32">
        <f t="shared" si="40"/>
        <v>2</v>
      </c>
      <c r="K101" s="32">
        <f t="shared" si="40"/>
        <v>3</v>
      </c>
      <c r="L101" s="32">
        <f t="shared" si="40"/>
        <v>0</v>
      </c>
      <c r="M101" s="32">
        <f t="shared" si="40"/>
        <v>0</v>
      </c>
      <c r="N101" s="32">
        <f t="shared" si="40"/>
        <v>0</v>
      </c>
      <c r="O101" s="189">
        <v>7570</v>
      </c>
      <c r="P101" s="189" t="s">
        <v>1967</v>
      </c>
    </row>
    <row r="102" spans="1:16" x14ac:dyDescent="0.25">
      <c r="A102" s="190"/>
      <c r="B102" s="189"/>
      <c r="C102" s="189"/>
      <c r="D102" s="189"/>
      <c r="E102" s="189"/>
      <c r="F102" s="189"/>
      <c r="G102" s="114" t="s">
        <v>6</v>
      </c>
      <c r="H102" s="32">
        <f>SUM(I102:N102)</f>
        <v>0</v>
      </c>
      <c r="I102" s="32">
        <v>0</v>
      </c>
      <c r="J102" s="32">
        <v>0</v>
      </c>
      <c r="K102" s="32">
        <v>0</v>
      </c>
      <c r="L102" s="32">
        <v>0</v>
      </c>
      <c r="M102" s="32">
        <v>0</v>
      </c>
      <c r="N102" s="32">
        <v>0</v>
      </c>
      <c r="O102" s="189"/>
      <c r="P102" s="189"/>
    </row>
    <row r="103" spans="1:16" ht="36" x14ac:dyDescent="0.25">
      <c r="A103" s="190"/>
      <c r="B103" s="189"/>
      <c r="C103" s="189"/>
      <c r="D103" s="189"/>
      <c r="E103" s="189"/>
      <c r="F103" s="189"/>
      <c r="G103" s="114" t="s">
        <v>1945</v>
      </c>
      <c r="H103" s="32">
        <f>SUM(I103:N103)</f>
        <v>0</v>
      </c>
      <c r="I103" s="32">
        <v>0</v>
      </c>
      <c r="J103" s="32">
        <v>0</v>
      </c>
      <c r="K103" s="32">
        <v>0</v>
      </c>
      <c r="L103" s="32">
        <v>0</v>
      </c>
      <c r="M103" s="32">
        <v>0</v>
      </c>
      <c r="N103" s="32">
        <v>0</v>
      </c>
      <c r="O103" s="189"/>
      <c r="P103" s="189"/>
    </row>
    <row r="104" spans="1:16" x14ac:dyDescent="0.25">
      <c r="A104" s="190"/>
      <c r="B104" s="189"/>
      <c r="C104" s="189"/>
      <c r="D104" s="189"/>
      <c r="E104" s="189"/>
      <c r="F104" s="189"/>
      <c r="G104" s="114" t="s">
        <v>8</v>
      </c>
      <c r="H104" s="32">
        <f>SUM(I104:N104)</f>
        <v>7</v>
      </c>
      <c r="I104" s="32">
        <v>2</v>
      </c>
      <c r="J104" s="32">
        <v>2</v>
      </c>
      <c r="K104" s="32">
        <v>3</v>
      </c>
      <c r="L104" s="32">
        <v>0</v>
      </c>
      <c r="M104" s="32">
        <v>0</v>
      </c>
      <c r="N104" s="32">
        <v>0</v>
      </c>
      <c r="O104" s="189"/>
      <c r="P104" s="189"/>
    </row>
    <row r="105" spans="1:16" ht="24" x14ac:dyDescent="0.25">
      <c r="A105" s="190"/>
      <c r="B105" s="189"/>
      <c r="C105" s="189"/>
      <c r="D105" s="189"/>
      <c r="E105" s="189"/>
      <c r="F105" s="189"/>
      <c r="G105" s="114" t="s">
        <v>9</v>
      </c>
      <c r="H105" s="32">
        <f>SUM(I105:N105)</f>
        <v>0</v>
      </c>
      <c r="I105" s="32">
        <v>0</v>
      </c>
      <c r="J105" s="32">
        <v>0</v>
      </c>
      <c r="K105" s="32">
        <v>0</v>
      </c>
      <c r="L105" s="32">
        <v>0</v>
      </c>
      <c r="M105" s="32">
        <v>0</v>
      </c>
      <c r="N105" s="32">
        <v>0</v>
      </c>
      <c r="O105" s="189"/>
      <c r="P105" s="189"/>
    </row>
    <row r="106" spans="1:16" ht="36" x14ac:dyDescent="0.25">
      <c r="A106" s="208" t="s">
        <v>125</v>
      </c>
      <c r="B106" s="208"/>
      <c r="C106" s="208"/>
      <c r="D106" s="208"/>
      <c r="E106" s="208"/>
      <c r="F106" s="208"/>
      <c r="G106" s="115" t="s">
        <v>4</v>
      </c>
      <c r="H106" s="37">
        <f>SUM(H107:H110)</f>
        <v>7</v>
      </c>
      <c r="I106" s="37">
        <f t="shared" ref="I106:N106" si="41">SUM(I107:I110)</f>
        <v>2</v>
      </c>
      <c r="J106" s="37">
        <f t="shared" si="41"/>
        <v>2</v>
      </c>
      <c r="K106" s="37">
        <f t="shared" si="41"/>
        <v>3</v>
      </c>
      <c r="L106" s="37">
        <f t="shared" si="41"/>
        <v>0</v>
      </c>
      <c r="M106" s="37">
        <f t="shared" si="41"/>
        <v>0</v>
      </c>
      <c r="N106" s="37">
        <f t="shared" si="41"/>
        <v>0</v>
      </c>
      <c r="O106" s="189"/>
      <c r="P106" s="189"/>
    </row>
    <row r="107" spans="1:16" ht="24" x14ac:dyDescent="0.25">
      <c r="A107" s="208"/>
      <c r="B107" s="208"/>
      <c r="C107" s="208"/>
      <c r="D107" s="208"/>
      <c r="E107" s="208"/>
      <c r="F107" s="208"/>
      <c r="G107" s="115" t="s">
        <v>6</v>
      </c>
      <c r="H107" s="37">
        <f>SUM(I107:N107)</f>
        <v>0</v>
      </c>
      <c r="I107" s="37">
        <f t="shared" ref="I107:N107" si="42">I102</f>
        <v>0</v>
      </c>
      <c r="J107" s="37">
        <f t="shared" si="42"/>
        <v>0</v>
      </c>
      <c r="K107" s="37">
        <f t="shared" si="42"/>
        <v>0</v>
      </c>
      <c r="L107" s="37">
        <f t="shared" si="42"/>
        <v>0</v>
      </c>
      <c r="M107" s="37">
        <f t="shared" si="42"/>
        <v>0</v>
      </c>
      <c r="N107" s="37">
        <f t="shared" si="42"/>
        <v>0</v>
      </c>
      <c r="O107" s="189"/>
      <c r="P107" s="189"/>
    </row>
    <row r="108" spans="1:16" ht="36" x14ac:dyDescent="0.25">
      <c r="A108" s="208"/>
      <c r="B108" s="208"/>
      <c r="C108" s="208"/>
      <c r="D108" s="208"/>
      <c r="E108" s="208"/>
      <c r="F108" s="208"/>
      <c r="G108" s="115" t="s">
        <v>1945</v>
      </c>
      <c r="H108" s="37">
        <f>SUM(I108:N108)</f>
        <v>0</v>
      </c>
      <c r="I108" s="37">
        <f t="shared" ref="I108:N108" si="43">I103</f>
        <v>0</v>
      </c>
      <c r="J108" s="37">
        <f t="shared" si="43"/>
        <v>0</v>
      </c>
      <c r="K108" s="37">
        <f t="shared" si="43"/>
        <v>0</v>
      </c>
      <c r="L108" s="37">
        <f t="shared" si="43"/>
        <v>0</v>
      </c>
      <c r="M108" s="37">
        <f t="shared" si="43"/>
        <v>0</v>
      </c>
      <c r="N108" s="37">
        <f t="shared" si="43"/>
        <v>0</v>
      </c>
      <c r="O108" s="189"/>
      <c r="P108" s="189"/>
    </row>
    <row r="109" spans="1:16" x14ac:dyDescent="0.25">
      <c r="A109" s="208"/>
      <c r="B109" s="208"/>
      <c r="C109" s="208"/>
      <c r="D109" s="208"/>
      <c r="E109" s="208"/>
      <c r="F109" s="208"/>
      <c r="G109" s="115" t="s">
        <v>8</v>
      </c>
      <c r="H109" s="37">
        <f>SUM(I109:N109)</f>
        <v>7</v>
      </c>
      <c r="I109" s="37">
        <f t="shared" ref="I109:N109" si="44">I104</f>
        <v>2</v>
      </c>
      <c r="J109" s="37">
        <f t="shared" si="44"/>
        <v>2</v>
      </c>
      <c r="K109" s="37">
        <f t="shared" si="44"/>
        <v>3</v>
      </c>
      <c r="L109" s="37">
        <f t="shared" si="44"/>
        <v>0</v>
      </c>
      <c r="M109" s="37">
        <f t="shared" si="44"/>
        <v>0</v>
      </c>
      <c r="N109" s="37">
        <f t="shared" si="44"/>
        <v>0</v>
      </c>
      <c r="O109" s="189"/>
      <c r="P109" s="189"/>
    </row>
    <row r="110" spans="1:16" ht="24" x14ac:dyDescent="0.25">
      <c r="A110" s="208"/>
      <c r="B110" s="208"/>
      <c r="C110" s="208"/>
      <c r="D110" s="208"/>
      <c r="E110" s="208"/>
      <c r="F110" s="208"/>
      <c r="G110" s="115" t="s">
        <v>1968</v>
      </c>
      <c r="H110" s="37">
        <f>SUM(I110:N110)</f>
        <v>0</v>
      </c>
      <c r="I110" s="37">
        <f t="shared" ref="I110:N110" si="45">I105</f>
        <v>0</v>
      </c>
      <c r="J110" s="37">
        <f t="shared" si="45"/>
        <v>0</v>
      </c>
      <c r="K110" s="37">
        <f t="shared" si="45"/>
        <v>0</v>
      </c>
      <c r="L110" s="37">
        <f t="shared" si="45"/>
        <v>0</v>
      </c>
      <c r="M110" s="37">
        <f t="shared" si="45"/>
        <v>0</v>
      </c>
      <c r="N110" s="37">
        <f t="shared" si="45"/>
        <v>0</v>
      </c>
      <c r="O110" s="189"/>
      <c r="P110" s="189"/>
    </row>
    <row r="111" spans="1:16" x14ac:dyDescent="0.25">
      <c r="A111" s="187" t="s">
        <v>642</v>
      </c>
      <c r="B111" s="187"/>
      <c r="C111" s="187"/>
      <c r="D111" s="187"/>
      <c r="E111" s="187"/>
      <c r="F111" s="187"/>
      <c r="G111" s="187"/>
      <c r="H111" s="187"/>
      <c r="I111" s="187"/>
      <c r="J111" s="187"/>
      <c r="K111" s="187"/>
      <c r="L111" s="187"/>
      <c r="M111" s="187"/>
      <c r="N111" s="187"/>
      <c r="O111" s="187"/>
      <c r="P111" s="187"/>
    </row>
    <row r="112" spans="1:16" ht="63" customHeight="1" x14ac:dyDescent="0.25">
      <c r="A112" s="190" t="s">
        <v>1969</v>
      </c>
      <c r="B112" s="189" t="s">
        <v>1970</v>
      </c>
      <c r="C112" s="189" t="s">
        <v>642</v>
      </c>
      <c r="D112" s="189">
        <v>2028</v>
      </c>
      <c r="E112" s="189" t="s">
        <v>1971</v>
      </c>
      <c r="F112" s="189" t="s">
        <v>1972</v>
      </c>
      <c r="G112" s="114" t="s">
        <v>4</v>
      </c>
      <c r="H112" s="32">
        <f>SUM(H113:H116)</f>
        <v>2</v>
      </c>
      <c r="I112" s="32">
        <f t="shared" ref="I112:N112" si="46">SUM(I113:I116)</f>
        <v>0</v>
      </c>
      <c r="J112" s="32">
        <f t="shared" si="46"/>
        <v>0</v>
      </c>
      <c r="K112" s="32">
        <f t="shared" si="46"/>
        <v>0</v>
      </c>
      <c r="L112" s="32">
        <f t="shared" si="46"/>
        <v>2</v>
      </c>
      <c r="M112" s="32">
        <f t="shared" si="46"/>
        <v>0</v>
      </c>
      <c r="N112" s="32">
        <f t="shared" si="46"/>
        <v>0</v>
      </c>
      <c r="O112" s="189"/>
      <c r="P112" s="189"/>
    </row>
    <row r="113" spans="1:16" x14ac:dyDescent="0.25">
      <c r="A113" s="190"/>
      <c r="B113" s="189"/>
      <c r="C113" s="189"/>
      <c r="D113" s="189"/>
      <c r="E113" s="189"/>
      <c r="F113" s="189"/>
      <c r="G113" s="114" t="s">
        <v>259</v>
      </c>
      <c r="H113" s="32">
        <f>SUM(I113:N113)</f>
        <v>0</v>
      </c>
      <c r="I113" s="32">
        <v>0</v>
      </c>
      <c r="J113" s="32">
        <v>0</v>
      </c>
      <c r="K113" s="32">
        <v>0</v>
      </c>
      <c r="L113" s="32">
        <v>0</v>
      </c>
      <c r="M113" s="32">
        <v>0</v>
      </c>
      <c r="N113" s="32">
        <v>0</v>
      </c>
      <c r="O113" s="189"/>
      <c r="P113" s="189"/>
    </row>
    <row r="114" spans="1:16" ht="36" x14ac:dyDescent="0.25">
      <c r="A114" s="190"/>
      <c r="B114" s="189"/>
      <c r="C114" s="189"/>
      <c r="D114" s="189"/>
      <c r="E114" s="189"/>
      <c r="F114" s="189"/>
      <c r="G114" s="114" t="s">
        <v>1945</v>
      </c>
      <c r="H114" s="32">
        <f>SUM(I114:N114)</f>
        <v>0</v>
      </c>
      <c r="I114" s="32">
        <v>0</v>
      </c>
      <c r="J114" s="32">
        <v>0</v>
      </c>
      <c r="K114" s="32">
        <v>0</v>
      </c>
      <c r="L114" s="32">
        <v>0</v>
      </c>
      <c r="M114" s="32">
        <v>0</v>
      </c>
      <c r="N114" s="32">
        <v>0</v>
      </c>
      <c r="O114" s="189"/>
      <c r="P114" s="189"/>
    </row>
    <row r="115" spans="1:16" x14ac:dyDescent="0.25">
      <c r="A115" s="190"/>
      <c r="B115" s="189"/>
      <c r="C115" s="189"/>
      <c r="D115" s="189"/>
      <c r="E115" s="189"/>
      <c r="F115" s="189"/>
      <c r="G115" s="114" t="s">
        <v>8</v>
      </c>
      <c r="H115" s="32">
        <f>SUM(I115:N115)</f>
        <v>2</v>
      </c>
      <c r="I115" s="32">
        <v>0</v>
      </c>
      <c r="J115" s="32">
        <v>0</v>
      </c>
      <c r="K115" s="32">
        <v>0</v>
      </c>
      <c r="L115" s="32">
        <v>2</v>
      </c>
      <c r="M115" s="32">
        <v>0</v>
      </c>
      <c r="N115" s="32">
        <v>0</v>
      </c>
      <c r="O115" s="189"/>
      <c r="P115" s="189"/>
    </row>
    <row r="116" spans="1:16" ht="24" x14ac:dyDescent="0.25">
      <c r="A116" s="190"/>
      <c r="B116" s="189"/>
      <c r="C116" s="189"/>
      <c r="D116" s="189"/>
      <c r="E116" s="189"/>
      <c r="F116" s="189"/>
      <c r="G116" s="114" t="s">
        <v>9</v>
      </c>
      <c r="H116" s="32">
        <f>SUM(I116:N116)</f>
        <v>0</v>
      </c>
      <c r="I116" s="32">
        <v>0</v>
      </c>
      <c r="J116" s="32">
        <v>0</v>
      </c>
      <c r="K116" s="32">
        <v>0</v>
      </c>
      <c r="L116" s="32">
        <v>0</v>
      </c>
      <c r="M116" s="32">
        <v>0</v>
      </c>
      <c r="N116" s="32">
        <v>0</v>
      </c>
      <c r="O116" s="189"/>
      <c r="P116" s="189"/>
    </row>
    <row r="117" spans="1:16" ht="36" x14ac:dyDescent="0.25">
      <c r="A117" s="208" t="s">
        <v>125</v>
      </c>
      <c r="B117" s="208"/>
      <c r="C117" s="208"/>
      <c r="D117" s="208"/>
      <c r="E117" s="208"/>
      <c r="F117" s="208"/>
      <c r="G117" s="115" t="s">
        <v>4</v>
      </c>
      <c r="H117" s="37">
        <f>SUM(H118:H121)</f>
        <v>2</v>
      </c>
      <c r="I117" s="37">
        <f t="shared" ref="I117:N117" si="47">SUM(I118:I121)</f>
        <v>0</v>
      </c>
      <c r="J117" s="37">
        <f t="shared" si="47"/>
        <v>0</v>
      </c>
      <c r="K117" s="37">
        <f t="shared" si="47"/>
        <v>0</v>
      </c>
      <c r="L117" s="37">
        <f t="shared" si="47"/>
        <v>2</v>
      </c>
      <c r="M117" s="37">
        <f t="shared" si="47"/>
        <v>0</v>
      </c>
      <c r="N117" s="37">
        <f t="shared" si="47"/>
        <v>0</v>
      </c>
      <c r="O117" s="189"/>
      <c r="P117" s="189"/>
    </row>
    <row r="118" spans="1:16" ht="24" x14ac:dyDescent="0.25">
      <c r="A118" s="208"/>
      <c r="B118" s="208"/>
      <c r="C118" s="208"/>
      <c r="D118" s="208"/>
      <c r="E118" s="208"/>
      <c r="F118" s="208"/>
      <c r="G118" s="115" t="s">
        <v>259</v>
      </c>
      <c r="H118" s="37">
        <f>SUM(I118:N118)</f>
        <v>0</v>
      </c>
      <c r="I118" s="37">
        <f t="shared" ref="I118:N118" si="48">SUM(I113)</f>
        <v>0</v>
      </c>
      <c r="J118" s="37">
        <f t="shared" si="48"/>
        <v>0</v>
      </c>
      <c r="K118" s="37">
        <f t="shared" si="48"/>
        <v>0</v>
      </c>
      <c r="L118" s="37">
        <f t="shared" si="48"/>
        <v>0</v>
      </c>
      <c r="M118" s="37">
        <f t="shared" si="48"/>
        <v>0</v>
      </c>
      <c r="N118" s="37">
        <f t="shared" si="48"/>
        <v>0</v>
      </c>
      <c r="O118" s="189"/>
      <c r="P118" s="189"/>
    </row>
    <row r="119" spans="1:16" ht="36" x14ac:dyDescent="0.25">
      <c r="A119" s="208"/>
      <c r="B119" s="208"/>
      <c r="C119" s="208"/>
      <c r="D119" s="208"/>
      <c r="E119" s="208"/>
      <c r="F119" s="208"/>
      <c r="G119" s="115" t="s">
        <v>1945</v>
      </c>
      <c r="H119" s="37">
        <f>SUM(I119:N119)</f>
        <v>0</v>
      </c>
      <c r="I119" s="37">
        <f t="shared" ref="I119:N119" si="49">SUM(I114)</f>
        <v>0</v>
      </c>
      <c r="J119" s="37">
        <f t="shared" si="49"/>
        <v>0</v>
      </c>
      <c r="K119" s="37">
        <f t="shared" si="49"/>
        <v>0</v>
      </c>
      <c r="L119" s="37">
        <f t="shared" si="49"/>
        <v>0</v>
      </c>
      <c r="M119" s="37">
        <f t="shared" si="49"/>
        <v>0</v>
      </c>
      <c r="N119" s="37">
        <f t="shared" si="49"/>
        <v>0</v>
      </c>
      <c r="O119" s="189"/>
      <c r="P119" s="189"/>
    </row>
    <row r="120" spans="1:16" x14ac:dyDescent="0.25">
      <c r="A120" s="208"/>
      <c r="B120" s="208"/>
      <c r="C120" s="208"/>
      <c r="D120" s="208"/>
      <c r="E120" s="208"/>
      <c r="F120" s="208"/>
      <c r="G120" s="115" t="s">
        <v>8</v>
      </c>
      <c r="H120" s="37">
        <f>SUM(I120:N120)</f>
        <v>2</v>
      </c>
      <c r="I120" s="37">
        <f t="shared" ref="I120:N120" si="50">SUM(I115)</f>
        <v>0</v>
      </c>
      <c r="J120" s="37">
        <f t="shared" si="50"/>
        <v>0</v>
      </c>
      <c r="K120" s="37">
        <f t="shared" si="50"/>
        <v>0</v>
      </c>
      <c r="L120" s="37">
        <f t="shared" si="50"/>
        <v>2</v>
      </c>
      <c r="M120" s="37">
        <f t="shared" si="50"/>
        <v>0</v>
      </c>
      <c r="N120" s="37">
        <f t="shared" si="50"/>
        <v>0</v>
      </c>
      <c r="O120" s="189"/>
      <c r="P120" s="189"/>
    </row>
    <row r="121" spans="1:16" ht="24" x14ac:dyDescent="0.25">
      <c r="A121" s="208"/>
      <c r="B121" s="208"/>
      <c r="C121" s="208"/>
      <c r="D121" s="208"/>
      <c r="E121" s="208"/>
      <c r="F121" s="208"/>
      <c r="G121" s="115" t="s">
        <v>9</v>
      </c>
      <c r="H121" s="37">
        <f>SUM(I121:N121)</f>
        <v>0</v>
      </c>
      <c r="I121" s="37">
        <f t="shared" ref="I121:N121" si="51">SUM(I116)</f>
        <v>0</v>
      </c>
      <c r="J121" s="37">
        <f t="shared" si="51"/>
        <v>0</v>
      </c>
      <c r="K121" s="37">
        <f t="shared" si="51"/>
        <v>0</v>
      </c>
      <c r="L121" s="37">
        <f t="shared" si="51"/>
        <v>0</v>
      </c>
      <c r="M121" s="37">
        <f t="shared" si="51"/>
        <v>0</v>
      </c>
      <c r="N121" s="37">
        <f t="shared" si="51"/>
        <v>0</v>
      </c>
      <c r="O121" s="189"/>
      <c r="P121" s="189"/>
    </row>
    <row r="122" spans="1:16" x14ac:dyDescent="0.25">
      <c r="A122" s="187" t="s">
        <v>200</v>
      </c>
      <c r="B122" s="187"/>
      <c r="C122" s="187"/>
      <c r="D122" s="187"/>
      <c r="E122" s="187"/>
      <c r="F122" s="187"/>
      <c r="G122" s="187"/>
      <c r="H122" s="187"/>
      <c r="I122" s="187"/>
      <c r="J122" s="187"/>
      <c r="K122" s="187"/>
      <c r="L122" s="187"/>
      <c r="M122" s="187"/>
      <c r="N122" s="187"/>
      <c r="O122" s="187"/>
      <c r="P122" s="187"/>
    </row>
    <row r="123" spans="1:16" ht="36" x14ac:dyDescent="0.25">
      <c r="A123" s="190" t="s">
        <v>1973</v>
      </c>
      <c r="B123" s="189"/>
      <c r="C123" s="189" t="s">
        <v>1974</v>
      </c>
      <c r="D123" s="189"/>
      <c r="E123" s="189"/>
      <c r="F123" s="189"/>
      <c r="G123" s="114" t="s">
        <v>4</v>
      </c>
      <c r="H123" s="32">
        <f>SUM(H124:H127)</f>
        <v>10</v>
      </c>
      <c r="I123" s="32">
        <f t="shared" ref="I123:N123" si="52">SUM(I124:I127)</f>
        <v>10</v>
      </c>
      <c r="J123" s="32">
        <f t="shared" si="52"/>
        <v>0</v>
      </c>
      <c r="K123" s="32">
        <f t="shared" si="52"/>
        <v>0</v>
      </c>
      <c r="L123" s="32">
        <f t="shared" si="52"/>
        <v>0</v>
      </c>
      <c r="M123" s="32">
        <f t="shared" si="52"/>
        <v>0</v>
      </c>
      <c r="N123" s="32">
        <f t="shared" si="52"/>
        <v>0</v>
      </c>
      <c r="O123" s="192">
        <v>20067</v>
      </c>
      <c r="P123" s="189" t="s">
        <v>1975</v>
      </c>
    </row>
    <row r="124" spans="1:16" x14ac:dyDescent="0.25">
      <c r="A124" s="190"/>
      <c r="B124" s="189"/>
      <c r="C124" s="189"/>
      <c r="D124" s="189"/>
      <c r="E124" s="189"/>
      <c r="F124" s="189"/>
      <c r="G124" s="114" t="s">
        <v>6</v>
      </c>
      <c r="H124" s="32">
        <f>SUM(I124:N124)</f>
        <v>0</v>
      </c>
      <c r="I124" s="32">
        <v>0</v>
      </c>
      <c r="J124" s="32">
        <v>0</v>
      </c>
      <c r="K124" s="32">
        <v>0</v>
      </c>
      <c r="L124" s="32">
        <v>0</v>
      </c>
      <c r="M124" s="32">
        <v>0</v>
      </c>
      <c r="N124" s="32">
        <v>0</v>
      </c>
      <c r="O124" s="192"/>
      <c r="P124" s="189"/>
    </row>
    <row r="125" spans="1:16" ht="36" x14ac:dyDescent="0.25">
      <c r="A125" s="190"/>
      <c r="B125" s="189"/>
      <c r="C125" s="189"/>
      <c r="D125" s="189"/>
      <c r="E125" s="189"/>
      <c r="F125" s="189"/>
      <c r="G125" s="114" t="s">
        <v>1945</v>
      </c>
      <c r="H125" s="32">
        <f>SUM(I125:N125)</f>
        <v>0</v>
      </c>
      <c r="I125" s="32">
        <v>0</v>
      </c>
      <c r="J125" s="32">
        <v>0</v>
      </c>
      <c r="K125" s="32">
        <v>0</v>
      </c>
      <c r="L125" s="32">
        <v>0</v>
      </c>
      <c r="M125" s="32">
        <v>0</v>
      </c>
      <c r="N125" s="32">
        <v>0</v>
      </c>
      <c r="O125" s="192"/>
      <c r="P125" s="189"/>
    </row>
    <row r="126" spans="1:16" x14ac:dyDescent="0.25">
      <c r="A126" s="190"/>
      <c r="B126" s="189"/>
      <c r="C126" s="189"/>
      <c r="D126" s="189"/>
      <c r="E126" s="189"/>
      <c r="F126" s="189"/>
      <c r="G126" s="114" t="s">
        <v>8</v>
      </c>
      <c r="H126" s="32">
        <f>SUM(I126:N126)</f>
        <v>0</v>
      </c>
      <c r="I126" s="32">
        <v>0</v>
      </c>
      <c r="J126" s="32">
        <v>0</v>
      </c>
      <c r="K126" s="32">
        <v>0</v>
      </c>
      <c r="L126" s="32">
        <v>0</v>
      </c>
      <c r="M126" s="32">
        <v>0</v>
      </c>
      <c r="N126" s="32">
        <v>0</v>
      </c>
      <c r="O126" s="192"/>
      <c r="P126" s="189"/>
    </row>
    <row r="127" spans="1:16" ht="24" x14ac:dyDescent="0.25">
      <c r="A127" s="190"/>
      <c r="B127" s="189"/>
      <c r="C127" s="189"/>
      <c r="D127" s="189"/>
      <c r="E127" s="189"/>
      <c r="F127" s="189"/>
      <c r="G127" s="114" t="s">
        <v>9</v>
      </c>
      <c r="H127" s="32">
        <f>SUM(I127:N127)</f>
        <v>10</v>
      </c>
      <c r="I127" s="32">
        <v>10</v>
      </c>
      <c r="J127" s="32">
        <v>0</v>
      </c>
      <c r="K127" s="32">
        <v>0</v>
      </c>
      <c r="L127" s="32">
        <v>0</v>
      </c>
      <c r="M127" s="32">
        <v>0</v>
      </c>
      <c r="N127" s="32">
        <v>0</v>
      </c>
      <c r="O127" s="192"/>
      <c r="P127" s="189"/>
    </row>
    <row r="128" spans="1:16" ht="36" x14ac:dyDescent="0.25">
      <c r="A128" s="190" t="s">
        <v>1976</v>
      </c>
      <c r="B128" s="189"/>
      <c r="C128" s="189" t="s">
        <v>1974</v>
      </c>
      <c r="D128" s="189" t="s">
        <v>458</v>
      </c>
      <c r="E128" s="189"/>
      <c r="F128" s="189" t="s">
        <v>1977</v>
      </c>
      <c r="G128" s="114" t="s">
        <v>4</v>
      </c>
      <c r="H128" s="32">
        <f>SUM(H129:H132)</f>
        <v>10</v>
      </c>
      <c r="I128" s="32">
        <f t="shared" ref="I128:N128" si="53">SUM(I129:I132)</f>
        <v>0</v>
      </c>
      <c r="J128" s="32">
        <f t="shared" si="53"/>
        <v>10</v>
      </c>
      <c r="K128" s="32">
        <f t="shared" si="53"/>
        <v>0</v>
      </c>
      <c r="L128" s="32">
        <f t="shared" si="53"/>
        <v>0</v>
      </c>
      <c r="M128" s="32">
        <f t="shared" si="53"/>
        <v>0</v>
      </c>
      <c r="N128" s="32">
        <f t="shared" si="53"/>
        <v>0</v>
      </c>
      <c r="O128" s="189">
        <v>20067</v>
      </c>
      <c r="P128" s="189" t="s">
        <v>801</v>
      </c>
    </row>
    <row r="129" spans="1:16" x14ac:dyDescent="0.25">
      <c r="A129" s="190"/>
      <c r="B129" s="189"/>
      <c r="C129" s="189"/>
      <c r="D129" s="189"/>
      <c r="E129" s="189"/>
      <c r="F129" s="189"/>
      <c r="G129" s="114" t="s">
        <v>6</v>
      </c>
      <c r="H129" s="32">
        <f>SUM(I129:N129)</f>
        <v>0</v>
      </c>
      <c r="I129" s="32">
        <v>0</v>
      </c>
      <c r="J129" s="32">
        <v>0</v>
      </c>
      <c r="K129" s="32">
        <v>0</v>
      </c>
      <c r="L129" s="32">
        <v>0</v>
      </c>
      <c r="M129" s="32">
        <v>0</v>
      </c>
      <c r="N129" s="32">
        <v>0</v>
      </c>
      <c r="O129" s="189"/>
      <c r="P129" s="189"/>
    </row>
    <row r="130" spans="1:16" ht="36" x14ac:dyDescent="0.25">
      <c r="A130" s="190"/>
      <c r="B130" s="189"/>
      <c r="C130" s="189"/>
      <c r="D130" s="189"/>
      <c r="E130" s="189"/>
      <c r="F130" s="189"/>
      <c r="G130" s="114" t="s">
        <v>1945</v>
      </c>
      <c r="H130" s="32">
        <f>SUM(I130:N130)</f>
        <v>0</v>
      </c>
      <c r="I130" s="32">
        <v>0</v>
      </c>
      <c r="J130" s="32">
        <v>0</v>
      </c>
      <c r="K130" s="32">
        <v>0</v>
      </c>
      <c r="L130" s="32">
        <v>0</v>
      </c>
      <c r="M130" s="32">
        <v>0</v>
      </c>
      <c r="N130" s="32">
        <v>0</v>
      </c>
      <c r="O130" s="189"/>
      <c r="P130" s="189"/>
    </row>
    <row r="131" spans="1:16" x14ac:dyDescent="0.25">
      <c r="A131" s="190"/>
      <c r="B131" s="189"/>
      <c r="C131" s="189"/>
      <c r="D131" s="189"/>
      <c r="E131" s="189"/>
      <c r="F131" s="189"/>
      <c r="G131" s="114" t="s">
        <v>8</v>
      </c>
      <c r="H131" s="32">
        <f>SUM(I131:N131)</f>
        <v>0</v>
      </c>
      <c r="I131" s="32">
        <v>0</v>
      </c>
      <c r="J131" s="32">
        <v>0</v>
      </c>
      <c r="K131" s="32">
        <v>0</v>
      </c>
      <c r="L131" s="32">
        <v>0</v>
      </c>
      <c r="M131" s="32">
        <v>0</v>
      </c>
      <c r="N131" s="32">
        <v>0</v>
      </c>
      <c r="O131" s="189"/>
      <c r="P131" s="189"/>
    </row>
    <row r="132" spans="1:16" ht="24" x14ac:dyDescent="0.25">
      <c r="A132" s="190"/>
      <c r="B132" s="189"/>
      <c r="C132" s="189"/>
      <c r="D132" s="189"/>
      <c r="E132" s="189"/>
      <c r="F132" s="189"/>
      <c r="G132" s="114" t="s">
        <v>9</v>
      </c>
      <c r="H132" s="32">
        <f>SUM(I132:N132)</f>
        <v>10</v>
      </c>
      <c r="I132" s="32">
        <v>0</v>
      </c>
      <c r="J132" s="32">
        <v>10</v>
      </c>
      <c r="K132" s="32">
        <v>0</v>
      </c>
      <c r="L132" s="32">
        <v>0</v>
      </c>
      <c r="M132" s="32">
        <v>0</v>
      </c>
      <c r="N132" s="32">
        <v>0</v>
      </c>
      <c r="O132" s="189"/>
      <c r="P132" s="189"/>
    </row>
    <row r="133" spans="1:16" ht="36" x14ac:dyDescent="0.25">
      <c r="A133" s="190" t="s">
        <v>1978</v>
      </c>
      <c r="B133" s="189"/>
      <c r="C133" s="189" t="s">
        <v>1974</v>
      </c>
      <c r="D133" s="189" t="s">
        <v>458</v>
      </c>
      <c r="E133" s="189"/>
      <c r="F133" s="189" t="s">
        <v>1979</v>
      </c>
      <c r="G133" s="114" t="s">
        <v>4</v>
      </c>
      <c r="H133" s="32">
        <f>SUM(H134:H137)</f>
        <v>8</v>
      </c>
      <c r="I133" s="32">
        <f t="shared" ref="I133:N133" si="54">SUM(I134:I137)</f>
        <v>0</v>
      </c>
      <c r="J133" s="32">
        <f t="shared" si="54"/>
        <v>0</v>
      </c>
      <c r="K133" s="32">
        <f t="shared" si="54"/>
        <v>8</v>
      </c>
      <c r="L133" s="32">
        <f t="shared" si="54"/>
        <v>0</v>
      </c>
      <c r="M133" s="32">
        <f t="shared" si="54"/>
        <v>0</v>
      </c>
      <c r="N133" s="32">
        <f t="shared" si="54"/>
        <v>0</v>
      </c>
      <c r="O133" s="192">
        <v>20067</v>
      </c>
      <c r="P133" s="189" t="s">
        <v>801</v>
      </c>
    </row>
    <row r="134" spans="1:16" x14ac:dyDescent="0.25">
      <c r="A134" s="190"/>
      <c r="B134" s="189"/>
      <c r="C134" s="189"/>
      <c r="D134" s="189"/>
      <c r="E134" s="189"/>
      <c r="F134" s="189"/>
      <c r="G134" s="114" t="s">
        <v>6</v>
      </c>
      <c r="H134" s="32">
        <f>SUM(I134:N134)</f>
        <v>0</v>
      </c>
      <c r="I134" s="32">
        <v>0</v>
      </c>
      <c r="J134" s="32">
        <v>0</v>
      </c>
      <c r="K134" s="32">
        <v>0</v>
      </c>
      <c r="L134" s="32">
        <v>0</v>
      </c>
      <c r="M134" s="32">
        <v>0</v>
      </c>
      <c r="N134" s="32">
        <v>0</v>
      </c>
      <c r="O134" s="192"/>
      <c r="P134" s="189"/>
    </row>
    <row r="135" spans="1:16" ht="36" x14ac:dyDescent="0.25">
      <c r="A135" s="190"/>
      <c r="B135" s="189"/>
      <c r="C135" s="189"/>
      <c r="D135" s="189"/>
      <c r="E135" s="189"/>
      <c r="F135" s="189"/>
      <c r="G135" s="114" t="s">
        <v>1945</v>
      </c>
      <c r="H135" s="32">
        <f>SUM(I135:N135)</f>
        <v>0</v>
      </c>
      <c r="I135" s="32">
        <v>0</v>
      </c>
      <c r="J135" s="32">
        <v>0</v>
      </c>
      <c r="K135" s="32">
        <v>0</v>
      </c>
      <c r="L135" s="32">
        <v>0</v>
      </c>
      <c r="M135" s="32">
        <v>0</v>
      </c>
      <c r="N135" s="32">
        <v>0</v>
      </c>
      <c r="O135" s="192"/>
      <c r="P135" s="189"/>
    </row>
    <row r="136" spans="1:16" x14ac:dyDescent="0.25">
      <c r="A136" s="190"/>
      <c r="B136" s="189"/>
      <c r="C136" s="189"/>
      <c r="D136" s="189"/>
      <c r="E136" s="189"/>
      <c r="F136" s="189"/>
      <c r="G136" s="114" t="s">
        <v>8</v>
      </c>
      <c r="H136" s="32">
        <f>SUM(I136:N136)</f>
        <v>0</v>
      </c>
      <c r="I136" s="32">
        <v>0</v>
      </c>
      <c r="J136" s="32">
        <v>0</v>
      </c>
      <c r="K136" s="32">
        <v>0</v>
      </c>
      <c r="L136" s="32">
        <v>0</v>
      </c>
      <c r="M136" s="32">
        <v>0</v>
      </c>
      <c r="N136" s="32">
        <v>0</v>
      </c>
      <c r="O136" s="192"/>
      <c r="P136" s="189"/>
    </row>
    <row r="137" spans="1:16" ht="24" x14ac:dyDescent="0.25">
      <c r="A137" s="190"/>
      <c r="B137" s="189"/>
      <c r="C137" s="189"/>
      <c r="D137" s="189"/>
      <c r="E137" s="189"/>
      <c r="F137" s="189"/>
      <c r="G137" s="114" t="s">
        <v>9</v>
      </c>
      <c r="H137" s="32">
        <f>SUM(I137:N137)</f>
        <v>8</v>
      </c>
      <c r="I137" s="32">
        <v>0</v>
      </c>
      <c r="J137" s="32">
        <v>0</v>
      </c>
      <c r="K137" s="32">
        <v>8</v>
      </c>
      <c r="L137" s="32">
        <v>0</v>
      </c>
      <c r="M137" s="32">
        <v>0</v>
      </c>
      <c r="N137" s="32">
        <v>0</v>
      </c>
      <c r="O137" s="192"/>
      <c r="P137" s="189"/>
    </row>
    <row r="138" spans="1:16" ht="36" x14ac:dyDescent="0.25">
      <c r="A138" s="190" t="s">
        <v>1980</v>
      </c>
      <c r="B138" s="189"/>
      <c r="C138" s="189" t="s">
        <v>1974</v>
      </c>
      <c r="D138" s="189" t="s">
        <v>458</v>
      </c>
      <c r="E138" s="189"/>
      <c r="F138" s="189"/>
      <c r="G138" s="114" t="s">
        <v>4</v>
      </c>
      <c r="H138" s="32">
        <f>SUM(H139:H142)</f>
        <v>50</v>
      </c>
      <c r="I138" s="32">
        <f t="shared" ref="I138:N138" si="55">SUM(I139:I142)</f>
        <v>10</v>
      </c>
      <c r="J138" s="32">
        <f t="shared" si="55"/>
        <v>40</v>
      </c>
      <c r="K138" s="32">
        <f t="shared" si="55"/>
        <v>0</v>
      </c>
      <c r="L138" s="32">
        <f t="shared" si="55"/>
        <v>0</v>
      </c>
      <c r="M138" s="32">
        <f t="shared" si="55"/>
        <v>0</v>
      </c>
      <c r="N138" s="32">
        <f t="shared" si="55"/>
        <v>0</v>
      </c>
      <c r="O138" s="192"/>
      <c r="P138" s="189" t="s">
        <v>789</v>
      </c>
    </row>
    <row r="139" spans="1:16" x14ac:dyDescent="0.25">
      <c r="A139" s="190"/>
      <c r="B139" s="189"/>
      <c r="C139" s="189"/>
      <c r="D139" s="189"/>
      <c r="E139" s="189"/>
      <c r="F139" s="189"/>
      <c r="G139" s="114" t="s">
        <v>6</v>
      </c>
      <c r="H139" s="32">
        <f>SUM(I139:N139)</f>
        <v>0</v>
      </c>
      <c r="I139" s="32">
        <v>0</v>
      </c>
      <c r="J139" s="32">
        <v>0</v>
      </c>
      <c r="K139" s="32">
        <v>0</v>
      </c>
      <c r="L139" s="32">
        <v>0</v>
      </c>
      <c r="M139" s="32">
        <v>0</v>
      </c>
      <c r="N139" s="32">
        <v>0</v>
      </c>
      <c r="O139" s="192"/>
      <c r="P139" s="189"/>
    </row>
    <row r="140" spans="1:16" ht="36" x14ac:dyDescent="0.25">
      <c r="A140" s="190"/>
      <c r="B140" s="189"/>
      <c r="C140" s="189"/>
      <c r="D140" s="189"/>
      <c r="E140" s="189"/>
      <c r="F140" s="189"/>
      <c r="G140" s="114" t="s">
        <v>1945</v>
      </c>
      <c r="H140" s="32">
        <f>SUM(I140:N140)</f>
        <v>0</v>
      </c>
      <c r="I140" s="32">
        <v>0</v>
      </c>
      <c r="J140" s="32">
        <v>0</v>
      </c>
      <c r="K140" s="32">
        <v>0</v>
      </c>
      <c r="L140" s="32">
        <v>0</v>
      </c>
      <c r="M140" s="32">
        <v>0</v>
      </c>
      <c r="N140" s="32">
        <v>0</v>
      </c>
      <c r="O140" s="192"/>
      <c r="P140" s="189"/>
    </row>
    <row r="141" spans="1:16" x14ac:dyDescent="0.25">
      <c r="A141" s="190"/>
      <c r="B141" s="189"/>
      <c r="C141" s="189"/>
      <c r="D141" s="189"/>
      <c r="E141" s="189"/>
      <c r="F141" s="189"/>
      <c r="G141" s="114" t="s">
        <v>8</v>
      </c>
      <c r="H141" s="32">
        <f>SUM(I141:N141)</f>
        <v>0</v>
      </c>
      <c r="I141" s="32">
        <v>0</v>
      </c>
      <c r="J141" s="32">
        <v>0</v>
      </c>
      <c r="K141" s="32">
        <v>0</v>
      </c>
      <c r="L141" s="32">
        <v>0</v>
      </c>
      <c r="M141" s="32">
        <v>0</v>
      </c>
      <c r="N141" s="32">
        <v>0</v>
      </c>
      <c r="O141" s="192"/>
      <c r="P141" s="189"/>
    </row>
    <row r="142" spans="1:16" ht="24" x14ac:dyDescent="0.25">
      <c r="A142" s="190"/>
      <c r="B142" s="189"/>
      <c r="C142" s="189"/>
      <c r="D142" s="189"/>
      <c r="E142" s="189"/>
      <c r="F142" s="189"/>
      <c r="G142" s="114" t="s">
        <v>9</v>
      </c>
      <c r="H142" s="32">
        <f>SUM(I142:N142)</f>
        <v>50</v>
      </c>
      <c r="I142" s="32">
        <v>10</v>
      </c>
      <c r="J142" s="32">
        <v>40</v>
      </c>
      <c r="K142" s="32">
        <v>0</v>
      </c>
      <c r="L142" s="32">
        <v>0</v>
      </c>
      <c r="M142" s="32">
        <v>0</v>
      </c>
      <c r="N142" s="32">
        <v>0</v>
      </c>
      <c r="O142" s="192"/>
      <c r="P142" s="189"/>
    </row>
    <row r="143" spans="1:16" ht="36" x14ac:dyDescent="0.25">
      <c r="A143" s="190" t="s">
        <v>1981</v>
      </c>
      <c r="B143" s="189" t="s">
        <v>1982</v>
      </c>
      <c r="C143" s="189" t="s">
        <v>1974</v>
      </c>
      <c r="D143" s="189" t="s">
        <v>44</v>
      </c>
      <c r="E143" s="189"/>
      <c r="F143" s="189" t="s">
        <v>788</v>
      </c>
      <c r="G143" s="114" t="s">
        <v>4</v>
      </c>
      <c r="H143" s="32">
        <f>SUM(H144:H147)</f>
        <v>30</v>
      </c>
      <c r="I143" s="32">
        <f t="shared" ref="I143:N143" si="56">SUM(I144:I147)</f>
        <v>0</v>
      </c>
      <c r="J143" s="32">
        <f t="shared" si="56"/>
        <v>0</v>
      </c>
      <c r="K143" s="32">
        <f t="shared" si="56"/>
        <v>0</v>
      </c>
      <c r="L143" s="32">
        <f t="shared" si="56"/>
        <v>0</v>
      </c>
      <c r="M143" s="32">
        <f t="shared" si="56"/>
        <v>0</v>
      </c>
      <c r="N143" s="32">
        <f t="shared" si="56"/>
        <v>30</v>
      </c>
      <c r="O143" s="192">
        <v>20067</v>
      </c>
      <c r="P143" s="189" t="s">
        <v>789</v>
      </c>
    </row>
    <row r="144" spans="1:16" x14ac:dyDescent="0.25">
      <c r="A144" s="190"/>
      <c r="B144" s="189"/>
      <c r="C144" s="189"/>
      <c r="D144" s="189"/>
      <c r="E144" s="189"/>
      <c r="F144" s="189"/>
      <c r="G144" s="114" t="s">
        <v>6</v>
      </c>
      <c r="H144" s="32">
        <f>SUM(I144:N144)</f>
        <v>0</v>
      </c>
      <c r="I144" s="32">
        <v>0</v>
      </c>
      <c r="J144" s="32">
        <v>0</v>
      </c>
      <c r="K144" s="32">
        <v>0</v>
      </c>
      <c r="L144" s="32">
        <v>0</v>
      </c>
      <c r="M144" s="32">
        <v>0</v>
      </c>
      <c r="N144" s="32">
        <v>0</v>
      </c>
      <c r="O144" s="192"/>
      <c r="P144" s="189"/>
    </row>
    <row r="145" spans="1:16" ht="36" x14ac:dyDescent="0.25">
      <c r="A145" s="190"/>
      <c r="B145" s="189"/>
      <c r="C145" s="189"/>
      <c r="D145" s="189"/>
      <c r="E145" s="189"/>
      <c r="F145" s="189"/>
      <c r="G145" s="114" t="s">
        <v>1945</v>
      </c>
      <c r="H145" s="32">
        <f>SUM(I145:N145)</f>
        <v>28.5</v>
      </c>
      <c r="I145" s="32">
        <v>0</v>
      </c>
      <c r="J145" s="32">
        <v>0</v>
      </c>
      <c r="K145" s="32">
        <v>0</v>
      </c>
      <c r="L145" s="32">
        <v>0</v>
      </c>
      <c r="M145" s="32">
        <v>0</v>
      </c>
      <c r="N145" s="32">
        <v>28.5</v>
      </c>
      <c r="O145" s="192"/>
      <c r="P145" s="189"/>
    </row>
    <row r="146" spans="1:16" x14ac:dyDescent="0.25">
      <c r="A146" s="190"/>
      <c r="B146" s="189"/>
      <c r="C146" s="189"/>
      <c r="D146" s="189"/>
      <c r="E146" s="189"/>
      <c r="F146" s="189"/>
      <c r="G146" s="114" t="s">
        <v>8</v>
      </c>
      <c r="H146" s="32">
        <f>SUM(I146:N146)</f>
        <v>0</v>
      </c>
      <c r="I146" s="32">
        <v>0</v>
      </c>
      <c r="J146" s="32">
        <v>0</v>
      </c>
      <c r="K146" s="32">
        <v>0</v>
      </c>
      <c r="L146" s="32">
        <v>0</v>
      </c>
      <c r="M146" s="32">
        <v>0</v>
      </c>
      <c r="N146" s="32">
        <v>0</v>
      </c>
      <c r="O146" s="192"/>
      <c r="P146" s="189"/>
    </row>
    <row r="147" spans="1:16" ht="24" x14ac:dyDescent="0.25">
      <c r="A147" s="190"/>
      <c r="B147" s="189"/>
      <c r="C147" s="189"/>
      <c r="D147" s="189"/>
      <c r="E147" s="189"/>
      <c r="F147" s="189"/>
      <c r="G147" s="114" t="s">
        <v>9</v>
      </c>
      <c r="H147" s="32">
        <f>SUM(I147:N147)</f>
        <v>1.5</v>
      </c>
      <c r="I147" s="32">
        <v>0</v>
      </c>
      <c r="J147" s="32">
        <v>0</v>
      </c>
      <c r="K147" s="32">
        <v>0</v>
      </c>
      <c r="L147" s="32">
        <v>0</v>
      </c>
      <c r="M147" s="32">
        <v>0</v>
      </c>
      <c r="N147" s="32">
        <v>1.5</v>
      </c>
      <c r="O147" s="192"/>
      <c r="P147" s="189"/>
    </row>
    <row r="148" spans="1:16" ht="36" x14ac:dyDescent="0.25">
      <c r="A148" s="190" t="s">
        <v>1983</v>
      </c>
      <c r="B148" s="189" t="s">
        <v>1982</v>
      </c>
      <c r="C148" s="189" t="s">
        <v>1974</v>
      </c>
      <c r="D148" s="189" t="s">
        <v>458</v>
      </c>
      <c r="E148" s="189"/>
      <c r="F148" s="189" t="s">
        <v>788</v>
      </c>
      <c r="G148" s="114" t="s">
        <v>4</v>
      </c>
      <c r="H148" s="32">
        <f>SUM(H149:H152)</f>
        <v>30.400000000000002</v>
      </c>
      <c r="I148" s="32">
        <f t="shared" ref="I148:N148" si="57">SUM(I149:I152)</f>
        <v>0</v>
      </c>
      <c r="J148" s="32">
        <f t="shared" si="57"/>
        <v>15.100000000000001</v>
      </c>
      <c r="K148" s="32">
        <f t="shared" si="57"/>
        <v>5.0999999999999996</v>
      </c>
      <c r="L148" s="32">
        <f t="shared" si="57"/>
        <v>5.0999999999999996</v>
      </c>
      <c r="M148" s="32">
        <f t="shared" si="57"/>
        <v>5.0999999999999996</v>
      </c>
      <c r="N148" s="32">
        <f t="shared" si="57"/>
        <v>0</v>
      </c>
      <c r="O148" s="192">
        <v>20067</v>
      </c>
      <c r="P148" s="189" t="s">
        <v>789</v>
      </c>
    </row>
    <row r="149" spans="1:16" x14ac:dyDescent="0.25">
      <c r="A149" s="190"/>
      <c r="B149" s="189"/>
      <c r="C149" s="189"/>
      <c r="D149" s="189"/>
      <c r="E149" s="189"/>
      <c r="F149" s="189"/>
      <c r="G149" s="114" t="s">
        <v>6</v>
      </c>
      <c r="H149" s="32">
        <f>SUM(I149:N149)</f>
        <v>0</v>
      </c>
      <c r="I149" s="32">
        <v>0</v>
      </c>
      <c r="J149" s="32">
        <v>0</v>
      </c>
      <c r="K149" s="32">
        <v>0</v>
      </c>
      <c r="L149" s="32">
        <v>0</v>
      </c>
      <c r="M149" s="32">
        <v>0</v>
      </c>
      <c r="N149" s="32">
        <v>0</v>
      </c>
      <c r="O149" s="192"/>
      <c r="P149" s="189"/>
    </row>
    <row r="150" spans="1:16" ht="36" x14ac:dyDescent="0.25">
      <c r="A150" s="190"/>
      <c r="B150" s="189"/>
      <c r="C150" s="189"/>
      <c r="D150" s="189"/>
      <c r="E150" s="189"/>
      <c r="F150" s="189"/>
      <c r="G150" s="114" t="s">
        <v>1945</v>
      </c>
      <c r="H150" s="32">
        <f>SUM(I150:N150)</f>
        <v>28.700000000000003</v>
      </c>
      <c r="I150" s="32">
        <v>0</v>
      </c>
      <c r="J150" s="32">
        <v>14.3</v>
      </c>
      <c r="K150" s="32">
        <v>4.8</v>
      </c>
      <c r="L150" s="32">
        <v>4.8</v>
      </c>
      <c r="M150" s="32">
        <v>4.8</v>
      </c>
      <c r="N150" s="32">
        <v>0</v>
      </c>
      <c r="O150" s="192"/>
      <c r="P150" s="189"/>
    </row>
    <row r="151" spans="1:16" x14ac:dyDescent="0.25">
      <c r="A151" s="190"/>
      <c r="B151" s="189"/>
      <c r="C151" s="189"/>
      <c r="D151" s="189"/>
      <c r="E151" s="189"/>
      <c r="F151" s="189"/>
      <c r="G151" s="114" t="s">
        <v>8</v>
      </c>
      <c r="H151" s="32">
        <f>SUM(I151:N151)</f>
        <v>1.7000000000000002</v>
      </c>
      <c r="I151" s="32">
        <v>0</v>
      </c>
      <c r="J151" s="32">
        <v>0.8</v>
      </c>
      <c r="K151" s="32">
        <v>0.3</v>
      </c>
      <c r="L151" s="32">
        <v>0.3</v>
      </c>
      <c r="M151" s="32">
        <v>0.3</v>
      </c>
      <c r="N151" s="32">
        <v>0</v>
      </c>
      <c r="O151" s="192"/>
      <c r="P151" s="189"/>
    </row>
    <row r="152" spans="1:16" ht="24" x14ac:dyDescent="0.25">
      <c r="A152" s="190"/>
      <c r="B152" s="189"/>
      <c r="C152" s="189"/>
      <c r="D152" s="189"/>
      <c r="E152" s="189"/>
      <c r="F152" s="189"/>
      <c r="G152" s="114" t="s">
        <v>9</v>
      </c>
      <c r="H152" s="32">
        <f>SUM(I152:N152)</f>
        <v>0</v>
      </c>
      <c r="I152" s="32">
        <v>0</v>
      </c>
      <c r="J152" s="32">
        <v>0</v>
      </c>
      <c r="K152" s="32">
        <v>0</v>
      </c>
      <c r="L152" s="32">
        <v>0</v>
      </c>
      <c r="M152" s="32">
        <v>0</v>
      </c>
      <c r="N152" s="32">
        <v>0</v>
      </c>
      <c r="O152" s="192"/>
      <c r="P152" s="189"/>
    </row>
    <row r="153" spans="1:16" ht="36" x14ac:dyDescent="0.25">
      <c r="A153" s="208" t="s">
        <v>125</v>
      </c>
      <c r="B153" s="208"/>
      <c r="C153" s="208"/>
      <c r="D153" s="208"/>
      <c r="E153" s="208"/>
      <c r="F153" s="208"/>
      <c r="G153" s="50" t="s">
        <v>4</v>
      </c>
      <c r="H153" s="37">
        <f>SUM(H154:H157)</f>
        <v>138.4</v>
      </c>
      <c r="I153" s="37">
        <f t="shared" ref="I153:N153" si="58">SUM(I154:I157)</f>
        <v>20</v>
      </c>
      <c r="J153" s="37">
        <f t="shared" si="58"/>
        <v>65.099999999999994</v>
      </c>
      <c r="K153" s="37">
        <f t="shared" si="58"/>
        <v>13.1</v>
      </c>
      <c r="L153" s="37">
        <f t="shared" si="58"/>
        <v>5.0999999999999996</v>
      </c>
      <c r="M153" s="37">
        <f t="shared" si="58"/>
        <v>5.0999999999999996</v>
      </c>
      <c r="N153" s="37">
        <f t="shared" si="58"/>
        <v>30</v>
      </c>
      <c r="O153" s="208"/>
      <c r="P153" s="208"/>
    </row>
    <row r="154" spans="1:16" ht="24" x14ac:dyDescent="0.25">
      <c r="A154" s="208"/>
      <c r="B154" s="208"/>
      <c r="C154" s="208"/>
      <c r="D154" s="208"/>
      <c r="E154" s="208"/>
      <c r="F154" s="208"/>
      <c r="G154" s="115" t="s">
        <v>6</v>
      </c>
      <c r="H154" s="37">
        <f>SUM(I154:N154)</f>
        <v>0</v>
      </c>
      <c r="I154" s="37">
        <f t="shared" ref="I154:N154" si="59">I124+I129+I134+I139+I144+I149</f>
        <v>0</v>
      </c>
      <c r="J154" s="37">
        <f t="shared" si="59"/>
        <v>0</v>
      </c>
      <c r="K154" s="37">
        <f t="shared" si="59"/>
        <v>0</v>
      </c>
      <c r="L154" s="37">
        <f t="shared" si="59"/>
        <v>0</v>
      </c>
      <c r="M154" s="37">
        <f t="shared" si="59"/>
        <v>0</v>
      </c>
      <c r="N154" s="37">
        <f t="shared" si="59"/>
        <v>0</v>
      </c>
      <c r="O154" s="208"/>
      <c r="P154" s="208"/>
    </row>
    <row r="155" spans="1:16" ht="36" x14ac:dyDescent="0.25">
      <c r="A155" s="208"/>
      <c r="B155" s="208"/>
      <c r="C155" s="208"/>
      <c r="D155" s="208"/>
      <c r="E155" s="208"/>
      <c r="F155" s="208"/>
      <c r="G155" s="115" t="s">
        <v>1945</v>
      </c>
      <c r="H155" s="37">
        <f>SUM(I155:N155)</f>
        <v>57.2</v>
      </c>
      <c r="I155" s="37">
        <f t="shared" ref="I155:J157" si="60">I125+I130+I135+I140+I145+I150</f>
        <v>0</v>
      </c>
      <c r="J155" s="37">
        <f t="shared" si="60"/>
        <v>14.3</v>
      </c>
      <c r="K155" s="37">
        <f t="shared" ref="K155:N157" si="61">K125+K130+K135+K140+K145+K150</f>
        <v>4.8</v>
      </c>
      <c r="L155" s="37">
        <f t="shared" si="61"/>
        <v>4.8</v>
      </c>
      <c r="M155" s="37">
        <f t="shared" si="61"/>
        <v>4.8</v>
      </c>
      <c r="N155" s="37">
        <f t="shared" si="61"/>
        <v>28.5</v>
      </c>
      <c r="O155" s="208"/>
      <c r="P155" s="208"/>
    </row>
    <row r="156" spans="1:16" x14ac:dyDescent="0.25">
      <c r="A156" s="208"/>
      <c r="B156" s="208"/>
      <c r="C156" s="208"/>
      <c r="D156" s="208"/>
      <c r="E156" s="208"/>
      <c r="F156" s="208"/>
      <c r="G156" s="115" t="s">
        <v>8</v>
      </c>
      <c r="H156" s="37">
        <f>SUM(I156:N156)</f>
        <v>1.7000000000000002</v>
      </c>
      <c r="I156" s="37">
        <f t="shared" si="60"/>
        <v>0</v>
      </c>
      <c r="J156" s="37">
        <f t="shared" si="60"/>
        <v>0.8</v>
      </c>
      <c r="K156" s="37">
        <f t="shared" si="61"/>
        <v>0.3</v>
      </c>
      <c r="L156" s="37">
        <f t="shared" si="61"/>
        <v>0.3</v>
      </c>
      <c r="M156" s="37">
        <f t="shared" si="61"/>
        <v>0.3</v>
      </c>
      <c r="N156" s="37">
        <f t="shared" si="61"/>
        <v>0</v>
      </c>
      <c r="O156" s="208"/>
      <c r="P156" s="208"/>
    </row>
    <row r="157" spans="1:16" ht="24" x14ac:dyDescent="0.25">
      <c r="A157" s="208"/>
      <c r="B157" s="208"/>
      <c r="C157" s="208"/>
      <c r="D157" s="208"/>
      <c r="E157" s="208"/>
      <c r="F157" s="208"/>
      <c r="G157" s="115" t="s">
        <v>9</v>
      </c>
      <c r="H157" s="37">
        <f>SUM(I157:N157)</f>
        <v>79.5</v>
      </c>
      <c r="I157" s="37">
        <f t="shared" si="60"/>
        <v>20</v>
      </c>
      <c r="J157" s="37">
        <f t="shared" si="60"/>
        <v>50</v>
      </c>
      <c r="K157" s="37">
        <f t="shared" si="61"/>
        <v>8</v>
      </c>
      <c r="L157" s="37">
        <f t="shared" si="61"/>
        <v>0</v>
      </c>
      <c r="M157" s="37">
        <f t="shared" si="61"/>
        <v>0</v>
      </c>
      <c r="N157" s="37">
        <f t="shared" si="61"/>
        <v>1.5</v>
      </c>
      <c r="O157" s="208"/>
      <c r="P157" s="208"/>
    </row>
    <row r="158" spans="1:16" x14ac:dyDescent="0.25">
      <c r="A158" s="208" t="s">
        <v>29</v>
      </c>
      <c r="B158" s="208"/>
      <c r="C158" s="208"/>
      <c r="D158" s="208"/>
      <c r="E158" s="208"/>
      <c r="F158" s="208"/>
      <c r="G158" s="208"/>
      <c r="H158" s="208"/>
      <c r="I158" s="208"/>
      <c r="J158" s="208"/>
      <c r="K158" s="208"/>
      <c r="L158" s="208"/>
      <c r="M158" s="208"/>
      <c r="N158" s="208"/>
      <c r="O158" s="208"/>
      <c r="P158" s="208"/>
    </row>
    <row r="159" spans="1:16" ht="36" x14ac:dyDescent="0.25">
      <c r="A159" s="190" t="s">
        <v>1984</v>
      </c>
      <c r="B159" s="189"/>
      <c r="C159" s="189" t="s">
        <v>29</v>
      </c>
      <c r="D159" s="189">
        <v>2028</v>
      </c>
      <c r="E159" s="189"/>
      <c r="F159" s="189" t="s">
        <v>1204</v>
      </c>
      <c r="G159" s="114" t="s">
        <v>4</v>
      </c>
      <c r="H159" s="32">
        <f>SUM(H160:H163)</f>
        <v>450</v>
      </c>
      <c r="I159" s="32">
        <f t="shared" ref="I159:N159" si="62">SUM(I160:I163)</f>
        <v>0</v>
      </c>
      <c r="J159" s="32">
        <f t="shared" si="62"/>
        <v>0</v>
      </c>
      <c r="K159" s="32">
        <f t="shared" si="62"/>
        <v>200</v>
      </c>
      <c r="L159" s="32">
        <f t="shared" si="62"/>
        <v>250</v>
      </c>
      <c r="M159" s="32">
        <f t="shared" si="62"/>
        <v>0</v>
      </c>
      <c r="N159" s="32">
        <f t="shared" si="62"/>
        <v>0</v>
      </c>
      <c r="O159" s="189">
        <v>500000</v>
      </c>
      <c r="P159" s="189"/>
    </row>
    <row r="160" spans="1:16" x14ac:dyDescent="0.25">
      <c r="A160" s="190"/>
      <c r="B160" s="189"/>
      <c r="C160" s="189"/>
      <c r="D160" s="189"/>
      <c r="E160" s="189"/>
      <c r="F160" s="189"/>
      <c r="G160" s="114" t="s">
        <v>6</v>
      </c>
      <c r="H160" s="32">
        <f>SUM(I160:N160)</f>
        <v>0</v>
      </c>
      <c r="I160" s="32">
        <v>0</v>
      </c>
      <c r="J160" s="32">
        <v>0</v>
      </c>
      <c r="K160" s="32">
        <v>0</v>
      </c>
      <c r="L160" s="32">
        <v>0</v>
      </c>
      <c r="M160" s="32">
        <v>0</v>
      </c>
      <c r="N160" s="32">
        <v>0</v>
      </c>
      <c r="O160" s="189"/>
      <c r="P160" s="189"/>
    </row>
    <row r="161" spans="1:16" ht="36" x14ac:dyDescent="0.25">
      <c r="A161" s="190"/>
      <c r="B161" s="189"/>
      <c r="C161" s="189"/>
      <c r="D161" s="189"/>
      <c r="E161" s="189"/>
      <c r="F161" s="189"/>
      <c r="G161" s="114" t="s">
        <v>1945</v>
      </c>
      <c r="H161" s="32">
        <f>SUM(I161:N161)</f>
        <v>360</v>
      </c>
      <c r="I161" s="32">
        <v>0</v>
      </c>
      <c r="J161" s="32">
        <v>0</v>
      </c>
      <c r="K161" s="32">
        <v>160</v>
      </c>
      <c r="L161" s="32">
        <v>200</v>
      </c>
      <c r="M161" s="32">
        <v>0</v>
      </c>
      <c r="N161" s="32">
        <v>0</v>
      </c>
      <c r="O161" s="189"/>
      <c r="P161" s="189"/>
    </row>
    <row r="162" spans="1:16" x14ac:dyDescent="0.25">
      <c r="A162" s="190"/>
      <c r="B162" s="189"/>
      <c r="C162" s="189"/>
      <c r="D162" s="189"/>
      <c r="E162" s="189"/>
      <c r="F162" s="189"/>
      <c r="G162" s="114" t="s">
        <v>8</v>
      </c>
      <c r="H162" s="32">
        <f>SUM(I162:N162)</f>
        <v>90</v>
      </c>
      <c r="I162" s="32">
        <v>0</v>
      </c>
      <c r="J162" s="32">
        <v>0</v>
      </c>
      <c r="K162" s="32">
        <v>40</v>
      </c>
      <c r="L162" s="32">
        <v>50</v>
      </c>
      <c r="M162" s="32">
        <v>0</v>
      </c>
      <c r="N162" s="32">
        <v>0</v>
      </c>
      <c r="O162" s="189"/>
      <c r="P162" s="189"/>
    </row>
    <row r="163" spans="1:16" ht="24" x14ac:dyDescent="0.25">
      <c r="A163" s="190"/>
      <c r="B163" s="189"/>
      <c r="C163" s="189"/>
      <c r="D163" s="189"/>
      <c r="E163" s="189"/>
      <c r="F163" s="189"/>
      <c r="G163" s="114" t="s">
        <v>9</v>
      </c>
      <c r="H163" s="32">
        <f>SUM(I163:N163)</f>
        <v>0</v>
      </c>
      <c r="I163" s="32">
        <v>0</v>
      </c>
      <c r="J163" s="32">
        <v>0</v>
      </c>
      <c r="K163" s="32">
        <v>0</v>
      </c>
      <c r="L163" s="32">
        <v>0</v>
      </c>
      <c r="M163" s="32">
        <v>0</v>
      </c>
      <c r="N163" s="32">
        <v>0</v>
      </c>
      <c r="O163" s="189"/>
      <c r="P163" s="189"/>
    </row>
    <row r="164" spans="1:16" ht="36" x14ac:dyDescent="0.25">
      <c r="A164" s="208" t="s">
        <v>1985</v>
      </c>
      <c r="B164" s="208"/>
      <c r="C164" s="208"/>
      <c r="D164" s="208"/>
      <c r="E164" s="208"/>
      <c r="F164" s="208"/>
      <c r="G164" s="115" t="s">
        <v>4</v>
      </c>
      <c r="H164" s="37">
        <f>SUM(H165:H168)</f>
        <v>450</v>
      </c>
      <c r="I164" s="37">
        <f t="shared" ref="I164:N164" si="63">SUM(I165:I168)</f>
        <v>0</v>
      </c>
      <c r="J164" s="37">
        <f t="shared" si="63"/>
        <v>0</v>
      </c>
      <c r="K164" s="37">
        <f t="shared" si="63"/>
        <v>200</v>
      </c>
      <c r="L164" s="37">
        <f t="shared" si="63"/>
        <v>250</v>
      </c>
      <c r="M164" s="37">
        <f t="shared" si="63"/>
        <v>0</v>
      </c>
      <c r="N164" s="37">
        <f t="shared" si="63"/>
        <v>0</v>
      </c>
      <c r="O164" s="208"/>
      <c r="P164" s="208"/>
    </row>
    <row r="165" spans="1:16" ht="24" x14ac:dyDescent="0.25">
      <c r="A165" s="208"/>
      <c r="B165" s="208"/>
      <c r="C165" s="208"/>
      <c r="D165" s="208"/>
      <c r="E165" s="208"/>
      <c r="F165" s="208"/>
      <c r="G165" s="115" t="s">
        <v>6</v>
      </c>
      <c r="H165" s="37">
        <f>SUM(I165:N165)</f>
        <v>0</v>
      </c>
      <c r="I165" s="37">
        <f t="shared" ref="I165:N165" si="64">I160</f>
        <v>0</v>
      </c>
      <c r="J165" s="37">
        <f t="shared" si="64"/>
        <v>0</v>
      </c>
      <c r="K165" s="37">
        <f t="shared" si="64"/>
        <v>0</v>
      </c>
      <c r="L165" s="37">
        <f t="shared" si="64"/>
        <v>0</v>
      </c>
      <c r="M165" s="37">
        <f t="shared" si="64"/>
        <v>0</v>
      </c>
      <c r="N165" s="37">
        <f t="shared" si="64"/>
        <v>0</v>
      </c>
      <c r="O165" s="208"/>
      <c r="P165" s="208"/>
    </row>
    <row r="166" spans="1:16" ht="36" x14ac:dyDescent="0.25">
      <c r="A166" s="208"/>
      <c r="B166" s="208"/>
      <c r="C166" s="208"/>
      <c r="D166" s="208"/>
      <c r="E166" s="208"/>
      <c r="F166" s="208"/>
      <c r="G166" s="115" t="s">
        <v>1945</v>
      </c>
      <c r="H166" s="37">
        <f>SUM(I166:N166)</f>
        <v>360</v>
      </c>
      <c r="I166" s="37">
        <f t="shared" ref="I166:N168" si="65">I161</f>
        <v>0</v>
      </c>
      <c r="J166" s="37">
        <f t="shared" si="65"/>
        <v>0</v>
      </c>
      <c r="K166" s="37">
        <f t="shared" si="65"/>
        <v>160</v>
      </c>
      <c r="L166" s="37">
        <f t="shared" si="65"/>
        <v>200</v>
      </c>
      <c r="M166" s="37">
        <f t="shared" si="65"/>
        <v>0</v>
      </c>
      <c r="N166" s="37">
        <f t="shared" si="65"/>
        <v>0</v>
      </c>
      <c r="O166" s="208"/>
      <c r="P166" s="208"/>
    </row>
    <row r="167" spans="1:16" x14ac:dyDescent="0.25">
      <c r="A167" s="208"/>
      <c r="B167" s="208"/>
      <c r="C167" s="208"/>
      <c r="D167" s="208"/>
      <c r="E167" s="208"/>
      <c r="F167" s="208"/>
      <c r="G167" s="115" t="s">
        <v>8</v>
      </c>
      <c r="H167" s="37">
        <f>SUM(I167:N167)</f>
        <v>90</v>
      </c>
      <c r="I167" s="37">
        <f t="shared" si="65"/>
        <v>0</v>
      </c>
      <c r="J167" s="37">
        <f t="shared" si="65"/>
        <v>0</v>
      </c>
      <c r="K167" s="37">
        <f t="shared" si="65"/>
        <v>40</v>
      </c>
      <c r="L167" s="37">
        <f t="shared" si="65"/>
        <v>50</v>
      </c>
      <c r="M167" s="37">
        <f t="shared" si="65"/>
        <v>0</v>
      </c>
      <c r="N167" s="37">
        <f t="shared" si="65"/>
        <v>0</v>
      </c>
      <c r="O167" s="208"/>
      <c r="P167" s="208"/>
    </row>
    <row r="168" spans="1:16" ht="24" x14ac:dyDescent="0.25">
      <c r="A168" s="208"/>
      <c r="B168" s="208"/>
      <c r="C168" s="208"/>
      <c r="D168" s="208"/>
      <c r="E168" s="208"/>
      <c r="F168" s="208"/>
      <c r="G168" s="115" t="s">
        <v>9</v>
      </c>
      <c r="H168" s="37">
        <f>SUM(I168:N168)</f>
        <v>0</v>
      </c>
      <c r="I168" s="37">
        <f t="shared" si="65"/>
        <v>0</v>
      </c>
      <c r="J168" s="37">
        <f t="shared" si="65"/>
        <v>0</v>
      </c>
      <c r="K168" s="37">
        <f t="shared" si="65"/>
        <v>0</v>
      </c>
      <c r="L168" s="37">
        <f t="shared" si="65"/>
        <v>0</v>
      </c>
      <c r="M168" s="37">
        <f t="shared" si="65"/>
        <v>0</v>
      </c>
      <c r="N168" s="37">
        <f t="shared" si="65"/>
        <v>0</v>
      </c>
      <c r="O168" s="208"/>
      <c r="P168" s="208"/>
    </row>
  </sheetData>
  <mergeCells count="217">
    <mergeCell ref="A10:F14"/>
    <mergeCell ref="P10:P14"/>
    <mergeCell ref="F5:F9"/>
    <mergeCell ref="P5:P9"/>
    <mergeCell ref="G1:N1"/>
    <mergeCell ref="O1:O2"/>
    <mergeCell ref="P1:P2"/>
    <mergeCell ref="A5:A9"/>
    <mergeCell ref="B5:B9"/>
    <mergeCell ref="C5:C9"/>
    <mergeCell ref="D5:D9"/>
    <mergeCell ref="E5:E9"/>
    <mergeCell ref="A1:A2"/>
    <mergeCell ref="B1:B2"/>
    <mergeCell ref="C1:C2"/>
    <mergeCell ref="D1:D2"/>
    <mergeCell ref="E1:E2"/>
    <mergeCell ref="F1:F2"/>
    <mergeCell ref="P21:P25"/>
    <mergeCell ref="A21:A25"/>
    <mergeCell ref="B21:B25"/>
    <mergeCell ref="C21:C25"/>
    <mergeCell ref="D21:D25"/>
    <mergeCell ref="E21:E25"/>
    <mergeCell ref="F21:F25"/>
    <mergeCell ref="A16:A20"/>
    <mergeCell ref="B16:B20"/>
    <mergeCell ref="C16:C20"/>
    <mergeCell ref="D16:D20"/>
    <mergeCell ref="E16:E20"/>
    <mergeCell ref="F16:F20"/>
    <mergeCell ref="P16:P20"/>
    <mergeCell ref="F37:F41"/>
    <mergeCell ref="P37:P41"/>
    <mergeCell ref="A31:F35"/>
    <mergeCell ref="P31:P35"/>
    <mergeCell ref="O31:O35"/>
    <mergeCell ref="P26:P30"/>
    <mergeCell ref="O26:O30"/>
    <mergeCell ref="A26:A30"/>
    <mergeCell ref="B26:B30"/>
    <mergeCell ref="C26:C30"/>
    <mergeCell ref="D26:D30"/>
    <mergeCell ref="E26:E30"/>
    <mergeCell ref="F26:F30"/>
    <mergeCell ref="A36:P36"/>
    <mergeCell ref="O37:O41"/>
    <mergeCell ref="P58:P62"/>
    <mergeCell ref="O58:O62"/>
    <mergeCell ref="A58:A62"/>
    <mergeCell ref="B58:B62"/>
    <mergeCell ref="C58:C62"/>
    <mergeCell ref="D58:D62"/>
    <mergeCell ref="E58:E62"/>
    <mergeCell ref="F58:F62"/>
    <mergeCell ref="A53:A57"/>
    <mergeCell ref="B53:B57"/>
    <mergeCell ref="C53:C57"/>
    <mergeCell ref="D53:D57"/>
    <mergeCell ref="E53:E57"/>
    <mergeCell ref="F53:F57"/>
    <mergeCell ref="P53:P57"/>
    <mergeCell ref="A68:F72"/>
    <mergeCell ref="P68:P72"/>
    <mergeCell ref="O68:O72"/>
    <mergeCell ref="P63:P67"/>
    <mergeCell ref="O63:O67"/>
    <mergeCell ref="B63:B67"/>
    <mergeCell ref="C63:C67"/>
    <mergeCell ref="D63:D67"/>
    <mergeCell ref="E63:E67"/>
    <mergeCell ref="F63:F67"/>
    <mergeCell ref="A63:A67"/>
    <mergeCell ref="A90:A94"/>
    <mergeCell ref="B90:B94"/>
    <mergeCell ref="C90:C94"/>
    <mergeCell ref="D90:D94"/>
    <mergeCell ref="E90:E94"/>
    <mergeCell ref="F90:F94"/>
    <mergeCell ref="P90:P94"/>
    <mergeCell ref="A100:P100"/>
    <mergeCell ref="O101:O105"/>
    <mergeCell ref="P128:P132"/>
    <mergeCell ref="A128:A132"/>
    <mergeCell ref="B128:B132"/>
    <mergeCell ref="C128:C132"/>
    <mergeCell ref="D128:D132"/>
    <mergeCell ref="E128:E132"/>
    <mergeCell ref="F128:F132"/>
    <mergeCell ref="P123:P127"/>
    <mergeCell ref="P117:P121"/>
    <mergeCell ref="A123:A127"/>
    <mergeCell ref="B123:B127"/>
    <mergeCell ref="C123:C127"/>
    <mergeCell ref="D123:D127"/>
    <mergeCell ref="E123:E127"/>
    <mergeCell ref="F123:F127"/>
    <mergeCell ref="A117:F121"/>
    <mergeCell ref="O117:O121"/>
    <mergeCell ref="A122:P122"/>
    <mergeCell ref="O123:O127"/>
    <mergeCell ref="O128:O132"/>
    <mergeCell ref="F138:F142"/>
    <mergeCell ref="P133:P137"/>
    <mergeCell ref="A133:A137"/>
    <mergeCell ref="B133:B137"/>
    <mergeCell ref="C133:C137"/>
    <mergeCell ref="D133:D137"/>
    <mergeCell ref="E133:E137"/>
    <mergeCell ref="F133:F137"/>
    <mergeCell ref="O133:O137"/>
    <mergeCell ref="O42:O46"/>
    <mergeCell ref="O47:O51"/>
    <mergeCell ref="A52:P52"/>
    <mergeCell ref="O53:O57"/>
    <mergeCell ref="A4:P4"/>
    <mergeCell ref="O5:O9"/>
    <mergeCell ref="O10:O14"/>
    <mergeCell ref="A15:P15"/>
    <mergeCell ref="O16:O20"/>
    <mergeCell ref="O21:O25"/>
    <mergeCell ref="A47:F51"/>
    <mergeCell ref="P47:P51"/>
    <mergeCell ref="P42:P46"/>
    <mergeCell ref="A42:A46"/>
    <mergeCell ref="B42:B46"/>
    <mergeCell ref="C42:C46"/>
    <mergeCell ref="D42:D46"/>
    <mergeCell ref="E42:E46"/>
    <mergeCell ref="F42:F46"/>
    <mergeCell ref="A37:A41"/>
    <mergeCell ref="B37:B41"/>
    <mergeCell ref="C37:C41"/>
    <mergeCell ref="D37:D41"/>
    <mergeCell ref="E37:E41"/>
    <mergeCell ref="A73:P73"/>
    <mergeCell ref="O74:O78"/>
    <mergeCell ref="O79:O83"/>
    <mergeCell ref="O84:O88"/>
    <mergeCell ref="A89:P89"/>
    <mergeCell ref="O90:O94"/>
    <mergeCell ref="A112:A116"/>
    <mergeCell ref="B112:B116"/>
    <mergeCell ref="C112:C116"/>
    <mergeCell ref="D112:D116"/>
    <mergeCell ref="E112:E116"/>
    <mergeCell ref="P112:P116"/>
    <mergeCell ref="P106:P110"/>
    <mergeCell ref="A106:F110"/>
    <mergeCell ref="A101:A105"/>
    <mergeCell ref="B101:B105"/>
    <mergeCell ref="C101:C105"/>
    <mergeCell ref="D101:D105"/>
    <mergeCell ref="E101:E105"/>
    <mergeCell ref="F101:F105"/>
    <mergeCell ref="P101:P105"/>
    <mergeCell ref="P95:P99"/>
    <mergeCell ref="O95:O99"/>
    <mergeCell ref="A95:F99"/>
    <mergeCell ref="P164:P168"/>
    <mergeCell ref="A164:F168"/>
    <mergeCell ref="A159:A163"/>
    <mergeCell ref="B159:B163"/>
    <mergeCell ref="C159:C163"/>
    <mergeCell ref="D159:D163"/>
    <mergeCell ref="E159:E163"/>
    <mergeCell ref="F159:F163"/>
    <mergeCell ref="P159:P163"/>
    <mergeCell ref="O164:O168"/>
    <mergeCell ref="A79:A83"/>
    <mergeCell ref="B79:B83"/>
    <mergeCell ref="C79:C83"/>
    <mergeCell ref="D79:D83"/>
    <mergeCell ref="F79:F83"/>
    <mergeCell ref="P153:P157"/>
    <mergeCell ref="O153:O157"/>
    <mergeCell ref="P148:P152"/>
    <mergeCell ref="O148:O152"/>
    <mergeCell ref="A148:A152"/>
    <mergeCell ref="B148:B152"/>
    <mergeCell ref="C148:C152"/>
    <mergeCell ref="D148:D152"/>
    <mergeCell ref="O106:O110"/>
    <mergeCell ref="A111:P111"/>
    <mergeCell ref="F112:F116"/>
    <mergeCell ref="O112:O116"/>
    <mergeCell ref="P138:P142"/>
    <mergeCell ref="O138:O142"/>
    <mergeCell ref="A138:A142"/>
    <mergeCell ref="B138:B142"/>
    <mergeCell ref="C138:C142"/>
    <mergeCell ref="D138:D142"/>
    <mergeCell ref="E138:E142"/>
    <mergeCell ref="A74:A78"/>
    <mergeCell ref="B74:B78"/>
    <mergeCell ref="C74:C78"/>
    <mergeCell ref="D74:D78"/>
    <mergeCell ref="E74:E78"/>
    <mergeCell ref="F74:F78"/>
    <mergeCell ref="P74:P78"/>
    <mergeCell ref="A158:P158"/>
    <mergeCell ref="O159:O163"/>
    <mergeCell ref="E148:E152"/>
    <mergeCell ref="F148:F152"/>
    <mergeCell ref="P143:P147"/>
    <mergeCell ref="O143:O147"/>
    <mergeCell ref="A143:A147"/>
    <mergeCell ref="B143:B147"/>
    <mergeCell ref="C143:C147"/>
    <mergeCell ref="D143:D147"/>
    <mergeCell ref="E143:E147"/>
    <mergeCell ref="F143:F147"/>
    <mergeCell ref="A153:F157"/>
    <mergeCell ref="E79:E83"/>
    <mergeCell ref="A84:F88"/>
    <mergeCell ref="P84:P88"/>
    <mergeCell ref="P79:P8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6"/>
  <sheetViews>
    <sheetView zoomScale="80" zoomScaleNormal="80" workbookViewId="0">
      <selection activeCell="D5" sqref="D5:D9"/>
    </sheetView>
  </sheetViews>
  <sheetFormatPr defaultRowHeight="15" x14ac:dyDescent="0.25"/>
  <cols>
    <col min="1" max="1" width="23.42578125" style="46" customWidth="1"/>
    <col min="2" max="2" width="17.7109375" style="46" customWidth="1"/>
    <col min="3" max="3" width="16.85546875" style="46" customWidth="1"/>
    <col min="4" max="4" width="9.85546875" style="46" customWidth="1"/>
    <col min="5" max="5" width="9.140625" style="46"/>
    <col min="6" max="6" width="20.42578125" style="46" customWidth="1"/>
    <col min="7" max="7" width="17.85546875" style="46" customWidth="1"/>
    <col min="8" max="14" width="12.140625" style="46" customWidth="1"/>
    <col min="15" max="15" width="13.42578125" style="46" customWidth="1"/>
    <col min="16" max="16" width="20.7109375" style="46" customWidth="1"/>
    <col min="17" max="16384" width="9.140625" style="46"/>
  </cols>
  <sheetData>
    <row r="1" spans="1:16" ht="53.25" customHeight="1" x14ac:dyDescent="0.25">
      <c r="A1" s="189" t="s">
        <v>15</v>
      </c>
      <c r="B1" s="189" t="s">
        <v>16</v>
      </c>
      <c r="C1" s="189" t="s">
        <v>17</v>
      </c>
      <c r="D1" s="189" t="s">
        <v>18</v>
      </c>
      <c r="E1" s="189" t="s">
        <v>19</v>
      </c>
      <c r="F1" s="189" t="s">
        <v>20</v>
      </c>
      <c r="G1" s="189" t="s">
        <v>21</v>
      </c>
      <c r="H1" s="189"/>
      <c r="I1" s="189"/>
      <c r="J1" s="189"/>
      <c r="K1" s="189"/>
      <c r="L1" s="189"/>
      <c r="M1" s="189"/>
      <c r="N1" s="189"/>
      <c r="O1" s="189" t="s">
        <v>22</v>
      </c>
      <c r="P1" s="189" t="s">
        <v>23</v>
      </c>
    </row>
    <row r="2" spans="1:16" ht="24" x14ac:dyDescent="0.25">
      <c r="A2" s="205"/>
      <c r="B2" s="205"/>
      <c r="C2" s="205"/>
      <c r="D2" s="205"/>
      <c r="E2" s="205"/>
      <c r="F2" s="205"/>
      <c r="G2" s="47" t="s">
        <v>24</v>
      </c>
      <c r="H2" s="47" t="s">
        <v>25</v>
      </c>
      <c r="I2" s="47">
        <v>2025</v>
      </c>
      <c r="J2" s="47">
        <v>2026</v>
      </c>
      <c r="K2" s="47">
        <v>2027</v>
      </c>
      <c r="L2" s="47">
        <v>2028</v>
      </c>
      <c r="M2" s="47">
        <v>2029</v>
      </c>
      <c r="N2" s="47">
        <v>2030</v>
      </c>
      <c r="O2" s="205"/>
      <c r="P2" s="205"/>
    </row>
    <row r="3" spans="1:16" x14ac:dyDescent="0.25">
      <c r="A3" s="27">
        <v>1</v>
      </c>
      <c r="B3" s="27">
        <v>2</v>
      </c>
      <c r="C3" s="27">
        <v>3</v>
      </c>
      <c r="D3" s="27">
        <v>4</v>
      </c>
      <c r="E3" s="27">
        <v>5</v>
      </c>
      <c r="F3" s="27">
        <v>6</v>
      </c>
      <c r="G3" s="27">
        <v>7</v>
      </c>
      <c r="H3" s="27">
        <v>8</v>
      </c>
      <c r="I3" s="27">
        <v>9</v>
      </c>
      <c r="J3" s="27">
        <v>10</v>
      </c>
      <c r="K3" s="27">
        <v>11</v>
      </c>
      <c r="L3" s="27">
        <v>12</v>
      </c>
      <c r="M3" s="27">
        <v>13</v>
      </c>
      <c r="N3" s="27">
        <v>14</v>
      </c>
      <c r="O3" s="27">
        <v>15</v>
      </c>
      <c r="P3" s="27">
        <v>16</v>
      </c>
    </row>
    <row r="4" spans="1:16" x14ac:dyDescent="0.25">
      <c r="A4" s="187" t="s">
        <v>29</v>
      </c>
      <c r="B4" s="187"/>
      <c r="C4" s="187"/>
      <c r="D4" s="187"/>
      <c r="E4" s="187"/>
      <c r="F4" s="187"/>
      <c r="G4" s="187"/>
      <c r="H4" s="187"/>
      <c r="I4" s="187"/>
      <c r="J4" s="187"/>
      <c r="K4" s="187"/>
      <c r="L4" s="187"/>
      <c r="M4" s="187"/>
      <c r="N4" s="187"/>
      <c r="O4" s="187"/>
      <c r="P4" s="187"/>
    </row>
    <row r="5" spans="1:16" ht="51" customHeight="1" x14ac:dyDescent="0.25">
      <c r="A5" s="190" t="s">
        <v>1986</v>
      </c>
      <c r="B5" s="190" t="s">
        <v>1987</v>
      </c>
      <c r="C5" s="189" t="s">
        <v>29</v>
      </c>
      <c r="D5" s="189" t="s">
        <v>67</v>
      </c>
      <c r="E5" s="189" t="s">
        <v>1988</v>
      </c>
      <c r="F5" s="189" t="s">
        <v>1989</v>
      </c>
      <c r="G5" s="31" t="s">
        <v>4</v>
      </c>
      <c r="H5" s="32">
        <f>SUM(H6:H9)</f>
        <v>520.70000000000005</v>
      </c>
      <c r="I5" s="32">
        <f t="shared" ref="I5:N5" si="0">SUM(I6:I9)</f>
        <v>0</v>
      </c>
      <c r="J5" s="32">
        <f t="shared" si="0"/>
        <v>0</v>
      </c>
      <c r="K5" s="32">
        <f t="shared" si="0"/>
        <v>0</v>
      </c>
      <c r="L5" s="32">
        <f t="shared" si="0"/>
        <v>220</v>
      </c>
      <c r="M5" s="32">
        <f t="shared" si="0"/>
        <v>300.7</v>
      </c>
      <c r="N5" s="32">
        <f t="shared" si="0"/>
        <v>0</v>
      </c>
      <c r="O5" s="189">
        <v>14600</v>
      </c>
      <c r="P5" s="189"/>
    </row>
    <row r="6" spans="1:16" x14ac:dyDescent="0.25">
      <c r="A6" s="190"/>
      <c r="B6" s="190"/>
      <c r="C6" s="189"/>
      <c r="D6" s="189"/>
      <c r="E6" s="189"/>
      <c r="F6" s="189"/>
      <c r="G6" s="31" t="s">
        <v>35</v>
      </c>
      <c r="H6" s="32">
        <f>SUM(I6:N6)</f>
        <v>374.9</v>
      </c>
      <c r="I6" s="32">
        <v>0</v>
      </c>
      <c r="J6" s="32">
        <v>0</v>
      </c>
      <c r="K6" s="32">
        <v>0</v>
      </c>
      <c r="L6" s="32">
        <v>158.4</v>
      </c>
      <c r="M6" s="32">
        <v>216.5</v>
      </c>
      <c r="N6" s="32">
        <v>0</v>
      </c>
      <c r="O6" s="189"/>
      <c r="P6" s="189"/>
    </row>
    <row r="7" spans="1:16" ht="36" x14ac:dyDescent="0.25">
      <c r="A7" s="190"/>
      <c r="B7" s="190"/>
      <c r="C7" s="189"/>
      <c r="D7" s="189"/>
      <c r="E7" s="189"/>
      <c r="F7" s="189"/>
      <c r="G7" s="31" t="s">
        <v>7</v>
      </c>
      <c r="H7" s="32">
        <f>SUM(I7:N7)</f>
        <v>145.80000000000001</v>
      </c>
      <c r="I7" s="32">
        <v>0</v>
      </c>
      <c r="J7" s="32">
        <v>0</v>
      </c>
      <c r="K7" s="32">
        <v>0</v>
      </c>
      <c r="L7" s="32">
        <v>61.6</v>
      </c>
      <c r="M7" s="32">
        <v>84.2</v>
      </c>
      <c r="N7" s="32">
        <v>0</v>
      </c>
      <c r="O7" s="189"/>
      <c r="P7" s="189"/>
    </row>
    <row r="8" spans="1:16" x14ac:dyDescent="0.25">
      <c r="A8" s="190"/>
      <c r="B8" s="190"/>
      <c r="C8" s="189"/>
      <c r="D8" s="189"/>
      <c r="E8" s="189"/>
      <c r="F8" s="189"/>
      <c r="G8" s="31" t="s">
        <v>8</v>
      </c>
      <c r="H8" s="32">
        <f>SUM(I8:N8)</f>
        <v>0</v>
      </c>
      <c r="I8" s="32">
        <v>0</v>
      </c>
      <c r="J8" s="32">
        <v>0</v>
      </c>
      <c r="K8" s="32">
        <v>0</v>
      </c>
      <c r="L8" s="32">
        <v>0</v>
      </c>
      <c r="M8" s="32">
        <v>0</v>
      </c>
      <c r="N8" s="32">
        <v>0</v>
      </c>
      <c r="O8" s="189"/>
      <c r="P8" s="189"/>
    </row>
    <row r="9" spans="1:16" ht="24" x14ac:dyDescent="0.25">
      <c r="A9" s="190"/>
      <c r="B9" s="190"/>
      <c r="C9" s="189"/>
      <c r="D9" s="189"/>
      <c r="E9" s="189"/>
      <c r="F9" s="189"/>
      <c r="G9" s="31" t="s">
        <v>9</v>
      </c>
      <c r="H9" s="32">
        <f>SUM(I9:N9)</f>
        <v>0</v>
      </c>
      <c r="I9" s="32">
        <v>0</v>
      </c>
      <c r="J9" s="32">
        <v>0</v>
      </c>
      <c r="K9" s="32">
        <v>0</v>
      </c>
      <c r="L9" s="32">
        <v>0</v>
      </c>
      <c r="M9" s="32">
        <v>0</v>
      </c>
      <c r="N9" s="32">
        <v>0</v>
      </c>
      <c r="O9" s="189"/>
      <c r="P9" s="189"/>
    </row>
    <row r="10" spans="1:16" ht="51" customHeight="1" x14ac:dyDescent="0.25">
      <c r="A10" s="190" t="s">
        <v>1990</v>
      </c>
      <c r="B10" s="190" t="s">
        <v>1987</v>
      </c>
      <c r="C10" s="189" t="s">
        <v>29</v>
      </c>
      <c r="D10" s="189" t="s">
        <v>67</v>
      </c>
      <c r="E10" s="189" t="s">
        <v>1991</v>
      </c>
      <c r="F10" s="189" t="s">
        <v>1989</v>
      </c>
      <c r="G10" s="31" t="s">
        <v>4</v>
      </c>
      <c r="H10" s="32">
        <f>SUM(H11:H14)</f>
        <v>713.5</v>
      </c>
      <c r="I10" s="32">
        <f t="shared" ref="I10:N10" si="1">SUM(I11:I14)</f>
        <v>0</v>
      </c>
      <c r="J10" s="32">
        <f>SUM(J11:J14)</f>
        <v>0</v>
      </c>
      <c r="K10" s="32">
        <f t="shared" si="1"/>
        <v>0</v>
      </c>
      <c r="L10" s="32">
        <f t="shared" si="1"/>
        <v>350</v>
      </c>
      <c r="M10" s="32">
        <f t="shared" si="1"/>
        <v>363.5</v>
      </c>
      <c r="N10" s="32">
        <f t="shared" si="1"/>
        <v>0</v>
      </c>
      <c r="O10" s="189">
        <v>37800</v>
      </c>
      <c r="P10" s="189"/>
    </row>
    <row r="11" spans="1:16" x14ac:dyDescent="0.25">
      <c r="A11" s="190"/>
      <c r="B11" s="190"/>
      <c r="C11" s="189"/>
      <c r="D11" s="189"/>
      <c r="E11" s="189"/>
      <c r="F11" s="189"/>
      <c r="G11" s="31" t="s">
        <v>35</v>
      </c>
      <c r="H11" s="32">
        <f>SUM(I11:N11)</f>
        <v>513.70000000000005</v>
      </c>
      <c r="I11" s="32">
        <v>0</v>
      </c>
      <c r="J11" s="32">
        <v>0</v>
      </c>
      <c r="K11" s="32">
        <v>0</v>
      </c>
      <c r="L11" s="32">
        <v>252</v>
      </c>
      <c r="M11" s="32">
        <v>261.7</v>
      </c>
      <c r="N11" s="32">
        <v>0</v>
      </c>
      <c r="O11" s="189"/>
      <c r="P11" s="189"/>
    </row>
    <row r="12" spans="1:16" ht="36" x14ac:dyDescent="0.25">
      <c r="A12" s="190"/>
      <c r="B12" s="190"/>
      <c r="C12" s="189"/>
      <c r="D12" s="189"/>
      <c r="E12" s="189"/>
      <c r="F12" s="189"/>
      <c r="G12" s="31" t="s">
        <v>7</v>
      </c>
      <c r="H12" s="32">
        <f t="shared" ref="H12:H74" si="2">SUM(I12:N12)</f>
        <v>199.8</v>
      </c>
      <c r="I12" s="32">
        <v>0</v>
      </c>
      <c r="J12" s="32">
        <v>0</v>
      </c>
      <c r="K12" s="32">
        <v>0</v>
      </c>
      <c r="L12" s="32">
        <v>98</v>
      </c>
      <c r="M12" s="32">
        <v>101.8</v>
      </c>
      <c r="N12" s="32">
        <v>0</v>
      </c>
      <c r="O12" s="189"/>
      <c r="P12" s="189"/>
    </row>
    <row r="13" spans="1:16" x14ac:dyDescent="0.25">
      <c r="A13" s="190"/>
      <c r="B13" s="190"/>
      <c r="C13" s="189"/>
      <c r="D13" s="189"/>
      <c r="E13" s="189"/>
      <c r="F13" s="189"/>
      <c r="G13" s="31" t="s">
        <v>8</v>
      </c>
      <c r="H13" s="32">
        <f t="shared" si="2"/>
        <v>0</v>
      </c>
      <c r="I13" s="32">
        <v>0</v>
      </c>
      <c r="J13" s="32">
        <v>0</v>
      </c>
      <c r="K13" s="32">
        <v>0</v>
      </c>
      <c r="L13" s="32">
        <v>0</v>
      </c>
      <c r="M13" s="32">
        <v>0</v>
      </c>
      <c r="N13" s="32">
        <v>0</v>
      </c>
      <c r="O13" s="189"/>
      <c r="P13" s="189"/>
    </row>
    <row r="14" spans="1:16" ht="24" x14ac:dyDescent="0.25">
      <c r="A14" s="190"/>
      <c r="B14" s="190"/>
      <c r="C14" s="189"/>
      <c r="D14" s="189"/>
      <c r="E14" s="189"/>
      <c r="F14" s="189"/>
      <c r="G14" s="31" t="s">
        <v>9</v>
      </c>
      <c r="H14" s="32">
        <f t="shared" si="2"/>
        <v>0</v>
      </c>
      <c r="I14" s="32">
        <v>0</v>
      </c>
      <c r="J14" s="32">
        <v>0</v>
      </c>
      <c r="K14" s="32">
        <v>0</v>
      </c>
      <c r="L14" s="32">
        <v>0</v>
      </c>
      <c r="M14" s="32">
        <v>0</v>
      </c>
      <c r="N14" s="32">
        <v>0</v>
      </c>
      <c r="O14" s="189"/>
      <c r="P14" s="189"/>
    </row>
    <row r="15" spans="1:16" ht="51" customHeight="1" x14ac:dyDescent="0.25">
      <c r="A15" s="190" t="s">
        <v>1990</v>
      </c>
      <c r="B15" s="190" t="s">
        <v>1987</v>
      </c>
      <c r="C15" s="189" t="s">
        <v>29</v>
      </c>
      <c r="D15" s="189" t="s">
        <v>67</v>
      </c>
      <c r="E15" s="189" t="s">
        <v>1991</v>
      </c>
      <c r="F15" s="189" t="s">
        <v>1989</v>
      </c>
      <c r="G15" s="31" t="s">
        <v>4</v>
      </c>
      <c r="H15" s="32">
        <f>SUM(H16:H19)</f>
        <v>713.5</v>
      </c>
      <c r="I15" s="32">
        <f t="shared" ref="I15:N15" si="3">SUM(I16:I19)</f>
        <v>0</v>
      </c>
      <c r="J15" s="32">
        <f t="shared" si="3"/>
        <v>0</v>
      </c>
      <c r="K15" s="32">
        <f t="shared" si="3"/>
        <v>0</v>
      </c>
      <c r="L15" s="32">
        <f t="shared" si="3"/>
        <v>350</v>
      </c>
      <c r="M15" s="32">
        <f t="shared" si="3"/>
        <v>363.5</v>
      </c>
      <c r="N15" s="32">
        <f t="shared" si="3"/>
        <v>0</v>
      </c>
      <c r="O15" s="189">
        <v>35500</v>
      </c>
      <c r="P15" s="189"/>
    </row>
    <row r="16" spans="1:16" x14ac:dyDescent="0.25">
      <c r="A16" s="190"/>
      <c r="B16" s="190"/>
      <c r="C16" s="189"/>
      <c r="D16" s="189"/>
      <c r="E16" s="189"/>
      <c r="F16" s="189"/>
      <c r="G16" s="31" t="s">
        <v>35</v>
      </c>
      <c r="H16" s="32">
        <f t="shared" si="2"/>
        <v>513.70000000000005</v>
      </c>
      <c r="I16" s="32">
        <v>0</v>
      </c>
      <c r="J16" s="32">
        <v>0</v>
      </c>
      <c r="K16" s="32">
        <v>0</v>
      </c>
      <c r="L16" s="32">
        <v>252</v>
      </c>
      <c r="M16" s="32">
        <v>261.7</v>
      </c>
      <c r="N16" s="32">
        <v>0</v>
      </c>
      <c r="O16" s="189"/>
      <c r="P16" s="189"/>
    </row>
    <row r="17" spans="1:16" ht="36" x14ac:dyDescent="0.25">
      <c r="A17" s="190"/>
      <c r="B17" s="190"/>
      <c r="C17" s="189"/>
      <c r="D17" s="189"/>
      <c r="E17" s="189"/>
      <c r="F17" s="189"/>
      <c r="G17" s="31" t="s">
        <v>7</v>
      </c>
      <c r="H17" s="32">
        <f t="shared" si="2"/>
        <v>199.8</v>
      </c>
      <c r="I17" s="32">
        <v>0</v>
      </c>
      <c r="J17" s="32">
        <v>0</v>
      </c>
      <c r="K17" s="32">
        <v>0</v>
      </c>
      <c r="L17" s="32">
        <v>98</v>
      </c>
      <c r="M17" s="32">
        <v>101.8</v>
      </c>
      <c r="N17" s="32">
        <v>0</v>
      </c>
      <c r="O17" s="189"/>
      <c r="P17" s="189"/>
    </row>
    <row r="18" spans="1:16" x14ac:dyDescent="0.25">
      <c r="A18" s="190"/>
      <c r="B18" s="190"/>
      <c r="C18" s="189"/>
      <c r="D18" s="189"/>
      <c r="E18" s="189"/>
      <c r="F18" s="189"/>
      <c r="G18" s="31" t="s">
        <v>8</v>
      </c>
      <c r="H18" s="32">
        <f t="shared" si="2"/>
        <v>0</v>
      </c>
      <c r="I18" s="32">
        <v>0</v>
      </c>
      <c r="J18" s="32">
        <v>0</v>
      </c>
      <c r="K18" s="32">
        <v>0</v>
      </c>
      <c r="L18" s="32">
        <v>0</v>
      </c>
      <c r="M18" s="32">
        <v>0</v>
      </c>
      <c r="N18" s="32">
        <v>0</v>
      </c>
      <c r="O18" s="189"/>
      <c r="P18" s="189"/>
    </row>
    <row r="19" spans="1:16" ht="24" x14ac:dyDescent="0.25">
      <c r="A19" s="190"/>
      <c r="B19" s="190"/>
      <c r="C19" s="189"/>
      <c r="D19" s="189"/>
      <c r="E19" s="189"/>
      <c r="F19" s="189"/>
      <c r="G19" s="31" t="s">
        <v>9</v>
      </c>
      <c r="H19" s="32">
        <f t="shared" si="2"/>
        <v>0</v>
      </c>
      <c r="I19" s="32">
        <v>0</v>
      </c>
      <c r="J19" s="32">
        <v>0</v>
      </c>
      <c r="K19" s="32">
        <v>0</v>
      </c>
      <c r="L19" s="32">
        <v>0</v>
      </c>
      <c r="M19" s="32">
        <v>0</v>
      </c>
      <c r="N19" s="32">
        <v>0</v>
      </c>
      <c r="O19" s="189"/>
      <c r="P19" s="189"/>
    </row>
    <row r="20" spans="1:16" ht="51" customHeight="1" x14ac:dyDescent="0.25">
      <c r="A20" s="190" t="s">
        <v>1992</v>
      </c>
      <c r="B20" s="190" t="s">
        <v>1987</v>
      </c>
      <c r="C20" s="189" t="s">
        <v>29</v>
      </c>
      <c r="D20" s="189">
        <v>2030</v>
      </c>
      <c r="E20" s="189" t="s">
        <v>1993</v>
      </c>
      <c r="F20" s="189" t="s">
        <v>1989</v>
      </c>
      <c r="G20" s="31" t="s">
        <v>4</v>
      </c>
      <c r="H20" s="32">
        <f>SUM(H21:H24)</f>
        <v>84</v>
      </c>
      <c r="I20" s="32">
        <f t="shared" ref="I20:N20" si="4">SUM(I21:I24)</f>
        <v>0</v>
      </c>
      <c r="J20" s="32">
        <f t="shared" si="4"/>
        <v>0</v>
      </c>
      <c r="K20" s="32">
        <f t="shared" si="4"/>
        <v>0</v>
      </c>
      <c r="L20" s="32">
        <f t="shared" si="4"/>
        <v>0</v>
      </c>
      <c r="M20" s="32">
        <f t="shared" si="4"/>
        <v>0</v>
      </c>
      <c r="N20" s="32">
        <f t="shared" si="4"/>
        <v>84</v>
      </c>
      <c r="O20" s="189">
        <v>12000</v>
      </c>
      <c r="P20" s="189"/>
    </row>
    <row r="21" spans="1:16" x14ac:dyDescent="0.25">
      <c r="A21" s="190"/>
      <c r="B21" s="190"/>
      <c r="C21" s="189"/>
      <c r="D21" s="189"/>
      <c r="E21" s="189"/>
      <c r="F21" s="189"/>
      <c r="G21" s="31" t="s">
        <v>35</v>
      </c>
      <c r="H21" s="32">
        <f t="shared" si="2"/>
        <v>60.5</v>
      </c>
      <c r="I21" s="32">
        <v>0</v>
      </c>
      <c r="J21" s="32">
        <v>0</v>
      </c>
      <c r="K21" s="32">
        <v>0</v>
      </c>
      <c r="L21" s="32">
        <v>0</v>
      </c>
      <c r="M21" s="32">
        <v>0</v>
      </c>
      <c r="N21" s="32">
        <v>60.5</v>
      </c>
      <c r="O21" s="189"/>
      <c r="P21" s="189"/>
    </row>
    <row r="22" spans="1:16" ht="36" x14ac:dyDescent="0.25">
      <c r="A22" s="190"/>
      <c r="B22" s="190"/>
      <c r="C22" s="189"/>
      <c r="D22" s="189"/>
      <c r="E22" s="189"/>
      <c r="F22" s="189"/>
      <c r="G22" s="31" t="s">
        <v>7</v>
      </c>
      <c r="H22" s="32">
        <f t="shared" si="2"/>
        <v>23.5</v>
      </c>
      <c r="I22" s="32">
        <v>0</v>
      </c>
      <c r="J22" s="32">
        <v>0</v>
      </c>
      <c r="K22" s="32">
        <v>0</v>
      </c>
      <c r="L22" s="32">
        <v>0</v>
      </c>
      <c r="M22" s="32">
        <v>0</v>
      </c>
      <c r="N22" s="32">
        <v>23.5</v>
      </c>
      <c r="O22" s="189"/>
      <c r="P22" s="189"/>
    </row>
    <row r="23" spans="1:16" x14ac:dyDescent="0.25">
      <c r="A23" s="190"/>
      <c r="B23" s="190"/>
      <c r="C23" s="189"/>
      <c r="D23" s="189"/>
      <c r="E23" s="189"/>
      <c r="F23" s="189"/>
      <c r="G23" s="31" t="s">
        <v>8</v>
      </c>
      <c r="H23" s="32">
        <f t="shared" si="2"/>
        <v>0</v>
      </c>
      <c r="I23" s="32">
        <v>0</v>
      </c>
      <c r="J23" s="32">
        <v>0</v>
      </c>
      <c r="K23" s="32">
        <v>0</v>
      </c>
      <c r="L23" s="32">
        <v>0</v>
      </c>
      <c r="M23" s="32">
        <v>0</v>
      </c>
      <c r="N23" s="32">
        <v>0</v>
      </c>
      <c r="O23" s="189"/>
      <c r="P23" s="189"/>
    </row>
    <row r="24" spans="1:16" ht="24" x14ac:dyDescent="0.25">
      <c r="A24" s="190"/>
      <c r="B24" s="190"/>
      <c r="C24" s="189"/>
      <c r="D24" s="189"/>
      <c r="E24" s="189"/>
      <c r="F24" s="189"/>
      <c r="G24" s="31" t="s">
        <v>9</v>
      </c>
      <c r="H24" s="32">
        <f t="shared" si="2"/>
        <v>0</v>
      </c>
      <c r="I24" s="32">
        <v>0</v>
      </c>
      <c r="J24" s="32">
        <v>0</v>
      </c>
      <c r="K24" s="32">
        <v>0</v>
      </c>
      <c r="L24" s="32">
        <v>0</v>
      </c>
      <c r="M24" s="32">
        <v>0</v>
      </c>
      <c r="N24" s="32">
        <v>0</v>
      </c>
      <c r="O24" s="189"/>
      <c r="P24" s="189"/>
    </row>
    <row r="25" spans="1:16" ht="51" customHeight="1" x14ac:dyDescent="0.25">
      <c r="A25" s="190" t="s">
        <v>1994</v>
      </c>
      <c r="B25" s="190" t="s">
        <v>1987</v>
      </c>
      <c r="C25" s="189" t="s">
        <v>29</v>
      </c>
      <c r="D25" s="189">
        <v>2029</v>
      </c>
      <c r="E25" s="189" t="s">
        <v>1995</v>
      </c>
      <c r="F25" s="189" t="s">
        <v>1989</v>
      </c>
      <c r="G25" s="31" t="s">
        <v>4</v>
      </c>
      <c r="H25" s="32">
        <f>SUM(H26:H29)</f>
        <v>13.9</v>
      </c>
      <c r="I25" s="32">
        <f t="shared" ref="I25:N25" si="5">SUM(I26:I29)</f>
        <v>0</v>
      </c>
      <c r="J25" s="32">
        <f t="shared" si="5"/>
        <v>0</v>
      </c>
      <c r="K25" s="32">
        <f t="shared" si="5"/>
        <v>0</v>
      </c>
      <c r="L25" s="32">
        <f t="shared" si="5"/>
        <v>0</v>
      </c>
      <c r="M25" s="32">
        <f t="shared" si="5"/>
        <v>13.9</v>
      </c>
      <c r="N25" s="32">
        <f t="shared" si="5"/>
        <v>0</v>
      </c>
      <c r="O25" s="189">
        <v>135</v>
      </c>
      <c r="P25" s="189"/>
    </row>
    <row r="26" spans="1:16" x14ac:dyDescent="0.25">
      <c r="A26" s="190"/>
      <c r="B26" s="190"/>
      <c r="C26" s="189"/>
      <c r="D26" s="189"/>
      <c r="E26" s="189"/>
      <c r="F26" s="189"/>
      <c r="G26" s="31" t="s">
        <v>35</v>
      </c>
      <c r="H26" s="32">
        <f t="shared" si="2"/>
        <v>10</v>
      </c>
      <c r="I26" s="32">
        <v>0</v>
      </c>
      <c r="J26" s="32">
        <v>0</v>
      </c>
      <c r="K26" s="32">
        <v>0</v>
      </c>
      <c r="L26" s="32">
        <v>0</v>
      </c>
      <c r="M26" s="32">
        <v>10</v>
      </c>
      <c r="N26" s="32">
        <v>0</v>
      </c>
      <c r="O26" s="189"/>
      <c r="P26" s="189"/>
    </row>
    <row r="27" spans="1:16" ht="36" x14ac:dyDescent="0.25">
      <c r="A27" s="190"/>
      <c r="B27" s="190"/>
      <c r="C27" s="189"/>
      <c r="D27" s="189"/>
      <c r="E27" s="189"/>
      <c r="F27" s="189"/>
      <c r="G27" s="31" t="s">
        <v>7</v>
      </c>
      <c r="H27" s="32">
        <f t="shared" si="2"/>
        <v>3.9</v>
      </c>
      <c r="I27" s="32">
        <v>0</v>
      </c>
      <c r="J27" s="32">
        <v>0</v>
      </c>
      <c r="K27" s="32">
        <v>0</v>
      </c>
      <c r="L27" s="32">
        <v>0</v>
      </c>
      <c r="M27" s="32">
        <v>3.9</v>
      </c>
      <c r="N27" s="32">
        <v>0</v>
      </c>
      <c r="O27" s="189"/>
      <c r="P27" s="189"/>
    </row>
    <row r="28" spans="1:16" x14ac:dyDescent="0.25">
      <c r="A28" s="190"/>
      <c r="B28" s="190"/>
      <c r="C28" s="189"/>
      <c r="D28" s="189"/>
      <c r="E28" s="189"/>
      <c r="F28" s="189"/>
      <c r="G28" s="31" t="s">
        <v>8</v>
      </c>
      <c r="H28" s="32">
        <f t="shared" si="2"/>
        <v>0</v>
      </c>
      <c r="I28" s="32">
        <v>0</v>
      </c>
      <c r="J28" s="32">
        <v>0</v>
      </c>
      <c r="K28" s="32">
        <v>0</v>
      </c>
      <c r="L28" s="32">
        <v>0</v>
      </c>
      <c r="M28" s="32">
        <v>0</v>
      </c>
      <c r="N28" s="32">
        <v>0</v>
      </c>
      <c r="O28" s="189"/>
      <c r="P28" s="189"/>
    </row>
    <row r="29" spans="1:16" ht="24" x14ac:dyDescent="0.25">
      <c r="A29" s="190"/>
      <c r="B29" s="190"/>
      <c r="C29" s="189"/>
      <c r="D29" s="189"/>
      <c r="E29" s="189"/>
      <c r="F29" s="189"/>
      <c r="G29" s="31" t="s">
        <v>9</v>
      </c>
      <c r="H29" s="32">
        <f t="shared" si="2"/>
        <v>0</v>
      </c>
      <c r="I29" s="32">
        <v>0</v>
      </c>
      <c r="J29" s="32">
        <v>0</v>
      </c>
      <c r="K29" s="32">
        <v>0</v>
      </c>
      <c r="L29" s="32">
        <v>0</v>
      </c>
      <c r="M29" s="32">
        <v>0</v>
      </c>
      <c r="N29" s="32">
        <v>0</v>
      </c>
      <c r="O29" s="189"/>
      <c r="P29" s="189"/>
    </row>
    <row r="30" spans="1:16" ht="51" customHeight="1" x14ac:dyDescent="0.25">
      <c r="A30" s="190" t="s">
        <v>1996</v>
      </c>
      <c r="B30" s="190" t="s">
        <v>1987</v>
      </c>
      <c r="C30" s="189" t="s">
        <v>29</v>
      </c>
      <c r="D30" s="189" t="s">
        <v>67</v>
      </c>
      <c r="E30" s="189" t="s">
        <v>1997</v>
      </c>
      <c r="F30" s="189" t="s">
        <v>1989</v>
      </c>
      <c r="G30" s="31" t="s">
        <v>4</v>
      </c>
      <c r="H30" s="32">
        <f>SUM(H31:H34)</f>
        <v>172.7</v>
      </c>
      <c r="I30" s="32">
        <f t="shared" ref="I30:N30" si="6">SUM(I31:I34)</f>
        <v>0</v>
      </c>
      <c r="J30" s="32">
        <f t="shared" si="6"/>
        <v>0</v>
      </c>
      <c r="K30" s="32">
        <f t="shared" si="6"/>
        <v>0</v>
      </c>
      <c r="L30" s="32">
        <f t="shared" si="6"/>
        <v>100</v>
      </c>
      <c r="M30" s="32">
        <f t="shared" si="6"/>
        <v>72.699999999999989</v>
      </c>
      <c r="N30" s="32">
        <f t="shared" si="6"/>
        <v>0</v>
      </c>
      <c r="O30" s="189">
        <v>24155</v>
      </c>
      <c r="P30" s="189"/>
    </row>
    <row r="31" spans="1:16" x14ac:dyDescent="0.25">
      <c r="A31" s="190"/>
      <c r="B31" s="190"/>
      <c r="C31" s="189"/>
      <c r="D31" s="189"/>
      <c r="E31" s="189"/>
      <c r="F31" s="189"/>
      <c r="G31" s="31" t="s">
        <v>35</v>
      </c>
      <c r="H31" s="32">
        <f t="shared" si="2"/>
        <v>124.3</v>
      </c>
      <c r="I31" s="32">
        <v>0</v>
      </c>
      <c r="J31" s="32">
        <v>0</v>
      </c>
      <c r="K31" s="32">
        <v>0</v>
      </c>
      <c r="L31" s="32">
        <v>72</v>
      </c>
      <c r="M31" s="32">
        <v>52.3</v>
      </c>
      <c r="N31" s="32">
        <v>0</v>
      </c>
      <c r="O31" s="189"/>
      <c r="P31" s="189"/>
    </row>
    <row r="32" spans="1:16" ht="36" x14ac:dyDescent="0.25">
      <c r="A32" s="190"/>
      <c r="B32" s="190"/>
      <c r="C32" s="189"/>
      <c r="D32" s="189"/>
      <c r="E32" s="189"/>
      <c r="F32" s="189"/>
      <c r="G32" s="31" t="s">
        <v>7</v>
      </c>
      <c r="H32" s="32">
        <f t="shared" si="2"/>
        <v>48.4</v>
      </c>
      <c r="I32" s="32">
        <v>0</v>
      </c>
      <c r="J32" s="32">
        <v>0</v>
      </c>
      <c r="K32" s="32">
        <v>0</v>
      </c>
      <c r="L32" s="32">
        <v>28</v>
      </c>
      <c r="M32" s="32">
        <v>20.399999999999999</v>
      </c>
      <c r="N32" s="32">
        <v>0</v>
      </c>
      <c r="O32" s="189"/>
      <c r="P32" s="189"/>
    </row>
    <row r="33" spans="1:16" x14ac:dyDescent="0.25">
      <c r="A33" s="190"/>
      <c r="B33" s="190"/>
      <c r="C33" s="189"/>
      <c r="D33" s="189"/>
      <c r="E33" s="189"/>
      <c r="F33" s="189"/>
      <c r="G33" s="31" t="s">
        <v>8</v>
      </c>
      <c r="H33" s="32">
        <f t="shared" si="2"/>
        <v>0</v>
      </c>
      <c r="I33" s="32">
        <v>0</v>
      </c>
      <c r="J33" s="32">
        <v>0</v>
      </c>
      <c r="K33" s="32">
        <v>0</v>
      </c>
      <c r="L33" s="32">
        <v>0</v>
      </c>
      <c r="M33" s="32">
        <v>0</v>
      </c>
      <c r="N33" s="32">
        <v>0</v>
      </c>
      <c r="O33" s="189"/>
      <c r="P33" s="189"/>
    </row>
    <row r="34" spans="1:16" ht="24" x14ac:dyDescent="0.25">
      <c r="A34" s="190"/>
      <c r="B34" s="190"/>
      <c r="C34" s="189"/>
      <c r="D34" s="189"/>
      <c r="E34" s="189"/>
      <c r="F34" s="189"/>
      <c r="G34" s="31" t="s">
        <v>9</v>
      </c>
      <c r="H34" s="32">
        <f t="shared" si="2"/>
        <v>0</v>
      </c>
      <c r="I34" s="32">
        <v>0</v>
      </c>
      <c r="J34" s="32">
        <v>0</v>
      </c>
      <c r="K34" s="32">
        <v>0</v>
      </c>
      <c r="L34" s="32">
        <v>0</v>
      </c>
      <c r="M34" s="32">
        <v>0</v>
      </c>
      <c r="N34" s="32">
        <v>0</v>
      </c>
      <c r="O34" s="189"/>
      <c r="P34" s="189"/>
    </row>
    <row r="35" spans="1:16" ht="51" customHeight="1" x14ac:dyDescent="0.25">
      <c r="A35" s="190" t="s">
        <v>1998</v>
      </c>
      <c r="B35" s="190" t="s">
        <v>1987</v>
      </c>
      <c r="C35" s="189" t="s">
        <v>29</v>
      </c>
      <c r="D35" s="189">
        <v>2030</v>
      </c>
      <c r="E35" s="189" t="s">
        <v>1988</v>
      </c>
      <c r="F35" s="189" t="s">
        <v>1989</v>
      </c>
      <c r="G35" s="31" t="s">
        <v>4</v>
      </c>
      <c r="H35" s="32">
        <f>SUM(H36:H39)</f>
        <v>67.900000000000006</v>
      </c>
      <c r="I35" s="32">
        <f t="shared" ref="I35:N35" si="7">SUM(I36:I39)</f>
        <v>0</v>
      </c>
      <c r="J35" s="32">
        <f t="shared" si="7"/>
        <v>0</v>
      </c>
      <c r="K35" s="32">
        <f t="shared" si="7"/>
        <v>0</v>
      </c>
      <c r="L35" s="32">
        <f t="shared" si="7"/>
        <v>0</v>
      </c>
      <c r="M35" s="32">
        <f t="shared" si="7"/>
        <v>0</v>
      </c>
      <c r="N35" s="32">
        <f t="shared" si="7"/>
        <v>67.900000000000006</v>
      </c>
      <c r="O35" s="189">
        <v>5266</v>
      </c>
      <c r="P35" s="189"/>
    </row>
    <row r="36" spans="1:16" x14ac:dyDescent="0.25">
      <c r="A36" s="190"/>
      <c r="B36" s="190"/>
      <c r="C36" s="189"/>
      <c r="D36" s="189"/>
      <c r="E36" s="189"/>
      <c r="F36" s="189"/>
      <c r="G36" s="31" t="s">
        <v>35</v>
      </c>
      <c r="H36" s="32">
        <f t="shared" si="2"/>
        <v>48.9</v>
      </c>
      <c r="I36" s="32">
        <v>0</v>
      </c>
      <c r="J36" s="32">
        <v>0</v>
      </c>
      <c r="K36" s="32">
        <v>0</v>
      </c>
      <c r="L36" s="32">
        <v>0</v>
      </c>
      <c r="M36" s="32">
        <v>0</v>
      </c>
      <c r="N36" s="32">
        <v>48.9</v>
      </c>
      <c r="O36" s="189"/>
      <c r="P36" s="189"/>
    </row>
    <row r="37" spans="1:16" ht="36" x14ac:dyDescent="0.25">
      <c r="A37" s="190"/>
      <c r="B37" s="190"/>
      <c r="C37" s="189"/>
      <c r="D37" s="189"/>
      <c r="E37" s="189"/>
      <c r="F37" s="189"/>
      <c r="G37" s="31" t="s">
        <v>7</v>
      </c>
      <c r="H37" s="32">
        <f t="shared" si="2"/>
        <v>19</v>
      </c>
      <c r="I37" s="32">
        <v>0</v>
      </c>
      <c r="J37" s="32">
        <v>0</v>
      </c>
      <c r="K37" s="32">
        <v>0</v>
      </c>
      <c r="L37" s="32">
        <v>0</v>
      </c>
      <c r="M37" s="32">
        <v>0</v>
      </c>
      <c r="N37" s="32">
        <v>19</v>
      </c>
      <c r="O37" s="189"/>
      <c r="P37" s="189"/>
    </row>
    <row r="38" spans="1:16" x14ac:dyDescent="0.25">
      <c r="A38" s="190"/>
      <c r="B38" s="190"/>
      <c r="C38" s="189"/>
      <c r="D38" s="189"/>
      <c r="E38" s="189"/>
      <c r="F38" s="189"/>
      <c r="G38" s="31" t="s">
        <v>8</v>
      </c>
      <c r="H38" s="32">
        <f t="shared" si="2"/>
        <v>0</v>
      </c>
      <c r="I38" s="32">
        <v>0</v>
      </c>
      <c r="J38" s="32">
        <v>0</v>
      </c>
      <c r="K38" s="32">
        <v>0</v>
      </c>
      <c r="L38" s="32">
        <v>0</v>
      </c>
      <c r="M38" s="32">
        <v>0</v>
      </c>
      <c r="N38" s="32">
        <v>0</v>
      </c>
      <c r="O38" s="189"/>
      <c r="P38" s="189"/>
    </row>
    <row r="39" spans="1:16" ht="24" x14ac:dyDescent="0.25">
      <c r="A39" s="190"/>
      <c r="B39" s="190"/>
      <c r="C39" s="189"/>
      <c r="D39" s="189"/>
      <c r="E39" s="189"/>
      <c r="F39" s="189"/>
      <c r="G39" s="31" t="s">
        <v>9</v>
      </c>
      <c r="H39" s="32">
        <f t="shared" si="2"/>
        <v>0</v>
      </c>
      <c r="I39" s="32">
        <v>0</v>
      </c>
      <c r="J39" s="32">
        <v>0</v>
      </c>
      <c r="K39" s="32">
        <v>0</v>
      </c>
      <c r="L39" s="32">
        <v>0</v>
      </c>
      <c r="M39" s="32">
        <v>0</v>
      </c>
      <c r="N39" s="32">
        <v>0</v>
      </c>
      <c r="O39" s="189"/>
      <c r="P39" s="189"/>
    </row>
    <row r="40" spans="1:16" ht="72" customHeight="1" x14ac:dyDescent="0.25">
      <c r="A40" s="190" t="s">
        <v>4053</v>
      </c>
      <c r="B40" s="190" t="s">
        <v>1987</v>
      </c>
      <c r="C40" s="189" t="s">
        <v>29</v>
      </c>
      <c r="D40" s="189">
        <v>2026</v>
      </c>
      <c r="E40" s="189" t="s">
        <v>1999</v>
      </c>
      <c r="F40" s="189" t="s">
        <v>1989</v>
      </c>
      <c r="G40" s="31" t="s">
        <v>4</v>
      </c>
      <c r="H40" s="32">
        <f>SUM(H41:H44)</f>
        <v>95.4</v>
      </c>
      <c r="I40" s="32">
        <f t="shared" ref="I40:N40" si="8">SUM(I41:I44)</f>
        <v>0</v>
      </c>
      <c r="J40" s="32">
        <f t="shared" si="8"/>
        <v>95.4</v>
      </c>
      <c r="K40" s="32">
        <f t="shared" si="8"/>
        <v>0</v>
      </c>
      <c r="L40" s="32">
        <f t="shared" si="8"/>
        <v>0</v>
      </c>
      <c r="M40" s="32">
        <f t="shared" si="8"/>
        <v>0</v>
      </c>
      <c r="N40" s="32">
        <f t="shared" si="8"/>
        <v>0</v>
      </c>
      <c r="O40" s="189">
        <v>30846</v>
      </c>
      <c r="P40" s="114"/>
    </row>
    <row r="41" spans="1:16" x14ac:dyDescent="0.25">
      <c r="A41" s="190"/>
      <c r="B41" s="190"/>
      <c r="C41" s="189"/>
      <c r="D41" s="189"/>
      <c r="E41" s="189"/>
      <c r="F41" s="189"/>
      <c r="G41" s="31" t="s">
        <v>35</v>
      </c>
      <c r="H41" s="32">
        <f t="shared" si="2"/>
        <v>68.7</v>
      </c>
      <c r="I41" s="32">
        <v>0</v>
      </c>
      <c r="J41" s="32">
        <v>68.7</v>
      </c>
      <c r="K41" s="32">
        <v>0</v>
      </c>
      <c r="L41" s="32">
        <v>0</v>
      </c>
      <c r="M41" s="32">
        <v>0</v>
      </c>
      <c r="N41" s="32">
        <v>0</v>
      </c>
      <c r="O41" s="189"/>
      <c r="P41" s="114"/>
    </row>
    <row r="42" spans="1:16" ht="36" x14ac:dyDescent="0.25">
      <c r="A42" s="190"/>
      <c r="B42" s="190"/>
      <c r="C42" s="189"/>
      <c r="D42" s="189"/>
      <c r="E42" s="189"/>
      <c r="F42" s="189"/>
      <c r="G42" s="31" t="s">
        <v>7</v>
      </c>
      <c r="H42" s="32">
        <f t="shared" si="2"/>
        <v>26.7</v>
      </c>
      <c r="I42" s="32">
        <v>0</v>
      </c>
      <c r="J42" s="32">
        <v>26.7</v>
      </c>
      <c r="K42" s="32">
        <v>0</v>
      </c>
      <c r="L42" s="32">
        <v>0</v>
      </c>
      <c r="M42" s="32">
        <v>0</v>
      </c>
      <c r="N42" s="32">
        <v>0</v>
      </c>
      <c r="O42" s="189"/>
      <c r="P42" s="114"/>
    </row>
    <row r="43" spans="1:16" x14ac:dyDescent="0.25">
      <c r="A43" s="190"/>
      <c r="B43" s="190"/>
      <c r="C43" s="189"/>
      <c r="D43" s="189"/>
      <c r="E43" s="189"/>
      <c r="F43" s="189"/>
      <c r="G43" s="31" t="s">
        <v>8</v>
      </c>
      <c r="H43" s="32">
        <f t="shared" si="2"/>
        <v>0</v>
      </c>
      <c r="I43" s="32">
        <v>0</v>
      </c>
      <c r="J43" s="32">
        <v>0</v>
      </c>
      <c r="K43" s="32">
        <v>0</v>
      </c>
      <c r="L43" s="32">
        <v>0</v>
      </c>
      <c r="M43" s="32">
        <v>0</v>
      </c>
      <c r="N43" s="32">
        <v>0</v>
      </c>
      <c r="O43" s="189"/>
      <c r="P43" s="114"/>
    </row>
    <row r="44" spans="1:16" ht="24" x14ac:dyDescent="0.25">
      <c r="A44" s="190"/>
      <c r="B44" s="190"/>
      <c r="C44" s="189"/>
      <c r="D44" s="189"/>
      <c r="E44" s="189"/>
      <c r="F44" s="189"/>
      <c r="G44" s="31" t="s">
        <v>9</v>
      </c>
      <c r="H44" s="32">
        <f t="shared" si="2"/>
        <v>0</v>
      </c>
      <c r="I44" s="32">
        <v>0</v>
      </c>
      <c r="J44" s="32">
        <v>0</v>
      </c>
      <c r="K44" s="32">
        <v>0</v>
      </c>
      <c r="L44" s="32">
        <v>0</v>
      </c>
      <c r="M44" s="32">
        <v>0</v>
      </c>
      <c r="N44" s="32">
        <v>0</v>
      </c>
      <c r="O44" s="189"/>
      <c r="P44" s="114"/>
    </row>
    <row r="45" spans="1:16" ht="51" customHeight="1" x14ac:dyDescent="0.25">
      <c r="A45" s="190" t="s">
        <v>2000</v>
      </c>
      <c r="B45" s="190" t="s">
        <v>1987</v>
      </c>
      <c r="C45" s="189" t="s">
        <v>29</v>
      </c>
      <c r="D45" s="189" t="s">
        <v>395</v>
      </c>
      <c r="E45" s="189" t="s">
        <v>1991</v>
      </c>
      <c r="F45" s="189" t="s">
        <v>1989</v>
      </c>
      <c r="G45" s="31" t="s">
        <v>4</v>
      </c>
      <c r="H45" s="32">
        <f>SUM(H46:H49)</f>
        <v>251.10000000000002</v>
      </c>
      <c r="I45" s="32">
        <f t="shared" ref="I45:N45" si="9">SUM(I46:I49)</f>
        <v>0</v>
      </c>
      <c r="J45" s="32">
        <f t="shared" si="9"/>
        <v>0</v>
      </c>
      <c r="K45" s="32">
        <f t="shared" si="9"/>
        <v>0</v>
      </c>
      <c r="L45" s="32">
        <f t="shared" si="9"/>
        <v>0</v>
      </c>
      <c r="M45" s="32">
        <f t="shared" si="9"/>
        <v>155.4</v>
      </c>
      <c r="N45" s="32">
        <f t="shared" si="9"/>
        <v>95.7</v>
      </c>
      <c r="O45" s="189">
        <v>30486</v>
      </c>
      <c r="P45" s="189"/>
    </row>
    <row r="46" spans="1:16" x14ac:dyDescent="0.25">
      <c r="A46" s="190"/>
      <c r="B46" s="190"/>
      <c r="C46" s="189"/>
      <c r="D46" s="189"/>
      <c r="E46" s="189"/>
      <c r="F46" s="189"/>
      <c r="G46" s="31" t="s">
        <v>35</v>
      </c>
      <c r="H46" s="32">
        <f t="shared" si="2"/>
        <v>180.8</v>
      </c>
      <c r="I46" s="32">
        <v>0</v>
      </c>
      <c r="J46" s="32">
        <v>0</v>
      </c>
      <c r="K46" s="32">
        <v>0</v>
      </c>
      <c r="L46" s="32">
        <v>0</v>
      </c>
      <c r="M46" s="32">
        <v>111.9</v>
      </c>
      <c r="N46" s="32">
        <v>68.900000000000006</v>
      </c>
      <c r="O46" s="189"/>
      <c r="P46" s="189"/>
    </row>
    <row r="47" spans="1:16" ht="36" x14ac:dyDescent="0.25">
      <c r="A47" s="190"/>
      <c r="B47" s="190"/>
      <c r="C47" s="189"/>
      <c r="D47" s="189"/>
      <c r="E47" s="189"/>
      <c r="F47" s="189"/>
      <c r="G47" s="31" t="s">
        <v>7</v>
      </c>
      <c r="H47" s="32">
        <f t="shared" si="2"/>
        <v>70.3</v>
      </c>
      <c r="I47" s="32">
        <v>0</v>
      </c>
      <c r="J47" s="32">
        <v>0</v>
      </c>
      <c r="K47" s="32">
        <v>0</v>
      </c>
      <c r="L47" s="32">
        <v>0</v>
      </c>
      <c r="M47" s="32">
        <v>43.5</v>
      </c>
      <c r="N47" s="32">
        <v>26.8</v>
      </c>
      <c r="O47" s="189"/>
      <c r="P47" s="189"/>
    </row>
    <row r="48" spans="1:16" x14ac:dyDescent="0.25">
      <c r="A48" s="190"/>
      <c r="B48" s="190"/>
      <c r="C48" s="189"/>
      <c r="D48" s="189"/>
      <c r="E48" s="189"/>
      <c r="F48" s="189"/>
      <c r="G48" s="31" t="s">
        <v>8</v>
      </c>
      <c r="H48" s="32">
        <f t="shared" si="2"/>
        <v>0</v>
      </c>
      <c r="I48" s="32">
        <v>0</v>
      </c>
      <c r="J48" s="32">
        <v>0</v>
      </c>
      <c r="K48" s="32">
        <v>0</v>
      </c>
      <c r="L48" s="32">
        <v>0</v>
      </c>
      <c r="M48" s="32">
        <v>0</v>
      </c>
      <c r="N48" s="32">
        <v>0</v>
      </c>
      <c r="O48" s="189"/>
      <c r="P48" s="189"/>
    </row>
    <row r="49" spans="1:16" ht="24" x14ac:dyDescent="0.25">
      <c r="A49" s="190"/>
      <c r="B49" s="190"/>
      <c r="C49" s="189"/>
      <c r="D49" s="189"/>
      <c r="E49" s="189"/>
      <c r="F49" s="189"/>
      <c r="G49" s="31" t="s">
        <v>9</v>
      </c>
      <c r="H49" s="32">
        <f t="shared" si="2"/>
        <v>0</v>
      </c>
      <c r="I49" s="32">
        <v>0</v>
      </c>
      <c r="J49" s="32">
        <v>0</v>
      </c>
      <c r="K49" s="32">
        <v>0</v>
      </c>
      <c r="L49" s="32">
        <v>0</v>
      </c>
      <c r="M49" s="32">
        <v>0</v>
      </c>
      <c r="N49" s="32">
        <v>0</v>
      </c>
      <c r="O49" s="189"/>
      <c r="P49" s="189"/>
    </row>
    <row r="50" spans="1:16" ht="51" customHeight="1" x14ac:dyDescent="0.25">
      <c r="A50" s="190" t="s">
        <v>2001</v>
      </c>
      <c r="B50" s="190" t="s">
        <v>1987</v>
      </c>
      <c r="C50" s="189" t="s">
        <v>29</v>
      </c>
      <c r="D50" s="189" t="s">
        <v>395</v>
      </c>
      <c r="E50" s="189" t="s">
        <v>2002</v>
      </c>
      <c r="F50" s="189" t="s">
        <v>1989</v>
      </c>
      <c r="G50" s="31" t="s">
        <v>4</v>
      </c>
      <c r="H50" s="32">
        <f>SUM(H51:H54)</f>
        <v>361.8</v>
      </c>
      <c r="I50" s="32">
        <f t="shared" ref="I50:N50" si="10">SUM(I51:I54)</f>
        <v>0</v>
      </c>
      <c r="J50" s="32">
        <f t="shared" si="10"/>
        <v>0</v>
      </c>
      <c r="K50" s="32">
        <f t="shared" si="10"/>
        <v>0</v>
      </c>
      <c r="L50" s="32">
        <f t="shared" si="10"/>
        <v>0</v>
      </c>
      <c r="M50" s="32">
        <f t="shared" si="10"/>
        <v>212</v>
      </c>
      <c r="N50" s="32">
        <f t="shared" si="10"/>
        <v>149.80000000000001</v>
      </c>
      <c r="O50" s="189">
        <v>43998</v>
      </c>
      <c r="P50" s="189"/>
    </row>
    <row r="51" spans="1:16" x14ac:dyDescent="0.25">
      <c r="A51" s="190"/>
      <c r="B51" s="190"/>
      <c r="C51" s="189"/>
      <c r="D51" s="189"/>
      <c r="E51" s="189"/>
      <c r="F51" s="189"/>
      <c r="G51" s="31" t="s">
        <v>35</v>
      </c>
      <c r="H51" s="32">
        <f t="shared" si="2"/>
        <v>260.5</v>
      </c>
      <c r="I51" s="32">
        <v>0</v>
      </c>
      <c r="J51" s="32">
        <v>0</v>
      </c>
      <c r="K51" s="32">
        <v>0</v>
      </c>
      <c r="L51" s="32">
        <v>0</v>
      </c>
      <c r="M51" s="32">
        <v>152.6</v>
      </c>
      <c r="N51" s="32">
        <v>107.9</v>
      </c>
      <c r="O51" s="189"/>
      <c r="P51" s="189"/>
    </row>
    <row r="52" spans="1:16" ht="36" x14ac:dyDescent="0.25">
      <c r="A52" s="190"/>
      <c r="B52" s="190"/>
      <c r="C52" s="189"/>
      <c r="D52" s="189"/>
      <c r="E52" s="189"/>
      <c r="F52" s="189"/>
      <c r="G52" s="31" t="s">
        <v>7</v>
      </c>
      <c r="H52" s="32">
        <f t="shared" si="2"/>
        <v>101.3</v>
      </c>
      <c r="I52" s="32">
        <v>0</v>
      </c>
      <c r="J52" s="32">
        <v>0</v>
      </c>
      <c r="K52" s="32">
        <v>0</v>
      </c>
      <c r="L52" s="32">
        <v>0</v>
      </c>
      <c r="M52" s="32">
        <v>59.4</v>
      </c>
      <c r="N52" s="32">
        <v>41.9</v>
      </c>
      <c r="O52" s="189"/>
      <c r="P52" s="189"/>
    </row>
    <row r="53" spans="1:16" x14ac:dyDescent="0.25">
      <c r="A53" s="190"/>
      <c r="B53" s="190"/>
      <c r="C53" s="189"/>
      <c r="D53" s="189"/>
      <c r="E53" s="189"/>
      <c r="F53" s="189"/>
      <c r="G53" s="31" t="s">
        <v>8</v>
      </c>
      <c r="H53" s="32">
        <f t="shared" si="2"/>
        <v>0</v>
      </c>
      <c r="I53" s="32">
        <v>0</v>
      </c>
      <c r="J53" s="32">
        <v>0</v>
      </c>
      <c r="K53" s="32">
        <v>0</v>
      </c>
      <c r="L53" s="32">
        <v>0</v>
      </c>
      <c r="M53" s="32">
        <v>0</v>
      </c>
      <c r="N53" s="32">
        <v>0</v>
      </c>
      <c r="O53" s="189"/>
      <c r="P53" s="189"/>
    </row>
    <row r="54" spans="1:16" ht="24" x14ac:dyDescent="0.25">
      <c r="A54" s="190"/>
      <c r="B54" s="190"/>
      <c r="C54" s="189"/>
      <c r="D54" s="189"/>
      <c r="E54" s="189"/>
      <c r="F54" s="189"/>
      <c r="G54" s="31" t="s">
        <v>9</v>
      </c>
      <c r="H54" s="32">
        <f t="shared" si="2"/>
        <v>0</v>
      </c>
      <c r="I54" s="32">
        <v>0</v>
      </c>
      <c r="J54" s="32">
        <v>0</v>
      </c>
      <c r="K54" s="32">
        <v>0</v>
      </c>
      <c r="L54" s="32">
        <v>0</v>
      </c>
      <c r="M54" s="32">
        <v>0</v>
      </c>
      <c r="N54" s="32">
        <v>0</v>
      </c>
      <c r="O54" s="189"/>
      <c r="P54" s="189"/>
    </row>
    <row r="55" spans="1:16" ht="51" customHeight="1" x14ac:dyDescent="0.25">
      <c r="A55" s="190" t="s">
        <v>2003</v>
      </c>
      <c r="B55" s="190" t="s">
        <v>1987</v>
      </c>
      <c r="C55" s="189" t="s">
        <v>29</v>
      </c>
      <c r="D55" s="189">
        <v>2030</v>
      </c>
      <c r="E55" s="189" t="s">
        <v>2004</v>
      </c>
      <c r="F55" s="189" t="s">
        <v>1989</v>
      </c>
      <c r="G55" s="31" t="s">
        <v>4</v>
      </c>
      <c r="H55" s="32">
        <f>SUM(H56:H59)</f>
        <v>131.39999999999998</v>
      </c>
      <c r="I55" s="32">
        <f t="shared" ref="I55:N55" si="11">SUM(I56:I59)</f>
        <v>0</v>
      </c>
      <c r="J55" s="32">
        <f t="shared" si="11"/>
        <v>0</v>
      </c>
      <c r="K55" s="32">
        <f t="shared" si="11"/>
        <v>0</v>
      </c>
      <c r="L55" s="32">
        <f t="shared" si="11"/>
        <v>0</v>
      </c>
      <c r="M55" s="32">
        <f t="shared" si="11"/>
        <v>0</v>
      </c>
      <c r="N55" s="32">
        <f t="shared" si="11"/>
        <v>131.39999999999998</v>
      </c>
      <c r="O55" s="189">
        <v>73000</v>
      </c>
      <c r="P55" s="189"/>
    </row>
    <row r="56" spans="1:16" x14ac:dyDescent="0.25">
      <c r="A56" s="190"/>
      <c r="B56" s="190"/>
      <c r="C56" s="189"/>
      <c r="D56" s="189"/>
      <c r="E56" s="189"/>
      <c r="F56" s="189"/>
      <c r="G56" s="31" t="s">
        <v>35</v>
      </c>
      <c r="H56" s="32">
        <f t="shared" si="2"/>
        <v>94.6</v>
      </c>
      <c r="I56" s="32">
        <v>0</v>
      </c>
      <c r="J56" s="32">
        <v>0</v>
      </c>
      <c r="K56" s="32">
        <v>0</v>
      </c>
      <c r="L56" s="32">
        <v>0</v>
      </c>
      <c r="M56" s="32">
        <v>0</v>
      </c>
      <c r="N56" s="32">
        <v>94.6</v>
      </c>
      <c r="O56" s="189"/>
      <c r="P56" s="189"/>
    </row>
    <row r="57" spans="1:16" ht="36" x14ac:dyDescent="0.25">
      <c r="A57" s="190"/>
      <c r="B57" s="190"/>
      <c r="C57" s="189"/>
      <c r="D57" s="189"/>
      <c r="E57" s="189"/>
      <c r="F57" s="189"/>
      <c r="G57" s="31" t="s">
        <v>7</v>
      </c>
      <c r="H57" s="32">
        <f t="shared" si="2"/>
        <v>36.799999999999997</v>
      </c>
      <c r="I57" s="32">
        <v>0</v>
      </c>
      <c r="J57" s="32">
        <v>0</v>
      </c>
      <c r="K57" s="32">
        <v>0</v>
      </c>
      <c r="L57" s="32">
        <v>0</v>
      </c>
      <c r="M57" s="32">
        <v>0</v>
      </c>
      <c r="N57" s="32">
        <v>36.799999999999997</v>
      </c>
      <c r="O57" s="189"/>
      <c r="P57" s="189"/>
    </row>
    <row r="58" spans="1:16" x14ac:dyDescent="0.25">
      <c r="A58" s="190"/>
      <c r="B58" s="190"/>
      <c r="C58" s="189"/>
      <c r="D58" s="189"/>
      <c r="E58" s="189"/>
      <c r="F58" s="189"/>
      <c r="G58" s="31" t="s">
        <v>8</v>
      </c>
      <c r="H58" s="32">
        <f t="shared" si="2"/>
        <v>0</v>
      </c>
      <c r="I58" s="32">
        <v>0</v>
      </c>
      <c r="J58" s="32">
        <v>0</v>
      </c>
      <c r="K58" s="32">
        <v>0</v>
      </c>
      <c r="L58" s="32">
        <v>0</v>
      </c>
      <c r="M58" s="32">
        <v>0</v>
      </c>
      <c r="N58" s="32">
        <v>0</v>
      </c>
      <c r="O58" s="189"/>
      <c r="P58" s="189"/>
    </row>
    <row r="59" spans="1:16" ht="24" x14ac:dyDescent="0.25">
      <c r="A59" s="190"/>
      <c r="B59" s="190"/>
      <c r="C59" s="189"/>
      <c r="D59" s="189"/>
      <c r="E59" s="189"/>
      <c r="F59" s="189"/>
      <c r="G59" s="31" t="s">
        <v>9</v>
      </c>
      <c r="H59" s="32">
        <f t="shared" si="2"/>
        <v>0</v>
      </c>
      <c r="I59" s="32">
        <v>0</v>
      </c>
      <c r="J59" s="32">
        <v>0</v>
      </c>
      <c r="K59" s="32">
        <v>0</v>
      </c>
      <c r="L59" s="32">
        <v>0</v>
      </c>
      <c r="M59" s="32">
        <v>0</v>
      </c>
      <c r="N59" s="32">
        <v>0</v>
      </c>
      <c r="O59" s="189"/>
      <c r="P59" s="189"/>
    </row>
    <row r="60" spans="1:16" ht="51" customHeight="1" x14ac:dyDescent="0.25">
      <c r="A60" s="190" t="s">
        <v>2005</v>
      </c>
      <c r="B60" s="190" t="s">
        <v>1987</v>
      </c>
      <c r="C60" s="189" t="s">
        <v>29</v>
      </c>
      <c r="D60" s="189" t="s">
        <v>67</v>
      </c>
      <c r="E60" s="189" t="s">
        <v>2006</v>
      </c>
      <c r="F60" s="189" t="s">
        <v>1989</v>
      </c>
      <c r="G60" s="31" t="s">
        <v>4</v>
      </c>
      <c r="H60" s="32">
        <f>SUM(H61:H64)</f>
        <v>166.8</v>
      </c>
      <c r="I60" s="32">
        <f t="shared" ref="I60:N60" si="12">SUM(I61:I64)</f>
        <v>0</v>
      </c>
      <c r="J60" s="32">
        <f t="shared" si="12"/>
        <v>0</v>
      </c>
      <c r="K60" s="32">
        <f t="shared" si="12"/>
        <v>0</v>
      </c>
      <c r="L60" s="32">
        <f t="shared" si="12"/>
        <v>96.5</v>
      </c>
      <c r="M60" s="32">
        <f t="shared" si="12"/>
        <v>70.3</v>
      </c>
      <c r="N60" s="32">
        <f t="shared" si="12"/>
        <v>0</v>
      </c>
      <c r="O60" s="189">
        <v>70000</v>
      </c>
      <c r="P60" s="189"/>
    </row>
    <row r="61" spans="1:16" x14ac:dyDescent="0.25">
      <c r="A61" s="190"/>
      <c r="B61" s="190"/>
      <c r="C61" s="189"/>
      <c r="D61" s="189"/>
      <c r="E61" s="189"/>
      <c r="F61" s="189"/>
      <c r="G61" s="31" t="s">
        <v>35</v>
      </c>
      <c r="H61" s="32">
        <f t="shared" si="2"/>
        <v>120.1</v>
      </c>
      <c r="I61" s="32">
        <v>0</v>
      </c>
      <c r="J61" s="32">
        <v>0</v>
      </c>
      <c r="K61" s="32">
        <v>0</v>
      </c>
      <c r="L61" s="32">
        <v>69.5</v>
      </c>
      <c r="M61" s="32">
        <v>50.6</v>
      </c>
      <c r="N61" s="32">
        <v>0</v>
      </c>
      <c r="O61" s="189"/>
      <c r="P61" s="189"/>
    </row>
    <row r="62" spans="1:16" ht="36" x14ac:dyDescent="0.25">
      <c r="A62" s="190"/>
      <c r="B62" s="190"/>
      <c r="C62" s="189"/>
      <c r="D62" s="189"/>
      <c r="E62" s="189"/>
      <c r="F62" s="189"/>
      <c r="G62" s="31" t="s">
        <v>7</v>
      </c>
      <c r="H62" s="32">
        <f t="shared" si="2"/>
        <v>46.7</v>
      </c>
      <c r="I62" s="32">
        <v>0</v>
      </c>
      <c r="J62" s="32">
        <v>0</v>
      </c>
      <c r="K62" s="32">
        <v>0</v>
      </c>
      <c r="L62" s="32">
        <v>27</v>
      </c>
      <c r="M62" s="32">
        <v>19.7</v>
      </c>
      <c r="N62" s="32">
        <v>0</v>
      </c>
      <c r="O62" s="189"/>
      <c r="P62" s="189"/>
    </row>
    <row r="63" spans="1:16" x14ac:dyDescent="0.25">
      <c r="A63" s="190"/>
      <c r="B63" s="190"/>
      <c r="C63" s="189"/>
      <c r="D63" s="189"/>
      <c r="E63" s="189"/>
      <c r="F63" s="189"/>
      <c r="G63" s="31" t="s">
        <v>8</v>
      </c>
      <c r="H63" s="32">
        <f t="shared" si="2"/>
        <v>0</v>
      </c>
      <c r="I63" s="32">
        <v>0</v>
      </c>
      <c r="J63" s="32">
        <v>0</v>
      </c>
      <c r="K63" s="32">
        <v>0</v>
      </c>
      <c r="L63" s="32">
        <v>0</v>
      </c>
      <c r="M63" s="32">
        <v>0</v>
      </c>
      <c r="N63" s="32">
        <v>0</v>
      </c>
      <c r="O63" s="189"/>
      <c r="P63" s="189"/>
    </row>
    <row r="64" spans="1:16" ht="24" x14ac:dyDescent="0.25">
      <c r="A64" s="190"/>
      <c r="B64" s="190"/>
      <c r="C64" s="189"/>
      <c r="D64" s="189"/>
      <c r="E64" s="189"/>
      <c r="F64" s="189"/>
      <c r="G64" s="31" t="s">
        <v>9</v>
      </c>
      <c r="H64" s="32">
        <f t="shared" si="2"/>
        <v>0</v>
      </c>
      <c r="I64" s="32">
        <v>0</v>
      </c>
      <c r="J64" s="32">
        <v>0</v>
      </c>
      <c r="K64" s="32">
        <v>0</v>
      </c>
      <c r="L64" s="32">
        <v>0</v>
      </c>
      <c r="M64" s="32">
        <v>0</v>
      </c>
      <c r="N64" s="32">
        <v>0</v>
      </c>
      <c r="O64" s="189"/>
      <c r="P64" s="189"/>
    </row>
    <row r="65" spans="1:16" ht="51" customHeight="1" x14ac:dyDescent="0.25">
      <c r="A65" s="190" t="s">
        <v>2007</v>
      </c>
      <c r="B65" s="190" t="s">
        <v>1987</v>
      </c>
      <c r="C65" s="189" t="s">
        <v>29</v>
      </c>
      <c r="D65" s="189" t="s">
        <v>395</v>
      </c>
      <c r="E65" s="189" t="s">
        <v>2008</v>
      </c>
      <c r="F65" s="189" t="s">
        <v>1989</v>
      </c>
      <c r="G65" s="31" t="s">
        <v>4</v>
      </c>
      <c r="H65" s="32">
        <f>SUM(H66:H69)</f>
        <v>155.6</v>
      </c>
      <c r="I65" s="32">
        <f t="shared" ref="I65:N65" si="13">SUM(I66:I69)</f>
        <v>0</v>
      </c>
      <c r="J65" s="32">
        <f t="shared" si="13"/>
        <v>0</v>
      </c>
      <c r="K65" s="32">
        <f t="shared" si="13"/>
        <v>0</v>
      </c>
      <c r="L65" s="32">
        <f t="shared" si="13"/>
        <v>0</v>
      </c>
      <c r="M65" s="32">
        <f t="shared" si="13"/>
        <v>98.9</v>
      </c>
      <c r="N65" s="32">
        <f t="shared" si="13"/>
        <v>56.699999999999996</v>
      </c>
      <c r="O65" s="189">
        <v>70000</v>
      </c>
      <c r="P65" s="189"/>
    </row>
    <row r="66" spans="1:16" x14ac:dyDescent="0.25">
      <c r="A66" s="190"/>
      <c r="B66" s="190"/>
      <c r="C66" s="189"/>
      <c r="D66" s="189"/>
      <c r="E66" s="189"/>
      <c r="F66" s="189"/>
      <c r="G66" s="31" t="s">
        <v>35</v>
      </c>
      <c r="H66" s="32">
        <f t="shared" si="2"/>
        <v>112</v>
      </c>
      <c r="I66" s="32">
        <v>0</v>
      </c>
      <c r="J66" s="32">
        <v>0</v>
      </c>
      <c r="K66" s="32">
        <v>0</v>
      </c>
      <c r="L66" s="32">
        <v>0</v>
      </c>
      <c r="M66" s="32">
        <v>71.2</v>
      </c>
      <c r="N66" s="32">
        <v>40.799999999999997</v>
      </c>
      <c r="O66" s="189"/>
      <c r="P66" s="189"/>
    </row>
    <row r="67" spans="1:16" ht="36" x14ac:dyDescent="0.25">
      <c r="A67" s="190"/>
      <c r="B67" s="190"/>
      <c r="C67" s="189"/>
      <c r="D67" s="189"/>
      <c r="E67" s="189"/>
      <c r="F67" s="189"/>
      <c r="G67" s="31" t="s">
        <v>7</v>
      </c>
      <c r="H67" s="32">
        <f t="shared" si="2"/>
        <v>43.6</v>
      </c>
      <c r="I67" s="32">
        <v>0</v>
      </c>
      <c r="J67" s="32">
        <v>0</v>
      </c>
      <c r="K67" s="32">
        <v>0</v>
      </c>
      <c r="L67" s="32">
        <v>0</v>
      </c>
      <c r="M67" s="32">
        <v>27.7</v>
      </c>
      <c r="N67" s="32">
        <v>15.9</v>
      </c>
      <c r="O67" s="189"/>
      <c r="P67" s="189"/>
    </row>
    <row r="68" spans="1:16" x14ac:dyDescent="0.25">
      <c r="A68" s="190"/>
      <c r="B68" s="190"/>
      <c r="C68" s="189"/>
      <c r="D68" s="189"/>
      <c r="E68" s="189"/>
      <c r="F68" s="189"/>
      <c r="G68" s="31" t="s">
        <v>8</v>
      </c>
      <c r="H68" s="32">
        <f t="shared" si="2"/>
        <v>0</v>
      </c>
      <c r="I68" s="32">
        <v>0</v>
      </c>
      <c r="J68" s="32">
        <v>0</v>
      </c>
      <c r="K68" s="32">
        <v>0</v>
      </c>
      <c r="L68" s="32">
        <v>0</v>
      </c>
      <c r="M68" s="32">
        <v>0</v>
      </c>
      <c r="N68" s="32">
        <v>0</v>
      </c>
      <c r="O68" s="189"/>
      <c r="P68" s="189"/>
    </row>
    <row r="69" spans="1:16" ht="24" x14ac:dyDescent="0.25">
      <c r="A69" s="190"/>
      <c r="B69" s="190"/>
      <c r="C69" s="189"/>
      <c r="D69" s="189"/>
      <c r="E69" s="189"/>
      <c r="F69" s="189"/>
      <c r="G69" s="31" t="s">
        <v>9</v>
      </c>
      <c r="H69" s="32">
        <f t="shared" si="2"/>
        <v>0</v>
      </c>
      <c r="I69" s="32">
        <v>0</v>
      </c>
      <c r="J69" s="32">
        <v>0</v>
      </c>
      <c r="K69" s="32">
        <v>0</v>
      </c>
      <c r="L69" s="32">
        <v>0</v>
      </c>
      <c r="M69" s="32">
        <v>0</v>
      </c>
      <c r="N69" s="32">
        <v>0</v>
      </c>
      <c r="O69" s="189"/>
      <c r="P69" s="189"/>
    </row>
    <row r="70" spans="1:16" ht="51" customHeight="1" x14ac:dyDescent="0.25">
      <c r="A70" s="190" t="s">
        <v>2009</v>
      </c>
      <c r="B70" s="190" t="s">
        <v>1987</v>
      </c>
      <c r="C70" s="189" t="s">
        <v>29</v>
      </c>
      <c r="D70" s="189" t="s">
        <v>67</v>
      </c>
      <c r="E70" s="189" t="s">
        <v>2010</v>
      </c>
      <c r="F70" s="189" t="s">
        <v>1989</v>
      </c>
      <c r="G70" s="31" t="s">
        <v>4</v>
      </c>
      <c r="H70" s="32">
        <f>SUM(H71:H74)</f>
        <v>163.39999999999998</v>
      </c>
      <c r="I70" s="32">
        <f t="shared" ref="I70:N70" si="14">SUM(I71:I74)</f>
        <v>0</v>
      </c>
      <c r="J70" s="32">
        <f t="shared" si="14"/>
        <v>0</v>
      </c>
      <c r="K70" s="32">
        <f t="shared" si="14"/>
        <v>98.8</v>
      </c>
      <c r="L70" s="32">
        <f t="shared" si="14"/>
        <v>64.599999999999994</v>
      </c>
      <c r="M70" s="32">
        <f t="shared" si="14"/>
        <v>0</v>
      </c>
      <c r="N70" s="32">
        <f t="shared" si="14"/>
        <v>0</v>
      </c>
      <c r="O70" s="189">
        <v>70000</v>
      </c>
      <c r="P70" s="189"/>
    </row>
    <row r="71" spans="1:16" x14ac:dyDescent="0.25">
      <c r="A71" s="190"/>
      <c r="B71" s="190"/>
      <c r="C71" s="189"/>
      <c r="D71" s="189"/>
      <c r="E71" s="189"/>
      <c r="F71" s="189"/>
      <c r="G71" s="31" t="s">
        <v>35</v>
      </c>
      <c r="H71" s="32">
        <f t="shared" si="2"/>
        <v>117.6</v>
      </c>
      <c r="I71" s="32">
        <v>0</v>
      </c>
      <c r="J71" s="32">
        <v>0</v>
      </c>
      <c r="K71" s="32">
        <v>71.099999999999994</v>
      </c>
      <c r="L71" s="32">
        <v>46.5</v>
      </c>
      <c r="M71" s="32">
        <v>0</v>
      </c>
      <c r="N71" s="32">
        <v>0</v>
      </c>
      <c r="O71" s="189"/>
      <c r="P71" s="189"/>
    </row>
    <row r="72" spans="1:16" ht="36" x14ac:dyDescent="0.25">
      <c r="A72" s="190"/>
      <c r="B72" s="190"/>
      <c r="C72" s="189"/>
      <c r="D72" s="189"/>
      <c r="E72" s="189"/>
      <c r="F72" s="189"/>
      <c r="G72" s="31" t="s">
        <v>7</v>
      </c>
      <c r="H72" s="32">
        <f t="shared" si="2"/>
        <v>45.8</v>
      </c>
      <c r="I72" s="32">
        <v>0</v>
      </c>
      <c r="J72" s="32">
        <v>0</v>
      </c>
      <c r="K72" s="32">
        <v>27.7</v>
      </c>
      <c r="L72" s="32">
        <v>18.100000000000001</v>
      </c>
      <c r="M72" s="32">
        <v>0</v>
      </c>
      <c r="N72" s="32">
        <v>0</v>
      </c>
      <c r="O72" s="189"/>
      <c r="P72" s="189"/>
    </row>
    <row r="73" spans="1:16" x14ac:dyDescent="0.25">
      <c r="A73" s="190"/>
      <c r="B73" s="190"/>
      <c r="C73" s="189"/>
      <c r="D73" s="189"/>
      <c r="E73" s="189"/>
      <c r="F73" s="189"/>
      <c r="G73" s="31" t="s">
        <v>8</v>
      </c>
      <c r="H73" s="32">
        <f t="shared" si="2"/>
        <v>0</v>
      </c>
      <c r="I73" s="32">
        <v>0</v>
      </c>
      <c r="J73" s="32">
        <v>0</v>
      </c>
      <c r="K73" s="32">
        <v>0</v>
      </c>
      <c r="L73" s="32">
        <v>0</v>
      </c>
      <c r="M73" s="32">
        <v>0</v>
      </c>
      <c r="N73" s="32">
        <v>0</v>
      </c>
      <c r="O73" s="189"/>
      <c r="P73" s="189"/>
    </row>
    <row r="74" spans="1:16" ht="24" x14ac:dyDescent="0.25">
      <c r="A74" s="190"/>
      <c r="B74" s="190"/>
      <c r="C74" s="189"/>
      <c r="D74" s="189"/>
      <c r="E74" s="189"/>
      <c r="F74" s="189"/>
      <c r="G74" s="31" t="s">
        <v>9</v>
      </c>
      <c r="H74" s="32">
        <f t="shared" si="2"/>
        <v>0</v>
      </c>
      <c r="I74" s="32">
        <v>0</v>
      </c>
      <c r="J74" s="32">
        <v>0</v>
      </c>
      <c r="K74" s="32">
        <v>0</v>
      </c>
      <c r="L74" s="32">
        <v>0</v>
      </c>
      <c r="M74" s="32">
        <v>0</v>
      </c>
      <c r="N74" s="32">
        <v>0</v>
      </c>
      <c r="O74" s="189"/>
      <c r="P74" s="189"/>
    </row>
    <row r="75" spans="1:16" ht="36" x14ac:dyDescent="0.25">
      <c r="A75" s="208" t="s">
        <v>90</v>
      </c>
      <c r="B75" s="208"/>
      <c r="C75" s="208"/>
      <c r="D75" s="208"/>
      <c r="E75" s="208"/>
      <c r="F75" s="208"/>
      <c r="G75" s="35" t="s">
        <v>4</v>
      </c>
      <c r="H75" s="37">
        <f>SUM(H76:H79)</f>
        <v>3611.7</v>
      </c>
      <c r="I75" s="37">
        <f t="shared" ref="I75:N75" si="15">SUM(I76:I79)</f>
        <v>0</v>
      </c>
      <c r="J75" s="37">
        <f t="shared" si="15"/>
        <v>95.4</v>
      </c>
      <c r="K75" s="37">
        <f t="shared" si="15"/>
        <v>98.8</v>
      </c>
      <c r="L75" s="37">
        <f t="shared" si="15"/>
        <v>1181.0999999999999</v>
      </c>
      <c r="M75" s="37">
        <f t="shared" si="15"/>
        <v>1650.8999999999996</v>
      </c>
      <c r="N75" s="37">
        <f t="shared" si="15"/>
        <v>585.50000000000011</v>
      </c>
      <c r="O75" s="208">
        <v>377786</v>
      </c>
      <c r="P75" s="189"/>
    </row>
    <row r="76" spans="1:16" ht="24" x14ac:dyDescent="0.25">
      <c r="A76" s="208"/>
      <c r="B76" s="208"/>
      <c r="C76" s="208"/>
      <c r="D76" s="208"/>
      <c r="E76" s="208"/>
      <c r="F76" s="208"/>
      <c r="G76" s="35" t="s">
        <v>35</v>
      </c>
      <c r="H76" s="37">
        <f>SUM(I76:N76)</f>
        <v>2600.2999999999997</v>
      </c>
      <c r="I76" s="37">
        <f t="shared" ref="I76:N76" si="16">I6+I11+I16+I21+I26+I31+I36+I41+I46+I51+I56+I61+I66+I71</f>
        <v>0</v>
      </c>
      <c r="J76" s="37">
        <f t="shared" si="16"/>
        <v>68.7</v>
      </c>
      <c r="K76" s="37">
        <f t="shared" si="16"/>
        <v>71.099999999999994</v>
      </c>
      <c r="L76" s="37">
        <f t="shared" si="16"/>
        <v>850.4</v>
      </c>
      <c r="M76" s="37">
        <f t="shared" si="16"/>
        <v>1188.4999999999998</v>
      </c>
      <c r="N76" s="37">
        <f t="shared" si="16"/>
        <v>421.60000000000008</v>
      </c>
      <c r="O76" s="208"/>
      <c r="P76" s="189"/>
    </row>
    <row r="77" spans="1:16" ht="36" x14ac:dyDescent="0.25">
      <c r="A77" s="208"/>
      <c r="B77" s="208"/>
      <c r="C77" s="208"/>
      <c r="D77" s="208"/>
      <c r="E77" s="208"/>
      <c r="F77" s="208"/>
      <c r="G77" s="35" t="s">
        <v>7</v>
      </c>
      <c r="H77" s="37">
        <f>SUM(I77:N77)</f>
        <v>1011.4</v>
      </c>
      <c r="I77" s="37">
        <f t="shared" ref="I77:N77" si="17">I7+I12+I17+I22+I27+I32+I37+I42+I47+I52+I57+I62+I67+I72</f>
        <v>0</v>
      </c>
      <c r="J77" s="37">
        <f t="shared" si="17"/>
        <v>26.7</v>
      </c>
      <c r="K77" s="37">
        <f t="shared" si="17"/>
        <v>27.7</v>
      </c>
      <c r="L77" s="37">
        <f t="shared" si="17"/>
        <v>330.70000000000005</v>
      </c>
      <c r="M77" s="37">
        <f t="shared" si="17"/>
        <v>462.39999999999992</v>
      </c>
      <c r="N77" s="37">
        <f t="shared" si="17"/>
        <v>163.9</v>
      </c>
      <c r="O77" s="208"/>
      <c r="P77" s="189"/>
    </row>
    <row r="78" spans="1:16" x14ac:dyDescent="0.25">
      <c r="A78" s="208"/>
      <c r="B78" s="208"/>
      <c r="C78" s="208"/>
      <c r="D78" s="208"/>
      <c r="E78" s="208"/>
      <c r="F78" s="208"/>
      <c r="G78" s="35" t="s">
        <v>8</v>
      </c>
      <c r="H78" s="37">
        <f>SUM(I78:N78)</f>
        <v>0</v>
      </c>
      <c r="I78" s="37">
        <f t="shared" ref="I78:N78" si="18">I8+I13+I18+I23+I28+I33+I38+I43+I48+I53+I58+I63+I68+I73</f>
        <v>0</v>
      </c>
      <c r="J78" s="37">
        <f t="shared" si="18"/>
        <v>0</v>
      </c>
      <c r="K78" s="37">
        <f t="shared" si="18"/>
        <v>0</v>
      </c>
      <c r="L78" s="37">
        <f t="shared" si="18"/>
        <v>0</v>
      </c>
      <c r="M78" s="37">
        <f t="shared" si="18"/>
        <v>0</v>
      </c>
      <c r="N78" s="37">
        <f t="shared" si="18"/>
        <v>0</v>
      </c>
      <c r="O78" s="208"/>
      <c r="P78" s="189"/>
    </row>
    <row r="79" spans="1:16" ht="24" x14ac:dyDescent="0.25">
      <c r="A79" s="208"/>
      <c r="B79" s="208"/>
      <c r="C79" s="208"/>
      <c r="D79" s="208"/>
      <c r="E79" s="208"/>
      <c r="F79" s="208"/>
      <c r="G79" s="35" t="s">
        <v>9</v>
      </c>
      <c r="H79" s="37">
        <f>SUM(I79:N79)</f>
        <v>0</v>
      </c>
      <c r="I79" s="37">
        <f t="shared" ref="I79:N79" si="19">I9+I14+I19+I24+I29+I34+I39+I44+I49+I54+I59+I64+I69+I74</f>
        <v>0</v>
      </c>
      <c r="J79" s="37">
        <f t="shared" si="19"/>
        <v>0</v>
      </c>
      <c r="K79" s="37">
        <f t="shared" si="19"/>
        <v>0</v>
      </c>
      <c r="L79" s="37">
        <f t="shared" si="19"/>
        <v>0</v>
      </c>
      <c r="M79" s="37">
        <f t="shared" si="19"/>
        <v>0</v>
      </c>
      <c r="N79" s="37">
        <f t="shared" si="19"/>
        <v>0</v>
      </c>
      <c r="O79" s="208"/>
      <c r="P79" s="189"/>
    </row>
    <row r="80" spans="1:16" x14ac:dyDescent="0.25">
      <c r="A80" s="187" t="s">
        <v>91</v>
      </c>
      <c r="B80" s="187"/>
      <c r="C80" s="187"/>
      <c r="D80" s="187"/>
      <c r="E80" s="187"/>
      <c r="F80" s="187"/>
      <c r="G80" s="187"/>
      <c r="H80" s="187"/>
      <c r="I80" s="187"/>
      <c r="J80" s="187"/>
      <c r="K80" s="187"/>
      <c r="L80" s="187"/>
      <c r="M80" s="187"/>
      <c r="N80" s="187"/>
      <c r="O80" s="187"/>
      <c r="P80" s="187"/>
    </row>
    <row r="81" spans="1:16" ht="42" customHeight="1" x14ac:dyDescent="0.25">
      <c r="A81" s="190" t="s">
        <v>2011</v>
      </c>
      <c r="B81" s="190" t="s">
        <v>1987</v>
      </c>
      <c r="C81" s="189" t="s">
        <v>91</v>
      </c>
      <c r="D81" s="189" t="s">
        <v>44</v>
      </c>
      <c r="E81" s="189" t="s">
        <v>2012</v>
      </c>
      <c r="F81" s="205" t="s">
        <v>4054</v>
      </c>
      <c r="G81" s="31" t="s">
        <v>4</v>
      </c>
      <c r="H81" s="32">
        <f>SUM(H82:H85)</f>
        <v>535.5</v>
      </c>
      <c r="I81" s="32">
        <f t="shared" ref="I81:N81" si="20">SUM(I82:I85)</f>
        <v>0</v>
      </c>
      <c r="J81" s="32">
        <f t="shared" si="20"/>
        <v>0</v>
      </c>
      <c r="K81" s="32">
        <f t="shared" si="20"/>
        <v>0</v>
      </c>
      <c r="L81" s="32">
        <f t="shared" si="20"/>
        <v>161.5</v>
      </c>
      <c r="M81" s="32">
        <f t="shared" si="20"/>
        <v>181.10000000000002</v>
      </c>
      <c r="N81" s="32">
        <f t="shared" si="20"/>
        <v>192.9</v>
      </c>
      <c r="O81" s="189">
        <v>95440</v>
      </c>
      <c r="P81" s="208"/>
    </row>
    <row r="82" spans="1:16" x14ac:dyDescent="0.25">
      <c r="A82" s="190"/>
      <c r="B82" s="190"/>
      <c r="C82" s="189"/>
      <c r="D82" s="189"/>
      <c r="E82" s="189"/>
      <c r="F82" s="206"/>
      <c r="G82" s="31" t="s">
        <v>6</v>
      </c>
      <c r="H82" s="32">
        <f>SUM(I82:N82)</f>
        <v>385.6</v>
      </c>
      <c r="I82" s="32">
        <v>0</v>
      </c>
      <c r="J82" s="32">
        <v>0</v>
      </c>
      <c r="K82" s="32">
        <v>0</v>
      </c>
      <c r="L82" s="32">
        <v>116.3</v>
      </c>
      <c r="M82" s="32">
        <v>130.4</v>
      </c>
      <c r="N82" s="32">
        <v>138.9</v>
      </c>
      <c r="O82" s="189"/>
      <c r="P82" s="208"/>
    </row>
    <row r="83" spans="1:16" ht="36" x14ac:dyDescent="0.25">
      <c r="A83" s="190"/>
      <c r="B83" s="190"/>
      <c r="C83" s="189"/>
      <c r="D83" s="189"/>
      <c r="E83" s="189"/>
      <c r="F83" s="206"/>
      <c r="G83" s="31" t="s">
        <v>7</v>
      </c>
      <c r="H83" s="32">
        <f t="shared" ref="H83:H100" si="21">SUM(I83:N83)</f>
        <v>149.9</v>
      </c>
      <c r="I83" s="32">
        <v>0</v>
      </c>
      <c r="J83" s="32">
        <v>0</v>
      </c>
      <c r="K83" s="32">
        <v>0</v>
      </c>
      <c r="L83" s="32">
        <v>45.2</v>
      </c>
      <c r="M83" s="32">
        <v>50.7</v>
      </c>
      <c r="N83" s="32">
        <v>54</v>
      </c>
      <c r="O83" s="189"/>
      <c r="P83" s="208"/>
    </row>
    <row r="84" spans="1:16" x14ac:dyDescent="0.25">
      <c r="A84" s="190"/>
      <c r="B84" s="190"/>
      <c r="C84" s="189"/>
      <c r="D84" s="189"/>
      <c r="E84" s="189"/>
      <c r="F84" s="206"/>
      <c r="G84" s="31" t="s">
        <v>8</v>
      </c>
      <c r="H84" s="32">
        <f t="shared" si="21"/>
        <v>0</v>
      </c>
      <c r="I84" s="32">
        <v>0</v>
      </c>
      <c r="J84" s="32">
        <v>0</v>
      </c>
      <c r="K84" s="32">
        <v>0</v>
      </c>
      <c r="L84" s="32">
        <v>0</v>
      </c>
      <c r="M84" s="32">
        <v>0</v>
      </c>
      <c r="N84" s="32">
        <v>0</v>
      </c>
      <c r="O84" s="189"/>
      <c r="P84" s="208"/>
    </row>
    <row r="85" spans="1:16" ht="24" x14ac:dyDescent="0.25">
      <c r="A85" s="190"/>
      <c r="B85" s="190"/>
      <c r="C85" s="189"/>
      <c r="D85" s="189"/>
      <c r="E85" s="189"/>
      <c r="F85" s="207"/>
      <c r="G85" s="31" t="s">
        <v>9</v>
      </c>
      <c r="H85" s="32">
        <f t="shared" si="21"/>
        <v>0</v>
      </c>
      <c r="I85" s="32">
        <v>0</v>
      </c>
      <c r="J85" s="32">
        <v>0</v>
      </c>
      <c r="K85" s="32">
        <v>0</v>
      </c>
      <c r="L85" s="32">
        <v>0</v>
      </c>
      <c r="M85" s="32">
        <v>0</v>
      </c>
      <c r="N85" s="32">
        <v>0</v>
      </c>
      <c r="O85" s="189"/>
      <c r="P85" s="208"/>
    </row>
    <row r="86" spans="1:16" ht="42" customHeight="1" x14ac:dyDescent="0.25">
      <c r="A86" s="190" t="s">
        <v>2013</v>
      </c>
      <c r="B86" s="190" t="s">
        <v>1987</v>
      </c>
      <c r="C86" s="189" t="s">
        <v>91</v>
      </c>
      <c r="D86" s="189" t="s">
        <v>395</v>
      </c>
      <c r="E86" s="189" t="s">
        <v>2014</v>
      </c>
      <c r="F86" s="205" t="s">
        <v>4054</v>
      </c>
      <c r="G86" s="31" t="s">
        <v>4</v>
      </c>
      <c r="H86" s="32">
        <f t="shared" ref="H86:N86" si="22">SUM(H87:H90)</f>
        <v>383.8</v>
      </c>
      <c r="I86" s="32">
        <f t="shared" si="22"/>
        <v>0</v>
      </c>
      <c r="J86" s="32">
        <f t="shared" si="22"/>
        <v>0</v>
      </c>
      <c r="K86" s="32">
        <f t="shared" si="22"/>
        <v>0</v>
      </c>
      <c r="L86" s="32">
        <f t="shared" si="22"/>
        <v>0</v>
      </c>
      <c r="M86" s="32">
        <f t="shared" si="22"/>
        <v>212</v>
      </c>
      <c r="N86" s="32">
        <f t="shared" si="22"/>
        <v>171.8</v>
      </c>
      <c r="O86" s="189">
        <v>95440</v>
      </c>
      <c r="P86" s="208"/>
    </row>
    <row r="87" spans="1:16" x14ac:dyDescent="0.25">
      <c r="A87" s="190"/>
      <c r="B87" s="190"/>
      <c r="C87" s="189"/>
      <c r="D87" s="189"/>
      <c r="E87" s="189"/>
      <c r="F87" s="206"/>
      <c r="G87" s="31" t="s">
        <v>6</v>
      </c>
      <c r="H87" s="32">
        <f t="shared" si="21"/>
        <v>276.3</v>
      </c>
      <c r="I87" s="32">
        <v>0</v>
      </c>
      <c r="J87" s="32">
        <v>0</v>
      </c>
      <c r="K87" s="32">
        <v>0</v>
      </c>
      <c r="L87" s="32">
        <v>0</v>
      </c>
      <c r="M87" s="32">
        <v>152.6</v>
      </c>
      <c r="N87" s="32">
        <v>123.7</v>
      </c>
      <c r="O87" s="189"/>
      <c r="P87" s="208"/>
    </row>
    <row r="88" spans="1:16" ht="36" x14ac:dyDescent="0.25">
      <c r="A88" s="190"/>
      <c r="B88" s="190"/>
      <c r="C88" s="189"/>
      <c r="D88" s="189"/>
      <c r="E88" s="189"/>
      <c r="F88" s="206"/>
      <c r="G88" s="31" t="s">
        <v>7</v>
      </c>
      <c r="H88" s="32">
        <f t="shared" si="21"/>
        <v>107.5</v>
      </c>
      <c r="I88" s="32">
        <v>0</v>
      </c>
      <c r="J88" s="32">
        <v>0</v>
      </c>
      <c r="K88" s="32">
        <v>0</v>
      </c>
      <c r="L88" s="32">
        <v>0</v>
      </c>
      <c r="M88" s="32">
        <v>59.4</v>
      </c>
      <c r="N88" s="32">
        <v>48.1</v>
      </c>
      <c r="O88" s="189"/>
      <c r="P88" s="208"/>
    </row>
    <row r="89" spans="1:16" x14ac:dyDescent="0.25">
      <c r="A89" s="190"/>
      <c r="B89" s="190"/>
      <c r="C89" s="189"/>
      <c r="D89" s="189"/>
      <c r="E89" s="189"/>
      <c r="F89" s="206"/>
      <c r="G89" s="31" t="s">
        <v>8</v>
      </c>
      <c r="H89" s="32">
        <f t="shared" si="21"/>
        <v>0</v>
      </c>
      <c r="I89" s="32">
        <v>0</v>
      </c>
      <c r="J89" s="32">
        <v>0</v>
      </c>
      <c r="K89" s="32">
        <v>0</v>
      </c>
      <c r="L89" s="32">
        <v>0</v>
      </c>
      <c r="M89" s="32">
        <v>0</v>
      </c>
      <c r="N89" s="32">
        <v>0</v>
      </c>
      <c r="O89" s="189"/>
      <c r="P89" s="208"/>
    </row>
    <row r="90" spans="1:16" ht="24" x14ac:dyDescent="0.25">
      <c r="A90" s="190"/>
      <c r="B90" s="190"/>
      <c r="C90" s="189"/>
      <c r="D90" s="189"/>
      <c r="E90" s="189"/>
      <c r="F90" s="207"/>
      <c r="G90" s="31" t="s">
        <v>9</v>
      </c>
      <c r="H90" s="32">
        <f t="shared" si="21"/>
        <v>0</v>
      </c>
      <c r="I90" s="32">
        <v>0</v>
      </c>
      <c r="J90" s="32">
        <v>0</v>
      </c>
      <c r="K90" s="32">
        <v>0</v>
      </c>
      <c r="L90" s="32">
        <v>0</v>
      </c>
      <c r="M90" s="32">
        <v>0</v>
      </c>
      <c r="N90" s="32">
        <v>0</v>
      </c>
      <c r="O90" s="189"/>
      <c r="P90" s="208"/>
    </row>
    <row r="91" spans="1:16" ht="36" x14ac:dyDescent="0.25">
      <c r="A91" s="190" t="s">
        <v>2015</v>
      </c>
      <c r="B91" s="190" t="s">
        <v>41</v>
      </c>
      <c r="C91" s="189" t="s">
        <v>91</v>
      </c>
      <c r="D91" s="189">
        <v>2028</v>
      </c>
      <c r="E91" s="189" t="s">
        <v>2016</v>
      </c>
      <c r="F91" s="205" t="s">
        <v>4055</v>
      </c>
      <c r="G91" s="31" t="s">
        <v>4</v>
      </c>
      <c r="H91" s="32">
        <f>SUM(H92:H95)</f>
        <v>235</v>
      </c>
      <c r="I91" s="32">
        <f t="shared" ref="I91:N91" si="23">SUM(I92:I95)</f>
        <v>0</v>
      </c>
      <c r="J91" s="32">
        <f t="shared" si="23"/>
        <v>0</v>
      </c>
      <c r="K91" s="32">
        <f t="shared" si="23"/>
        <v>0</v>
      </c>
      <c r="L91" s="32">
        <f t="shared" si="23"/>
        <v>235</v>
      </c>
      <c r="M91" s="32">
        <f t="shared" si="23"/>
        <v>0</v>
      </c>
      <c r="N91" s="32">
        <f t="shared" si="23"/>
        <v>0</v>
      </c>
      <c r="O91" s="189">
        <v>28328</v>
      </c>
      <c r="P91" s="208"/>
    </row>
    <row r="92" spans="1:16" x14ac:dyDescent="0.25">
      <c r="A92" s="190"/>
      <c r="B92" s="190"/>
      <c r="C92" s="189"/>
      <c r="D92" s="189"/>
      <c r="E92" s="189"/>
      <c r="F92" s="206"/>
      <c r="G92" s="31" t="s">
        <v>6</v>
      </c>
      <c r="H92" s="32">
        <f t="shared" si="21"/>
        <v>0</v>
      </c>
      <c r="I92" s="32">
        <v>0</v>
      </c>
      <c r="J92" s="32">
        <v>0</v>
      </c>
      <c r="K92" s="32">
        <v>0</v>
      </c>
      <c r="L92" s="32">
        <v>0</v>
      </c>
      <c r="M92" s="32">
        <v>0</v>
      </c>
      <c r="N92" s="32">
        <v>0</v>
      </c>
      <c r="O92" s="189"/>
      <c r="P92" s="208"/>
    </row>
    <row r="93" spans="1:16" ht="36" x14ac:dyDescent="0.25">
      <c r="A93" s="190"/>
      <c r="B93" s="190"/>
      <c r="C93" s="189"/>
      <c r="D93" s="189"/>
      <c r="E93" s="189"/>
      <c r="F93" s="206"/>
      <c r="G93" s="31" t="s">
        <v>7</v>
      </c>
      <c r="H93" s="32">
        <f>SUM(I93:N93)</f>
        <v>235</v>
      </c>
      <c r="I93" s="32">
        <v>0</v>
      </c>
      <c r="J93" s="32">
        <v>0</v>
      </c>
      <c r="K93" s="32">
        <v>0</v>
      </c>
      <c r="L93" s="32">
        <v>235</v>
      </c>
      <c r="M93" s="32">
        <v>0</v>
      </c>
      <c r="N93" s="32">
        <v>0</v>
      </c>
      <c r="O93" s="189"/>
      <c r="P93" s="208"/>
    </row>
    <row r="94" spans="1:16" x14ac:dyDescent="0.25">
      <c r="A94" s="190"/>
      <c r="B94" s="190"/>
      <c r="C94" s="189"/>
      <c r="D94" s="189"/>
      <c r="E94" s="189"/>
      <c r="F94" s="206"/>
      <c r="G94" s="31" t="s">
        <v>8</v>
      </c>
      <c r="H94" s="32">
        <f t="shared" si="21"/>
        <v>0</v>
      </c>
      <c r="I94" s="32">
        <v>0</v>
      </c>
      <c r="J94" s="32">
        <v>0</v>
      </c>
      <c r="K94" s="32">
        <v>0</v>
      </c>
      <c r="L94" s="32">
        <v>0</v>
      </c>
      <c r="M94" s="32">
        <v>0</v>
      </c>
      <c r="N94" s="32">
        <v>0</v>
      </c>
      <c r="O94" s="189"/>
      <c r="P94" s="208"/>
    </row>
    <row r="95" spans="1:16" ht="24" x14ac:dyDescent="0.25">
      <c r="A95" s="190"/>
      <c r="B95" s="190"/>
      <c r="C95" s="189"/>
      <c r="D95" s="189"/>
      <c r="E95" s="189"/>
      <c r="F95" s="207"/>
      <c r="G95" s="31" t="s">
        <v>9</v>
      </c>
      <c r="H95" s="32">
        <f t="shared" si="21"/>
        <v>0</v>
      </c>
      <c r="I95" s="32">
        <v>0</v>
      </c>
      <c r="J95" s="32">
        <v>0</v>
      </c>
      <c r="K95" s="32">
        <v>0</v>
      </c>
      <c r="L95" s="32">
        <v>0</v>
      </c>
      <c r="M95" s="32">
        <v>0</v>
      </c>
      <c r="N95" s="32">
        <v>0</v>
      </c>
      <c r="O95" s="189"/>
      <c r="P95" s="208"/>
    </row>
    <row r="96" spans="1:16" ht="36" x14ac:dyDescent="0.25">
      <c r="A96" s="208" t="s">
        <v>90</v>
      </c>
      <c r="B96" s="208"/>
      <c r="C96" s="208"/>
      <c r="D96" s="208"/>
      <c r="E96" s="208"/>
      <c r="F96" s="208"/>
      <c r="G96" s="35" t="s">
        <v>4</v>
      </c>
      <c r="H96" s="37">
        <f>SUM(H97:H100)</f>
        <v>1154.3000000000002</v>
      </c>
      <c r="I96" s="37">
        <f t="shared" ref="I96:N96" si="24">SUM(I97:I100)</f>
        <v>0</v>
      </c>
      <c r="J96" s="37">
        <f t="shared" si="24"/>
        <v>0</v>
      </c>
      <c r="K96" s="37">
        <f t="shared" si="24"/>
        <v>0</v>
      </c>
      <c r="L96" s="37">
        <f t="shared" si="24"/>
        <v>396.5</v>
      </c>
      <c r="M96" s="37">
        <f t="shared" si="24"/>
        <v>393.1</v>
      </c>
      <c r="N96" s="37">
        <f t="shared" si="24"/>
        <v>364.70000000000005</v>
      </c>
      <c r="O96" s="208">
        <v>123768</v>
      </c>
      <c r="P96" s="189"/>
    </row>
    <row r="97" spans="1:16" ht="24" x14ac:dyDescent="0.25">
      <c r="A97" s="208"/>
      <c r="B97" s="208"/>
      <c r="C97" s="208"/>
      <c r="D97" s="208"/>
      <c r="E97" s="208"/>
      <c r="F97" s="208"/>
      <c r="G97" s="35" t="s">
        <v>6</v>
      </c>
      <c r="H97" s="37">
        <f t="shared" si="21"/>
        <v>661.90000000000009</v>
      </c>
      <c r="I97" s="37">
        <f t="shared" ref="I97:N97" si="25">I82+I87+I92</f>
        <v>0</v>
      </c>
      <c r="J97" s="37">
        <f t="shared" si="25"/>
        <v>0</v>
      </c>
      <c r="K97" s="37">
        <f t="shared" si="25"/>
        <v>0</v>
      </c>
      <c r="L97" s="37">
        <f t="shared" si="25"/>
        <v>116.3</v>
      </c>
      <c r="M97" s="37">
        <f t="shared" si="25"/>
        <v>283</v>
      </c>
      <c r="N97" s="37">
        <f t="shared" si="25"/>
        <v>262.60000000000002</v>
      </c>
      <c r="O97" s="208"/>
      <c r="P97" s="189"/>
    </row>
    <row r="98" spans="1:16" ht="36" x14ac:dyDescent="0.25">
      <c r="A98" s="208"/>
      <c r="B98" s="208"/>
      <c r="C98" s="208"/>
      <c r="D98" s="208"/>
      <c r="E98" s="208"/>
      <c r="F98" s="208"/>
      <c r="G98" s="35" t="s">
        <v>7</v>
      </c>
      <c r="H98" s="37">
        <f t="shared" si="21"/>
        <v>492.4</v>
      </c>
      <c r="I98" s="37">
        <f t="shared" ref="I98:N98" si="26">I83+I88+I93</f>
        <v>0</v>
      </c>
      <c r="J98" s="37">
        <f t="shared" si="26"/>
        <v>0</v>
      </c>
      <c r="K98" s="37">
        <f t="shared" si="26"/>
        <v>0</v>
      </c>
      <c r="L98" s="37">
        <f t="shared" si="26"/>
        <v>280.2</v>
      </c>
      <c r="M98" s="37">
        <f t="shared" si="26"/>
        <v>110.1</v>
      </c>
      <c r="N98" s="37">
        <f t="shared" si="26"/>
        <v>102.1</v>
      </c>
      <c r="O98" s="208"/>
      <c r="P98" s="189"/>
    </row>
    <row r="99" spans="1:16" x14ac:dyDescent="0.25">
      <c r="A99" s="208"/>
      <c r="B99" s="208"/>
      <c r="C99" s="208"/>
      <c r="D99" s="208"/>
      <c r="E99" s="208"/>
      <c r="F99" s="208"/>
      <c r="G99" s="35" t="s">
        <v>8</v>
      </c>
      <c r="H99" s="37">
        <f t="shared" si="21"/>
        <v>0</v>
      </c>
      <c r="I99" s="37">
        <f t="shared" ref="I99:N99" si="27">I84+I89+I94</f>
        <v>0</v>
      </c>
      <c r="J99" s="37">
        <f t="shared" si="27"/>
        <v>0</v>
      </c>
      <c r="K99" s="37">
        <f t="shared" si="27"/>
        <v>0</v>
      </c>
      <c r="L99" s="37">
        <f t="shared" si="27"/>
        <v>0</v>
      </c>
      <c r="M99" s="37">
        <f t="shared" si="27"/>
        <v>0</v>
      </c>
      <c r="N99" s="37">
        <f t="shared" si="27"/>
        <v>0</v>
      </c>
      <c r="O99" s="208"/>
      <c r="P99" s="189"/>
    </row>
    <row r="100" spans="1:16" ht="24" x14ac:dyDescent="0.25">
      <c r="A100" s="208"/>
      <c r="B100" s="208"/>
      <c r="C100" s="208"/>
      <c r="D100" s="208"/>
      <c r="E100" s="208"/>
      <c r="F100" s="208"/>
      <c r="G100" s="35" t="s">
        <v>9</v>
      </c>
      <c r="H100" s="37">
        <f t="shared" si="21"/>
        <v>0</v>
      </c>
      <c r="I100" s="37">
        <f t="shared" ref="I100:N100" si="28">I85+I90+I95</f>
        <v>0</v>
      </c>
      <c r="J100" s="37">
        <f t="shared" si="28"/>
        <v>0</v>
      </c>
      <c r="K100" s="37">
        <f t="shared" si="28"/>
        <v>0</v>
      </c>
      <c r="L100" s="37">
        <f t="shared" si="28"/>
        <v>0</v>
      </c>
      <c r="M100" s="37">
        <f t="shared" si="28"/>
        <v>0</v>
      </c>
      <c r="N100" s="37">
        <f t="shared" si="28"/>
        <v>0</v>
      </c>
      <c r="O100" s="208"/>
      <c r="P100" s="189"/>
    </row>
    <row r="101" spans="1:16" x14ac:dyDescent="0.25">
      <c r="A101" s="187" t="s">
        <v>108</v>
      </c>
      <c r="B101" s="187"/>
      <c r="C101" s="187"/>
      <c r="D101" s="187"/>
      <c r="E101" s="187"/>
      <c r="F101" s="187"/>
      <c r="G101" s="187"/>
      <c r="H101" s="187"/>
      <c r="I101" s="187"/>
      <c r="J101" s="187"/>
      <c r="K101" s="187"/>
      <c r="L101" s="187"/>
      <c r="M101" s="187"/>
      <c r="N101" s="187"/>
      <c r="O101" s="187"/>
      <c r="P101" s="187"/>
    </row>
    <row r="102" spans="1:16" ht="51" customHeight="1" x14ac:dyDescent="0.25">
      <c r="A102" s="190" t="s">
        <v>2017</v>
      </c>
      <c r="B102" s="190" t="s">
        <v>1987</v>
      </c>
      <c r="C102" s="189" t="s">
        <v>108</v>
      </c>
      <c r="D102" s="189">
        <v>2028</v>
      </c>
      <c r="E102" s="189" t="s">
        <v>2018</v>
      </c>
      <c r="F102" s="189" t="s">
        <v>2019</v>
      </c>
      <c r="G102" s="31" t="s">
        <v>4</v>
      </c>
      <c r="H102" s="32">
        <f>SUM(H103:H106)</f>
        <v>77.400000000000006</v>
      </c>
      <c r="I102" s="32">
        <f t="shared" ref="I102:N102" si="29">SUM(I103:I106)</f>
        <v>0</v>
      </c>
      <c r="J102" s="32">
        <f t="shared" si="29"/>
        <v>0</v>
      </c>
      <c r="K102" s="32">
        <f t="shared" si="29"/>
        <v>0</v>
      </c>
      <c r="L102" s="32">
        <f t="shared" si="29"/>
        <v>0</v>
      </c>
      <c r="M102" s="32">
        <f t="shared" si="29"/>
        <v>77.400000000000006</v>
      </c>
      <c r="N102" s="32">
        <f t="shared" si="29"/>
        <v>0</v>
      </c>
      <c r="O102" s="204">
        <v>14906</v>
      </c>
      <c r="P102" s="189"/>
    </row>
    <row r="103" spans="1:16" x14ac:dyDescent="0.25">
      <c r="A103" s="190"/>
      <c r="B103" s="190"/>
      <c r="C103" s="189"/>
      <c r="D103" s="189"/>
      <c r="E103" s="189"/>
      <c r="F103" s="189"/>
      <c r="G103" s="31" t="s">
        <v>546</v>
      </c>
      <c r="H103" s="32">
        <f>SUM(I103:N103)</f>
        <v>75.7</v>
      </c>
      <c r="I103" s="32">
        <v>0</v>
      </c>
      <c r="J103" s="32">
        <v>0</v>
      </c>
      <c r="K103" s="32">
        <v>0</v>
      </c>
      <c r="L103" s="32">
        <v>0</v>
      </c>
      <c r="M103" s="32">
        <v>75.7</v>
      </c>
      <c r="N103" s="32">
        <v>0</v>
      </c>
      <c r="O103" s="204"/>
      <c r="P103" s="189"/>
    </row>
    <row r="104" spans="1:16" ht="36" x14ac:dyDescent="0.25">
      <c r="A104" s="190"/>
      <c r="B104" s="190"/>
      <c r="C104" s="189"/>
      <c r="D104" s="189"/>
      <c r="E104" s="189"/>
      <c r="F104" s="189"/>
      <c r="G104" s="31" t="s">
        <v>7</v>
      </c>
      <c r="H104" s="32">
        <f t="shared" ref="H104:H146" si="30">SUM(I104:N104)</f>
        <v>1.7</v>
      </c>
      <c r="I104" s="32">
        <v>0</v>
      </c>
      <c r="J104" s="32">
        <v>0</v>
      </c>
      <c r="K104" s="32">
        <v>0</v>
      </c>
      <c r="L104" s="32">
        <v>0</v>
      </c>
      <c r="M104" s="32">
        <v>1.7</v>
      </c>
      <c r="N104" s="32">
        <v>0</v>
      </c>
      <c r="O104" s="204"/>
      <c r="P104" s="189"/>
    </row>
    <row r="105" spans="1:16" x14ac:dyDescent="0.25">
      <c r="A105" s="190"/>
      <c r="B105" s="190"/>
      <c r="C105" s="189"/>
      <c r="D105" s="189"/>
      <c r="E105" s="189"/>
      <c r="F105" s="189"/>
      <c r="G105" s="31" t="s">
        <v>8</v>
      </c>
      <c r="H105" s="32">
        <f t="shared" si="30"/>
        <v>0</v>
      </c>
      <c r="I105" s="32">
        <v>0</v>
      </c>
      <c r="J105" s="32">
        <v>0</v>
      </c>
      <c r="K105" s="32">
        <v>0</v>
      </c>
      <c r="L105" s="32">
        <v>0</v>
      </c>
      <c r="M105" s="32">
        <v>0</v>
      </c>
      <c r="N105" s="32">
        <v>0</v>
      </c>
      <c r="O105" s="204"/>
      <c r="P105" s="189"/>
    </row>
    <row r="106" spans="1:16" ht="24" x14ac:dyDescent="0.25">
      <c r="A106" s="190"/>
      <c r="B106" s="190"/>
      <c r="C106" s="189"/>
      <c r="D106" s="189"/>
      <c r="E106" s="189"/>
      <c r="F106" s="189"/>
      <c r="G106" s="31" t="s">
        <v>9</v>
      </c>
      <c r="H106" s="32">
        <f t="shared" si="30"/>
        <v>0</v>
      </c>
      <c r="I106" s="32">
        <v>0</v>
      </c>
      <c r="J106" s="32">
        <v>0</v>
      </c>
      <c r="K106" s="32">
        <v>0</v>
      </c>
      <c r="L106" s="32">
        <v>0</v>
      </c>
      <c r="M106" s="32">
        <v>0</v>
      </c>
      <c r="N106" s="32">
        <v>0</v>
      </c>
      <c r="O106" s="204"/>
      <c r="P106" s="189"/>
    </row>
    <row r="107" spans="1:16" ht="51" customHeight="1" x14ac:dyDescent="0.25">
      <c r="A107" s="190" t="s">
        <v>2020</v>
      </c>
      <c r="B107" s="190" t="s">
        <v>1987</v>
      </c>
      <c r="C107" s="189" t="s">
        <v>108</v>
      </c>
      <c r="D107" s="189" t="s">
        <v>67</v>
      </c>
      <c r="E107" s="189" t="s">
        <v>2021</v>
      </c>
      <c r="F107" s="189" t="s">
        <v>2019</v>
      </c>
      <c r="G107" s="31" t="s">
        <v>4</v>
      </c>
      <c r="H107" s="32">
        <f>SUM(H108:H111)</f>
        <v>151.29999999999998</v>
      </c>
      <c r="I107" s="32">
        <f t="shared" ref="I107:N107" si="31">SUM(I108:I111)</f>
        <v>0</v>
      </c>
      <c r="J107" s="32">
        <f t="shared" si="31"/>
        <v>0</v>
      </c>
      <c r="K107" s="32">
        <f t="shared" si="31"/>
        <v>0</v>
      </c>
      <c r="L107" s="32">
        <f t="shared" si="31"/>
        <v>94.6</v>
      </c>
      <c r="M107" s="32">
        <f t="shared" si="31"/>
        <v>56.699999999999996</v>
      </c>
      <c r="N107" s="32">
        <f t="shared" si="31"/>
        <v>0</v>
      </c>
      <c r="O107" s="204">
        <v>13550</v>
      </c>
      <c r="P107" s="189"/>
    </row>
    <row r="108" spans="1:16" x14ac:dyDescent="0.25">
      <c r="A108" s="190"/>
      <c r="B108" s="190"/>
      <c r="C108" s="189"/>
      <c r="D108" s="189"/>
      <c r="E108" s="189"/>
      <c r="F108" s="189"/>
      <c r="G108" s="31" t="s">
        <v>546</v>
      </c>
      <c r="H108" s="32">
        <f t="shared" si="30"/>
        <v>108.89999999999999</v>
      </c>
      <c r="I108" s="32">
        <v>0</v>
      </c>
      <c r="J108" s="32">
        <v>0</v>
      </c>
      <c r="K108" s="32">
        <v>0</v>
      </c>
      <c r="L108" s="32">
        <v>68.099999999999994</v>
      </c>
      <c r="M108" s="32">
        <v>40.799999999999997</v>
      </c>
      <c r="N108" s="32">
        <v>0</v>
      </c>
      <c r="O108" s="204"/>
      <c r="P108" s="189"/>
    </row>
    <row r="109" spans="1:16" ht="36" x14ac:dyDescent="0.25">
      <c r="A109" s="190"/>
      <c r="B109" s="190"/>
      <c r="C109" s="189"/>
      <c r="D109" s="189"/>
      <c r="E109" s="189"/>
      <c r="F109" s="189"/>
      <c r="G109" s="31" t="s">
        <v>7</v>
      </c>
      <c r="H109" s="32">
        <f>SUM(I109:N109)</f>
        <v>42.4</v>
      </c>
      <c r="I109" s="32">
        <v>0</v>
      </c>
      <c r="J109" s="32">
        <v>0</v>
      </c>
      <c r="K109" s="32">
        <v>0</v>
      </c>
      <c r="L109" s="32">
        <v>26.5</v>
      </c>
      <c r="M109" s="32">
        <v>15.9</v>
      </c>
      <c r="N109" s="32">
        <v>0</v>
      </c>
      <c r="O109" s="204"/>
      <c r="P109" s="189"/>
    </row>
    <row r="110" spans="1:16" x14ac:dyDescent="0.25">
      <c r="A110" s="190"/>
      <c r="B110" s="190"/>
      <c r="C110" s="189"/>
      <c r="D110" s="189"/>
      <c r="E110" s="189"/>
      <c r="F110" s="189"/>
      <c r="G110" s="31" t="s">
        <v>8</v>
      </c>
      <c r="H110" s="32">
        <f t="shared" si="30"/>
        <v>0</v>
      </c>
      <c r="I110" s="32">
        <v>0</v>
      </c>
      <c r="J110" s="32">
        <v>0</v>
      </c>
      <c r="K110" s="32">
        <v>0</v>
      </c>
      <c r="L110" s="32">
        <v>0</v>
      </c>
      <c r="M110" s="32">
        <v>0</v>
      </c>
      <c r="N110" s="32">
        <v>0</v>
      </c>
      <c r="O110" s="204"/>
      <c r="P110" s="189"/>
    </row>
    <row r="111" spans="1:16" ht="24" x14ac:dyDescent="0.25">
      <c r="A111" s="190"/>
      <c r="B111" s="190"/>
      <c r="C111" s="189"/>
      <c r="D111" s="189"/>
      <c r="E111" s="189"/>
      <c r="F111" s="189"/>
      <c r="G111" s="31" t="s">
        <v>9</v>
      </c>
      <c r="H111" s="32">
        <f t="shared" si="30"/>
        <v>0</v>
      </c>
      <c r="I111" s="32">
        <v>0</v>
      </c>
      <c r="J111" s="32">
        <v>0</v>
      </c>
      <c r="K111" s="32">
        <v>0</v>
      </c>
      <c r="L111" s="32">
        <v>0</v>
      </c>
      <c r="M111" s="32">
        <v>0</v>
      </c>
      <c r="N111" s="32">
        <v>0</v>
      </c>
      <c r="O111" s="204"/>
      <c r="P111" s="189"/>
    </row>
    <row r="112" spans="1:16" ht="51" customHeight="1" x14ac:dyDescent="0.25">
      <c r="A112" s="190" t="s">
        <v>2022</v>
      </c>
      <c r="B112" s="190" t="s">
        <v>1987</v>
      </c>
      <c r="C112" s="189" t="s">
        <v>108</v>
      </c>
      <c r="D112" s="189">
        <v>2029</v>
      </c>
      <c r="E112" s="189">
        <v>25</v>
      </c>
      <c r="F112" s="189" t="s">
        <v>2019</v>
      </c>
      <c r="G112" s="31" t="s">
        <v>4</v>
      </c>
      <c r="H112" s="32">
        <f>SUM(H113:H116)</f>
        <v>24.3</v>
      </c>
      <c r="I112" s="32">
        <f t="shared" ref="I112:N112" si="32">SUM(I113:I116)</f>
        <v>0</v>
      </c>
      <c r="J112" s="32">
        <f t="shared" si="32"/>
        <v>0</v>
      </c>
      <c r="K112" s="32">
        <f t="shared" si="32"/>
        <v>0</v>
      </c>
      <c r="L112" s="32">
        <f t="shared" si="32"/>
        <v>0</v>
      </c>
      <c r="M112" s="32">
        <f t="shared" si="32"/>
        <v>24.3</v>
      </c>
      <c r="N112" s="32">
        <f t="shared" si="32"/>
        <v>0</v>
      </c>
      <c r="O112" s="204">
        <v>2036</v>
      </c>
      <c r="P112" s="189"/>
    </row>
    <row r="113" spans="1:16" x14ac:dyDescent="0.25">
      <c r="A113" s="190"/>
      <c r="B113" s="190"/>
      <c r="C113" s="189"/>
      <c r="D113" s="189"/>
      <c r="E113" s="189"/>
      <c r="F113" s="189"/>
      <c r="G113" s="31" t="s">
        <v>546</v>
      </c>
      <c r="H113" s="32">
        <f t="shared" si="30"/>
        <v>17.5</v>
      </c>
      <c r="I113" s="32">
        <v>0</v>
      </c>
      <c r="J113" s="32">
        <v>0</v>
      </c>
      <c r="K113" s="32">
        <v>0</v>
      </c>
      <c r="L113" s="32">
        <v>0</v>
      </c>
      <c r="M113" s="32">
        <v>17.5</v>
      </c>
      <c r="N113" s="32">
        <v>0</v>
      </c>
      <c r="O113" s="204"/>
      <c r="P113" s="189"/>
    </row>
    <row r="114" spans="1:16" ht="36" x14ac:dyDescent="0.25">
      <c r="A114" s="190"/>
      <c r="B114" s="190"/>
      <c r="C114" s="189"/>
      <c r="D114" s="189"/>
      <c r="E114" s="189"/>
      <c r="F114" s="189"/>
      <c r="G114" s="31" t="s">
        <v>7</v>
      </c>
      <c r="H114" s="32">
        <f t="shared" si="30"/>
        <v>6.8</v>
      </c>
      <c r="I114" s="32">
        <v>0</v>
      </c>
      <c r="J114" s="32">
        <v>0</v>
      </c>
      <c r="K114" s="32">
        <v>0</v>
      </c>
      <c r="L114" s="32">
        <v>0</v>
      </c>
      <c r="M114" s="32">
        <v>6.8</v>
      </c>
      <c r="N114" s="32">
        <v>0</v>
      </c>
      <c r="O114" s="204"/>
      <c r="P114" s="189"/>
    </row>
    <row r="115" spans="1:16" x14ac:dyDescent="0.25">
      <c r="A115" s="190"/>
      <c r="B115" s="190"/>
      <c r="C115" s="189"/>
      <c r="D115" s="189"/>
      <c r="E115" s="189"/>
      <c r="F115" s="189"/>
      <c r="G115" s="31" t="s">
        <v>8</v>
      </c>
      <c r="H115" s="32">
        <f t="shared" si="30"/>
        <v>0</v>
      </c>
      <c r="I115" s="32">
        <v>0</v>
      </c>
      <c r="J115" s="32">
        <v>0</v>
      </c>
      <c r="K115" s="32">
        <v>0</v>
      </c>
      <c r="L115" s="32">
        <v>0</v>
      </c>
      <c r="M115" s="32">
        <v>0</v>
      </c>
      <c r="N115" s="32">
        <v>0</v>
      </c>
      <c r="O115" s="204"/>
      <c r="P115" s="189"/>
    </row>
    <row r="116" spans="1:16" ht="24" x14ac:dyDescent="0.25">
      <c r="A116" s="190"/>
      <c r="B116" s="190"/>
      <c r="C116" s="189"/>
      <c r="D116" s="189"/>
      <c r="E116" s="189"/>
      <c r="F116" s="189"/>
      <c r="G116" s="31" t="s">
        <v>9</v>
      </c>
      <c r="H116" s="32">
        <f t="shared" si="30"/>
        <v>0</v>
      </c>
      <c r="I116" s="32">
        <v>0</v>
      </c>
      <c r="J116" s="32">
        <v>0</v>
      </c>
      <c r="K116" s="32">
        <v>0</v>
      </c>
      <c r="L116" s="32">
        <v>0</v>
      </c>
      <c r="M116" s="32">
        <v>0</v>
      </c>
      <c r="N116" s="32">
        <v>0</v>
      </c>
      <c r="O116" s="204"/>
      <c r="P116" s="189"/>
    </row>
    <row r="117" spans="1:16" ht="51" customHeight="1" x14ac:dyDescent="0.25">
      <c r="A117" s="190" t="s">
        <v>2023</v>
      </c>
      <c r="B117" s="190" t="s">
        <v>1987</v>
      </c>
      <c r="C117" s="189" t="s">
        <v>108</v>
      </c>
      <c r="D117" s="189">
        <v>2028</v>
      </c>
      <c r="E117" s="189">
        <v>15</v>
      </c>
      <c r="F117" s="189" t="s">
        <v>2019</v>
      </c>
      <c r="G117" s="31" t="s">
        <v>4</v>
      </c>
      <c r="H117" s="32">
        <f>SUM(H118:H121)</f>
        <v>12.799999999999999</v>
      </c>
      <c r="I117" s="32">
        <f t="shared" ref="I117:N117" si="33">SUM(I118:I121)</f>
        <v>0</v>
      </c>
      <c r="J117" s="32">
        <f t="shared" si="33"/>
        <v>0</v>
      </c>
      <c r="K117" s="32">
        <f t="shared" si="33"/>
        <v>0</v>
      </c>
      <c r="L117" s="32">
        <f t="shared" si="33"/>
        <v>12.799999999999999</v>
      </c>
      <c r="M117" s="32">
        <f t="shared" si="33"/>
        <v>0</v>
      </c>
      <c r="N117" s="32">
        <f t="shared" si="33"/>
        <v>0</v>
      </c>
      <c r="O117" s="189">
        <v>530</v>
      </c>
      <c r="P117" s="189"/>
    </row>
    <row r="118" spans="1:16" x14ac:dyDescent="0.25">
      <c r="A118" s="190"/>
      <c r="B118" s="190"/>
      <c r="C118" s="189"/>
      <c r="D118" s="189"/>
      <c r="E118" s="189"/>
      <c r="F118" s="189"/>
      <c r="G118" s="31" t="s">
        <v>546</v>
      </c>
      <c r="H118" s="32">
        <f t="shared" si="30"/>
        <v>9.1999999999999993</v>
      </c>
      <c r="I118" s="32">
        <v>0</v>
      </c>
      <c r="J118" s="32">
        <v>0</v>
      </c>
      <c r="K118" s="32">
        <v>0</v>
      </c>
      <c r="L118" s="32">
        <v>9.1999999999999993</v>
      </c>
      <c r="M118" s="32">
        <v>0</v>
      </c>
      <c r="N118" s="32">
        <v>0</v>
      </c>
      <c r="O118" s="189"/>
      <c r="P118" s="189"/>
    </row>
    <row r="119" spans="1:16" ht="36" x14ac:dyDescent="0.25">
      <c r="A119" s="190"/>
      <c r="B119" s="190"/>
      <c r="C119" s="189"/>
      <c r="D119" s="189"/>
      <c r="E119" s="189"/>
      <c r="F119" s="189"/>
      <c r="G119" s="31" t="s">
        <v>7</v>
      </c>
      <c r="H119" s="32">
        <f t="shared" si="30"/>
        <v>3.6</v>
      </c>
      <c r="I119" s="32">
        <v>0</v>
      </c>
      <c r="J119" s="32">
        <v>0</v>
      </c>
      <c r="K119" s="32">
        <v>0</v>
      </c>
      <c r="L119" s="32">
        <v>3.6</v>
      </c>
      <c r="M119" s="32">
        <v>0</v>
      </c>
      <c r="N119" s="32">
        <v>0</v>
      </c>
      <c r="O119" s="189"/>
      <c r="P119" s="189"/>
    </row>
    <row r="120" spans="1:16" x14ac:dyDescent="0.25">
      <c r="A120" s="190"/>
      <c r="B120" s="190"/>
      <c r="C120" s="189"/>
      <c r="D120" s="189"/>
      <c r="E120" s="189"/>
      <c r="F120" s="189"/>
      <c r="G120" s="31" t="s">
        <v>8</v>
      </c>
      <c r="H120" s="32">
        <f t="shared" si="30"/>
        <v>0</v>
      </c>
      <c r="I120" s="32">
        <v>0</v>
      </c>
      <c r="J120" s="32">
        <v>0</v>
      </c>
      <c r="K120" s="32">
        <v>0</v>
      </c>
      <c r="L120" s="32">
        <v>0</v>
      </c>
      <c r="M120" s="32">
        <v>0</v>
      </c>
      <c r="N120" s="32">
        <v>0</v>
      </c>
      <c r="O120" s="189"/>
      <c r="P120" s="189"/>
    </row>
    <row r="121" spans="1:16" ht="24" x14ac:dyDescent="0.25">
      <c r="A121" s="190"/>
      <c r="B121" s="190"/>
      <c r="C121" s="189"/>
      <c r="D121" s="189"/>
      <c r="E121" s="189"/>
      <c r="F121" s="189"/>
      <c r="G121" s="31" t="s">
        <v>9</v>
      </c>
      <c r="H121" s="32">
        <f t="shared" si="30"/>
        <v>0</v>
      </c>
      <c r="I121" s="32">
        <v>0</v>
      </c>
      <c r="J121" s="32">
        <v>0</v>
      </c>
      <c r="K121" s="32">
        <v>0</v>
      </c>
      <c r="L121" s="32">
        <v>0</v>
      </c>
      <c r="M121" s="32">
        <v>0</v>
      </c>
      <c r="N121" s="32">
        <v>0</v>
      </c>
      <c r="O121" s="189"/>
      <c r="P121" s="189"/>
    </row>
    <row r="122" spans="1:16" ht="51" customHeight="1" x14ac:dyDescent="0.25">
      <c r="A122" s="190" t="s">
        <v>2024</v>
      </c>
      <c r="B122" s="190" t="s">
        <v>1987</v>
      </c>
      <c r="C122" s="189" t="s">
        <v>108</v>
      </c>
      <c r="D122" s="189">
        <v>2028</v>
      </c>
      <c r="E122" s="189">
        <v>15</v>
      </c>
      <c r="F122" s="189" t="s">
        <v>2019</v>
      </c>
      <c r="G122" s="31" t="s">
        <v>4</v>
      </c>
      <c r="H122" s="32">
        <f>SUM(H123:H126)</f>
        <v>12.799999999999999</v>
      </c>
      <c r="I122" s="32">
        <f t="shared" ref="I122:N122" si="34">SUM(I123:I126)</f>
        <v>0</v>
      </c>
      <c r="J122" s="32">
        <f t="shared" si="34"/>
        <v>0</v>
      </c>
      <c r="K122" s="32">
        <f t="shared" si="34"/>
        <v>0</v>
      </c>
      <c r="L122" s="32">
        <f t="shared" si="34"/>
        <v>12.799999999999999</v>
      </c>
      <c r="M122" s="32">
        <f t="shared" si="34"/>
        <v>0</v>
      </c>
      <c r="N122" s="32">
        <f t="shared" si="34"/>
        <v>0</v>
      </c>
      <c r="O122" s="189">
        <v>600</v>
      </c>
      <c r="P122" s="189"/>
    </row>
    <row r="123" spans="1:16" x14ac:dyDescent="0.25">
      <c r="A123" s="190"/>
      <c r="B123" s="190"/>
      <c r="C123" s="189"/>
      <c r="D123" s="189"/>
      <c r="E123" s="189"/>
      <c r="F123" s="189"/>
      <c r="G123" s="31" t="s">
        <v>546</v>
      </c>
      <c r="H123" s="32">
        <f t="shared" si="30"/>
        <v>9.1999999999999993</v>
      </c>
      <c r="I123" s="32">
        <v>0</v>
      </c>
      <c r="J123" s="32">
        <v>0</v>
      </c>
      <c r="K123" s="32">
        <v>0</v>
      </c>
      <c r="L123" s="32">
        <v>9.1999999999999993</v>
      </c>
      <c r="M123" s="32">
        <v>0</v>
      </c>
      <c r="N123" s="32">
        <v>0</v>
      </c>
      <c r="O123" s="189"/>
      <c r="P123" s="189"/>
    </row>
    <row r="124" spans="1:16" ht="36" x14ac:dyDescent="0.25">
      <c r="A124" s="190"/>
      <c r="B124" s="190"/>
      <c r="C124" s="189"/>
      <c r="D124" s="189"/>
      <c r="E124" s="189"/>
      <c r="F124" s="189"/>
      <c r="G124" s="31" t="s">
        <v>7</v>
      </c>
      <c r="H124" s="32">
        <f t="shared" si="30"/>
        <v>3.6</v>
      </c>
      <c r="I124" s="32">
        <v>0</v>
      </c>
      <c r="J124" s="32">
        <v>0</v>
      </c>
      <c r="K124" s="32">
        <v>0</v>
      </c>
      <c r="L124" s="32">
        <v>3.6</v>
      </c>
      <c r="M124" s="32">
        <v>0</v>
      </c>
      <c r="N124" s="32">
        <v>0</v>
      </c>
      <c r="O124" s="189"/>
      <c r="P124" s="189"/>
    </row>
    <row r="125" spans="1:16" x14ac:dyDescent="0.25">
      <c r="A125" s="190"/>
      <c r="B125" s="190"/>
      <c r="C125" s="189"/>
      <c r="D125" s="189"/>
      <c r="E125" s="189"/>
      <c r="F125" s="189"/>
      <c r="G125" s="31" t="s">
        <v>8</v>
      </c>
      <c r="H125" s="32">
        <f t="shared" si="30"/>
        <v>0</v>
      </c>
      <c r="I125" s="32">
        <v>0</v>
      </c>
      <c r="J125" s="32">
        <v>0</v>
      </c>
      <c r="K125" s="32">
        <v>0</v>
      </c>
      <c r="L125" s="32">
        <v>0</v>
      </c>
      <c r="M125" s="32">
        <v>0</v>
      </c>
      <c r="N125" s="32">
        <v>0</v>
      </c>
      <c r="O125" s="189"/>
      <c r="P125" s="189"/>
    </row>
    <row r="126" spans="1:16" ht="24" x14ac:dyDescent="0.25">
      <c r="A126" s="190"/>
      <c r="B126" s="190"/>
      <c r="C126" s="189"/>
      <c r="D126" s="189"/>
      <c r="E126" s="189"/>
      <c r="F126" s="189"/>
      <c r="G126" s="31" t="s">
        <v>9</v>
      </c>
      <c r="H126" s="32">
        <f t="shared" si="30"/>
        <v>0</v>
      </c>
      <c r="I126" s="32">
        <v>0</v>
      </c>
      <c r="J126" s="32">
        <v>0</v>
      </c>
      <c r="K126" s="32">
        <v>0</v>
      </c>
      <c r="L126" s="32">
        <v>0</v>
      </c>
      <c r="M126" s="32">
        <v>0</v>
      </c>
      <c r="N126" s="32">
        <v>0</v>
      </c>
      <c r="O126" s="189"/>
      <c r="P126" s="189"/>
    </row>
    <row r="127" spans="1:16" ht="51" customHeight="1" x14ac:dyDescent="0.25">
      <c r="A127" s="190" t="s">
        <v>2025</v>
      </c>
      <c r="B127" s="190" t="s">
        <v>1987</v>
      </c>
      <c r="C127" s="189" t="s">
        <v>108</v>
      </c>
      <c r="D127" s="189">
        <v>2029</v>
      </c>
      <c r="E127" s="189">
        <v>15</v>
      </c>
      <c r="F127" s="189" t="s">
        <v>2019</v>
      </c>
      <c r="G127" s="31" t="s">
        <v>4</v>
      </c>
      <c r="H127" s="32">
        <f>SUM(H128:H131)</f>
        <v>13.9</v>
      </c>
      <c r="I127" s="32">
        <f t="shared" ref="I127:N127" si="35">SUM(I128:I131)</f>
        <v>0</v>
      </c>
      <c r="J127" s="32">
        <f t="shared" si="35"/>
        <v>0</v>
      </c>
      <c r="K127" s="32">
        <f t="shared" si="35"/>
        <v>0</v>
      </c>
      <c r="L127" s="32">
        <f t="shared" si="35"/>
        <v>0</v>
      </c>
      <c r="M127" s="32">
        <f t="shared" si="35"/>
        <v>13.9</v>
      </c>
      <c r="N127" s="32">
        <f t="shared" si="35"/>
        <v>0</v>
      </c>
      <c r="O127" s="189">
        <v>434</v>
      </c>
      <c r="P127" s="189"/>
    </row>
    <row r="128" spans="1:16" x14ac:dyDescent="0.25">
      <c r="A128" s="190"/>
      <c r="B128" s="190"/>
      <c r="C128" s="189"/>
      <c r="D128" s="189"/>
      <c r="E128" s="189"/>
      <c r="F128" s="189"/>
      <c r="G128" s="31" t="s">
        <v>546</v>
      </c>
      <c r="H128" s="32">
        <f t="shared" si="30"/>
        <v>10</v>
      </c>
      <c r="I128" s="32">
        <v>0</v>
      </c>
      <c r="J128" s="32">
        <v>0</v>
      </c>
      <c r="K128" s="32">
        <v>0</v>
      </c>
      <c r="L128" s="32">
        <v>0</v>
      </c>
      <c r="M128" s="32">
        <v>10</v>
      </c>
      <c r="N128" s="32">
        <v>0</v>
      </c>
      <c r="O128" s="189"/>
      <c r="P128" s="189"/>
    </row>
    <row r="129" spans="1:16" ht="36" x14ac:dyDescent="0.25">
      <c r="A129" s="190"/>
      <c r="B129" s="190"/>
      <c r="C129" s="189"/>
      <c r="D129" s="189"/>
      <c r="E129" s="189"/>
      <c r="F129" s="189"/>
      <c r="G129" s="31" t="s">
        <v>7</v>
      </c>
      <c r="H129" s="32">
        <f t="shared" si="30"/>
        <v>3.9</v>
      </c>
      <c r="I129" s="32">
        <v>0</v>
      </c>
      <c r="J129" s="32">
        <v>0</v>
      </c>
      <c r="K129" s="32">
        <v>0</v>
      </c>
      <c r="L129" s="32">
        <v>0</v>
      </c>
      <c r="M129" s="32">
        <v>3.9</v>
      </c>
      <c r="N129" s="32">
        <v>0</v>
      </c>
      <c r="O129" s="189"/>
      <c r="P129" s="189"/>
    </row>
    <row r="130" spans="1:16" x14ac:dyDescent="0.25">
      <c r="A130" s="190"/>
      <c r="B130" s="190"/>
      <c r="C130" s="189"/>
      <c r="D130" s="189"/>
      <c r="E130" s="189"/>
      <c r="F130" s="189"/>
      <c r="G130" s="31" t="s">
        <v>8</v>
      </c>
      <c r="H130" s="32">
        <f t="shared" si="30"/>
        <v>0</v>
      </c>
      <c r="I130" s="32">
        <v>0</v>
      </c>
      <c r="J130" s="32">
        <v>0</v>
      </c>
      <c r="K130" s="32">
        <v>0</v>
      </c>
      <c r="L130" s="32">
        <v>0</v>
      </c>
      <c r="M130" s="32">
        <v>0</v>
      </c>
      <c r="N130" s="32">
        <v>0</v>
      </c>
      <c r="O130" s="189"/>
      <c r="P130" s="189"/>
    </row>
    <row r="131" spans="1:16" ht="24" x14ac:dyDescent="0.25">
      <c r="A131" s="190"/>
      <c r="B131" s="190"/>
      <c r="C131" s="189"/>
      <c r="D131" s="189"/>
      <c r="E131" s="189"/>
      <c r="F131" s="189"/>
      <c r="G131" s="31" t="s">
        <v>9</v>
      </c>
      <c r="H131" s="32">
        <f t="shared" si="30"/>
        <v>0</v>
      </c>
      <c r="I131" s="32">
        <v>0</v>
      </c>
      <c r="J131" s="32">
        <v>0</v>
      </c>
      <c r="K131" s="32">
        <v>0</v>
      </c>
      <c r="L131" s="32">
        <v>0</v>
      </c>
      <c r="M131" s="32">
        <v>0</v>
      </c>
      <c r="N131" s="32">
        <v>0</v>
      </c>
      <c r="O131" s="189"/>
      <c r="P131" s="189"/>
    </row>
    <row r="132" spans="1:16" ht="51" customHeight="1" x14ac:dyDescent="0.25">
      <c r="A132" s="190" t="s">
        <v>2026</v>
      </c>
      <c r="B132" s="190" t="s">
        <v>1987</v>
      </c>
      <c r="C132" s="189" t="s">
        <v>108</v>
      </c>
      <c r="D132" s="189">
        <v>2029</v>
      </c>
      <c r="E132" s="189">
        <v>15</v>
      </c>
      <c r="F132" s="189" t="s">
        <v>2019</v>
      </c>
      <c r="G132" s="31" t="s">
        <v>4</v>
      </c>
      <c r="H132" s="32">
        <f>SUM(H133:H136)</f>
        <v>13.9</v>
      </c>
      <c r="I132" s="32">
        <f t="shared" ref="I132:N132" si="36">SUM(I133:I136)</f>
        <v>0</v>
      </c>
      <c r="J132" s="32">
        <f t="shared" si="36"/>
        <v>0</v>
      </c>
      <c r="K132" s="32">
        <f t="shared" si="36"/>
        <v>0</v>
      </c>
      <c r="L132" s="32">
        <f t="shared" si="36"/>
        <v>0</v>
      </c>
      <c r="M132" s="32">
        <f t="shared" si="36"/>
        <v>13.9</v>
      </c>
      <c r="N132" s="32">
        <f t="shared" si="36"/>
        <v>0</v>
      </c>
      <c r="O132" s="189">
        <v>555</v>
      </c>
      <c r="P132" s="189"/>
    </row>
    <row r="133" spans="1:16" x14ac:dyDescent="0.25">
      <c r="A133" s="190"/>
      <c r="B133" s="190"/>
      <c r="C133" s="189"/>
      <c r="D133" s="189"/>
      <c r="E133" s="189"/>
      <c r="F133" s="189"/>
      <c r="G133" s="31" t="s">
        <v>546</v>
      </c>
      <c r="H133" s="32">
        <f t="shared" si="30"/>
        <v>10</v>
      </c>
      <c r="I133" s="32">
        <v>0</v>
      </c>
      <c r="J133" s="32">
        <v>0</v>
      </c>
      <c r="K133" s="32">
        <v>0</v>
      </c>
      <c r="L133" s="32">
        <v>0</v>
      </c>
      <c r="M133" s="32">
        <v>10</v>
      </c>
      <c r="N133" s="32">
        <v>0</v>
      </c>
      <c r="O133" s="189"/>
      <c r="P133" s="189"/>
    </row>
    <row r="134" spans="1:16" ht="36" x14ac:dyDescent="0.25">
      <c r="A134" s="190"/>
      <c r="B134" s="190"/>
      <c r="C134" s="189"/>
      <c r="D134" s="189"/>
      <c r="E134" s="189"/>
      <c r="F134" s="189"/>
      <c r="G134" s="31" t="s">
        <v>7</v>
      </c>
      <c r="H134" s="32">
        <f t="shared" si="30"/>
        <v>3.9</v>
      </c>
      <c r="I134" s="32">
        <v>0</v>
      </c>
      <c r="J134" s="32">
        <v>0</v>
      </c>
      <c r="K134" s="32">
        <v>0</v>
      </c>
      <c r="L134" s="32">
        <v>0</v>
      </c>
      <c r="M134" s="32">
        <v>3.9</v>
      </c>
      <c r="N134" s="32">
        <v>0</v>
      </c>
      <c r="O134" s="189"/>
      <c r="P134" s="189"/>
    </row>
    <row r="135" spans="1:16" x14ac:dyDescent="0.25">
      <c r="A135" s="190"/>
      <c r="B135" s="190"/>
      <c r="C135" s="189"/>
      <c r="D135" s="189"/>
      <c r="E135" s="189"/>
      <c r="F135" s="189"/>
      <c r="G135" s="31" t="s">
        <v>8</v>
      </c>
      <c r="H135" s="32">
        <f t="shared" si="30"/>
        <v>0</v>
      </c>
      <c r="I135" s="32">
        <v>0</v>
      </c>
      <c r="J135" s="32">
        <v>0</v>
      </c>
      <c r="K135" s="32">
        <v>0</v>
      </c>
      <c r="L135" s="32">
        <v>0</v>
      </c>
      <c r="M135" s="32">
        <v>0</v>
      </c>
      <c r="N135" s="32">
        <v>0</v>
      </c>
      <c r="O135" s="189"/>
      <c r="P135" s="189"/>
    </row>
    <row r="136" spans="1:16" ht="24" x14ac:dyDescent="0.25">
      <c r="A136" s="190"/>
      <c r="B136" s="190"/>
      <c r="C136" s="189"/>
      <c r="D136" s="189"/>
      <c r="E136" s="189"/>
      <c r="F136" s="189"/>
      <c r="G136" s="31" t="s">
        <v>9</v>
      </c>
      <c r="H136" s="32">
        <f t="shared" si="30"/>
        <v>0</v>
      </c>
      <c r="I136" s="32">
        <v>0</v>
      </c>
      <c r="J136" s="32">
        <v>0</v>
      </c>
      <c r="K136" s="32">
        <v>0</v>
      </c>
      <c r="L136" s="32">
        <v>0</v>
      </c>
      <c r="M136" s="32">
        <v>0</v>
      </c>
      <c r="N136" s="32">
        <v>0</v>
      </c>
      <c r="O136" s="189"/>
      <c r="P136" s="189"/>
    </row>
    <row r="137" spans="1:16" ht="51" customHeight="1" x14ac:dyDescent="0.25">
      <c r="A137" s="190" t="s">
        <v>2027</v>
      </c>
      <c r="B137" s="190" t="s">
        <v>1987</v>
      </c>
      <c r="C137" s="189" t="s">
        <v>108</v>
      </c>
      <c r="D137" s="189">
        <v>2028</v>
      </c>
      <c r="E137" s="189">
        <v>25</v>
      </c>
      <c r="F137" s="189" t="s">
        <v>2019</v>
      </c>
      <c r="G137" s="31" t="s">
        <v>4</v>
      </c>
      <c r="H137" s="32">
        <f>SUM(H138:H141)</f>
        <v>8.1</v>
      </c>
      <c r="I137" s="32">
        <f t="shared" ref="I137:N137" si="37">SUM(I138:I141)</f>
        <v>0</v>
      </c>
      <c r="J137" s="32">
        <f t="shared" si="37"/>
        <v>0</v>
      </c>
      <c r="K137" s="32">
        <f t="shared" si="37"/>
        <v>0</v>
      </c>
      <c r="L137" s="32">
        <f t="shared" si="37"/>
        <v>8.1</v>
      </c>
      <c r="M137" s="32">
        <f t="shared" si="37"/>
        <v>0</v>
      </c>
      <c r="N137" s="32">
        <f t="shared" si="37"/>
        <v>0</v>
      </c>
      <c r="O137" s="189">
        <v>650</v>
      </c>
      <c r="P137" s="189"/>
    </row>
    <row r="138" spans="1:16" x14ac:dyDescent="0.25">
      <c r="A138" s="190"/>
      <c r="B138" s="190"/>
      <c r="C138" s="189"/>
      <c r="D138" s="189"/>
      <c r="E138" s="189"/>
      <c r="F138" s="189"/>
      <c r="G138" s="31" t="s">
        <v>546</v>
      </c>
      <c r="H138" s="32">
        <f t="shared" si="30"/>
        <v>7.9</v>
      </c>
      <c r="I138" s="32">
        <v>0</v>
      </c>
      <c r="J138" s="32">
        <v>0</v>
      </c>
      <c r="K138" s="32">
        <v>0</v>
      </c>
      <c r="L138" s="32">
        <v>7.9</v>
      </c>
      <c r="M138" s="32">
        <v>0</v>
      </c>
      <c r="N138" s="32">
        <v>0</v>
      </c>
      <c r="O138" s="189"/>
      <c r="P138" s="189"/>
    </row>
    <row r="139" spans="1:16" ht="36" x14ac:dyDescent="0.25">
      <c r="A139" s="190"/>
      <c r="B139" s="190"/>
      <c r="C139" s="189"/>
      <c r="D139" s="189"/>
      <c r="E139" s="189"/>
      <c r="F139" s="189"/>
      <c r="G139" s="31" t="s">
        <v>7</v>
      </c>
      <c r="H139" s="32">
        <f t="shared" si="30"/>
        <v>0.2</v>
      </c>
      <c r="I139" s="32">
        <v>0</v>
      </c>
      <c r="J139" s="32">
        <v>0</v>
      </c>
      <c r="K139" s="32">
        <v>0</v>
      </c>
      <c r="L139" s="32">
        <v>0.2</v>
      </c>
      <c r="M139" s="32">
        <v>0</v>
      </c>
      <c r="N139" s="32">
        <v>0</v>
      </c>
      <c r="O139" s="189"/>
      <c r="P139" s="189"/>
    </row>
    <row r="140" spans="1:16" x14ac:dyDescent="0.25">
      <c r="A140" s="190"/>
      <c r="B140" s="190"/>
      <c r="C140" s="189"/>
      <c r="D140" s="189"/>
      <c r="E140" s="189"/>
      <c r="F140" s="189"/>
      <c r="G140" s="31" t="s">
        <v>8</v>
      </c>
      <c r="H140" s="32">
        <f t="shared" si="30"/>
        <v>0</v>
      </c>
      <c r="I140" s="32">
        <v>0</v>
      </c>
      <c r="J140" s="32">
        <v>0</v>
      </c>
      <c r="K140" s="32">
        <v>0</v>
      </c>
      <c r="L140" s="32">
        <v>0</v>
      </c>
      <c r="M140" s="32">
        <v>0</v>
      </c>
      <c r="N140" s="32">
        <v>0</v>
      </c>
      <c r="O140" s="189"/>
      <c r="P140" s="189"/>
    </row>
    <row r="141" spans="1:16" ht="24" x14ac:dyDescent="0.25">
      <c r="A141" s="190"/>
      <c r="B141" s="190"/>
      <c r="C141" s="189"/>
      <c r="D141" s="189"/>
      <c r="E141" s="189"/>
      <c r="F141" s="189"/>
      <c r="G141" s="31" t="s">
        <v>9</v>
      </c>
      <c r="H141" s="32">
        <f t="shared" si="30"/>
        <v>0</v>
      </c>
      <c r="I141" s="32">
        <v>0</v>
      </c>
      <c r="J141" s="32">
        <v>0</v>
      </c>
      <c r="K141" s="32">
        <v>0</v>
      </c>
      <c r="L141" s="32">
        <v>0</v>
      </c>
      <c r="M141" s="32">
        <v>0</v>
      </c>
      <c r="N141" s="32">
        <v>0</v>
      </c>
      <c r="O141" s="189"/>
      <c r="P141" s="189"/>
    </row>
    <row r="142" spans="1:16" ht="36" x14ac:dyDescent="0.25">
      <c r="A142" s="208" t="s">
        <v>125</v>
      </c>
      <c r="B142" s="208"/>
      <c r="C142" s="208"/>
      <c r="D142" s="208"/>
      <c r="E142" s="208"/>
      <c r="F142" s="208"/>
      <c r="G142" s="35" t="s">
        <v>4</v>
      </c>
      <c r="H142" s="37">
        <f>SUM(H143:H146)</f>
        <v>314.5</v>
      </c>
      <c r="I142" s="37">
        <f t="shared" ref="I142:N142" si="38">SUM(I143:I146)</f>
        <v>0</v>
      </c>
      <c r="J142" s="37">
        <f t="shared" si="38"/>
        <v>0</v>
      </c>
      <c r="K142" s="37">
        <f t="shared" si="38"/>
        <v>0</v>
      </c>
      <c r="L142" s="37">
        <f t="shared" si="38"/>
        <v>128.30000000000001</v>
      </c>
      <c r="M142" s="37">
        <f t="shared" si="38"/>
        <v>186.2</v>
      </c>
      <c r="N142" s="37">
        <f t="shared" si="38"/>
        <v>0</v>
      </c>
      <c r="O142" s="208">
        <v>13550</v>
      </c>
      <c r="P142" s="187"/>
    </row>
    <row r="143" spans="1:16" ht="24" x14ac:dyDescent="0.25">
      <c r="A143" s="208"/>
      <c r="B143" s="208"/>
      <c r="C143" s="208"/>
      <c r="D143" s="208"/>
      <c r="E143" s="208"/>
      <c r="F143" s="208"/>
      <c r="G143" s="35" t="s">
        <v>6</v>
      </c>
      <c r="H143" s="37">
        <f t="shared" si="30"/>
        <v>248.4</v>
      </c>
      <c r="I143" s="37">
        <f t="shared" ref="I143:N143" si="39">I103+I108+I113+I118+I123+I128+I133+I138</f>
        <v>0</v>
      </c>
      <c r="J143" s="37">
        <f t="shared" si="39"/>
        <v>0</v>
      </c>
      <c r="K143" s="37">
        <f t="shared" si="39"/>
        <v>0</v>
      </c>
      <c r="L143" s="37">
        <f t="shared" si="39"/>
        <v>94.4</v>
      </c>
      <c r="M143" s="37">
        <f t="shared" si="39"/>
        <v>154</v>
      </c>
      <c r="N143" s="37">
        <f t="shared" si="39"/>
        <v>0</v>
      </c>
      <c r="O143" s="208"/>
      <c r="P143" s="187"/>
    </row>
    <row r="144" spans="1:16" ht="36" x14ac:dyDescent="0.25">
      <c r="A144" s="208"/>
      <c r="B144" s="208"/>
      <c r="C144" s="208"/>
      <c r="D144" s="208"/>
      <c r="E144" s="208"/>
      <c r="F144" s="208"/>
      <c r="G144" s="35" t="s">
        <v>7</v>
      </c>
      <c r="H144" s="37">
        <f t="shared" si="30"/>
        <v>66.100000000000009</v>
      </c>
      <c r="I144" s="37">
        <f t="shared" ref="I144:N144" si="40">I104+I109+I114+I119+I124+I129+I134+I139</f>
        <v>0</v>
      </c>
      <c r="J144" s="37">
        <f t="shared" si="40"/>
        <v>0</v>
      </c>
      <c r="K144" s="37">
        <f t="shared" si="40"/>
        <v>0</v>
      </c>
      <c r="L144" s="37">
        <f t="shared" si="40"/>
        <v>33.900000000000006</v>
      </c>
      <c r="M144" s="37">
        <f t="shared" si="40"/>
        <v>32.200000000000003</v>
      </c>
      <c r="N144" s="37">
        <f t="shared" si="40"/>
        <v>0</v>
      </c>
      <c r="O144" s="208"/>
      <c r="P144" s="187"/>
    </row>
    <row r="145" spans="1:16" x14ac:dyDescent="0.25">
      <c r="A145" s="208"/>
      <c r="B145" s="208"/>
      <c r="C145" s="208"/>
      <c r="D145" s="208"/>
      <c r="E145" s="208"/>
      <c r="F145" s="208"/>
      <c r="G145" s="35" t="s">
        <v>8</v>
      </c>
      <c r="H145" s="37">
        <f t="shared" si="30"/>
        <v>0</v>
      </c>
      <c r="I145" s="37">
        <f t="shared" ref="I145:N145" si="41">I105+I110+I115+I120+I125+I130+I135+I140</f>
        <v>0</v>
      </c>
      <c r="J145" s="37">
        <f t="shared" si="41"/>
        <v>0</v>
      </c>
      <c r="K145" s="37">
        <f t="shared" si="41"/>
        <v>0</v>
      </c>
      <c r="L145" s="37">
        <f t="shared" si="41"/>
        <v>0</v>
      </c>
      <c r="M145" s="37">
        <f t="shared" si="41"/>
        <v>0</v>
      </c>
      <c r="N145" s="37">
        <f t="shared" si="41"/>
        <v>0</v>
      </c>
      <c r="O145" s="208"/>
      <c r="P145" s="187"/>
    </row>
    <row r="146" spans="1:16" ht="24" x14ac:dyDescent="0.25">
      <c r="A146" s="208"/>
      <c r="B146" s="208"/>
      <c r="C146" s="208"/>
      <c r="D146" s="208"/>
      <c r="E146" s="208"/>
      <c r="F146" s="208"/>
      <c r="G146" s="35" t="s">
        <v>9</v>
      </c>
      <c r="H146" s="37">
        <f t="shared" si="30"/>
        <v>0</v>
      </c>
      <c r="I146" s="37">
        <f t="shared" ref="I146:N146" si="42">I106+I111+I116+I121+I126+I131+I136+I141</f>
        <v>0</v>
      </c>
      <c r="J146" s="37">
        <f t="shared" si="42"/>
        <v>0</v>
      </c>
      <c r="K146" s="37">
        <f t="shared" si="42"/>
        <v>0</v>
      </c>
      <c r="L146" s="37">
        <f t="shared" si="42"/>
        <v>0</v>
      </c>
      <c r="M146" s="37">
        <f t="shared" si="42"/>
        <v>0</v>
      </c>
      <c r="N146" s="37">
        <f t="shared" si="42"/>
        <v>0</v>
      </c>
      <c r="O146" s="208"/>
      <c r="P146" s="187"/>
    </row>
    <row r="147" spans="1:16" x14ac:dyDescent="0.25">
      <c r="A147" s="187" t="s">
        <v>294</v>
      </c>
      <c r="B147" s="187"/>
      <c r="C147" s="187"/>
      <c r="D147" s="187"/>
      <c r="E147" s="187"/>
      <c r="F147" s="187"/>
      <c r="G147" s="187"/>
      <c r="H147" s="187"/>
      <c r="I147" s="187"/>
      <c r="J147" s="187"/>
      <c r="K147" s="187"/>
      <c r="L147" s="187"/>
      <c r="M147" s="187"/>
      <c r="N147" s="187"/>
      <c r="O147" s="187"/>
      <c r="P147" s="187"/>
    </row>
    <row r="148" spans="1:16" ht="36" x14ac:dyDescent="0.25">
      <c r="A148" s="190" t="s">
        <v>2028</v>
      </c>
      <c r="B148" s="190" t="s">
        <v>479</v>
      </c>
      <c r="C148" s="189" t="s">
        <v>294</v>
      </c>
      <c r="D148" s="189">
        <v>2025</v>
      </c>
      <c r="E148" s="189"/>
      <c r="F148" s="189" t="s">
        <v>222</v>
      </c>
      <c r="G148" s="31" t="s">
        <v>4</v>
      </c>
      <c r="H148" s="32">
        <f t="shared" ref="H148:N148" si="43">SUM(H149:H152)</f>
        <v>49.8</v>
      </c>
      <c r="I148" s="32">
        <f t="shared" si="43"/>
        <v>49.8</v>
      </c>
      <c r="J148" s="32">
        <f t="shared" si="43"/>
        <v>0</v>
      </c>
      <c r="K148" s="32">
        <f t="shared" si="43"/>
        <v>0</v>
      </c>
      <c r="L148" s="32">
        <f t="shared" si="43"/>
        <v>0</v>
      </c>
      <c r="M148" s="32">
        <f t="shared" si="43"/>
        <v>0</v>
      </c>
      <c r="N148" s="32">
        <f t="shared" si="43"/>
        <v>0</v>
      </c>
      <c r="O148" s="189">
        <v>44618</v>
      </c>
      <c r="P148" s="208"/>
    </row>
    <row r="149" spans="1:16" x14ac:dyDescent="0.25">
      <c r="A149" s="190"/>
      <c r="B149" s="190"/>
      <c r="C149" s="189"/>
      <c r="D149" s="189"/>
      <c r="E149" s="189"/>
      <c r="F149" s="189"/>
      <c r="G149" s="31" t="s">
        <v>6</v>
      </c>
      <c r="H149" s="32">
        <f>SUM(I149:N149)</f>
        <v>0</v>
      </c>
      <c r="I149" s="32">
        <v>0</v>
      </c>
      <c r="J149" s="32">
        <v>0</v>
      </c>
      <c r="K149" s="32">
        <v>0</v>
      </c>
      <c r="L149" s="32">
        <v>0</v>
      </c>
      <c r="M149" s="32">
        <v>0</v>
      </c>
      <c r="N149" s="32">
        <v>0</v>
      </c>
      <c r="O149" s="189"/>
      <c r="P149" s="208"/>
    </row>
    <row r="150" spans="1:16" ht="36" x14ac:dyDescent="0.25">
      <c r="A150" s="190"/>
      <c r="B150" s="190"/>
      <c r="C150" s="189"/>
      <c r="D150" s="189"/>
      <c r="E150" s="189"/>
      <c r="F150" s="189"/>
      <c r="G150" s="31" t="s">
        <v>7</v>
      </c>
      <c r="H150" s="32">
        <f>SUM(I150:N150)</f>
        <v>49.8</v>
      </c>
      <c r="I150" s="32">
        <v>49.8</v>
      </c>
      <c r="J150" s="32">
        <v>0</v>
      </c>
      <c r="K150" s="32">
        <v>0</v>
      </c>
      <c r="L150" s="32">
        <v>0</v>
      </c>
      <c r="M150" s="32">
        <v>0</v>
      </c>
      <c r="N150" s="32">
        <v>0</v>
      </c>
      <c r="O150" s="189"/>
      <c r="P150" s="208"/>
    </row>
    <row r="151" spans="1:16" x14ac:dyDescent="0.25">
      <c r="A151" s="190"/>
      <c r="B151" s="190"/>
      <c r="C151" s="189"/>
      <c r="D151" s="189"/>
      <c r="E151" s="189"/>
      <c r="F151" s="189"/>
      <c r="G151" s="31" t="s">
        <v>8</v>
      </c>
      <c r="H151" s="32">
        <f t="shared" ref="H151:H197" si="44">SUM(I151:N151)</f>
        <v>0</v>
      </c>
      <c r="I151" s="32">
        <v>0</v>
      </c>
      <c r="J151" s="32">
        <v>0</v>
      </c>
      <c r="K151" s="32">
        <v>0</v>
      </c>
      <c r="L151" s="32">
        <v>0</v>
      </c>
      <c r="M151" s="32">
        <v>0</v>
      </c>
      <c r="N151" s="32">
        <v>0</v>
      </c>
      <c r="O151" s="189"/>
      <c r="P151" s="208"/>
    </row>
    <row r="152" spans="1:16" ht="24" x14ac:dyDescent="0.25">
      <c r="A152" s="190"/>
      <c r="B152" s="190"/>
      <c r="C152" s="189"/>
      <c r="D152" s="189"/>
      <c r="E152" s="189"/>
      <c r="F152" s="189"/>
      <c r="G152" s="31" t="s">
        <v>9</v>
      </c>
      <c r="H152" s="32">
        <f t="shared" si="44"/>
        <v>0</v>
      </c>
      <c r="I152" s="32">
        <v>0</v>
      </c>
      <c r="J152" s="32">
        <v>0</v>
      </c>
      <c r="K152" s="32">
        <v>0</v>
      </c>
      <c r="L152" s="32">
        <v>0</v>
      </c>
      <c r="M152" s="32">
        <v>0</v>
      </c>
      <c r="N152" s="32">
        <v>0</v>
      </c>
      <c r="O152" s="189"/>
      <c r="P152" s="208"/>
    </row>
    <row r="153" spans="1:16" ht="51" customHeight="1" x14ac:dyDescent="0.25">
      <c r="A153" s="190" t="s">
        <v>2029</v>
      </c>
      <c r="B153" s="190" t="s">
        <v>1987</v>
      </c>
      <c r="C153" s="189" t="s">
        <v>294</v>
      </c>
      <c r="D153" s="189">
        <v>2028</v>
      </c>
      <c r="E153" s="189" t="s">
        <v>1995</v>
      </c>
      <c r="F153" s="189" t="s">
        <v>1989</v>
      </c>
      <c r="G153" s="31" t="s">
        <v>4</v>
      </c>
      <c r="H153" s="32">
        <f>SUM(H154:H157)</f>
        <v>7.4</v>
      </c>
      <c r="I153" s="32">
        <f t="shared" ref="I153:N153" si="45">SUM(I154:I157)</f>
        <v>0</v>
      </c>
      <c r="J153" s="32">
        <f t="shared" si="45"/>
        <v>0</v>
      </c>
      <c r="K153" s="32">
        <f t="shared" si="45"/>
        <v>0</v>
      </c>
      <c r="L153" s="32">
        <f t="shared" si="45"/>
        <v>7.4</v>
      </c>
      <c r="M153" s="32">
        <f t="shared" si="45"/>
        <v>0</v>
      </c>
      <c r="N153" s="32">
        <f t="shared" si="45"/>
        <v>0</v>
      </c>
      <c r="O153" s="204">
        <v>1120</v>
      </c>
      <c r="P153" s="208"/>
    </row>
    <row r="154" spans="1:16" x14ac:dyDescent="0.25">
      <c r="A154" s="190"/>
      <c r="B154" s="190"/>
      <c r="C154" s="189"/>
      <c r="D154" s="189"/>
      <c r="E154" s="189"/>
      <c r="F154" s="189"/>
      <c r="G154" s="31" t="s">
        <v>6</v>
      </c>
      <c r="H154" s="32">
        <f t="shared" si="44"/>
        <v>7.2</v>
      </c>
      <c r="I154" s="32">
        <v>0</v>
      </c>
      <c r="J154" s="32">
        <v>0</v>
      </c>
      <c r="K154" s="32">
        <v>0</v>
      </c>
      <c r="L154" s="32">
        <v>7.2</v>
      </c>
      <c r="M154" s="32">
        <v>0</v>
      </c>
      <c r="N154" s="32">
        <v>0</v>
      </c>
      <c r="O154" s="204"/>
      <c r="P154" s="208"/>
    </row>
    <row r="155" spans="1:16" ht="36" x14ac:dyDescent="0.25">
      <c r="A155" s="190"/>
      <c r="B155" s="190"/>
      <c r="C155" s="189"/>
      <c r="D155" s="189"/>
      <c r="E155" s="189"/>
      <c r="F155" s="189"/>
      <c r="G155" s="31" t="s">
        <v>7</v>
      </c>
      <c r="H155" s="32">
        <f t="shared" si="44"/>
        <v>0.2</v>
      </c>
      <c r="I155" s="32">
        <v>0</v>
      </c>
      <c r="J155" s="32">
        <v>0</v>
      </c>
      <c r="K155" s="32">
        <v>0</v>
      </c>
      <c r="L155" s="32">
        <v>0.2</v>
      </c>
      <c r="M155" s="32">
        <v>0</v>
      </c>
      <c r="N155" s="32">
        <v>0</v>
      </c>
      <c r="O155" s="204"/>
      <c r="P155" s="208"/>
    </row>
    <row r="156" spans="1:16" x14ac:dyDescent="0.25">
      <c r="A156" s="190"/>
      <c r="B156" s="190"/>
      <c r="C156" s="189"/>
      <c r="D156" s="189"/>
      <c r="E156" s="189"/>
      <c r="F156" s="189"/>
      <c r="G156" s="31" t="s">
        <v>8</v>
      </c>
      <c r="H156" s="32">
        <f t="shared" si="44"/>
        <v>0</v>
      </c>
      <c r="I156" s="32">
        <v>0</v>
      </c>
      <c r="J156" s="32">
        <v>0</v>
      </c>
      <c r="K156" s="32">
        <v>0</v>
      </c>
      <c r="L156" s="32">
        <v>0</v>
      </c>
      <c r="M156" s="32">
        <v>0</v>
      </c>
      <c r="N156" s="32">
        <v>0</v>
      </c>
      <c r="O156" s="204"/>
      <c r="P156" s="208"/>
    </row>
    <row r="157" spans="1:16" ht="24" x14ac:dyDescent="0.25">
      <c r="A157" s="190"/>
      <c r="B157" s="190"/>
      <c r="C157" s="189"/>
      <c r="D157" s="189"/>
      <c r="E157" s="189"/>
      <c r="F157" s="189"/>
      <c r="G157" s="31" t="s">
        <v>9</v>
      </c>
      <c r="H157" s="32">
        <f t="shared" si="44"/>
        <v>0</v>
      </c>
      <c r="I157" s="32">
        <v>0</v>
      </c>
      <c r="J157" s="32">
        <v>0</v>
      </c>
      <c r="K157" s="32">
        <v>0</v>
      </c>
      <c r="L157" s="32">
        <v>0</v>
      </c>
      <c r="M157" s="32">
        <v>0</v>
      </c>
      <c r="N157" s="32">
        <v>0</v>
      </c>
      <c r="O157" s="204"/>
      <c r="P157" s="208"/>
    </row>
    <row r="158" spans="1:16" ht="51" customHeight="1" x14ac:dyDescent="0.25">
      <c r="A158" s="190" t="s">
        <v>2030</v>
      </c>
      <c r="B158" s="190" t="s">
        <v>1987</v>
      </c>
      <c r="C158" s="189" t="s">
        <v>294</v>
      </c>
      <c r="D158" s="189">
        <v>2029</v>
      </c>
      <c r="E158" s="189" t="s">
        <v>1995</v>
      </c>
      <c r="F158" s="189" t="s">
        <v>1989</v>
      </c>
      <c r="G158" s="31" t="s">
        <v>4</v>
      </c>
      <c r="H158" s="32">
        <f>SUM(H159:H162)</f>
        <v>12.200000000000001</v>
      </c>
      <c r="I158" s="32">
        <f t="shared" ref="I158:N158" si="46">SUM(I159:I162)</f>
        <v>0</v>
      </c>
      <c r="J158" s="32">
        <f t="shared" si="46"/>
        <v>0</v>
      </c>
      <c r="K158" s="32">
        <f t="shared" si="46"/>
        <v>0</v>
      </c>
      <c r="L158" s="32">
        <f t="shared" si="46"/>
        <v>0</v>
      </c>
      <c r="M158" s="32">
        <f t="shared" si="46"/>
        <v>12.200000000000001</v>
      </c>
      <c r="N158" s="32">
        <f t="shared" si="46"/>
        <v>0</v>
      </c>
      <c r="O158" s="189">
        <v>285</v>
      </c>
      <c r="P158" s="208"/>
    </row>
    <row r="159" spans="1:16" x14ac:dyDescent="0.25">
      <c r="A159" s="190"/>
      <c r="B159" s="190"/>
      <c r="C159" s="189"/>
      <c r="D159" s="189"/>
      <c r="E159" s="189"/>
      <c r="F159" s="189"/>
      <c r="G159" s="31" t="s">
        <v>6</v>
      </c>
      <c r="H159" s="32">
        <f t="shared" si="44"/>
        <v>8.8000000000000007</v>
      </c>
      <c r="I159" s="32">
        <v>0</v>
      </c>
      <c r="J159" s="32">
        <v>0</v>
      </c>
      <c r="K159" s="32">
        <v>0</v>
      </c>
      <c r="L159" s="32">
        <v>0</v>
      </c>
      <c r="M159" s="32">
        <v>8.8000000000000007</v>
      </c>
      <c r="N159" s="32">
        <v>0</v>
      </c>
      <c r="O159" s="189"/>
      <c r="P159" s="208"/>
    </row>
    <row r="160" spans="1:16" ht="36" x14ac:dyDescent="0.25">
      <c r="A160" s="190"/>
      <c r="B160" s="190"/>
      <c r="C160" s="189"/>
      <c r="D160" s="189"/>
      <c r="E160" s="189"/>
      <c r="F160" s="189"/>
      <c r="G160" s="31" t="s">
        <v>7</v>
      </c>
      <c r="H160" s="32">
        <f t="shared" si="44"/>
        <v>3.4</v>
      </c>
      <c r="I160" s="32">
        <v>0</v>
      </c>
      <c r="J160" s="32">
        <v>0</v>
      </c>
      <c r="K160" s="32">
        <v>0</v>
      </c>
      <c r="L160" s="32">
        <v>0</v>
      </c>
      <c r="M160" s="32">
        <v>3.4</v>
      </c>
      <c r="N160" s="32">
        <v>0</v>
      </c>
      <c r="O160" s="189"/>
      <c r="P160" s="208"/>
    </row>
    <row r="161" spans="1:16" x14ac:dyDescent="0.25">
      <c r="A161" s="190"/>
      <c r="B161" s="190"/>
      <c r="C161" s="189"/>
      <c r="D161" s="189"/>
      <c r="E161" s="189"/>
      <c r="F161" s="189"/>
      <c r="G161" s="31" t="s">
        <v>8</v>
      </c>
      <c r="H161" s="32">
        <f t="shared" si="44"/>
        <v>0</v>
      </c>
      <c r="I161" s="32">
        <v>0</v>
      </c>
      <c r="J161" s="32">
        <v>0</v>
      </c>
      <c r="K161" s="32">
        <v>0</v>
      </c>
      <c r="L161" s="32">
        <v>0</v>
      </c>
      <c r="M161" s="32">
        <v>0</v>
      </c>
      <c r="N161" s="32">
        <v>0</v>
      </c>
      <c r="O161" s="189"/>
      <c r="P161" s="208"/>
    </row>
    <row r="162" spans="1:16" ht="24" x14ac:dyDescent="0.25">
      <c r="A162" s="190"/>
      <c r="B162" s="190"/>
      <c r="C162" s="189"/>
      <c r="D162" s="189"/>
      <c r="E162" s="189"/>
      <c r="F162" s="189"/>
      <c r="G162" s="31" t="s">
        <v>9</v>
      </c>
      <c r="H162" s="32">
        <f t="shared" si="44"/>
        <v>0</v>
      </c>
      <c r="I162" s="32">
        <v>0</v>
      </c>
      <c r="J162" s="32">
        <v>0</v>
      </c>
      <c r="K162" s="32">
        <v>0</v>
      </c>
      <c r="L162" s="32">
        <v>0</v>
      </c>
      <c r="M162" s="32">
        <v>0</v>
      </c>
      <c r="N162" s="32">
        <v>0</v>
      </c>
      <c r="O162" s="189"/>
      <c r="P162" s="208"/>
    </row>
    <row r="163" spans="1:16" ht="51" customHeight="1" x14ac:dyDescent="0.25">
      <c r="A163" s="190" t="s">
        <v>2031</v>
      </c>
      <c r="B163" s="190" t="s">
        <v>1987</v>
      </c>
      <c r="C163" s="189" t="s">
        <v>294</v>
      </c>
      <c r="D163" s="189">
        <v>2029</v>
      </c>
      <c r="E163" s="189" t="s">
        <v>2032</v>
      </c>
      <c r="F163" s="189" t="s">
        <v>1989</v>
      </c>
      <c r="G163" s="31" t="s">
        <v>4</v>
      </c>
      <c r="H163" s="32">
        <f>SUM(H164:H167)</f>
        <v>24.3</v>
      </c>
      <c r="I163" s="32">
        <f t="shared" ref="I163:N163" si="47">SUM(I164:I167)</f>
        <v>0</v>
      </c>
      <c r="J163" s="32">
        <f t="shared" si="47"/>
        <v>0</v>
      </c>
      <c r="K163" s="32">
        <f t="shared" si="47"/>
        <v>0</v>
      </c>
      <c r="L163" s="32">
        <f t="shared" si="47"/>
        <v>0</v>
      </c>
      <c r="M163" s="32">
        <f t="shared" si="47"/>
        <v>24.3</v>
      </c>
      <c r="N163" s="32">
        <f t="shared" si="47"/>
        <v>0</v>
      </c>
      <c r="O163" s="204">
        <v>2287</v>
      </c>
      <c r="P163" s="208"/>
    </row>
    <row r="164" spans="1:16" x14ac:dyDescent="0.25">
      <c r="A164" s="190"/>
      <c r="B164" s="190"/>
      <c r="C164" s="189"/>
      <c r="D164" s="189"/>
      <c r="E164" s="189"/>
      <c r="F164" s="189"/>
      <c r="G164" s="31" t="s">
        <v>6</v>
      </c>
      <c r="H164" s="32">
        <f t="shared" si="44"/>
        <v>17.5</v>
      </c>
      <c r="I164" s="32">
        <v>0</v>
      </c>
      <c r="J164" s="32">
        <v>0</v>
      </c>
      <c r="K164" s="32">
        <v>0</v>
      </c>
      <c r="L164" s="32">
        <v>0</v>
      </c>
      <c r="M164" s="32">
        <v>17.5</v>
      </c>
      <c r="N164" s="32">
        <v>0</v>
      </c>
      <c r="O164" s="204"/>
      <c r="P164" s="208"/>
    </row>
    <row r="165" spans="1:16" ht="36" x14ac:dyDescent="0.25">
      <c r="A165" s="190"/>
      <c r="B165" s="190"/>
      <c r="C165" s="189"/>
      <c r="D165" s="189"/>
      <c r="E165" s="189"/>
      <c r="F165" s="189"/>
      <c r="G165" s="31" t="s">
        <v>7</v>
      </c>
      <c r="H165" s="32">
        <f>SUM(I165:N165)</f>
        <v>6.8</v>
      </c>
      <c r="I165" s="32">
        <v>0</v>
      </c>
      <c r="J165" s="32">
        <v>0</v>
      </c>
      <c r="K165" s="32">
        <v>0</v>
      </c>
      <c r="L165" s="32">
        <v>0</v>
      </c>
      <c r="M165" s="32">
        <v>6.8</v>
      </c>
      <c r="N165" s="32">
        <v>0</v>
      </c>
      <c r="O165" s="204"/>
      <c r="P165" s="208"/>
    </row>
    <row r="166" spans="1:16" x14ac:dyDescent="0.25">
      <c r="A166" s="190"/>
      <c r="B166" s="190"/>
      <c r="C166" s="189"/>
      <c r="D166" s="189"/>
      <c r="E166" s="189"/>
      <c r="F166" s="189"/>
      <c r="G166" s="31" t="s">
        <v>8</v>
      </c>
      <c r="H166" s="32">
        <f t="shared" si="44"/>
        <v>0</v>
      </c>
      <c r="I166" s="32">
        <v>0</v>
      </c>
      <c r="J166" s="32">
        <v>0</v>
      </c>
      <c r="K166" s="32">
        <v>0</v>
      </c>
      <c r="L166" s="32">
        <v>0</v>
      </c>
      <c r="M166" s="32">
        <v>0</v>
      </c>
      <c r="N166" s="32">
        <v>0</v>
      </c>
      <c r="O166" s="204"/>
      <c r="P166" s="208"/>
    </row>
    <row r="167" spans="1:16" ht="24" x14ac:dyDescent="0.25">
      <c r="A167" s="190"/>
      <c r="B167" s="190"/>
      <c r="C167" s="189"/>
      <c r="D167" s="189"/>
      <c r="E167" s="189"/>
      <c r="F167" s="189"/>
      <c r="G167" s="31" t="s">
        <v>9</v>
      </c>
      <c r="H167" s="32">
        <f t="shared" si="44"/>
        <v>0</v>
      </c>
      <c r="I167" s="32">
        <v>0</v>
      </c>
      <c r="J167" s="32">
        <v>0</v>
      </c>
      <c r="K167" s="32">
        <v>0</v>
      </c>
      <c r="L167" s="32">
        <v>0</v>
      </c>
      <c r="M167" s="32">
        <v>0</v>
      </c>
      <c r="N167" s="32">
        <v>0</v>
      </c>
      <c r="O167" s="204"/>
      <c r="P167" s="208"/>
    </row>
    <row r="168" spans="1:16" ht="51" customHeight="1" x14ac:dyDescent="0.25">
      <c r="A168" s="190" t="s">
        <v>2033</v>
      </c>
      <c r="B168" s="190" t="s">
        <v>1987</v>
      </c>
      <c r="C168" s="189" t="s">
        <v>294</v>
      </c>
      <c r="D168" s="189">
        <v>2029</v>
      </c>
      <c r="E168" s="189" t="s">
        <v>1995</v>
      </c>
      <c r="F168" s="189" t="s">
        <v>1989</v>
      </c>
      <c r="G168" s="31" t="s">
        <v>4</v>
      </c>
      <c r="H168" s="32">
        <f>SUM(H169:H172)</f>
        <v>12.200000000000001</v>
      </c>
      <c r="I168" s="32">
        <f t="shared" ref="I168:N168" si="48">SUM(I169:I172)</f>
        <v>0</v>
      </c>
      <c r="J168" s="32">
        <f t="shared" si="48"/>
        <v>0</v>
      </c>
      <c r="K168" s="32">
        <f t="shared" si="48"/>
        <v>0</v>
      </c>
      <c r="L168" s="32">
        <f t="shared" si="48"/>
        <v>0</v>
      </c>
      <c r="M168" s="32">
        <f t="shared" si="48"/>
        <v>12.200000000000001</v>
      </c>
      <c r="N168" s="32">
        <f t="shared" si="48"/>
        <v>0</v>
      </c>
      <c r="O168" s="189">
        <v>431</v>
      </c>
      <c r="P168" s="208"/>
    </row>
    <row r="169" spans="1:16" x14ac:dyDescent="0.25">
      <c r="A169" s="190"/>
      <c r="B169" s="190"/>
      <c r="C169" s="189"/>
      <c r="D169" s="189"/>
      <c r="E169" s="189"/>
      <c r="F169" s="189"/>
      <c r="G169" s="31" t="s">
        <v>6</v>
      </c>
      <c r="H169" s="32">
        <f t="shared" si="44"/>
        <v>8.8000000000000007</v>
      </c>
      <c r="I169" s="32">
        <v>0</v>
      </c>
      <c r="J169" s="32">
        <v>0</v>
      </c>
      <c r="K169" s="32">
        <v>0</v>
      </c>
      <c r="L169" s="32">
        <v>0</v>
      </c>
      <c r="M169" s="32">
        <v>8.8000000000000007</v>
      </c>
      <c r="N169" s="32">
        <v>0</v>
      </c>
      <c r="O169" s="189"/>
      <c r="P169" s="208"/>
    </row>
    <row r="170" spans="1:16" ht="36" x14ac:dyDescent="0.25">
      <c r="A170" s="190"/>
      <c r="B170" s="190"/>
      <c r="C170" s="189"/>
      <c r="D170" s="189"/>
      <c r="E170" s="189"/>
      <c r="F170" s="189"/>
      <c r="G170" s="31" t="s">
        <v>7</v>
      </c>
      <c r="H170" s="32">
        <f t="shared" si="44"/>
        <v>3.4</v>
      </c>
      <c r="I170" s="32">
        <v>0</v>
      </c>
      <c r="J170" s="32">
        <v>0</v>
      </c>
      <c r="K170" s="32">
        <v>0</v>
      </c>
      <c r="L170" s="32">
        <v>0</v>
      </c>
      <c r="M170" s="32">
        <v>3.4</v>
      </c>
      <c r="N170" s="32">
        <v>0</v>
      </c>
      <c r="O170" s="189"/>
      <c r="P170" s="208"/>
    </row>
    <row r="171" spans="1:16" x14ac:dyDescent="0.25">
      <c r="A171" s="190"/>
      <c r="B171" s="190"/>
      <c r="C171" s="189"/>
      <c r="D171" s="189"/>
      <c r="E171" s="189"/>
      <c r="F171" s="189"/>
      <c r="G171" s="31" t="s">
        <v>8</v>
      </c>
      <c r="H171" s="32">
        <f t="shared" si="44"/>
        <v>0</v>
      </c>
      <c r="I171" s="32">
        <v>0</v>
      </c>
      <c r="J171" s="32">
        <v>0</v>
      </c>
      <c r="K171" s="32">
        <v>0</v>
      </c>
      <c r="L171" s="32">
        <v>0</v>
      </c>
      <c r="M171" s="32">
        <v>0</v>
      </c>
      <c r="N171" s="32">
        <v>0</v>
      </c>
      <c r="O171" s="189"/>
      <c r="P171" s="208"/>
    </row>
    <row r="172" spans="1:16" ht="24" x14ac:dyDescent="0.25">
      <c r="A172" s="190"/>
      <c r="B172" s="190"/>
      <c r="C172" s="189"/>
      <c r="D172" s="189"/>
      <c r="E172" s="189"/>
      <c r="F172" s="189"/>
      <c r="G172" s="31" t="s">
        <v>9</v>
      </c>
      <c r="H172" s="32">
        <f t="shared" si="44"/>
        <v>0</v>
      </c>
      <c r="I172" s="32">
        <v>0</v>
      </c>
      <c r="J172" s="32">
        <v>0</v>
      </c>
      <c r="K172" s="32">
        <v>0</v>
      </c>
      <c r="L172" s="32">
        <v>0</v>
      </c>
      <c r="M172" s="32">
        <v>0</v>
      </c>
      <c r="N172" s="32">
        <v>0</v>
      </c>
      <c r="O172" s="189"/>
      <c r="P172" s="208"/>
    </row>
    <row r="173" spans="1:16" ht="51" customHeight="1" x14ac:dyDescent="0.25">
      <c r="A173" s="190" t="s">
        <v>2034</v>
      </c>
      <c r="B173" s="190" t="s">
        <v>1987</v>
      </c>
      <c r="C173" s="189" t="s">
        <v>294</v>
      </c>
      <c r="D173" s="189">
        <v>2029</v>
      </c>
      <c r="E173" s="189" t="s">
        <v>1995</v>
      </c>
      <c r="F173" s="189" t="s">
        <v>1989</v>
      </c>
      <c r="G173" s="31" t="s">
        <v>4</v>
      </c>
      <c r="H173" s="32">
        <f>SUM(H174:H177)</f>
        <v>12.200000000000001</v>
      </c>
      <c r="I173" s="32">
        <f t="shared" ref="I173:N173" si="49">SUM(I174:I177)</f>
        <v>0</v>
      </c>
      <c r="J173" s="32">
        <f t="shared" si="49"/>
        <v>0</v>
      </c>
      <c r="K173" s="32">
        <f t="shared" si="49"/>
        <v>0</v>
      </c>
      <c r="L173" s="32">
        <f t="shared" si="49"/>
        <v>0</v>
      </c>
      <c r="M173" s="32">
        <f t="shared" si="49"/>
        <v>12.200000000000001</v>
      </c>
      <c r="N173" s="32">
        <f t="shared" si="49"/>
        <v>0</v>
      </c>
      <c r="O173" s="189">
        <v>188</v>
      </c>
      <c r="P173" s="208"/>
    </row>
    <row r="174" spans="1:16" x14ac:dyDescent="0.25">
      <c r="A174" s="190"/>
      <c r="B174" s="190"/>
      <c r="C174" s="189"/>
      <c r="D174" s="189"/>
      <c r="E174" s="189"/>
      <c r="F174" s="189"/>
      <c r="G174" s="31" t="s">
        <v>6</v>
      </c>
      <c r="H174" s="32">
        <f t="shared" si="44"/>
        <v>8.8000000000000007</v>
      </c>
      <c r="I174" s="32">
        <v>0</v>
      </c>
      <c r="J174" s="32">
        <v>0</v>
      </c>
      <c r="K174" s="32">
        <v>0</v>
      </c>
      <c r="L174" s="32">
        <v>0</v>
      </c>
      <c r="M174" s="32">
        <v>8.8000000000000007</v>
      </c>
      <c r="N174" s="32">
        <v>0</v>
      </c>
      <c r="O174" s="189"/>
      <c r="P174" s="208"/>
    </row>
    <row r="175" spans="1:16" ht="36" x14ac:dyDescent="0.25">
      <c r="A175" s="190"/>
      <c r="B175" s="190"/>
      <c r="C175" s="189"/>
      <c r="D175" s="189"/>
      <c r="E175" s="189"/>
      <c r="F175" s="189"/>
      <c r="G175" s="31" t="s">
        <v>7</v>
      </c>
      <c r="H175" s="32">
        <f t="shared" si="44"/>
        <v>3.4</v>
      </c>
      <c r="I175" s="32">
        <v>0</v>
      </c>
      <c r="J175" s="32">
        <v>0</v>
      </c>
      <c r="K175" s="32">
        <v>0</v>
      </c>
      <c r="L175" s="32">
        <v>0</v>
      </c>
      <c r="M175" s="32">
        <v>3.4</v>
      </c>
      <c r="N175" s="32">
        <v>0</v>
      </c>
      <c r="O175" s="189"/>
      <c r="P175" s="208"/>
    </row>
    <row r="176" spans="1:16" x14ac:dyDescent="0.25">
      <c r="A176" s="190"/>
      <c r="B176" s="190"/>
      <c r="C176" s="189"/>
      <c r="D176" s="189"/>
      <c r="E176" s="189"/>
      <c r="F176" s="189"/>
      <c r="G176" s="31" t="s">
        <v>8</v>
      </c>
      <c r="H176" s="32">
        <f t="shared" si="44"/>
        <v>0</v>
      </c>
      <c r="I176" s="32">
        <v>0</v>
      </c>
      <c r="J176" s="32">
        <v>0</v>
      </c>
      <c r="K176" s="32">
        <v>0</v>
      </c>
      <c r="L176" s="32">
        <v>0</v>
      </c>
      <c r="M176" s="32">
        <v>0</v>
      </c>
      <c r="N176" s="32">
        <v>0</v>
      </c>
      <c r="O176" s="189"/>
      <c r="P176" s="208"/>
    </row>
    <row r="177" spans="1:16" ht="24" x14ac:dyDescent="0.25">
      <c r="A177" s="190"/>
      <c r="B177" s="190"/>
      <c r="C177" s="189"/>
      <c r="D177" s="189"/>
      <c r="E177" s="189"/>
      <c r="F177" s="189"/>
      <c r="G177" s="31" t="s">
        <v>9</v>
      </c>
      <c r="H177" s="32">
        <f t="shared" si="44"/>
        <v>0</v>
      </c>
      <c r="I177" s="32">
        <v>0</v>
      </c>
      <c r="J177" s="32">
        <v>0</v>
      </c>
      <c r="K177" s="32">
        <v>0</v>
      </c>
      <c r="L177" s="32">
        <v>0</v>
      </c>
      <c r="M177" s="32">
        <v>0</v>
      </c>
      <c r="N177" s="32">
        <v>0</v>
      </c>
      <c r="O177" s="189"/>
      <c r="P177" s="208"/>
    </row>
    <row r="178" spans="1:16" ht="51" customHeight="1" x14ac:dyDescent="0.25">
      <c r="A178" s="190" t="s">
        <v>2035</v>
      </c>
      <c r="B178" s="190" t="s">
        <v>1987</v>
      </c>
      <c r="C178" s="189" t="s">
        <v>294</v>
      </c>
      <c r="D178" s="189">
        <v>2025</v>
      </c>
      <c r="E178" s="189" t="s">
        <v>2036</v>
      </c>
      <c r="F178" s="189" t="s">
        <v>1989</v>
      </c>
      <c r="G178" s="31" t="s">
        <v>4</v>
      </c>
      <c r="H178" s="32">
        <f>SUM(H179:H182)</f>
        <v>1285.9000000000001</v>
      </c>
      <c r="I178" s="32">
        <f t="shared" ref="I178:N178" si="50">SUM(I179:I182)</f>
        <v>15.2</v>
      </c>
      <c r="J178" s="32">
        <f t="shared" si="50"/>
        <v>0</v>
      </c>
      <c r="K178" s="32">
        <f t="shared" si="50"/>
        <v>600</v>
      </c>
      <c r="L178" s="32">
        <f t="shared" si="50"/>
        <v>670.7</v>
      </c>
      <c r="M178" s="32">
        <f t="shared" si="50"/>
        <v>0</v>
      </c>
      <c r="N178" s="32">
        <f t="shared" si="50"/>
        <v>0</v>
      </c>
      <c r="O178" s="189">
        <v>44618</v>
      </c>
      <c r="P178" s="208"/>
    </row>
    <row r="179" spans="1:16" x14ac:dyDescent="0.25">
      <c r="A179" s="190"/>
      <c r="B179" s="190"/>
      <c r="C179" s="189"/>
      <c r="D179" s="189"/>
      <c r="E179" s="189"/>
      <c r="F179" s="189"/>
      <c r="G179" s="31" t="s">
        <v>6</v>
      </c>
      <c r="H179" s="32">
        <f t="shared" si="44"/>
        <v>914.9</v>
      </c>
      <c r="I179" s="32">
        <v>0</v>
      </c>
      <c r="J179" s="32">
        <v>0</v>
      </c>
      <c r="K179" s="32">
        <v>432</v>
      </c>
      <c r="L179" s="32">
        <v>482.9</v>
      </c>
      <c r="M179" s="32">
        <v>0</v>
      </c>
      <c r="N179" s="32">
        <v>0</v>
      </c>
      <c r="O179" s="189"/>
      <c r="P179" s="208"/>
    </row>
    <row r="180" spans="1:16" ht="36" x14ac:dyDescent="0.25">
      <c r="A180" s="190"/>
      <c r="B180" s="190"/>
      <c r="C180" s="189"/>
      <c r="D180" s="189"/>
      <c r="E180" s="189"/>
      <c r="F180" s="189"/>
      <c r="G180" s="31" t="s">
        <v>7</v>
      </c>
      <c r="H180" s="32">
        <f t="shared" si="44"/>
        <v>371</v>
      </c>
      <c r="I180" s="32">
        <v>15.2</v>
      </c>
      <c r="J180" s="32">
        <v>0</v>
      </c>
      <c r="K180" s="32">
        <v>168</v>
      </c>
      <c r="L180" s="32">
        <v>187.8</v>
      </c>
      <c r="M180" s="32">
        <v>0</v>
      </c>
      <c r="N180" s="32">
        <v>0</v>
      </c>
      <c r="O180" s="189"/>
      <c r="P180" s="208"/>
    </row>
    <row r="181" spans="1:16" x14ac:dyDescent="0.25">
      <c r="A181" s="190"/>
      <c r="B181" s="190"/>
      <c r="C181" s="189"/>
      <c r="D181" s="189"/>
      <c r="E181" s="189"/>
      <c r="F181" s="189"/>
      <c r="G181" s="31" t="s">
        <v>8</v>
      </c>
      <c r="H181" s="32">
        <f t="shared" si="44"/>
        <v>0</v>
      </c>
      <c r="I181" s="32">
        <v>0</v>
      </c>
      <c r="J181" s="32">
        <v>0</v>
      </c>
      <c r="K181" s="32">
        <v>0</v>
      </c>
      <c r="L181" s="32">
        <v>0</v>
      </c>
      <c r="M181" s="32">
        <v>0</v>
      </c>
      <c r="N181" s="32">
        <v>0</v>
      </c>
      <c r="O181" s="189"/>
      <c r="P181" s="208"/>
    </row>
    <row r="182" spans="1:16" ht="24" x14ac:dyDescent="0.25">
      <c r="A182" s="190"/>
      <c r="B182" s="190"/>
      <c r="C182" s="189"/>
      <c r="D182" s="189"/>
      <c r="E182" s="189"/>
      <c r="F182" s="189"/>
      <c r="G182" s="31" t="s">
        <v>9</v>
      </c>
      <c r="H182" s="32">
        <f t="shared" si="44"/>
        <v>0</v>
      </c>
      <c r="I182" s="32">
        <v>0</v>
      </c>
      <c r="J182" s="32">
        <v>0</v>
      </c>
      <c r="K182" s="32">
        <v>0</v>
      </c>
      <c r="L182" s="32">
        <v>0</v>
      </c>
      <c r="M182" s="32">
        <v>0</v>
      </c>
      <c r="N182" s="32">
        <v>0</v>
      </c>
      <c r="O182" s="189"/>
      <c r="P182" s="208"/>
    </row>
    <row r="183" spans="1:16" ht="51" customHeight="1" x14ac:dyDescent="0.25">
      <c r="A183" s="190" t="s">
        <v>2037</v>
      </c>
      <c r="B183" s="190" t="s">
        <v>1987</v>
      </c>
      <c r="C183" s="189" t="s">
        <v>294</v>
      </c>
      <c r="D183" s="189" t="s">
        <v>395</v>
      </c>
      <c r="E183" s="189" t="s">
        <v>2038</v>
      </c>
      <c r="F183" s="189" t="s">
        <v>1989</v>
      </c>
      <c r="G183" s="31" t="s">
        <v>4</v>
      </c>
      <c r="H183" s="32">
        <f>SUM(H184:H187)</f>
        <v>305.10000000000002</v>
      </c>
      <c r="I183" s="32">
        <f t="shared" ref="I183:N183" si="51">SUM(I184:I187)</f>
        <v>0</v>
      </c>
      <c r="J183" s="32">
        <f t="shared" si="51"/>
        <v>0</v>
      </c>
      <c r="K183" s="32">
        <f t="shared" si="51"/>
        <v>0</v>
      </c>
      <c r="L183" s="32">
        <f t="shared" si="51"/>
        <v>0</v>
      </c>
      <c r="M183" s="32">
        <f t="shared" si="51"/>
        <v>150</v>
      </c>
      <c r="N183" s="32">
        <f t="shared" si="51"/>
        <v>155.1</v>
      </c>
      <c r="O183" s="204">
        <v>44618</v>
      </c>
      <c r="P183" s="208"/>
    </row>
    <row r="184" spans="1:16" x14ac:dyDescent="0.25">
      <c r="A184" s="190"/>
      <c r="B184" s="190"/>
      <c r="C184" s="189"/>
      <c r="D184" s="189"/>
      <c r="E184" s="189"/>
      <c r="F184" s="189"/>
      <c r="G184" s="31" t="s">
        <v>6</v>
      </c>
      <c r="H184" s="32">
        <f t="shared" si="44"/>
        <v>219.7</v>
      </c>
      <c r="I184" s="32">
        <v>0</v>
      </c>
      <c r="J184" s="32">
        <v>0</v>
      </c>
      <c r="K184" s="32">
        <v>0</v>
      </c>
      <c r="L184" s="32">
        <v>0</v>
      </c>
      <c r="M184" s="32">
        <v>108</v>
      </c>
      <c r="N184" s="32">
        <v>111.7</v>
      </c>
      <c r="O184" s="204"/>
      <c r="P184" s="208"/>
    </row>
    <row r="185" spans="1:16" ht="36" x14ac:dyDescent="0.25">
      <c r="A185" s="190"/>
      <c r="B185" s="190"/>
      <c r="C185" s="189"/>
      <c r="D185" s="189"/>
      <c r="E185" s="189"/>
      <c r="F185" s="189"/>
      <c r="G185" s="31" t="s">
        <v>7</v>
      </c>
      <c r="H185" s="32">
        <f t="shared" si="44"/>
        <v>85.4</v>
      </c>
      <c r="I185" s="32">
        <v>0</v>
      </c>
      <c r="J185" s="32">
        <v>0</v>
      </c>
      <c r="K185" s="32">
        <v>0</v>
      </c>
      <c r="L185" s="32">
        <v>0</v>
      </c>
      <c r="M185" s="32">
        <v>42</v>
      </c>
      <c r="N185" s="32">
        <v>43.4</v>
      </c>
      <c r="O185" s="204"/>
      <c r="P185" s="208"/>
    </row>
    <row r="186" spans="1:16" x14ac:dyDescent="0.25">
      <c r="A186" s="190"/>
      <c r="B186" s="190"/>
      <c r="C186" s="189"/>
      <c r="D186" s="189"/>
      <c r="E186" s="189"/>
      <c r="F186" s="189"/>
      <c r="G186" s="31" t="s">
        <v>8</v>
      </c>
      <c r="H186" s="32">
        <f t="shared" si="44"/>
        <v>0</v>
      </c>
      <c r="I186" s="32">
        <v>0</v>
      </c>
      <c r="J186" s="32">
        <v>0</v>
      </c>
      <c r="K186" s="32">
        <v>0</v>
      </c>
      <c r="L186" s="32">
        <v>0</v>
      </c>
      <c r="M186" s="32">
        <v>0</v>
      </c>
      <c r="N186" s="32">
        <v>0</v>
      </c>
      <c r="O186" s="204"/>
      <c r="P186" s="208"/>
    </row>
    <row r="187" spans="1:16" ht="24" x14ac:dyDescent="0.25">
      <c r="A187" s="190"/>
      <c r="B187" s="190"/>
      <c r="C187" s="189"/>
      <c r="D187" s="189"/>
      <c r="E187" s="189"/>
      <c r="F187" s="189"/>
      <c r="G187" s="31" t="s">
        <v>9</v>
      </c>
      <c r="H187" s="32">
        <f t="shared" si="44"/>
        <v>0</v>
      </c>
      <c r="I187" s="32">
        <v>0</v>
      </c>
      <c r="J187" s="32">
        <v>0</v>
      </c>
      <c r="K187" s="32">
        <v>0</v>
      </c>
      <c r="L187" s="32">
        <v>0</v>
      </c>
      <c r="M187" s="32">
        <v>0</v>
      </c>
      <c r="N187" s="32">
        <v>0</v>
      </c>
      <c r="O187" s="204"/>
      <c r="P187" s="208"/>
    </row>
    <row r="188" spans="1:16" ht="51" customHeight="1" x14ac:dyDescent="0.25">
      <c r="A188" s="190" t="s">
        <v>2039</v>
      </c>
      <c r="B188" s="190" t="s">
        <v>1987</v>
      </c>
      <c r="C188" s="189" t="s">
        <v>294</v>
      </c>
      <c r="D188" s="189">
        <v>2030</v>
      </c>
      <c r="E188" s="189" t="s">
        <v>2040</v>
      </c>
      <c r="F188" s="189" t="s">
        <v>1989</v>
      </c>
      <c r="G188" s="31" t="s">
        <v>4</v>
      </c>
      <c r="H188" s="32">
        <f>SUM(H189:H192)</f>
        <v>38.099999999999994</v>
      </c>
      <c r="I188" s="32">
        <f t="shared" ref="I188:N188" si="52">SUM(I189:I192)</f>
        <v>0</v>
      </c>
      <c r="J188" s="32">
        <f t="shared" si="52"/>
        <v>0</v>
      </c>
      <c r="K188" s="32">
        <f t="shared" si="52"/>
        <v>0</v>
      </c>
      <c r="L188" s="32">
        <f t="shared" si="52"/>
        <v>0</v>
      </c>
      <c r="M188" s="32">
        <f t="shared" si="52"/>
        <v>0</v>
      </c>
      <c r="N188" s="32">
        <f t="shared" si="52"/>
        <v>38.099999999999994</v>
      </c>
      <c r="O188" s="204">
        <v>44618</v>
      </c>
      <c r="P188" s="208"/>
    </row>
    <row r="189" spans="1:16" x14ac:dyDescent="0.25">
      <c r="A189" s="190"/>
      <c r="B189" s="190"/>
      <c r="C189" s="189"/>
      <c r="D189" s="189"/>
      <c r="E189" s="189"/>
      <c r="F189" s="189"/>
      <c r="G189" s="31" t="s">
        <v>6</v>
      </c>
      <c r="H189" s="32">
        <f t="shared" si="44"/>
        <v>27.4</v>
      </c>
      <c r="I189" s="32">
        <v>0</v>
      </c>
      <c r="J189" s="32">
        <v>0</v>
      </c>
      <c r="K189" s="32">
        <v>0</v>
      </c>
      <c r="L189" s="32">
        <v>0</v>
      </c>
      <c r="M189" s="32">
        <v>0</v>
      </c>
      <c r="N189" s="32">
        <v>27.4</v>
      </c>
      <c r="O189" s="204"/>
      <c r="P189" s="208"/>
    </row>
    <row r="190" spans="1:16" ht="36" x14ac:dyDescent="0.25">
      <c r="A190" s="190"/>
      <c r="B190" s="190"/>
      <c r="C190" s="189"/>
      <c r="D190" s="189"/>
      <c r="E190" s="189"/>
      <c r="F190" s="189"/>
      <c r="G190" s="31" t="s">
        <v>7</v>
      </c>
      <c r="H190" s="32">
        <f t="shared" si="44"/>
        <v>10.7</v>
      </c>
      <c r="I190" s="32">
        <v>0</v>
      </c>
      <c r="J190" s="32">
        <v>0</v>
      </c>
      <c r="K190" s="32">
        <v>0</v>
      </c>
      <c r="L190" s="32">
        <v>0</v>
      </c>
      <c r="M190" s="32">
        <v>0</v>
      </c>
      <c r="N190" s="32">
        <v>10.7</v>
      </c>
      <c r="O190" s="204"/>
      <c r="P190" s="208"/>
    </row>
    <row r="191" spans="1:16" x14ac:dyDescent="0.25">
      <c r="A191" s="190"/>
      <c r="B191" s="190"/>
      <c r="C191" s="189"/>
      <c r="D191" s="189"/>
      <c r="E191" s="189"/>
      <c r="F191" s="189"/>
      <c r="G191" s="31" t="s">
        <v>8</v>
      </c>
      <c r="H191" s="32">
        <f t="shared" si="44"/>
        <v>0</v>
      </c>
      <c r="I191" s="32">
        <v>0</v>
      </c>
      <c r="J191" s="32">
        <v>0</v>
      </c>
      <c r="K191" s="32">
        <v>0</v>
      </c>
      <c r="L191" s="32">
        <v>0</v>
      </c>
      <c r="M191" s="32">
        <v>0</v>
      </c>
      <c r="N191" s="32">
        <v>0</v>
      </c>
      <c r="O191" s="204"/>
      <c r="P191" s="208"/>
    </row>
    <row r="192" spans="1:16" ht="24" x14ac:dyDescent="0.25">
      <c r="A192" s="190"/>
      <c r="B192" s="190"/>
      <c r="C192" s="189"/>
      <c r="D192" s="189"/>
      <c r="E192" s="189"/>
      <c r="F192" s="189"/>
      <c r="G192" s="31" t="s">
        <v>9</v>
      </c>
      <c r="H192" s="32">
        <f t="shared" si="44"/>
        <v>0</v>
      </c>
      <c r="I192" s="32">
        <v>0</v>
      </c>
      <c r="J192" s="32">
        <v>0</v>
      </c>
      <c r="K192" s="32">
        <v>0</v>
      </c>
      <c r="L192" s="32">
        <v>0</v>
      </c>
      <c r="M192" s="32">
        <v>0</v>
      </c>
      <c r="N192" s="32">
        <v>0</v>
      </c>
      <c r="O192" s="204"/>
      <c r="P192" s="208"/>
    </row>
    <row r="193" spans="1:16" ht="36" x14ac:dyDescent="0.25">
      <c r="A193" s="208" t="s">
        <v>125</v>
      </c>
      <c r="B193" s="208"/>
      <c r="C193" s="208"/>
      <c r="D193" s="208"/>
      <c r="E193" s="208"/>
      <c r="F193" s="208"/>
      <c r="G193" s="35" t="s">
        <v>4</v>
      </c>
      <c r="H193" s="37">
        <f t="shared" ref="H193:N193" si="53">SUM(H194:H197)</f>
        <v>1747.1999999999998</v>
      </c>
      <c r="I193" s="37">
        <f t="shared" si="53"/>
        <v>65</v>
      </c>
      <c r="J193" s="37">
        <f t="shared" si="53"/>
        <v>0</v>
      </c>
      <c r="K193" s="37">
        <f t="shared" si="53"/>
        <v>600</v>
      </c>
      <c r="L193" s="37">
        <f t="shared" si="53"/>
        <v>678.09999999999991</v>
      </c>
      <c r="M193" s="37">
        <f t="shared" si="53"/>
        <v>210.9</v>
      </c>
      <c r="N193" s="37">
        <f t="shared" si="53"/>
        <v>193.2</v>
      </c>
      <c r="O193" s="422">
        <v>44618</v>
      </c>
      <c r="P193" s="208"/>
    </row>
    <row r="194" spans="1:16" ht="24" x14ac:dyDescent="0.25">
      <c r="A194" s="208"/>
      <c r="B194" s="208"/>
      <c r="C194" s="208"/>
      <c r="D194" s="208"/>
      <c r="E194" s="208"/>
      <c r="F194" s="208"/>
      <c r="G194" s="35" t="s">
        <v>6</v>
      </c>
      <c r="H194" s="37">
        <f t="shared" si="44"/>
        <v>1213.0999999999999</v>
      </c>
      <c r="I194" s="37">
        <f t="shared" ref="I194:N194" si="54">I149+I154+I159+I164+I169+I174+I179+I184+I189</f>
        <v>0</v>
      </c>
      <c r="J194" s="37">
        <f t="shared" si="54"/>
        <v>0</v>
      </c>
      <c r="K194" s="37">
        <f t="shared" si="54"/>
        <v>432</v>
      </c>
      <c r="L194" s="37">
        <f t="shared" si="54"/>
        <v>490.09999999999997</v>
      </c>
      <c r="M194" s="37">
        <f t="shared" si="54"/>
        <v>151.9</v>
      </c>
      <c r="N194" s="37">
        <f t="shared" si="54"/>
        <v>139.1</v>
      </c>
      <c r="O194" s="422"/>
      <c r="P194" s="208"/>
    </row>
    <row r="195" spans="1:16" ht="36" x14ac:dyDescent="0.25">
      <c r="A195" s="208"/>
      <c r="B195" s="208"/>
      <c r="C195" s="208"/>
      <c r="D195" s="208"/>
      <c r="E195" s="208"/>
      <c r="F195" s="208"/>
      <c r="G195" s="35" t="s">
        <v>7</v>
      </c>
      <c r="H195" s="37">
        <f>SUM(I195:N195)</f>
        <v>534.1</v>
      </c>
      <c r="I195" s="37">
        <f t="shared" ref="I195:N195" si="55">I150+I155+I160+I165+I170+I175+I180+I185+I190</f>
        <v>65</v>
      </c>
      <c r="J195" s="37">
        <f t="shared" si="55"/>
        <v>0</v>
      </c>
      <c r="K195" s="37">
        <f t="shared" si="55"/>
        <v>168</v>
      </c>
      <c r="L195" s="37">
        <f t="shared" si="55"/>
        <v>188</v>
      </c>
      <c r="M195" s="37">
        <f t="shared" si="55"/>
        <v>59</v>
      </c>
      <c r="N195" s="37">
        <f t="shared" si="55"/>
        <v>54.099999999999994</v>
      </c>
      <c r="O195" s="422"/>
      <c r="P195" s="208"/>
    </row>
    <row r="196" spans="1:16" x14ac:dyDescent="0.25">
      <c r="A196" s="208"/>
      <c r="B196" s="208"/>
      <c r="C196" s="208"/>
      <c r="D196" s="208"/>
      <c r="E196" s="208"/>
      <c r="F196" s="208"/>
      <c r="G196" s="35" t="s">
        <v>8</v>
      </c>
      <c r="H196" s="37">
        <f t="shared" si="44"/>
        <v>0</v>
      </c>
      <c r="I196" s="37">
        <f t="shared" ref="I196:N196" si="56">I151+I156+I161+I166+I171+I176+I181+I186+I191</f>
        <v>0</v>
      </c>
      <c r="J196" s="37">
        <f t="shared" si="56"/>
        <v>0</v>
      </c>
      <c r="K196" s="37">
        <f t="shared" si="56"/>
        <v>0</v>
      </c>
      <c r="L196" s="37">
        <f t="shared" si="56"/>
        <v>0</v>
      </c>
      <c r="M196" s="37">
        <f t="shared" si="56"/>
        <v>0</v>
      </c>
      <c r="N196" s="37">
        <f t="shared" si="56"/>
        <v>0</v>
      </c>
      <c r="O196" s="422"/>
      <c r="P196" s="208"/>
    </row>
    <row r="197" spans="1:16" ht="24" x14ac:dyDescent="0.25">
      <c r="A197" s="208"/>
      <c r="B197" s="208"/>
      <c r="C197" s="208"/>
      <c r="D197" s="208"/>
      <c r="E197" s="208"/>
      <c r="F197" s="208"/>
      <c r="G197" s="35" t="s">
        <v>9</v>
      </c>
      <c r="H197" s="37">
        <f t="shared" si="44"/>
        <v>0</v>
      </c>
      <c r="I197" s="37">
        <f t="shared" ref="I197:N197" si="57">I152+I157+I162+I167+I172+I177+I182+I187+I192</f>
        <v>0</v>
      </c>
      <c r="J197" s="37">
        <f t="shared" si="57"/>
        <v>0</v>
      </c>
      <c r="K197" s="37">
        <f t="shared" si="57"/>
        <v>0</v>
      </c>
      <c r="L197" s="37">
        <f t="shared" si="57"/>
        <v>0</v>
      </c>
      <c r="M197" s="37">
        <f t="shared" si="57"/>
        <v>0</v>
      </c>
      <c r="N197" s="37">
        <f t="shared" si="57"/>
        <v>0</v>
      </c>
      <c r="O197" s="422"/>
      <c r="P197" s="208"/>
    </row>
    <row r="198" spans="1:16" x14ac:dyDescent="0.25">
      <c r="A198" s="187" t="s">
        <v>356</v>
      </c>
      <c r="B198" s="187"/>
      <c r="C198" s="187"/>
      <c r="D198" s="187"/>
      <c r="E198" s="187"/>
      <c r="F198" s="187"/>
      <c r="G198" s="187"/>
      <c r="H198" s="187"/>
      <c r="I198" s="187"/>
      <c r="J198" s="187"/>
      <c r="K198" s="187"/>
      <c r="L198" s="187"/>
      <c r="M198" s="187"/>
      <c r="N198" s="187"/>
      <c r="O198" s="187"/>
      <c r="P198" s="187"/>
    </row>
    <row r="199" spans="1:16" ht="36" x14ac:dyDescent="0.25">
      <c r="A199" s="190" t="s">
        <v>2041</v>
      </c>
      <c r="B199" s="190" t="s">
        <v>479</v>
      </c>
      <c r="C199" s="189" t="s">
        <v>356</v>
      </c>
      <c r="D199" s="189">
        <v>2025</v>
      </c>
      <c r="E199" s="189"/>
      <c r="F199" s="189" t="s">
        <v>2042</v>
      </c>
      <c r="G199" s="31" t="s">
        <v>4</v>
      </c>
      <c r="H199" s="32">
        <f>SUM(H200:H203)</f>
        <v>41</v>
      </c>
      <c r="I199" s="32">
        <f t="shared" ref="I199:N199" si="58">SUM(I200:I203)</f>
        <v>41</v>
      </c>
      <c r="J199" s="32">
        <f t="shared" si="58"/>
        <v>0</v>
      </c>
      <c r="K199" s="32">
        <f>SUM(K200:K203)</f>
        <v>0</v>
      </c>
      <c r="L199" s="32">
        <f t="shared" si="58"/>
        <v>0</v>
      </c>
      <c r="M199" s="32">
        <f t="shared" si="58"/>
        <v>0</v>
      </c>
      <c r="N199" s="32">
        <f t="shared" si="58"/>
        <v>0</v>
      </c>
      <c r="O199" s="189">
        <v>2565</v>
      </c>
      <c r="P199" s="208"/>
    </row>
    <row r="200" spans="1:16" x14ac:dyDescent="0.25">
      <c r="A200" s="190"/>
      <c r="B200" s="190"/>
      <c r="C200" s="189"/>
      <c r="D200" s="189"/>
      <c r="E200" s="189"/>
      <c r="F200" s="189"/>
      <c r="G200" s="31" t="s">
        <v>6</v>
      </c>
      <c r="H200" s="32">
        <f>SUM(I200:N200)</f>
        <v>22.3</v>
      </c>
      <c r="I200" s="32">
        <v>22.3</v>
      </c>
      <c r="J200" s="32">
        <v>0</v>
      </c>
      <c r="K200" s="32">
        <v>0</v>
      </c>
      <c r="L200" s="32">
        <v>0</v>
      </c>
      <c r="M200" s="32">
        <v>0</v>
      </c>
      <c r="N200" s="32">
        <v>0</v>
      </c>
      <c r="O200" s="189"/>
      <c r="P200" s="208"/>
    </row>
    <row r="201" spans="1:16" ht="36" x14ac:dyDescent="0.25">
      <c r="A201" s="190"/>
      <c r="B201" s="190"/>
      <c r="C201" s="189"/>
      <c r="D201" s="189"/>
      <c r="E201" s="189"/>
      <c r="F201" s="189"/>
      <c r="G201" s="31" t="s">
        <v>7</v>
      </c>
      <c r="H201" s="32">
        <f t="shared" ref="H201:H248" si="59">SUM(I201:N201)</f>
        <v>18.7</v>
      </c>
      <c r="I201" s="32">
        <v>18.7</v>
      </c>
      <c r="J201" s="32">
        <v>0</v>
      </c>
      <c r="K201" s="32">
        <v>0</v>
      </c>
      <c r="L201" s="32">
        <v>0</v>
      </c>
      <c r="M201" s="32">
        <v>0</v>
      </c>
      <c r="N201" s="32">
        <v>0</v>
      </c>
      <c r="O201" s="189"/>
      <c r="P201" s="208"/>
    </row>
    <row r="202" spans="1:16" x14ac:dyDescent="0.25">
      <c r="A202" s="190"/>
      <c r="B202" s="190"/>
      <c r="C202" s="189"/>
      <c r="D202" s="189"/>
      <c r="E202" s="189"/>
      <c r="F202" s="189"/>
      <c r="G202" s="31" t="s">
        <v>8</v>
      </c>
      <c r="H202" s="32">
        <f t="shared" si="59"/>
        <v>0</v>
      </c>
      <c r="I202" s="32">
        <v>0</v>
      </c>
      <c r="J202" s="32">
        <v>0</v>
      </c>
      <c r="K202" s="32">
        <v>0</v>
      </c>
      <c r="L202" s="32">
        <v>0</v>
      </c>
      <c r="M202" s="32">
        <v>0</v>
      </c>
      <c r="N202" s="32">
        <v>0</v>
      </c>
      <c r="O202" s="189"/>
      <c r="P202" s="208"/>
    </row>
    <row r="203" spans="1:16" ht="24" x14ac:dyDescent="0.25">
      <c r="A203" s="190"/>
      <c r="B203" s="190"/>
      <c r="C203" s="189"/>
      <c r="D203" s="189"/>
      <c r="E203" s="189"/>
      <c r="F203" s="189"/>
      <c r="G203" s="31" t="s">
        <v>9</v>
      </c>
      <c r="H203" s="32">
        <f t="shared" si="59"/>
        <v>0</v>
      </c>
      <c r="I203" s="32">
        <v>0</v>
      </c>
      <c r="J203" s="32">
        <v>0</v>
      </c>
      <c r="K203" s="32">
        <v>0</v>
      </c>
      <c r="L203" s="32">
        <v>0</v>
      </c>
      <c r="M203" s="32">
        <v>0</v>
      </c>
      <c r="N203" s="32">
        <v>0</v>
      </c>
      <c r="O203" s="189"/>
      <c r="P203" s="208"/>
    </row>
    <row r="204" spans="1:16" ht="36" x14ac:dyDescent="0.25">
      <c r="A204" s="190" t="s">
        <v>2043</v>
      </c>
      <c r="B204" s="190" t="s">
        <v>479</v>
      </c>
      <c r="C204" s="189" t="s">
        <v>356</v>
      </c>
      <c r="D204" s="189">
        <v>2025</v>
      </c>
      <c r="E204" s="189"/>
      <c r="F204" s="189" t="s">
        <v>222</v>
      </c>
      <c r="G204" s="31" t="s">
        <v>4</v>
      </c>
      <c r="H204" s="32">
        <f>SUM(H205:H208)</f>
        <v>41</v>
      </c>
      <c r="I204" s="32">
        <f t="shared" ref="I204:N204" si="60">SUM(I205:I208)</f>
        <v>41</v>
      </c>
      <c r="J204" s="32">
        <f t="shared" si="60"/>
        <v>0</v>
      </c>
      <c r="K204" s="32">
        <f t="shared" si="60"/>
        <v>0</v>
      </c>
      <c r="L204" s="32">
        <f t="shared" si="60"/>
        <v>0</v>
      </c>
      <c r="M204" s="32">
        <f t="shared" si="60"/>
        <v>0</v>
      </c>
      <c r="N204" s="32">
        <f t="shared" si="60"/>
        <v>0</v>
      </c>
      <c r="O204" s="189">
        <v>1418</v>
      </c>
      <c r="P204" s="208"/>
    </row>
    <row r="205" spans="1:16" x14ac:dyDescent="0.25">
      <c r="A205" s="190"/>
      <c r="B205" s="190"/>
      <c r="C205" s="189"/>
      <c r="D205" s="189"/>
      <c r="E205" s="189"/>
      <c r="F205" s="189"/>
      <c r="G205" s="31" t="s">
        <v>6</v>
      </c>
      <c r="H205" s="32">
        <f t="shared" si="59"/>
        <v>22.3</v>
      </c>
      <c r="I205" s="32">
        <v>22.3</v>
      </c>
      <c r="J205" s="32">
        <v>0</v>
      </c>
      <c r="K205" s="32">
        <v>0</v>
      </c>
      <c r="L205" s="32">
        <v>0</v>
      </c>
      <c r="M205" s="32">
        <v>0</v>
      </c>
      <c r="N205" s="32">
        <v>0</v>
      </c>
      <c r="O205" s="189"/>
      <c r="P205" s="208"/>
    </row>
    <row r="206" spans="1:16" ht="36" x14ac:dyDescent="0.25">
      <c r="A206" s="190"/>
      <c r="B206" s="190"/>
      <c r="C206" s="189"/>
      <c r="D206" s="189"/>
      <c r="E206" s="189"/>
      <c r="F206" s="189"/>
      <c r="G206" s="31" t="s">
        <v>7</v>
      </c>
      <c r="H206" s="32">
        <f t="shared" si="59"/>
        <v>18.7</v>
      </c>
      <c r="I206" s="32">
        <v>18.7</v>
      </c>
      <c r="J206" s="32">
        <v>0</v>
      </c>
      <c r="K206" s="32">
        <v>0</v>
      </c>
      <c r="L206" s="32">
        <v>0</v>
      </c>
      <c r="M206" s="32">
        <v>0</v>
      </c>
      <c r="N206" s="32">
        <v>0</v>
      </c>
      <c r="O206" s="189"/>
      <c r="P206" s="208"/>
    </row>
    <row r="207" spans="1:16" x14ac:dyDescent="0.25">
      <c r="A207" s="190"/>
      <c r="B207" s="190"/>
      <c r="C207" s="189"/>
      <c r="D207" s="189"/>
      <c r="E207" s="189"/>
      <c r="F207" s="189"/>
      <c r="G207" s="31" t="s">
        <v>8</v>
      </c>
      <c r="H207" s="32">
        <f t="shared" si="59"/>
        <v>0</v>
      </c>
      <c r="I207" s="32">
        <v>0</v>
      </c>
      <c r="J207" s="32">
        <v>0</v>
      </c>
      <c r="K207" s="32">
        <v>0</v>
      </c>
      <c r="L207" s="32">
        <v>0</v>
      </c>
      <c r="M207" s="32">
        <v>0</v>
      </c>
      <c r="N207" s="32">
        <v>0</v>
      </c>
      <c r="O207" s="189"/>
      <c r="P207" s="208"/>
    </row>
    <row r="208" spans="1:16" ht="24" x14ac:dyDescent="0.25">
      <c r="A208" s="190"/>
      <c r="B208" s="190"/>
      <c r="C208" s="189"/>
      <c r="D208" s="189"/>
      <c r="E208" s="189"/>
      <c r="F208" s="189"/>
      <c r="G208" s="31" t="s">
        <v>9</v>
      </c>
      <c r="H208" s="32">
        <f t="shared" si="59"/>
        <v>0</v>
      </c>
      <c r="I208" s="32">
        <v>0</v>
      </c>
      <c r="J208" s="32">
        <v>0</v>
      </c>
      <c r="K208" s="32">
        <v>0</v>
      </c>
      <c r="L208" s="32">
        <v>0</v>
      </c>
      <c r="M208" s="32">
        <v>0</v>
      </c>
      <c r="N208" s="32">
        <v>0</v>
      </c>
      <c r="O208" s="189"/>
      <c r="P208" s="208"/>
    </row>
    <row r="209" spans="1:16" ht="75" customHeight="1" x14ac:dyDescent="0.25">
      <c r="A209" s="190" t="s">
        <v>2044</v>
      </c>
      <c r="B209" s="190" t="s">
        <v>479</v>
      </c>
      <c r="C209" s="189" t="s">
        <v>356</v>
      </c>
      <c r="D209" s="189">
        <v>2025</v>
      </c>
      <c r="E209" s="189"/>
      <c r="F209" s="189" t="s">
        <v>222</v>
      </c>
      <c r="G209" s="31" t="s">
        <v>4</v>
      </c>
      <c r="H209" s="32">
        <f t="shared" ref="H209:N209" si="61">SUM(H210:H213)</f>
        <v>3.8</v>
      </c>
      <c r="I209" s="32">
        <f t="shared" si="61"/>
        <v>3.8</v>
      </c>
      <c r="J209" s="32">
        <f t="shared" si="61"/>
        <v>0</v>
      </c>
      <c r="K209" s="32">
        <f t="shared" si="61"/>
        <v>0</v>
      </c>
      <c r="L209" s="32">
        <f t="shared" si="61"/>
        <v>0</v>
      </c>
      <c r="M209" s="32">
        <f t="shared" si="61"/>
        <v>0</v>
      </c>
      <c r="N209" s="32">
        <f t="shared" si="61"/>
        <v>0</v>
      </c>
      <c r="O209" s="189">
        <v>30733</v>
      </c>
      <c r="P209" s="208"/>
    </row>
    <row r="210" spans="1:16" x14ac:dyDescent="0.25">
      <c r="A210" s="190"/>
      <c r="B210" s="190"/>
      <c r="C210" s="189"/>
      <c r="D210" s="189"/>
      <c r="E210" s="189"/>
      <c r="F210" s="189"/>
      <c r="G210" s="31" t="s">
        <v>6</v>
      </c>
      <c r="H210" s="32">
        <f t="shared" si="59"/>
        <v>0</v>
      </c>
      <c r="I210" s="32">
        <v>0</v>
      </c>
      <c r="J210" s="32">
        <v>0</v>
      </c>
      <c r="K210" s="32">
        <v>0</v>
      </c>
      <c r="L210" s="32">
        <v>0</v>
      </c>
      <c r="M210" s="32">
        <v>0</v>
      </c>
      <c r="N210" s="32">
        <v>0</v>
      </c>
      <c r="O210" s="189"/>
      <c r="P210" s="208"/>
    </row>
    <row r="211" spans="1:16" ht="36" x14ac:dyDescent="0.25">
      <c r="A211" s="190"/>
      <c r="B211" s="190"/>
      <c r="C211" s="189"/>
      <c r="D211" s="189"/>
      <c r="E211" s="189"/>
      <c r="F211" s="189"/>
      <c r="G211" s="31" t="s">
        <v>7</v>
      </c>
      <c r="H211" s="32">
        <f t="shared" si="59"/>
        <v>3.8</v>
      </c>
      <c r="I211" s="32">
        <v>3.8</v>
      </c>
      <c r="J211" s="32">
        <v>0</v>
      </c>
      <c r="K211" s="32">
        <v>0</v>
      </c>
      <c r="L211" s="32">
        <v>0</v>
      </c>
      <c r="M211" s="32">
        <v>0</v>
      </c>
      <c r="N211" s="32">
        <v>0</v>
      </c>
      <c r="O211" s="189"/>
      <c r="P211" s="208"/>
    </row>
    <row r="212" spans="1:16" x14ac:dyDescent="0.25">
      <c r="A212" s="190"/>
      <c r="B212" s="190"/>
      <c r="C212" s="189"/>
      <c r="D212" s="189"/>
      <c r="E212" s="189"/>
      <c r="F212" s="189"/>
      <c r="G212" s="31" t="s">
        <v>8</v>
      </c>
      <c r="H212" s="32">
        <f t="shared" si="59"/>
        <v>0</v>
      </c>
      <c r="I212" s="32">
        <v>0</v>
      </c>
      <c r="J212" s="32">
        <v>0</v>
      </c>
      <c r="K212" s="32">
        <v>0</v>
      </c>
      <c r="L212" s="32">
        <v>0</v>
      </c>
      <c r="M212" s="32">
        <v>0</v>
      </c>
      <c r="N212" s="32">
        <v>0</v>
      </c>
      <c r="O212" s="189"/>
      <c r="P212" s="208"/>
    </row>
    <row r="213" spans="1:16" ht="24" x14ac:dyDescent="0.25">
      <c r="A213" s="190"/>
      <c r="B213" s="190"/>
      <c r="C213" s="189"/>
      <c r="D213" s="189"/>
      <c r="E213" s="189"/>
      <c r="F213" s="189"/>
      <c r="G213" s="31" t="s">
        <v>9</v>
      </c>
      <c r="H213" s="32">
        <f t="shared" si="59"/>
        <v>0</v>
      </c>
      <c r="I213" s="32">
        <v>0</v>
      </c>
      <c r="J213" s="32">
        <v>0</v>
      </c>
      <c r="K213" s="32">
        <v>0</v>
      </c>
      <c r="L213" s="32">
        <v>0</v>
      </c>
      <c r="M213" s="32">
        <v>0</v>
      </c>
      <c r="N213" s="32">
        <v>0</v>
      </c>
      <c r="O213" s="189"/>
      <c r="P213" s="208"/>
    </row>
    <row r="214" spans="1:16" ht="51" customHeight="1" x14ac:dyDescent="0.25">
      <c r="A214" s="190" t="s">
        <v>2045</v>
      </c>
      <c r="B214" s="190" t="s">
        <v>1987</v>
      </c>
      <c r="C214" s="189" t="s">
        <v>356</v>
      </c>
      <c r="D214" s="189">
        <v>2025</v>
      </c>
      <c r="E214" s="189" t="s">
        <v>1995</v>
      </c>
      <c r="F214" s="189" t="s">
        <v>1989</v>
      </c>
      <c r="G214" s="31" t="s">
        <v>4</v>
      </c>
      <c r="H214" s="32">
        <f>SUM(H215:H218)</f>
        <v>7.4</v>
      </c>
      <c r="I214" s="32">
        <f t="shared" ref="I214:N214" si="62">SUM(I215:I218)</f>
        <v>7.4</v>
      </c>
      <c r="J214" s="32">
        <f t="shared" si="62"/>
        <v>0</v>
      </c>
      <c r="K214" s="32">
        <f t="shared" si="62"/>
        <v>0</v>
      </c>
      <c r="L214" s="32">
        <f t="shared" si="62"/>
        <v>0</v>
      </c>
      <c r="M214" s="32">
        <f t="shared" si="62"/>
        <v>0</v>
      </c>
      <c r="N214" s="32">
        <f t="shared" si="62"/>
        <v>0</v>
      </c>
      <c r="O214" s="189">
        <v>435</v>
      </c>
      <c r="P214" s="189"/>
    </row>
    <row r="215" spans="1:16" x14ac:dyDescent="0.25">
      <c r="A215" s="190"/>
      <c r="B215" s="190"/>
      <c r="C215" s="189"/>
      <c r="D215" s="189"/>
      <c r="E215" s="189"/>
      <c r="F215" s="189"/>
      <c r="G215" s="31" t="s">
        <v>546</v>
      </c>
      <c r="H215" s="32">
        <f t="shared" si="59"/>
        <v>7.2</v>
      </c>
      <c r="I215" s="32">
        <v>7.2</v>
      </c>
      <c r="J215" s="32">
        <v>0</v>
      </c>
      <c r="K215" s="32">
        <v>0</v>
      </c>
      <c r="L215" s="32">
        <v>0</v>
      </c>
      <c r="M215" s="32">
        <v>0</v>
      </c>
      <c r="N215" s="32">
        <v>0</v>
      </c>
      <c r="O215" s="189"/>
      <c r="P215" s="189"/>
    </row>
    <row r="216" spans="1:16" ht="36" x14ac:dyDescent="0.25">
      <c r="A216" s="190"/>
      <c r="B216" s="190"/>
      <c r="C216" s="189"/>
      <c r="D216" s="189"/>
      <c r="E216" s="189"/>
      <c r="F216" s="189"/>
      <c r="G216" s="31" t="s">
        <v>7</v>
      </c>
      <c r="H216" s="32">
        <f t="shared" si="59"/>
        <v>0.2</v>
      </c>
      <c r="I216" s="32">
        <v>0.2</v>
      </c>
      <c r="J216" s="32">
        <v>0</v>
      </c>
      <c r="K216" s="32">
        <v>0</v>
      </c>
      <c r="L216" s="32">
        <v>0</v>
      </c>
      <c r="M216" s="32">
        <v>0</v>
      </c>
      <c r="N216" s="32">
        <v>0</v>
      </c>
      <c r="O216" s="189"/>
      <c r="P216" s="189"/>
    </row>
    <row r="217" spans="1:16" x14ac:dyDescent="0.25">
      <c r="A217" s="190"/>
      <c r="B217" s="190"/>
      <c r="C217" s="189"/>
      <c r="D217" s="189"/>
      <c r="E217" s="189"/>
      <c r="F217" s="189"/>
      <c r="G217" s="31" t="s">
        <v>8</v>
      </c>
      <c r="H217" s="32">
        <f t="shared" si="59"/>
        <v>0</v>
      </c>
      <c r="I217" s="32">
        <v>0</v>
      </c>
      <c r="J217" s="32">
        <v>0</v>
      </c>
      <c r="K217" s="32">
        <v>0</v>
      </c>
      <c r="L217" s="32">
        <v>0</v>
      </c>
      <c r="M217" s="32">
        <v>0</v>
      </c>
      <c r="N217" s="32">
        <v>0</v>
      </c>
      <c r="O217" s="189"/>
      <c r="P217" s="189"/>
    </row>
    <row r="218" spans="1:16" ht="24" x14ac:dyDescent="0.25">
      <c r="A218" s="190"/>
      <c r="B218" s="190"/>
      <c r="C218" s="189"/>
      <c r="D218" s="189"/>
      <c r="E218" s="189"/>
      <c r="F218" s="189"/>
      <c r="G218" s="31" t="s">
        <v>9</v>
      </c>
      <c r="H218" s="32">
        <f t="shared" si="59"/>
        <v>0</v>
      </c>
      <c r="I218" s="32">
        <v>0</v>
      </c>
      <c r="J218" s="32">
        <v>0</v>
      </c>
      <c r="K218" s="32">
        <v>0</v>
      </c>
      <c r="L218" s="32">
        <v>0</v>
      </c>
      <c r="M218" s="32">
        <v>0</v>
      </c>
      <c r="N218" s="32">
        <v>0</v>
      </c>
      <c r="O218" s="189"/>
      <c r="P218" s="189"/>
    </row>
    <row r="219" spans="1:16" ht="51" customHeight="1" x14ac:dyDescent="0.25">
      <c r="A219" s="190" t="s">
        <v>2046</v>
      </c>
      <c r="B219" s="190" t="s">
        <v>1987</v>
      </c>
      <c r="C219" s="189" t="s">
        <v>356</v>
      </c>
      <c r="D219" s="189">
        <v>2029</v>
      </c>
      <c r="E219" s="189" t="s">
        <v>1995</v>
      </c>
      <c r="F219" s="189" t="s">
        <v>1989</v>
      </c>
      <c r="G219" s="31" t="s">
        <v>4</v>
      </c>
      <c r="H219" s="32">
        <f>SUM(H220:H223)</f>
        <v>12.200000000000001</v>
      </c>
      <c r="I219" s="32">
        <f t="shared" ref="I219:N219" si="63">SUM(I220:I223)</f>
        <v>0</v>
      </c>
      <c r="J219" s="32">
        <f t="shared" si="63"/>
        <v>0</v>
      </c>
      <c r="K219" s="32">
        <f t="shared" si="63"/>
        <v>0</v>
      </c>
      <c r="L219" s="32">
        <f t="shared" si="63"/>
        <v>0</v>
      </c>
      <c r="M219" s="32">
        <f t="shared" si="63"/>
        <v>12.200000000000001</v>
      </c>
      <c r="N219" s="32">
        <f t="shared" si="63"/>
        <v>0</v>
      </c>
      <c r="O219" s="189">
        <v>751</v>
      </c>
      <c r="P219" s="189"/>
    </row>
    <row r="220" spans="1:16" x14ac:dyDescent="0.25">
      <c r="A220" s="190"/>
      <c r="B220" s="190"/>
      <c r="C220" s="189"/>
      <c r="D220" s="189"/>
      <c r="E220" s="189"/>
      <c r="F220" s="189"/>
      <c r="G220" s="31" t="s">
        <v>546</v>
      </c>
      <c r="H220" s="32">
        <f t="shared" si="59"/>
        <v>8.8000000000000007</v>
      </c>
      <c r="I220" s="32">
        <v>0</v>
      </c>
      <c r="J220" s="32">
        <v>0</v>
      </c>
      <c r="K220" s="32">
        <v>0</v>
      </c>
      <c r="L220" s="32">
        <v>0</v>
      </c>
      <c r="M220" s="32">
        <v>8.8000000000000007</v>
      </c>
      <c r="N220" s="32">
        <v>0</v>
      </c>
      <c r="O220" s="189"/>
      <c r="P220" s="189"/>
    </row>
    <row r="221" spans="1:16" ht="36" x14ac:dyDescent="0.25">
      <c r="A221" s="190"/>
      <c r="B221" s="190"/>
      <c r="C221" s="189"/>
      <c r="D221" s="189"/>
      <c r="E221" s="189"/>
      <c r="F221" s="189"/>
      <c r="G221" s="31" t="s">
        <v>7</v>
      </c>
      <c r="H221" s="32">
        <f t="shared" si="59"/>
        <v>3.4</v>
      </c>
      <c r="I221" s="32">
        <v>0</v>
      </c>
      <c r="J221" s="32">
        <v>0</v>
      </c>
      <c r="K221" s="32">
        <v>0</v>
      </c>
      <c r="L221" s="32">
        <v>0</v>
      </c>
      <c r="M221" s="32">
        <v>3.4</v>
      </c>
      <c r="N221" s="32">
        <v>0</v>
      </c>
      <c r="O221" s="189"/>
      <c r="P221" s="189"/>
    </row>
    <row r="222" spans="1:16" x14ac:dyDescent="0.25">
      <c r="A222" s="190"/>
      <c r="B222" s="190"/>
      <c r="C222" s="189"/>
      <c r="D222" s="189"/>
      <c r="E222" s="189"/>
      <c r="F222" s="189"/>
      <c r="G222" s="31" t="s">
        <v>8</v>
      </c>
      <c r="H222" s="32">
        <f t="shared" si="59"/>
        <v>0</v>
      </c>
      <c r="I222" s="32">
        <v>0</v>
      </c>
      <c r="J222" s="32">
        <v>0</v>
      </c>
      <c r="K222" s="32">
        <v>0</v>
      </c>
      <c r="L222" s="32">
        <v>0</v>
      </c>
      <c r="M222" s="32">
        <v>0</v>
      </c>
      <c r="N222" s="32">
        <v>0</v>
      </c>
      <c r="O222" s="189"/>
      <c r="P222" s="189"/>
    </row>
    <row r="223" spans="1:16" ht="24" x14ac:dyDescent="0.25">
      <c r="A223" s="190"/>
      <c r="B223" s="190"/>
      <c r="C223" s="189"/>
      <c r="D223" s="189"/>
      <c r="E223" s="189"/>
      <c r="F223" s="189"/>
      <c r="G223" s="31" t="s">
        <v>9</v>
      </c>
      <c r="H223" s="32">
        <f t="shared" si="59"/>
        <v>0</v>
      </c>
      <c r="I223" s="32">
        <v>0</v>
      </c>
      <c r="J223" s="32">
        <v>0</v>
      </c>
      <c r="K223" s="32">
        <v>0</v>
      </c>
      <c r="L223" s="32">
        <v>0</v>
      </c>
      <c r="M223" s="32">
        <v>0</v>
      </c>
      <c r="N223" s="32">
        <v>0</v>
      </c>
      <c r="O223" s="189"/>
      <c r="P223" s="189"/>
    </row>
    <row r="224" spans="1:16" ht="51" customHeight="1" x14ac:dyDescent="0.25">
      <c r="A224" s="190" t="s">
        <v>2047</v>
      </c>
      <c r="B224" s="190" t="s">
        <v>1987</v>
      </c>
      <c r="C224" s="189" t="s">
        <v>356</v>
      </c>
      <c r="D224" s="189">
        <v>2029</v>
      </c>
      <c r="E224" s="189" t="s">
        <v>1995</v>
      </c>
      <c r="F224" s="189" t="s">
        <v>1989</v>
      </c>
      <c r="G224" s="31" t="s">
        <v>4</v>
      </c>
      <c r="H224" s="32">
        <f>SUM(H225:H228)</f>
        <v>12.200000000000001</v>
      </c>
      <c r="I224" s="32">
        <f t="shared" ref="I224:N224" si="64">SUM(I225:I228)</f>
        <v>0</v>
      </c>
      <c r="J224" s="32">
        <f t="shared" si="64"/>
        <v>0</v>
      </c>
      <c r="K224" s="32">
        <f t="shared" si="64"/>
        <v>0</v>
      </c>
      <c r="L224" s="32">
        <f t="shared" si="64"/>
        <v>0</v>
      </c>
      <c r="M224" s="32">
        <f t="shared" si="64"/>
        <v>12.200000000000001</v>
      </c>
      <c r="N224" s="32">
        <f t="shared" si="64"/>
        <v>0</v>
      </c>
      <c r="O224" s="189">
        <v>535</v>
      </c>
      <c r="P224" s="189"/>
    </row>
    <row r="225" spans="1:16" x14ac:dyDescent="0.25">
      <c r="A225" s="190"/>
      <c r="B225" s="190"/>
      <c r="C225" s="189"/>
      <c r="D225" s="189"/>
      <c r="E225" s="189"/>
      <c r="F225" s="189"/>
      <c r="G225" s="31" t="s">
        <v>546</v>
      </c>
      <c r="H225" s="32">
        <f t="shared" si="59"/>
        <v>8.8000000000000007</v>
      </c>
      <c r="I225" s="32">
        <v>0</v>
      </c>
      <c r="J225" s="32">
        <v>0</v>
      </c>
      <c r="K225" s="32">
        <v>0</v>
      </c>
      <c r="L225" s="32">
        <v>0</v>
      </c>
      <c r="M225" s="32">
        <v>8.8000000000000007</v>
      </c>
      <c r="N225" s="32">
        <v>0</v>
      </c>
      <c r="O225" s="189"/>
      <c r="P225" s="189"/>
    </row>
    <row r="226" spans="1:16" ht="36" x14ac:dyDescent="0.25">
      <c r="A226" s="190"/>
      <c r="B226" s="190"/>
      <c r="C226" s="189"/>
      <c r="D226" s="189"/>
      <c r="E226" s="189"/>
      <c r="F226" s="189"/>
      <c r="G226" s="31" t="s">
        <v>7</v>
      </c>
      <c r="H226" s="32">
        <f t="shared" si="59"/>
        <v>3.4</v>
      </c>
      <c r="I226" s="32">
        <v>0</v>
      </c>
      <c r="J226" s="32">
        <v>0</v>
      </c>
      <c r="K226" s="32">
        <v>0</v>
      </c>
      <c r="L226" s="32">
        <v>0</v>
      </c>
      <c r="M226" s="32">
        <v>3.4</v>
      </c>
      <c r="N226" s="32">
        <v>0</v>
      </c>
      <c r="O226" s="189"/>
      <c r="P226" s="189"/>
    </row>
    <row r="227" spans="1:16" x14ac:dyDescent="0.25">
      <c r="A227" s="190"/>
      <c r="B227" s="190"/>
      <c r="C227" s="189"/>
      <c r="D227" s="189"/>
      <c r="E227" s="189"/>
      <c r="F227" s="189"/>
      <c r="G227" s="31" t="s">
        <v>8</v>
      </c>
      <c r="H227" s="32">
        <f t="shared" si="59"/>
        <v>0</v>
      </c>
      <c r="I227" s="32">
        <v>0</v>
      </c>
      <c r="J227" s="32">
        <v>0</v>
      </c>
      <c r="K227" s="32">
        <v>0</v>
      </c>
      <c r="L227" s="32">
        <v>0</v>
      </c>
      <c r="M227" s="32">
        <v>0</v>
      </c>
      <c r="N227" s="32">
        <v>0</v>
      </c>
      <c r="O227" s="189"/>
      <c r="P227" s="189"/>
    </row>
    <row r="228" spans="1:16" ht="24" x14ac:dyDescent="0.25">
      <c r="A228" s="190"/>
      <c r="B228" s="190"/>
      <c r="C228" s="189"/>
      <c r="D228" s="189"/>
      <c r="E228" s="189"/>
      <c r="F228" s="189"/>
      <c r="G228" s="31" t="s">
        <v>9</v>
      </c>
      <c r="H228" s="32">
        <f t="shared" si="59"/>
        <v>0</v>
      </c>
      <c r="I228" s="32">
        <v>0</v>
      </c>
      <c r="J228" s="32">
        <v>0</v>
      </c>
      <c r="K228" s="32">
        <v>0</v>
      </c>
      <c r="L228" s="32">
        <v>0</v>
      </c>
      <c r="M228" s="32">
        <v>0</v>
      </c>
      <c r="N228" s="32">
        <v>0</v>
      </c>
      <c r="O228" s="189"/>
      <c r="P228" s="189"/>
    </row>
    <row r="229" spans="1:16" ht="51" customHeight="1" x14ac:dyDescent="0.25">
      <c r="A229" s="190" t="s">
        <v>2048</v>
      </c>
      <c r="B229" s="190" t="s">
        <v>1987</v>
      </c>
      <c r="C229" s="189" t="s">
        <v>356</v>
      </c>
      <c r="D229" s="189">
        <v>2028</v>
      </c>
      <c r="E229" s="189" t="s">
        <v>1995</v>
      </c>
      <c r="F229" s="189" t="s">
        <v>1989</v>
      </c>
      <c r="G229" s="31" t="s">
        <v>4</v>
      </c>
      <c r="H229" s="32">
        <f>SUM(H230:H233)</f>
        <v>12.799999999999999</v>
      </c>
      <c r="I229" s="32">
        <f t="shared" ref="I229:N229" si="65">SUM(I230:I233)</f>
        <v>0</v>
      </c>
      <c r="J229" s="32">
        <f t="shared" si="65"/>
        <v>0</v>
      </c>
      <c r="K229" s="32">
        <f t="shared" si="65"/>
        <v>0</v>
      </c>
      <c r="L229" s="32">
        <f t="shared" si="65"/>
        <v>12.799999999999999</v>
      </c>
      <c r="M229" s="32">
        <f t="shared" si="65"/>
        <v>0</v>
      </c>
      <c r="N229" s="32">
        <f t="shared" si="65"/>
        <v>0</v>
      </c>
      <c r="O229" s="189">
        <v>171</v>
      </c>
      <c r="P229" s="189"/>
    </row>
    <row r="230" spans="1:16" x14ac:dyDescent="0.25">
      <c r="A230" s="190"/>
      <c r="B230" s="190"/>
      <c r="C230" s="189"/>
      <c r="D230" s="189"/>
      <c r="E230" s="189"/>
      <c r="F230" s="189"/>
      <c r="G230" s="31" t="s">
        <v>546</v>
      </c>
      <c r="H230" s="32">
        <f t="shared" si="59"/>
        <v>9.1999999999999993</v>
      </c>
      <c r="I230" s="32">
        <v>0</v>
      </c>
      <c r="J230" s="32">
        <v>0</v>
      </c>
      <c r="K230" s="32">
        <v>0</v>
      </c>
      <c r="L230" s="32">
        <v>9.1999999999999993</v>
      </c>
      <c r="M230" s="32">
        <v>0</v>
      </c>
      <c r="N230" s="32">
        <v>0</v>
      </c>
      <c r="O230" s="189"/>
      <c r="P230" s="189"/>
    </row>
    <row r="231" spans="1:16" ht="36" x14ac:dyDescent="0.25">
      <c r="A231" s="190"/>
      <c r="B231" s="190"/>
      <c r="C231" s="189"/>
      <c r="D231" s="189"/>
      <c r="E231" s="189"/>
      <c r="F231" s="189"/>
      <c r="G231" s="31" t="s">
        <v>7</v>
      </c>
      <c r="H231" s="32">
        <f t="shared" si="59"/>
        <v>3.6</v>
      </c>
      <c r="I231" s="32">
        <v>0</v>
      </c>
      <c r="J231" s="32">
        <v>0</v>
      </c>
      <c r="K231" s="32">
        <v>0</v>
      </c>
      <c r="L231" s="32">
        <v>3.6</v>
      </c>
      <c r="M231" s="32">
        <v>0</v>
      </c>
      <c r="N231" s="32">
        <v>0</v>
      </c>
      <c r="O231" s="189"/>
      <c r="P231" s="189"/>
    </row>
    <row r="232" spans="1:16" x14ac:dyDescent="0.25">
      <c r="A232" s="190"/>
      <c r="B232" s="190"/>
      <c r="C232" s="189"/>
      <c r="D232" s="189"/>
      <c r="E232" s="189"/>
      <c r="F232" s="189"/>
      <c r="G232" s="31" t="s">
        <v>8</v>
      </c>
      <c r="H232" s="32">
        <f t="shared" si="59"/>
        <v>0</v>
      </c>
      <c r="I232" s="32">
        <v>0</v>
      </c>
      <c r="J232" s="32">
        <v>0</v>
      </c>
      <c r="K232" s="32">
        <v>0</v>
      </c>
      <c r="L232" s="32">
        <v>0</v>
      </c>
      <c r="M232" s="32">
        <v>0</v>
      </c>
      <c r="N232" s="32">
        <v>0</v>
      </c>
      <c r="O232" s="189"/>
      <c r="P232" s="189"/>
    </row>
    <row r="233" spans="1:16" ht="24" x14ac:dyDescent="0.25">
      <c r="A233" s="190"/>
      <c r="B233" s="190"/>
      <c r="C233" s="189"/>
      <c r="D233" s="189"/>
      <c r="E233" s="189"/>
      <c r="F233" s="189"/>
      <c r="G233" s="31" t="s">
        <v>9</v>
      </c>
      <c r="H233" s="32">
        <f t="shared" si="59"/>
        <v>0</v>
      </c>
      <c r="I233" s="32">
        <v>0</v>
      </c>
      <c r="J233" s="32">
        <v>0</v>
      </c>
      <c r="K233" s="32">
        <v>0</v>
      </c>
      <c r="L233" s="32">
        <v>0</v>
      </c>
      <c r="M233" s="32">
        <v>0</v>
      </c>
      <c r="N233" s="32">
        <v>0</v>
      </c>
      <c r="O233" s="189"/>
      <c r="P233" s="189"/>
    </row>
    <row r="234" spans="1:16" ht="51" customHeight="1" x14ac:dyDescent="0.25">
      <c r="A234" s="190" t="s">
        <v>2049</v>
      </c>
      <c r="B234" s="190" t="s">
        <v>1987</v>
      </c>
      <c r="C234" s="189" t="s">
        <v>356</v>
      </c>
      <c r="D234" s="189">
        <v>2028</v>
      </c>
      <c r="E234" s="189" t="s">
        <v>2050</v>
      </c>
      <c r="F234" s="189" t="s">
        <v>1989</v>
      </c>
      <c r="G234" s="31" t="s">
        <v>4</v>
      </c>
      <c r="H234" s="32">
        <f>SUM(H235:H238)</f>
        <v>81.099999999999994</v>
      </c>
      <c r="I234" s="32">
        <f t="shared" ref="I234:N234" si="66">SUM(I235:I238)</f>
        <v>0</v>
      </c>
      <c r="J234" s="32">
        <f t="shared" si="66"/>
        <v>0</v>
      </c>
      <c r="K234" s="32">
        <f t="shared" si="66"/>
        <v>0</v>
      </c>
      <c r="L234" s="32">
        <f t="shared" si="66"/>
        <v>81.099999999999994</v>
      </c>
      <c r="M234" s="32">
        <f t="shared" si="66"/>
        <v>0</v>
      </c>
      <c r="N234" s="32">
        <f t="shared" si="66"/>
        <v>0</v>
      </c>
      <c r="O234" s="189">
        <v>30733</v>
      </c>
      <c r="P234" s="189"/>
    </row>
    <row r="235" spans="1:16" x14ac:dyDescent="0.25">
      <c r="A235" s="190"/>
      <c r="B235" s="190"/>
      <c r="C235" s="189"/>
      <c r="D235" s="189"/>
      <c r="E235" s="189"/>
      <c r="F235" s="189"/>
      <c r="G235" s="31" t="s">
        <v>546</v>
      </c>
      <c r="H235" s="32">
        <f t="shared" si="59"/>
        <v>58.4</v>
      </c>
      <c r="I235" s="32">
        <v>0</v>
      </c>
      <c r="J235" s="32">
        <v>0</v>
      </c>
      <c r="K235" s="32">
        <v>0</v>
      </c>
      <c r="L235" s="32">
        <v>58.4</v>
      </c>
      <c r="M235" s="32">
        <v>0</v>
      </c>
      <c r="N235" s="32">
        <v>0</v>
      </c>
      <c r="O235" s="189"/>
      <c r="P235" s="189"/>
    </row>
    <row r="236" spans="1:16" ht="36" x14ac:dyDescent="0.25">
      <c r="A236" s="190"/>
      <c r="B236" s="190"/>
      <c r="C236" s="189"/>
      <c r="D236" s="189"/>
      <c r="E236" s="189"/>
      <c r="F236" s="189"/>
      <c r="G236" s="31" t="s">
        <v>7</v>
      </c>
      <c r="H236" s="32">
        <f t="shared" si="59"/>
        <v>22.7</v>
      </c>
      <c r="I236" s="32">
        <v>0</v>
      </c>
      <c r="J236" s="32">
        <v>0</v>
      </c>
      <c r="K236" s="32">
        <v>0</v>
      </c>
      <c r="L236" s="32">
        <v>22.7</v>
      </c>
      <c r="M236" s="32">
        <v>0</v>
      </c>
      <c r="N236" s="32">
        <v>0</v>
      </c>
      <c r="O236" s="189"/>
      <c r="P236" s="189"/>
    </row>
    <row r="237" spans="1:16" x14ac:dyDescent="0.25">
      <c r="A237" s="190"/>
      <c r="B237" s="190"/>
      <c r="C237" s="189"/>
      <c r="D237" s="189"/>
      <c r="E237" s="189"/>
      <c r="F237" s="189"/>
      <c r="G237" s="31" t="s">
        <v>8</v>
      </c>
      <c r="H237" s="32">
        <f t="shared" si="59"/>
        <v>0</v>
      </c>
      <c r="I237" s="32">
        <v>0</v>
      </c>
      <c r="J237" s="32">
        <v>0</v>
      </c>
      <c r="K237" s="32">
        <v>0</v>
      </c>
      <c r="L237" s="32">
        <v>0</v>
      </c>
      <c r="M237" s="32">
        <v>0</v>
      </c>
      <c r="N237" s="32">
        <v>0</v>
      </c>
      <c r="O237" s="189"/>
      <c r="P237" s="189"/>
    </row>
    <row r="238" spans="1:16" ht="24" x14ac:dyDescent="0.25">
      <c r="A238" s="190"/>
      <c r="B238" s="190"/>
      <c r="C238" s="189"/>
      <c r="D238" s="189"/>
      <c r="E238" s="189"/>
      <c r="F238" s="189"/>
      <c r="G238" s="31" t="s">
        <v>9</v>
      </c>
      <c r="H238" s="32">
        <f t="shared" si="59"/>
        <v>0</v>
      </c>
      <c r="I238" s="32">
        <v>0</v>
      </c>
      <c r="J238" s="32">
        <v>0</v>
      </c>
      <c r="K238" s="32">
        <v>0</v>
      </c>
      <c r="L238" s="32">
        <v>0</v>
      </c>
      <c r="M238" s="32">
        <v>0</v>
      </c>
      <c r="N238" s="32">
        <v>0</v>
      </c>
      <c r="O238" s="189"/>
      <c r="P238" s="189"/>
    </row>
    <row r="239" spans="1:16" ht="51" customHeight="1" x14ac:dyDescent="0.25">
      <c r="A239" s="190" t="s">
        <v>2051</v>
      </c>
      <c r="B239" s="190" t="s">
        <v>1987</v>
      </c>
      <c r="C239" s="189" t="s">
        <v>356</v>
      </c>
      <c r="D239" s="189">
        <v>2028</v>
      </c>
      <c r="E239" s="189" t="s">
        <v>2052</v>
      </c>
      <c r="F239" s="189" t="s">
        <v>1989</v>
      </c>
      <c r="G239" s="31" t="s">
        <v>4</v>
      </c>
      <c r="H239" s="32">
        <f>SUM(H240:H243)</f>
        <v>62.9</v>
      </c>
      <c r="I239" s="32">
        <f t="shared" ref="I239:N239" si="67">SUM(I240:I243)</f>
        <v>0</v>
      </c>
      <c r="J239" s="32">
        <f t="shared" si="67"/>
        <v>0</v>
      </c>
      <c r="K239" s="32">
        <f t="shared" si="67"/>
        <v>0</v>
      </c>
      <c r="L239" s="32">
        <f t="shared" si="67"/>
        <v>62.9</v>
      </c>
      <c r="M239" s="32">
        <f t="shared" si="67"/>
        <v>0</v>
      </c>
      <c r="N239" s="32">
        <f t="shared" si="67"/>
        <v>0</v>
      </c>
      <c r="O239" s="189">
        <v>30733</v>
      </c>
      <c r="P239" s="189"/>
    </row>
    <row r="240" spans="1:16" x14ac:dyDescent="0.25">
      <c r="A240" s="190"/>
      <c r="B240" s="190"/>
      <c r="C240" s="189"/>
      <c r="D240" s="189"/>
      <c r="E240" s="189"/>
      <c r="F240" s="189"/>
      <c r="G240" s="31" t="s">
        <v>546</v>
      </c>
      <c r="H240" s="32">
        <f t="shared" si="59"/>
        <v>45.3</v>
      </c>
      <c r="I240" s="32">
        <v>0</v>
      </c>
      <c r="J240" s="32">
        <v>0</v>
      </c>
      <c r="K240" s="32">
        <v>0</v>
      </c>
      <c r="L240" s="32">
        <v>45.3</v>
      </c>
      <c r="M240" s="32">
        <v>0</v>
      </c>
      <c r="N240" s="32">
        <v>0</v>
      </c>
      <c r="O240" s="189"/>
      <c r="P240" s="189"/>
    </row>
    <row r="241" spans="1:16" ht="36" x14ac:dyDescent="0.25">
      <c r="A241" s="190"/>
      <c r="B241" s="190"/>
      <c r="C241" s="189"/>
      <c r="D241" s="189"/>
      <c r="E241" s="189"/>
      <c r="F241" s="189"/>
      <c r="G241" s="31" t="s">
        <v>7</v>
      </c>
      <c r="H241" s="32">
        <f>SUM(I241:N241)</f>
        <v>17.600000000000001</v>
      </c>
      <c r="I241" s="32">
        <v>0</v>
      </c>
      <c r="J241" s="32">
        <v>0</v>
      </c>
      <c r="K241" s="32">
        <v>0</v>
      </c>
      <c r="L241" s="32">
        <v>17.600000000000001</v>
      </c>
      <c r="M241" s="32">
        <v>0</v>
      </c>
      <c r="N241" s="32">
        <v>0</v>
      </c>
      <c r="O241" s="189"/>
      <c r="P241" s="189"/>
    </row>
    <row r="242" spans="1:16" x14ac:dyDescent="0.25">
      <c r="A242" s="190"/>
      <c r="B242" s="190"/>
      <c r="C242" s="189"/>
      <c r="D242" s="189"/>
      <c r="E242" s="189"/>
      <c r="F242" s="189"/>
      <c r="G242" s="31" t="s">
        <v>8</v>
      </c>
      <c r="H242" s="32">
        <f t="shared" si="59"/>
        <v>0</v>
      </c>
      <c r="I242" s="32">
        <v>0</v>
      </c>
      <c r="J242" s="32">
        <v>0</v>
      </c>
      <c r="K242" s="32">
        <v>0</v>
      </c>
      <c r="L242" s="32">
        <v>0</v>
      </c>
      <c r="M242" s="32">
        <v>0</v>
      </c>
      <c r="N242" s="32">
        <v>0</v>
      </c>
      <c r="O242" s="189"/>
      <c r="P242" s="189"/>
    </row>
    <row r="243" spans="1:16" ht="24" x14ac:dyDescent="0.25">
      <c r="A243" s="190"/>
      <c r="B243" s="190"/>
      <c r="C243" s="189"/>
      <c r="D243" s="189"/>
      <c r="E243" s="189"/>
      <c r="F243" s="189"/>
      <c r="G243" s="31" t="s">
        <v>9</v>
      </c>
      <c r="H243" s="32">
        <f t="shared" si="59"/>
        <v>0</v>
      </c>
      <c r="I243" s="32">
        <v>0</v>
      </c>
      <c r="J243" s="32">
        <v>0</v>
      </c>
      <c r="K243" s="32">
        <v>0</v>
      </c>
      <c r="L243" s="32">
        <v>0</v>
      </c>
      <c r="M243" s="32">
        <v>0</v>
      </c>
      <c r="N243" s="32">
        <v>0</v>
      </c>
      <c r="O243" s="189"/>
      <c r="P243" s="189"/>
    </row>
    <row r="244" spans="1:16" ht="36" x14ac:dyDescent="0.25">
      <c r="A244" s="208" t="s">
        <v>125</v>
      </c>
      <c r="B244" s="208"/>
      <c r="C244" s="208"/>
      <c r="D244" s="208"/>
      <c r="E244" s="208"/>
      <c r="F244" s="208"/>
      <c r="G244" s="35" t="s">
        <v>4</v>
      </c>
      <c r="H244" s="37">
        <f>SUM(H245:H248)</f>
        <v>274.39999999999998</v>
      </c>
      <c r="I244" s="37">
        <f t="shared" ref="I244:N244" si="68">SUM(I245:I248)</f>
        <v>93.2</v>
      </c>
      <c r="J244" s="37">
        <f t="shared" si="68"/>
        <v>0</v>
      </c>
      <c r="K244" s="37">
        <f>SUM(K245:K248)</f>
        <v>0</v>
      </c>
      <c r="L244" s="37">
        <f t="shared" si="68"/>
        <v>156.80000000000001</v>
      </c>
      <c r="M244" s="37">
        <f t="shared" si="68"/>
        <v>24.400000000000002</v>
      </c>
      <c r="N244" s="37">
        <f t="shared" si="68"/>
        <v>0</v>
      </c>
      <c r="O244" s="422">
        <v>30733</v>
      </c>
      <c r="P244" s="189"/>
    </row>
    <row r="245" spans="1:16" ht="24" x14ac:dyDescent="0.25">
      <c r="A245" s="208"/>
      <c r="B245" s="208"/>
      <c r="C245" s="208"/>
      <c r="D245" s="208"/>
      <c r="E245" s="208"/>
      <c r="F245" s="208"/>
      <c r="G245" s="35" t="s">
        <v>6</v>
      </c>
      <c r="H245" s="37">
        <f t="shared" si="59"/>
        <v>182.29999999999998</v>
      </c>
      <c r="I245" s="37">
        <f t="shared" ref="I245:N246" si="69">I200+I205+I210+I215+I220+I225+I230+I235+I240</f>
        <v>51.800000000000004</v>
      </c>
      <c r="J245" s="37">
        <f t="shared" si="69"/>
        <v>0</v>
      </c>
      <c r="K245" s="37">
        <f t="shared" si="69"/>
        <v>0</v>
      </c>
      <c r="L245" s="37">
        <f t="shared" si="69"/>
        <v>112.89999999999999</v>
      </c>
      <c r="M245" s="37">
        <f t="shared" si="69"/>
        <v>17.600000000000001</v>
      </c>
      <c r="N245" s="37">
        <f t="shared" si="69"/>
        <v>0</v>
      </c>
      <c r="O245" s="422"/>
      <c r="P245" s="189"/>
    </row>
    <row r="246" spans="1:16" ht="36" x14ac:dyDescent="0.25">
      <c r="A246" s="208"/>
      <c r="B246" s="208"/>
      <c r="C246" s="208"/>
      <c r="D246" s="208"/>
      <c r="E246" s="208"/>
      <c r="F246" s="208"/>
      <c r="G246" s="35" t="s">
        <v>7</v>
      </c>
      <c r="H246" s="37">
        <f>SUM(I246:N246)</f>
        <v>92.100000000000009</v>
      </c>
      <c r="I246" s="37">
        <f t="shared" si="69"/>
        <v>41.4</v>
      </c>
      <c r="J246" s="37">
        <f t="shared" si="69"/>
        <v>0</v>
      </c>
      <c r="K246" s="37">
        <f t="shared" si="69"/>
        <v>0</v>
      </c>
      <c r="L246" s="37">
        <f t="shared" si="69"/>
        <v>43.900000000000006</v>
      </c>
      <c r="M246" s="37">
        <f t="shared" si="69"/>
        <v>6.8</v>
      </c>
      <c r="N246" s="37">
        <f t="shared" si="69"/>
        <v>0</v>
      </c>
      <c r="O246" s="422"/>
      <c r="P246" s="189"/>
    </row>
    <row r="247" spans="1:16" x14ac:dyDescent="0.25">
      <c r="A247" s="208"/>
      <c r="B247" s="208"/>
      <c r="C247" s="208"/>
      <c r="D247" s="208"/>
      <c r="E247" s="208"/>
      <c r="F247" s="208"/>
      <c r="G247" s="35" t="s">
        <v>8</v>
      </c>
      <c r="H247" s="37">
        <f t="shared" si="59"/>
        <v>0</v>
      </c>
      <c r="I247" s="37">
        <f t="shared" ref="I247:N247" si="70">I202+I207+I212+I217+I222+I227+I232+I237+I242</f>
        <v>0</v>
      </c>
      <c r="J247" s="37">
        <f t="shared" si="70"/>
        <v>0</v>
      </c>
      <c r="K247" s="37">
        <f t="shared" si="70"/>
        <v>0</v>
      </c>
      <c r="L247" s="37">
        <f t="shared" si="70"/>
        <v>0</v>
      </c>
      <c r="M247" s="37">
        <f t="shared" si="70"/>
        <v>0</v>
      </c>
      <c r="N247" s="37">
        <f t="shared" si="70"/>
        <v>0</v>
      </c>
      <c r="O247" s="422"/>
      <c r="P247" s="189"/>
    </row>
    <row r="248" spans="1:16" ht="24" x14ac:dyDescent="0.25">
      <c r="A248" s="208"/>
      <c r="B248" s="208"/>
      <c r="C248" s="208"/>
      <c r="D248" s="208"/>
      <c r="E248" s="208"/>
      <c r="F248" s="208"/>
      <c r="G248" s="35" t="s">
        <v>9</v>
      </c>
      <c r="H248" s="37">
        <f t="shared" si="59"/>
        <v>0</v>
      </c>
      <c r="I248" s="37">
        <f t="shared" ref="I248:N248" si="71">I203+I208+I213+I218+I223+I228+I233+I238+I243</f>
        <v>0</v>
      </c>
      <c r="J248" s="37">
        <f t="shared" si="71"/>
        <v>0</v>
      </c>
      <c r="K248" s="37">
        <f t="shared" si="71"/>
        <v>0</v>
      </c>
      <c r="L248" s="37">
        <f t="shared" si="71"/>
        <v>0</v>
      </c>
      <c r="M248" s="37">
        <f t="shared" si="71"/>
        <v>0</v>
      </c>
      <c r="N248" s="37">
        <f t="shared" si="71"/>
        <v>0</v>
      </c>
      <c r="O248" s="422"/>
      <c r="P248" s="189"/>
    </row>
    <row r="249" spans="1:16" x14ac:dyDescent="0.25">
      <c r="A249" s="187" t="s">
        <v>397</v>
      </c>
      <c r="B249" s="187"/>
      <c r="C249" s="187"/>
      <c r="D249" s="187"/>
      <c r="E249" s="187"/>
      <c r="F249" s="187"/>
      <c r="G249" s="187"/>
      <c r="H249" s="187"/>
      <c r="I249" s="187"/>
      <c r="J249" s="187"/>
      <c r="K249" s="187"/>
      <c r="L249" s="187"/>
      <c r="M249" s="187"/>
      <c r="N249" s="187"/>
      <c r="O249" s="187"/>
      <c r="P249" s="187"/>
    </row>
    <row r="250" spans="1:16" ht="51" customHeight="1" x14ac:dyDescent="0.25">
      <c r="A250" s="190" t="s">
        <v>2053</v>
      </c>
      <c r="B250" s="190" t="s">
        <v>1987</v>
      </c>
      <c r="C250" s="189" t="s">
        <v>397</v>
      </c>
      <c r="D250" s="189">
        <v>2028</v>
      </c>
      <c r="E250" s="189" t="s">
        <v>1995</v>
      </c>
      <c r="F250" s="189" t="s">
        <v>1989</v>
      </c>
      <c r="G250" s="31" t="s">
        <v>4</v>
      </c>
      <c r="H250" s="32">
        <f>SUM(H251:H254)</f>
        <v>7.4</v>
      </c>
      <c r="I250" s="32">
        <f t="shared" ref="I250:N250" si="72">SUM(I251:I254)</f>
        <v>0</v>
      </c>
      <c r="J250" s="32">
        <f t="shared" si="72"/>
        <v>0</v>
      </c>
      <c r="K250" s="32">
        <f t="shared" si="72"/>
        <v>0</v>
      </c>
      <c r="L250" s="32">
        <f t="shared" si="72"/>
        <v>7.4</v>
      </c>
      <c r="M250" s="32">
        <f t="shared" si="72"/>
        <v>0</v>
      </c>
      <c r="N250" s="32">
        <f t="shared" si="72"/>
        <v>0</v>
      </c>
      <c r="O250" s="189">
        <v>445</v>
      </c>
      <c r="P250" s="192"/>
    </row>
    <row r="251" spans="1:16" x14ac:dyDescent="0.25">
      <c r="A251" s="190"/>
      <c r="B251" s="190"/>
      <c r="C251" s="189"/>
      <c r="D251" s="189"/>
      <c r="E251" s="189"/>
      <c r="F251" s="189"/>
      <c r="G251" s="31" t="s">
        <v>546</v>
      </c>
      <c r="H251" s="32">
        <f>SUM(I251:N251)</f>
        <v>7.2</v>
      </c>
      <c r="I251" s="32">
        <v>0</v>
      </c>
      <c r="J251" s="32">
        <v>0</v>
      </c>
      <c r="K251" s="32">
        <v>0</v>
      </c>
      <c r="L251" s="32">
        <v>7.2</v>
      </c>
      <c r="M251" s="32">
        <v>0</v>
      </c>
      <c r="N251" s="32">
        <v>0</v>
      </c>
      <c r="O251" s="189"/>
      <c r="P251" s="192"/>
    </row>
    <row r="252" spans="1:16" ht="36" x14ac:dyDescent="0.25">
      <c r="A252" s="190"/>
      <c r="B252" s="190"/>
      <c r="C252" s="189"/>
      <c r="D252" s="189"/>
      <c r="E252" s="189"/>
      <c r="F252" s="189"/>
      <c r="G252" s="31" t="s">
        <v>7</v>
      </c>
      <c r="H252" s="32">
        <f>SUM(I252:N252)</f>
        <v>0.2</v>
      </c>
      <c r="I252" s="32">
        <v>0</v>
      </c>
      <c r="J252" s="32">
        <v>0</v>
      </c>
      <c r="K252" s="32">
        <v>0</v>
      </c>
      <c r="L252" s="32">
        <v>0.2</v>
      </c>
      <c r="M252" s="32">
        <v>0</v>
      </c>
      <c r="N252" s="32">
        <v>0</v>
      </c>
      <c r="O252" s="189"/>
      <c r="P252" s="192"/>
    </row>
    <row r="253" spans="1:16" x14ac:dyDescent="0.25">
      <c r="A253" s="190"/>
      <c r="B253" s="190"/>
      <c r="C253" s="189"/>
      <c r="D253" s="189"/>
      <c r="E253" s="189"/>
      <c r="F253" s="189"/>
      <c r="G253" s="31" t="s">
        <v>8</v>
      </c>
      <c r="H253" s="32">
        <f>SUM(I253:N253)</f>
        <v>0</v>
      </c>
      <c r="I253" s="32">
        <v>0</v>
      </c>
      <c r="J253" s="32">
        <v>0</v>
      </c>
      <c r="K253" s="32">
        <v>0</v>
      </c>
      <c r="L253" s="32">
        <v>0</v>
      </c>
      <c r="M253" s="32">
        <v>0</v>
      </c>
      <c r="N253" s="32">
        <v>0</v>
      </c>
      <c r="O253" s="189"/>
      <c r="P253" s="192"/>
    </row>
    <row r="254" spans="1:16" ht="24" x14ac:dyDescent="0.25">
      <c r="A254" s="190"/>
      <c r="B254" s="190"/>
      <c r="C254" s="189"/>
      <c r="D254" s="189"/>
      <c r="E254" s="189"/>
      <c r="F254" s="189"/>
      <c r="G254" s="31" t="s">
        <v>9</v>
      </c>
      <c r="H254" s="32">
        <f>SUM(I254:N254)</f>
        <v>0</v>
      </c>
      <c r="I254" s="32">
        <v>0</v>
      </c>
      <c r="J254" s="32">
        <v>0</v>
      </c>
      <c r="K254" s="32">
        <v>0</v>
      </c>
      <c r="L254" s="32">
        <v>0</v>
      </c>
      <c r="M254" s="32">
        <v>0</v>
      </c>
      <c r="N254" s="32">
        <v>0</v>
      </c>
      <c r="O254" s="189"/>
      <c r="P254" s="192"/>
    </row>
    <row r="255" spans="1:16" ht="51" customHeight="1" x14ac:dyDescent="0.25">
      <c r="A255" s="190" t="s">
        <v>2054</v>
      </c>
      <c r="B255" s="190" t="s">
        <v>1987</v>
      </c>
      <c r="C255" s="189" t="s">
        <v>397</v>
      </c>
      <c r="D255" s="189">
        <v>2028</v>
      </c>
      <c r="E255" s="189" t="s">
        <v>1995</v>
      </c>
      <c r="F255" s="189" t="s">
        <v>1989</v>
      </c>
      <c r="G255" s="31" t="s">
        <v>4</v>
      </c>
      <c r="H255" s="32">
        <f>SUM(H256:H259)</f>
        <v>7.4</v>
      </c>
      <c r="I255" s="32">
        <f t="shared" ref="I255:N255" si="73">SUM(I256:I259)</f>
        <v>0</v>
      </c>
      <c r="J255" s="32">
        <f t="shared" si="73"/>
        <v>0</v>
      </c>
      <c r="K255" s="32">
        <f t="shared" si="73"/>
        <v>0</v>
      </c>
      <c r="L255" s="32">
        <f t="shared" si="73"/>
        <v>7.4</v>
      </c>
      <c r="M255" s="32">
        <f t="shared" si="73"/>
        <v>0</v>
      </c>
      <c r="N255" s="32">
        <f t="shared" si="73"/>
        <v>0</v>
      </c>
      <c r="O255" s="189">
        <v>417</v>
      </c>
      <c r="P255" s="192"/>
    </row>
    <row r="256" spans="1:16" x14ac:dyDescent="0.25">
      <c r="A256" s="190"/>
      <c r="B256" s="190"/>
      <c r="C256" s="189"/>
      <c r="D256" s="189"/>
      <c r="E256" s="189"/>
      <c r="F256" s="189"/>
      <c r="G256" s="31" t="s">
        <v>546</v>
      </c>
      <c r="H256" s="32">
        <f>SUM(I256:N256)</f>
        <v>7.2</v>
      </c>
      <c r="I256" s="32">
        <v>0</v>
      </c>
      <c r="J256" s="32">
        <v>0</v>
      </c>
      <c r="K256" s="32">
        <v>0</v>
      </c>
      <c r="L256" s="32">
        <v>7.2</v>
      </c>
      <c r="M256" s="32">
        <v>0</v>
      </c>
      <c r="N256" s="32">
        <v>0</v>
      </c>
      <c r="O256" s="189"/>
      <c r="P256" s="192"/>
    </row>
    <row r="257" spans="1:16" ht="36" x14ac:dyDescent="0.25">
      <c r="A257" s="190"/>
      <c r="B257" s="190"/>
      <c r="C257" s="189"/>
      <c r="D257" s="189"/>
      <c r="E257" s="189"/>
      <c r="F257" s="189"/>
      <c r="G257" s="31" t="s">
        <v>7</v>
      </c>
      <c r="H257" s="32">
        <f>SUM(I257:N257)</f>
        <v>0.2</v>
      </c>
      <c r="I257" s="32">
        <v>0</v>
      </c>
      <c r="J257" s="32">
        <v>0</v>
      </c>
      <c r="K257" s="32">
        <v>0</v>
      </c>
      <c r="L257" s="32">
        <v>0.2</v>
      </c>
      <c r="M257" s="32">
        <v>0</v>
      </c>
      <c r="N257" s="32">
        <v>0</v>
      </c>
      <c r="O257" s="189"/>
      <c r="P257" s="192"/>
    </row>
    <row r="258" spans="1:16" x14ac:dyDescent="0.25">
      <c r="A258" s="190"/>
      <c r="B258" s="190"/>
      <c r="C258" s="189"/>
      <c r="D258" s="189"/>
      <c r="E258" s="189"/>
      <c r="F258" s="189"/>
      <c r="G258" s="31" t="s">
        <v>8</v>
      </c>
      <c r="H258" s="32">
        <f>SUM(I258:N258)</f>
        <v>0</v>
      </c>
      <c r="I258" s="32">
        <v>0</v>
      </c>
      <c r="J258" s="32">
        <v>0</v>
      </c>
      <c r="K258" s="32">
        <v>0</v>
      </c>
      <c r="L258" s="32">
        <v>0</v>
      </c>
      <c r="M258" s="32">
        <v>0</v>
      </c>
      <c r="N258" s="32">
        <v>0</v>
      </c>
      <c r="O258" s="189"/>
      <c r="P258" s="192"/>
    </row>
    <row r="259" spans="1:16" ht="24" x14ac:dyDescent="0.25">
      <c r="A259" s="190"/>
      <c r="B259" s="190"/>
      <c r="C259" s="189"/>
      <c r="D259" s="189"/>
      <c r="E259" s="189"/>
      <c r="F259" s="189"/>
      <c r="G259" s="31" t="s">
        <v>9</v>
      </c>
      <c r="H259" s="32">
        <f>SUM(I259:N259)</f>
        <v>0</v>
      </c>
      <c r="I259" s="32">
        <v>0</v>
      </c>
      <c r="J259" s="32">
        <v>0</v>
      </c>
      <c r="K259" s="32">
        <v>0</v>
      </c>
      <c r="L259" s="32">
        <v>0</v>
      </c>
      <c r="M259" s="32">
        <v>0</v>
      </c>
      <c r="N259" s="32">
        <v>0</v>
      </c>
      <c r="O259" s="189"/>
      <c r="P259" s="192"/>
    </row>
    <row r="260" spans="1:16" ht="51" customHeight="1" x14ac:dyDescent="0.25">
      <c r="A260" s="190" t="s">
        <v>2055</v>
      </c>
      <c r="B260" s="190" t="s">
        <v>1987</v>
      </c>
      <c r="C260" s="189" t="s">
        <v>397</v>
      </c>
      <c r="D260" s="189">
        <v>2030</v>
      </c>
      <c r="E260" s="189" t="s">
        <v>1995</v>
      </c>
      <c r="F260" s="189" t="s">
        <v>1989</v>
      </c>
      <c r="G260" s="31" t="s">
        <v>4</v>
      </c>
      <c r="H260" s="32">
        <f t="shared" ref="H260:N260" si="74">SUM(H261:H264)</f>
        <v>12.799999999999999</v>
      </c>
      <c r="I260" s="32">
        <f t="shared" si="74"/>
        <v>0</v>
      </c>
      <c r="J260" s="32">
        <f t="shared" si="74"/>
        <v>0</v>
      </c>
      <c r="K260" s="32">
        <f t="shared" si="74"/>
        <v>0</v>
      </c>
      <c r="L260" s="32">
        <f t="shared" si="74"/>
        <v>0</v>
      </c>
      <c r="M260" s="32">
        <f t="shared" si="74"/>
        <v>0</v>
      </c>
      <c r="N260" s="32">
        <f t="shared" si="74"/>
        <v>12.799999999999999</v>
      </c>
      <c r="O260" s="189">
        <v>546</v>
      </c>
      <c r="P260" s="192"/>
    </row>
    <row r="261" spans="1:16" x14ac:dyDescent="0.25">
      <c r="A261" s="190"/>
      <c r="B261" s="190"/>
      <c r="C261" s="189"/>
      <c r="D261" s="189"/>
      <c r="E261" s="189"/>
      <c r="F261" s="189"/>
      <c r="G261" s="31" t="s">
        <v>546</v>
      </c>
      <c r="H261" s="32">
        <f>SUM(I261:N261)</f>
        <v>9.1999999999999993</v>
      </c>
      <c r="I261" s="32">
        <v>0</v>
      </c>
      <c r="J261" s="32">
        <v>0</v>
      </c>
      <c r="K261" s="32">
        <v>0</v>
      </c>
      <c r="L261" s="32">
        <v>0</v>
      </c>
      <c r="M261" s="32">
        <v>0</v>
      </c>
      <c r="N261" s="32">
        <v>9.1999999999999993</v>
      </c>
      <c r="O261" s="189"/>
      <c r="P261" s="192"/>
    </row>
    <row r="262" spans="1:16" ht="36" x14ac:dyDescent="0.25">
      <c r="A262" s="190"/>
      <c r="B262" s="190"/>
      <c r="C262" s="189"/>
      <c r="D262" s="189"/>
      <c r="E262" s="189"/>
      <c r="F262" s="189"/>
      <c r="G262" s="31" t="s">
        <v>7</v>
      </c>
      <c r="H262" s="32">
        <f t="shared" ref="H262:H279" si="75">SUM(I262:N262)</f>
        <v>3.6</v>
      </c>
      <c r="I262" s="32">
        <v>0</v>
      </c>
      <c r="J262" s="32">
        <v>0</v>
      </c>
      <c r="K262" s="32">
        <v>0</v>
      </c>
      <c r="L262" s="32">
        <v>0</v>
      </c>
      <c r="M262" s="32">
        <v>0</v>
      </c>
      <c r="N262" s="32">
        <v>3.6</v>
      </c>
      <c r="O262" s="189"/>
      <c r="P262" s="192"/>
    </row>
    <row r="263" spans="1:16" x14ac:dyDescent="0.25">
      <c r="A263" s="190"/>
      <c r="B263" s="190"/>
      <c r="C263" s="189"/>
      <c r="D263" s="189"/>
      <c r="E263" s="189"/>
      <c r="F263" s="189"/>
      <c r="G263" s="31" t="s">
        <v>8</v>
      </c>
      <c r="H263" s="32">
        <f t="shared" si="75"/>
        <v>0</v>
      </c>
      <c r="I263" s="32">
        <v>0</v>
      </c>
      <c r="J263" s="32">
        <v>0</v>
      </c>
      <c r="K263" s="32">
        <v>0</v>
      </c>
      <c r="L263" s="32">
        <v>0</v>
      </c>
      <c r="M263" s="32">
        <v>0</v>
      </c>
      <c r="N263" s="32">
        <v>0</v>
      </c>
      <c r="O263" s="189"/>
      <c r="P263" s="192"/>
    </row>
    <row r="264" spans="1:16" ht="24" x14ac:dyDescent="0.25">
      <c r="A264" s="190"/>
      <c r="B264" s="190"/>
      <c r="C264" s="189"/>
      <c r="D264" s="189"/>
      <c r="E264" s="189"/>
      <c r="F264" s="189"/>
      <c r="G264" s="31" t="s">
        <v>9</v>
      </c>
      <c r="H264" s="32">
        <f t="shared" si="75"/>
        <v>0</v>
      </c>
      <c r="I264" s="32">
        <v>0</v>
      </c>
      <c r="J264" s="32">
        <v>0</v>
      </c>
      <c r="K264" s="32">
        <v>0</v>
      </c>
      <c r="L264" s="32">
        <v>0</v>
      </c>
      <c r="M264" s="32">
        <v>0</v>
      </c>
      <c r="N264" s="32">
        <v>0</v>
      </c>
      <c r="O264" s="189"/>
      <c r="P264" s="192"/>
    </row>
    <row r="265" spans="1:16" ht="51" customHeight="1" x14ac:dyDescent="0.25">
      <c r="A265" s="190" t="s">
        <v>2056</v>
      </c>
      <c r="B265" s="190" t="s">
        <v>1987</v>
      </c>
      <c r="C265" s="189" t="s">
        <v>397</v>
      </c>
      <c r="D265" s="189">
        <v>2029</v>
      </c>
      <c r="E265" s="189" t="s">
        <v>2018</v>
      </c>
      <c r="F265" s="189" t="s">
        <v>1989</v>
      </c>
      <c r="G265" s="31" t="s">
        <v>4</v>
      </c>
      <c r="H265" s="32">
        <f t="shared" ref="H265:N265" si="76">SUM(H266:H269)</f>
        <v>62.3</v>
      </c>
      <c r="I265" s="32">
        <f t="shared" si="76"/>
        <v>0</v>
      </c>
      <c r="J265" s="32">
        <f t="shared" si="76"/>
        <v>0</v>
      </c>
      <c r="K265" s="32">
        <f t="shared" si="76"/>
        <v>0</v>
      </c>
      <c r="L265" s="32">
        <f t="shared" si="76"/>
        <v>0</v>
      </c>
      <c r="M265" s="32">
        <f t="shared" si="76"/>
        <v>62.3</v>
      </c>
      <c r="N265" s="32">
        <f t="shared" si="76"/>
        <v>0</v>
      </c>
      <c r="O265" s="204">
        <v>28415</v>
      </c>
      <c r="P265" s="192"/>
    </row>
    <row r="266" spans="1:16" x14ac:dyDescent="0.25">
      <c r="A266" s="190"/>
      <c r="B266" s="190"/>
      <c r="C266" s="189"/>
      <c r="D266" s="189"/>
      <c r="E266" s="189"/>
      <c r="F266" s="189"/>
      <c r="G266" s="31" t="s">
        <v>546</v>
      </c>
      <c r="H266" s="32">
        <f t="shared" si="75"/>
        <v>44.9</v>
      </c>
      <c r="I266" s="32">
        <v>0</v>
      </c>
      <c r="J266" s="32">
        <v>0</v>
      </c>
      <c r="K266" s="32">
        <v>0</v>
      </c>
      <c r="L266" s="32">
        <v>0</v>
      </c>
      <c r="M266" s="32">
        <v>44.9</v>
      </c>
      <c r="N266" s="32">
        <v>0</v>
      </c>
      <c r="O266" s="204"/>
      <c r="P266" s="192"/>
    </row>
    <row r="267" spans="1:16" ht="36" x14ac:dyDescent="0.25">
      <c r="A267" s="190"/>
      <c r="B267" s="190"/>
      <c r="C267" s="189"/>
      <c r="D267" s="189"/>
      <c r="E267" s="189"/>
      <c r="F267" s="189"/>
      <c r="G267" s="31" t="s">
        <v>7</v>
      </c>
      <c r="H267" s="32">
        <f t="shared" si="75"/>
        <v>17.399999999999999</v>
      </c>
      <c r="I267" s="32">
        <v>0</v>
      </c>
      <c r="J267" s="32">
        <v>0</v>
      </c>
      <c r="K267" s="32">
        <v>0</v>
      </c>
      <c r="L267" s="32">
        <v>0</v>
      </c>
      <c r="M267" s="32">
        <v>17.399999999999999</v>
      </c>
      <c r="N267" s="32">
        <v>0</v>
      </c>
      <c r="O267" s="204"/>
      <c r="P267" s="192"/>
    </row>
    <row r="268" spans="1:16" x14ac:dyDescent="0.25">
      <c r="A268" s="190"/>
      <c r="B268" s="190"/>
      <c r="C268" s="189"/>
      <c r="D268" s="189"/>
      <c r="E268" s="189"/>
      <c r="F268" s="189"/>
      <c r="G268" s="31" t="s">
        <v>8</v>
      </c>
      <c r="H268" s="32">
        <f t="shared" si="75"/>
        <v>0</v>
      </c>
      <c r="I268" s="32">
        <v>0</v>
      </c>
      <c r="J268" s="32">
        <v>0</v>
      </c>
      <c r="K268" s="32">
        <v>0</v>
      </c>
      <c r="L268" s="32">
        <v>0</v>
      </c>
      <c r="M268" s="32">
        <v>0</v>
      </c>
      <c r="N268" s="32">
        <v>0</v>
      </c>
      <c r="O268" s="204"/>
      <c r="P268" s="192"/>
    </row>
    <row r="269" spans="1:16" ht="24" x14ac:dyDescent="0.25">
      <c r="A269" s="190"/>
      <c r="B269" s="190"/>
      <c r="C269" s="189"/>
      <c r="D269" s="189"/>
      <c r="E269" s="189"/>
      <c r="F269" s="189"/>
      <c r="G269" s="31" t="s">
        <v>9</v>
      </c>
      <c r="H269" s="32">
        <f t="shared" si="75"/>
        <v>0</v>
      </c>
      <c r="I269" s="32">
        <v>0</v>
      </c>
      <c r="J269" s="32">
        <v>0</v>
      </c>
      <c r="K269" s="32">
        <v>0</v>
      </c>
      <c r="L269" s="32">
        <v>0</v>
      </c>
      <c r="M269" s="32">
        <v>0</v>
      </c>
      <c r="N269" s="32">
        <v>0</v>
      </c>
      <c r="O269" s="204"/>
      <c r="P269" s="192"/>
    </row>
    <row r="270" spans="1:16" ht="51" customHeight="1" x14ac:dyDescent="0.25">
      <c r="A270" s="190" t="s">
        <v>2057</v>
      </c>
      <c r="B270" s="190" t="s">
        <v>1987</v>
      </c>
      <c r="C270" s="189" t="s">
        <v>397</v>
      </c>
      <c r="D270" s="189">
        <v>2028</v>
      </c>
      <c r="E270" s="189" t="s">
        <v>2058</v>
      </c>
      <c r="F270" s="189" t="s">
        <v>1989</v>
      </c>
      <c r="G270" s="31" t="s">
        <v>4</v>
      </c>
      <c r="H270" s="32">
        <f>SUM(H271:H274)</f>
        <v>21.3</v>
      </c>
      <c r="I270" s="32">
        <f t="shared" ref="I270:N270" si="77">SUM(I271:I274)</f>
        <v>0</v>
      </c>
      <c r="J270" s="32">
        <f t="shared" si="77"/>
        <v>0</v>
      </c>
      <c r="K270" s="32">
        <f>SUM(K271:K274)</f>
        <v>0</v>
      </c>
      <c r="L270" s="32">
        <f t="shared" si="77"/>
        <v>21.3</v>
      </c>
      <c r="M270" s="32">
        <f t="shared" si="77"/>
        <v>0</v>
      </c>
      <c r="N270" s="32">
        <f t="shared" si="77"/>
        <v>0</v>
      </c>
      <c r="O270" s="204">
        <v>28415</v>
      </c>
      <c r="P270" s="192"/>
    </row>
    <row r="271" spans="1:16" x14ac:dyDescent="0.25">
      <c r="A271" s="190"/>
      <c r="B271" s="190"/>
      <c r="C271" s="189"/>
      <c r="D271" s="189"/>
      <c r="E271" s="189"/>
      <c r="F271" s="189"/>
      <c r="G271" s="31" t="s">
        <v>546</v>
      </c>
      <c r="H271" s="32">
        <f t="shared" si="75"/>
        <v>15.3</v>
      </c>
      <c r="I271" s="32">
        <v>0</v>
      </c>
      <c r="J271" s="32">
        <v>0</v>
      </c>
      <c r="K271" s="32">
        <v>0</v>
      </c>
      <c r="L271" s="32">
        <v>15.3</v>
      </c>
      <c r="M271" s="32">
        <v>0</v>
      </c>
      <c r="N271" s="32">
        <v>0</v>
      </c>
      <c r="O271" s="204"/>
      <c r="P271" s="192"/>
    </row>
    <row r="272" spans="1:16" ht="36" x14ac:dyDescent="0.25">
      <c r="A272" s="190"/>
      <c r="B272" s="190"/>
      <c r="C272" s="189"/>
      <c r="D272" s="189"/>
      <c r="E272" s="189"/>
      <c r="F272" s="189"/>
      <c r="G272" s="31" t="s">
        <v>7</v>
      </c>
      <c r="H272" s="32">
        <f t="shared" si="75"/>
        <v>6</v>
      </c>
      <c r="I272" s="32">
        <v>0</v>
      </c>
      <c r="J272" s="32">
        <v>0</v>
      </c>
      <c r="K272" s="32">
        <v>0</v>
      </c>
      <c r="L272" s="32">
        <v>6</v>
      </c>
      <c r="M272" s="32">
        <v>0</v>
      </c>
      <c r="N272" s="32">
        <v>0</v>
      </c>
      <c r="O272" s="204"/>
      <c r="P272" s="192"/>
    </row>
    <row r="273" spans="1:16" x14ac:dyDescent="0.25">
      <c r="A273" s="190"/>
      <c r="B273" s="190"/>
      <c r="C273" s="189"/>
      <c r="D273" s="189"/>
      <c r="E273" s="189"/>
      <c r="F273" s="189"/>
      <c r="G273" s="31" t="s">
        <v>8</v>
      </c>
      <c r="H273" s="32">
        <f t="shared" si="75"/>
        <v>0</v>
      </c>
      <c r="I273" s="32">
        <v>0</v>
      </c>
      <c r="J273" s="32">
        <v>0</v>
      </c>
      <c r="K273" s="32">
        <v>0</v>
      </c>
      <c r="L273" s="32">
        <v>0</v>
      </c>
      <c r="M273" s="32">
        <v>0</v>
      </c>
      <c r="N273" s="32">
        <v>0</v>
      </c>
      <c r="O273" s="204"/>
      <c r="P273" s="192"/>
    </row>
    <row r="274" spans="1:16" ht="24" x14ac:dyDescent="0.25">
      <c r="A274" s="190"/>
      <c r="B274" s="190"/>
      <c r="C274" s="189"/>
      <c r="D274" s="189"/>
      <c r="E274" s="189"/>
      <c r="F274" s="189"/>
      <c r="G274" s="31" t="s">
        <v>9</v>
      </c>
      <c r="H274" s="32">
        <f t="shared" si="75"/>
        <v>0</v>
      </c>
      <c r="I274" s="32">
        <v>0</v>
      </c>
      <c r="J274" s="32">
        <v>0</v>
      </c>
      <c r="K274" s="32">
        <v>0</v>
      </c>
      <c r="L274" s="32">
        <v>0</v>
      </c>
      <c r="M274" s="32">
        <v>0</v>
      </c>
      <c r="N274" s="32">
        <v>0</v>
      </c>
      <c r="O274" s="204"/>
      <c r="P274" s="192"/>
    </row>
    <row r="275" spans="1:16" ht="36" x14ac:dyDescent="0.25">
      <c r="A275" s="208" t="s">
        <v>125</v>
      </c>
      <c r="B275" s="208"/>
      <c r="C275" s="208"/>
      <c r="D275" s="208"/>
      <c r="E275" s="208"/>
      <c r="F275" s="208"/>
      <c r="G275" s="35" t="s">
        <v>4</v>
      </c>
      <c r="H275" s="37">
        <f>SUM(H276:H279)</f>
        <v>111.19999999999999</v>
      </c>
      <c r="I275" s="37">
        <f t="shared" ref="I275:N275" si="78">SUM(I276:I279)</f>
        <v>0</v>
      </c>
      <c r="J275" s="37">
        <f t="shared" si="78"/>
        <v>0</v>
      </c>
      <c r="K275" s="37">
        <f t="shared" si="78"/>
        <v>0</v>
      </c>
      <c r="L275" s="37">
        <f t="shared" si="78"/>
        <v>36.1</v>
      </c>
      <c r="M275" s="37">
        <f t="shared" si="78"/>
        <v>62.3</v>
      </c>
      <c r="N275" s="37">
        <f t="shared" si="78"/>
        <v>12.799999999999999</v>
      </c>
      <c r="O275" s="422">
        <v>28415</v>
      </c>
      <c r="P275" s="192"/>
    </row>
    <row r="276" spans="1:16" ht="24" x14ac:dyDescent="0.25">
      <c r="A276" s="208"/>
      <c r="B276" s="208"/>
      <c r="C276" s="208"/>
      <c r="D276" s="208"/>
      <c r="E276" s="208"/>
      <c r="F276" s="208"/>
      <c r="G276" s="35" t="s">
        <v>6</v>
      </c>
      <c r="H276" s="37">
        <f>SUM(I276:N276)</f>
        <v>83.8</v>
      </c>
      <c r="I276" s="37">
        <f t="shared" ref="I276:N276" si="79">I251+I256+I261+I266+I271</f>
        <v>0</v>
      </c>
      <c r="J276" s="37">
        <f t="shared" si="79"/>
        <v>0</v>
      </c>
      <c r="K276" s="37">
        <f t="shared" si="79"/>
        <v>0</v>
      </c>
      <c r="L276" s="37">
        <f t="shared" si="79"/>
        <v>29.700000000000003</v>
      </c>
      <c r="M276" s="37">
        <f t="shared" si="79"/>
        <v>44.9</v>
      </c>
      <c r="N276" s="37">
        <f t="shared" si="79"/>
        <v>9.1999999999999993</v>
      </c>
      <c r="O276" s="422"/>
      <c r="P276" s="192"/>
    </row>
    <row r="277" spans="1:16" ht="36" x14ac:dyDescent="0.25">
      <c r="A277" s="208"/>
      <c r="B277" s="208"/>
      <c r="C277" s="208"/>
      <c r="D277" s="208"/>
      <c r="E277" s="208"/>
      <c r="F277" s="208"/>
      <c r="G277" s="35" t="s">
        <v>7</v>
      </c>
      <c r="H277" s="37">
        <f t="shared" si="75"/>
        <v>27.4</v>
      </c>
      <c r="I277" s="37">
        <f t="shared" ref="I277:N277" si="80">I252+I257+I262+I267+I272</f>
        <v>0</v>
      </c>
      <c r="J277" s="37">
        <f t="shared" si="80"/>
        <v>0</v>
      </c>
      <c r="K277" s="37">
        <f t="shared" si="80"/>
        <v>0</v>
      </c>
      <c r="L277" s="37">
        <f t="shared" si="80"/>
        <v>6.4</v>
      </c>
      <c r="M277" s="37">
        <f t="shared" si="80"/>
        <v>17.399999999999999</v>
      </c>
      <c r="N277" s="37">
        <f t="shared" si="80"/>
        <v>3.6</v>
      </c>
      <c r="O277" s="422"/>
      <c r="P277" s="192"/>
    </row>
    <row r="278" spans="1:16" x14ac:dyDescent="0.25">
      <c r="A278" s="208"/>
      <c r="B278" s="208"/>
      <c r="C278" s="208"/>
      <c r="D278" s="208"/>
      <c r="E278" s="208"/>
      <c r="F278" s="208"/>
      <c r="G278" s="35" t="s">
        <v>8</v>
      </c>
      <c r="H278" s="37">
        <f t="shared" si="75"/>
        <v>0</v>
      </c>
      <c r="I278" s="37">
        <f t="shared" ref="I278:N278" si="81">I253+I258+I263+I268+I273</f>
        <v>0</v>
      </c>
      <c r="J278" s="37">
        <f t="shared" si="81"/>
        <v>0</v>
      </c>
      <c r="K278" s="37">
        <f t="shared" si="81"/>
        <v>0</v>
      </c>
      <c r="L278" s="37">
        <f t="shared" si="81"/>
        <v>0</v>
      </c>
      <c r="M278" s="37">
        <f t="shared" si="81"/>
        <v>0</v>
      </c>
      <c r="N278" s="37">
        <f t="shared" si="81"/>
        <v>0</v>
      </c>
      <c r="O278" s="422"/>
      <c r="P278" s="192"/>
    </row>
    <row r="279" spans="1:16" ht="24" x14ac:dyDescent="0.25">
      <c r="A279" s="208"/>
      <c r="B279" s="208"/>
      <c r="C279" s="208"/>
      <c r="D279" s="208"/>
      <c r="E279" s="208"/>
      <c r="F279" s="208"/>
      <c r="G279" s="35" t="s">
        <v>9</v>
      </c>
      <c r="H279" s="37">
        <f t="shared" si="75"/>
        <v>0</v>
      </c>
      <c r="I279" s="37">
        <f t="shared" ref="I279:N279" si="82">I254+I259+I264+I269+I274</f>
        <v>0</v>
      </c>
      <c r="J279" s="37">
        <f t="shared" si="82"/>
        <v>0</v>
      </c>
      <c r="K279" s="37">
        <f t="shared" si="82"/>
        <v>0</v>
      </c>
      <c r="L279" s="37">
        <f t="shared" si="82"/>
        <v>0</v>
      </c>
      <c r="M279" s="37">
        <f t="shared" si="82"/>
        <v>0</v>
      </c>
      <c r="N279" s="37">
        <f t="shared" si="82"/>
        <v>0</v>
      </c>
      <c r="O279" s="422"/>
      <c r="P279" s="192"/>
    </row>
    <row r="280" spans="1:16" x14ac:dyDescent="0.25">
      <c r="A280" s="187" t="s">
        <v>118</v>
      </c>
      <c r="B280" s="187"/>
      <c r="C280" s="187"/>
      <c r="D280" s="187"/>
      <c r="E280" s="187"/>
      <c r="F280" s="187"/>
      <c r="G280" s="187"/>
      <c r="H280" s="187"/>
      <c r="I280" s="187"/>
      <c r="J280" s="187"/>
      <c r="K280" s="187"/>
      <c r="L280" s="187"/>
      <c r="M280" s="187"/>
      <c r="N280" s="187"/>
      <c r="O280" s="187"/>
      <c r="P280" s="187"/>
    </row>
    <row r="281" spans="1:16" ht="63" customHeight="1" x14ac:dyDescent="0.25">
      <c r="A281" s="190" t="s">
        <v>2059</v>
      </c>
      <c r="B281" s="190" t="s">
        <v>1987</v>
      </c>
      <c r="C281" s="189" t="s">
        <v>118</v>
      </c>
      <c r="D281" s="189">
        <v>2029</v>
      </c>
      <c r="E281" s="189" t="s">
        <v>2060</v>
      </c>
      <c r="F281" s="189" t="s">
        <v>1989</v>
      </c>
      <c r="G281" s="31" t="s">
        <v>4</v>
      </c>
      <c r="H281" s="32">
        <f>SUM(H282:H285)</f>
        <v>95.8</v>
      </c>
      <c r="I281" s="32">
        <f t="shared" ref="I281:N281" si="83">SUM(I282:I285)</f>
        <v>0</v>
      </c>
      <c r="J281" s="32">
        <f t="shared" si="83"/>
        <v>0</v>
      </c>
      <c r="K281" s="32">
        <f t="shared" si="83"/>
        <v>0</v>
      </c>
      <c r="L281" s="32">
        <f t="shared" si="83"/>
        <v>0</v>
      </c>
      <c r="M281" s="32">
        <f t="shared" si="83"/>
        <v>95.8</v>
      </c>
      <c r="N281" s="32">
        <f t="shared" si="83"/>
        <v>0</v>
      </c>
      <c r="O281" s="204">
        <v>19914</v>
      </c>
      <c r="P281" s="189"/>
    </row>
    <row r="282" spans="1:16" x14ac:dyDescent="0.25">
      <c r="A282" s="190"/>
      <c r="B282" s="190"/>
      <c r="C282" s="189"/>
      <c r="D282" s="189"/>
      <c r="E282" s="189"/>
      <c r="F282" s="189"/>
      <c r="G282" s="31" t="s">
        <v>546</v>
      </c>
      <c r="H282" s="32">
        <f>SUM(I282:N282)</f>
        <v>69</v>
      </c>
      <c r="I282" s="32">
        <v>0</v>
      </c>
      <c r="J282" s="32">
        <v>0</v>
      </c>
      <c r="K282" s="32">
        <v>0</v>
      </c>
      <c r="L282" s="32">
        <v>0</v>
      </c>
      <c r="M282" s="32">
        <v>69</v>
      </c>
      <c r="N282" s="32">
        <v>0</v>
      </c>
      <c r="O282" s="204"/>
      <c r="P282" s="189"/>
    </row>
    <row r="283" spans="1:16" x14ac:dyDescent="0.25">
      <c r="A283" s="190"/>
      <c r="B283" s="190"/>
      <c r="C283" s="189"/>
      <c r="D283" s="189"/>
      <c r="E283" s="189"/>
      <c r="F283" s="189"/>
      <c r="G283" s="31" t="s">
        <v>2061</v>
      </c>
      <c r="H283" s="32">
        <f t="shared" ref="H283:H320" si="84">SUM(I283:N283)</f>
        <v>26.8</v>
      </c>
      <c r="I283" s="32">
        <v>0</v>
      </c>
      <c r="J283" s="32">
        <v>0</v>
      </c>
      <c r="K283" s="32">
        <v>0</v>
      </c>
      <c r="L283" s="32">
        <v>0</v>
      </c>
      <c r="M283" s="32">
        <v>26.8</v>
      </c>
      <c r="N283" s="32">
        <v>0</v>
      </c>
      <c r="O283" s="204"/>
      <c r="P283" s="189"/>
    </row>
    <row r="284" spans="1:16" ht="24" x14ac:dyDescent="0.25">
      <c r="A284" s="190"/>
      <c r="B284" s="190"/>
      <c r="C284" s="189"/>
      <c r="D284" s="189"/>
      <c r="E284" s="189"/>
      <c r="F284" s="189"/>
      <c r="G284" s="31" t="s">
        <v>123</v>
      </c>
      <c r="H284" s="32">
        <f t="shared" si="84"/>
        <v>0</v>
      </c>
      <c r="I284" s="32">
        <v>0</v>
      </c>
      <c r="J284" s="32">
        <v>0</v>
      </c>
      <c r="K284" s="32">
        <v>0</v>
      </c>
      <c r="L284" s="32">
        <v>0</v>
      </c>
      <c r="M284" s="32">
        <v>0</v>
      </c>
      <c r="N284" s="32">
        <v>0</v>
      </c>
      <c r="O284" s="204"/>
      <c r="P284" s="189"/>
    </row>
    <row r="285" spans="1:16" ht="24" x14ac:dyDescent="0.25">
      <c r="A285" s="190"/>
      <c r="B285" s="190"/>
      <c r="C285" s="189"/>
      <c r="D285" s="189"/>
      <c r="E285" s="189"/>
      <c r="F285" s="189"/>
      <c r="G285" s="31" t="s">
        <v>9</v>
      </c>
      <c r="H285" s="32">
        <f t="shared" si="84"/>
        <v>0</v>
      </c>
      <c r="I285" s="32">
        <v>0</v>
      </c>
      <c r="J285" s="32">
        <v>0</v>
      </c>
      <c r="K285" s="32">
        <v>0</v>
      </c>
      <c r="L285" s="32">
        <v>0</v>
      </c>
      <c r="M285" s="32">
        <v>0</v>
      </c>
      <c r="N285" s="32">
        <v>0</v>
      </c>
      <c r="O285" s="204"/>
      <c r="P285" s="189"/>
    </row>
    <row r="286" spans="1:16" ht="63" customHeight="1" x14ac:dyDescent="0.25">
      <c r="A286" s="190" t="s">
        <v>2062</v>
      </c>
      <c r="B286" s="190" t="s">
        <v>1987</v>
      </c>
      <c r="C286" s="189" t="s">
        <v>118</v>
      </c>
      <c r="D286" s="189">
        <v>2029</v>
      </c>
      <c r="E286" s="189" t="s">
        <v>2060</v>
      </c>
      <c r="F286" s="189" t="s">
        <v>1989</v>
      </c>
      <c r="G286" s="31" t="s">
        <v>4</v>
      </c>
      <c r="H286" s="32">
        <f>SUM(H287:H290)</f>
        <v>31.3</v>
      </c>
      <c r="I286" s="32">
        <f t="shared" ref="I286:N286" si="85">SUM(I287:I290)</f>
        <v>0</v>
      </c>
      <c r="J286" s="32">
        <f t="shared" si="85"/>
        <v>0</v>
      </c>
      <c r="K286" s="32">
        <f t="shared" si="85"/>
        <v>0</v>
      </c>
      <c r="L286" s="32">
        <f t="shared" si="85"/>
        <v>0</v>
      </c>
      <c r="M286" s="32">
        <f t="shared" si="85"/>
        <v>31.3</v>
      </c>
      <c r="N286" s="32">
        <f t="shared" si="85"/>
        <v>0</v>
      </c>
      <c r="O286" s="204">
        <v>19914</v>
      </c>
      <c r="P286" s="189"/>
    </row>
    <row r="287" spans="1:16" x14ac:dyDescent="0.25">
      <c r="A287" s="190"/>
      <c r="B287" s="190"/>
      <c r="C287" s="189"/>
      <c r="D287" s="189"/>
      <c r="E287" s="189"/>
      <c r="F287" s="189"/>
      <c r="G287" s="31" t="s">
        <v>546</v>
      </c>
      <c r="H287" s="32">
        <f t="shared" si="84"/>
        <v>22.5</v>
      </c>
      <c r="I287" s="32">
        <v>0</v>
      </c>
      <c r="J287" s="32">
        <v>0</v>
      </c>
      <c r="K287" s="32">
        <v>0</v>
      </c>
      <c r="L287" s="32">
        <v>0</v>
      </c>
      <c r="M287" s="32">
        <v>22.5</v>
      </c>
      <c r="N287" s="32">
        <v>0</v>
      </c>
      <c r="O287" s="204"/>
      <c r="P287" s="189"/>
    </row>
    <row r="288" spans="1:16" x14ac:dyDescent="0.25">
      <c r="A288" s="190"/>
      <c r="B288" s="190"/>
      <c r="C288" s="189"/>
      <c r="D288" s="189"/>
      <c r="E288" s="189"/>
      <c r="F288" s="189"/>
      <c r="G288" s="31" t="s">
        <v>2061</v>
      </c>
      <c r="H288" s="32">
        <f t="shared" si="84"/>
        <v>8.8000000000000007</v>
      </c>
      <c r="I288" s="32">
        <v>0</v>
      </c>
      <c r="J288" s="32">
        <v>0</v>
      </c>
      <c r="K288" s="32">
        <v>0</v>
      </c>
      <c r="L288" s="32">
        <v>0</v>
      </c>
      <c r="M288" s="32">
        <v>8.8000000000000007</v>
      </c>
      <c r="N288" s="32">
        <v>0</v>
      </c>
      <c r="O288" s="204"/>
      <c r="P288" s="189"/>
    </row>
    <row r="289" spans="1:16" ht="24" x14ac:dyDescent="0.25">
      <c r="A289" s="190"/>
      <c r="B289" s="190"/>
      <c r="C289" s="189"/>
      <c r="D289" s="189"/>
      <c r="E289" s="189"/>
      <c r="F289" s="189"/>
      <c r="G289" s="31" t="s">
        <v>123</v>
      </c>
      <c r="H289" s="32">
        <f t="shared" si="84"/>
        <v>0</v>
      </c>
      <c r="I289" s="32">
        <v>0</v>
      </c>
      <c r="J289" s="32">
        <v>0</v>
      </c>
      <c r="K289" s="32">
        <v>0</v>
      </c>
      <c r="L289" s="32">
        <v>0</v>
      </c>
      <c r="M289" s="32">
        <v>0</v>
      </c>
      <c r="N289" s="32">
        <v>0</v>
      </c>
      <c r="O289" s="204"/>
      <c r="P289" s="189"/>
    </row>
    <row r="290" spans="1:16" ht="24" x14ac:dyDescent="0.25">
      <c r="A290" s="190"/>
      <c r="B290" s="190"/>
      <c r="C290" s="189"/>
      <c r="D290" s="189"/>
      <c r="E290" s="189"/>
      <c r="F290" s="189"/>
      <c r="G290" s="31" t="s">
        <v>9</v>
      </c>
      <c r="H290" s="32">
        <f t="shared" si="84"/>
        <v>0</v>
      </c>
      <c r="I290" s="32">
        <v>0</v>
      </c>
      <c r="J290" s="32">
        <v>0</v>
      </c>
      <c r="K290" s="32">
        <v>0</v>
      </c>
      <c r="L290" s="32">
        <v>0</v>
      </c>
      <c r="M290" s="32">
        <v>0</v>
      </c>
      <c r="N290" s="32">
        <v>0</v>
      </c>
      <c r="O290" s="204"/>
      <c r="P290" s="189"/>
    </row>
    <row r="291" spans="1:16" ht="63" customHeight="1" x14ac:dyDescent="0.25">
      <c r="A291" s="190" t="s">
        <v>2063</v>
      </c>
      <c r="B291" s="190" t="s">
        <v>1987</v>
      </c>
      <c r="C291" s="189" t="s">
        <v>118</v>
      </c>
      <c r="D291" s="189">
        <v>2025</v>
      </c>
      <c r="E291" s="189" t="s">
        <v>2032</v>
      </c>
      <c r="F291" s="189" t="s">
        <v>1989</v>
      </c>
      <c r="G291" s="31" t="s">
        <v>4</v>
      </c>
      <c r="H291" s="32">
        <f>SUM(H292:H295)</f>
        <v>45.8</v>
      </c>
      <c r="I291" s="32">
        <f t="shared" ref="I291:N291" si="86">SUM(I292:I295)</f>
        <v>45.8</v>
      </c>
      <c r="J291" s="32">
        <f t="shared" si="86"/>
        <v>0</v>
      </c>
      <c r="K291" s="32">
        <f t="shared" si="86"/>
        <v>0</v>
      </c>
      <c r="L291" s="32">
        <f t="shared" si="86"/>
        <v>0</v>
      </c>
      <c r="M291" s="32">
        <f t="shared" si="86"/>
        <v>0</v>
      </c>
      <c r="N291" s="32">
        <f t="shared" si="86"/>
        <v>0</v>
      </c>
      <c r="O291" s="204">
        <v>1648</v>
      </c>
      <c r="P291" s="189"/>
    </row>
    <row r="292" spans="1:16" x14ac:dyDescent="0.25">
      <c r="A292" s="190"/>
      <c r="B292" s="190"/>
      <c r="C292" s="189"/>
      <c r="D292" s="189"/>
      <c r="E292" s="189"/>
      <c r="F292" s="189"/>
      <c r="G292" s="31" t="s">
        <v>546</v>
      </c>
      <c r="H292" s="32">
        <f t="shared" si="84"/>
        <v>22.3</v>
      </c>
      <c r="I292" s="116">
        <v>22.3</v>
      </c>
      <c r="J292" s="32">
        <v>0</v>
      </c>
      <c r="K292" s="32">
        <v>0</v>
      </c>
      <c r="L292" s="32">
        <v>0</v>
      </c>
      <c r="M292" s="32">
        <v>0</v>
      </c>
      <c r="N292" s="32">
        <v>0</v>
      </c>
      <c r="O292" s="204"/>
      <c r="P292" s="189"/>
    </row>
    <row r="293" spans="1:16" x14ac:dyDescent="0.25">
      <c r="A293" s="190"/>
      <c r="B293" s="190"/>
      <c r="C293" s="189"/>
      <c r="D293" s="189"/>
      <c r="E293" s="189"/>
      <c r="F293" s="189"/>
      <c r="G293" s="31" t="s">
        <v>2061</v>
      </c>
      <c r="H293" s="32">
        <f t="shared" si="84"/>
        <v>23.5</v>
      </c>
      <c r="I293" s="116">
        <v>23.5</v>
      </c>
      <c r="J293" s="32">
        <v>0</v>
      </c>
      <c r="K293" s="32">
        <v>0</v>
      </c>
      <c r="L293" s="32">
        <v>0</v>
      </c>
      <c r="M293" s="32">
        <v>0</v>
      </c>
      <c r="N293" s="32">
        <v>0</v>
      </c>
      <c r="O293" s="204"/>
      <c r="P293" s="189"/>
    </row>
    <row r="294" spans="1:16" ht="24" x14ac:dyDescent="0.25">
      <c r="A294" s="190"/>
      <c r="B294" s="190"/>
      <c r="C294" s="189"/>
      <c r="D294" s="189"/>
      <c r="E294" s="189"/>
      <c r="F294" s="189"/>
      <c r="G294" s="31" t="s">
        <v>123</v>
      </c>
      <c r="H294" s="32">
        <f t="shared" si="84"/>
        <v>0</v>
      </c>
      <c r="I294" s="32">
        <v>0</v>
      </c>
      <c r="J294" s="32">
        <v>0</v>
      </c>
      <c r="K294" s="32">
        <v>0</v>
      </c>
      <c r="L294" s="32">
        <v>0</v>
      </c>
      <c r="M294" s="32">
        <v>0</v>
      </c>
      <c r="N294" s="32">
        <v>0</v>
      </c>
      <c r="O294" s="204"/>
      <c r="P294" s="189"/>
    </row>
    <row r="295" spans="1:16" ht="24" x14ac:dyDescent="0.25">
      <c r="A295" s="190"/>
      <c r="B295" s="190"/>
      <c r="C295" s="189"/>
      <c r="D295" s="189"/>
      <c r="E295" s="189"/>
      <c r="F295" s="189"/>
      <c r="G295" s="31" t="s">
        <v>9</v>
      </c>
      <c r="H295" s="32">
        <f t="shared" si="84"/>
        <v>0</v>
      </c>
      <c r="I295" s="32">
        <v>0</v>
      </c>
      <c r="J295" s="32">
        <v>0</v>
      </c>
      <c r="K295" s="32">
        <v>0</v>
      </c>
      <c r="L295" s="32">
        <v>0</v>
      </c>
      <c r="M295" s="32">
        <v>0</v>
      </c>
      <c r="N295" s="32">
        <v>0</v>
      </c>
      <c r="O295" s="204"/>
      <c r="P295" s="189"/>
    </row>
    <row r="296" spans="1:16" ht="63" customHeight="1" x14ac:dyDescent="0.25">
      <c r="A296" s="190" t="s">
        <v>2064</v>
      </c>
      <c r="B296" s="190" t="s">
        <v>1987</v>
      </c>
      <c r="C296" s="189" t="s">
        <v>118</v>
      </c>
      <c r="D296" s="189">
        <v>2030</v>
      </c>
      <c r="E296" s="189" t="s">
        <v>1995</v>
      </c>
      <c r="F296" s="189" t="s">
        <v>1989</v>
      </c>
      <c r="G296" s="31" t="s">
        <v>4</v>
      </c>
      <c r="H296" s="32">
        <f>SUM(H297:H300)</f>
        <v>19.399999999999999</v>
      </c>
      <c r="I296" s="32">
        <f t="shared" ref="I296:N296" si="87">SUM(I297:I300)</f>
        <v>0</v>
      </c>
      <c r="J296" s="32">
        <f t="shared" si="87"/>
        <v>0</v>
      </c>
      <c r="K296" s="32">
        <f t="shared" si="87"/>
        <v>0</v>
      </c>
      <c r="L296" s="32">
        <f t="shared" si="87"/>
        <v>0</v>
      </c>
      <c r="M296" s="32">
        <f t="shared" si="87"/>
        <v>0</v>
      </c>
      <c r="N296" s="32">
        <f t="shared" si="87"/>
        <v>19.399999999999999</v>
      </c>
      <c r="O296" s="189">
        <v>859</v>
      </c>
      <c r="P296" s="189"/>
    </row>
    <row r="297" spans="1:16" x14ac:dyDescent="0.25">
      <c r="A297" s="190"/>
      <c r="B297" s="190"/>
      <c r="C297" s="189"/>
      <c r="D297" s="189"/>
      <c r="E297" s="189"/>
      <c r="F297" s="189"/>
      <c r="G297" s="31" t="s">
        <v>6</v>
      </c>
      <c r="H297" s="32">
        <f t="shared" si="84"/>
        <v>14</v>
      </c>
      <c r="I297" s="32">
        <v>0</v>
      </c>
      <c r="J297" s="32">
        <v>0</v>
      </c>
      <c r="K297" s="32">
        <v>0</v>
      </c>
      <c r="L297" s="32">
        <v>0</v>
      </c>
      <c r="M297" s="32">
        <v>0</v>
      </c>
      <c r="N297" s="32">
        <v>14</v>
      </c>
      <c r="O297" s="189"/>
      <c r="P297" s="189"/>
    </row>
    <row r="298" spans="1:16" x14ac:dyDescent="0.25">
      <c r="A298" s="190"/>
      <c r="B298" s="190"/>
      <c r="C298" s="189"/>
      <c r="D298" s="189"/>
      <c r="E298" s="189"/>
      <c r="F298" s="189"/>
      <c r="G298" s="31" t="s">
        <v>2061</v>
      </c>
      <c r="H298" s="32">
        <f t="shared" si="84"/>
        <v>5.4</v>
      </c>
      <c r="I298" s="32">
        <v>0</v>
      </c>
      <c r="J298" s="32">
        <v>0</v>
      </c>
      <c r="K298" s="32">
        <v>0</v>
      </c>
      <c r="L298" s="32">
        <v>0</v>
      </c>
      <c r="M298" s="32">
        <v>0</v>
      </c>
      <c r="N298" s="32">
        <v>5.4</v>
      </c>
      <c r="O298" s="189"/>
      <c r="P298" s="189"/>
    </row>
    <row r="299" spans="1:16" ht="24" x14ac:dyDescent="0.25">
      <c r="A299" s="190"/>
      <c r="B299" s="190"/>
      <c r="C299" s="189"/>
      <c r="D299" s="189"/>
      <c r="E299" s="189"/>
      <c r="F299" s="189"/>
      <c r="G299" s="31" t="s">
        <v>123</v>
      </c>
      <c r="H299" s="32">
        <f t="shared" si="84"/>
        <v>0</v>
      </c>
      <c r="I299" s="32">
        <v>0</v>
      </c>
      <c r="J299" s="32">
        <v>0</v>
      </c>
      <c r="K299" s="32">
        <v>0</v>
      </c>
      <c r="L299" s="32">
        <v>0</v>
      </c>
      <c r="M299" s="32">
        <v>0</v>
      </c>
      <c r="N299" s="32">
        <v>0</v>
      </c>
      <c r="O299" s="189"/>
      <c r="P299" s="189"/>
    </row>
    <row r="300" spans="1:16" ht="24" x14ac:dyDescent="0.25">
      <c r="A300" s="190"/>
      <c r="B300" s="190"/>
      <c r="C300" s="189"/>
      <c r="D300" s="189"/>
      <c r="E300" s="189"/>
      <c r="F300" s="189"/>
      <c r="G300" s="31" t="s">
        <v>9</v>
      </c>
      <c r="H300" s="32">
        <f t="shared" si="84"/>
        <v>0</v>
      </c>
      <c r="I300" s="32">
        <v>0</v>
      </c>
      <c r="J300" s="32">
        <v>0</v>
      </c>
      <c r="K300" s="32">
        <v>0</v>
      </c>
      <c r="L300" s="32">
        <v>0</v>
      </c>
      <c r="M300" s="32">
        <v>0</v>
      </c>
      <c r="N300" s="32">
        <v>0</v>
      </c>
      <c r="O300" s="189"/>
      <c r="P300" s="189"/>
    </row>
    <row r="301" spans="1:16" ht="63" customHeight="1" x14ac:dyDescent="0.25">
      <c r="A301" s="190" t="s">
        <v>2065</v>
      </c>
      <c r="B301" s="190" t="s">
        <v>1987</v>
      </c>
      <c r="C301" s="189" t="s">
        <v>118</v>
      </c>
      <c r="D301" s="189">
        <v>2029</v>
      </c>
      <c r="E301" s="189" t="s">
        <v>1995</v>
      </c>
      <c r="F301" s="189" t="s">
        <v>1989</v>
      </c>
      <c r="G301" s="31" t="s">
        <v>4</v>
      </c>
      <c r="H301" s="32">
        <f>SUM(H302:H305)</f>
        <v>18.600000000000001</v>
      </c>
      <c r="I301" s="32">
        <f t="shared" ref="I301:N301" si="88">SUM(I302:I305)</f>
        <v>0</v>
      </c>
      <c r="J301" s="32">
        <f t="shared" si="88"/>
        <v>0</v>
      </c>
      <c r="K301" s="32">
        <f t="shared" si="88"/>
        <v>0</v>
      </c>
      <c r="L301" s="32">
        <f t="shared" si="88"/>
        <v>0</v>
      </c>
      <c r="M301" s="32">
        <f t="shared" si="88"/>
        <v>18.600000000000001</v>
      </c>
      <c r="N301" s="32">
        <f t="shared" si="88"/>
        <v>0</v>
      </c>
      <c r="O301" s="189">
        <v>973</v>
      </c>
      <c r="P301" s="189"/>
    </row>
    <row r="302" spans="1:16" x14ac:dyDescent="0.25">
      <c r="A302" s="190"/>
      <c r="B302" s="190"/>
      <c r="C302" s="189"/>
      <c r="D302" s="189"/>
      <c r="E302" s="189"/>
      <c r="F302" s="189"/>
      <c r="G302" s="31" t="s">
        <v>6</v>
      </c>
      <c r="H302" s="32">
        <f t="shared" si="84"/>
        <v>13.4</v>
      </c>
      <c r="I302" s="32">
        <v>0</v>
      </c>
      <c r="J302" s="32">
        <v>0</v>
      </c>
      <c r="K302" s="32">
        <v>0</v>
      </c>
      <c r="L302" s="32">
        <v>0</v>
      </c>
      <c r="M302" s="32">
        <v>13.4</v>
      </c>
      <c r="N302" s="32">
        <v>0</v>
      </c>
      <c r="O302" s="189"/>
      <c r="P302" s="189"/>
    </row>
    <row r="303" spans="1:16" x14ac:dyDescent="0.25">
      <c r="A303" s="190"/>
      <c r="B303" s="190"/>
      <c r="C303" s="189"/>
      <c r="D303" s="189"/>
      <c r="E303" s="189"/>
      <c r="F303" s="189"/>
      <c r="G303" s="31" t="s">
        <v>2061</v>
      </c>
      <c r="H303" s="32">
        <f t="shared" si="84"/>
        <v>5.2</v>
      </c>
      <c r="I303" s="32">
        <v>0</v>
      </c>
      <c r="J303" s="32">
        <v>0</v>
      </c>
      <c r="K303" s="32">
        <v>0</v>
      </c>
      <c r="L303" s="32">
        <v>0</v>
      </c>
      <c r="M303" s="32">
        <v>5.2</v>
      </c>
      <c r="N303" s="32">
        <v>0</v>
      </c>
      <c r="O303" s="189"/>
      <c r="P303" s="189"/>
    </row>
    <row r="304" spans="1:16" ht="24" x14ac:dyDescent="0.25">
      <c r="A304" s="190"/>
      <c r="B304" s="190"/>
      <c r="C304" s="189"/>
      <c r="D304" s="189"/>
      <c r="E304" s="189"/>
      <c r="F304" s="189"/>
      <c r="G304" s="31" t="s">
        <v>123</v>
      </c>
      <c r="H304" s="32">
        <f t="shared" si="84"/>
        <v>0</v>
      </c>
      <c r="I304" s="32">
        <v>0</v>
      </c>
      <c r="J304" s="32">
        <v>0</v>
      </c>
      <c r="K304" s="32">
        <v>0</v>
      </c>
      <c r="L304" s="32">
        <v>0</v>
      </c>
      <c r="M304" s="32">
        <v>0</v>
      </c>
      <c r="N304" s="32">
        <v>0</v>
      </c>
      <c r="O304" s="189"/>
      <c r="P304" s="189"/>
    </row>
    <row r="305" spans="1:16" ht="24" x14ac:dyDescent="0.25">
      <c r="A305" s="190"/>
      <c r="B305" s="190"/>
      <c r="C305" s="189"/>
      <c r="D305" s="189"/>
      <c r="E305" s="189"/>
      <c r="F305" s="189"/>
      <c r="G305" s="31" t="s">
        <v>9</v>
      </c>
      <c r="H305" s="32">
        <f t="shared" si="84"/>
        <v>0</v>
      </c>
      <c r="I305" s="32">
        <v>0</v>
      </c>
      <c r="J305" s="32">
        <v>0</v>
      </c>
      <c r="K305" s="32">
        <v>0</v>
      </c>
      <c r="L305" s="32">
        <v>0</v>
      </c>
      <c r="M305" s="32">
        <v>0</v>
      </c>
      <c r="N305" s="32">
        <v>0</v>
      </c>
      <c r="O305" s="189"/>
      <c r="P305" s="189"/>
    </row>
    <row r="306" spans="1:16" ht="63" customHeight="1" x14ac:dyDescent="0.25">
      <c r="A306" s="190" t="s">
        <v>2065</v>
      </c>
      <c r="B306" s="190" t="s">
        <v>1987</v>
      </c>
      <c r="C306" s="189" t="s">
        <v>118</v>
      </c>
      <c r="D306" s="189">
        <v>2029</v>
      </c>
      <c r="E306" s="189" t="s">
        <v>1995</v>
      </c>
      <c r="F306" s="189" t="s">
        <v>1989</v>
      </c>
      <c r="G306" s="31" t="s">
        <v>4</v>
      </c>
      <c r="H306" s="32">
        <f>SUM(H307:H310)</f>
        <v>13.9</v>
      </c>
      <c r="I306" s="32">
        <f t="shared" ref="I306:N306" si="89">SUM(I307:I310)</f>
        <v>0</v>
      </c>
      <c r="J306" s="32">
        <f t="shared" si="89"/>
        <v>0</v>
      </c>
      <c r="K306" s="32">
        <f>SUM(K307:K310)</f>
        <v>0</v>
      </c>
      <c r="L306" s="32">
        <f t="shared" si="89"/>
        <v>0</v>
      </c>
      <c r="M306" s="32">
        <f t="shared" si="89"/>
        <v>13.9</v>
      </c>
      <c r="N306" s="32">
        <f t="shared" si="89"/>
        <v>0</v>
      </c>
      <c r="O306" s="189">
        <v>320</v>
      </c>
      <c r="P306" s="189"/>
    </row>
    <row r="307" spans="1:16" x14ac:dyDescent="0.25">
      <c r="A307" s="190"/>
      <c r="B307" s="190"/>
      <c r="C307" s="189"/>
      <c r="D307" s="189"/>
      <c r="E307" s="189"/>
      <c r="F307" s="189"/>
      <c r="G307" s="31" t="s">
        <v>6</v>
      </c>
      <c r="H307" s="32">
        <f t="shared" si="84"/>
        <v>10</v>
      </c>
      <c r="I307" s="32">
        <v>0</v>
      </c>
      <c r="J307" s="32">
        <v>0</v>
      </c>
      <c r="K307" s="32">
        <v>0</v>
      </c>
      <c r="L307" s="32">
        <v>0</v>
      </c>
      <c r="M307" s="32">
        <v>10</v>
      </c>
      <c r="N307" s="32">
        <v>0</v>
      </c>
      <c r="O307" s="189"/>
      <c r="P307" s="189"/>
    </row>
    <row r="308" spans="1:16" x14ac:dyDescent="0.25">
      <c r="A308" s="190"/>
      <c r="B308" s="190"/>
      <c r="C308" s="189"/>
      <c r="D308" s="189"/>
      <c r="E308" s="189"/>
      <c r="F308" s="189"/>
      <c r="G308" s="31" t="s">
        <v>2061</v>
      </c>
      <c r="H308" s="32">
        <f t="shared" si="84"/>
        <v>3.9</v>
      </c>
      <c r="I308" s="32">
        <v>0</v>
      </c>
      <c r="J308" s="32">
        <v>0</v>
      </c>
      <c r="K308" s="32">
        <v>0</v>
      </c>
      <c r="L308" s="32">
        <v>0</v>
      </c>
      <c r="M308" s="32">
        <v>3.9</v>
      </c>
      <c r="N308" s="32">
        <v>0</v>
      </c>
      <c r="O308" s="189"/>
      <c r="P308" s="189"/>
    </row>
    <row r="309" spans="1:16" ht="24" x14ac:dyDescent="0.25">
      <c r="A309" s="190"/>
      <c r="B309" s="190"/>
      <c r="C309" s="189"/>
      <c r="D309" s="189"/>
      <c r="E309" s="189"/>
      <c r="F309" s="189"/>
      <c r="G309" s="31" t="s">
        <v>123</v>
      </c>
      <c r="H309" s="32">
        <f t="shared" si="84"/>
        <v>0</v>
      </c>
      <c r="I309" s="32">
        <v>0</v>
      </c>
      <c r="J309" s="32">
        <v>0</v>
      </c>
      <c r="K309" s="32">
        <v>0</v>
      </c>
      <c r="L309" s="32">
        <v>0</v>
      </c>
      <c r="M309" s="32">
        <v>0</v>
      </c>
      <c r="N309" s="32">
        <v>0</v>
      </c>
      <c r="O309" s="189"/>
      <c r="P309" s="189"/>
    </row>
    <row r="310" spans="1:16" ht="24" x14ac:dyDescent="0.25">
      <c r="A310" s="190"/>
      <c r="B310" s="190"/>
      <c r="C310" s="189"/>
      <c r="D310" s="189"/>
      <c r="E310" s="189"/>
      <c r="F310" s="189"/>
      <c r="G310" s="31" t="s">
        <v>9</v>
      </c>
      <c r="H310" s="32">
        <f t="shared" si="84"/>
        <v>0</v>
      </c>
      <c r="I310" s="32">
        <v>0</v>
      </c>
      <c r="J310" s="32">
        <v>0</v>
      </c>
      <c r="K310" s="32">
        <v>0</v>
      </c>
      <c r="L310" s="32">
        <v>0</v>
      </c>
      <c r="M310" s="32">
        <v>0</v>
      </c>
      <c r="N310" s="32">
        <v>0</v>
      </c>
      <c r="O310" s="189"/>
      <c r="P310" s="189"/>
    </row>
    <row r="311" spans="1:16" ht="63" customHeight="1" x14ac:dyDescent="0.25">
      <c r="A311" s="190" t="s">
        <v>2066</v>
      </c>
      <c r="B311" s="190" t="s">
        <v>1987</v>
      </c>
      <c r="C311" s="189" t="s">
        <v>118</v>
      </c>
      <c r="D311" s="189">
        <v>2028</v>
      </c>
      <c r="E311" s="189" t="s">
        <v>1995</v>
      </c>
      <c r="F311" s="189" t="s">
        <v>1989</v>
      </c>
      <c r="G311" s="31" t="s">
        <v>4</v>
      </c>
      <c r="H311" s="32">
        <f>SUM(H312:H315)</f>
        <v>12.799999999999999</v>
      </c>
      <c r="I311" s="32">
        <f t="shared" ref="I311:N311" si="90">SUM(I312:I315)</f>
        <v>0</v>
      </c>
      <c r="J311" s="32">
        <f t="shared" si="90"/>
        <v>0</v>
      </c>
      <c r="K311" s="32">
        <f>SUM(K312:K315)</f>
        <v>0</v>
      </c>
      <c r="L311" s="32">
        <f t="shared" si="90"/>
        <v>12.799999999999999</v>
      </c>
      <c r="M311" s="32">
        <f t="shared" si="90"/>
        <v>0</v>
      </c>
      <c r="N311" s="32">
        <f t="shared" si="90"/>
        <v>0</v>
      </c>
      <c r="O311" s="189">
        <v>773</v>
      </c>
      <c r="P311" s="189"/>
    </row>
    <row r="312" spans="1:16" x14ac:dyDescent="0.25">
      <c r="A312" s="190"/>
      <c r="B312" s="190"/>
      <c r="C312" s="189"/>
      <c r="D312" s="189"/>
      <c r="E312" s="189"/>
      <c r="F312" s="189"/>
      <c r="G312" s="31" t="s">
        <v>6</v>
      </c>
      <c r="H312" s="32">
        <f t="shared" si="84"/>
        <v>9.1999999999999993</v>
      </c>
      <c r="I312" s="32">
        <v>0</v>
      </c>
      <c r="J312" s="32">
        <v>0</v>
      </c>
      <c r="K312" s="32">
        <v>0</v>
      </c>
      <c r="L312" s="32">
        <v>9.1999999999999993</v>
      </c>
      <c r="M312" s="32">
        <v>0</v>
      </c>
      <c r="N312" s="32">
        <v>0</v>
      </c>
      <c r="O312" s="189"/>
      <c r="P312" s="189"/>
    </row>
    <row r="313" spans="1:16" x14ac:dyDescent="0.25">
      <c r="A313" s="190"/>
      <c r="B313" s="190"/>
      <c r="C313" s="189"/>
      <c r="D313" s="189"/>
      <c r="E313" s="189"/>
      <c r="F313" s="189"/>
      <c r="G313" s="31" t="s">
        <v>2061</v>
      </c>
      <c r="H313" s="32">
        <f t="shared" si="84"/>
        <v>3.6</v>
      </c>
      <c r="I313" s="32">
        <v>0</v>
      </c>
      <c r="J313" s="32">
        <v>0</v>
      </c>
      <c r="K313" s="32">
        <v>0</v>
      </c>
      <c r="L313" s="32">
        <v>3.6</v>
      </c>
      <c r="M313" s="32">
        <v>0</v>
      </c>
      <c r="N313" s="32">
        <v>0</v>
      </c>
      <c r="O313" s="189"/>
      <c r="P313" s="189"/>
    </row>
    <row r="314" spans="1:16" ht="24" x14ac:dyDescent="0.25">
      <c r="A314" s="190"/>
      <c r="B314" s="190"/>
      <c r="C314" s="189"/>
      <c r="D314" s="189"/>
      <c r="E314" s="189"/>
      <c r="F314" s="189"/>
      <c r="G314" s="31" t="s">
        <v>123</v>
      </c>
      <c r="H314" s="32">
        <f t="shared" si="84"/>
        <v>0</v>
      </c>
      <c r="I314" s="32">
        <v>0</v>
      </c>
      <c r="J314" s="32">
        <v>0</v>
      </c>
      <c r="K314" s="32">
        <v>0</v>
      </c>
      <c r="L314" s="32">
        <v>0</v>
      </c>
      <c r="M314" s="32">
        <v>0</v>
      </c>
      <c r="N314" s="32">
        <v>0</v>
      </c>
      <c r="O314" s="189"/>
      <c r="P314" s="189"/>
    </row>
    <row r="315" spans="1:16" ht="24" x14ac:dyDescent="0.25">
      <c r="A315" s="190"/>
      <c r="B315" s="190"/>
      <c r="C315" s="189"/>
      <c r="D315" s="189"/>
      <c r="E315" s="189"/>
      <c r="F315" s="189"/>
      <c r="G315" s="31" t="s">
        <v>9</v>
      </c>
      <c r="H315" s="32">
        <f t="shared" si="84"/>
        <v>0</v>
      </c>
      <c r="I315" s="32">
        <v>0</v>
      </c>
      <c r="J315" s="32">
        <v>0</v>
      </c>
      <c r="K315" s="32">
        <v>0</v>
      </c>
      <c r="L315" s="32">
        <v>0</v>
      </c>
      <c r="M315" s="32">
        <v>0</v>
      </c>
      <c r="N315" s="32">
        <v>0</v>
      </c>
      <c r="O315" s="189"/>
      <c r="P315" s="189"/>
    </row>
    <row r="316" spans="1:16" ht="36" x14ac:dyDescent="0.25">
      <c r="A316" s="208" t="s">
        <v>125</v>
      </c>
      <c r="B316" s="208"/>
      <c r="C316" s="208"/>
      <c r="D316" s="208"/>
      <c r="E316" s="208"/>
      <c r="F316" s="208"/>
      <c r="G316" s="35" t="s">
        <v>4</v>
      </c>
      <c r="H316" s="37">
        <f>SUM(H317:H320)</f>
        <v>237.60000000000002</v>
      </c>
      <c r="I316" s="37">
        <f t="shared" ref="I316:N316" si="91">SUM(I317:I320)</f>
        <v>45.8</v>
      </c>
      <c r="J316" s="37">
        <f t="shared" si="91"/>
        <v>0</v>
      </c>
      <c r="K316" s="37">
        <f t="shared" si="91"/>
        <v>0</v>
      </c>
      <c r="L316" s="37">
        <f t="shared" si="91"/>
        <v>12.799999999999999</v>
      </c>
      <c r="M316" s="37">
        <f t="shared" si="91"/>
        <v>159.60000000000002</v>
      </c>
      <c r="N316" s="37">
        <f t="shared" si="91"/>
        <v>19.399999999999999</v>
      </c>
      <c r="O316" s="422">
        <v>19914</v>
      </c>
      <c r="P316" s="189"/>
    </row>
    <row r="317" spans="1:16" ht="24" x14ac:dyDescent="0.25">
      <c r="A317" s="208"/>
      <c r="B317" s="208"/>
      <c r="C317" s="208"/>
      <c r="D317" s="208"/>
      <c r="E317" s="208"/>
      <c r="F317" s="208"/>
      <c r="G317" s="35" t="s">
        <v>6</v>
      </c>
      <c r="H317" s="37">
        <f>SUM(I317:N317)</f>
        <v>160.4</v>
      </c>
      <c r="I317" s="37">
        <f t="shared" ref="I317:N317" si="92">I282+I287+I292+I297+I302+I307+I312</f>
        <v>22.3</v>
      </c>
      <c r="J317" s="37">
        <f t="shared" si="92"/>
        <v>0</v>
      </c>
      <c r="K317" s="37">
        <f t="shared" si="92"/>
        <v>0</v>
      </c>
      <c r="L317" s="37">
        <f t="shared" si="92"/>
        <v>9.1999999999999993</v>
      </c>
      <c r="M317" s="37">
        <f t="shared" si="92"/>
        <v>114.9</v>
      </c>
      <c r="N317" s="37">
        <f t="shared" si="92"/>
        <v>14</v>
      </c>
      <c r="O317" s="422"/>
      <c r="P317" s="189"/>
    </row>
    <row r="318" spans="1:16" ht="24" x14ac:dyDescent="0.25">
      <c r="A318" s="208"/>
      <c r="B318" s="208"/>
      <c r="C318" s="208"/>
      <c r="D318" s="208"/>
      <c r="E318" s="208"/>
      <c r="F318" s="208"/>
      <c r="G318" s="35" t="s">
        <v>2061</v>
      </c>
      <c r="H318" s="37">
        <f t="shared" si="84"/>
        <v>77.200000000000017</v>
      </c>
      <c r="I318" s="37">
        <f t="shared" ref="I318:N318" si="93">I283+I288+I293+I298+I303+I308+I313</f>
        <v>23.5</v>
      </c>
      <c r="J318" s="37">
        <f t="shared" si="93"/>
        <v>0</v>
      </c>
      <c r="K318" s="37">
        <f t="shared" si="93"/>
        <v>0</v>
      </c>
      <c r="L318" s="37">
        <f t="shared" si="93"/>
        <v>3.6</v>
      </c>
      <c r="M318" s="37">
        <f t="shared" si="93"/>
        <v>44.7</v>
      </c>
      <c r="N318" s="37">
        <f t="shared" si="93"/>
        <v>5.4</v>
      </c>
      <c r="O318" s="422"/>
      <c r="P318" s="189"/>
    </row>
    <row r="319" spans="1:16" ht="24" x14ac:dyDescent="0.25">
      <c r="A319" s="208"/>
      <c r="B319" s="208"/>
      <c r="C319" s="208"/>
      <c r="D319" s="208"/>
      <c r="E319" s="208"/>
      <c r="F319" s="208"/>
      <c r="G319" s="35" t="s">
        <v>123</v>
      </c>
      <c r="H319" s="37">
        <f t="shared" si="84"/>
        <v>0</v>
      </c>
      <c r="I319" s="37">
        <f t="shared" ref="I319:N319" si="94">I284+I289+I294+I299+I304+I309+I314</f>
        <v>0</v>
      </c>
      <c r="J319" s="37">
        <f t="shared" si="94"/>
        <v>0</v>
      </c>
      <c r="K319" s="37">
        <f t="shared" si="94"/>
        <v>0</v>
      </c>
      <c r="L319" s="37">
        <f t="shared" si="94"/>
        <v>0</v>
      </c>
      <c r="M319" s="37">
        <f t="shared" si="94"/>
        <v>0</v>
      </c>
      <c r="N319" s="37">
        <f t="shared" si="94"/>
        <v>0</v>
      </c>
      <c r="O319" s="422"/>
      <c r="P319" s="189"/>
    </row>
    <row r="320" spans="1:16" ht="24" x14ac:dyDescent="0.25">
      <c r="A320" s="208"/>
      <c r="B320" s="208"/>
      <c r="C320" s="208"/>
      <c r="D320" s="208"/>
      <c r="E320" s="208"/>
      <c r="F320" s="208"/>
      <c r="G320" s="35" t="s">
        <v>9</v>
      </c>
      <c r="H320" s="37">
        <f t="shared" si="84"/>
        <v>0</v>
      </c>
      <c r="I320" s="37">
        <f t="shared" ref="I320:N320" si="95">I285+I290+I295+I300+I305+I310+I315</f>
        <v>0</v>
      </c>
      <c r="J320" s="37">
        <f t="shared" si="95"/>
        <v>0</v>
      </c>
      <c r="K320" s="37">
        <f t="shared" si="95"/>
        <v>0</v>
      </c>
      <c r="L320" s="37">
        <f t="shared" si="95"/>
        <v>0</v>
      </c>
      <c r="M320" s="37">
        <f t="shared" si="95"/>
        <v>0</v>
      </c>
      <c r="N320" s="37">
        <f t="shared" si="95"/>
        <v>0</v>
      </c>
      <c r="O320" s="422"/>
      <c r="P320" s="189"/>
    </row>
    <row r="321" spans="1:16" x14ac:dyDescent="0.25">
      <c r="A321" s="187" t="s">
        <v>126</v>
      </c>
      <c r="B321" s="187"/>
      <c r="C321" s="187"/>
      <c r="D321" s="187"/>
      <c r="E321" s="187"/>
      <c r="F321" s="187"/>
      <c r="G321" s="187"/>
      <c r="H321" s="187"/>
      <c r="I321" s="187"/>
      <c r="J321" s="187"/>
      <c r="K321" s="187"/>
      <c r="L321" s="187"/>
      <c r="M321" s="187"/>
      <c r="N321" s="187"/>
      <c r="O321" s="187"/>
      <c r="P321" s="187"/>
    </row>
    <row r="322" spans="1:16" ht="51" customHeight="1" x14ac:dyDescent="0.25">
      <c r="A322" s="190" t="s">
        <v>2067</v>
      </c>
      <c r="B322" s="190" t="s">
        <v>1987</v>
      </c>
      <c r="C322" s="189" t="s">
        <v>126</v>
      </c>
      <c r="D322" s="189" t="s">
        <v>67</v>
      </c>
      <c r="E322" s="189" t="s">
        <v>2068</v>
      </c>
      <c r="F322" s="189" t="s">
        <v>1989</v>
      </c>
      <c r="G322" s="31" t="s">
        <v>4</v>
      </c>
      <c r="H322" s="32">
        <f>SUM(H323:H326)</f>
        <v>145.80000000000001</v>
      </c>
      <c r="I322" s="32">
        <f t="shared" ref="I322:N322" si="96">SUM(I323:I326)</f>
        <v>0</v>
      </c>
      <c r="J322" s="32">
        <f t="shared" si="96"/>
        <v>0</v>
      </c>
      <c r="K322" s="32">
        <f t="shared" si="96"/>
        <v>0</v>
      </c>
      <c r="L322" s="32">
        <f t="shared" si="96"/>
        <v>90.399999999999991</v>
      </c>
      <c r="M322" s="32">
        <f t="shared" si="96"/>
        <v>55.4</v>
      </c>
      <c r="N322" s="32">
        <f t="shared" si="96"/>
        <v>0</v>
      </c>
      <c r="O322" s="189">
        <v>43508</v>
      </c>
      <c r="P322" s="189"/>
    </row>
    <row r="323" spans="1:16" x14ac:dyDescent="0.25">
      <c r="A323" s="190"/>
      <c r="B323" s="190"/>
      <c r="C323" s="189"/>
      <c r="D323" s="189"/>
      <c r="E323" s="189"/>
      <c r="F323" s="189"/>
      <c r="G323" s="31" t="s">
        <v>6</v>
      </c>
      <c r="H323" s="32">
        <f>SUM(I323:N323)</f>
        <v>105</v>
      </c>
      <c r="I323" s="32">
        <v>0</v>
      </c>
      <c r="J323" s="32">
        <v>0</v>
      </c>
      <c r="K323" s="32">
        <v>0</v>
      </c>
      <c r="L323" s="32">
        <v>65.099999999999994</v>
      </c>
      <c r="M323" s="32">
        <v>39.9</v>
      </c>
      <c r="N323" s="32">
        <v>0</v>
      </c>
      <c r="O323" s="189"/>
      <c r="P323" s="189"/>
    </row>
    <row r="324" spans="1:16" ht="36" x14ac:dyDescent="0.25">
      <c r="A324" s="190"/>
      <c r="B324" s="190"/>
      <c r="C324" s="189"/>
      <c r="D324" s="189"/>
      <c r="E324" s="189"/>
      <c r="F324" s="189"/>
      <c r="G324" s="31" t="s">
        <v>7</v>
      </c>
      <c r="H324" s="32">
        <f t="shared" ref="H324:H386" si="97">SUM(I324:N324)</f>
        <v>40.799999999999997</v>
      </c>
      <c r="I324" s="32">
        <v>0</v>
      </c>
      <c r="J324" s="32">
        <v>0</v>
      </c>
      <c r="K324" s="32">
        <v>0</v>
      </c>
      <c r="L324" s="32">
        <v>25.3</v>
      </c>
      <c r="M324" s="32">
        <v>15.5</v>
      </c>
      <c r="N324" s="32">
        <v>0</v>
      </c>
      <c r="O324" s="189"/>
      <c r="P324" s="189"/>
    </row>
    <row r="325" spans="1:16" x14ac:dyDescent="0.25">
      <c r="A325" s="190"/>
      <c r="B325" s="190"/>
      <c r="C325" s="189"/>
      <c r="D325" s="189"/>
      <c r="E325" s="189"/>
      <c r="F325" s="189"/>
      <c r="G325" s="31" t="s">
        <v>8</v>
      </c>
      <c r="H325" s="32">
        <f t="shared" si="97"/>
        <v>0</v>
      </c>
      <c r="I325" s="32">
        <v>0</v>
      </c>
      <c r="J325" s="32">
        <v>0</v>
      </c>
      <c r="K325" s="32">
        <v>0</v>
      </c>
      <c r="L325" s="32">
        <v>0</v>
      </c>
      <c r="M325" s="32">
        <v>0</v>
      </c>
      <c r="N325" s="32">
        <v>0</v>
      </c>
      <c r="O325" s="189"/>
      <c r="P325" s="189"/>
    </row>
    <row r="326" spans="1:16" ht="24" x14ac:dyDescent="0.25">
      <c r="A326" s="190"/>
      <c r="B326" s="190"/>
      <c r="C326" s="189"/>
      <c r="D326" s="189"/>
      <c r="E326" s="189"/>
      <c r="F326" s="189"/>
      <c r="G326" s="31" t="s">
        <v>9</v>
      </c>
      <c r="H326" s="32">
        <f t="shared" si="97"/>
        <v>0</v>
      </c>
      <c r="I326" s="32">
        <v>0</v>
      </c>
      <c r="J326" s="32">
        <v>0</v>
      </c>
      <c r="K326" s="32">
        <v>0</v>
      </c>
      <c r="L326" s="32">
        <v>0</v>
      </c>
      <c r="M326" s="32">
        <v>0</v>
      </c>
      <c r="N326" s="32">
        <v>0</v>
      </c>
      <c r="O326" s="189"/>
      <c r="P326" s="189"/>
    </row>
    <row r="327" spans="1:16" ht="51" customHeight="1" x14ac:dyDescent="0.25">
      <c r="A327" s="190" t="s">
        <v>2069</v>
      </c>
      <c r="B327" s="190" t="s">
        <v>1987</v>
      </c>
      <c r="C327" s="189" t="s">
        <v>126</v>
      </c>
      <c r="D327" s="189" t="s">
        <v>67</v>
      </c>
      <c r="E327" s="189" t="s">
        <v>2070</v>
      </c>
      <c r="F327" s="189" t="s">
        <v>1989</v>
      </c>
      <c r="G327" s="31" t="s">
        <v>4</v>
      </c>
      <c r="H327" s="32">
        <f>SUM(H328:H331)</f>
        <v>216.49999999999997</v>
      </c>
      <c r="I327" s="32">
        <f t="shared" ref="I327:N327" si="98">SUM(I328:I331)</f>
        <v>0</v>
      </c>
      <c r="J327" s="32">
        <f t="shared" si="98"/>
        <v>0</v>
      </c>
      <c r="K327" s="32">
        <f t="shared" si="98"/>
        <v>0</v>
      </c>
      <c r="L327" s="32">
        <f t="shared" si="98"/>
        <v>115.39999999999999</v>
      </c>
      <c r="M327" s="32">
        <f t="shared" si="98"/>
        <v>101.1</v>
      </c>
      <c r="N327" s="32">
        <f t="shared" si="98"/>
        <v>0</v>
      </c>
      <c r="O327" s="189">
        <v>23320</v>
      </c>
      <c r="P327" s="189"/>
    </row>
    <row r="328" spans="1:16" x14ac:dyDescent="0.25">
      <c r="A328" s="190"/>
      <c r="B328" s="190"/>
      <c r="C328" s="189"/>
      <c r="D328" s="189"/>
      <c r="E328" s="189"/>
      <c r="F328" s="189"/>
      <c r="G328" s="31" t="s">
        <v>6</v>
      </c>
      <c r="H328" s="32">
        <f t="shared" si="97"/>
        <v>155.89999999999998</v>
      </c>
      <c r="I328" s="32">
        <v>0</v>
      </c>
      <c r="J328" s="32">
        <v>0</v>
      </c>
      <c r="K328" s="32">
        <v>0</v>
      </c>
      <c r="L328" s="32">
        <v>83.1</v>
      </c>
      <c r="M328" s="32">
        <v>72.8</v>
      </c>
      <c r="N328" s="32">
        <v>0</v>
      </c>
      <c r="O328" s="189"/>
      <c r="P328" s="189"/>
    </row>
    <row r="329" spans="1:16" ht="36" x14ac:dyDescent="0.25">
      <c r="A329" s="190"/>
      <c r="B329" s="190"/>
      <c r="C329" s="189"/>
      <c r="D329" s="189"/>
      <c r="E329" s="189"/>
      <c r="F329" s="189"/>
      <c r="G329" s="31" t="s">
        <v>7</v>
      </c>
      <c r="H329" s="32">
        <f t="shared" si="97"/>
        <v>60.599999999999994</v>
      </c>
      <c r="I329" s="32">
        <v>0</v>
      </c>
      <c r="J329" s="32">
        <v>0</v>
      </c>
      <c r="K329" s="32">
        <v>0</v>
      </c>
      <c r="L329" s="32">
        <v>32.299999999999997</v>
      </c>
      <c r="M329" s="32">
        <v>28.3</v>
      </c>
      <c r="N329" s="32">
        <v>0</v>
      </c>
      <c r="O329" s="189"/>
      <c r="P329" s="189"/>
    </row>
    <row r="330" spans="1:16" x14ac:dyDescent="0.25">
      <c r="A330" s="190"/>
      <c r="B330" s="190"/>
      <c r="C330" s="189"/>
      <c r="D330" s="189"/>
      <c r="E330" s="189"/>
      <c r="F330" s="189"/>
      <c r="G330" s="31" t="s">
        <v>8</v>
      </c>
      <c r="H330" s="32">
        <f t="shared" si="97"/>
        <v>0</v>
      </c>
      <c r="I330" s="32">
        <v>0</v>
      </c>
      <c r="J330" s="32">
        <v>0</v>
      </c>
      <c r="K330" s="32">
        <v>0</v>
      </c>
      <c r="L330" s="32">
        <v>0</v>
      </c>
      <c r="M330" s="32">
        <v>0</v>
      </c>
      <c r="N330" s="32">
        <v>0</v>
      </c>
      <c r="O330" s="189"/>
      <c r="P330" s="189"/>
    </row>
    <row r="331" spans="1:16" ht="24" x14ac:dyDescent="0.25">
      <c r="A331" s="190"/>
      <c r="B331" s="190"/>
      <c r="C331" s="189"/>
      <c r="D331" s="189"/>
      <c r="E331" s="189"/>
      <c r="F331" s="189"/>
      <c r="G331" s="31" t="s">
        <v>9</v>
      </c>
      <c r="H331" s="32">
        <f t="shared" si="97"/>
        <v>0</v>
      </c>
      <c r="I331" s="32">
        <v>0</v>
      </c>
      <c r="J331" s="32">
        <v>0</v>
      </c>
      <c r="K331" s="32">
        <v>0</v>
      </c>
      <c r="L331" s="32">
        <v>0</v>
      </c>
      <c r="M331" s="32">
        <v>0</v>
      </c>
      <c r="N331" s="32">
        <v>0</v>
      </c>
      <c r="O331" s="189"/>
      <c r="P331" s="189"/>
    </row>
    <row r="332" spans="1:16" ht="51" customHeight="1" x14ac:dyDescent="0.25">
      <c r="A332" s="190" t="s">
        <v>2071</v>
      </c>
      <c r="B332" s="190" t="s">
        <v>1987</v>
      </c>
      <c r="C332" s="189" t="s">
        <v>126</v>
      </c>
      <c r="D332" s="189">
        <v>2029</v>
      </c>
      <c r="E332" s="189" t="s">
        <v>2072</v>
      </c>
      <c r="F332" s="189" t="s">
        <v>1989</v>
      </c>
      <c r="G332" s="31" t="s">
        <v>4</v>
      </c>
      <c r="H332" s="32">
        <f>SUM(H333:H336)</f>
        <v>96.5</v>
      </c>
      <c r="I332" s="32">
        <f t="shared" ref="I332:N332" si="99">SUM(I333:I336)</f>
        <v>0</v>
      </c>
      <c r="J332" s="32">
        <f t="shared" si="99"/>
        <v>0</v>
      </c>
      <c r="K332" s="32">
        <f t="shared" si="99"/>
        <v>0</v>
      </c>
      <c r="L332" s="32">
        <f t="shared" si="99"/>
        <v>0</v>
      </c>
      <c r="M332" s="32">
        <f t="shared" si="99"/>
        <v>96.5</v>
      </c>
      <c r="N332" s="32">
        <f t="shared" si="99"/>
        <v>0</v>
      </c>
      <c r="O332" s="189">
        <v>43508</v>
      </c>
      <c r="P332" s="189"/>
    </row>
    <row r="333" spans="1:16" x14ac:dyDescent="0.25">
      <c r="A333" s="190"/>
      <c r="B333" s="190"/>
      <c r="C333" s="189"/>
      <c r="D333" s="189"/>
      <c r="E333" s="189"/>
      <c r="F333" s="189"/>
      <c r="G333" s="31" t="s">
        <v>35</v>
      </c>
      <c r="H333" s="32">
        <f t="shared" si="97"/>
        <v>69.5</v>
      </c>
      <c r="I333" s="32">
        <v>0</v>
      </c>
      <c r="J333" s="32">
        <v>0</v>
      </c>
      <c r="K333" s="32">
        <v>0</v>
      </c>
      <c r="L333" s="32">
        <v>0</v>
      </c>
      <c r="M333" s="32">
        <v>69.5</v>
      </c>
      <c r="N333" s="32">
        <v>0</v>
      </c>
      <c r="O333" s="189"/>
      <c r="P333" s="189"/>
    </row>
    <row r="334" spans="1:16" ht="36" x14ac:dyDescent="0.25">
      <c r="A334" s="190"/>
      <c r="B334" s="190"/>
      <c r="C334" s="189"/>
      <c r="D334" s="189"/>
      <c r="E334" s="189"/>
      <c r="F334" s="189"/>
      <c r="G334" s="31" t="s">
        <v>7</v>
      </c>
      <c r="H334" s="32">
        <f t="shared" si="97"/>
        <v>27</v>
      </c>
      <c r="I334" s="32">
        <v>0</v>
      </c>
      <c r="J334" s="32">
        <v>0</v>
      </c>
      <c r="K334" s="32">
        <v>0</v>
      </c>
      <c r="L334" s="32">
        <v>0</v>
      </c>
      <c r="M334" s="32">
        <v>27</v>
      </c>
      <c r="N334" s="32">
        <v>0</v>
      </c>
      <c r="O334" s="189"/>
      <c r="P334" s="189"/>
    </row>
    <row r="335" spans="1:16" x14ac:dyDescent="0.25">
      <c r="A335" s="190"/>
      <c r="B335" s="190"/>
      <c r="C335" s="189"/>
      <c r="D335" s="189"/>
      <c r="E335" s="189"/>
      <c r="F335" s="189"/>
      <c r="G335" s="31" t="s">
        <v>8</v>
      </c>
      <c r="H335" s="32">
        <f t="shared" si="97"/>
        <v>0</v>
      </c>
      <c r="I335" s="32">
        <v>0</v>
      </c>
      <c r="J335" s="32">
        <v>0</v>
      </c>
      <c r="K335" s="32">
        <v>0</v>
      </c>
      <c r="L335" s="32">
        <v>0</v>
      </c>
      <c r="M335" s="32">
        <v>0</v>
      </c>
      <c r="N335" s="32">
        <v>0</v>
      </c>
      <c r="O335" s="189"/>
      <c r="P335" s="189"/>
    </row>
    <row r="336" spans="1:16" ht="24" x14ac:dyDescent="0.25">
      <c r="A336" s="190"/>
      <c r="B336" s="190"/>
      <c r="C336" s="189"/>
      <c r="D336" s="189"/>
      <c r="E336" s="189"/>
      <c r="F336" s="189"/>
      <c r="G336" s="31" t="s">
        <v>9</v>
      </c>
      <c r="H336" s="32">
        <f t="shared" si="97"/>
        <v>0</v>
      </c>
      <c r="I336" s="32">
        <v>0</v>
      </c>
      <c r="J336" s="32">
        <v>0</v>
      </c>
      <c r="K336" s="32">
        <v>0</v>
      </c>
      <c r="L336" s="32">
        <v>0</v>
      </c>
      <c r="M336" s="32">
        <v>0</v>
      </c>
      <c r="N336" s="32">
        <v>0</v>
      </c>
      <c r="O336" s="189"/>
      <c r="P336" s="189"/>
    </row>
    <row r="337" spans="1:16" ht="51" customHeight="1" x14ac:dyDescent="0.25">
      <c r="A337" s="190" t="s">
        <v>2073</v>
      </c>
      <c r="B337" s="190" t="s">
        <v>1987</v>
      </c>
      <c r="C337" s="189" t="s">
        <v>126</v>
      </c>
      <c r="D337" s="189">
        <v>2029</v>
      </c>
      <c r="E337" s="189" t="s">
        <v>2074</v>
      </c>
      <c r="F337" s="189" t="s">
        <v>1989</v>
      </c>
      <c r="G337" s="31" t="s">
        <v>4</v>
      </c>
      <c r="H337" s="32">
        <f>SUM(H338:H341)</f>
        <v>13.9</v>
      </c>
      <c r="I337" s="32">
        <f t="shared" ref="I337:N337" si="100">SUM(I338:I341)</f>
        <v>0</v>
      </c>
      <c r="J337" s="32">
        <f t="shared" si="100"/>
        <v>0</v>
      </c>
      <c r="K337" s="32">
        <f t="shared" si="100"/>
        <v>0</v>
      </c>
      <c r="L337" s="32">
        <f t="shared" si="100"/>
        <v>0</v>
      </c>
      <c r="M337" s="32">
        <f t="shared" si="100"/>
        <v>13.9</v>
      </c>
      <c r="N337" s="32">
        <f t="shared" si="100"/>
        <v>0</v>
      </c>
      <c r="O337" s="189">
        <v>349</v>
      </c>
      <c r="P337" s="189"/>
    </row>
    <row r="338" spans="1:16" x14ac:dyDescent="0.25">
      <c r="A338" s="190"/>
      <c r="B338" s="190"/>
      <c r="C338" s="189"/>
      <c r="D338" s="189"/>
      <c r="E338" s="189"/>
      <c r="F338" s="189"/>
      <c r="G338" s="31" t="s">
        <v>546</v>
      </c>
      <c r="H338" s="32">
        <f t="shared" si="97"/>
        <v>10</v>
      </c>
      <c r="I338" s="32">
        <v>0</v>
      </c>
      <c r="J338" s="32">
        <v>0</v>
      </c>
      <c r="K338" s="32">
        <v>0</v>
      </c>
      <c r="L338" s="32">
        <v>0</v>
      </c>
      <c r="M338" s="32">
        <v>10</v>
      </c>
      <c r="N338" s="32">
        <v>0</v>
      </c>
      <c r="O338" s="189"/>
      <c r="P338" s="189"/>
    </row>
    <row r="339" spans="1:16" ht="36" x14ac:dyDescent="0.25">
      <c r="A339" s="190"/>
      <c r="B339" s="190"/>
      <c r="C339" s="189"/>
      <c r="D339" s="189"/>
      <c r="E339" s="189"/>
      <c r="F339" s="189"/>
      <c r="G339" s="31" t="s">
        <v>7</v>
      </c>
      <c r="H339" s="32">
        <f t="shared" si="97"/>
        <v>3.9</v>
      </c>
      <c r="I339" s="32">
        <v>0</v>
      </c>
      <c r="J339" s="32">
        <v>0</v>
      </c>
      <c r="K339" s="32">
        <v>0</v>
      </c>
      <c r="L339" s="32">
        <v>0</v>
      </c>
      <c r="M339" s="32">
        <v>3.9</v>
      </c>
      <c r="N339" s="32">
        <v>0</v>
      </c>
      <c r="O339" s="189"/>
      <c r="P339" s="189"/>
    </row>
    <row r="340" spans="1:16" x14ac:dyDescent="0.25">
      <c r="A340" s="190"/>
      <c r="B340" s="190"/>
      <c r="C340" s="189"/>
      <c r="D340" s="189"/>
      <c r="E340" s="189"/>
      <c r="F340" s="189"/>
      <c r="G340" s="31" t="s">
        <v>8</v>
      </c>
      <c r="H340" s="32">
        <f t="shared" si="97"/>
        <v>0</v>
      </c>
      <c r="I340" s="32">
        <v>0</v>
      </c>
      <c r="J340" s="32">
        <v>0</v>
      </c>
      <c r="K340" s="32">
        <v>0</v>
      </c>
      <c r="L340" s="32">
        <v>0</v>
      </c>
      <c r="M340" s="32">
        <v>0</v>
      </c>
      <c r="N340" s="32">
        <v>0</v>
      </c>
      <c r="O340" s="189"/>
      <c r="P340" s="189"/>
    </row>
    <row r="341" spans="1:16" ht="24" x14ac:dyDescent="0.25">
      <c r="A341" s="190"/>
      <c r="B341" s="190"/>
      <c r="C341" s="189"/>
      <c r="D341" s="189"/>
      <c r="E341" s="189"/>
      <c r="F341" s="189"/>
      <c r="G341" s="31" t="s">
        <v>9</v>
      </c>
      <c r="H341" s="32">
        <f t="shared" si="97"/>
        <v>0</v>
      </c>
      <c r="I341" s="32">
        <v>0</v>
      </c>
      <c r="J341" s="32">
        <v>0</v>
      </c>
      <c r="K341" s="32">
        <v>0</v>
      </c>
      <c r="L341" s="32">
        <v>0</v>
      </c>
      <c r="M341" s="32">
        <v>0</v>
      </c>
      <c r="N341" s="32">
        <v>0</v>
      </c>
      <c r="O341" s="189"/>
      <c r="P341" s="189"/>
    </row>
    <row r="342" spans="1:16" ht="51" customHeight="1" x14ac:dyDescent="0.25">
      <c r="A342" s="190" t="s">
        <v>2075</v>
      </c>
      <c r="B342" s="190" t="s">
        <v>1987</v>
      </c>
      <c r="C342" s="189" t="s">
        <v>126</v>
      </c>
      <c r="D342" s="189">
        <v>2029</v>
      </c>
      <c r="E342" s="189" t="s">
        <v>1995</v>
      </c>
      <c r="F342" s="189" t="s">
        <v>1989</v>
      </c>
      <c r="G342" s="31" t="s">
        <v>4</v>
      </c>
      <c r="H342" s="32">
        <f>SUM(H343:H346)</f>
        <v>13.9</v>
      </c>
      <c r="I342" s="32">
        <f t="shared" ref="I342:N342" si="101">SUM(I343:I346)</f>
        <v>0</v>
      </c>
      <c r="J342" s="32">
        <f t="shared" si="101"/>
        <v>0</v>
      </c>
      <c r="K342" s="32">
        <f t="shared" si="101"/>
        <v>0</v>
      </c>
      <c r="L342" s="32">
        <f t="shared" si="101"/>
        <v>0</v>
      </c>
      <c r="M342" s="32">
        <f t="shared" si="101"/>
        <v>13.9</v>
      </c>
      <c r="N342" s="32">
        <f t="shared" si="101"/>
        <v>0</v>
      </c>
      <c r="O342" s="189">
        <v>741</v>
      </c>
      <c r="P342" s="189"/>
    </row>
    <row r="343" spans="1:16" x14ac:dyDescent="0.25">
      <c r="A343" s="190"/>
      <c r="B343" s="190"/>
      <c r="C343" s="189"/>
      <c r="D343" s="189"/>
      <c r="E343" s="189"/>
      <c r="F343" s="189"/>
      <c r="G343" s="31" t="s">
        <v>546</v>
      </c>
      <c r="H343" s="32">
        <f t="shared" si="97"/>
        <v>10</v>
      </c>
      <c r="I343" s="32">
        <v>0</v>
      </c>
      <c r="J343" s="32">
        <v>0</v>
      </c>
      <c r="K343" s="32">
        <v>0</v>
      </c>
      <c r="L343" s="32">
        <v>0</v>
      </c>
      <c r="M343" s="32">
        <v>10</v>
      </c>
      <c r="N343" s="32">
        <v>0</v>
      </c>
      <c r="O343" s="189"/>
      <c r="P343" s="189"/>
    </row>
    <row r="344" spans="1:16" ht="36" x14ac:dyDescent="0.25">
      <c r="A344" s="190"/>
      <c r="B344" s="190"/>
      <c r="C344" s="189"/>
      <c r="D344" s="189"/>
      <c r="E344" s="189"/>
      <c r="F344" s="189"/>
      <c r="G344" s="31" t="s">
        <v>7</v>
      </c>
      <c r="H344" s="32">
        <f t="shared" si="97"/>
        <v>3.9</v>
      </c>
      <c r="I344" s="32">
        <v>0</v>
      </c>
      <c r="J344" s="32">
        <v>0</v>
      </c>
      <c r="K344" s="32">
        <v>0</v>
      </c>
      <c r="L344" s="32">
        <v>0</v>
      </c>
      <c r="M344" s="32">
        <v>3.9</v>
      </c>
      <c r="N344" s="32">
        <v>0</v>
      </c>
      <c r="O344" s="189"/>
      <c r="P344" s="189"/>
    </row>
    <row r="345" spans="1:16" x14ac:dyDescent="0.25">
      <c r="A345" s="190"/>
      <c r="B345" s="190"/>
      <c r="C345" s="189"/>
      <c r="D345" s="189"/>
      <c r="E345" s="189"/>
      <c r="F345" s="189"/>
      <c r="G345" s="31" t="s">
        <v>8</v>
      </c>
      <c r="H345" s="32">
        <f t="shared" si="97"/>
        <v>0</v>
      </c>
      <c r="I345" s="32">
        <v>0</v>
      </c>
      <c r="J345" s="32">
        <v>0</v>
      </c>
      <c r="K345" s="32">
        <v>0</v>
      </c>
      <c r="L345" s="32">
        <v>0</v>
      </c>
      <c r="M345" s="32">
        <v>0</v>
      </c>
      <c r="N345" s="32">
        <v>0</v>
      </c>
      <c r="O345" s="189"/>
      <c r="P345" s="189"/>
    </row>
    <row r="346" spans="1:16" ht="24" x14ac:dyDescent="0.25">
      <c r="A346" s="190"/>
      <c r="B346" s="190"/>
      <c r="C346" s="189"/>
      <c r="D346" s="189"/>
      <c r="E346" s="189"/>
      <c r="F346" s="189"/>
      <c r="G346" s="31" t="s">
        <v>9</v>
      </c>
      <c r="H346" s="32">
        <f t="shared" si="97"/>
        <v>0</v>
      </c>
      <c r="I346" s="32">
        <v>0</v>
      </c>
      <c r="J346" s="32">
        <v>0</v>
      </c>
      <c r="K346" s="32">
        <v>0</v>
      </c>
      <c r="L346" s="32">
        <v>0</v>
      </c>
      <c r="M346" s="32">
        <v>0</v>
      </c>
      <c r="N346" s="32">
        <v>0</v>
      </c>
      <c r="O346" s="189"/>
      <c r="P346" s="189"/>
    </row>
    <row r="347" spans="1:16" ht="51" customHeight="1" x14ac:dyDescent="0.25">
      <c r="A347" s="190" t="s">
        <v>2076</v>
      </c>
      <c r="B347" s="190" t="s">
        <v>1987</v>
      </c>
      <c r="C347" s="189" t="s">
        <v>126</v>
      </c>
      <c r="D347" s="189">
        <v>2029</v>
      </c>
      <c r="E347" s="189" t="s">
        <v>1995</v>
      </c>
      <c r="F347" s="189" t="s">
        <v>1989</v>
      </c>
      <c r="G347" s="31" t="s">
        <v>4</v>
      </c>
      <c r="H347" s="32">
        <f>SUM(H348:H351)</f>
        <v>13.9</v>
      </c>
      <c r="I347" s="32">
        <f t="shared" ref="I347:N347" si="102">SUM(I348:I351)</f>
        <v>0</v>
      </c>
      <c r="J347" s="32">
        <f t="shared" si="102"/>
        <v>0</v>
      </c>
      <c r="K347" s="32">
        <f t="shared" si="102"/>
        <v>0</v>
      </c>
      <c r="L347" s="32">
        <f t="shared" si="102"/>
        <v>0</v>
      </c>
      <c r="M347" s="32">
        <f t="shared" si="102"/>
        <v>13.9</v>
      </c>
      <c r="N347" s="32">
        <f t="shared" si="102"/>
        <v>0</v>
      </c>
      <c r="O347" s="189">
        <v>337</v>
      </c>
      <c r="P347" s="189"/>
    </row>
    <row r="348" spans="1:16" x14ac:dyDescent="0.25">
      <c r="A348" s="190"/>
      <c r="B348" s="190"/>
      <c r="C348" s="189"/>
      <c r="D348" s="189"/>
      <c r="E348" s="189"/>
      <c r="F348" s="189"/>
      <c r="G348" s="31" t="s">
        <v>546</v>
      </c>
      <c r="H348" s="32">
        <f t="shared" si="97"/>
        <v>10</v>
      </c>
      <c r="I348" s="32">
        <v>0</v>
      </c>
      <c r="J348" s="32">
        <v>0</v>
      </c>
      <c r="K348" s="32">
        <v>0</v>
      </c>
      <c r="L348" s="32">
        <v>0</v>
      </c>
      <c r="M348" s="32">
        <v>10</v>
      </c>
      <c r="N348" s="32">
        <v>0</v>
      </c>
      <c r="O348" s="189"/>
      <c r="P348" s="189"/>
    </row>
    <row r="349" spans="1:16" ht="36" x14ac:dyDescent="0.25">
      <c r="A349" s="190"/>
      <c r="B349" s="190"/>
      <c r="C349" s="189"/>
      <c r="D349" s="189"/>
      <c r="E349" s="189"/>
      <c r="F349" s="189"/>
      <c r="G349" s="31" t="s">
        <v>7</v>
      </c>
      <c r="H349" s="32">
        <f t="shared" si="97"/>
        <v>3.9</v>
      </c>
      <c r="I349" s="32">
        <v>0</v>
      </c>
      <c r="J349" s="32">
        <v>0</v>
      </c>
      <c r="K349" s="32">
        <v>0</v>
      </c>
      <c r="L349" s="32">
        <v>0</v>
      </c>
      <c r="M349" s="32">
        <v>3.9</v>
      </c>
      <c r="N349" s="32">
        <v>0</v>
      </c>
      <c r="O349" s="189"/>
      <c r="P349" s="189"/>
    </row>
    <row r="350" spans="1:16" x14ac:dyDescent="0.25">
      <c r="A350" s="190"/>
      <c r="B350" s="190"/>
      <c r="C350" s="189"/>
      <c r="D350" s="189"/>
      <c r="E350" s="189"/>
      <c r="F350" s="189"/>
      <c r="G350" s="31" t="s">
        <v>8</v>
      </c>
      <c r="H350" s="32">
        <f t="shared" si="97"/>
        <v>0</v>
      </c>
      <c r="I350" s="32">
        <v>0</v>
      </c>
      <c r="J350" s="32">
        <v>0</v>
      </c>
      <c r="K350" s="32">
        <v>0</v>
      </c>
      <c r="L350" s="32">
        <v>0</v>
      </c>
      <c r="M350" s="32">
        <v>0</v>
      </c>
      <c r="N350" s="32">
        <v>0</v>
      </c>
      <c r="O350" s="189"/>
      <c r="P350" s="189"/>
    </row>
    <row r="351" spans="1:16" ht="24" x14ac:dyDescent="0.25">
      <c r="A351" s="190"/>
      <c r="B351" s="190"/>
      <c r="C351" s="189"/>
      <c r="D351" s="189"/>
      <c r="E351" s="189"/>
      <c r="F351" s="189"/>
      <c r="G351" s="31" t="s">
        <v>9</v>
      </c>
      <c r="H351" s="32">
        <f t="shared" si="97"/>
        <v>0</v>
      </c>
      <c r="I351" s="32">
        <v>0</v>
      </c>
      <c r="J351" s="32">
        <v>0</v>
      </c>
      <c r="K351" s="32">
        <v>0</v>
      </c>
      <c r="L351" s="32">
        <v>0</v>
      </c>
      <c r="M351" s="32">
        <v>0</v>
      </c>
      <c r="N351" s="32">
        <v>0</v>
      </c>
      <c r="O351" s="189"/>
      <c r="P351" s="189"/>
    </row>
    <row r="352" spans="1:16" ht="51" customHeight="1" x14ac:dyDescent="0.25">
      <c r="A352" s="190" t="s">
        <v>2077</v>
      </c>
      <c r="B352" s="190" t="s">
        <v>1987</v>
      </c>
      <c r="C352" s="189" t="s">
        <v>126</v>
      </c>
      <c r="D352" s="189">
        <v>2028</v>
      </c>
      <c r="E352" s="189" t="s">
        <v>1995</v>
      </c>
      <c r="F352" s="189" t="s">
        <v>1989</v>
      </c>
      <c r="G352" s="31" t="s">
        <v>4</v>
      </c>
      <c r="H352" s="32">
        <f>SUM(H353:H356)</f>
        <v>12.200000000000001</v>
      </c>
      <c r="I352" s="32">
        <f t="shared" ref="I352:N352" si="103">SUM(I353:I356)</f>
        <v>0</v>
      </c>
      <c r="J352" s="32">
        <f t="shared" si="103"/>
        <v>0</v>
      </c>
      <c r="K352" s="32">
        <f t="shared" si="103"/>
        <v>0</v>
      </c>
      <c r="L352" s="32">
        <f t="shared" si="103"/>
        <v>12.200000000000001</v>
      </c>
      <c r="M352" s="32">
        <f t="shared" si="103"/>
        <v>0</v>
      </c>
      <c r="N352" s="32">
        <f t="shared" si="103"/>
        <v>0</v>
      </c>
      <c r="O352" s="189">
        <v>271</v>
      </c>
      <c r="P352" s="189"/>
    </row>
    <row r="353" spans="1:16" x14ac:dyDescent="0.25">
      <c r="A353" s="190"/>
      <c r="B353" s="190"/>
      <c r="C353" s="189"/>
      <c r="D353" s="189"/>
      <c r="E353" s="189"/>
      <c r="F353" s="189"/>
      <c r="G353" s="31" t="s">
        <v>546</v>
      </c>
      <c r="H353" s="32">
        <f t="shared" si="97"/>
        <v>8.8000000000000007</v>
      </c>
      <c r="I353" s="32">
        <v>0</v>
      </c>
      <c r="J353" s="32">
        <v>0</v>
      </c>
      <c r="K353" s="32">
        <v>0</v>
      </c>
      <c r="L353" s="32">
        <v>8.8000000000000007</v>
      </c>
      <c r="M353" s="32">
        <v>0</v>
      </c>
      <c r="N353" s="32">
        <v>0</v>
      </c>
      <c r="O353" s="189"/>
      <c r="P353" s="189"/>
    </row>
    <row r="354" spans="1:16" ht="36" x14ac:dyDescent="0.25">
      <c r="A354" s="190"/>
      <c r="B354" s="190"/>
      <c r="C354" s="189"/>
      <c r="D354" s="189"/>
      <c r="E354" s="189"/>
      <c r="F354" s="189"/>
      <c r="G354" s="31" t="s">
        <v>7</v>
      </c>
      <c r="H354" s="32">
        <f t="shared" si="97"/>
        <v>3.4</v>
      </c>
      <c r="I354" s="32">
        <v>0</v>
      </c>
      <c r="J354" s="32">
        <v>0</v>
      </c>
      <c r="K354" s="32">
        <v>0</v>
      </c>
      <c r="L354" s="32">
        <v>3.4</v>
      </c>
      <c r="M354" s="32">
        <v>0</v>
      </c>
      <c r="N354" s="32">
        <v>0</v>
      </c>
      <c r="O354" s="189"/>
      <c r="P354" s="189"/>
    </row>
    <row r="355" spans="1:16" x14ac:dyDescent="0.25">
      <c r="A355" s="190"/>
      <c r="B355" s="190"/>
      <c r="C355" s="189"/>
      <c r="D355" s="189"/>
      <c r="E355" s="189"/>
      <c r="F355" s="189"/>
      <c r="G355" s="31" t="s">
        <v>8</v>
      </c>
      <c r="H355" s="32">
        <f t="shared" si="97"/>
        <v>0</v>
      </c>
      <c r="I355" s="32">
        <v>0</v>
      </c>
      <c r="J355" s="32">
        <v>0</v>
      </c>
      <c r="K355" s="32">
        <v>0</v>
      </c>
      <c r="L355" s="32">
        <v>0</v>
      </c>
      <c r="M355" s="32">
        <v>0</v>
      </c>
      <c r="N355" s="32">
        <v>0</v>
      </c>
      <c r="O355" s="189"/>
      <c r="P355" s="189"/>
    </row>
    <row r="356" spans="1:16" ht="24" x14ac:dyDescent="0.25">
      <c r="A356" s="190"/>
      <c r="B356" s="190"/>
      <c r="C356" s="189"/>
      <c r="D356" s="189"/>
      <c r="E356" s="189"/>
      <c r="F356" s="189"/>
      <c r="G356" s="31" t="s">
        <v>9</v>
      </c>
      <c r="H356" s="32">
        <f t="shared" si="97"/>
        <v>0</v>
      </c>
      <c r="I356" s="32">
        <v>0</v>
      </c>
      <c r="J356" s="32">
        <v>0</v>
      </c>
      <c r="K356" s="32">
        <v>0</v>
      </c>
      <c r="L356" s="32">
        <v>0</v>
      </c>
      <c r="M356" s="32">
        <v>0</v>
      </c>
      <c r="N356" s="32">
        <v>0</v>
      </c>
      <c r="O356" s="189"/>
      <c r="P356" s="189"/>
    </row>
    <row r="357" spans="1:16" ht="51" customHeight="1" x14ac:dyDescent="0.25">
      <c r="A357" s="190" t="s">
        <v>2078</v>
      </c>
      <c r="B357" s="190" t="s">
        <v>1987</v>
      </c>
      <c r="C357" s="189" t="s">
        <v>126</v>
      </c>
      <c r="D357" s="189">
        <v>2028</v>
      </c>
      <c r="E357" s="189" t="s">
        <v>1995</v>
      </c>
      <c r="F357" s="189" t="s">
        <v>1989</v>
      </c>
      <c r="G357" s="31" t="s">
        <v>4</v>
      </c>
      <c r="H357" s="32">
        <f>SUM(H358:H361)</f>
        <v>12.200000000000001</v>
      </c>
      <c r="I357" s="32">
        <f t="shared" ref="I357:N357" si="104">SUM(I358:I361)</f>
        <v>0</v>
      </c>
      <c r="J357" s="32">
        <f t="shared" si="104"/>
        <v>0</v>
      </c>
      <c r="K357" s="32">
        <f t="shared" si="104"/>
        <v>0</v>
      </c>
      <c r="L357" s="32">
        <f t="shared" si="104"/>
        <v>12.200000000000001</v>
      </c>
      <c r="M357" s="32">
        <f t="shared" si="104"/>
        <v>0</v>
      </c>
      <c r="N357" s="32">
        <f t="shared" si="104"/>
        <v>0</v>
      </c>
      <c r="O357" s="189">
        <v>596</v>
      </c>
      <c r="P357" s="189"/>
    </row>
    <row r="358" spans="1:16" x14ac:dyDescent="0.25">
      <c r="A358" s="190"/>
      <c r="B358" s="190"/>
      <c r="C358" s="189"/>
      <c r="D358" s="189"/>
      <c r="E358" s="189"/>
      <c r="F358" s="189"/>
      <c r="G358" s="31" t="s">
        <v>546</v>
      </c>
      <c r="H358" s="32">
        <f t="shared" si="97"/>
        <v>8.8000000000000007</v>
      </c>
      <c r="I358" s="32">
        <v>0</v>
      </c>
      <c r="J358" s="32">
        <v>0</v>
      </c>
      <c r="K358" s="32">
        <v>0</v>
      </c>
      <c r="L358" s="32">
        <v>8.8000000000000007</v>
      </c>
      <c r="M358" s="32">
        <v>0</v>
      </c>
      <c r="N358" s="32">
        <v>0</v>
      </c>
      <c r="O358" s="189"/>
      <c r="P358" s="189"/>
    </row>
    <row r="359" spans="1:16" ht="36" x14ac:dyDescent="0.25">
      <c r="A359" s="190"/>
      <c r="B359" s="190"/>
      <c r="C359" s="189"/>
      <c r="D359" s="189"/>
      <c r="E359" s="189"/>
      <c r="F359" s="189"/>
      <c r="G359" s="31" t="s">
        <v>7</v>
      </c>
      <c r="H359" s="32">
        <f t="shared" si="97"/>
        <v>3.4</v>
      </c>
      <c r="I359" s="32">
        <v>0</v>
      </c>
      <c r="J359" s="32">
        <v>0</v>
      </c>
      <c r="K359" s="32">
        <v>0</v>
      </c>
      <c r="L359" s="32">
        <v>3.4</v>
      </c>
      <c r="M359" s="32">
        <v>0</v>
      </c>
      <c r="N359" s="32">
        <v>0</v>
      </c>
      <c r="O359" s="189"/>
      <c r="P359" s="189"/>
    </row>
    <row r="360" spans="1:16" x14ac:dyDescent="0.25">
      <c r="A360" s="190"/>
      <c r="B360" s="190"/>
      <c r="C360" s="189"/>
      <c r="D360" s="189"/>
      <c r="E360" s="189"/>
      <c r="F360" s="189"/>
      <c r="G360" s="31" t="s">
        <v>8</v>
      </c>
      <c r="H360" s="32">
        <f t="shared" si="97"/>
        <v>0</v>
      </c>
      <c r="I360" s="32">
        <v>0</v>
      </c>
      <c r="J360" s="32">
        <v>0</v>
      </c>
      <c r="K360" s="32">
        <v>0</v>
      </c>
      <c r="L360" s="32">
        <v>0</v>
      </c>
      <c r="M360" s="32">
        <v>0</v>
      </c>
      <c r="N360" s="32">
        <v>0</v>
      </c>
      <c r="O360" s="189"/>
      <c r="P360" s="189"/>
    </row>
    <row r="361" spans="1:16" ht="24" x14ac:dyDescent="0.25">
      <c r="A361" s="190"/>
      <c r="B361" s="190"/>
      <c r="C361" s="189"/>
      <c r="D361" s="189"/>
      <c r="E361" s="189"/>
      <c r="F361" s="189"/>
      <c r="G361" s="31" t="s">
        <v>9</v>
      </c>
      <c r="H361" s="32">
        <f t="shared" si="97"/>
        <v>0</v>
      </c>
      <c r="I361" s="32">
        <v>0</v>
      </c>
      <c r="J361" s="32">
        <v>0</v>
      </c>
      <c r="K361" s="32">
        <v>0</v>
      </c>
      <c r="L361" s="32">
        <v>0</v>
      </c>
      <c r="M361" s="32">
        <v>0</v>
      </c>
      <c r="N361" s="32">
        <v>0</v>
      </c>
      <c r="O361" s="189"/>
      <c r="P361" s="189"/>
    </row>
    <row r="362" spans="1:16" ht="51" customHeight="1" x14ac:dyDescent="0.25">
      <c r="A362" s="190" t="s">
        <v>2079</v>
      </c>
      <c r="B362" s="190" t="s">
        <v>1987</v>
      </c>
      <c r="C362" s="189" t="s">
        <v>126</v>
      </c>
      <c r="D362" s="189">
        <v>2030</v>
      </c>
      <c r="E362" s="189" t="s">
        <v>1995</v>
      </c>
      <c r="F362" s="189" t="s">
        <v>1989</v>
      </c>
      <c r="G362" s="31" t="s">
        <v>4</v>
      </c>
      <c r="H362" s="32">
        <f>SUM(H363:H366)</f>
        <v>19.399999999999999</v>
      </c>
      <c r="I362" s="32">
        <f t="shared" ref="I362:N362" si="105">SUM(I363:I366)</f>
        <v>0</v>
      </c>
      <c r="J362" s="32">
        <f t="shared" si="105"/>
        <v>0</v>
      </c>
      <c r="K362" s="32">
        <f t="shared" si="105"/>
        <v>0</v>
      </c>
      <c r="L362" s="32">
        <f t="shared" si="105"/>
        <v>0</v>
      </c>
      <c r="M362" s="32">
        <f t="shared" si="105"/>
        <v>0</v>
      </c>
      <c r="N362" s="32">
        <f t="shared" si="105"/>
        <v>19.399999999999999</v>
      </c>
      <c r="O362" s="189">
        <v>959</v>
      </c>
      <c r="P362" s="189"/>
    </row>
    <row r="363" spans="1:16" x14ac:dyDescent="0.25">
      <c r="A363" s="190"/>
      <c r="B363" s="190"/>
      <c r="C363" s="189"/>
      <c r="D363" s="189"/>
      <c r="E363" s="189"/>
      <c r="F363" s="189"/>
      <c r="G363" s="31" t="s">
        <v>546</v>
      </c>
      <c r="H363" s="32">
        <f t="shared" si="97"/>
        <v>14</v>
      </c>
      <c r="I363" s="32">
        <v>0</v>
      </c>
      <c r="J363" s="32">
        <v>0</v>
      </c>
      <c r="K363" s="32">
        <v>0</v>
      </c>
      <c r="L363" s="32">
        <v>0</v>
      </c>
      <c r="M363" s="32">
        <v>0</v>
      </c>
      <c r="N363" s="32">
        <v>14</v>
      </c>
      <c r="O363" s="189"/>
      <c r="P363" s="189"/>
    </row>
    <row r="364" spans="1:16" ht="36" x14ac:dyDescent="0.25">
      <c r="A364" s="190"/>
      <c r="B364" s="190"/>
      <c r="C364" s="189"/>
      <c r="D364" s="189"/>
      <c r="E364" s="189"/>
      <c r="F364" s="189"/>
      <c r="G364" s="31" t="s">
        <v>7</v>
      </c>
      <c r="H364" s="32">
        <f t="shared" si="97"/>
        <v>5.4</v>
      </c>
      <c r="I364" s="32">
        <v>0</v>
      </c>
      <c r="J364" s="32">
        <v>0</v>
      </c>
      <c r="K364" s="32">
        <v>0</v>
      </c>
      <c r="L364" s="32">
        <v>0</v>
      </c>
      <c r="M364" s="32">
        <v>0</v>
      </c>
      <c r="N364" s="32">
        <v>5.4</v>
      </c>
      <c r="O364" s="189"/>
      <c r="P364" s="189"/>
    </row>
    <row r="365" spans="1:16" x14ac:dyDescent="0.25">
      <c r="A365" s="190"/>
      <c r="B365" s="190"/>
      <c r="C365" s="189"/>
      <c r="D365" s="189"/>
      <c r="E365" s="189"/>
      <c r="F365" s="189"/>
      <c r="G365" s="31" t="s">
        <v>8</v>
      </c>
      <c r="H365" s="32">
        <f t="shared" si="97"/>
        <v>0</v>
      </c>
      <c r="I365" s="32">
        <v>0</v>
      </c>
      <c r="J365" s="32">
        <v>0</v>
      </c>
      <c r="K365" s="32">
        <v>0</v>
      </c>
      <c r="L365" s="32">
        <v>0</v>
      </c>
      <c r="M365" s="32">
        <v>0</v>
      </c>
      <c r="N365" s="32">
        <v>0</v>
      </c>
      <c r="O365" s="189"/>
      <c r="P365" s="189"/>
    </row>
    <row r="366" spans="1:16" ht="24" x14ac:dyDescent="0.25">
      <c r="A366" s="190"/>
      <c r="B366" s="190"/>
      <c r="C366" s="189"/>
      <c r="D366" s="189"/>
      <c r="E366" s="189"/>
      <c r="F366" s="189"/>
      <c r="G366" s="31" t="s">
        <v>9</v>
      </c>
      <c r="H366" s="32">
        <f t="shared" si="97"/>
        <v>0</v>
      </c>
      <c r="I366" s="32">
        <v>0</v>
      </c>
      <c r="J366" s="32">
        <v>0</v>
      </c>
      <c r="K366" s="32">
        <v>0</v>
      </c>
      <c r="L366" s="32">
        <v>0</v>
      </c>
      <c r="M366" s="32">
        <v>0</v>
      </c>
      <c r="N366" s="32">
        <v>0</v>
      </c>
      <c r="O366" s="189"/>
      <c r="P366" s="189"/>
    </row>
    <row r="367" spans="1:16" ht="51" customHeight="1" x14ac:dyDescent="0.25">
      <c r="A367" s="190" t="s">
        <v>2080</v>
      </c>
      <c r="B367" s="190" t="s">
        <v>1987</v>
      </c>
      <c r="C367" s="189" t="s">
        <v>126</v>
      </c>
      <c r="D367" s="189">
        <v>2029</v>
      </c>
      <c r="E367" s="189" t="s">
        <v>1995</v>
      </c>
      <c r="F367" s="189" t="s">
        <v>1989</v>
      </c>
      <c r="G367" s="31" t="s">
        <v>4</v>
      </c>
      <c r="H367" s="32">
        <f>SUM(H368:H371)</f>
        <v>13.9</v>
      </c>
      <c r="I367" s="32">
        <f t="shared" ref="I367:N367" si="106">SUM(I368:I371)</f>
        <v>0</v>
      </c>
      <c r="J367" s="32">
        <f t="shared" si="106"/>
        <v>0</v>
      </c>
      <c r="K367" s="32">
        <f t="shared" si="106"/>
        <v>0</v>
      </c>
      <c r="L367" s="32">
        <f t="shared" si="106"/>
        <v>0</v>
      </c>
      <c r="M367" s="32">
        <f t="shared" si="106"/>
        <v>13.9</v>
      </c>
      <c r="N367" s="32">
        <f t="shared" si="106"/>
        <v>0</v>
      </c>
      <c r="O367" s="189">
        <v>639</v>
      </c>
      <c r="P367" s="189"/>
    </row>
    <row r="368" spans="1:16" x14ac:dyDescent="0.25">
      <c r="A368" s="190"/>
      <c r="B368" s="190"/>
      <c r="C368" s="189"/>
      <c r="D368" s="189"/>
      <c r="E368" s="189"/>
      <c r="F368" s="189"/>
      <c r="G368" s="31" t="s">
        <v>546</v>
      </c>
      <c r="H368" s="32">
        <f t="shared" si="97"/>
        <v>10</v>
      </c>
      <c r="I368" s="32">
        <v>0</v>
      </c>
      <c r="J368" s="32">
        <v>0</v>
      </c>
      <c r="K368" s="32">
        <v>0</v>
      </c>
      <c r="L368" s="32">
        <v>0</v>
      </c>
      <c r="M368" s="32">
        <v>10</v>
      </c>
      <c r="N368" s="32">
        <v>0</v>
      </c>
      <c r="O368" s="189"/>
      <c r="P368" s="189"/>
    </row>
    <row r="369" spans="1:16" ht="36" x14ac:dyDescent="0.25">
      <c r="A369" s="190"/>
      <c r="B369" s="190"/>
      <c r="C369" s="189"/>
      <c r="D369" s="189"/>
      <c r="E369" s="189"/>
      <c r="F369" s="189"/>
      <c r="G369" s="31" t="s">
        <v>7</v>
      </c>
      <c r="H369" s="32">
        <f t="shared" si="97"/>
        <v>3.9</v>
      </c>
      <c r="I369" s="32">
        <v>0</v>
      </c>
      <c r="J369" s="32">
        <v>0</v>
      </c>
      <c r="K369" s="32">
        <v>0</v>
      </c>
      <c r="L369" s="32">
        <v>0</v>
      </c>
      <c r="M369" s="32">
        <v>3.9</v>
      </c>
      <c r="N369" s="32">
        <v>0</v>
      </c>
      <c r="O369" s="189"/>
      <c r="P369" s="189"/>
    </row>
    <row r="370" spans="1:16" x14ac:dyDescent="0.25">
      <c r="A370" s="190"/>
      <c r="B370" s="190"/>
      <c r="C370" s="189"/>
      <c r="D370" s="189"/>
      <c r="E370" s="189"/>
      <c r="F370" s="189"/>
      <c r="G370" s="31" t="s">
        <v>8</v>
      </c>
      <c r="H370" s="32">
        <f t="shared" si="97"/>
        <v>0</v>
      </c>
      <c r="I370" s="32">
        <v>0</v>
      </c>
      <c r="J370" s="32">
        <v>0</v>
      </c>
      <c r="K370" s="32">
        <v>0</v>
      </c>
      <c r="L370" s="32">
        <v>0</v>
      </c>
      <c r="M370" s="32">
        <v>0</v>
      </c>
      <c r="N370" s="32">
        <v>0</v>
      </c>
      <c r="O370" s="189"/>
      <c r="P370" s="189"/>
    </row>
    <row r="371" spans="1:16" ht="24" x14ac:dyDescent="0.25">
      <c r="A371" s="190"/>
      <c r="B371" s="190"/>
      <c r="C371" s="189"/>
      <c r="D371" s="189"/>
      <c r="E371" s="189"/>
      <c r="F371" s="189"/>
      <c r="G371" s="31" t="s">
        <v>9</v>
      </c>
      <c r="H371" s="32">
        <f t="shared" si="97"/>
        <v>0</v>
      </c>
      <c r="I371" s="32">
        <v>0</v>
      </c>
      <c r="J371" s="32">
        <v>0</v>
      </c>
      <c r="K371" s="32">
        <v>0</v>
      </c>
      <c r="L371" s="32">
        <v>0</v>
      </c>
      <c r="M371" s="32">
        <v>0</v>
      </c>
      <c r="N371" s="32">
        <v>0</v>
      </c>
      <c r="O371" s="189"/>
      <c r="P371" s="189"/>
    </row>
    <row r="372" spans="1:16" ht="51" customHeight="1" x14ac:dyDescent="0.25">
      <c r="A372" s="190" t="s">
        <v>2081</v>
      </c>
      <c r="B372" s="190" t="s">
        <v>1987</v>
      </c>
      <c r="C372" s="189" t="s">
        <v>126</v>
      </c>
      <c r="D372" s="189">
        <v>2028</v>
      </c>
      <c r="E372" s="189" t="s">
        <v>2032</v>
      </c>
      <c r="F372" s="189" t="s">
        <v>1989</v>
      </c>
      <c r="G372" s="31" t="s">
        <v>4</v>
      </c>
      <c r="H372" s="32">
        <f>SUM(H373:H376)</f>
        <v>24.3</v>
      </c>
      <c r="I372" s="32">
        <f t="shared" ref="I372:N372" si="107">SUM(I373:I376)</f>
        <v>0</v>
      </c>
      <c r="J372" s="32">
        <f t="shared" si="107"/>
        <v>0</v>
      </c>
      <c r="K372" s="32">
        <f t="shared" si="107"/>
        <v>0</v>
      </c>
      <c r="L372" s="32">
        <f t="shared" si="107"/>
        <v>24.3</v>
      </c>
      <c r="M372" s="32">
        <f t="shared" si="107"/>
        <v>0</v>
      </c>
      <c r="N372" s="32">
        <f t="shared" si="107"/>
        <v>0</v>
      </c>
      <c r="O372" s="189">
        <v>2152</v>
      </c>
      <c r="P372" s="189"/>
    </row>
    <row r="373" spans="1:16" x14ac:dyDescent="0.25">
      <c r="A373" s="190"/>
      <c r="B373" s="190"/>
      <c r="C373" s="189"/>
      <c r="D373" s="189"/>
      <c r="E373" s="189"/>
      <c r="F373" s="189"/>
      <c r="G373" s="31" t="s">
        <v>546</v>
      </c>
      <c r="H373" s="32">
        <f t="shared" si="97"/>
        <v>17.5</v>
      </c>
      <c r="I373" s="32">
        <v>0</v>
      </c>
      <c r="J373" s="32">
        <v>0</v>
      </c>
      <c r="K373" s="32">
        <v>0</v>
      </c>
      <c r="L373" s="32">
        <v>17.5</v>
      </c>
      <c r="M373" s="32">
        <v>0</v>
      </c>
      <c r="N373" s="32">
        <v>0</v>
      </c>
      <c r="O373" s="189"/>
      <c r="P373" s="189"/>
    </row>
    <row r="374" spans="1:16" ht="36" x14ac:dyDescent="0.25">
      <c r="A374" s="190"/>
      <c r="B374" s="190"/>
      <c r="C374" s="189"/>
      <c r="D374" s="189"/>
      <c r="E374" s="189"/>
      <c r="F374" s="189"/>
      <c r="G374" s="31" t="s">
        <v>7</v>
      </c>
      <c r="H374" s="32">
        <f t="shared" si="97"/>
        <v>6.8</v>
      </c>
      <c r="I374" s="32">
        <v>0</v>
      </c>
      <c r="J374" s="32">
        <v>0</v>
      </c>
      <c r="K374" s="32">
        <v>0</v>
      </c>
      <c r="L374" s="32">
        <v>6.8</v>
      </c>
      <c r="M374" s="32">
        <v>0</v>
      </c>
      <c r="N374" s="32">
        <v>0</v>
      </c>
      <c r="O374" s="189"/>
      <c r="P374" s="189"/>
    </row>
    <row r="375" spans="1:16" x14ac:dyDescent="0.25">
      <c r="A375" s="190"/>
      <c r="B375" s="190"/>
      <c r="C375" s="189"/>
      <c r="D375" s="189"/>
      <c r="E375" s="189"/>
      <c r="F375" s="189"/>
      <c r="G375" s="31" t="s">
        <v>8</v>
      </c>
      <c r="H375" s="32">
        <f t="shared" si="97"/>
        <v>0</v>
      </c>
      <c r="I375" s="32">
        <v>0</v>
      </c>
      <c r="J375" s="32">
        <v>0</v>
      </c>
      <c r="K375" s="32">
        <v>0</v>
      </c>
      <c r="L375" s="32">
        <v>0</v>
      </c>
      <c r="M375" s="32">
        <v>0</v>
      </c>
      <c r="N375" s="32">
        <v>0</v>
      </c>
      <c r="O375" s="189"/>
      <c r="P375" s="189"/>
    </row>
    <row r="376" spans="1:16" ht="24" x14ac:dyDescent="0.25">
      <c r="A376" s="190"/>
      <c r="B376" s="190"/>
      <c r="C376" s="189"/>
      <c r="D376" s="189"/>
      <c r="E376" s="189"/>
      <c r="F376" s="189"/>
      <c r="G376" s="31" t="s">
        <v>9</v>
      </c>
      <c r="H376" s="32">
        <f t="shared" si="97"/>
        <v>0</v>
      </c>
      <c r="I376" s="32">
        <v>0</v>
      </c>
      <c r="J376" s="32">
        <v>0</v>
      </c>
      <c r="K376" s="32">
        <v>0</v>
      </c>
      <c r="L376" s="32">
        <v>0</v>
      </c>
      <c r="M376" s="32">
        <v>0</v>
      </c>
      <c r="N376" s="32">
        <v>0</v>
      </c>
      <c r="O376" s="189"/>
      <c r="P376" s="189"/>
    </row>
    <row r="377" spans="1:16" ht="51" customHeight="1" x14ac:dyDescent="0.25">
      <c r="A377" s="190" t="s">
        <v>2082</v>
      </c>
      <c r="B377" s="190" t="s">
        <v>1987</v>
      </c>
      <c r="C377" s="189" t="s">
        <v>126</v>
      </c>
      <c r="D377" s="189">
        <v>2030</v>
      </c>
      <c r="E377" s="189" t="s">
        <v>2032</v>
      </c>
      <c r="F377" s="189" t="s">
        <v>1989</v>
      </c>
      <c r="G377" s="31" t="s">
        <v>4</v>
      </c>
      <c r="H377" s="32">
        <f>SUM(H378:H381)</f>
        <v>29.2</v>
      </c>
      <c r="I377" s="32">
        <f t="shared" ref="I377:N377" si="108">SUM(I378:I381)</f>
        <v>0</v>
      </c>
      <c r="J377" s="32">
        <f t="shared" si="108"/>
        <v>0</v>
      </c>
      <c r="K377" s="32">
        <f t="shared" si="108"/>
        <v>0</v>
      </c>
      <c r="L377" s="32">
        <f t="shared" si="108"/>
        <v>0</v>
      </c>
      <c r="M377" s="32">
        <f t="shared" si="108"/>
        <v>0</v>
      </c>
      <c r="N377" s="32">
        <f t="shared" si="108"/>
        <v>29.2</v>
      </c>
      <c r="O377" s="189">
        <v>2323</v>
      </c>
      <c r="P377" s="189"/>
    </row>
    <row r="378" spans="1:16" x14ac:dyDescent="0.25">
      <c r="A378" s="190"/>
      <c r="B378" s="190"/>
      <c r="C378" s="189"/>
      <c r="D378" s="189"/>
      <c r="E378" s="189"/>
      <c r="F378" s="189"/>
      <c r="G378" s="31" t="s">
        <v>546</v>
      </c>
      <c r="H378" s="32">
        <f t="shared" si="97"/>
        <v>21</v>
      </c>
      <c r="I378" s="32">
        <v>0</v>
      </c>
      <c r="J378" s="32">
        <v>0</v>
      </c>
      <c r="K378" s="32">
        <v>0</v>
      </c>
      <c r="L378" s="32">
        <v>0</v>
      </c>
      <c r="M378" s="32">
        <v>0</v>
      </c>
      <c r="N378" s="32">
        <v>21</v>
      </c>
      <c r="O378" s="189"/>
      <c r="P378" s="189"/>
    </row>
    <row r="379" spans="1:16" ht="36" x14ac:dyDescent="0.25">
      <c r="A379" s="190"/>
      <c r="B379" s="190"/>
      <c r="C379" s="189"/>
      <c r="D379" s="189"/>
      <c r="E379" s="189"/>
      <c r="F379" s="189"/>
      <c r="G379" s="31" t="s">
        <v>7</v>
      </c>
      <c r="H379" s="32">
        <f t="shared" si="97"/>
        <v>8.1999999999999993</v>
      </c>
      <c r="I379" s="32">
        <v>0</v>
      </c>
      <c r="J379" s="32">
        <v>0</v>
      </c>
      <c r="K379" s="32">
        <v>0</v>
      </c>
      <c r="L379" s="32">
        <v>0</v>
      </c>
      <c r="M379" s="32">
        <v>0</v>
      </c>
      <c r="N379" s="32">
        <v>8.1999999999999993</v>
      </c>
      <c r="O379" s="189"/>
      <c r="P379" s="189"/>
    </row>
    <row r="380" spans="1:16" x14ac:dyDescent="0.25">
      <c r="A380" s="190"/>
      <c r="B380" s="190"/>
      <c r="C380" s="189"/>
      <c r="D380" s="189"/>
      <c r="E380" s="189"/>
      <c r="F380" s="189"/>
      <c r="G380" s="31" t="s">
        <v>8</v>
      </c>
      <c r="H380" s="32">
        <f t="shared" si="97"/>
        <v>0</v>
      </c>
      <c r="I380" s="32">
        <v>0</v>
      </c>
      <c r="J380" s="32">
        <v>0</v>
      </c>
      <c r="K380" s="32">
        <v>0</v>
      </c>
      <c r="L380" s="32">
        <v>0</v>
      </c>
      <c r="M380" s="32">
        <v>0</v>
      </c>
      <c r="N380" s="32">
        <v>0</v>
      </c>
      <c r="O380" s="189"/>
      <c r="P380" s="189"/>
    </row>
    <row r="381" spans="1:16" ht="24" x14ac:dyDescent="0.25">
      <c r="A381" s="190"/>
      <c r="B381" s="190"/>
      <c r="C381" s="189"/>
      <c r="D381" s="189"/>
      <c r="E381" s="189"/>
      <c r="F381" s="189"/>
      <c r="G381" s="31" t="s">
        <v>9</v>
      </c>
      <c r="H381" s="32">
        <f t="shared" si="97"/>
        <v>0</v>
      </c>
      <c r="I381" s="32">
        <v>0</v>
      </c>
      <c r="J381" s="32">
        <v>0</v>
      </c>
      <c r="K381" s="32">
        <v>0</v>
      </c>
      <c r="L381" s="32">
        <v>0</v>
      </c>
      <c r="M381" s="32">
        <v>0</v>
      </c>
      <c r="N381" s="32">
        <v>0</v>
      </c>
      <c r="O381" s="189"/>
      <c r="P381" s="189"/>
    </row>
    <row r="382" spans="1:16" ht="51" customHeight="1" x14ac:dyDescent="0.25">
      <c r="A382" s="190" t="s">
        <v>2083</v>
      </c>
      <c r="B382" s="190" t="s">
        <v>1987</v>
      </c>
      <c r="C382" s="189" t="s">
        <v>126</v>
      </c>
      <c r="D382" s="189">
        <v>2028</v>
      </c>
      <c r="E382" s="189" t="s">
        <v>1995</v>
      </c>
      <c r="F382" s="189" t="s">
        <v>2084</v>
      </c>
      <c r="G382" s="31" t="s">
        <v>4</v>
      </c>
      <c r="H382" s="32">
        <f>SUM(H383:H386)</f>
        <v>7.4</v>
      </c>
      <c r="I382" s="32">
        <f t="shared" ref="I382:N382" si="109">SUM(I383:I386)</f>
        <v>0</v>
      </c>
      <c r="J382" s="32">
        <f t="shared" si="109"/>
        <v>0</v>
      </c>
      <c r="K382" s="32">
        <f t="shared" si="109"/>
        <v>0</v>
      </c>
      <c r="L382" s="32">
        <f t="shared" si="109"/>
        <v>7.4</v>
      </c>
      <c r="M382" s="32">
        <f t="shared" si="109"/>
        <v>0</v>
      </c>
      <c r="N382" s="32">
        <f t="shared" si="109"/>
        <v>0</v>
      </c>
      <c r="O382" s="189">
        <v>273</v>
      </c>
      <c r="P382" s="189"/>
    </row>
    <row r="383" spans="1:16" x14ac:dyDescent="0.25">
      <c r="A383" s="190"/>
      <c r="B383" s="190"/>
      <c r="C383" s="189"/>
      <c r="D383" s="189"/>
      <c r="E383" s="189"/>
      <c r="F383" s="189"/>
      <c r="G383" s="31" t="s">
        <v>546</v>
      </c>
      <c r="H383" s="32">
        <f t="shared" si="97"/>
        <v>7.2</v>
      </c>
      <c r="I383" s="32">
        <v>0</v>
      </c>
      <c r="J383" s="32">
        <v>0</v>
      </c>
      <c r="K383" s="32">
        <v>0</v>
      </c>
      <c r="L383" s="32">
        <v>7.2</v>
      </c>
      <c r="M383" s="32">
        <v>0</v>
      </c>
      <c r="N383" s="32">
        <v>0</v>
      </c>
      <c r="O383" s="189"/>
      <c r="P383" s="189"/>
    </row>
    <row r="384" spans="1:16" ht="36" x14ac:dyDescent="0.25">
      <c r="A384" s="190"/>
      <c r="B384" s="190"/>
      <c r="C384" s="189"/>
      <c r="D384" s="189"/>
      <c r="E384" s="189"/>
      <c r="F384" s="189"/>
      <c r="G384" s="31" t="s">
        <v>7</v>
      </c>
      <c r="H384" s="32">
        <f t="shared" si="97"/>
        <v>0.2</v>
      </c>
      <c r="I384" s="32">
        <v>0</v>
      </c>
      <c r="J384" s="32">
        <v>0</v>
      </c>
      <c r="K384" s="32">
        <v>0</v>
      </c>
      <c r="L384" s="32">
        <v>0.2</v>
      </c>
      <c r="M384" s="32">
        <v>0</v>
      </c>
      <c r="N384" s="32">
        <v>0</v>
      </c>
      <c r="O384" s="189"/>
      <c r="P384" s="189"/>
    </row>
    <row r="385" spans="1:16" x14ac:dyDescent="0.25">
      <c r="A385" s="190"/>
      <c r="B385" s="190"/>
      <c r="C385" s="189"/>
      <c r="D385" s="189"/>
      <c r="E385" s="189"/>
      <c r="F385" s="189"/>
      <c r="G385" s="31" t="s">
        <v>8</v>
      </c>
      <c r="H385" s="32">
        <f t="shared" si="97"/>
        <v>0</v>
      </c>
      <c r="I385" s="32">
        <v>0</v>
      </c>
      <c r="J385" s="32">
        <v>0</v>
      </c>
      <c r="K385" s="32">
        <v>0</v>
      </c>
      <c r="L385" s="32">
        <v>0</v>
      </c>
      <c r="M385" s="32">
        <v>0</v>
      </c>
      <c r="N385" s="32">
        <v>0</v>
      </c>
      <c r="O385" s="189"/>
      <c r="P385" s="189"/>
    </row>
    <row r="386" spans="1:16" ht="24" x14ac:dyDescent="0.25">
      <c r="A386" s="190"/>
      <c r="B386" s="190"/>
      <c r="C386" s="189"/>
      <c r="D386" s="189"/>
      <c r="E386" s="189"/>
      <c r="F386" s="189"/>
      <c r="G386" s="31" t="s">
        <v>9</v>
      </c>
      <c r="H386" s="32">
        <f t="shared" si="97"/>
        <v>0</v>
      </c>
      <c r="I386" s="32">
        <v>0</v>
      </c>
      <c r="J386" s="32">
        <v>0</v>
      </c>
      <c r="K386" s="32">
        <v>0</v>
      </c>
      <c r="L386" s="32">
        <v>0</v>
      </c>
      <c r="M386" s="32">
        <v>0</v>
      </c>
      <c r="N386" s="32">
        <v>0</v>
      </c>
      <c r="O386" s="189"/>
      <c r="P386" s="189"/>
    </row>
    <row r="387" spans="1:16" ht="51" customHeight="1" x14ac:dyDescent="0.25">
      <c r="A387" s="190" t="s">
        <v>2085</v>
      </c>
      <c r="B387" s="190" t="s">
        <v>1987</v>
      </c>
      <c r="C387" s="189" t="s">
        <v>126</v>
      </c>
      <c r="D387" s="189">
        <v>2028</v>
      </c>
      <c r="E387" s="189" t="s">
        <v>1995</v>
      </c>
      <c r="F387" s="189" t="s">
        <v>2084</v>
      </c>
      <c r="G387" s="31" t="s">
        <v>4</v>
      </c>
      <c r="H387" s="32">
        <f>SUM(H388:H391)</f>
        <v>7.4</v>
      </c>
      <c r="I387" s="32">
        <f t="shared" ref="I387:N387" si="110">SUM(I388:I391)</f>
        <v>0</v>
      </c>
      <c r="J387" s="32">
        <f t="shared" si="110"/>
        <v>0</v>
      </c>
      <c r="K387" s="32">
        <f t="shared" si="110"/>
        <v>0</v>
      </c>
      <c r="L387" s="32">
        <f t="shared" si="110"/>
        <v>7.4</v>
      </c>
      <c r="M387" s="32">
        <f t="shared" si="110"/>
        <v>0</v>
      </c>
      <c r="N387" s="32">
        <f t="shared" si="110"/>
        <v>0</v>
      </c>
      <c r="O387" s="189">
        <v>183</v>
      </c>
      <c r="P387" s="189"/>
    </row>
    <row r="388" spans="1:16" x14ac:dyDescent="0.25">
      <c r="A388" s="190"/>
      <c r="B388" s="190"/>
      <c r="C388" s="189"/>
      <c r="D388" s="189"/>
      <c r="E388" s="189"/>
      <c r="F388" s="189"/>
      <c r="G388" s="31" t="s">
        <v>546</v>
      </c>
      <c r="H388" s="32">
        <f t="shared" ref="H388:H396" si="111">SUM(I388:N388)</f>
        <v>7.2</v>
      </c>
      <c r="I388" s="32">
        <v>0</v>
      </c>
      <c r="J388" s="32">
        <v>0</v>
      </c>
      <c r="K388" s="32">
        <v>0</v>
      </c>
      <c r="L388" s="32">
        <v>7.2</v>
      </c>
      <c r="M388" s="32">
        <v>0</v>
      </c>
      <c r="N388" s="32">
        <v>0</v>
      </c>
      <c r="O388" s="189"/>
      <c r="P388" s="189"/>
    </row>
    <row r="389" spans="1:16" ht="36" x14ac:dyDescent="0.25">
      <c r="A389" s="190"/>
      <c r="B389" s="190"/>
      <c r="C389" s="189"/>
      <c r="D389" s="189"/>
      <c r="E389" s="189"/>
      <c r="F389" s="189"/>
      <c r="G389" s="31" t="s">
        <v>7</v>
      </c>
      <c r="H389" s="32">
        <f t="shared" si="111"/>
        <v>0.2</v>
      </c>
      <c r="I389" s="32">
        <v>0</v>
      </c>
      <c r="J389" s="32">
        <v>0</v>
      </c>
      <c r="K389" s="32">
        <v>0</v>
      </c>
      <c r="L389" s="32">
        <v>0.2</v>
      </c>
      <c r="M389" s="32">
        <v>0</v>
      </c>
      <c r="N389" s="32">
        <v>0</v>
      </c>
      <c r="O389" s="189"/>
      <c r="P389" s="189"/>
    </row>
    <row r="390" spans="1:16" x14ac:dyDescent="0.25">
      <c r="A390" s="190"/>
      <c r="B390" s="190"/>
      <c r="C390" s="189"/>
      <c r="D390" s="189"/>
      <c r="E390" s="189"/>
      <c r="F390" s="189"/>
      <c r="G390" s="31" t="s">
        <v>8</v>
      </c>
      <c r="H390" s="32">
        <f t="shared" si="111"/>
        <v>0</v>
      </c>
      <c r="I390" s="32">
        <v>0</v>
      </c>
      <c r="J390" s="32">
        <v>0</v>
      </c>
      <c r="K390" s="32">
        <v>0</v>
      </c>
      <c r="L390" s="32">
        <v>0</v>
      </c>
      <c r="M390" s="32">
        <v>0</v>
      </c>
      <c r="N390" s="32">
        <v>0</v>
      </c>
      <c r="O390" s="189"/>
      <c r="P390" s="189"/>
    </row>
    <row r="391" spans="1:16" ht="24" x14ac:dyDescent="0.25">
      <c r="A391" s="190"/>
      <c r="B391" s="190"/>
      <c r="C391" s="189"/>
      <c r="D391" s="189"/>
      <c r="E391" s="189"/>
      <c r="F391" s="189"/>
      <c r="G391" s="31" t="s">
        <v>9</v>
      </c>
      <c r="H391" s="32">
        <f t="shared" si="111"/>
        <v>0</v>
      </c>
      <c r="I391" s="32">
        <v>0</v>
      </c>
      <c r="J391" s="32">
        <v>0</v>
      </c>
      <c r="K391" s="32">
        <v>0</v>
      </c>
      <c r="L391" s="32">
        <v>0</v>
      </c>
      <c r="M391" s="32">
        <v>0</v>
      </c>
      <c r="N391" s="32">
        <v>0</v>
      </c>
      <c r="O391" s="189"/>
      <c r="P391" s="189"/>
    </row>
    <row r="392" spans="1:16" ht="36" x14ac:dyDescent="0.25">
      <c r="A392" s="208" t="s">
        <v>125</v>
      </c>
      <c r="B392" s="208"/>
      <c r="C392" s="208"/>
      <c r="D392" s="208"/>
      <c r="E392" s="208"/>
      <c r="F392" s="208"/>
      <c r="G392" s="35" t="s">
        <v>4</v>
      </c>
      <c r="H392" s="37">
        <f>SUM(H393:H396)</f>
        <v>626.5</v>
      </c>
      <c r="I392" s="37">
        <f t="shared" ref="I392:N392" si="112">SUM(I393:I396)</f>
        <v>0</v>
      </c>
      <c r="J392" s="37">
        <f>SUM(J393:J396)</f>
        <v>0</v>
      </c>
      <c r="K392" s="37">
        <f t="shared" si="112"/>
        <v>0</v>
      </c>
      <c r="L392" s="37">
        <f t="shared" si="112"/>
        <v>269.29999999999995</v>
      </c>
      <c r="M392" s="37">
        <f t="shared" si="112"/>
        <v>308.60000000000002</v>
      </c>
      <c r="N392" s="37">
        <f t="shared" si="112"/>
        <v>48.6</v>
      </c>
      <c r="O392" s="208">
        <v>52331</v>
      </c>
      <c r="P392" s="189"/>
    </row>
    <row r="393" spans="1:16" ht="24" x14ac:dyDescent="0.25">
      <c r="A393" s="208"/>
      <c r="B393" s="208"/>
      <c r="C393" s="208"/>
      <c r="D393" s="208"/>
      <c r="E393" s="208"/>
      <c r="F393" s="208"/>
      <c r="G393" s="35" t="s">
        <v>546</v>
      </c>
      <c r="H393" s="37">
        <f t="shared" si="111"/>
        <v>454.9</v>
      </c>
      <c r="I393" s="37">
        <f t="shared" ref="I393:N393" si="113">I323+I328+I333+I338+I343+I348+I353+I358+I363+I368+I373+I378+I383+I388</f>
        <v>0</v>
      </c>
      <c r="J393" s="37">
        <f t="shared" si="113"/>
        <v>0</v>
      </c>
      <c r="K393" s="37">
        <f t="shared" si="113"/>
        <v>0</v>
      </c>
      <c r="L393" s="37">
        <f t="shared" si="113"/>
        <v>197.7</v>
      </c>
      <c r="M393" s="37">
        <f t="shared" si="113"/>
        <v>222.2</v>
      </c>
      <c r="N393" s="37">
        <f t="shared" si="113"/>
        <v>35</v>
      </c>
      <c r="O393" s="208"/>
      <c r="P393" s="189"/>
    </row>
    <row r="394" spans="1:16" ht="36" x14ac:dyDescent="0.25">
      <c r="A394" s="208"/>
      <c r="B394" s="208"/>
      <c r="C394" s="208"/>
      <c r="D394" s="208"/>
      <c r="E394" s="208"/>
      <c r="F394" s="208"/>
      <c r="G394" s="35" t="s">
        <v>7</v>
      </c>
      <c r="H394" s="37">
        <f t="shared" si="111"/>
        <v>171.6</v>
      </c>
      <c r="I394" s="37">
        <f t="shared" ref="I394:N394" si="114">I324+I329+I334+I339+I344+I349+I354+I359+I364+I369+I374+I379+I384+I389</f>
        <v>0</v>
      </c>
      <c r="J394" s="37">
        <f t="shared" si="114"/>
        <v>0</v>
      </c>
      <c r="K394" s="37">
        <f t="shared" si="114"/>
        <v>0</v>
      </c>
      <c r="L394" s="37">
        <f t="shared" si="114"/>
        <v>71.599999999999994</v>
      </c>
      <c r="M394" s="37">
        <f t="shared" si="114"/>
        <v>86.40000000000002</v>
      </c>
      <c r="N394" s="37">
        <f t="shared" si="114"/>
        <v>13.6</v>
      </c>
      <c r="O394" s="208"/>
      <c r="P394" s="189"/>
    </row>
    <row r="395" spans="1:16" x14ac:dyDescent="0.25">
      <c r="A395" s="208"/>
      <c r="B395" s="208"/>
      <c r="C395" s="208"/>
      <c r="D395" s="208"/>
      <c r="E395" s="208"/>
      <c r="F395" s="208"/>
      <c r="G395" s="35" t="s">
        <v>8</v>
      </c>
      <c r="H395" s="37">
        <f t="shared" si="111"/>
        <v>0</v>
      </c>
      <c r="I395" s="37">
        <f t="shared" ref="I395:N395" si="115">I325+I330+I335+I340+I345+I350+I355+I360+I365+I370+I375+I380+I385+I390</f>
        <v>0</v>
      </c>
      <c r="J395" s="37">
        <f t="shared" si="115"/>
        <v>0</v>
      </c>
      <c r="K395" s="37">
        <f t="shared" si="115"/>
        <v>0</v>
      </c>
      <c r="L395" s="37">
        <f t="shared" si="115"/>
        <v>0</v>
      </c>
      <c r="M395" s="37">
        <f t="shared" si="115"/>
        <v>0</v>
      </c>
      <c r="N395" s="37">
        <f t="shared" si="115"/>
        <v>0</v>
      </c>
      <c r="O395" s="208"/>
      <c r="P395" s="189"/>
    </row>
    <row r="396" spans="1:16" ht="24" x14ac:dyDescent="0.25">
      <c r="A396" s="208"/>
      <c r="B396" s="208"/>
      <c r="C396" s="208"/>
      <c r="D396" s="208"/>
      <c r="E396" s="208"/>
      <c r="F396" s="208"/>
      <c r="G396" s="35" t="s">
        <v>9</v>
      </c>
      <c r="H396" s="37">
        <f t="shared" si="111"/>
        <v>0</v>
      </c>
      <c r="I396" s="37">
        <f t="shared" ref="I396:N396" si="116">I326+I331+I336+I341+I346+I351+I356+I361+I366+I371+I376+I381+I386+I391</f>
        <v>0</v>
      </c>
      <c r="J396" s="37">
        <f t="shared" si="116"/>
        <v>0</v>
      </c>
      <c r="K396" s="37">
        <f t="shared" si="116"/>
        <v>0</v>
      </c>
      <c r="L396" s="37">
        <f t="shared" si="116"/>
        <v>0</v>
      </c>
      <c r="M396" s="37">
        <f t="shared" si="116"/>
        <v>0</v>
      </c>
      <c r="N396" s="37">
        <f t="shared" si="116"/>
        <v>0</v>
      </c>
      <c r="O396" s="208"/>
      <c r="P396" s="189"/>
    </row>
    <row r="397" spans="1:16" x14ac:dyDescent="0.25">
      <c r="A397" s="187" t="s">
        <v>2086</v>
      </c>
      <c r="B397" s="187"/>
      <c r="C397" s="187"/>
      <c r="D397" s="187"/>
      <c r="E397" s="187"/>
      <c r="F397" s="187"/>
      <c r="G397" s="187"/>
      <c r="H397" s="187"/>
      <c r="I397" s="187"/>
      <c r="J397" s="187"/>
      <c r="K397" s="187"/>
      <c r="L397" s="187"/>
      <c r="M397" s="187"/>
      <c r="N397" s="187"/>
      <c r="O397" s="187"/>
      <c r="P397" s="187"/>
    </row>
    <row r="398" spans="1:16" ht="51" customHeight="1" x14ac:dyDescent="0.25">
      <c r="A398" s="190" t="s">
        <v>2087</v>
      </c>
      <c r="B398" s="190" t="s">
        <v>1987</v>
      </c>
      <c r="C398" s="189" t="s">
        <v>2086</v>
      </c>
      <c r="D398" s="189">
        <v>2030</v>
      </c>
      <c r="E398" s="189" t="s">
        <v>2032</v>
      </c>
      <c r="F398" s="189" t="s">
        <v>1989</v>
      </c>
      <c r="G398" s="31" t="s">
        <v>4</v>
      </c>
      <c r="H398" s="32">
        <f>SUM(H399:H402)</f>
        <v>29.2</v>
      </c>
      <c r="I398" s="32">
        <f t="shared" ref="I398:N398" si="117">SUM(I399:I402)</f>
        <v>0</v>
      </c>
      <c r="J398" s="32">
        <f t="shared" si="117"/>
        <v>0</v>
      </c>
      <c r="K398" s="32">
        <f t="shared" si="117"/>
        <v>0</v>
      </c>
      <c r="L398" s="32">
        <f t="shared" si="117"/>
        <v>0</v>
      </c>
      <c r="M398" s="32">
        <f t="shared" si="117"/>
        <v>0</v>
      </c>
      <c r="N398" s="32">
        <f t="shared" si="117"/>
        <v>29.2</v>
      </c>
      <c r="O398" s="189">
        <v>2099</v>
      </c>
      <c r="P398" s="189"/>
    </row>
    <row r="399" spans="1:16" x14ac:dyDescent="0.25">
      <c r="A399" s="190"/>
      <c r="B399" s="190"/>
      <c r="C399" s="189"/>
      <c r="D399" s="189"/>
      <c r="E399" s="189"/>
      <c r="F399" s="189"/>
      <c r="G399" s="31" t="s">
        <v>546</v>
      </c>
      <c r="H399" s="32">
        <f>SUM(I399:N399)</f>
        <v>21</v>
      </c>
      <c r="I399" s="32">
        <v>0</v>
      </c>
      <c r="J399" s="32">
        <v>0</v>
      </c>
      <c r="K399" s="32">
        <v>0</v>
      </c>
      <c r="L399" s="32">
        <v>0</v>
      </c>
      <c r="M399" s="32">
        <v>0</v>
      </c>
      <c r="N399" s="32">
        <v>21</v>
      </c>
      <c r="O399" s="189"/>
      <c r="P399" s="189"/>
    </row>
    <row r="400" spans="1:16" ht="36" x14ac:dyDescent="0.25">
      <c r="A400" s="190"/>
      <c r="B400" s="190"/>
      <c r="C400" s="189"/>
      <c r="D400" s="189"/>
      <c r="E400" s="189"/>
      <c r="F400" s="189"/>
      <c r="G400" s="31" t="s">
        <v>7</v>
      </c>
      <c r="H400" s="32">
        <f>SUM(I400:N400)</f>
        <v>8.1999999999999993</v>
      </c>
      <c r="I400" s="32">
        <v>0</v>
      </c>
      <c r="J400" s="32">
        <v>0</v>
      </c>
      <c r="K400" s="32">
        <v>0</v>
      </c>
      <c r="L400" s="32">
        <v>0</v>
      </c>
      <c r="M400" s="32">
        <v>0</v>
      </c>
      <c r="N400" s="32">
        <v>8.1999999999999993</v>
      </c>
      <c r="O400" s="189"/>
      <c r="P400" s="189"/>
    </row>
    <row r="401" spans="1:16" x14ac:dyDescent="0.25">
      <c r="A401" s="190"/>
      <c r="B401" s="190"/>
      <c r="C401" s="189"/>
      <c r="D401" s="189"/>
      <c r="E401" s="189"/>
      <c r="F401" s="189"/>
      <c r="G401" s="31" t="s">
        <v>8</v>
      </c>
      <c r="H401" s="32">
        <f>SUM(I401:N401)</f>
        <v>0</v>
      </c>
      <c r="I401" s="32">
        <v>0</v>
      </c>
      <c r="J401" s="32">
        <v>0</v>
      </c>
      <c r="K401" s="32">
        <v>0</v>
      </c>
      <c r="L401" s="32">
        <v>0</v>
      </c>
      <c r="M401" s="32">
        <v>0</v>
      </c>
      <c r="N401" s="32">
        <v>0</v>
      </c>
      <c r="O401" s="189"/>
      <c r="P401" s="189"/>
    </row>
    <row r="402" spans="1:16" ht="24" x14ac:dyDescent="0.25">
      <c r="A402" s="190"/>
      <c r="B402" s="190"/>
      <c r="C402" s="189"/>
      <c r="D402" s="189"/>
      <c r="E402" s="189"/>
      <c r="F402" s="189"/>
      <c r="G402" s="31" t="s">
        <v>9</v>
      </c>
      <c r="H402" s="32">
        <f>SUM(I402:N402)</f>
        <v>0</v>
      </c>
      <c r="I402" s="32">
        <v>0</v>
      </c>
      <c r="J402" s="32">
        <v>0</v>
      </c>
      <c r="K402" s="32">
        <v>0</v>
      </c>
      <c r="L402" s="32">
        <v>0</v>
      </c>
      <c r="M402" s="32">
        <v>0</v>
      </c>
      <c r="N402" s="32">
        <v>0</v>
      </c>
      <c r="O402" s="189"/>
      <c r="P402" s="189"/>
    </row>
    <row r="403" spans="1:16" ht="51" customHeight="1" x14ac:dyDescent="0.25">
      <c r="A403" s="190" t="s">
        <v>2088</v>
      </c>
      <c r="B403" s="190" t="s">
        <v>1987</v>
      </c>
      <c r="C403" s="189" t="s">
        <v>2086</v>
      </c>
      <c r="D403" s="189">
        <v>2028</v>
      </c>
      <c r="E403" s="189" t="s">
        <v>1995</v>
      </c>
      <c r="F403" s="189" t="s">
        <v>1989</v>
      </c>
      <c r="G403" s="31" t="s">
        <v>4</v>
      </c>
      <c r="H403" s="32">
        <f>SUM(H404:H407)</f>
        <v>12.799999999999999</v>
      </c>
      <c r="I403" s="32">
        <f t="shared" ref="I403:N403" si="118">SUM(I404:I407)</f>
        <v>0</v>
      </c>
      <c r="J403" s="32">
        <f t="shared" si="118"/>
        <v>0</v>
      </c>
      <c r="K403" s="32">
        <f t="shared" si="118"/>
        <v>0</v>
      </c>
      <c r="L403" s="32">
        <f t="shared" si="118"/>
        <v>12.799999999999999</v>
      </c>
      <c r="M403" s="32">
        <f t="shared" si="118"/>
        <v>0</v>
      </c>
      <c r="N403" s="32">
        <f t="shared" si="118"/>
        <v>0</v>
      </c>
      <c r="O403" s="189">
        <v>270</v>
      </c>
      <c r="P403" s="189"/>
    </row>
    <row r="404" spans="1:16" x14ac:dyDescent="0.25">
      <c r="A404" s="190"/>
      <c r="B404" s="190"/>
      <c r="C404" s="189"/>
      <c r="D404" s="189"/>
      <c r="E404" s="189"/>
      <c r="F404" s="189"/>
      <c r="G404" s="31" t="s">
        <v>546</v>
      </c>
      <c r="H404" s="32">
        <f>SUM(I404:N404)</f>
        <v>9.1999999999999993</v>
      </c>
      <c r="I404" s="32">
        <v>0</v>
      </c>
      <c r="J404" s="32">
        <v>0</v>
      </c>
      <c r="K404" s="32">
        <v>0</v>
      </c>
      <c r="L404" s="32">
        <v>9.1999999999999993</v>
      </c>
      <c r="M404" s="32">
        <v>0</v>
      </c>
      <c r="N404" s="32">
        <v>0</v>
      </c>
      <c r="O404" s="189"/>
      <c r="P404" s="189"/>
    </row>
    <row r="405" spans="1:16" ht="36" x14ac:dyDescent="0.25">
      <c r="A405" s="190"/>
      <c r="B405" s="190"/>
      <c r="C405" s="189"/>
      <c r="D405" s="189"/>
      <c r="E405" s="189"/>
      <c r="F405" s="189"/>
      <c r="G405" s="31" t="s">
        <v>7</v>
      </c>
      <c r="H405" s="32">
        <f t="shared" ref="H405:H437" si="119">SUM(I405:N405)</f>
        <v>3.6</v>
      </c>
      <c r="I405" s="32">
        <v>0</v>
      </c>
      <c r="J405" s="32">
        <v>0</v>
      </c>
      <c r="K405" s="32">
        <v>0</v>
      </c>
      <c r="L405" s="32">
        <v>3.6</v>
      </c>
      <c r="M405" s="32">
        <v>0</v>
      </c>
      <c r="N405" s="32">
        <v>0</v>
      </c>
      <c r="O405" s="189"/>
      <c r="P405" s="189"/>
    </row>
    <row r="406" spans="1:16" x14ac:dyDescent="0.25">
      <c r="A406" s="190"/>
      <c r="B406" s="190"/>
      <c r="C406" s="189"/>
      <c r="D406" s="189"/>
      <c r="E406" s="189"/>
      <c r="F406" s="189"/>
      <c r="G406" s="31" t="s">
        <v>8</v>
      </c>
      <c r="H406" s="32">
        <f t="shared" si="119"/>
        <v>0</v>
      </c>
      <c r="I406" s="32">
        <v>0</v>
      </c>
      <c r="J406" s="32">
        <v>0</v>
      </c>
      <c r="K406" s="32">
        <v>0</v>
      </c>
      <c r="L406" s="32">
        <v>0</v>
      </c>
      <c r="M406" s="32">
        <v>0</v>
      </c>
      <c r="N406" s="32">
        <v>0</v>
      </c>
      <c r="O406" s="189"/>
      <c r="P406" s="189"/>
    </row>
    <row r="407" spans="1:16" ht="24" x14ac:dyDescent="0.25">
      <c r="A407" s="190"/>
      <c r="B407" s="190"/>
      <c r="C407" s="189"/>
      <c r="D407" s="189"/>
      <c r="E407" s="189"/>
      <c r="F407" s="189"/>
      <c r="G407" s="31" t="s">
        <v>9</v>
      </c>
      <c r="H407" s="32">
        <f t="shared" si="119"/>
        <v>0</v>
      </c>
      <c r="I407" s="32">
        <v>0</v>
      </c>
      <c r="J407" s="32">
        <v>0</v>
      </c>
      <c r="K407" s="32">
        <v>0</v>
      </c>
      <c r="L407" s="32">
        <v>0</v>
      </c>
      <c r="M407" s="32">
        <v>0</v>
      </c>
      <c r="N407" s="32">
        <v>0</v>
      </c>
      <c r="O407" s="189"/>
      <c r="P407" s="189"/>
    </row>
    <row r="408" spans="1:16" ht="51" customHeight="1" x14ac:dyDescent="0.25">
      <c r="A408" s="190" t="s">
        <v>2089</v>
      </c>
      <c r="B408" s="190" t="s">
        <v>1987</v>
      </c>
      <c r="C408" s="189" t="s">
        <v>2086</v>
      </c>
      <c r="D408" s="189">
        <v>2029</v>
      </c>
      <c r="E408" s="189" t="s">
        <v>1995</v>
      </c>
      <c r="F408" s="189" t="s">
        <v>1989</v>
      </c>
      <c r="G408" s="31" t="s">
        <v>4</v>
      </c>
      <c r="H408" s="32">
        <f>SUM(H409:H412)</f>
        <v>12.200000000000001</v>
      </c>
      <c r="I408" s="32">
        <f t="shared" ref="I408:N408" si="120">SUM(I409:I412)</f>
        <v>0</v>
      </c>
      <c r="J408" s="32">
        <f t="shared" si="120"/>
        <v>0</v>
      </c>
      <c r="K408" s="32">
        <f t="shared" si="120"/>
        <v>0</v>
      </c>
      <c r="L408" s="32">
        <f t="shared" si="120"/>
        <v>0</v>
      </c>
      <c r="M408" s="32">
        <f t="shared" si="120"/>
        <v>12.200000000000001</v>
      </c>
      <c r="N408" s="32">
        <f t="shared" si="120"/>
        <v>0</v>
      </c>
      <c r="O408" s="189">
        <v>209</v>
      </c>
      <c r="P408" s="189"/>
    </row>
    <row r="409" spans="1:16" x14ac:dyDescent="0.25">
      <c r="A409" s="190"/>
      <c r="B409" s="190"/>
      <c r="C409" s="189"/>
      <c r="D409" s="189"/>
      <c r="E409" s="189"/>
      <c r="F409" s="189"/>
      <c r="G409" s="31" t="s">
        <v>546</v>
      </c>
      <c r="H409" s="32">
        <f t="shared" si="119"/>
        <v>8.8000000000000007</v>
      </c>
      <c r="I409" s="32">
        <v>0</v>
      </c>
      <c r="J409" s="32">
        <v>0</v>
      </c>
      <c r="K409" s="32">
        <v>0</v>
      </c>
      <c r="L409" s="32">
        <v>0</v>
      </c>
      <c r="M409" s="32">
        <v>8.8000000000000007</v>
      </c>
      <c r="N409" s="32">
        <v>0</v>
      </c>
      <c r="O409" s="189"/>
      <c r="P409" s="189"/>
    </row>
    <row r="410" spans="1:16" ht="36" x14ac:dyDescent="0.25">
      <c r="A410" s="190"/>
      <c r="B410" s="190"/>
      <c r="C410" s="189"/>
      <c r="D410" s="189"/>
      <c r="E410" s="189"/>
      <c r="F410" s="189"/>
      <c r="G410" s="31" t="s">
        <v>7</v>
      </c>
      <c r="H410" s="32">
        <f t="shared" si="119"/>
        <v>3.4</v>
      </c>
      <c r="I410" s="32">
        <v>0</v>
      </c>
      <c r="J410" s="32">
        <v>0</v>
      </c>
      <c r="K410" s="32">
        <v>0</v>
      </c>
      <c r="L410" s="32">
        <v>0</v>
      </c>
      <c r="M410" s="32">
        <v>3.4</v>
      </c>
      <c r="N410" s="32">
        <v>0</v>
      </c>
      <c r="O410" s="189"/>
      <c r="P410" s="189"/>
    </row>
    <row r="411" spans="1:16" x14ac:dyDescent="0.25">
      <c r="A411" s="190"/>
      <c r="B411" s="190"/>
      <c r="C411" s="189"/>
      <c r="D411" s="189"/>
      <c r="E411" s="189"/>
      <c r="F411" s="189"/>
      <c r="G411" s="31" t="s">
        <v>8</v>
      </c>
      <c r="H411" s="32">
        <f t="shared" si="119"/>
        <v>0</v>
      </c>
      <c r="I411" s="32">
        <v>0</v>
      </c>
      <c r="J411" s="32">
        <v>0</v>
      </c>
      <c r="K411" s="32">
        <v>0</v>
      </c>
      <c r="L411" s="32">
        <v>0</v>
      </c>
      <c r="M411" s="32">
        <v>0</v>
      </c>
      <c r="N411" s="32">
        <v>0</v>
      </c>
      <c r="O411" s="189"/>
      <c r="P411" s="189"/>
    </row>
    <row r="412" spans="1:16" ht="24" x14ac:dyDescent="0.25">
      <c r="A412" s="190"/>
      <c r="B412" s="190"/>
      <c r="C412" s="189"/>
      <c r="D412" s="189"/>
      <c r="E412" s="189"/>
      <c r="F412" s="189"/>
      <c r="G412" s="31" t="s">
        <v>9</v>
      </c>
      <c r="H412" s="32">
        <f t="shared" si="119"/>
        <v>0</v>
      </c>
      <c r="I412" s="32">
        <v>0</v>
      </c>
      <c r="J412" s="32">
        <v>0</v>
      </c>
      <c r="K412" s="32">
        <v>0</v>
      </c>
      <c r="L412" s="32">
        <v>0</v>
      </c>
      <c r="M412" s="32">
        <v>0</v>
      </c>
      <c r="N412" s="32">
        <v>0</v>
      </c>
      <c r="O412" s="189"/>
      <c r="P412" s="189"/>
    </row>
    <row r="413" spans="1:16" ht="51" customHeight="1" x14ac:dyDescent="0.25">
      <c r="A413" s="190" t="s">
        <v>2090</v>
      </c>
      <c r="B413" s="190" t="s">
        <v>1987</v>
      </c>
      <c r="C413" s="189" t="s">
        <v>2086</v>
      </c>
      <c r="D413" s="189">
        <v>2029</v>
      </c>
      <c r="E413" s="189" t="s">
        <v>1995</v>
      </c>
      <c r="F413" s="189" t="s">
        <v>1989</v>
      </c>
      <c r="G413" s="31" t="s">
        <v>4</v>
      </c>
      <c r="H413" s="32">
        <f>SUM(H414:H417)</f>
        <v>12.799999999999999</v>
      </c>
      <c r="I413" s="32">
        <f t="shared" ref="I413:N413" si="121">SUM(I414:I417)</f>
        <v>0</v>
      </c>
      <c r="J413" s="32">
        <f t="shared" si="121"/>
        <v>0</v>
      </c>
      <c r="K413" s="32">
        <f t="shared" si="121"/>
        <v>0</v>
      </c>
      <c r="L413" s="32">
        <f t="shared" si="121"/>
        <v>0</v>
      </c>
      <c r="M413" s="32">
        <f t="shared" si="121"/>
        <v>12.799999999999999</v>
      </c>
      <c r="N413" s="32">
        <f t="shared" si="121"/>
        <v>0</v>
      </c>
      <c r="O413" s="189">
        <v>493</v>
      </c>
      <c r="P413" s="189"/>
    </row>
    <row r="414" spans="1:16" x14ac:dyDescent="0.25">
      <c r="A414" s="190"/>
      <c r="B414" s="190"/>
      <c r="C414" s="189"/>
      <c r="D414" s="189"/>
      <c r="E414" s="189"/>
      <c r="F414" s="189"/>
      <c r="G414" s="31" t="s">
        <v>546</v>
      </c>
      <c r="H414" s="32">
        <f t="shared" si="119"/>
        <v>9.1999999999999993</v>
      </c>
      <c r="I414" s="32">
        <v>0</v>
      </c>
      <c r="J414" s="32">
        <v>0</v>
      </c>
      <c r="K414" s="32">
        <v>0</v>
      </c>
      <c r="L414" s="32">
        <v>0</v>
      </c>
      <c r="M414" s="32">
        <v>9.1999999999999993</v>
      </c>
      <c r="N414" s="32">
        <v>0</v>
      </c>
      <c r="O414" s="189"/>
      <c r="P414" s="189"/>
    </row>
    <row r="415" spans="1:16" ht="36" x14ac:dyDescent="0.25">
      <c r="A415" s="190"/>
      <c r="B415" s="190"/>
      <c r="C415" s="189"/>
      <c r="D415" s="189"/>
      <c r="E415" s="189"/>
      <c r="F415" s="189"/>
      <c r="G415" s="31" t="s">
        <v>7</v>
      </c>
      <c r="H415" s="32">
        <f t="shared" si="119"/>
        <v>3.6</v>
      </c>
      <c r="I415" s="32">
        <v>0</v>
      </c>
      <c r="J415" s="32">
        <v>0</v>
      </c>
      <c r="K415" s="32">
        <v>0</v>
      </c>
      <c r="L415" s="32">
        <v>0</v>
      </c>
      <c r="M415" s="32">
        <v>3.6</v>
      </c>
      <c r="N415" s="32">
        <v>0</v>
      </c>
      <c r="O415" s="189"/>
      <c r="P415" s="189"/>
    </row>
    <row r="416" spans="1:16" x14ac:dyDescent="0.25">
      <c r="A416" s="190"/>
      <c r="B416" s="190"/>
      <c r="C416" s="189"/>
      <c r="D416" s="189"/>
      <c r="E416" s="189"/>
      <c r="F416" s="189"/>
      <c r="G416" s="31" t="s">
        <v>8</v>
      </c>
      <c r="H416" s="32">
        <f t="shared" si="119"/>
        <v>0</v>
      </c>
      <c r="I416" s="32">
        <v>0</v>
      </c>
      <c r="J416" s="32">
        <v>0</v>
      </c>
      <c r="K416" s="32">
        <v>0</v>
      </c>
      <c r="L416" s="32">
        <v>0</v>
      </c>
      <c r="M416" s="32">
        <v>0</v>
      </c>
      <c r="N416" s="32">
        <v>0</v>
      </c>
      <c r="O416" s="189"/>
      <c r="P416" s="189"/>
    </row>
    <row r="417" spans="1:16" ht="24" x14ac:dyDescent="0.25">
      <c r="A417" s="190"/>
      <c r="B417" s="190"/>
      <c r="C417" s="189"/>
      <c r="D417" s="189"/>
      <c r="E417" s="189"/>
      <c r="F417" s="189"/>
      <c r="G417" s="31" t="s">
        <v>9</v>
      </c>
      <c r="H417" s="32">
        <f t="shared" si="119"/>
        <v>0</v>
      </c>
      <c r="I417" s="32">
        <v>0</v>
      </c>
      <c r="J417" s="32">
        <v>0</v>
      </c>
      <c r="K417" s="32">
        <v>0</v>
      </c>
      <c r="L417" s="32">
        <v>0</v>
      </c>
      <c r="M417" s="32">
        <v>0</v>
      </c>
      <c r="N417" s="32">
        <v>0</v>
      </c>
      <c r="O417" s="189"/>
      <c r="P417" s="189"/>
    </row>
    <row r="418" spans="1:16" ht="51" customHeight="1" x14ac:dyDescent="0.25">
      <c r="A418" s="190" t="s">
        <v>2091</v>
      </c>
      <c r="B418" s="190" t="s">
        <v>1987</v>
      </c>
      <c r="C418" s="189" t="s">
        <v>2086</v>
      </c>
      <c r="D418" s="189">
        <v>2029</v>
      </c>
      <c r="E418" s="189" t="s">
        <v>2032</v>
      </c>
      <c r="F418" s="189" t="s">
        <v>1989</v>
      </c>
      <c r="G418" s="31" t="s">
        <v>4</v>
      </c>
      <c r="H418" s="32">
        <f>SUM(H419:H422)</f>
        <v>24.3</v>
      </c>
      <c r="I418" s="32">
        <f t="shared" ref="I418:N418" si="122">SUM(I419:I422)</f>
        <v>0</v>
      </c>
      <c r="J418" s="32">
        <f t="shared" si="122"/>
        <v>0</v>
      </c>
      <c r="K418" s="32">
        <f t="shared" si="122"/>
        <v>0</v>
      </c>
      <c r="L418" s="32">
        <f t="shared" si="122"/>
        <v>0</v>
      </c>
      <c r="M418" s="32">
        <f t="shared" si="122"/>
        <v>24.3</v>
      </c>
      <c r="N418" s="32">
        <f t="shared" si="122"/>
        <v>0</v>
      </c>
      <c r="O418" s="189">
        <v>1338</v>
      </c>
      <c r="P418" s="189"/>
    </row>
    <row r="419" spans="1:16" x14ac:dyDescent="0.25">
      <c r="A419" s="190"/>
      <c r="B419" s="190"/>
      <c r="C419" s="189"/>
      <c r="D419" s="189"/>
      <c r="E419" s="189"/>
      <c r="F419" s="189"/>
      <c r="G419" s="31" t="s">
        <v>546</v>
      </c>
      <c r="H419" s="32">
        <f t="shared" si="119"/>
        <v>17.5</v>
      </c>
      <c r="I419" s="32">
        <v>0</v>
      </c>
      <c r="J419" s="32">
        <v>0</v>
      </c>
      <c r="K419" s="32">
        <v>0</v>
      </c>
      <c r="L419" s="32">
        <v>0</v>
      </c>
      <c r="M419" s="32">
        <v>17.5</v>
      </c>
      <c r="N419" s="32">
        <v>0</v>
      </c>
      <c r="O419" s="189"/>
      <c r="P419" s="189"/>
    </row>
    <row r="420" spans="1:16" ht="36" x14ac:dyDescent="0.25">
      <c r="A420" s="190"/>
      <c r="B420" s="190"/>
      <c r="C420" s="189"/>
      <c r="D420" s="189"/>
      <c r="E420" s="189"/>
      <c r="F420" s="189"/>
      <c r="G420" s="31" t="s">
        <v>7</v>
      </c>
      <c r="H420" s="32">
        <f t="shared" si="119"/>
        <v>6.8</v>
      </c>
      <c r="I420" s="32">
        <v>0</v>
      </c>
      <c r="J420" s="32">
        <v>0</v>
      </c>
      <c r="K420" s="32">
        <v>0</v>
      </c>
      <c r="L420" s="32">
        <v>0</v>
      </c>
      <c r="M420" s="32">
        <v>6.8</v>
      </c>
      <c r="N420" s="32">
        <v>0</v>
      </c>
      <c r="O420" s="189"/>
      <c r="P420" s="189"/>
    </row>
    <row r="421" spans="1:16" x14ac:dyDescent="0.25">
      <c r="A421" s="190"/>
      <c r="B421" s="190"/>
      <c r="C421" s="189"/>
      <c r="D421" s="189"/>
      <c r="E421" s="189"/>
      <c r="F421" s="189"/>
      <c r="G421" s="31" t="s">
        <v>8</v>
      </c>
      <c r="H421" s="32">
        <f t="shared" si="119"/>
        <v>0</v>
      </c>
      <c r="I421" s="32">
        <v>0</v>
      </c>
      <c r="J421" s="32">
        <v>0</v>
      </c>
      <c r="K421" s="32">
        <v>0</v>
      </c>
      <c r="L421" s="32">
        <v>0</v>
      </c>
      <c r="M421" s="32">
        <v>0</v>
      </c>
      <c r="N421" s="32">
        <v>0</v>
      </c>
      <c r="O421" s="189"/>
      <c r="P421" s="189"/>
    </row>
    <row r="422" spans="1:16" ht="24" x14ac:dyDescent="0.25">
      <c r="A422" s="190"/>
      <c r="B422" s="190"/>
      <c r="C422" s="189"/>
      <c r="D422" s="189"/>
      <c r="E422" s="189"/>
      <c r="F422" s="189"/>
      <c r="G422" s="31" t="s">
        <v>9</v>
      </c>
      <c r="H422" s="32">
        <f t="shared" si="119"/>
        <v>0</v>
      </c>
      <c r="I422" s="32">
        <v>0</v>
      </c>
      <c r="J422" s="32">
        <v>0</v>
      </c>
      <c r="K422" s="32">
        <v>0</v>
      </c>
      <c r="L422" s="32">
        <v>0</v>
      </c>
      <c r="M422" s="32">
        <v>0</v>
      </c>
      <c r="N422" s="32">
        <v>0</v>
      </c>
      <c r="O422" s="189"/>
      <c r="P422" s="189"/>
    </row>
    <row r="423" spans="1:16" ht="51" customHeight="1" x14ac:dyDescent="0.25">
      <c r="A423" s="190" t="s">
        <v>2092</v>
      </c>
      <c r="B423" s="190" t="s">
        <v>1987</v>
      </c>
      <c r="C423" s="189" t="s">
        <v>2086</v>
      </c>
      <c r="D423" s="189" t="s">
        <v>44</v>
      </c>
      <c r="E423" s="189" t="s">
        <v>2093</v>
      </c>
      <c r="F423" s="189" t="s">
        <v>1989</v>
      </c>
      <c r="G423" s="31" t="s">
        <v>4</v>
      </c>
      <c r="H423" s="32">
        <f>SUM(H424:H427)</f>
        <v>323.20000000000005</v>
      </c>
      <c r="I423" s="32">
        <f t="shared" ref="I423:N423" si="123">SUM(I424:I427)</f>
        <v>0</v>
      </c>
      <c r="J423" s="32">
        <f t="shared" si="123"/>
        <v>0</v>
      </c>
      <c r="K423" s="32">
        <f t="shared" si="123"/>
        <v>0</v>
      </c>
      <c r="L423" s="32">
        <f t="shared" si="123"/>
        <v>129.19999999999999</v>
      </c>
      <c r="M423" s="32">
        <f t="shared" si="123"/>
        <v>135.1</v>
      </c>
      <c r="N423" s="32">
        <f t="shared" si="123"/>
        <v>58.9</v>
      </c>
      <c r="O423" s="189">
        <v>14831</v>
      </c>
      <c r="P423" s="189"/>
    </row>
    <row r="424" spans="1:16" x14ac:dyDescent="0.25">
      <c r="A424" s="190"/>
      <c r="B424" s="190"/>
      <c r="C424" s="189"/>
      <c r="D424" s="189"/>
      <c r="E424" s="189"/>
      <c r="F424" s="189"/>
      <c r="G424" s="31" t="s">
        <v>546</v>
      </c>
      <c r="H424" s="32">
        <f t="shared" si="119"/>
        <v>232.70000000000002</v>
      </c>
      <c r="I424" s="32">
        <v>0</v>
      </c>
      <c r="J424" s="32">
        <v>0</v>
      </c>
      <c r="K424" s="32">
        <v>0</v>
      </c>
      <c r="L424" s="32">
        <v>93</v>
      </c>
      <c r="M424" s="32">
        <v>97.3</v>
      </c>
      <c r="N424" s="32">
        <v>42.4</v>
      </c>
      <c r="O424" s="189"/>
      <c r="P424" s="189"/>
    </row>
    <row r="425" spans="1:16" ht="36" x14ac:dyDescent="0.25">
      <c r="A425" s="190"/>
      <c r="B425" s="190"/>
      <c r="C425" s="189"/>
      <c r="D425" s="189"/>
      <c r="E425" s="189"/>
      <c r="F425" s="189"/>
      <c r="G425" s="31" t="s">
        <v>7</v>
      </c>
      <c r="H425" s="32">
        <f t="shared" si="119"/>
        <v>90.5</v>
      </c>
      <c r="I425" s="32">
        <v>0</v>
      </c>
      <c r="J425" s="32">
        <v>0</v>
      </c>
      <c r="K425" s="32">
        <v>0</v>
      </c>
      <c r="L425" s="32">
        <v>36.200000000000003</v>
      </c>
      <c r="M425" s="32">
        <v>37.799999999999997</v>
      </c>
      <c r="N425" s="32">
        <v>16.5</v>
      </c>
      <c r="O425" s="189"/>
      <c r="P425" s="189"/>
    </row>
    <row r="426" spans="1:16" x14ac:dyDescent="0.25">
      <c r="A426" s="190"/>
      <c r="B426" s="190"/>
      <c r="C426" s="189"/>
      <c r="D426" s="189"/>
      <c r="E426" s="189"/>
      <c r="F426" s="189"/>
      <c r="G426" s="31" t="s">
        <v>8</v>
      </c>
      <c r="H426" s="32">
        <f t="shared" si="119"/>
        <v>0</v>
      </c>
      <c r="I426" s="32">
        <v>0</v>
      </c>
      <c r="J426" s="32">
        <v>0</v>
      </c>
      <c r="K426" s="32">
        <v>0</v>
      </c>
      <c r="L426" s="32">
        <v>0</v>
      </c>
      <c r="M426" s="32">
        <v>0</v>
      </c>
      <c r="N426" s="32">
        <v>0</v>
      </c>
      <c r="O426" s="189"/>
      <c r="P426" s="189"/>
    </row>
    <row r="427" spans="1:16" ht="24" x14ac:dyDescent="0.25">
      <c r="A427" s="190"/>
      <c r="B427" s="190"/>
      <c r="C427" s="189"/>
      <c r="D427" s="189"/>
      <c r="E427" s="189"/>
      <c r="F427" s="189"/>
      <c r="G427" s="31" t="s">
        <v>9</v>
      </c>
      <c r="H427" s="32">
        <f t="shared" si="119"/>
        <v>0</v>
      </c>
      <c r="I427" s="32">
        <v>0</v>
      </c>
      <c r="J427" s="32">
        <v>0</v>
      </c>
      <c r="K427" s="32">
        <v>0</v>
      </c>
      <c r="L427" s="32">
        <v>0</v>
      </c>
      <c r="M427" s="32">
        <v>0</v>
      </c>
      <c r="N427" s="32">
        <v>0</v>
      </c>
      <c r="O427" s="189"/>
      <c r="P427" s="189"/>
    </row>
    <row r="428" spans="1:16" ht="51" customHeight="1" x14ac:dyDescent="0.25">
      <c r="A428" s="190" t="s">
        <v>2094</v>
      </c>
      <c r="B428" s="190" t="s">
        <v>1987</v>
      </c>
      <c r="C428" s="189" t="s">
        <v>2086</v>
      </c>
      <c r="D428" s="189">
        <v>2029</v>
      </c>
      <c r="E428" s="189" t="s">
        <v>1993</v>
      </c>
      <c r="F428" s="189" t="s">
        <v>1989</v>
      </c>
      <c r="G428" s="31" t="s">
        <v>4</v>
      </c>
      <c r="H428" s="32">
        <f>SUM(H429:H432)</f>
        <v>40.700000000000003</v>
      </c>
      <c r="I428" s="32">
        <f t="shared" ref="I428:N428" si="124">SUM(I429:I432)</f>
        <v>0</v>
      </c>
      <c r="J428" s="32">
        <f t="shared" si="124"/>
        <v>0</v>
      </c>
      <c r="K428" s="32">
        <f t="shared" si="124"/>
        <v>0</v>
      </c>
      <c r="L428" s="32">
        <f t="shared" si="124"/>
        <v>0</v>
      </c>
      <c r="M428" s="32">
        <f t="shared" si="124"/>
        <v>40.700000000000003</v>
      </c>
      <c r="N428" s="32">
        <f t="shared" si="124"/>
        <v>0</v>
      </c>
      <c r="O428" s="189">
        <v>14831</v>
      </c>
      <c r="P428" s="189"/>
    </row>
    <row r="429" spans="1:16" x14ac:dyDescent="0.25">
      <c r="A429" s="190"/>
      <c r="B429" s="190"/>
      <c r="C429" s="189"/>
      <c r="D429" s="189"/>
      <c r="E429" s="189"/>
      <c r="F429" s="189"/>
      <c r="G429" s="31" t="s">
        <v>546</v>
      </c>
      <c r="H429" s="32">
        <f t="shared" si="119"/>
        <v>29.3</v>
      </c>
      <c r="I429" s="32">
        <v>0</v>
      </c>
      <c r="J429" s="32">
        <v>0</v>
      </c>
      <c r="K429" s="32">
        <v>0</v>
      </c>
      <c r="L429" s="32">
        <v>0</v>
      </c>
      <c r="M429" s="32">
        <v>29.3</v>
      </c>
      <c r="N429" s="32">
        <v>0</v>
      </c>
      <c r="O429" s="189"/>
      <c r="P429" s="189"/>
    </row>
    <row r="430" spans="1:16" ht="36" x14ac:dyDescent="0.25">
      <c r="A430" s="190"/>
      <c r="B430" s="190"/>
      <c r="C430" s="189"/>
      <c r="D430" s="189"/>
      <c r="E430" s="189"/>
      <c r="F430" s="189"/>
      <c r="G430" s="31" t="s">
        <v>7</v>
      </c>
      <c r="H430" s="32">
        <f t="shared" si="119"/>
        <v>11.4</v>
      </c>
      <c r="I430" s="32">
        <v>0</v>
      </c>
      <c r="J430" s="32">
        <v>0</v>
      </c>
      <c r="K430" s="32">
        <v>0</v>
      </c>
      <c r="L430" s="32">
        <v>0</v>
      </c>
      <c r="M430" s="32">
        <v>11.4</v>
      </c>
      <c r="N430" s="32">
        <v>0</v>
      </c>
      <c r="O430" s="189"/>
      <c r="P430" s="189"/>
    </row>
    <row r="431" spans="1:16" x14ac:dyDescent="0.25">
      <c r="A431" s="190"/>
      <c r="B431" s="190"/>
      <c r="C431" s="189"/>
      <c r="D431" s="189"/>
      <c r="E431" s="189"/>
      <c r="F431" s="189"/>
      <c r="G431" s="31" t="s">
        <v>8</v>
      </c>
      <c r="H431" s="32">
        <f t="shared" si="119"/>
        <v>0</v>
      </c>
      <c r="I431" s="32">
        <v>0</v>
      </c>
      <c r="J431" s="32">
        <v>0</v>
      </c>
      <c r="K431" s="32">
        <v>0</v>
      </c>
      <c r="L431" s="32">
        <v>0</v>
      </c>
      <c r="M431" s="32">
        <v>0</v>
      </c>
      <c r="N431" s="32">
        <v>0</v>
      </c>
      <c r="O431" s="189"/>
      <c r="P431" s="189"/>
    </row>
    <row r="432" spans="1:16" ht="24" x14ac:dyDescent="0.25">
      <c r="A432" s="190"/>
      <c r="B432" s="190"/>
      <c r="C432" s="189"/>
      <c r="D432" s="189"/>
      <c r="E432" s="189"/>
      <c r="F432" s="189"/>
      <c r="G432" s="31" t="s">
        <v>9</v>
      </c>
      <c r="H432" s="32">
        <f t="shared" si="119"/>
        <v>0</v>
      </c>
      <c r="I432" s="32">
        <v>0</v>
      </c>
      <c r="J432" s="32">
        <v>0</v>
      </c>
      <c r="K432" s="32">
        <v>0</v>
      </c>
      <c r="L432" s="32">
        <v>0</v>
      </c>
      <c r="M432" s="32">
        <v>0</v>
      </c>
      <c r="N432" s="32">
        <v>0</v>
      </c>
      <c r="O432" s="189"/>
      <c r="P432" s="189"/>
    </row>
    <row r="433" spans="1:16" ht="36" x14ac:dyDescent="0.25">
      <c r="A433" s="208" t="s">
        <v>125</v>
      </c>
      <c r="B433" s="208"/>
      <c r="C433" s="208"/>
      <c r="D433" s="208"/>
      <c r="E433" s="208"/>
      <c r="F433" s="208"/>
      <c r="G433" s="35" t="s">
        <v>4</v>
      </c>
      <c r="H433" s="37">
        <f>SUM(H434:H437)</f>
        <v>455.2</v>
      </c>
      <c r="I433" s="37">
        <f t="shared" ref="I433:N433" si="125">SUM(I434:I437)</f>
        <v>0</v>
      </c>
      <c r="J433" s="37">
        <f t="shared" si="125"/>
        <v>0</v>
      </c>
      <c r="K433" s="37">
        <f t="shared" si="125"/>
        <v>0</v>
      </c>
      <c r="L433" s="37">
        <f t="shared" si="125"/>
        <v>142</v>
      </c>
      <c r="M433" s="37">
        <f t="shared" si="125"/>
        <v>225.10000000000002</v>
      </c>
      <c r="N433" s="37">
        <f t="shared" si="125"/>
        <v>88.1</v>
      </c>
      <c r="O433" s="208">
        <v>14831</v>
      </c>
      <c r="P433" s="189"/>
    </row>
    <row r="434" spans="1:16" ht="24" x14ac:dyDescent="0.25">
      <c r="A434" s="208"/>
      <c r="B434" s="208"/>
      <c r="C434" s="208"/>
      <c r="D434" s="208"/>
      <c r="E434" s="208"/>
      <c r="F434" s="208"/>
      <c r="G434" s="35" t="s">
        <v>546</v>
      </c>
      <c r="H434" s="37">
        <f t="shared" si="119"/>
        <v>327.7</v>
      </c>
      <c r="I434" s="37">
        <f t="shared" ref="I434:N434" si="126">I399+I404+I409+I414+I419+I424+I429</f>
        <v>0</v>
      </c>
      <c r="J434" s="37">
        <f t="shared" si="126"/>
        <v>0</v>
      </c>
      <c r="K434" s="37">
        <f t="shared" si="126"/>
        <v>0</v>
      </c>
      <c r="L434" s="37">
        <f t="shared" si="126"/>
        <v>102.2</v>
      </c>
      <c r="M434" s="37">
        <f t="shared" si="126"/>
        <v>162.10000000000002</v>
      </c>
      <c r="N434" s="37">
        <f t="shared" si="126"/>
        <v>63.4</v>
      </c>
      <c r="O434" s="208"/>
      <c r="P434" s="189"/>
    </row>
    <row r="435" spans="1:16" ht="36" x14ac:dyDescent="0.25">
      <c r="A435" s="208"/>
      <c r="B435" s="208"/>
      <c r="C435" s="208"/>
      <c r="D435" s="208"/>
      <c r="E435" s="208"/>
      <c r="F435" s="208"/>
      <c r="G435" s="35" t="s">
        <v>7</v>
      </c>
      <c r="H435" s="37">
        <f t="shared" si="119"/>
        <v>127.5</v>
      </c>
      <c r="I435" s="37">
        <f t="shared" ref="I435:N435" si="127">I400+I405+I410+I415+I420+I425+I430</f>
        <v>0</v>
      </c>
      <c r="J435" s="37">
        <f>J400+J405+J410+J415+J420+J425+J430</f>
        <v>0</v>
      </c>
      <c r="K435" s="37">
        <f t="shared" si="127"/>
        <v>0</v>
      </c>
      <c r="L435" s="37">
        <f t="shared" si="127"/>
        <v>39.800000000000004</v>
      </c>
      <c r="M435" s="37">
        <f t="shared" si="127"/>
        <v>62.999999999999993</v>
      </c>
      <c r="N435" s="37">
        <f t="shared" si="127"/>
        <v>24.7</v>
      </c>
      <c r="O435" s="208"/>
      <c r="P435" s="189"/>
    </row>
    <row r="436" spans="1:16" x14ac:dyDescent="0.25">
      <c r="A436" s="208"/>
      <c r="B436" s="208"/>
      <c r="C436" s="208"/>
      <c r="D436" s="208"/>
      <c r="E436" s="208"/>
      <c r="F436" s="208"/>
      <c r="G436" s="35" t="s">
        <v>8</v>
      </c>
      <c r="H436" s="37">
        <f t="shared" si="119"/>
        <v>0</v>
      </c>
      <c r="I436" s="37">
        <f t="shared" ref="I436:N436" si="128">I401+I406+I411+I416+I421+I426+I431</f>
        <v>0</v>
      </c>
      <c r="J436" s="37">
        <f t="shared" si="128"/>
        <v>0</v>
      </c>
      <c r="K436" s="37">
        <f t="shared" si="128"/>
        <v>0</v>
      </c>
      <c r="L436" s="37">
        <f t="shared" si="128"/>
        <v>0</v>
      </c>
      <c r="M436" s="37">
        <f t="shared" si="128"/>
        <v>0</v>
      </c>
      <c r="N436" s="37">
        <f t="shared" si="128"/>
        <v>0</v>
      </c>
      <c r="O436" s="208"/>
      <c r="P436" s="189"/>
    </row>
    <row r="437" spans="1:16" ht="24" x14ac:dyDescent="0.25">
      <c r="A437" s="208"/>
      <c r="B437" s="208"/>
      <c r="C437" s="208"/>
      <c r="D437" s="208"/>
      <c r="E437" s="208"/>
      <c r="F437" s="208"/>
      <c r="G437" s="35" t="s">
        <v>9</v>
      </c>
      <c r="H437" s="37">
        <f t="shared" si="119"/>
        <v>0</v>
      </c>
      <c r="I437" s="37">
        <f t="shared" ref="I437:N437" si="129">I402+I407+I412+I417+I422+I427+I432</f>
        <v>0</v>
      </c>
      <c r="J437" s="37">
        <f t="shared" si="129"/>
        <v>0</v>
      </c>
      <c r="K437" s="37">
        <f t="shared" si="129"/>
        <v>0</v>
      </c>
      <c r="L437" s="37">
        <f t="shared" si="129"/>
        <v>0</v>
      </c>
      <c r="M437" s="37">
        <f t="shared" si="129"/>
        <v>0</v>
      </c>
      <c r="N437" s="37">
        <f t="shared" si="129"/>
        <v>0</v>
      </c>
      <c r="O437" s="208"/>
      <c r="P437" s="189"/>
    </row>
    <row r="438" spans="1:16" x14ac:dyDescent="0.25">
      <c r="A438" s="187" t="s">
        <v>542</v>
      </c>
      <c r="B438" s="187"/>
      <c r="C438" s="187"/>
      <c r="D438" s="187"/>
      <c r="E438" s="187"/>
      <c r="F438" s="187"/>
      <c r="G438" s="187"/>
      <c r="H438" s="187"/>
      <c r="I438" s="187"/>
      <c r="J438" s="187"/>
      <c r="K438" s="187"/>
      <c r="L438" s="187"/>
      <c r="M438" s="187"/>
      <c r="N438" s="187"/>
      <c r="O438" s="187"/>
      <c r="P438" s="187"/>
    </row>
    <row r="439" spans="1:16" ht="51" customHeight="1" x14ac:dyDescent="0.25">
      <c r="A439" s="190" t="s">
        <v>2095</v>
      </c>
      <c r="B439" s="190" t="s">
        <v>1987</v>
      </c>
      <c r="C439" s="189" t="s">
        <v>542</v>
      </c>
      <c r="D439" s="189">
        <v>2028</v>
      </c>
      <c r="E439" s="189" t="s">
        <v>1995</v>
      </c>
      <c r="F439" s="189" t="s">
        <v>1989</v>
      </c>
      <c r="G439" s="31" t="s">
        <v>4</v>
      </c>
      <c r="H439" s="32">
        <f>SUM(H440:H443)</f>
        <v>7.4</v>
      </c>
      <c r="I439" s="32">
        <f t="shared" ref="I439:N439" si="130">SUM(I440:I443)</f>
        <v>0</v>
      </c>
      <c r="J439" s="32">
        <f t="shared" si="130"/>
        <v>0</v>
      </c>
      <c r="K439" s="32">
        <f t="shared" si="130"/>
        <v>0</v>
      </c>
      <c r="L439" s="32">
        <f t="shared" si="130"/>
        <v>7.4</v>
      </c>
      <c r="M439" s="32">
        <f t="shared" si="130"/>
        <v>0</v>
      </c>
      <c r="N439" s="32">
        <f t="shared" si="130"/>
        <v>0</v>
      </c>
      <c r="O439" s="189">
        <v>302</v>
      </c>
      <c r="P439" s="192"/>
    </row>
    <row r="440" spans="1:16" x14ac:dyDescent="0.25">
      <c r="A440" s="190"/>
      <c r="B440" s="190"/>
      <c r="C440" s="189"/>
      <c r="D440" s="189"/>
      <c r="E440" s="189"/>
      <c r="F440" s="189"/>
      <c r="G440" s="31" t="s">
        <v>546</v>
      </c>
      <c r="H440" s="32">
        <f>SUM(I440:N440)</f>
        <v>7.2</v>
      </c>
      <c r="I440" s="32">
        <v>0</v>
      </c>
      <c r="J440" s="32">
        <v>0</v>
      </c>
      <c r="K440" s="32">
        <v>0</v>
      </c>
      <c r="L440" s="32">
        <v>7.2</v>
      </c>
      <c r="M440" s="32">
        <v>0</v>
      </c>
      <c r="N440" s="32">
        <v>0</v>
      </c>
      <c r="O440" s="189"/>
      <c r="P440" s="192"/>
    </row>
    <row r="441" spans="1:16" ht="36" x14ac:dyDescent="0.25">
      <c r="A441" s="190"/>
      <c r="B441" s="190"/>
      <c r="C441" s="189"/>
      <c r="D441" s="189"/>
      <c r="E441" s="189"/>
      <c r="F441" s="189"/>
      <c r="G441" s="31" t="s">
        <v>7</v>
      </c>
      <c r="H441" s="32">
        <f>SUM(I441:N441)</f>
        <v>0.2</v>
      </c>
      <c r="I441" s="32">
        <v>0</v>
      </c>
      <c r="J441" s="32">
        <v>0</v>
      </c>
      <c r="K441" s="32">
        <v>0</v>
      </c>
      <c r="L441" s="32">
        <v>0.2</v>
      </c>
      <c r="M441" s="32">
        <v>0</v>
      </c>
      <c r="N441" s="32">
        <v>0</v>
      </c>
      <c r="O441" s="189"/>
      <c r="P441" s="192"/>
    </row>
    <row r="442" spans="1:16" x14ac:dyDescent="0.25">
      <c r="A442" s="190"/>
      <c r="B442" s="190"/>
      <c r="C442" s="189"/>
      <c r="D442" s="189"/>
      <c r="E442" s="189"/>
      <c r="F442" s="189"/>
      <c r="G442" s="31" t="s">
        <v>8</v>
      </c>
      <c r="H442" s="32">
        <f>SUM(I442:N442)</f>
        <v>0</v>
      </c>
      <c r="I442" s="32">
        <v>0</v>
      </c>
      <c r="J442" s="32">
        <v>0</v>
      </c>
      <c r="K442" s="32">
        <v>0</v>
      </c>
      <c r="L442" s="32">
        <v>0</v>
      </c>
      <c r="M442" s="32">
        <v>0</v>
      </c>
      <c r="N442" s="32">
        <v>0</v>
      </c>
      <c r="O442" s="189"/>
      <c r="P442" s="192"/>
    </row>
    <row r="443" spans="1:16" ht="24" x14ac:dyDescent="0.25">
      <c r="A443" s="190"/>
      <c r="B443" s="190"/>
      <c r="C443" s="189"/>
      <c r="D443" s="189"/>
      <c r="E443" s="189"/>
      <c r="F443" s="189"/>
      <c r="G443" s="31" t="s">
        <v>9</v>
      </c>
      <c r="H443" s="32">
        <f>SUM(I443:N443)</f>
        <v>0</v>
      </c>
      <c r="I443" s="32">
        <v>0</v>
      </c>
      <c r="J443" s="32">
        <v>0</v>
      </c>
      <c r="K443" s="32">
        <v>0</v>
      </c>
      <c r="L443" s="32">
        <v>0</v>
      </c>
      <c r="M443" s="32">
        <v>0</v>
      </c>
      <c r="N443" s="32">
        <v>0</v>
      </c>
      <c r="O443" s="189"/>
      <c r="P443" s="192"/>
    </row>
    <row r="444" spans="1:16" ht="51" customHeight="1" x14ac:dyDescent="0.25">
      <c r="A444" s="190" t="s">
        <v>2096</v>
      </c>
      <c r="B444" s="190" t="s">
        <v>1987</v>
      </c>
      <c r="C444" s="189" t="s">
        <v>542</v>
      </c>
      <c r="D444" s="189">
        <v>2028</v>
      </c>
      <c r="E444" s="189" t="s">
        <v>1995</v>
      </c>
      <c r="F444" s="189" t="s">
        <v>1989</v>
      </c>
      <c r="G444" s="31" t="s">
        <v>4</v>
      </c>
      <c r="H444" s="32">
        <f>SUM(H445:H448)</f>
        <v>7.4</v>
      </c>
      <c r="I444" s="32">
        <f t="shared" ref="I444:N444" si="131">SUM(I445:I448)</f>
        <v>0</v>
      </c>
      <c r="J444" s="32">
        <f t="shared" si="131"/>
        <v>0</v>
      </c>
      <c r="K444" s="32">
        <f t="shared" si="131"/>
        <v>0</v>
      </c>
      <c r="L444" s="32">
        <f t="shared" si="131"/>
        <v>7.4</v>
      </c>
      <c r="M444" s="32">
        <f t="shared" si="131"/>
        <v>0</v>
      </c>
      <c r="N444" s="32">
        <f t="shared" si="131"/>
        <v>0</v>
      </c>
      <c r="O444" s="189">
        <v>480</v>
      </c>
      <c r="P444" s="192"/>
    </row>
    <row r="445" spans="1:16" x14ac:dyDescent="0.25">
      <c r="A445" s="190"/>
      <c r="B445" s="190"/>
      <c r="C445" s="189"/>
      <c r="D445" s="189"/>
      <c r="E445" s="189"/>
      <c r="F445" s="189"/>
      <c r="G445" s="31" t="s">
        <v>546</v>
      </c>
      <c r="H445" s="32">
        <f>SUM(I445:N445)</f>
        <v>7.2</v>
      </c>
      <c r="I445" s="32">
        <v>0</v>
      </c>
      <c r="J445" s="32">
        <v>0</v>
      </c>
      <c r="K445" s="32">
        <v>0</v>
      </c>
      <c r="L445" s="32">
        <v>7.2</v>
      </c>
      <c r="M445" s="32">
        <v>0</v>
      </c>
      <c r="N445" s="32">
        <v>0</v>
      </c>
      <c r="O445" s="189"/>
      <c r="P445" s="192"/>
    </row>
    <row r="446" spans="1:16" ht="36" x14ac:dyDescent="0.25">
      <c r="A446" s="190"/>
      <c r="B446" s="190"/>
      <c r="C446" s="189"/>
      <c r="D446" s="189"/>
      <c r="E446" s="189"/>
      <c r="F446" s="189"/>
      <c r="G446" s="31" t="s">
        <v>7</v>
      </c>
      <c r="H446" s="32">
        <f t="shared" ref="H446:H488" si="132">SUM(I446:N446)</f>
        <v>0.2</v>
      </c>
      <c r="I446" s="32">
        <v>0</v>
      </c>
      <c r="J446" s="32">
        <v>0</v>
      </c>
      <c r="K446" s="32">
        <v>0</v>
      </c>
      <c r="L446" s="32">
        <v>0.2</v>
      </c>
      <c r="M446" s="32">
        <v>0</v>
      </c>
      <c r="N446" s="32">
        <v>0</v>
      </c>
      <c r="O446" s="189"/>
      <c r="P446" s="192"/>
    </row>
    <row r="447" spans="1:16" x14ac:dyDescent="0.25">
      <c r="A447" s="190"/>
      <c r="B447" s="190"/>
      <c r="C447" s="189"/>
      <c r="D447" s="189"/>
      <c r="E447" s="189"/>
      <c r="F447" s="189"/>
      <c r="G447" s="31" t="s">
        <v>8</v>
      </c>
      <c r="H447" s="32">
        <f t="shared" si="132"/>
        <v>0</v>
      </c>
      <c r="I447" s="32">
        <v>0</v>
      </c>
      <c r="J447" s="32">
        <v>0</v>
      </c>
      <c r="K447" s="32">
        <v>0</v>
      </c>
      <c r="L447" s="32">
        <v>0</v>
      </c>
      <c r="M447" s="32">
        <v>0</v>
      </c>
      <c r="N447" s="32">
        <v>0</v>
      </c>
      <c r="O447" s="189"/>
      <c r="P447" s="192"/>
    </row>
    <row r="448" spans="1:16" ht="24" x14ac:dyDescent="0.25">
      <c r="A448" s="190"/>
      <c r="B448" s="190"/>
      <c r="C448" s="189"/>
      <c r="D448" s="189"/>
      <c r="E448" s="189"/>
      <c r="F448" s="189"/>
      <c r="G448" s="31" t="s">
        <v>9</v>
      </c>
      <c r="H448" s="32">
        <f t="shared" si="132"/>
        <v>0</v>
      </c>
      <c r="I448" s="32">
        <v>0</v>
      </c>
      <c r="J448" s="32">
        <v>0</v>
      </c>
      <c r="K448" s="32">
        <v>0</v>
      </c>
      <c r="L448" s="32">
        <v>0</v>
      </c>
      <c r="M448" s="32">
        <v>0</v>
      </c>
      <c r="N448" s="32">
        <v>0</v>
      </c>
      <c r="O448" s="189"/>
      <c r="P448" s="192"/>
    </row>
    <row r="449" spans="1:16" ht="51" customHeight="1" x14ac:dyDescent="0.25">
      <c r="A449" s="190" t="s">
        <v>2097</v>
      </c>
      <c r="B449" s="190" t="s">
        <v>1987</v>
      </c>
      <c r="C449" s="189" t="s">
        <v>542</v>
      </c>
      <c r="D449" s="189">
        <v>2025</v>
      </c>
      <c r="E449" s="189" t="s">
        <v>2032</v>
      </c>
      <c r="F449" s="189" t="s">
        <v>1989</v>
      </c>
      <c r="G449" s="31" t="s">
        <v>4</v>
      </c>
      <c r="H449" s="32">
        <f>SUM(H450:H453)</f>
        <v>22.8</v>
      </c>
      <c r="I449" s="32">
        <f t="shared" ref="I449:N449" si="133">SUM(I450:I453)</f>
        <v>22.8</v>
      </c>
      <c r="J449" s="32">
        <f t="shared" si="133"/>
        <v>0</v>
      </c>
      <c r="K449" s="32">
        <f t="shared" si="133"/>
        <v>0</v>
      </c>
      <c r="L449" s="32">
        <f t="shared" si="133"/>
        <v>0</v>
      </c>
      <c r="M449" s="32">
        <f t="shared" si="133"/>
        <v>0</v>
      </c>
      <c r="N449" s="32">
        <f t="shared" si="133"/>
        <v>0</v>
      </c>
      <c r="O449" s="189">
        <v>1973</v>
      </c>
      <c r="P449" s="192"/>
    </row>
    <row r="450" spans="1:16" x14ac:dyDescent="0.25">
      <c r="A450" s="190"/>
      <c r="B450" s="190"/>
      <c r="C450" s="189"/>
      <c r="D450" s="189"/>
      <c r="E450" s="189"/>
      <c r="F450" s="189"/>
      <c r="G450" s="31" t="s">
        <v>546</v>
      </c>
      <c r="H450" s="32">
        <f t="shared" si="132"/>
        <v>22.3</v>
      </c>
      <c r="I450" s="32">
        <v>22.3</v>
      </c>
      <c r="J450" s="32">
        <v>0</v>
      </c>
      <c r="K450" s="32">
        <v>0</v>
      </c>
      <c r="L450" s="32">
        <v>0</v>
      </c>
      <c r="M450" s="32">
        <v>0</v>
      </c>
      <c r="N450" s="32">
        <v>0</v>
      </c>
      <c r="O450" s="189"/>
      <c r="P450" s="192"/>
    </row>
    <row r="451" spans="1:16" ht="36" x14ac:dyDescent="0.25">
      <c r="A451" s="190"/>
      <c r="B451" s="190"/>
      <c r="C451" s="189"/>
      <c r="D451" s="189"/>
      <c r="E451" s="189"/>
      <c r="F451" s="189"/>
      <c r="G451" s="31" t="s">
        <v>7</v>
      </c>
      <c r="H451" s="32">
        <f t="shared" si="132"/>
        <v>0.5</v>
      </c>
      <c r="I451" s="32">
        <v>0.5</v>
      </c>
      <c r="J451" s="32">
        <v>0</v>
      </c>
      <c r="K451" s="32">
        <v>0</v>
      </c>
      <c r="L451" s="32">
        <v>0</v>
      </c>
      <c r="M451" s="32">
        <v>0</v>
      </c>
      <c r="N451" s="32">
        <v>0</v>
      </c>
      <c r="O451" s="189"/>
      <c r="P451" s="192"/>
    </row>
    <row r="452" spans="1:16" x14ac:dyDescent="0.25">
      <c r="A452" s="190"/>
      <c r="B452" s="190"/>
      <c r="C452" s="189"/>
      <c r="D452" s="189"/>
      <c r="E452" s="189"/>
      <c r="F452" s="189"/>
      <c r="G452" s="31" t="s">
        <v>8</v>
      </c>
      <c r="H452" s="32">
        <f t="shared" si="132"/>
        <v>0</v>
      </c>
      <c r="I452" s="32">
        <v>0</v>
      </c>
      <c r="J452" s="32">
        <v>0</v>
      </c>
      <c r="K452" s="32">
        <v>0</v>
      </c>
      <c r="L452" s="32">
        <v>0</v>
      </c>
      <c r="M452" s="32">
        <v>0</v>
      </c>
      <c r="N452" s="32">
        <v>0</v>
      </c>
      <c r="O452" s="189"/>
      <c r="P452" s="192"/>
    </row>
    <row r="453" spans="1:16" ht="24" x14ac:dyDescent="0.25">
      <c r="A453" s="190"/>
      <c r="B453" s="190"/>
      <c r="C453" s="189"/>
      <c r="D453" s="189"/>
      <c r="E453" s="189"/>
      <c r="F453" s="189"/>
      <c r="G453" s="31" t="s">
        <v>9</v>
      </c>
      <c r="H453" s="32">
        <f t="shared" si="132"/>
        <v>0</v>
      </c>
      <c r="I453" s="32">
        <v>0</v>
      </c>
      <c r="J453" s="32">
        <v>0</v>
      </c>
      <c r="K453" s="32">
        <v>0</v>
      </c>
      <c r="L453" s="32">
        <v>0</v>
      </c>
      <c r="M453" s="32">
        <v>0</v>
      </c>
      <c r="N453" s="32">
        <v>0</v>
      </c>
      <c r="O453" s="189"/>
      <c r="P453" s="192"/>
    </row>
    <row r="454" spans="1:16" ht="51" customHeight="1" x14ac:dyDescent="0.25">
      <c r="A454" s="190" t="s">
        <v>2098</v>
      </c>
      <c r="B454" s="190" t="s">
        <v>1987</v>
      </c>
      <c r="C454" s="189" t="s">
        <v>542</v>
      </c>
      <c r="D454" s="189">
        <v>2030</v>
      </c>
      <c r="E454" s="189" t="s">
        <v>1995</v>
      </c>
      <c r="F454" s="189" t="s">
        <v>1989</v>
      </c>
      <c r="G454" s="31" t="s">
        <v>4</v>
      </c>
      <c r="H454" s="32">
        <f>SUM(H455:H458)</f>
        <v>19.399999999999999</v>
      </c>
      <c r="I454" s="32">
        <f t="shared" ref="I454:N454" si="134">SUM(I455:I458)</f>
        <v>0</v>
      </c>
      <c r="J454" s="32">
        <f t="shared" si="134"/>
        <v>0</v>
      </c>
      <c r="K454" s="32">
        <f t="shared" si="134"/>
        <v>0</v>
      </c>
      <c r="L454" s="32">
        <f t="shared" si="134"/>
        <v>0</v>
      </c>
      <c r="M454" s="32">
        <f t="shared" si="134"/>
        <v>0</v>
      </c>
      <c r="N454" s="32">
        <f t="shared" si="134"/>
        <v>19.399999999999999</v>
      </c>
      <c r="O454" s="204">
        <v>1172</v>
      </c>
      <c r="P454" s="192"/>
    </row>
    <row r="455" spans="1:16" x14ac:dyDescent="0.25">
      <c r="A455" s="190"/>
      <c r="B455" s="190"/>
      <c r="C455" s="189"/>
      <c r="D455" s="189"/>
      <c r="E455" s="189"/>
      <c r="F455" s="189"/>
      <c r="G455" s="31" t="s">
        <v>546</v>
      </c>
      <c r="H455" s="32">
        <f t="shared" si="132"/>
        <v>14</v>
      </c>
      <c r="I455" s="32">
        <v>0</v>
      </c>
      <c r="J455" s="32">
        <v>0</v>
      </c>
      <c r="K455" s="32">
        <v>0</v>
      </c>
      <c r="L455" s="32">
        <v>0</v>
      </c>
      <c r="M455" s="32">
        <v>0</v>
      </c>
      <c r="N455" s="32">
        <v>14</v>
      </c>
      <c r="O455" s="204"/>
      <c r="P455" s="192"/>
    </row>
    <row r="456" spans="1:16" ht="36" x14ac:dyDescent="0.25">
      <c r="A456" s="190"/>
      <c r="B456" s="190"/>
      <c r="C456" s="189"/>
      <c r="D456" s="189"/>
      <c r="E456" s="189"/>
      <c r="F456" s="189"/>
      <c r="G456" s="31" t="s">
        <v>7</v>
      </c>
      <c r="H456" s="32">
        <f t="shared" si="132"/>
        <v>5.4</v>
      </c>
      <c r="I456" s="32">
        <v>0</v>
      </c>
      <c r="J456" s="32">
        <v>0</v>
      </c>
      <c r="K456" s="32">
        <v>0</v>
      </c>
      <c r="L456" s="32">
        <v>0</v>
      </c>
      <c r="M456" s="32">
        <v>0</v>
      </c>
      <c r="N456" s="32">
        <v>5.4</v>
      </c>
      <c r="O456" s="204"/>
      <c r="P456" s="192"/>
    </row>
    <row r="457" spans="1:16" x14ac:dyDescent="0.25">
      <c r="A457" s="190"/>
      <c r="B457" s="190"/>
      <c r="C457" s="189"/>
      <c r="D457" s="189"/>
      <c r="E457" s="189"/>
      <c r="F457" s="189"/>
      <c r="G457" s="31" t="s">
        <v>8</v>
      </c>
      <c r="H457" s="32">
        <f t="shared" si="132"/>
        <v>0</v>
      </c>
      <c r="I457" s="32">
        <v>0</v>
      </c>
      <c r="J457" s="32">
        <v>0</v>
      </c>
      <c r="K457" s="32">
        <v>0</v>
      </c>
      <c r="L457" s="32">
        <v>0</v>
      </c>
      <c r="M457" s="32">
        <v>0</v>
      </c>
      <c r="N457" s="32">
        <v>0</v>
      </c>
      <c r="O457" s="204"/>
      <c r="P457" s="192"/>
    </row>
    <row r="458" spans="1:16" ht="24" x14ac:dyDescent="0.25">
      <c r="A458" s="190"/>
      <c r="B458" s="190"/>
      <c r="C458" s="189"/>
      <c r="D458" s="189"/>
      <c r="E458" s="189"/>
      <c r="F458" s="189"/>
      <c r="G458" s="31" t="s">
        <v>9</v>
      </c>
      <c r="H458" s="32">
        <f t="shared" si="132"/>
        <v>0</v>
      </c>
      <c r="I458" s="32">
        <v>0</v>
      </c>
      <c r="J458" s="32">
        <v>0</v>
      </c>
      <c r="K458" s="32">
        <v>0</v>
      </c>
      <c r="L458" s="32">
        <v>0</v>
      </c>
      <c r="M458" s="32">
        <v>0</v>
      </c>
      <c r="N458" s="32">
        <v>0</v>
      </c>
      <c r="O458" s="204"/>
      <c r="P458" s="192"/>
    </row>
    <row r="459" spans="1:16" ht="51" customHeight="1" x14ac:dyDescent="0.25">
      <c r="A459" s="190" t="s">
        <v>2099</v>
      </c>
      <c r="B459" s="190" t="s">
        <v>1987</v>
      </c>
      <c r="C459" s="189" t="s">
        <v>542</v>
      </c>
      <c r="D459" s="189">
        <v>2027</v>
      </c>
      <c r="E459" s="189" t="s">
        <v>1995</v>
      </c>
      <c r="F459" s="189" t="s">
        <v>1989</v>
      </c>
      <c r="G459" s="31" t="s">
        <v>4</v>
      </c>
      <c r="H459" s="32">
        <f>SUM(H460:H463)</f>
        <v>12.799999999999999</v>
      </c>
      <c r="I459" s="32">
        <f t="shared" ref="I459:N459" si="135">SUM(I460:I463)</f>
        <v>0</v>
      </c>
      <c r="J459" s="32">
        <f t="shared" si="135"/>
        <v>0</v>
      </c>
      <c r="K459" s="32">
        <f t="shared" si="135"/>
        <v>12.799999999999999</v>
      </c>
      <c r="L459" s="32">
        <f t="shared" si="135"/>
        <v>0</v>
      </c>
      <c r="M459" s="32">
        <f t="shared" si="135"/>
        <v>0</v>
      </c>
      <c r="N459" s="32">
        <f t="shared" si="135"/>
        <v>0</v>
      </c>
      <c r="O459" s="189">
        <v>470</v>
      </c>
      <c r="P459" s="192"/>
    </row>
    <row r="460" spans="1:16" x14ac:dyDescent="0.25">
      <c r="A460" s="190"/>
      <c r="B460" s="190"/>
      <c r="C460" s="189"/>
      <c r="D460" s="189"/>
      <c r="E460" s="189"/>
      <c r="F460" s="189"/>
      <c r="G460" s="31" t="s">
        <v>546</v>
      </c>
      <c r="H460" s="32">
        <f t="shared" si="132"/>
        <v>9.1999999999999993</v>
      </c>
      <c r="I460" s="32">
        <v>0</v>
      </c>
      <c r="J460" s="32">
        <v>0</v>
      </c>
      <c r="K460" s="32">
        <v>9.1999999999999993</v>
      </c>
      <c r="L460" s="32">
        <v>0</v>
      </c>
      <c r="M460" s="32">
        <v>0</v>
      </c>
      <c r="N460" s="32">
        <v>0</v>
      </c>
      <c r="O460" s="189"/>
      <c r="P460" s="192"/>
    </row>
    <row r="461" spans="1:16" ht="36" x14ac:dyDescent="0.25">
      <c r="A461" s="190"/>
      <c r="B461" s="190"/>
      <c r="C461" s="189"/>
      <c r="D461" s="189"/>
      <c r="E461" s="189"/>
      <c r="F461" s="189"/>
      <c r="G461" s="31" t="s">
        <v>7</v>
      </c>
      <c r="H461" s="32">
        <f t="shared" si="132"/>
        <v>3.6</v>
      </c>
      <c r="I461" s="32">
        <v>0</v>
      </c>
      <c r="J461" s="32">
        <v>0</v>
      </c>
      <c r="K461" s="32">
        <v>3.6</v>
      </c>
      <c r="L461" s="32">
        <v>0</v>
      </c>
      <c r="M461" s="32">
        <v>0</v>
      </c>
      <c r="N461" s="32">
        <v>0</v>
      </c>
      <c r="O461" s="189"/>
      <c r="P461" s="192"/>
    </row>
    <row r="462" spans="1:16" x14ac:dyDescent="0.25">
      <c r="A462" s="190"/>
      <c r="B462" s="190"/>
      <c r="C462" s="189"/>
      <c r="D462" s="189"/>
      <c r="E462" s="189"/>
      <c r="F462" s="189"/>
      <c r="G462" s="31" t="s">
        <v>8</v>
      </c>
      <c r="H462" s="32">
        <f t="shared" si="132"/>
        <v>0</v>
      </c>
      <c r="I462" s="32">
        <v>0</v>
      </c>
      <c r="J462" s="32">
        <v>0</v>
      </c>
      <c r="K462" s="32">
        <v>0</v>
      </c>
      <c r="L462" s="32">
        <v>0</v>
      </c>
      <c r="M462" s="32">
        <v>0</v>
      </c>
      <c r="N462" s="32">
        <v>0</v>
      </c>
      <c r="O462" s="189"/>
      <c r="P462" s="192"/>
    </row>
    <row r="463" spans="1:16" ht="24" x14ac:dyDescent="0.25">
      <c r="A463" s="190"/>
      <c r="B463" s="190"/>
      <c r="C463" s="189"/>
      <c r="D463" s="189"/>
      <c r="E463" s="189"/>
      <c r="F463" s="189"/>
      <c r="G463" s="31" t="s">
        <v>9</v>
      </c>
      <c r="H463" s="32">
        <f t="shared" si="132"/>
        <v>0</v>
      </c>
      <c r="I463" s="32">
        <v>0</v>
      </c>
      <c r="J463" s="32">
        <v>0</v>
      </c>
      <c r="K463" s="32">
        <v>0</v>
      </c>
      <c r="L463" s="32">
        <v>0</v>
      </c>
      <c r="M463" s="32">
        <v>0</v>
      </c>
      <c r="N463" s="32">
        <v>0</v>
      </c>
      <c r="O463" s="189"/>
      <c r="P463" s="192"/>
    </row>
    <row r="464" spans="1:16" ht="51" customHeight="1" x14ac:dyDescent="0.25">
      <c r="A464" s="190" t="s">
        <v>2100</v>
      </c>
      <c r="B464" s="190" t="s">
        <v>1987</v>
      </c>
      <c r="C464" s="189" t="s">
        <v>542</v>
      </c>
      <c r="D464" s="189">
        <v>2026</v>
      </c>
      <c r="E464" s="189" t="s">
        <v>1995</v>
      </c>
      <c r="F464" s="189" t="s">
        <v>1989</v>
      </c>
      <c r="G464" s="31" t="s">
        <v>4</v>
      </c>
      <c r="H464" s="32">
        <f>SUM(H465:H468)</f>
        <v>12.200000000000001</v>
      </c>
      <c r="I464" s="32">
        <f t="shared" ref="I464:N464" si="136">SUM(I465:I468)</f>
        <v>0</v>
      </c>
      <c r="J464" s="32">
        <f t="shared" si="136"/>
        <v>12.200000000000001</v>
      </c>
      <c r="K464" s="32">
        <f t="shared" si="136"/>
        <v>0</v>
      </c>
      <c r="L464" s="32">
        <f t="shared" si="136"/>
        <v>0</v>
      </c>
      <c r="M464" s="32">
        <f t="shared" si="136"/>
        <v>0</v>
      </c>
      <c r="N464" s="32">
        <f t="shared" si="136"/>
        <v>0</v>
      </c>
      <c r="O464" s="189">
        <v>313</v>
      </c>
      <c r="P464" s="192"/>
    </row>
    <row r="465" spans="1:16" x14ac:dyDescent="0.25">
      <c r="A465" s="190"/>
      <c r="B465" s="190"/>
      <c r="C465" s="189"/>
      <c r="D465" s="189"/>
      <c r="E465" s="189"/>
      <c r="F465" s="189"/>
      <c r="G465" s="31" t="s">
        <v>546</v>
      </c>
      <c r="H465" s="32">
        <f t="shared" si="132"/>
        <v>8.8000000000000007</v>
      </c>
      <c r="I465" s="32">
        <v>0</v>
      </c>
      <c r="J465" s="32">
        <v>8.8000000000000007</v>
      </c>
      <c r="K465" s="32">
        <v>0</v>
      </c>
      <c r="L465" s="32">
        <v>0</v>
      </c>
      <c r="M465" s="32">
        <v>0</v>
      </c>
      <c r="N465" s="32">
        <v>0</v>
      </c>
      <c r="O465" s="189"/>
      <c r="P465" s="192"/>
    </row>
    <row r="466" spans="1:16" ht="36" x14ac:dyDescent="0.25">
      <c r="A466" s="190"/>
      <c r="B466" s="190"/>
      <c r="C466" s="189"/>
      <c r="D466" s="189"/>
      <c r="E466" s="189"/>
      <c r="F466" s="189"/>
      <c r="G466" s="31" t="s">
        <v>7</v>
      </c>
      <c r="H466" s="32">
        <f t="shared" si="132"/>
        <v>3.4</v>
      </c>
      <c r="I466" s="32">
        <v>0</v>
      </c>
      <c r="J466" s="32">
        <v>3.4</v>
      </c>
      <c r="K466" s="32">
        <v>0</v>
      </c>
      <c r="L466" s="32">
        <v>0</v>
      </c>
      <c r="M466" s="32">
        <v>0</v>
      </c>
      <c r="N466" s="32">
        <v>0</v>
      </c>
      <c r="O466" s="189"/>
      <c r="P466" s="192"/>
    </row>
    <row r="467" spans="1:16" x14ac:dyDescent="0.25">
      <c r="A467" s="190"/>
      <c r="B467" s="190"/>
      <c r="C467" s="189"/>
      <c r="D467" s="189"/>
      <c r="E467" s="189"/>
      <c r="F467" s="189"/>
      <c r="G467" s="31" t="s">
        <v>8</v>
      </c>
      <c r="H467" s="32">
        <f t="shared" si="132"/>
        <v>0</v>
      </c>
      <c r="I467" s="32">
        <v>0</v>
      </c>
      <c r="J467" s="32">
        <v>0</v>
      </c>
      <c r="K467" s="32">
        <v>0</v>
      </c>
      <c r="L467" s="32">
        <v>0</v>
      </c>
      <c r="M467" s="32">
        <v>0</v>
      </c>
      <c r="N467" s="32">
        <v>0</v>
      </c>
      <c r="O467" s="189"/>
      <c r="P467" s="192"/>
    </row>
    <row r="468" spans="1:16" ht="24" x14ac:dyDescent="0.25">
      <c r="A468" s="190"/>
      <c r="B468" s="190"/>
      <c r="C468" s="189"/>
      <c r="D468" s="189"/>
      <c r="E468" s="189"/>
      <c r="F468" s="189"/>
      <c r="G468" s="31" t="s">
        <v>9</v>
      </c>
      <c r="H468" s="32">
        <f t="shared" si="132"/>
        <v>0</v>
      </c>
      <c r="I468" s="32">
        <v>0</v>
      </c>
      <c r="J468" s="32">
        <v>0</v>
      </c>
      <c r="K468" s="32">
        <v>0</v>
      </c>
      <c r="L468" s="32">
        <v>0</v>
      </c>
      <c r="M468" s="32">
        <v>0</v>
      </c>
      <c r="N468" s="32">
        <v>0</v>
      </c>
      <c r="O468" s="189"/>
      <c r="P468" s="192"/>
    </row>
    <row r="469" spans="1:16" ht="51" customHeight="1" x14ac:dyDescent="0.25">
      <c r="A469" s="190" t="s">
        <v>2101</v>
      </c>
      <c r="B469" s="190" t="s">
        <v>1987</v>
      </c>
      <c r="C469" s="189" t="s">
        <v>542</v>
      </c>
      <c r="D469" s="189">
        <v>2026</v>
      </c>
      <c r="E469" s="189" t="s">
        <v>1995</v>
      </c>
      <c r="F469" s="189" t="s">
        <v>1989</v>
      </c>
      <c r="G469" s="31" t="s">
        <v>4</v>
      </c>
      <c r="H469" s="32">
        <f>SUM(H470:H473)</f>
        <v>12.200000000000001</v>
      </c>
      <c r="I469" s="32">
        <f t="shared" ref="I469:N469" si="137">SUM(I470:I473)</f>
        <v>0</v>
      </c>
      <c r="J469" s="32">
        <f t="shared" si="137"/>
        <v>12.200000000000001</v>
      </c>
      <c r="K469" s="32">
        <f t="shared" si="137"/>
        <v>0</v>
      </c>
      <c r="L469" s="32">
        <f t="shared" si="137"/>
        <v>0</v>
      </c>
      <c r="M469" s="32">
        <f t="shared" si="137"/>
        <v>0</v>
      </c>
      <c r="N469" s="32">
        <f t="shared" si="137"/>
        <v>0</v>
      </c>
      <c r="O469" s="189">
        <v>273</v>
      </c>
      <c r="P469" s="192"/>
    </row>
    <row r="470" spans="1:16" x14ac:dyDescent="0.25">
      <c r="A470" s="190"/>
      <c r="B470" s="190"/>
      <c r="C470" s="189"/>
      <c r="D470" s="189"/>
      <c r="E470" s="189"/>
      <c r="F470" s="189"/>
      <c r="G470" s="31" t="s">
        <v>546</v>
      </c>
      <c r="H470" s="32">
        <f t="shared" si="132"/>
        <v>8.8000000000000007</v>
      </c>
      <c r="I470" s="32">
        <v>0</v>
      </c>
      <c r="J470" s="32">
        <v>8.8000000000000007</v>
      </c>
      <c r="K470" s="32">
        <v>0</v>
      </c>
      <c r="L470" s="32">
        <v>0</v>
      </c>
      <c r="M470" s="32">
        <v>0</v>
      </c>
      <c r="N470" s="32">
        <v>0</v>
      </c>
      <c r="O470" s="189"/>
      <c r="P470" s="192"/>
    </row>
    <row r="471" spans="1:16" ht="36" x14ac:dyDescent="0.25">
      <c r="A471" s="190"/>
      <c r="B471" s="190"/>
      <c r="C471" s="189"/>
      <c r="D471" s="189"/>
      <c r="E471" s="189"/>
      <c r="F471" s="189"/>
      <c r="G471" s="31" t="s">
        <v>7</v>
      </c>
      <c r="H471" s="32">
        <f t="shared" si="132"/>
        <v>3.4</v>
      </c>
      <c r="I471" s="32">
        <v>0</v>
      </c>
      <c r="J471" s="32">
        <v>3.4</v>
      </c>
      <c r="K471" s="32">
        <v>0</v>
      </c>
      <c r="L471" s="32">
        <v>0</v>
      </c>
      <c r="M471" s="32">
        <v>0</v>
      </c>
      <c r="N471" s="32">
        <v>0</v>
      </c>
      <c r="O471" s="189"/>
      <c r="P471" s="192"/>
    </row>
    <row r="472" spans="1:16" x14ac:dyDescent="0.25">
      <c r="A472" s="190"/>
      <c r="B472" s="190"/>
      <c r="C472" s="189"/>
      <c r="D472" s="189"/>
      <c r="E472" s="189"/>
      <c r="F472" s="189"/>
      <c r="G472" s="31" t="s">
        <v>8</v>
      </c>
      <c r="H472" s="32">
        <f t="shared" si="132"/>
        <v>0</v>
      </c>
      <c r="I472" s="32">
        <v>0</v>
      </c>
      <c r="J472" s="32">
        <v>0</v>
      </c>
      <c r="K472" s="32">
        <v>0</v>
      </c>
      <c r="L472" s="32">
        <v>0</v>
      </c>
      <c r="M472" s="32">
        <v>0</v>
      </c>
      <c r="N472" s="32">
        <v>0</v>
      </c>
      <c r="O472" s="189"/>
      <c r="P472" s="192"/>
    </row>
    <row r="473" spans="1:16" ht="24" x14ac:dyDescent="0.25">
      <c r="A473" s="190"/>
      <c r="B473" s="190"/>
      <c r="C473" s="189"/>
      <c r="D473" s="189"/>
      <c r="E473" s="189"/>
      <c r="F473" s="189"/>
      <c r="G473" s="31" t="s">
        <v>9</v>
      </c>
      <c r="H473" s="32">
        <f t="shared" si="132"/>
        <v>0</v>
      </c>
      <c r="I473" s="32">
        <v>0</v>
      </c>
      <c r="J473" s="32">
        <v>0</v>
      </c>
      <c r="K473" s="32">
        <v>0</v>
      </c>
      <c r="L473" s="32">
        <v>0</v>
      </c>
      <c r="M473" s="32">
        <v>0</v>
      </c>
      <c r="N473" s="32">
        <v>0</v>
      </c>
      <c r="O473" s="189"/>
      <c r="P473" s="192"/>
    </row>
    <row r="474" spans="1:16" ht="51" customHeight="1" x14ac:dyDescent="0.25">
      <c r="A474" s="190" t="s">
        <v>2102</v>
      </c>
      <c r="B474" s="190" t="s">
        <v>1987</v>
      </c>
      <c r="C474" s="189" t="s">
        <v>542</v>
      </c>
      <c r="D474" s="189">
        <v>2030</v>
      </c>
      <c r="E474" s="189" t="s">
        <v>1993</v>
      </c>
      <c r="F474" s="189" t="s">
        <v>1989</v>
      </c>
      <c r="G474" s="31" t="s">
        <v>4</v>
      </c>
      <c r="H474" s="32">
        <f>SUM(H475:H478)</f>
        <v>37.200000000000003</v>
      </c>
      <c r="I474" s="32">
        <f t="shared" ref="I474:N474" si="138">SUM(I475:I478)</f>
        <v>0</v>
      </c>
      <c r="J474" s="32">
        <f t="shared" si="138"/>
        <v>0</v>
      </c>
      <c r="K474" s="32">
        <f t="shared" si="138"/>
        <v>0</v>
      </c>
      <c r="L474" s="32">
        <f t="shared" si="138"/>
        <v>0</v>
      </c>
      <c r="M474" s="32">
        <f t="shared" si="138"/>
        <v>0</v>
      </c>
      <c r="N474" s="32">
        <f t="shared" si="138"/>
        <v>37.200000000000003</v>
      </c>
      <c r="O474" s="204">
        <v>3999</v>
      </c>
      <c r="P474" s="192"/>
    </row>
    <row r="475" spans="1:16" x14ac:dyDescent="0.25">
      <c r="A475" s="190"/>
      <c r="B475" s="190"/>
      <c r="C475" s="189"/>
      <c r="D475" s="189"/>
      <c r="E475" s="189"/>
      <c r="F475" s="189"/>
      <c r="G475" s="31" t="s">
        <v>546</v>
      </c>
      <c r="H475" s="32">
        <f t="shared" si="132"/>
        <v>26.8</v>
      </c>
      <c r="I475" s="32">
        <v>0</v>
      </c>
      <c r="J475" s="32">
        <v>0</v>
      </c>
      <c r="K475" s="32">
        <v>0</v>
      </c>
      <c r="L475" s="32">
        <v>0</v>
      </c>
      <c r="M475" s="32">
        <v>0</v>
      </c>
      <c r="N475" s="32">
        <v>26.8</v>
      </c>
      <c r="O475" s="204"/>
      <c r="P475" s="192"/>
    </row>
    <row r="476" spans="1:16" ht="36" x14ac:dyDescent="0.25">
      <c r="A476" s="190"/>
      <c r="B476" s="190"/>
      <c r="C476" s="189"/>
      <c r="D476" s="189"/>
      <c r="E476" s="189"/>
      <c r="F476" s="189"/>
      <c r="G476" s="31" t="s">
        <v>7</v>
      </c>
      <c r="H476" s="32">
        <f t="shared" si="132"/>
        <v>10.4</v>
      </c>
      <c r="I476" s="32">
        <v>0</v>
      </c>
      <c r="J476" s="32">
        <v>0</v>
      </c>
      <c r="K476" s="32">
        <v>0</v>
      </c>
      <c r="L476" s="32">
        <v>0</v>
      </c>
      <c r="M476" s="32">
        <v>0</v>
      </c>
      <c r="N476" s="32">
        <v>10.4</v>
      </c>
      <c r="O476" s="204"/>
      <c r="P476" s="192"/>
    </row>
    <row r="477" spans="1:16" x14ac:dyDescent="0.25">
      <c r="A477" s="190"/>
      <c r="B477" s="190"/>
      <c r="C477" s="189"/>
      <c r="D477" s="189"/>
      <c r="E477" s="189"/>
      <c r="F477" s="189"/>
      <c r="G477" s="31" t="s">
        <v>8</v>
      </c>
      <c r="H477" s="32">
        <f t="shared" si="132"/>
        <v>0</v>
      </c>
      <c r="I477" s="32">
        <v>0</v>
      </c>
      <c r="J477" s="32">
        <v>0</v>
      </c>
      <c r="K477" s="32">
        <v>0</v>
      </c>
      <c r="L477" s="32">
        <v>0</v>
      </c>
      <c r="M477" s="32">
        <v>0</v>
      </c>
      <c r="N477" s="32">
        <v>0</v>
      </c>
      <c r="O477" s="204"/>
      <c r="P477" s="192"/>
    </row>
    <row r="478" spans="1:16" ht="24" x14ac:dyDescent="0.25">
      <c r="A478" s="190"/>
      <c r="B478" s="190"/>
      <c r="C478" s="189"/>
      <c r="D478" s="189"/>
      <c r="E478" s="189"/>
      <c r="F478" s="189"/>
      <c r="G478" s="31" t="s">
        <v>9</v>
      </c>
      <c r="H478" s="32">
        <f t="shared" si="132"/>
        <v>0</v>
      </c>
      <c r="I478" s="32">
        <v>0</v>
      </c>
      <c r="J478" s="32">
        <v>0</v>
      </c>
      <c r="K478" s="32">
        <v>0</v>
      </c>
      <c r="L478" s="32">
        <v>0</v>
      </c>
      <c r="M478" s="32">
        <v>0</v>
      </c>
      <c r="N478" s="32">
        <v>0</v>
      </c>
      <c r="O478" s="204"/>
      <c r="P478" s="192"/>
    </row>
    <row r="479" spans="1:16" ht="51" customHeight="1" x14ac:dyDescent="0.25">
      <c r="A479" s="190" t="s">
        <v>2103</v>
      </c>
      <c r="B479" s="190" t="s">
        <v>1987</v>
      </c>
      <c r="C479" s="189" t="s">
        <v>542</v>
      </c>
      <c r="D479" s="189">
        <v>2026</v>
      </c>
      <c r="E479" s="189" t="s">
        <v>2104</v>
      </c>
      <c r="F479" s="189" t="s">
        <v>1989</v>
      </c>
      <c r="G479" s="31" t="s">
        <v>4</v>
      </c>
      <c r="H479" s="32">
        <f>SUM(H480:H483)</f>
        <v>19.8</v>
      </c>
      <c r="I479" s="32">
        <f t="shared" ref="I479:N479" si="139">SUM(I480:I483)</f>
        <v>0</v>
      </c>
      <c r="J479" s="32">
        <f t="shared" si="139"/>
        <v>19.8</v>
      </c>
      <c r="K479" s="32">
        <f t="shared" si="139"/>
        <v>0</v>
      </c>
      <c r="L479" s="32">
        <f t="shared" si="139"/>
        <v>0</v>
      </c>
      <c r="M479" s="32">
        <f t="shared" si="139"/>
        <v>0</v>
      </c>
      <c r="N479" s="32">
        <f t="shared" si="139"/>
        <v>0</v>
      </c>
      <c r="O479" s="189">
        <v>4353</v>
      </c>
      <c r="P479" s="192"/>
    </row>
    <row r="480" spans="1:16" x14ac:dyDescent="0.25">
      <c r="A480" s="190"/>
      <c r="B480" s="190"/>
      <c r="C480" s="189"/>
      <c r="D480" s="189"/>
      <c r="E480" s="189"/>
      <c r="F480" s="189"/>
      <c r="G480" s="31" t="s">
        <v>546</v>
      </c>
      <c r="H480" s="32">
        <f t="shared" si="132"/>
        <v>14.3</v>
      </c>
      <c r="I480" s="32">
        <v>0</v>
      </c>
      <c r="J480" s="32">
        <v>14.3</v>
      </c>
      <c r="K480" s="32">
        <v>0</v>
      </c>
      <c r="L480" s="32">
        <v>0</v>
      </c>
      <c r="M480" s="32">
        <v>0</v>
      </c>
      <c r="N480" s="32">
        <v>0</v>
      </c>
      <c r="O480" s="189"/>
      <c r="P480" s="192"/>
    </row>
    <row r="481" spans="1:16" ht="36" x14ac:dyDescent="0.25">
      <c r="A481" s="190"/>
      <c r="B481" s="190"/>
      <c r="C481" s="189"/>
      <c r="D481" s="189"/>
      <c r="E481" s="189"/>
      <c r="F481" s="189"/>
      <c r="G481" s="31" t="s">
        <v>7</v>
      </c>
      <c r="H481" s="32">
        <f t="shared" si="132"/>
        <v>5.5</v>
      </c>
      <c r="I481" s="32">
        <v>0</v>
      </c>
      <c r="J481" s="32">
        <v>5.5</v>
      </c>
      <c r="K481" s="32">
        <v>0</v>
      </c>
      <c r="L481" s="32">
        <v>0</v>
      </c>
      <c r="M481" s="32">
        <v>0</v>
      </c>
      <c r="N481" s="32">
        <v>0</v>
      </c>
      <c r="O481" s="189"/>
      <c r="P481" s="192"/>
    </row>
    <row r="482" spans="1:16" x14ac:dyDescent="0.25">
      <c r="A482" s="190"/>
      <c r="B482" s="190"/>
      <c r="C482" s="189"/>
      <c r="D482" s="189"/>
      <c r="E482" s="189"/>
      <c r="F482" s="189"/>
      <c r="G482" s="31" t="s">
        <v>8</v>
      </c>
      <c r="H482" s="32">
        <f t="shared" si="132"/>
        <v>0</v>
      </c>
      <c r="I482" s="32">
        <v>0</v>
      </c>
      <c r="J482" s="32">
        <v>0</v>
      </c>
      <c r="K482" s="32">
        <v>0</v>
      </c>
      <c r="L482" s="32">
        <v>0</v>
      </c>
      <c r="M482" s="32">
        <v>0</v>
      </c>
      <c r="N482" s="32">
        <v>0</v>
      </c>
      <c r="O482" s="189"/>
      <c r="P482" s="192"/>
    </row>
    <row r="483" spans="1:16" ht="24" x14ac:dyDescent="0.25">
      <c r="A483" s="190"/>
      <c r="B483" s="190"/>
      <c r="C483" s="189"/>
      <c r="D483" s="189"/>
      <c r="E483" s="189"/>
      <c r="F483" s="189"/>
      <c r="G483" s="31" t="s">
        <v>9</v>
      </c>
      <c r="H483" s="32">
        <f t="shared" si="132"/>
        <v>0</v>
      </c>
      <c r="I483" s="32">
        <v>0</v>
      </c>
      <c r="J483" s="32">
        <v>0</v>
      </c>
      <c r="K483" s="32">
        <v>0</v>
      </c>
      <c r="L483" s="32">
        <v>0</v>
      </c>
      <c r="M483" s="32">
        <v>0</v>
      </c>
      <c r="N483" s="32">
        <v>0</v>
      </c>
      <c r="O483" s="189"/>
      <c r="P483" s="192"/>
    </row>
    <row r="484" spans="1:16" ht="36" x14ac:dyDescent="0.25">
      <c r="A484" s="208" t="s">
        <v>125</v>
      </c>
      <c r="B484" s="208"/>
      <c r="C484" s="208"/>
      <c r="D484" s="208"/>
      <c r="E484" s="208"/>
      <c r="F484" s="208"/>
      <c r="G484" s="35" t="s">
        <v>4</v>
      </c>
      <c r="H484" s="37">
        <f>SUM(H485:H488)</f>
        <v>151.20000000000002</v>
      </c>
      <c r="I484" s="37">
        <f t="shared" ref="I484:N484" si="140">SUM(I485:I488)</f>
        <v>22.8</v>
      </c>
      <c r="J484" s="37">
        <f t="shared" si="140"/>
        <v>44.2</v>
      </c>
      <c r="K484" s="37">
        <f t="shared" si="140"/>
        <v>12.799999999999999</v>
      </c>
      <c r="L484" s="37">
        <f t="shared" si="140"/>
        <v>14.8</v>
      </c>
      <c r="M484" s="37">
        <f t="shared" si="140"/>
        <v>0</v>
      </c>
      <c r="N484" s="37">
        <f t="shared" si="140"/>
        <v>56.599999999999994</v>
      </c>
      <c r="O484" s="208">
        <v>13335</v>
      </c>
      <c r="P484" s="192"/>
    </row>
    <row r="485" spans="1:16" ht="24" x14ac:dyDescent="0.25">
      <c r="A485" s="208"/>
      <c r="B485" s="208"/>
      <c r="C485" s="208"/>
      <c r="D485" s="208"/>
      <c r="E485" s="208"/>
      <c r="F485" s="208"/>
      <c r="G485" s="35" t="s">
        <v>6</v>
      </c>
      <c r="H485" s="37">
        <f t="shared" si="132"/>
        <v>118.60000000000001</v>
      </c>
      <c r="I485" s="37">
        <f t="shared" ref="I485:N485" si="141">I440+I445+I450+I455+I460+I465+I470+I475+I480</f>
        <v>22.3</v>
      </c>
      <c r="J485" s="37">
        <f t="shared" si="141"/>
        <v>31.900000000000002</v>
      </c>
      <c r="K485" s="37">
        <f t="shared" si="141"/>
        <v>9.1999999999999993</v>
      </c>
      <c r="L485" s="37">
        <f t="shared" si="141"/>
        <v>14.4</v>
      </c>
      <c r="M485" s="37">
        <f t="shared" si="141"/>
        <v>0</v>
      </c>
      <c r="N485" s="37">
        <f t="shared" si="141"/>
        <v>40.799999999999997</v>
      </c>
      <c r="O485" s="208"/>
      <c r="P485" s="192"/>
    </row>
    <row r="486" spans="1:16" x14ac:dyDescent="0.25">
      <c r="A486" s="208"/>
      <c r="B486" s="208"/>
      <c r="C486" s="208"/>
      <c r="D486" s="208"/>
      <c r="E486" s="208"/>
      <c r="F486" s="208"/>
      <c r="G486" s="35" t="s">
        <v>2105</v>
      </c>
      <c r="H486" s="37">
        <f>SUM(I486:N486)</f>
        <v>32.6</v>
      </c>
      <c r="I486" s="37">
        <f t="shared" ref="I486:N486" si="142">I441+I446+I451+I456+I461+I466+I471+I476+I481</f>
        <v>0.5</v>
      </c>
      <c r="J486" s="37">
        <f t="shared" si="142"/>
        <v>12.3</v>
      </c>
      <c r="K486" s="37">
        <f t="shared" si="142"/>
        <v>3.6</v>
      </c>
      <c r="L486" s="37">
        <f t="shared" si="142"/>
        <v>0.4</v>
      </c>
      <c r="M486" s="37">
        <f t="shared" si="142"/>
        <v>0</v>
      </c>
      <c r="N486" s="37">
        <f t="shared" si="142"/>
        <v>15.8</v>
      </c>
      <c r="O486" s="208"/>
      <c r="P486" s="192"/>
    </row>
    <row r="487" spans="1:16" x14ac:dyDescent="0.25">
      <c r="A487" s="208"/>
      <c r="B487" s="208"/>
      <c r="C487" s="208"/>
      <c r="D487" s="208"/>
      <c r="E487" s="208"/>
      <c r="F487" s="208"/>
      <c r="G487" s="35" t="s">
        <v>8</v>
      </c>
      <c r="H487" s="37">
        <f t="shared" si="132"/>
        <v>0</v>
      </c>
      <c r="I487" s="37">
        <f t="shared" ref="I487:N487" si="143">I442+I447+I452+I457+I462+I467+I472+I477+I482</f>
        <v>0</v>
      </c>
      <c r="J487" s="37">
        <f t="shared" si="143"/>
        <v>0</v>
      </c>
      <c r="K487" s="37">
        <f t="shared" si="143"/>
        <v>0</v>
      </c>
      <c r="L487" s="37">
        <f t="shared" si="143"/>
        <v>0</v>
      </c>
      <c r="M487" s="37">
        <f t="shared" si="143"/>
        <v>0</v>
      </c>
      <c r="N487" s="37">
        <f t="shared" si="143"/>
        <v>0</v>
      </c>
      <c r="O487" s="208"/>
      <c r="P487" s="192"/>
    </row>
    <row r="488" spans="1:16" ht="24" x14ac:dyDescent="0.25">
      <c r="A488" s="208"/>
      <c r="B488" s="208"/>
      <c r="C488" s="208"/>
      <c r="D488" s="208"/>
      <c r="E488" s="208"/>
      <c r="F488" s="208"/>
      <c r="G488" s="35" t="s">
        <v>9</v>
      </c>
      <c r="H488" s="37">
        <f t="shared" si="132"/>
        <v>0</v>
      </c>
      <c r="I488" s="37">
        <f t="shared" ref="I488:N488" si="144">I443+I448+I453+I458+I463+I468+I473+I478+I483</f>
        <v>0</v>
      </c>
      <c r="J488" s="37">
        <f t="shared" si="144"/>
        <v>0</v>
      </c>
      <c r="K488" s="37">
        <f t="shared" si="144"/>
        <v>0</v>
      </c>
      <c r="L488" s="37">
        <f t="shared" si="144"/>
        <v>0</v>
      </c>
      <c r="M488" s="37">
        <f t="shared" si="144"/>
        <v>0</v>
      </c>
      <c r="N488" s="37">
        <f t="shared" si="144"/>
        <v>0</v>
      </c>
      <c r="O488" s="208"/>
      <c r="P488" s="192"/>
    </row>
    <row r="489" spans="1:16" x14ac:dyDescent="0.25">
      <c r="A489" s="187" t="s">
        <v>0</v>
      </c>
      <c r="B489" s="187"/>
      <c r="C489" s="187"/>
      <c r="D489" s="187"/>
      <c r="E489" s="187"/>
      <c r="F489" s="187"/>
      <c r="G489" s="187"/>
      <c r="H489" s="187"/>
      <c r="I489" s="187"/>
      <c r="J489" s="187"/>
      <c r="K489" s="187"/>
      <c r="L489" s="187"/>
      <c r="M489" s="187"/>
      <c r="N489" s="187"/>
      <c r="O489" s="187"/>
      <c r="P489" s="187"/>
    </row>
    <row r="490" spans="1:16" ht="51" customHeight="1" x14ac:dyDescent="0.25">
      <c r="A490" s="190" t="s">
        <v>2106</v>
      </c>
      <c r="B490" s="190" t="s">
        <v>1987</v>
      </c>
      <c r="C490" s="189" t="s">
        <v>0</v>
      </c>
      <c r="D490" s="189">
        <v>2028</v>
      </c>
      <c r="E490" s="189" t="s">
        <v>2107</v>
      </c>
      <c r="F490" s="189" t="s">
        <v>1989</v>
      </c>
      <c r="G490" s="31" t="s">
        <v>4</v>
      </c>
      <c r="H490" s="32">
        <f>SUM(H491:H494)</f>
        <v>81.8</v>
      </c>
      <c r="I490" s="32">
        <f t="shared" ref="I490:N490" si="145">SUM(I491:I494)</f>
        <v>0</v>
      </c>
      <c r="J490" s="32">
        <f t="shared" si="145"/>
        <v>0</v>
      </c>
      <c r="K490" s="32">
        <f t="shared" si="145"/>
        <v>0</v>
      </c>
      <c r="L490" s="32">
        <f t="shared" si="145"/>
        <v>81.8</v>
      </c>
      <c r="M490" s="32">
        <f t="shared" si="145"/>
        <v>0</v>
      </c>
      <c r="N490" s="32">
        <f t="shared" si="145"/>
        <v>0</v>
      </c>
      <c r="O490" s="204">
        <v>13680</v>
      </c>
      <c r="P490" s="192"/>
    </row>
    <row r="491" spans="1:16" x14ac:dyDescent="0.25">
      <c r="A491" s="190"/>
      <c r="B491" s="190"/>
      <c r="C491" s="189"/>
      <c r="D491" s="189"/>
      <c r="E491" s="189"/>
      <c r="F491" s="189"/>
      <c r="G491" s="31" t="s">
        <v>6</v>
      </c>
      <c r="H491" s="32">
        <f>SUM(I491:N491)</f>
        <v>80</v>
      </c>
      <c r="I491" s="32">
        <v>0</v>
      </c>
      <c r="J491" s="32">
        <v>0</v>
      </c>
      <c r="K491" s="32">
        <v>0</v>
      </c>
      <c r="L491" s="32">
        <v>80</v>
      </c>
      <c r="M491" s="32">
        <v>0</v>
      </c>
      <c r="N491" s="32">
        <v>0</v>
      </c>
      <c r="O491" s="204"/>
      <c r="P491" s="192"/>
    </row>
    <row r="492" spans="1:16" ht="36" x14ac:dyDescent="0.25">
      <c r="A492" s="190"/>
      <c r="B492" s="190"/>
      <c r="C492" s="189"/>
      <c r="D492" s="189"/>
      <c r="E492" s="189"/>
      <c r="F492" s="189"/>
      <c r="G492" s="31" t="s">
        <v>7</v>
      </c>
      <c r="H492" s="32">
        <f>SUM(I492:N492)</f>
        <v>1.8</v>
      </c>
      <c r="I492" s="32">
        <v>0</v>
      </c>
      <c r="J492" s="32">
        <v>0</v>
      </c>
      <c r="K492" s="32">
        <v>0</v>
      </c>
      <c r="L492" s="32">
        <v>1.8</v>
      </c>
      <c r="M492" s="32">
        <v>0</v>
      </c>
      <c r="N492" s="32">
        <v>0</v>
      </c>
      <c r="O492" s="204"/>
      <c r="P492" s="192"/>
    </row>
    <row r="493" spans="1:16" x14ac:dyDescent="0.25">
      <c r="A493" s="190"/>
      <c r="B493" s="190"/>
      <c r="C493" s="189"/>
      <c r="D493" s="189"/>
      <c r="E493" s="189"/>
      <c r="F493" s="189"/>
      <c r="G493" s="31" t="s">
        <v>8</v>
      </c>
      <c r="H493" s="32">
        <f>SUM(I493:N493)</f>
        <v>0</v>
      </c>
      <c r="I493" s="32">
        <v>0</v>
      </c>
      <c r="J493" s="32">
        <v>0</v>
      </c>
      <c r="K493" s="32">
        <v>0</v>
      </c>
      <c r="L493" s="32">
        <v>0</v>
      </c>
      <c r="M493" s="32">
        <v>0</v>
      </c>
      <c r="N493" s="32">
        <v>0</v>
      </c>
      <c r="O493" s="204"/>
      <c r="P493" s="192"/>
    </row>
    <row r="494" spans="1:16" ht="24" x14ac:dyDescent="0.25">
      <c r="A494" s="190"/>
      <c r="B494" s="190"/>
      <c r="C494" s="189"/>
      <c r="D494" s="189"/>
      <c r="E494" s="189"/>
      <c r="F494" s="189"/>
      <c r="G494" s="31" t="s">
        <v>9</v>
      </c>
      <c r="H494" s="32">
        <f>SUM(I494:N494)</f>
        <v>0</v>
      </c>
      <c r="I494" s="32">
        <v>0</v>
      </c>
      <c r="J494" s="32">
        <v>0</v>
      </c>
      <c r="K494" s="32">
        <v>0</v>
      </c>
      <c r="L494" s="32">
        <v>0</v>
      </c>
      <c r="M494" s="32">
        <v>0</v>
      </c>
      <c r="N494" s="32">
        <v>0</v>
      </c>
      <c r="O494" s="204"/>
      <c r="P494" s="192"/>
    </row>
    <row r="495" spans="1:16" ht="36" x14ac:dyDescent="0.25">
      <c r="A495" s="208" t="s">
        <v>125</v>
      </c>
      <c r="B495" s="208"/>
      <c r="C495" s="208"/>
      <c r="D495" s="208"/>
      <c r="E495" s="208"/>
      <c r="F495" s="208"/>
      <c r="G495" s="35" t="s">
        <v>4</v>
      </c>
      <c r="H495" s="37">
        <f>SUM(H496:H499)</f>
        <v>81.8</v>
      </c>
      <c r="I495" s="37">
        <f t="shared" ref="I495:N495" si="146">SUM(I496:I499)</f>
        <v>0</v>
      </c>
      <c r="J495" s="37">
        <f t="shared" si="146"/>
        <v>0</v>
      </c>
      <c r="K495" s="37">
        <f t="shared" si="146"/>
        <v>0</v>
      </c>
      <c r="L495" s="37">
        <f t="shared" si="146"/>
        <v>81.8</v>
      </c>
      <c r="M495" s="37">
        <f t="shared" si="146"/>
        <v>0</v>
      </c>
      <c r="N495" s="37">
        <f t="shared" si="146"/>
        <v>0</v>
      </c>
      <c r="O495" s="422">
        <v>13680</v>
      </c>
      <c r="P495" s="192"/>
    </row>
    <row r="496" spans="1:16" ht="24" x14ac:dyDescent="0.25">
      <c r="A496" s="208"/>
      <c r="B496" s="208"/>
      <c r="C496" s="208"/>
      <c r="D496" s="208"/>
      <c r="E496" s="208"/>
      <c r="F496" s="208"/>
      <c r="G496" s="35" t="s">
        <v>6</v>
      </c>
      <c r="H496" s="37">
        <f>SUM(I496:N496)</f>
        <v>80</v>
      </c>
      <c r="I496" s="37">
        <f t="shared" ref="I496:N496" si="147">I491</f>
        <v>0</v>
      </c>
      <c r="J496" s="37">
        <f t="shared" si="147"/>
        <v>0</v>
      </c>
      <c r="K496" s="37">
        <f t="shared" si="147"/>
        <v>0</v>
      </c>
      <c r="L496" s="37">
        <f t="shared" si="147"/>
        <v>80</v>
      </c>
      <c r="M496" s="37">
        <f t="shared" si="147"/>
        <v>0</v>
      </c>
      <c r="N496" s="37">
        <f t="shared" si="147"/>
        <v>0</v>
      </c>
      <c r="O496" s="422"/>
      <c r="P496" s="192"/>
    </row>
    <row r="497" spans="1:16" ht="36" x14ac:dyDescent="0.25">
      <c r="A497" s="208"/>
      <c r="B497" s="208"/>
      <c r="C497" s="208"/>
      <c r="D497" s="208"/>
      <c r="E497" s="208"/>
      <c r="F497" s="208"/>
      <c r="G497" s="35" t="s">
        <v>7</v>
      </c>
      <c r="H497" s="37">
        <f>SUM(I497:N497)</f>
        <v>1.8</v>
      </c>
      <c r="I497" s="37">
        <f t="shared" ref="I497:N497" si="148">I492</f>
        <v>0</v>
      </c>
      <c r="J497" s="37">
        <f t="shared" si="148"/>
        <v>0</v>
      </c>
      <c r="K497" s="37">
        <f t="shared" si="148"/>
        <v>0</v>
      </c>
      <c r="L497" s="37">
        <f t="shared" si="148"/>
        <v>1.8</v>
      </c>
      <c r="M497" s="37">
        <f t="shared" si="148"/>
        <v>0</v>
      </c>
      <c r="N497" s="37">
        <f t="shared" si="148"/>
        <v>0</v>
      </c>
      <c r="O497" s="422"/>
      <c r="P497" s="192"/>
    </row>
    <row r="498" spans="1:16" x14ac:dyDescent="0.25">
      <c r="A498" s="208"/>
      <c r="B498" s="208"/>
      <c r="C498" s="208"/>
      <c r="D498" s="208"/>
      <c r="E498" s="208"/>
      <c r="F498" s="208"/>
      <c r="G498" s="35" t="s">
        <v>8</v>
      </c>
      <c r="H498" s="37">
        <f>SUM(I498:N498)</f>
        <v>0</v>
      </c>
      <c r="I498" s="37">
        <f t="shared" ref="I498:N498" si="149">I493</f>
        <v>0</v>
      </c>
      <c r="J498" s="37">
        <f t="shared" si="149"/>
        <v>0</v>
      </c>
      <c r="K498" s="37">
        <f t="shared" si="149"/>
        <v>0</v>
      </c>
      <c r="L498" s="37">
        <f t="shared" si="149"/>
        <v>0</v>
      </c>
      <c r="M498" s="37">
        <f t="shared" si="149"/>
        <v>0</v>
      </c>
      <c r="N498" s="37">
        <f t="shared" si="149"/>
        <v>0</v>
      </c>
      <c r="O498" s="422"/>
      <c r="P498" s="192"/>
    </row>
    <row r="499" spans="1:16" ht="24" x14ac:dyDescent="0.25">
      <c r="A499" s="208"/>
      <c r="B499" s="208"/>
      <c r="C499" s="208"/>
      <c r="D499" s="208"/>
      <c r="E499" s="208"/>
      <c r="F499" s="208"/>
      <c r="G499" s="35" t="s">
        <v>9</v>
      </c>
      <c r="H499" s="37">
        <f>SUM(I499:N499)</f>
        <v>0</v>
      </c>
      <c r="I499" s="37">
        <f t="shared" ref="I499:N499" si="150">I494</f>
        <v>0</v>
      </c>
      <c r="J499" s="37">
        <f t="shared" si="150"/>
        <v>0</v>
      </c>
      <c r="K499" s="37">
        <f t="shared" si="150"/>
        <v>0</v>
      </c>
      <c r="L499" s="37">
        <f t="shared" si="150"/>
        <v>0</v>
      </c>
      <c r="M499" s="37">
        <f t="shared" si="150"/>
        <v>0</v>
      </c>
      <c r="N499" s="37">
        <f t="shared" si="150"/>
        <v>0</v>
      </c>
      <c r="O499" s="422"/>
      <c r="P499" s="192"/>
    </row>
    <row r="500" spans="1:16" x14ac:dyDescent="0.25">
      <c r="A500" s="187" t="s">
        <v>165</v>
      </c>
      <c r="B500" s="187"/>
      <c r="C500" s="187"/>
      <c r="D500" s="187"/>
      <c r="E500" s="187"/>
      <c r="F500" s="187"/>
      <c r="G500" s="187"/>
      <c r="H500" s="187"/>
      <c r="I500" s="187"/>
      <c r="J500" s="187"/>
      <c r="K500" s="187"/>
      <c r="L500" s="187"/>
      <c r="M500" s="187"/>
      <c r="N500" s="187"/>
      <c r="O500" s="187"/>
      <c r="P500" s="187"/>
    </row>
    <row r="501" spans="1:16" ht="51" customHeight="1" x14ac:dyDescent="0.25">
      <c r="A501" s="190" t="s">
        <v>2108</v>
      </c>
      <c r="B501" s="190" t="s">
        <v>1987</v>
      </c>
      <c r="C501" s="189" t="s">
        <v>165</v>
      </c>
      <c r="D501" s="189">
        <v>2029</v>
      </c>
      <c r="E501" s="189" t="s">
        <v>1995</v>
      </c>
      <c r="F501" s="189" t="s">
        <v>1989</v>
      </c>
      <c r="G501" s="31" t="s">
        <v>4</v>
      </c>
      <c r="H501" s="32">
        <f>SUM(H502:H505)</f>
        <v>12.200000000000001</v>
      </c>
      <c r="I501" s="32">
        <f t="shared" ref="I501:N501" si="151">SUM(I502:I505)</f>
        <v>0</v>
      </c>
      <c r="J501" s="32">
        <f t="shared" si="151"/>
        <v>0</v>
      </c>
      <c r="K501" s="32">
        <f t="shared" si="151"/>
        <v>0</v>
      </c>
      <c r="L501" s="32">
        <f t="shared" si="151"/>
        <v>0</v>
      </c>
      <c r="M501" s="32">
        <f t="shared" si="151"/>
        <v>12.200000000000001</v>
      </c>
      <c r="N501" s="32">
        <f t="shared" si="151"/>
        <v>0</v>
      </c>
      <c r="O501" s="189">
        <v>488</v>
      </c>
      <c r="P501" s="189"/>
    </row>
    <row r="502" spans="1:16" x14ac:dyDescent="0.25">
      <c r="A502" s="190"/>
      <c r="B502" s="190"/>
      <c r="C502" s="189"/>
      <c r="D502" s="189"/>
      <c r="E502" s="189"/>
      <c r="F502" s="189"/>
      <c r="G502" s="31" t="s">
        <v>6</v>
      </c>
      <c r="H502" s="32">
        <f>SUM(I502:N502)</f>
        <v>8.8000000000000007</v>
      </c>
      <c r="I502" s="32">
        <v>0</v>
      </c>
      <c r="J502" s="32">
        <v>0</v>
      </c>
      <c r="K502" s="32">
        <v>0</v>
      </c>
      <c r="L502" s="32">
        <v>0</v>
      </c>
      <c r="M502" s="32">
        <v>8.8000000000000007</v>
      </c>
      <c r="N502" s="32">
        <v>0</v>
      </c>
      <c r="O502" s="189"/>
      <c r="P502" s="189"/>
    </row>
    <row r="503" spans="1:16" ht="36" x14ac:dyDescent="0.25">
      <c r="A503" s="190"/>
      <c r="B503" s="190"/>
      <c r="C503" s="189"/>
      <c r="D503" s="189"/>
      <c r="E503" s="189"/>
      <c r="F503" s="189"/>
      <c r="G503" s="31" t="s">
        <v>7</v>
      </c>
      <c r="H503" s="32">
        <f>SUM(I503:N503)</f>
        <v>3.4</v>
      </c>
      <c r="I503" s="32">
        <v>0</v>
      </c>
      <c r="J503" s="32">
        <v>0</v>
      </c>
      <c r="K503" s="32">
        <v>0</v>
      </c>
      <c r="L503" s="32">
        <v>0</v>
      </c>
      <c r="M503" s="32">
        <v>3.4</v>
      </c>
      <c r="N503" s="32">
        <v>0</v>
      </c>
      <c r="O503" s="189"/>
      <c r="P503" s="189"/>
    </row>
    <row r="504" spans="1:16" x14ac:dyDescent="0.25">
      <c r="A504" s="190"/>
      <c r="B504" s="190"/>
      <c r="C504" s="189"/>
      <c r="D504" s="189"/>
      <c r="E504" s="189"/>
      <c r="F504" s="189"/>
      <c r="G504" s="31" t="s">
        <v>8</v>
      </c>
      <c r="H504" s="32">
        <f>SUM(I504:N504)</f>
        <v>0</v>
      </c>
      <c r="I504" s="32">
        <v>0</v>
      </c>
      <c r="J504" s="32">
        <v>0</v>
      </c>
      <c r="K504" s="32">
        <v>0</v>
      </c>
      <c r="L504" s="32">
        <v>0</v>
      </c>
      <c r="M504" s="32">
        <v>0</v>
      </c>
      <c r="N504" s="32">
        <v>0</v>
      </c>
      <c r="O504" s="189"/>
      <c r="P504" s="189"/>
    </row>
    <row r="505" spans="1:16" ht="24" x14ac:dyDescent="0.25">
      <c r="A505" s="190"/>
      <c r="B505" s="190"/>
      <c r="C505" s="189"/>
      <c r="D505" s="189"/>
      <c r="E505" s="189"/>
      <c r="F505" s="189"/>
      <c r="G505" s="31" t="s">
        <v>9</v>
      </c>
      <c r="H505" s="32">
        <f>SUM(I505:N505)</f>
        <v>0</v>
      </c>
      <c r="I505" s="32">
        <v>0</v>
      </c>
      <c r="J505" s="32">
        <v>0</v>
      </c>
      <c r="K505" s="32">
        <v>0</v>
      </c>
      <c r="L505" s="32">
        <v>0</v>
      </c>
      <c r="M505" s="32">
        <v>0</v>
      </c>
      <c r="N505" s="32">
        <v>0</v>
      </c>
      <c r="O505" s="189"/>
      <c r="P505" s="189"/>
    </row>
    <row r="506" spans="1:16" ht="51" customHeight="1" x14ac:dyDescent="0.25">
      <c r="A506" s="190" t="s">
        <v>2109</v>
      </c>
      <c r="B506" s="190" t="s">
        <v>1987</v>
      </c>
      <c r="C506" s="189" t="s">
        <v>165</v>
      </c>
      <c r="D506" s="189">
        <v>2029</v>
      </c>
      <c r="E506" s="189" t="s">
        <v>1995</v>
      </c>
      <c r="F506" s="189" t="s">
        <v>1989</v>
      </c>
      <c r="G506" s="31" t="s">
        <v>4</v>
      </c>
      <c r="H506" s="32">
        <f>SUM(H507:H510)</f>
        <v>18.600000000000001</v>
      </c>
      <c r="I506" s="32">
        <f t="shared" ref="I506:N506" si="152">SUM(I507:I510)</f>
        <v>0</v>
      </c>
      <c r="J506" s="32">
        <f t="shared" si="152"/>
        <v>0</v>
      </c>
      <c r="K506" s="32">
        <f t="shared" si="152"/>
        <v>0</v>
      </c>
      <c r="L506" s="32">
        <f t="shared" si="152"/>
        <v>0</v>
      </c>
      <c r="M506" s="32">
        <f t="shared" si="152"/>
        <v>18.600000000000001</v>
      </c>
      <c r="N506" s="32">
        <f t="shared" si="152"/>
        <v>0</v>
      </c>
      <c r="O506" s="189">
        <v>990</v>
      </c>
      <c r="P506" s="189"/>
    </row>
    <row r="507" spans="1:16" x14ac:dyDescent="0.25">
      <c r="A507" s="190"/>
      <c r="B507" s="190"/>
      <c r="C507" s="189"/>
      <c r="D507" s="189"/>
      <c r="E507" s="189"/>
      <c r="F507" s="189"/>
      <c r="G507" s="31" t="s">
        <v>6</v>
      </c>
      <c r="H507" s="32">
        <f>SUM(I507:N507)</f>
        <v>13.4</v>
      </c>
      <c r="I507" s="32">
        <v>0</v>
      </c>
      <c r="J507" s="32">
        <v>0</v>
      </c>
      <c r="K507" s="32">
        <v>0</v>
      </c>
      <c r="L507" s="32">
        <v>0</v>
      </c>
      <c r="M507" s="32">
        <v>13.4</v>
      </c>
      <c r="N507" s="32">
        <v>0</v>
      </c>
      <c r="O507" s="189"/>
      <c r="P507" s="189"/>
    </row>
    <row r="508" spans="1:16" ht="36" x14ac:dyDescent="0.25">
      <c r="A508" s="190"/>
      <c r="B508" s="190"/>
      <c r="C508" s="189"/>
      <c r="D508" s="189"/>
      <c r="E508" s="189"/>
      <c r="F508" s="189"/>
      <c r="G508" s="31" t="s">
        <v>7</v>
      </c>
      <c r="H508" s="32">
        <v>5.2</v>
      </c>
      <c r="I508" s="32">
        <v>0</v>
      </c>
      <c r="J508" s="32">
        <v>0</v>
      </c>
      <c r="K508" s="32">
        <v>0</v>
      </c>
      <c r="L508" s="32">
        <v>0</v>
      </c>
      <c r="M508" s="32">
        <v>5.2</v>
      </c>
      <c r="N508" s="32">
        <v>0</v>
      </c>
      <c r="O508" s="189"/>
      <c r="P508" s="189"/>
    </row>
    <row r="509" spans="1:16" x14ac:dyDescent="0.25">
      <c r="A509" s="190"/>
      <c r="B509" s="190"/>
      <c r="C509" s="189"/>
      <c r="D509" s="189"/>
      <c r="E509" s="189"/>
      <c r="F509" s="189"/>
      <c r="G509" s="31" t="s">
        <v>8</v>
      </c>
      <c r="H509" s="32">
        <v>0</v>
      </c>
      <c r="I509" s="32">
        <v>0</v>
      </c>
      <c r="J509" s="32">
        <v>0</v>
      </c>
      <c r="K509" s="32">
        <v>0</v>
      </c>
      <c r="L509" s="32">
        <v>0</v>
      </c>
      <c r="M509" s="32">
        <v>0</v>
      </c>
      <c r="N509" s="32">
        <v>0</v>
      </c>
      <c r="O509" s="189"/>
      <c r="P509" s="189"/>
    </row>
    <row r="510" spans="1:16" ht="24" x14ac:dyDescent="0.25">
      <c r="A510" s="190"/>
      <c r="B510" s="190"/>
      <c r="C510" s="189"/>
      <c r="D510" s="189"/>
      <c r="E510" s="189"/>
      <c r="F510" s="189"/>
      <c r="G510" s="31" t="s">
        <v>9</v>
      </c>
      <c r="H510" s="32">
        <v>0</v>
      </c>
      <c r="I510" s="32">
        <v>0</v>
      </c>
      <c r="J510" s="32">
        <v>0</v>
      </c>
      <c r="K510" s="32">
        <v>0</v>
      </c>
      <c r="L510" s="32">
        <v>0</v>
      </c>
      <c r="M510" s="32">
        <v>0</v>
      </c>
      <c r="N510" s="32">
        <v>0</v>
      </c>
      <c r="O510" s="189"/>
      <c r="P510" s="189"/>
    </row>
    <row r="511" spans="1:16" ht="51" customHeight="1" x14ac:dyDescent="0.25">
      <c r="A511" s="190" t="s">
        <v>2110</v>
      </c>
      <c r="B511" s="190" t="s">
        <v>1987</v>
      </c>
      <c r="C511" s="189" t="s">
        <v>165</v>
      </c>
      <c r="D511" s="189">
        <v>2028</v>
      </c>
      <c r="E511" s="189" t="s">
        <v>1995</v>
      </c>
      <c r="F511" s="189" t="s">
        <v>1989</v>
      </c>
      <c r="G511" s="31" t="s">
        <v>4</v>
      </c>
      <c r="H511" s="32">
        <v>12.2</v>
      </c>
      <c r="I511" s="32">
        <v>0</v>
      </c>
      <c r="J511" s="32">
        <v>0</v>
      </c>
      <c r="K511" s="32">
        <v>0</v>
      </c>
      <c r="L511" s="32">
        <v>12.2</v>
      </c>
      <c r="M511" s="32">
        <v>0</v>
      </c>
      <c r="N511" s="32">
        <v>0</v>
      </c>
      <c r="O511" s="189">
        <v>437</v>
      </c>
      <c r="P511" s="189"/>
    </row>
    <row r="512" spans="1:16" x14ac:dyDescent="0.25">
      <c r="A512" s="190"/>
      <c r="B512" s="190"/>
      <c r="C512" s="189"/>
      <c r="D512" s="189"/>
      <c r="E512" s="189"/>
      <c r="F512" s="189"/>
      <c r="G512" s="31" t="s">
        <v>6</v>
      </c>
      <c r="H512" s="32">
        <v>8.8000000000000007</v>
      </c>
      <c r="I512" s="32">
        <v>0</v>
      </c>
      <c r="J512" s="32">
        <v>0</v>
      </c>
      <c r="K512" s="32">
        <v>0</v>
      </c>
      <c r="L512" s="32">
        <v>8.8000000000000007</v>
      </c>
      <c r="M512" s="32">
        <v>0</v>
      </c>
      <c r="N512" s="32">
        <v>0</v>
      </c>
      <c r="O512" s="189"/>
      <c r="P512" s="189"/>
    </row>
    <row r="513" spans="1:16" ht="36" x14ac:dyDescent="0.25">
      <c r="A513" s="190"/>
      <c r="B513" s="190"/>
      <c r="C513" s="189"/>
      <c r="D513" s="189"/>
      <c r="E513" s="189"/>
      <c r="F513" s="189"/>
      <c r="G513" s="31" t="s">
        <v>7</v>
      </c>
      <c r="H513" s="32">
        <v>3.4</v>
      </c>
      <c r="I513" s="32">
        <v>0</v>
      </c>
      <c r="J513" s="32">
        <v>0</v>
      </c>
      <c r="K513" s="32">
        <v>0</v>
      </c>
      <c r="L513" s="32">
        <v>3.4</v>
      </c>
      <c r="M513" s="32">
        <v>0</v>
      </c>
      <c r="N513" s="32">
        <v>0</v>
      </c>
      <c r="O513" s="189"/>
      <c r="P513" s="189"/>
    </row>
    <row r="514" spans="1:16" x14ac:dyDescent="0.25">
      <c r="A514" s="190"/>
      <c r="B514" s="190"/>
      <c r="C514" s="189"/>
      <c r="D514" s="189"/>
      <c r="E514" s="189"/>
      <c r="F514" s="189"/>
      <c r="G514" s="31" t="s">
        <v>8</v>
      </c>
      <c r="H514" s="32">
        <v>0</v>
      </c>
      <c r="I514" s="32">
        <v>0</v>
      </c>
      <c r="J514" s="32">
        <v>0</v>
      </c>
      <c r="K514" s="32">
        <v>0</v>
      </c>
      <c r="L514" s="32">
        <v>0</v>
      </c>
      <c r="M514" s="32">
        <v>0</v>
      </c>
      <c r="N514" s="32">
        <v>0</v>
      </c>
      <c r="O514" s="189"/>
      <c r="P514" s="189"/>
    </row>
    <row r="515" spans="1:16" ht="24" x14ac:dyDescent="0.25">
      <c r="A515" s="190"/>
      <c r="B515" s="190"/>
      <c r="C515" s="189"/>
      <c r="D515" s="189"/>
      <c r="E515" s="189"/>
      <c r="F515" s="189"/>
      <c r="G515" s="31" t="s">
        <v>9</v>
      </c>
      <c r="H515" s="32">
        <v>0</v>
      </c>
      <c r="I515" s="32">
        <v>0</v>
      </c>
      <c r="J515" s="32">
        <v>0</v>
      </c>
      <c r="K515" s="32">
        <v>0</v>
      </c>
      <c r="L515" s="32">
        <v>0</v>
      </c>
      <c r="M515" s="32">
        <v>0</v>
      </c>
      <c r="N515" s="32">
        <v>0</v>
      </c>
      <c r="O515" s="189"/>
      <c r="P515" s="189"/>
    </row>
    <row r="516" spans="1:16" ht="51" customHeight="1" x14ac:dyDescent="0.25">
      <c r="A516" s="190" t="s">
        <v>2111</v>
      </c>
      <c r="B516" s="190" t="s">
        <v>1987</v>
      </c>
      <c r="C516" s="189" t="s">
        <v>165</v>
      </c>
      <c r="D516" s="189">
        <v>2029</v>
      </c>
      <c r="E516" s="189" t="s">
        <v>1995</v>
      </c>
      <c r="F516" s="189" t="s">
        <v>1989</v>
      </c>
      <c r="G516" s="31" t="s">
        <v>4</v>
      </c>
      <c r="H516" s="37">
        <v>12.2</v>
      </c>
      <c r="I516" s="37">
        <v>0</v>
      </c>
      <c r="J516" s="37">
        <v>0</v>
      </c>
      <c r="K516" s="37">
        <v>0</v>
      </c>
      <c r="L516" s="37">
        <v>0</v>
      </c>
      <c r="M516" s="37">
        <v>12.2</v>
      </c>
      <c r="N516" s="37">
        <v>0</v>
      </c>
      <c r="O516" s="189">
        <v>322</v>
      </c>
      <c r="P516" s="189"/>
    </row>
    <row r="517" spans="1:16" x14ac:dyDescent="0.25">
      <c r="A517" s="190"/>
      <c r="B517" s="190"/>
      <c r="C517" s="189"/>
      <c r="D517" s="189"/>
      <c r="E517" s="189"/>
      <c r="F517" s="189"/>
      <c r="G517" s="31" t="s">
        <v>6</v>
      </c>
      <c r="H517" s="32">
        <v>8.8000000000000007</v>
      </c>
      <c r="I517" s="32">
        <v>0</v>
      </c>
      <c r="J517" s="32">
        <v>0</v>
      </c>
      <c r="K517" s="32">
        <v>0</v>
      </c>
      <c r="L517" s="32">
        <v>0</v>
      </c>
      <c r="M517" s="32">
        <v>8.8000000000000007</v>
      </c>
      <c r="N517" s="32">
        <v>0</v>
      </c>
      <c r="O517" s="189"/>
      <c r="P517" s="189"/>
    </row>
    <row r="518" spans="1:16" ht="36" x14ac:dyDescent="0.25">
      <c r="A518" s="190"/>
      <c r="B518" s="190"/>
      <c r="C518" s="189"/>
      <c r="D518" s="189"/>
      <c r="E518" s="189"/>
      <c r="F518" s="189"/>
      <c r="G518" s="31" t="s">
        <v>7</v>
      </c>
      <c r="H518" s="32">
        <v>3.4</v>
      </c>
      <c r="I518" s="32">
        <v>0</v>
      </c>
      <c r="J518" s="32">
        <v>0</v>
      </c>
      <c r="K518" s="32">
        <v>0</v>
      </c>
      <c r="L518" s="32">
        <v>0</v>
      </c>
      <c r="M518" s="32">
        <v>3.4</v>
      </c>
      <c r="N518" s="32">
        <v>0</v>
      </c>
      <c r="O518" s="189"/>
      <c r="P518" s="189"/>
    </row>
    <row r="519" spans="1:16" x14ac:dyDescent="0.25">
      <c r="A519" s="190"/>
      <c r="B519" s="190"/>
      <c r="C519" s="189"/>
      <c r="D519" s="189"/>
      <c r="E519" s="189"/>
      <c r="F519" s="189"/>
      <c r="G519" s="31" t="s">
        <v>8</v>
      </c>
      <c r="H519" s="32">
        <v>0</v>
      </c>
      <c r="I519" s="32">
        <v>0</v>
      </c>
      <c r="J519" s="32">
        <v>0</v>
      </c>
      <c r="K519" s="32">
        <v>0</v>
      </c>
      <c r="L519" s="32">
        <v>0</v>
      </c>
      <c r="M519" s="32">
        <v>0</v>
      </c>
      <c r="N519" s="32">
        <v>0</v>
      </c>
      <c r="O519" s="189"/>
      <c r="P519" s="189"/>
    </row>
    <row r="520" spans="1:16" ht="24" x14ac:dyDescent="0.25">
      <c r="A520" s="190"/>
      <c r="B520" s="190"/>
      <c r="C520" s="189"/>
      <c r="D520" s="189"/>
      <c r="E520" s="189"/>
      <c r="F520" s="189"/>
      <c r="G520" s="31" t="s">
        <v>9</v>
      </c>
      <c r="H520" s="32">
        <v>0</v>
      </c>
      <c r="I520" s="32">
        <v>0</v>
      </c>
      <c r="J520" s="32">
        <v>0</v>
      </c>
      <c r="K520" s="32">
        <v>0</v>
      </c>
      <c r="L520" s="32">
        <v>0</v>
      </c>
      <c r="M520" s="32">
        <v>0</v>
      </c>
      <c r="N520" s="32">
        <v>0</v>
      </c>
      <c r="O520" s="189"/>
      <c r="P520" s="189"/>
    </row>
    <row r="521" spans="1:16" ht="51" customHeight="1" x14ac:dyDescent="0.25">
      <c r="A521" s="190" t="s">
        <v>2112</v>
      </c>
      <c r="B521" s="190" t="s">
        <v>1987</v>
      </c>
      <c r="C521" s="189" t="s">
        <v>165</v>
      </c>
      <c r="D521" s="189">
        <v>2029</v>
      </c>
      <c r="E521" s="189" t="s">
        <v>1995</v>
      </c>
      <c r="F521" s="189" t="s">
        <v>1989</v>
      </c>
      <c r="G521" s="31" t="s">
        <v>4</v>
      </c>
      <c r="H521" s="37">
        <v>13.9</v>
      </c>
      <c r="I521" s="37">
        <v>0</v>
      </c>
      <c r="J521" s="37">
        <v>0</v>
      </c>
      <c r="K521" s="37">
        <v>0</v>
      </c>
      <c r="L521" s="37">
        <v>0</v>
      </c>
      <c r="M521" s="37">
        <v>13.9</v>
      </c>
      <c r="N521" s="37">
        <v>0</v>
      </c>
      <c r="O521" s="189">
        <v>532</v>
      </c>
      <c r="P521" s="189"/>
    </row>
    <row r="522" spans="1:16" x14ac:dyDescent="0.25">
      <c r="A522" s="190"/>
      <c r="B522" s="190"/>
      <c r="C522" s="189"/>
      <c r="D522" s="189"/>
      <c r="E522" s="189"/>
      <c r="F522" s="189"/>
      <c r="G522" s="31" t="s">
        <v>6</v>
      </c>
      <c r="H522" s="32">
        <v>10</v>
      </c>
      <c r="I522" s="32">
        <v>0</v>
      </c>
      <c r="J522" s="32">
        <v>0</v>
      </c>
      <c r="K522" s="32">
        <v>0</v>
      </c>
      <c r="L522" s="32">
        <v>0</v>
      </c>
      <c r="M522" s="32">
        <v>10</v>
      </c>
      <c r="N522" s="32">
        <v>0</v>
      </c>
      <c r="O522" s="189"/>
      <c r="P522" s="189"/>
    </row>
    <row r="523" spans="1:16" ht="36" x14ac:dyDescent="0.25">
      <c r="A523" s="190"/>
      <c r="B523" s="190"/>
      <c r="C523" s="189"/>
      <c r="D523" s="189"/>
      <c r="E523" s="189"/>
      <c r="F523" s="189"/>
      <c r="G523" s="31" t="s">
        <v>7</v>
      </c>
      <c r="H523" s="32">
        <v>3.9</v>
      </c>
      <c r="I523" s="32">
        <v>0</v>
      </c>
      <c r="J523" s="32">
        <v>0</v>
      </c>
      <c r="K523" s="32">
        <v>0</v>
      </c>
      <c r="L523" s="32">
        <v>0</v>
      </c>
      <c r="M523" s="32">
        <v>3.9</v>
      </c>
      <c r="N523" s="32">
        <v>0</v>
      </c>
      <c r="O523" s="189"/>
      <c r="P523" s="189"/>
    </row>
    <row r="524" spans="1:16" x14ac:dyDescent="0.25">
      <c r="A524" s="190"/>
      <c r="B524" s="190"/>
      <c r="C524" s="189"/>
      <c r="D524" s="189"/>
      <c r="E524" s="189"/>
      <c r="F524" s="189"/>
      <c r="G524" s="31" t="s">
        <v>8</v>
      </c>
      <c r="H524" s="32">
        <v>0</v>
      </c>
      <c r="I524" s="32">
        <v>0</v>
      </c>
      <c r="J524" s="32">
        <v>0</v>
      </c>
      <c r="K524" s="32">
        <v>0</v>
      </c>
      <c r="L524" s="32">
        <v>0</v>
      </c>
      <c r="M524" s="32">
        <v>0</v>
      </c>
      <c r="N524" s="32">
        <v>0</v>
      </c>
      <c r="O524" s="189"/>
      <c r="P524" s="189"/>
    </row>
    <row r="525" spans="1:16" ht="24" x14ac:dyDescent="0.25">
      <c r="A525" s="190"/>
      <c r="B525" s="190"/>
      <c r="C525" s="189"/>
      <c r="D525" s="189"/>
      <c r="E525" s="189"/>
      <c r="F525" s="189"/>
      <c r="G525" s="31" t="s">
        <v>9</v>
      </c>
      <c r="H525" s="32">
        <v>0</v>
      </c>
      <c r="I525" s="32">
        <v>0</v>
      </c>
      <c r="J525" s="32">
        <v>0</v>
      </c>
      <c r="K525" s="32">
        <v>0</v>
      </c>
      <c r="L525" s="32">
        <v>0</v>
      </c>
      <c r="M525" s="32">
        <v>0</v>
      </c>
      <c r="N525" s="32">
        <v>0</v>
      </c>
      <c r="O525" s="189"/>
      <c r="P525" s="189"/>
    </row>
    <row r="526" spans="1:16" ht="51" customHeight="1" x14ac:dyDescent="0.25">
      <c r="A526" s="190" t="s">
        <v>2113</v>
      </c>
      <c r="B526" s="190" t="s">
        <v>1987</v>
      </c>
      <c r="C526" s="189" t="s">
        <v>165</v>
      </c>
      <c r="D526" s="189" t="s">
        <v>44</v>
      </c>
      <c r="E526" s="189" t="s">
        <v>2114</v>
      </c>
      <c r="F526" s="189" t="s">
        <v>1989</v>
      </c>
      <c r="G526" s="31" t="s">
        <v>4</v>
      </c>
      <c r="H526" s="37">
        <v>391.1</v>
      </c>
      <c r="I526" s="37">
        <v>0</v>
      </c>
      <c r="J526" s="37">
        <v>0</v>
      </c>
      <c r="K526" s="37">
        <v>0</v>
      </c>
      <c r="L526" s="37">
        <v>155</v>
      </c>
      <c r="M526" s="37">
        <v>162.1</v>
      </c>
      <c r="N526" s="37">
        <v>74</v>
      </c>
      <c r="O526" s="189">
        <v>12370</v>
      </c>
      <c r="P526" s="189"/>
    </row>
    <row r="527" spans="1:16" x14ac:dyDescent="0.25">
      <c r="A527" s="190"/>
      <c r="B527" s="190"/>
      <c r="C527" s="189"/>
      <c r="D527" s="189"/>
      <c r="E527" s="189"/>
      <c r="F527" s="189"/>
      <c r="G527" s="31" t="s">
        <v>6</v>
      </c>
      <c r="H527" s="32">
        <v>281.60000000000002</v>
      </c>
      <c r="I527" s="32">
        <v>0</v>
      </c>
      <c r="J527" s="32">
        <v>0</v>
      </c>
      <c r="K527" s="32">
        <v>0</v>
      </c>
      <c r="L527" s="32">
        <v>111.6</v>
      </c>
      <c r="M527" s="32">
        <v>116.7</v>
      </c>
      <c r="N527" s="32">
        <v>53.3</v>
      </c>
      <c r="O527" s="189"/>
      <c r="P527" s="189"/>
    </row>
    <row r="528" spans="1:16" ht="36" x14ac:dyDescent="0.25">
      <c r="A528" s="190"/>
      <c r="B528" s="190"/>
      <c r="C528" s="189"/>
      <c r="D528" s="189"/>
      <c r="E528" s="189"/>
      <c r="F528" s="189"/>
      <c r="G528" s="31" t="s">
        <v>7</v>
      </c>
      <c r="H528" s="32">
        <v>109.5</v>
      </c>
      <c r="I528" s="32">
        <v>0</v>
      </c>
      <c r="J528" s="32">
        <v>0</v>
      </c>
      <c r="K528" s="32">
        <v>0</v>
      </c>
      <c r="L528" s="32">
        <v>43.4</v>
      </c>
      <c r="M528" s="32">
        <v>45.4</v>
      </c>
      <c r="N528" s="32">
        <v>20.7</v>
      </c>
      <c r="O528" s="189"/>
      <c r="P528" s="189"/>
    </row>
    <row r="529" spans="1:16" x14ac:dyDescent="0.25">
      <c r="A529" s="190"/>
      <c r="B529" s="190"/>
      <c r="C529" s="189"/>
      <c r="D529" s="189"/>
      <c r="E529" s="189"/>
      <c r="F529" s="189"/>
      <c r="G529" s="31" t="s">
        <v>8</v>
      </c>
      <c r="H529" s="32">
        <v>0</v>
      </c>
      <c r="I529" s="32">
        <v>0</v>
      </c>
      <c r="J529" s="32">
        <v>0</v>
      </c>
      <c r="K529" s="32">
        <v>0</v>
      </c>
      <c r="L529" s="32">
        <v>0</v>
      </c>
      <c r="M529" s="32">
        <v>0</v>
      </c>
      <c r="N529" s="32">
        <v>0</v>
      </c>
      <c r="O529" s="189"/>
      <c r="P529" s="189"/>
    </row>
    <row r="530" spans="1:16" ht="24" x14ac:dyDescent="0.25">
      <c r="A530" s="190"/>
      <c r="B530" s="190"/>
      <c r="C530" s="189"/>
      <c r="D530" s="189"/>
      <c r="E530" s="189"/>
      <c r="F530" s="189"/>
      <c r="G530" s="31" t="s">
        <v>9</v>
      </c>
      <c r="H530" s="32">
        <v>0</v>
      </c>
      <c r="I530" s="32">
        <v>0</v>
      </c>
      <c r="J530" s="32">
        <v>0</v>
      </c>
      <c r="K530" s="32">
        <v>0</v>
      </c>
      <c r="L530" s="32">
        <v>0</v>
      </c>
      <c r="M530" s="32">
        <v>0</v>
      </c>
      <c r="N530" s="32">
        <v>0</v>
      </c>
      <c r="O530" s="189"/>
      <c r="P530" s="189"/>
    </row>
    <row r="531" spans="1:16" ht="36" x14ac:dyDescent="0.25">
      <c r="A531" s="208" t="s">
        <v>125</v>
      </c>
      <c r="B531" s="208"/>
      <c r="C531" s="208"/>
      <c r="D531" s="208"/>
      <c r="E531" s="208"/>
      <c r="F531" s="208"/>
      <c r="G531" s="35" t="s">
        <v>4</v>
      </c>
      <c r="H531" s="37">
        <v>460.1</v>
      </c>
      <c r="I531" s="37">
        <v>0</v>
      </c>
      <c r="J531" s="37">
        <v>0</v>
      </c>
      <c r="K531" s="37">
        <v>0</v>
      </c>
      <c r="L531" s="37">
        <v>167.2</v>
      </c>
      <c r="M531" s="37">
        <v>219</v>
      </c>
      <c r="N531" s="37">
        <v>74</v>
      </c>
      <c r="O531" s="208">
        <v>12370</v>
      </c>
      <c r="P531" s="208"/>
    </row>
    <row r="532" spans="1:16" ht="24" x14ac:dyDescent="0.25">
      <c r="A532" s="208"/>
      <c r="B532" s="208"/>
      <c r="C532" s="208"/>
      <c r="D532" s="208"/>
      <c r="E532" s="208"/>
      <c r="F532" s="208"/>
      <c r="G532" s="35" t="s">
        <v>6</v>
      </c>
      <c r="H532" s="37">
        <v>331.3</v>
      </c>
      <c r="I532" s="37">
        <v>0</v>
      </c>
      <c r="J532" s="37">
        <v>0</v>
      </c>
      <c r="K532" s="37">
        <v>0</v>
      </c>
      <c r="L532" s="37">
        <v>120.4</v>
      </c>
      <c r="M532" s="37">
        <v>157.69999999999999</v>
      </c>
      <c r="N532" s="37">
        <v>53.3</v>
      </c>
      <c r="O532" s="208"/>
      <c r="P532" s="208"/>
    </row>
    <row r="533" spans="1:16" ht="36" x14ac:dyDescent="0.25">
      <c r="A533" s="208"/>
      <c r="B533" s="208"/>
      <c r="C533" s="208"/>
      <c r="D533" s="208"/>
      <c r="E533" s="208"/>
      <c r="F533" s="208"/>
      <c r="G533" s="35" t="s">
        <v>7</v>
      </c>
      <c r="H533" s="37">
        <v>128.80000000000001</v>
      </c>
      <c r="I533" s="37">
        <v>0</v>
      </c>
      <c r="J533" s="37">
        <v>0</v>
      </c>
      <c r="K533" s="37">
        <v>0</v>
      </c>
      <c r="L533" s="37">
        <v>46.8</v>
      </c>
      <c r="M533" s="37">
        <v>61.3</v>
      </c>
      <c r="N533" s="37">
        <v>20.7</v>
      </c>
      <c r="O533" s="208"/>
      <c r="P533" s="208"/>
    </row>
    <row r="534" spans="1:16" x14ac:dyDescent="0.25">
      <c r="A534" s="208"/>
      <c r="B534" s="208"/>
      <c r="C534" s="208"/>
      <c r="D534" s="208"/>
      <c r="E534" s="208"/>
      <c r="F534" s="208"/>
      <c r="G534" s="35" t="s">
        <v>8</v>
      </c>
      <c r="H534" s="37">
        <v>0</v>
      </c>
      <c r="I534" s="37">
        <v>0</v>
      </c>
      <c r="J534" s="37">
        <v>0</v>
      </c>
      <c r="K534" s="37">
        <v>0</v>
      </c>
      <c r="L534" s="37">
        <v>0</v>
      </c>
      <c r="M534" s="37">
        <v>0</v>
      </c>
      <c r="N534" s="37">
        <v>0</v>
      </c>
      <c r="O534" s="208"/>
      <c r="P534" s="208"/>
    </row>
    <row r="535" spans="1:16" ht="24" x14ac:dyDescent="0.25">
      <c r="A535" s="208"/>
      <c r="B535" s="208"/>
      <c r="C535" s="208"/>
      <c r="D535" s="208"/>
      <c r="E535" s="208"/>
      <c r="F535" s="208"/>
      <c r="G535" s="35" t="s">
        <v>9</v>
      </c>
      <c r="H535" s="37">
        <v>0</v>
      </c>
      <c r="I535" s="37">
        <v>0</v>
      </c>
      <c r="J535" s="37">
        <v>0</v>
      </c>
      <c r="K535" s="37">
        <v>0</v>
      </c>
      <c r="L535" s="37">
        <v>0</v>
      </c>
      <c r="M535" s="37">
        <v>0</v>
      </c>
      <c r="N535" s="37">
        <v>0</v>
      </c>
      <c r="O535" s="208"/>
      <c r="P535" s="208"/>
    </row>
    <row r="536" spans="1:16" x14ac:dyDescent="0.25">
      <c r="A536" s="187" t="s">
        <v>170</v>
      </c>
      <c r="B536" s="187"/>
      <c r="C536" s="187"/>
      <c r="D536" s="187"/>
      <c r="E536" s="187"/>
      <c r="F536" s="187"/>
      <c r="G536" s="187"/>
      <c r="H536" s="187"/>
      <c r="I536" s="187"/>
      <c r="J536" s="187"/>
      <c r="K536" s="187"/>
      <c r="L536" s="187"/>
      <c r="M536" s="187"/>
      <c r="N536" s="187"/>
      <c r="O536" s="187"/>
      <c r="P536" s="187"/>
    </row>
    <row r="537" spans="1:16" ht="51" customHeight="1" x14ac:dyDescent="0.25">
      <c r="A537" s="190" t="s">
        <v>2115</v>
      </c>
      <c r="B537" s="190" t="s">
        <v>1987</v>
      </c>
      <c r="C537" s="189" t="s">
        <v>170</v>
      </c>
      <c r="D537" s="189">
        <v>2028</v>
      </c>
      <c r="E537" s="189" t="s">
        <v>1995</v>
      </c>
      <c r="F537" s="189" t="s">
        <v>1989</v>
      </c>
      <c r="G537" s="31" t="s">
        <v>4</v>
      </c>
      <c r="H537" s="32">
        <f t="shared" ref="H537:N537" si="153">SUM(H538:H541)</f>
        <v>12.200000000000001</v>
      </c>
      <c r="I537" s="32">
        <f t="shared" si="153"/>
        <v>0</v>
      </c>
      <c r="J537" s="32">
        <f t="shared" si="153"/>
        <v>0</v>
      </c>
      <c r="K537" s="32">
        <f t="shared" si="153"/>
        <v>0</v>
      </c>
      <c r="L537" s="32">
        <f t="shared" si="153"/>
        <v>12.200000000000001</v>
      </c>
      <c r="M537" s="32">
        <f t="shared" si="153"/>
        <v>0</v>
      </c>
      <c r="N537" s="32">
        <f t="shared" si="153"/>
        <v>0</v>
      </c>
      <c r="O537" s="189">
        <v>288</v>
      </c>
      <c r="P537" s="189"/>
    </row>
    <row r="538" spans="1:16" x14ac:dyDescent="0.25">
      <c r="A538" s="190"/>
      <c r="B538" s="190"/>
      <c r="C538" s="189"/>
      <c r="D538" s="189"/>
      <c r="E538" s="189"/>
      <c r="F538" s="189"/>
      <c r="G538" s="31" t="s">
        <v>6</v>
      </c>
      <c r="H538" s="32">
        <f>SUM(I538:N538)</f>
        <v>8.8000000000000007</v>
      </c>
      <c r="I538" s="32">
        <v>0</v>
      </c>
      <c r="J538" s="32">
        <v>0</v>
      </c>
      <c r="K538" s="32">
        <v>0</v>
      </c>
      <c r="L538" s="32">
        <v>8.8000000000000007</v>
      </c>
      <c r="M538" s="32">
        <v>0</v>
      </c>
      <c r="N538" s="32">
        <v>0</v>
      </c>
      <c r="O538" s="189"/>
      <c r="P538" s="189"/>
    </row>
    <row r="539" spans="1:16" ht="36" x14ac:dyDescent="0.25">
      <c r="A539" s="190"/>
      <c r="B539" s="190"/>
      <c r="C539" s="189"/>
      <c r="D539" s="189"/>
      <c r="E539" s="189"/>
      <c r="F539" s="189"/>
      <c r="G539" s="31" t="s">
        <v>7</v>
      </c>
      <c r="H539" s="32">
        <f t="shared" ref="H539:H561" si="154">SUM(I539:N539)</f>
        <v>3.4</v>
      </c>
      <c r="I539" s="32">
        <v>0</v>
      </c>
      <c r="J539" s="32">
        <v>0</v>
      </c>
      <c r="K539" s="32">
        <v>0</v>
      </c>
      <c r="L539" s="32">
        <v>3.4</v>
      </c>
      <c r="M539" s="32">
        <v>0</v>
      </c>
      <c r="N539" s="32">
        <v>0</v>
      </c>
      <c r="O539" s="189"/>
      <c r="P539" s="189"/>
    </row>
    <row r="540" spans="1:16" x14ac:dyDescent="0.25">
      <c r="A540" s="190"/>
      <c r="B540" s="190"/>
      <c r="C540" s="189"/>
      <c r="D540" s="189"/>
      <c r="E540" s="189"/>
      <c r="F540" s="189"/>
      <c r="G540" s="31" t="s">
        <v>8</v>
      </c>
      <c r="H540" s="32">
        <f t="shared" si="154"/>
        <v>0</v>
      </c>
      <c r="I540" s="32">
        <v>0</v>
      </c>
      <c r="J540" s="32">
        <v>0</v>
      </c>
      <c r="K540" s="32">
        <v>0</v>
      </c>
      <c r="L540" s="32">
        <v>0</v>
      </c>
      <c r="M540" s="32">
        <v>0</v>
      </c>
      <c r="N540" s="32">
        <v>0</v>
      </c>
      <c r="O540" s="189"/>
      <c r="P540" s="189"/>
    </row>
    <row r="541" spans="1:16" ht="24" x14ac:dyDescent="0.25">
      <c r="A541" s="190"/>
      <c r="B541" s="190"/>
      <c r="C541" s="189"/>
      <c r="D541" s="189"/>
      <c r="E541" s="189"/>
      <c r="F541" s="189"/>
      <c r="G541" s="31" t="s">
        <v>9</v>
      </c>
      <c r="H541" s="32">
        <f t="shared" si="154"/>
        <v>0</v>
      </c>
      <c r="I541" s="32">
        <v>0</v>
      </c>
      <c r="J541" s="32">
        <v>0</v>
      </c>
      <c r="K541" s="32">
        <v>0</v>
      </c>
      <c r="L541" s="32">
        <v>0</v>
      </c>
      <c r="M541" s="32">
        <v>0</v>
      </c>
      <c r="N541" s="32">
        <v>0</v>
      </c>
      <c r="O541" s="189"/>
      <c r="P541" s="189"/>
    </row>
    <row r="542" spans="1:16" ht="51" customHeight="1" x14ac:dyDescent="0.25">
      <c r="A542" s="190" t="s">
        <v>2116</v>
      </c>
      <c r="B542" s="190" t="s">
        <v>1987</v>
      </c>
      <c r="C542" s="189" t="s">
        <v>170</v>
      </c>
      <c r="D542" s="189">
        <v>2029</v>
      </c>
      <c r="E542" s="189" t="s">
        <v>1995</v>
      </c>
      <c r="F542" s="189" t="s">
        <v>1989</v>
      </c>
      <c r="G542" s="31" t="s">
        <v>4</v>
      </c>
      <c r="H542" s="32">
        <f>SUM(H543:H546)</f>
        <v>13.9</v>
      </c>
      <c r="I542" s="32">
        <f t="shared" ref="I542:N542" si="155">SUM(I543:I546)</f>
        <v>0</v>
      </c>
      <c r="J542" s="32">
        <f t="shared" si="155"/>
        <v>0</v>
      </c>
      <c r="K542" s="32">
        <f t="shared" si="155"/>
        <v>0</v>
      </c>
      <c r="L542" s="32">
        <f t="shared" si="155"/>
        <v>0</v>
      </c>
      <c r="M542" s="32">
        <f t="shared" si="155"/>
        <v>13.9</v>
      </c>
      <c r="N542" s="32">
        <f t="shared" si="155"/>
        <v>0</v>
      </c>
      <c r="O542" s="189">
        <v>491</v>
      </c>
      <c r="P542" s="189"/>
    </row>
    <row r="543" spans="1:16" x14ac:dyDescent="0.25">
      <c r="A543" s="190"/>
      <c r="B543" s="190"/>
      <c r="C543" s="189"/>
      <c r="D543" s="189"/>
      <c r="E543" s="189"/>
      <c r="F543" s="189"/>
      <c r="G543" s="31" t="s">
        <v>6</v>
      </c>
      <c r="H543" s="32">
        <f t="shared" si="154"/>
        <v>10</v>
      </c>
      <c r="I543" s="32">
        <v>0</v>
      </c>
      <c r="J543" s="32">
        <v>0</v>
      </c>
      <c r="K543" s="32">
        <v>0</v>
      </c>
      <c r="L543" s="32">
        <v>0</v>
      </c>
      <c r="M543" s="32">
        <v>10</v>
      </c>
      <c r="N543" s="32">
        <v>0</v>
      </c>
      <c r="O543" s="189"/>
      <c r="P543" s="189"/>
    </row>
    <row r="544" spans="1:16" ht="36" x14ac:dyDescent="0.25">
      <c r="A544" s="190"/>
      <c r="B544" s="190"/>
      <c r="C544" s="189"/>
      <c r="D544" s="189"/>
      <c r="E544" s="189"/>
      <c r="F544" s="189"/>
      <c r="G544" s="31" t="s">
        <v>7</v>
      </c>
      <c r="H544" s="32">
        <f t="shared" si="154"/>
        <v>3.9</v>
      </c>
      <c r="I544" s="32">
        <v>0</v>
      </c>
      <c r="J544" s="32">
        <v>0</v>
      </c>
      <c r="K544" s="32">
        <v>0</v>
      </c>
      <c r="L544" s="32">
        <v>0</v>
      </c>
      <c r="M544" s="32">
        <v>3.9</v>
      </c>
      <c r="N544" s="32">
        <v>0</v>
      </c>
      <c r="O544" s="189"/>
      <c r="P544" s="189"/>
    </row>
    <row r="545" spans="1:16" x14ac:dyDescent="0.25">
      <c r="A545" s="190"/>
      <c r="B545" s="190"/>
      <c r="C545" s="189"/>
      <c r="D545" s="189"/>
      <c r="E545" s="189"/>
      <c r="F545" s="189"/>
      <c r="G545" s="31" t="s">
        <v>8</v>
      </c>
      <c r="H545" s="32">
        <f t="shared" si="154"/>
        <v>0</v>
      </c>
      <c r="I545" s="32">
        <v>0</v>
      </c>
      <c r="J545" s="32">
        <v>0</v>
      </c>
      <c r="K545" s="32">
        <v>0</v>
      </c>
      <c r="L545" s="32">
        <v>0</v>
      </c>
      <c r="M545" s="32">
        <v>0</v>
      </c>
      <c r="N545" s="32">
        <v>0</v>
      </c>
      <c r="O545" s="189"/>
      <c r="P545" s="189"/>
    </row>
    <row r="546" spans="1:16" ht="24" x14ac:dyDescent="0.25">
      <c r="A546" s="190"/>
      <c r="B546" s="190"/>
      <c r="C546" s="189"/>
      <c r="D546" s="189"/>
      <c r="E546" s="189"/>
      <c r="F546" s="189"/>
      <c r="G546" s="31" t="s">
        <v>9</v>
      </c>
      <c r="H546" s="32">
        <f t="shared" si="154"/>
        <v>0</v>
      </c>
      <c r="I546" s="32">
        <v>0</v>
      </c>
      <c r="J546" s="32">
        <v>0</v>
      </c>
      <c r="K546" s="32">
        <v>0</v>
      </c>
      <c r="L546" s="32">
        <v>0</v>
      </c>
      <c r="M546" s="32">
        <v>0</v>
      </c>
      <c r="N546" s="32">
        <v>0</v>
      </c>
      <c r="O546" s="189"/>
      <c r="P546" s="189"/>
    </row>
    <row r="547" spans="1:16" ht="39" customHeight="1" x14ac:dyDescent="0.25">
      <c r="A547" s="190" t="s">
        <v>2117</v>
      </c>
      <c r="B547" s="190" t="s">
        <v>2118</v>
      </c>
      <c r="C547" s="189" t="s">
        <v>170</v>
      </c>
      <c r="D547" s="189">
        <v>2028</v>
      </c>
      <c r="E547" s="189" t="s">
        <v>2032</v>
      </c>
      <c r="F547" s="189" t="s">
        <v>1989</v>
      </c>
      <c r="G547" s="31" t="s">
        <v>4</v>
      </c>
      <c r="H547" s="32">
        <f>SUM(H548:H551)</f>
        <v>24.3</v>
      </c>
      <c r="I547" s="32">
        <f t="shared" ref="I547:N547" si="156">SUM(I548:I551)</f>
        <v>0</v>
      </c>
      <c r="J547" s="32">
        <f t="shared" si="156"/>
        <v>0</v>
      </c>
      <c r="K547" s="32">
        <f t="shared" si="156"/>
        <v>0</v>
      </c>
      <c r="L547" s="32">
        <f t="shared" si="156"/>
        <v>24.3</v>
      </c>
      <c r="M547" s="32">
        <f t="shared" si="156"/>
        <v>0</v>
      </c>
      <c r="N547" s="32">
        <f t="shared" si="156"/>
        <v>0</v>
      </c>
      <c r="O547" s="189">
        <v>2058</v>
      </c>
      <c r="P547" s="189"/>
    </row>
    <row r="548" spans="1:16" x14ac:dyDescent="0.25">
      <c r="A548" s="190"/>
      <c r="B548" s="190"/>
      <c r="C548" s="189"/>
      <c r="D548" s="189"/>
      <c r="E548" s="189"/>
      <c r="F548" s="189"/>
      <c r="G548" s="31" t="s">
        <v>6</v>
      </c>
      <c r="H548" s="32">
        <f t="shared" si="154"/>
        <v>17.5</v>
      </c>
      <c r="I548" s="32">
        <v>0</v>
      </c>
      <c r="J548" s="32">
        <v>0</v>
      </c>
      <c r="K548" s="32">
        <v>0</v>
      </c>
      <c r="L548" s="32">
        <v>17.5</v>
      </c>
      <c r="M548" s="32">
        <v>0</v>
      </c>
      <c r="N548" s="32">
        <v>0</v>
      </c>
      <c r="O548" s="189"/>
      <c r="P548" s="189"/>
    </row>
    <row r="549" spans="1:16" ht="36" x14ac:dyDescent="0.25">
      <c r="A549" s="190"/>
      <c r="B549" s="190"/>
      <c r="C549" s="189"/>
      <c r="D549" s="189"/>
      <c r="E549" s="189"/>
      <c r="F549" s="189"/>
      <c r="G549" s="31" t="s">
        <v>7</v>
      </c>
      <c r="H549" s="32">
        <f t="shared" si="154"/>
        <v>6.8</v>
      </c>
      <c r="I549" s="32">
        <v>0</v>
      </c>
      <c r="J549" s="32">
        <v>0</v>
      </c>
      <c r="K549" s="32">
        <v>0</v>
      </c>
      <c r="L549" s="32">
        <v>6.8</v>
      </c>
      <c r="M549" s="32">
        <v>0</v>
      </c>
      <c r="N549" s="32">
        <v>0</v>
      </c>
      <c r="O549" s="189"/>
      <c r="P549" s="189"/>
    </row>
    <row r="550" spans="1:16" x14ac:dyDescent="0.25">
      <c r="A550" s="190"/>
      <c r="B550" s="190"/>
      <c r="C550" s="189"/>
      <c r="D550" s="189"/>
      <c r="E550" s="189"/>
      <c r="F550" s="189"/>
      <c r="G550" s="31" t="s">
        <v>8</v>
      </c>
      <c r="H550" s="32">
        <f t="shared" si="154"/>
        <v>0</v>
      </c>
      <c r="I550" s="32">
        <v>0</v>
      </c>
      <c r="J550" s="32">
        <v>0</v>
      </c>
      <c r="K550" s="32">
        <v>0</v>
      </c>
      <c r="L550" s="32">
        <v>0</v>
      </c>
      <c r="M550" s="32">
        <v>0</v>
      </c>
      <c r="N550" s="32">
        <v>0</v>
      </c>
      <c r="O550" s="189"/>
      <c r="P550" s="189"/>
    </row>
    <row r="551" spans="1:16" ht="24" x14ac:dyDescent="0.25">
      <c r="A551" s="190"/>
      <c r="B551" s="190"/>
      <c r="C551" s="189"/>
      <c r="D551" s="189"/>
      <c r="E551" s="189"/>
      <c r="F551" s="189"/>
      <c r="G551" s="31" t="s">
        <v>9</v>
      </c>
      <c r="H551" s="32">
        <f t="shared" si="154"/>
        <v>0</v>
      </c>
      <c r="I551" s="32">
        <v>0</v>
      </c>
      <c r="J551" s="32">
        <v>0</v>
      </c>
      <c r="K551" s="32">
        <v>0</v>
      </c>
      <c r="L551" s="32">
        <v>0</v>
      </c>
      <c r="M551" s="32">
        <v>0</v>
      </c>
      <c r="N551" s="32">
        <v>0</v>
      </c>
      <c r="O551" s="189"/>
      <c r="P551" s="189"/>
    </row>
    <row r="552" spans="1:16" ht="51" customHeight="1" x14ac:dyDescent="0.25">
      <c r="A552" s="190" t="s">
        <v>2119</v>
      </c>
      <c r="B552" s="190" t="s">
        <v>1987</v>
      </c>
      <c r="C552" s="189" t="s">
        <v>170</v>
      </c>
      <c r="D552" s="189">
        <v>2028</v>
      </c>
      <c r="E552" s="189" t="s">
        <v>2032</v>
      </c>
      <c r="F552" s="189" t="s">
        <v>1989</v>
      </c>
      <c r="G552" s="31" t="s">
        <v>4</v>
      </c>
      <c r="H552" s="32">
        <f>SUM(H553:H556)</f>
        <v>24.3</v>
      </c>
      <c r="I552" s="32">
        <f t="shared" ref="I552:N552" si="157">SUM(I553:I556)</f>
        <v>0</v>
      </c>
      <c r="J552" s="32">
        <f t="shared" si="157"/>
        <v>0</v>
      </c>
      <c r="K552" s="32">
        <f t="shared" si="157"/>
        <v>0</v>
      </c>
      <c r="L552" s="32">
        <f t="shared" si="157"/>
        <v>24.3</v>
      </c>
      <c r="M552" s="32">
        <f t="shared" si="157"/>
        <v>0</v>
      </c>
      <c r="N552" s="32">
        <f t="shared" si="157"/>
        <v>0</v>
      </c>
      <c r="O552" s="189">
        <v>2546</v>
      </c>
      <c r="P552" s="189"/>
    </row>
    <row r="553" spans="1:16" x14ac:dyDescent="0.25">
      <c r="A553" s="190"/>
      <c r="B553" s="190"/>
      <c r="C553" s="189"/>
      <c r="D553" s="189"/>
      <c r="E553" s="189"/>
      <c r="F553" s="189"/>
      <c r="G553" s="31" t="s">
        <v>6</v>
      </c>
      <c r="H553" s="32">
        <f t="shared" si="154"/>
        <v>17.5</v>
      </c>
      <c r="I553" s="32">
        <v>0</v>
      </c>
      <c r="J553" s="32">
        <v>0</v>
      </c>
      <c r="K553" s="32">
        <v>0</v>
      </c>
      <c r="L553" s="32">
        <v>17.5</v>
      </c>
      <c r="M553" s="32">
        <v>0</v>
      </c>
      <c r="N553" s="32">
        <v>0</v>
      </c>
      <c r="O553" s="189"/>
      <c r="P553" s="189"/>
    </row>
    <row r="554" spans="1:16" ht="36" x14ac:dyDescent="0.25">
      <c r="A554" s="190"/>
      <c r="B554" s="190"/>
      <c r="C554" s="189"/>
      <c r="D554" s="189"/>
      <c r="E554" s="189"/>
      <c r="F554" s="189"/>
      <c r="G554" s="31" t="s">
        <v>7</v>
      </c>
      <c r="H554" s="32">
        <f t="shared" si="154"/>
        <v>6.8</v>
      </c>
      <c r="I554" s="32">
        <v>0</v>
      </c>
      <c r="J554" s="32">
        <v>0</v>
      </c>
      <c r="K554" s="32">
        <v>0</v>
      </c>
      <c r="L554" s="32">
        <v>6.8</v>
      </c>
      <c r="M554" s="32">
        <v>0</v>
      </c>
      <c r="N554" s="32">
        <v>0</v>
      </c>
      <c r="O554" s="189"/>
      <c r="P554" s="189"/>
    </row>
    <row r="555" spans="1:16" x14ac:dyDescent="0.25">
      <c r="A555" s="190"/>
      <c r="B555" s="190"/>
      <c r="C555" s="189"/>
      <c r="D555" s="189"/>
      <c r="E555" s="189"/>
      <c r="F555" s="189"/>
      <c r="G555" s="31" t="s">
        <v>8</v>
      </c>
      <c r="H555" s="32">
        <f t="shared" si="154"/>
        <v>0</v>
      </c>
      <c r="I555" s="32">
        <v>0</v>
      </c>
      <c r="J555" s="32">
        <v>0</v>
      </c>
      <c r="K555" s="32">
        <v>0</v>
      </c>
      <c r="L555" s="32">
        <v>0</v>
      </c>
      <c r="M555" s="32">
        <v>0</v>
      </c>
      <c r="N555" s="32">
        <v>0</v>
      </c>
      <c r="O555" s="189"/>
      <c r="P555" s="189"/>
    </row>
    <row r="556" spans="1:16" ht="24" x14ac:dyDescent="0.25">
      <c r="A556" s="190"/>
      <c r="B556" s="190"/>
      <c r="C556" s="189"/>
      <c r="D556" s="189"/>
      <c r="E556" s="189"/>
      <c r="F556" s="189"/>
      <c r="G556" s="31" t="s">
        <v>9</v>
      </c>
      <c r="H556" s="32">
        <f t="shared" si="154"/>
        <v>0</v>
      </c>
      <c r="I556" s="32">
        <v>0</v>
      </c>
      <c r="J556" s="32">
        <v>0</v>
      </c>
      <c r="K556" s="32">
        <v>0</v>
      </c>
      <c r="L556" s="32">
        <v>0</v>
      </c>
      <c r="M556" s="32">
        <v>0</v>
      </c>
      <c r="N556" s="32">
        <v>0</v>
      </c>
      <c r="O556" s="189"/>
      <c r="P556" s="189"/>
    </row>
    <row r="557" spans="1:16" ht="36" x14ac:dyDescent="0.25">
      <c r="A557" s="208" t="s">
        <v>125</v>
      </c>
      <c r="B557" s="208"/>
      <c r="C557" s="208"/>
      <c r="D557" s="208"/>
      <c r="E557" s="208"/>
      <c r="F557" s="208"/>
      <c r="G557" s="35" t="s">
        <v>4</v>
      </c>
      <c r="H557" s="37">
        <f t="shared" ref="H557:N557" si="158">SUM(H558:H561)</f>
        <v>74.699999999999989</v>
      </c>
      <c r="I557" s="37">
        <f t="shared" si="158"/>
        <v>0</v>
      </c>
      <c r="J557" s="37">
        <f t="shared" si="158"/>
        <v>0</v>
      </c>
      <c r="K557" s="37">
        <f t="shared" si="158"/>
        <v>0</v>
      </c>
      <c r="L557" s="37">
        <f t="shared" si="158"/>
        <v>60.8</v>
      </c>
      <c r="M557" s="37">
        <f t="shared" si="158"/>
        <v>13.9</v>
      </c>
      <c r="N557" s="37">
        <f t="shared" si="158"/>
        <v>0</v>
      </c>
      <c r="O557" s="208">
        <v>5383</v>
      </c>
      <c r="P557" s="208"/>
    </row>
    <row r="558" spans="1:16" ht="24" x14ac:dyDescent="0.25">
      <c r="A558" s="208"/>
      <c r="B558" s="208"/>
      <c r="C558" s="208"/>
      <c r="D558" s="208"/>
      <c r="E558" s="208"/>
      <c r="F558" s="208"/>
      <c r="G558" s="35" t="s">
        <v>6</v>
      </c>
      <c r="H558" s="37">
        <f t="shared" si="154"/>
        <v>53.8</v>
      </c>
      <c r="I558" s="37">
        <f t="shared" ref="I558:N558" si="159">I538+I543+I548+I553</f>
        <v>0</v>
      </c>
      <c r="J558" s="37">
        <f t="shared" si="159"/>
        <v>0</v>
      </c>
      <c r="K558" s="37">
        <f t="shared" si="159"/>
        <v>0</v>
      </c>
      <c r="L558" s="37">
        <f t="shared" si="159"/>
        <v>43.8</v>
      </c>
      <c r="M558" s="37">
        <f t="shared" si="159"/>
        <v>10</v>
      </c>
      <c r="N558" s="37">
        <f t="shared" si="159"/>
        <v>0</v>
      </c>
      <c r="O558" s="208"/>
      <c r="P558" s="208"/>
    </row>
    <row r="559" spans="1:16" ht="36" x14ac:dyDescent="0.25">
      <c r="A559" s="208"/>
      <c r="B559" s="208"/>
      <c r="C559" s="208"/>
      <c r="D559" s="208"/>
      <c r="E559" s="208"/>
      <c r="F559" s="208"/>
      <c r="G559" s="35" t="s">
        <v>7</v>
      </c>
      <c r="H559" s="37">
        <f t="shared" si="154"/>
        <v>20.9</v>
      </c>
      <c r="I559" s="37">
        <f t="shared" ref="I559:N559" si="160">I539+I544+I549+I554</f>
        <v>0</v>
      </c>
      <c r="J559" s="37">
        <f t="shared" si="160"/>
        <v>0</v>
      </c>
      <c r="K559" s="37">
        <f t="shared" si="160"/>
        <v>0</v>
      </c>
      <c r="L559" s="37">
        <f t="shared" si="160"/>
        <v>17</v>
      </c>
      <c r="M559" s="37">
        <f t="shared" si="160"/>
        <v>3.9</v>
      </c>
      <c r="N559" s="37">
        <f t="shared" si="160"/>
        <v>0</v>
      </c>
      <c r="O559" s="208"/>
      <c r="P559" s="208"/>
    </row>
    <row r="560" spans="1:16" x14ac:dyDescent="0.25">
      <c r="A560" s="208"/>
      <c r="B560" s="208"/>
      <c r="C560" s="208"/>
      <c r="D560" s="208"/>
      <c r="E560" s="208"/>
      <c r="F560" s="208"/>
      <c r="G560" s="35" t="s">
        <v>8</v>
      </c>
      <c r="H560" s="37">
        <f t="shared" si="154"/>
        <v>0</v>
      </c>
      <c r="I560" s="37">
        <f t="shared" ref="I560:N560" si="161">I540+I545+I550+I555</f>
        <v>0</v>
      </c>
      <c r="J560" s="37">
        <f t="shared" si="161"/>
        <v>0</v>
      </c>
      <c r="K560" s="37">
        <f t="shared" si="161"/>
        <v>0</v>
      </c>
      <c r="L560" s="37">
        <f t="shared" si="161"/>
        <v>0</v>
      </c>
      <c r="M560" s="37">
        <f t="shared" si="161"/>
        <v>0</v>
      </c>
      <c r="N560" s="37">
        <f t="shared" si="161"/>
        <v>0</v>
      </c>
      <c r="O560" s="208"/>
      <c r="P560" s="208"/>
    </row>
    <row r="561" spans="1:16" ht="24" x14ac:dyDescent="0.25">
      <c r="A561" s="208"/>
      <c r="B561" s="208"/>
      <c r="C561" s="208"/>
      <c r="D561" s="208"/>
      <c r="E561" s="208"/>
      <c r="F561" s="208"/>
      <c r="G561" s="35" t="s">
        <v>9</v>
      </c>
      <c r="H561" s="37">
        <f t="shared" si="154"/>
        <v>0</v>
      </c>
      <c r="I561" s="37">
        <f t="shared" ref="I561:N561" si="162">I541+I546+I551+I556</f>
        <v>0</v>
      </c>
      <c r="J561" s="37">
        <f t="shared" si="162"/>
        <v>0</v>
      </c>
      <c r="K561" s="37">
        <f t="shared" si="162"/>
        <v>0</v>
      </c>
      <c r="L561" s="37">
        <f t="shared" si="162"/>
        <v>0</v>
      </c>
      <c r="M561" s="37">
        <f t="shared" si="162"/>
        <v>0</v>
      </c>
      <c r="N561" s="37">
        <f t="shared" si="162"/>
        <v>0</v>
      </c>
      <c r="O561" s="208"/>
      <c r="P561" s="208"/>
    </row>
    <row r="562" spans="1:16" x14ac:dyDescent="0.25">
      <c r="A562" s="187" t="s">
        <v>642</v>
      </c>
      <c r="B562" s="187"/>
      <c r="C562" s="187"/>
      <c r="D562" s="187"/>
      <c r="E562" s="187"/>
      <c r="F562" s="187"/>
      <c r="G562" s="187"/>
      <c r="H562" s="187"/>
      <c r="I562" s="187"/>
      <c r="J562" s="187"/>
      <c r="K562" s="187"/>
      <c r="L562" s="187"/>
      <c r="M562" s="187"/>
      <c r="N562" s="187"/>
      <c r="O562" s="187"/>
      <c r="P562" s="187"/>
    </row>
    <row r="563" spans="1:16" ht="36" x14ac:dyDescent="0.25">
      <c r="A563" s="190" t="s">
        <v>2120</v>
      </c>
      <c r="B563" s="190" t="s">
        <v>479</v>
      </c>
      <c r="C563" s="189" t="s">
        <v>2121</v>
      </c>
      <c r="D563" s="189">
        <v>2025</v>
      </c>
      <c r="E563" s="189"/>
      <c r="F563" s="189" t="s">
        <v>222</v>
      </c>
      <c r="G563" s="31" t="s">
        <v>4</v>
      </c>
      <c r="H563" s="32">
        <f>SUM(H564:H567)</f>
        <v>5.6</v>
      </c>
      <c r="I563" s="32">
        <f t="shared" ref="I563:N563" si="163">SUM(I564:I567)</f>
        <v>5.6</v>
      </c>
      <c r="J563" s="32">
        <f t="shared" si="163"/>
        <v>0</v>
      </c>
      <c r="K563" s="32">
        <f t="shared" si="163"/>
        <v>0</v>
      </c>
      <c r="L563" s="32">
        <f t="shared" si="163"/>
        <v>0</v>
      </c>
      <c r="M563" s="32">
        <f t="shared" si="163"/>
        <v>0</v>
      </c>
      <c r="N563" s="32">
        <f t="shared" si="163"/>
        <v>0</v>
      </c>
      <c r="O563" s="192">
        <v>30685</v>
      </c>
      <c r="P563" s="192"/>
    </row>
    <row r="564" spans="1:16" x14ac:dyDescent="0.25">
      <c r="A564" s="190"/>
      <c r="B564" s="190"/>
      <c r="C564" s="189"/>
      <c r="D564" s="189"/>
      <c r="E564" s="189"/>
      <c r="F564" s="189"/>
      <c r="G564" s="31" t="s">
        <v>6</v>
      </c>
      <c r="H564" s="32">
        <f>SUM(I564:N564)</f>
        <v>0</v>
      </c>
      <c r="I564" s="32">
        <v>0</v>
      </c>
      <c r="J564" s="32">
        <v>0</v>
      </c>
      <c r="K564" s="32">
        <v>0</v>
      </c>
      <c r="L564" s="32">
        <v>0</v>
      </c>
      <c r="M564" s="32">
        <v>0</v>
      </c>
      <c r="N564" s="32">
        <v>0</v>
      </c>
      <c r="O564" s="192"/>
      <c r="P564" s="192"/>
    </row>
    <row r="565" spans="1:16" ht="36" x14ac:dyDescent="0.25">
      <c r="A565" s="190"/>
      <c r="B565" s="190"/>
      <c r="C565" s="189"/>
      <c r="D565" s="189"/>
      <c r="E565" s="189"/>
      <c r="F565" s="189"/>
      <c r="G565" s="31" t="s">
        <v>7</v>
      </c>
      <c r="H565" s="32">
        <f>SUM(I565:N565)</f>
        <v>5.6</v>
      </c>
      <c r="I565" s="32">
        <v>5.6</v>
      </c>
      <c r="J565" s="32">
        <v>0</v>
      </c>
      <c r="K565" s="32">
        <v>0</v>
      </c>
      <c r="L565" s="32">
        <v>0</v>
      </c>
      <c r="M565" s="32">
        <v>0</v>
      </c>
      <c r="N565" s="32">
        <v>0</v>
      </c>
      <c r="O565" s="192"/>
      <c r="P565" s="192"/>
    </row>
    <row r="566" spans="1:16" x14ac:dyDescent="0.25">
      <c r="A566" s="190"/>
      <c r="B566" s="190"/>
      <c r="C566" s="189"/>
      <c r="D566" s="189"/>
      <c r="E566" s="189"/>
      <c r="F566" s="189"/>
      <c r="G566" s="31" t="s">
        <v>8</v>
      </c>
      <c r="H566" s="32">
        <f>SUM(I566:N566)</f>
        <v>0</v>
      </c>
      <c r="I566" s="32">
        <v>0</v>
      </c>
      <c r="J566" s="32">
        <v>0</v>
      </c>
      <c r="K566" s="32">
        <v>0</v>
      </c>
      <c r="L566" s="32">
        <v>0</v>
      </c>
      <c r="M566" s="32">
        <v>0</v>
      </c>
      <c r="N566" s="32">
        <v>0</v>
      </c>
      <c r="O566" s="192"/>
      <c r="P566" s="192"/>
    </row>
    <row r="567" spans="1:16" ht="24" x14ac:dyDescent="0.25">
      <c r="A567" s="190"/>
      <c r="B567" s="190"/>
      <c r="C567" s="189"/>
      <c r="D567" s="189"/>
      <c r="E567" s="189"/>
      <c r="F567" s="189"/>
      <c r="G567" s="31" t="s">
        <v>9</v>
      </c>
      <c r="H567" s="32">
        <f>SUM(I567:N567)</f>
        <v>0</v>
      </c>
      <c r="I567" s="32">
        <v>0</v>
      </c>
      <c r="J567" s="32">
        <v>0</v>
      </c>
      <c r="K567" s="32">
        <v>0</v>
      </c>
      <c r="L567" s="32">
        <v>0</v>
      </c>
      <c r="M567" s="32">
        <v>0</v>
      </c>
      <c r="N567" s="32">
        <v>0</v>
      </c>
      <c r="O567" s="192"/>
      <c r="P567" s="192"/>
    </row>
    <row r="568" spans="1:16" ht="36" x14ac:dyDescent="0.25">
      <c r="A568" s="190" t="s">
        <v>2122</v>
      </c>
      <c r="B568" s="190" t="s">
        <v>479</v>
      </c>
      <c r="C568" s="189" t="s">
        <v>2121</v>
      </c>
      <c r="D568" s="189">
        <v>2025</v>
      </c>
      <c r="E568" s="189"/>
      <c r="F568" s="189" t="s">
        <v>222</v>
      </c>
      <c r="G568" s="31" t="s">
        <v>4</v>
      </c>
      <c r="H568" s="32">
        <f>SUM(H569:H572)</f>
        <v>10.6</v>
      </c>
      <c r="I568" s="32">
        <f t="shared" ref="I568:N568" si="164">SUM(I569:I572)</f>
        <v>10.6</v>
      </c>
      <c r="J568" s="32">
        <f t="shared" si="164"/>
        <v>0</v>
      </c>
      <c r="K568" s="32">
        <f t="shared" si="164"/>
        <v>0</v>
      </c>
      <c r="L568" s="32">
        <f t="shared" si="164"/>
        <v>0</v>
      </c>
      <c r="M568" s="32">
        <f t="shared" si="164"/>
        <v>0</v>
      </c>
      <c r="N568" s="32">
        <f t="shared" si="164"/>
        <v>0</v>
      </c>
      <c r="O568" s="192">
        <v>30686</v>
      </c>
      <c r="P568" s="192"/>
    </row>
    <row r="569" spans="1:16" x14ac:dyDescent="0.25">
      <c r="A569" s="190"/>
      <c r="B569" s="190"/>
      <c r="C569" s="189"/>
      <c r="D569" s="189"/>
      <c r="E569" s="189"/>
      <c r="F569" s="189"/>
      <c r="G569" s="31" t="s">
        <v>6</v>
      </c>
      <c r="H569" s="32">
        <f>SUM(I569:N569)</f>
        <v>0</v>
      </c>
      <c r="I569" s="32">
        <v>0</v>
      </c>
      <c r="J569" s="32">
        <v>0</v>
      </c>
      <c r="K569" s="32">
        <v>0</v>
      </c>
      <c r="L569" s="32">
        <v>0</v>
      </c>
      <c r="M569" s="32">
        <v>0</v>
      </c>
      <c r="N569" s="32">
        <v>0</v>
      </c>
      <c r="O569" s="192"/>
      <c r="P569" s="192"/>
    </row>
    <row r="570" spans="1:16" ht="36" x14ac:dyDescent="0.25">
      <c r="A570" s="190"/>
      <c r="B570" s="190"/>
      <c r="C570" s="189"/>
      <c r="D570" s="189"/>
      <c r="E570" s="189"/>
      <c r="F570" s="189"/>
      <c r="G570" s="31" t="s">
        <v>7</v>
      </c>
      <c r="H570" s="32">
        <f>SUM(I570:N570)</f>
        <v>10.6</v>
      </c>
      <c r="I570" s="32">
        <v>10.6</v>
      </c>
      <c r="J570" s="32">
        <v>0</v>
      </c>
      <c r="K570" s="32">
        <v>0</v>
      </c>
      <c r="L570" s="32">
        <v>0</v>
      </c>
      <c r="M570" s="32">
        <v>0</v>
      </c>
      <c r="N570" s="32">
        <v>0</v>
      </c>
      <c r="O570" s="192"/>
      <c r="P570" s="192"/>
    </row>
    <row r="571" spans="1:16" x14ac:dyDescent="0.25">
      <c r="A571" s="190"/>
      <c r="B571" s="190"/>
      <c r="C571" s="189"/>
      <c r="D571" s="189"/>
      <c r="E571" s="189"/>
      <c r="F571" s="189"/>
      <c r="G571" s="31" t="s">
        <v>8</v>
      </c>
      <c r="H571" s="32">
        <f>SUM(I571:N571)</f>
        <v>0</v>
      </c>
      <c r="I571" s="32">
        <v>0</v>
      </c>
      <c r="J571" s="32">
        <v>0</v>
      </c>
      <c r="K571" s="32">
        <v>0</v>
      </c>
      <c r="L571" s="32">
        <v>0</v>
      </c>
      <c r="M571" s="32">
        <v>0</v>
      </c>
      <c r="N571" s="32">
        <v>0</v>
      </c>
      <c r="O571" s="192"/>
      <c r="P571" s="192"/>
    </row>
    <row r="572" spans="1:16" ht="24" x14ac:dyDescent="0.25">
      <c r="A572" s="190"/>
      <c r="B572" s="190"/>
      <c r="C572" s="189"/>
      <c r="D572" s="189"/>
      <c r="E572" s="189"/>
      <c r="F572" s="189"/>
      <c r="G572" s="31" t="s">
        <v>9</v>
      </c>
      <c r="H572" s="32">
        <f>SUM(I572:N572)</f>
        <v>0</v>
      </c>
      <c r="I572" s="32">
        <v>0</v>
      </c>
      <c r="J572" s="32">
        <v>0</v>
      </c>
      <c r="K572" s="32">
        <v>0</v>
      </c>
      <c r="L572" s="32">
        <v>0</v>
      </c>
      <c r="M572" s="32">
        <v>0</v>
      </c>
      <c r="N572" s="32">
        <v>0</v>
      </c>
      <c r="O572" s="192"/>
      <c r="P572" s="192"/>
    </row>
    <row r="573" spans="1:16" ht="51" customHeight="1" x14ac:dyDescent="0.25">
      <c r="A573" s="190" t="s">
        <v>2123</v>
      </c>
      <c r="B573" s="190" t="s">
        <v>1987</v>
      </c>
      <c r="C573" s="189" t="s">
        <v>2121</v>
      </c>
      <c r="D573" s="189">
        <v>2025</v>
      </c>
      <c r="E573" s="189" t="s">
        <v>1988</v>
      </c>
      <c r="F573" s="189" t="s">
        <v>1989</v>
      </c>
      <c r="G573" s="31" t="s">
        <v>4</v>
      </c>
      <c r="H573" s="32">
        <f>SUM(H574:H577)</f>
        <v>229</v>
      </c>
      <c r="I573" s="32">
        <f t="shared" ref="I573:N573" si="165">SUM(I574:I577)</f>
        <v>229</v>
      </c>
      <c r="J573" s="32">
        <f t="shared" si="165"/>
        <v>0</v>
      </c>
      <c r="K573" s="32">
        <f t="shared" si="165"/>
        <v>0</v>
      </c>
      <c r="L573" s="32">
        <f t="shared" si="165"/>
        <v>0</v>
      </c>
      <c r="M573" s="32">
        <f t="shared" si="165"/>
        <v>0</v>
      </c>
      <c r="N573" s="32">
        <f t="shared" si="165"/>
        <v>0</v>
      </c>
      <c r="O573" s="189">
        <v>30685</v>
      </c>
      <c r="P573" s="192"/>
    </row>
    <row r="574" spans="1:16" x14ac:dyDescent="0.25">
      <c r="A574" s="190"/>
      <c r="B574" s="190"/>
      <c r="C574" s="189"/>
      <c r="D574" s="189"/>
      <c r="E574" s="189"/>
      <c r="F574" s="189"/>
      <c r="G574" s="31" t="s">
        <v>6</v>
      </c>
      <c r="H574" s="32">
        <v>102.7</v>
      </c>
      <c r="I574" s="32">
        <v>102.7</v>
      </c>
      <c r="J574" s="32">
        <v>0</v>
      </c>
      <c r="K574" s="32">
        <v>0</v>
      </c>
      <c r="L574" s="32">
        <v>0</v>
      </c>
      <c r="M574" s="32">
        <v>0</v>
      </c>
      <c r="N574" s="32">
        <v>0</v>
      </c>
      <c r="O574" s="189"/>
      <c r="P574" s="192"/>
    </row>
    <row r="575" spans="1:16" ht="36" x14ac:dyDescent="0.25">
      <c r="A575" s="190"/>
      <c r="B575" s="190"/>
      <c r="C575" s="189"/>
      <c r="D575" s="189"/>
      <c r="E575" s="189"/>
      <c r="F575" s="189"/>
      <c r="G575" s="31" t="s">
        <v>7</v>
      </c>
      <c r="H575" s="32">
        <v>126.3</v>
      </c>
      <c r="I575" s="32">
        <v>126.3</v>
      </c>
      <c r="J575" s="32">
        <v>0</v>
      </c>
      <c r="K575" s="32">
        <v>0</v>
      </c>
      <c r="L575" s="32">
        <v>0</v>
      </c>
      <c r="M575" s="32">
        <v>0</v>
      </c>
      <c r="N575" s="32">
        <v>0</v>
      </c>
      <c r="O575" s="189"/>
      <c r="P575" s="192"/>
    </row>
    <row r="576" spans="1:16" x14ac:dyDescent="0.25">
      <c r="A576" s="190"/>
      <c r="B576" s="190"/>
      <c r="C576" s="189"/>
      <c r="D576" s="189"/>
      <c r="E576" s="189"/>
      <c r="F576" s="189"/>
      <c r="G576" s="31" t="s">
        <v>8</v>
      </c>
      <c r="H576" s="32">
        <v>0</v>
      </c>
      <c r="I576" s="32">
        <v>0</v>
      </c>
      <c r="J576" s="32">
        <v>0</v>
      </c>
      <c r="K576" s="32">
        <v>0</v>
      </c>
      <c r="L576" s="32">
        <v>0</v>
      </c>
      <c r="M576" s="32">
        <v>0</v>
      </c>
      <c r="N576" s="32">
        <v>0</v>
      </c>
      <c r="O576" s="189"/>
      <c r="P576" s="192"/>
    </row>
    <row r="577" spans="1:16" ht="24" x14ac:dyDescent="0.25">
      <c r="A577" s="190"/>
      <c r="B577" s="190"/>
      <c r="C577" s="189"/>
      <c r="D577" s="189"/>
      <c r="E577" s="189"/>
      <c r="F577" s="189"/>
      <c r="G577" s="31" t="s">
        <v>9</v>
      </c>
      <c r="H577" s="32">
        <v>0</v>
      </c>
      <c r="I577" s="32">
        <v>0</v>
      </c>
      <c r="J577" s="32">
        <v>0</v>
      </c>
      <c r="K577" s="32">
        <v>0</v>
      </c>
      <c r="L577" s="32">
        <v>0</v>
      </c>
      <c r="M577" s="32">
        <v>0</v>
      </c>
      <c r="N577" s="32">
        <v>0</v>
      </c>
      <c r="O577" s="189"/>
      <c r="P577" s="192"/>
    </row>
    <row r="578" spans="1:16" ht="51" customHeight="1" x14ac:dyDescent="0.25">
      <c r="A578" s="190" t="s">
        <v>2124</v>
      </c>
      <c r="B578" s="190" t="s">
        <v>1987</v>
      </c>
      <c r="C578" s="189" t="s">
        <v>2121</v>
      </c>
      <c r="D578" s="189">
        <v>2028</v>
      </c>
      <c r="E578" s="189" t="s">
        <v>1995</v>
      </c>
      <c r="F578" s="189" t="s">
        <v>1989</v>
      </c>
      <c r="G578" s="31" t="s">
        <v>4</v>
      </c>
      <c r="H578" s="32">
        <f>SUM(H579:H582)</f>
        <v>7.4</v>
      </c>
      <c r="I578" s="32">
        <f t="shared" ref="I578:N578" si="166">SUM(I579:I582)</f>
        <v>0</v>
      </c>
      <c r="J578" s="32">
        <f>SUM(J579:J582)</f>
        <v>0</v>
      </c>
      <c r="K578" s="32">
        <f t="shared" si="166"/>
        <v>0</v>
      </c>
      <c r="L578" s="32">
        <f t="shared" si="166"/>
        <v>7.4</v>
      </c>
      <c r="M578" s="32">
        <f t="shared" si="166"/>
        <v>0</v>
      </c>
      <c r="N578" s="32">
        <f t="shared" si="166"/>
        <v>0</v>
      </c>
      <c r="O578" s="189">
        <v>543</v>
      </c>
      <c r="P578" s="192"/>
    </row>
    <row r="579" spans="1:16" x14ac:dyDescent="0.25">
      <c r="A579" s="190"/>
      <c r="B579" s="190"/>
      <c r="C579" s="189"/>
      <c r="D579" s="189"/>
      <c r="E579" s="189"/>
      <c r="F579" s="189"/>
      <c r="G579" s="31" t="s">
        <v>6</v>
      </c>
      <c r="H579" s="32">
        <f>SUM(I579:N579)</f>
        <v>7.2</v>
      </c>
      <c r="I579" s="32">
        <v>0</v>
      </c>
      <c r="J579" s="32">
        <v>0</v>
      </c>
      <c r="K579" s="32">
        <v>0</v>
      </c>
      <c r="L579" s="32">
        <v>7.2</v>
      </c>
      <c r="M579" s="32">
        <v>0</v>
      </c>
      <c r="N579" s="32">
        <v>0</v>
      </c>
      <c r="O579" s="189"/>
      <c r="P579" s="192"/>
    </row>
    <row r="580" spans="1:16" ht="36" x14ac:dyDescent="0.25">
      <c r="A580" s="190"/>
      <c r="B580" s="190"/>
      <c r="C580" s="189"/>
      <c r="D580" s="189"/>
      <c r="E580" s="189"/>
      <c r="F580" s="189"/>
      <c r="G580" s="31" t="s">
        <v>7</v>
      </c>
      <c r="H580" s="32">
        <f t="shared" ref="H580:H622" si="167">SUM(I580:N580)</f>
        <v>0.2</v>
      </c>
      <c r="I580" s="32">
        <v>0</v>
      </c>
      <c r="J580" s="32">
        <v>0</v>
      </c>
      <c r="K580" s="32">
        <v>0</v>
      </c>
      <c r="L580" s="32">
        <v>0.2</v>
      </c>
      <c r="M580" s="32">
        <v>0</v>
      </c>
      <c r="N580" s="32">
        <v>0</v>
      </c>
      <c r="O580" s="189"/>
      <c r="P580" s="192"/>
    </row>
    <row r="581" spans="1:16" x14ac:dyDescent="0.25">
      <c r="A581" s="190"/>
      <c r="B581" s="190"/>
      <c r="C581" s="189"/>
      <c r="D581" s="189"/>
      <c r="E581" s="189"/>
      <c r="F581" s="189"/>
      <c r="G581" s="31" t="s">
        <v>8</v>
      </c>
      <c r="H581" s="32">
        <f t="shared" si="167"/>
        <v>0</v>
      </c>
      <c r="I581" s="32">
        <v>0</v>
      </c>
      <c r="J581" s="32">
        <v>0</v>
      </c>
      <c r="K581" s="32">
        <v>0</v>
      </c>
      <c r="L581" s="32">
        <v>0</v>
      </c>
      <c r="M581" s="32">
        <v>0</v>
      </c>
      <c r="N581" s="32">
        <v>0</v>
      </c>
      <c r="O581" s="189"/>
      <c r="P581" s="192"/>
    </row>
    <row r="582" spans="1:16" ht="24" x14ac:dyDescent="0.25">
      <c r="A582" s="190"/>
      <c r="B582" s="190"/>
      <c r="C582" s="189"/>
      <c r="D582" s="189"/>
      <c r="E582" s="189"/>
      <c r="F582" s="189"/>
      <c r="G582" s="31" t="s">
        <v>9</v>
      </c>
      <c r="H582" s="32">
        <f t="shared" si="167"/>
        <v>0</v>
      </c>
      <c r="I582" s="32">
        <v>0</v>
      </c>
      <c r="J582" s="32">
        <v>0</v>
      </c>
      <c r="K582" s="32">
        <v>0</v>
      </c>
      <c r="L582" s="32">
        <v>0</v>
      </c>
      <c r="M582" s="32">
        <v>0</v>
      </c>
      <c r="N582" s="32">
        <v>0</v>
      </c>
      <c r="O582" s="189"/>
      <c r="P582" s="192"/>
    </row>
    <row r="583" spans="1:16" ht="51" customHeight="1" x14ac:dyDescent="0.25">
      <c r="A583" s="190" t="s">
        <v>2125</v>
      </c>
      <c r="B583" s="190" t="s">
        <v>1987</v>
      </c>
      <c r="C583" s="189" t="s">
        <v>2121</v>
      </c>
      <c r="D583" s="189">
        <v>2028</v>
      </c>
      <c r="E583" s="189" t="s">
        <v>1995</v>
      </c>
      <c r="F583" s="189" t="s">
        <v>1989</v>
      </c>
      <c r="G583" s="31" t="s">
        <v>4</v>
      </c>
      <c r="H583" s="32">
        <f>SUM(H584:H587)</f>
        <v>12.200000000000001</v>
      </c>
      <c r="I583" s="32">
        <f t="shared" ref="I583:N583" si="168">SUM(I584:I587)</f>
        <v>0</v>
      </c>
      <c r="J583" s="32">
        <f t="shared" si="168"/>
        <v>0</v>
      </c>
      <c r="K583" s="32">
        <f t="shared" si="168"/>
        <v>0</v>
      </c>
      <c r="L583" s="32">
        <f t="shared" si="168"/>
        <v>12.200000000000001</v>
      </c>
      <c r="M583" s="32">
        <f t="shared" si="168"/>
        <v>0</v>
      </c>
      <c r="N583" s="32">
        <f t="shared" si="168"/>
        <v>0</v>
      </c>
      <c r="O583" s="189">
        <v>181</v>
      </c>
      <c r="P583" s="192"/>
    </row>
    <row r="584" spans="1:16" x14ac:dyDescent="0.25">
      <c r="A584" s="190"/>
      <c r="B584" s="190"/>
      <c r="C584" s="189"/>
      <c r="D584" s="189"/>
      <c r="E584" s="189"/>
      <c r="F584" s="189"/>
      <c r="G584" s="31" t="s">
        <v>6</v>
      </c>
      <c r="H584" s="32">
        <f t="shared" si="167"/>
        <v>8.8000000000000007</v>
      </c>
      <c r="I584" s="32">
        <v>0</v>
      </c>
      <c r="J584" s="32">
        <v>0</v>
      </c>
      <c r="K584" s="32">
        <v>0</v>
      </c>
      <c r="L584" s="32">
        <v>8.8000000000000007</v>
      </c>
      <c r="M584" s="32">
        <v>0</v>
      </c>
      <c r="N584" s="32">
        <v>0</v>
      </c>
      <c r="O584" s="189"/>
      <c r="P584" s="192"/>
    </row>
    <row r="585" spans="1:16" ht="36" x14ac:dyDescent="0.25">
      <c r="A585" s="190"/>
      <c r="B585" s="190"/>
      <c r="C585" s="189"/>
      <c r="D585" s="189"/>
      <c r="E585" s="189"/>
      <c r="F585" s="189"/>
      <c r="G585" s="31" t="s">
        <v>7</v>
      </c>
      <c r="H585" s="32">
        <f t="shared" si="167"/>
        <v>3.4</v>
      </c>
      <c r="I585" s="32">
        <v>0</v>
      </c>
      <c r="J585" s="32">
        <v>0</v>
      </c>
      <c r="K585" s="32">
        <v>0</v>
      </c>
      <c r="L585" s="32">
        <v>3.4</v>
      </c>
      <c r="M585" s="32">
        <v>0</v>
      </c>
      <c r="N585" s="32">
        <v>0</v>
      </c>
      <c r="O585" s="189"/>
      <c r="P585" s="192"/>
    </row>
    <row r="586" spans="1:16" x14ac:dyDescent="0.25">
      <c r="A586" s="190"/>
      <c r="B586" s="190"/>
      <c r="C586" s="189"/>
      <c r="D586" s="189"/>
      <c r="E586" s="189"/>
      <c r="F586" s="189"/>
      <c r="G586" s="31" t="s">
        <v>8</v>
      </c>
      <c r="H586" s="32">
        <f t="shared" si="167"/>
        <v>0</v>
      </c>
      <c r="I586" s="32">
        <v>0</v>
      </c>
      <c r="J586" s="32">
        <v>0</v>
      </c>
      <c r="K586" s="32">
        <v>0</v>
      </c>
      <c r="L586" s="32">
        <v>0</v>
      </c>
      <c r="M586" s="32">
        <v>0</v>
      </c>
      <c r="N586" s="32">
        <v>0</v>
      </c>
      <c r="O586" s="189"/>
      <c r="P586" s="192"/>
    </row>
    <row r="587" spans="1:16" ht="24" x14ac:dyDescent="0.25">
      <c r="A587" s="190"/>
      <c r="B587" s="190"/>
      <c r="C587" s="189"/>
      <c r="D587" s="189"/>
      <c r="E587" s="189"/>
      <c r="F587" s="189"/>
      <c r="G587" s="31" t="s">
        <v>9</v>
      </c>
      <c r="H587" s="32">
        <f t="shared" si="167"/>
        <v>0</v>
      </c>
      <c r="I587" s="32">
        <v>0</v>
      </c>
      <c r="J587" s="32">
        <v>0</v>
      </c>
      <c r="K587" s="32">
        <v>0</v>
      </c>
      <c r="L587" s="32">
        <v>0</v>
      </c>
      <c r="M587" s="32">
        <v>0</v>
      </c>
      <c r="N587" s="32">
        <v>0</v>
      </c>
      <c r="O587" s="189"/>
      <c r="P587" s="192"/>
    </row>
    <row r="588" spans="1:16" ht="51" customHeight="1" x14ac:dyDescent="0.25">
      <c r="A588" s="190" t="s">
        <v>2126</v>
      </c>
      <c r="B588" s="190" t="s">
        <v>1987</v>
      </c>
      <c r="C588" s="189" t="s">
        <v>2121</v>
      </c>
      <c r="D588" s="189">
        <v>2028</v>
      </c>
      <c r="E588" s="189" t="s">
        <v>1995</v>
      </c>
      <c r="F588" s="189" t="s">
        <v>1989</v>
      </c>
      <c r="G588" s="31" t="s">
        <v>4</v>
      </c>
      <c r="H588" s="32">
        <f>SUM(H589:H592)</f>
        <v>12.200000000000001</v>
      </c>
      <c r="I588" s="32">
        <f t="shared" ref="I588:N588" si="169">SUM(I589:I592)</f>
        <v>0</v>
      </c>
      <c r="J588" s="32">
        <f t="shared" si="169"/>
        <v>0</v>
      </c>
      <c r="K588" s="32">
        <f t="shared" si="169"/>
        <v>0</v>
      </c>
      <c r="L588" s="32">
        <f t="shared" si="169"/>
        <v>12.200000000000001</v>
      </c>
      <c r="M588" s="32">
        <f t="shared" si="169"/>
        <v>0</v>
      </c>
      <c r="N588" s="32">
        <f t="shared" si="169"/>
        <v>0</v>
      </c>
      <c r="O588" s="189">
        <v>487</v>
      </c>
      <c r="P588" s="192"/>
    </row>
    <row r="589" spans="1:16" x14ac:dyDescent="0.25">
      <c r="A589" s="190"/>
      <c r="B589" s="190"/>
      <c r="C589" s="189"/>
      <c r="D589" s="189"/>
      <c r="E589" s="189"/>
      <c r="F589" s="189"/>
      <c r="G589" s="31" t="s">
        <v>6</v>
      </c>
      <c r="H589" s="32">
        <f t="shared" si="167"/>
        <v>8.8000000000000007</v>
      </c>
      <c r="I589" s="32">
        <v>0</v>
      </c>
      <c r="J589" s="32">
        <v>0</v>
      </c>
      <c r="K589" s="32">
        <v>0</v>
      </c>
      <c r="L589" s="32">
        <v>8.8000000000000007</v>
      </c>
      <c r="M589" s="32">
        <v>0</v>
      </c>
      <c r="N589" s="32">
        <v>0</v>
      </c>
      <c r="O589" s="189"/>
      <c r="P589" s="192"/>
    </row>
    <row r="590" spans="1:16" ht="36" x14ac:dyDescent="0.25">
      <c r="A590" s="190"/>
      <c r="B590" s="190"/>
      <c r="C590" s="189"/>
      <c r="D590" s="189"/>
      <c r="E590" s="189"/>
      <c r="F590" s="189"/>
      <c r="G590" s="31" t="s">
        <v>7</v>
      </c>
      <c r="H590" s="32">
        <f t="shared" si="167"/>
        <v>3.4</v>
      </c>
      <c r="I590" s="32">
        <v>0</v>
      </c>
      <c r="J590" s="32">
        <v>0</v>
      </c>
      <c r="K590" s="32">
        <v>0</v>
      </c>
      <c r="L590" s="32">
        <v>3.4</v>
      </c>
      <c r="M590" s="32">
        <v>0</v>
      </c>
      <c r="N590" s="32">
        <v>0</v>
      </c>
      <c r="O590" s="189"/>
      <c r="P590" s="192"/>
    </row>
    <row r="591" spans="1:16" x14ac:dyDescent="0.25">
      <c r="A591" s="190"/>
      <c r="B591" s="190"/>
      <c r="C591" s="189"/>
      <c r="D591" s="189"/>
      <c r="E591" s="189"/>
      <c r="F591" s="189"/>
      <c r="G591" s="31" t="s">
        <v>8</v>
      </c>
      <c r="H591" s="32">
        <f t="shared" si="167"/>
        <v>0</v>
      </c>
      <c r="I591" s="32">
        <v>0</v>
      </c>
      <c r="J591" s="32">
        <v>0</v>
      </c>
      <c r="K591" s="32">
        <v>0</v>
      </c>
      <c r="L591" s="32">
        <v>0</v>
      </c>
      <c r="M591" s="32">
        <v>0</v>
      </c>
      <c r="N591" s="32">
        <v>0</v>
      </c>
      <c r="O591" s="189"/>
      <c r="P591" s="192"/>
    </row>
    <row r="592" spans="1:16" ht="24" x14ac:dyDescent="0.25">
      <c r="A592" s="190"/>
      <c r="B592" s="190"/>
      <c r="C592" s="189"/>
      <c r="D592" s="189"/>
      <c r="E592" s="189"/>
      <c r="F592" s="189"/>
      <c r="G592" s="31" t="s">
        <v>9</v>
      </c>
      <c r="H592" s="32">
        <f t="shared" si="167"/>
        <v>0</v>
      </c>
      <c r="I592" s="32">
        <v>0</v>
      </c>
      <c r="J592" s="32">
        <v>0</v>
      </c>
      <c r="K592" s="32">
        <v>0</v>
      </c>
      <c r="L592" s="32">
        <v>0</v>
      </c>
      <c r="M592" s="32">
        <v>0</v>
      </c>
      <c r="N592" s="32">
        <v>0</v>
      </c>
      <c r="O592" s="189"/>
      <c r="P592" s="192"/>
    </row>
    <row r="593" spans="1:16" ht="51" customHeight="1" x14ac:dyDescent="0.25">
      <c r="A593" s="190" t="s">
        <v>2127</v>
      </c>
      <c r="B593" s="190" t="s">
        <v>1987</v>
      </c>
      <c r="C593" s="189" t="s">
        <v>2121</v>
      </c>
      <c r="D593" s="189">
        <v>2028</v>
      </c>
      <c r="E593" s="189" t="s">
        <v>1995</v>
      </c>
      <c r="F593" s="189" t="s">
        <v>1989</v>
      </c>
      <c r="G593" s="31" t="s">
        <v>4</v>
      </c>
      <c r="H593" s="32">
        <f>SUM(H594:H597)</f>
        <v>12.200000000000001</v>
      </c>
      <c r="I593" s="32">
        <f t="shared" ref="I593:N593" si="170">SUM(I594:I597)</f>
        <v>0</v>
      </c>
      <c r="J593" s="32">
        <f t="shared" si="170"/>
        <v>0</v>
      </c>
      <c r="K593" s="32">
        <f t="shared" si="170"/>
        <v>0</v>
      </c>
      <c r="L593" s="32">
        <f t="shared" si="170"/>
        <v>12.200000000000001</v>
      </c>
      <c r="M593" s="32">
        <f t="shared" si="170"/>
        <v>0</v>
      </c>
      <c r="N593" s="32">
        <f t="shared" si="170"/>
        <v>0</v>
      </c>
      <c r="O593" s="189">
        <v>578</v>
      </c>
      <c r="P593" s="192"/>
    </row>
    <row r="594" spans="1:16" x14ac:dyDescent="0.25">
      <c r="A594" s="190"/>
      <c r="B594" s="190"/>
      <c r="C594" s="189"/>
      <c r="D594" s="189"/>
      <c r="E594" s="189"/>
      <c r="F594" s="189"/>
      <c r="G594" s="31" t="s">
        <v>6</v>
      </c>
      <c r="H594" s="32">
        <f t="shared" si="167"/>
        <v>8.8000000000000007</v>
      </c>
      <c r="I594" s="32">
        <v>0</v>
      </c>
      <c r="J594" s="32">
        <v>0</v>
      </c>
      <c r="K594" s="32">
        <v>0</v>
      </c>
      <c r="L594" s="32">
        <v>8.8000000000000007</v>
      </c>
      <c r="M594" s="32">
        <v>0</v>
      </c>
      <c r="N594" s="32">
        <v>0</v>
      </c>
      <c r="O594" s="189"/>
      <c r="P594" s="192"/>
    </row>
    <row r="595" spans="1:16" ht="36" x14ac:dyDescent="0.25">
      <c r="A595" s="190"/>
      <c r="B595" s="190"/>
      <c r="C595" s="189"/>
      <c r="D595" s="189"/>
      <c r="E595" s="189"/>
      <c r="F595" s="189"/>
      <c r="G595" s="31" t="s">
        <v>7</v>
      </c>
      <c r="H595" s="32">
        <f t="shared" si="167"/>
        <v>3.4</v>
      </c>
      <c r="I595" s="32">
        <v>0</v>
      </c>
      <c r="J595" s="32">
        <v>0</v>
      </c>
      <c r="K595" s="32">
        <v>0</v>
      </c>
      <c r="L595" s="32">
        <v>3.4</v>
      </c>
      <c r="M595" s="32">
        <v>0</v>
      </c>
      <c r="N595" s="32">
        <v>0</v>
      </c>
      <c r="O595" s="189"/>
      <c r="P595" s="192"/>
    </row>
    <row r="596" spans="1:16" x14ac:dyDescent="0.25">
      <c r="A596" s="190"/>
      <c r="B596" s="190"/>
      <c r="C596" s="189"/>
      <c r="D596" s="189"/>
      <c r="E596" s="189"/>
      <c r="F596" s="189"/>
      <c r="G596" s="31" t="s">
        <v>8</v>
      </c>
      <c r="H596" s="32">
        <f t="shared" si="167"/>
        <v>0</v>
      </c>
      <c r="I596" s="32">
        <v>0</v>
      </c>
      <c r="J596" s="32">
        <v>0</v>
      </c>
      <c r="K596" s="32">
        <v>0</v>
      </c>
      <c r="L596" s="32">
        <v>0</v>
      </c>
      <c r="M596" s="32">
        <v>0</v>
      </c>
      <c r="N596" s="32">
        <v>0</v>
      </c>
      <c r="O596" s="189"/>
      <c r="P596" s="192"/>
    </row>
    <row r="597" spans="1:16" ht="24" x14ac:dyDescent="0.25">
      <c r="A597" s="190"/>
      <c r="B597" s="190"/>
      <c r="C597" s="189"/>
      <c r="D597" s="189"/>
      <c r="E597" s="189"/>
      <c r="F597" s="189"/>
      <c r="G597" s="31" t="s">
        <v>9</v>
      </c>
      <c r="H597" s="32">
        <f t="shared" si="167"/>
        <v>0</v>
      </c>
      <c r="I597" s="32">
        <v>0</v>
      </c>
      <c r="J597" s="32">
        <v>0</v>
      </c>
      <c r="K597" s="32">
        <v>0</v>
      </c>
      <c r="L597" s="32">
        <v>0</v>
      </c>
      <c r="M597" s="32">
        <v>0</v>
      </c>
      <c r="N597" s="32">
        <v>0</v>
      </c>
      <c r="O597" s="189"/>
      <c r="P597" s="192"/>
    </row>
    <row r="598" spans="1:16" ht="51" customHeight="1" x14ac:dyDescent="0.25">
      <c r="A598" s="190" t="s">
        <v>2128</v>
      </c>
      <c r="B598" s="190" t="s">
        <v>1987</v>
      </c>
      <c r="C598" s="189" t="s">
        <v>2121</v>
      </c>
      <c r="D598" s="189">
        <v>2028</v>
      </c>
      <c r="E598" s="189" t="s">
        <v>1995</v>
      </c>
      <c r="F598" s="189" t="s">
        <v>1989</v>
      </c>
      <c r="G598" s="31" t="s">
        <v>4</v>
      </c>
      <c r="H598" s="32">
        <f t="shared" ref="H598:N598" si="171">SUM(H599:H602)</f>
        <v>12.200000000000001</v>
      </c>
      <c r="I598" s="32">
        <f t="shared" si="171"/>
        <v>0</v>
      </c>
      <c r="J598" s="32">
        <f t="shared" si="171"/>
        <v>0</v>
      </c>
      <c r="K598" s="32">
        <f t="shared" si="171"/>
        <v>0</v>
      </c>
      <c r="L598" s="32">
        <f t="shared" si="171"/>
        <v>12.200000000000001</v>
      </c>
      <c r="M598" s="32">
        <f t="shared" si="171"/>
        <v>0</v>
      </c>
      <c r="N598" s="32">
        <f t="shared" si="171"/>
        <v>0</v>
      </c>
      <c r="O598" s="189">
        <v>286</v>
      </c>
      <c r="P598" s="192"/>
    </row>
    <row r="599" spans="1:16" x14ac:dyDescent="0.25">
      <c r="A599" s="190"/>
      <c r="B599" s="190"/>
      <c r="C599" s="189"/>
      <c r="D599" s="189"/>
      <c r="E599" s="189"/>
      <c r="F599" s="189"/>
      <c r="G599" s="31" t="s">
        <v>6</v>
      </c>
      <c r="H599" s="32">
        <f t="shared" si="167"/>
        <v>8.8000000000000007</v>
      </c>
      <c r="I599" s="32">
        <v>0</v>
      </c>
      <c r="J599" s="32">
        <v>0</v>
      </c>
      <c r="K599" s="32">
        <v>0</v>
      </c>
      <c r="L599" s="32">
        <v>8.8000000000000007</v>
      </c>
      <c r="M599" s="32">
        <v>0</v>
      </c>
      <c r="N599" s="32">
        <v>0</v>
      </c>
      <c r="O599" s="189"/>
      <c r="P599" s="192"/>
    </row>
    <row r="600" spans="1:16" ht="36" x14ac:dyDescent="0.25">
      <c r="A600" s="190"/>
      <c r="B600" s="190"/>
      <c r="C600" s="189"/>
      <c r="D600" s="189"/>
      <c r="E600" s="189"/>
      <c r="F600" s="189"/>
      <c r="G600" s="31" t="s">
        <v>7</v>
      </c>
      <c r="H600" s="32">
        <f t="shared" si="167"/>
        <v>3.4</v>
      </c>
      <c r="I600" s="32">
        <v>0</v>
      </c>
      <c r="J600" s="32">
        <v>0</v>
      </c>
      <c r="K600" s="32">
        <v>0</v>
      </c>
      <c r="L600" s="32">
        <v>3.4</v>
      </c>
      <c r="M600" s="32">
        <v>0</v>
      </c>
      <c r="N600" s="32">
        <v>0</v>
      </c>
      <c r="O600" s="189"/>
      <c r="P600" s="192"/>
    </row>
    <row r="601" spans="1:16" x14ac:dyDescent="0.25">
      <c r="A601" s="190"/>
      <c r="B601" s="190"/>
      <c r="C601" s="189"/>
      <c r="D601" s="189"/>
      <c r="E601" s="189"/>
      <c r="F601" s="189"/>
      <c r="G601" s="31" t="s">
        <v>8</v>
      </c>
      <c r="H601" s="32">
        <f t="shared" si="167"/>
        <v>0</v>
      </c>
      <c r="I601" s="32">
        <v>0</v>
      </c>
      <c r="J601" s="32">
        <v>0</v>
      </c>
      <c r="K601" s="32">
        <v>0</v>
      </c>
      <c r="L601" s="32">
        <v>0</v>
      </c>
      <c r="M601" s="32">
        <v>0</v>
      </c>
      <c r="N601" s="32">
        <v>0</v>
      </c>
      <c r="O601" s="189"/>
      <c r="P601" s="192"/>
    </row>
    <row r="602" spans="1:16" ht="24" x14ac:dyDescent="0.25">
      <c r="A602" s="190"/>
      <c r="B602" s="190"/>
      <c r="C602" s="189"/>
      <c r="D602" s="189"/>
      <c r="E602" s="189"/>
      <c r="F602" s="189"/>
      <c r="G602" s="31" t="s">
        <v>9</v>
      </c>
      <c r="H602" s="32">
        <f t="shared" si="167"/>
        <v>0</v>
      </c>
      <c r="I602" s="32">
        <v>0</v>
      </c>
      <c r="J602" s="32">
        <v>0</v>
      </c>
      <c r="K602" s="32">
        <v>0</v>
      </c>
      <c r="L602" s="32">
        <v>0</v>
      </c>
      <c r="M602" s="32">
        <v>0</v>
      </c>
      <c r="N602" s="32">
        <v>0</v>
      </c>
      <c r="O602" s="189"/>
      <c r="P602" s="192"/>
    </row>
    <row r="603" spans="1:16" ht="51" customHeight="1" x14ac:dyDescent="0.25">
      <c r="A603" s="190" t="s">
        <v>2129</v>
      </c>
      <c r="B603" s="190" t="s">
        <v>1987</v>
      </c>
      <c r="C603" s="189" t="s">
        <v>2121</v>
      </c>
      <c r="D603" s="189">
        <v>2029</v>
      </c>
      <c r="E603" s="189" t="s">
        <v>1995</v>
      </c>
      <c r="F603" s="189" t="s">
        <v>1989</v>
      </c>
      <c r="G603" s="31" t="s">
        <v>4</v>
      </c>
      <c r="H603" s="32">
        <f>SUM(H604:H607)</f>
        <v>13.9</v>
      </c>
      <c r="I603" s="32">
        <f t="shared" ref="I603:N603" si="172">SUM(I604:I607)</f>
        <v>0</v>
      </c>
      <c r="J603" s="32">
        <f>SUM(J604:J607)</f>
        <v>0</v>
      </c>
      <c r="K603" s="32">
        <f t="shared" si="172"/>
        <v>0</v>
      </c>
      <c r="L603" s="32">
        <f t="shared" si="172"/>
        <v>0</v>
      </c>
      <c r="M603" s="32">
        <f t="shared" si="172"/>
        <v>13.9</v>
      </c>
      <c r="N603" s="32">
        <f t="shared" si="172"/>
        <v>0</v>
      </c>
      <c r="O603" s="189">
        <v>769</v>
      </c>
      <c r="P603" s="192"/>
    </row>
    <row r="604" spans="1:16" x14ac:dyDescent="0.25">
      <c r="A604" s="190"/>
      <c r="B604" s="190"/>
      <c r="C604" s="189"/>
      <c r="D604" s="189"/>
      <c r="E604" s="189"/>
      <c r="F604" s="189"/>
      <c r="G604" s="31" t="s">
        <v>6</v>
      </c>
      <c r="H604" s="32">
        <f t="shared" si="167"/>
        <v>10</v>
      </c>
      <c r="I604" s="32">
        <v>0</v>
      </c>
      <c r="J604" s="32">
        <v>0</v>
      </c>
      <c r="K604" s="32">
        <v>0</v>
      </c>
      <c r="L604" s="32">
        <v>0</v>
      </c>
      <c r="M604" s="32">
        <v>10</v>
      </c>
      <c r="N604" s="32">
        <v>0</v>
      </c>
      <c r="O604" s="189"/>
      <c r="P604" s="192"/>
    </row>
    <row r="605" spans="1:16" ht="36" x14ac:dyDescent="0.25">
      <c r="A605" s="190"/>
      <c r="B605" s="190"/>
      <c r="C605" s="189"/>
      <c r="D605" s="189"/>
      <c r="E605" s="189"/>
      <c r="F605" s="189"/>
      <c r="G605" s="31" t="s">
        <v>7</v>
      </c>
      <c r="H605" s="32">
        <f t="shared" si="167"/>
        <v>3.9</v>
      </c>
      <c r="I605" s="32">
        <v>0</v>
      </c>
      <c r="J605" s="32">
        <v>0</v>
      </c>
      <c r="K605" s="32">
        <v>0</v>
      </c>
      <c r="L605" s="32">
        <v>0</v>
      </c>
      <c r="M605" s="32">
        <v>3.9</v>
      </c>
      <c r="N605" s="32">
        <v>0</v>
      </c>
      <c r="O605" s="189"/>
      <c r="P605" s="192"/>
    </row>
    <row r="606" spans="1:16" x14ac:dyDescent="0.25">
      <c r="A606" s="190"/>
      <c r="B606" s="190"/>
      <c r="C606" s="189"/>
      <c r="D606" s="189"/>
      <c r="E606" s="189"/>
      <c r="F606" s="189"/>
      <c r="G606" s="31" t="s">
        <v>8</v>
      </c>
      <c r="H606" s="32">
        <f t="shared" si="167"/>
        <v>0</v>
      </c>
      <c r="I606" s="32">
        <v>0</v>
      </c>
      <c r="J606" s="32">
        <v>0</v>
      </c>
      <c r="K606" s="32">
        <v>0</v>
      </c>
      <c r="L606" s="32">
        <v>0</v>
      </c>
      <c r="M606" s="32">
        <v>0</v>
      </c>
      <c r="N606" s="32">
        <v>0</v>
      </c>
      <c r="O606" s="189"/>
      <c r="P606" s="192"/>
    </row>
    <row r="607" spans="1:16" ht="24" x14ac:dyDescent="0.25">
      <c r="A607" s="190"/>
      <c r="B607" s="190"/>
      <c r="C607" s="189"/>
      <c r="D607" s="189"/>
      <c r="E607" s="189"/>
      <c r="F607" s="189"/>
      <c r="G607" s="31" t="s">
        <v>9</v>
      </c>
      <c r="H607" s="32">
        <f t="shared" si="167"/>
        <v>0</v>
      </c>
      <c r="I607" s="32">
        <v>0</v>
      </c>
      <c r="J607" s="32">
        <v>0</v>
      </c>
      <c r="K607" s="32">
        <v>0</v>
      </c>
      <c r="L607" s="32">
        <v>0</v>
      </c>
      <c r="M607" s="32">
        <v>0</v>
      </c>
      <c r="N607" s="32">
        <v>0</v>
      </c>
      <c r="O607" s="189"/>
      <c r="P607" s="192"/>
    </row>
    <row r="608" spans="1:16" ht="51" customHeight="1" x14ac:dyDescent="0.25">
      <c r="A608" s="190" t="s">
        <v>2130</v>
      </c>
      <c r="B608" s="190" t="s">
        <v>1987</v>
      </c>
      <c r="C608" s="189" t="s">
        <v>2121</v>
      </c>
      <c r="D608" s="189">
        <v>2029</v>
      </c>
      <c r="E608" s="189" t="s">
        <v>1995</v>
      </c>
      <c r="F608" s="189" t="s">
        <v>1989</v>
      </c>
      <c r="G608" s="31" t="s">
        <v>4</v>
      </c>
      <c r="H608" s="32">
        <f>SUM(H609:H612)</f>
        <v>12.799999999999999</v>
      </c>
      <c r="I608" s="32">
        <f t="shared" ref="I608:N608" si="173">SUM(I609:I612)</f>
        <v>0</v>
      </c>
      <c r="J608" s="32">
        <f t="shared" si="173"/>
        <v>0</v>
      </c>
      <c r="K608" s="32">
        <f t="shared" si="173"/>
        <v>0</v>
      </c>
      <c r="L608" s="32">
        <f t="shared" si="173"/>
        <v>0</v>
      </c>
      <c r="M608" s="32">
        <f t="shared" si="173"/>
        <v>12.799999999999999</v>
      </c>
      <c r="N608" s="32">
        <f t="shared" si="173"/>
        <v>0</v>
      </c>
      <c r="O608" s="189">
        <v>569</v>
      </c>
      <c r="P608" s="192"/>
    </row>
    <row r="609" spans="1:16" x14ac:dyDescent="0.25">
      <c r="A609" s="190"/>
      <c r="B609" s="190"/>
      <c r="C609" s="189"/>
      <c r="D609" s="189"/>
      <c r="E609" s="189"/>
      <c r="F609" s="189"/>
      <c r="G609" s="31" t="s">
        <v>6</v>
      </c>
      <c r="H609" s="32">
        <f t="shared" si="167"/>
        <v>9.1999999999999993</v>
      </c>
      <c r="I609" s="32">
        <v>0</v>
      </c>
      <c r="J609" s="32">
        <v>0</v>
      </c>
      <c r="K609" s="32">
        <v>0</v>
      </c>
      <c r="L609" s="32">
        <v>0</v>
      </c>
      <c r="M609" s="32">
        <v>9.1999999999999993</v>
      </c>
      <c r="N609" s="32">
        <v>0</v>
      </c>
      <c r="O609" s="189"/>
      <c r="P609" s="192"/>
    </row>
    <row r="610" spans="1:16" ht="36" x14ac:dyDescent="0.25">
      <c r="A610" s="190"/>
      <c r="B610" s="190"/>
      <c r="C610" s="189"/>
      <c r="D610" s="189"/>
      <c r="E610" s="189"/>
      <c r="F610" s="189"/>
      <c r="G610" s="31" t="s">
        <v>7</v>
      </c>
      <c r="H610" s="32">
        <f t="shared" si="167"/>
        <v>3.6</v>
      </c>
      <c r="I610" s="32">
        <v>0</v>
      </c>
      <c r="J610" s="32">
        <v>0</v>
      </c>
      <c r="K610" s="32">
        <v>0</v>
      </c>
      <c r="L610" s="32">
        <v>0</v>
      </c>
      <c r="M610" s="32">
        <v>3.6</v>
      </c>
      <c r="N610" s="32">
        <v>0</v>
      </c>
      <c r="O610" s="189"/>
      <c r="P610" s="192"/>
    </row>
    <row r="611" spans="1:16" x14ac:dyDescent="0.25">
      <c r="A611" s="190"/>
      <c r="B611" s="190"/>
      <c r="C611" s="189"/>
      <c r="D611" s="189"/>
      <c r="E611" s="189"/>
      <c r="F611" s="189"/>
      <c r="G611" s="31" t="s">
        <v>8</v>
      </c>
      <c r="H611" s="32">
        <f t="shared" si="167"/>
        <v>0</v>
      </c>
      <c r="I611" s="32">
        <v>0</v>
      </c>
      <c r="J611" s="32">
        <v>0</v>
      </c>
      <c r="K611" s="32">
        <v>0</v>
      </c>
      <c r="L611" s="32">
        <v>0</v>
      </c>
      <c r="M611" s="32">
        <v>0</v>
      </c>
      <c r="N611" s="32">
        <v>0</v>
      </c>
      <c r="O611" s="189"/>
      <c r="P611" s="192"/>
    </row>
    <row r="612" spans="1:16" ht="24" x14ac:dyDescent="0.25">
      <c r="A612" s="190"/>
      <c r="B612" s="190"/>
      <c r="C612" s="189"/>
      <c r="D612" s="189"/>
      <c r="E612" s="189"/>
      <c r="F612" s="189"/>
      <c r="G612" s="31" t="s">
        <v>9</v>
      </c>
      <c r="H612" s="32">
        <f t="shared" si="167"/>
        <v>0</v>
      </c>
      <c r="I612" s="32">
        <v>0</v>
      </c>
      <c r="J612" s="32">
        <v>0</v>
      </c>
      <c r="K612" s="32">
        <v>0</v>
      </c>
      <c r="L612" s="32">
        <v>0</v>
      </c>
      <c r="M612" s="32">
        <v>0</v>
      </c>
      <c r="N612" s="32">
        <v>0</v>
      </c>
      <c r="O612" s="189"/>
      <c r="P612" s="192"/>
    </row>
    <row r="613" spans="1:16" ht="51" customHeight="1" x14ac:dyDescent="0.25">
      <c r="A613" s="190" t="s">
        <v>2131</v>
      </c>
      <c r="B613" s="190" t="s">
        <v>1987</v>
      </c>
      <c r="C613" s="189" t="s">
        <v>2121</v>
      </c>
      <c r="D613" s="189" t="s">
        <v>67</v>
      </c>
      <c r="E613" s="189" t="s">
        <v>2132</v>
      </c>
      <c r="F613" s="189" t="s">
        <v>1989</v>
      </c>
      <c r="G613" s="31" t="s">
        <v>4</v>
      </c>
      <c r="H613" s="32">
        <f t="shared" ref="H613:N613" si="174">SUM(H614:H617)</f>
        <v>315.79999999999995</v>
      </c>
      <c r="I613" s="32">
        <f t="shared" si="174"/>
        <v>0</v>
      </c>
      <c r="J613" s="32">
        <f t="shared" si="174"/>
        <v>0</v>
      </c>
      <c r="K613" s="32">
        <f t="shared" si="174"/>
        <v>0</v>
      </c>
      <c r="L613" s="32">
        <f t="shared" si="174"/>
        <v>180.79999999999998</v>
      </c>
      <c r="M613" s="32">
        <f t="shared" si="174"/>
        <v>135</v>
      </c>
      <c r="N613" s="32">
        <f t="shared" si="174"/>
        <v>0</v>
      </c>
      <c r="O613" s="189">
        <v>30685</v>
      </c>
      <c r="P613" s="192"/>
    </row>
    <row r="614" spans="1:16" x14ac:dyDescent="0.25">
      <c r="A614" s="190"/>
      <c r="B614" s="190"/>
      <c r="C614" s="189"/>
      <c r="D614" s="189"/>
      <c r="E614" s="189"/>
      <c r="F614" s="189"/>
      <c r="G614" s="31" t="s">
        <v>6</v>
      </c>
      <c r="H614" s="32">
        <f t="shared" si="167"/>
        <v>227.39999999999998</v>
      </c>
      <c r="I614" s="32">
        <v>0</v>
      </c>
      <c r="J614" s="32">
        <v>0</v>
      </c>
      <c r="K614" s="32">
        <v>0</v>
      </c>
      <c r="L614" s="32">
        <v>130.19999999999999</v>
      </c>
      <c r="M614" s="32">
        <v>97.2</v>
      </c>
      <c r="N614" s="32">
        <v>0</v>
      </c>
      <c r="O614" s="189"/>
      <c r="P614" s="192"/>
    </row>
    <row r="615" spans="1:16" ht="36" x14ac:dyDescent="0.25">
      <c r="A615" s="190"/>
      <c r="B615" s="190"/>
      <c r="C615" s="189"/>
      <c r="D615" s="189"/>
      <c r="E615" s="189"/>
      <c r="F615" s="189"/>
      <c r="G615" s="31" t="s">
        <v>7</v>
      </c>
      <c r="H615" s="32">
        <f t="shared" si="167"/>
        <v>88.4</v>
      </c>
      <c r="I615" s="32">
        <v>0</v>
      </c>
      <c r="J615" s="32">
        <v>0</v>
      </c>
      <c r="K615" s="32">
        <v>0</v>
      </c>
      <c r="L615" s="32">
        <v>50.6</v>
      </c>
      <c r="M615" s="32">
        <v>37.799999999999997</v>
      </c>
      <c r="N615" s="32">
        <v>0</v>
      </c>
      <c r="O615" s="189"/>
      <c r="P615" s="192"/>
    </row>
    <row r="616" spans="1:16" x14ac:dyDescent="0.25">
      <c r="A616" s="190"/>
      <c r="B616" s="190"/>
      <c r="C616" s="189"/>
      <c r="D616" s="189"/>
      <c r="E616" s="189"/>
      <c r="F616" s="189"/>
      <c r="G616" s="31" t="s">
        <v>8</v>
      </c>
      <c r="H616" s="32">
        <f t="shared" si="167"/>
        <v>0</v>
      </c>
      <c r="I616" s="32">
        <v>0</v>
      </c>
      <c r="J616" s="32">
        <v>0</v>
      </c>
      <c r="K616" s="32">
        <v>0</v>
      </c>
      <c r="L616" s="32">
        <v>0</v>
      </c>
      <c r="M616" s="32">
        <v>0</v>
      </c>
      <c r="N616" s="32">
        <v>0</v>
      </c>
      <c r="O616" s="189"/>
      <c r="P616" s="192"/>
    </row>
    <row r="617" spans="1:16" ht="24" x14ac:dyDescent="0.25">
      <c r="A617" s="190"/>
      <c r="B617" s="190"/>
      <c r="C617" s="189"/>
      <c r="D617" s="189"/>
      <c r="E617" s="189"/>
      <c r="F617" s="189"/>
      <c r="G617" s="31" t="s">
        <v>9</v>
      </c>
      <c r="H617" s="32">
        <f t="shared" si="167"/>
        <v>0</v>
      </c>
      <c r="I617" s="32">
        <v>0</v>
      </c>
      <c r="J617" s="32">
        <v>0</v>
      </c>
      <c r="K617" s="32">
        <v>0</v>
      </c>
      <c r="L617" s="32">
        <v>0</v>
      </c>
      <c r="M617" s="32">
        <v>0</v>
      </c>
      <c r="N617" s="32">
        <v>0</v>
      </c>
      <c r="O617" s="189"/>
      <c r="P617" s="192"/>
    </row>
    <row r="618" spans="1:16" ht="36" x14ac:dyDescent="0.25">
      <c r="A618" s="208" t="s">
        <v>125</v>
      </c>
      <c r="B618" s="208"/>
      <c r="C618" s="208"/>
      <c r="D618" s="208"/>
      <c r="E618" s="208"/>
      <c r="F618" s="208"/>
      <c r="G618" s="35" t="s">
        <v>4</v>
      </c>
      <c r="H618" s="37">
        <f>SUM(H619:H622)</f>
        <v>643.90000000000009</v>
      </c>
      <c r="I618" s="37">
        <f t="shared" ref="I618:N618" si="175">SUM(I619:I622)</f>
        <v>245.2</v>
      </c>
      <c r="J618" s="37">
        <f t="shared" si="175"/>
        <v>0</v>
      </c>
      <c r="K618" s="37">
        <f t="shared" si="175"/>
        <v>0</v>
      </c>
      <c r="L618" s="37">
        <f t="shared" si="175"/>
        <v>237</v>
      </c>
      <c r="M618" s="37">
        <f t="shared" si="175"/>
        <v>161.69999999999999</v>
      </c>
      <c r="N618" s="37">
        <f t="shared" si="175"/>
        <v>0</v>
      </c>
      <c r="O618" s="208">
        <v>30685</v>
      </c>
      <c r="P618" s="192"/>
    </row>
    <row r="619" spans="1:16" ht="24" x14ac:dyDescent="0.25">
      <c r="A619" s="208"/>
      <c r="B619" s="208"/>
      <c r="C619" s="208"/>
      <c r="D619" s="208"/>
      <c r="E619" s="208"/>
      <c r="F619" s="208"/>
      <c r="G619" s="35" t="s">
        <v>6</v>
      </c>
      <c r="H619" s="37">
        <f t="shared" si="167"/>
        <v>391.70000000000005</v>
      </c>
      <c r="I619" s="37">
        <f t="shared" ref="I619:N619" si="176">I564+I569+I574+I579+I584+I589+I594+I599+I604+I609+I614</f>
        <v>102.7</v>
      </c>
      <c r="J619" s="37">
        <f t="shared" si="176"/>
        <v>0</v>
      </c>
      <c r="K619" s="37">
        <f t="shared" si="176"/>
        <v>0</v>
      </c>
      <c r="L619" s="37">
        <f t="shared" si="176"/>
        <v>172.6</v>
      </c>
      <c r="M619" s="37">
        <f t="shared" si="176"/>
        <v>116.4</v>
      </c>
      <c r="N619" s="37">
        <f t="shared" si="176"/>
        <v>0</v>
      </c>
      <c r="O619" s="208"/>
      <c r="P619" s="192"/>
    </row>
    <row r="620" spans="1:16" ht="36" x14ac:dyDescent="0.25">
      <c r="A620" s="208"/>
      <c r="B620" s="208"/>
      <c r="C620" s="208"/>
      <c r="D620" s="208"/>
      <c r="E620" s="208"/>
      <c r="F620" s="208"/>
      <c r="G620" s="35" t="s">
        <v>7</v>
      </c>
      <c r="H620" s="37">
        <f t="shared" si="167"/>
        <v>252.2</v>
      </c>
      <c r="I620" s="37">
        <f t="shared" ref="I620:N620" si="177">I565+I570+I575+I580+I585+I590+I595+I600+I605+I610+I615</f>
        <v>142.5</v>
      </c>
      <c r="J620" s="37">
        <f t="shared" si="177"/>
        <v>0</v>
      </c>
      <c r="K620" s="37">
        <f t="shared" si="177"/>
        <v>0</v>
      </c>
      <c r="L620" s="37">
        <f t="shared" si="177"/>
        <v>64.400000000000006</v>
      </c>
      <c r="M620" s="37">
        <f t="shared" si="177"/>
        <v>45.3</v>
      </c>
      <c r="N620" s="37">
        <f t="shared" si="177"/>
        <v>0</v>
      </c>
      <c r="O620" s="208"/>
      <c r="P620" s="192"/>
    </row>
    <row r="621" spans="1:16" x14ac:dyDescent="0.25">
      <c r="A621" s="208"/>
      <c r="B621" s="208"/>
      <c r="C621" s="208"/>
      <c r="D621" s="208"/>
      <c r="E621" s="208"/>
      <c r="F621" s="208"/>
      <c r="G621" s="35" t="s">
        <v>8</v>
      </c>
      <c r="H621" s="37">
        <f t="shared" si="167"/>
        <v>0</v>
      </c>
      <c r="I621" s="37">
        <f t="shared" ref="I621:N621" si="178">I566+I571+I576+I581+I586+I591+I596+I601+I606+I611+I616</f>
        <v>0</v>
      </c>
      <c r="J621" s="37">
        <f t="shared" si="178"/>
        <v>0</v>
      </c>
      <c r="K621" s="37">
        <f t="shared" si="178"/>
        <v>0</v>
      </c>
      <c r="L621" s="37">
        <f t="shared" si="178"/>
        <v>0</v>
      </c>
      <c r="M621" s="37">
        <f t="shared" si="178"/>
        <v>0</v>
      </c>
      <c r="N621" s="37">
        <f t="shared" si="178"/>
        <v>0</v>
      </c>
      <c r="O621" s="208"/>
      <c r="P621" s="192"/>
    </row>
    <row r="622" spans="1:16" ht="24" x14ac:dyDescent="0.25">
      <c r="A622" s="208"/>
      <c r="B622" s="208"/>
      <c r="C622" s="208"/>
      <c r="D622" s="208"/>
      <c r="E622" s="208"/>
      <c r="F622" s="208"/>
      <c r="G622" s="35" t="s">
        <v>9</v>
      </c>
      <c r="H622" s="37">
        <f t="shared" si="167"/>
        <v>0</v>
      </c>
      <c r="I622" s="37">
        <f t="shared" ref="I622:N622" si="179">I567+I572+I577+I582+I587+I592+I597+I602+I607+I612+I617</f>
        <v>0</v>
      </c>
      <c r="J622" s="37">
        <f t="shared" si="179"/>
        <v>0</v>
      </c>
      <c r="K622" s="37">
        <f t="shared" si="179"/>
        <v>0</v>
      </c>
      <c r="L622" s="37">
        <f t="shared" si="179"/>
        <v>0</v>
      </c>
      <c r="M622" s="37">
        <f t="shared" si="179"/>
        <v>0</v>
      </c>
      <c r="N622" s="37">
        <f t="shared" si="179"/>
        <v>0</v>
      </c>
      <c r="O622" s="208"/>
      <c r="P622" s="192"/>
    </row>
    <row r="623" spans="1:16" x14ac:dyDescent="0.25">
      <c r="A623" s="187" t="s">
        <v>184</v>
      </c>
      <c r="B623" s="187"/>
      <c r="C623" s="187"/>
      <c r="D623" s="187"/>
      <c r="E623" s="187"/>
      <c r="F623" s="187"/>
      <c r="G623" s="187"/>
      <c r="H623" s="187"/>
      <c r="I623" s="187"/>
      <c r="J623" s="187"/>
      <c r="K623" s="187"/>
      <c r="L623" s="187"/>
      <c r="M623" s="187"/>
      <c r="N623" s="187"/>
      <c r="O623" s="187"/>
      <c r="P623" s="187"/>
    </row>
    <row r="624" spans="1:16" ht="63" customHeight="1" x14ac:dyDescent="0.25">
      <c r="A624" s="190" t="s">
        <v>2133</v>
      </c>
      <c r="B624" s="190" t="s">
        <v>1987</v>
      </c>
      <c r="C624" s="189" t="s">
        <v>184</v>
      </c>
      <c r="D624" s="189">
        <v>2028</v>
      </c>
      <c r="E624" s="189" t="s">
        <v>2032</v>
      </c>
      <c r="F624" s="189" t="s">
        <v>1989</v>
      </c>
      <c r="G624" s="31" t="s">
        <v>4</v>
      </c>
      <c r="H624" s="37">
        <f>SUM(H625:H628)</f>
        <v>45.8</v>
      </c>
      <c r="I624" s="37">
        <f t="shared" ref="I624:N624" si="180">SUM(I625:I628)</f>
        <v>0</v>
      </c>
      <c r="J624" s="37">
        <f t="shared" si="180"/>
        <v>0</v>
      </c>
      <c r="K624" s="37">
        <f t="shared" si="180"/>
        <v>0</v>
      </c>
      <c r="L624" s="37">
        <f t="shared" si="180"/>
        <v>45.8</v>
      </c>
      <c r="M624" s="37">
        <f t="shared" si="180"/>
        <v>0</v>
      </c>
      <c r="N624" s="37">
        <f t="shared" si="180"/>
        <v>0</v>
      </c>
      <c r="O624" s="189">
        <v>1399</v>
      </c>
      <c r="P624" s="189"/>
    </row>
    <row r="625" spans="1:16" x14ac:dyDescent="0.25">
      <c r="A625" s="190"/>
      <c r="B625" s="190"/>
      <c r="C625" s="189"/>
      <c r="D625" s="189"/>
      <c r="E625" s="189"/>
      <c r="F625" s="189"/>
      <c r="G625" s="31" t="s">
        <v>546</v>
      </c>
      <c r="H625" s="32">
        <f>SUM(I625:N625)</f>
        <v>22.3</v>
      </c>
      <c r="I625" s="32">
        <v>0</v>
      </c>
      <c r="J625" s="32">
        <v>0</v>
      </c>
      <c r="K625" s="32">
        <v>0</v>
      </c>
      <c r="L625" s="32">
        <v>22.3</v>
      </c>
      <c r="M625" s="32">
        <v>0</v>
      </c>
      <c r="N625" s="32">
        <v>0</v>
      </c>
      <c r="O625" s="189"/>
      <c r="P625" s="189"/>
    </row>
    <row r="626" spans="1:16" ht="24" x14ac:dyDescent="0.25">
      <c r="A626" s="190"/>
      <c r="B626" s="190"/>
      <c r="C626" s="189"/>
      <c r="D626" s="189"/>
      <c r="E626" s="189"/>
      <c r="F626" s="189"/>
      <c r="G626" s="31" t="s">
        <v>2134</v>
      </c>
      <c r="H626" s="32">
        <f>SUM(I626:N626)</f>
        <v>23.5</v>
      </c>
      <c r="I626" s="32">
        <v>0</v>
      </c>
      <c r="J626" s="32">
        <v>0</v>
      </c>
      <c r="K626" s="32">
        <v>0</v>
      </c>
      <c r="L626" s="32">
        <v>23.5</v>
      </c>
      <c r="M626" s="32">
        <v>0</v>
      </c>
      <c r="N626" s="32">
        <v>0</v>
      </c>
      <c r="O626" s="189"/>
      <c r="P626" s="189"/>
    </row>
    <row r="627" spans="1:16" x14ac:dyDescent="0.25">
      <c r="A627" s="190"/>
      <c r="B627" s="190"/>
      <c r="C627" s="189"/>
      <c r="D627" s="189"/>
      <c r="E627" s="189"/>
      <c r="F627" s="189"/>
      <c r="G627" s="31" t="s">
        <v>8</v>
      </c>
      <c r="H627" s="32">
        <f>SUM(I627:N627)</f>
        <v>0</v>
      </c>
      <c r="I627" s="32">
        <v>0</v>
      </c>
      <c r="J627" s="32">
        <v>0</v>
      </c>
      <c r="K627" s="32">
        <v>0</v>
      </c>
      <c r="L627" s="32">
        <v>0</v>
      </c>
      <c r="M627" s="32">
        <v>0</v>
      </c>
      <c r="N627" s="32">
        <v>0</v>
      </c>
      <c r="O627" s="189"/>
      <c r="P627" s="189"/>
    </row>
    <row r="628" spans="1:16" ht="24" x14ac:dyDescent="0.25">
      <c r="A628" s="190"/>
      <c r="B628" s="190"/>
      <c r="C628" s="189"/>
      <c r="D628" s="189"/>
      <c r="E628" s="189"/>
      <c r="F628" s="189"/>
      <c r="G628" s="31" t="s">
        <v>9</v>
      </c>
      <c r="H628" s="32">
        <f>SUM(I628:N628)</f>
        <v>0</v>
      </c>
      <c r="I628" s="32">
        <v>0</v>
      </c>
      <c r="J628" s="32">
        <v>0</v>
      </c>
      <c r="K628" s="32">
        <v>0</v>
      </c>
      <c r="L628" s="32">
        <v>0</v>
      </c>
      <c r="M628" s="32">
        <v>0</v>
      </c>
      <c r="N628" s="32">
        <v>0</v>
      </c>
      <c r="O628" s="189"/>
      <c r="P628" s="189"/>
    </row>
    <row r="629" spans="1:16" ht="24" x14ac:dyDescent="0.25">
      <c r="A629" s="208" t="s">
        <v>125</v>
      </c>
      <c r="B629" s="208"/>
      <c r="C629" s="208"/>
      <c r="D629" s="208"/>
      <c r="E629" s="208"/>
      <c r="F629" s="208"/>
      <c r="G629" s="35" t="s">
        <v>189</v>
      </c>
      <c r="H629" s="37">
        <f t="shared" ref="H629:N629" si="181">SUM(H630:H633)</f>
        <v>45.8</v>
      </c>
      <c r="I629" s="37">
        <f t="shared" si="181"/>
        <v>0</v>
      </c>
      <c r="J629" s="37">
        <f t="shared" si="181"/>
        <v>0</v>
      </c>
      <c r="K629" s="37">
        <f t="shared" si="181"/>
        <v>0</v>
      </c>
      <c r="L629" s="37">
        <f t="shared" si="181"/>
        <v>45.8</v>
      </c>
      <c r="M629" s="37">
        <f t="shared" si="181"/>
        <v>0</v>
      </c>
      <c r="N629" s="37">
        <f t="shared" si="181"/>
        <v>0</v>
      </c>
      <c r="O629" s="208">
        <v>1399</v>
      </c>
      <c r="P629" s="189"/>
    </row>
    <row r="630" spans="1:16" ht="24" x14ac:dyDescent="0.25">
      <c r="A630" s="208"/>
      <c r="B630" s="208"/>
      <c r="C630" s="208"/>
      <c r="D630" s="208"/>
      <c r="E630" s="208"/>
      <c r="F630" s="208"/>
      <c r="G630" s="35" t="s">
        <v>546</v>
      </c>
      <c r="H630" s="37">
        <f>SUM(I630:N630)</f>
        <v>22.3</v>
      </c>
      <c r="I630" s="37">
        <f t="shared" ref="I630:N630" si="182">I625</f>
        <v>0</v>
      </c>
      <c r="J630" s="37">
        <f t="shared" si="182"/>
        <v>0</v>
      </c>
      <c r="K630" s="37">
        <f t="shared" si="182"/>
        <v>0</v>
      </c>
      <c r="L630" s="37">
        <f t="shared" si="182"/>
        <v>22.3</v>
      </c>
      <c r="M630" s="37">
        <f t="shared" si="182"/>
        <v>0</v>
      </c>
      <c r="N630" s="37">
        <f t="shared" si="182"/>
        <v>0</v>
      </c>
      <c r="O630" s="208"/>
      <c r="P630" s="189"/>
    </row>
    <row r="631" spans="1:16" ht="24" x14ac:dyDescent="0.25">
      <c r="A631" s="208"/>
      <c r="B631" s="208"/>
      <c r="C631" s="208"/>
      <c r="D631" s="208"/>
      <c r="E631" s="208"/>
      <c r="F631" s="208"/>
      <c r="G631" s="35" t="s">
        <v>2061</v>
      </c>
      <c r="H631" s="37">
        <f>SUM(I631:N631)</f>
        <v>23.5</v>
      </c>
      <c r="I631" s="37">
        <f t="shared" ref="I631:N631" si="183">I626</f>
        <v>0</v>
      </c>
      <c r="J631" s="37">
        <f t="shared" si="183"/>
        <v>0</v>
      </c>
      <c r="K631" s="37">
        <f t="shared" si="183"/>
        <v>0</v>
      </c>
      <c r="L631" s="37">
        <f t="shared" si="183"/>
        <v>23.5</v>
      </c>
      <c r="M631" s="37">
        <f t="shared" si="183"/>
        <v>0</v>
      </c>
      <c r="N631" s="37">
        <f t="shared" si="183"/>
        <v>0</v>
      </c>
      <c r="O631" s="208"/>
      <c r="P631" s="189"/>
    </row>
    <row r="632" spans="1:16" x14ac:dyDescent="0.25">
      <c r="A632" s="208"/>
      <c r="B632" s="208"/>
      <c r="C632" s="208"/>
      <c r="D632" s="208"/>
      <c r="E632" s="208"/>
      <c r="F632" s="208"/>
      <c r="G632" s="35" t="s">
        <v>8</v>
      </c>
      <c r="H632" s="37">
        <f>SUM(I632:N632)</f>
        <v>0</v>
      </c>
      <c r="I632" s="37">
        <f t="shared" ref="I632:N632" si="184">I627</f>
        <v>0</v>
      </c>
      <c r="J632" s="37">
        <f t="shared" si="184"/>
        <v>0</v>
      </c>
      <c r="K632" s="37">
        <f t="shared" si="184"/>
        <v>0</v>
      </c>
      <c r="L632" s="37">
        <f t="shared" si="184"/>
        <v>0</v>
      </c>
      <c r="M632" s="37">
        <f t="shared" si="184"/>
        <v>0</v>
      </c>
      <c r="N632" s="37">
        <f t="shared" si="184"/>
        <v>0</v>
      </c>
      <c r="O632" s="208"/>
      <c r="P632" s="189"/>
    </row>
    <row r="633" spans="1:16" ht="24" x14ac:dyDescent="0.25">
      <c r="A633" s="208"/>
      <c r="B633" s="208"/>
      <c r="C633" s="208"/>
      <c r="D633" s="208"/>
      <c r="E633" s="208"/>
      <c r="F633" s="208"/>
      <c r="G633" s="35" t="s">
        <v>9</v>
      </c>
      <c r="H633" s="37">
        <f>SUM(I633:N633)</f>
        <v>0</v>
      </c>
      <c r="I633" s="37">
        <f t="shared" ref="I633:N633" si="185">I628</f>
        <v>0</v>
      </c>
      <c r="J633" s="37">
        <f t="shared" si="185"/>
        <v>0</v>
      </c>
      <c r="K633" s="37">
        <f t="shared" si="185"/>
        <v>0</v>
      </c>
      <c r="L633" s="37">
        <f t="shared" si="185"/>
        <v>0</v>
      </c>
      <c r="M633" s="37">
        <f t="shared" si="185"/>
        <v>0</v>
      </c>
      <c r="N633" s="37">
        <f t="shared" si="185"/>
        <v>0</v>
      </c>
      <c r="O633" s="208"/>
      <c r="P633" s="189"/>
    </row>
    <row r="634" spans="1:16" x14ac:dyDescent="0.25">
      <c r="A634" s="187" t="s">
        <v>200</v>
      </c>
      <c r="B634" s="187"/>
      <c r="C634" s="187"/>
      <c r="D634" s="187"/>
      <c r="E634" s="187"/>
      <c r="F634" s="187"/>
      <c r="G634" s="187"/>
      <c r="H634" s="187"/>
      <c r="I634" s="187"/>
      <c r="J634" s="187"/>
      <c r="K634" s="187"/>
      <c r="L634" s="187"/>
      <c r="M634" s="187"/>
      <c r="N634" s="187"/>
      <c r="O634" s="187"/>
      <c r="P634" s="187"/>
    </row>
    <row r="635" spans="1:16" ht="51" customHeight="1" x14ac:dyDescent="0.25">
      <c r="A635" s="190" t="s">
        <v>2135</v>
      </c>
      <c r="B635" s="190" t="s">
        <v>1987</v>
      </c>
      <c r="C635" s="189" t="s">
        <v>200</v>
      </c>
      <c r="D635" s="189" t="s">
        <v>44</v>
      </c>
      <c r="E635" s="189" t="s">
        <v>2136</v>
      </c>
      <c r="F635" s="189" t="s">
        <v>1989</v>
      </c>
      <c r="G635" s="31" t="s">
        <v>4</v>
      </c>
      <c r="H635" s="32">
        <f>SUM(H636:H639)</f>
        <v>1487.4</v>
      </c>
      <c r="I635" s="32">
        <f t="shared" ref="I635:N635" si="186">SUM(I636:I639)</f>
        <v>0</v>
      </c>
      <c r="J635" s="32">
        <f>SUM(J636:J639)</f>
        <v>0</v>
      </c>
      <c r="K635" s="32">
        <f t="shared" si="186"/>
        <v>0</v>
      </c>
      <c r="L635" s="32">
        <f t="shared" si="186"/>
        <v>500</v>
      </c>
      <c r="M635" s="32">
        <f t="shared" si="186"/>
        <v>400</v>
      </c>
      <c r="N635" s="32">
        <f t="shared" si="186"/>
        <v>587.4</v>
      </c>
      <c r="O635" s="192">
        <v>20067</v>
      </c>
      <c r="P635" s="189"/>
    </row>
    <row r="636" spans="1:16" x14ac:dyDescent="0.25">
      <c r="A636" s="190"/>
      <c r="B636" s="190"/>
      <c r="C636" s="189"/>
      <c r="D636" s="189"/>
      <c r="E636" s="189"/>
      <c r="F636" s="189"/>
      <c r="G636" s="31" t="s">
        <v>546</v>
      </c>
      <c r="H636" s="32">
        <f>SUM(I636:N636)</f>
        <v>1070.9000000000001</v>
      </c>
      <c r="I636" s="32">
        <v>0</v>
      </c>
      <c r="J636" s="32">
        <v>0</v>
      </c>
      <c r="K636" s="32">
        <v>0</v>
      </c>
      <c r="L636" s="32">
        <v>360</v>
      </c>
      <c r="M636" s="32">
        <v>288</v>
      </c>
      <c r="N636" s="32">
        <v>422.9</v>
      </c>
      <c r="O636" s="192"/>
      <c r="P636" s="189"/>
    </row>
    <row r="637" spans="1:16" ht="36" x14ac:dyDescent="0.25">
      <c r="A637" s="190"/>
      <c r="B637" s="190"/>
      <c r="C637" s="189"/>
      <c r="D637" s="189"/>
      <c r="E637" s="189"/>
      <c r="F637" s="189"/>
      <c r="G637" s="31" t="s">
        <v>7</v>
      </c>
      <c r="H637" s="32">
        <f>SUM(I637:N637)</f>
        <v>416.5</v>
      </c>
      <c r="I637" s="32">
        <v>0</v>
      </c>
      <c r="J637" s="32">
        <v>0</v>
      </c>
      <c r="K637" s="32">
        <v>0</v>
      </c>
      <c r="L637" s="32">
        <v>140</v>
      </c>
      <c r="M637" s="32">
        <v>112</v>
      </c>
      <c r="N637" s="32">
        <v>164.5</v>
      </c>
      <c r="O637" s="192"/>
      <c r="P637" s="189"/>
    </row>
    <row r="638" spans="1:16" x14ac:dyDescent="0.25">
      <c r="A638" s="190"/>
      <c r="B638" s="190"/>
      <c r="C638" s="189"/>
      <c r="D638" s="189"/>
      <c r="E638" s="189"/>
      <c r="F638" s="189"/>
      <c r="G638" s="31" t="s">
        <v>8</v>
      </c>
      <c r="H638" s="32">
        <f>SUM(I638:N638)</f>
        <v>0</v>
      </c>
      <c r="I638" s="32">
        <v>0</v>
      </c>
      <c r="J638" s="32">
        <v>0</v>
      </c>
      <c r="K638" s="32">
        <v>0</v>
      </c>
      <c r="L638" s="32">
        <v>0</v>
      </c>
      <c r="M638" s="32">
        <v>0</v>
      </c>
      <c r="N638" s="32">
        <v>0</v>
      </c>
      <c r="O638" s="192"/>
      <c r="P638" s="189"/>
    </row>
    <row r="639" spans="1:16" ht="24" x14ac:dyDescent="0.25">
      <c r="A639" s="190"/>
      <c r="B639" s="190"/>
      <c r="C639" s="189"/>
      <c r="D639" s="189"/>
      <c r="E639" s="189"/>
      <c r="F639" s="189"/>
      <c r="G639" s="31" t="s">
        <v>9</v>
      </c>
      <c r="H639" s="32">
        <f>SUM(I639:N639)</f>
        <v>0</v>
      </c>
      <c r="I639" s="32">
        <v>0</v>
      </c>
      <c r="J639" s="32">
        <v>0</v>
      </c>
      <c r="K639" s="32">
        <v>0</v>
      </c>
      <c r="L639" s="32">
        <v>0</v>
      </c>
      <c r="M639" s="32">
        <v>0</v>
      </c>
      <c r="N639" s="32">
        <v>0</v>
      </c>
      <c r="O639" s="192"/>
      <c r="P639" s="189"/>
    </row>
    <row r="640" spans="1:16" ht="51" customHeight="1" x14ac:dyDescent="0.25">
      <c r="A640" s="190" t="s">
        <v>2137</v>
      </c>
      <c r="B640" s="190" t="s">
        <v>1987</v>
      </c>
      <c r="C640" s="189" t="s">
        <v>200</v>
      </c>
      <c r="D640" s="189">
        <v>2030</v>
      </c>
      <c r="E640" s="189" t="s">
        <v>1995</v>
      </c>
      <c r="F640" s="189" t="s">
        <v>1989</v>
      </c>
      <c r="G640" s="31" t="s">
        <v>4</v>
      </c>
      <c r="H640" s="32">
        <f t="shared" ref="H640:N640" si="187">SUM(H641:H644)</f>
        <v>19.399999999999999</v>
      </c>
      <c r="I640" s="32">
        <f t="shared" si="187"/>
        <v>0</v>
      </c>
      <c r="J640" s="32">
        <f t="shared" si="187"/>
        <v>0</v>
      </c>
      <c r="K640" s="32">
        <f t="shared" si="187"/>
        <v>0</v>
      </c>
      <c r="L640" s="32">
        <f t="shared" si="187"/>
        <v>0</v>
      </c>
      <c r="M640" s="32">
        <f t="shared" si="187"/>
        <v>0</v>
      </c>
      <c r="N640" s="32">
        <f t="shared" si="187"/>
        <v>19.399999999999999</v>
      </c>
      <c r="O640" s="192">
        <v>913</v>
      </c>
      <c r="P640" s="189"/>
    </row>
    <row r="641" spans="1:16" x14ac:dyDescent="0.25">
      <c r="A641" s="190"/>
      <c r="B641" s="190"/>
      <c r="C641" s="189"/>
      <c r="D641" s="189"/>
      <c r="E641" s="189"/>
      <c r="F641" s="189"/>
      <c r="G641" s="31" t="s">
        <v>546</v>
      </c>
      <c r="H641" s="32">
        <f>SUM(I641:N641)</f>
        <v>14</v>
      </c>
      <c r="I641" s="32">
        <v>0</v>
      </c>
      <c r="J641" s="32">
        <v>0</v>
      </c>
      <c r="K641" s="32">
        <v>0</v>
      </c>
      <c r="L641" s="32">
        <v>0</v>
      </c>
      <c r="M641" s="32">
        <v>0</v>
      </c>
      <c r="N641" s="32">
        <v>14</v>
      </c>
      <c r="O641" s="192"/>
      <c r="P641" s="189"/>
    </row>
    <row r="642" spans="1:16" ht="36" x14ac:dyDescent="0.25">
      <c r="A642" s="190"/>
      <c r="B642" s="190"/>
      <c r="C642" s="189"/>
      <c r="D642" s="189"/>
      <c r="E642" s="189"/>
      <c r="F642" s="189"/>
      <c r="G642" s="31" t="s">
        <v>7</v>
      </c>
      <c r="H642" s="32">
        <f>SUM(I642:N642)</f>
        <v>5.4</v>
      </c>
      <c r="I642" s="32">
        <v>0</v>
      </c>
      <c r="J642" s="32">
        <v>0</v>
      </c>
      <c r="K642" s="32">
        <v>0</v>
      </c>
      <c r="L642" s="32">
        <v>0</v>
      </c>
      <c r="M642" s="32">
        <v>0</v>
      </c>
      <c r="N642" s="32">
        <v>5.4</v>
      </c>
      <c r="O642" s="192"/>
      <c r="P642" s="189"/>
    </row>
    <row r="643" spans="1:16" x14ac:dyDescent="0.25">
      <c r="A643" s="190"/>
      <c r="B643" s="190"/>
      <c r="C643" s="189"/>
      <c r="D643" s="189"/>
      <c r="E643" s="189"/>
      <c r="F643" s="189"/>
      <c r="G643" s="31" t="s">
        <v>8</v>
      </c>
      <c r="H643" s="32">
        <f>SUM(I643:N643)</f>
        <v>0</v>
      </c>
      <c r="I643" s="32">
        <v>0</v>
      </c>
      <c r="J643" s="32">
        <v>0</v>
      </c>
      <c r="K643" s="32">
        <v>0</v>
      </c>
      <c r="L643" s="32">
        <v>0</v>
      </c>
      <c r="M643" s="32">
        <v>0</v>
      </c>
      <c r="N643" s="32">
        <v>0</v>
      </c>
      <c r="O643" s="192"/>
      <c r="P643" s="189"/>
    </row>
    <row r="644" spans="1:16" ht="24" x14ac:dyDescent="0.25">
      <c r="A644" s="190"/>
      <c r="B644" s="190"/>
      <c r="C644" s="189"/>
      <c r="D644" s="189"/>
      <c r="E644" s="189"/>
      <c r="F644" s="189"/>
      <c r="G644" s="31" t="s">
        <v>9</v>
      </c>
      <c r="H644" s="32">
        <f>SUM(I644:N644)</f>
        <v>0</v>
      </c>
      <c r="I644" s="32">
        <v>0</v>
      </c>
      <c r="J644" s="32">
        <v>0</v>
      </c>
      <c r="K644" s="32">
        <v>0</v>
      </c>
      <c r="L644" s="32">
        <v>0</v>
      </c>
      <c r="M644" s="32">
        <v>0</v>
      </c>
      <c r="N644" s="32">
        <v>0</v>
      </c>
      <c r="O644" s="192"/>
      <c r="P644" s="189"/>
    </row>
    <row r="645" spans="1:16" ht="51" customHeight="1" x14ac:dyDescent="0.25">
      <c r="A645" s="190" t="s">
        <v>2138</v>
      </c>
      <c r="B645" s="190" t="s">
        <v>1987</v>
      </c>
      <c r="C645" s="189" t="s">
        <v>200</v>
      </c>
      <c r="D645" s="189">
        <v>2028</v>
      </c>
      <c r="E645" s="189" t="s">
        <v>1995</v>
      </c>
      <c r="F645" s="189" t="s">
        <v>1989</v>
      </c>
      <c r="G645" s="31" t="s">
        <v>4</v>
      </c>
      <c r="H645" s="32">
        <f>SUM(H646:H649)</f>
        <v>12.200000000000001</v>
      </c>
      <c r="I645" s="32">
        <f t="shared" ref="I645:N645" si="188">SUM(I646:I649)</f>
        <v>0</v>
      </c>
      <c r="J645" s="32">
        <f t="shared" si="188"/>
        <v>0</v>
      </c>
      <c r="K645" s="32">
        <f>SUM(K646:K649)</f>
        <v>0</v>
      </c>
      <c r="L645" s="32">
        <f t="shared" si="188"/>
        <v>12.200000000000001</v>
      </c>
      <c r="M645" s="32">
        <f t="shared" si="188"/>
        <v>0</v>
      </c>
      <c r="N645" s="32">
        <f t="shared" si="188"/>
        <v>0</v>
      </c>
      <c r="O645" s="192">
        <v>542</v>
      </c>
      <c r="P645" s="189"/>
    </row>
    <row r="646" spans="1:16" x14ac:dyDescent="0.25">
      <c r="A646" s="190"/>
      <c r="B646" s="190"/>
      <c r="C646" s="189"/>
      <c r="D646" s="189"/>
      <c r="E646" s="189"/>
      <c r="F646" s="189"/>
      <c r="G646" s="31" t="s">
        <v>546</v>
      </c>
      <c r="H646" s="32">
        <f>SUM(I646:N646)</f>
        <v>8.8000000000000007</v>
      </c>
      <c r="I646" s="32">
        <v>0</v>
      </c>
      <c r="J646" s="32">
        <v>0</v>
      </c>
      <c r="K646" s="32">
        <v>0</v>
      </c>
      <c r="L646" s="32">
        <v>8.8000000000000007</v>
      </c>
      <c r="M646" s="32">
        <v>0</v>
      </c>
      <c r="N646" s="32">
        <v>0</v>
      </c>
      <c r="O646" s="192"/>
      <c r="P646" s="189"/>
    </row>
    <row r="647" spans="1:16" ht="36" x14ac:dyDescent="0.25">
      <c r="A647" s="190"/>
      <c r="B647" s="190"/>
      <c r="C647" s="189"/>
      <c r="D647" s="189"/>
      <c r="E647" s="189"/>
      <c r="F647" s="189"/>
      <c r="G647" s="31" t="s">
        <v>7</v>
      </c>
      <c r="H647" s="32">
        <f t="shared" ref="H647:H674" si="189">SUM(I647:N647)</f>
        <v>3.4</v>
      </c>
      <c r="I647" s="32">
        <v>0</v>
      </c>
      <c r="J647" s="32">
        <v>0</v>
      </c>
      <c r="K647" s="32">
        <v>0</v>
      </c>
      <c r="L647" s="32">
        <v>3.4</v>
      </c>
      <c r="M647" s="32">
        <v>0</v>
      </c>
      <c r="N647" s="32">
        <v>0</v>
      </c>
      <c r="O647" s="192"/>
      <c r="P647" s="189"/>
    </row>
    <row r="648" spans="1:16" x14ac:dyDescent="0.25">
      <c r="A648" s="190"/>
      <c r="B648" s="190"/>
      <c r="C648" s="189"/>
      <c r="D648" s="189"/>
      <c r="E648" s="189"/>
      <c r="F648" s="189"/>
      <c r="G648" s="31" t="s">
        <v>8</v>
      </c>
      <c r="H648" s="32">
        <f t="shared" si="189"/>
        <v>0</v>
      </c>
      <c r="I648" s="32">
        <v>0</v>
      </c>
      <c r="J648" s="32">
        <v>0</v>
      </c>
      <c r="K648" s="32">
        <v>0</v>
      </c>
      <c r="L648" s="32">
        <v>0</v>
      </c>
      <c r="M648" s="32">
        <v>0</v>
      </c>
      <c r="N648" s="32">
        <v>0</v>
      </c>
      <c r="O648" s="192"/>
      <c r="P648" s="189"/>
    </row>
    <row r="649" spans="1:16" ht="24" x14ac:dyDescent="0.25">
      <c r="A649" s="190"/>
      <c r="B649" s="190"/>
      <c r="C649" s="189"/>
      <c r="D649" s="189"/>
      <c r="E649" s="189"/>
      <c r="F649" s="189"/>
      <c r="G649" s="31" t="s">
        <v>9</v>
      </c>
      <c r="H649" s="32">
        <f t="shared" si="189"/>
        <v>0</v>
      </c>
      <c r="I649" s="32">
        <v>0</v>
      </c>
      <c r="J649" s="32">
        <v>0</v>
      </c>
      <c r="K649" s="32">
        <v>0</v>
      </c>
      <c r="L649" s="32">
        <v>0</v>
      </c>
      <c r="M649" s="32">
        <v>0</v>
      </c>
      <c r="N649" s="32">
        <v>0</v>
      </c>
      <c r="O649" s="192"/>
      <c r="P649" s="189"/>
    </row>
    <row r="650" spans="1:16" ht="51" customHeight="1" x14ac:dyDescent="0.25">
      <c r="A650" s="190" t="s">
        <v>2139</v>
      </c>
      <c r="B650" s="190" t="s">
        <v>1987</v>
      </c>
      <c r="C650" s="189" t="s">
        <v>200</v>
      </c>
      <c r="D650" s="189">
        <v>2030</v>
      </c>
      <c r="E650" s="189" t="s">
        <v>1995</v>
      </c>
      <c r="F650" s="189" t="s">
        <v>1989</v>
      </c>
      <c r="G650" s="31" t="s">
        <v>4</v>
      </c>
      <c r="H650" s="32">
        <f>SUM(H651:H654)</f>
        <v>19.399999999999999</v>
      </c>
      <c r="I650" s="32">
        <f t="shared" ref="I650:N650" si="190">SUM(I651:I654)</f>
        <v>0</v>
      </c>
      <c r="J650" s="32">
        <f t="shared" si="190"/>
        <v>0</v>
      </c>
      <c r="K650" s="32">
        <f>SUM(K651:K654)</f>
        <v>0</v>
      </c>
      <c r="L650" s="32">
        <f t="shared" si="190"/>
        <v>0</v>
      </c>
      <c r="M650" s="32">
        <f t="shared" si="190"/>
        <v>0</v>
      </c>
      <c r="N650" s="32">
        <f t="shared" si="190"/>
        <v>19.399999999999999</v>
      </c>
      <c r="O650" s="192">
        <v>900</v>
      </c>
      <c r="P650" s="189"/>
    </row>
    <row r="651" spans="1:16" x14ac:dyDescent="0.25">
      <c r="A651" s="190"/>
      <c r="B651" s="190"/>
      <c r="C651" s="189"/>
      <c r="D651" s="189"/>
      <c r="E651" s="189"/>
      <c r="F651" s="189"/>
      <c r="G651" s="31" t="s">
        <v>546</v>
      </c>
      <c r="H651" s="32">
        <f t="shared" si="189"/>
        <v>14</v>
      </c>
      <c r="I651" s="32">
        <v>0</v>
      </c>
      <c r="J651" s="32">
        <v>0</v>
      </c>
      <c r="K651" s="32">
        <v>0</v>
      </c>
      <c r="L651" s="32">
        <v>0</v>
      </c>
      <c r="M651" s="32">
        <v>0</v>
      </c>
      <c r="N651" s="32">
        <v>14</v>
      </c>
      <c r="O651" s="192"/>
      <c r="P651" s="189"/>
    </row>
    <row r="652" spans="1:16" ht="36" x14ac:dyDescent="0.25">
      <c r="A652" s="190"/>
      <c r="B652" s="190"/>
      <c r="C652" s="189"/>
      <c r="D652" s="189"/>
      <c r="E652" s="189"/>
      <c r="F652" s="189"/>
      <c r="G652" s="31" t="s">
        <v>7</v>
      </c>
      <c r="H652" s="32">
        <f t="shared" si="189"/>
        <v>5.4</v>
      </c>
      <c r="I652" s="32">
        <v>0</v>
      </c>
      <c r="J652" s="32">
        <v>0</v>
      </c>
      <c r="K652" s="32">
        <v>0</v>
      </c>
      <c r="L652" s="32">
        <v>0</v>
      </c>
      <c r="M652" s="32">
        <v>0</v>
      </c>
      <c r="N652" s="32">
        <v>5.4</v>
      </c>
      <c r="O652" s="192"/>
      <c r="P652" s="189"/>
    </row>
    <row r="653" spans="1:16" x14ac:dyDescent="0.25">
      <c r="A653" s="190"/>
      <c r="B653" s="190"/>
      <c r="C653" s="189"/>
      <c r="D653" s="189"/>
      <c r="E653" s="189"/>
      <c r="F653" s="189"/>
      <c r="G653" s="31" t="s">
        <v>8</v>
      </c>
      <c r="H653" s="32">
        <f t="shared" si="189"/>
        <v>0</v>
      </c>
      <c r="I653" s="32">
        <v>0</v>
      </c>
      <c r="J653" s="32">
        <v>0</v>
      </c>
      <c r="K653" s="32">
        <v>0</v>
      </c>
      <c r="L653" s="32">
        <v>0</v>
      </c>
      <c r="M653" s="32">
        <v>0</v>
      </c>
      <c r="N653" s="32">
        <v>0</v>
      </c>
      <c r="O653" s="192"/>
      <c r="P653" s="189"/>
    </row>
    <row r="654" spans="1:16" ht="24" x14ac:dyDescent="0.25">
      <c r="A654" s="190"/>
      <c r="B654" s="190"/>
      <c r="C654" s="189"/>
      <c r="D654" s="189"/>
      <c r="E654" s="189"/>
      <c r="F654" s="189"/>
      <c r="G654" s="31" t="s">
        <v>9</v>
      </c>
      <c r="H654" s="32">
        <f t="shared" si="189"/>
        <v>0</v>
      </c>
      <c r="I654" s="32">
        <v>0</v>
      </c>
      <c r="J654" s="32">
        <v>0</v>
      </c>
      <c r="K654" s="32">
        <v>0</v>
      </c>
      <c r="L654" s="32">
        <v>0</v>
      </c>
      <c r="M654" s="32">
        <v>0</v>
      </c>
      <c r="N654" s="32">
        <v>0</v>
      </c>
      <c r="O654" s="192"/>
      <c r="P654" s="189"/>
    </row>
    <row r="655" spans="1:16" ht="51" customHeight="1" x14ac:dyDescent="0.25">
      <c r="A655" s="190" t="s">
        <v>2140</v>
      </c>
      <c r="B655" s="190" t="s">
        <v>1987</v>
      </c>
      <c r="C655" s="189" t="s">
        <v>200</v>
      </c>
      <c r="D655" s="189">
        <v>2028</v>
      </c>
      <c r="E655" s="189" t="s">
        <v>2032</v>
      </c>
      <c r="F655" s="189" t="s">
        <v>1989</v>
      </c>
      <c r="G655" s="31" t="s">
        <v>4</v>
      </c>
      <c r="H655" s="32">
        <f>SUM(H656:H659)</f>
        <v>24.3</v>
      </c>
      <c r="I655" s="32">
        <f t="shared" ref="I655:N655" si="191">SUM(I656:I659)</f>
        <v>0</v>
      </c>
      <c r="J655" s="32">
        <f t="shared" si="191"/>
        <v>0</v>
      </c>
      <c r="K655" s="32">
        <f t="shared" si="191"/>
        <v>0</v>
      </c>
      <c r="L655" s="32">
        <f t="shared" si="191"/>
        <v>24.3</v>
      </c>
      <c r="M655" s="32">
        <f t="shared" si="191"/>
        <v>0</v>
      </c>
      <c r="N655" s="32">
        <f t="shared" si="191"/>
        <v>0</v>
      </c>
      <c r="O655" s="192">
        <v>2000</v>
      </c>
      <c r="P655" s="189"/>
    </row>
    <row r="656" spans="1:16" x14ac:dyDescent="0.25">
      <c r="A656" s="190"/>
      <c r="B656" s="190"/>
      <c r="C656" s="189"/>
      <c r="D656" s="189"/>
      <c r="E656" s="189"/>
      <c r="F656" s="189"/>
      <c r="G656" s="31" t="s">
        <v>546</v>
      </c>
      <c r="H656" s="32">
        <f t="shared" si="189"/>
        <v>17.5</v>
      </c>
      <c r="I656" s="32">
        <v>0</v>
      </c>
      <c r="J656" s="32">
        <v>0</v>
      </c>
      <c r="K656" s="32">
        <v>0</v>
      </c>
      <c r="L656" s="32">
        <v>17.5</v>
      </c>
      <c r="M656" s="32">
        <v>0</v>
      </c>
      <c r="N656" s="32">
        <v>0</v>
      </c>
      <c r="O656" s="192"/>
      <c r="P656" s="189"/>
    </row>
    <row r="657" spans="1:16" ht="36" x14ac:dyDescent="0.25">
      <c r="A657" s="190"/>
      <c r="B657" s="190"/>
      <c r="C657" s="189"/>
      <c r="D657" s="189"/>
      <c r="E657" s="189"/>
      <c r="F657" s="189"/>
      <c r="G657" s="31" t="s">
        <v>7</v>
      </c>
      <c r="H657" s="32">
        <f t="shared" si="189"/>
        <v>6.8</v>
      </c>
      <c r="I657" s="32">
        <v>0</v>
      </c>
      <c r="J657" s="32">
        <v>0</v>
      </c>
      <c r="K657" s="32">
        <v>0</v>
      </c>
      <c r="L657" s="32">
        <v>6.8</v>
      </c>
      <c r="M657" s="32">
        <v>0</v>
      </c>
      <c r="N657" s="32">
        <v>0</v>
      </c>
      <c r="O657" s="192"/>
      <c r="P657" s="189"/>
    </row>
    <row r="658" spans="1:16" x14ac:dyDescent="0.25">
      <c r="A658" s="190"/>
      <c r="B658" s="190"/>
      <c r="C658" s="189"/>
      <c r="D658" s="189"/>
      <c r="E658" s="189"/>
      <c r="F658" s="189"/>
      <c r="G658" s="31" t="s">
        <v>8</v>
      </c>
      <c r="H658" s="32">
        <f t="shared" si="189"/>
        <v>0</v>
      </c>
      <c r="I658" s="32">
        <v>0</v>
      </c>
      <c r="J658" s="32">
        <v>0</v>
      </c>
      <c r="K658" s="32">
        <v>0</v>
      </c>
      <c r="L658" s="32">
        <v>0</v>
      </c>
      <c r="M658" s="32">
        <v>0</v>
      </c>
      <c r="N658" s="32">
        <v>0</v>
      </c>
      <c r="O658" s="192"/>
      <c r="P658" s="189"/>
    </row>
    <row r="659" spans="1:16" ht="24" x14ac:dyDescent="0.25">
      <c r="A659" s="190"/>
      <c r="B659" s="190"/>
      <c r="C659" s="189"/>
      <c r="D659" s="189"/>
      <c r="E659" s="189"/>
      <c r="F659" s="189"/>
      <c r="G659" s="31" t="s">
        <v>9</v>
      </c>
      <c r="H659" s="32">
        <f t="shared" si="189"/>
        <v>0</v>
      </c>
      <c r="I659" s="32">
        <v>0</v>
      </c>
      <c r="J659" s="32">
        <v>0</v>
      </c>
      <c r="K659" s="32">
        <v>0</v>
      </c>
      <c r="L659" s="32">
        <v>0</v>
      </c>
      <c r="M659" s="32">
        <v>0</v>
      </c>
      <c r="N659" s="32">
        <v>0</v>
      </c>
      <c r="O659" s="192"/>
      <c r="P659" s="189"/>
    </row>
    <row r="660" spans="1:16" ht="63" customHeight="1" x14ac:dyDescent="0.25">
      <c r="A660" s="190" t="s">
        <v>2141</v>
      </c>
      <c r="B660" s="190" t="s">
        <v>1987</v>
      </c>
      <c r="C660" s="189" t="s">
        <v>200</v>
      </c>
      <c r="D660" s="189">
        <v>2025</v>
      </c>
      <c r="E660" s="189"/>
      <c r="F660" s="189" t="s">
        <v>2142</v>
      </c>
      <c r="G660" s="31" t="s">
        <v>4</v>
      </c>
      <c r="H660" s="32">
        <f>SUM(H661:H664)</f>
        <v>2.1</v>
      </c>
      <c r="I660" s="32">
        <f t="shared" ref="I660:N660" si="192">SUM(I661:I664)</f>
        <v>2.1</v>
      </c>
      <c r="J660" s="32">
        <f t="shared" si="192"/>
        <v>0</v>
      </c>
      <c r="K660" s="32">
        <f t="shared" si="192"/>
        <v>0</v>
      </c>
      <c r="L660" s="32">
        <f t="shared" si="192"/>
        <v>0</v>
      </c>
      <c r="M660" s="32">
        <f t="shared" si="192"/>
        <v>0</v>
      </c>
      <c r="N660" s="32">
        <f t="shared" si="192"/>
        <v>0</v>
      </c>
      <c r="O660" s="192">
        <v>20067</v>
      </c>
      <c r="P660" s="189"/>
    </row>
    <row r="661" spans="1:16" x14ac:dyDescent="0.25">
      <c r="A661" s="190"/>
      <c r="B661" s="190"/>
      <c r="C661" s="189"/>
      <c r="D661" s="189"/>
      <c r="E661" s="189"/>
      <c r="F661" s="189"/>
      <c r="G661" s="31" t="s">
        <v>546</v>
      </c>
      <c r="H661" s="32">
        <f t="shared" si="189"/>
        <v>0</v>
      </c>
      <c r="I661" s="32">
        <v>0</v>
      </c>
      <c r="J661" s="32">
        <v>0</v>
      </c>
      <c r="K661" s="32">
        <v>0</v>
      </c>
      <c r="L661" s="32">
        <v>0</v>
      </c>
      <c r="M661" s="32">
        <v>0</v>
      </c>
      <c r="N661" s="32">
        <v>0</v>
      </c>
      <c r="O661" s="192"/>
      <c r="P661" s="189"/>
    </row>
    <row r="662" spans="1:16" ht="36" x14ac:dyDescent="0.25">
      <c r="A662" s="190"/>
      <c r="B662" s="190"/>
      <c r="C662" s="189"/>
      <c r="D662" s="189"/>
      <c r="E662" s="189"/>
      <c r="F662" s="189"/>
      <c r="G662" s="31" t="s">
        <v>7</v>
      </c>
      <c r="H662" s="32">
        <f t="shared" si="189"/>
        <v>2.1</v>
      </c>
      <c r="I662" s="32">
        <v>2.1</v>
      </c>
      <c r="J662" s="32">
        <v>0</v>
      </c>
      <c r="K662" s="32">
        <v>0</v>
      </c>
      <c r="L662" s="32">
        <v>0</v>
      </c>
      <c r="M662" s="32">
        <v>0</v>
      </c>
      <c r="N662" s="32">
        <v>0</v>
      </c>
      <c r="O662" s="192"/>
      <c r="P662" s="189"/>
    </row>
    <row r="663" spans="1:16" x14ac:dyDescent="0.25">
      <c r="A663" s="190"/>
      <c r="B663" s="190"/>
      <c r="C663" s="189"/>
      <c r="D663" s="189"/>
      <c r="E663" s="189"/>
      <c r="F663" s="189"/>
      <c r="G663" s="31" t="s">
        <v>8</v>
      </c>
      <c r="H663" s="32">
        <f t="shared" si="189"/>
        <v>0</v>
      </c>
      <c r="I663" s="32">
        <v>0</v>
      </c>
      <c r="J663" s="32">
        <v>0</v>
      </c>
      <c r="K663" s="32">
        <v>0</v>
      </c>
      <c r="L663" s="32">
        <v>0</v>
      </c>
      <c r="M663" s="32">
        <v>0</v>
      </c>
      <c r="N663" s="32">
        <v>0</v>
      </c>
      <c r="O663" s="192"/>
      <c r="P663" s="189"/>
    </row>
    <row r="664" spans="1:16" ht="24" x14ac:dyDescent="0.25">
      <c r="A664" s="190"/>
      <c r="B664" s="190"/>
      <c r="C664" s="189"/>
      <c r="D664" s="189"/>
      <c r="E664" s="189"/>
      <c r="F664" s="189"/>
      <c r="G664" s="31" t="s">
        <v>9</v>
      </c>
      <c r="H664" s="32">
        <f t="shared" si="189"/>
        <v>0</v>
      </c>
      <c r="I664" s="32">
        <v>0</v>
      </c>
      <c r="J664" s="32">
        <v>0</v>
      </c>
      <c r="K664" s="32">
        <v>0</v>
      </c>
      <c r="L664" s="32">
        <v>0</v>
      </c>
      <c r="M664" s="32">
        <v>0</v>
      </c>
      <c r="N664" s="32">
        <v>0</v>
      </c>
      <c r="O664" s="192"/>
      <c r="P664" s="189"/>
    </row>
    <row r="665" spans="1:16" ht="51" customHeight="1" x14ac:dyDescent="0.25">
      <c r="A665" s="190" t="s">
        <v>2143</v>
      </c>
      <c r="B665" s="190" t="s">
        <v>1987</v>
      </c>
      <c r="C665" s="189" t="s">
        <v>200</v>
      </c>
      <c r="D665" s="189">
        <v>2030</v>
      </c>
      <c r="E665" s="189" t="s">
        <v>2032</v>
      </c>
      <c r="F665" s="189" t="s">
        <v>1989</v>
      </c>
      <c r="G665" s="31" t="s">
        <v>4</v>
      </c>
      <c r="H665" s="32">
        <f>SUM(H666:H669)</f>
        <v>29.2</v>
      </c>
      <c r="I665" s="32">
        <f t="shared" ref="I665:N665" si="193">SUM(I666:I669)</f>
        <v>0</v>
      </c>
      <c r="J665" s="32">
        <f t="shared" si="193"/>
        <v>0</v>
      </c>
      <c r="K665" s="32">
        <f t="shared" si="193"/>
        <v>0</v>
      </c>
      <c r="L665" s="32">
        <f t="shared" si="193"/>
        <v>0</v>
      </c>
      <c r="M665" s="32">
        <f t="shared" si="193"/>
        <v>0</v>
      </c>
      <c r="N665" s="32">
        <f t="shared" si="193"/>
        <v>29.2</v>
      </c>
      <c r="O665" s="189">
        <v>2000</v>
      </c>
      <c r="P665" s="189"/>
    </row>
    <row r="666" spans="1:16" x14ac:dyDescent="0.25">
      <c r="A666" s="190"/>
      <c r="B666" s="190"/>
      <c r="C666" s="189"/>
      <c r="D666" s="189"/>
      <c r="E666" s="189"/>
      <c r="F666" s="189"/>
      <c r="G666" s="31" t="s">
        <v>546</v>
      </c>
      <c r="H666" s="32">
        <f t="shared" si="189"/>
        <v>21</v>
      </c>
      <c r="I666" s="32">
        <v>0</v>
      </c>
      <c r="J666" s="32">
        <v>0</v>
      </c>
      <c r="K666" s="32">
        <v>0</v>
      </c>
      <c r="L666" s="32">
        <v>0</v>
      </c>
      <c r="M666" s="32">
        <v>0</v>
      </c>
      <c r="N666" s="32">
        <v>21</v>
      </c>
      <c r="O666" s="189"/>
      <c r="P666" s="189"/>
    </row>
    <row r="667" spans="1:16" ht="36" x14ac:dyDescent="0.25">
      <c r="A667" s="190"/>
      <c r="B667" s="190"/>
      <c r="C667" s="189"/>
      <c r="D667" s="189"/>
      <c r="E667" s="189"/>
      <c r="F667" s="189"/>
      <c r="G667" s="31" t="s">
        <v>7</v>
      </c>
      <c r="H667" s="32">
        <f t="shared" si="189"/>
        <v>8.1999999999999993</v>
      </c>
      <c r="I667" s="32">
        <v>0</v>
      </c>
      <c r="J667" s="32">
        <v>0</v>
      </c>
      <c r="K667" s="32">
        <v>0</v>
      </c>
      <c r="L667" s="32">
        <v>0</v>
      </c>
      <c r="M667" s="32">
        <v>0</v>
      </c>
      <c r="N667" s="32">
        <v>8.1999999999999993</v>
      </c>
      <c r="O667" s="189"/>
      <c r="P667" s="189"/>
    </row>
    <row r="668" spans="1:16" x14ac:dyDescent="0.25">
      <c r="A668" s="190"/>
      <c r="B668" s="190"/>
      <c r="C668" s="189"/>
      <c r="D668" s="189"/>
      <c r="E668" s="189"/>
      <c r="F668" s="189"/>
      <c r="G668" s="31" t="s">
        <v>8</v>
      </c>
      <c r="H668" s="32">
        <f t="shared" si="189"/>
        <v>0</v>
      </c>
      <c r="I668" s="32">
        <v>0</v>
      </c>
      <c r="J668" s="32">
        <v>0</v>
      </c>
      <c r="K668" s="32">
        <v>0</v>
      </c>
      <c r="L668" s="32">
        <v>0</v>
      </c>
      <c r="M668" s="32">
        <v>0</v>
      </c>
      <c r="N668" s="32">
        <v>0</v>
      </c>
      <c r="O668" s="189"/>
      <c r="P668" s="189"/>
    </row>
    <row r="669" spans="1:16" ht="24" x14ac:dyDescent="0.25">
      <c r="A669" s="190"/>
      <c r="B669" s="190"/>
      <c r="C669" s="189"/>
      <c r="D669" s="189"/>
      <c r="E669" s="189"/>
      <c r="F669" s="189"/>
      <c r="G669" s="31" t="s">
        <v>9</v>
      </c>
      <c r="H669" s="32">
        <f t="shared" si="189"/>
        <v>0</v>
      </c>
      <c r="I669" s="32">
        <v>0</v>
      </c>
      <c r="J669" s="32">
        <v>0</v>
      </c>
      <c r="K669" s="32">
        <v>0</v>
      </c>
      <c r="L669" s="32">
        <v>0</v>
      </c>
      <c r="M669" s="32">
        <v>0</v>
      </c>
      <c r="N669" s="32">
        <v>0</v>
      </c>
      <c r="O669" s="189"/>
      <c r="P669" s="189"/>
    </row>
    <row r="670" spans="1:16" ht="36" x14ac:dyDescent="0.25">
      <c r="A670" s="208" t="s">
        <v>125</v>
      </c>
      <c r="B670" s="208"/>
      <c r="C670" s="208"/>
      <c r="D670" s="208"/>
      <c r="E670" s="208"/>
      <c r="F670" s="208"/>
      <c r="G670" s="35" t="s">
        <v>4</v>
      </c>
      <c r="H670" s="37">
        <f>SUM(H671:H674)</f>
        <v>1593.9999999999998</v>
      </c>
      <c r="I670" s="37">
        <f t="shared" ref="I670:N670" si="194">SUM(I671:I674)</f>
        <v>2.1</v>
      </c>
      <c r="J670" s="37">
        <f t="shared" si="194"/>
        <v>0</v>
      </c>
      <c r="K670" s="37">
        <f t="shared" si="194"/>
        <v>0</v>
      </c>
      <c r="L670" s="37">
        <f t="shared" si="194"/>
        <v>536.5</v>
      </c>
      <c r="M670" s="37">
        <f t="shared" si="194"/>
        <v>400</v>
      </c>
      <c r="N670" s="37">
        <f t="shared" si="194"/>
        <v>655.4</v>
      </c>
      <c r="O670" s="187">
        <v>20067</v>
      </c>
      <c r="P670" s="189"/>
    </row>
    <row r="671" spans="1:16" ht="24" x14ac:dyDescent="0.25">
      <c r="A671" s="208"/>
      <c r="B671" s="208"/>
      <c r="C671" s="208"/>
      <c r="D671" s="208"/>
      <c r="E671" s="208"/>
      <c r="F671" s="208"/>
      <c r="G671" s="35" t="s">
        <v>546</v>
      </c>
      <c r="H671" s="37">
        <f>SUM(I671:N671)</f>
        <v>1146.1999999999998</v>
      </c>
      <c r="I671" s="37">
        <f t="shared" ref="I671:N671" si="195">I636+I641+I646+I651+I656+I661+I666</f>
        <v>0</v>
      </c>
      <c r="J671" s="37">
        <f t="shared" si="195"/>
        <v>0</v>
      </c>
      <c r="K671" s="37">
        <f t="shared" si="195"/>
        <v>0</v>
      </c>
      <c r="L671" s="37">
        <f t="shared" si="195"/>
        <v>386.3</v>
      </c>
      <c r="M671" s="37">
        <f t="shared" si="195"/>
        <v>288</v>
      </c>
      <c r="N671" s="37">
        <f t="shared" si="195"/>
        <v>471.9</v>
      </c>
      <c r="O671" s="187"/>
      <c r="P671" s="189"/>
    </row>
    <row r="672" spans="1:16" ht="36" x14ac:dyDescent="0.25">
      <c r="A672" s="208"/>
      <c r="B672" s="208"/>
      <c r="C672" s="208"/>
      <c r="D672" s="208"/>
      <c r="E672" s="208"/>
      <c r="F672" s="208"/>
      <c r="G672" s="35" t="s">
        <v>7</v>
      </c>
      <c r="H672" s="37">
        <f t="shared" si="189"/>
        <v>447.8</v>
      </c>
      <c r="I672" s="37">
        <f t="shared" ref="I672:N672" si="196">I637+I642+I647+I652+I657+I662+I667</f>
        <v>2.1</v>
      </c>
      <c r="J672" s="37">
        <f t="shared" si="196"/>
        <v>0</v>
      </c>
      <c r="K672" s="37">
        <f t="shared" si="196"/>
        <v>0</v>
      </c>
      <c r="L672" s="37">
        <f t="shared" si="196"/>
        <v>150.20000000000002</v>
      </c>
      <c r="M672" s="37">
        <f t="shared" si="196"/>
        <v>112</v>
      </c>
      <c r="N672" s="37">
        <f t="shared" si="196"/>
        <v>183.5</v>
      </c>
      <c r="O672" s="187"/>
      <c r="P672" s="189"/>
    </row>
    <row r="673" spans="1:16" x14ac:dyDescent="0.25">
      <c r="A673" s="208"/>
      <c r="B673" s="208"/>
      <c r="C673" s="208"/>
      <c r="D673" s="208"/>
      <c r="E673" s="208"/>
      <c r="F673" s="208"/>
      <c r="G673" s="35" t="s">
        <v>8</v>
      </c>
      <c r="H673" s="37">
        <f t="shared" si="189"/>
        <v>0</v>
      </c>
      <c r="I673" s="37">
        <f t="shared" ref="I673:N673" si="197">I638+I643+I648+I653+I658+I663+I668</f>
        <v>0</v>
      </c>
      <c r="J673" s="37">
        <f t="shared" si="197"/>
        <v>0</v>
      </c>
      <c r="K673" s="37">
        <f t="shared" si="197"/>
        <v>0</v>
      </c>
      <c r="L673" s="37">
        <f t="shared" si="197"/>
        <v>0</v>
      </c>
      <c r="M673" s="37">
        <f t="shared" si="197"/>
        <v>0</v>
      </c>
      <c r="N673" s="37">
        <f t="shared" si="197"/>
        <v>0</v>
      </c>
      <c r="O673" s="187"/>
      <c r="P673" s="189"/>
    </row>
    <row r="674" spans="1:16" ht="24" x14ac:dyDescent="0.25">
      <c r="A674" s="208"/>
      <c r="B674" s="208"/>
      <c r="C674" s="208"/>
      <c r="D674" s="208"/>
      <c r="E674" s="208"/>
      <c r="F674" s="208"/>
      <c r="G674" s="35" t="s">
        <v>9</v>
      </c>
      <c r="H674" s="37">
        <f t="shared" si="189"/>
        <v>0</v>
      </c>
      <c r="I674" s="37">
        <f t="shared" ref="I674:N674" si="198">I639+I644+I649+I654+I659+I664+I669</f>
        <v>0</v>
      </c>
      <c r="J674" s="37">
        <f t="shared" si="198"/>
        <v>0</v>
      </c>
      <c r="K674" s="37">
        <f t="shared" si="198"/>
        <v>0</v>
      </c>
      <c r="L674" s="37">
        <f t="shared" si="198"/>
        <v>0</v>
      </c>
      <c r="M674" s="37">
        <f t="shared" si="198"/>
        <v>0</v>
      </c>
      <c r="N674" s="37">
        <f t="shared" si="198"/>
        <v>0</v>
      </c>
      <c r="O674" s="187"/>
      <c r="P674" s="189"/>
    </row>
    <row r="675" spans="1:16" x14ac:dyDescent="0.25">
      <c r="A675" s="187" t="s">
        <v>11</v>
      </c>
      <c r="B675" s="187"/>
      <c r="C675" s="187"/>
      <c r="D675" s="187"/>
      <c r="E675" s="187"/>
      <c r="F675" s="187"/>
      <c r="G675" s="187"/>
      <c r="H675" s="187"/>
      <c r="I675" s="187"/>
      <c r="J675" s="187"/>
      <c r="K675" s="187"/>
      <c r="L675" s="187"/>
      <c r="M675" s="187"/>
      <c r="N675" s="187"/>
      <c r="O675" s="187"/>
      <c r="P675" s="187"/>
    </row>
    <row r="676" spans="1:16" ht="51" customHeight="1" x14ac:dyDescent="0.25">
      <c r="A676" s="190" t="s">
        <v>2144</v>
      </c>
      <c r="B676" s="190" t="s">
        <v>1987</v>
      </c>
      <c r="C676" s="189" t="s">
        <v>11</v>
      </c>
      <c r="D676" s="189" t="s">
        <v>67</v>
      </c>
      <c r="E676" s="189" t="s">
        <v>2145</v>
      </c>
      <c r="F676" s="189" t="s">
        <v>1989</v>
      </c>
      <c r="G676" s="31" t="s">
        <v>4</v>
      </c>
      <c r="H676" s="32">
        <f>SUM(H677:H680)</f>
        <v>1551.8</v>
      </c>
      <c r="I676" s="32">
        <f t="shared" ref="I676:N676" si="199">SUM(I677:I680)</f>
        <v>0</v>
      </c>
      <c r="J676" s="32">
        <f>SUM(J677:J680)</f>
        <v>0</v>
      </c>
      <c r="K676" s="32">
        <f t="shared" si="199"/>
        <v>0</v>
      </c>
      <c r="L676" s="32">
        <f t="shared" si="199"/>
        <v>700</v>
      </c>
      <c r="M676" s="32">
        <f t="shared" si="199"/>
        <v>851.8</v>
      </c>
      <c r="N676" s="32">
        <f t="shared" si="199"/>
        <v>0</v>
      </c>
      <c r="O676" s="189">
        <v>31134</v>
      </c>
      <c r="P676" s="189"/>
    </row>
    <row r="677" spans="1:16" x14ac:dyDescent="0.25">
      <c r="A677" s="190"/>
      <c r="B677" s="190"/>
      <c r="C677" s="189"/>
      <c r="D677" s="189"/>
      <c r="E677" s="189"/>
      <c r="F677" s="189"/>
      <c r="G677" s="31" t="s">
        <v>6</v>
      </c>
      <c r="H677" s="32">
        <f>SUM(I677:N677)</f>
        <v>1117.3</v>
      </c>
      <c r="I677" s="32">
        <v>0</v>
      </c>
      <c r="J677" s="32">
        <v>0</v>
      </c>
      <c r="K677" s="32">
        <v>0</v>
      </c>
      <c r="L677" s="32">
        <v>504</v>
      </c>
      <c r="M677" s="32">
        <v>613.29999999999995</v>
      </c>
      <c r="N677" s="32">
        <v>0</v>
      </c>
      <c r="O677" s="189"/>
      <c r="P677" s="189"/>
    </row>
    <row r="678" spans="1:16" ht="36" x14ac:dyDescent="0.25">
      <c r="A678" s="190"/>
      <c r="B678" s="190"/>
      <c r="C678" s="189"/>
      <c r="D678" s="189"/>
      <c r="E678" s="189"/>
      <c r="F678" s="189"/>
      <c r="G678" s="31" t="s">
        <v>7</v>
      </c>
      <c r="H678" s="32">
        <f t="shared" ref="H678:H710" si="200">SUM(I678:N678)</f>
        <v>434.5</v>
      </c>
      <c r="I678" s="32">
        <v>0</v>
      </c>
      <c r="J678" s="32">
        <v>0</v>
      </c>
      <c r="K678" s="32">
        <v>0</v>
      </c>
      <c r="L678" s="32">
        <v>196</v>
      </c>
      <c r="M678" s="32">
        <v>238.5</v>
      </c>
      <c r="N678" s="32">
        <v>0</v>
      </c>
      <c r="O678" s="189"/>
      <c r="P678" s="189"/>
    </row>
    <row r="679" spans="1:16" x14ac:dyDescent="0.25">
      <c r="A679" s="190"/>
      <c r="B679" s="190"/>
      <c r="C679" s="189"/>
      <c r="D679" s="189"/>
      <c r="E679" s="189"/>
      <c r="F679" s="189"/>
      <c r="G679" s="31" t="s">
        <v>8</v>
      </c>
      <c r="H679" s="32">
        <f t="shared" si="200"/>
        <v>0</v>
      </c>
      <c r="I679" s="32">
        <v>0</v>
      </c>
      <c r="J679" s="32">
        <v>0</v>
      </c>
      <c r="K679" s="32">
        <v>0</v>
      </c>
      <c r="L679" s="32">
        <v>0</v>
      </c>
      <c r="M679" s="32">
        <v>0</v>
      </c>
      <c r="N679" s="32">
        <v>0</v>
      </c>
      <c r="O679" s="189"/>
      <c r="P679" s="189"/>
    </row>
    <row r="680" spans="1:16" ht="24" x14ac:dyDescent="0.25">
      <c r="A680" s="190"/>
      <c r="B680" s="190"/>
      <c r="C680" s="189"/>
      <c r="D680" s="189"/>
      <c r="E680" s="189"/>
      <c r="F680" s="189"/>
      <c r="G680" s="31" t="s">
        <v>9</v>
      </c>
      <c r="H680" s="32">
        <f t="shared" si="200"/>
        <v>0</v>
      </c>
      <c r="I680" s="32">
        <v>0</v>
      </c>
      <c r="J680" s="32">
        <v>0</v>
      </c>
      <c r="K680" s="32">
        <v>0</v>
      </c>
      <c r="L680" s="32">
        <v>0</v>
      </c>
      <c r="M680" s="32">
        <v>0</v>
      </c>
      <c r="N680" s="32">
        <v>0</v>
      </c>
      <c r="O680" s="189"/>
      <c r="P680" s="189"/>
    </row>
    <row r="681" spans="1:16" ht="51" customHeight="1" x14ac:dyDescent="0.25">
      <c r="A681" s="190" t="s">
        <v>2146</v>
      </c>
      <c r="B681" s="190" t="s">
        <v>1987</v>
      </c>
      <c r="C681" s="189" t="s">
        <v>11</v>
      </c>
      <c r="D681" s="189">
        <v>2028</v>
      </c>
      <c r="E681" s="189" t="s">
        <v>1995</v>
      </c>
      <c r="F681" s="189" t="s">
        <v>1989</v>
      </c>
      <c r="G681" s="31" t="s">
        <v>4</v>
      </c>
      <c r="H681" s="32">
        <f>SUM(H682:H685)</f>
        <v>12.200000000000001</v>
      </c>
      <c r="I681" s="32">
        <f t="shared" ref="I681:N681" si="201">SUM(I682:I685)</f>
        <v>0</v>
      </c>
      <c r="J681" s="32">
        <f t="shared" si="201"/>
        <v>0</v>
      </c>
      <c r="K681" s="32">
        <f t="shared" si="201"/>
        <v>0</v>
      </c>
      <c r="L681" s="32">
        <f t="shared" si="201"/>
        <v>12.200000000000001</v>
      </c>
      <c r="M681" s="32">
        <f t="shared" si="201"/>
        <v>0</v>
      </c>
      <c r="N681" s="32">
        <f t="shared" si="201"/>
        <v>0</v>
      </c>
      <c r="O681" s="189">
        <v>285</v>
      </c>
      <c r="P681" s="189"/>
    </row>
    <row r="682" spans="1:16" x14ac:dyDescent="0.25">
      <c r="A682" s="190"/>
      <c r="B682" s="190"/>
      <c r="C682" s="189"/>
      <c r="D682" s="189"/>
      <c r="E682" s="189"/>
      <c r="F682" s="189"/>
      <c r="G682" s="31" t="s">
        <v>546</v>
      </c>
      <c r="H682" s="32">
        <f t="shared" si="200"/>
        <v>8.8000000000000007</v>
      </c>
      <c r="I682" s="32">
        <v>0</v>
      </c>
      <c r="J682" s="32">
        <v>0</v>
      </c>
      <c r="K682" s="32">
        <v>0</v>
      </c>
      <c r="L682" s="32">
        <v>8.8000000000000007</v>
      </c>
      <c r="M682" s="32">
        <v>0</v>
      </c>
      <c r="N682" s="32">
        <v>0</v>
      </c>
      <c r="O682" s="189"/>
      <c r="P682" s="189"/>
    </row>
    <row r="683" spans="1:16" ht="36" x14ac:dyDescent="0.25">
      <c r="A683" s="190"/>
      <c r="B683" s="190"/>
      <c r="C683" s="189"/>
      <c r="D683" s="189"/>
      <c r="E683" s="189"/>
      <c r="F683" s="189"/>
      <c r="G683" s="31" t="s">
        <v>7</v>
      </c>
      <c r="H683" s="32">
        <f t="shared" si="200"/>
        <v>3.4</v>
      </c>
      <c r="I683" s="32">
        <v>0</v>
      </c>
      <c r="J683" s="32">
        <v>0</v>
      </c>
      <c r="K683" s="32">
        <v>0</v>
      </c>
      <c r="L683" s="32">
        <v>3.4</v>
      </c>
      <c r="M683" s="32">
        <v>0</v>
      </c>
      <c r="N683" s="32">
        <v>0</v>
      </c>
      <c r="O683" s="189"/>
      <c r="P683" s="189"/>
    </row>
    <row r="684" spans="1:16" x14ac:dyDescent="0.25">
      <c r="A684" s="190"/>
      <c r="B684" s="190"/>
      <c r="C684" s="189"/>
      <c r="D684" s="189"/>
      <c r="E684" s="189"/>
      <c r="F684" s="189"/>
      <c r="G684" s="31" t="s">
        <v>8</v>
      </c>
      <c r="H684" s="32">
        <f t="shared" si="200"/>
        <v>0</v>
      </c>
      <c r="I684" s="32">
        <v>0</v>
      </c>
      <c r="J684" s="32">
        <v>0</v>
      </c>
      <c r="K684" s="32">
        <v>0</v>
      </c>
      <c r="L684" s="32">
        <v>0</v>
      </c>
      <c r="M684" s="32">
        <v>0</v>
      </c>
      <c r="N684" s="32">
        <v>0</v>
      </c>
      <c r="O684" s="189"/>
      <c r="P684" s="189"/>
    </row>
    <row r="685" spans="1:16" ht="24" x14ac:dyDescent="0.25">
      <c r="A685" s="190"/>
      <c r="B685" s="190"/>
      <c r="C685" s="189"/>
      <c r="D685" s="189"/>
      <c r="E685" s="189"/>
      <c r="F685" s="189"/>
      <c r="G685" s="31" t="s">
        <v>9</v>
      </c>
      <c r="H685" s="32">
        <f t="shared" si="200"/>
        <v>0</v>
      </c>
      <c r="I685" s="32">
        <v>0</v>
      </c>
      <c r="J685" s="32">
        <v>0</v>
      </c>
      <c r="K685" s="32">
        <v>0</v>
      </c>
      <c r="L685" s="32">
        <v>0</v>
      </c>
      <c r="M685" s="32">
        <v>0</v>
      </c>
      <c r="N685" s="32">
        <v>0</v>
      </c>
      <c r="O685" s="189"/>
      <c r="P685" s="189"/>
    </row>
    <row r="686" spans="1:16" ht="51" customHeight="1" x14ac:dyDescent="0.25">
      <c r="A686" s="190" t="s">
        <v>2147</v>
      </c>
      <c r="B686" s="190" t="s">
        <v>1987</v>
      </c>
      <c r="C686" s="189" t="s">
        <v>11</v>
      </c>
      <c r="D686" s="189">
        <v>2028</v>
      </c>
      <c r="E686" s="189" t="s">
        <v>1995</v>
      </c>
      <c r="F686" s="189" t="s">
        <v>1989</v>
      </c>
      <c r="G686" s="31" t="s">
        <v>4</v>
      </c>
      <c r="H686" s="32">
        <f>SUM(H687:H690)</f>
        <v>12.200000000000001</v>
      </c>
      <c r="I686" s="32">
        <f t="shared" ref="I686:N686" si="202">SUM(I687:I690)</f>
        <v>0</v>
      </c>
      <c r="J686" s="32">
        <f t="shared" si="202"/>
        <v>0</v>
      </c>
      <c r="K686" s="32">
        <f t="shared" si="202"/>
        <v>0</v>
      </c>
      <c r="L686" s="32">
        <f t="shared" si="202"/>
        <v>12.200000000000001</v>
      </c>
      <c r="M686" s="32">
        <f t="shared" si="202"/>
        <v>0</v>
      </c>
      <c r="N686" s="32">
        <f t="shared" si="202"/>
        <v>0</v>
      </c>
      <c r="O686" s="189">
        <v>358</v>
      </c>
      <c r="P686" s="189"/>
    </row>
    <row r="687" spans="1:16" x14ac:dyDescent="0.25">
      <c r="A687" s="190"/>
      <c r="B687" s="190"/>
      <c r="C687" s="189"/>
      <c r="D687" s="189"/>
      <c r="E687" s="189"/>
      <c r="F687" s="189"/>
      <c r="G687" s="31" t="s">
        <v>546</v>
      </c>
      <c r="H687" s="32">
        <f t="shared" si="200"/>
        <v>8.8000000000000007</v>
      </c>
      <c r="I687" s="32">
        <v>0</v>
      </c>
      <c r="J687" s="32">
        <v>0</v>
      </c>
      <c r="K687" s="32">
        <v>0</v>
      </c>
      <c r="L687" s="32">
        <v>8.8000000000000007</v>
      </c>
      <c r="M687" s="32">
        <v>0</v>
      </c>
      <c r="N687" s="32">
        <v>0</v>
      </c>
      <c r="O687" s="189"/>
      <c r="P687" s="189"/>
    </row>
    <row r="688" spans="1:16" ht="36" x14ac:dyDescent="0.25">
      <c r="A688" s="190"/>
      <c r="B688" s="190"/>
      <c r="C688" s="189"/>
      <c r="D688" s="189"/>
      <c r="E688" s="189"/>
      <c r="F688" s="189"/>
      <c r="G688" s="31" t="s">
        <v>7</v>
      </c>
      <c r="H688" s="32">
        <f t="shared" si="200"/>
        <v>3.4</v>
      </c>
      <c r="I688" s="32">
        <v>0</v>
      </c>
      <c r="J688" s="32">
        <v>0</v>
      </c>
      <c r="K688" s="32">
        <v>0</v>
      </c>
      <c r="L688" s="32">
        <v>3.4</v>
      </c>
      <c r="M688" s="32">
        <v>0</v>
      </c>
      <c r="N688" s="32">
        <v>0</v>
      </c>
      <c r="O688" s="189"/>
      <c r="P688" s="189"/>
    </row>
    <row r="689" spans="1:16" x14ac:dyDescent="0.25">
      <c r="A689" s="190"/>
      <c r="B689" s="190"/>
      <c r="C689" s="189"/>
      <c r="D689" s="189"/>
      <c r="E689" s="189"/>
      <c r="F689" s="189"/>
      <c r="G689" s="31" t="s">
        <v>8</v>
      </c>
      <c r="H689" s="32">
        <f t="shared" si="200"/>
        <v>0</v>
      </c>
      <c r="I689" s="32">
        <v>0</v>
      </c>
      <c r="J689" s="32">
        <v>0</v>
      </c>
      <c r="K689" s="32">
        <v>0</v>
      </c>
      <c r="L689" s="32">
        <v>0</v>
      </c>
      <c r="M689" s="32">
        <v>0</v>
      </c>
      <c r="N689" s="32">
        <v>0</v>
      </c>
      <c r="O689" s="189"/>
      <c r="P689" s="189"/>
    </row>
    <row r="690" spans="1:16" ht="24" x14ac:dyDescent="0.25">
      <c r="A690" s="190"/>
      <c r="B690" s="190"/>
      <c r="C690" s="189"/>
      <c r="D690" s="189"/>
      <c r="E690" s="189"/>
      <c r="F690" s="189"/>
      <c r="G690" s="31" t="s">
        <v>9</v>
      </c>
      <c r="H690" s="32">
        <f t="shared" si="200"/>
        <v>0</v>
      </c>
      <c r="I690" s="32">
        <v>0</v>
      </c>
      <c r="J690" s="32">
        <v>0</v>
      </c>
      <c r="K690" s="32">
        <v>0</v>
      </c>
      <c r="L690" s="32">
        <v>0</v>
      </c>
      <c r="M690" s="32">
        <v>0</v>
      </c>
      <c r="N690" s="32">
        <v>0</v>
      </c>
      <c r="O690" s="189"/>
      <c r="P690" s="189"/>
    </row>
    <row r="691" spans="1:16" ht="51" customHeight="1" x14ac:dyDescent="0.25">
      <c r="A691" s="190" t="s">
        <v>2148</v>
      </c>
      <c r="B691" s="190" t="s">
        <v>1987</v>
      </c>
      <c r="C691" s="189" t="s">
        <v>11</v>
      </c>
      <c r="D691" s="189">
        <v>2029</v>
      </c>
      <c r="E691" s="189" t="s">
        <v>1995</v>
      </c>
      <c r="F691" s="189" t="s">
        <v>1989</v>
      </c>
      <c r="G691" s="31" t="s">
        <v>4</v>
      </c>
      <c r="H691" s="32">
        <f>SUM(H692:H695)</f>
        <v>12.799999999999999</v>
      </c>
      <c r="I691" s="32">
        <f t="shared" ref="I691:N691" si="203">SUM(I692:I695)</f>
        <v>0</v>
      </c>
      <c r="J691" s="32">
        <f t="shared" si="203"/>
        <v>0</v>
      </c>
      <c r="K691" s="32">
        <f t="shared" si="203"/>
        <v>0</v>
      </c>
      <c r="L691" s="32">
        <f t="shared" si="203"/>
        <v>0</v>
      </c>
      <c r="M691" s="32">
        <f t="shared" si="203"/>
        <v>12.799999999999999</v>
      </c>
      <c r="N691" s="32">
        <f t="shared" si="203"/>
        <v>0</v>
      </c>
      <c r="O691" s="189">
        <v>306</v>
      </c>
      <c r="P691" s="189"/>
    </row>
    <row r="692" spans="1:16" x14ac:dyDescent="0.25">
      <c r="A692" s="190"/>
      <c r="B692" s="190"/>
      <c r="C692" s="189"/>
      <c r="D692" s="189"/>
      <c r="E692" s="189"/>
      <c r="F692" s="189"/>
      <c r="G692" s="31" t="s">
        <v>546</v>
      </c>
      <c r="H692" s="32">
        <f t="shared" si="200"/>
        <v>9.1999999999999993</v>
      </c>
      <c r="I692" s="32">
        <v>0</v>
      </c>
      <c r="J692" s="32">
        <v>0</v>
      </c>
      <c r="K692" s="32">
        <v>0</v>
      </c>
      <c r="L692" s="32">
        <v>0</v>
      </c>
      <c r="M692" s="32">
        <v>9.1999999999999993</v>
      </c>
      <c r="N692" s="32">
        <v>0</v>
      </c>
      <c r="O692" s="189"/>
      <c r="P692" s="189"/>
    </row>
    <row r="693" spans="1:16" ht="36" x14ac:dyDescent="0.25">
      <c r="A693" s="190"/>
      <c r="B693" s="190"/>
      <c r="C693" s="189"/>
      <c r="D693" s="189"/>
      <c r="E693" s="189"/>
      <c r="F693" s="189"/>
      <c r="G693" s="31" t="s">
        <v>7</v>
      </c>
      <c r="H693" s="32">
        <f t="shared" si="200"/>
        <v>3.6</v>
      </c>
      <c r="I693" s="32">
        <v>0</v>
      </c>
      <c r="J693" s="32">
        <v>0</v>
      </c>
      <c r="K693" s="32">
        <v>0</v>
      </c>
      <c r="L693" s="32">
        <v>0</v>
      </c>
      <c r="M693" s="32">
        <v>3.6</v>
      </c>
      <c r="N693" s="32">
        <v>0</v>
      </c>
      <c r="O693" s="189"/>
      <c r="P693" s="189"/>
    </row>
    <row r="694" spans="1:16" x14ac:dyDescent="0.25">
      <c r="A694" s="190"/>
      <c r="B694" s="190"/>
      <c r="C694" s="189"/>
      <c r="D694" s="189"/>
      <c r="E694" s="189"/>
      <c r="F694" s="189"/>
      <c r="G694" s="31" t="s">
        <v>8</v>
      </c>
      <c r="H694" s="32">
        <f t="shared" si="200"/>
        <v>0</v>
      </c>
      <c r="I694" s="32">
        <v>0</v>
      </c>
      <c r="J694" s="32">
        <v>0</v>
      </c>
      <c r="K694" s="32">
        <v>0</v>
      </c>
      <c r="L694" s="32">
        <v>0</v>
      </c>
      <c r="M694" s="32">
        <v>0</v>
      </c>
      <c r="N694" s="32">
        <v>0</v>
      </c>
      <c r="O694" s="189"/>
      <c r="P694" s="189"/>
    </row>
    <row r="695" spans="1:16" ht="24" x14ac:dyDescent="0.25">
      <c r="A695" s="190"/>
      <c r="B695" s="190"/>
      <c r="C695" s="189"/>
      <c r="D695" s="189"/>
      <c r="E695" s="189"/>
      <c r="F695" s="189"/>
      <c r="G695" s="31" t="s">
        <v>9</v>
      </c>
      <c r="H695" s="32">
        <f t="shared" si="200"/>
        <v>0</v>
      </c>
      <c r="I695" s="32">
        <v>0</v>
      </c>
      <c r="J695" s="32">
        <v>0</v>
      </c>
      <c r="K695" s="32">
        <v>0</v>
      </c>
      <c r="L695" s="32">
        <v>0</v>
      </c>
      <c r="M695" s="32">
        <v>0</v>
      </c>
      <c r="N695" s="32">
        <v>0</v>
      </c>
      <c r="O695" s="189"/>
      <c r="P695" s="189"/>
    </row>
    <row r="696" spans="1:16" ht="51" customHeight="1" x14ac:dyDescent="0.25">
      <c r="A696" s="190" t="s">
        <v>2149</v>
      </c>
      <c r="B696" s="190" t="s">
        <v>1987</v>
      </c>
      <c r="C696" s="189" t="s">
        <v>11</v>
      </c>
      <c r="D696" s="189">
        <v>2028</v>
      </c>
      <c r="E696" s="189" t="s">
        <v>1995</v>
      </c>
      <c r="F696" s="189" t="s">
        <v>1989</v>
      </c>
      <c r="G696" s="31" t="s">
        <v>4</v>
      </c>
      <c r="H696" s="32">
        <f>SUM(H697:H700)</f>
        <v>16.299999999999997</v>
      </c>
      <c r="I696" s="32">
        <f t="shared" ref="I696:N696" si="204">SUM(I697:I700)</f>
        <v>0</v>
      </c>
      <c r="J696" s="32">
        <f t="shared" si="204"/>
        <v>0</v>
      </c>
      <c r="K696" s="32">
        <f t="shared" si="204"/>
        <v>0</v>
      </c>
      <c r="L696" s="32">
        <f t="shared" si="204"/>
        <v>16.299999999999997</v>
      </c>
      <c r="M696" s="32">
        <f t="shared" si="204"/>
        <v>0</v>
      </c>
      <c r="N696" s="32">
        <f t="shared" si="204"/>
        <v>0</v>
      </c>
      <c r="O696" s="189">
        <v>1394</v>
      </c>
      <c r="P696" s="189"/>
    </row>
    <row r="697" spans="1:16" x14ac:dyDescent="0.25">
      <c r="A697" s="190"/>
      <c r="B697" s="190"/>
      <c r="C697" s="189"/>
      <c r="D697" s="189"/>
      <c r="E697" s="189"/>
      <c r="F697" s="189"/>
      <c r="G697" s="31" t="s">
        <v>546</v>
      </c>
      <c r="H697" s="32">
        <f t="shared" si="200"/>
        <v>11.7</v>
      </c>
      <c r="I697" s="32">
        <v>0</v>
      </c>
      <c r="J697" s="32">
        <v>0</v>
      </c>
      <c r="K697" s="32">
        <v>0</v>
      </c>
      <c r="L697" s="32">
        <v>11.7</v>
      </c>
      <c r="M697" s="32">
        <v>0</v>
      </c>
      <c r="N697" s="32">
        <v>0</v>
      </c>
      <c r="O697" s="189"/>
      <c r="P697" s="189"/>
    </row>
    <row r="698" spans="1:16" ht="36" x14ac:dyDescent="0.25">
      <c r="A698" s="190"/>
      <c r="B698" s="190"/>
      <c r="C698" s="189"/>
      <c r="D698" s="189"/>
      <c r="E698" s="189"/>
      <c r="F698" s="189"/>
      <c r="G698" s="31" t="s">
        <v>7</v>
      </c>
      <c r="H698" s="32">
        <f t="shared" si="200"/>
        <v>4.5999999999999996</v>
      </c>
      <c r="I698" s="32">
        <v>0</v>
      </c>
      <c r="J698" s="32">
        <v>0</v>
      </c>
      <c r="K698" s="32">
        <v>0</v>
      </c>
      <c r="L698" s="32">
        <v>4.5999999999999996</v>
      </c>
      <c r="M698" s="32">
        <v>0</v>
      </c>
      <c r="N698" s="32">
        <v>0</v>
      </c>
      <c r="O698" s="189"/>
      <c r="P698" s="189"/>
    </row>
    <row r="699" spans="1:16" x14ac:dyDescent="0.25">
      <c r="A699" s="190"/>
      <c r="B699" s="190"/>
      <c r="C699" s="189"/>
      <c r="D699" s="189"/>
      <c r="E699" s="189"/>
      <c r="F699" s="189"/>
      <c r="G699" s="31" t="s">
        <v>8</v>
      </c>
      <c r="H699" s="32">
        <f t="shared" si="200"/>
        <v>0</v>
      </c>
      <c r="I699" s="32">
        <v>0</v>
      </c>
      <c r="J699" s="32">
        <v>0</v>
      </c>
      <c r="K699" s="32">
        <v>0</v>
      </c>
      <c r="L699" s="32">
        <v>0</v>
      </c>
      <c r="M699" s="32">
        <v>0</v>
      </c>
      <c r="N699" s="32">
        <v>0</v>
      </c>
      <c r="O699" s="189"/>
      <c r="P699" s="189"/>
    </row>
    <row r="700" spans="1:16" ht="24" x14ac:dyDescent="0.25">
      <c r="A700" s="190"/>
      <c r="B700" s="190"/>
      <c r="C700" s="189"/>
      <c r="D700" s="189"/>
      <c r="E700" s="189"/>
      <c r="F700" s="189"/>
      <c r="G700" s="31" t="s">
        <v>9</v>
      </c>
      <c r="H700" s="32">
        <f t="shared" si="200"/>
        <v>0</v>
      </c>
      <c r="I700" s="32">
        <v>0</v>
      </c>
      <c r="J700" s="32">
        <v>0</v>
      </c>
      <c r="K700" s="32">
        <v>0</v>
      </c>
      <c r="L700" s="32">
        <v>0</v>
      </c>
      <c r="M700" s="32">
        <v>0</v>
      </c>
      <c r="N700" s="32">
        <v>0</v>
      </c>
      <c r="O700" s="189"/>
      <c r="P700" s="189"/>
    </row>
    <row r="701" spans="1:16" ht="51" customHeight="1" x14ac:dyDescent="0.25">
      <c r="A701" s="190" t="s">
        <v>2150</v>
      </c>
      <c r="B701" s="190" t="s">
        <v>1987</v>
      </c>
      <c r="C701" s="189" t="s">
        <v>11</v>
      </c>
      <c r="D701" s="189">
        <v>2028</v>
      </c>
      <c r="E701" s="189" t="s">
        <v>1995</v>
      </c>
      <c r="F701" s="189" t="s">
        <v>1989</v>
      </c>
      <c r="G701" s="31" t="s">
        <v>4</v>
      </c>
      <c r="H701" s="32">
        <f>SUM(H702:H705)</f>
        <v>12.200000000000001</v>
      </c>
      <c r="I701" s="32">
        <f t="shared" ref="I701:N701" si="205">SUM(I702:I705)</f>
        <v>0</v>
      </c>
      <c r="J701" s="32">
        <f t="shared" si="205"/>
        <v>0</v>
      </c>
      <c r="K701" s="32">
        <f t="shared" si="205"/>
        <v>0</v>
      </c>
      <c r="L701" s="32">
        <f t="shared" si="205"/>
        <v>12.200000000000001</v>
      </c>
      <c r="M701" s="32">
        <f t="shared" si="205"/>
        <v>0</v>
      </c>
      <c r="N701" s="32">
        <f t="shared" si="205"/>
        <v>0</v>
      </c>
      <c r="O701" s="189">
        <v>311</v>
      </c>
      <c r="P701" s="189"/>
    </row>
    <row r="702" spans="1:16" x14ac:dyDescent="0.25">
      <c r="A702" s="190"/>
      <c r="B702" s="190"/>
      <c r="C702" s="189"/>
      <c r="D702" s="189"/>
      <c r="E702" s="189"/>
      <c r="F702" s="189"/>
      <c r="G702" s="31" t="s">
        <v>6</v>
      </c>
      <c r="H702" s="32">
        <f t="shared" si="200"/>
        <v>8.8000000000000007</v>
      </c>
      <c r="I702" s="32">
        <v>0</v>
      </c>
      <c r="J702" s="32">
        <v>0</v>
      </c>
      <c r="K702" s="32">
        <v>0</v>
      </c>
      <c r="L702" s="32">
        <v>8.8000000000000007</v>
      </c>
      <c r="M702" s="32">
        <v>0</v>
      </c>
      <c r="N702" s="32">
        <v>0</v>
      </c>
      <c r="O702" s="189"/>
      <c r="P702" s="189"/>
    </row>
    <row r="703" spans="1:16" ht="36" x14ac:dyDescent="0.25">
      <c r="A703" s="190"/>
      <c r="B703" s="190"/>
      <c r="C703" s="189"/>
      <c r="D703" s="189"/>
      <c r="E703" s="189"/>
      <c r="F703" s="189"/>
      <c r="G703" s="31" t="s">
        <v>7</v>
      </c>
      <c r="H703" s="32">
        <f>SUM(I703:N703)</f>
        <v>3.4</v>
      </c>
      <c r="I703" s="32">
        <v>0</v>
      </c>
      <c r="J703" s="32">
        <v>0</v>
      </c>
      <c r="K703" s="32">
        <v>0</v>
      </c>
      <c r="L703" s="32">
        <v>3.4</v>
      </c>
      <c r="M703" s="32">
        <v>0</v>
      </c>
      <c r="N703" s="32">
        <v>0</v>
      </c>
      <c r="O703" s="189"/>
      <c r="P703" s="189"/>
    </row>
    <row r="704" spans="1:16" x14ac:dyDescent="0.25">
      <c r="A704" s="190"/>
      <c r="B704" s="190"/>
      <c r="C704" s="189"/>
      <c r="D704" s="189"/>
      <c r="E704" s="189"/>
      <c r="F704" s="189"/>
      <c r="G704" s="31" t="s">
        <v>8</v>
      </c>
      <c r="H704" s="32">
        <f t="shared" si="200"/>
        <v>0</v>
      </c>
      <c r="I704" s="32">
        <v>0</v>
      </c>
      <c r="J704" s="32">
        <v>0</v>
      </c>
      <c r="K704" s="32">
        <v>0</v>
      </c>
      <c r="L704" s="32">
        <v>0</v>
      </c>
      <c r="M704" s="32">
        <v>0</v>
      </c>
      <c r="N704" s="32">
        <v>0</v>
      </c>
      <c r="O704" s="189"/>
      <c r="P704" s="189"/>
    </row>
    <row r="705" spans="1:16" ht="24" x14ac:dyDescent="0.25">
      <c r="A705" s="190"/>
      <c r="B705" s="190"/>
      <c r="C705" s="189"/>
      <c r="D705" s="189"/>
      <c r="E705" s="189"/>
      <c r="F705" s="189"/>
      <c r="G705" s="31" t="s">
        <v>9</v>
      </c>
      <c r="H705" s="32">
        <f t="shared" si="200"/>
        <v>0</v>
      </c>
      <c r="I705" s="32">
        <v>0</v>
      </c>
      <c r="J705" s="32">
        <v>0</v>
      </c>
      <c r="K705" s="32">
        <v>0</v>
      </c>
      <c r="L705" s="32">
        <v>0</v>
      </c>
      <c r="M705" s="32">
        <v>0</v>
      </c>
      <c r="N705" s="32">
        <v>0</v>
      </c>
      <c r="O705" s="189"/>
      <c r="P705" s="189"/>
    </row>
    <row r="706" spans="1:16" ht="36" x14ac:dyDescent="0.25">
      <c r="A706" s="208" t="s">
        <v>125</v>
      </c>
      <c r="B706" s="208"/>
      <c r="C706" s="208"/>
      <c r="D706" s="208"/>
      <c r="E706" s="208"/>
      <c r="F706" s="208"/>
      <c r="G706" s="35" t="s">
        <v>4</v>
      </c>
      <c r="H706" s="37">
        <f t="shared" ref="H706:N706" si="206">SUM(H707:H710)</f>
        <v>1617.5</v>
      </c>
      <c r="I706" s="37">
        <f t="shared" si="206"/>
        <v>0</v>
      </c>
      <c r="J706" s="37">
        <f t="shared" si="206"/>
        <v>0</v>
      </c>
      <c r="K706" s="37">
        <f t="shared" si="206"/>
        <v>0</v>
      </c>
      <c r="L706" s="37">
        <f t="shared" si="206"/>
        <v>752.89999999999986</v>
      </c>
      <c r="M706" s="37">
        <f t="shared" si="206"/>
        <v>864.6</v>
      </c>
      <c r="N706" s="37">
        <f t="shared" si="206"/>
        <v>0</v>
      </c>
      <c r="O706" s="208">
        <v>31134</v>
      </c>
      <c r="P706" s="208"/>
    </row>
    <row r="707" spans="1:16" ht="24" x14ac:dyDescent="0.25">
      <c r="A707" s="208"/>
      <c r="B707" s="208"/>
      <c r="C707" s="208"/>
      <c r="D707" s="208"/>
      <c r="E707" s="208"/>
      <c r="F707" s="208"/>
      <c r="G707" s="35" t="s">
        <v>6</v>
      </c>
      <c r="H707" s="37">
        <f>SUM(I707:N707)</f>
        <v>1164.5999999999999</v>
      </c>
      <c r="I707" s="37">
        <f>I677+I682+I687+I692+I697+I702</f>
        <v>0</v>
      </c>
      <c r="J707" s="37">
        <f t="shared" ref="J707:N708" si="207">J677+J682+J687+J692+J697+J702</f>
        <v>0</v>
      </c>
      <c r="K707" s="37">
        <f t="shared" si="207"/>
        <v>0</v>
      </c>
      <c r="L707" s="37">
        <f t="shared" si="207"/>
        <v>542.09999999999991</v>
      </c>
      <c r="M707" s="37">
        <f t="shared" si="207"/>
        <v>622.5</v>
      </c>
      <c r="N707" s="37">
        <f t="shared" si="207"/>
        <v>0</v>
      </c>
      <c r="O707" s="208"/>
      <c r="P707" s="208"/>
    </row>
    <row r="708" spans="1:16" ht="36" x14ac:dyDescent="0.25">
      <c r="A708" s="208"/>
      <c r="B708" s="208"/>
      <c r="C708" s="208"/>
      <c r="D708" s="208"/>
      <c r="E708" s="208"/>
      <c r="F708" s="208"/>
      <c r="G708" s="35" t="s">
        <v>7</v>
      </c>
      <c r="H708" s="37">
        <f t="shared" si="200"/>
        <v>452.9</v>
      </c>
      <c r="I708" s="37">
        <f>I678+I683+I688+I693+I698+I703</f>
        <v>0</v>
      </c>
      <c r="J708" s="37">
        <f t="shared" si="207"/>
        <v>0</v>
      </c>
      <c r="K708" s="37">
        <f t="shared" si="207"/>
        <v>0</v>
      </c>
      <c r="L708" s="37">
        <f t="shared" si="207"/>
        <v>210.8</v>
      </c>
      <c r="M708" s="37">
        <f t="shared" si="207"/>
        <v>242.1</v>
      </c>
      <c r="N708" s="37">
        <f t="shared" si="207"/>
        <v>0</v>
      </c>
      <c r="O708" s="208"/>
      <c r="P708" s="208"/>
    </row>
    <row r="709" spans="1:16" x14ac:dyDescent="0.25">
      <c r="A709" s="208"/>
      <c r="B709" s="208"/>
      <c r="C709" s="208"/>
      <c r="D709" s="208"/>
      <c r="E709" s="208"/>
      <c r="F709" s="208"/>
      <c r="G709" s="35" t="s">
        <v>8</v>
      </c>
      <c r="H709" s="37">
        <f t="shared" si="200"/>
        <v>0</v>
      </c>
      <c r="I709" s="37">
        <f>I679+I684+I689+I694+I699+I704</f>
        <v>0</v>
      </c>
      <c r="J709" s="37">
        <f t="shared" ref="J709:N710" si="208">J679+J684+J689+J694+J699+J704</f>
        <v>0</v>
      </c>
      <c r="K709" s="37">
        <f t="shared" si="208"/>
        <v>0</v>
      </c>
      <c r="L709" s="37">
        <f t="shared" si="208"/>
        <v>0</v>
      </c>
      <c r="M709" s="37">
        <f t="shared" si="208"/>
        <v>0</v>
      </c>
      <c r="N709" s="37">
        <f t="shared" si="208"/>
        <v>0</v>
      </c>
      <c r="O709" s="208"/>
      <c r="P709" s="208"/>
    </row>
    <row r="710" spans="1:16" ht="24" x14ac:dyDescent="0.25">
      <c r="A710" s="208"/>
      <c r="B710" s="208"/>
      <c r="C710" s="208"/>
      <c r="D710" s="208"/>
      <c r="E710" s="208"/>
      <c r="F710" s="208"/>
      <c r="G710" s="35" t="s">
        <v>9</v>
      </c>
      <c r="H710" s="37">
        <f t="shared" si="200"/>
        <v>0</v>
      </c>
      <c r="I710" s="37">
        <f>I680+I685+I690+I695+I700+I705</f>
        <v>0</v>
      </c>
      <c r="J710" s="37">
        <f t="shared" si="208"/>
        <v>0</v>
      </c>
      <c r="K710" s="37">
        <f t="shared" si="208"/>
        <v>0</v>
      </c>
      <c r="L710" s="37">
        <f t="shared" si="208"/>
        <v>0</v>
      </c>
      <c r="M710" s="37">
        <f t="shared" si="208"/>
        <v>0</v>
      </c>
      <c r="N710" s="37">
        <f t="shared" si="208"/>
        <v>0</v>
      </c>
      <c r="O710" s="208"/>
      <c r="P710" s="208"/>
    </row>
    <row r="711" spans="1:16" x14ac:dyDescent="0.25">
      <c r="A711" s="187" t="s">
        <v>848</v>
      </c>
      <c r="B711" s="187"/>
      <c r="C711" s="187"/>
      <c r="D711" s="187"/>
      <c r="E711" s="187"/>
      <c r="F711" s="187"/>
      <c r="G711" s="187"/>
      <c r="H711" s="187"/>
      <c r="I711" s="187"/>
      <c r="J711" s="187"/>
      <c r="K711" s="187"/>
      <c r="L711" s="187"/>
      <c r="M711" s="187"/>
      <c r="N711" s="187"/>
      <c r="O711" s="187"/>
      <c r="P711" s="187"/>
    </row>
    <row r="712" spans="1:16" ht="51" customHeight="1" x14ac:dyDescent="0.25">
      <c r="A712" s="190" t="s">
        <v>2151</v>
      </c>
      <c r="B712" s="190" t="s">
        <v>1987</v>
      </c>
      <c r="C712" s="189" t="s">
        <v>848</v>
      </c>
      <c r="D712" s="189">
        <v>2028</v>
      </c>
      <c r="E712" s="189" t="s">
        <v>1995</v>
      </c>
      <c r="F712" s="189" t="s">
        <v>1989</v>
      </c>
      <c r="G712" s="31" t="s">
        <v>4</v>
      </c>
      <c r="H712" s="32">
        <f t="shared" ref="H712:N712" si="209">SUM(H713:H716)</f>
        <v>12.200000000000001</v>
      </c>
      <c r="I712" s="32">
        <f t="shared" si="209"/>
        <v>0</v>
      </c>
      <c r="J712" s="32">
        <f t="shared" si="209"/>
        <v>0</v>
      </c>
      <c r="K712" s="32">
        <f t="shared" si="209"/>
        <v>0</v>
      </c>
      <c r="L712" s="32">
        <f t="shared" si="209"/>
        <v>12.200000000000001</v>
      </c>
      <c r="M712" s="32">
        <f t="shared" si="209"/>
        <v>0</v>
      </c>
      <c r="N712" s="32">
        <f t="shared" si="209"/>
        <v>0</v>
      </c>
      <c r="O712" s="189">
        <v>678</v>
      </c>
      <c r="P712" s="189"/>
    </row>
    <row r="713" spans="1:16" x14ac:dyDescent="0.25">
      <c r="A713" s="190"/>
      <c r="B713" s="190"/>
      <c r="C713" s="189"/>
      <c r="D713" s="189"/>
      <c r="E713" s="189"/>
      <c r="F713" s="189"/>
      <c r="G713" s="31" t="s">
        <v>6</v>
      </c>
      <c r="H713" s="32">
        <f>SUM(I713:N713)</f>
        <v>8.8000000000000007</v>
      </c>
      <c r="I713" s="32">
        <v>0</v>
      </c>
      <c r="J713" s="32">
        <v>0</v>
      </c>
      <c r="K713" s="32">
        <v>0</v>
      </c>
      <c r="L713" s="32">
        <v>8.8000000000000007</v>
      </c>
      <c r="M713" s="32">
        <v>0</v>
      </c>
      <c r="N713" s="32">
        <v>0</v>
      </c>
      <c r="O713" s="189"/>
      <c r="P713" s="189"/>
    </row>
    <row r="714" spans="1:16" ht="36" x14ac:dyDescent="0.25">
      <c r="A714" s="190"/>
      <c r="B714" s="190"/>
      <c r="C714" s="189"/>
      <c r="D714" s="189"/>
      <c r="E714" s="189"/>
      <c r="F714" s="189"/>
      <c r="G714" s="31" t="s">
        <v>7</v>
      </c>
      <c r="H714" s="32">
        <f t="shared" ref="H714:H776" si="210">SUM(I714:N714)</f>
        <v>3.4</v>
      </c>
      <c r="I714" s="32">
        <v>0</v>
      </c>
      <c r="J714" s="32">
        <v>0</v>
      </c>
      <c r="K714" s="32">
        <v>0</v>
      </c>
      <c r="L714" s="32">
        <v>3.4</v>
      </c>
      <c r="M714" s="32">
        <v>0</v>
      </c>
      <c r="N714" s="32">
        <v>0</v>
      </c>
      <c r="O714" s="189"/>
      <c r="P714" s="189"/>
    </row>
    <row r="715" spans="1:16" x14ac:dyDescent="0.25">
      <c r="A715" s="190"/>
      <c r="B715" s="190"/>
      <c r="C715" s="189"/>
      <c r="D715" s="189"/>
      <c r="E715" s="189"/>
      <c r="F715" s="189"/>
      <c r="G715" s="31" t="s">
        <v>8</v>
      </c>
      <c r="H715" s="32">
        <f t="shared" si="210"/>
        <v>0</v>
      </c>
      <c r="I715" s="32">
        <v>0</v>
      </c>
      <c r="J715" s="32">
        <v>0</v>
      </c>
      <c r="K715" s="32">
        <v>0</v>
      </c>
      <c r="L715" s="32">
        <v>0</v>
      </c>
      <c r="M715" s="32">
        <v>0</v>
      </c>
      <c r="N715" s="32">
        <v>0</v>
      </c>
      <c r="O715" s="189"/>
      <c r="P715" s="189"/>
    </row>
    <row r="716" spans="1:16" ht="24" x14ac:dyDescent="0.25">
      <c r="A716" s="190"/>
      <c r="B716" s="190"/>
      <c r="C716" s="189"/>
      <c r="D716" s="189"/>
      <c r="E716" s="189"/>
      <c r="F716" s="189"/>
      <c r="G716" s="31" t="s">
        <v>9</v>
      </c>
      <c r="H716" s="32">
        <f t="shared" si="210"/>
        <v>0</v>
      </c>
      <c r="I716" s="32">
        <v>0</v>
      </c>
      <c r="J716" s="32">
        <v>0</v>
      </c>
      <c r="K716" s="32">
        <v>0</v>
      </c>
      <c r="L716" s="32">
        <v>0</v>
      </c>
      <c r="M716" s="32">
        <v>0</v>
      </c>
      <c r="N716" s="32">
        <v>0</v>
      </c>
      <c r="O716" s="189"/>
      <c r="P716" s="189"/>
    </row>
    <row r="717" spans="1:16" ht="51" customHeight="1" x14ac:dyDescent="0.25">
      <c r="A717" s="190" t="s">
        <v>2152</v>
      </c>
      <c r="B717" s="190" t="s">
        <v>1987</v>
      </c>
      <c r="C717" s="189" t="s">
        <v>848</v>
      </c>
      <c r="D717" s="189">
        <v>2028</v>
      </c>
      <c r="E717" s="189" t="s">
        <v>1995</v>
      </c>
      <c r="F717" s="189" t="s">
        <v>1989</v>
      </c>
      <c r="G717" s="31" t="s">
        <v>4</v>
      </c>
      <c r="H717" s="32">
        <f>SUM(H718:H721)</f>
        <v>16.2</v>
      </c>
      <c r="I717" s="32">
        <f t="shared" ref="I717:N717" si="211">SUM(I718:I721)</f>
        <v>0</v>
      </c>
      <c r="J717" s="32">
        <f t="shared" si="211"/>
        <v>0</v>
      </c>
      <c r="K717" s="32">
        <f t="shared" si="211"/>
        <v>0</v>
      </c>
      <c r="L717" s="32">
        <f t="shared" si="211"/>
        <v>16.2</v>
      </c>
      <c r="M717" s="32">
        <f t="shared" si="211"/>
        <v>0</v>
      </c>
      <c r="N717" s="32">
        <f t="shared" si="211"/>
        <v>0</v>
      </c>
      <c r="O717" s="189">
        <v>1315</v>
      </c>
      <c r="P717" s="189"/>
    </row>
    <row r="718" spans="1:16" x14ac:dyDescent="0.25">
      <c r="A718" s="190"/>
      <c r="B718" s="190"/>
      <c r="C718" s="189"/>
      <c r="D718" s="189"/>
      <c r="E718" s="189"/>
      <c r="F718" s="189"/>
      <c r="G718" s="31" t="s">
        <v>6</v>
      </c>
      <c r="H718" s="32">
        <f t="shared" si="210"/>
        <v>11.7</v>
      </c>
      <c r="I718" s="32">
        <v>0</v>
      </c>
      <c r="J718" s="32">
        <v>0</v>
      </c>
      <c r="K718" s="32">
        <v>0</v>
      </c>
      <c r="L718" s="32">
        <v>11.7</v>
      </c>
      <c r="M718" s="32">
        <v>0</v>
      </c>
      <c r="N718" s="32">
        <v>0</v>
      </c>
      <c r="O718" s="189"/>
      <c r="P718" s="189"/>
    </row>
    <row r="719" spans="1:16" ht="36" x14ac:dyDescent="0.25">
      <c r="A719" s="190"/>
      <c r="B719" s="190"/>
      <c r="C719" s="189"/>
      <c r="D719" s="189"/>
      <c r="E719" s="189"/>
      <c r="F719" s="189"/>
      <c r="G719" s="31" t="s">
        <v>7</v>
      </c>
      <c r="H719" s="32">
        <f t="shared" si="210"/>
        <v>4.5</v>
      </c>
      <c r="I719" s="32">
        <v>0</v>
      </c>
      <c r="J719" s="32">
        <v>0</v>
      </c>
      <c r="K719" s="32">
        <v>0</v>
      </c>
      <c r="L719" s="32">
        <v>4.5</v>
      </c>
      <c r="M719" s="32">
        <v>0</v>
      </c>
      <c r="N719" s="32">
        <v>0</v>
      </c>
      <c r="O719" s="189"/>
      <c r="P719" s="189"/>
    </row>
    <row r="720" spans="1:16" x14ac:dyDescent="0.25">
      <c r="A720" s="190"/>
      <c r="B720" s="190"/>
      <c r="C720" s="189"/>
      <c r="D720" s="189"/>
      <c r="E720" s="189"/>
      <c r="F720" s="189"/>
      <c r="G720" s="31" t="s">
        <v>8</v>
      </c>
      <c r="H720" s="32">
        <f t="shared" si="210"/>
        <v>0</v>
      </c>
      <c r="I720" s="32">
        <v>0</v>
      </c>
      <c r="J720" s="32">
        <v>0</v>
      </c>
      <c r="K720" s="32">
        <v>0</v>
      </c>
      <c r="L720" s="32">
        <v>0</v>
      </c>
      <c r="M720" s="32">
        <v>0</v>
      </c>
      <c r="N720" s="32">
        <v>0</v>
      </c>
      <c r="O720" s="189"/>
      <c r="P720" s="189"/>
    </row>
    <row r="721" spans="1:16" ht="24" x14ac:dyDescent="0.25">
      <c r="A721" s="190"/>
      <c r="B721" s="190"/>
      <c r="C721" s="189"/>
      <c r="D721" s="189"/>
      <c r="E721" s="189"/>
      <c r="F721" s="189"/>
      <c r="G721" s="31" t="s">
        <v>9</v>
      </c>
      <c r="H721" s="32">
        <f t="shared" si="210"/>
        <v>0</v>
      </c>
      <c r="I721" s="32">
        <v>0</v>
      </c>
      <c r="J721" s="32">
        <v>0</v>
      </c>
      <c r="K721" s="32">
        <v>0</v>
      </c>
      <c r="L721" s="32">
        <v>0</v>
      </c>
      <c r="M721" s="32">
        <v>0</v>
      </c>
      <c r="N721" s="32">
        <v>0</v>
      </c>
      <c r="O721" s="189"/>
      <c r="P721" s="189"/>
    </row>
    <row r="722" spans="1:16" ht="51" customHeight="1" x14ac:dyDescent="0.25">
      <c r="A722" s="190" t="s">
        <v>2153</v>
      </c>
      <c r="B722" s="190" t="s">
        <v>1987</v>
      </c>
      <c r="C722" s="189" t="s">
        <v>848</v>
      </c>
      <c r="D722" s="189">
        <v>2028</v>
      </c>
      <c r="E722" s="189" t="s">
        <v>1995</v>
      </c>
      <c r="F722" s="189" t="s">
        <v>1989</v>
      </c>
      <c r="G722" s="31" t="s">
        <v>4</v>
      </c>
      <c r="H722" s="32">
        <f>SUM(H723:H726)</f>
        <v>12.200000000000001</v>
      </c>
      <c r="I722" s="32">
        <f t="shared" ref="I722:N722" si="212">SUM(I723:I726)</f>
        <v>0</v>
      </c>
      <c r="J722" s="32">
        <f t="shared" si="212"/>
        <v>0</v>
      </c>
      <c r="K722" s="32">
        <f t="shared" si="212"/>
        <v>0</v>
      </c>
      <c r="L722" s="32">
        <f t="shared" si="212"/>
        <v>12.200000000000001</v>
      </c>
      <c r="M722" s="32">
        <f t="shared" si="212"/>
        <v>0</v>
      </c>
      <c r="N722" s="32">
        <f t="shared" si="212"/>
        <v>0</v>
      </c>
      <c r="O722" s="189">
        <v>454</v>
      </c>
      <c r="P722" s="189"/>
    </row>
    <row r="723" spans="1:16" x14ac:dyDescent="0.25">
      <c r="A723" s="190"/>
      <c r="B723" s="190"/>
      <c r="C723" s="189"/>
      <c r="D723" s="189"/>
      <c r="E723" s="189"/>
      <c r="F723" s="189"/>
      <c r="G723" s="31" t="s">
        <v>6</v>
      </c>
      <c r="H723" s="32">
        <f t="shared" si="210"/>
        <v>8.8000000000000007</v>
      </c>
      <c r="I723" s="32">
        <v>0</v>
      </c>
      <c r="J723" s="32">
        <v>0</v>
      </c>
      <c r="K723" s="32">
        <v>0</v>
      </c>
      <c r="L723" s="32">
        <v>8.8000000000000007</v>
      </c>
      <c r="M723" s="32">
        <v>0</v>
      </c>
      <c r="N723" s="32">
        <v>0</v>
      </c>
      <c r="O723" s="189"/>
      <c r="P723" s="189"/>
    </row>
    <row r="724" spans="1:16" ht="36" x14ac:dyDescent="0.25">
      <c r="A724" s="190"/>
      <c r="B724" s="190"/>
      <c r="C724" s="189"/>
      <c r="D724" s="189"/>
      <c r="E724" s="189"/>
      <c r="F724" s="189"/>
      <c r="G724" s="31" t="s">
        <v>7</v>
      </c>
      <c r="H724" s="32">
        <f t="shared" si="210"/>
        <v>3.4</v>
      </c>
      <c r="I724" s="32">
        <v>0</v>
      </c>
      <c r="J724" s="32">
        <v>0</v>
      </c>
      <c r="K724" s="32">
        <v>0</v>
      </c>
      <c r="L724" s="32">
        <v>3.4</v>
      </c>
      <c r="M724" s="32">
        <v>0</v>
      </c>
      <c r="N724" s="32">
        <v>0</v>
      </c>
      <c r="O724" s="189"/>
      <c r="P724" s="189"/>
    </row>
    <row r="725" spans="1:16" x14ac:dyDescent="0.25">
      <c r="A725" s="190"/>
      <c r="B725" s="190"/>
      <c r="C725" s="189"/>
      <c r="D725" s="189"/>
      <c r="E725" s="189"/>
      <c r="F725" s="189"/>
      <c r="G725" s="31" t="s">
        <v>8</v>
      </c>
      <c r="H725" s="32">
        <f t="shared" si="210"/>
        <v>0</v>
      </c>
      <c r="I725" s="32">
        <v>0</v>
      </c>
      <c r="J725" s="32">
        <v>0</v>
      </c>
      <c r="K725" s="32">
        <v>0</v>
      </c>
      <c r="L725" s="32">
        <v>0</v>
      </c>
      <c r="M725" s="32">
        <v>0</v>
      </c>
      <c r="N725" s="32">
        <v>0</v>
      </c>
      <c r="O725" s="189"/>
      <c r="P725" s="189"/>
    </row>
    <row r="726" spans="1:16" ht="24" x14ac:dyDescent="0.25">
      <c r="A726" s="190"/>
      <c r="B726" s="190"/>
      <c r="C726" s="189"/>
      <c r="D726" s="189"/>
      <c r="E726" s="189"/>
      <c r="F726" s="189"/>
      <c r="G726" s="31" t="s">
        <v>9</v>
      </c>
      <c r="H726" s="32">
        <f t="shared" si="210"/>
        <v>0</v>
      </c>
      <c r="I726" s="32">
        <v>0</v>
      </c>
      <c r="J726" s="32">
        <v>0</v>
      </c>
      <c r="K726" s="32">
        <v>0</v>
      </c>
      <c r="L726" s="32">
        <v>0</v>
      </c>
      <c r="M726" s="32">
        <v>0</v>
      </c>
      <c r="N726" s="32">
        <v>0</v>
      </c>
      <c r="O726" s="189"/>
      <c r="P726" s="189"/>
    </row>
    <row r="727" spans="1:16" ht="51" customHeight="1" x14ac:dyDescent="0.25">
      <c r="A727" s="190" t="s">
        <v>2154</v>
      </c>
      <c r="B727" s="190" t="s">
        <v>1987</v>
      </c>
      <c r="C727" s="189" t="s">
        <v>848</v>
      </c>
      <c r="D727" s="189">
        <v>2030</v>
      </c>
      <c r="E727" s="189" t="s">
        <v>1995</v>
      </c>
      <c r="F727" s="189" t="s">
        <v>1989</v>
      </c>
      <c r="G727" s="31" t="s">
        <v>4</v>
      </c>
      <c r="H727" s="32">
        <f>SUM(H728:H731)</f>
        <v>12.799999999999999</v>
      </c>
      <c r="I727" s="32">
        <f t="shared" ref="I727:N727" si="213">SUM(I728:I731)</f>
        <v>0</v>
      </c>
      <c r="J727" s="32">
        <f t="shared" si="213"/>
        <v>0</v>
      </c>
      <c r="K727" s="32">
        <f t="shared" si="213"/>
        <v>0</v>
      </c>
      <c r="L727" s="32">
        <f t="shared" si="213"/>
        <v>0</v>
      </c>
      <c r="M727" s="32">
        <f t="shared" si="213"/>
        <v>0</v>
      </c>
      <c r="N727" s="32">
        <f t="shared" si="213"/>
        <v>12.799999999999999</v>
      </c>
      <c r="O727" s="189">
        <v>594</v>
      </c>
      <c r="P727" s="189"/>
    </row>
    <row r="728" spans="1:16" x14ac:dyDescent="0.25">
      <c r="A728" s="190"/>
      <c r="B728" s="190"/>
      <c r="C728" s="189"/>
      <c r="D728" s="189"/>
      <c r="E728" s="189"/>
      <c r="F728" s="189"/>
      <c r="G728" s="31" t="s">
        <v>6</v>
      </c>
      <c r="H728" s="32">
        <f t="shared" si="210"/>
        <v>9.1999999999999993</v>
      </c>
      <c r="I728" s="32">
        <v>0</v>
      </c>
      <c r="J728" s="32">
        <v>0</v>
      </c>
      <c r="K728" s="32">
        <v>0</v>
      </c>
      <c r="L728" s="32">
        <v>0</v>
      </c>
      <c r="M728" s="32">
        <v>0</v>
      </c>
      <c r="N728" s="32">
        <v>9.1999999999999993</v>
      </c>
      <c r="O728" s="189"/>
      <c r="P728" s="189"/>
    </row>
    <row r="729" spans="1:16" ht="36" x14ac:dyDescent="0.25">
      <c r="A729" s="190"/>
      <c r="B729" s="190"/>
      <c r="C729" s="189"/>
      <c r="D729" s="189"/>
      <c r="E729" s="189"/>
      <c r="F729" s="189"/>
      <c r="G729" s="31" t="s">
        <v>7</v>
      </c>
      <c r="H729" s="32">
        <f t="shared" si="210"/>
        <v>3.6</v>
      </c>
      <c r="I729" s="32">
        <v>0</v>
      </c>
      <c r="J729" s="32">
        <v>0</v>
      </c>
      <c r="K729" s="32">
        <v>0</v>
      </c>
      <c r="L729" s="32">
        <v>0</v>
      </c>
      <c r="M729" s="32">
        <v>0</v>
      </c>
      <c r="N729" s="32">
        <v>3.6</v>
      </c>
      <c r="O729" s="189"/>
      <c r="P729" s="189"/>
    </row>
    <row r="730" spans="1:16" x14ac:dyDescent="0.25">
      <c r="A730" s="190"/>
      <c r="B730" s="190"/>
      <c r="C730" s="189"/>
      <c r="D730" s="189"/>
      <c r="E730" s="189"/>
      <c r="F730" s="189"/>
      <c r="G730" s="31" t="s">
        <v>8</v>
      </c>
      <c r="H730" s="32">
        <f t="shared" si="210"/>
        <v>0</v>
      </c>
      <c r="I730" s="32">
        <v>0</v>
      </c>
      <c r="J730" s="32">
        <v>0</v>
      </c>
      <c r="K730" s="32">
        <v>0</v>
      </c>
      <c r="L730" s="32">
        <v>0</v>
      </c>
      <c r="M730" s="32">
        <v>0</v>
      </c>
      <c r="N730" s="32">
        <v>0</v>
      </c>
      <c r="O730" s="189"/>
      <c r="P730" s="189"/>
    </row>
    <row r="731" spans="1:16" ht="24" x14ac:dyDescent="0.25">
      <c r="A731" s="190"/>
      <c r="B731" s="190"/>
      <c r="C731" s="189"/>
      <c r="D731" s="189"/>
      <c r="E731" s="189"/>
      <c r="F731" s="189"/>
      <c r="G731" s="31" t="s">
        <v>9</v>
      </c>
      <c r="H731" s="32">
        <f t="shared" si="210"/>
        <v>0</v>
      </c>
      <c r="I731" s="32">
        <v>0</v>
      </c>
      <c r="J731" s="32">
        <v>0</v>
      </c>
      <c r="K731" s="32">
        <v>0</v>
      </c>
      <c r="L731" s="32">
        <v>0</v>
      </c>
      <c r="M731" s="32">
        <v>0</v>
      </c>
      <c r="N731" s="32">
        <v>0</v>
      </c>
      <c r="O731" s="189"/>
      <c r="P731" s="189"/>
    </row>
    <row r="732" spans="1:16" ht="51" customHeight="1" x14ac:dyDescent="0.25">
      <c r="A732" s="190" t="s">
        <v>2155</v>
      </c>
      <c r="B732" s="190" t="s">
        <v>1987</v>
      </c>
      <c r="C732" s="189" t="s">
        <v>848</v>
      </c>
      <c r="D732" s="189">
        <v>2029</v>
      </c>
      <c r="E732" s="189" t="s">
        <v>1995</v>
      </c>
      <c r="F732" s="189" t="s">
        <v>1989</v>
      </c>
      <c r="G732" s="31" t="s">
        <v>4</v>
      </c>
      <c r="H732" s="32">
        <f>SUM(H733:H736)</f>
        <v>12.799999999999999</v>
      </c>
      <c r="I732" s="32">
        <f t="shared" ref="I732:N732" si="214">SUM(I733:I736)</f>
        <v>0</v>
      </c>
      <c r="J732" s="32">
        <f t="shared" si="214"/>
        <v>0</v>
      </c>
      <c r="K732" s="32">
        <f t="shared" si="214"/>
        <v>0</v>
      </c>
      <c r="L732" s="32">
        <f t="shared" si="214"/>
        <v>0</v>
      </c>
      <c r="M732" s="32">
        <f t="shared" si="214"/>
        <v>12.799999999999999</v>
      </c>
      <c r="N732" s="32">
        <f t="shared" si="214"/>
        <v>0</v>
      </c>
      <c r="O732" s="189">
        <v>690</v>
      </c>
      <c r="P732" s="189"/>
    </row>
    <row r="733" spans="1:16" x14ac:dyDescent="0.25">
      <c r="A733" s="190"/>
      <c r="B733" s="190"/>
      <c r="C733" s="189"/>
      <c r="D733" s="189"/>
      <c r="E733" s="189"/>
      <c r="F733" s="189"/>
      <c r="G733" s="31" t="s">
        <v>6</v>
      </c>
      <c r="H733" s="32">
        <f t="shared" si="210"/>
        <v>9.1999999999999993</v>
      </c>
      <c r="I733" s="32">
        <v>0</v>
      </c>
      <c r="J733" s="32">
        <v>0</v>
      </c>
      <c r="K733" s="32">
        <v>0</v>
      </c>
      <c r="L733" s="32">
        <v>0</v>
      </c>
      <c r="M733" s="32">
        <v>9.1999999999999993</v>
      </c>
      <c r="N733" s="32">
        <v>0</v>
      </c>
      <c r="O733" s="189"/>
      <c r="P733" s="189"/>
    </row>
    <row r="734" spans="1:16" ht="36" x14ac:dyDescent="0.25">
      <c r="A734" s="190"/>
      <c r="B734" s="190"/>
      <c r="C734" s="189"/>
      <c r="D734" s="189"/>
      <c r="E734" s="189"/>
      <c r="F734" s="189"/>
      <c r="G734" s="31" t="s">
        <v>7</v>
      </c>
      <c r="H734" s="32">
        <f t="shared" si="210"/>
        <v>3.6</v>
      </c>
      <c r="I734" s="32">
        <v>0</v>
      </c>
      <c r="J734" s="32">
        <v>0</v>
      </c>
      <c r="K734" s="32">
        <v>0</v>
      </c>
      <c r="L734" s="32">
        <v>0</v>
      </c>
      <c r="M734" s="32">
        <v>3.6</v>
      </c>
      <c r="N734" s="32">
        <v>0</v>
      </c>
      <c r="O734" s="189"/>
      <c r="P734" s="189"/>
    </row>
    <row r="735" spans="1:16" x14ac:dyDescent="0.25">
      <c r="A735" s="190"/>
      <c r="B735" s="190"/>
      <c r="C735" s="189"/>
      <c r="D735" s="189"/>
      <c r="E735" s="189"/>
      <c r="F735" s="189"/>
      <c r="G735" s="31" t="s">
        <v>8</v>
      </c>
      <c r="H735" s="32">
        <f t="shared" si="210"/>
        <v>0</v>
      </c>
      <c r="I735" s="32">
        <v>0</v>
      </c>
      <c r="J735" s="32">
        <v>0</v>
      </c>
      <c r="K735" s="32">
        <v>0</v>
      </c>
      <c r="L735" s="32">
        <v>0</v>
      </c>
      <c r="M735" s="32">
        <v>0</v>
      </c>
      <c r="N735" s="32">
        <v>0</v>
      </c>
      <c r="O735" s="189"/>
      <c r="P735" s="189"/>
    </row>
    <row r="736" spans="1:16" ht="24" x14ac:dyDescent="0.25">
      <c r="A736" s="190"/>
      <c r="B736" s="190"/>
      <c r="C736" s="189"/>
      <c r="D736" s="189"/>
      <c r="E736" s="189"/>
      <c r="F736" s="189"/>
      <c r="G736" s="31" t="s">
        <v>9</v>
      </c>
      <c r="H736" s="32">
        <f t="shared" si="210"/>
        <v>0</v>
      </c>
      <c r="I736" s="32">
        <v>0</v>
      </c>
      <c r="J736" s="32">
        <v>0</v>
      </c>
      <c r="K736" s="32">
        <v>0</v>
      </c>
      <c r="L736" s="32">
        <v>0</v>
      </c>
      <c r="M736" s="32">
        <v>0</v>
      </c>
      <c r="N736" s="32">
        <v>0</v>
      </c>
      <c r="O736" s="189"/>
      <c r="P736" s="189"/>
    </row>
    <row r="737" spans="1:16" ht="51" customHeight="1" x14ac:dyDescent="0.25">
      <c r="A737" s="190" t="s">
        <v>2156</v>
      </c>
      <c r="B737" s="190" t="s">
        <v>1987</v>
      </c>
      <c r="C737" s="189" t="s">
        <v>848</v>
      </c>
      <c r="D737" s="189">
        <v>2029</v>
      </c>
      <c r="E737" s="189" t="s">
        <v>1995</v>
      </c>
      <c r="F737" s="189" t="s">
        <v>1989</v>
      </c>
      <c r="G737" s="31" t="s">
        <v>4</v>
      </c>
      <c r="H737" s="32">
        <f>SUM(H738:H741)</f>
        <v>12.799999999999999</v>
      </c>
      <c r="I737" s="32">
        <f t="shared" ref="I737:N737" si="215">SUM(I738:I741)</f>
        <v>0</v>
      </c>
      <c r="J737" s="32">
        <f t="shared" si="215"/>
        <v>0</v>
      </c>
      <c r="K737" s="32">
        <f t="shared" si="215"/>
        <v>0</v>
      </c>
      <c r="L737" s="32">
        <f t="shared" si="215"/>
        <v>0</v>
      </c>
      <c r="M737" s="32">
        <f t="shared" si="215"/>
        <v>12.799999999999999</v>
      </c>
      <c r="N737" s="32">
        <f t="shared" si="215"/>
        <v>0</v>
      </c>
      <c r="O737" s="189">
        <v>273</v>
      </c>
      <c r="P737" s="189"/>
    </row>
    <row r="738" spans="1:16" x14ac:dyDescent="0.25">
      <c r="A738" s="190"/>
      <c r="B738" s="190"/>
      <c r="C738" s="189"/>
      <c r="D738" s="189"/>
      <c r="E738" s="189"/>
      <c r="F738" s="189"/>
      <c r="G738" s="31" t="s">
        <v>6</v>
      </c>
      <c r="H738" s="32">
        <f t="shared" si="210"/>
        <v>9.1999999999999993</v>
      </c>
      <c r="I738" s="32">
        <v>0</v>
      </c>
      <c r="J738" s="32">
        <v>0</v>
      </c>
      <c r="K738" s="32">
        <v>0</v>
      </c>
      <c r="L738" s="32">
        <v>0</v>
      </c>
      <c r="M738" s="32">
        <v>9.1999999999999993</v>
      </c>
      <c r="N738" s="32">
        <v>0</v>
      </c>
      <c r="O738" s="189"/>
      <c r="P738" s="189"/>
    </row>
    <row r="739" spans="1:16" ht="36" x14ac:dyDescent="0.25">
      <c r="A739" s="190"/>
      <c r="B739" s="190"/>
      <c r="C739" s="189"/>
      <c r="D739" s="189"/>
      <c r="E739" s="189"/>
      <c r="F739" s="189"/>
      <c r="G739" s="31" t="s">
        <v>7</v>
      </c>
      <c r="H739" s="32">
        <f t="shared" si="210"/>
        <v>3.6</v>
      </c>
      <c r="I739" s="32">
        <v>0</v>
      </c>
      <c r="J739" s="32">
        <v>0</v>
      </c>
      <c r="K739" s="32">
        <v>0</v>
      </c>
      <c r="L739" s="32">
        <v>0</v>
      </c>
      <c r="M739" s="32">
        <v>3.6</v>
      </c>
      <c r="N739" s="32">
        <v>0</v>
      </c>
      <c r="O739" s="189"/>
      <c r="P739" s="189"/>
    </row>
    <row r="740" spans="1:16" x14ac:dyDescent="0.25">
      <c r="A740" s="190"/>
      <c r="B740" s="190"/>
      <c r="C740" s="189"/>
      <c r="D740" s="189"/>
      <c r="E740" s="189"/>
      <c r="F740" s="189"/>
      <c r="G740" s="31" t="s">
        <v>8</v>
      </c>
      <c r="H740" s="32">
        <f t="shared" si="210"/>
        <v>0</v>
      </c>
      <c r="I740" s="32">
        <v>0</v>
      </c>
      <c r="J740" s="32">
        <v>0</v>
      </c>
      <c r="K740" s="32">
        <v>0</v>
      </c>
      <c r="L740" s="32">
        <v>0</v>
      </c>
      <c r="M740" s="32">
        <v>0</v>
      </c>
      <c r="N740" s="32">
        <v>0</v>
      </c>
      <c r="O740" s="189"/>
      <c r="P740" s="189"/>
    </row>
    <row r="741" spans="1:16" ht="24" x14ac:dyDescent="0.25">
      <c r="A741" s="190"/>
      <c r="B741" s="190"/>
      <c r="C741" s="189"/>
      <c r="D741" s="189"/>
      <c r="E741" s="189"/>
      <c r="F741" s="189"/>
      <c r="G741" s="31" t="s">
        <v>9</v>
      </c>
      <c r="H741" s="32">
        <f t="shared" si="210"/>
        <v>0</v>
      </c>
      <c r="I741" s="32">
        <v>0</v>
      </c>
      <c r="J741" s="32">
        <v>0</v>
      </c>
      <c r="K741" s="32">
        <v>0</v>
      </c>
      <c r="L741" s="32">
        <v>0</v>
      </c>
      <c r="M741" s="32">
        <v>0</v>
      </c>
      <c r="N741" s="32">
        <v>0</v>
      </c>
      <c r="O741" s="189"/>
      <c r="P741" s="189"/>
    </row>
    <row r="742" spans="1:16" ht="51" customHeight="1" x14ac:dyDescent="0.25">
      <c r="A742" s="190" t="s">
        <v>2157</v>
      </c>
      <c r="B742" s="190" t="s">
        <v>1987</v>
      </c>
      <c r="C742" s="189" t="s">
        <v>848</v>
      </c>
      <c r="D742" s="189">
        <v>2025</v>
      </c>
      <c r="E742" s="189" t="s">
        <v>1995</v>
      </c>
      <c r="F742" s="189" t="s">
        <v>1989</v>
      </c>
      <c r="G742" s="31" t="s">
        <v>4</v>
      </c>
      <c r="H742" s="32">
        <f>SUM(H743:H746)</f>
        <v>32</v>
      </c>
      <c r="I742" s="32">
        <f t="shared" ref="I742:N742" si="216">SUM(I743:I746)</f>
        <v>32</v>
      </c>
      <c r="J742" s="32">
        <f t="shared" si="216"/>
        <v>0</v>
      </c>
      <c r="K742" s="32">
        <f t="shared" si="216"/>
        <v>0</v>
      </c>
      <c r="L742" s="32">
        <f t="shared" si="216"/>
        <v>0</v>
      </c>
      <c r="M742" s="32">
        <f t="shared" si="216"/>
        <v>0</v>
      </c>
      <c r="N742" s="32">
        <f t="shared" si="216"/>
        <v>0</v>
      </c>
      <c r="O742" s="189">
        <v>1989</v>
      </c>
      <c r="P742" s="189"/>
    </row>
    <row r="743" spans="1:16" x14ac:dyDescent="0.25">
      <c r="A743" s="190"/>
      <c r="B743" s="190"/>
      <c r="C743" s="189"/>
      <c r="D743" s="189"/>
      <c r="E743" s="189"/>
      <c r="F743" s="189"/>
      <c r="G743" s="31" t="s">
        <v>6</v>
      </c>
      <c r="H743" s="32">
        <f t="shared" si="210"/>
        <v>11.7</v>
      </c>
      <c r="I743" s="32">
        <v>11.7</v>
      </c>
      <c r="J743" s="32">
        <v>0</v>
      </c>
      <c r="K743" s="32">
        <v>0</v>
      </c>
      <c r="L743" s="32">
        <v>0</v>
      </c>
      <c r="M743" s="32">
        <v>0</v>
      </c>
      <c r="N743" s="32">
        <v>0</v>
      </c>
      <c r="O743" s="189"/>
      <c r="P743" s="189"/>
    </row>
    <row r="744" spans="1:16" ht="36" x14ac:dyDescent="0.25">
      <c r="A744" s="190"/>
      <c r="B744" s="190"/>
      <c r="C744" s="189"/>
      <c r="D744" s="189"/>
      <c r="E744" s="189"/>
      <c r="F744" s="189"/>
      <c r="G744" s="31" t="s">
        <v>7</v>
      </c>
      <c r="H744" s="32">
        <f t="shared" si="210"/>
        <v>20.3</v>
      </c>
      <c r="I744" s="32">
        <v>20.3</v>
      </c>
      <c r="J744" s="32">
        <v>0</v>
      </c>
      <c r="K744" s="32">
        <v>0</v>
      </c>
      <c r="L744" s="32">
        <v>0</v>
      </c>
      <c r="M744" s="32">
        <v>0</v>
      </c>
      <c r="N744" s="32">
        <v>0</v>
      </c>
      <c r="O744" s="189"/>
      <c r="P744" s="189"/>
    </row>
    <row r="745" spans="1:16" x14ac:dyDescent="0.25">
      <c r="A745" s="190"/>
      <c r="B745" s="190"/>
      <c r="C745" s="189"/>
      <c r="D745" s="189"/>
      <c r="E745" s="189"/>
      <c r="F745" s="189"/>
      <c r="G745" s="31" t="s">
        <v>8</v>
      </c>
      <c r="H745" s="32">
        <f t="shared" si="210"/>
        <v>0</v>
      </c>
      <c r="I745" s="32">
        <v>0</v>
      </c>
      <c r="J745" s="32">
        <v>0</v>
      </c>
      <c r="K745" s="32">
        <v>0</v>
      </c>
      <c r="L745" s="32">
        <v>0</v>
      </c>
      <c r="M745" s="32">
        <v>0</v>
      </c>
      <c r="N745" s="32">
        <v>0</v>
      </c>
      <c r="O745" s="189"/>
      <c r="P745" s="189"/>
    </row>
    <row r="746" spans="1:16" ht="24" x14ac:dyDescent="0.25">
      <c r="A746" s="190"/>
      <c r="B746" s="190"/>
      <c r="C746" s="189"/>
      <c r="D746" s="189"/>
      <c r="E746" s="189"/>
      <c r="F746" s="189"/>
      <c r="G746" s="31" t="s">
        <v>9</v>
      </c>
      <c r="H746" s="32">
        <f t="shared" si="210"/>
        <v>0</v>
      </c>
      <c r="I746" s="32">
        <v>0</v>
      </c>
      <c r="J746" s="32">
        <v>0</v>
      </c>
      <c r="K746" s="32">
        <v>0</v>
      </c>
      <c r="L746" s="32">
        <v>0</v>
      </c>
      <c r="M746" s="32">
        <v>0</v>
      </c>
      <c r="N746" s="32">
        <v>0</v>
      </c>
      <c r="O746" s="189"/>
      <c r="P746" s="189"/>
    </row>
    <row r="747" spans="1:16" ht="51" customHeight="1" x14ac:dyDescent="0.25">
      <c r="A747" s="190" t="s">
        <v>2158</v>
      </c>
      <c r="B747" s="190" t="s">
        <v>1987</v>
      </c>
      <c r="C747" s="189" t="s">
        <v>848</v>
      </c>
      <c r="D747" s="189" t="s">
        <v>67</v>
      </c>
      <c r="E747" s="189" t="s">
        <v>2159</v>
      </c>
      <c r="F747" s="189" t="s">
        <v>1989</v>
      </c>
      <c r="G747" s="31" t="s">
        <v>4</v>
      </c>
      <c r="H747" s="32">
        <f>SUM(H748:H751)</f>
        <v>141.69999999999999</v>
      </c>
      <c r="I747" s="32">
        <f t="shared" ref="I747:N747" si="217">SUM(I748:I751)</f>
        <v>0</v>
      </c>
      <c r="J747" s="32">
        <f t="shared" si="217"/>
        <v>0</v>
      </c>
      <c r="K747" s="32">
        <f t="shared" si="217"/>
        <v>0</v>
      </c>
      <c r="L747" s="32">
        <f t="shared" si="217"/>
        <v>81.099999999999994</v>
      </c>
      <c r="M747" s="32">
        <f t="shared" si="217"/>
        <v>60.6</v>
      </c>
      <c r="N747" s="32">
        <f t="shared" si="217"/>
        <v>0</v>
      </c>
      <c r="O747" s="189">
        <v>8988</v>
      </c>
      <c r="P747" s="189"/>
    </row>
    <row r="748" spans="1:16" x14ac:dyDescent="0.25">
      <c r="A748" s="190"/>
      <c r="B748" s="190"/>
      <c r="C748" s="189"/>
      <c r="D748" s="189"/>
      <c r="E748" s="189"/>
      <c r="F748" s="189"/>
      <c r="G748" s="31" t="s">
        <v>6</v>
      </c>
      <c r="H748" s="32">
        <f t="shared" si="210"/>
        <v>102</v>
      </c>
      <c r="I748" s="32">
        <v>0</v>
      </c>
      <c r="J748" s="32">
        <v>0</v>
      </c>
      <c r="K748" s="32">
        <v>0</v>
      </c>
      <c r="L748" s="32">
        <v>58.4</v>
      </c>
      <c r="M748" s="32">
        <v>43.6</v>
      </c>
      <c r="N748" s="32">
        <v>0</v>
      </c>
      <c r="O748" s="189"/>
      <c r="P748" s="189"/>
    </row>
    <row r="749" spans="1:16" ht="36" x14ac:dyDescent="0.25">
      <c r="A749" s="190"/>
      <c r="B749" s="190"/>
      <c r="C749" s="189"/>
      <c r="D749" s="189"/>
      <c r="E749" s="189"/>
      <c r="F749" s="189"/>
      <c r="G749" s="31" t="s">
        <v>7</v>
      </c>
      <c r="H749" s="32">
        <f t="shared" si="210"/>
        <v>39.700000000000003</v>
      </c>
      <c r="I749" s="32">
        <v>0</v>
      </c>
      <c r="J749" s="32">
        <v>0</v>
      </c>
      <c r="K749" s="32">
        <v>0</v>
      </c>
      <c r="L749" s="32">
        <v>22.7</v>
      </c>
      <c r="M749" s="32">
        <v>17</v>
      </c>
      <c r="N749" s="32">
        <v>0</v>
      </c>
      <c r="O749" s="189"/>
      <c r="P749" s="189"/>
    </row>
    <row r="750" spans="1:16" x14ac:dyDescent="0.25">
      <c r="A750" s="190"/>
      <c r="B750" s="190"/>
      <c r="C750" s="189"/>
      <c r="D750" s="189"/>
      <c r="E750" s="189"/>
      <c r="F750" s="189"/>
      <c r="G750" s="31" t="s">
        <v>8</v>
      </c>
      <c r="H750" s="32">
        <f t="shared" si="210"/>
        <v>0</v>
      </c>
      <c r="I750" s="32">
        <v>0</v>
      </c>
      <c r="J750" s="32">
        <v>0</v>
      </c>
      <c r="K750" s="32">
        <v>0</v>
      </c>
      <c r="L750" s="32">
        <v>0</v>
      </c>
      <c r="M750" s="32">
        <v>0</v>
      </c>
      <c r="N750" s="32">
        <v>0</v>
      </c>
      <c r="O750" s="189"/>
      <c r="P750" s="189"/>
    </row>
    <row r="751" spans="1:16" ht="24" x14ac:dyDescent="0.25">
      <c r="A751" s="190"/>
      <c r="B751" s="190"/>
      <c r="C751" s="189"/>
      <c r="D751" s="189"/>
      <c r="E751" s="189"/>
      <c r="F751" s="189"/>
      <c r="G751" s="31" t="s">
        <v>9</v>
      </c>
      <c r="H751" s="32">
        <f t="shared" si="210"/>
        <v>0</v>
      </c>
      <c r="I751" s="32">
        <v>0</v>
      </c>
      <c r="J751" s="32">
        <v>0</v>
      </c>
      <c r="K751" s="32">
        <v>0</v>
      </c>
      <c r="L751" s="32">
        <v>0</v>
      </c>
      <c r="M751" s="32">
        <v>0</v>
      </c>
      <c r="N751" s="32">
        <v>0</v>
      </c>
      <c r="O751" s="189"/>
      <c r="P751" s="189"/>
    </row>
    <row r="752" spans="1:16" ht="51" customHeight="1" x14ac:dyDescent="0.25">
      <c r="A752" s="190" t="s">
        <v>2160</v>
      </c>
      <c r="B752" s="190" t="s">
        <v>1987</v>
      </c>
      <c r="C752" s="189" t="s">
        <v>848</v>
      </c>
      <c r="D752" s="189">
        <v>2028</v>
      </c>
      <c r="E752" s="189" t="s">
        <v>1995</v>
      </c>
      <c r="F752" s="189" t="s">
        <v>1989</v>
      </c>
      <c r="G752" s="31" t="s">
        <v>4</v>
      </c>
      <c r="H752" s="32">
        <f>SUM(H753:H756)</f>
        <v>16.2</v>
      </c>
      <c r="I752" s="32">
        <f t="shared" ref="I752:N752" si="218">SUM(I753:I756)</f>
        <v>0</v>
      </c>
      <c r="J752" s="32">
        <f t="shared" si="218"/>
        <v>0</v>
      </c>
      <c r="K752" s="32">
        <f t="shared" si="218"/>
        <v>0</v>
      </c>
      <c r="L752" s="32">
        <f t="shared" si="218"/>
        <v>16.2</v>
      </c>
      <c r="M752" s="32">
        <f t="shared" si="218"/>
        <v>0</v>
      </c>
      <c r="N752" s="32">
        <f t="shared" si="218"/>
        <v>0</v>
      </c>
      <c r="O752" s="189">
        <v>1661</v>
      </c>
      <c r="P752" s="189"/>
    </row>
    <row r="753" spans="1:16" x14ac:dyDescent="0.25">
      <c r="A753" s="190"/>
      <c r="B753" s="190"/>
      <c r="C753" s="189"/>
      <c r="D753" s="189"/>
      <c r="E753" s="189"/>
      <c r="F753" s="189"/>
      <c r="G753" s="31" t="s">
        <v>6</v>
      </c>
      <c r="H753" s="32">
        <f t="shared" si="210"/>
        <v>11.7</v>
      </c>
      <c r="I753" s="32">
        <v>0</v>
      </c>
      <c r="J753" s="32">
        <v>0</v>
      </c>
      <c r="K753" s="32">
        <v>0</v>
      </c>
      <c r="L753" s="32">
        <v>11.7</v>
      </c>
      <c r="M753" s="32">
        <v>0</v>
      </c>
      <c r="N753" s="32">
        <v>0</v>
      </c>
      <c r="O753" s="189"/>
      <c r="P753" s="189"/>
    </row>
    <row r="754" spans="1:16" ht="36" x14ac:dyDescent="0.25">
      <c r="A754" s="190"/>
      <c r="B754" s="190"/>
      <c r="C754" s="189"/>
      <c r="D754" s="189"/>
      <c r="E754" s="189"/>
      <c r="F754" s="189"/>
      <c r="G754" s="31" t="s">
        <v>7</v>
      </c>
      <c r="H754" s="32">
        <f t="shared" si="210"/>
        <v>4.5</v>
      </c>
      <c r="I754" s="32">
        <v>0</v>
      </c>
      <c r="J754" s="32">
        <v>0</v>
      </c>
      <c r="K754" s="32">
        <v>0</v>
      </c>
      <c r="L754" s="32">
        <v>4.5</v>
      </c>
      <c r="M754" s="32">
        <v>0</v>
      </c>
      <c r="N754" s="32">
        <v>0</v>
      </c>
      <c r="O754" s="189"/>
      <c r="P754" s="189"/>
    </row>
    <row r="755" spans="1:16" x14ac:dyDescent="0.25">
      <c r="A755" s="190"/>
      <c r="B755" s="190"/>
      <c r="C755" s="189"/>
      <c r="D755" s="189"/>
      <c r="E755" s="189"/>
      <c r="F755" s="189"/>
      <c r="G755" s="31" t="s">
        <v>8</v>
      </c>
      <c r="H755" s="32">
        <f t="shared" si="210"/>
        <v>0</v>
      </c>
      <c r="I755" s="32">
        <v>0</v>
      </c>
      <c r="J755" s="32">
        <v>0</v>
      </c>
      <c r="K755" s="32">
        <v>0</v>
      </c>
      <c r="L755" s="32">
        <v>0</v>
      </c>
      <c r="M755" s="32">
        <v>0</v>
      </c>
      <c r="N755" s="32">
        <v>0</v>
      </c>
      <c r="O755" s="189"/>
      <c r="P755" s="189"/>
    </row>
    <row r="756" spans="1:16" ht="24" x14ac:dyDescent="0.25">
      <c r="A756" s="190"/>
      <c r="B756" s="190"/>
      <c r="C756" s="189"/>
      <c r="D756" s="189"/>
      <c r="E756" s="189"/>
      <c r="F756" s="189"/>
      <c r="G756" s="31" t="s">
        <v>9</v>
      </c>
      <c r="H756" s="32">
        <f t="shared" si="210"/>
        <v>0</v>
      </c>
      <c r="I756" s="32">
        <v>0</v>
      </c>
      <c r="J756" s="32">
        <v>0</v>
      </c>
      <c r="K756" s="32">
        <v>0</v>
      </c>
      <c r="L756" s="32">
        <v>0</v>
      </c>
      <c r="M756" s="32">
        <v>0</v>
      </c>
      <c r="N756" s="32">
        <v>0</v>
      </c>
      <c r="O756" s="189"/>
      <c r="P756" s="189"/>
    </row>
    <row r="757" spans="1:16" ht="51" customHeight="1" x14ac:dyDescent="0.25">
      <c r="A757" s="190" t="s">
        <v>2161</v>
      </c>
      <c r="B757" s="190" t="s">
        <v>1987</v>
      </c>
      <c r="C757" s="189" t="s">
        <v>848</v>
      </c>
      <c r="D757" s="189" t="s">
        <v>44</v>
      </c>
      <c r="E757" s="189" t="s">
        <v>2162</v>
      </c>
      <c r="F757" s="189" t="s">
        <v>1989</v>
      </c>
      <c r="G757" s="31" t="s">
        <v>4</v>
      </c>
      <c r="H757" s="32">
        <f>SUM(H758:H761)</f>
        <v>402.90000000000003</v>
      </c>
      <c r="I757" s="32">
        <f t="shared" ref="I757:N757" si="219">SUM(I758:I761)</f>
        <v>0</v>
      </c>
      <c r="J757" s="32">
        <f t="shared" si="219"/>
        <v>0</v>
      </c>
      <c r="K757" s="32">
        <f t="shared" si="219"/>
        <v>0</v>
      </c>
      <c r="L757" s="32">
        <f t="shared" si="219"/>
        <v>126.9</v>
      </c>
      <c r="M757" s="32">
        <f t="shared" si="219"/>
        <v>138.80000000000001</v>
      </c>
      <c r="N757" s="32">
        <f t="shared" si="219"/>
        <v>137.19999999999999</v>
      </c>
      <c r="O757" s="189">
        <v>61487</v>
      </c>
      <c r="P757" s="189"/>
    </row>
    <row r="758" spans="1:16" x14ac:dyDescent="0.25">
      <c r="A758" s="190"/>
      <c r="B758" s="190"/>
      <c r="C758" s="189"/>
      <c r="D758" s="189"/>
      <c r="E758" s="189"/>
      <c r="F758" s="189"/>
      <c r="G758" s="31" t="s">
        <v>6</v>
      </c>
      <c r="H758" s="32">
        <f t="shared" si="210"/>
        <v>290.10000000000002</v>
      </c>
      <c r="I758" s="32">
        <v>0</v>
      </c>
      <c r="J758" s="32">
        <v>0</v>
      </c>
      <c r="K758" s="32">
        <v>0</v>
      </c>
      <c r="L758" s="32">
        <v>91.4</v>
      </c>
      <c r="M758" s="32">
        <v>99.9</v>
      </c>
      <c r="N758" s="32">
        <v>98.8</v>
      </c>
      <c r="O758" s="189"/>
      <c r="P758" s="189"/>
    </row>
    <row r="759" spans="1:16" ht="36" x14ac:dyDescent="0.25">
      <c r="A759" s="190"/>
      <c r="B759" s="190"/>
      <c r="C759" s="189"/>
      <c r="D759" s="189"/>
      <c r="E759" s="189"/>
      <c r="F759" s="189"/>
      <c r="G759" s="31" t="s">
        <v>7</v>
      </c>
      <c r="H759" s="32">
        <f t="shared" si="210"/>
        <v>112.80000000000001</v>
      </c>
      <c r="I759" s="32">
        <v>0</v>
      </c>
      <c r="J759" s="32">
        <v>0</v>
      </c>
      <c r="K759" s="32">
        <v>0</v>
      </c>
      <c r="L759" s="32">
        <v>35.5</v>
      </c>
      <c r="M759" s="32">
        <v>38.9</v>
      </c>
      <c r="N759" s="32">
        <v>38.4</v>
      </c>
      <c r="O759" s="189"/>
      <c r="P759" s="189"/>
    </row>
    <row r="760" spans="1:16" x14ac:dyDescent="0.25">
      <c r="A760" s="190"/>
      <c r="B760" s="190"/>
      <c r="C760" s="189"/>
      <c r="D760" s="189"/>
      <c r="E760" s="189"/>
      <c r="F760" s="189"/>
      <c r="G760" s="31" t="s">
        <v>8</v>
      </c>
      <c r="H760" s="32">
        <f t="shared" si="210"/>
        <v>0</v>
      </c>
      <c r="I760" s="32">
        <v>0</v>
      </c>
      <c r="J760" s="32">
        <v>0</v>
      </c>
      <c r="K760" s="32">
        <v>0</v>
      </c>
      <c r="L760" s="32">
        <v>0</v>
      </c>
      <c r="M760" s="32">
        <v>0</v>
      </c>
      <c r="N760" s="32">
        <v>0</v>
      </c>
      <c r="O760" s="189"/>
      <c r="P760" s="189"/>
    </row>
    <row r="761" spans="1:16" ht="24" x14ac:dyDescent="0.25">
      <c r="A761" s="190"/>
      <c r="B761" s="190"/>
      <c r="C761" s="189"/>
      <c r="D761" s="189"/>
      <c r="E761" s="189"/>
      <c r="F761" s="189"/>
      <c r="G761" s="31" t="s">
        <v>9</v>
      </c>
      <c r="H761" s="32">
        <f t="shared" si="210"/>
        <v>0</v>
      </c>
      <c r="I761" s="32">
        <v>0</v>
      </c>
      <c r="J761" s="32">
        <v>0</v>
      </c>
      <c r="K761" s="32">
        <v>0</v>
      </c>
      <c r="L761" s="32">
        <v>0</v>
      </c>
      <c r="M761" s="32">
        <v>0</v>
      </c>
      <c r="N761" s="32">
        <v>0</v>
      </c>
      <c r="O761" s="189"/>
      <c r="P761" s="189"/>
    </row>
    <row r="762" spans="1:16" ht="51" customHeight="1" x14ac:dyDescent="0.25">
      <c r="A762" s="190" t="s">
        <v>2163</v>
      </c>
      <c r="B762" s="190" t="s">
        <v>1987</v>
      </c>
      <c r="C762" s="189" t="s">
        <v>848</v>
      </c>
      <c r="D762" s="189">
        <v>2029</v>
      </c>
      <c r="E762" s="189" t="s">
        <v>1995</v>
      </c>
      <c r="F762" s="189" t="s">
        <v>1989</v>
      </c>
      <c r="G762" s="31" t="s">
        <v>4</v>
      </c>
      <c r="H762" s="32">
        <f>SUM(H763:H766)</f>
        <v>12.799999999999999</v>
      </c>
      <c r="I762" s="32">
        <f t="shared" ref="I762:N762" si="220">SUM(I763:I766)</f>
        <v>0</v>
      </c>
      <c r="J762" s="32">
        <f t="shared" si="220"/>
        <v>0</v>
      </c>
      <c r="K762" s="32">
        <f t="shared" si="220"/>
        <v>0</v>
      </c>
      <c r="L762" s="32">
        <f t="shared" si="220"/>
        <v>0</v>
      </c>
      <c r="M762" s="32">
        <f t="shared" si="220"/>
        <v>12.799999999999999</v>
      </c>
      <c r="N762" s="32">
        <f t="shared" si="220"/>
        <v>0</v>
      </c>
      <c r="O762" s="189">
        <v>293</v>
      </c>
      <c r="P762" s="189"/>
    </row>
    <row r="763" spans="1:16" x14ac:dyDescent="0.25">
      <c r="A763" s="190"/>
      <c r="B763" s="190"/>
      <c r="C763" s="189"/>
      <c r="D763" s="189"/>
      <c r="E763" s="189"/>
      <c r="F763" s="189"/>
      <c r="G763" s="31" t="s">
        <v>6</v>
      </c>
      <c r="H763" s="32">
        <f t="shared" si="210"/>
        <v>9.1999999999999993</v>
      </c>
      <c r="I763" s="32">
        <v>0</v>
      </c>
      <c r="J763" s="32">
        <v>0</v>
      </c>
      <c r="K763" s="32">
        <v>0</v>
      </c>
      <c r="L763" s="32">
        <v>0</v>
      </c>
      <c r="M763" s="32">
        <v>9.1999999999999993</v>
      </c>
      <c r="N763" s="32">
        <v>0</v>
      </c>
      <c r="O763" s="189"/>
      <c r="P763" s="189"/>
    </row>
    <row r="764" spans="1:16" ht="36" x14ac:dyDescent="0.25">
      <c r="A764" s="190"/>
      <c r="B764" s="190"/>
      <c r="C764" s="189"/>
      <c r="D764" s="189"/>
      <c r="E764" s="189"/>
      <c r="F764" s="189"/>
      <c r="G764" s="31" t="s">
        <v>7</v>
      </c>
      <c r="H764" s="32">
        <f t="shared" si="210"/>
        <v>3.6</v>
      </c>
      <c r="I764" s="32">
        <v>0</v>
      </c>
      <c r="J764" s="32">
        <v>0</v>
      </c>
      <c r="K764" s="32">
        <v>0</v>
      </c>
      <c r="L764" s="32">
        <v>0</v>
      </c>
      <c r="M764" s="32">
        <v>3.6</v>
      </c>
      <c r="N764" s="32">
        <v>0</v>
      </c>
      <c r="O764" s="189"/>
      <c r="P764" s="189"/>
    </row>
    <row r="765" spans="1:16" x14ac:dyDescent="0.25">
      <c r="A765" s="190"/>
      <c r="B765" s="190"/>
      <c r="C765" s="189"/>
      <c r="D765" s="189"/>
      <c r="E765" s="189"/>
      <c r="F765" s="189"/>
      <c r="G765" s="31" t="s">
        <v>8</v>
      </c>
      <c r="H765" s="32">
        <f t="shared" si="210"/>
        <v>0</v>
      </c>
      <c r="I765" s="32">
        <v>0</v>
      </c>
      <c r="J765" s="32">
        <v>0</v>
      </c>
      <c r="K765" s="32">
        <v>0</v>
      </c>
      <c r="L765" s="32">
        <v>0</v>
      </c>
      <c r="M765" s="32">
        <v>0</v>
      </c>
      <c r="N765" s="32">
        <v>0</v>
      </c>
      <c r="O765" s="189"/>
      <c r="P765" s="189"/>
    </row>
    <row r="766" spans="1:16" ht="24" x14ac:dyDescent="0.25">
      <c r="A766" s="190"/>
      <c r="B766" s="190"/>
      <c r="C766" s="189"/>
      <c r="D766" s="189"/>
      <c r="E766" s="189"/>
      <c r="F766" s="189"/>
      <c r="G766" s="31" t="s">
        <v>9</v>
      </c>
      <c r="H766" s="32">
        <f t="shared" si="210"/>
        <v>0</v>
      </c>
      <c r="I766" s="32">
        <v>0</v>
      </c>
      <c r="J766" s="32">
        <v>0</v>
      </c>
      <c r="K766" s="32">
        <v>0</v>
      </c>
      <c r="L766" s="32">
        <v>0</v>
      </c>
      <c r="M766" s="32">
        <v>0</v>
      </c>
      <c r="N766" s="32">
        <v>0</v>
      </c>
      <c r="O766" s="189"/>
      <c r="P766" s="189"/>
    </row>
    <row r="767" spans="1:16" ht="51" customHeight="1" x14ac:dyDescent="0.25">
      <c r="A767" s="190" t="s">
        <v>2090</v>
      </c>
      <c r="B767" s="190" t="s">
        <v>1987</v>
      </c>
      <c r="C767" s="189" t="s">
        <v>848</v>
      </c>
      <c r="D767" s="189">
        <v>2028</v>
      </c>
      <c r="E767" s="189" t="s">
        <v>1995</v>
      </c>
      <c r="F767" s="189" t="s">
        <v>1989</v>
      </c>
      <c r="G767" s="31" t="s">
        <v>4</v>
      </c>
      <c r="H767" s="32">
        <f>SUM(H768:H771)</f>
        <v>12.799999999999999</v>
      </c>
      <c r="I767" s="32">
        <f t="shared" ref="I767:N767" si="221">SUM(I768:I771)</f>
        <v>0</v>
      </c>
      <c r="J767" s="32">
        <f t="shared" si="221"/>
        <v>0</v>
      </c>
      <c r="K767" s="32">
        <f t="shared" si="221"/>
        <v>0</v>
      </c>
      <c r="L767" s="32">
        <f t="shared" si="221"/>
        <v>12.799999999999999</v>
      </c>
      <c r="M767" s="32">
        <f t="shared" si="221"/>
        <v>0</v>
      </c>
      <c r="N767" s="32">
        <f t="shared" si="221"/>
        <v>0</v>
      </c>
      <c r="O767" s="189">
        <v>788</v>
      </c>
      <c r="P767" s="189"/>
    </row>
    <row r="768" spans="1:16" x14ac:dyDescent="0.25">
      <c r="A768" s="190"/>
      <c r="B768" s="190"/>
      <c r="C768" s="189"/>
      <c r="D768" s="189"/>
      <c r="E768" s="189"/>
      <c r="F768" s="189"/>
      <c r="G768" s="31" t="s">
        <v>6</v>
      </c>
      <c r="H768" s="32">
        <f t="shared" si="210"/>
        <v>9.1999999999999993</v>
      </c>
      <c r="I768" s="32">
        <v>0</v>
      </c>
      <c r="J768" s="32">
        <v>0</v>
      </c>
      <c r="K768" s="32">
        <v>0</v>
      </c>
      <c r="L768" s="32">
        <v>9.1999999999999993</v>
      </c>
      <c r="M768" s="32">
        <v>0</v>
      </c>
      <c r="N768" s="32">
        <v>0</v>
      </c>
      <c r="O768" s="189"/>
      <c r="P768" s="189"/>
    </row>
    <row r="769" spans="1:16" ht="36" x14ac:dyDescent="0.25">
      <c r="A769" s="190"/>
      <c r="B769" s="190"/>
      <c r="C769" s="189"/>
      <c r="D769" s="189"/>
      <c r="E769" s="189"/>
      <c r="F769" s="189"/>
      <c r="G769" s="31" t="s">
        <v>7</v>
      </c>
      <c r="H769" s="32">
        <f t="shared" si="210"/>
        <v>3.6</v>
      </c>
      <c r="I769" s="32">
        <v>0</v>
      </c>
      <c r="J769" s="32">
        <v>0</v>
      </c>
      <c r="K769" s="32">
        <v>0</v>
      </c>
      <c r="L769" s="32">
        <v>3.6</v>
      </c>
      <c r="M769" s="32">
        <v>0</v>
      </c>
      <c r="N769" s="32">
        <v>0</v>
      </c>
      <c r="O769" s="189"/>
      <c r="P769" s="189"/>
    </row>
    <row r="770" spans="1:16" x14ac:dyDescent="0.25">
      <c r="A770" s="190"/>
      <c r="B770" s="190"/>
      <c r="C770" s="189"/>
      <c r="D770" s="189"/>
      <c r="E770" s="189"/>
      <c r="F770" s="189"/>
      <c r="G770" s="31" t="s">
        <v>8</v>
      </c>
      <c r="H770" s="32">
        <f t="shared" si="210"/>
        <v>0</v>
      </c>
      <c r="I770" s="32">
        <v>0</v>
      </c>
      <c r="J770" s="32">
        <v>0</v>
      </c>
      <c r="K770" s="32">
        <v>0</v>
      </c>
      <c r="L770" s="32">
        <v>0</v>
      </c>
      <c r="M770" s="32">
        <v>0</v>
      </c>
      <c r="N770" s="32">
        <v>0</v>
      </c>
      <c r="O770" s="189"/>
      <c r="P770" s="189"/>
    </row>
    <row r="771" spans="1:16" ht="24" x14ac:dyDescent="0.25">
      <c r="A771" s="190"/>
      <c r="B771" s="190"/>
      <c r="C771" s="189"/>
      <c r="D771" s="189"/>
      <c r="E771" s="189"/>
      <c r="F771" s="189"/>
      <c r="G771" s="31" t="s">
        <v>9</v>
      </c>
      <c r="H771" s="32">
        <f t="shared" si="210"/>
        <v>0</v>
      </c>
      <c r="I771" s="32">
        <v>0</v>
      </c>
      <c r="J771" s="32">
        <v>0</v>
      </c>
      <c r="K771" s="32">
        <v>0</v>
      </c>
      <c r="L771" s="32">
        <v>0</v>
      </c>
      <c r="M771" s="32">
        <v>0</v>
      </c>
      <c r="N771" s="32">
        <v>0</v>
      </c>
      <c r="O771" s="189"/>
      <c r="P771" s="189"/>
    </row>
    <row r="772" spans="1:16" ht="51" customHeight="1" x14ac:dyDescent="0.25">
      <c r="A772" s="190" t="s">
        <v>2164</v>
      </c>
      <c r="B772" s="190" t="s">
        <v>1987</v>
      </c>
      <c r="C772" s="189" t="s">
        <v>848</v>
      </c>
      <c r="D772" s="189">
        <v>2029</v>
      </c>
      <c r="E772" s="189" t="s">
        <v>1995</v>
      </c>
      <c r="F772" s="189" t="s">
        <v>1989</v>
      </c>
      <c r="G772" s="31" t="s">
        <v>4</v>
      </c>
      <c r="H772" s="32">
        <f>SUM(H773:H776)</f>
        <v>12.200000000000001</v>
      </c>
      <c r="I772" s="32">
        <f t="shared" ref="I772:N772" si="222">SUM(I773:I776)</f>
        <v>0</v>
      </c>
      <c r="J772" s="32">
        <f t="shared" si="222"/>
        <v>0</v>
      </c>
      <c r="K772" s="32">
        <f t="shared" si="222"/>
        <v>0</v>
      </c>
      <c r="L772" s="32">
        <f t="shared" si="222"/>
        <v>0</v>
      </c>
      <c r="M772" s="32">
        <f t="shared" si="222"/>
        <v>12.200000000000001</v>
      </c>
      <c r="N772" s="32">
        <f t="shared" si="222"/>
        <v>0</v>
      </c>
      <c r="O772" s="189">
        <v>414</v>
      </c>
      <c r="P772" s="189"/>
    </row>
    <row r="773" spans="1:16" x14ac:dyDescent="0.25">
      <c r="A773" s="190"/>
      <c r="B773" s="190"/>
      <c r="C773" s="189"/>
      <c r="D773" s="189"/>
      <c r="E773" s="189"/>
      <c r="F773" s="189"/>
      <c r="G773" s="31" t="s">
        <v>6</v>
      </c>
      <c r="H773" s="32">
        <f t="shared" si="210"/>
        <v>8.8000000000000007</v>
      </c>
      <c r="I773" s="32">
        <v>0</v>
      </c>
      <c r="J773" s="32">
        <v>0</v>
      </c>
      <c r="K773" s="32">
        <v>0</v>
      </c>
      <c r="L773" s="32">
        <v>0</v>
      </c>
      <c r="M773" s="32">
        <v>8.8000000000000007</v>
      </c>
      <c r="N773" s="32">
        <v>0</v>
      </c>
      <c r="O773" s="189"/>
      <c r="P773" s="189"/>
    </row>
    <row r="774" spans="1:16" ht="36" x14ac:dyDescent="0.25">
      <c r="A774" s="190"/>
      <c r="B774" s="190"/>
      <c r="C774" s="189"/>
      <c r="D774" s="189"/>
      <c r="E774" s="189"/>
      <c r="F774" s="189"/>
      <c r="G774" s="31" t="s">
        <v>7</v>
      </c>
      <c r="H774" s="32">
        <f t="shared" si="210"/>
        <v>3.4</v>
      </c>
      <c r="I774" s="32">
        <v>0</v>
      </c>
      <c r="J774" s="32">
        <v>0</v>
      </c>
      <c r="K774" s="32">
        <v>0</v>
      </c>
      <c r="L774" s="32">
        <v>0</v>
      </c>
      <c r="M774" s="32">
        <v>3.4</v>
      </c>
      <c r="N774" s="32">
        <v>0</v>
      </c>
      <c r="O774" s="189"/>
      <c r="P774" s="189"/>
    </row>
    <row r="775" spans="1:16" x14ac:dyDescent="0.25">
      <c r="A775" s="190"/>
      <c r="B775" s="190"/>
      <c r="C775" s="189"/>
      <c r="D775" s="189"/>
      <c r="E775" s="189"/>
      <c r="F775" s="189"/>
      <c r="G775" s="31" t="s">
        <v>8</v>
      </c>
      <c r="H775" s="32">
        <f t="shared" si="210"/>
        <v>0</v>
      </c>
      <c r="I775" s="32">
        <v>0</v>
      </c>
      <c r="J775" s="32">
        <v>0</v>
      </c>
      <c r="K775" s="32">
        <v>0</v>
      </c>
      <c r="L775" s="32">
        <v>0</v>
      </c>
      <c r="M775" s="32">
        <v>0</v>
      </c>
      <c r="N775" s="32">
        <v>0</v>
      </c>
      <c r="O775" s="189"/>
      <c r="P775" s="189"/>
    </row>
    <row r="776" spans="1:16" ht="24" x14ac:dyDescent="0.25">
      <c r="A776" s="190"/>
      <c r="B776" s="190"/>
      <c r="C776" s="189"/>
      <c r="D776" s="189"/>
      <c r="E776" s="189"/>
      <c r="F776" s="189"/>
      <c r="G776" s="31" t="s">
        <v>9</v>
      </c>
      <c r="H776" s="32">
        <f t="shared" si="210"/>
        <v>0</v>
      </c>
      <c r="I776" s="32">
        <v>0</v>
      </c>
      <c r="J776" s="32">
        <v>0</v>
      </c>
      <c r="K776" s="32">
        <v>0</v>
      </c>
      <c r="L776" s="32">
        <v>0</v>
      </c>
      <c r="M776" s="32">
        <v>0</v>
      </c>
      <c r="N776" s="32">
        <v>0</v>
      </c>
      <c r="O776" s="189"/>
      <c r="P776" s="189"/>
    </row>
    <row r="777" spans="1:16" ht="51" customHeight="1" x14ac:dyDescent="0.25">
      <c r="A777" s="190" t="s">
        <v>2165</v>
      </c>
      <c r="B777" s="190" t="s">
        <v>1987</v>
      </c>
      <c r="C777" s="189" t="s">
        <v>848</v>
      </c>
      <c r="D777" s="189">
        <v>2029</v>
      </c>
      <c r="E777" s="189" t="s">
        <v>1995</v>
      </c>
      <c r="F777" s="189" t="s">
        <v>1989</v>
      </c>
      <c r="G777" s="31" t="s">
        <v>4</v>
      </c>
      <c r="H777" s="32">
        <f>SUM(H778:H781)</f>
        <v>12.200000000000001</v>
      </c>
      <c r="I777" s="32">
        <f t="shared" ref="I777:N777" si="223">SUM(I778:I781)</f>
        <v>0</v>
      </c>
      <c r="J777" s="32">
        <f t="shared" si="223"/>
        <v>0</v>
      </c>
      <c r="K777" s="32">
        <f t="shared" si="223"/>
        <v>0</v>
      </c>
      <c r="L777" s="32">
        <f t="shared" si="223"/>
        <v>0</v>
      </c>
      <c r="M777" s="32">
        <f t="shared" si="223"/>
        <v>12.200000000000001</v>
      </c>
      <c r="N777" s="32">
        <f t="shared" si="223"/>
        <v>0</v>
      </c>
      <c r="O777" s="189">
        <v>665</v>
      </c>
      <c r="P777" s="189"/>
    </row>
    <row r="778" spans="1:16" x14ac:dyDescent="0.25">
      <c r="A778" s="190"/>
      <c r="B778" s="190"/>
      <c r="C778" s="189"/>
      <c r="D778" s="189"/>
      <c r="E778" s="189"/>
      <c r="F778" s="189"/>
      <c r="G778" s="31" t="s">
        <v>6</v>
      </c>
      <c r="H778" s="32">
        <f t="shared" ref="H778:H821" si="224">SUM(I778:N778)</f>
        <v>8.8000000000000007</v>
      </c>
      <c r="I778" s="32">
        <v>0</v>
      </c>
      <c r="J778" s="32">
        <v>0</v>
      </c>
      <c r="K778" s="32">
        <v>0</v>
      </c>
      <c r="L778" s="32">
        <v>0</v>
      </c>
      <c r="M778" s="32">
        <v>8.8000000000000007</v>
      </c>
      <c r="N778" s="32">
        <v>0</v>
      </c>
      <c r="O778" s="189"/>
      <c r="P778" s="189"/>
    </row>
    <row r="779" spans="1:16" ht="36" x14ac:dyDescent="0.25">
      <c r="A779" s="190"/>
      <c r="B779" s="190"/>
      <c r="C779" s="189"/>
      <c r="D779" s="189"/>
      <c r="E779" s="189"/>
      <c r="F779" s="189"/>
      <c r="G779" s="31" t="s">
        <v>7</v>
      </c>
      <c r="H779" s="32">
        <f t="shared" si="224"/>
        <v>3.4</v>
      </c>
      <c r="I779" s="32">
        <v>0</v>
      </c>
      <c r="J779" s="32">
        <v>0</v>
      </c>
      <c r="K779" s="32">
        <v>0</v>
      </c>
      <c r="L779" s="32">
        <v>0</v>
      </c>
      <c r="M779" s="32">
        <v>3.4</v>
      </c>
      <c r="N779" s="32">
        <v>0</v>
      </c>
      <c r="O779" s="189"/>
      <c r="P779" s="189"/>
    </row>
    <row r="780" spans="1:16" x14ac:dyDescent="0.25">
      <c r="A780" s="190"/>
      <c r="B780" s="190"/>
      <c r="C780" s="189"/>
      <c r="D780" s="189"/>
      <c r="E780" s="189"/>
      <c r="F780" s="189"/>
      <c r="G780" s="31" t="s">
        <v>8</v>
      </c>
      <c r="H780" s="32">
        <f t="shared" si="224"/>
        <v>0</v>
      </c>
      <c r="I780" s="32">
        <v>0</v>
      </c>
      <c r="J780" s="32">
        <v>0</v>
      </c>
      <c r="K780" s="32">
        <v>0</v>
      </c>
      <c r="L780" s="32">
        <v>0</v>
      </c>
      <c r="M780" s="32">
        <v>0</v>
      </c>
      <c r="N780" s="32">
        <v>0</v>
      </c>
      <c r="O780" s="189"/>
      <c r="P780" s="189"/>
    </row>
    <row r="781" spans="1:16" ht="24" x14ac:dyDescent="0.25">
      <c r="A781" s="190"/>
      <c r="B781" s="190"/>
      <c r="C781" s="189"/>
      <c r="D781" s="189"/>
      <c r="E781" s="189"/>
      <c r="F781" s="189"/>
      <c r="G781" s="31" t="s">
        <v>9</v>
      </c>
      <c r="H781" s="32">
        <f t="shared" si="224"/>
        <v>0</v>
      </c>
      <c r="I781" s="32">
        <v>0</v>
      </c>
      <c r="J781" s="32">
        <v>0</v>
      </c>
      <c r="K781" s="32">
        <v>0</v>
      </c>
      <c r="L781" s="32">
        <v>0</v>
      </c>
      <c r="M781" s="32">
        <v>0</v>
      </c>
      <c r="N781" s="32">
        <v>0</v>
      </c>
      <c r="O781" s="189"/>
      <c r="P781" s="189"/>
    </row>
    <row r="782" spans="1:16" ht="51" customHeight="1" x14ac:dyDescent="0.25">
      <c r="A782" s="190" t="s">
        <v>2166</v>
      </c>
      <c r="B782" s="190" t="s">
        <v>1987</v>
      </c>
      <c r="C782" s="189" t="s">
        <v>848</v>
      </c>
      <c r="D782" s="189">
        <v>2029</v>
      </c>
      <c r="E782" s="189" t="s">
        <v>1995</v>
      </c>
      <c r="F782" s="189" t="s">
        <v>1989</v>
      </c>
      <c r="G782" s="31" t="s">
        <v>4</v>
      </c>
      <c r="H782" s="32">
        <f>SUM(H783:H786)</f>
        <v>12.200000000000001</v>
      </c>
      <c r="I782" s="32">
        <f t="shared" ref="I782:N782" si="225">SUM(I783:I786)</f>
        <v>0</v>
      </c>
      <c r="J782" s="32">
        <f t="shared" si="225"/>
        <v>0</v>
      </c>
      <c r="K782" s="32">
        <f t="shared" si="225"/>
        <v>0</v>
      </c>
      <c r="L782" s="32">
        <f t="shared" si="225"/>
        <v>0</v>
      </c>
      <c r="M782" s="32">
        <f t="shared" si="225"/>
        <v>12.200000000000001</v>
      </c>
      <c r="N782" s="32">
        <f t="shared" si="225"/>
        <v>0</v>
      </c>
      <c r="O782" s="189">
        <v>452</v>
      </c>
      <c r="P782" s="189"/>
    </row>
    <row r="783" spans="1:16" x14ac:dyDescent="0.25">
      <c r="A783" s="190"/>
      <c r="B783" s="190"/>
      <c r="C783" s="189"/>
      <c r="D783" s="189"/>
      <c r="E783" s="189"/>
      <c r="F783" s="189"/>
      <c r="G783" s="31" t="s">
        <v>6</v>
      </c>
      <c r="H783" s="32">
        <f t="shared" si="224"/>
        <v>8.8000000000000007</v>
      </c>
      <c r="I783" s="32">
        <v>0</v>
      </c>
      <c r="J783" s="32">
        <v>0</v>
      </c>
      <c r="K783" s="32">
        <v>0</v>
      </c>
      <c r="L783" s="32">
        <v>0</v>
      </c>
      <c r="M783" s="32">
        <v>8.8000000000000007</v>
      </c>
      <c r="N783" s="32">
        <v>0</v>
      </c>
      <c r="O783" s="189"/>
      <c r="P783" s="189"/>
    </row>
    <row r="784" spans="1:16" ht="36" x14ac:dyDescent="0.25">
      <c r="A784" s="190"/>
      <c r="B784" s="190"/>
      <c r="C784" s="189"/>
      <c r="D784" s="189"/>
      <c r="E784" s="189"/>
      <c r="F784" s="189"/>
      <c r="G784" s="31" t="s">
        <v>7</v>
      </c>
      <c r="H784" s="32">
        <f t="shared" si="224"/>
        <v>3.4</v>
      </c>
      <c r="I784" s="32">
        <v>0</v>
      </c>
      <c r="J784" s="32">
        <v>0</v>
      </c>
      <c r="K784" s="32">
        <v>0</v>
      </c>
      <c r="L784" s="32">
        <v>0</v>
      </c>
      <c r="M784" s="32">
        <v>3.4</v>
      </c>
      <c r="N784" s="32">
        <v>0</v>
      </c>
      <c r="O784" s="189"/>
      <c r="P784" s="189"/>
    </row>
    <row r="785" spans="1:16" x14ac:dyDescent="0.25">
      <c r="A785" s="190"/>
      <c r="B785" s="190"/>
      <c r="C785" s="189"/>
      <c r="D785" s="189"/>
      <c r="E785" s="189"/>
      <c r="F785" s="189"/>
      <c r="G785" s="31" t="s">
        <v>8</v>
      </c>
      <c r="H785" s="32">
        <f t="shared" si="224"/>
        <v>0</v>
      </c>
      <c r="I785" s="32">
        <v>0</v>
      </c>
      <c r="J785" s="32">
        <v>0</v>
      </c>
      <c r="K785" s="32">
        <v>0</v>
      </c>
      <c r="L785" s="32">
        <v>0</v>
      </c>
      <c r="M785" s="32">
        <v>0</v>
      </c>
      <c r="N785" s="32">
        <v>0</v>
      </c>
      <c r="O785" s="189"/>
      <c r="P785" s="189"/>
    </row>
    <row r="786" spans="1:16" ht="24" x14ac:dyDescent="0.25">
      <c r="A786" s="190"/>
      <c r="B786" s="190"/>
      <c r="C786" s="189"/>
      <c r="D786" s="189"/>
      <c r="E786" s="189"/>
      <c r="F786" s="189"/>
      <c r="G786" s="31" t="s">
        <v>9</v>
      </c>
      <c r="H786" s="32">
        <f t="shared" si="224"/>
        <v>0</v>
      </c>
      <c r="I786" s="32">
        <v>0</v>
      </c>
      <c r="J786" s="32">
        <v>0</v>
      </c>
      <c r="K786" s="32">
        <v>0</v>
      </c>
      <c r="L786" s="32">
        <v>0</v>
      </c>
      <c r="M786" s="32">
        <v>0</v>
      </c>
      <c r="N786" s="32">
        <v>0</v>
      </c>
      <c r="O786" s="189"/>
      <c r="P786" s="189"/>
    </row>
    <row r="787" spans="1:16" ht="51" customHeight="1" x14ac:dyDescent="0.25">
      <c r="A787" s="190" t="s">
        <v>2167</v>
      </c>
      <c r="B787" s="190" t="s">
        <v>1987</v>
      </c>
      <c r="C787" s="189" t="s">
        <v>848</v>
      </c>
      <c r="D787" s="189">
        <v>2028</v>
      </c>
      <c r="E787" s="189" t="s">
        <v>1995</v>
      </c>
      <c r="F787" s="189" t="s">
        <v>1989</v>
      </c>
      <c r="G787" s="31" t="s">
        <v>4</v>
      </c>
      <c r="H787" s="32">
        <f>SUM(H788:H791)</f>
        <v>16.2</v>
      </c>
      <c r="I787" s="32">
        <f t="shared" ref="I787:N787" si="226">SUM(I788:I791)</f>
        <v>0</v>
      </c>
      <c r="J787" s="32">
        <f t="shared" si="226"/>
        <v>0</v>
      </c>
      <c r="K787" s="32">
        <f t="shared" si="226"/>
        <v>0</v>
      </c>
      <c r="L787" s="32">
        <f t="shared" si="226"/>
        <v>16.2</v>
      </c>
      <c r="M787" s="32">
        <f t="shared" si="226"/>
        <v>0</v>
      </c>
      <c r="N787" s="32">
        <f t="shared" si="226"/>
        <v>0</v>
      </c>
      <c r="O787" s="189">
        <v>912</v>
      </c>
      <c r="P787" s="189"/>
    </row>
    <row r="788" spans="1:16" x14ac:dyDescent="0.25">
      <c r="A788" s="190"/>
      <c r="B788" s="190"/>
      <c r="C788" s="189"/>
      <c r="D788" s="189"/>
      <c r="E788" s="189"/>
      <c r="F788" s="189"/>
      <c r="G788" s="31" t="s">
        <v>6</v>
      </c>
      <c r="H788" s="32">
        <f t="shared" si="224"/>
        <v>11.7</v>
      </c>
      <c r="I788" s="32">
        <v>0</v>
      </c>
      <c r="J788" s="32">
        <v>0</v>
      </c>
      <c r="K788" s="32">
        <v>0</v>
      </c>
      <c r="L788" s="32">
        <v>11.7</v>
      </c>
      <c r="M788" s="32">
        <v>0</v>
      </c>
      <c r="N788" s="32">
        <v>0</v>
      </c>
      <c r="O788" s="189"/>
      <c r="P788" s="189"/>
    </row>
    <row r="789" spans="1:16" ht="36" x14ac:dyDescent="0.25">
      <c r="A789" s="190"/>
      <c r="B789" s="190"/>
      <c r="C789" s="189"/>
      <c r="D789" s="189"/>
      <c r="E789" s="189"/>
      <c r="F789" s="189"/>
      <c r="G789" s="31" t="s">
        <v>7</v>
      </c>
      <c r="H789" s="32">
        <f t="shared" si="224"/>
        <v>4.5</v>
      </c>
      <c r="I789" s="32">
        <v>0</v>
      </c>
      <c r="J789" s="32">
        <v>0</v>
      </c>
      <c r="K789" s="32">
        <v>0</v>
      </c>
      <c r="L789" s="32">
        <v>4.5</v>
      </c>
      <c r="M789" s="32">
        <v>0</v>
      </c>
      <c r="N789" s="32">
        <v>0</v>
      </c>
      <c r="O789" s="189"/>
      <c r="P789" s="189"/>
    </row>
    <row r="790" spans="1:16" x14ac:dyDescent="0.25">
      <c r="A790" s="190"/>
      <c r="B790" s="190"/>
      <c r="C790" s="189"/>
      <c r="D790" s="189"/>
      <c r="E790" s="189"/>
      <c r="F790" s="189"/>
      <c r="G790" s="31" t="s">
        <v>8</v>
      </c>
      <c r="H790" s="32">
        <f t="shared" si="224"/>
        <v>0</v>
      </c>
      <c r="I790" s="32">
        <v>0</v>
      </c>
      <c r="J790" s="32">
        <v>0</v>
      </c>
      <c r="K790" s="32">
        <v>0</v>
      </c>
      <c r="L790" s="32">
        <v>0</v>
      </c>
      <c r="M790" s="32">
        <v>0</v>
      </c>
      <c r="N790" s="32">
        <v>0</v>
      </c>
      <c r="O790" s="189"/>
      <c r="P790" s="189"/>
    </row>
    <row r="791" spans="1:16" ht="24" x14ac:dyDescent="0.25">
      <c r="A791" s="190"/>
      <c r="B791" s="190"/>
      <c r="C791" s="189"/>
      <c r="D791" s="189"/>
      <c r="E791" s="189"/>
      <c r="F791" s="189"/>
      <c r="G791" s="31" t="s">
        <v>9</v>
      </c>
      <c r="H791" s="32">
        <f t="shared" si="224"/>
        <v>0</v>
      </c>
      <c r="I791" s="32">
        <v>0</v>
      </c>
      <c r="J791" s="32">
        <v>0</v>
      </c>
      <c r="K791" s="32">
        <v>0</v>
      </c>
      <c r="L791" s="32">
        <v>0</v>
      </c>
      <c r="M791" s="32">
        <v>0</v>
      </c>
      <c r="N791" s="32">
        <v>0</v>
      </c>
      <c r="O791" s="189"/>
      <c r="P791" s="189"/>
    </row>
    <row r="792" spans="1:16" ht="51" customHeight="1" x14ac:dyDescent="0.25">
      <c r="A792" s="190" t="s">
        <v>2168</v>
      </c>
      <c r="B792" s="190" t="s">
        <v>1987</v>
      </c>
      <c r="C792" s="189" t="s">
        <v>848</v>
      </c>
      <c r="D792" s="189">
        <v>2028</v>
      </c>
      <c r="E792" s="189" t="s">
        <v>1995</v>
      </c>
      <c r="F792" s="189" t="s">
        <v>1989</v>
      </c>
      <c r="G792" s="31" t="s">
        <v>4</v>
      </c>
      <c r="H792" s="32">
        <f>SUM(H793:H796)</f>
        <v>12.200000000000001</v>
      </c>
      <c r="I792" s="32">
        <f t="shared" ref="I792:N792" si="227">SUM(I793:I796)</f>
        <v>0</v>
      </c>
      <c r="J792" s="32">
        <f t="shared" si="227"/>
        <v>0</v>
      </c>
      <c r="K792" s="32">
        <f t="shared" si="227"/>
        <v>0</v>
      </c>
      <c r="L792" s="32">
        <f t="shared" si="227"/>
        <v>12.200000000000001</v>
      </c>
      <c r="M792" s="32">
        <f t="shared" si="227"/>
        <v>0</v>
      </c>
      <c r="N792" s="32">
        <f t="shared" si="227"/>
        <v>0</v>
      </c>
      <c r="O792" s="189">
        <v>493</v>
      </c>
      <c r="P792" s="189"/>
    </row>
    <row r="793" spans="1:16" x14ac:dyDescent="0.25">
      <c r="A793" s="190"/>
      <c r="B793" s="190"/>
      <c r="C793" s="189"/>
      <c r="D793" s="189"/>
      <c r="E793" s="189"/>
      <c r="F793" s="189"/>
      <c r="G793" s="31" t="s">
        <v>6</v>
      </c>
      <c r="H793" s="32">
        <f t="shared" si="224"/>
        <v>8.8000000000000007</v>
      </c>
      <c r="I793" s="32">
        <v>0</v>
      </c>
      <c r="J793" s="32">
        <v>0</v>
      </c>
      <c r="K793" s="32">
        <v>0</v>
      </c>
      <c r="L793" s="32">
        <v>8.8000000000000007</v>
      </c>
      <c r="M793" s="32">
        <v>0</v>
      </c>
      <c r="N793" s="32">
        <v>0</v>
      </c>
      <c r="O793" s="189"/>
      <c r="P793" s="189"/>
    </row>
    <row r="794" spans="1:16" ht="36" x14ac:dyDescent="0.25">
      <c r="A794" s="190"/>
      <c r="B794" s="190"/>
      <c r="C794" s="189"/>
      <c r="D794" s="189"/>
      <c r="E794" s="189"/>
      <c r="F794" s="189"/>
      <c r="G794" s="31" t="s">
        <v>7</v>
      </c>
      <c r="H794" s="32">
        <f t="shared" si="224"/>
        <v>3.4</v>
      </c>
      <c r="I794" s="32">
        <v>0</v>
      </c>
      <c r="J794" s="32">
        <v>0</v>
      </c>
      <c r="K794" s="32">
        <v>0</v>
      </c>
      <c r="L794" s="32">
        <v>3.4</v>
      </c>
      <c r="M794" s="32">
        <v>0</v>
      </c>
      <c r="N794" s="32">
        <v>0</v>
      </c>
      <c r="O794" s="189"/>
      <c r="P794" s="189"/>
    </row>
    <row r="795" spans="1:16" x14ac:dyDescent="0.25">
      <c r="A795" s="190"/>
      <c r="B795" s="190"/>
      <c r="C795" s="189"/>
      <c r="D795" s="189"/>
      <c r="E795" s="189"/>
      <c r="F795" s="189"/>
      <c r="G795" s="31" t="s">
        <v>8</v>
      </c>
      <c r="H795" s="32">
        <f t="shared" si="224"/>
        <v>0</v>
      </c>
      <c r="I795" s="32">
        <v>0</v>
      </c>
      <c r="J795" s="32">
        <v>0</v>
      </c>
      <c r="K795" s="32">
        <v>0</v>
      </c>
      <c r="L795" s="32">
        <v>0</v>
      </c>
      <c r="M795" s="32">
        <v>0</v>
      </c>
      <c r="N795" s="32">
        <v>0</v>
      </c>
      <c r="O795" s="189"/>
      <c r="P795" s="189"/>
    </row>
    <row r="796" spans="1:16" ht="24" x14ac:dyDescent="0.25">
      <c r="A796" s="190"/>
      <c r="B796" s="190"/>
      <c r="C796" s="189"/>
      <c r="D796" s="189"/>
      <c r="E796" s="189"/>
      <c r="F796" s="189"/>
      <c r="G796" s="31" t="s">
        <v>9</v>
      </c>
      <c r="H796" s="32">
        <f t="shared" si="224"/>
        <v>0</v>
      </c>
      <c r="I796" s="32">
        <v>0</v>
      </c>
      <c r="J796" s="32">
        <v>0</v>
      </c>
      <c r="K796" s="32">
        <v>0</v>
      </c>
      <c r="L796" s="32">
        <v>0</v>
      </c>
      <c r="M796" s="32">
        <v>0</v>
      </c>
      <c r="N796" s="32">
        <v>0</v>
      </c>
      <c r="O796" s="189"/>
      <c r="P796" s="189"/>
    </row>
    <row r="797" spans="1:16" ht="51" customHeight="1" x14ac:dyDescent="0.25">
      <c r="A797" s="190" t="s">
        <v>2169</v>
      </c>
      <c r="B797" s="190" t="s">
        <v>1987</v>
      </c>
      <c r="C797" s="189" t="s">
        <v>848</v>
      </c>
      <c r="D797" s="189">
        <v>2029</v>
      </c>
      <c r="E797" s="189" t="s">
        <v>1995</v>
      </c>
      <c r="F797" s="189" t="s">
        <v>1989</v>
      </c>
      <c r="G797" s="31" t="s">
        <v>4</v>
      </c>
      <c r="H797" s="32">
        <f>SUM(H798:H801)</f>
        <v>13.9</v>
      </c>
      <c r="I797" s="32">
        <f t="shared" ref="I797:N797" si="228">SUM(I798:I801)</f>
        <v>0</v>
      </c>
      <c r="J797" s="32">
        <f t="shared" si="228"/>
        <v>0</v>
      </c>
      <c r="K797" s="32">
        <f t="shared" si="228"/>
        <v>0</v>
      </c>
      <c r="L797" s="32">
        <f t="shared" si="228"/>
        <v>0</v>
      </c>
      <c r="M797" s="32">
        <f t="shared" si="228"/>
        <v>13.9</v>
      </c>
      <c r="N797" s="32">
        <f t="shared" si="228"/>
        <v>0</v>
      </c>
      <c r="O797" s="189">
        <v>434</v>
      </c>
      <c r="P797" s="189"/>
    </row>
    <row r="798" spans="1:16" x14ac:dyDescent="0.25">
      <c r="A798" s="190"/>
      <c r="B798" s="190"/>
      <c r="C798" s="189"/>
      <c r="D798" s="189"/>
      <c r="E798" s="189"/>
      <c r="F798" s="189"/>
      <c r="G798" s="31" t="s">
        <v>6</v>
      </c>
      <c r="H798" s="32">
        <f t="shared" si="224"/>
        <v>10</v>
      </c>
      <c r="I798" s="32">
        <v>0</v>
      </c>
      <c r="J798" s="32">
        <v>0</v>
      </c>
      <c r="K798" s="32">
        <v>0</v>
      </c>
      <c r="L798" s="32">
        <v>0</v>
      </c>
      <c r="M798" s="32">
        <v>10</v>
      </c>
      <c r="N798" s="32">
        <v>0</v>
      </c>
      <c r="O798" s="189"/>
      <c r="P798" s="189"/>
    </row>
    <row r="799" spans="1:16" ht="36" x14ac:dyDescent="0.25">
      <c r="A799" s="190"/>
      <c r="B799" s="190"/>
      <c r="C799" s="189"/>
      <c r="D799" s="189"/>
      <c r="E799" s="189"/>
      <c r="F799" s="189"/>
      <c r="G799" s="31" t="s">
        <v>7</v>
      </c>
      <c r="H799" s="32">
        <f t="shared" si="224"/>
        <v>3.9</v>
      </c>
      <c r="I799" s="32">
        <v>0</v>
      </c>
      <c r="J799" s="32">
        <v>0</v>
      </c>
      <c r="K799" s="32">
        <v>0</v>
      </c>
      <c r="L799" s="32">
        <v>0</v>
      </c>
      <c r="M799" s="32">
        <v>3.9</v>
      </c>
      <c r="N799" s="32">
        <v>0</v>
      </c>
      <c r="O799" s="189"/>
      <c r="P799" s="189"/>
    </row>
    <row r="800" spans="1:16" x14ac:dyDescent="0.25">
      <c r="A800" s="190"/>
      <c r="B800" s="190"/>
      <c r="C800" s="189"/>
      <c r="D800" s="189"/>
      <c r="E800" s="189"/>
      <c r="F800" s="189"/>
      <c r="G800" s="31" t="s">
        <v>8</v>
      </c>
      <c r="H800" s="32">
        <f t="shared" si="224"/>
        <v>0</v>
      </c>
      <c r="I800" s="32">
        <v>0</v>
      </c>
      <c r="J800" s="32">
        <v>0</v>
      </c>
      <c r="K800" s="32">
        <v>0</v>
      </c>
      <c r="L800" s="32">
        <v>0</v>
      </c>
      <c r="M800" s="32">
        <v>0</v>
      </c>
      <c r="N800" s="32">
        <v>0</v>
      </c>
      <c r="O800" s="189"/>
      <c r="P800" s="189"/>
    </row>
    <row r="801" spans="1:16" ht="24" x14ac:dyDescent="0.25">
      <c r="A801" s="190"/>
      <c r="B801" s="190"/>
      <c r="C801" s="189"/>
      <c r="D801" s="189"/>
      <c r="E801" s="189"/>
      <c r="F801" s="189"/>
      <c r="G801" s="31" t="s">
        <v>9</v>
      </c>
      <c r="H801" s="32">
        <f t="shared" si="224"/>
        <v>0</v>
      </c>
      <c r="I801" s="32">
        <v>0</v>
      </c>
      <c r="J801" s="32">
        <v>0</v>
      </c>
      <c r="K801" s="32">
        <v>0</v>
      </c>
      <c r="L801" s="32">
        <v>0</v>
      </c>
      <c r="M801" s="32">
        <v>0</v>
      </c>
      <c r="N801" s="32">
        <v>0</v>
      </c>
      <c r="O801" s="189"/>
      <c r="P801" s="189"/>
    </row>
    <row r="802" spans="1:16" ht="51" customHeight="1" x14ac:dyDescent="0.25">
      <c r="A802" s="190" t="s">
        <v>2170</v>
      </c>
      <c r="B802" s="190" t="s">
        <v>1987</v>
      </c>
      <c r="C802" s="189" t="s">
        <v>848</v>
      </c>
      <c r="D802" s="189">
        <v>2025</v>
      </c>
      <c r="E802" s="189" t="s">
        <v>1995</v>
      </c>
      <c r="F802" s="189" t="s">
        <v>1989</v>
      </c>
      <c r="G802" s="31" t="s">
        <v>4</v>
      </c>
      <c r="H802" s="32">
        <f>SUM(H803:H806)</f>
        <v>32</v>
      </c>
      <c r="I802" s="32">
        <f t="shared" ref="I802:N802" si="229">SUM(I803:I806)</f>
        <v>32</v>
      </c>
      <c r="J802" s="32">
        <f t="shared" si="229"/>
        <v>0</v>
      </c>
      <c r="K802" s="32">
        <f t="shared" si="229"/>
        <v>0</v>
      </c>
      <c r="L802" s="32">
        <f t="shared" si="229"/>
        <v>0</v>
      </c>
      <c r="M802" s="32">
        <f t="shared" si="229"/>
        <v>0</v>
      </c>
      <c r="N802" s="32">
        <f t="shared" si="229"/>
        <v>0</v>
      </c>
      <c r="O802" s="189">
        <v>1111</v>
      </c>
      <c r="P802" s="189"/>
    </row>
    <row r="803" spans="1:16" x14ac:dyDescent="0.25">
      <c r="A803" s="190"/>
      <c r="B803" s="190"/>
      <c r="C803" s="189"/>
      <c r="D803" s="189"/>
      <c r="E803" s="189"/>
      <c r="F803" s="189"/>
      <c r="G803" s="31" t="s">
        <v>6</v>
      </c>
      <c r="H803" s="32">
        <f t="shared" si="224"/>
        <v>11.7</v>
      </c>
      <c r="I803" s="32">
        <v>11.7</v>
      </c>
      <c r="J803" s="32">
        <v>0</v>
      </c>
      <c r="K803" s="32">
        <v>0</v>
      </c>
      <c r="L803" s="32">
        <v>0</v>
      </c>
      <c r="M803" s="32">
        <v>0</v>
      </c>
      <c r="N803" s="32">
        <v>0</v>
      </c>
      <c r="O803" s="189"/>
      <c r="P803" s="189"/>
    </row>
    <row r="804" spans="1:16" ht="36" x14ac:dyDescent="0.25">
      <c r="A804" s="190"/>
      <c r="B804" s="190"/>
      <c r="C804" s="189"/>
      <c r="D804" s="189"/>
      <c r="E804" s="189"/>
      <c r="F804" s="189"/>
      <c r="G804" s="31" t="s">
        <v>7</v>
      </c>
      <c r="H804" s="32">
        <f t="shared" si="224"/>
        <v>20.3</v>
      </c>
      <c r="I804" s="32">
        <v>20.3</v>
      </c>
      <c r="J804" s="32">
        <v>0</v>
      </c>
      <c r="K804" s="32">
        <v>0</v>
      </c>
      <c r="L804" s="32">
        <v>0</v>
      </c>
      <c r="M804" s="32">
        <v>0</v>
      </c>
      <c r="N804" s="32">
        <v>0</v>
      </c>
      <c r="O804" s="189"/>
      <c r="P804" s="189"/>
    </row>
    <row r="805" spans="1:16" x14ac:dyDescent="0.25">
      <c r="A805" s="190"/>
      <c r="B805" s="190"/>
      <c r="C805" s="189"/>
      <c r="D805" s="189"/>
      <c r="E805" s="189"/>
      <c r="F805" s="189"/>
      <c r="G805" s="31" t="s">
        <v>8</v>
      </c>
      <c r="H805" s="32">
        <f t="shared" si="224"/>
        <v>0</v>
      </c>
      <c r="I805" s="32">
        <v>0</v>
      </c>
      <c r="J805" s="32">
        <v>0</v>
      </c>
      <c r="K805" s="32">
        <v>0</v>
      </c>
      <c r="L805" s="32">
        <v>0</v>
      </c>
      <c r="M805" s="32">
        <v>0</v>
      </c>
      <c r="N805" s="32">
        <v>0</v>
      </c>
      <c r="O805" s="189"/>
      <c r="P805" s="189"/>
    </row>
    <row r="806" spans="1:16" ht="24" x14ac:dyDescent="0.25">
      <c r="A806" s="190"/>
      <c r="B806" s="190"/>
      <c r="C806" s="189"/>
      <c r="D806" s="189"/>
      <c r="E806" s="189"/>
      <c r="F806" s="189"/>
      <c r="G806" s="31" t="s">
        <v>9</v>
      </c>
      <c r="H806" s="32">
        <f t="shared" si="224"/>
        <v>0</v>
      </c>
      <c r="I806" s="32">
        <v>0</v>
      </c>
      <c r="J806" s="32">
        <v>0</v>
      </c>
      <c r="K806" s="32">
        <v>0</v>
      </c>
      <c r="L806" s="32">
        <v>0</v>
      </c>
      <c r="M806" s="32">
        <v>0</v>
      </c>
      <c r="N806" s="32">
        <v>0</v>
      </c>
      <c r="O806" s="189"/>
      <c r="P806" s="189"/>
    </row>
    <row r="807" spans="1:16" ht="51" customHeight="1" x14ac:dyDescent="0.25">
      <c r="A807" s="190" t="s">
        <v>2171</v>
      </c>
      <c r="B807" s="190" t="s">
        <v>1987</v>
      </c>
      <c r="C807" s="189" t="s">
        <v>848</v>
      </c>
      <c r="D807" s="189">
        <v>2030</v>
      </c>
      <c r="E807" s="189" t="s">
        <v>1995</v>
      </c>
      <c r="F807" s="189" t="s">
        <v>1989</v>
      </c>
      <c r="G807" s="31" t="s">
        <v>4</v>
      </c>
      <c r="H807" s="32">
        <f>SUM(H808:H811)</f>
        <v>12.799999999999999</v>
      </c>
      <c r="I807" s="32">
        <f t="shared" ref="I807:N807" si="230">SUM(I808:I811)</f>
        <v>0</v>
      </c>
      <c r="J807" s="32">
        <f t="shared" si="230"/>
        <v>0</v>
      </c>
      <c r="K807" s="32">
        <f t="shared" si="230"/>
        <v>0</v>
      </c>
      <c r="L807" s="32">
        <f t="shared" si="230"/>
        <v>0</v>
      </c>
      <c r="M807" s="32">
        <f t="shared" si="230"/>
        <v>0</v>
      </c>
      <c r="N807" s="32">
        <f t="shared" si="230"/>
        <v>12.799999999999999</v>
      </c>
      <c r="O807" s="189">
        <v>379</v>
      </c>
      <c r="P807" s="189"/>
    </row>
    <row r="808" spans="1:16" x14ac:dyDescent="0.25">
      <c r="A808" s="190"/>
      <c r="B808" s="190"/>
      <c r="C808" s="189"/>
      <c r="D808" s="189"/>
      <c r="E808" s="189"/>
      <c r="F808" s="189"/>
      <c r="G808" s="31" t="s">
        <v>6</v>
      </c>
      <c r="H808" s="32">
        <f t="shared" si="224"/>
        <v>9.1999999999999993</v>
      </c>
      <c r="I808" s="32">
        <v>0</v>
      </c>
      <c r="J808" s="32">
        <v>0</v>
      </c>
      <c r="K808" s="32">
        <v>0</v>
      </c>
      <c r="L808" s="32">
        <v>0</v>
      </c>
      <c r="M808" s="32">
        <v>0</v>
      </c>
      <c r="N808" s="32">
        <v>9.1999999999999993</v>
      </c>
      <c r="O808" s="189"/>
      <c r="P808" s="189"/>
    </row>
    <row r="809" spans="1:16" ht="36" x14ac:dyDescent="0.25">
      <c r="A809" s="190"/>
      <c r="B809" s="190"/>
      <c r="C809" s="189"/>
      <c r="D809" s="189"/>
      <c r="E809" s="189"/>
      <c r="F809" s="189"/>
      <c r="G809" s="31" t="s">
        <v>7</v>
      </c>
      <c r="H809" s="32">
        <f t="shared" si="224"/>
        <v>3.6</v>
      </c>
      <c r="I809" s="32">
        <v>0</v>
      </c>
      <c r="J809" s="32">
        <v>0</v>
      </c>
      <c r="K809" s="32">
        <v>0</v>
      </c>
      <c r="L809" s="32">
        <v>0</v>
      </c>
      <c r="M809" s="32">
        <v>0</v>
      </c>
      <c r="N809" s="32">
        <v>3.6</v>
      </c>
      <c r="O809" s="189"/>
      <c r="P809" s="189"/>
    </row>
    <row r="810" spans="1:16" x14ac:dyDescent="0.25">
      <c r="A810" s="190"/>
      <c r="B810" s="190"/>
      <c r="C810" s="189"/>
      <c r="D810" s="189"/>
      <c r="E810" s="189"/>
      <c r="F810" s="189"/>
      <c r="G810" s="31" t="s">
        <v>8</v>
      </c>
      <c r="H810" s="32">
        <f t="shared" si="224"/>
        <v>0</v>
      </c>
      <c r="I810" s="32">
        <v>0</v>
      </c>
      <c r="J810" s="32">
        <v>0</v>
      </c>
      <c r="K810" s="32">
        <v>0</v>
      </c>
      <c r="L810" s="32">
        <v>0</v>
      </c>
      <c r="M810" s="32">
        <v>0</v>
      </c>
      <c r="N810" s="32">
        <v>0</v>
      </c>
      <c r="O810" s="189"/>
      <c r="P810" s="189"/>
    </row>
    <row r="811" spans="1:16" ht="24" x14ac:dyDescent="0.25">
      <c r="A811" s="190"/>
      <c r="B811" s="190"/>
      <c r="C811" s="189"/>
      <c r="D811" s="189"/>
      <c r="E811" s="189"/>
      <c r="F811" s="189"/>
      <c r="G811" s="31" t="s">
        <v>9</v>
      </c>
      <c r="H811" s="32">
        <f t="shared" si="224"/>
        <v>0</v>
      </c>
      <c r="I811" s="32">
        <v>0</v>
      </c>
      <c r="J811" s="32">
        <v>0</v>
      </c>
      <c r="K811" s="32">
        <v>0</v>
      </c>
      <c r="L811" s="32">
        <v>0</v>
      </c>
      <c r="M811" s="32">
        <v>0</v>
      </c>
      <c r="N811" s="32">
        <v>0</v>
      </c>
      <c r="O811" s="189"/>
      <c r="P811" s="189"/>
    </row>
    <row r="812" spans="1:16" ht="36" x14ac:dyDescent="0.25">
      <c r="A812" s="190" t="s">
        <v>2172</v>
      </c>
      <c r="B812" s="190"/>
      <c r="C812" s="189" t="s">
        <v>848</v>
      </c>
      <c r="D812" s="189" t="s">
        <v>2173</v>
      </c>
      <c r="E812" s="189" t="s">
        <v>1995</v>
      </c>
      <c r="F812" s="189" t="s">
        <v>1989</v>
      </c>
      <c r="G812" s="31" t="s">
        <v>4</v>
      </c>
      <c r="H812" s="32">
        <f>SUM(H813:H816)</f>
        <v>3263.7</v>
      </c>
      <c r="I812" s="32">
        <f t="shared" ref="I812:N812" si="231">SUM(I813:I816)</f>
        <v>233.3</v>
      </c>
      <c r="J812" s="32">
        <f t="shared" si="231"/>
        <v>505.1</v>
      </c>
      <c r="K812" s="32">
        <f t="shared" si="231"/>
        <v>505.1</v>
      </c>
      <c r="L812" s="32">
        <f t="shared" si="231"/>
        <v>2020.2</v>
      </c>
      <c r="M812" s="32">
        <f t="shared" si="231"/>
        <v>0</v>
      </c>
      <c r="N812" s="32">
        <f t="shared" si="231"/>
        <v>0</v>
      </c>
      <c r="O812" s="189">
        <v>912201</v>
      </c>
      <c r="P812" s="189"/>
    </row>
    <row r="813" spans="1:16" x14ac:dyDescent="0.25">
      <c r="A813" s="190"/>
      <c r="B813" s="190"/>
      <c r="C813" s="189"/>
      <c r="D813" s="189"/>
      <c r="E813" s="189"/>
      <c r="F813" s="189"/>
      <c r="G813" s="31" t="s">
        <v>6</v>
      </c>
      <c r="H813" s="32">
        <f t="shared" si="224"/>
        <v>3000</v>
      </c>
      <c r="I813" s="32">
        <v>0</v>
      </c>
      <c r="J813" s="32">
        <v>500</v>
      </c>
      <c r="K813" s="32">
        <v>500</v>
      </c>
      <c r="L813" s="32">
        <v>2000</v>
      </c>
      <c r="M813" s="32">
        <v>0</v>
      </c>
      <c r="N813" s="32">
        <v>0</v>
      </c>
      <c r="O813" s="189"/>
      <c r="P813" s="189"/>
    </row>
    <row r="814" spans="1:16" ht="36" x14ac:dyDescent="0.25">
      <c r="A814" s="190"/>
      <c r="B814" s="190"/>
      <c r="C814" s="189"/>
      <c r="D814" s="189"/>
      <c r="E814" s="189"/>
      <c r="F814" s="189"/>
      <c r="G814" s="31" t="s">
        <v>7</v>
      </c>
      <c r="H814" s="32">
        <f t="shared" si="224"/>
        <v>263.7</v>
      </c>
      <c r="I814" s="32">
        <v>233.3</v>
      </c>
      <c r="J814" s="32">
        <v>5.0999999999999996</v>
      </c>
      <c r="K814" s="32">
        <v>5.0999999999999996</v>
      </c>
      <c r="L814" s="32">
        <v>20.2</v>
      </c>
      <c r="M814" s="32">
        <v>0</v>
      </c>
      <c r="N814" s="32">
        <v>0</v>
      </c>
      <c r="O814" s="189"/>
      <c r="P814" s="189"/>
    </row>
    <row r="815" spans="1:16" x14ac:dyDescent="0.25">
      <c r="A815" s="190"/>
      <c r="B815" s="190"/>
      <c r="C815" s="189"/>
      <c r="D815" s="189"/>
      <c r="E815" s="189"/>
      <c r="F815" s="189"/>
      <c r="G815" s="31" t="s">
        <v>8</v>
      </c>
      <c r="H815" s="32">
        <f t="shared" si="224"/>
        <v>0</v>
      </c>
      <c r="I815" s="32">
        <v>0</v>
      </c>
      <c r="J815" s="32">
        <v>0</v>
      </c>
      <c r="K815" s="32">
        <v>0</v>
      </c>
      <c r="L815" s="32">
        <v>0</v>
      </c>
      <c r="M815" s="32">
        <v>0</v>
      </c>
      <c r="N815" s="32">
        <v>0</v>
      </c>
      <c r="O815" s="189"/>
      <c r="P815" s="189"/>
    </row>
    <row r="816" spans="1:16" ht="24" x14ac:dyDescent="0.25">
      <c r="A816" s="190"/>
      <c r="B816" s="190"/>
      <c r="C816" s="189"/>
      <c r="D816" s="189"/>
      <c r="E816" s="189"/>
      <c r="F816" s="189"/>
      <c r="G816" s="31" t="s">
        <v>9</v>
      </c>
      <c r="H816" s="32">
        <f t="shared" si="224"/>
        <v>0</v>
      </c>
      <c r="I816" s="32">
        <v>0</v>
      </c>
      <c r="J816" s="32">
        <v>0</v>
      </c>
      <c r="K816" s="32">
        <v>0</v>
      </c>
      <c r="L816" s="32">
        <v>0</v>
      </c>
      <c r="M816" s="32">
        <v>0</v>
      </c>
      <c r="N816" s="32">
        <v>0</v>
      </c>
      <c r="O816" s="189"/>
      <c r="P816" s="189"/>
    </row>
    <row r="817" spans="1:16" ht="36" x14ac:dyDescent="0.25">
      <c r="A817" s="208" t="s">
        <v>125</v>
      </c>
      <c r="B817" s="208"/>
      <c r="C817" s="208"/>
      <c r="D817" s="208"/>
      <c r="E817" s="208"/>
      <c r="F817" s="208"/>
      <c r="G817" s="35" t="s">
        <v>4</v>
      </c>
      <c r="H817" s="37">
        <f>SUM(H818:H821)</f>
        <v>4084.8</v>
      </c>
      <c r="I817" s="37">
        <f t="shared" ref="I817:N817" si="232">SUM(I818:I821)</f>
        <v>297.3</v>
      </c>
      <c r="J817" s="37">
        <f t="shared" si="232"/>
        <v>505.1</v>
      </c>
      <c r="K817" s="37">
        <f t="shared" si="232"/>
        <v>505.1</v>
      </c>
      <c r="L817" s="37">
        <f t="shared" si="232"/>
        <v>2326.1999999999998</v>
      </c>
      <c r="M817" s="37">
        <f t="shared" si="232"/>
        <v>288.30000000000007</v>
      </c>
      <c r="N817" s="37">
        <f t="shared" si="232"/>
        <v>162.80000000000001</v>
      </c>
      <c r="O817" s="208">
        <v>61487</v>
      </c>
      <c r="P817" s="208"/>
    </row>
    <row r="818" spans="1:16" ht="24" x14ac:dyDescent="0.25">
      <c r="A818" s="208"/>
      <c r="B818" s="208"/>
      <c r="C818" s="208"/>
      <c r="D818" s="208"/>
      <c r="E818" s="208"/>
      <c r="F818" s="208"/>
      <c r="G818" s="35" t="s">
        <v>6</v>
      </c>
      <c r="H818" s="37">
        <f>SUM(I818:N818)</f>
        <v>3568.6</v>
      </c>
      <c r="I818" s="37">
        <f t="shared" ref="I818:N818" si="233">I713+I718+I723+I728+I733+I738+I743+I748+I753+I758+I763+I768+I773+I778+I783+I788+I793+I798+I803+I808+I813</f>
        <v>23.4</v>
      </c>
      <c r="J818" s="37">
        <f t="shared" si="233"/>
        <v>500</v>
      </c>
      <c r="K818" s="37">
        <f t="shared" si="233"/>
        <v>500</v>
      </c>
      <c r="L818" s="37">
        <f t="shared" si="233"/>
        <v>2220.5</v>
      </c>
      <c r="M818" s="37">
        <f t="shared" si="233"/>
        <v>207.50000000000003</v>
      </c>
      <c r="N818" s="37">
        <f t="shared" si="233"/>
        <v>117.2</v>
      </c>
      <c r="O818" s="208"/>
      <c r="P818" s="208"/>
    </row>
    <row r="819" spans="1:16" ht="36" x14ac:dyDescent="0.25">
      <c r="A819" s="208"/>
      <c r="B819" s="208"/>
      <c r="C819" s="208"/>
      <c r="D819" s="208"/>
      <c r="E819" s="208"/>
      <c r="F819" s="208"/>
      <c r="G819" s="35" t="s">
        <v>7</v>
      </c>
      <c r="H819" s="37">
        <f t="shared" si="224"/>
        <v>516.20000000000005</v>
      </c>
      <c r="I819" s="37">
        <f t="shared" ref="I819:N819" si="234">I714+I719+I724+I729+I734+I739+I744+I749+I754+I759+I764+I769+I774+I779+I784+I789+I794+I799+I804+I809+I814</f>
        <v>273.90000000000003</v>
      </c>
      <c r="J819" s="37">
        <f t="shared" si="234"/>
        <v>5.0999999999999996</v>
      </c>
      <c r="K819" s="37">
        <f t="shared" si="234"/>
        <v>5.0999999999999996</v>
      </c>
      <c r="L819" s="37">
        <f t="shared" si="234"/>
        <v>105.7</v>
      </c>
      <c r="M819" s="37">
        <f t="shared" si="234"/>
        <v>80.800000000000011</v>
      </c>
      <c r="N819" s="37">
        <f t="shared" si="234"/>
        <v>45.6</v>
      </c>
      <c r="O819" s="208"/>
      <c r="P819" s="208"/>
    </row>
    <row r="820" spans="1:16" x14ac:dyDescent="0.25">
      <c r="A820" s="208"/>
      <c r="B820" s="208"/>
      <c r="C820" s="208"/>
      <c r="D820" s="208"/>
      <c r="E820" s="208"/>
      <c r="F820" s="208"/>
      <c r="G820" s="35" t="s">
        <v>8</v>
      </c>
      <c r="H820" s="37">
        <f t="shared" si="224"/>
        <v>0</v>
      </c>
      <c r="I820" s="37">
        <f t="shared" ref="I820:N820" si="235">I715+I720+I725+I730+I735+I740+I745+I750+I755+I760+I765+I770+I775+I780+I785+I790+I795+I800+I805+I810+I815</f>
        <v>0</v>
      </c>
      <c r="J820" s="37">
        <f t="shared" si="235"/>
        <v>0</v>
      </c>
      <c r="K820" s="37">
        <f t="shared" si="235"/>
        <v>0</v>
      </c>
      <c r="L820" s="37">
        <f t="shared" si="235"/>
        <v>0</v>
      </c>
      <c r="M820" s="37">
        <f t="shared" si="235"/>
        <v>0</v>
      </c>
      <c r="N820" s="37">
        <f t="shared" si="235"/>
        <v>0</v>
      </c>
      <c r="O820" s="208"/>
      <c r="P820" s="208"/>
    </row>
    <row r="821" spans="1:16" ht="24" x14ac:dyDescent="0.25">
      <c r="A821" s="208"/>
      <c r="B821" s="208"/>
      <c r="C821" s="208"/>
      <c r="D821" s="208"/>
      <c r="E821" s="208"/>
      <c r="F821" s="208"/>
      <c r="G821" s="35" t="s">
        <v>9</v>
      </c>
      <c r="H821" s="37">
        <f t="shared" si="224"/>
        <v>0</v>
      </c>
      <c r="I821" s="37">
        <f t="shared" ref="I821:N821" si="236">I716+I721+I726+I731+I736+I741+I746+I751+I756+I761+I766+I771+I776+I781+I786+I791+I796+I801+I806+I811+I816</f>
        <v>0</v>
      </c>
      <c r="J821" s="37">
        <f t="shared" si="236"/>
        <v>0</v>
      </c>
      <c r="K821" s="37">
        <f t="shared" si="236"/>
        <v>0</v>
      </c>
      <c r="L821" s="37">
        <f t="shared" si="236"/>
        <v>0</v>
      </c>
      <c r="M821" s="37">
        <f t="shared" si="236"/>
        <v>0</v>
      </c>
      <c r="N821" s="37">
        <f t="shared" si="236"/>
        <v>0</v>
      </c>
      <c r="O821" s="208"/>
      <c r="P821" s="208"/>
    </row>
    <row r="822" spans="1:16" x14ac:dyDescent="0.25">
      <c r="A822" s="187" t="s">
        <v>213</v>
      </c>
      <c r="B822" s="187"/>
      <c r="C822" s="187"/>
      <c r="D822" s="187"/>
      <c r="E822" s="187"/>
      <c r="F822" s="187"/>
      <c r="G822" s="187"/>
      <c r="H822" s="187"/>
      <c r="I822" s="187"/>
      <c r="J822" s="187"/>
      <c r="K822" s="187"/>
      <c r="L822" s="187"/>
      <c r="M822" s="187"/>
      <c r="N822" s="187"/>
      <c r="O822" s="187"/>
      <c r="P822" s="187"/>
    </row>
    <row r="823" spans="1:16" ht="51" customHeight="1" x14ac:dyDescent="0.25">
      <c r="A823" s="190" t="s">
        <v>2174</v>
      </c>
      <c r="B823" s="190" t="s">
        <v>1987</v>
      </c>
      <c r="C823" s="189" t="s">
        <v>213</v>
      </c>
      <c r="D823" s="189">
        <v>2028</v>
      </c>
      <c r="E823" s="189" t="s">
        <v>2032</v>
      </c>
      <c r="F823" s="189" t="s">
        <v>1989</v>
      </c>
      <c r="G823" s="31" t="s">
        <v>4</v>
      </c>
      <c r="H823" s="32">
        <f t="shared" ref="H823:N823" si="237">SUM(H824:H827)</f>
        <v>41</v>
      </c>
      <c r="I823" s="32">
        <f t="shared" si="237"/>
        <v>0</v>
      </c>
      <c r="J823" s="32">
        <f t="shared" si="237"/>
        <v>0</v>
      </c>
      <c r="K823" s="32">
        <f t="shared" si="237"/>
        <v>0</v>
      </c>
      <c r="L823" s="32">
        <f t="shared" si="237"/>
        <v>41</v>
      </c>
      <c r="M823" s="32">
        <f t="shared" si="237"/>
        <v>0</v>
      </c>
      <c r="N823" s="32">
        <f t="shared" si="237"/>
        <v>0</v>
      </c>
      <c r="O823" s="189">
        <v>1358</v>
      </c>
      <c r="P823" s="192"/>
    </row>
    <row r="824" spans="1:16" x14ac:dyDescent="0.25">
      <c r="A824" s="190"/>
      <c r="B824" s="190"/>
      <c r="C824" s="189"/>
      <c r="D824" s="189"/>
      <c r="E824" s="189"/>
      <c r="F824" s="189"/>
      <c r="G824" s="31" t="s">
        <v>6</v>
      </c>
      <c r="H824" s="32">
        <f>SUM(I824:N824)</f>
        <v>22.3</v>
      </c>
      <c r="I824" s="32">
        <v>0</v>
      </c>
      <c r="J824" s="32">
        <v>0</v>
      </c>
      <c r="K824" s="32">
        <v>0</v>
      </c>
      <c r="L824" s="32">
        <v>22.3</v>
      </c>
      <c r="M824" s="32">
        <v>0</v>
      </c>
      <c r="N824" s="32">
        <v>0</v>
      </c>
      <c r="O824" s="189"/>
      <c r="P824" s="192"/>
    </row>
    <row r="825" spans="1:16" ht="36" x14ac:dyDescent="0.25">
      <c r="A825" s="190"/>
      <c r="B825" s="190"/>
      <c r="C825" s="189"/>
      <c r="D825" s="189"/>
      <c r="E825" s="189"/>
      <c r="F825" s="189"/>
      <c r="G825" s="31" t="s">
        <v>7</v>
      </c>
      <c r="H825" s="32">
        <f>SUM(I825:N825)</f>
        <v>18.7</v>
      </c>
      <c r="I825" s="32">
        <v>0</v>
      </c>
      <c r="J825" s="32">
        <v>0</v>
      </c>
      <c r="K825" s="32">
        <v>0</v>
      </c>
      <c r="L825" s="32">
        <v>18.7</v>
      </c>
      <c r="M825" s="32">
        <v>0</v>
      </c>
      <c r="N825" s="32">
        <v>0</v>
      </c>
      <c r="O825" s="189"/>
      <c r="P825" s="192"/>
    </row>
    <row r="826" spans="1:16" x14ac:dyDescent="0.25">
      <c r="A826" s="190"/>
      <c r="B826" s="190"/>
      <c r="C826" s="189"/>
      <c r="D826" s="189"/>
      <c r="E826" s="189"/>
      <c r="F826" s="189"/>
      <c r="G826" s="31" t="s">
        <v>8</v>
      </c>
      <c r="H826" s="32">
        <f>SUM(I826:N826)</f>
        <v>0</v>
      </c>
      <c r="I826" s="32">
        <v>0</v>
      </c>
      <c r="J826" s="32">
        <v>0</v>
      </c>
      <c r="K826" s="32">
        <v>0</v>
      </c>
      <c r="L826" s="32">
        <v>0</v>
      </c>
      <c r="M826" s="32">
        <v>0</v>
      </c>
      <c r="N826" s="32">
        <v>0</v>
      </c>
      <c r="O826" s="189"/>
      <c r="P826" s="192"/>
    </row>
    <row r="827" spans="1:16" ht="24" x14ac:dyDescent="0.25">
      <c r="A827" s="190"/>
      <c r="B827" s="190"/>
      <c r="C827" s="189"/>
      <c r="D827" s="189"/>
      <c r="E827" s="189"/>
      <c r="F827" s="189"/>
      <c r="G827" s="31" t="s">
        <v>9</v>
      </c>
      <c r="H827" s="32">
        <f>SUM(I827:N827)</f>
        <v>0</v>
      </c>
      <c r="I827" s="32">
        <v>0</v>
      </c>
      <c r="J827" s="32">
        <v>0</v>
      </c>
      <c r="K827" s="32">
        <v>0</v>
      </c>
      <c r="L827" s="32">
        <v>0</v>
      </c>
      <c r="M827" s="32">
        <v>0</v>
      </c>
      <c r="N827" s="32">
        <v>0</v>
      </c>
      <c r="O827" s="189"/>
      <c r="P827" s="192"/>
    </row>
    <row r="828" spans="1:16" ht="51" customHeight="1" x14ac:dyDescent="0.25">
      <c r="A828" s="190" t="s">
        <v>2175</v>
      </c>
      <c r="B828" s="190" t="s">
        <v>1987</v>
      </c>
      <c r="C828" s="189" t="s">
        <v>213</v>
      </c>
      <c r="D828" s="189">
        <v>2029</v>
      </c>
      <c r="E828" s="189" t="s">
        <v>1995</v>
      </c>
      <c r="F828" s="189" t="s">
        <v>1989</v>
      </c>
      <c r="G828" s="31" t="s">
        <v>4</v>
      </c>
      <c r="H828" s="32">
        <f>SUM(H829:H832)</f>
        <v>13.9</v>
      </c>
      <c r="I828" s="32">
        <f t="shared" ref="I828:N828" si="238">SUM(I829:I832)</f>
        <v>0</v>
      </c>
      <c r="J828" s="32">
        <f t="shared" si="238"/>
        <v>0</v>
      </c>
      <c r="K828" s="32">
        <f t="shared" si="238"/>
        <v>0</v>
      </c>
      <c r="L828" s="32">
        <f t="shared" si="238"/>
        <v>0</v>
      </c>
      <c r="M828" s="32">
        <f t="shared" si="238"/>
        <v>13.9</v>
      </c>
      <c r="N828" s="32">
        <f t="shared" si="238"/>
        <v>0</v>
      </c>
      <c r="O828" s="189">
        <v>507</v>
      </c>
      <c r="P828" s="192"/>
    </row>
    <row r="829" spans="1:16" x14ac:dyDescent="0.25">
      <c r="A829" s="190"/>
      <c r="B829" s="190"/>
      <c r="C829" s="189"/>
      <c r="D829" s="189"/>
      <c r="E829" s="189"/>
      <c r="F829" s="189"/>
      <c r="G829" s="31" t="s">
        <v>6</v>
      </c>
      <c r="H829" s="32">
        <f>SUM(I829:N829)</f>
        <v>10</v>
      </c>
      <c r="I829" s="32">
        <v>0</v>
      </c>
      <c r="J829" s="32">
        <v>0</v>
      </c>
      <c r="K829" s="32">
        <v>0</v>
      </c>
      <c r="L829" s="32">
        <v>0</v>
      </c>
      <c r="M829" s="32">
        <v>10</v>
      </c>
      <c r="N829" s="32">
        <v>0</v>
      </c>
      <c r="O829" s="189"/>
      <c r="P829" s="192"/>
    </row>
    <row r="830" spans="1:16" ht="36" x14ac:dyDescent="0.25">
      <c r="A830" s="190"/>
      <c r="B830" s="190"/>
      <c r="C830" s="189"/>
      <c r="D830" s="189"/>
      <c r="E830" s="189"/>
      <c r="F830" s="189"/>
      <c r="G830" s="31" t="s">
        <v>7</v>
      </c>
      <c r="H830" s="32">
        <f t="shared" ref="H830:H852" si="239">SUM(I830:N830)</f>
        <v>3.9</v>
      </c>
      <c r="I830" s="32">
        <v>0</v>
      </c>
      <c r="J830" s="32">
        <v>0</v>
      </c>
      <c r="K830" s="32">
        <v>0</v>
      </c>
      <c r="L830" s="32">
        <v>0</v>
      </c>
      <c r="M830" s="32">
        <v>3.9</v>
      </c>
      <c r="N830" s="32">
        <v>0</v>
      </c>
      <c r="O830" s="189"/>
      <c r="P830" s="192"/>
    </row>
    <row r="831" spans="1:16" x14ac:dyDescent="0.25">
      <c r="A831" s="190"/>
      <c r="B831" s="190"/>
      <c r="C831" s="189"/>
      <c r="D831" s="189"/>
      <c r="E831" s="189"/>
      <c r="F831" s="189"/>
      <c r="G831" s="31" t="s">
        <v>8</v>
      </c>
      <c r="H831" s="32">
        <f t="shared" si="239"/>
        <v>0</v>
      </c>
      <c r="I831" s="32">
        <v>0</v>
      </c>
      <c r="J831" s="32">
        <v>0</v>
      </c>
      <c r="K831" s="32">
        <v>0</v>
      </c>
      <c r="L831" s="32">
        <v>0</v>
      </c>
      <c r="M831" s="32">
        <v>0</v>
      </c>
      <c r="N831" s="32">
        <v>0</v>
      </c>
      <c r="O831" s="189"/>
      <c r="P831" s="192"/>
    </row>
    <row r="832" spans="1:16" ht="24" x14ac:dyDescent="0.25">
      <c r="A832" s="190"/>
      <c r="B832" s="190"/>
      <c r="C832" s="189"/>
      <c r="D832" s="189"/>
      <c r="E832" s="189"/>
      <c r="F832" s="189"/>
      <c r="G832" s="31" t="s">
        <v>9</v>
      </c>
      <c r="H832" s="32">
        <f t="shared" si="239"/>
        <v>0</v>
      </c>
      <c r="I832" s="32">
        <v>0</v>
      </c>
      <c r="J832" s="32">
        <v>0</v>
      </c>
      <c r="K832" s="32">
        <v>0</v>
      </c>
      <c r="L832" s="32">
        <v>0</v>
      </c>
      <c r="M832" s="32">
        <v>0</v>
      </c>
      <c r="N832" s="32">
        <v>0</v>
      </c>
      <c r="O832" s="189"/>
      <c r="P832" s="192"/>
    </row>
    <row r="833" spans="1:16" ht="39" customHeight="1" x14ac:dyDescent="0.25">
      <c r="A833" s="190" t="s">
        <v>2176</v>
      </c>
      <c r="B833" s="190" t="s">
        <v>2118</v>
      </c>
      <c r="C833" s="189" t="s">
        <v>213</v>
      </c>
      <c r="D833" s="189">
        <v>2028</v>
      </c>
      <c r="E833" s="189" t="s">
        <v>2177</v>
      </c>
      <c r="F833" s="189" t="s">
        <v>1989</v>
      </c>
      <c r="G833" s="31" t="s">
        <v>4</v>
      </c>
      <c r="H833" s="32">
        <f>SUM(H834:H837)</f>
        <v>63.099999999999994</v>
      </c>
      <c r="I833" s="32">
        <f t="shared" ref="I833:N833" si="240">SUM(I834:I837)</f>
        <v>0</v>
      </c>
      <c r="J833" s="32">
        <f t="shared" si="240"/>
        <v>0</v>
      </c>
      <c r="K833" s="32">
        <f t="shared" si="240"/>
        <v>0</v>
      </c>
      <c r="L833" s="32">
        <f t="shared" si="240"/>
        <v>63.099999999999994</v>
      </c>
      <c r="M833" s="32">
        <f t="shared" si="240"/>
        <v>0</v>
      </c>
      <c r="N833" s="32">
        <f t="shared" si="240"/>
        <v>0</v>
      </c>
      <c r="O833" s="189">
        <v>11365</v>
      </c>
      <c r="P833" s="192"/>
    </row>
    <row r="834" spans="1:16" x14ac:dyDescent="0.25">
      <c r="A834" s="190"/>
      <c r="B834" s="190"/>
      <c r="C834" s="189"/>
      <c r="D834" s="189"/>
      <c r="E834" s="189"/>
      <c r="F834" s="189"/>
      <c r="G834" s="31" t="s">
        <v>6</v>
      </c>
      <c r="H834" s="32">
        <f t="shared" si="239"/>
        <v>45.4</v>
      </c>
      <c r="I834" s="32">
        <v>0</v>
      </c>
      <c r="J834" s="32">
        <v>0</v>
      </c>
      <c r="K834" s="32">
        <v>0</v>
      </c>
      <c r="L834" s="32">
        <v>45.4</v>
      </c>
      <c r="M834" s="32">
        <v>0</v>
      </c>
      <c r="N834" s="32">
        <v>0</v>
      </c>
      <c r="O834" s="189"/>
      <c r="P834" s="192"/>
    </row>
    <row r="835" spans="1:16" ht="36" x14ac:dyDescent="0.25">
      <c r="A835" s="190"/>
      <c r="B835" s="190"/>
      <c r="C835" s="189"/>
      <c r="D835" s="189"/>
      <c r="E835" s="189"/>
      <c r="F835" s="189"/>
      <c r="G835" s="31" t="s">
        <v>7</v>
      </c>
      <c r="H835" s="32">
        <f t="shared" si="239"/>
        <v>17.7</v>
      </c>
      <c r="I835" s="32">
        <v>0</v>
      </c>
      <c r="J835" s="32">
        <v>0</v>
      </c>
      <c r="K835" s="32">
        <v>0</v>
      </c>
      <c r="L835" s="32">
        <v>17.7</v>
      </c>
      <c r="M835" s="32">
        <v>0</v>
      </c>
      <c r="N835" s="32">
        <v>0</v>
      </c>
      <c r="O835" s="189"/>
      <c r="P835" s="192"/>
    </row>
    <row r="836" spans="1:16" x14ac:dyDescent="0.25">
      <c r="A836" s="190"/>
      <c r="B836" s="190"/>
      <c r="C836" s="189"/>
      <c r="D836" s="189"/>
      <c r="E836" s="189"/>
      <c r="F836" s="189"/>
      <c r="G836" s="31" t="s">
        <v>8</v>
      </c>
      <c r="H836" s="32">
        <f t="shared" si="239"/>
        <v>0</v>
      </c>
      <c r="I836" s="32">
        <v>0</v>
      </c>
      <c r="J836" s="32">
        <v>0</v>
      </c>
      <c r="K836" s="32">
        <v>0</v>
      </c>
      <c r="L836" s="32">
        <v>0</v>
      </c>
      <c r="M836" s="32">
        <v>0</v>
      </c>
      <c r="N836" s="32">
        <v>0</v>
      </c>
      <c r="O836" s="189"/>
      <c r="P836" s="192"/>
    </row>
    <row r="837" spans="1:16" ht="24" x14ac:dyDescent="0.25">
      <c r="A837" s="190"/>
      <c r="B837" s="190"/>
      <c r="C837" s="189"/>
      <c r="D837" s="189"/>
      <c r="E837" s="189"/>
      <c r="F837" s="189"/>
      <c r="G837" s="31" t="s">
        <v>9</v>
      </c>
      <c r="H837" s="32">
        <f t="shared" si="239"/>
        <v>0</v>
      </c>
      <c r="I837" s="32">
        <v>0</v>
      </c>
      <c r="J837" s="32">
        <v>0</v>
      </c>
      <c r="K837" s="32">
        <v>0</v>
      </c>
      <c r="L837" s="32">
        <v>0</v>
      </c>
      <c r="M837" s="32">
        <v>0</v>
      </c>
      <c r="N837" s="32">
        <v>0</v>
      </c>
      <c r="O837" s="189"/>
      <c r="P837" s="192"/>
    </row>
    <row r="838" spans="1:16" ht="39" customHeight="1" x14ac:dyDescent="0.25">
      <c r="A838" s="190" t="s">
        <v>2178</v>
      </c>
      <c r="B838" s="190" t="s">
        <v>2118</v>
      </c>
      <c r="C838" s="189" t="s">
        <v>213</v>
      </c>
      <c r="D838" s="189">
        <v>2028</v>
      </c>
      <c r="E838" s="189" t="s">
        <v>2179</v>
      </c>
      <c r="F838" s="189" t="s">
        <v>1989</v>
      </c>
      <c r="G838" s="31" t="s">
        <v>4</v>
      </c>
      <c r="H838" s="32">
        <f>SUM(H839:H842)</f>
        <v>346.79999999999995</v>
      </c>
      <c r="I838" s="32">
        <f t="shared" ref="I838:N838" si="241">SUM(I839:I842)</f>
        <v>0</v>
      </c>
      <c r="J838" s="32">
        <f t="shared" si="241"/>
        <v>0</v>
      </c>
      <c r="K838" s="32">
        <f t="shared" si="241"/>
        <v>0</v>
      </c>
      <c r="L838" s="32">
        <f t="shared" si="241"/>
        <v>346.79999999999995</v>
      </c>
      <c r="M838" s="32">
        <f t="shared" si="241"/>
        <v>0</v>
      </c>
      <c r="N838" s="32">
        <f t="shared" si="241"/>
        <v>0</v>
      </c>
      <c r="O838" s="189">
        <v>11365</v>
      </c>
      <c r="P838" s="192"/>
    </row>
    <row r="839" spans="1:16" x14ac:dyDescent="0.25">
      <c r="A839" s="190"/>
      <c r="B839" s="190"/>
      <c r="C839" s="189"/>
      <c r="D839" s="189"/>
      <c r="E839" s="189"/>
      <c r="F839" s="189"/>
      <c r="G839" s="31" t="s">
        <v>6</v>
      </c>
      <c r="H839" s="32">
        <f t="shared" si="239"/>
        <v>249.7</v>
      </c>
      <c r="I839" s="32">
        <v>0</v>
      </c>
      <c r="J839" s="32">
        <v>0</v>
      </c>
      <c r="K839" s="32">
        <v>0</v>
      </c>
      <c r="L839" s="32">
        <v>249.7</v>
      </c>
      <c r="M839" s="32">
        <v>0</v>
      </c>
      <c r="N839" s="32">
        <v>0</v>
      </c>
      <c r="O839" s="189"/>
      <c r="P839" s="192"/>
    </row>
    <row r="840" spans="1:16" ht="36" x14ac:dyDescent="0.25">
      <c r="A840" s="190"/>
      <c r="B840" s="190"/>
      <c r="C840" s="189"/>
      <c r="D840" s="189"/>
      <c r="E840" s="189"/>
      <c r="F840" s="189"/>
      <c r="G840" s="31" t="s">
        <v>7</v>
      </c>
      <c r="H840" s="32">
        <f t="shared" si="239"/>
        <v>97.1</v>
      </c>
      <c r="I840" s="32">
        <v>0</v>
      </c>
      <c r="J840" s="32">
        <v>0</v>
      </c>
      <c r="K840" s="32">
        <v>0</v>
      </c>
      <c r="L840" s="32">
        <v>97.1</v>
      </c>
      <c r="M840" s="32">
        <v>0</v>
      </c>
      <c r="N840" s="32">
        <v>0</v>
      </c>
      <c r="O840" s="189"/>
      <c r="P840" s="192"/>
    </row>
    <row r="841" spans="1:16" x14ac:dyDescent="0.25">
      <c r="A841" s="190"/>
      <c r="B841" s="190"/>
      <c r="C841" s="189"/>
      <c r="D841" s="189"/>
      <c r="E841" s="189"/>
      <c r="F841" s="189"/>
      <c r="G841" s="31" t="s">
        <v>8</v>
      </c>
      <c r="H841" s="32">
        <f t="shared" si="239"/>
        <v>0</v>
      </c>
      <c r="I841" s="32">
        <v>0</v>
      </c>
      <c r="J841" s="32">
        <v>0</v>
      </c>
      <c r="K841" s="32">
        <v>0</v>
      </c>
      <c r="L841" s="32">
        <v>0</v>
      </c>
      <c r="M841" s="32">
        <v>0</v>
      </c>
      <c r="N841" s="32">
        <v>0</v>
      </c>
      <c r="O841" s="189"/>
      <c r="P841" s="192"/>
    </row>
    <row r="842" spans="1:16" ht="24" x14ac:dyDescent="0.25">
      <c r="A842" s="190"/>
      <c r="B842" s="190"/>
      <c r="C842" s="189"/>
      <c r="D842" s="189"/>
      <c r="E842" s="189"/>
      <c r="F842" s="189"/>
      <c r="G842" s="31" t="s">
        <v>9</v>
      </c>
      <c r="H842" s="32">
        <f t="shared" si="239"/>
        <v>0</v>
      </c>
      <c r="I842" s="32">
        <v>0</v>
      </c>
      <c r="J842" s="32">
        <v>0</v>
      </c>
      <c r="K842" s="32">
        <v>0</v>
      </c>
      <c r="L842" s="32">
        <v>0</v>
      </c>
      <c r="M842" s="32">
        <v>0</v>
      </c>
      <c r="N842" s="32">
        <v>0</v>
      </c>
      <c r="O842" s="189"/>
      <c r="P842" s="192"/>
    </row>
    <row r="843" spans="1:16" ht="39" customHeight="1" x14ac:dyDescent="0.25">
      <c r="A843" s="190" t="s">
        <v>2180</v>
      </c>
      <c r="B843" s="190" t="s">
        <v>2118</v>
      </c>
      <c r="C843" s="189" t="s">
        <v>213</v>
      </c>
      <c r="D843" s="189">
        <v>2029</v>
      </c>
      <c r="E843" s="189" t="s">
        <v>2181</v>
      </c>
      <c r="F843" s="189" t="s">
        <v>1989</v>
      </c>
      <c r="G843" s="31" t="s">
        <v>4</v>
      </c>
      <c r="H843" s="32">
        <f>SUM(H844:H847)</f>
        <v>66.400000000000006</v>
      </c>
      <c r="I843" s="32">
        <f t="shared" ref="I843:N843" si="242">SUM(I844:I847)</f>
        <v>0</v>
      </c>
      <c r="J843" s="32">
        <f t="shared" si="242"/>
        <v>0</v>
      </c>
      <c r="K843" s="32">
        <f t="shared" si="242"/>
        <v>0</v>
      </c>
      <c r="L843" s="32">
        <f t="shared" si="242"/>
        <v>0</v>
      </c>
      <c r="M843" s="32">
        <f t="shared" si="242"/>
        <v>66.400000000000006</v>
      </c>
      <c r="N843" s="32">
        <f t="shared" si="242"/>
        <v>0</v>
      </c>
      <c r="O843" s="189">
        <v>11365</v>
      </c>
      <c r="P843" s="192"/>
    </row>
    <row r="844" spans="1:16" x14ac:dyDescent="0.25">
      <c r="A844" s="190"/>
      <c r="B844" s="190"/>
      <c r="C844" s="189"/>
      <c r="D844" s="189"/>
      <c r="E844" s="189"/>
      <c r="F844" s="189"/>
      <c r="G844" s="31" t="s">
        <v>6</v>
      </c>
      <c r="H844" s="32">
        <f t="shared" si="239"/>
        <v>47.8</v>
      </c>
      <c r="I844" s="32">
        <v>0</v>
      </c>
      <c r="J844" s="32">
        <v>0</v>
      </c>
      <c r="K844" s="32">
        <v>0</v>
      </c>
      <c r="L844" s="32">
        <v>0</v>
      </c>
      <c r="M844" s="32">
        <v>47.8</v>
      </c>
      <c r="N844" s="32">
        <v>0</v>
      </c>
      <c r="O844" s="189"/>
      <c r="P844" s="192"/>
    </row>
    <row r="845" spans="1:16" ht="36" x14ac:dyDescent="0.25">
      <c r="A845" s="190"/>
      <c r="B845" s="190"/>
      <c r="C845" s="189"/>
      <c r="D845" s="189"/>
      <c r="E845" s="189"/>
      <c r="F845" s="189"/>
      <c r="G845" s="31" t="s">
        <v>7</v>
      </c>
      <c r="H845" s="32">
        <f t="shared" si="239"/>
        <v>18.600000000000001</v>
      </c>
      <c r="I845" s="32">
        <v>0</v>
      </c>
      <c r="J845" s="32">
        <v>0</v>
      </c>
      <c r="K845" s="32">
        <v>0</v>
      </c>
      <c r="L845" s="32">
        <v>0</v>
      </c>
      <c r="M845" s="32">
        <v>18.600000000000001</v>
      </c>
      <c r="N845" s="32">
        <v>0</v>
      </c>
      <c r="O845" s="189"/>
      <c r="P845" s="192"/>
    </row>
    <row r="846" spans="1:16" x14ac:dyDescent="0.25">
      <c r="A846" s="190"/>
      <c r="B846" s="190"/>
      <c r="C846" s="189"/>
      <c r="D846" s="189"/>
      <c r="E846" s="189"/>
      <c r="F846" s="189"/>
      <c r="G846" s="31" t="s">
        <v>8</v>
      </c>
      <c r="H846" s="32">
        <f t="shared" si="239"/>
        <v>0</v>
      </c>
      <c r="I846" s="32">
        <v>0</v>
      </c>
      <c r="J846" s="32">
        <v>0</v>
      </c>
      <c r="K846" s="32">
        <v>0</v>
      </c>
      <c r="L846" s="32">
        <v>0</v>
      </c>
      <c r="M846" s="32">
        <v>0</v>
      </c>
      <c r="N846" s="32">
        <v>0</v>
      </c>
      <c r="O846" s="189"/>
      <c r="P846" s="192"/>
    </row>
    <row r="847" spans="1:16" ht="24" x14ac:dyDescent="0.25">
      <c r="A847" s="190"/>
      <c r="B847" s="190"/>
      <c r="C847" s="189"/>
      <c r="D847" s="189"/>
      <c r="E847" s="189"/>
      <c r="F847" s="189"/>
      <c r="G847" s="31" t="s">
        <v>9</v>
      </c>
      <c r="H847" s="32">
        <f t="shared" si="239"/>
        <v>0</v>
      </c>
      <c r="I847" s="32">
        <v>0</v>
      </c>
      <c r="J847" s="32">
        <v>0</v>
      </c>
      <c r="K847" s="32">
        <v>0</v>
      </c>
      <c r="L847" s="32">
        <v>0</v>
      </c>
      <c r="M847" s="32">
        <v>0</v>
      </c>
      <c r="N847" s="32">
        <v>0</v>
      </c>
      <c r="O847" s="189"/>
      <c r="P847" s="192"/>
    </row>
    <row r="848" spans="1:16" ht="36" x14ac:dyDescent="0.25">
      <c r="A848" s="208" t="s">
        <v>125</v>
      </c>
      <c r="B848" s="208"/>
      <c r="C848" s="208"/>
      <c r="D848" s="208"/>
      <c r="E848" s="208"/>
      <c r="F848" s="208"/>
      <c r="G848" s="35" t="s">
        <v>4</v>
      </c>
      <c r="H848" s="37">
        <f>SUM(H849:H852)</f>
        <v>531.20000000000005</v>
      </c>
      <c r="I848" s="37">
        <f t="shared" ref="I848:N848" si="243">SUM(I849:I852)</f>
        <v>0</v>
      </c>
      <c r="J848" s="37">
        <f t="shared" si="243"/>
        <v>0</v>
      </c>
      <c r="K848" s="37">
        <f t="shared" si="243"/>
        <v>0</v>
      </c>
      <c r="L848" s="37">
        <f t="shared" si="243"/>
        <v>450.9</v>
      </c>
      <c r="M848" s="37">
        <f t="shared" si="243"/>
        <v>80.3</v>
      </c>
      <c r="N848" s="37">
        <f t="shared" si="243"/>
        <v>0</v>
      </c>
      <c r="O848" s="208">
        <v>11365</v>
      </c>
      <c r="P848" s="192"/>
    </row>
    <row r="849" spans="1:16" ht="24" x14ac:dyDescent="0.25">
      <c r="A849" s="208"/>
      <c r="B849" s="208"/>
      <c r="C849" s="208"/>
      <c r="D849" s="208"/>
      <c r="E849" s="208"/>
      <c r="F849" s="208"/>
      <c r="G849" s="35" t="s">
        <v>6</v>
      </c>
      <c r="H849" s="37">
        <f t="shared" si="239"/>
        <v>375.2</v>
      </c>
      <c r="I849" s="37">
        <f t="shared" ref="I849:N850" si="244">I824+I829+I834+I839+I844</f>
        <v>0</v>
      </c>
      <c r="J849" s="37">
        <f t="shared" si="244"/>
        <v>0</v>
      </c>
      <c r="K849" s="37">
        <f t="shared" si="244"/>
        <v>0</v>
      </c>
      <c r="L849" s="37">
        <f t="shared" si="244"/>
        <v>317.39999999999998</v>
      </c>
      <c r="M849" s="37">
        <f t="shared" si="244"/>
        <v>57.8</v>
      </c>
      <c r="N849" s="37">
        <f t="shared" si="244"/>
        <v>0</v>
      </c>
      <c r="O849" s="208"/>
      <c r="P849" s="192"/>
    </row>
    <row r="850" spans="1:16" ht="36" x14ac:dyDescent="0.25">
      <c r="A850" s="208"/>
      <c r="B850" s="208"/>
      <c r="C850" s="208"/>
      <c r="D850" s="208"/>
      <c r="E850" s="208"/>
      <c r="F850" s="208"/>
      <c r="G850" s="35" t="s">
        <v>7</v>
      </c>
      <c r="H850" s="37">
        <f t="shared" si="239"/>
        <v>156</v>
      </c>
      <c r="I850" s="37">
        <f t="shared" si="244"/>
        <v>0</v>
      </c>
      <c r="J850" s="37">
        <f t="shared" si="244"/>
        <v>0</v>
      </c>
      <c r="K850" s="37">
        <f t="shared" si="244"/>
        <v>0</v>
      </c>
      <c r="L850" s="37">
        <f t="shared" si="244"/>
        <v>133.5</v>
      </c>
      <c r="M850" s="37">
        <f t="shared" si="244"/>
        <v>22.5</v>
      </c>
      <c r="N850" s="37">
        <f t="shared" si="244"/>
        <v>0</v>
      </c>
      <c r="O850" s="208"/>
      <c r="P850" s="192"/>
    </row>
    <row r="851" spans="1:16" x14ac:dyDescent="0.25">
      <c r="A851" s="208"/>
      <c r="B851" s="208"/>
      <c r="C851" s="208"/>
      <c r="D851" s="208"/>
      <c r="E851" s="208"/>
      <c r="F851" s="208"/>
      <c r="G851" s="35" t="s">
        <v>8</v>
      </c>
      <c r="H851" s="37">
        <f t="shared" si="239"/>
        <v>0</v>
      </c>
      <c r="I851" s="37">
        <f t="shared" ref="I851:N851" si="245">I826+I831+I836+I841+I846</f>
        <v>0</v>
      </c>
      <c r="J851" s="37">
        <f t="shared" si="245"/>
        <v>0</v>
      </c>
      <c r="K851" s="37">
        <f t="shared" si="245"/>
        <v>0</v>
      </c>
      <c r="L851" s="37">
        <f t="shared" si="245"/>
        <v>0</v>
      </c>
      <c r="M851" s="37">
        <f t="shared" si="245"/>
        <v>0</v>
      </c>
      <c r="N851" s="37">
        <f t="shared" si="245"/>
        <v>0</v>
      </c>
      <c r="O851" s="208"/>
      <c r="P851" s="192"/>
    </row>
    <row r="852" spans="1:16" ht="24" x14ac:dyDescent="0.25">
      <c r="A852" s="208"/>
      <c r="B852" s="208"/>
      <c r="C852" s="208"/>
      <c r="D852" s="208"/>
      <c r="E852" s="208"/>
      <c r="F852" s="208"/>
      <c r="G852" s="35" t="s">
        <v>9</v>
      </c>
      <c r="H852" s="37">
        <f t="shared" si="239"/>
        <v>0</v>
      </c>
      <c r="I852" s="37">
        <f t="shared" ref="I852:N852" si="246">I827+I832+I837+I842+I847</f>
        <v>0</v>
      </c>
      <c r="J852" s="37">
        <f t="shared" si="246"/>
        <v>0</v>
      </c>
      <c r="K852" s="37">
        <f t="shared" si="246"/>
        <v>0</v>
      </c>
      <c r="L852" s="37">
        <f t="shared" si="246"/>
        <v>0</v>
      </c>
      <c r="M852" s="37">
        <f t="shared" si="246"/>
        <v>0</v>
      </c>
      <c r="N852" s="37">
        <f t="shared" si="246"/>
        <v>0</v>
      </c>
      <c r="O852" s="208"/>
      <c r="P852" s="192"/>
    </row>
    <row r="853" spans="1:16" x14ac:dyDescent="0.25">
      <c r="A853" s="187" t="s">
        <v>214</v>
      </c>
      <c r="B853" s="187"/>
      <c r="C853" s="187"/>
      <c r="D853" s="187"/>
      <c r="E853" s="187"/>
      <c r="F853" s="427"/>
      <c r="G853" s="187"/>
      <c r="H853" s="187"/>
      <c r="I853" s="187"/>
      <c r="J853" s="187"/>
      <c r="K853" s="187"/>
      <c r="L853" s="187"/>
      <c r="M853" s="187"/>
      <c r="N853" s="187"/>
      <c r="O853" s="187"/>
      <c r="P853" s="187"/>
    </row>
    <row r="854" spans="1:16" ht="51" customHeight="1" x14ac:dyDescent="0.25">
      <c r="A854" s="190" t="s">
        <v>2182</v>
      </c>
      <c r="B854" s="190" t="s">
        <v>1987</v>
      </c>
      <c r="C854" s="189" t="s">
        <v>214</v>
      </c>
      <c r="D854" s="189" t="s">
        <v>150</v>
      </c>
      <c r="E854" s="426" t="s">
        <v>2183</v>
      </c>
      <c r="F854" s="189" t="s">
        <v>4359</v>
      </c>
      <c r="G854" s="117" t="s">
        <v>4</v>
      </c>
      <c r="H854" s="32">
        <f>SUM(H855:H858)</f>
        <v>150.54999999999998</v>
      </c>
      <c r="I854" s="118">
        <f t="shared" ref="I854:N854" si="247">SUM(I855:I858)</f>
        <v>95.87</v>
      </c>
      <c r="J854" s="118">
        <f t="shared" si="247"/>
        <v>54.68</v>
      </c>
      <c r="K854" s="32">
        <f t="shared" si="247"/>
        <v>0</v>
      </c>
      <c r="L854" s="32">
        <f t="shared" si="247"/>
        <v>0</v>
      </c>
      <c r="M854" s="32">
        <f t="shared" si="247"/>
        <v>0</v>
      </c>
      <c r="N854" s="32">
        <f t="shared" si="247"/>
        <v>0</v>
      </c>
      <c r="O854" s="189">
        <v>36638</v>
      </c>
      <c r="P854" s="189"/>
    </row>
    <row r="855" spans="1:16" x14ac:dyDescent="0.25">
      <c r="A855" s="190"/>
      <c r="B855" s="190"/>
      <c r="C855" s="189"/>
      <c r="D855" s="189"/>
      <c r="E855" s="426"/>
      <c r="F855" s="189"/>
      <c r="G855" s="117" t="s">
        <v>35</v>
      </c>
      <c r="H855" s="119">
        <f>SUM(I855:N855)</f>
        <v>22.7</v>
      </c>
      <c r="I855" s="32">
        <v>22.7</v>
      </c>
      <c r="J855" s="32">
        <v>0</v>
      </c>
      <c r="K855" s="120">
        <v>0</v>
      </c>
      <c r="L855" s="32">
        <v>0</v>
      </c>
      <c r="M855" s="32">
        <v>0</v>
      </c>
      <c r="N855" s="32">
        <v>0</v>
      </c>
      <c r="O855" s="189"/>
      <c r="P855" s="189"/>
    </row>
    <row r="856" spans="1:16" ht="36" x14ac:dyDescent="0.25">
      <c r="A856" s="190"/>
      <c r="B856" s="190"/>
      <c r="C856" s="189"/>
      <c r="D856" s="189"/>
      <c r="E856" s="426"/>
      <c r="F856" s="189"/>
      <c r="G856" s="117" t="s">
        <v>7</v>
      </c>
      <c r="H856" s="119">
        <f>SUM(I856:N856)</f>
        <v>127.85</v>
      </c>
      <c r="I856" s="32">
        <v>73.17</v>
      </c>
      <c r="J856" s="32">
        <v>54.68</v>
      </c>
      <c r="K856" s="120">
        <v>0</v>
      </c>
      <c r="L856" s="32">
        <v>0</v>
      </c>
      <c r="M856" s="32">
        <v>0</v>
      </c>
      <c r="N856" s="32">
        <v>0</v>
      </c>
      <c r="O856" s="189"/>
      <c r="P856" s="189"/>
    </row>
    <row r="857" spans="1:16" x14ac:dyDescent="0.25">
      <c r="A857" s="190"/>
      <c r="B857" s="190"/>
      <c r="C857" s="189"/>
      <c r="D857" s="189"/>
      <c r="E857" s="426"/>
      <c r="F857" s="189"/>
      <c r="G857" s="117" t="s">
        <v>8</v>
      </c>
      <c r="H857" s="32">
        <f>SUM(I857:N857)</f>
        <v>0</v>
      </c>
      <c r="I857" s="121">
        <v>0</v>
      </c>
      <c r="J857" s="121">
        <v>0</v>
      </c>
      <c r="K857" s="32">
        <v>0</v>
      </c>
      <c r="L857" s="32">
        <v>0</v>
      </c>
      <c r="M857" s="32">
        <v>0</v>
      </c>
      <c r="N857" s="32">
        <v>0</v>
      </c>
      <c r="O857" s="189"/>
      <c r="P857" s="189"/>
    </row>
    <row r="858" spans="1:16" ht="24" x14ac:dyDescent="0.25">
      <c r="A858" s="190"/>
      <c r="B858" s="190"/>
      <c r="C858" s="189"/>
      <c r="D858" s="189"/>
      <c r="E858" s="426"/>
      <c r="F858" s="189"/>
      <c r="G858" s="117" t="s">
        <v>9</v>
      </c>
      <c r="H858" s="32">
        <f>SUM(I858:N858)</f>
        <v>0</v>
      </c>
      <c r="I858" s="32">
        <v>0</v>
      </c>
      <c r="J858" s="32">
        <v>0</v>
      </c>
      <c r="K858" s="32">
        <v>0</v>
      </c>
      <c r="L858" s="32">
        <v>0</v>
      </c>
      <c r="M858" s="32">
        <v>0</v>
      </c>
      <c r="N858" s="32">
        <v>0</v>
      </c>
      <c r="O858" s="189"/>
      <c r="P858" s="189"/>
    </row>
    <row r="859" spans="1:16" ht="48" customHeight="1" x14ac:dyDescent="0.25">
      <c r="A859" s="190" t="s">
        <v>2184</v>
      </c>
      <c r="B859" s="190" t="s">
        <v>1987</v>
      </c>
      <c r="C859" s="189" t="s">
        <v>214</v>
      </c>
      <c r="D859" s="189" t="s">
        <v>337</v>
      </c>
      <c r="E859" s="205" t="s">
        <v>4056</v>
      </c>
      <c r="F859" s="207" t="s">
        <v>1989</v>
      </c>
      <c r="G859" s="31" t="s">
        <v>4</v>
      </c>
      <c r="H859" s="32">
        <f>SUM(H860:H863)</f>
        <v>318.89999999999998</v>
      </c>
      <c r="I859" s="32">
        <f t="shared" ref="I859:N859" si="248">SUM(I860:I863)</f>
        <v>0</v>
      </c>
      <c r="J859" s="32">
        <f t="shared" si="248"/>
        <v>0</v>
      </c>
      <c r="K859" s="32">
        <f t="shared" si="248"/>
        <v>193.8</v>
      </c>
      <c r="L859" s="32">
        <f t="shared" si="248"/>
        <v>125.1</v>
      </c>
      <c r="M859" s="32">
        <f t="shared" si="248"/>
        <v>0</v>
      </c>
      <c r="N859" s="32">
        <f t="shared" si="248"/>
        <v>0</v>
      </c>
      <c r="O859" s="189">
        <v>20132</v>
      </c>
      <c r="P859" s="189"/>
    </row>
    <row r="860" spans="1:16" x14ac:dyDescent="0.25">
      <c r="A860" s="190"/>
      <c r="B860" s="190"/>
      <c r="C860" s="189"/>
      <c r="D860" s="189"/>
      <c r="E860" s="206"/>
      <c r="F860" s="189"/>
      <c r="G860" s="31" t="s">
        <v>35</v>
      </c>
      <c r="H860" s="32">
        <f>SUM(I860:N860)</f>
        <v>229.6</v>
      </c>
      <c r="I860" s="32">
        <v>0</v>
      </c>
      <c r="J860" s="32">
        <v>0</v>
      </c>
      <c r="K860" s="32">
        <v>139.5</v>
      </c>
      <c r="L860" s="32">
        <v>90.1</v>
      </c>
      <c r="M860" s="32">
        <v>0</v>
      </c>
      <c r="N860" s="32">
        <v>0</v>
      </c>
      <c r="O860" s="189"/>
      <c r="P860" s="189"/>
    </row>
    <row r="861" spans="1:16" ht="36" x14ac:dyDescent="0.25">
      <c r="A861" s="190"/>
      <c r="B861" s="190"/>
      <c r="C861" s="189"/>
      <c r="D861" s="189"/>
      <c r="E861" s="206"/>
      <c r="F861" s="189"/>
      <c r="G861" s="31" t="s">
        <v>7</v>
      </c>
      <c r="H861" s="32">
        <f t="shared" ref="H861:H888" si="249">SUM(I861:N861)</f>
        <v>89.3</v>
      </c>
      <c r="I861" s="32">
        <v>0</v>
      </c>
      <c r="J861" s="32">
        <v>0</v>
      </c>
      <c r="K861" s="32">
        <v>54.3</v>
      </c>
      <c r="L861" s="32">
        <v>35</v>
      </c>
      <c r="M861" s="32">
        <v>0</v>
      </c>
      <c r="N861" s="32">
        <v>0</v>
      </c>
      <c r="O861" s="189"/>
      <c r="P861" s="189"/>
    </row>
    <row r="862" spans="1:16" x14ac:dyDescent="0.25">
      <c r="A862" s="190"/>
      <c r="B862" s="190"/>
      <c r="C862" s="189"/>
      <c r="D862" s="189"/>
      <c r="E862" s="206"/>
      <c r="F862" s="189"/>
      <c r="G862" s="31" t="s">
        <v>8</v>
      </c>
      <c r="H862" s="32">
        <f t="shared" si="249"/>
        <v>0</v>
      </c>
      <c r="I862" s="32">
        <v>0</v>
      </c>
      <c r="J862" s="32">
        <v>0</v>
      </c>
      <c r="K862" s="32">
        <v>0</v>
      </c>
      <c r="L862" s="32">
        <v>0</v>
      </c>
      <c r="M862" s="32">
        <v>0</v>
      </c>
      <c r="N862" s="32">
        <v>0</v>
      </c>
      <c r="O862" s="189"/>
      <c r="P862" s="189"/>
    </row>
    <row r="863" spans="1:16" ht="24" x14ac:dyDescent="0.25">
      <c r="A863" s="190"/>
      <c r="B863" s="190"/>
      <c r="C863" s="189"/>
      <c r="D863" s="189"/>
      <c r="E863" s="207"/>
      <c r="F863" s="189"/>
      <c r="G863" s="31" t="s">
        <v>9</v>
      </c>
      <c r="H863" s="32">
        <f t="shared" si="249"/>
        <v>0</v>
      </c>
      <c r="I863" s="32">
        <v>0</v>
      </c>
      <c r="J863" s="32">
        <v>0</v>
      </c>
      <c r="K863" s="32">
        <v>0</v>
      </c>
      <c r="L863" s="32">
        <v>0</v>
      </c>
      <c r="M863" s="32">
        <v>0</v>
      </c>
      <c r="N863" s="32">
        <v>0</v>
      </c>
      <c r="O863" s="189"/>
      <c r="P863" s="189"/>
    </row>
    <row r="864" spans="1:16" ht="51" customHeight="1" x14ac:dyDescent="0.25">
      <c r="A864" s="190" t="s">
        <v>2185</v>
      </c>
      <c r="B864" s="190" t="s">
        <v>1987</v>
      </c>
      <c r="C864" s="189" t="s">
        <v>214</v>
      </c>
      <c r="D864" s="189" t="s">
        <v>44</v>
      </c>
      <c r="E864" s="189" t="s">
        <v>2186</v>
      </c>
      <c r="F864" s="189" t="s">
        <v>1989</v>
      </c>
      <c r="G864" s="31" t="s">
        <v>4</v>
      </c>
      <c r="H864" s="32">
        <f>SUM(H865:H868)</f>
        <v>391.1</v>
      </c>
      <c r="I864" s="32">
        <f t="shared" ref="I864:N864" si="250">SUM(I865:I868)</f>
        <v>0</v>
      </c>
      <c r="J864" s="32">
        <f t="shared" si="250"/>
        <v>0</v>
      </c>
      <c r="K864" s="32">
        <f t="shared" si="250"/>
        <v>0</v>
      </c>
      <c r="L864" s="32">
        <f t="shared" si="250"/>
        <v>148.6</v>
      </c>
      <c r="M864" s="32">
        <f t="shared" si="250"/>
        <v>155.4</v>
      </c>
      <c r="N864" s="32">
        <f t="shared" si="250"/>
        <v>87.1</v>
      </c>
      <c r="O864" s="189">
        <v>28467</v>
      </c>
      <c r="P864" s="189"/>
    </row>
    <row r="865" spans="1:16" x14ac:dyDescent="0.25">
      <c r="A865" s="190"/>
      <c r="B865" s="190"/>
      <c r="C865" s="189"/>
      <c r="D865" s="189"/>
      <c r="E865" s="189"/>
      <c r="F865" s="189"/>
      <c r="G865" s="31" t="s">
        <v>35</v>
      </c>
      <c r="H865" s="32">
        <f t="shared" si="249"/>
        <v>281.60000000000002</v>
      </c>
      <c r="I865" s="32">
        <v>0</v>
      </c>
      <c r="J865" s="32">
        <v>0</v>
      </c>
      <c r="K865" s="32">
        <v>0</v>
      </c>
      <c r="L865" s="32">
        <v>107</v>
      </c>
      <c r="M865" s="32">
        <v>111.9</v>
      </c>
      <c r="N865" s="32">
        <v>62.7</v>
      </c>
      <c r="O865" s="189"/>
      <c r="P865" s="189"/>
    </row>
    <row r="866" spans="1:16" ht="36" x14ac:dyDescent="0.25">
      <c r="A866" s="190"/>
      <c r="B866" s="190"/>
      <c r="C866" s="189"/>
      <c r="D866" s="189"/>
      <c r="E866" s="189"/>
      <c r="F866" s="189"/>
      <c r="G866" s="31" t="s">
        <v>7</v>
      </c>
      <c r="H866" s="32">
        <f t="shared" si="249"/>
        <v>109.5</v>
      </c>
      <c r="I866" s="32">
        <v>0</v>
      </c>
      <c r="J866" s="32">
        <v>0</v>
      </c>
      <c r="K866" s="32">
        <v>0</v>
      </c>
      <c r="L866" s="32">
        <v>41.6</v>
      </c>
      <c r="M866" s="32">
        <v>43.5</v>
      </c>
      <c r="N866" s="32">
        <v>24.4</v>
      </c>
      <c r="O866" s="189"/>
      <c r="P866" s="189"/>
    </row>
    <row r="867" spans="1:16" x14ac:dyDescent="0.25">
      <c r="A867" s="190"/>
      <c r="B867" s="190"/>
      <c r="C867" s="189"/>
      <c r="D867" s="189"/>
      <c r="E867" s="189"/>
      <c r="F867" s="189"/>
      <c r="G867" s="31" t="s">
        <v>8</v>
      </c>
      <c r="H867" s="32">
        <f t="shared" si="249"/>
        <v>0</v>
      </c>
      <c r="I867" s="32">
        <v>0</v>
      </c>
      <c r="J867" s="32">
        <v>0</v>
      </c>
      <c r="K867" s="32">
        <v>0</v>
      </c>
      <c r="L867" s="32">
        <v>0</v>
      </c>
      <c r="M867" s="32">
        <v>0</v>
      </c>
      <c r="N867" s="32">
        <v>0</v>
      </c>
      <c r="O867" s="189"/>
      <c r="P867" s="189"/>
    </row>
    <row r="868" spans="1:16" ht="24" x14ac:dyDescent="0.25">
      <c r="A868" s="190"/>
      <c r="B868" s="190"/>
      <c r="C868" s="189"/>
      <c r="D868" s="189"/>
      <c r="E868" s="189"/>
      <c r="F868" s="189"/>
      <c r="G868" s="31" t="s">
        <v>9</v>
      </c>
      <c r="H868" s="32">
        <f t="shared" si="249"/>
        <v>0</v>
      </c>
      <c r="I868" s="32">
        <v>0</v>
      </c>
      <c r="J868" s="32">
        <v>0</v>
      </c>
      <c r="K868" s="32">
        <v>0</v>
      </c>
      <c r="L868" s="32">
        <v>0</v>
      </c>
      <c r="M868" s="32">
        <v>0</v>
      </c>
      <c r="N868" s="32">
        <v>0</v>
      </c>
      <c r="O868" s="189"/>
      <c r="P868" s="189"/>
    </row>
    <row r="869" spans="1:16" ht="51" customHeight="1" x14ac:dyDescent="0.25">
      <c r="A869" s="190" t="s">
        <v>2187</v>
      </c>
      <c r="B869" s="190" t="s">
        <v>1987</v>
      </c>
      <c r="C869" s="189" t="s">
        <v>214</v>
      </c>
      <c r="D869" s="189">
        <v>2025</v>
      </c>
      <c r="E869" s="189" t="s">
        <v>2188</v>
      </c>
      <c r="F869" s="189" t="s">
        <v>4360</v>
      </c>
      <c r="G869" s="31" t="s">
        <v>4</v>
      </c>
      <c r="H869" s="32">
        <f>SUM(H870:H873)</f>
        <v>14.532</v>
      </c>
      <c r="I869" s="118">
        <f t="shared" ref="I869:N869" si="251">SUM(I870:I873)</f>
        <v>14.532</v>
      </c>
      <c r="J869" s="32">
        <f t="shared" si="251"/>
        <v>0</v>
      </c>
      <c r="K869" s="32">
        <f t="shared" si="251"/>
        <v>0</v>
      </c>
      <c r="L869" s="32">
        <f t="shared" si="251"/>
        <v>0</v>
      </c>
      <c r="M869" s="32">
        <f t="shared" si="251"/>
        <v>0</v>
      </c>
      <c r="N869" s="32">
        <f t="shared" si="251"/>
        <v>0</v>
      </c>
      <c r="O869" s="189">
        <v>1000</v>
      </c>
      <c r="P869" s="189"/>
    </row>
    <row r="870" spans="1:16" x14ac:dyDescent="0.25">
      <c r="A870" s="190"/>
      <c r="B870" s="190"/>
      <c r="C870" s="189"/>
      <c r="D870" s="189"/>
      <c r="E870" s="189"/>
      <c r="F870" s="189"/>
      <c r="G870" s="31" t="s">
        <v>35</v>
      </c>
      <c r="H870" s="119">
        <f t="shared" si="249"/>
        <v>8.9689999999999994</v>
      </c>
      <c r="I870" s="32">
        <v>8.9689999999999994</v>
      </c>
      <c r="J870" s="120">
        <v>0</v>
      </c>
      <c r="K870" s="32">
        <v>0</v>
      </c>
      <c r="L870" s="32">
        <v>0</v>
      </c>
      <c r="M870" s="32">
        <v>0</v>
      </c>
      <c r="N870" s="32">
        <v>0</v>
      </c>
      <c r="O870" s="189"/>
      <c r="P870" s="189"/>
    </row>
    <row r="871" spans="1:16" ht="36" x14ac:dyDescent="0.25">
      <c r="A871" s="190"/>
      <c r="B871" s="190"/>
      <c r="C871" s="189"/>
      <c r="D871" s="189"/>
      <c r="E871" s="189"/>
      <c r="F871" s="189"/>
      <c r="G871" s="31" t="s">
        <v>7</v>
      </c>
      <c r="H871" s="119">
        <f t="shared" si="249"/>
        <v>5.5629999999999997</v>
      </c>
      <c r="I871" s="32">
        <v>5.5629999999999997</v>
      </c>
      <c r="J871" s="120">
        <v>0</v>
      </c>
      <c r="K871" s="32">
        <v>0</v>
      </c>
      <c r="L871" s="32">
        <v>0</v>
      </c>
      <c r="M871" s="32">
        <v>0</v>
      </c>
      <c r="N871" s="32">
        <v>0</v>
      </c>
      <c r="O871" s="189"/>
      <c r="P871" s="189"/>
    </row>
    <row r="872" spans="1:16" x14ac:dyDescent="0.25">
      <c r="A872" s="190"/>
      <c r="B872" s="190"/>
      <c r="C872" s="189"/>
      <c r="D872" s="189"/>
      <c r="E872" s="189"/>
      <c r="F872" s="189"/>
      <c r="G872" s="31" t="s">
        <v>8</v>
      </c>
      <c r="H872" s="32">
        <f t="shared" si="249"/>
        <v>0</v>
      </c>
      <c r="I872" s="121">
        <v>0</v>
      </c>
      <c r="J872" s="32">
        <v>0</v>
      </c>
      <c r="K872" s="32">
        <v>0</v>
      </c>
      <c r="L872" s="32">
        <v>0</v>
      </c>
      <c r="M872" s="32">
        <v>0</v>
      </c>
      <c r="N872" s="32">
        <v>0</v>
      </c>
      <c r="O872" s="189"/>
      <c r="P872" s="189"/>
    </row>
    <row r="873" spans="1:16" ht="24" x14ac:dyDescent="0.25">
      <c r="A873" s="190"/>
      <c r="B873" s="190"/>
      <c r="C873" s="189"/>
      <c r="D873" s="189"/>
      <c r="E873" s="189"/>
      <c r="F873" s="189"/>
      <c r="G873" s="31" t="s">
        <v>9</v>
      </c>
      <c r="H873" s="32">
        <f t="shared" si="249"/>
        <v>0</v>
      </c>
      <c r="I873" s="32">
        <v>0</v>
      </c>
      <c r="J873" s="32">
        <v>0</v>
      </c>
      <c r="K873" s="32">
        <v>0</v>
      </c>
      <c r="L873" s="32">
        <v>0</v>
      </c>
      <c r="M873" s="32">
        <v>0</v>
      </c>
      <c r="N873" s="32">
        <v>0</v>
      </c>
      <c r="O873" s="189"/>
      <c r="P873" s="189"/>
    </row>
    <row r="874" spans="1:16" ht="51" customHeight="1" x14ac:dyDescent="0.25">
      <c r="A874" s="190" t="s">
        <v>2189</v>
      </c>
      <c r="B874" s="190" t="s">
        <v>1987</v>
      </c>
      <c r="C874" s="189" t="s">
        <v>214</v>
      </c>
      <c r="D874" s="189">
        <v>2027</v>
      </c>
      <c r="E874" s="189" t="s">
        <v>1995</v>
      </c>
      <c r="F874" s="189" t="s">
        <v>1989</v>
      </c>
      <c r="G874" s="31" t="s">
        <v>4</v>
      </c>
      <c r="H874" s="32">
        <f>SUM(H875:H878)</f>
        <v>12.7309</v>
      </c>
      <c r="I874" s="32">
        <f t="shared" ref="I874:N874" si="252">SUM(I875:I878)</f>
        <v>0</v>
      </c>
      <c r="J874" s="32">
        <f t="shared" si="252"/>
        <v>0</v>
      </c>
      <c r="K874" s="118">
        <f t="shared" si="252"/>
        <v>12.7309</v>
      </c>
      <c r="L874" s="32">
        <f t="shared" si="252"/>
        <v>0</v>
      </c>
      <c r="M874" s="32">
        <f t="shared" si="252"/>
        <v>0</v>
      </c>
      <c r="N874" s="32">
        <f t="shared" si="252"/>
        <v>0</v>
      </c>
      <c r="O874" s="189">
        <v>306</v>
      </c>
      <c r="P874" s="189"/>
    </row>
    <row r="875" spans="1:16" x14ac:dyDescent="0.25">
      <c r="A875" s="190"/>
      <c r="B875" s="190"/>
      <c r="C875" s="189"/>
      <c r="D875" s="189"/>
      <c r="E875" s="189"/>
      <c r="F875" s="189"/>
      <c r="G875" s="31" t="s">
        <v>35</v>
      </c>
      <c r="H875" s="32">
        <f t="shared" si="249"/>
        <v>9.1661999999999999</v>
      </c>
      <c r="I875" s="32">
        <v>0</v>
      </c>
      <c r="J875" s="119">
        <v>0</v>
      </c>
      <c r="K875" s="32">
        <v>9.1661999999999999</v>
      </c>
      <c r="L875" s="120">
        <v>0</v>
      </c>
      <c r="M875" s="32">
        <v>0</v>
      </c>
      <c r="N875" s="32">
        <v>0</v>
      </c>
      <c r="O875" s="189"/>
      <c r="P875" s="189"/>
    </row>
    <row r="876" spans="1:16" ht="36" x14ac:dyDescent="0.25">
      <c r="A876" s="190"/>
      <c r="B876" s="190"/>
      <c r="C876" s="189"/>
      <c r="D876" s="189"/>
      <c r="E876" s="189"/>
      <c r="F876" s="189"/>
      <c r="G876" s="31" t="s">
        <v>7</v>
      </c>
      <c r="H876" s="32">
        <f t="shared" si="249"/>
        <v>3.5647000000000002</v>
      </c>
      <c r="I876" s="32">
        <v>0</v>
      </c>
      <c r="J876" s="119">
        <v>0</v>
      </c>
      <c r="K876" s="32">
        <v>3.5647000000000002</v>
      </c>
      <c r="L876" s="120">
        <v>0</v>
      </c>
      <c r="M876" s="32">
        <v>0</v>
      </c>
      <c r="N876" s="32">
        <v>0</v>
      </c>
      <c r="O876" s="189"/>
      <c r="P876" s="189"/>
    </row>
    <row r="877" spans="1:16" x14ac:dyDescent="0.25">
      <c r="A877" s="190"/>
      <c r="B877" s="190"/>
      <c r="C877" s="189"/>
      <c r="D877" s="189"/>
      <c r="E877" s="189"/>
      <c r="F877" s="189"/>
      <c r="G877" s="31" t="s">
        <v>8</v>
      </c>
      <c r="H877" s="32">
        <f t="shared" si="249"/>
        <v>0</v>
      </c>
      <c r="I877" s="32">
        <v>0</v>
      </c>
      <c r="J877" s="32">
        <v>0</v>
      </c>
      <c r="K877" s="121">
        <v>0</v>
      </c>
      <c r="L877" s="32">
        <v>0</v>
      </c>
      <c r="M877" s="32">
        <v>0</v>
      </c>
      <c r="N877" s="32">
        <v>0</v>
      </c>
      <c r="O877" s="189"/>
      <c r="P877" s="189"/>
    </row>
    <row r="878" spans="1:16" ht="24" x14ac:dyDescent="0.25">
      <c r="A878" s="190"/>
      <c r="B878" s="190"/>
      <c r="C878" s="189"/>
      <c r="D878" s="189"/>
      <c r="E878" s="189"/>
      <c r="F878" s="189"/>
      <c r="G878" s="31" t="s">
        <v>9</v>
      </c>
      <c r="H878" s="32">
        <f t="shared" si="249"/>
        <v>0</v>
      </c>
      <c r="I878" s="32">
        <v>0</v>
      </c>
      <c r="J878" s="32">
        <v>0</v>
      </c>
      <c r="K878" s="32">
        <v>0</v>
      </c>
      <c r="L878" s="32">
        <v>0</v>
      </c>
      <c r="M878" s="32">
        <v>0</v>
      </c>
      <c r="N878" s="32">
        <v>0</v>
      </c>
      <c r="O878" s="189"/>
      <c r="P878" s="189"/>
    </row>
    <row r="879" spans="1:16" ht="51" customHeight="1" x14ac:dyDescent="0.25">
      <c r="A879" s="190" t="s">
        <v>2190</v>
      </c>
      <c r="B879" s="190" t="s">
        <v>1987</v>
      </c>
      <c r="C879" s="189" t="s">
        <v>214</v>
      </c>
      <c r="D879" s="189">
        <v>2029</v>
      </c>
      <c r="E879" s="189" t="s">
        <v>1995</v>
      </c>
      <c r="F879" s="189" t="s">
        <v>1989</v>
      </c>
      <c r="G879" s="31" t="s">
        <v>4</v>
      </c>
      <c r="H879" s="32">
        <f>SUM(H880:H883)</f>
        <v>12.0852</v>
      </c>
      <c r="I879" s="32">
        <f t="shared" ref="I879:N879" si="253">SUM(I880:I883)</f>
        <v>0</v>
      </c>
      <c r="J879" s="32">
        <f t="shared" si="253"/>
        <v>0</v>
      </c>
      <c r="K879" s="32">
        <f t="shared" si="253"/>
        <v>0</v>
      </c>
      <c r="L879" s="32">
        <f t="shared" si="253"/>
        <v>0</v>
      </c>
      <c r="M879" s="118">
        <f t="shared" si="253"/>
        <v>12.0852</v>
      </c>
      <c r="N879" s="32">
        <f t="shared" si="253"/>
        <v>0</v>
      </c>
      <c r="O879" s="189">
        <v>920</v>
      </c>
      <c r="P879" s="189"/>
    </row>
    <row r="880" spans="1:16" x14ac:dyDescent="0.25">
      <c r="A880" s="190"/>
      <c r="B880" s="190"/>
      <c r="C880" s="189"/>
      <c r="D880" s="189"/>
      <c r="E880" s="189"/>
      <c r="F880" s="189"/>
      <c r="G880" s="31" t="s">
        <v>35</v>
      </c>
      <c r="H880" s="32">
        <f t="shared" si="249"/>
        <v>8.7013999999999996</v>
      </c>
      <c r="I880" s="32">
        <v>0</v>
      </c>
      <c r="J880" s="32">
        <v>0</v>
      </c>
      <c r="K880" s="32">
        <v>0</v>
      </c>
      <c r="L880" s="119">
        <v>0</v>
      </c>
      <c r="M880" s="32">
        <v>8.7013999999999996</v>
      </c>
      <c r="N880" s="120">
        <v>0</v>
      </c>
      <c r="O880" s="189"/>
      <c r="P880" s="189"/>
    </row>
    <row r="881" spans="1:16" ht="36" x14ac:dyDescent="0.25">
      <c r="A881" s="190"/>
      <c r="B881" s="190"/>
      <c r="C881" s="189"/>
      <c r="D881" s="189"/>
      <c r="E881" s="189"/>
      <c r="F881" s="189"/>
      <c r="G881" s="31" t="s">
        <v>7</v>
      </c>
      <c r="H881" s="32">
        <f t="shared" si="249"/>
        <v>3.3837999999999999</v>
      </c>
      <c r="I881" s="32">
        <v>0</v>
      </c>
      <c r="J881" s="32">
        <v>0</v>
      </c>
      <c r="K881" s="32">
        <v>0</v>
      </c>
      <c r="L881" s="119">
        <v>0</v>
      </c>
      <c r="M881" s="32">
        <v>3.3837999999999999</v>
      </c>
      <c r="N881" s="120">
        <v>0</v>
      </c>
      <c r="O881" s="189"/>
      <c r="P881" s="189"/>
    </row>
    <row r="882" spans="1:16" x14ac:dyDescent="0.25">
      <c r="A882" s="190"/>
      <c r="B882" s="190"/>
      <c r="C882" s="189"/>
      <c r="D882" s="189"/>
      <c r="E882" s="189"/>
      <c r="F882" s="189"/>
      <c r="G882" s="31" t="s">
        <v>8</v>
      </c>
      <c r="H882" s="32">
        <f t="shared" si="249"/>
        <v>0</v>
      </c>
      <c r="I882" s="32">
        <v>0</v>
      </c>
      <c r="J882" s="32">
        <v>0</v>
      </c>
      <c r="K882" s="32">
        <v>0</v>
      </c>
      <c r="L882" s="32">
        <v>0</v>
      </c>
      <c r="M882" s="121">
        <v>0</v>
      </c>
      <c r="N882" s="32">
        <v>0</v>
      </c>
      <c r="O882" s="189"/>
      <c r="P882" s="189"/>
    </row>
    <row r="883" spans="1:16" ht="24" x14ac:dyDescent="0.25">
      <c r="A883" s="190"/>
      <c r="B883" s="190"/>
      <c r="C883" s="189"/>
      <c r="D883" s="189"/>
      <c r="E883" s="189"/>
      <c r="F883" s="189"/>
      <c r="G883" s="31" t="s">
        <v>9</v>
      </c>
      <c r="H883" s="32">
        <f t="shared" si="249"/>
        <v>0</v>
      </c>
      <c r="I883" s="32">
        <v>0</v>
      </c>
      <c r="J883" s="32">
        <v>0</v>
      </c>
      <c r="K883" s="32">
        <v>0</v>
      </c>
      <c r="L883" s="32">
        <v>0</v>
      </c>
      <c r="M883" s="32">
        <v>0</v>
      </c>
      <c r="N883" s="32">
        <v>0</v>
      </c>
      <c r="O883" s="189"/>
      <c r="P883" s="189"/>
    </row>
    <row r="884" spans="1:16" ht="36" x14ac:dyDescent="0.25">
      <c r="A884" s="208" t="s">
        <v>125</v>
      </c>
      <c r="B884" s="208"/>
      <c r="C884" s="208"/>
      <c r="D884" s="208"/>
      <c r="E884" s="208"/>
      <c r="F884" s="208"/>
      <c r="G884" s="35" t="s">
        <v>4</v>
      </c>
      <c r="H884" s="37">
        <f t="shared" ref="H884:N884" si="254">SUM(H885:H888)</f>
        <v>899.89810000000011</v>
      </c>
      <c r="I884" s="37">
        <f t="shared" si="254"/>
        <v>110.402</v>
      </c>
      <c r="J884" s="37">
        <f t="shared" si="254"/>
        <v>54.68</v>
      </c>
      <c r="K884" s="37">
        <f t="shared" si="254"/>
        <v>206.5309</v>
      </c>
      <c r="L884" s="37">
        <f t="shared" si="254"/>
        <v>273.7</v>
      </c>
      <c r="M884" s="37">
        <f t="shared" si="254"/>
        <v>167.48520000000002</v>
      </c>
      <c r="N884" s="37">
        <f t="shared" si="254"/>
        <v>87.1</v>
      </c>
      <c r="O884" s="208">
        <v>36638</v>
      </c>
      <c r="P884" s="189"/>
    </row>
    <row r="885" spans="1:16" ht="24" x14ac:dyDescent="0.25">
      <c r="A885" s="208"/>
      <c r="B885" s="208"/>
      <c r="C885" s="208"/>
      <c r="D885" s="208"/>
      <c r="E885" s="208"/>
      <c r="F885" s="208"/>
      <c r="G885" s="35" t="s">
        <v>35</v>
      </c>
      <c r="H885" s="37">
        <f>SUM(I885:N885)</f>
        <v>560.73660000000007</v>
      </c>
      <c r="I885" s="37">
        <f t="shared" ref="I885:N885" si="255">I855+I860+I865+I870+I875+I880</f>
        <v>31.668999999999997</v>
      </c>
      <c r="J885" s="37">
        <f t="shared" si="255"/>
        <v>0</v>
      </c>
      <c r="K885" s="37">
        <f t="shared" si="255"/>
        <v>148.6662</v>
      </c>
      <c r="L885" s="37">
        <f t="shared" si="255"/>
        <v>197.1</v>
      </c>
      <c r="M885" s="37">
        <f t="shared" si="255"/>
        <v>120.60140000000001</v>
      </c>
      <c r="N885" s="37">
        <f t="shared" si="255"/>
        <v>62.7</v>
      </c>
      <c r="O885" s="208"/>
      <c r="P885" s="189"/>
    </row>
    <row r="886" spans="1:16" ht="36" x14ac:dyDescent="0.25">
      <c r="A886" s="208"/>
      <c r="B886" s="208"/>
      <c r="C886" s="208"/>
      <c r="D886" s="208"/>
      <c r="E886" s="208"/>
      <c r="F886" s="208"/>
      <c r="G886" s="35" t="s">
        <v>7</v>
      </c>
      <c r="H886" s="37">
        <f>SUM(I886:N886)</f>
        <v>339.16149999999999</v>
      </c>
      <c r="I886" s="37">
        <f t="shared" ref="I886:N886" si="256">I856+I861+I866+I871+I876+I881</f>
        <v>78.733000000000004</v>
      </c>
      <c r="J886" s="37">
        <f t="shared" si="256"/>
        <v>54.68</v>
      </c>
      <c r="K886" s="37">
        <f t="shared" si="256"/>
        <v>57.864699999999999</v>
      </c>
      <c r="L886" s="37">
        <f t="shared" si="256"/>
        <v>76.599999999999994</v>
      </c>
      <c r="M886" s="37">
        <f t="shared" si="256"/>
        <v>46.883800000000001</v>
      </c>
      <c r="N886" s="37">
        <f t="shared" si="256"/>
        <v>24.4</v>
      </c>
      <c r="O886" s="208"/>
      <c r="P886" s="189"/>
    </row>
    <row r="887" spans="1:16" x14ac:dyDescent="0.25">
      <c r="A887" s="208"/>
      <c r="B887" s="208"/>
      <c r="C887" s="208"/>
      <c r="D887" s="208"/>
      <c r="E887" s="208"/>
      <c r="F887" s="208"/>
      <c r="G887" s="35" t="s">
        <v>8</v>
      </c>
      <c r="H887" s="37">
        <f t="shared" si="249"/>
        <v>0</v>
      </c>
      <c r="I887" s="37">
        <f t="shared" ref="I887:N887" si="257">I857+I862+I867+I872+I877+I882</f>
        <v>0</v>
      </c>
      <c r="J887" s="37">
        <f t="shared" si="257"/>
        <v>0</v>
      </c>
      <c r="K887" s="37">
        <f t="shared" si="257"/>
        <v>0</v>
      </c>
      <c r="L887" s="37">
        <f t="shared" si="257"/>
        <v>0</v>
      </c>
      <c r="M887" s="37">
        <f t="shared" si="257"/>
        <v>0</v>
      </c>
      <c r="N887" s="37">
        <f t="shared" si="257"/>
        <v>0</v>
      </c>
      <c r="O887" s="208"/>
      <c r="P887" s="189"/>
    </row>
    <row r="888" spans="1:16" ht="24" x14ac:dyDescent="0.25">
      <c r="A888" s="208"/>
      <c r="B888" s="208"/>
      <c r="C888" s="208"/>
      <c r="D888" s="208"/>
      <c r="E888" s="208"/>
      <c r="F888" s="208"/>
      <c r="G888" s="35" t="s">
        <v>9</v>
      </c>
      <c r="H888" s="37">
        <f t="shared" si="249"/>
        <v>0</v>
      </c>
      <c r="I888" s="37">
        <f t="shared" ref="I888:N888" si="258">I858+I863+I868+I873+I878+I883</f>
        <v>0</v>
      </c>
      <c r="J888" s="37">
        <f t="shared" si="258"/>
        <v>0</v>
      </c>
      <c r="K888" s="37">
        <f t="shared" si="258"/>
        <v>0</v>
      </c>
      <c r="L888" s="37">
        <f t="shared" si="258"/>
        <v>0</v>
      </c>
      <c r="M888" s="37">
        <f t="shared" si="258"/>
        <v>0</v>
      </c>
      <c r="N888" s="37">
        <f t="shared" si="258"/>
        <v>0</v>
      </c>
      <c r="O888" s="208"/>
      <c r="P888" s="189"/>
    </row>
    <row r="889" spans="1:16" x14ac:dyDescent="0.25">
      <c r="A889" s="187" t="s">
        <v>215</v>
      </c>
      <c r="B889" s="187"/>
      <c r="C889" s="187"/>
      <c r="D889" s="187"/>
      <c r="E889" s="187"/>
      <c r="F889" s="187"/>
      <c r="G889" s="187"/>
      <c r="H889" s="187"/>
      <c r="I889" s="187"/>
      <c r="J889" s="187"/>
      <c r="K889" s="187"/>
      <c r="L889" s="187"/>
      <c r="M889" s="187"/>
      <c r="N889" s="187"/>
      <c r="O889" s="187"/>
      <c r="P889" s="187"/>
    </row>
    <row r="890" spans="1:16" ht="63" customHeight="1" x14ac:dyDescent="0.25">
      <c r="A890" s="190" t="s">
        <v>2191</v>
      </c>
      <c r="B890" s="209"/>
      <c r="C890" s="189" t="s">
        <v>215</v>
      </c>
      <c r="D890" s="189">
        <v>2025</v>
      </c>
      <c r="E890" s="208"/>
      <c r="F890" s="208" t="s">
        <v>94</v>
      </c>
      <c r="G890" s="31" t="s">
        <v>4</v>
      </c>
      <c r="H890" s="32">
        <f>SUM(H891:H894)</f>
        <v>3.9</v>
      </c>
      <c r="I890" s="32">
        <f t="shared" ref="I890:N890" si="259">SUM(I891:I894)</f>
        <v>3.9</v>
      </c>
      <c r="J890" s="32">
        <f t="shared" si="259"/>
        <v>0</v>
      </c>
      <c r="K890" s="32">
        <f t="shared" si="259"/>
        <v>0</v>
      </c>
      <c r="L890" s="32">
        <f t="shared" si="259"/>
        <v>0</v>
      </c>
      <c r="M890" s="32">
        <f t="shared" si="259"/>
        <v>0</v>
      </c>
      <c r="N890" s="32">
        <f t="shared" si="259"/>
        <v>0</v>
      </c>
      <c r="O890" s="189">
        <v>22282</v>
      </c>
      <c r="P890" s="189"/>
    </row>
    <row r="891" spans="1:16" x14ac:dyDescent="0.25">
      <c r="A891" s="190"/>
      <c r="B891" s="209"/>
      <c r="C891" s="189"/>
      <c r="D891" s="189"/>
      <c r="E891" s="208"/>
      <c r="F891" s="208"/>
      <c r="G891" s="31" t="s">
        <v>6</v>
      </c>
      <c r="H891" s="32">
        <f>SUM(I891:N891)</f>
        <v>0</v>
      </c>
      <c r="I891" s="32">
        <v>0</v>
      </c>
      <c r="J891" s="32">
        <v>0</v>
      </c>
      <c r="K891" s="32">
        <v>0</v>
      </c>
      <c r="L891" s="32">
        <v>0</v>
      </c>
      <c r="M891" s="32">
        <v>0</v>
      </c>
      <c r="N891" s="32">
        <v>0</v>
      </c>
      <c r="O891" s="189"/>
      <c r="P891" s="189"/>
    </row>
    <row r="892" spans="1:16" ht="36" x14ac:dyDescent="0.25">
      <c r="A892" s="190"/>
      <c r="B892" s="209"/>
      <c r="C892" s="189"/>
      <c r="D892" s="189"/>
      <c r="E892" s="208"/>
      <c r="F892" s="208"/>
      <c r="G892" s="31" t="s">
        <v>7</v>
      </c>
      <c r="H892" s="32">
        <f t="shared" ref="H892:H929" si="260">SUM(I892:N892)</f>
        <v>3.9</v>
      </c>
      <c r="I892" s="32">
        <v>3.9</v>
      </c>
      <c r="J892" s="32">
        <v>0</v>
      </c>
      <c r="K892" s="32">
        <v>0</v>
      </c>
      <c r="L892" s="32">
        <v>0</v>
      </c>
      <c r="M892" s="32">
        <v>0</v>
      </c>
      <c r="N892" s="32">
        <v>0</v>
      </c>
      <c r="O892" s="189"/>
      <c r="P892" s="189"/>
    </row>
    <row r="893" spans="1:16" x14ac:dyDescent="0.25">
      <c r="A893" s="190"/>
      <c r="B893" s="209"/>
      <c r="C893" s="189"/>
      <c r="D893" s="189"/>
      <c r="E893" s="208"/>
      <c r="F893" s="208"/>
      <c r="G893" s="31" t="s">
        <v>8</v>
      </c>
      <c r="H893" s="32">
        <f t="shared" si="260"/>
        <v>0</v>
      </c>
      <c r="I893" s="32">
        <v>0</v>
      </c>
      <c r="J893" s="32">
        <v>0</v>
      </c>
      <c r="K893" s="32">
        <v>0</v>
      </c>
      <c r="L893" s="32">
        <v>0</v>
      </c>
      <c r="M893" s="32">
        <v>0</v>
      </c>
      <c r="N893" s="32">
        <v>0</v>
      </c>
      <c r="O893" s="189"/>
      <c r="P893" s="189"/>
    </row>
    <row r="894" spans="1:16" ht="24" x14ac:dyDescent="0.25">
      <c r="A894" s="190"/>
      <c r="B894" s="209"/>
      <c r="C894" s="189"/>
      <c r="D894" s="189"/>
      <c r="E894" s="208"/>
      <c r="F894" s="208"/>
      <c r="G894" s="31" t="s">
        <v>9</v>
      </c>
      <c r="H894" s="32">
        <f t="shared" si="260"/>
        <v>0</v>
      </c>
      <c r="I894" s="32">
        <v>0</v>
      </c>
      <c r="J894" s="32">
        <v>0</v>
      </c>
      <c r="K894" s="32">
        <v>0</v>
      </c>
      <c r="L894" s="32">
        <v>0</v>
      </c>
      <c r="M894" s="32">
        <v>0</v>
      </c>
      <c r="N894" s="32">
        <v>0</v>
      </c>
      <c r="O894" s="189"/>
      <c r="P894" s="189"/>
    </row>
    <row r="895" spans="1:16" ht="42" customHeight="1" x14ac:dyDescent="0.25">
      <c r="A895" s="190" t="s">
        <v>4057</v>
      </c>
      <c r="B895" s="190" t="s">
        <v>1987</v>
      </c>
      <c r="C895" s="189" t="s">
        <v>215</v>
      </c>
      <c r="D895" s="189" t="s">
        <v>67</v>
      </c>
      <c r="E895" s="189" t="s">
        <v>2192</v>
      </c>
      <c r="F895" s="189" t="s">
        <v>1989</v>
      </c>
      <c r="G895" s="31" t="s">
        <v>4</v>
      </c>
      <c r="H895" s="32">
        <f>SUM(H896:H899)</f>
        <v>214.89999999999998</v>
      </c>
      <c r="I895" s="32">
        <f t="shared" ref="I895:N895" si="261">SUM(I896:I899)</f>
        <v>0</v>
      </c>
      <c r="J895" s="32">
        <f t="shared" si="261"/>
        <v>0</v>
      </c>
      <c r="K895" s="32">
        <f t="shared" si="261"/>
        <v>0</v>
      </c>
      <c r="L895" s="32">
        <f t="shared" si="261"/>
        <v>108.1</v>
      </c>
      <c r="M895" s="32">
        <f t="shared" si="261"/>
        <v>106.80000000000001</v>
      </c>
      <c r="N895" s="32">
        <f t="shared" si="261"/>
        <v>0</v>
      </c>
      <c r="O895" s="189">
        <v>22282</v>
      </c>
      <c r="P895" s="189"/>
    </row>
    <row r="896" spans="1:16" x14ac:dyDescent="0.25">
      <c r="A896" s="190"/>
      <c r="B896" s="190"/>
      <c r="C896" s="189"/>
      <c r="D896" s="189"/>
      <c r="E896" s="189"/>
      <c r="F896" s="189"/>
      <c r="G896" s="31" t="s">
        <v>6</v>
      </c>
      <c r="H896" s="32">
        <f t="shared" si="260"/>
        <v>154.69999999999999</v>
      </c>
      <c r="I896" s="32">
        <v>0</v>
      </c>
      <c r="J896" s="32">
        <v>0</v>
      </c>
      <c r="K896" s="32">
        <v>0</v>
      </c>
      <c r="L896" s="32">
        <v>77.8</v>
      </c>
      <c r="M896" s="32">
        <v>76.900000000000006</v>
      </c>
      <c r="N896" s="32">
        <v>0</v>
      </c>
      <c r="O896" s="189"/>
      <c r="P896" s="189"/>
    </row>
    <row r="897" spans="1:16" ht="36" x14ac:dyDescent="0.25">
      <c r="A897" s="190"/>
      <c r="B897" s="190"/>
      <c r="C897" s="189"/>
      <c r="D897" s="189"/>
      <c r="E897" s="189"/>
      <c r="F897" s="189"/>
      <c r="G897" s="31" t="s">
        <v>7</v>
      </c>
      <c r="H897" s="32">
        <f t="shared" si="260"/>
        <v>60.2</v>
      </c>
      <c r="I897" s="32">
        <v>0</v>
      </c>
      <c r="J897" s="32">
        <v>0</v>
      </c>
      <c r="K897" s="32">
        <v>0</v>
      </c>
      <c r="L897" s="32">
        <v>30.3</v>
      </c>
      <c r="M897" s="32">
        <v>29.9</v>
      </c>
      <c r="N897" s="32">
        <v>0</v>
      </c>
      <c r="O897" s="189"/>
      <c r="P897" s="189"/>
    </row>
    <row r="898" spans="1:16" x14ac:dyDescent="0.25">
      <c r="A898" s="190"/>
      <c r="B898" s="190"/>
      <c r="C898" s="189"/>
      <c r="D898" s="189"/>
      <c r="E898" s="189"/>
      <c r="F898" s="189"/>
      <c r="G898" s="31" t="s">
        <v>8</v>
      </c>
      <c r="H898" s="32">
        <f t="shared" si="260"/>
        <v>0</v>
      </c>
      <c r="I898" s="32">
        <v>0</v>
      </c>
      <c r="J898" s="32">
        <v>0</v>
      </c>
      <c r="K898" s="32">
        <v>0</v>
      </c>
      <c r="L898" s="32">
        <v>0</v>
      </c>
      <c r="M898" s="32">
        <v>0</v>
      </c>
      <c r="N898" s="32">
        <v>0</v>
      </c>
      <c r="O898" s="189"/>
      <c r="P898" s="189"/>
    </row>
    <row r="899" spans="1:16" ht="24" x14ac:dyDescent="0.25">
      <c r="A899" s="190"/>
      <c r="B899" s="190"/>
      <c r="C899" s="189"/>
      <c r="D899" s="189"/>
      <c r="E899" s="189"/>
      <c r="F899" s="189"/>
      <c r="G899" s="31" t="s">
        <v>9</v>
      </c>
      <c r="H899" s="32">
        <f t="shared" si="260"/>
        <v>0</v>
      </c>
      <c r="I899" s="32">
        <v>0</v>
      </c>
      <c r="J899" s="32">
        <v>0</v>
      </c>
      <c r="K899" s="32">
        <v>0</v>
      </c>
      <c r="L899" s="32">
        <v>0</v>
      </c>
      <c r="M899" s="32">
        <v>0</v>
      </c>
      <c r="N899" s="32">
        <v>0</v>
      </c>
      <c r="O899" s="189"/>
      <c r="P899" s="189"/>
    </row>
    <row r="900" spans="1:16" ht="51" customHeight="1" x14ac:dyDescent="0.25">
      <c r="A900" s="190" t="s">
        <v>2193</v>
      </c>
      <c r="B900" s="190" t="s">
        <v>1987</v>
      </c>
      <c r="C900" s="189" t="s">
        <v>215</v>
      </c>
      <c r="D900" s="189">
        <v>2029</v>
      </c>
      <c r="E900" s="189" t="s">
        <v>1995</v>
      </c>
      <c r="F900" s="189" t="s">
        <v>1989</v>
      </c>
      <c r="G900" s="31" t="s">
        <v>4</v>
      </c>
      <c r="H900" s="32">
        <f>SUM(H901:H904)</f>
        <v>12.799999999999999</v>
      </c>
      <c r="I900" s="32">
        <f t="shared" ref="I900:N900" si="262">SUM(I901:I904)</f>
        <v>0</v>
      </c>
      <c r="J900" s="32">
        <f t="shared" si="262"/>
        <v>0</v>
      </c>
      <c r="K900" s="32">
        <f t="shared" si="262"/>
        <v>0</v>
      </c>
      <c r="L900" s="32">
        <f t="shared" si="262"/>
        <v>0</v>
      </c>
      <c r="M900" s="32">
        <f t="shared" si="262"/>
        <v>12.799999999999999</v>
      </c>
      <c r="N900" s="32">
        <f t="shared" si="262"/>
        <v>0</v>
      </c>
      <c r="O900" s="189">
        <v>517</v>
      </c>
      <c r="P900" s="189"/>
    </row>
    <row r="901" spans="1:16" x14ac:dyDescent="0.25">
      <c r="A901" s="190"/>
      <c r="B901" s="190"/>
      <c r="C901" s="189"/>
      <c r="D901" s="189"/>
      <c r="E901" s="189"/>
      <c r="F901" s="189"/>
      <c r="G901" s="31" t="s">
        <v>6</v>
      </c>
      <c r="H901" s="32">
        <f t="shared" si="260"/>
        <v>9.1999999999999993</v>
      </c>
      <c r="I901" s="32">
        <v>0</v>
      </c>
      <c r="J901" s="32">
        <v>0</v>
      </c>
      <c r="K901" s="32">
        <v>0</v>
      </c>
      <c r="L901" s="32">
        <v>0</v>
      </c>
      <c r="M901" s="32">
        <v>9.1999999999999993</v>
      </c>
      <c r="N901" s="32">
        <v>0</v>
      </c>
      <c r="O901" s="189"/>
      <c r="P901" s="189"/>
    </row>
    <row r="902" spans="1:16" ht="36" x14ac:dyDescent="0.25">
      <c r="A902" s="190"/>
      <c r="B902" s="190"/>
      <c r="C902" s="189"/>
      <c r="D902" s="189"/>
      <c r="E902" s="189"/>
      <c r="F902" s="189"/>
      <c r="G902" s="31" t="s">
        <v>7</v>
      </c>
      <c r="H902" s="32">
        <f t="shared" si="260"/>
        <v>3.6</v>
      </c>
      <c r="I902" s="32">
        <v>0</v>
      </c>
      <c r="J902" s="32">
        <v>0</v>
      </c>
      <c r="K902" s="32">
        <v>0</v>
      </c>
      <c r="L902" s="32">
        <v>0</v>
      </c>
      <c r="M902" s="32">
        <v>3.6</v>
      </c>
      <c r="N902" s="32">
        <v>0</v>
      </c>
      <c r="O902" s="189"/>
      <c r="P902" s="189"/>
    </row>
    <row r="903" spans="1:16" x14ac:dyDescent="0.25">
      <c r="A903" s="190"/>
      <c r="B903" s="190"/>
      <c r="C903" s="189"/>
      <c r="D903" s="189"/>
      <c r="E903" s="189"/>
      <c r="F903" s="189"/>
      <c r="G903" s="31" t="s">
        <v>8</v>
      </c>
      <c r="H903" s="32">
        <f t="shared" si="260"/>
        <v>0</v>
      </c>
      <c r="I903" s="32">
        <v>0</v>
      </c>
      <c r="J903" s="32">
        <v>0</v>
      </c>
      <c r="K903" s="32">
        <v>0</v>
      </c>
      <c r="L903" s="32">
        <v>0</v>
      </c>
      <c r="M903" s="32">
        <v>0</v>
      </c>
      <c r="N903" s="32">
        <v>0</v>
      </c>
      <c r="O903" s="189"/>
      <c r="P903" s="189"/>
    </row>
    <row r="904" spans="1:16" ht="24" x14ac:dyDescent="0.25">
      <c r="A904" s="190"/>
      <c r="B904" s="190"/>
      <c r="C904" s="189"/>
      <c r="D904" s="189"/>
      <c r="E904" s="189"/>
      <c r="F904" s="189"/>
      <c r="G904" s="31" t="s">
        <v>9</v>
      </c>
      <c r="H904" s="32">
        <f t="shared" si="260"/>
        <v>0</v>
      </c>
      <c r="I904" s="32">
        <v>0</v>
      </c>
      <c r="J904" s="32">
        <v>0</v>
      </c>
      <c r="K904" s="32">
        <v>0</v>
      </c>
      <c r="L904" s="32">
        <v>0</v>
      </c>
      <c r="M904" s="32">
        <v>0</v>
      </c>
      <c r="N904" s="32">
        <v>0</v>
      </c>
      <c r="O904" s="189"/>
      <c r="P904" s="189"/>
    </row>
    <row r="905" spans="1:16" ht="51" customHeight="1" x14ac:dyDescent="0.25">
      <c r="A905" s="190" t="s">
        <v>2194</v>
      </c>
      <c r="B905" s="190" t="s">
        <v>1987</v>
      </c>
      <c r="C905" s="189" t="s">
        <v>215</v>
      </c>
      <c r="D905" s="189">
        <v>2029</v>
      </c>
      <c r="E905" s="189" t="s">
        <v>2195</v>
      </c>
      <c r="F905" s="189" t="s">
        <v>1989</v>
      </c>
      <c r="G905" s="31" t="s">
        <v>4</v>
      </c>
      <c r="H905" s="32">
        <f>SUM(H906:H909)</f>
        <v>12.799999999999999</v>
      </c>
      <c r="I905" s="32">
        <f t="shared" ref="I905:N905" si="263">SUM(I906:I909)</f>
        <v>0</v>
      </c>
      <c r="J905" s="32">
        <f t="shared" si="263"/>
        <v>0</v>
      </c>
      <c r="K905" s="32">
        <f t="shared" si="263"/>
        <v>0</v>
      </c>
      <c r="L905" s="32">
        <f t="shared" si="263"/>
        <v>0</v>
      </c>
      <c r="M905" s="32">
        <f t="shared" si="263"/>
        <v>12.799999999999999</v>
      </c>
      <c r="N905" s="32">
        <f t="shared" si="263"/>
        <v>0</v>
      </c>
      <c r="O905" s="189">
        <v>596</v>
      </c>
      <c r="P905" s="189"/>
    </row>
    <row r="906" spans="1:16" x14ac:dyDescent="0.25">
      <c r="A906" s="190"/>
      <c r="B906" s="190"/>
      <c r="C906" s="189"/>
      <c r="D906" s="189"/>
      <c r="E906" s="189"/>
      <c r="F906" s="189"/>
      <c r="G906" s="31" t="s">
        <v>6</v>
      </c>
      <c r="H906" s="32">
        <f t="shared" si="260"/>
        <v>9.1999999999999993</v>
      </c>
      <c r="I906" s="32">
        <v>0</v>
      </c>
      <c r="J906" s="32">
        <v>0</v>
      </c>
      <c r="K906" s="32">
        <v>0</v>
      </c>
      <c r="L906" s="32">
        <v>0</v>
      </c>
      <c r="M906" s="32">
        <v>9.1999999999999993</v>
      </c>
      <c r="N906" s="32">
        <v>0</v>
      </c>
      <c r="O906" s="189"/>
      <c r="P906" s="189"/>
    </row>
    <row r="907" spans="1:16" ht="36" x14ac:dyDescent="0.25">
      <c r="A907" s="190"/>
      <c r="B907" s="190"/>
      <c r="C907" s="189"/>
      <c r="D907" s="189"/>
      <c r="E907" s="189"/>
      <c r="F907" s="189"/>
      <c r="G907" s="31" t="s">
        <v>7</v>
      </c>
      <c r="H907" s="32">
        <f t="shared" si="260"/>
        <v>3.6</v>
      </c>
      <c r="I907" s="32">
        <v>0</v>
      </c>
      <c r="J907" s="32">
        <v>0</v>
      </c>
      <c r="K907" s="32">
        <v>0</v>
      </c>
      <c r="L907" s="32">
        <v>0</v>
      </c>
      <c r="M907" s="32">
        <v>3.6</v>
      </c>
      <c r="N907" s="32">
        <v>0</v>
      </c>
      <c r="O907" s="189"/>
      <c r="P907" s="189"/>
    </row>
    <row r="908" spans="1:16" x14ac:dyDescent="0.25">
      <c r="A908" s="190"/>
      <c r="B908" s="190"/>
      <c r="C908" s="189"/>
      <c r="D908" s="189"/>
      <c r="E908" s="189"/>
      <c r="F908" s="189"/>
      <c r="G908" s="31" t="s">
        <v>8</v>
      </c>
      <c r="H908" s="32">
        <f t="shared" si="260"/>
        <v>0</v>
      </c>
      <c r="I908" s="32">
        <v>0</v>
      </c>
      <c r="J908" s="32">
        <v>0</v>
      </c>
      <c r="K908" s="32">
        <v>0</v>
      </c>
      <c r="L908" s="32">
        <v>0</v>
      </c>
      <c r="M908" s="32">
        <v>0</v>
      </c>
      <c r="N908" s="32">
        <v>0</v>
      </c>
      <c r="O908" s="189"/>
      <c r="P908" s="189"/>
    </row>
    <row r="909" spans="1:16" ht="24" x14ac:dyDescent="0.25">
      <c r="A909" s="190"/>
      <c r="B909" s="190"/>
      <c r="C909" s="189"/>
      <c r="D909" s="189"/>
      <c r="E909" s="189"/>
      <c r="F909" s="189"/>
      <c r="G909" s="31" t="s">
        <v>9</v>
      </c>
      <c r="H909" s="32">
        <f t="shared" si="260"/>
        <v>0</v>
      </c>
      <c r="I909" s="32">
        <v>0</v>
      </c>
      <c r="J909" s="32">
        <v>0</v>
      </c>
      <c r="K909" s="32">
        <v>0</v>
      </c>
      <c r="L909" s="32">
        <v>0</v>
      </c>
      <c r="M909" s="32">
        <v>0</v>
      </c>
      <c r="N909" s="32">
        <v>0</v>
      </c>
      <c r="O909" s="189"/>
      <c r="P909" s="189"/>
    </row>
    <row r="910" spans="1:16" ht="51" customHeight="1" x14ac:dyDescent="0.25">
      <c r="A910" s="190" t="s">
        <v>2196</v>
      </c>
      <c r="B910" s="190" t="s">
        <v>1987</v>
      </c>
      <c r="C910" s="189" t="s">
        <v>215</v>
      </c>
      <c r="D910" s="189">
        <v>2029</v>
      </c>
      <c r="E910" s="189" t="s">
        <v>2195</v>
      </c>
      <c r="F910" s="189" t="s">
        <v>1989</v>
      </c>
      <c r="G910" s="31" t="s">
        <v>4</v>
      </c>
      <c r="H910" s="32">
        <f>SUM(H911:H914)</f>
        <v>18.600000000000001</v>
      </c>
      <c r="I910" s="32">
        <f t="shared" ref="I910:N910" si="264">SUM(I911:I914)</f>
        <v>0</v>
      </c>
      <c r="J910" s="32">
        <f t="shared" si="264"/>
        <v>0</v>
      </c>
      <c r="K910" s="32">
        <f t="shared" si="264"/>
        <v>0</v>
      </c>
      <c r="L910" s="32">
        <f t="shared" si="264"/>
        <v>0</v>
      </c>
      <c r="M910" s="32">
        <f t="shared" si="264"/>
        <v>18.600000000000001</v>
      </c>
      <c r="N910" s="32">
        <f t="shared" si="264"/>
        <v>0</v>
      </c>
      <c r="O910" s="189">
        <v>1245</v>
      </c>
      <c r="P910" s="189"/>
    </row>
    <row r="911" spans="1:16" x14ac:dyDescent="0.25">
      <c r="A911" s="190"/>
      <c r="B911" s="190"/>
      <c r="C911" s="189"/>
      <c r="D911" s="189"/>
      <c r="E911" s="189"/>
      <c r="F911" s="189"/>
      <c r="G911" s="31" t="s">
        <v>6</v>
      </c>
      <c r="H911" s="32">
        <f t="shared" si="260"/>
        <v>13.4</v>
      </c>
      <c r="I911" s="32">
        <v>0</v>
      </c>
      <c r="J911" s="32">
        <v>0</v>
      </c>
      <c r="K911" s="32">
        <v>0</v>
      </c>
      <c r="L911" s="32">
        <v>0</v>
      </c>
      <c r="M911" s="32">
        <v>13.4</v>
      </c>
      <c r="N911" s="32">
        <v>0</v>
      </c>
      <c r="O911" s="189"/>
      <c r="P911" s="189"/>
    </row>
    <row r="912" spans="1:16" ht="36" x14ac:dyDescent="0.25">
      <c r="A912" s="190"/>
      <c r="B912" s="190"/>
      <c r="C912" s="189"/>
      <c r="D912" s="189"/>
      <c r="E912" s="189"/>
      <c r="F912" s="189"/>
      <c r="G912" s="31" t="s">
        <v>7</v>
      </c>
      <c r="H912" s="32">
        <f t="shared" si="260"/>
        <v>5.2</v>
      </c>
      <c r="I912" s="32">
        <v>0</v>
      </c>
      <c r="J912" s="32">
        <v>0</v>
      </c>
      <c r="K912" s="32">
        <v>0</v>
      </c>
      <c r="L912" s="32">
        <v>0</v>
      </c>
      <c r="M912" s="32">
        <v>5.2</v>
      </c>
      <c r="N912" s="32">
        <v>0</v>
      </c>
      <c r="O912" s="189"/>
      <c r="P912" s="189"/>
    </row>
    <row r="913" spans="1:16" x14ac:dyDescent="0.25">
      <c r="A913" s="190"/>
      <c r="B913" s="190"/>
      <c r="C913" s="189"/>
      <c r="D913" s="189"/>
      <c r="E913" s="189"/>
      <c r="F913" s="189"/>
      <c r="G913" s="31" t="s">
        <v>8</v>
      </c>
      <c r="H913" s="32">
        <f t="shared" si="260"/>
        <v>0</v>
      </c>
      <c r="I913" s="32">
        <v>0</v>
      </c>
      <c r="J913" s="32">
        <v>0</v>
      </c>
      <c r="K913" s="32">
        <v>0</v>
      </c>
      <c r="L913" s="32">
        <v>0</v>
      </c>
      <c r="M913" s="32">
        <v>0</v>
      </c>
      <c r="N913" s="32">
        <v>0</v>
      </c>
      <c r="O913" s="189"/>
      <c r="P913" s="189"/>
    </row>
    <row r="914" spans="1:16" ht="24" x14ac:dyDescent="0.25">
      <c r="A914" s="190"/>
      <c r="B914" s="190"/>
      <c r="C914" s="189"/>
      <c r="D914" s="189"/>
      <c r="E914" s="189"/>
      <c r="F914" s="189"/>
      <c r="G914" s="31" t="s">
        <v>9</v>
      </c>
      <c r="H914" s="32">
        <f t="shared" si="260"/>
        <v>0</v>
      </c>
      <c r="I914" s="32">
        <v>0</v>
      </c>
      <c r="J914" s="32">
        <v>0</v>
      </c>
      <c r="K914" s="32">
        <v>0</v>
      </c>
      <c r="L914" s="32">
        <v>0</v>
      </c>
      <c r="M914" s="32">
        <v>0</v>
      </c>
      <c r="N914" s="32">
        <v>0</v>
      </c>
      <c r="O914" s="189"/>
      <c r="P914" s="189"/>
    </row>
    <row r="915" spans="1:16" ht="51" customHeight="1" x14ac:dyDescent="0.25">
      <c r="A915" s="190" t="s">
        <v>2197</v>
      </c>
      <c r="B915" s="190" t="s">
        <v>1987</v>
      </c>
      <c r="C915" s="189" t="s">
        <v>215</v>
      </c>
      <c r="D915" s="189">
        <v>2029</v>
      </c>
      <c r="E915" s="189" t="s">
        <v>2195</v>
      </c>
      <c r="F915" s="189" t="s">
        <v>1989</v>
      </c>
      <c r="G915" s="31" t="s">
        <v>4</v>
      </c>
      <c r="H915" s="32">
        <f>SUM(H916:H919)</f>
        <v>13.9</v>
      </c>
      <c r="I915" s="32">
        <f t="shared" ref="I915:N915" si="265">SUM(I916:I919)</f>
        <v>0</v>
      </c>
      <c r="J915" s="32">
        <f t="shared" si="265"/>
        <v>0</v>
      </c>
      <c r="K915" s="32">
        <f t="shared" si="265"/>
        <v>0</v>
      </c>
      <c r="L915" s="32">
        <f t="shared" si="265"/>
        <v>0</v>
      </c>
      <c r="M915" s="32">
        <f t="shared" si="265"/>
        <v>13.9</v>
      </c>
      <c r="N915" s="32">
        <f t="shared" si="265"/>
        <v>0</v>
      </c>
      <c r="O915" s="189">
        <v>404</v>
      </c>
      <c r="P915" s="189"/>
    </row>
    <row r="916" spans="1:16" x14ac:dyDescent="0.25">
      <c r="A916" s="190"/>
      <c r="B916" s="190"/>
      <c r="C916" s="189"/>
      <c r="D916" s="189"/>
      <c r="E916" s="189"/>
      <c r="F916" s="189"/>
      <c r="G916" s="31" t="s">
        <v>6</v>
      </c>
      <c r="H916" s="32">
        <f t="shared" si="260"/>
        <v>10</v>
      </c>
      <c r="I916" s="32">
        <v>0</v>
      </c>
      <c r="J916" s="32">
        <v>0</v>
      </c>
      <c r="K916" s="32">
        <v>0</v>
      </c>
      <c r="L916" s="32">
        <v>0</v>
      </c>
      <c r="M916" s="32">
        <v>10</v>
      </c>
      <c r="N916" s="32">
        <v>0</v>
      </c>
      <c r="O916" s="189"/>
      <c r="P916" s="189"/>
    </row>
    <row r="917" spans="1:16" ht="36" x14ac:dyDescent="0.25">
      <c r="A917" s="190"/>
      <c r="B917" s="190"/>
      <c r="C917" s="189"/>
      <c r="D917" s="189"/>
      <c r="E917" s="189"/>
      <c r="F917" s="189"/>
      <c r="G917" s="31" t="s">
        <v>7</v>
      </c>
      <c r="H917" s="32">
        <f t="shared" si="260"/>
        <v>3.9</v>
      </c>
      <c r="I917" s="32">
        <v>0</v>
      </c>
      <c r="J917" s="32">
        <v>0</v>
      </c>
      <c r="K917" s="32">
        <v>0</v>
      </c>
      <c r="L917" s="32">
        <v>0</v>
      </c>
      <c r="M917" s="32">
        <v>3.9</v>
      </c>
      <c r="N917" s="32">
        <v>0</v>
      </c>
      <c r="O917" s="189"/>
      <c r="P917" s="189"/>
    </row>
    <row r="918" spans="1:16" x14ac:dyDescent="0.25">
      <c r="A918" s="190"/>
      <c r="B918" s="190"/>
      <c r="C918" s="189"/>
      <c r="D918" s="189"/>
      <c r="E918" s="189"/>
      <c r="F918" s="189"/>
      <c r="G918" s="31" t="s">
        <v>8</v>
      </c>
      <c r="H918" s="32">
        <f t="shared" si="260"/>
        <v>0</v>
      </c>
      <c r="I918" s="32">
        <v>0</v>
      </c>
      <c r="J918" s="32">
        <v>0</v>
      </c>
      <c r="K918" s="32">
        <v>0</v>
      </c>
      <c r="L918" s="32">
        <v>0</v>
      </c>
      <c r="M918" s="32">
        <v>0</v>
      </c>
      <c r="N918" s="32">
        <v>0</v>
      </c>
      <c r="O918" s="189"/>
      <c r="P918" s="189"/>
    </row>
    <row r="919" spans="1:16" ht="24" x14ac:dyDescent="0.25">
      <c r="A919" s="190"/>
      <c r="B919" s="190"/>
      <c r="C919" s="189"/>
      <c r="D919" s="189"/>
      <c r="E919" s="189"/>
      <c r="F919" s="189"/>
      <c r="G919" s="31" t="s">
        <v>9</v>
      </c>
      <c r="H919" s="32">
        <f t="shared" si="260"/>
        <v>0</v>
      </c>
      <c r="I919" s="32">
        <v>0</v>
      </c>
      <c r="J919" s="32">
        <v>0</v>
      </c>
      <c r="K919" s="32">
        <v>0</v>
      </c>
      <c r="L919" s="32">
        <v>0</v>
      </c>
      <c r="M919" s="32">
        <v>0</v>
      </c>
      <c r="N919" s="32">
        <v>0</v>
      </c>
      <c r="O919" s="189"/>
      <c r="P919" s="189"/>
    </row>
    <row r="920" spans="1:16" ht="51" customHeight="1" x14ac:dyDescent="0.25">
      <c r="A920" s="190" t="s">
        <v>2198</v>
      </c>
      <c r="B920" s="190" t="s">
        <v>1987</v>
      </c>
      <c r="C920" s="189" t="s">
        <v>215</v>
      </c>
      <c r="D920" s="189">
        <v>2029</v>
      </c>
      <c r="E920" s="189" t="s">
        <v>2195</v>
      </c>
      <c r="F920" s="189" t="s">
        <v>1989</v>
      </c>
      <c r="G920" s="31" t="s">
        <v>4</v>
      </c>
      <c r="H920" s="32">
        <f>SUM(H921:H924)</f>
        <v>13.9</v>
      </c>
      <c r="I920" s="32">
        <f t="shared" ref="I920:N920" si="266">SUM(I921:I924)</f>
        <v>0</v>
      </c>
      <c r="J920" s="32">
        <f t="shared" si="266"/>
        <v>0</v>
      </c>
      <c r="K920" s="32">
        <f t="shared" si="266"/>
        <v>0</v>
      </c>
      <c r="L920" s="32">
        <f t="shared" si="266"/>
        <v>0</v>
      </c>
      <c r="M920" s="32">
        <f t="shared" si="266"/>
        <v>13.9</v>
      </c>
      <c r="N920" s="32">
        <f t="shared" si="266"/>
        <v>0</v>
      </c>
      <c r="O920" s="189">
        <v>295</v>
      </c>
      <c r="P920" s="189"/>
    </row>
    <row r="921" spans="1:16" x14ac:dyDescent="0.25">
      <c r="A921" s="190"/>
      <c r="B921" s="190"/>
      <c r="C921" s="189"/>
      <c r="D921" s="189"/>
      <c r="E921" s="189"/>
      <c r="F921" s="189"/>
      <c r="G921" s="31" t="s">
        <v>6</v>
      </c>
      <c r="H921" s="32">
        <f t="shared" si="260"/>
        <v>10</v>
      </c>
      <c r="I921" s="32">
        <v>0</v>
      </c>
      <c r="J921" s="32">
        <v>0</v>
      </c>
      <c r="K921" s="32">
        <v>0</v>
      </c>
      <c r="L921" s="32">
        <v>0</v>
      </c>
      <c r="M921" s="32">
        <v>10</v>
      </c>
      <c r="N921" s="32">
        <v>0</v>
      </c>
      <c r="O921" s="189"/>
      <c r="P921" s="189"/>
    </row>
    <row r="922" spans="1:16" ht="36" x14ac:dyDescent="0.25">
      <c r="A922" s="190"/>
      <c r="B922" s="190"/>
      <c r="C922" s="189"/>
      <c r="D922" s="189"/>
      <c r="E922" s="189"/>
      <c r="F922" s="189"/>
      <c r="G922" s="31" t="s">
        <v>7</v>
      </c>
      <c r="H922" s="32">
        <f t="shared" si="260"/>
        <v>3.9</v>
      </c>
      <c r="I922" s="32">
        <v>0</v>
      </c>
      <c r="J922" s="32">
        <v>0</v>
      </c>
      <c r="K922" s="32">
        <v>0</v>
      </c>
      <c r="L922" s="32">
        <v>0</v>
      </c>
      <c r="M922" s="32">
        <v>3.9</v>
      </c>
      <c r="N922" s="32">
        <v>0</v>
      </c>
      <c r="O922" s="189"/>
      <c r="P922" s="189"/>
    </row>
    <row r="923" spans="1:16" x14ac:dyDescent="0.25">
      <c r="A923" s="190"/>
      <c r="B923" s="190"/>
      <c r="C923" s="189"/>
      <c r="D923" s="189"/>
      <c r="E923" s="189"/>
      <c r="F923" s="189"/>
      <c r="G923" s="31" t="s">
        <v>8</v>
      </c>
      <c r="H923" s="32">
        <f t="shared" si="260"/>
        <v>0</v>
      </c>
      <c r="I923" s="32">
        <v>0</v>
      </c>
      <c r="J923" s="32">
        <v>0</v>
      </c>
      <c r="K923" s="32">
        <v>0</v>
      </c>
      <c r="L923" s="32">
        <v>0</v>
      </c>
      <c r="M923" s="32">
        <v>0</v>
      </c>
      <c r="N923" s="32">
        <v>0</v>
      </c>
      <c r="O923" s="189"/>
      <c r="P923" s="189"/>
    </row>
    <row r="924" spans="1:16" ht="24" x14ac:dyDescent="0.25">
      <c r="A924" s="190"/>
      <c r="B924" s="190"/>
      <c r="C924" s="189"/>
      <c r="D924" s="189"/>
      <c r="E924" s="189"/>
      <c r="F924" s="189"/>
      <c r="G924" s="31" t="s">
        <v>9</v>
      </c>
      <c r="H924" s="32">
        <f t="shared" si="260"/>
        <v>0</v>
      </c>
      <c r="I924" s="32">
        <v>0</v>
      </c>
      <c r="J924" s="32">
        <v>0</v>
      </c>
      <c r="K924" s="32">
        <v>0</v>
      </c>
      <c r="L924" s="32">
        <v>0</v>
      </c>
      <c r="M924" s="32">
        <v>0</v>
      </c>
      <c r="N924" s="32">
        <v>0</v>
      </c>
      <c r="O924" s="189"/>
      <c r="P924" s="189"/>
    </row>
    <row r="925" spans="1:16" ht="36" x14ac:dyDescent="0.25">
      <c r="A925" s="208" t="s">
        <v>125</v>
      </c>
      <c r="B925" s="208"/>
      <c r="C925" s="208"/>
      <c r="D925" s="208"/>
      <c r="E925" s="208"/>
      <c r="F925" s="208"/>
      <c r="G925" s="35" t="s">
        <v>4</v>
      </c>
      <c r="H925" s="37">
        <f>SUM(H926:H929)</f>
        <v>290.8</v>
      </c>
      <c r="I925" s="37">
        <f t="shared" ref="I925:N925" si="267">SUM(I926:I929)</f>
        <v>3.9</v>
      </c>
      <c r="J925" s="37">
        <f t="shared" si="267"/>
        <v>0</v>
      </c>
      <c r="K925" s="37">
        <f t="shared" si="267"/>
        <v>0</v>
      </c>
      <c r="L925" s="37">
        <f t="shared" si="267"/>
        <v>108.1</v>
      </c>
      <c r="M925" s="37">
        <f t="shared" si="267"/>
        <v>178.8</v>
      </c>
      <c r="N925" s="37">
        <f t="shared" si="267"/>
        <v>0</v>
      </c>
      <c r="O925" s="208">
        <v>22282</v>
      </c>
      <c r="P925" s="189"/>
    </row>
    <row r="926" spans="1:16" ht="24" x14ac:dyDescent="0.25">
      <c r="A926" s="208"/>
      <c r="B926" s="208"/>
      <c r="C926" s="208"/>
      <c r="D926" s="208"/>
      <c r="E926" s="208"/>
      <c r="F926" s="208"/>
      <c r="G926" s="35" t="s">
        <v>6</v>
      </c>
      <c r="H926" s="37">
        <f t="shared" si="260"/>
        <v>206.5</v>
      </c>
      <c r="I926" s="37">
        <f t="shared" ref="I926:N926" si="268">I891+I896+I901+I906+I911+I916+I921</f>
        <v>0</v>
      </c>
      <c r="J926" s="37">
        <f t="shared" si="268"/>
        <v>0</v>
      </c>
      <c r="K926" s="37">
        <f t="shared" si="268"/>
        <v>0</v>
      </c>
      <c r="L926" s="37">
        <f t="shared" si="268"/>
        <v>77.8</v>
      </c>
      <c r="M926" s="37">
        <f t="shared" si="268"/>
        <v>128.70000000000002</v>
      </c>
      <c r="N926" s="37">
        <f t="shared" si="268"/>
        <v>0</v>
      </c>
      <c r="O926" s="208"/>
      <c r="P926" s="189"/>
    </row>
    <row r="927" spans="1:16" ht="36" x14ac:dyDescent="0.25">
      <c r="A927" s="208"/>
      <c r="B927" s="208"/>
      <c r="C927" s="208"/>
      <c r="D927" s="208"/>
      <c r="E927" s="208"/>
      <c r="F927" s="208"/>
      <c r="G927" s="35" t="s">
        <v>7</v>
      </c>
      <c r="H927" s="37">
        <f t="shared" si="260"/>
        <v>84.300000000000011</v>
      </c>
      <c r="I927" s="37">
        <f t="shared" ref="I927:N927" si="269">I892+I897+I902+I907+I912+I917+I922</f>
        <v>3.9</v>
      </c>
      <c r="J927" s="37">
        <f t="shared" si="269"/>
        <v>0</v>
      </c>
      <c r="K927" s="37">
        <f t="shared" si="269"/>
        <v>0</v>
      </c>
      <c r="L927" s="37">
        <f t="shared" si="269"/>
        <v>30.3</v>
      </c>
      <c r="M927" s="37">
        <f t="shared" si="269"/>
        <v>50.1</v>
      </c>
      <c r="N927" s="37">
        <f t="shared" si="269"/>
        <v>0</v>
      </c>
      <c r="O927" s="208"/>
      <c r="P927" s="189"/>
    </row>
    <row r="928" spans="1:16" x14ac:dyDescent="0.25">
      <c r="A928" s="208"/>
      <c r="B928" s="208"/>
      <c r="C928" s="208"/>
      <c r="D928" s="208"/>
      <c r="E928" s="208"/>
      <c r="F928" s="208"/>
      <c r="G928" s="35" t="s">
        <v>8</v>
      </c>
      <c r="H928" s="37">
        <f t="shared" si="260"/>
        <v>0</v>
      </c>
      <c r="I928" s="37">
        <f t="shared" ref="I928:N928" si="270">I893+I898+I903+I908+I913+I918+I923</f>
        <v>0</v>
      </c>
      <c r="J928" s="37">
        <f t="shared" si="270"/>
        <v>0</v>
      </c>
      <c r="K928" s="37">
        <f t="shared" si="270"/>
        <v>0</v>
      </c>
      <c r="L928" s="37">
        <f t="shared" si="270"/>
        <v>0</v>
      </c>
      <c r="M928" s="37">
        <f t="shared" si="270"/>
        <v>0</v>
      </c>
      <c r="N928" s="37">
        <f t="shared" si="270"/>
        <v>0</v>
      </c>
      <c r="O928" s="208"/>
      <c r="P928" s="189"/>
    </row>
    <row r="929" spans="1:16" ht="24" x14ac:dyDescent="0.25">
      <c r="A929" s="208"/>
      <c r="B929" s="208"/>
      <c r="C929" s="208"/>
      <c r="D929" s="208"/>
      <c r="E929" s="208"/>
      <c r="F929" s="208"/>
      <c r="G929" s="35" t="s">
        <v>9</v>
      </c>
      <c r="H929" s="37">
        <f t="shared" si="260"/>
        <v>0</v>
      </c>
      <c r="I929" s="37">
        <f t="shared" ref="I929:N929" si="271">I894+I899+I904+I909+I914+I919+I924</f>
        <v>0</v>
      </c>
      <c r="J929" s="37">
        <f t="shared" si="271"/>
        <v>0</v>
      </c>
      <c r="K929" s="37">
        <f t="shared" si="271"/>
        <v>0</v>
      </c>
      <c r="L929" s="37">
        <f t="shared" si="271"/>
        <v>0</v>
      </c>
      <c r="M929" s="37">
        <f t="shared" si="271"/>
        <v>0</v>
      </c>
      <c r="N929" s="37">
        <f t="shared" si="271"/>
        <v>0</v>
      </c>
      <c r="O929" s="208"/>
      <c r="P929" s="189"/>
    </row>
    <row r="930" spans="1:16" x14ac:dyDescent="0.25">
      <c r="A930" s="187" t="s">
        <v>1119</v>
      </c>
      <c r="B930" s="187"/>
      <c r="C930" s="187"/>
      <c r="D930" s="187"/>
      <c r="E930" s="187"/>
      <c r="F930" s="187"/>
      <c r="G930" s="187"/>
      <c r="H930" s="187"/>
      <c r="I930" s="187"/>
      <c r="J930" s="187"/>
      <c r="K930" s="187"/>
      <c r="L930" s="187"/>
      <c r="M930" s="187"/>
      <c r="N930" s="187"/>
      <c r="O930" s="187"/>
      <c r="P930" s="187"/>
    </row>
    <row r="931" spans="1:16" ht="51" customHeight="1" x14ac:dyDescent="0.25">
      <c r="A931" s="190" t="s">
        <v>2199</v>
      </c>
      <c r="B931" s="190" t="s">
        <v>1987</v>
      </c>
      <c r="C931" s="189" t="s">
        <v>1119</v>
      </c>
      <c r="D931" s="189">
        <v>2029</v>
      </c>
      <c r="E931" s="189" t="s">
        <v>1995</v>
      </c>
      <c r="F931" s="189" t="s">
        <v>1989</v>
      </c>
      <c r="G931" s="31" t="s">
        <v>4</v>
      </c>
      <c r="H931" s="116">
        <f>SUM(H932:H935)</f>
        <v>13.9</v>
      </c>
      <c r="I931" s="116">
        <f t="shared" ref="I931:N931" si="272">SUM(I932:I935)</f>
        <v>0</v>
      </c>
      <c r="J931" s="116">
        <f t="shared" si="272"/>
        <v>0</v>
      </c>
      <c r="K931" s="116">
        <f t="shared" si="272"/>
        <v>0</v>
      </c>
      <c r="L931" s="116">
        <f t="shared" si="272"/>
        <v>0</v>
      </c>
      <c r="M931" s="116">
        <f t="shared" si="272"/>
        <v>13.9</v>
      </c>
      <c r="N931" s="116">
        <f t="shared" si="272"/>
        <v>0</v>
      </c>
      <c r="O931" s="189">
        <v>375</v>
      </c>
      <c r="P931" s="189"/>
    </row>
    <row r="932" spans="1:16" x14ac:dyDescent="0.25">
      <c r="A932" s="190"/>
      <c r="B932" s="190"/>
      <c r="C932" s="189"/>
      <c r="D932" s="189"/>
      <c r="E932" s="189"/>
      <c r="F932" s="189"/>
      <c r="G932" s="31" t="s">
        <v>6</v>
      </c>
      <c r="H932" s="116">
        <f>SUM(I932:N932)</f>
        <v>10</v>
      </c>
      <c r="I932" s="116">
        <v>0</v>
      </c>
      <c r="J932" s="116">
        <v>0</v>
      </c>
      <c r="K932" s="116">
        <v>0</v>
      </c>
      <c r="L932" s="116">
        <v>0</v>
      </c>
      <c r="M932" s="116">
        <v>10</v>
      </c>
      <c r="N932" s="116">
        <v>0</v>
      </c>
      <c r="O932" s="189"/>
      <c r="P932" s="189"/>
    </row>
    <row r="933" spans="1:16" ht="36" x14ac:dyDescent="0.25">
      <c r="A933" s="190"/>
      <c r="B933" s="190"/>
      <c r="C933" s="189"/>
      <c r="D933" s="189"/>
      <c r="E933" s="189"/>
      <c r="F933" s="189"/>
      <c r="G933" s="31" t="s">
        <v>7</v>
      </c>
      <c r="H933" s="116">
        <f t="shared" ref="H933:H960" si="273">SUM(I933:N933)</f>
        <v>3.9</v>
      </c>
      <c r="I933" s="116">
        <v>0</v>
      </c>
      <c r="J933" s="116">
        <v>0</v>
      </c>
      <c r="K933" s="32">
        <v>0</v>
      </c>
      <c r="L933" s="116">
        <v>0</v>
      </c>
      <c r="M933" s="32">
        <v>3.9</v>
      </c>
      <c r="N933" s="116">
        <v>0</v>
      </c>
      <c r="O933" s="189"/>
      <c r="P933" s="189"/>
    </row>
    <row r="934" spans="1:16" x14ac:dyDescent="0.25">
      <c r="A934" s="190"/>
      <c r="B934" s="190"/>
      <c r="C934" s="189"/>
      <c r="D934" s="189"/>
      <c r="E934" s="189"/>
      <c r="F934" s="189"/>
      <c r="G934" s="31" t="s">
        <v>8</v>
      </c>
      <c r="H934" s="116">
        <f t="shared" si="273"/>
        <v>0</v>
      </c>
      <c r="I934" s="116">
        <v>0</v>
      </c>
      <c r="J934" s="116">
        <v>0</v>
      </c>
      <c r="K934" s="116">
        <v>0</v>
      </c>
      <c r="L934" s="116">
        <v>0</v>
      </c>
      <c r="M934" s="116">
        <v>0</v>
      </c>
      <c r="N934" s="116">
        <v>0</v>
      </c>
      <c r="O934" s="189"/>
      <c r="P934" s="189"/>
    </row>
    <row r="935" spans="1:16" ht="24" x14ac:dyDescent="0.25">
      <c r="A935" s="190"/>
      <c r="B935" s="190"/>
      <c r="C935" s="189"/>
      <c r="D935" s="189"/>
      <c r="E935" s="189"/>
      <c r="F935" s="189"/>
      <c r="G935" s="31" t="s">
        <v>9</v>
      </c>
      <c r="H935" s="116">
        <f t="shared" si="273"/>
        <v>0</v>
      </c>
      <c r="I935" s="116">
        <v>0</v>
      </c>
      <c r="J935" s="116">
        <v>0</v>
      </c>
      <c r="K935" s="116">
        <v>0</v>
      </c>
      <c r="L935" s="116">
        <v>0</v>
      </c>
      <c r="M935" s="116">
        <v>0</v>
      </c>
      <c r="N935" s="116">
        <v>0</v>
      </c>
      <c r="O935" s="189"/>
      <c r="P935" s="189"/>
    </row>
    <row r="936" spans="1:16" ht="51" customHeight="1" x14ac:dyDescent="0.25">
      <c r="A936" s="190" t="s">
        <v>2200</v>
      </c>
      <c r="B936" s="190" t="s">
        <v>1987</v>
      </c>
      <c r="C936" s="189" t="s">
        <v>1119</v>
      </c>
      <c r="D936" s="189">
        <v>2028</v>
      </c>
      <c r="E936" s="189" t="s">
        <v>1995</v>
      </c>
      <c r="F936" s="189" t="s">
        <v>1989</v>
      </c>
      <c r="G936" s="31" t="s">
        <v>4</v>
      </c>
      <c r="H936" s="116">
        <f>SUM(H937:H940)</f>
        <v>12.200000000000001</v>
      </c>
      <c r="I936" s="116">
        <f t="shared" ref="I936:N936" si="274">SUM(I937:I940)</f>
        <v>0</v>
      </c>
      <c r="J936" s="116">
        <f t="shared" si="274"/>
        <v>0</v>
      </c>
      <c r="K936" s="116">
        <f t="shared" si="274"/>
        <v>0</v>
      </c>
      <c r="L936" s="116">
        <f t="shared" si="274"/>
        <v>12.200000000000001</v>
      </c>
      <c r="M936" s="116">
        <f t="shared" si="274"/>
        <v>0</v>
      </c>
      <c r="N936" s="116">
        <f t="shared" si="274"/>
        <v>0</v>
      </c>
      <c r="O936" s="189">
        <v>663</v>
      </c>
      <c r="P936" s="189"/>
    </row>
    <row r="937" spans="1:16" x14ac:dyDescent="0.25">
      <c r="A937" s="190"/>
      <c r="B937" s="190"/>
      <c r="C937" s="189"/>
      <c r="D937" s="189"/>
      <c r="E937" s="189"/>
      <c r="F937" s="189"/>
      <c r="G937" s="31" t="s">
        <v>6</v>
      </c>
      <c r="H937" s="116">
        <f t="shared" si="273"/>
        <v>8.8000000000000007</v>
      </c>
      <c r="I937" s="32">
        <v>0</v>
      </c>
      <c r="J937" s="32">
        <v>0</v>
      </c>
      <c r="K937" s="32">
        <v>0</v>
      </c>
      <c r="L937" s="32">
        <v>8.8000000000000007</v>
      </c>
      <c r="M937" s="32">
        <v>0</v>
      </c>
      <c r="N937" s="32">
        <v>0</v>
      </c>
      <c r="O937" s="189"/>
      <c r="P937" s="189"/>
    </row>
    <row r="938" spans="1:16" ht="36" x14ac:dyDescent="0.25">
      <c r="A938" s="190"/>
      <c r="B938" s="190"/>
      <c r="C938" s="189"/>
      <c r="D938" s="189"/>
      <c r="E938" s="189"/>
      <c r="F938" s="189"/>
      <c r="G938" s="31" t="s">
        <v>7</v>
      </c>
      <c r="H938" s="116">
        <f t="shared" si="273"/>
        <v>3.4</v>
      </c>
      <c r="I938" s="32">
        <v>0</v>
      </c>
      <c r="J938" s="32">
        <v>0</v>
      </c>
      <c r="K938" s="32">
        <v>0</v>
      </c>
      <c r="L938" s="32">
        <v>3.4</v>
      </c>
      <c r="M938" s="32">
        <v>0</v>
      </c>
      <c r="N938" s="32">
        <v>0</v>
      </c>
      <c r="O938" s="189"/>
      <c r="P938" s="189"/>
    </row>
    <row r="939" spans="1:16" x14ac:dyDescent="0.25">
      <c r="A939" s="190"/>
      <c r="B939" s="190"/>
      <c r="C939" s="189"/>
      <c r="D939" s="189"/>
      <c r="E939" s="189"/>
      <c r="F939" s="189"/>
      <c r="G939" s="31" t="s">
        <v>8</v>
      </c>
      <c r="H939" s="116">
        <f t="shared" si="273"/>
        <v>0</v>
      </c>
      <c r="I939" s="32">
        <v>0</v>
      </c>
      <c r="J939" s="32">
        <v>0</v>
      </c>
      <c r="K939" s="32">
        <v>0</v>
      </c>
      <c r="L939" s="32">
        <v>0</v>
      </c>
      <c r="M939" s="32">
        <v>0</v>
      </c>
      <c r="N939" s="32">
        <v>0</v>
      </c>
      <c r="O939" s="189"/>
      <c r="P939" s="189"/>
    </row>
    <row r="940" spans="1:16" ht="24" x14ac:dyDescent="0.25">
      <c r="A940" s="190"/>
      <c r="B940" s="190"/>
      <c r="C940" s="189"/>
      <c r="D940" s="189"/>
      <c r="E940" s="189"/>
      <c r="F940" s="189"/>
      <c r="G940" s="31" t="s">
        <v>9</v>
      </c>
      <c r="H940" s="116">
        <f t="shared" si="273"/>
        <v>0</v>
      </c>
      <c r="I940" s="32">
        <v>0</v>
      </c>
      <c r="J940" s="32">
        <v>0</v>
      </c>
      <c r="K940" s="32">
        <v>0</v>
      </c>
      <c r="L940" s="32">
        <v>0</v>
      </c>
      <c r="M940" s="32">
        <v>0</v>
      </c>
      <c r="N940" s="32">
        <v>0</v>
      </c>
      <c r="O940" s="189"/>
      <c r="P940" s="189"/>
    </row>
    <row r="941" spans="1:16" ht="51" customHeight="1" x14ac:dyDescent="0.25">
      <c r="A941" s="190" t="s">
        <v>2201</v>
      </c>
      <c r="B941" s="190" t="s">
        <v>1987</v>
      </c>
      <c r="C941" s="189" t="s">
        <v>1119</v>
      </c>
      <c r="D941" s="189">
        <v>2029</v>
      </c>
      <c r="E941" s="189" t="s">
        <v>1995</v>
      </c>
      <c r="F941" s="189" t="s">
        <v>1989</v>
      </c>
      <c r="G941" s="31" t="s">
        <v>4</v>
      </c>
      <c r="H941" s="116">
        <f>SUM(H942:H945)</f>
        <v>13.9</v>
      </c>
      <c r="I941" s="116">
        <f t="shared" ref="I941:N941" si="275">SUM(I942:I945)</f>
        <v>0</v>
      </c>
      <c r="J941" s="116">
        <f t="shared" si="275"/>
        <v>0</v>
      </c>
      <c r="K941" s="116">
        <f t="shared" si="275"/>
        <v>0</v>
      </c>
      <c r="L941" s="116">
        <f t="shared" si="275"/>
        <v>0</v>
      </c>
      <c r="M941" s="116">
        <f t="shared" si="275"/>
        <v>13.9</v>
      </c>
      <c r="N941" s="116">
        <f t="shared" si="275"/>
        <v>0</v>
      </c>
      <c r="O941" s="189">
        <v>240</v>
      </c>
      <c r="P941" s="189"/>
    </row>
    <row r="942" spans="1:16" x14ac:dyDescent="0.25">
      <c r="A942" s="190"/>
      <c r="B942" s="190"/>
      <c r="C942" s="189"/>
      <c r="D942" s="189"/>
      <c r="E942" s="189"/>
      <c r="F942" s="189"/>
      <c r="G942" s="31" t="s">
        <v>6</v>
      </c>
      <c r="H942" s="116">
        <f t="shared" si="273"/>
        <v>10</v>
      </c>
      <c r="I942" s="116">
        <v>0</v>
      </c>
      <c r="J942" s="116">
        <v>0</v>
      </c>
      <c r="K942" s="116">
        <v>0</v>
      </c>
      <c r="L942" s="116">
        <v>0</v>
      </c>
      <c r="M942" s="116">
        <v>10</v>
      </c>
      <c r="N942" s="116">
        <v>0</v>
      </c>
      <c r="O942" s="189"/>
      <c r="P942" s="189"/>
    </row>
    <row r="943" spans="1:16" ht="36" x14ac:dyDescent="0.25">
      <c r="A943" s="190"/>
      <c r="B943" s="190"/>
      <c r="C943" s="189"/>
      <c r="D943" s="189"/>
      <c r="E943" s="189"/>
      <c r="F943" s="189"/>
      <c r="G943" s="31" t="s">
        <v>7</v>
      </c>
      <c r="H943" s="116">
        <f t="shared" si="273"/>
        <v>3.9</v>
      </c>
      <c r="I943" s="116">
        <v>0</v>
      </c>
      <c r="J943" s="116">
        <v>0</v>
      </c>
      <c r="K943" s="32">
        <v>0</v>
      </c>
      <c r="L943" s="116">
        <v>0</v>
      </c>
      <c r="M943" s="32">
        <v>3.9</v>
      </c>
      <c r="N943" s="116">
        <v>0</v>
      </c>
      <c r="O943" s="189"/>
      <c r="P943" s="189"/>
    </row>
    <row r="944" spans="1:16" x14ac:dyDescent="0.25">
      <c r="A944" s="190"/>
      <c r="B944" s="190"/>
      <c r="C944" s="189"/>
      <c r="D944" s="189"/>
      <c r="E944" s="189"/>
      <c r="F944" s="189"/>
      <c r="G944" s="31" t="s">
        <v>8</v>
      </c>
      <c r="H944" s="116">
        <f t="shared" si="273"/>
        <v>0</v>
      </c>
      <c r="I944" s="116">
        <v>0</v>
      </c>
      <c r="J944" s="116">
        <v>0</v>
      </c>
      <c r="K944" s="116">
        <v>0</v>
      </c>
      <c r="L944" s="116">
        <v>0</v>
      </c>
      <c r="M944" s="116">
        <v>0</v>
      </c>
      <c r="N944" s="116">
        <v>0</v>
      </c>
      <c r="O944" s="189"/>
      <c r="P944" s="189"/>
    </row>
    <row r="945" spans="1:16" ht="24" x14ac:dyDescent="0.25">
      <c r="A945" s="190"/>
      <c r="B945" s="190"/>
      <c r="C945" s="189"/>
      <c r="D945" s="189"/>
      <c r="E945" s="189"/>
      <c r="F945" s="189"/>
      <c r="G945" s="31" t="s">
        <v>9</v>
      </c>
      <c r="H945" s="116">
        <f t="shared" si="273"/>
        <v>0</v>
      </c>
      <c r="I945" s="116">
        <v>0</v>
      </c>
      <c r="J945" s="116">
        <v>0</v>
      </c>
      <c r="K945" s="116">
        <v>0</v>
      </c>
      <c r="L945" s="116">
        <v>0</v>
      </c>
      <c r="M945" s="116">
        <v>0</v>
      </c>
      <c r="N945" s="116">
        <v>0</v>
      </c>
      <c r="O945" s="189"/>
      <c r="P945" s="189"/>
    </row>
    <row r="946" spans="1:16" ht="51" customHeight="1" x14ac:dyDescent="0.25">
      <c r="A946" s="190" t="s">
        <v>2202</v>
      </c>
      <c r="B946" s="190" t="s">
        <v>1987</v>
      </c>
      <c r="C946" s="189" t="s">
        <v>1119</v>
      </c>
      <c r="D946" s="189">
        <v>2029</v>
      </c>
      <c r="E946" s="189" t="s">
        <v>2203</v>
      </c>
      <c r="F946" s="189" t="s">
        <v>1989</v>
      </c>
      <c r="G946" s="31" t="s">
        <v>4</v>
      </c>
      <c r="H946" s="116">
        <f>SUM(H947:H950)</f>
        <v>61.1</v>
      </c>
      <c r="I946" s="116">
        <f t="shared" ref="I946:N946" si="276">SUM(I947:I950)</f>
        <v>0</v>
      </c>
      <c r="J946" s="116">
        <f t="shared" si="276"/>
        <v>0</v>
      </c>
      <c r="K946" s="116">
        <f t="shared" si="276"/>
        <v>0</v>
      </c>
      <c r="L946" s="116">
        <f t="shared" si="276"/>
        <v>0</v>
      </c>
      <c r="M946" s="116">
        <f t="shared" si="276"/>
        <v>61.1</v>
      </c>
      <c r="N946" s="116">
        <f t="shared" si="276"/>
        <v>0</v>
      </c>
      <c r="O946" s="189">
        <v>14957</v>
      </c>
      <c r="P946" s="189"/>
    </row>
    <row r="947" spans="1:16" x14ac:dyDescent="0.25">
      <c r="A947" s="190"/>
      <c r="B947" s="190"/>
      <c r="C947" s="189"/>
      <c r="D947" s="189"/>
      <c r="E947" s="189"/>
      <c r="F947" s="189"/>
      <c r="G947" s="31" t="s">
        <v>6</v>
      </c>
      <c r="H947" s="116">
        <f t="shared" si="273"/>
        <v>44</v>
      </c>
      <c r="I947" s="32">
        <v>0</v>
      </c>
      <c r="J947" s="32">
        <v>0</v>
      </c>
      <c r="K947" s="32">
        <v>0</v>
      </c>
      <c r="L947" s="32">
        <v>0</v>
      </c>
      <c r="M947" s="32">
        <v>44</v>
      </c>
      <c r="N947" s="32">
        <v>0</v>
      </c>
      <c r="O947" s="189"/>
      <c r="P947" s="189"/>
    </row>
    <row r="948" spans="1:16" ht="36" x14ac:dyDescent="0.25">
      <c r="A948" s="190"/>
      <c r="B948" s="190"/>
      <c r="C948" s="189"/>
      <c r="D948" s="189"/>
      <c r="E948" s="189"/>
      <c r="F948" s="189"/>
      <c r="G948" s="31" t="s">
        <v>7</v>
      </c>
      <c r="H948" s="116">
        <f t="shared" si="273"/>
        <v>17.100000000000001</v>
      </c>
      <c r="I948" s="32">
        <v>0</v>
      </c>
      <c r="J948" s="32">
        <v>0</v>
      </c>
      <c r="K948" s="32">
        <v>0</v>
      </c>
      <c r="L948" s="32">
        <v>0</v>
      </c>
      <c r="M948" s="32">
        <v>17.100000000000001</v>
      </c>
      <c r="N948" s="32">
        <v>0</v>
      </c>
      <c r="O948" s="189"/>
      <c r="P948" s="189"/>
    </row>
    <row r="949" spans="1:16" x14ac:dyDescent="0.25">
      <c r="A949" s="190"/>
      <c r="B949" s="190"/>
      <c r="C949" s="189"/>
      <c r="D949" s="189"/>
      <c r="E949" s="189"/>
      <c r="F949" s="189"/>
      <c r="G949" s="31" t="s">
        <v>8</v>
      </c>
      <c r="H949" s="116">
        <f t="shared" si="273"/>
        <v>0</v>
      </c>
      <c r="I949" s="32">
        <v>0</v>
      </c>
      <c r="J949" s="32">
        <v>0</v>
      </c>
      <c r="K949" s="32">
        <v>0</v>
      </c>
      <c r="L949" s="32">
        <v>0</v>
      </c>
      <c r="M949" s="32">
        <v>0</v>
      </c>
      <c r="N949" s="32">
        <v>0</v>
      </c>
      <c r="O949" s="189"/>
      <c r="P949" s="189"/>
    </row>
    <row r="950" spans="1:16" ht="24" x14ac:dyDescent="0.25">
      <c r="A950" s="190"/>
      <c r="B950" s="190"/>
      <c r="C950" s="189"/>
      <c r="D950" s="189"/>
      <c r="E950" s="189"/>
      <c r="F950" s="189"/>
      <c r="G950" s="31" t="s">
        <v>9</v>
      </c>
      <c r="H950" s="116">
        <f t="shared" si="273"/>
        <v>0</v>
      </c>
      <c r="I950" s="32">
        <v>0</v>
      </c>
      <c r="J950" s="32">
        <v>0</v>
      </c>
      <c r="K950" s="32">
        <v>0</v>
      </c>
      <c r="L950" s="32">
        <v>0</v>
      </c>
      <c r="M950" s="32">
        <v>0</v>
      </c>
      <c r="N950" s="32">
        <v>0</v>
      </c>
      <c r="O950" s="189"/>
      <c r="P950" s="189"/>
    </row>
    <row r="951" spans="1:16" ht="51" customHeight="1" x14ac:dyDescent="0.25">
      <c r="A951" s="190" t="s">
        <v>2204</v>
      </c>
      <c r="B951" s="190" t="s">
        <v>1987</v>
      </c>
      <c r="C951" s="189" t="s">
        <v>1119</v>
      </c>
      <c r="D951" s="189">
        <v>2028</v>
      </c>
      <c r="E951" s="189" t="s">
        <v>1991</v>
      </c>
      <c r="F951" s="189" t="s">
        <v>1989</v>
      </c>
      <c r="G951" s="31" t="s">
        <v>4</v>
      </c>
      <c r="H951" s="116">
        <f>SUM(H952:H955)</f>
        <v>63.7</v>
      </c>
      <c r="I951" s="116">
        <f t="shared" ref="I951:N951" si="277">SUM(I952:I955)</f>
        <v>0</v>
      </c>
      <c r="J951" s="116">
        <f t="shared" si="277"/>
        <v>0</v>
      </c>
      <c r="K951" s="116">
        <f t="shared" si="277"/>
        <v>0</v>
      </c>
      <c r="L951" s="116">
        <f t="shared" si="277"/>
        <v>63.7</v>
      </c>
      <c r="M951" s="116">
        <f t="shared" si="277"/>
        <v>0</v>
      </c>
      <c r="N951" s="116">
        <f t="shared" si="277"/>
        <v>0</v>
      </c>
      <c r="O951" s="189">
        <v>14957</v>
      </c>
      <c r="P951" s="189"/>
    </row>
    <row r="952" spans="1:16" x14ac:dyDescent="0.25">
      <c r="A952" s="190"/>
      <c r="B952" s="190"/>
      <c r="C952" s="189"/>
      <c r="D952" s="189"/>
      <c r="E952" s="189"/>
      <c r="F952" s="189"/>
      <c r="G952" s="31" t="s">
        <v>6</v>
      </c>
      <c r="H952" s="116">
        <f t="shared" si="273"/>
        <v>45.9</v>
      </c>
      <c r="I952" s="32">
        <v>0</v>
      </c>
      <c r="J952" s="32">
        <v>0</v>
      </c>
      <c r="K952" s="32">
        <v>0</v>
      </c>
      <c r="L952" s="32">
        <v>45.9</v>
      </c>
      <c r="M952" s="32">
        <v>0</v>
      </c>
      <c r="N952" s="32">
        <v>0</v>
      </c>
      <c r="O952" s="189"/>
      <c r="P952" s="189"/>
    </row>
    <row r="953" spans="1:16" ht="36" x14ac:dyDescent="0.25">
      <c r="A953" s="190"/>
      <c r="B953" s="190"/>
      <c r="C953" s="189"/>
      <c r="D953" s="189"/>
      <c r="E953" s="189"/>
      <c r="F953" s="189"/>
      <c r="G953" s="31" t="s">
        <v>7</v>
      </c>
      <c r="H953" s="116">
        <f t="shared" si="273"/>
        <v>17.8</v>
      </c>
      <c r="I953" s="32">
        <v>0</v>
      </c>
      <c r="J953" s="32">
        <v>0</v>
      </c>
      <c r="K953" s="32">
        <v>0</v>
      </c>
      <c r="L953" s="32">
        <v>17.8</v>
      </c>
      <c r="M953" s="32">
        <v>0</v>
      </c>
      <c r="N953" s="32">
        <v>0</v>
      </c>
      <c r="O953" s="189"/>
      <c r="P953" s="189"/>
    </row>
    <row r="954" spans="1:16" x14ac:dyDescent="0.25">
      <c r="A954" s="190"/>
      <c r="B954" s="190"/>
      <c r="C954" s="189"/>
      <c r="D954" s="189"/>
      <c r="E954" s="189"/>
      <c r="F954" s="189"/>
      <c r="G954" s="31" t="s">
        <v>8</v>
      </c>
      <c r="H954" s="116">
        <f t="shared" si="273"/>
        <v>0</v>
      </c>
      <c r="I954" s="32">
        <v>0</v>
      </c>
      <c r="J954" s="32">
        <v>0</v>
      </c>
      <c r="K954" s="32">
        <v>0</v>
      </c>
      <c r="L954" s="32">
        <v>0</v>
      </c>
      <c r="M954" s="32">
        <v>0</v>
      </c>
      <c r="N954" s="32">
        <v>0</v>
      </c>
      <c r="O954" s="189"/>
      <c r="P954" s="189"/>
    </row>
    <row r="955" spans="1:16" ht="24" x14ac:dyDescent="0.25">
      <c r="A955" s="190"/>
      <c r="B955" s="190"/>
      <c r="C955" s="189"/>
      <c r="D955" s="189"/>
      <c r="E955" s="189"/>
      <c r="F955" s="189"/>
      <c r="G955" s="31" t="s">
        <v>9</v>
      </c>
      <c r="H955" s="116">
        <f t="shared" si="273"/>
        <v>0</v>
      </c>
      <c r="I955" s="32">
        <v>0</v>
      </c>
      <c r="J955" s="32">
        <v>0</v>
      </c>
      <c r="K955" s="32">
        <v>0</v>
      </c>
      <c r="L955" s="32">
        <v>0</v>
      </c>
      <c r="M955" s="32">
        <v>0</v>
      </c>
      <c r="N955" s="32">
        <v>0</v>
      </c>
      <c r="O955" s="189"/>
      <c r="P955" s="189"/>
    </row>
    <row r="956" spans="1:16" ht="36" x14ac:dyDescent="0.25">
      <c r="A956" s="208" t="s">
        <v>125</v>
      </c>
      <c r="B956" s="208"/>
      <c r="C956" s="208"/>
      <c r="D956" s="208"/>
      <c r="E956" s="208"/>
      <c r="F956" s="208"/>
      <c r="G956" s="35" t="s">
        <v>4</v>
      </c>
      <c r="H956" s="36">
        <f>SUM(H957:H960)</f>
        <v>164.8</v>
      </c>
      <c r="I956" s="36">
        <f t="shared" ref="I956:N956" si="278">SUM(I957:I960)</f>
        <v>0</v>
      </c>
      <c r="J956" s="36">
        <f t="shared" si="278"/>
        <v>0</v>
      </c>
      <c r="K956" s="36">
        <f t="shared" si="278"/>
        <v>0</v>
      </c>
      <c r="L956" s="36">
        <f t="shared" si="278"/>
        <v>75.900000000000006</v>
      </c>
      <c r="M956" s="36">
        <f t="shared" si="278"/>
        <v>88.9</v>
      </c>
      <c r="N956" s="36">
        <f t="shared" si="278"/>
        <v>0</v>
      </c>
      <c r="O956" s="187">
        <v>14957</v>
      </c>
      <c r="P956" s="187"/>
    </row>
    <row r="957" spans="1:16" ht="24" x14ac:dyDescent="0.25">
      <c r="A957" s="208"/>
      <c r="B957" s="208"/>
      <c r="C957" s="208"/>
      <c r="D957" s="208"/>
      <c r="E957" s="208"/>
      <c r="F957" s="208"/>
      <c r="G957" s="35" t="s">
        <v>6</v>
      </c>
      <c r="H957" s="36">
        <f t="shared" si="273"/>
        <v>118.7</v>
      </c>
      <c r="I957" s="37">
        <f t="shared" ref="I957:N957" si="279">I932+I937+I942+I947+I952</f>
        <v>0</v>
      </c>
      <c r="J957" s="37">
        <f t="shared" si="279"/>
        <v>0</v>
      </c>
      <c r="K957" s="37">
        <f t="shared" si="279"/>
        <v>0</v>
      </c>
      <c r="L957" s="37">
        <f t="shared" si="279"/>
        <v>54.7</v>
      </c>
      <c r="M957" s="37">
        <f t="shared" si="279"/>
        <v>64</v>
      </c>
      <c r="N957" s="37">
        <f t="shared" si="279"/>
        <v>0</v>
      </c>
      <c r="O957" s="187"/>
      <c r="P957" s="187"/>
    </row>
    <row r="958" spans="1:16" ht="36" x14ac:dyDescent="0.25">
      <c r="A958" s="208"/>
      <c r="B958" s="208"/>
      <c r="C958" s="208"/>
      <c r="D958" s="208"/>
      <c r="E958" s="208"/>
      <c r="F958" s="208"/>
      <c r="G958" s="35" t="s">
        <v>7</v>
      </c>
      <c r="H958" s="36">
        <f t="shared" si="273"/>
        <v>46.1</v>
      </c>
      <c r="I958" s="37">
        <f t="shared" ref="I958:N958" si="280">I933+I938+I943+I948+I953</f>
        <v>0</v>
      </c>
      <c r="J958" s="37">
        <f t="shared" si="280"/>
        <v>0</v>
      </c>
      <c r="K958" s="37">
        <f t="shared" si="280"/>
        <v>0</v>
      </c>
      <c r="L958" s="37">
        <f t="shared" si="280"/>
        <v>21.2</v>
      </c>
      <c r="M958" s="37">
        <f t="shared" si="280"/>
        <v>24.900000000000002</v>
      </c>
      <c r="N958" s="37">
        <f t="shared" si="280"/>
        <v>0</v>
      </c>
      <c r="O958" s="187"/>
      <c r="P958" s="187"/>
    </row>
    <row r="959" spans="1:16" x14ac:dyDescent="0.25">
      <c r="A959" s="208"/>
      <c r="B959" s="208"/>
      <c r="C959" s="208"/>
      <c r="D959" s="208"/>
      <c r="E959" s="208"/>
      <c r="F959" s="208"/>
      <c r="G959" s="35" t="s">
        <v>8</v>
      </c>
      <c r="H959" s="36">
        <f t="shared" si="273"/>
        <v>0</v>
      </c>
      <c r="I959" s="37">
        <f t="shared" ref="I959:N959" si="281">I934+I939+I944+I949+I954</f>
        <v>0</v>
      </c>
      <c r="J959" s="37">
        <f t="shared" si="281"/>
        <v>0</v>
      </c>
      <c r="K959" s="37">
        <f t="shared" si="281"/>
        <v>0</v>
      </c>
      <c r="L959" s="37">
        <f t="shared" si="281"/>
        <v>0</v>
      </c>
      <c r="M959" s="37">
        <f t="shared" si="281"/>
        <v>0</v>
      </c>
      <c r="N959" s="37">
        <f t="shared" si="281"/>
        <v>0</v>
      </c>
      <c r="O959" s="187"/>
      <c r="P959" s="187"/>
    </row>
    <row r="960" spans="1:16" ht="24" x14ac:dyDescent="0.25">
      <c r="A960" s="208"/>
      <c r="B960" s="208"/>
      <c r="C960" s="208"/>
      <c r="D960" s="208"/>
      <c r="E960" s="208"/>
      <c r="F960" s="208"/>
      <c r="G960" s="35" t="s">
        <v>9</v>
      </c>
      <c r="H960" s="36">
        <f t="shared" si="273"/>
        <v>0</v>
      </c>
      <c r="I960" s="37">
        <f t="shared" ref="I960:N960" si="282">I935+I940+I945+I950+I955</f>
        <v>0</v>
      </c>
      <c r="J960" s="37">
        <f t="shared" si="282"/>
        <v>0</v>
      </c>
      <c r="K960" s="37">
        <f t="shared" si="282"/>
        <v>0</v>
      </c>
      <c r="L960" s="37">
        <f t="shared" si="282"/>
        <v>0</v>
      </c>
      <c r="M960" s="37">
        <f t="shared" si="282"/>
        <v>0</v>
      </c>
      <c r="N960" s="37">
        <f t="shared" si="282"/>
        <v>0</v>
      </c>
      <c r="O960" s="187"/>
      <c r="P960" s="187"/>
    </row>
    <row r="961" spans="1:16" x14ac:dyDescent="0.25">
      <c r="A961" s="187" t="s">
        <v>1128</v>
      </c>
      <c r="B961" s="187"/>
      <c r="C961" s="187"/>
      <c r="D961" s="187"/>
      <c r="E961" s="187"/>
      <c r="F961" s="187"/>
      <c r="G961" s="187"/>
      <c r="H961" s="187"/>
      <c r="I961" s="187"/>
      <c r="J961" s="187"/>
      <c r="K961" s="187"/>
      <c r="L961" s="187"/>
      <c r="M961" s="187"/>
      <c r="N961" s="187"/>
      <c r="O961" s="187"/>
      <c r="P961" s="187"/>
    </row>
    <row r="962" spans="1:16" ht="36" x14ac:dyDescent="0.25">
      <c r="A962" s="190" t="s">
        <v>2205</v>
      </c>
      <c r="B962" s="190" t="s">
        <v>1987</v>
      </c>
      <c r="C962" s="189" t="s">
        <v>1128</v>
      </c>
      <c r="D962" s="189">
        <v>2029</v>
      </c>
      <c r="E962" s="189" t="s">
        <v>1995</v>
      </c>
      <c r="F962" s="189" t="s">
        <v>1989</v>
      </c>
      <c r="G962" s="31" t="s">
        <v>4</v>
      </c>
      <c r="H962" s="32">
        <f>SUM(H963:H966)</f>
        <v>16.2</v>
      </c>
      <c r="I962" s="32">
        <f t="shared" ref="I962:N962" si="283">SUM(I963:I966)</f>
        <v>0</v>
      </c>
      <c r="J962" s="32">
        <f t="shared" si="283"/>
        <v>0</v>
      </c>
      <c r="K962" s="32">
        <f t="shared" si="283"/>
        <v>0</v>
      </c>
      <c r="L962" s="32">
        <f t="shared" si="283"/>
        <v>0</v>
      </c>
      <c r="M962" s="32">
        <f t="shared" si="283"/>
        <v>16.2</v>
      </c>
      <c r="N962" s="32">
        <f t="shared" si="283"/>
        <v>0</v>
      </c>
      <c r="O962" s="189">
        <v>888</v>
      </c>
      <c r="P962" s="189"/>
    </row>
    <row r="963" spans="1:16" x14ac:dyDescent="0.25">
      <c r="A963" s="190"/>
      <c r="B963" s="190"/>
      <c r="C963" s="189"/>
      <c r="D963" s="189"/>
      <c r="E963" s="189"/>
      <c r="F963" s="189"/>
      <c r="G963" s="31" t="s">
        <v>35</v>
      </c>
      <c r="H963" s="32">
        <f>SUM(I963:N963)</f>
        <v>11.7</v>
      </c>
      <c r="I963" s="32">
        <v>0</v>
      </c>
      <c r="J963" s="32">
        <v>0</v>
      </c>
      <c r="K963" s="32">
        <v>0</v>
      </c>
      <c r="L963" s="32">
        <v>0</v>
      </c>
      <c r="M963" s="32">
        <v>11.7</v>
      </c>
      <c r="N963" s="32">
        <v>0</v>
      </c>
      <c r="O963" s="189"/>
      <c r="P963" s="189"/>
    </row>
    <row r="964" spans="1:16" ht="36" x14ac:dyDescent="0.25">
      <c r="A964" s="190"/>
      <c r="B964" s="190"/>
      <c r="C964" s="189"/>
      <c r="D964" s="189"/>
      <c r="E964" s="189"/>
      <c r="F964" s="189"/>
      <c r="G964" s="31" t="s">
        <v>7</v>
      </c>
      <c r="H964" s="32">
        <f t="shared" ref="H964:H996" si="284">SUM(I964:N964)</f>
        <v>4.5</v>
      </c>
      <c r="I964" s="32">
        <v>0</v>
      </c>
      <c r="J964" s="32">
        <v>0</v>
      </c>
      <c r="K964" s="32">
        <v>0</v>
      </c>
      <c r="L964" s="32">
        <v>0</v>
      </c>
      <c r="M964" s="32">
        <v>4.5</v>
      </c>
      <c r="N964" s="32">
        <v>0</v>
      </c>
      <c r="O964" s="189"/>
      <c r="P964" s="189"/>
    </row>
    <row r="965" spans="1:16" x14ac:dyDescent="0.25">
      <c r="A965" s="190"/>
      <c r="B965" s="190"/>
      <c r="C965" s="189"/>
      <c r="D965" s="189"/>
      <c r="E965" s="189"/>
      <c r="F965" s="189"/>
      <c r="G965" s="31" t="s">
        <v>8</v>
      </c>
      <c r="H965" s="32">
        <f t="shared" si="284"/>
        <v>0</v>
      </c>
      <c r="I965" s="32">
        <v>0</v>
      </c>
      <c r="J965" s="32">
        <v>0</v>
      </c>
      <c r="K965" s="32">
        <v>0</v>
      </c>
      <c r="L965" s="32">
        <v>0</v>
      </c>
      <c r="M965" s="32">
        <v>0</v>
      </c>
      <c r="N965" s="32">
        <v>0</v>
      </c>
      <c r="O965" s="189"/>
      <c r="P965" s="189"/>
    </row>
    <row r="966" spans="1:16" ht="24" x14ac:dyDescent="0.25">
      <c r="A966" s="190"/>
      <c r="B966" s="190"/>
      <c r="C966" s="189"/>
      <c r="D966" s="189"/>
      <c r="E966" s="189"/>
      <c r="F966" s="189"/>
      <c r="G966" s="31" t="s">
        <v>9</v>
      </c>
      <c r="H966" s="32">
        <f t="shared" si="284"/>
        <v>0</v>
      </c>
      <c r="I966" s="32">
        <v>0</v>
      </c>
      <c r="J966" s="32">
        <v>0</v>
      </c>
      <c r="K966" s="32">
        <v>0</v>
      </c>
      <c r="L966" s="32">
        <v>0</v>
      </c>
      <c r="M966" s="32">
        <v>0</v>
      </c>
      <c r="N966" s="32">
        <v>0</v>
      </c>
      <c r="O966" s="189"/>
      <c r="P966" s="189"/>
    </row>
    <row r="967" spans="1:16" ht="51" customHeight="1" x14ac:dyDescent="0.25">
      <c r="A967" s="190" t="s">
        <v>2206</v>
      </c>
      <c r="B967" s="190" t="s">
        <v>1987</v>
      </c>
      <c r="C967" s="189" t="s">
        <v>1128</v>
      </c>
      <c r="D967" s="189">
        <v>2029</v>
      </c>
      <c r="E967" s="189" t="s">
        <v>1995</v>
      </c>
      <c r="F967" s="189" t="s">
        <v>1989</v>
      </c>
      <c r="G967" s="31" t="s">
        <v>4</v>
      </c>
      <c r="H967" s="32">
        <f>SUM(H968:H971)</f>
        <v>12.200000000000001</v>
      </c>
      <c r="I967" s="32">
        <f t="shared" ref="I967:N967" si="285">SUM(I968:I971)</f>
        <v>0</v>
      </c>
      <c r="J967" s="32">
        <f t="shared" si="285"/>
        <v>0</v>
      </c>
      <c r="K967" s="32">
        <f t="shared" si="285"/>
        <v>0</v>
      </c>
      <c r="L967" s="32">
        <f t="shared" si="285"/>
        <v>0</v>
      </c>
      <c r="M967" s="32">
        <f t="shared" si="285"/>
        <v>12.200000000000001</v>
      </c>
      <c r="N967" s="32">
        <f t="shared" si="285"/>
        <v>0</v>
      </c>
      <c r="O967" s="189">
        <v>424</v>
      </c>
      <c r="P967" s="189"/>
    </row>
    <row r="968" spans="1:16" x14ac:dyDescent="0.25">
      <c r="A968" s="190"/>
      <c r="B968" s="190"/>
      <c r="C968" s="189"/>
      <c r="D968" s="189"/>
      <c r="E968" s="189"/>
      <c r="F968" s="189"/>
      <c r="G968" s="31" t="s">
        <v>35</v>
      </c>
      <c r="H968" s="32">
        <f t="shared" si="284"/>
        <v>8.8000000000000007</v>
      </c>
      <c r="I968" s="32">
        <v>0</v>
      </c>
      <c r="J968" s="32">
        <v>0</v>
      </c>
      <c r="K968" s="32">
        <v>0</v>
      </c>
      <c r="L968" s="32">
        <v>0</v>
      </c>
      <c r="M968" s="32">
        <v>8.8000000000000007</v>
      </c>
      <c r="N968" s="32">
        <v>0</v>
      </c>
      <c r="O968" s="189"/>
      <c r="P968" s="189"/>
    </row>
    <row r="969" spans="1:16" ht="36" x14ac:dyDescent="0.25">
      <c r="A969" s="190"/>
      <c r="B969" s="190"/>
      <c r="C969" s="189"/>
      <c r="D969" s="189"/>
      <c r="E969" s="189"/>
      <c r="F969" s="189"/>
      <c r="G969" s="31" t="s">
        <v>7</v>
      </c>
      <c r="H969" s="32">
        <f t="shared" si="284"/>
        <v>3.4</v>
      </c>
      <c r="I969" s="32">
        <v>0</v>
      </c>
      <c r="J969" s="32">
        <v>0</v>
      </c>
      <c r="K969" s="32">
        <v>0</v>
      </c>
      <c r="L969" s="32">
        <v>0</v>
      </c>
      <c r="M969" s="32">
        <v>3.4</v>
      </c>
      <c r="N969" s="32">
        <v>0</v>
      </c>
      <c r="O969" s="189"/>
      <c r="P969" s="189"/>
    </row>
    <row r="970" spans="1:16" x14ac:dyDescent="0.25">
      <c r="A970" s="190"/>
      <c r="B970" s="190"/>
      <c r="C970" s="189"/>
      <c r="D970" s="189"/>
      <c r="E970" s="189"/>
      <c r="F970" s="189"/>
      <c r="G970" s="31" t="s">
        <v>8</v>
      </c>
      <c r="H970" s="32">
        <f t="shared" si="284"/>
        <v>0</v>
      </c>
      <c r="I970" s="32">
        <v>0</v>
      </c>
      <c r="J970" s="32">
        <v>0</v>
      </c>
      <c r="K970" s="32">
        <v>0</v>
      </c>
      <c r="L970" s="32">
        <v>0</v>
      </c>
      <c r="M970" s="32">
        <v>0</v>
      </c>
      <c r="N970" s="32">
        <v>0</v>
      </c>
      <c r="O970" s="189"/>
      <c r="P970" s="189"/>
    </row>
    <row r="971" spans="1:16" ht="24" x14ac:dyDescent="0.25">
      <c r="A971" s="190"/>
      <c r="B971" s="190"/>
      <c r="C971" s="189"/>
      <c r="D971" s="189"/>
      <c r="E971" s="189"/>
      <c r="F971" s="189"/>
      <c r="G971" s="31" t="s">
        <v>9</v>
      </c>
      <c r="H971" s="32">
        <f t="shared" si="284"/>
        <v>0</v>
      </c>
      <c r="I971" s="32">
        <v>0</v>
      </c>
      <c r="J971" s="32">
        <v>0</v>
      </c>
      <c r="K971" s="32">
        <v>0</v>
      </c>
      <c r="L971" s="32">
        <v>0</v>
      </c>
      <c r="M971" s="32">
        <v>0</v>
      </c>
      <c r="N971" s="32">
        <v>0</v>
      </c>
      <c r="O971" s="189"/>
      <c r="P971" s="189"/>
    </row>
    <row r="972" spans="1:16" ht="51" customHeight="1" x14ac:dyDescent="0.25">
      <c r="A972" s="190" t="s">
        <v>2207</v>
      </c>
      <c r="B972" s="190" t="s">
        <v>1987</v>
      </c>
      <c r="C972" s="189" t="s">
        <v>1128</v>
      </c>
      <c r="D972" s="189">
        <v>2028</v>
      </c>
      <c r="E972" s="189" t="s">
        <v>1995</v>
      </c>
      <c r="F972" s="189" t="s">
        <v>1989</v>
      </c>
      <c r="G972" s="31" t="s">
        <v>4</v>
      </c>
      <c r="H972" s="32">
        <f>SUM(H973:H976)</f>
        <v>12.799999999999999</v>
      </c>
      <c r="I972" s="32">
        <f t="shared" ref="I972:N972" si="286">SUM(I973:I976)</f>
        <v>0</v>
      </c>
      <c r="J972" s="32">
        <f t="shared" si="286"/>
        <v>0</v>
      </c>
      <c r="K972" s="32">
        <f t="shared" si="286"/>
        <v>0</v>
      </c>
      <c r="L972" s="32">
        <f t="shared" si="286"/>
        <v>12.799999999999999</v>
      </c>
      <c r="M972" s="32">
        <f t="shared" si="286"/>
        <v>0</v>
      </c>
      <c r="N972" s="32">
        <f t="shared" si="286"/>
        <v>0</v>
      </c>
      <c r="O972" s="189">
        <v>464</v>
      </c>
      <c r="P972" s="189"/>
    </row>
    <row r="973" spans="1:16" x14ac:dyDescent="0.25">
      <c r="A973" s="190"/>
      <c r="B973" s="190"/>
      <c r="C973" s="189"/>
      <c r="D973" s="189"/>
      <c r="E973" s="189"/>
      <c r="F973" s="189"/>
      <c r="G973" s="31" t="s">
        <v>35</v>
      </c>
      <c r="H973" s="32">
        <f t="shared" si="284"/>
        <v>9.1999999999999993</v>
      </c>
      <c r="I973" s="32">
        <v>0</v>
      </c>
      <c r="J973" s="32">
        <v>0</v>
      </c>
      <c r="K973" s="32">
        <v>0</v>
      </c>
      <c r="L973" s="32">
        <v>9.1999999999999993</v>
      </c>
      <c r="M973" s="32">
        <v>0</v>
      </c>
      <c r="N973" s="32">
        <v>0</v>
      </c>
      <c r="O973" s="189"/>
      <c r="P973" s="189"/>
    </row>
    <row r="974" spans="1:16" ht="36" x14ac:dyDescent="0.25">
      <c r="A974" s="190"/>
      <c r="B974" s="190"/>
      <c r="C974" s="189"/>
      <c r="D974" s="189"/>
      <c r="E974" s="189"/>
      <c r="F974" s="189"/>
      <c r="G974" s="31" t="s">
        <v>7</v>
      </c>
      <c r="H974" s="32">
        <f t="shared" si="284"/>
        <v>3.6</v>
      </c>
      <c r="I974" s="32">
        <v>0</v>
      </c>
      <c r="J974" s="32">
        <v>0</v>
      </c>
      <c r="K974" s="32">
        <v>0</v>
      </c>
      <c r="L974" s="32">
        <v>3.6</v>
      </c>
      <c r="M974" s="32">
        <v>0</v>
      </c>
      <c r="N974" s="32">
        <v>0</v>
      </c>
      <c r="O974" s="189"/>
      <c r="P974" s="189"/>
    </row>
    <row r="975" spans="1:16" x14ac:dyDescent="0.25">
      <c r="A975" s="190"/>
      <c r="B975" s="190"/>
      <c r="C975" s="189"/>
      <c r="D975" s="189"/>
      <c r="E975" s="189"/>
      <c r="F975" s="189"/>
      <c r="G975" s="31" t="s">
        <v>8</v>
      </c>
      <c r="H975" s="32">
        <f t="shared" si="284"/>
        <v>0</v>
      </c>
      <c r="I975" s="32">
        <v>0</v>
      </c>
      <c r="J975" s="32">
        <v>0</v>
      </c>
      <c r="K975" s="32">
        <v>0</v>
      </c>
      <c r="L975" s="32">
        <v>0</v>
      </c>
      <c r="M975" s="32">
        <v>0</v>
      </c>
      <c r="N975" s="32">
        <v>0</v>
      </c>
      <c r="O975" s="189"/>
      <c r="P975" s="189"/>
    </row>
    <row r="976" spans="1:16" ht="24" x14ac:dyDescent="0.25">
      <c r="A976" s="190"/>
      <c r="B976" s="190"/>
      <c r="C976" s="189"/>
      <c r="D976" s="189"/>
      <c r="E976" s="189"/>
      <c r="F976" s="189"/>
      <c r="G976" s="31" t="s">
        <v>9</v>
      </c>
      <c r="H976" s="32">
        <f t="shared" si="284"/>
        <v>0</v>
      </c>
      <c r="I976" s="32">
        <v>0</v>
      </c>
      <c r="J976" s="32">
        <v>0</v>
      </c>
      <c r="K976" s="32">
        <v>0</v>
      </c>
      <c r="L976" s="32">
        <v>0</v>
      </c>
      <c r="M976" s="32">
        <v>0</v>
      </c>
      <c r="N976" s="32">
        <v>0</v>
      </c>
      <c r="O976" s="189"/>
      <c r="P976" s="189"/>
    </row>
    <row r="977" spans="1:16" ht="51" customHeight="1" x14ac:dyDescent="0.25">
      <c r="A977" s="190" t="s">
        <v>2208</v>
      </c>
      <c r="B977" s="190" t="s">
        <v>1987</v>
      </c>
      <c r="C977" s="189" t="s">
        <v>1128</v>
      </c>
      <c r="D977" s="189">
        <v>2028</v>
      </c>
      <c r="E977" s="189" t="s">
        <v>1995</v>
      </c>
      <c r="F977" s="189" t="s">
        <v>1989</v>
      </c>
      <c r="G977" s="31" t="s">
        <v>4</v>
      </c>
      <c r="H977" s="32">
        <f>SUM(H978:H981)</f>
        <v>12.799999999999999</v>
      </c>
      <c r="I977" s="32">
        <f t="shared" ref="I977:N977" si="287">SUM(I978:I981)</f>
        <v>0</v>
      </c>
      <c r="J977" s="32">
        <f t="shared" si="287"/>
        <v>0</v>
      </c>
      <c r="K977" s="32">
        <f t="shared" si="287"/>
        <v>0</v>
      </c>
      <c r="L977" s="32">
        <f t="shared" si="287"/>
        <v>12.799999999999999</v>
      </c>
      <c r="M977" s="32">
        <f t="shared" si="287"/>
        <v>0</v>
      </c>
      <c r="N977" s="32">
        <f t="shared" si="287"/>
        <v>0</v>
      </c>
      <c r="O977" s="189">
        <v>296</v>
      </c>
      <c r="P977" s="189"/>
    </row>
    <row r="978" spans="1:16" x14ac:dyDescent="0.25">
      <c r="A978" s="190"/>
      <c r="B978" s="190"/>
      <c r="C978" s="189"/>
      <c r="D978" s="189"/>
      <c r="E978" s="189"/>
      <c r="F978" s="189"/>
      <c r="G978" s="31" t="s">
        <v>35</v>
      </c>
      <c r="H978" s="32">
        <f t="shared" si="284"/>
        <v>9.1999999999999993</v>
      </c>
      <c r="I978" s="32">
        <v>0</v>
      </c>
      <c r="J978" s="32">
        <v>0</v>
      </c>
      <c r="K978" s="32">
        <v>0</v>
      </c>
      <c r="L978" s="32">
        <v>9.1999999999999993</v>
      </c>
      <c r="M978" s="32">
        <v>0</v>
      </c>
      <c r="N978" s="32">
        <v>0</v>
      </c>
      <c r="O978" s="189"/>
      <c r="P978" s="189"/>
    </row>
    <row r="979" spans="1:16" ht="36" x14ac:dyDescent="0.25">
      <c r="A979" s="190"/>
      <c r="B979" s="190"/>
      <c r="C979" s="189"/>
      <c r="D979" s="189"/>
      <c r="E979" s="189"/>
      <c r="F979" s="189"/>
      <c r="G979" s="31" t="s">
        <v>7</v>
      </c>
      <c r="H979" s="32">
        <f t="shared" si="284"/>
        <v>3.6</v>
      </c>
      <c r="I979" s="32">
        <v>0</v>
      </c>
      <c r="J979" s="32">
        <v>0</v>
      </c>
      <c r="K979" s="32">
        <v>0</v>
      </c>
      <c r="L979" s="32">
        <v>3.6</v>
      </c>
      <c r="M979" s="32">
        <v>0</v>
      </c>
      <c r="N979" s="32">
        <v>0</v>
      </c>
      <c r="O979" s="189"/>
      <c r="P979" s="189"/>
    </row>
    <row r="980" spans="1:16" x14ac:dyDescent="0.25">
      <c r="A980" s="190"/>
      <c r="B980" s="190"/>
      <c r="C980" s="189"/>
      <c r="D980" s="189"/>
      <c r="E980" s="189"/>
      <c r="F980" s="189"/>
      <c r="G980" s="31" t="s">
        <v>8</v>
      </c>
      <c r="H980" s="32">
        <f t="shared" si="284"/>
        <v>0</v>
      </c>
      <c r="I980" s="32">
        <v>0</v>
      </c>
      <c r="J980" s="32">
        <v>0</v>
      </c>
      <c r="K980" s="32">
        <v>0</v>
      </c>
      <c r="L980" s="32">
        <v>0</v>
      </c>
      <c r="M980" s="32">
        <v>0</v>
      </c>
      <c r="N980" s="32">
        <v>0</v>
      </c>
      <c r="O980" s="189"/>
      <c r="P980" s="189"/>
    </row>
    <row r="981" spans="1:16" ht="24" x14ac:dyDescent="0.25">
      <c r="A981" s="190"/>
      <c r="B981" s="190"/>
      <c r="C981" s="189"/>
      <c r="D981" s="189"/>
      <c r="E981" s="189"/>
      <c r="F981" s="189"/>
      <c r="G981" s="31" t="s">
        <v>9</v>
      </c>
      <c r="H981" s="32">
        <f t="shared" si="284"/>
        <v>0</v>
      </c>
      <c r="I981" s="32">
        <v>0</v>
      </c>
      <c r="J981" s="32">
        <v>0</v>
      </c>
      <c r="K981" s="32">
        <v>0</v>
      </c>
      <c r="L981" s="32">
        <v>0</v>
      </c>
      <c r="M981" s="32">
        <v>0</v>
      </c>
      <c r="N981" s="32">
        <v>0</v>
      </c>
      <c r="O981" s="189"/>
      <c r="P981" s="189"/>
    </row>
    <row r="982" spans="1:16" ht="51" customHeight="1" x14ac:dyDescent="0.25">
      <c r="A982" s="190" t="s">
        <v>2209</v>
      </c>
      <c r="B982" s="190" t="s">
        <v>1987</v>
      </c>
      <c r="C982" s="189" t="s">
        <v>1128</v>
      </c>
      <c r="D982" s="189">
        <v>2028</v>
      </c>
      <c r="E982" s="189" t="s">
        <v>2004</v>
      </c>
      <c r="F982" s="189" t="s">
        <v>1989</v>
      </c>
      <c r="G982" s="31" t="s">
        <v>4</v>
      </c>
      <c r="H982" s="32">
        <f>SUM(H983:H986)</f>
        <v>43</v>
      </c>
      <c r="I982" s="32">
        <f t="shared" ref="I982:N982" si="288">SUM(I983:I986)</f>
        <v>0</v>
      </c>
      <c r="J982" s="32">
        <f t="shared" si="288"/>
        <v>0</v>
      </c>
      <c r="K982" s="32">
        <f t="shared" si="288"/>
        <v>0</v>
      </c>
      <c r="L982" s="32">
        <f t="shared" si="288"/>
        <v>43</v>
      </c>
      <c r="M982" s="32">
        <f t="shared" si="288"/>
        <v>0</v>
      </c>
      <c r="N982" s="32">
        <f t="shared" si="288"/>
        <v>0</v>
      </c>
      <c r="O982" s="189">
        <v>13684</v>
      </c>
      <c r="P982" s="189"/>
    </row>
    <row r="983" spans="1:16" x14ac:dyDescent="0.25">
      <c r="A983" s="190"/>
      <c r="B983" s="190"/>
      <c r="C983" s="189"/>
      <c r="D983" s="189"/>
      <c r="E983" s="189"/>
      <c r="F983" s="189"/>
      <c r="G983" s="31" t="s">
        <v>35</v>
      </c>
      <c r="H983" s="32">
        <f t="shared" si="284"/>
        <v>42</v>
      </c>
      <c r="I983" s="32">
        <v>0</v>
      </c>
      <c r="J983" s="32">
        <v>0</v>
      </c>
      <c r="K983" s="32">
        <v>0</v>
      </c>
      <c r="L983" s="32">
        <v>42</v>
      </c>
      <c r="M983" s="32">
        <v>0</v>
      </c>
      <c r="N983" s="32">
        <v>0</v>
      </c>
      <c r="O983" s="189"/>
      <c r="P983" s="189"/>
    </row>
    <row r="984" spans="1:16" ht="36" x14ac:dyDescent="0.25">
      <c r="A984" s="190"/>
      <c r="B984" s="190"/>
      <c r="C984" s="189"/>
      <c r="D984" s="189"/>
      <c r="E984" s="189"/>
      <c r="F984" s="189"/>
      <c r="G984" s="31" t="s">
        <v>7</v>
      </c>
      <c r="H984" s="32">
        <f t="shared" si="284"/>
        <v>1</v>
      </c>
      <c r="I984" s="32">
        <v>0</v>
      </c>
      <c r="J984" s="32">
        <v>0</v>
      </c>
      <c r="K984" s="32">
        <v>0</v>
      </c>
      <c r="L984" s="32">
        <v>1</v>
      </c>
      <c r="M984" s="32">
        <v>0</v>
      </c>
      <c r="N984" s="32">
        <v>0</v>
      </c>
      <c r="O984" s="189"/>
      <c r="P984" s="189"/>
    </row>
    <row r="985" spans="1:16" x14ac:dyDescent="0.25">
      <c r="A985" s="190"/>
      <c r="B985" s="190"/>
      <c r="C985" s="189"/>
      <c r="D985" s="189"/>
      <c r="E985" s="189"/>
      <c r="F985" s="189"/>
      <c r="G985" s="31" t="s">
        <v>8</v>
      </c>
      <c r="H985" s="32">
        <f t="shared" si="284"/>
        <v>0</v>
      </c>
      <c r="I985" s="32">
        <v>0</v>
      </c>
      <c r="J985" s="32">
        <v>0</v>
      </c>
      <c r="K985" s="32">
        <v>0</v>
      </c>
      <c r="L985" s="32">
        <v>0</v>
      </c>
      <c r="M985" s="32">
        <v>0</v>
      </c>
      <c r="N985" s="32">
        <v>0</v>
      </c>
      <c r="O985" s="189"/>
      <c r="P985" s="189"/>
    </row>
    <row r="986" spans="1:16" ht="24" x14ac:dyDescent="0.25">
      <c r="A986" s="190"/>
      <c r="B986" s="190"/>
      <c r="C986" s="189"/>
      <c r="D986" s="189"/>
      <c r="E986" s="189"/>
      <c r="F986" s="189"/>
      <c r="G986" s="31" t="s">
        <v>9</v>
      </c>
      <c r="H986" s="32">
        <f t="shared" si="284"/>
        <v>0</v>
      </c>
      <c r="I986" s="32">
        <v>0</v>
      </c>
      <c r="J986" s="32">
        <v>0</v>
      </c>
      <c r="K986" s="32">
        <v>0</v>
      </c>
      <c r="L986" s="32">
        <v>0</v>
      </c>
      <c r="M986" s="32">
        <v>0</v>
      </c>
      <c r="N986" s="32">
        <v>0</v>
      </c>
      <c r="O986" s="189"/>
      <c r="P986" s="189"/>
    </row>
    <row r="987" spans="1:16" ht="51" customHeight="1" x14ac:dyDescent="0.25">
      <c r="A987" s="190" t="s">
        <v>2210</v>
      </c>
      <c r="B987" s="190" t="s">
        <v>1987</v>
      </c>
      <c r="C987" s="189" t="s">
        <v>1128</v>
      </c>
      <c r="D987" s="189" t="s">
        <v>44</v>
      </c>
      <c r="E987" s="189" t="s">
        <v>2211</v>
      </c>
      <c r="F987" s="189" t="s">
        <v>1989</v>
      </c>
      <c r="G987" s="31" t="s">
        <v>4</v>
      </c>
      <c r="H987" s="32">
        <f>SUM(H988:H991)</f>
        <v>441.5</v>
      </c>
      <c r="I987" s="32">
        <f t="shared" ref="I987:N987" si="289">SUM(I988:I991)</f>
        <v>0</v>
      </c>
      <c r="J987" s="32">
        <f t="shared" si="289"/>
        <v>0</v>
      </c>
      <c r="K987" s="32">
        <f t="shared" si="289"/>
        <v>0</v>
      </c>
      <c r="L987" s="32">
        <f t="shared" si="289"/>
        <v>135.80000000000001</v>
      </c>
      <c r="M987" s="32">
        <f t="shared" si="289"/>
        <v>148.6</v>
      </c>
      <c r="N987" s="32">
        <f t="shared" si="289"/>
        <v>157.1</v>
      </c>
      <c r="O987" s="189">
        <v>13684</v>
      </c>
      <c r="P987" s="189"/>
    </row>
    <row r="988" spans="1:16" x14ac:dyDescent="0.25">
      <c r="A988" s="190"/>
      <c r="B988" s="190"/>
      <c r="C988" s="189"/>
      <c r="D988" s="189"/>
      <c r="E988" s="189"/>
      <c r="F988" s="189"/>
      <c r="G988" s="31" t="s">
        <v>35</v>
      </c>
      <c r="H988" s="32">
        <f t="shared" si="284"/>
        <v>317.89999999999998</v>
      </c>
      <c r="I988" s="32">
        <v>0</v>
      </c>
      <c r="J988" s="32">
        <v>0</v>
      </c>
      <c r="K988" s="32">
        <v>0</v>
      </c>
      <c r="L988" s="32">
        <v>97.8</v>
      </c>
      <c r="M988" s="32">
        <v>107</v>
      </c>
      <c r="N988" s="32">
        <v>113.1</v>
      </c>
      <c r="O988" s="189"/>
      <c r="P988" s="189"/>
    </row>
    <row r="989" spans="1:16" ht="36" x14ac:dyDescent="0.25">
      <c r="A989" s="190"/>
      <c r="B989" s="190"/>
      <c r="C989" s="189"/>
      <c r="D989" s="189"/>
      <c r="E989" s="189"/>
      <c r="F989" s="189"/>
      <c r="G989" s="31" t="s">
        <v>7</v>
      </c>
      <c r="H989" s="32">
        <f t="shared" si="284"/>
        <v>123.6</v>
      </c>
      <c r="I989" s="32">
        <v>0</v>
      </c>
      <c r="J989" s="32">
        <v>0</v>
      </c>
      <c r="K989" s="32">
        <v>0</v>
      </c>
      <c r="L989" s="32">
        <v>38</v>
      </c>
      <c r="M989" s="32">
        <v>41.6</v>
      </c>
      <c r="N989" s="32">
        <v>44</v>
      </c>
      <c r="O989" s="189"/>
      <c r="P989" s="189"/>
    </row>
    <row r="990" spans="1:16" x14ac:dyDescent="0.25">
      <c r="A990" s="190"/>
      <c r="B990" s="190"/>
      <c r="C990" s="189"/>
      <c r="D990" s="189"/>
      <c r="E990" s="189"/>
      <c r="F990" s="189"/>
      <c r="G990" s="31" t="s">
        <v>8</v>
      </c>
      <c r="H990" s="32">
        <f t="shared" si="284"/>
        <v>0</v>
      </c>
      <c r="I990" s="32">
        <v>0</v>
      </c>
      <c r="J990" s="32">
        <v>0</v>
      </c>
      <c r="K990" s="32">
        <v>0</v>
      </c>
      <c r="L990" s="32">
        <v>0</v>
      </c>
      <c r="M990" s="32">
        <v>0</v>
      </c>
      <c r="N990" s="32">
        <v>0</v>
      </c>
      <c r="O990" s="189"/>
      <c r="P990" s="189"/>
    </row>
    <row r="991" spans="1:16" ht="24" x14ac:dyDescent="0.25">
      <c r="A991" s="190"/>
      <c r="B991" s="190"/>
      <c r="C991" s="189"/>
      <c r="D991" s="189"/>
      <c r="E991" s="189"/>
      <c r="F991" s="189"/>
      <c r="G991" s="31" t="s">
        <v>9</v>
      </c>
      <c r="H991" s="32">
        <f t="shared" si="284"/>
        <v>0</v>
      </c>
      <c r="I991" s="32">
        <v>0</v>
      </c>
      <c r="J991" s="32">
        <v>0</v>
      </c>
      <c r="K991" s="32">
        <v>0</v>
      </c>
      <c r="L991" s="32">
        <v>0</v>
      </c>
      <c r="M991" s="32">
        <v>0</v>
      </c>
      <c r="N991" s="32">
        <v>0</v>
      </c>
      <c r="O991" s="189"/>
      <c r="P991" s="189"/>
    </row>
    <row r="992" spans="1:16" ht="36" x14ac:dyDescent="0.25">
      <c r="A992" s="208" t="s">
        <v>125</v>
      </c>
      <c r="B992" s="208"/>
      <c r="C992" s="208"/>
      <c r="D992" s="208"/>
      <c r="E992" s="208"/>
      <c r="F992" s="208"/>
      <c r="G992" s="35" t="s">
        <v>4</v>
      </c>
      <c r="H992" s="37">
        <f t="shared" ref="H992:N992" si="290">SUM(H993:H996)</f>
        <v>538.5</v>
      </c>
      <c r="I992" s="37">
        <f t="shared" si="290"/>
        <v>0</v>
      </c>
      <c r="J992" s="37">
        <f t="shared" si="290"/>
        <v>0</v>
      </c>
      <c r="K992" s="37">
        <f t="shared" si="290"/>
        <v>0</v>
      </c>
      <c r="L992" s="37">
        <f t="shared" si="290"/>
        <v>204.39999999999998</v>
      </c>
      <c r="M992" s="37">
        <f t="shared" si="290"/>
        <v>177</v>
      </c>
      <c r="N992" s="37">
        <f t="shared" si="290"/>
        <v>157.1</v>
      </c>
      <c r="O992" s="208">
        <v>13684</v>
      </c>
      <c r="P992" s="208"/>
    </row>
    <row r="993" spans="1:16" ht="24" x14ac:dyDescent="0.25">
      <c r="A993" s="208"/>
      <c r="B993" s="208"/>
      <c r="C993" s="208"/>
      <c r="D993" s="208"/>
      <c r="E993" s="208"/>
      <c r="F993" s="208"/>
      <c r="G993" s="35" t="s">
        <v>6</v>
      </c>
      <c r="H993" s="37">
        <f t="shared" si="284"/>
        <v>398.79999999999995</v>
      </c>
      <c r="I993" s="37">
        <f t="shared" ref="I993:N996" si="291">I963+I968+I973+I978+I983+I988</f>
        <v>0</v>
      </c>
      <c r="J993" s="37">
        <f t="shared" si="291"/>
        <v>0</v>
      </c>
      <c r="K993" s="37">
        <f t="shared" si="291"/>
        <v>0</v>
      </c>
      <c r="L993" s="37">
        <f t="shared" si="291"/>
        <v>158.19999999999999</v>
      </c>
      <c r="M993" s="37">
        <f t="shared" si="291"/>
        <v>127.5</v>
      </c>
      <c r="N993" s="37">
        <f t="shared" si="291"/>
        <v>113.1</v>
      </c>
      <c r="O993" s="208"/>
      <c r="P993" s="208"/>
    </row>
    <row r="994" spans="1:16" ht="36" x14ac:dyDescent="0.25">
      <c r="A994" s="208"/>
      <c r="B994" s="208"/>
      <c r="C994" s="208"/>
      <c r="D994" s="208"/>
      <c r="E994" s="208"/>
      <c r="F994" s="208"/>
      <c r="G994" s="35" t="s">
        <v>7</v>
      </c>
      <c r="H994" s="37">
        <f>SUM(I994:N994)</f>
        <v>139.69999999999999</v>
      </c>
      <c r="I994" s="37">
        <f t="shared" si="291"/>
        <v>0</v>
      </c>
      <c r="J994" s="37">
        <f t="shared" si="291"/>
        <v>0</v>
      </c>
      <c r="K994" s="37">
        <f t="shared" si="291"/>
        <v>0</v>
      </c>
      <c r="L994" s="37">
        <f t="shared" si="291"/>
        <v>46.2</v>
      </c>
      <c r="M994" s="37">
        <f t="shared" si="291"/>
        <v>49.5</v>
      </c>
      <c r="N994" s="37">
        <f t="shared" si="291"/>
        <v>44</v>
      </c>
      <c r="O994" s="208"/>
      <c r="P994" s="208"/>
    </row>
    <row r="995" spans="1:16" x14ac:dyDescent="0.25">
      <c r="A995" s="208"/>
      <c r="B995" s="208"/>
      <c r="C995" s="208"/>
      <c r="D995" s="208"/>
      <c r="E995" s="208"/>
      <c r="F995" s="208"/>
      <c r="G995" s="35" t="s">
        <v>8</v>
      </c>
      <c r="H995" s="37">
        <f t="shared" si="284"/>
        <v>0</v>
      </c>
      <c r="I995" s="37">
        <f t="shared" si="291"/>
        <v>0</v>
      </c>
      <c r="J995" s="37">
        <f t="shared" si="291"/>
        <v>0</v>
      </c>
      <c r="K995" s="37">
        <f t="shared" si="291"/>
        <v>0</v>
      </c>
      <c r="L995" s="37">
        <f t="shared" si="291"/>
        <v>0</v>
      </c>
      <c r="M995" s="37">
        <f t="shared" si="291"/>
        <v>0</v>
      </c>
      <c r="N995" s="37">
        <f t="shared" si="291"/>
        <v>0</v>
      </c>
      <c r="O995" s="208"/>
      <c r="P995" s="208"/>
    </row>
    <row r="996" spans="1:16" ht="24" x14ac:dyDescent="0.25">
      <c r="A996" s="208"/>
      <c r="B996" s="208"/>
      <c r="C996" s="208"/>
      <c r="D996" s="208"/>
      <c r="E996" s="208"/>
      <c r="F996" s="208"/>
      <c r="G996" s="35" t="s">
        <v>9</v>
      </c>
      <c r="H996" s="37">
        <f t="shared" si="284"/>
        <v>0</v>
      </c>
      <c r="I996" s="37">
        <f t="shared" si="291"/>
        <v>0</v>
      </c>
      <c r="J996" s="37">
        <f t="shared" si="291"/>
        <v>0</v>
      </c>
      <c r="K996" s="37">
        <f t="shared" si="291"/>
        <v>0</v>
      </c>
      <c r="L996" s="37">
        <f t="shared" si="291"/>
        <v>0</v>
      </c>
      <c r="M996" s="37">
        <f t="shared" si="291"/>
        <v>0</v>
      </c>
      <c r="N996" s="37">
        <f t="shared" si="291"/>
        <v>0</v>
      </c>
      <c r="O996" s="208"/>
      <c r="P996" s="208"/>
    </row>
  </sheetData>
  <mergeCells count="1468">
    <mergeCell ref="A915:A919"/>
    <mergeCell ref="B915:B919"/>
    <mergeCell ref="C915:C919"/>
    <mergeCell ref="D915:D919"/>
    <mergeCell ref="E915:E919"/>
    <mergeCell ref="F915:F919"/>
    <mergeCell ref="O915:O919"/>
    <mergeCell ref="P915:P919"/>
    <mergeCell ref="A910:A914"/>
    <mergeCell ref="E859:E863"/>
    <mergeCell ref="A895:A899"/>
    <mergeCell ref="O833:O837"/>
    <mergeCell ref="P833:P837"/>
    <mergeCell ref="A838:A842"/>
    <mergeCell ref="B838:B842"/>
    <mergeCell ref="C838:C842"/>
    <mergeCell ref="D838:D842"/>
    <mergeCell ref="E838:E842"/>
    <mergeCell ref="F838:F842"/>
    <mergeCell ref="O838:O842"/>
    <mergeCell ref="P838:P842"/>
    <mergeCell ref="A833:A837"/>
    <mergeCell ref="B833:B837"/>
    <mergeCell ref="C833:C837"/>
    <mergeCell ref="D833:D837"/>
    <mergeCell ref="E833:E837"/>
    <mergeCell ref="A859:A863"/>
    <mergeCell ref="B859:B863"/>
    <mergeCell ref="C859:C863"/>
    <mergeCell ref="D859:D863"/>
    <mergeCell ref="F859:F863"/>
    <mergeCell ref="O859:O863"/>
    <mergeCell ref="O5:O9"/>
    <mergeCell ref="P5:P9"/>
    <mergeCell ref="O25:O29"/>
    <mergeCell ref="P25:P29"/>
    <mergeCell ref="O45:O49"/>
    <mergeCell ref="P45:P49"/>
    <mergeCell ref="O65:O69"/>
    <mergeCell ref="P65:P69"/>
    <mergeCell ref="A10:A14"/>
    <mergeCell ref="B10:B14"/>
    <mergeCell ref="C10:C14"/>
    <mergeCell ref="D10:D14"/>
    <mergeCell ref="E10:E14"/>
    <mergeCell ref="F10:F14"/>
    <mergeCell ref="O10:O14"/>
    <mergeCell ref="P10:P14"/>
    <mergeCell ref="A20:A24"/>
    <mergeCell ref="B20:B24"/>
    <mergeCell ref="C20:C24"/>
    <mergeCell ref="D20:D24"/>
    <mergeCell ref="E20:E24"/>
    <mergeCell ref="F20:F24"/>
    <mergeCell ref="O20:O24"/>
    <mergeCell ref="P20:P24"/>
    <mergeCell ref="A15:A19"/>
    <mergeCell ref="B15:B19"/>
    <mergeCell ref="C15:C19"/>
    <mergeCell ref="D15:D19"/>
    <mergeCell ref="E15:E19"/>
    <mergeCell ref="F15:F19"/>
    <mergeCell ref="D50:D54"/>
    <mergeCell ref="E50:E54"/>
    <mergeCell ref="G1:N1"/>
    <mergeCell ref="O1:O2"/>
    <mergeCell ref="P1:P2"/>
    <mergeCell ref="A4:P4"/>
    <mergeCell ref="A5:A9"/>
    <mergeCell ref="B5:B9"/>
    <mergeCell ref="C5:C9"/>
    <mergeCell ref="D5:D9"/>
    <mergeCell ref="E5:E9"/>
    <mergeCell ref="F5:F9"/>
    <mergeCell ref="A1:A2"/>
    <mergeCell ref="B1:B2"/>
    <mergeCell ref="C1:C2"/>
    <mergeCell ref="D1:D2"/>
    <mergeCell ref="E1:E2"/>
    <mergeCell ref="F1:F2"/>
    <mergeCell ref="A30:A34"/>
    <mergeCell ref="B30:B34"/>
    <mergeCell ref="C30:C34"/>
    <mergeCell ref="D30:D34"/>
    <mergeCell ref="E30:E34"/>
    <mergeCell ref="F30:F34"/>
    <mergeCell ref="O30:O34"/>
    <mergeCell ref="P30:P34"/>
    <mergeCell ref="A25:A29"/>
    <mergeCell ref="B25:B29"/>
    <mergeCell ref="C25:C29"/>
    <mergeCell ref="D25:D29"/>
    <mergeCell ref="E25:E29"/>
    <mergeCell ref="F25:F29"/>
    <mergeCell ref="O15:O19"/>
    <mergeCell ref="P15:P19"/>
    <mergeCell ref="F50:F54"/>
    <mergeCell ref="O50:O54"/>
    <mergeCell ref="P50:P54"/>
    <mergeCell ref="A45:A49"/>
    <mergeCell ref="B45:B49"/>
    <mergeCell ref="C45:C49"/>
    <mergeCell ref="D45:D49"/>
    <mergeCell ref="E45:E49"/>
    <mergeCell ref="F45:F49"/>
    <mergeCell ref="O35:O39"/>
    <mergeCell ref="P35:P39"/>
    <mergeCell ref="B40:B44"/>
    <mergeCell ref="C40:C44"/>
    <mergeCell ref="D40:D44"/>
    <mergeCell ref="E40:E44"/>
    <mergeCell ref="F40:F44"/>
    <mergeCell ref="O40:O44"/>
    <mergeCell ref="A35:A39"/>
    <mergeCell ref="B35:B39"/>
    <mergeCell ref="C35:C39"/>
    <mergeCell ref="D35:D39"/>
    <mergeCell ref="E35:E39"/>
    <mergeCell ref="F35:F39"/>
    <mergeCell ref="A40:A44"/>
    <mergeCell ref="A50:A54"/>
    <mergeCell ref="B50:B54"/>
    <mergeCell ref="C50:C54"/>
    <mergeCell ref="A65:A69"/>
    <mergeCell ref="B65:B69"/>
    <mergeCell ref="C65:C69"/>
    <mergeCell ref="D65:D69"/>
    <mergeCell ref="E65:E69"/>
    <mergeCell ref="F65:F69"/>
    <mergeCell ref="O55:O59"/>
    <mergeCell ref="P55:P59"/>
    <mergeCell ref="A60:A64"/>
    <mergeCell ref="B60:B64"/>
    <mergeCell ref="C60:C64"/>
    <mergeCell ref="D60:D64"/>
    <mergeCell ref="E60:E64"/>
    <mergeCell ref="F60:F64"/>
    <mergeCell ref="O60:O64"/>
    <mergeCell ref="P60:P64"/>
    <mergeCell ref="A55:A59"/>
    <mergeCell ref="B55:B59"/>
    <mergeCell ref="C55:C59"/>
    <mergeCell ref="D55:D59"/>
    <mergeCell ref="E55:E59"/>
    <mergeCell ref="F55:F59"/>
    <mergeCell ref="A75:F79"/>
    <mergeCell ref="O75:O79"/>
    <mergeCell ref="P75:P79"/>
    <mergeCell ref="A80:P80"/>
    <mergeCell ref="A81:A85"/>
    <mergeCell ref="B81:B85"/>
    <mergeCell ref="C81:C85"/>
    <mergeCell ref="D81:D85"/>
    <mergeCell ref="E81:E85"/>
    <mergeCell ref="O81:O85"/>
    <mergeCell ref="A70:A74"/>
    <mergeCell ref="B70:B74"/>
    <mergeCell ref="C70:C74"/>
    <mergeCell ref="D70:D74"/>
    <mergeCell ref="E70:E74"/>
    <mergeCell ref="F70:F74"/>
    <mergeCell ref="O70:O74"/>
    <mergeCell ref="P70:P74"/>
    <mergeCell ref="F81:F85"/>
    <mergeCell ref="P91:P95"/>
    <mergeCell ref="A96:F100"/>
    <mergeCell ref="O96:O100"/>
    <mergeCell ref="P96:P100"/>
    <mergeCell ref="A101:P101"/>
    <mergeCell ref="A102:A106"/>
    <mergeCell ref="B102:B106"/>
    <mergeCell ref="C102:C106"/>
    <mergeCell ref="D102:D106"/>
    <mergeCell ref="E102:E106"/>
    <mergeCell ref="A91:A95"/>
    <mergeCell ref="B91:B95"/>
    <mergeCell ref="C91:C95"/>
    <mergeCell ref="D91:D95"/>
    <mergeCell ref="E91:E95"/>
    <mergeCell ref="O91:O95"/>
    <mergeCell ref="P81:P85"/>
    <mergeCell ref="A86:A90"/>
    <mergeCell ref="B86:B90"/>
    <mergeCell ref="C86:C90"/>
    <mergeCell ref="D86:D90"/>
    <mergeCell ref="E86:E90"/>
    <mergeCell ref="O86:O90"/>
    <mergeCell ref="P86:P90"/>
    <mergeCell ref="F86:F90"/>
    <mergeCell ref="F91:F95"/>
    <mergeCell ref="P107:P111"/>
    <mergeCell ref="A112:A116"/>
    <mergeCell ref="B112:B116"/>
    <mergeCell ref="C112:C116"/>
    <mergeCell ref="D112:D116"/>
    <mergeCell ref="E112:E116"/>
    <mergeCell ref="F112:F116"/>
    <mergeCell ref="O112:O116"/>
    <mergeCell ref="P112:P116"/>
    <mergeCell ref="F102:F106"/>
    <mergeCell ref="O102:O106"/>
    <mergeCell ref="P102:P106"/>
    <mergeCell ref="A107:A111"/>
    <mergeCell ref="B107:B111"/>
    <mergeCell ref="C107:C111"/>
    <mergeCell ref="D107:D111"/>
    <mergeCell ref="E107:E111"/>
    <mergeCell ref="F107:F111"/>
    <mergeCell ref="O107:O111"/>
    <mergeCell ref="O127:O131"/>
    <mergeCell ref="P127:P131"/>
    <mergeCell ref="A132:A136"/>
    <mergeCell ref="B132:B136"/>
    <mergeCell ref="C132:C136"/>
    <mergeCell ref="D132:D136"/>
    <mergeCell ref="E132:E136"/>
    <mergeCell ref="F132:F136"/>
    <mergeCell ref="O132:O136"/>
    <mergeCell ref="P132:P136"/>
    <mergeCell ref="A127:A131"/>
    <mergeCell ref="B127:B131"/>
    <mergeCell ref="C127:C131"/>
    <mergeCell ref="D127:D131"/>
    <mergeCell ref="E127:E131"/>
    <mergeCell ref="F127:F131"/>
    <mergeCell ref="O117:O121"/>
    <mergeCell ref="P117:P121"/>
    <mergeCell ref="A122:A126"/>
    <mergeCell ref="B122:B126"/>
    <mergeCell ref="C122:C126"/>
    <mergeCell ref="D122:D126"/>
    <mergeCell ref="E122:E126"/>
    <mergeCell ref="F122:F126"/>
    <mergeCell ref="O122:O126"/>
    <mergeCell ref="P122:P126"/>
    <mergeCell ref="A117:A121"/>
    <mergeCell ref="B117:B121"/>
    <mergeCell ref="C117:C121"/>
    <mergeCell ref="D117:D121"/>
    <mergeCell ref="E117:E121"/>
    <mergeCell ref="F117:F121"/>
    <mergeCell ref="O148:O152"/>
    <mergeCell ref="P148:P152"/>
    <mergeCell ref="A153:A157"/>
    <mergeCell ref="B153:B157"/>
    <mergeCell ref="C153:C157"/>
    <mergeCell ref="D153:D157"/>
    <mergeCell ref="E153:E157"/>
    <mergeCell ref="F153:F157"/>
    <mergeCell ref="O153:O157"/>
    <mergeCell ref="P153:P157"/>
    <mergeCell ref="A148:A152"/>
    <mergeCell ref="B148:B152"/>
    <mergeCell ref="C148:C152"/>
    <mergeCell ref="D148:D152"/>
    <mergeCell ref="E148:E152"/>
    <mergeCell ref="F148:F152"/>
    <mergeCell ref="O137:O141"/>
    <mergeCell ref="P137:P141"/>
    <mergeCell ref="A142:F146"/>
    <mergeCell ref="O142:O146"/>
    <mergeCell ref="P142:P146"/>
    <mergeCell ref="A147:P147"/>
    <mergeCell ref="A137:A141"/>
    <mergeCell ref="B137:B141"/>
    <mergeCell ref="C137:C141"/>
    <mergeCell ref="D137:D141"/>
    <mergeCell ref="E137:E141"/>
    <mergeCell ref="F137:F141"/>
    <mergeCell ref="O168:O172"/>
    <mergeCell ref="P168:P172"/>
    <mergeCell ref="A173:A177"/>
    <mergeCell ref="B173:B177"/>
    <mergeCell ref="C173:C177"/>
    <mergeCell ref="D173:D177"/>
    <mergeCell ref="E173:E177"/>
    <mergeCell ref="F173:F177"/>
    <mergeCell ref="O173:O177"/>
    <mergeCell ref="P173:P177"/>
    <mergeCell ref="A168:A172"/>
    <mergeCell ref="B168:B172"/>
    <mergeCell ref="C168:C172"/>
    <mergeCell ref="D168:D172"/>
    <mergeCell ref="E168:E172"/>
    <mergeCell ref="F168:F172"/>
    <mergeCell ref="O158:O162"/>
    <mergeCell ref="P158:P162"/>
    <mergeCell ref="A163:A167"/>
    <mergeCell ref="B163:B167"/>
    <mergeCell ref="C163:C167"/>
    <mergeCell ref="D163:D167"/>
    <mergeCell ref="E163:E167"/>
    <mergeCell ref="F163:F167"/>
    <mergeCell ref="O163:O167"/>
    <mergeCell ref="P163:P167"/>
    <mergeCell ref="A158:A162"/>
    <mergeCell ref="B158:B162"/>
    <mergeCell ref="C158:C162"/>
    <mergeCell ref="D158:D162"/>
    <mergeCell ref="E158:E162"/>
    <mergeCell ref="F158:F162"/>
    <mergeCell ref="O188:O192"/>
    <mergeCell ref="P188:P192"/>
    <mergeCell ref="A193:F197"/>
    <mergeCell ref="O193:O197"/>
    <mergeCell ref="P193:P197"/>
    <mergeCell ref="A198:P198"/>
    <mergeCell ref="A188:A192"/>
    <mergeCell ref="B188:B192"/>
    <mergeCell ref="C188:C192"/>
    <mergeCell ref="D188:D192"/>
    <mergeCell ref="E188:E192"/>
    <mergeCell ref="F188:F192"/>
    <mergeCell ref="O178:O182"/>
    <mergeCell ref="P178:P182"/>
    <mergeCell ref="A183:A187"/>
    <mergeCell ref="B183:B187"/>
    <mergeCell ref="C183:C187"/>
    <mergeCell ref="D183:D187"/>
    <mergeCell ref="E183:E187"/>
    <mergeCell ref="F183:F187"/>
    <mergeCell ref="O183:O187"/>
    <mergeCell ref="P183:P187"/>
    <mergeCell ref="A178:A182"/>
    <mergeCell ref="B178:B182"/>
    <mergeCell ref="C178:C182"/>
    <mergeCell ref="D178:D182"/>
    <mergeCell ref="E178:E182"/>
    <mergeCell ref="F178:F182"/>
    <mergeCell ref="O209:O213"/>
    <mergeCell ref="P209:P213"/>
    <mergeCell ref="A214:A218"/>
    <mergeCell ref="B214:B218"/>
    <mergeCell ref="C214:C218"/>
    <mergeCell ref="D214:D218"/>
    <mergeCell ref="E214:E218"/>
    <mergeCell ref="F214:F218"/>
    <mergeCell ref="O214:O218"/>
    <mergeCell ref="P214:P218"/>
    <mergeCell ref="A209:A213"/>
    <mergeCell ref="B209:B213"/>
    <mergeCell ref="C209:C213"/>
    <mergeCell ref="D209:D213"/>
    <mergeCell ref="E209:E213"/>
    <mergeCell ref="F209:F213"/>
    <mergeCell ref="O199:O203"/>
    <mergeCell ref="P199:P203"/>
    <mergeCell ref="A204:A208"/>
    <mergeCell ref="B204:B208"/>
    <mergeCell ref="C204:C208"/>
    <mergeCell ref="D204:D208"/>
    <mergeCell ref="E204:E208"/>
    <mergeCell ref="F204:F208"/>
    <mergeCell ref="O204:O208"/>
    <mergeCell ref="P204:P208"/>
    <mergeCell ref="A199:A203"/>
    <mergeCell ref="B199:B203"/>
    <mergeCell ref="C199:C203"/>
    <mergeCell ref="D199:D203"/>
    <mergeCell ref="E199:E203"/>
    <mergeCell ref="F199:F203"/>
    <mergeCell ref="O229:O233"/>
    <mergeCell ref="P229:P233"/>
    <mergeCell ref="A234:A238"/>
    <mergeCell ref="B234:B238"/>
    <mergeCell ref="C234:C238"/>
    <mergeCell ref="D234:D238"/>
    <mergeCell ref="E234:E238"/>
    <mergeCell ref="F234:F238"/>
    <mergeCell ref="O234:O238"/>
    <mergeCell ref="P234:P238"/>
    <mergeCell ref="A229:A233"/>
    <mergeCell ref="B229:B233"/>
    <mergeCell ref="C229:C233"/>
    <mergeCell ref="D229:D233"/>
    <mergeCell ref="E229:E233"/>
    <mergeCell ref="F229:F233"/>
    <mergeCell ref="O219:O223"/>
    <mergeCell ref="P219:P223"/>
    <mergeCell ref="A224:A228"/>
    <mergeCell ref="B224:B228"/>
    <mergeCell ref="C224:C228"/>
    <mergeCell ref="D224:D228"/>
    <mergeCell ref="E224:E228"/>
    <mergeCell ref="F224:F228"/>
    <mergeCell ref="O224:O228"/>
    <mergeCell ref="P224:P228"/>
    <mergeCell ref="A219:A223"/>
    <mergeCell ref="B219:B223"/>
    <mergeCell ref="C219:C223"/>
    <mergeCell ref="D219:D223"/>
    <mergeCell ref="E219:E223"/>
    <mergeCell ref="F219:F223"/>
    <mergeCell ref="O250:O254"/>
    <mergeCell ref="P250:P254"/>
    <mergeCell ref="A255:A259"/>
    <mergeCell ref="B255:B259"/>
    <mergeCell ref="C255:C259"/>
    <mergeCell ref="D255:D259"/>
    <mergeCell ref="E255:E259"/>
    <mergeCell ref="F255:F259"/>
    <mergeCell ref="O255:O259"/>
    <mergeCell ref="P255:P259"/>
    <mergeCell ref="A250:A254"/>
    <mergeCell ref="B250:B254"/>
    <mergeCell ref="C250:C254"/>
    <mergeCell ref="D250:D254"/>
    <mergeCell ref="E250:E254"/>
    <mergeCell ref="F250:F254"/>
    <mergeCell ref="O239:O243"/>
    <mergeCell ref="P239:P243"/>
    <mergeCell ref="A244:F248"/>
    <mergeCell ref="O244:O248"/>
    <mergeCell ref="P244:P248"/>
    <mergeCell ref="A249:P249"/>
    <mergeCell ref="A239:A243"/>
    <mergeCell ref="B239:B243"/>
    <mergeCell ref="C239:C243"/>
    <mergeCell ref="D239:D243"/>
    <mergeCell ref="E239:E243"/>
    <mergeCell ref="F239:F243"/>
    <mergeCell ref="O270:O274"/>
    <mergeCell ref="P270:P274"/>
    <mergeCell ref="A275:F279"/>
    <mergeCell ref="O275:O279"/>
    <mergeCell ref="P275:P279"/>
    <mergeCell ref="A280:P280"/>
    <mergeCell ref="A270:A274"/>
    <mergeCell ref="B270:B274"/>
    <mergeCell ref="C270:C274"/>
    <mergeCell ref="D270:D274"/>
    <mergeCell ref="E270:E274"/>
    <mergeCell ref="F270:F274"/>
    <mergeCell ref="O260:O264"/>
    <mergeCell ref="P260:P264"/>
    <mergeCell ref="A265:A269"/>
    <mergeCell ref="B265:B269"/>
    <mergeCell ref="C265:C269"/>
    <mergeCell ref="D265:D269"/>
    <mergeCell ref="E265:E269"/>
    <mergeCell ref="F265:F269"/>
    <mergeCell ref="O265:O269"/>
    <mergeCell ref="P265:P269"/>
    <mergeCell ref="A260:A264"/>
    <mergeCell ref="B260:B264"/>
    <mergeCell ref="C260:C264"/>
    <mergeCell ref="D260:D264"/>
    <mergeCell ref="E260:E264"/>
    <mergeCell ref="F260:F264"/>
    <mergeCell ref="O291:O295"/>
    <mergeCell ref="P291:P295"/>
    <mergeCell ref="A296:A300"/>
    <mergeCell ref="B296:B300"/>
    <mergeCell ref="C296:C300"/>
    <mergeCell ref="D296:D300"/>
    <mergeCell ref="E296:E300"/>
    <mergeCell ref="F296:F300"/>
    <mergeCell ref="O296:O300"/>
    <mergeCell ref="P296:P300"/>
    <mergeCell ref="A291:A295"/>
    <mergeCell ref="B291:B295"/>
    <mergeCell ref="C291:C295"/>
    <mergeCell ref="D291:D295"/>
    <mergeCell ref="E291:E295"/>
    <mergeCell ref="F291:F295"/>
    <mergeCell ref="O281:O285"/>
    <mergeCell ref="P281:P285"/>
    <mergeCell ref="A286:A290"/>
    <mergeCell ref="B286:B290"/>
    <mergeCell ref="C286:C290"/>
    <mergeCell ref="D286:D290"/>
    <mergeCell ref="E286:E290"/>
    <mergeCell ref="F286:F290"/>
    <mergeCell ref="O286:O290"/>
    <mergeCell ref="P286:P290"/>
    <mergeCell ref="A281:A285"/>
    <mergeCell ref="B281:B285"/>
    <mergeCell ref="C281:C285"/>
    <mergeCell ref="D281:D285"/>
    <mergeCell ref="E281:E285"/>
    <mergeCell ref="F281:F285"/>
    <mergeCell ref="O311:O315"/>
    <mergeCell ref="P311:P315"/>
    <mergeCell ref="A316:F320"/>
    <mergeCell ref="O316:O320"/>
    <mergeCell ref="P316:P320"/>
    <mergeCell ref="A321:P321"/>
    <mergeCell ref="A311:A315"/>
    <mergeCell ref="B311:B315"/>
    <mergeCell ref="C311:C315"/>
    <mergeCell ref="D311:D315"/>
    <mergeCell ref="E311:E315"/>
    <mergeCell ref="F311:F315"/>
    <mergeCell ref="O301:O305"/>
    <mergeCell ref="P301:P305"/>
    <mergeCell ref="A306:A310"/>
    <mergeCell ref="B306:B310"/>
    <mergeCell ref="C306:C310"/>
    <mergeCell ref="D306:D310"/>
    <mergeCell ref="E306:E310"/>
    <mergeCell ref="F306:F310"/>
    <mergeCell ref="O306:O310"/>
    <mergeCell ref="P306:P310"/>
    <mergeCell ref="A301:A305"/>
    <mergeCell ref="B301:B305"/>
    <mergeCell ref="C301:C305"/>
    <mergeCell ref="D301:D305"/>
    <mergeCell ref="E301:E305"/>
    <mergeCell ref="F301:F305"/>
    <mergeCell ref="O332:O336"/>
    <mergeCell ref="P332:P336"/>
    <mergeCell ref="A337:A341"/>
    <mergeCell ref="B337:B341"/>
    <mergeCell ref="C337:C341"/>
    <mergeCell ref="D337:D341"/>
    <mergeCell ref="E337:E341"/>
    <mergeCell ref="F337:F341"/>
    <mergeCell ref="O337:O341"/>
    <mergeCell ref="P337:P341"/>
    <mergeCell ref="A332:A336"/>
    <mergeCell ref="B332:B336"/>
    <mergeCell ref="C332:C336"/>
    <mergeCell ref="D332:D336"/>
    <mergeCell ref="E332:E336"/>
    <mergeCell ref="F332:F336"/>
    <mergeCell ref="O322:O326"/>
    <mergeCell ref="P322:P326"/>
    <mergeCell ref="A327:A331"/>
    <mergeCell ref="B327:B331"/>
    <mergeCell ref="C327:C331"/>
    <mergeCell ref="D327:D331"/>
    <mergeCell ref="E327:E331"/>
    <mergeCell ref="F327:F331"/>
    <mergeCell ref="O327:O331"/>
    <mergeCell ref="P327:P331"/>
    <mergeCell ref="A322:A326"/>
    <mergeCell ref="B322:B326"/>
    <mergeCell ref="C322:C326"/>
    <mergeCell ref="D322:D326"/>
    <mergeCell ref="E322:E326"/>
    <mergeCell ref="F322:F326"/>
    <mergeCell ref="O352:O356"/>
    <mergeCell ref="P352:P356"/>
    <mergeCell ref="A357:A361"/>
    <mergeCell ref="B357:B361"/>
    <mergeCell ref="C357:C361"/>
    <mergeCell ref="D357:D361"/>
    <mergeCell ref="E357:E361"/>
    <mergeCell ref="F357:F361"/>
    <mergeCell ref="O357:O361"/>
    <mergeCell ref="P357:P361"/>
    <mergeCell ref="A352:A356"/>
    <mergeCell ref="B352:B356"/>
    <mergeCell ref="C352:C356"/>
    <mergeCell ref="D352:D356"/>
    <mergeCell ref="E352:E356"/>
    <mergeCell ref="F352:F356"/>
    <mergeCell ref="O342:O346"/>
    <mergeCell ref="P342:P346"/>
    <mergeCell ref="A347:A351"/>
    <mergeCell ref="B347:B351"/>
    <mergeCell ref="C347:C351"/>
    <mergeCell ref="D347:D351"/>
    <mergeCell ref="E347:E351"/>
    <mergeCell ref="F347:F351"/>
    <mergeCell ref="O347:O351"/>
    <mergeCell ref="P347:P351"/>
    <mergeCell ref="A342:A346"/>
    <mergeCell ref="B342:B346"/>
    <mergeCell ref="C342:C346"/>
    <mergeCell ref="D342:D346"/>
    <mergeCell ref="E342:E346"/>
    <mergeCell ref="F342:F346"/>
    <mergeCell ref="O372:O376"/>
    <mergeCell ref="P372:P376"/>
    <mergeCell ref="A377:A381"/>
    <mergeCell ref="B377:B381"/>
    <mergeCell ref="C377:C381"/>
    <mergeCell ref="D377:D381"/>
    <mergeCell ref="E377:E381"/>
    <mergeCell ref="F377:F381"/>
    <mergeCell ref="O377:O381"/>
    <mergeCell ref="P377:P381"/>
    <mergeCell ref="A372:A376"/>
    <mergeCell ref="B372:B376"/>
    <mergeCell ref="C372:C376"/>
    <mergeCell ref="D372:D376"/>
    <mergeCell ref="E372:E376"/>
    <mergeCell ref="F372:F376"/>
    <mergeCell ref="O362:O366"/>
    <mergeCell ref="P362:P366"/>
    <mergeCell ref="A367:A371"/>
    <mergeCell ref="B367:B371"/>
    <mergeCell ref="C367:C371"/>
    <mergeCell ref="D367:D371"/>
    <mergeCell ref="E367:E371"/>
    <mergeCell ref="F367:F371"/>
    <mergeCell ref="O367:O371"/>
    <mergeCell ref="P367:P371"/>
    <mergeCell ref="A362:A366"/>
    <mergeCell ref="B362:B366"/>
    <mergeCell ref="C362:C366"/>
    <mergeCell ref="D362:D366"/>
    <mergeCell ref="E362:E366"/>
    <mergeCell ref="F362:F366"/>
    <mergeCell ref="A392:F396"/>
    <mergeCell ref="O392:O396"/>
    <mergeCell ref="P392:P396"/>
    <mergeCell ref="A397:P397"/>
    <mergeCell ref="A398:A402"/>
    <mergeCell ref="B398:B402"/>
    <mergeCell ref="C398:C402"/>
    <mergeCell ref="D398:D402"/>
    <mergeCell ref="E398:E402"/>
    <mergeCell ref="F398:F402"/>
    <mergeCell ref="O382:O386"/>
    <mergeCell ref="P382:P386"/>
    <mergeCell ref="A387:A391"/>
    <mergeCell ref="B387:B391"/>
    <mergeCell ref="C387:C391"/>
    <mergeCell ref="D387:D391"/>
    <mergeCell ref="E387:E391"/>
    <mergeCell ref="F387:F391"/>
    <mergeCell ref="O387:O391"/>
    <mergeCell ref="P387:P391"/>
    <mergeCell ref="A382:A386"/>
    <mergeCell ref="B382:B386"/>
    <mergeCell ref="C382:C386"/>
    <mergeCell ref="D382:D386"/>
    <mergeCell ref="E382:E386"/>
    <mergeCell ref="F382:F386"/>
    <mergeCell ref="O408:O412"/>
    <mergeCell ref="P408:P412"/>
    <mergeCell ref="A413:A417"/>
    <mergeCell ref="B413:B417"/>
    <mergeCell ref="C413:C417"/>
    <mergeCell ref="D413:D417"/>
    <mergeCell ref="E413:E417"/>
    <mergeCell ref="F413:F417"/>
    <mergeCell ref="O413:O417"/>
    <mergeCell ref="P413:P417"/>
    <mergeCell ref="A408:A412"/>
    <mergeCell ref="B408:B412"/>
    <mergeCell ref="C408:C412"/>
    <mergeCell ref="D408:D412"/>
    <mergeCell ref="E408:E412"/>
    <mergeCell ref="F408:F412"/>
    <mergeCell ref="O398:O402"/>
    <mergeCell ref="P398:P402"/>
    <mergeCell ref="A403:A407"/>
    <mergeCell ref="B403:B407"/>
    <mergeCell ref="C403:C407"/>
    <mergeCell ref="D403:D407"/>
    <mergeCell ref="E403:E407"/>
    <mergeCell ref="F403:F407"/>
    <mergeCell ref="O403:O407"/>
    <mergeCell ref="P403:P407"/>
    <mergeCell ref="O428:O432"/>
    <mergeCell ref="P428:P432"/>
    <mergeCell ref="A433:F437"/>
    <mergeCell ref="O433:O437"/>
    <mergeCell ref="P433:P437"/>
    <mergeCell ref="A438:P438"/>
    <mergeCell ref="A428:A432"/>
    <mergeCell ref="B428:B432"/>
    <mergeCell ref="C428:C432"/>
    <mergeCell ref="D428:D432"/>
    <mergeCell ref="E428:E432"/>
    <mergeCell ref="F428:F432"/>
    <mergeCell ref="O418:O422"/>
    <mergeCell ref="P418:P422"/>
    <mergeCell ref="A423:A427"/>
    <mergeCell ref="B423:B427"/>
    <mergeCell ref="C423:C427"/>
    <mergeCell ref="D423:D427"/>
    <mergeCell ref="E423:E427"/>
    <mergeCell ref="F423:F427"/>
    <mergeCell ref="O423:O427"/>
    <mergeCell ref="P423:P427"/>
    <mergeCell ref="A418:A422"/>
    <mergeCell ref="B418:B422"/>
    <mergeCell ref="C418:C422"/>
    <mergeCell ref="D418:D422"/>
    <mergeCell ref="E418:E422"/>
    <mergeCell ref="F418:F422"/>
    <mergeCell ref="O449:O453"/>
    <mergeCell ref="P449:P453"/>
    <mergeCell ref="A454:A458"/>
    <mergeCell ref="B454:B458"/>
    <mergeCell ref="C454:C458"/>
    <mergeCell ref="D454:D458"/>
    <mergeCell ref="E454:E458"/>
    <mergeCell ref="F454:F458"/>
    <mergeCell ref="O454:O458"/>
    <mergeCell ref="P454:P458"/>
    <mergeCell ref="A449:A453"/>
    <mergeCell ref="B449:B453"/>
    <mergeCell ref="C449:C453"/>
    <mergeCell ref="D449:D453"/>
    <mergeCell ref="E449:E453"/>
    <mergeCell ref="F449:F453"/>
    <mergeCell ref="O439:O443"/>
    <mergeCell ref="P439:P443"/>
    <mergeCell ref="A444:A448"/>
    <mergeCell ref="B444:B448"/>
    <mergeCell ref="C444:C448"/>
    <mergeCell ref="D444:D448"/>
    <mergeCell ref="E444:E448"/>
    <mergeCell ref="F444:F448"/>
    <mergeCell ref="O444:O448"/>
    <mergeCell ref="P444:P448"/>
    <mergeCell ref="A439:A443"/>
    <mergeCell ref="B439:B443"/>
    <mergeCell ref="C439:C443"/>
    <mergeCell ref="D439:D443"/>
    <mergeCell ref="E439:E443"/>
    <mergeCell ref="F439:F443"/>
    <mergeCell ref="O469:O473"/>
    <mergeCell ref="P469:P473"/>
    <mergeCell ref="A474:A478"/>
    <mergeCell ref="B474:B478"/>
    <mergeCell ref="C474:C478"/>
    <mergeCell ref="D474:D478"/>
    <mergeCell ref="E474:E478"/>
    <mergeCell ref="F474:F478"/>
    <mergeCell ref="O474:O478"/>
    <mergeCell ref="P474:P478"/>
    <mergeCell ref="A469:A473"/>
    <mergeCell ref="B469:B473"/>
    <mergeCell ref="C469:C473"/>
    <mergeCell ref="D469:D473"/>
    <mergeCell ref="E469:E473"/>
    <mergeCell ref="F469:F473"/>
    <mergeCell ref="O459:O463"/>
    <mergeCell ref="P459:P463"/>
    <mergeCell ref="A464:A468"/>
    <mergeCell ref="B464:B468"/>
    <mergeCell ref="C464:C468"/>
    <mergeCell ref="D464:D468"/>
    <mergeCell ref="E464:E468"/>
    <mergeCell ref="F464:F468"/>
    <mergeCell ref="O464:O468"/>
    <mergeCell ref="P464:P468"/>
    <mergeCell ref="A459:A463"/>
    <mergeCell ref="B459:B463"/>
    <mergeCell ref="C459:C463"/>
    <mergeCell ref="D459:D463"/>
    <mergeCell ref="E459:E463"/>
    <mergeCell ref="F459:F463"/>
    <mergeCell ref="O490:O494"/>
    <mergeCell ref="P490:P494"/>
    <mergeCell ref="A495:F499"/>
    <mergeCell ref="O495:O499"/>
    <mergeCell ref="P495:P499"/>
    <mergeCell ref="A500:P500"/>
    <mergeCell ref="A490:A494"/>
    <mergeCell ref="B490:B494"/>
    <mergeCell ref="C490:C494"/>
    <mergeCell ref="D490:D494"/>
    <mergeCell ref="E490:E494"/>
    <mergeCell ref="F490:F494"/>
    <mergeCell ref="O479:O483"/>
    <mergeCell ref="P479:P483"/>
    <mergeCell ref="A484:F488"/>
    <mergeCell ref="O484:O488"/>
    <mergeCell ref="P484:P488"/>
    <mergeCell ref="A489:P489"/>
    <mergeCell ref="A479:A483"/>
    <mergeCell ref="B479:B483"/>
    <mergeCell ref="C479:C483"/>
    <mergeCell ref="D479:D483"/>
    <mergeCell ref="E479:E483"/>
    <mergeCell ref="F479:F483"/>
    <mergeCell ref="O511:O515"/>
    <mergeCell ref="P511:P515"/>
    <mergeCell ref="A516:A520"/>
    <mergeCell ref="B516:B520"/>
    <mergeCell ref="C516:C520"/>
    <mergeCell ref="D516:D520"/>
    <mergeCell ref="E516:E520"/>
    <mergeCell ref="F516:F520"/>
    <mergeCell ref="O516:O520"/>
    <mergeCell ref="P516:P520"/>
    <mergeCell ref="A511:A515"/>
    <mergeCell ref="B511:B515"/>
    <mergeCell ref="C511:C515"/>
    <mergeCell ref="D511:D515"/>
    <mergeCell ref="E511:E515"/>
    <mergeCell ref="F511:F515"/>
    <mergeCell ref="O501:O505"/>
    <mergeCell ref="P501:P505"/>
    <mergeCell ref="A506:A510"/>
    <mergeCell ref="B506:B510"/>
    <mergeCell ref="C506:C510"/>
    <mergeCell ref="D506:D510"/>
    <mergeCell ref="E506:E510"/>
    <mergeCell ref="F506:F510"/>
    <mergeCell ref="O506:O510"/>
    <mergeCell ref="P506:P510"/>
    <mergeCell ref="A501:A505"/>
    <mergeCell ref="B501:B505"/>
    <mergeCell ref="C501:C505"/>
    <mergeCell ref="D501:D505"/>
    <mergeCell ref="E501:E505"/>
    <mergeCell ref="F501:F505"/>
    <mergeCell ref="A531:F535"/>
    <mergeCell ref="O531:O535"/>
    <mergeCell ref="P531:P535"/>
    <mergeCell ref="A536:P536"/>
    <mergeCell ref="A537:A541"/>
    <mergeCell ref="B537:B541"/>
    <mergeCell ref="C537:C541"/>
    <mergeCell ref="D537:D541"/>
    <mergeCell ref="E537:E541"/>
    <mergeCell ref="F537:F541"/>
    <mergeCell ref="O521:O525"/>
    <mergeCell ref="P521:P525"/>
    <mergeCell ref="A526:A530"/>
    <mergeCell ref="B526:B530"/>
    <mergeCell ref="C526:C530"/>
    <mergeCell ref="D526:D530"/>
    <mergeCell ref="E526:E530"/>
    <mergeCell ref="F526:F530"/>
    <mergeCell ref="O526:O530"/>
    <mergeCell ref="P526:P530"/>
    <mergeCell ref="A521:A525"/>
    <mergeCell ref="B521:B525"/>
    <mergeCell ref="C521:C525"/>
    <mergeCell ref="D521:D525"/>
    <mergeCell ref="E521:E525"/>
    <mergeCell ref="F521:F525"/>
    <mergeCell ref="O547:O551"/>
    <mergeCell ref="P547:P551"/>
    <mergeCell ref="A552:A556"/>
    <mergeCell ref="B552:B556"/>
    <mergeCell ref="C552:C556"/>
    <mergeCell ref="D552:D556"/>
    <mergeCell ref="E552:E556"/>
    <mergeCell ref="F552:F556"/>
    <mergeCell ref="O552:O556"/>
    <mergeCell ref="P552:P556"/>
    <mergeCell ref="A547:A551"/>
    <mergeCell ref="B547:B551"/>
    <mergeCell ref="C547:C551"/>
    <mergeCell ref="D547:D551"/>
    <mergeCell ref="E547:E551"/>
    <mergeCell ref="F547:F551"/>
    <mergeCell ref="O537:O541"/>
    <mergeCell ref="P537:P541"/>
    <mergeCell ref="A542:A546"/>
    <mergeCell ref="B542:B546"/>
    <mergeCell ref="C542:C546"/>
    <mergeCell ref="D542:D546"/>
    <mergeCell ref="E542:E546"/>
    <mergeCell ref="F542:F546"/>
    <mergeCell ref="O542:O546"/>
    <mergeCell ref="P542:P546"/>
    <mergeCell ref="O563:O567"/>
    <mergeCell ref="P563:P567"/>
    <mergeCell ref="A568:A572"/>
    <mergeCell ref="B568:B572"/>
    <mergeCell ref="C568:C572"/>
    <mergeCell ref="D568:D572"/>
    <mergeCell ref="E568:E572"/>
    <mergeCell ref="F568:F572"/>
    <mergeCell ref="O568:O572"/>
    <mergeCell ref="P568:P572"/>
    <mergeCell ref="A557:F561"/>
    <mergeCell ref="O557:O561"/>
    <mergeCell ref="P557:P561"/>
    <mergeCell ref="A562:P562"/>
    <mergeCell ref="A563:A567"/>
    <mergeCell ref="B563:B567"/>
    <mergeCell ref="C563:C567"/>
    <mergeCell ref="D563:D567"/>
    <mergeCell ref="E563:E567"/>
    <mergeCell ref="F563:F567"/>
    <mergeCell ref="O583:O587"/>
    <mergeCell ref="P583:P587"/>
    <mergeCell ref="A588:A592"/>
    <mergeCell ref="B588:B592"/>
    <mergeCell ref="C588:C592"/>
    <mergeCell ref="D588:D592"/>
    <mergeCell ref="E588:E592"/>
    <mergeCell ref="F588:F592"/>
    <mergeCell ref="O588:O592"/>
    <mergeCell ref="P588:P592"/>
    <mergeCell ref="A583:A587"/>
    <mergeCell ref="B583:B587"/>
    <mergeCell ref="C583:C587"/>
    <mergeCell ref="D583:D587"/>
    <mergeCell ref="E583:E587"/>
    <mergeCell ref="F583:F587"/>
    <mergeCell ref="O573:O577"/>
    <mergeCell ref="P573:P577"/>
    <mergeCell ref="A578:A582"/>
    <mergeCell ref="B578:B582"/>
    <mergeCell ref="C578:C582"/>
    <mergeCell ref="D578:D582"/>
    <mergeCell ref="E578:E582"/>
    <mergeCell ref="F578:F582"/>
    <mergeCell ref="O578:O582"/>
    <mergeCell ref="P578:P582"/>
    <mergeCell ref="A573:A577"/>
    <mergeCell ref="B573:B577"/>
    <mergeCell ref="C573:C577"/>
    <mergeCell ref="D573:D577"/>
    <mergeCell ref="E573:E577"/>
    <mergeCell ref="F573:F577"/>
    <mergeCell ref="O603:O607"/>
    <mergeCell ref="P603:P607"/>
    <mergeCell ref="A608:A612"/>
    <mergeCell ref="B608:B612"/>
    <mergeCell ref="C608:C612"/>
    <mergeCell ref="D608:D612"/>
    <mergeCell ref="E608:E612"/>
    <mergeCell ref="F608:F612"/>
    <mergeCell ref="O608:O612"/>
    <mergeCell ref="P608:P612"/>
    <mergeCell ref="A603:A607"/>
    <mergeCell ref="B603:B607"/>
    <mergeCell ref="C603:C607"/>
    <mergeCell ref="D603:D607"/>
    <mergeCell ref="E603:E607"/>
    <mergeCell ref="F603:F607"/>
    <mergeCell ref="O593:O597"/>
    <mergeCell ref="P593:P597"/>
    <mergeCell ref="A598:A602"/>
    <mergeCell ref="B598:B602"/>
    <mergeCell ref="C598:C602"/>
    <mergeCell ref="D598:D602"/>
    <mergeCell ref="E598:E602"/>
    <mergeCell ref="F598:F602"/>
    <mergeCell ref="O598:O602"/>
    <mergeCell ref="P598:P602"/>
    <mergeCell ref="A593:A597"/>
    <mergeCell ref="B593:B597"/>
    <mergeCell ref="C593:C597"/>
    <mergeCell ref="D593:D597"/>
    <mergeCell ref="E593:E597"/>
    <mergeCell ref="F593:F597"/>
    <mergeCell ref="O624:O628"/>
    <mergeCell ref="P624:P628"/>
    <mergeCell ref="A629:F633"/>
    <mergeCell ref="O629:O633"/>
    <mergeCell ref="P629:P633"/>
    <mergeCell ref="A634:P634"/>
    <mergeCell ref="A624:A628"/>
    <mergeCell ref="B624:B628"/>
    <mergeCell ref="C624:C628"/>
    <mergeCell ref="D624:D628"/>
    <mergeCell ref="E624:E628"/>
    <mergeCell ref="F624:F628"/>
    <mergeCell ref="O613:O617"/>
    <mergeCell ref="P613:P617"/>
    <mergeCell ref="A618:F622"/>
    <mergeCell ref="O618:O622"/>
    <mergeCell ref="P618:P622"/>
    <mergeCell ref="A623:P623"/>
    <mergeCell ref="A613:A617"/>
    <mergeCell ref="B613:B617"/>
    <mergeCell ref="C613:C617"/>
    <mergeCell ref="D613:D617"/>
    <mergeCell ref="E613:E617"/>
    <mergeCell ref="F613:F617"/>
    <mergeCell ref="O645:O649"/>
    <mergeCell ref="P645:P649"/>
    <mergeCell ref="A650:A654"/>
    <mergeCell ref="B650:B654"/>
    <mergeCell ref="C650:C654"/>
    <mergeCell ref="D650:D654"/>
    <mergeCell ref="E650:E654"/>
    <mergeCell ref="F650:F654"/>
    <mergeCell ref="O650:O654"/>
    <mergeCell ref="P650:P654"/>
    <mergeCell ref="A645:A649"/>
    <mergeCell ref="B645:B649"/>
    <mergeCell ref="C645:C649"/>
    <mergeCell ref="D645:D649"/>
    <mergeCell ref="E645:E649"/>
    <mergeCell ref="F645:F649"/>
    <mergeCell ref="O635:O639"/>
    <mergeCell ref="P635:P639"/>
    <mergeCell ref="A640:A644"/>
    <mergeCell ref="B640:B644"/>
    <mergeCell ref="C640:C644"/>
    <mergeCell ref="D640:D644"/>
    <mergeCell ref="E640:E644"/>
    <mergeCell ref="F640:F644"/>
    <mergeCell ref="O640:O644"/>
    <mergeCell ref="P640:P644"/>
    <mergeCell ref="A635:A639"/>
    <mergeCell ref="B635:B639"/>
    <mergeCell ref="C635:C639"/>
    <mergeCell ref="D635:D639"/>
    <mergeCell ref="E635:E639"/>
    <mergeCell ref="F635:F639"/>
    <mergeCell ref="O665:O669"/>
    <mergeCell ref="P665:P669"/>
    <mergeCell ref="A670:F674"/>
    <mergeCell ref="O670:O674"/>
    <mergeCell ref="P670:P674"/>
    <mergeCell ref="A675:P675"/>
    <mergeCell ref="A665:A669"/>
    <mergeCell ref="B665:B669"/>
    <mergeCell ref="C665:C669"/>
    <mergeCell ref="D665:D669"/>
    <mergeCell ref="E665:E669"/>
    <mergeCell ref="F665:F669"/>
    <mergeCell ref="O655:O659"/>
    <mergeCell ref="P655:P659"/>
    <mergeCell ref="A660:A664"/>
    <mergeCell ref="B660:B664"/>
    <mergeCell ref="C660:C664"/>
    <mergeCell ref="D660:D664"/>
    <mergeCell ref="E660:E664"/>
    <mergeCell ref="F660:F664"/>
    <mergeCell ref="O660:O664"/>
    <mergeCell ref="P660:P664"/>
    <mergeCell ref="A655:A659"/>
    <mergeCell ref="B655:B659"/>
    <mergeCell ref="C655:C659"/>
    <mergeCell ref="D655:D659"/>
    <mergeCell ref="E655:E659"/>
    <mergeCell ref="F655:F659"/>
    <mergeCell ref="O686:O690"/>
    <mergeCell ref="P686:P690"/>
    <mergeCell ref="A691:A695"/>
    <mergeCell ref="B691:B695"/>
    <mergeCell ref="C691:C695"/>
    <mergeCell ref="D691:D695"/>
    <mergeCell ref="E691:E695"/>
    <mergeCell ref="F691:F695"/>
    <mergeCell ref="O691:O695"/>
    <mergeCell ref="P691:P695"/>
    <mergeCell ref="A686:A690"/>
    <mergeCell ref="B686:B690"/>
    <mergeCell ref="C686:C690"/>
    <mergeCell ref="D686:D690"/>
    <mergeCell ref="E686:E690"/>
    <mergeCell ref="F686:F690"/>
    <mergeCell ref="O676:O680"/>
    <mergeCell ref="P676:P680"/>
    <mergeCell ref="A681:A685"/>
    <mergeCell ref="B681:B685"/>
    <mergeCell ref="C681:C685"/>
    <mergeCell ref="D681:D685"/>
    <mergeCell ref="E681:E685"/>
    <mergeCell ref="F681:F685"/>
    <mergeCell ref="O681:O685"/>
    <mergeCell ref="P681:P685"/>
    <mergeCell ref="A676:A680"/>
    <mergeCell ref="B676:B680"/>
    <mergeCell ref="C676:C680"/>
    <mergeCell ref="D676:D680"/>
    <mergeCell ref="E676:E680"/>
    <mergeCell ref="F676:F680"/>
    <mergeCell ref="A706:F710"/>
    <mergeCell ref="O706:O710"/>
    <mergeCell ref="P706:P710"/>
    <mergeCell ref="A711:P711"/>
    <mergeCell ref="A712:A716"/>
    <mergeCell ref="B712:B716"/>
    <mergeCell ref="C712:C716"/>
    <mergeCell ref="D712:D716"/>
    <mergeCell ref="E712:E716"/>
    <mergeCell ref="F712:F716"/>
    <mergeCell ref="O696:O700"/>
    <mergeCell ref="P696:P700"/>
    <mergeCell ref="A701:A705"/>
    <mergeCell ref="B701:B705"/>
    <mergeCell ref="C701:C705"/>
    <mergeCell ref="D701:D705"/>
    <mergeCell ref="E701:E705"/>
    <mergeCell ref="F701:F705"/>
    <mergeCell ref="O701:O705"/>
    <mergeCell ref="P701:P705"/>
    <mergeCell ref="A696:A700"/>
    <mergeCell ref="B696:B700"/>
    <mergeCell ref="C696:C700"/>
    <mergeCell ref="D696:D700"/>
    <mergeCell ref="E696:E700"/>
    <mergeCell ref="F696:F700"/>
    <mergeCell ref="P722:P726"/>
    <mergeCell ref="A727:A731"/>
    <mergeCell ref="B727:B731"/>
    <mergeCell ref="C727:C731"/>
    <mergeCell ref="D727:D731"/>
    <mergeCell ref="E727:E731"/>
    <mergeCell ref="F727:F731"/>
    <mergeCell ref="O727:O731"/>
    <mergeCell ref="P727:P731"/>
    <mergeCell ref="A722:A726"/>
    <mergeCell ref="B722:B726"/>
    <mergeCell ref="C722:C726"/>
    <mergeCell ref="D722:D726"/>
    <mergeCell ref="E722:E726"/>
    <mergeCell ref="F722:F726"/>
    <mergeCell ref="O712:O716"/>
    <mergeCell ref="P712:P716"/>
    <mergeCell ref="A717:A721"/>
    <mergeCell ref="B717:B721"/>
    <mergeCell ref="C717:C721"/>
    <mergeCell ref="D717:D721"/>
    <mergeCell ref="E717:E721"/>
    <mergeCell ref="F717:F721"/>
    <mergeCell ref="O717:O721"/>
    <mergeCell ref="P717:P721"/>
    <mergeCell ref="A747:A751"/>
    <mergeCell ref="B747:B751"/>
    <mergeCell ref="C747:C751"/>
    <mergeCell ref="D747:D751"/>
    <mergeCell ref="E747:E751"/>
    <mergeCell ref="F747:F751"/>
    <mergeCell ref="O747:O751"/>
    <mergeCell ref="P747:P751"/>
    <mergeCell ref="A742:A746"/>
    <mergeCell ref="B742:B746"/>
    <mergeCell ref="C742:C746"/>
    <mergeCell ref="D742:D746"/>
    <mergeCell ref="E742:E746"/>
    <mergeCell ref="F742:F746"/>
    <mergeCell ref="O732:O736"/>
    <mergeCell ref="P732:P736"/>
    <mergeCell ref="A737:A741"/>
    <mergeCell ref="B737:B741"/>
    <mergeCell ref="C737:C741"/>
    <mergeCell ref="D737:D741"/>
    <mergeCell ref="E737:E741"/>
    <mergeCell ref="F737:F741"/>
    <mergeCell ref="O737:O741"/>
    <mergeCell ref="P737:P741"/>
    <mergeCell ref="A732:A736"/>
    <mergeCell ref="B732:B736"/>
    <mergeCell ref="C732:C736"/>
    <mergeCell ref="D732:D736"/>
    <mergeCell ref="E732:E736"/>
    <mergeCell ref="F732:F736"/>
    <mergeCell ref="A767:A771"/>
    <mergeCell ref="B767:B771"/>
    <mergeCell ref="C767:C771"/>
    <mergeCell ref="D767:D771"/>
    <mergeCell ref="E767:E771"/>
    <mergeCell ref="F767:F771"/>
    <mergeCell ref="O767:O771"/>
    <mergeCell ref="P767:P771"/>
    <mergeCell ref="A762:A766"/>
    <mergeCell ref="B762:B766"/>
    <mergeCell ref="C762:C766"/>
    <mergeCell ref="D762:D766"/>
    <mergeCell ref="E762:E766"/>
    <mergeCell ref="F762:F766"/>
    <mergeCell ref="O752:O756"/>
    <mergeCell ref="P752:P756"/>
    <mergeCell ref="A757:A761"/>
    <mergeCell ref="B757:B761"/>
    <mergeCell ref="C757:C761"/>
    <mergeCell ref="D757:D761"/>
    <mergeCell ref="E757:E761"/>
    <mergeCell ref="F757:F761"/>
    <mergeCell ref="O757:O761"/>
    <mergeCell ref="P757:P761"/>
    <mergeCell ref="A752:A756"/>
    <mergeCell ref="B752:B756"/>
    <mergeCell ref="C752:C756"/>
    <mergeCell ref="D752:D756"/>
    <mergeCell ref="E752:E756"/>
    <mergeCell ref="F752:F756"/>
    <mergeCell ref="A787:A791"/>
    <mergeCell ref="B787:B791"/>
    <mergeCell ref="C787:C791"/>
    <mergeCell ref="D787:D791"/>
    <mergeCell ref="E787:E791"/>
    <mergeCell ref="F787:F791"/>
    <mergeCell ref="O787:O791"/>
    <mergeCell ref="P787:P791"/>
    <mergeCell ref="A782:A786"/>
    <mergeCell ref="B782:B786"/>
    <mergeCell ref="C782:C786"/>
    <mergeCell ref="D782:D786"/>
    <mergeCell ref="E782:E786"/>
    <mergeCell ref="F782:F786"/>
    <mergeCell ref="O772:O776"/>
    <mergeCell ref="P772:P776"/>
    <mergeCell ref="A777:A781"/>
    <mergeCell ref="B777:B781"/>
    <mergeCell ref="C777:C781"/>
    <mergeCell ref="D777:D781"/>
    <mergeCell ref="E777:E781"/>
    <mergeCell ref="F777:F781"/>
    <mergeCell ref="O777:O781"/>
    <mergeCell ref="P777:P781"/>
    <mergeCell ref="A772:A776"/>
    <mergeCell ref="B772:B776"/>
    <mergeCell ref="C772:C776"/>
    <mergeCell ref="D772:D776"/>
    <mergeCell ref="E772:E776"/>
    <mergeCell ref="F772:F776"/>
    <mergeCell ref="A807:A811"/>
    <mergeCell ref="B807:B811"/>
    <mergeCell ref="C807:C811"/>
    <mergeCell ref="D807:D811"/>
    <mergeCell ref="E807:E811"/>
    <mergeCell ref="F807:F811"/>
    <mergeCell ref="O807:O811"/>
    <mergeCell ref="P807:P811"/>
    <mergeCell ref="A802:A806"/>
    <mergeCell ref="B802:B806"/>
    <mergeCell ref="C802:C806"/>
    <mergeCell ref="D802:D806"/>
    <mergeCell ref="E802:E806"/>
    <mergeCell ref="F802:F806"/>
    <mergeCell ref="O792:O796"/>
    <mergeCell ref="P792:P796"/>
    <mergeCell ref="A797:A801"/>
    <mergeCell ref="B797:B801"/>
    <mergeCell ref="C797:C801"/>
    <mergeCell ref="D797:D801"/>
    <mergeCell ref="E797:E801"/>
    <mergeCell ref="F797:F801"/>
    <mergeCell ref="O797:O801"/>
    <mergeCell ref="P797:P801"/>
    <mergeCell ref="A792:A796"/>
    <mergeCell ref="B792:B796"/>
    <mergeCell ref="C792:C796"/>
    <mergeCell ref="D792:D796"/>
    <mergeCell ref="E792:E796"/>
    <mergeCell ref="F792:F796"/>
    <mergeCell ref="A828:A832"/>
    <mergeCell ref="B828:B832"/>
    <mergeCell ref="C828:C832"/>
    <mergeCell ref="D828:D832"/>
    <mergeCell ref="E828:E832"/>
    <mergeCell ref="F828:F832"/>
    <mergeCell ref="O828:O832"/>
    <mergeCell ref="P828:P832"/>
    <mergeCell ref="A823:A827"/>
    <mergeCell ref="B823:B827"/>
    <mergeCell ref="C823:C827"/>
    <mergeCell ref="D823:D827"/>
    <mergeCell ref="E823:E827"/>
    <mergeCell ref="F823:F827"/>
    <mergeCell ref="O812:O816"/>
    <mergeCell ref="P812:P816"/>
    <mergeCell ref="A817:F821"/>
    <mergeCell ref="O817:O821"/>
    <mergeCell ref="P817:P821"/>
    <mergeCell ref="A822:P822"/>
    <mergeCell ref="A812:A816"/>
    <mergeCell ref="B812:B816"/>
    <mergeCell ref="C812:C816"/>
    <mergeCell ref="D812:D816"/>
    <mergeCell ref="E812:E816"/>
    <mergeCell ref="F812:F816"/>
    <mergeCell ref="P859:P863"/>
    <mergeCell ref="A854:A858"/>
    <mergeCell ref="B854:B858"/>
    <mergeCell ref="C854:C858"/>
    <mergeCell ref="D854:D858"/>
    <mergeCell ref="E854:E858"/>
    <mergeCell ref="O843:O847"/>
    <mergeCell ref="P843:P847"/>
    <mergeCell ref="A848:F852"/>
    <mergeCell ref="O848:O852"/>
    <mergeCell ref="P848:P852"/>
    <mergeCell ref="A853:P853"/>
    <mergeCell ref="A843:A847"/>
    <mergeCell ref="B843:B847"/>
    <mergeCell ref="C843:C847"/>
    <mergeCell ref="D843:D847"/>
    <mergeCell ref="E843:E847"/>
    <mergeCell ref="F843:F847"/>
    <mergeCell ref="F854:F858"/>
    <mergeCell ref="O854:O858"/>
    <mergeCell ref="P854:P858"/>
    <mergeCell ref="O874:O878"/>
    <mergeCell ref="P874:P878"/>
    <mergeCell ref="A879:A883"/>
    <mergeCell ref="B879:B883"/>
    <mergeCell ref="C879:C883"/>
    <mergeCell ref="D879:D883"/>
    <mergeCell ref="E879:E883"/>
    <mergeCell ref="F879:F883"/>
    <mergeCell ref="O879:O883"/>
    <mergeCell ref="P879:P883"/>
    <mergeCell ref="A874:A878"/>
    <mergeCell ref="B874:B878"/>
    <mergeCell ref="C874:C878"/>
    <mergeCell ref="D874:D878"/>
    <mergeCell ref="E874:E878"/>
    <mergeCell ref="F874:F878"/>
    <mergeCell ref="O864:O868"/>
    <mergeCell ref="P864:P868"/>
    <mergeCell ref="A869:A873"/>
    <mergeCell ref="B869:B873"/>
    <mergeCell ref="C869:C873"/>
    <mergeCell ref="D869:D873"/>
    <mergeCell ref="E869:E873"/>
    <mergeCell ref="F869:F873"/>
    <mergeCell ref="O869:O873"/>
    <mergeCell ref="P869:P873"/>
    <mergeCell ref="A864:A868"/>
    <mergeCell ref="B864:B868"/>
    <mergeCell ref="C864:C868"/>
    <mergeCell ref="D864:D868"/>
    <mergeCell ref="E864:E868"/>
    <mergeCell ref="F864:F868"/>
    <mergeCell ref="O890:O894"/>
    <mergeCell ref="P890:P894"/>
    <mergeCell ref="B895:B899"/>
    <mergeCell ref="C895:C899"/>
    <mergeCell ref="D895:D899"/>
    <mergeCell ref="E895:E899"/>
    <mergeCell ref="F895:F899"/>
    <mergeCell ref="O895:O899"/>
    <mergeCell ref="P895:P899"/>
    <mergeCell ref="A884:F888"/>
    <mergeCell ref="O884:O888"/>
    <mergeCell ref="P884:P888"/>
    <mergeCell ref="A889:P889"/>
    <mergeCell ref="A890:A894"/>
    <mergeCell ref="B890:B894"/>
    <mergeCell ref="C890:C894"/>
    <mergeCell ref="D890:D894"/>
    <mergeCell ref="E890:E894"/>
    <mergeCell ref="F890:F894"/>
    <mergeCell ref="B910:B914"/>
    <mergeCell ref="C910:C914"/>
    <mergeCell ref="D910:D914"/>
    <mergeCell ref="E910:E914"/>
    <mergeCell ref="F910:F914"/>
    <mergeCell ref="O900:O904"/>
    <mergeCell ref="P900:P904"/>
    <mergeCell ref="A905:A909"/>
    <mergeCell ref="B905:B909"/>
    <mergeCell ref="C905:C909"/>
    <mergeCell ref="D905:D909"/>
    <mergeCell ref="E905:E909"/>
    <mergeCell ref="F905:F909"/>
    <mergeCell ref="O905:O909"/>
    <mergeCell ref="P905:P909"/>
    <mergeCell ref="A900:A904"/>
    <mergeCell ref="B900:B904"/>
    <mergeCell ref="C900:C904"/>
    <mergeCell ref="D900:D904"/>
    <mergeCell ref="E900:E904"/>
    <mergeCell ref="F900:F904"/>
    <mergeCell ref="O910:O914"/>
    <mergeCell ref="P910:P914"/>
    <mergeCell ref="O931:O935"/>
    <mergeCell ref="P931:P935"/>
    <mergeCell ref="A936:A940"/>
    <mergeCell ref="B936:B940"/>
    <mergeCell ref="C936:C940"/>
    <mergeCell ref="D936:D940"/>
    <mergeCell ref="E936:E940"/>
    <mergeCell ref="F936:F940"/>
    <mergeCell ref="O936:O940"/>
    <mergeCell ref="P936:P940"/>
    <mergeCell ref="A931:A935"/>
    <mergeCell ref="B931:B935"/>
    <mergeCell ref="C931:C935"/>
    <mergeCell ref="D931:D935"/>
    <mergeCell ref="E931:E935"/>
    <mergeCell ref="F931:F935"/>
    <mergeCell ref="O920:O924"/>
    <mergeCell ref="P920:P924"/>
    <mergeCell ref="A925:F929"/>
    <mergeCell ref="O925:O929"/>
    <mergeCell ref="P925:P929"/>
    <mergeCell ref="A930:P930"/>
    <mergeCell ref="A920:A924"/>
    <mergeCell ref="B920:B924"/>
    <mergeCell ref="C920:C924"/>
    <mergeCell ref="D920:D924"/>
    <mergeCell ref="E920:E924"/>
    <mergeCell ref="F920:F924"/>
    <mergeCell ref="O951:O955"/>
    <mergeCell ref="P951:P955"/>
    <mergeCell ref="A956:F960"/>
    <mergeCell ref="O956:O960"/>
    <mergeCell ref="P956:P960"/>
    <mergeCell ref="A961:P961"/>
    <mergeCell ref="A951:A955"/>
    <mergeCell ref="B951:B955"/>
    <mergeCell ref="C951:C955"/>
    <mergeCell ref="D951:D955"/>
    <mergeCell ref="E951:E955"/>
    <mergeCell ref="F951:F955"/>
    <mergeCell ref="O941:O945"/>
    <mergeCell ref="P941:P945"/>
    <mergeCell ref="A946:A950"/>
    <mergeCell ref="B946:B950"/>
    <mergeCell ref="C946:C950"/>
    <mergeCell ref="D946:D950"/>
    <mergeCell ref="E946:E950"/>
    <mergeCell ref="F946:F950"/>
    <mergeCell ref="O946:O950"/>
    <mergeCell ref="P946:P950"/>
    <mergeCell ref="A941:A945"/>
    <mergeCell ref="B941:B945"/>
    <mergeCell ref="C941:C945"/>
    <mergeCell ref="D941:D945"/>
    <mergeCell ref="E941:E945"/>
    <mergeCell ref="F941:F945"/>
    <mergeCell ref="P972:P976"/>
    <mergeCell ref="A977:A981"/>
    <mergeCell ref="B977:B981"/>
    <mergeCell ref="C977:C981"/>
    <mergeCell ref="D977:D981"/>
    <mergeCell ref="E977:E981"/>
    <mergeCell ref="F977:F981"/>
    <mergeCell ref="O977:O981"/>
    <mergeCell ref="P977:P981"/>
    <mergeCell ref="A972:A976"/>
    <mergeCell ref="B972:B976"/>
    <mergeCell ref="C972:C976"/>
    <mergeCell ref="D972:D976"/>
    <mergeCell ref="E972:E976"/>
    <mergeCell ref="F972:F976"/>
    <mergeCell ref="O962:O966"/>
    <mergeCell ref="P962:P966"/>
    <mergeCell ref="A967:A971"/>
    <mergeCell ref="B967:B971"/>
    <mergeCell ref="C967:C971"/>
    <mergeCell ref="D967:D971"/>
    <mergeCell ref="E967:E971"/>
    <mergeCell ref="F967:F971"/>
    <mergeCell ref="O967:O971"/>
    <mergeCell ref="P967:P971"/>
    <mergeCell ref="A962:A966"/>
    <mergeCell ref="B962:B966"/>
    <mergeCell ref="C962:C966"/>
    <mergeCell ref="D962:D966"/>
    <mergeCell ref="E962:E966"/>
    <mergeCell ref="F962:F966"/>
    <mergeCell ref="F833:F837"/>
    <mergeCell ref="O823:O827"/>
    <mergeCell ref="P823:P827"/>
    <mergeCell ref="O802:O806"/>
    <mergeCell ref="P802:P806"/>
    <mergeCell ref="O782:O786"/>
    <mergeCell ref="P782:P786"/>
    <mergeCell ref="O762:O766"/>
    <mergeCell ref="P762:P766"/>
    <mergeCell ref="O742:O746"/>
    <mergeCell ref="P742:P746"/>
    <mergeCell ref="O722:O726"/>
    <mergeCell ref="A992:F996"/>
    <mergeCell ref="O992:O996"/>
    <mergeCell ref="P992:P996"/>
    <mergeCell ref="O982:O986"/>
    <mergeCell ref="P982:P986"/>
    <mergeCell ref="A987:A991"/>
    <mergeCell ref="B987:B991"/>
    <mergeCell ref="C987:C991"/>
    <mergeCell ref="D987:D991"/>
    <mergeCell ref="E987:E991"/>
    <mergeCell ref="F987:F991"/>
    <mergeCell ref="O987:O991"/>
    <mergeCell ref="P987:P991"/>
    <mergeCell ref="A982:A986"/>
    <mergeCell ref="B982:B986"/>
    <mergeCell ref="C982:C986"/>
    <mergeCell ref="D982:D986"/>
    <mergeCell ref="E982:E986"/>
    <mergeCell ref="F982:F986"/>
    <mergeCell ref="O972:O97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1"/>
  <sheetViews>
    <sheetView zoomScale="80" zoomScaleNormal="80" workbookViewId="0">
      <selection sqref="A1:XFD1048576"/>
    </sheetView>
  </sheetViews>
  <sheetFormatPr defaultRowHeight="15" x14ac:dyDescent="0.25"/>
  <cols>
    <col min="1" max="1" width="23.42578125" style="46" customWidth="1"/>
    <col min="2" max="2" width="14" style="46" customWidth="1"/>
    <col min="3" max="3" width="16.85546875" style="46" customWidth="1"/>
    <col min="4" max="4" width="9.85546875" style="46" customWidth="1"/>
    <col min="5" max="5" width="9.140625" style="46"/>
    <col min="6" max="6" width="20.42578125" style="46" customWidth="1"/>
    <col min="7" max="7" width="20.85546875" style="46" customWidth="1"/>
    <col min="8" max="9" width="12.140625" style="46" customWidth="1"/>
    <col min="10" max="10" width="18.85546875" style="46" customWidth="1"/>
    <col min="11" max="14" width="12.140625" style="46" customWidth="1"/>
    <col min="15" max="15" width="13.42578125" style="46" customWidth="1"/>
    <col min="16" max="16" width="20.7109375" style="46" customWidth="1"/>
    <col min="17" max="16384" width="9.140625" style="46"/>
  </cols>
  <sheetData>
    <row r="1" spans="1:16" ht="54.75" customHeight="1" x14ac:dyDescent="0.25">
      <c r="A1" s="189" t="s">
        <v>15</v>
      </c>
      <c r="B1" s="189" t="s">
        <v>16</v>
      </c>
      <c r="C1" s="189" t="s">
        <v>17</v>
      </c>
      <c r="D1" s="189" t="s">
        <v>18</v>
      </c>
      <c r="E1" s="189" t="s">
        <v>19</v>
      </c>
      <c r="F1" s="189" t="s">
        <v>20</v>
      </c>
      <c r="G1" s="189" t="s">
        <v>21</v>
      </c>
      <c r="H1" s="189"/>
      <c r="I1" s="189"/>
      <c r="J1" s="189"/>
      <c r="K1" s="189"/>
      <c r="L1" s="189"/>
      <c r="M1" s="189"/>
      <c r="N1" s="189"/>
      <c r="O1" s="189" t="s">
        <v>22</v>
      </c>
      <c r="P1" s="189" t="s">
        <v>23</v>
      </c>
    </row>
    <row r="2" spans="1:16" ht="24" x14ac:dyDescent="0.25">
      <c r="A2" s="189"/>
      <c r="B2" s="189"/>
      <c r="C2" s="189"/>
      <c r="D2" s="189"/>
      <c r="E2" s="189"/>
      <c r="F2" s="189"/>
      <c r="G2" s="27" t="s">
        <v>24</v>
      </c>
      <c r="H2" s="27" t="s">
        <v>25</v>
      </c>
      <c r="I2" s="27">
        <v>2025</v>
      </c>
      <c r="J2" s="27">
        <v>2026</v>
      </c>
      <c r="K2" s="27">
        <v>2027</v>
      </c>
      <c r="L2" s="27">
        <v>2028</v>
      </c>
      <c r="M2" s="27">
        <v>2029</v>
      </c>
      <c r="N2" s="27">
        <v>2030</v>
      </c>
      <c r="O2" s="189"/>
      <c r="P2" s="189"/>
    </row>
    <row r="3" spans="1:16" x14ac:dyDescent="0.25">
      <c r="A3" s="187" t="s">
        <v>29</v>
      </c>
      <c r="B3" s="187"/>
      <c r="C3" s="187"/>
      <c r="D3" s="187"/>
      <c r="E3" s="187"/>
      <c r="F3" s="187"/>
      <c r="G3" s="187"/>
      <c r="H3" s="187"/>
      <c r="I3" s="187"/>
      <c r="J3" s="187"/>
      <c r="K3" s="187"/>
      <c r="L3" s="187"/>
      <c r="M3" s="187"/>
      <c r="N3" s="187"/>
      <c r="O3" s="187"/>
      <c r="P3" s="187"/>
    </row>
    <row r="4" spans="1:16" ht="24" x14ac:dyDescent="0.25">
      <c r="A4" s="190" t="s">
        <v>2212</v>
      </c>
      <c r="B4" s="189"/>
      <c r="C4" s="189" t="s">
        <v>29</v>
      </c>
      <c r="D4" s="189">
        <v>2030</v>
      </c>
      <c r="E4" s="189"/>
      <c r="F4" s="189" t="s">
        <v>2213</v>
      </c>
      <c r="G4" s="31" t="s">
        <v>4</v>
      </c>
      <c r="H4" s="32">
        <f>SUM(H5:H8)</f>
        <v>135</v>
      </c>
      <c r="I4" s="32">
        <f t="shared" ref="I4:N4" si="0">SUM(I5:I8)</f>
        <v>0</v>
      </c>
      <c r="J4" s="32">
        <f t="shared" si="0"/>
        <v>0</v>
      </c>
      <c r="K4" s="32">
        <f t="shared" si="0"/>
        <v>0</v>
      </c>
      <c r="L4" s="32">
        <f t="shared" si="0"/>
        <v>0</v>
      </c>
      <c r="M4" s="32">
        <f t="shared" si="0"/>
        <v>0</v>
      </c>
      <c r="N4" s="32">
        <f t="shared" si="0"/>
        <v>135</v>
      </c>
      <c r="O4" s="189"/>
      <c r="P4" s="189"/>
    </row>
    <row r="5" spans="1:16" x14ac:dyDescent="0.25">
      <c r="A5" s="190"/>
      <c r="B5" s="189"/>
      <c r="C5" s="189"/>
      <c r="D5" s="189"/>
      <c r="E5" s="189"/>
      <c r="F5" s="189"/>
      <c r="G5" s="31" t="s">
        <v>6</v>
      </c>
      <c r="H5" s="32">
        <f>SUM(I5:N5)</f>
        <v>0</v>
      </c>
      <c r="I5" s="32">
        <v>0</v>
      </c>
      <c r="J5" s="32">
        <v>0</v>
      </c>
      <c r="K5" s="32">
        <v>0</v>
      </c>
      <c r="L5" s="32">
        <v>0</v>
      </c>
      <c r="M5" s="32">
        <v>0</v>
      </c>
      <c r="N5" s="32">
        <v>0</v>
      </c>
      <c r="O5" s="189"/>
      <c r="P5" s="189"/>
    </row>
    <row r="6" spans="1:16" ht="24" x14ac:dyDescent="0.25">
      <c r="A6" s="190"/>
      <c r="B6" s="189"/>
      <c r="C6" s="189"/>
      <c r="D6" s="189"/>
      <c r="E6" s="189"/>
      <c r="F6" s="189"/>
      <c r="G6" s="31" t="s">
        <v>7</v>
      </c>
      <c r="H6" s="32">
        <f t="shared" ref="H6:H18" si="1">SUM(I6:N6)</f>
        <v>108</v>
      </c>
      <c r="I6" s="32">
        <v>0</v>
      </c>
      <c r="J6" s="32">
        <v>0</v>
      </c>
      <c r="K6" s="32">
        <v>0</v>
      </c>
      <c r="L6" s="32">
        <v>0</v>
      </c>
      <c r="M6" s="32">
        <v>0</v>
      </c>
      <c r="N6" s="32">
        <v>108</v>
      </c>
      <c r="O6" s="189"/>
      <c r="P6" s="189"/>
    </row>
    <row r="7" spans="1:16" x14ac:dyDescent="0.25">
      <c r="A7" s="190"/>
      <c r="B7" s="189"/>
      <c r="C7" s="189"/>
      <c r="D7" s="189"/>
      <c r="E7" s="189"/>
      <c r="F7" s="189"/>
      <c r="G7" s="31" t="s">
        <v>8</v>
      </c>
      <c r="H7" s="32">
        <f t="shared" si="1"/>
        <v>27</v>
      </c>
      <c r="I7" s="32">
        <v>0</v>
      </c>
      <c r="J7" s="32">
        <v>0</v>
      </c>
      <c r="K7" s="32">
        <v>0</v>
      </c>
      <c r="L7" s="32">
        <v>0</v>
      </c>
      <c r="M7" s="32">
        <v>0</v>
      </c>
      <c r="N7" s="32">
        <v>27</v>
      </c>
      <c r="O7" s="189"/>
      <c r="P7" s="189"/>
    </row>
    <row r="8" spans="1:16" x14ac:dyDescent="0.25">
      <c r="A8" s="190"/>
      <c r="B8" s="189"/>
      <c r="C8" s="189"/>
      <c r="D8" s="189"/>
      <c r="E8" s="189"/>
      <c r="F8" s="189"/>
      <c r="G8" s="31" t="s">
        <v>9</v>
      </c>
      <c r="H8" s="32">
        <f t="shared" si="1"/>
        <v>0</v>
      </c>
      <c r="I8" s="32">
        <v>0</v>
      </c>
      <c r="J8" s="32">
        <v>0</v>
      </c>
      <c r="K8" s="32">
        <v>0</v>
      </c>
      <c r="L8" s="32">
        <v>0</v>
      </c>
      <c r="M8" s="32">
        <v>0</v>
      </c>
      <c r="N8" s="32">
        <v>0</v>
      </c>
      <c r="O8" s="189"/>
      <c r="P8" s="189"/>
    </row>
    <row r="9" spans="1:16" ht="24" x14ac:dyDescent="0.25">
      <c r="A9" s="190" t="s">
        <v>2214</v>
      </c>
      <c r="B9" s="189"/>
      <c r="C9" s="189" t="s">
        <v>29</v>
      </c>
      <c r="D9" s="189">
        <v>2030</v>
      </c>
      <c r="E9" s="189"/>
      <c r="F9" s="189" t="s">
        <v>2213</v>
      </c>
      <c r="G9" s="31" t="s">
        <v>4</v>
      </c>
      <c r="H9" s="32">
        <f>SUM(H10:H13)</f>
        <v>135</v>
      </c>
      <c r="I9" s="32">
        <f t="shared" ref="I9:N9" si="2">SUM(I10:I13)</f>
        <v>0</v>
      </c>
      <c r="J9" s="32">
        <f t="shared" si="2"/>
        <v>0</v>
      </c>
      <c r="K9" s="32">
        <f t="shared" si="2"/>
        <v>0</v>
      </c>
      <c r="L9" s="32">
        <f t="shared" si="2"/>
        <v>0</v>
      </c>
      <c r="M9" s="32">
        <f t="shared" si="2"/>
        <v>0</v>
      </c>
      <c r="N9" s="32">
        <f t="shared" si="2"/>
        <v>135</v>
      </c>
      <c r="O9" s="189"/>
      <c r="P9" s="189"/>
    </row>
    <row r="10" spans="1:16" x14ac:dyDescent="0.25">
      <c r="A10" s="190"/>
      <c r="B10" s="189"/>
      <c r="C10" s="189"/>
      <c r="D10" s="189"/>
      <c r="E10" s="189"/>
      <c r="F10" s="189"/>
      <c r="G10" s="31" t="s">
        <v>6</v>
      </c>
      <c r="H10" s="32">
        <f t="shared" si="1"/>
        <v>0</v>
      </c>
      <c r="I10" s="32">
        <v>0</v>
      </c>
      <c r="J10" s="32">
        <v>0</v>
      </c>
      <c r="K10" s="32">
        <v>0</v>
      </c>
      <c r="L10" s="32">
        <v>0</v>
      </c>
      <c r="M10" s="32">
        <v>0</v>
      </c>
      <c r="N10" s="32">
        <v>0</v>
      </c>
      <c r="O10" s="189"/>
      <c r="P10" s="189"/>
    </row>
    <row r="11" spans="1:16" ht="24" x14ac:dyDescent="0.25">
      <c r="A11" s="190"/>
      <c r="B11" s="189"/>
      <c r="C11" s="189"/>
      <c r="D11" s="189"/>
      <c r="E11" s="189"/>
      <c r="F11" s="189"/>
      <c r="G11" s="31" t="s">
        <v>7</v>
      </c>
      <c r="H11" s="32">
        <f t="shared" si="1"/>
        <v>108</v>
      </c>
      <c r="I11" s="32">
        <v>0</v>
      </c>
      <c r="J11" s="32">
        <v>0</v>
      </c>
      <c r="K11" s="32">
        <v>0</v>
      </c>
      <c r="L11" s="32">
        <v>0</v>
      </c>
      <c r="M11" s="32">
        <v>0</v>
      </c>
      <c r="N11" s="32">
        <v>108</v>
      </c>
      <c r="O11" s="189"/>
      <c r="P11" s="189"/>
    </row>
    <row r="12" spans="1:16" x14ac:dyDescent="0.25">
      <c r="A12" s="190"/>
      <c r="B12" s="189"/>
      <c r="C12" s="189"/>
      <c r="D12" s="189"/>
      <c r="E12" s="189"/>
      <c r="F12" s="189"/>
      <c r="G12" s="31" t="s">
        <v>8</v>
      </c>
      <c r="H12" s="32">
        <f t="shared" si="1"/>
        <v>27</v>
      </c>
      <c r="I12" s="32">
        <v>0</v>
      </c>
      <c r="J12" s="32">
        <v>0</v>
      </c>
      <c r="K12" s="32">
        <v>0</v>
      </c>
      <c r="L12" s="32">
        <v>0</v>
      </c>
      <c r="M12" s="32">
        <v>0</v>
      </c>
      <c r="N12" s="32">
        <v>27</v>
      </c>
      <c r="O12" s="189"/>
      <c r="P12" s="189"/>
    </row>
    <row r="13" spans="1:16" x14ac:dyDescent="0.25">
      <c r="A13" s="190"/>
      <c r="B13" s="189"/>
      <c r="C13" s="189"/>
      <c r="D13" s="189"/>
      <c r="E13" s="189"/>
      <c r="F13" s="189"/>
      <c r="G13" s="31" t="s">
        <v>9</v>
      </c>
      <c r="H13" s="32">
        <f t="shared" si="1"/>
        <v>0</v>
      </c>
      <c r="I13" s="32">
        <v>0</v>
      </c>
      <c r="J13" s="32">
        <v>0</v>
      </c>
      <c r="K13" s="32">
        <v>0</v>
      </c>
      <c r="L13" s="32">
        <v>0</v>
      </c>
      <c r="M13" s="32">
        <v>0</v>
      </c>
      <c r="N13" s="32">
        <v>0</v>
      </c>
      <c r="O13" s="189"/>
      <c r="P13" s="189"/>
    </row>
    <row r="14" spans="1:16" ht="24" x14ac:dyDescent="0.25">
      <c r="A14" s="209" t="s">
        <v>90</v>
      </c>
      <c r="B14" s="209"/>
      <c r="C14" s="209"/>
      <c r="D14" s="209"/>
      <c r="E14" s="209"/>
      <c r="F14" s="209"/>
      <c r="G14" s="35" t="s">
        <v>4</v>
      </c>
      <c r="H14" s="37">
        <f t="shared" ref="H14:N14" si="3">SUM(H15:H18)</f>
        <v>270</v>
      </c>
      <c r="I14" s="37">
        <f t="shared" si="3"/>
        <v>0</v>
      </c>
      <c r="J14" s="37">
        <f t="shared" si="3"/>
        <v>0</v>
      </c>
      <c r="K14" s="37">
        <f t="shared" si="3"/>
        <v>0</v>
      </c>
      <c r="L14" s="37">
        <f t="shared" si="3"/>
        <v>0</v>
      </c>
      <c r="M14" s="37">
        <f t="shared" si="3"/>
        <v>0</v>
      </c>
      <c r="N14" s="37">
        <f t="shared" si="3"/>
        <v>270</v>
      </c>
      <c r="O14" s="189"/>
      <c r="P14" s="189"/>
    </row>
    <row r="15" spans="1:16" x14ac:dyDescent="0.25">
      <c r="A15" s="209"/>
      <c r="B15" s="209"/>
      <c r="C15" s="209"/>
      <c r="D15" s="209"/>
      <c r="E15" s="209"/>
      <c r="F15" s="209"/>
      <c r="G15" s="35" t="s">
        <v>6</v>
      </c>
      <c r="H15" s="37">
        <f>SUM(I15:N15)</f>
        <v>0</v>
      </c>
      <c r="I15" s="37">
        <f t="shared" ref="I15:N15" si="4">I5+I10</f>
        <v>0</v>
      </c>
      <c r="J15" s="37">
        <f t="shared" si="4"/>
        <v>0</v>
      </c>
      <c r="K15" s="37">
        <f t="shared" si="4"/>
        <v>0</v>
      </c>
      <c r="L15" s="37">
        <f t="shared" si="4"/>
        <v>0</v>
      </c>
      <c r="M15" s="37">
        <f t="shared" si="4"/>
        <v>0</v>
      </c>
      <c r="N15" s="37">
        <f t="shared" si="4"/>
        <v>0</v>
      </c>
      <c r="O15" s="189"/>
      <c r="P15" s="189"/>
    </row>
    <row r="16" spans="1:16" ht="36" x14ac:dyDescent="0.25">
      <c r="A16" s="209"/>
      <c r="B16" s="209"/>
      <c r="C16" s="209"/>
      <c r="D16" s="209"/>
      <c r="E16" s="209"/>
      <c r="F16" s="209"/>
      <c r="G16" s="35" t="s">
        <v>7</v>
      </c>
      <c r="H16" s="37">
        <f t="shared" si="1"/>
        <v>216</v>
      </c>
      <c r="I16" s="37">
        <f t="shared" ref="I16:N17" si="5">I6+I11</f>
        <v>0</v>
      </c>
      <c r="J16" s="37">
        <f t="shared" si="5"/>
        <v>0</v>
      </c>
      <c r="K16" s="37">
        <f t="shared" si="5"/>
        <v>0</v>
      </c>
      <c r="L16" s="37">
        <f t="shared" si="5"/>
        <v>0</v>
      </c>
      <c r="M16" s="37">
        <f t="shared" si="5"/>
        <v>0</v>
      </c>
      <c r="N16" s="37">
        <f t="shared" si="5"/>
        <v>216</v>
      </c>
      <c r="O16" s="189"/>
      <c r="P16" s="189"/>
    </row>
    <row r="17" spans="1:16" x14ac:dyDescent="0.25">
      <c r="A17" s="209"/>
      <c r="B17" s="209"/>
      <c r="C17" s="209"/>
      <c r="D17" s="209"/>
      <c r="E17" s="209"/>
      <c r="F17" s="209"/>
      <c r="G17" s="35" t="s">
        <v>8</v>
      </c>
      <c r="H17" s="37">
        <f t="shared" si="1"/>
        <v>54</v>
      </c>
      <c r="I17" s="37">
        <f t="shared" si="5"/>
        <v>0</v>
      </c>
      <c r="J17" s="37">
        <f t="shared" si="5"/>
        <v>0</v>
      </c>
      <c r="K17" s="37">
        <f t="shared" si="5"/>
        <v>0</v>
      </c>
      <c r="L17" s="37">
        <f t="shared" si="5"/>
        <v>0</v>
      </c>
      <c r="M17" s="37">
        <f t="shared" si="5"/>
        <v>0</v>
      </c>
      <c r="N17" s="37">
        <f t="shared" si="5"/>
        <v>54</v>
      </c>
      <c r="O17" s="189"/>
      <c r="P17" s="189"/>
    </row>
    <row r="18" spans="1:16" ht="24" x14ac:dyDescent="0.25">
      <c r="A18" s="209"/>
      <c r="B18" s="209"/>
      <c r="C18" s="209"/>
      <c r="D18" s="209"/>
      <c r="E18" s="209"/>
      <c r="F18" s="209"/>
      <c r="G18" s="35" t="s">
        <v>9</v>
      </c>
      <c r="H18" s="37">
        <f t="shared" si="1"/>
        <v>0</v>
      </c>
      <c r="I18" s="37">
        <f t="shared" ref="I18:N18" si="6">I8+I13</f>
        <v>0</v>
      </c>
      <c r="J18" s="37">
        <f t="shared" si="6"/>
        <v>0</v>
      </c>
      <c r="K18" s="37">
        <f t="shared" si="6"/>
        <v>0</v>
      </c>
      <c r="L18" s="37">
        <f t="shared" si="6"/>
        <v>0</v>
      </c>
      <c r="M18" s="37">
        <f t="shared" si="6"/>
        <v>0</v>
      </c>
      <c r="N18" s="37">
        <f t="shared" si="6"/>
        <v>0</v>
      </c>
      <c r="O18" s="189"/>
      <c r="P18" s="189"/>
    </row>
    <row r="19" spans="1:16" x14ac:dyDescent="0.25">
      <c r="A19" s="187" t="s">
        <v>91</v>
      </c>
      <c r="B19" s="187"/>
      <c r="C19" s="187"/>
      <c r="D19" s="187"/>
      <c r="E19" s="187"/>
      <c r="F19" s="187"/>
      <c r="G19" s="187"/>
      <c r="H19" s="187"/>
      <c r="I19" s="187"/>
      <c r="J19" s="187"/>
      <c r="K19" s="187"/>
      <c r="L19" s="187"/>
      <c r="M19" s="187"/>
      <c r="N19" s="187"/>
      <c r="O19" s="187"/>
      <c r="P19" s="187"/>
    </row>
    <row r="20" spans="1:16" ht="24" x14ac:dyDescent="0.25">
      <c r="A20" s="190" t="s">
        <v>2212</v>
      </c>
      <c r="B20" s="431"/>
      <c r="C20" s="189" t="s">
        <v>91</v>
      </c>
      <c r="D20" s="189">
        <v>2030</v>
      </c>
      <c r="E20" s="189"/>
      <c r="F20" s="189" t="s">
        <v>4058</v>
      </c>
      <c r="G20" s="31" t="s">
        <v>4</v>
      </c>
      <c r="H20" s="32">
        <f t="shared" ref="H20:N20" si="7">SUM(H21:H24)</f>
        <v>135.1</v>
      </c>
      <c r="I20" s="32">
        <f t="shared" si="7"/>
        <v>0</v>
      </c>
      <c r="J20" s="32">
        <f t="shared" si="7"/>
        <v>0</v>
      </c>
      <c r="K20" s="32">
        <f t="shared" si="7"/>
        <v>0</v>
      </c>
      <c r="L20" s="32">
        <f t="shared" si="7"/>
        <v>0</v>
      </c>
      <c r="M20" s="32">
        <f t="shared" si="7"/>
        <v>0</v>
      </c>
      <c r="N20" s="32">
        <f t="shared" si="7"/>
        <v>135.1</v>
      </c>
      <c r="O20" s="189">
        <v>120767</v>
      </c>
      <c r="P20" s="208"/>
    </row>
    <row r="21" spans="1:16" x14ac:dyDescent="0.25">
      <c r="A21" s="190"/>
      <c r="B21" s="431"/>
      <c r="C21" s="189"/>
      <c r="D21" s="189"/>
      <c r="E21" s="189"/>
      <c r="F21" s="189"/>
      <c r="G21" s="31" t="s">
        <v>6</v>
      </c>
      <c r="H21" s="32">
        <f>SUM(I21:N21)</f>
        <v>0</v>
      </c>
      <c r="I21" s="32">
        <v>0</v>
      </c>
      <c r="J21" s="32">
        <v>0</v>
      </c>
      <c r="K21" s="32">
        <v>0</v>
      </c>
      <c r="L21" s="32">
        <v>0</v>
      </c>
      <c r="M21" s="32">
        <v>0</v>
      </c>
      <c r="N21" s="32">
        <v>0</v>
      </c>
      <c r="O21" s="189"/>
      <c r="P21" s="208"/>
    </row>
    <row r="22" spans="1:16" ht="24" x14ac:dyDescent="0.25">
      <c r="A22" s="190"/>
      <c r="B22" s="431"/>
      <c r="C22" s="189"/>
      <c r="D22" s="189"/>
      <c r="E22" s="189"/>
      <c r="F22" s="189"/>
      <c r="G22" s="31" t="s">
        <v>7</v>
      </c>
      <c r="H22" s="32">
        <f t="shared" ref="H22:H29" si="8">SUM(I22:N22)</f>
        <v>122.9</v>
      </c>
      <c r="I22" s="32">
        <v>0</v>
      </c>
      <c r="J22" s="32">
        <v>0</v>
      </c>
      <c r="K22" s="32">
        <v>0</v>
      </c>
      <c r="L22" s="32">
        <v>0</v>
      </c>
      <c r="M22" s="32">
        <v>0</v>
      </c>
      <c r="N22" s="32">
        <v>122.9</v>
      </c>
      <c r="O22" s="189"/>
      <c r="P22" s="208"/>
    </row>
    <row r="23" spans="1:16" x14ac:dyDescent="0.25">
      <c r="A23" s="190"/>
      <c r="B23" s="431"/>
      <c r="C23" s="189"/>
      <c r="D23" s="189"/>
      <c r="E23" s="189"/>
      <c r="F23" s="189"/>
      <c r="G23" s="31" t="s">
        <v>8</v>
      </c>
      <c r="H23" s="32">
        <f t="shared" si="8"/>
        <v>12.2</v>
      </c>
      <c r="I23" s="32">
        <v>0</v>
      </c>
      <c r="J23" s="32">
        <v>0</v>
      </c>
      <c r="K23" s="32">
        <v>0</v>
      </c>
      <c r="L23" s="32">
        <v>0</v>
      </c>
      <c r="M23" s="32">
        <v>0</v>
      </c>
      <c r="N23" s="32">
        <v>12.2</v>
      </c>
      <c r="O23" s="189"/>
      <c r="P23" s="208"/>
    </row>
    <row r="24" spans="1:16" x14ac:dyDescent="0.25">
      <c r="A24" s="190"/>
      <c r="B24" s="431"/>
      <c r="C24" s="189"/>
      <c r="D24" s="189"/>
      <c r="E24" s="189"/>
      <c r="F24" s="189"/>
      <c r="G24" s="31" t="s">
        <v>9</v>
      </c>
      <c r="H24" s="32">
        <f t="shared" si="8"/>
        <v>0</v>
      </c>
      <c r="I24" s="32">
        <v>0</v>
      </c>
      <c r="J24" s="32">
        <v>0</v>
      </c>
      <c r="K24" s="32">
        <v>0</v>
      </c>
      <c r="L24" s="32">
        <v>0</v>
      </c>
      <c r="M24" s="32">
        <v>0</v>
      </c>
      <c r="N24" s="32">
        <v>0</v>
      </c>
      <c r="O24" s="189"/>
      <c r="P24" s="208"/>
    </row>
    <row r="25" spans="1:16" ht="36.75" customHeight="1" x14ac:dyDescent="0.25">
      <c r="A25" s="190" t="s">
        <v>2214</v>
      </c>
      <c r="B25" s="431"/>
      <c r="C25" s="189" t="s">
        <v>91</v>
      </c>
      <c r="D25" s="189">
        <v>2030</v>
      </c>
      <c r="E25" s="189"/>
      <c r="F25" s="189" t="s">
        <v>4058</v>
      </c>
      <c r="G25" s="31" t="s">
        <v>4</v>
      </c>
      <c r="H25" s="32">
        <f t="shared" ref="H25:N25" si="9">SUM(H26:H29)</f>
        <v>135.1</v>
      </c>
      <c r="I25" s="32">
        <f t="shared" si="9"/>
        <v>0</v>
      </c>
      <c r="J25" s="32">
        <f t="shared" si="9"/>
        <v>0</v>
      </c>
      <c r="K25" s="32">
        <f t="shared" si="9"/>
        <v>0</v>
      </c>
      <c r="L25" s="32">
        <f t="shared" si="9"/>
        <v>0</v>
      </c>
      <c r="M25" s="32">
        <f t="shared" si="9"/>
        <v>0</v>
      </c>
      <c r="N25" s="32">
        <f t="shared" si="9"/>
        <v>135.1</v>
      </c>
      <c r="O25" s="189">
        <v>120767</v>
      </c>
      <c r="P25" s="208"/>
    </row>
    <row r="26" spans="1:16" x14ac:dyDescent="0.25">
      <c r="A26" s="190"/>
      <c r="B26" s="431"/>
      <c r="C26" s="189"/>
      <c r="D26" s="189"/>
      <c r="E26" s="189"/>
      <c r="F26" s="189"/>
      <c r="G26" s="31" t="s">
        <v>6</v>
      </c>
      <c r="H26" s="32">
        <f t="shared" si="8"/>
        <v>0</v>
      </c>
      <c r="I26" s="32">
        <v>0</v>
      </c>
      <c r="J26" s="32">
        <v>0</v>
      </c>
      <c r="K26" s="32">
        <v>0</v>
      </c>
      <c r="L26" s="32">
        <v>0</v>
      </c>
      <c r="M26" s="32">
        <v>0</v>
      </c>
      <c r="N26" s="32">
        <v>0</v>
      </c>
      <c r="O26" s="189"/>
      <c r="P26" s="208"/>
    </row>
    <row r="27" spans="1:16" ht="24" x14ac:dyDescent="0.25">
      <c r="A27" s="190"/>
      <c r="B27" s="431"/>
      <c r="C27" s="189"/>
      <c r="D27" s="189"/>
      <c r="E27" s="189"/>
      <c r="F27" s="189"/>
      <c r="G27" s="31" t="s">
        <v>7</v>
      </c>
      <c r="H27" s="32">
        <f>SUM(I27:N27)</f>
        <v>122.9</v>
      </c>
      <c r="I27" s="32">
        <v>0</v>
      </c>
      <c r="J27" s="32">
        <v>0</v>
      </c>
      <c r="K27" s="32">
        <v>0</v>
      </c>
      <c r="L27" s="32">
        <v>0</v>
      </c>
      <c r="M27" s="32">
        <v>0</v>
      </c>
      <c r="N27" s="32">
        <v>122.9</v>
      </c>
      <c r="O27" s="189"/>
      <c r="P27" s="208"/>
    </row>
    <row r="28" spans="1:16" x14ac:dyDescent="0.25">
      <c r="A28" s="190"/>
      <c r="B28" s="431"/>
      <c r="C28" s="189"/>
      <c r="D28" s="189"/>
      <c r="E28" s="189"/>
      <c r="F28" s="189"/>
      <c r="G28" s="31" t="s">
        <v>8</v>
      </c>
      <c r="H28" s="32">
        <f t="shared" si="8"/>
        <v>12.2</v>
      </c>
      <c r="I28" s="32">
        <v>0</v>
      </c>
      <c r="J28" s="32">
        <v>0</v>
      </c>
      <c r="K28" s="32">
        <v>0</v>
      </c>
      <c r="L28" s="32">
        <v>0</v>
      </c>
      <c r="M28" s="32">
        <v>0</v>
      </c>
      <c r="N28" s="32">
        <v>12.2</v>
      </c>
      <c r="O28" s="189"/>
      <c r="P28" s="208"/>
    </row>
    <row r="29" spans="1:16" x14ac:dyDescent="0.25">
      <c r="A29" s="190"/>
      <c r="B29" s="431"/>
      <c r="C29" s="189"/>
      <c r="D29" s="189"/>
      <c r="E29" s="189"/>
      <c r="F29" s="189"/>
      <c r="G29" s="31" t="s">
        <v>9</v>
      </c>
      <c r="H29" s="32">
        <f t="shared" si="8"/>
        <v>0</v>
      </c>
      <c r="I29" s="32">
        <v>0</v>
      </c>
      <c r="J29" s="32">
        <v>0</v>
      </c>
      <c r="K29" s="32">
        <v>0</v>
      </c>
      <c r="L29" s="32">
        <v>0</v>
      </c>
      <c r="M29" s="32">
        <v>0</v>
      </c>
      <c r="N29" s="32">
        <v>0</v>
      </c>
      <c r="O29" s="189"/>
      <c r="P29" s="208"/>
    </row>
    <row r="30" spans="1:16" ht="24" x14ac:dyDescent="0.25">
      <c r="A30" s="209" t="s">
        <v>90</v>
      </c>
      <c r="B30" s="209"/>
      <c r="C30" s="209"/>
      <c r="D30" s="209"/>
      <c r="E30" s="209"/>
      <c r="F30" s="209"/>
      <c r="G30" s="35" t="s">
        <v>4</v>
      </c>
      <c r="H30" s="37">
        <f>SUM(H31:H34)</f>
        <v>270.2</v>
      </c>
      <c r="I30" s="37">
        <f t="shared" ref="I30:N30" si="10">SUM(I31:I34)</f>
        <v>0</v>
      </c>
      <c r="J30" s="37">
        <f t="shared" si="10"/>
        <v>0</v>
      </c>
      <c r="K30" s="37">
        <f t="shared" si="10"/>
        <v>0</v>
      </c>
      <c r="L30" s="37">
        <f t="shared" si="10"/>
        <v>0</v>
      </c>
      <c r="M30" s="37">
        <f t="shared" si="10"/>
        <v>0</v>
      </c>
      <c r="N30" s="37">
        <f t="shared" si="10"/>
        <v>270.2</v>
      </c>
      <c r="O30" s="189" t="s">
        <v>107</v>
      </c>
      <c r="P30" s="189"/>
    </row>
    <row r="31" spans="1:16" x14ac:dyDescent="0.25">
      <c r="A31" s="209"/>
      <c r="B31" s="209"/>
      <c r="C31" s="209"/>
      <c r="D31" s="209"/>
      <c r="E31" s="209"/>
      <c r="F31" s="209"/>
      <c r="G31" s="35" t="s">
        <v>6</v>
      </c>
      <c r="H31" s="37">
        <f>SUM(I31:N31)</f>
        <v>0</v>
      </c>
      <c r="I31" s="37">
        <f t="shared" ref="I31:N31" si="11">I21+I26</f>
        <v>0</v>
      </c>
      <c r="J31" s="37">
        <f t="shared" si="11"/>
        <v>0</v>
      </c>
      <c r="K31" s="37">
        <f t="shared" si="11"/>
        <v>0</v>
      </c>
      <c r="L31" s="37">
        <f t="shared" si="11"/>
        <v>0</v>
      </c>
      <c r="M31" s="37">
        <f t="shared" si="11"/>
        <v>0</v>
      </c>
      <c r="N31" s="37">
        <f t="shared" si="11"/>
        <v>0</v>
      </c>
      <c r="O31" s="189"/>
      <c r="P31" s="189"/>
    </row>
    <row r="32" spans="1:16" ht="36" x14ac:dyDescent="0.25">
      <c r="A32" s="209"/>
      <c r="B32" s="209"/>
      <c r="C32" s="209"/>
      <c r="D32" s="209"/>
      <c r="E32" s="209"/>
      <c r="F32" s="209"/>
      <c r="G32" s="35" t="s">
        <v>7</v>
      </c>
      <c r="H32" s="37">
        <f>SUM(I32:N32)</f>
        <v>245.8</v>
      </c>
      <c r="I32" s="37">
        <f t="shared" ref="I32:N34" si="12">I22+I27</f>
        <v>0</v>
      </c>
      <c r="J32" s="37">
        <f t="shared" si="12"/>
        <v>0</v>
      </c>
      <c r="K32" s="37">
        <f t="shared" si="12"/>
        <v>0</v>
      </c>
      <c r="L32" s="37">
        <f t="shared" si="12"/>
        <v>0</v>
      </c>
      <c r="M32" s="37">
        <f t="shared" si="12"/>
        <v>0</v>
      </c>
      <c r="N32" s="37">
        <f t="shared" si="12"/>
        <v>245.8</v>
      </c>
      <c r="O32" s="189"/>
      <c r="P32" s="189"/>
    </row>
    <row r="33" spans="1:16" x14ac:dyDescent="0.25">
      <c r="A33" s="209"/>
      <c r="B33" s="209"/>
      <c r="C33" s="209"/>
      <c r="D33" s="209"/>
      <c r="E33" s="209"/>
      <c r="F33" s="209"/>
      <c r="G33" s="35" t="s">
        <v>8</v>
      </c>
      <c r="H33" s="37">
        <f>SUM(I33:N33)</f>
        <v>24.4</v>
      </c>
      <c r="I33" s="37">
        <f t="shared" si="12"/>
        <v>0</v>
      </c>
      <c r="J33" s="37">
        <f t="shared" si="12"/>
        <v>0</v>
      </c>
      <c r="K33" s="37">
        <f t="shared" si="12"/>
        <v>0</v>
      </c>
      <c r="L33" s="37">
        <f t="shared" si="12"/>
        <v>0</v>
      </c>
      <c r="M33" s="37">
        <f t="shared" si="12"/>
        <v>0</v>
      </c>
      <c r="N33" s="37">
        <f t="shared" si="12"/>
        <v>24.4</v>
      </c>
      <c r="O33" s="189"/>
      <c r="P33" s="189"/>
    </row>
    <row r="34" spans="1:16" ht="24" x14ac:dyDescent="0.25">
      <c r="A34" s="209"/>
      <c r="B34" s="209"/>
      <c r="C34" s="209"/>
      <c r="D34" s="209"/>
      <c r="E34" s="209"/>
      <c r="F34" s="209"/>
      <c r="G34" s="35" t="s">
        <v>9</v>
      </c>
      <c r="H34" s="37">
        <f>SUM(I34:N34)</f>
        <v>0</v>
      </c>
      <c r="I34" s="37">
        <f t="shared" si="12"/>
        <v>0</v>
      </c>
      <c r="J34" s="37">
        <f t="shared" si="12"/>
        <v>0</v>
      </c>
      <c r="K34" s="37">
        <f t="shared" si="12"/>
        <v>0</v>
      </c>
      <c r="L34" s="37">
        <f t="shared" si="12"/>
        <v>0</v>
      </c>
      <c r="M34" s="37">
        <f>M24+M29</f>
        <v>0</v>
      </c>
      <c r="N34" s="37">
        <f t="shared" si="12"/>
        <v>0</v>
      </c>
      <c r="O34" s="189"/>
      <c r="P34" s="189"/>
    </row>
    <row r="35" spans="1:16" x14ac:dyDescent="0.25">
      <c r="A35" s="187" t="s">
        <v>108</v>
      </c>
      <c r="B35" s="187"/>
      <c r="C35" s="187"/>
      <c r="D35" s="187"/>
      <c r="E35" s="187"/>
      <c r="F35" s="187"/>
      <c r="G35" s="187"/>
      <c r="H35" s="187"/>
      <c r="I35" s="187"/>
      <c r="J35" s="187"/>
      <c r="K35" s="187"/>
      <c r="L35" s="187"/>
      <c r="M35" s="187"/>
      <c r="N35" s="187"/>
      <c r="O35" s="187"/>
      <c r="P35" s="187"/>
    </row>
    <row r="36" spans="1:16" ht="48.75" customHeight="1" x14ac:dyDescent="0.25">
      <c r="A36" s="189" t="s">
        <v>2215</v>
      </c>
      <c r="B36" s="189" t="s">
        <v>41</v>
      </c>
      <c r="C36" s="189" t="s">
        <v>108</v>
      </c>
      <c r="D36" s="189">
        <v>2026</v>
      </c>
      <c r="E36" s="189" t="s">
        <v>41</v>
      </c>
      <c r="F36" s="189" t="s">
        <v>2213</v>
      </c>
      <c r="G36" s="31" t="s">
        <v>4</v>
      </c>
      <c r="H36" s="32">
        <f>SUM(H37:H40)</f>
        <v>21.6</v>
      </c>
      <c r="I36" s="32">
        <f t="shared" ref="I36:N36" si="13">SUM(I37:I40)</f>
        <v>0</v>
      </c>
      <c r="J36" s="32">
        <f t="shared" si="13"/>
        <v>21.6</v>
      </c>
      <c r="K36" s="32">
        <f t="shared" si="13"/>
        <v>0</v>
      </c>
      <c r="L36" s="32">
        <f t="shared" si="13"/>
        <v>0</v>
      </c>
      <c r="M36" s="32">
        <f t="shared" si="13"/>
        <v>0</v>
      </c>
      <c r="N36" s="32">
        <f t="shared" si="13"/>
        <v>0</v>
      </c>
      <c r="O36" s="27">
        <v>13550</v>
      </c>
      <c r="P36" s="27"/>
    </row>
    <row r="37" spans="1:16" x14ac:dyDescent="0.25">
      <c r="A37" s="189"/>
      <c r="B37" s="189"/>
      <c r="C37" s="189"/>
      <c r="D37" s="189"/>
      <c r="E37" s="189"/>
      <c r="F37" s="189"/>
      <c r="G37" s="31" t="s">
        <v>259</v>
      </c>
      <c r="H37" s="32">
        <f>SUM(I37:N37)</f>
        <v>0</v>
      </c>
      <c r="I37" s="32">
        <v>0</v>
      </c>
      <c r="J37" s="32">
        <v>0</v>
      </c>
      <c r="K37" s="32">
        <v>0</v>
      </c>
      <c r="L37" s="32">
        <v>0</v>
      </c>
      <c r="M37" s="32">
        <v>0</v>
      </c>
      <c r="N37" s="32">
        <v>0</v>
      </c>
      <c r="O37" s="189"/>
      <c r="P37" s="429"/>
    </row>
    <row r="38" spans="1:16" ht="24" x14ac:dyDescent="0.25">
      <c r="A38" s="189"/>
      <c r="B38" s="189"/>
      <c r="C38" s="189"/>
      <c r="D38" s="189"/>
      <c r="E38" s="189"/>
      <c r="F38" s="189"/>
      <c r="G38" s="31" t="s">
        <v>7</v>
      </c>
      <c r="H38" s="32">
        <f>SUM(I38:N38)</f>
        <v>20.5</v>
      </c>
      <c r="I38" s="32">
        <v>0</v>
      </c>
      <c r="J38" s="32">
        <v>20.5</v>
      </c>
      <c r="K38" s="32">
        <v>0</v>
      </c>
      <c r="L38" s="32">
        <v>0</v>
      </c>
      <c r="M38" s="32">
        <v>0</v>
      </c>
      <c r="N38" s="32">
        <v>0</v>
      </c>
      <c r="O38" s="189"/>
      <c r="P38" s="429"/>
    </row>
    <row r="39" spans="1:16" x14ac:dyDescent="0.25">
      <c r="A39" s="189"/>
      <c r="B39" s="189"/>
      <c r="C39" s="189"/>
      <c r="D39" s="189"/>
      <c r="E39" s="189"/>
      <c r="F39" s="189"/>
      <c r="G39" s="31" t="s">
        <v>8</v>
      </c>
      <c r="H39" s="32">
        <f>SUM(I39:N39)</f>
        <v>1.1000000000000001</v>
      </c>
      <c r="I39" s="32">
        <v>0</v>
      </c>
      <c r="J39" s="32">
        <v>1.1000000000000001</v>
      </c>
      <c r="K39" s="32">
        <v>0</v>
      </c>
      <c r="L39" s="32">
        <v>0</v>
      </c>
      <c r="M39" s="32">
        <v>0</v>
      </c>
      <c r="N39" s="32">
        <v>0</v>
      </c>
      <c r="O39" s="189"/>
      <c r="P39" s="429"/>
    </row>
    <row r="40" spans="1:16" x14ac:dyDescent="0.25">
      <c r="A40" s="189"/>
      <c r="B40" s="189"/>
      <c r="C40" s="189"/>
      <c r="D40" s="189"/>
      <c r="E40" s="189"/>
      <c r="F40" s="189"/>
      <c r="G40" s="31" t="s">
        <v>9</v>
      </c>
      <c r="H40" s="32">
        <f>SUM(I40:N40)</f>
        <v>0</v>
      </c>
      <c r="I40" s="32">
        <v>0</v>
      </c>
      <c r="J40" s="32">
        <v>0</v>
      </c>
      <c r="K40" s="32">
        <v>0</v>
      </c>
      <c r="L40" s="32">
        <v>0</v>
      </c>
      <c r="M40" s="32">
        <v>0</v>
      </c>
      <c r="N40" s="32">
        <v>0</v>
      </c>
      <c r="O40" s="189"/>
      <c r="P40" s="429"/>
    </row>
    <row r="41" spans="1:16" ht="24" x14ac:dyDescent="0.25">
      <c r="A41" s="190" t="s">
        <v>2216</v>
      </c>
      <c r="B41" s="189" t="s">
        <v>41</v>
      </c>
      <c r="C41" s="189" t="s">
        <v>108</v>
      </c>
      <c r="D41" s="189">
        <v>2026</v>
      </c>
      <c r="E41" s="189" t="s">
        <v>41</v>
      </c>
      <c r="F41" s="189" t="s">
        <v>2213</v>
      </c>
      <c r="G41" s="31" t="s">
        <v>4</v>
      </c>
      <c r="H41" s="32">
        <f>SUM(H42:H45)</f>
        <v>65</v>
      </c>
      <c r="I41" s="32">
        <f t="shared" ref="I41:N41" si="14">SUM(I42:I45)</f>
        <v>0</v>
      </c>
      <c r="J41" s="32">
        <f t="shared" si="14"/>
        <v>65</v>
      </c>
      <c r="K41" s="32">
        <f t="shared" si="14"/>
        <v>0</v>
      </c>
      <c r="L41" s="32">
        <f t="shared" si="14"/>
        <v>0</v>
      </c>
      <c r="M41" s="32">
        <f t="shared" si="14"/>
        <v>0</v>
      </c>
      <c r="N41" s="32">
        <f t="shared" si="14"/>
        <v>0</v>
      </c>
      <c r="O41" s="189">
        <v>13550</v>
      </c>
      <c r="P41" s="189"/>
    </row>
    <row r="42" spans="1:16" x14ac:dyDescent="0.25">
      <c r="A42" s="190"/>
      <c r="B42" s="189"/>
      <c r="C42" s="189"/>
      <c r="D42" s="189"/>
      <c r="E42" s="189"/>
      <c r="F42" s="189"/>
      <c r="G42" s="31" t="s">
        <v>259</v>
      </c>
      <c r="H42" s="32">
        <f>SUM(I42:N42)</f>
        <v>0</v>
      </c>
      <c r="I42" s="32">
        <v>0</v>
      </c>
      <c r="J42" s="32">
        <v>0</v>
      </c>
      <c r="K42" s="32">
        <v>0</v>
      </c>
      <c r="L42" s="32">
        <v>0</v>
      </c>
      <c r="M42" s="32">
        <v>0</v>
      </c>
      <c r="N42" s="32">
        <v>0</v>
      </c>
      <c r="O42" s="189"/>
      <c r="P42" s="189"/>
    </row>
    <row r="43" spans="1:16" ht="24" x14ac:dyDescent="0.25">
      <c r="A43" s="190"/>
      <c r="B43" s="189"/>
      <c r="C43" s="189"/>
      <c r="D43" s="189"/>
      <c r="E43" s="189"/>
      <c r="F43" s="189"/>
      <c r="G43" s="31" t="s">
        <v>7</v>
      </c>
      <c r="H43" s="32">
        <f>SUM(I43:N43)</f>
        <v>61.8</v>
      </c>
      <c r="I43" s="32">
        <v>0</v>
      </c>
      <c r="J43" s="32">
        <v>61.8</v>
      </c>
      <c r="K43" s="32">
        <v>0</v>
      </c>
      <c r="L43" s="32">
        <v>0</v>
      </c>
      <c r="M43" s="32">
        <v>0</v>
      </c>
      <c r="N43" s="32">
        <v>0</v>
      </c>
      <c r="O43" s="189"/>
      <c r="P43" s="189"/>
    </row>
    <row r="44" spans="1:16" x14ac:dyDescent="0.25">
      <c r="A44" s="190"/>
      <c r="B44" s="189"/>
      <c r="C44" s="189"/>
      <c r="D44" s="189"/>
      <c r="E44" s="189"/>
      <c r="F44" s="189"/>
      <c r="G44" s="31" t="s">
        <v>8</v>
      </c>
      <c r="H44" s="32">
        <f>SUM(I44:N44)</f>
        <v>3.2</v>
      </c>
      <c r="I44" s="32">
        <v>0</v>
      </c>
      <c r="J44" s="32">
        <v>3.2</v>
      </c>
      <c r="K44" s="32">
        <v>0</v>
      </c>
      <c r="L44" s="32">
        <v>0</v>
      </c>
      <c r="M44" s="32">
        <v>0</v>
      </c>
      <c r="N44" s="32">
        <v>0</v>
      </c>
      <c r="O44" s="189"/>
      <c r="P44" s="189"/>
    </row>
    <row r="45" spans="1:16" x14ac:dyDescent="0.25">
      <c r="A45" s="190"/>
      <c r="B45" s="189"/>
      <c r="C45" s="189"/>
      <c r="D45" s="189"/>
      <c r="E45" s="189"/>
      <c r="F45" s="189"/>
      <c r="G45" s="31" t="s">
        <v>9</v>
      </c>
      <c r="H45" s="32">
        <f>SUM(I45:N45)</f>
        <v>0</v>
      </c>
      <c r="I45" s="32">
        <v>0</v>
      </c>
      <c r="J45" s="32">
        <v>0</v>
      </c>
      <c r="K45" s="32">
        <v>0</v>
      </c>
      <c r="L45" s="32">
        <v>0</v>
      </c>
      <c r="M45" s="32">
        <v>0</v>
      </c>
      <c r="N45" s="32">
        <v>0</v>
      </c>
      <c r="O45" s="189"/>
      <c r="P45" s="189"/>
    </row>
    <row r="46" spans="1:16" ht="24" x14ac:dyDescent="0.25">
      <c r="A46" s="190" t="s">
        <v>2217</v>
      </c>
      <c r="B46" s="189" t="s">
        <v>41</v>
      </c>
      <c r="C46" s="189" t="s">
        <v>108</v>
      </c>
      <c r="D46" s="189">
        <v>2027</v>
      </c>
      <c r="E46" s="189" t="s">
        <v>41</v>
      </c>
      <c r="F46" s="189" t="s">
        <v>2213</v>
      </c>
      <c r="G46" s="31" t="s">
        <v>4</v>
      </c>
      <c r="H46" s="32">
        <f>SUM(H47:H50)</f>
        <v>63</v>
      </c>
      <c r="I46" s="32">
        <f t="shared" ref="I46:N46" si="15">SUM(I47:I50)</f>
        <v>0</v>
      </c>
      <c r="J46" s="32">
        <f>SUM(J47:J50)</f>
        <v>0</v>
      </c>
      <c r="K46" s="32">
        <f t="shared" si="15"/>
        <v>63</v>
      </c>
      <c r="L46" s="32">
        <f t="shared" si="15"/>
        <v>0</v>
      </c>
      <c r="M46" s="32">
        <f t="shared" si="15"/>
        <v>0</v>
      </c>
      <c r="N46" s="32">
        <f t="shared" si="15"/>
        <v>0</v>
      </c>
      <c r="O46" s="189"/>
      <c r="P46" s="189"/>
    </row>
    <row r="47" spans="1:16" x14ac:dyDescent="0.25">
      <c r="A47" s="190"/>
      <c r="B47" s="189"/>
      <c r="C47" s="189"/>
      <c r="D47" s="189"/>
      <c r="E47" s="189"/>
      <c r="F47" s="189"/>
      <c r="G47" s="31" t="s">
        <v>259</v>
      </c>
      <c r="H47" s="32">
        <f>SUM(I47:N47)</f>
        <v>0</v>
      </c>
      <c r="I47" s="32">
        <v>0</v>
      </c>
      <c r="J47" s="32">
        <v>0</v>
      </c>
      <c r="K47" s="32">
        <v>0</v>
      </c>
      <c r="L47" s="32">
        <v>0</v>
      </c>
      <c r="M47" s="32">
        <v>0</v>
      </c>
      <c r="N47" s="32">
        <v>0</v>
      </c>
      <c r="O47" s="189"/>
      <c r="P47" s="189"/>
    </row>
    <row r="48" spans="1:16" ht="24" x14ac:dyDescent="0.25">
      <c r="A48" s="190"/>
      <c r="B48" s="189"/>
      <c r="C48" s="189"/>
      <c r="D48" s="189"/>
      <c r="E48" s="189"/>
      <c r="F48" s="189"/>
      <c r="G48" s="31" t="s">
        <v>7</v>
      </c>
      <c r="H48" s="32">
        <f>SUM(I48:N48)</f>
        <v>59.9</v>
      </c>
      <c r="I48" s="32">
        <v>0</v>
      </c>
      <c r="J48" s="32">
        <v>0</v>
      </c>
      <c r="K48" s="32">
        <v>59.9</v>
      </c>
      <c r="L48" s="32">
        <v>0</v>
      </c>
      <c r="M48" s="32">
        <v>0</v>
      </c>
      <c r="N48" s="32">
        <v>0</v>
      </c>
      <c r="O48" s="189"/>
      <c r="P48" s="189"/>
    </row>
    <row r="49" spans="1:16" x14ac:dyDescent="0.25">
      <c r="A49" s="190"/>
      <c r="B49" s="189"/>
      <c r="C49" s="189"/>
      <c r="D49" s="189"/>
      <c r="E49" s="189"/>
      <c r="F49" s="189"/>
      <c r="G49" s="31" t="s">
        <v>8</v>
      </c>
      <c r="H49" s="32">
        <f t="shared" ref="H49:H70" si="16">SUM(I49:N49)</f>
        <v>3.1</v>
      </c>
      <c r="I49" s="32">
        <v>0</v>
      </c>
      <c r="J49" s="32">
        <v>0</v>
      </c>
      <c r="K49" s="32">
        <v>3.1</v>
      </c>
      <c r="L49" s="32">
        <v>0</v>
      </c>
      <c r="M49" s="32">
        <v>0</v>
      </c>
      <c r="N49" s="32">
        <v>0</v>
      </c>
      <c r="O49" s="189"/>
      <c r="P49" s="189"/>
    </row>
    <row r="50" spans="1:16" x14ac:dyDescent="0.25">
      <c r="A50" s="190"/>
      <c r="B50" s="189"/>
      <c r="C50" s="189"/>
      <c r="D50" s="189"/>
      <c r="E50" s="189"/>
      <c r="F50" s="189"/>
      <c r="G50" s="31" t="s">
        <v>9</v>
      </c>
      <c r="H50" s="32">
        <f t="shared" si="16"/>
        <v>0</v>
      </c>
      <c r="I50" s="32">
        <v>0</v>
      </c>
      <c r="J50" s="32">
        <v>0</v>
      </c>
      <c r="K50" s="32">
        <v>0</v>
      </c>
      <c r="L50" s="32">
        <v>0</v>
      </c>
      <c r="M50" s="32">
        <v>0</v>
      </c>
      <c r="N50" s="32">
        <v>0</v>
      </c>
      <c r="O50" s="189"/>
      <c r="P50" s="189"/>
    </row>
    <row r="51" spans="1:16" ht="24" x14ac:dyDescent="0.25">
      <c r="A51" s="190" t="s">
        <v>2212</v>
      </c>
      <c r="B51" s="189" t="s">
        <v>41</v>
      </c>
      <c r="C51" s="189" t="s">
        <v>108</v>
      </c>
      <c r="D51" s="189">
        <v>2030</v>
      </c>
      <c r="E51" s="189" t="s">
        <v>41</v>
      </c>
      <c r="F51" s="189" t="s">
        <v>2213</v>
      </c>
      <c r="G51" s="31" t="s">
        <v>4</v>
      </c>
      <c r="H51" s="32">
        <f>SUM(H52:H55)</f>
        <v>135.10000000000002</v>
      </c>
      <c r="I51" s="32">
        <f t="shared" ref="I51:N51" si="17">SUM(I52:I55)</f>
        <v>0</v>
      </c>
      <c r="J51" s="32">
        <f t="shared" si="17"/>
        <v>0</v>
      </c>
      <c r="K51" s="32">
        <f t="shared" si="17"/>
        <v>0</v>
      </c>
      <c r="L51" s="32">
        <f t="shared" si="17"/>
        <v>0</v>
      </c>
      <c r="M51" s="32">
        <f t="shared" si="17"/>
        <v>0</v>
      </c>
      <c r="N51" s="32">
        <f t="shared" si="17"/>
        <v>135.10000000000002</v>
      </c>
      <c r="O51" s="189"/>
      <c r="P51" s="189"/>
    </row>
    <row r="52" spans="1:16" x14ac:dyDescent="0.25">
      <c r="A52" s="190"/>
      <c r="B52" s="189"/>
      <c r="C52" s="189"/>
      <c r="D52" s="189"/>
      <c r="E52" s="189"/>
      <c r="F52" s="189"/>
      <c r="G52" s="31" t="s">
        <v>259</v>
      </c>
      <c r="H52" s="32">
        <f t="shared" si="16"/>
        <v>0</v>
      </c>
      <c r="I52" s="32">
        <v>0</v>
      </c>
      <c r="J52" s="32">
        <v>0</v>
      </c>
      <c r="K52" s="32">
        <v>0</v>
      </c>
      <c r="L52" s="32">
        <v>0</v>
      </c>
      <c r="M52" s="32">
        <v>0</v>
      </c>
      <c r="N52" s="32">
        <v>0</v>
      </c>
      <c r="O52" s="189"/>
      <c r="P52" s="189"/>
    </row>
    <row r="53" spans="1:16" ht="24" x14ac:dyDescent="0.25">
      <c r="A53" s="190"/>
      <c r="B53" s="189"/>
      <c r="C53" s="189"/>
      <c r="D53" s="189"/>
      <c r="E53" s="189"/>
      <c r="F53" s="189"/>
      <c r="G53" s="31" t="s">
        <v>7</v>
      </c>
      <c r="H53" s="32">
        <f t="shared" si="16"/>
        <v>128.30000000000001</v>
      </c>
      <c r="I53" s="32">
        <v>0</v>
      </c>
      <c r="J53" s="32">
        <v>0</v>
      </c>
      <c r="K53" s="32">
        <v>0</v>
      </c>
      <c r="L53" s="32">
        <v>0</v>
      </c>
      <c r="M53" s="32">
        <v>0</v>
      </c>
      <c r="N53" s="32">
        <v>128.30000000000001</v>
      </c>
      <c r="O53" s="189"/>
      <c r="P53" s="189"/>
    </row>
    <row r="54" spans="1:16" x14ac:dyDescent="0.25">
      <c r="A54" s="190"/>
      <c r="B54" s="189"/>
      <c r="C54" s="189"/>
      <c r="D54" s="189"/>
      <c r="E54" s="189"/>
      <c r="F54" s="189"/>
      <c r="G54" s="31" t="s">
        <v>8</v>
      </c>
      <c r="H54" s="32">
        <f t="shared" si="16"/>
        <v>6.8</v>
      </c>
      <c r="I54" s="32">
        <v>0</v>
      </c>
      <c r="J54" s="32">
        <v>0</v>
      </c>
      <c r="K54" s="32">
        <v>0</v>
      </c>
      <c r="L54" s="32">
        <v>0</v>
      </c>
      <c r="M54" s="32">
        <v>0</v>
      </c>
      <c r="N54" s="32">
        <v>6.8</v>
      </c>
      <c r="O54" s="189"/>
      <c r="P54" s="189"/>
    </row>
    <row r="55" spans="1:16" x14ac:dyDescent="0.25">
      <c r="A55" s="190"/>
      <c r="B55" s="189"/>
      <c r="C55" s="189"/>
      <c r="D55" s="189"/>
      <c r="E55" s="189"/>
      <c r="F55" s="189"/>
      <c r="G55" s="31" t="s">
        <v>9</v>
      </c>
      <c r="H55" s="32">
        <f t="shared" si="16"/>
        <v>0</v>
      </c>
      <c r="I55" s="32">
        <v>0</v>
      </c>
      <c r="J55" s="32">
        <v>0</v>
      </c>
      <c r="K55" s="32">
        <v>0</v>
      </c>
      <c r="L55" s="32">
        <v>0</v>
      </c>
      <c r="M55" s="32">
        <v>0</v>
      </c>
      <c r="N55" s="32">
        <v>0</v>
      </c>
      <c r="O55" s="189"/>
      <c r="P55" s="189"/>
    </row>
    <row r="56" spans="1:16" ht="24" x14ac:dyDescent="0.25">
      <c r="A56" s="190" t="s">
        <v>2214</v>
      </c>
      <c r="B56" s="189" t="s">
        <v>41</v>
      </c>
      <c r="C56" s="189" t="s">
        <v>108</v>
      </c>
      <c r="D56" s="189">
        <v>2030</v>
      </c>
      <c r="E56" s="189" t="s">
        <v>41</v>
      </c>
      <c r="F56" s="189" t="s">
        <v>2213</v>
      </c>
      <c r="G56" s="31" t="s">
        <v>4</v>
      </c>
      <c r="H56" s="32">
        <f>SUM(H57:H60)</f>
        <v>135</v>
      </c>
      <c r="I56" s="32">
        <f t="shared" ref="I56:N56" si="18">SUM(I57:I60)</f>
        <v>0</v>
      </c>
      <c r="J56" s="32">
        <f t="shared" si="18"/>
        <v>0</v>
      </c>
      <c r="K56" s="32">
        <f t="shared" si="18"/>
        <v>0</v>
      </c>
      <c r="L56" s="32">
        <f t="shared" si="18"/>
        <v>0</v>
      </c>
      <c r="M56" s="32">
        <f t="shared" si="18"/>
        <v>0</v>
      </c>
      <c r="N56" s="32">
        <f t="shared" si="18"/>
        <v>135</v>
      </c>
      <c r="O56" s="189"/>
      <c r="P56" s="189"/>
    </row>
    <row r="57" spans="1:16" x14ac:dyDescent="0.25">
      <c r="A57" s="190"/>
      <c r="B57" s="189"/>
      <c r="C57" s="189"/>
      <c r="D57" s="189"/>
      <c r="E57" s="189"/>
      <c r="F57" s="189"/>
      <c r="G57" s="31" t="s">
        <v>259</v>
      </c>
      <c r="H57" s="32">
        <f t="shared" si="16"/>
        <v>0</v>
      </c>
      <c r="I57" s="32">
        <v>0</v>
      </c>
      <c r="J57" s="32">
        <v>0</v>
      </c>
      <c r="K57" s="32">
        <v>0</v>
      </c>
      <c r="L57" s="32">
        <v>0</v>
      </c>
      <c r="M57" s="32">
        <v>0</v>
      </c>
      <c r="N57" s="32">
        <v>0</v>
      </c>
      <c r="O57" s="189"/>
      <c r="P57" s="189"/>
    </row>
    <row r="58" spans="1:16" ht="24" x14ac:dyDescent="0.25">
      <c r="A58" s="190"/>
      <c r="B58" s="189"/>
      <c r="C58" s="189"/>
      <c r="D58" s="189"/>
      <c r="E58" s="189"/>
      <c r="F58" s="189"/>
      <c r="G58" s="31" t="s">
        <v>7</v>
      </c>
      <c r="H58" s="32">
        <f t="shared" si="16"/>
        <v>128.30000000000001</v>
      </c>
      <c r="I58" s="32">
        <v>0</v>
      </c>
      <c r="J58" s="32">
        <v>0</v>
      </c>
      <c r="K58" s="32">
        <v>0</v>
      </c>
      <c r="L58" s="32">
        <v>0</v>
      </c>
      <c r="M58" s="32">
        <v>0</v>
      </c>
      <c r="N58" s="32">
        <v>128.30000000000001</v>
      </c>
      <c r="O58" s="189"/>
      <c r="P58" s="189"/>
    </row>
    <row r="59" spans="1:16" x14ac:dyDescent="0.25">
      <c r="A59" s="190"/>
      <c r="B59" s="189"/>
      <c r="C59" s="189"/>
      <c r="D59" s="189"/>
      <c r="E59" s="189"/>
      <c r="F59" s="189"/>
      <c r="G59" s="31" t="s">
        <v>8</v>
      </c>
      <c r="H59" s="32">
        <f t="shared" si="16"/>
        <v>6.7</v>
      </c>
      <c r="I59" s="32">
        <v>0</v>
      </c>
      <c r="J59" s="32">
        <v>0</v>
      </c>
      <c r="K59" s="32">
        <v>0</v>
      </c>
      <c r="L59" s="32">
        <v>0</v>
      </c>
      <c r="M59" s="32">
        <v>0</v>
      </c>
      <c r="N59" s="32">
        <v>6.7</v>
      </c>
      <c r="O59" s="189"/>
      <c r="P59" s="189"/>
    </row>
    <row r="60" spans="1:16" x14ac:dyDescent="0.25">
      <c r="A60" s="190"/>
      <c r="B60" s="189"/>
      <c r="C60" s="189"/>
      <c r="D60" s="189"/>
      <c r="E60" s="189"/>
      <c r="F60" s="189"/>
      <c r="G60" s="31" t="s">
        <v>9</v>
      </c>
      <c r="H60" s="32">
        <f t="shared" si="16"/>
        <v>0</v>
      </c>
      <c r="I60" s="32">
        <v>0</v>
      </c>
      <c r="J60" s="32">
        <v>0</v>
      </c>
      <c r="K60" s="32">
        <v>0</v>
      </c>
      <c r="L60" s="32">
        <v>0</v>
      </c>
      <c r="M60" s="32">
        <v>0</v>
      </c>
      <c r="N60" s="32">
        <v>0</v>
      </c>
      <c r="O60" s="189"/>
      <c r="P60" s="189"/>
    </row>
    <row r="61" spans="1:16" ht="24" x14ac:dyDescent="0.25">
      <c r="A61" s="190" t="s">
        <v>2218</v>
      </c>
      <c r="B61" s="189" t="s">
        <v>41</v>
      </c>
      <c r="C61" s="189" t="s">
        <v>108</v>
      </c>
      <c r="D61" s="189">
        <v>2030</v>
      </c>
      <c r="E61" s="189" t="s">
        <v>41</v>
      </c>
      <c r="F61" s="189" t="s">
        <v>2213</v>
      </c>
      <c r="G61" s="31" t="s">
        <v>4</v>
      </c>
      <c r="H61" s="32">
        <f>SUM(H62:H65)</f>
        <v>15</v>
      </c>
      <c r="I61" s="32">
        <f t="shared" ref="I61:N61" si="19">SUM(I62:I65)</f>
        <v>0</v>
      </c>
      <c r="J61" s="32">
        <f t="shared" si="19"/>
        <v>0</v>
      </c>
      <c r="K61" s="32">
        <f t="shared" si="19"/>
        <v>0</v>
      </c>
      <c r="L61" s="32">
        <f t="shared" si="19"/>
        <v>0</v>
      </c>
      <c r="M61" s="32">
        <f t="shared" si="19"/>
        <v>0</v>
      </c>
      <c r="N61" s="32">
        <f t="shared" si="19"/>
        <v>15</v>
      </c>
      <c r="O61" s="189"/>
      <c r="P61" s="189"/>
    </row>
    <row r="62" spans="1:16" x14ac:dyDescent="0.25">
      <c r="A62" s="190"/>
      <c r="B62" s="189"/>
      <c r="C62" s="189"/>
      <c r="D62" s="189"/>
      <c r="E62" s="189"/>
      <c r="F62" s="189"/>
      <c r="G62" s="31" t="s">
        <v>259</v>
      </c>
      <c r="H62" s="32">
        <f t="shared" si="16"/>
        <v>0</v>
      </c>
      <c r="I62" s="32">
        <v>0</v>
      </c>
      <c r="J62" s="32">
        <v>0</v>
      </c>
      <c r="K62" s="32">
        <v>0</v>
      </c>
      <c r="L62" s="32">
        <v>0</v>
      </c>
      <c r="M62" s="32">
        <v>0</v>
      </c>
      <c r="N62" s="32">
        <v>0</v>
      </c>
      <c r="O62" s="189"/>
      <c r="P62" s="189"/>
    </row>
    <row r="63" spans="1:16" ht="24" x14ac:dyDescent="0.25">
      <c r="A63" s="190"/>
      <c r="B63" s="189"/>
      <c r="C63" s="189"/>
      <c r="D63" s="189"/>
      <c r="E63" s="189"/>
      <c r="F63" s="189"/>
      <c r="G63" s="31" t="s">
        <v>7</v>
      </c>
      <c r="H63" s="32">
        <f t="shared" si="16"/>
        <v>0</v>
      </c>
      <c r="I63" s="32">
        <v>0</v>
      </c>
      <c r="J63" s="32">
        <v>0</v>
      </c>
      <c r="K63" s="32">
        <v>0</v>
      </c>
      <c r="L63" s="32">
        <v>0</v>
      </c>
      <c r="M63" s="32">
        <v>0</v>
      </c>
      <c r="N63" s="32">
        <v>0</v>
      </c>
      <c r="O63" s="189"/>
      <c r="P63" s="189"/>
    </row>
    <row r="64" spans="1:16" x14ac:dyDescent="0.25">
      <c r="A64" s="190"/>
      <c r="B64" s="189"/>
      <c r="C64" s="189"/>
      <c r="D64" s="189"/>
      <c r="E64" s="189"/>
      <c r="F64" s="189"/>
      <c r="G64" s="31" t="s">
        <v>8</v>
      </c>
      <c r="H64" s="32">
        <f t="shared" si="16"/>
        <v>14.3</v>
      </c>
      <c r="I64" s="32">
        <v>0</v>
      </c>
      <c r="J64" s="32">
        <v>0</v>
      </c>
      <c r="K64" s="32">
        <v>0</v>
      </c>
      <c r="L64" s="32">
        <v>0</v>
      </c>
      <c r="M64" s="32">
        <v>0</v>
      </c>
      <c r="N64" s="32">
        <v>14.3</v>
      </c>
      <c r="O64" s="189"/>
      <c r="P64" s="189"/>
    </row>
    <row r="65" spans="1:16" x14ac:dyDescent="0.25">
      <c r="A65" s="190"/>
      <c r="B65" s="189"/>
      <c r="C65" s="189"/>
      <c r="D65" s="189"/>
      <c r="E65" s="189"/>
      <c r="F65" s="189"/>
      <c r="G65" s="31" t="s">
        <v>9</v>
      </c>
      <c r="H65" s="32">
        <f t="shared" si="16"/>
        <v>0.7</v>
      </c>
      <c r="I65" s="32">
        <v>0</v>
      </c>
      <c r="J65" s="32">
        <v>0</v>
      </c>
      <c r="K65" s="32">
        <v>0</v>
      </c>
      <c r="L65" s="32">
        <v>0</v>
      </c>
      <c r="M65" s="32">
        <v>0</v>
      </c>
      <c r="N65" s="32">
        <v>0.7</v>
      </c>
      <c r="O65" s="189"/>
      <c r="P65" s="189"/>
    </row>
    <row r="66" spans="1:16" ht="24" x14ac:dyDescent="0.25">
      <c r="A66" s="209" t="s">
        <v>125</v>
      </c>
      <c r="B66" s="209"/>
      <c r="C66" s="209"/>
      <c r="D66" s="209"/>
      <c r="E66" s="209"/>
      <c r="F66" s="209"/>
      <c r="G66" s="35" t="s">
        <v>4</v>
      </c>
      <c r="H66" s="37">
        <f>SUM(H67:H70)</f>
        <v>434.7</v>
      </c>
      <c r="I66" s="37">
        <f t="shared" ref="I66:N66" si="20">SUM(I67:I70)</f>
        <v>0</v>
      </c>
      <c r="J66" s="37">
        <f t="shared" si="20"/>
        <v>86.6</v>
      </c>
      <c r="K66" s="37">
        <f t="shared" si="20"/>
        <v>63</v>
      </c>
      <c r="L66" s="37">
        <f t="shared" si="20"/>
        <v>0</v>
      </c>
      <c r="M66" s="37">
        <f t="shared" si="20"/>
        <v>0</v>
      </c>
      <c r="N66" s="37">
        <f t="shared" si="20"/>
        <v>285.10000000000002</v>
      </c>
      <c r="O66" s="208"/>
      <c r="P66" s="208"/>
    </row>
    <row r="67" spans="1:16" x14ac:dyDescent="0.25">
      <c r="A67" s="209"/>
      <c r="B67" s="209"/>
      <c r="C67" s="209"/>
      <c r="D67" s="209"/>
      <c r="E67" s="209"/>
      <c r="F67" s="209"/>
      <c r="G67" s="35" t="s">
        <v>259</v>
      </c>
      <c r="H67" s="37">
        <f>SUM(I67:N67)</f>
        <v>0</v>
      </c>
      <c r="I67" s="37">
        <f t="shared" ref="I67:N67" si="21">I37+I42+I47+I52+I57+I62</f>
        <v>0</v>
      </c>
      <c r="J67" s="37">
        <f t="shared" si="21"/>
        <v>0</v>
      </c>
      <c r="K67" s="37">
        <f t="shared" si="21"/>
        <v>0</v>
      </c>
      <c r="L67" s="37">
        <f t="shared" si="21"/>
        <v>0</v>
      </c>
      <c r="M67" s="37">
        <f t="shared" si="21"/>
        <v>0</v>
      </c>
      <c r="N67" s="37">
        <f t="shared" si="21"/>
        <v>0</v>
      </c>
      <c r="O67" s="208"/>
      <c r="P67" s="208"/>
    </row>
    <row r="68" spans="1:16" ht="36" x14ac:dyDescent="0.25">
      <c r="A68" s="209"/>
      <c r="B68" s="209"/>
      <c r="C68" s="209"/>
      <c r="D68" s="209"/>
      <c r="E68" s="209"/>
      <c r="F68" s="209"/>
      <c r="G68" s="35" t="s">
        <v>7</v>
      </c>
      <c r="H68" s="37">
        <f t="shared" si="16"/>
        <v>398.8</v>
      </c>
      <c r="I68" s="37">
        <f t="shared" ref="I68:N68" si="22">I38+I43+I48+I53+I58+I63</f>
        <v>0</v>
      </c>
      <c r="J68" s="37">
        <f t="shared" si="22"/>
        <v>82.3</v>
      </c>
      <c r="K68" s="37">
        <f t="shared" si="22"/>
        <v>59.9</v>
      </c>
      <c r="L68" s="37">
        <f t="shared" si="22"/>
        <v>0</v>
      </c>
      <c r="M68" s="37">
        <f t="shared" si="22"/>
        <v>0</v>
      </c>
      <c r="N68" s="37">
        <f t="shared" si="22"/>
        <v>256.60000000000002</v>
      </c>
      <c r="O68" s="208"/>
      <c r="P68" s="208"/>
    </row>
    <row r="69" spans="1:16" x14ac:dyDescent="0.25">
      <c r="A69" s="209"/>
      <c r="B69" s="209"/>
      <c r="C69" s="209"/>
      <c r="D69" s="209"/>
      <c r="E69" s="209"/>
      <c r="F69" s="209"/>
      <c r="G69" s="35" t="s">
        <v>8</v>
      </c>
      <c r="H69" s="37">
        <f t="shared" si="16"/>
        <v>35.200000000000003</v>
      </c>
      <c r="I69" s="37">
        <f t="shared" ref="I69:N69" si="23">I39+I44+I49+I54+I59+I64</f>
        <v>0</v>
      </c>
      <c r="J69" s="37">
        <f t="shared" si="23"/>
        <v>4.3000000000000007</v>
      </c>
      <c r="K69" s="37">
        <f t="shared" si="23"/>
        <v>3.1</v>
      </c>
      <c r="L69" s="37">
        <f t="shared" si="23"/>
        <v>0</v>
      </c>
      <c r="M69" s="37">
        <f t="shared" si="23"/>
        <v>0</v>
      </c>
      <c r="N69" s="37">
        <f t="shared" si="23"/>
        <v>27.8</v>
      </c>
      <c r="O69" s="208"/>
      <c r="P69" s="208"/>
    </row>
    <row r="70" spans="1:16" ht="24" x14ac:dyDescent="0.25">
      <c r="A70" s="209"/>
      <c r="B70" s="209"/>
      <c r="C70" s="209"/>
      <c r="D70" s="209"/>
      <c r="E70" s="209"/>
      <c r="F70" s="209"/>
      <c r="G70" s="35" t="s">
        <v>9</v>
      </c>
      <c r="H70" s="37">
        <f t="shared" si="16"/>
        <v>0.7</v>
      </c>
      <c r="I70" s="37">
        <f t="shared" ref="I70:N70" si="24">I40+I45+I50+I55+I60+I65</f>
        <v>0</v>
      </c>
      <c r="J70" s="37">
        <f t="shared" si="24"/>
        <v>0</v>
      </c>
      <c r="K70" s="37">
        <f t="shared" si="24"/>
        <v>0</v>
      </c>
      <c r="L70" s="37">
        <f t="shared" si="24"/>
        <v>0</v>
      </c>
      <c r="M70" s="37">
        <f t="shared" si="24"/>
        <v>0</v>
      </c>
      <c r="N70" s="37">
        <f t="shared" si="24"/>
        <v>0.7</v>
      </c>
      <c r="O70" s="208"/>
      <c r="P70" s="208"/>
    </row>
    <row r="71" spans="1:16" x14ac:dyDescent="0.25">
      <c r="A71" s="187" t="s">
        <v>294</v>
      </c>
      <c r="B71" s="187"/>
      <c r="C71" s="187"/>
      <c r="D71" s="187"/>
      <c r="E71" s="187"/>
      <c r="F71" s="187"/>
      <c r="G71" s="187"/>
      <c r="H71" s="187"/>
      <c r="I71" s="187"/>
      <c r="J71" s="187"/>
      <c r="K71" s="187"/>
      <c r="L71" s="187"/>
      <c r="M71" s="187"/>
      <c r="N71" s="187"/>
      <c r="O71" s="187"/>
      <c r="P71" s="187"/>
    </row>
    <row r="72" spans="1:16" ht="24" x14ac:dyDescent="0.25">
      <c r="A72" s="190" t="s">
        <v>2219</v>
      </c>
      <c r="B72" s="189" t="s">
        <v>41</v>
      </c>
      <c r="C72" s="189" t="s">
        <v>294</v>
      </c>
      <c r="D72" s="189">
        <v>2026</v>
      </c>
      <c r="E72" s="189" t="s">
        <v>41</v>
      </c>
      <c r="F72" s="189" t="s">
        <v>2213</v>
      </c>
      <c r="G72" s="31" t="s">
        <v>4</v>
      </c>
      <c r="H72" s="32">
        <f>SUM(H73:H76)</f>
        <v>11.5</v>
      </c>
      <c r="I72" s="32">
        <f t="shared" ref="I72:N72" si="25">SUM(I73:I76)</f>
        <v>0</v>
      </c>
      <c r="J72" s="32">
        <f t="shared" si="25"/>
        <v>11.5</v>
      </c>
      <c r="K72" s="32">
        <f t="shared" si="25"/>
        <v>0</v>
      </c>
      <c r="L72" s="32">
        <f t="shared" si="25"/>
        <v>0</v>
      </c>
      <c r="M72" s="32">
        <f t="shared" si="25"/>
        <v>0</v>
      </c>
      <c r="N72" s="32">
        <f t="shared" si="25"/>
        <v>0</v>
      </c>
      <c r="O72" s="189"/>
      <c r="P72" s="208"/>
    </row>
    <row r="73" spans="1:16" x14ac:dyDescent="0.25">
      <c r="A73" s="190"/>
      <c r="B73" s="189"/>
      <c r="C73" s="189"/>
      <c r="D73" s="189"/>
      <c r="E73" s="189"/>
      <c r="F73" s="189"/>
      <c r="G73" s="31" t="s">
        <v>259</v>
      </c>
      <c r="H73" s="32">
        <f>SUM(I73:N73)</f>
        <v>0</v>
      </c>
      <c r="I73" s="32">
        <v>0</v>
      </c>
      <c r="J73" s="32">
        <v>0</v>
      </c>
      <c r="K73" s="32">
        <v>0</v>
      </c>
      <c r="L73" s="32">
        <v>0</v>
      </c>
      <c r="M73" s="32">
        <v>0</v>
      </c>
      <c r="N73" s="32">
        <v>0</v>
      </c>
      <c r="O73" s="189"/>
      <c r="P73" s="208"/>
    </row>
    <row r="74" spans="1:16" ht="24" x14ac:dyDescent="0.25">
      <c r="A74" s="190"/>
      <c r="B74" s="189"/>
      <c r="C74" s="189"/>
      <c r="D74" s="189"/>
      <c r="E74" s="189"/>
      <c r="F74" s="189"/>
      <c r="G74" s="31" t="s">
        <v>7</v>
      </c>
      <c r="H74" s="32">
        <f t="shared" ref="H74:H131" si="26">SUM(I74:N74)</f>
        <v>10.7</v>
      </c>
      <c r="I74" s="32">
        <v>0</v>
      </c>
      <c r="J74" s="32">
        <v>10.7</v>
      </c>
      <c r="K74" s="32">
        <v>0</v>
      </c>
      <c r="L74" s="32">
        <v>0</v>
      </c>
      <c r="M74" s="32">
        <v>0</v>
      </c>
      <c r="N74" s="32">
        <v>0</v>
      </c>
      <c r="O74" s="189"/>
      <c r="P74" s="208"/>
    </row>
    <row r="75" spans="1:16" x14ac:dyDescent="0.25">
      <c r="A75" s="190"/>
      <c r="B75" s="189"/>
      <c r="C75" s="189"/>
      <c r="D75" s="189"/>
      <c r="E75" s="189"/>
      <c r="F75" s="189"/>
      <c r="G75" s="31" t="s">
        <v>8</v>
      </c>
      <c r="H75" s="32">
        <f t="shared" si="26"/>
        <v>0.8</v>
      </c>
      <c r="I75" s="32">
        <v>0</v>
      </c>
      <c r="J75" s="32">
        <v>0.8</v>
      </c>
      <c r="K75" s="32">
        <v>0</v>
      </c>
      <c r="L75" s="32">
        <v>0</v>
      </c>
      <c r="M75" s="32">
        <v>0</v>
      </c>
      <c r="N75" s="32">
        <v>0</v>
      </c>
      <c r="O75" s="189"/>
      <c r="P75" s="208"/>
    </row>
    <row r="76" spans="1:16" x14ac:dyDescent="0.25">
      <c r="A76" s="190"/>
      <c r="B76" s="189"/>
      <c r="C76" s="189"/>
      <c r="D76" s="189"/>
      <c r="E76" s="189"/>
      <c r="F76" s="189"/>
      <c r="G76" s="31" t="s">
        <v>9</v>
      </c>
      <c r="H76" s="32">
        <f t="shared" si="26"/>
        <v>0</v>
      </c>
      <c r="I76" s="32">
        <v>0</v>
      </c>
      <c r="J76" s="32">
        <v>0</v>
      </c>
      <c r="K76" s="32">
        <v>0</v>
      </c>
      <c r="L76" s="32">
        <v>0</v>
      </c>
      <c r="M76" s="32">
        <v>0</v>
      </c>
      <c r="N76" s="32">
        <v>0</v>
      </c>
      <c r="O76" s="189"/>
      <c r="P76" s="208"/>
    </row>
    <row r="77" spans="1:16" ht="24" x14ac:dyDescent="0.25">
      <c r="A77" s="190" t="s">
        <v>2212</v>
      </c>
      <c r="B77" s="189" t="s">
        <v>41</v>
      </c>
      <c r="C77" s="189" t="s">
        <v>294</v>
      </c>
      <c r="D77" s="189">
        <v>2026</v>
      </c>
      <c r="E77" s="189" t="s">
        <v>41</v>
      </c>
      <c r="F77" s="189" t="s">
        <v>2213</v>
      </c>
      <c r="G77" s="31" t="s">
        <v>4</v>
      </c>
      <c r="H77" s="32">
        <f>SUM(H78:H81)</f>
        <v>135.1</v>
      </c>
      <c r="I77" s="32">
        <f t="shared" ref="I77:N77" si="27">SUM(I78:I81)</f>
        <v>0</v>
      </c>
      <c r="J77" s="32">
        <f t="shared" si="27"/>
        <v>135.1</v>
      </c>
      <c r="K77" s="32">
        <f t="shared" si="27"/>
        <v>0</v>
      </c>
      <c r="L77" s="32">
        <f t="shared" si="27"/>
        <v>0</v>
      </c>
      <c r="M77" s="32">
        <f t="shared" si="27"/>
        <v>0</v>
      </c>
      <c r="N77" s="32">
        <f t="shared" si="27"/>
        <v>0</v>
      </c>
      <c r="O77" s="189"/>
      <c r="P77" s="208"/>
    </row>
    <row r="78" spans="1:16" x14ac:dyDescent="0.25">
      <c r="A78" s="190"/>
      <c r="B78" s="189"/>
      <c r="C78" s="189"/>
      <c r="D78" s="189"/>
      <c r="E78" s="189"/>
      <c r="F78" s="189"/>
      <c r="G78" s="31" t="s">
        <v>262</v>
      </c>
      <c r="H78" s="32">
        <f t="shared" si="26"/>
        <v>0</v>
      </c>
      <c r="I78" s="32">
        <v>0</v>
      </c>
      <c r="J78" s="32">
        <v>0</v>
      </c>
      <c r="K78" s="32">
        <v>0</v>
      </c>
      <c r="L78" s="32">
        <v>0</v>
      </c>
      <c r="M78" s="32">
        <v>0</v>
      </c>
      <c r="N78" s="32">
        <v>0</v>
      </c>
      <c r="O78" s="189"/>
      <c r="P78" s="208"/>
    </row>
    <row r="79" spans="1:16" ht="24" x14ac:dyDescent="0.25">
      <c r="A79" s="190"/>
      <c r="B79" s="189"/>
      <c r="C79" s="189"/>
      <c r="D79" s="189"/>
      <c r="E79" s="189"/>
      <c r="F79" s="189"/>
      <c r="G79" s="31" t="s">
        <v>7</v>
      </c>
      <c r="H79" s="32">
        <f t="shared" si="26"/>
        <v>125.6</v>
      </c>
      <c r="I79" s="32">
        <v>0</v>
      </c>
      <c r="J79" s="32">
        <v>125.6</v>
      </c>
      <c r="K79" s="32">
        <v>0</v>
      </c>
      <c r="L79" s="32">
        <v>0</v>
      </c>
      <c r="M79" s="32">
        <v>0</v>
      </c>
      <c r="N79" s="32">
        <v>0</v>
      </c>
      <c r="O79" s="189"/>
      <c r="P79" s="208"/>
    </row>
    <row r="80" spans="1:16" x14ac:dyDescent="0.25">
      <c r="A80" s="190"/>
      <c r="B80" s="189"/>
      <c r="C80" s="189"/>
      <c r="D80" s="189"/>
      <c r="E80" s="189"/>
      <c r="F80" s="189"/>
      <c r="G80" s="31" t="s">
        <v>8</v>
      </c>
      <c r="H80" s="32">
        <f t="shared" si="26"/>
        <v>9.5</v>
      </c>
      <c r="I80" s="32">
        <v>0</v>
      </c>
      <c r="J80" s="32">
        <v>9.5</v>
      </c>
      <c r="K80" s="32">
        <v>0</v>
      </c>
      <c r="L80" s="32">
        <v>0</v>
      </c>
      <c r="M80" s="32">
        <v>0</v>
      </c>
      <c r="N80" s="32">
        <v>0</v>
      </c>
      <c r="O80" s="189"/>
      <c r="P80" s="208"/>
    </row>
    <row r="81" spans="1:16" x14ac:dyDescent="0.25">
      <c r="A81" s="190"/>
      <c r="B81" s="189"/>
      <c r="C81" s="189"/>
      <c r="D81" s="189"/>
      <c r="E81" s="189"/>
      <c r="F81" s="189"/>
      <c r="G81" s="31" t="s">
        <v>9</v>
      </c>
      <c r="H81" s="32">
        <f t="shared" si="26"/>
        <v>0</v>
      </c>
      <c r="I81" s="32">
        <v>0</v>
      </c>
      <c r="J81" s="32">
        <v>0</v>
      </c>
      <c r="K81" s="32">
        <v>0</v>
      </c>
      <c r="L81" s="32">
        <v>0</v>
      </c>
      <c r="M81" s="32">
        <v>0</v>
      </c>
      <c r="N81" s="32">
        <v>0</v>
      </c>
      <c r="O81" s="189"/>
      <c r="P81" s="208"/>
    </row>
    <row r="82" spans="1:16" ht="24" x14ac:dyDescent="0.25">
      <c r="A82" s="190" t="s">
        <v>2214</v>
      </c>
      <c r="B82" s="189" t="s">
        <v>41</v>
      </c>
      <c r="C82" s="189" t="s">
        <v>294</v>
      </c>
      <c r="D82" s="189">
        <v>2026</v>
      </c>
      <c r="E82" s="189" t="s">
        <v>41</v>
      </c>
      <c r="F82" s="189" t="s">
        <v>2213</v>
      </c>
      <c r="G82" s="31" t="s">
        <v>4</v>
      </c>
      <c r="H82" s="32">
        <f>SUM(H83:H86)</f>
        <v>135.1</v>
      </c>
      <c r="I82" s="32">
        <f t="shared" ref="I82:N82" si="28">SUM(I83:I86)</f>
        <v>0</v>
      </c>
      <c r="J82" s="32">
        <f t="shared" si="28"/>
        <v>135.1</v>
      </c>
      <c r="K82" s="32">
        <f t="shared" si="28"/>
        <v>0</v>
      </c>
      <c r="L82" s="32">
        <f t="shared" si="28"/>
        <v>0</v>
      </c>
      <c r="M82" s="32">
        <f t="shared" si="28"/>
        <v>0</v>
      </c>
      <c r="N82" s="32">
        <f t="shared" si="28"/>
        <v>0</v>
      </c>
      <c r="O82" s="189"/>
      <c r="P82" s="208"/>
    </row>
    <row r="83" spans="1:16" x14ac:dyDescent="0.25">
      <c r="A83" s="190"/>
      <c r="B83" s="189"/>
      <c r="C83" s="189"/>
      <c r="D83" s="189"/>
      <c r="E83" s="189"/>
      <c r="F83" s="189"/>
      <c r="G83" s="31" t="s">
        <v>262</v>
      </c>
      <c r="H83" s="32">
        <f t="shared" si="26"/>
        <v>0</v>
      </c>
      <c r="I83" s="32">
        <v>0</v>
      </c>
      <c r="J83" s="32">
        <v>0</v>
      </c>
      <c r="K83" s="32">
        <v>0</v>
      </c>
      <c r="L83" s="32">
        <v>0</v>
      </c>
      <c r="M83" s="32">
        <v>0</v>
      </c>
      <c r="N83" s="32">
        <v>0</v>
      </c>
      <c r="O83" s="189"/>
      <c r="P83" s="208"/>
    </row>
    <row r="84" spans="1:16" ht="24" x14ac:dyDescent="0.25">
      <c r="A84" s="190"/>
      <c r="B84" s="189"/>
      <c r="C84" s="189"/>
      <c r="D84" s="189"/>
      <c r="E84" s="189"/>
      <c r="F84" s="189"/>
      <c r="G84" s="31" t="s">
        <v>7</v>
      </c>
      <c r="H84" s="32">
        <f t="shared" si="26"/>
        <v>125.6</v>
      </c>
      <c r="I84" s="32">
        <v>0</v>
      </c>
      <c r="J84" s="32">
        <v>125.6</v>
      </c>
      <c r="K84" s="32">
        <v>0</v>
      </c>
      <c r="L84" s="32">
        <v>0</v>
      </c>
      <c r="M84" s="32">
        <v>0</v>
      </c>
      <c r="N84" s="32">
        <v>0</v>
      </c>
      <c r="O84" s="189"/>
      <c r="P84" s="208"/>
    </row>
    <row r="85" spans="1:16" x14ac:dyDescent="0.25">
      <c r="A85" s="190"/>
      <c r="B85" s="189"/>
      <c r="C85" s="189"/>
      <c r="D85" s="189"/>
      <c r="E85" s="189"/>
      <c r="F85" s="189"/>
      <c r="G85" s="31" t="s">
        <v>8</v>
      </c>
      <c r="H85" s="32">
        <f t="shared" si="26"/>
        <v>9.5</v>
      </c>
      <c r="I85" s="32">
        <v>0</v>
      </c>
      <c r="J85" s="32">
        <v>9.5</v>
      </c>
      <c r="K85" s="32">
        <v>0</v>
      </c>
      <c r="L85" s="32">
        <v>0</v>
      </c>
      <c r="M85" s="32">
        <v>0</v>
      </c>
      <c r="N85" s="32">
        <v>0</v>
      </c>
      <c r="O85" s="189"/>
      <c r="P85" s="208"/>
    </row>
    <row r="86" spans="1:16" x14ac:dyDescent="0.25">
      <c r="A86" s="190"/>
      <c r="B86" s="189"/>
      <c r="C86" s="189"/>
      <c r="D86" s="189"/>
      <c r="E86" s="189"/>
      <c r="F86" s="189"/>
      <c r="G86" s="31" t="s">
        <v>9</v>
      </c>
      <c r="H86" s="32">
        <f t="shared" si="26"/>
        <v>0</v>
      </c>
      <c r="I86" s="32">
        <v>0</v>
      </c>
      <c r="J86" s="32">
        <v>0</v>
      </c>
      <c r="K86" s="32">
        <v>0</v>
      </c>
      <c r="L86" s="32">
        <v>0</v>
      </c>
      <c r="M86" s="32">
        <v>0</v>
      </c>
      <c r="N86" s="32">
        <v>0</v>
      </c>
      <c r="O86" s="189"/>
      <c r="P86" s="208"/>
    </row>
    <row r="87" spans="1:16" ht="24" x14ac:dyDescent="0.25">
      <c r="A87" s="190" t="s">
        <v>2220</v>
      </c>
      <c r="B87" s="189" t="s">
        <v>41</v>
      </c>
      <c r="C87" s="189" t="s">
        <v>294</v>
      </c>
      <c r="D87" s="189">
        <v>2027</v>
      </c>
      <c r="E87" s="189" t="s">
        <v>41</v>
      </c>
      <c r="F87" s="189" t="s">
        <v>2213</v>
      </c>
      <c r="G87" s="31" t="s">
        <v>4</v>
      </c>
      <c r="H87" s="32">
        <f>SUM(H88:H91)</f>
        <v>7.6</v>
      </c>
      <c r="I87" s="32">
        <f t="shared" ref="I87:N87" si="29">SUM(I88:I91)</f>
        <v>0</v>
      </c>
      <c r="J87" s="32">
        <f t="shared" si="29"/>
        <v>0</v>
      </c>
      <c r="K87" s="32">
        <f t="shared" si="29"/>
        <v>7.6</v>
      </c>
      <c r="L87" s="32">
        <f t="shared" si="29"/>
        <v>0</v>
      </c>
      <c r="M87" s="32">
        <f t="shared" si="29"/>
        <v>0</v>
      </c>
      <c r="N87" s="32">
        <f t="shared" si="29"/>
        <v>0</v>
      </c>
      <c r="O87" s="189"/>
      <c r="P87" s="189"/>
    </row>
    <row r="88" spans="1:16" x14ac:dyDescent="0.25">
      <c r="A88" s="190"/>
      <c r="B88" s="189"/>
      <c r="C88" s="189"/>
      <c r="D88" s="189"/>
      <c r="E88" s="189"/>
      <c r="F88" s="189"/>
      <c r="G88" s="31" t="s">
        <v>259</v>
      </c>
      <c r="H88" s="32">
        <f t="shared" si="26"/>
        <v>0</v>
      </c>
      <c r="I88" s="32">
        <v>0</v>
      </c>
      <c r="J88" s="32">
        <v>0</v>
      </c>
      <c r="K88" s="32">
        <v>0</v>
      </c>
      <c r="L88" s="32">
        <v>0</v>
      </c>
      <c r="M88" s="32">
        <v>0</v>
      </c>
      <c r="N88" s="32">
        <v>0</v>
      </c>
      <c r="O88" s="189"/>
      <c r="P88" s="189"/>
    </row>
    <row r="89" spans="1:16" ht="24" x14ac:dyDescent="0.25">
      <c r="A89" s="190"/>
      <c r="B89" s="189"/>
      <c r="C89" s="189"/>
      <c r="D89" s="189"/>
      <c r="E89" s="189"/>
      <c r="F89" s="189"/>
      <c r="G89" s="31" t="s">
        <v>7</v>
      </c>
      <c r="H89" s="32">
        <f t="shared" si="26"/>
        <v>7.1</v>
      </c>
      <c r="I89" s="32">
        <v>0</v>
      </c>
      <c r="J89" s="32">
        <v>0</v>
      </c>
      <c r="K89" s="32">
        <v>7.1</v>
      </c>
      <c r="L89" s="32">
        <v>0</v>
      </c>
      <c r="M89" s="32">
        <v>0</v>
      </c>
      <c r="N89" s="32">
        <v>0</v>
      </c>
      <c r="O89" s="189"/>
      <c r="P89" s="189"/>
    </row>
    <row r="90" spans="1:16" x14ac:dyDescent="0.25">
      <c r="A90" s="190"/>
      <c r="B90" s="189"/>
      <c r="C90" s="189"/>
      <c r="D90" s="189"/>
      <c r="E90" s="189"/>
      <c r="F90" s="189"/>
      <c r="G90" s="31" t="s">
        <v>8</v>
      </c>
      <c r="H90" s="32">
        <f t="shared" si="26"/>
        <v>0.5</v>
      </c>
      <c r="I90" s="32">
        <v>0</v>
      </c>
      <c r="J90" s="32">
        <v>0</v>
      </c>
      <c r="K90" s="32">
        <v>0.5</v>
      </c>
      <c r="L90" s="32">
        <v>0</v>
      </c>
      <c r="M90" s="32">
        <v>0</v>
      </c>
      <c r="N90" s="32">
        <v>0</v>
      </c>
      <c r="O90" s="189"/>
      <c r="P90" s="189"/>
    </row>
    <row r="91" spans="1:16" x14ac:dyDescent="0.25">
      <c r="A91" s="190"/>
      <c r="B91" s="189"/>
      <c r="C91" s="189"/>
      <c r="D91" s="189"/>
      <c r="E91" s="189"/>
      <c r="F91" s="189"/>
      <c r="G91" s="31" t="s">
        <v>9</v>
      </c>
      <c r="H91" s="32">
        <f t="shared" si="26"/>
        <v>0</v>
      </c>
      <c r="I91" s="32">
        <v>0</v>
      </c>
      <c r="J91" s="32">
        <v>0</v>
      </c>
      <c r="K91" s="32">
        <v>0</v>
      </c>
      <c r="L91" s="32">
        <v>0</v>
      </c>
      <c r="M91" s="32">
        <v>0</v>
      </c>
      <c r="N91" s="32">
        <v>0</v>
      </c>
      <c r="O91" s="189"/>
      <c r="P91" s="189"/>
    </row>
    <row r="92" spans="1:16" ht="24" x14ac:dyDescent="0.25">
      <c r="A92" s="190" t="s">
        <v>2221</v>
      </c>
      <c r="B92" s="189" t="s">
        <v>41</v>
      </c>
      <c r="C92" s="189" t="s">
        <v>294</v>
      </c>
      <c r="D92" s="189">
        <v>2028</v>
      </c>
      <c r="E92" s="189" t="s">
        <v>41</v>
      </c>
      <c r="F92" s="189" t="s">
        <v>2213</v>
      </c>
      <c r="G92" s="31" t="s">
        <v>4</v>
      </c>
      <c r="H92" s="32">
        <f>SUM(H93:H96)</f>
        <v>9.6</v>
      </c>
      <c r="I92" s="32">
        <f t="shared" ref="I92:N92" si="30">SUM(I93:I96)</f>
        <v>0</v>
      </c>
      <c r="J92" s="32">
        <f t="shared" si="30"/>
        <v>0</v>
      </c>
      <c r="K92" s="32">
        <f t="shared" si="30"/>
        <v>0</v>
      </c>
      <c r="L92" s="32">
        <f t="shared" si="30"/>
        <v>9.6</v>
      </c>
      <c r="M92" s="32">
        <f t="shared" si="30"/>
        <v>0</v>
      </c>
      <c r="N92" s="32">
        <f t="shared" si="30"/>
        <v>0</v>
      </c>
      <c r="O92" s="189"/>
      <c r="P92" s="189"/>
    </row>
    <row r="93" spans="1:16" x14ac:dyDescent="0.25">
      <c r="A93" s="190"/>
      <c r="B93" s="189"/>
      <c r="C93" s="189"/>
      <c r="D93" s="189"/>
      <c r="E93" s="189"/>
      <c r="F93" s="189"/>
      <c r="G93" s="31" t="s">
        <v>259</v>
      </c>
      <c r="H93" s="32">
        <f t="shared" si="26"/>
        <v>0</v>
      </c>
      <c r="I93" s="32">
        <v>0</v>
      </c>
      <c r="J93" s="32">
        <v>0</v>
      </c>
      <c r="K93" s="32">
        <v>0</v>
      </c>
      <c r="L93" s="32">
        <v>0</v>
      </c>
      <c r="M93" s="32">
        <v>0</v>
      </c>
      <c r="N93" s="32">
        <v>0</v>
      </c>
      <c r="O93" s="189"/>
      <c r="P93" s="189"/>
    </row>
    <row r="94" spans="1:16" ht="24" x14ac:dyDescent="0.25">
      <c r="A94" s="190"/>
      <c r="B94" s="189"/>
      <c r="C94" s="189"/>
      <c r="D94" s="189"/>
      <c r="E94" s="189"/>
      <c r="F94" s="189"/>
      <c r="G94" s="31" t="s">
        <v>7</v>
      </c>
      <c r="H94" s="32">
        <f t="shared" si="26"/>
        <v>8.9</v>
      </c>
      <c r="I94" s="32">
        <v>0</v>
      </c>
      <c r="J94" s="32">
        <v>0</v>
      </c>
      <c r="K94" s="32">
        <v>0</v>
      </c>
      <c r="L94" s="32">
        <v>8.9</v>
      </c>
      <c r="M94" s="32">
        <v>0</v>
      </c>
      <c r="N94" s="32">
        <v>0</v>
      </c>
      <c r="O94" s="189"/>
      <c r="P94" s="189"/>
    </row>
    <row r="95" spans="1:16" x14ac:dyDescent="0.25">
      <c r="A95" s="190"/>
      <c r="B95" s="189"/>
      <c r="C95" s="189"/>
      <c r="D95" s="189"/>
      <c r="E95" s="189"/>
      <c r="F95" s="189"/>
      <c r="G95" s="31" t="s">
        <v>8</v>
      </c>
      <c r="H95" s="32">
        <f t="shared" si="26"/>
        <v>0.7</v>
      </c>
      <c r="I95" s="32">
        <v>0</v>
      </c>
      <c r="J95" s="32">
        <v>0</v>
      </c>
      <c r="K95" s="32">
        <v>0</v>
      </c>
      <c r="L95" s="32">
        <v>0.7</v>
      </c>
      <c r="M95" s="32">
        <v>0</v>
      </c>
      <c r="N95" s="32">
        <v>0</v>
      </c>
      <c r="O95" s="189"/>
      <c r="P95" s="189"/>
    </row>
    <row r="96" spans="1:16" x14ac:dyDescent="0.25">
      <c r="A96" s="190"/>
      <c r="B96" s="189"/>
      <c r="C96" s="189"/>
      <c r="D96" s="189"/>
      <c r="E96" s="189"/>
      <c r="F96" s="189"/>
      <c r="G96" s="31" t="s">
        <v>9</v>
      </c>
      <c r="H96" s="32">
        <f t="shared" si="26"/>
        <v>0</v>
      </c>
      <c r="I96" s="32">
        <v>0</v>
      </c>
      <c r="J96" s="32">
        <v>0</v>
      </c>
      <c r="K96" s="32">
        <v>0</v>
      </c>
      <c r="L96" s="32">
        <v>0</v>
      </c>
      <c r="M96" s="32">
        <v>0</v>
      </c>
      <c r="N96" s="32">
        <v>0</v>
      </c>
      <c r="O96" s="189"/>
      <c r="P96" s="189"/>
    </row>
    <row r="97" spans="1:16" ht="24" x14ac:dyDescent="0.25">
      <c r="A97" s="190" t="s">
        <v>2222</v>
      </c>
      <c r="B97" s="189" t="s">
        <v>41</v>
      </c>
      <c r="C97" s="189" t="s">
        <v>294</v>
      </c>
      <c r="D97" s="189">
        <v>2025</v>
      </c>
      <c r="E97" s="189">
        <v>471</v>
      </c>
      <c r="F97" s="189" t="s">
        <v>2223</v>
      </c>
      <c r="G97" s="31" t="s">
        <v>4</v>
      </c>
      <c r="H97" s="32">
        <f>SUM(H98:H101)</f>
        <v>75.8</v>
      </c>
      <c r="I97" s="32">
        <f t="shared" ref="I97:N97" si="31">SUM(I98:I101)</f>
        <v>75.8</v>
      </c>
      <c r="J97" s="32">
        <f t="shared" si="31"/>
        <v>0</v>
      </c>
      <c r="K97" s="32">
        <f t="shared" si="31"/>
        <v>0</v>
      </c>
      <c r="L97" s="32">
        <f t="shared" si="31"/>
        <v>0</v>
      </c>
      <c r="M97" s="32">
        <f t="shared" si="31"/>
        <v>0</v>
      </c>
      <c r="N97" s="32">
        <f t="shared" si="31"/>
        <v>0</v>
      </c>
      <c r="O97" s="189"/>
      <c r="P97" s="189" t="s">
        <v>2224</v>
      </c>
    </row>
    <row r="98" spans="1:16" x14ac:dyDescent="0.25">
      <c r="A98" s="190"/>
      <c r="B98" s="189"/>
      <c r="C98" s="189"/>
      <c r="D98" s="189"/>
      <c r="E98" s="189"/>
      <c r="F98" s="189"/>
      <c r="G98" s="31" t="s">
        <v>6</v>
      </c>
      <c r="H98" s="32">
        <f t="shared" si="26"/>
        <v>0</v>
      </c>
      <c r="I98" s="32">
        <v>0</v>
      </c>
      <c r="J98" s="32">
        <v>0</v>
      </c>
      <c r="K98" s="32">
        <v>0</v>
      </c>
      <c r="L98" s="32">
        <v>0</v>
      </c>
      <c r="M98" s="32">
        <v>0</v>
      </c>
      <c r="N98" s="32">
        <v>0</v>
      </c>
      <c r="O98" s="189"/>
      <c r="P98" s="189"/>
    </row>
    <row r="99" spans="1:16" ht="24" x14ac:dyDescent="0.25">
      <c r="A99" s="190"/>
      <c r="B99" s="189"/>
      <c r="C99" s="189"/>
      <c r="D99" s="189"/>
      <c r="E99" s="189"/>
      <c r="F99" s="189"/>
      <c r="G99" s="31" t="s">
        <v>7</v>
      </c>
      <c r="H99" s="32">
        <f t="shared" si="26"/>
        <v>69</v>
      </c>
      <c r="I99" s="32">
        <v>69</v>
      </c>
      <c r="J99" s="32">
        <v>0</v>
      </c>
      <c r="K99" s="32">
        <v>0</v>
      </c>
      <c r="L99" s="32">
        <v>0</v>
      </c>
      <c r="M99" s="32">
        <v>0</v>
      </c>
      <c r="N99" s="32">
        <v>0</v>
      </c>
      <c r="O99" s="189"/>
      <c r="P99" s="189"/>
    </row>
    <row r="100" spans="1:16" x14ac:dyDescent="0.25">
      <c r="A100" s="190"/>
      <c r="B100" s="189"/>
      <c r="C100" s="189"/>
      <c r="D100" s="189"/>
      <c r="E100" s="189"/>
      <c r="F100" s="189"/>
      <c r="G100" s="31" t="s">
        <v>8</v>
      </c>
      <c r="H100" s="32">
        <f t="shared" si="26"/>
        <v>6.8</v>
      </c>
      <c r="I100" s="32">
        <v>6.8</v>
      </c>
      <c r="J100" s="32">
        <v>0</v>
      </c>
      <c r="K100" s="32">
        <v>0</v>
      </c>
      <c r="L100" s="32">
        <v>0</v>
      </c>
      <c r="M100" s="32">
        <v>0</v>
      </c>
      <c r="N100" s="32">
        <v>0</v>
      </c>
      <c r="O100" s="189"/>
      <c r="P100" s="189"/>
    </row>
    <row r="101" spans="1:16" x14ac:dyDescent="0.25">
      <c r="A101" s="190"/>
      <c r="B101" s="189"/>
      <c r="C101" s="189"/>
      <c r="D101" s="189"/>
      <c r="E101" s="189"/>
      <c r="F101" s="189"/>
      <c r="G101" s="31" t="s">
        <v>9</v>
      </c>
      <c r="H101" s="32">
        <f t="shared" si="26"/>
        <v>0</v>
      </c>
      <c r="I101" s="32">
        <v>0</v>
      </c>
      <c r="J101" s="32">
        <v>0</v>
      </c>
      <c r="K101" s="32">
        <v>0</v>
      </c>
      <c r="L101" s="32">
        <v>0</v>
      </c>
      <c r="M101" s="32">
        <v>0</v>
      </c>
      <c r="N101" s="32">
        <v>0</v>
      </c>
      <c r="O101" s="189"/>
      <c r="P101" s="189"/>
    </row>
    <row r="102" spans="1:16" ht="24.75" customHeight="1" x14ac:dyDescent="0.25">
      <c r="A102" s="428" t="s">
        <v>4059</v>
      </c>
      <c r="B102" s="189" t="s">
        <v>41</v>
      </c>
      <c r="C102" s="189" t="s">
        <v>294</v>
      </c>
      <c r="D102" s="189" t="s">
        <v>12</v>
      </c>
      <c r="E102" s="189">
        <v>490</v>
      </c>
      <c r="F102" s="189" t="s">
        <v>2213</v>
      </c>
      <c r="G102" s="31" t="s">
        <v>4</v>
      </c>
      <c r="H102" s="32">
        <f>SUM(H103:H106)</f>
        <v>200</v>
      </c>
      <c r="I102" s="32">
        <f t="shared" ref="I102:N102" si="32">SUM(I103:I106)</f>
        <v>0</v>
      </c>
      <c r="J102" s="32">
        <f t="shared" si="32"/>
        <v>60</v>
      </c>
      <c r="K102" s="32">
        <f t="shared" si="32"/>
        <v>140</v>
      </c>
      <c r="L102" s="32">
        <f t="shared" si="32"/>
        <v>0</v>
      </c>
      <c r="M102" s="32">
        <f t="shared" si="32"/>
        <v>0</v>
      </c>
      <c r="N102" s="32">
        <f t="shared" si="32"/>
        <v>0</v>
      </c>
      <c r="O102" s="189"/>
      <c r="P102" s="189" t="s">
        <v>310</v>
      </c>
    </row>
    <row r="103" spans="1:16" x14ac:dyDescent="0.25">
      <c r="A103" s="428"/>
      <c r="B103" s="189"/>
      <c r="C103" s="189"/>
      <c r="D103" s="189"/>
      <c r="E103" s="189"/>
      <c r="F103" s="189"/>
      <c r="G103" s="31" t="s">
        <v>6</v>
      </c>
      <c r="H103" s="32">
        <f t="shared" si="26"/>
        <v>0</v>
      </c>
      <c r="I103" s="32">
        <v>0</v>
      </c>
      <c r="J103" s="32">
        <v>0</v>
      </c>
      <c r="K103" s="32">
        <v>0</v>
      </c>
      <c r="L103" s="32">
        <v>0</v>
      </c>
      <c r="M103" s="32">
        <v>0</v>
      </c>
      <c r="N103" s="32">
        <v>0</v>
      </c>
      <c r="O103" s="189"/>
      <c r="P103" s="189"/>
    </row>
    <row r="104" spans="1:16" ht="24" x14ac:dyDescent="0.25">
      <c r="A104" s="428"/>
      <c r="B104" s="189"/>
      <c r="C104" s="189"/>
      <c r="D104" s="189"/>
      <c r="E104" s="189"/>
      <c r="F104" s="189"/>
      <c r="G104" s="31" t="s">
        <v>7</v>
      </c>
      <c r="H104" s="32">
        <f t="shared" si="26"/>
        <v>186</v>
      </c>
      <c r="I104" s="32">
        <v>0</v>
      </c>
      <c r="J104" s="32">
        <v>55.8</v>
      </c>
      <c r="K104" s="32">
        <v>130.19999999999999</v>
      </c>
      <c r="L104" s="32">
        <v>0</v>
      </c>
      <c r="M104" s="32">
        <v>0</v>
      </c>
      <c r="N104" s="32">
        <v>0</v>
      </c>
      <c r="O104" s="189"/>
      <c r="P104" s="189"/>
    </row>
    <row r="105" spans="1:16" x14ac:dyDescent="0.25">
      <c r="A105" s="428"/>
      <c r="B105" s="189"/>
      <c r="C105" s="189"/>
      <c r="D105" s="189"/>
      <c r="E105" s="189"/>
      <c r="F105" s="189"/>
      <c r="G105" s="31" t="s">
        <v>8</v>
      </c>
      <c r="H105" s="32">
        <f t="shared" si="26"/>
        <v>14</v>
      </c>
      <c r="I105" s="32">
        <v>0</v>
      </c>
      <c r="J105" s="32">
        <v>4.2</v>
      </c>
      <c r="K105" s="32">
        <v>9.8000000000000007</v>
      </c>
      <c r="L105" s="32">
        <v>0</v>
      </c>
      <c r="M105" s="32">
        <v>0</v>
      </c>
      <c r="N105" s="32">
        <v>0</v>
      </c>
      <c r="O105" s="189"/>
      <c r="P105" s="189"/>
    </row>
    <row r="106" spans="1:16" x14ac:dyDescent="0.25">
      <c r="A106" s="428"/>
      <c r="B106" s="189"/>
      <c r="C106" s="189"/>
      <c r="D106" s="189"/>
      <c r="E106" s="189"/>
      <c r="F106" s="189"/>
      <c r="G106" s="31" t="s">
        <v>9</v>
      </c>
      <c r="H106" s="32">
        <f t="shared" si="26"/>
        <v>0</v>
      </c>
      <c r="I106" s="32">
        <v>0</v>
      </c>
      <c r="J106" s="32">
        <v>0</v>
      </c>
      <c r="K106" s="32">
        <v>0</v>
      </c>
      <c r="L106" s="32">
        <v>0</v>
      </c>
      <c r="M106" s="32">
        <v>0</v>
      </c>
      <c r="N106" s="32">
        <v>0</v>
      </c>
      <c r="O106" s="189"/>
      <c r="P106" s="189"/>
    </row>
    <row r="107" spans="1:16" ht="24" x14ac:dyDescent="0.25">
      <c r="A107" s="190" t="s">
        <v>2225</v>
      </c>
      <c r="B107" s="189" t="s">
        <v>41</v>
      </c>
      <c r="C107" s="189" t="s">
        <v>294</v>
      </c>
      <c r="D107" s="189" t="s">
        <v>337</v>
      </c>
      <c r="E107" s="189">
        <v>468</v>
      </c>
      <c r="F107" s="189" t="s">
        <v>1833</v>
      </c>
      <c r="G107" s="31" t="s">
        <v>4</v>
      </c>
      <c r="H107" s="32">
        <f>SUM(H108:H111)</f>
        <v>120</v>
      </c>
      <c r="I107" s="32">
        <f t="shared" ref="I107:N107" si="33">SUM(I108:I111)</f>
        <v>0</v>
      </c>
      <c r="J107" s="32">
        <f t="shared" si="33"/>
        <v>0</v>
      </c>
      <c r="K107" s="32">
        <f t="shared" si="33"/>
        <v>0</v>
      </c>
      <c r="L107" s="32">
        <f t="shared" si="33"/>
        <v>120</v>
      </c>
      <c r="M107" s="32">
        <f t="shared" si="33"/>
        <v>0</v>
      </c>
      <c r="N107" s="32">
        <f t="shared" si="33"/>
        <v>0</v>
      </c>
      <c r="O107" s="189"/>
      <c r="P107" s="189" t="s">
        <v>310</v>
      </c>
    </row>
    <row r="108" spans="1:16" x14ac:dyDescent="0.25">
      <c r="A108" s="190"/>
      <c r="B108" s="189"/>
      <c r="C108" s="189"/>
      <c r="D108" s="189"/>
      <c r="E108" s="189"/>
      <c r="F108" s="189"/>
      <c r="G108" s="31" t="s">
        <v>6</v>
      </c>
      <c r="H108" s="32">
        <f t="shared" si="26"/>
        <v>0</v>
      </c>
      <c r="I108" s="32">
        <v>0</v>
      </c>
      <c r="J108" s="32">
        <v>0</v>
      </c>
      <c r="K108" s="32">
        <v>0</v>
      </c>
      <c r="L108" s="32">
        <v>0</v>
      </c>
      <c r="M108" s="32">
        <v>0</v>
      </c>
      <c r="N108" s="32">
        <v>0</v>
      </c>
      <c r="O108" s="189"/>
      <c r="P108" s="189"/>
    </row>
    <row r="109" spans="1:16" ht="24" x14ac:dyDescent="0.25">
      <c r="A109" s="190"/>
      <c r="B109" s="189"/>
      <c r="C109" s="189"/>
      <c r="D109" s="189"/>
      <c r="E109" s="189"/>
      <c r="F109" s="189"/>
      <c r="G109" s="31" t="s">
        <v>7</v>
      </c>
      <c r="H109" s="32">
        <f t="shared" si="26"/>
        <v>111.6</v>
      </c>
      <c r="I109" s="32">
        <v>0</v>
      </c>
      <c r="J109" s="32">
        <v>0</v>
      </c>
      <c r="K109" s="32">
        <v>0</v>
      </c>
      <c r="L109" s="32">
        <v>111.6</v>
      </c>
      <c r="M109" s="32">
        <v>0</v>
      </c>
      <c r="N109" s="32">
        <v>0</v>
      </c>
      <c r="O109" s="189"/>
      <c r="P109" s="189"/>
    </row>
    <row r="110" spans="1:16" x14ac:dyDescent="0.25">
      <c r="A110" s="190"/>
      <c r="B110" s="189"/>
      <c r="C110" s="189"/>
      <c r="D110" s="189"/>
      <c r="E110" s="189"/>
      <c r="F110" s="189"/>
      <c r="G110" s="31" t="s">
        <v>8</v>
      </c>
      <c r="H110" s="32">
        <f t="shared" si="26"/>
        <v>8.4</v>
      </c>
      <c r="I110" s="32">
        <v>0</v>
      </c>
      <c r="J110" s="32">
        <v>0</v>
      </c>
      <c r="K110" s="32">
        <v>0</v>
      </c>
      <c r="L110" s="32">
        <v>8.4</v>
      </c>
      <c r="M110" s="32">
        <v>0</v>
      </c>
      <c r="N110" s="32">
        <v>0</v>
      </c>
      <c r="O110" s="189"/>
      <c r="P110" s="189"/>
    </row>
    <row r="111" spans="1:16" x14ac:dyDescent="0.25">
      <c r="A111" s="190"/>
      <c r="B111" s="189"/>
      <c r="C111" s="189"/>
      <c r="D111" s="189"/>
      <c r="E111" s="189"/>
      <c r="F111" s="189"/>
      <c r="G111" s="31" t="s">
        <v>9</v>
      </c>
      <c r="H111" s="32">
        <f t="shared" si="26"/>
        <v>0</v>
      </c>
      <c r="I111" s="32">
        <v>0</v>
      </c>
      <c r="J111" s="32">
        <v>0</v>
      </c>
      <c r="K111" s="32">
        <v>0</v>
      </c>
      <c r="L111" s="32">
        <v>0</v>
      </c>
      <c r="M111" s="32">
        <v>0</v>
      </c>
      <c r="N111" s="32">
        <v>0</v>
      </c>
      <c r="O111" s="189"/>
      <c r="P111" s="189"/>
    </row>
    <row r="112" spans="1:16" ht="24" x14ac:dyDescent="0.25">
      <c r="A112" s="190" t="s">
        <v>2226</v>
      </c>
      <c r="B112" s="189" t="s">
        <v>41</v>
      </c>
      <c r="C112" s="189" t="s">
        <v>294</v>
      </c>
      <c r="D112" s="189" t="s">
        <v>67</v>
      </c>
      <c r="E112" s="189">
        <v>471</v>
      </c>
      <c r="F112" s="189" t="s">
        <v>1833</v>
      </c>
      <c r="G112" s="31" t="s">
        <v>4</v>
      </c>
      <c r="H112" s="32">
        <f>SUM(H113:H116)</f>
        <v>40</v>
      </c>
      <c r="I112" s="32">
        <f t="shared" ref="I112:N112" si="34">SUM(I113:I116)</f>
        <v>0</v>
      </c>
      <c r="J112" s="32">
        <f t="shared" si="34"/>
        <v>0</v>
      </c>
      <c r="K112" s="32">
        <f t="shared" si="34"/>
        <v>0</v>
      </c>
      <c r="L112" s="32">
        <f t="shared" si="34"/>
        <v>0</v>
      </c>
      <c r="M112" s="32">
        <f t="shared" si="34"/>
        <v>40</v>
      </c>
      <c r="N112" s="32">
        <f t="shared" si="34"/>
        <v>0</v>
      </c>
      <c r="O112" s="189"/>
      <c r="P112" s="189" t="s">
        <v>310</v>
      </c>
    </row>
    <row r="113" spans="1:16" x14ac:dyDescent="0.25">
      <c r="A113" s="190"/>
      <c r="B113" s="189"/>
      <c r="C113" s="189"/>
      <c r="D113" s="189"/>
      <c r="E113" s="189"/>
      <c r="F113" s="189"/>
      <c r="G113" s="31" t="s">
        <v>6</v>
      </c>
      <c r="H113" s="32">
        <f t="shared" si="26"/>
        <v>0</v>
      </c>
      <c r="I113" s="32">
        <v>0</v>
      </c>
      <c r="J113" s="32">
        <v>0</v>
      </c>
      <c r="K113" s="32">
        <v>0</v>
      </c>
      <c r="L113" s="32">
        <v>0</v>
      </c>
      <c r="M113" s="32">
        <v>0</v>
      </c>
      <c r="N113" s="32">
        <v>0</v>
      </c>
      <c r="O113" s="189"/>
      <c r="P113" s="189"/>
    </row>
    <row r="114" spans="1:16" ht="24" x14ac:dyDescent="0.25">
      <c r="A114" s="190"/>
      <c r="B114" s="189"/>
      <c r="C114" s="189"/>
      <c r="D114" s="189"/>
      <c r="E114" s="189"/>
      <c r="F114" s="189"/>
      <c r="G114" s="31" t="s">
        <v>7</v>
      </c>
      <c r="H114" s="32">
        <f t="shared" si="26"/>
        <v>37.200000000000003</v>
      </c>
      <c r="I114" s="32">
        <v>0</v>
      </c>
      <c r="J114" s="32">
        <v>0</v>
      </c>
      <c r="K114" s="32">
        <v>0</v>
      </c>
      <c r="L114" s="32">
        <v>0</v>
      </c>
      <c r="M114" s="32">
        <v>37.200000000000003</v>
      </c>
      <c r="N114" s="32">
        <v>0</v>
      </c>
      <c r="O114" s="189"/>
      <c r="P114" s="189"/>
    </row>
    <row r="115" spans="1:16" x14ac:dyDescent="0.25">
      <c r="A115" s="190"/>
      <c r="B115" s="189"/>
      <c r="C115" s="189"/>
      <c r="D115" s="189"/>
      <c r="E115" s="189"/>
      <c r="F115" s="189"/>
      <c r="G115" s="31" t="s">
        <v>8</v>
      </c>
      <c r="H115" s="32">
        <f t="shared" si="26"/>
        <v>2.8</v>
      </c>
      <c r="I115" s="32">
        <v>0</v>
      </c>
      <c r="J115" s="32">
        <v>0</v>
      </c>
      <c r="K115" s="32">
        <v>0</v>
      </c>
      <c r="L115" s="32">
        <v>0</v>
      </c>
      <c r="M115" s="32">
        <v>2.8</v>
      </c>
      <c r="N115" s="32">
        <v>0</v>
      </c>
      <c r="O115" s="189"/>
      <c r="P115" s="189"/>
    </row>
    <row r="116" spans="1:16" x14ac:dyDescent="0.25">
      <c r="A116" s="190"/>
      <c r="B116" s="189"/>
      <c r="C116" s="189"/>
      <c r="D116" s="189"/>
      <c r="E116" s="189"/>
      <c r="F116" s="189"/>
      <c r="G116" s="31" t="s">
        <v>9</v>
      </c>
      <c r="H116" s="32">
        <f t="shared" si="26"/>
        <v>0</v>
      </c>
      <c r="I116" s="32">
        <v>0</v>
      </c>
      <c r="J116" s="32">
        <v>0</v>
      </c>
      <c r="K116" s="32">
        <v>0</v>
      </c>
      <c r="L116" s="32">
        <v>0</v>
      </c>
      <c r="M116" s="32">
        <v>0</v>
      </c>
      <c r="N116" s="32">
        <v>0</v>
      </c>
      <c r="O116" s="189"/>
      <c r="P116" s="189"/>
    </row>
    <row r="117" spans="1:16" ht="24" x14ac:dyDescent="0.25">
      <c r="A117" s="190" t="s">
        <v>2212</v>
      </c>
      <c r="B117" s="189" t="s">
        <v>41</v>
      </c>
      <c r="C117" s="189" t="s">
        <v>294</v>
      </c>
      <c r="D117" s="189">
        <v>2029</v>
      </c>
      <c r="E117" s="189" t="s">
        <v>41</v>
      </c>
      <c r="F117" s="189" t="s">
        <v>1833</v>
      </c>
      <c r="G117" s="31" t="s">
        <v>4</v>
      </c>
      <c r="H117" s="32">
        <f t="shared" ref="H117:N117" si="35">SUM(H118:H121)</f>
        <v>135.1</v>
      </c>
      <c r="I117" s="32">
        <f t="shared" si="35"/>
        <v>0</v>
      </c>
      <c r="J117" s="32">
        <f t="shared" si="35"/>
        <v>0</v>
      </c>
      <c r="K117" s="32">
        <f t="shared" si="35"/>
        <v>0</v>
      </c>
      <c r="L117" s="32">
        <f t="shared" si="35"/>
        <v>0</v>
      </c>
      <c r="M117" s="32">
        <f t="shared" si="35"/>
        <v>135.1</v>
      </c>
      <c r="N117" s="32">
        <f t="shared" si="35"/>
        <v>0</v>
      </c>
      <c r="O117" s="189"/>
      <c r="P117" s="189" t="s">
        <v>310</v>
      </c>
    </row>
    <row r="118" spans="1:16" x14ac:dyDescent="0.25">
      <c r="A118" s="190"/>
      <c r="B118" s="189"/>
      <c r="C118" s="189"/>
      <c r="D118" s="189"/>
      <c r="E118" s="189"/>
      <c r="F118" s="189"/>
      <c r="G118" s="31" t="s">
        <v>6</v>
      </c>
      <c r="H118" s="32">
        <f t="shared" si="26"/>
        <v>0</v>
      </c>
      <c r="I118" s="32">
        <v>0</v>
      </c>
      <c r="J118" s="32">
        <v>0</v>
      </c>
      <c r="K118" s="32">
        <v>0</v>
      </c>
      <c r="L118" s="32">
        <v>0</v>
      </c>
      <c r="M118" s="32">
        <v>0</v>
      </c>
      <c r="N118" s="32">
        <v>0</v>
      </c>
      <c r="O118" s="189"/>
      <c r="P118" s="189"/>
    </row>
    <row r="119" spans="1:16" ht="24" x14ac:dyDescent="0.25">
      <c r="A119" s="190"/>
      <c r="B119" s="189"/>
      <c r="C119" s="189"/>
      <c r="D119" s="189"/>
      <c r="E119" s="189"/>
      <c r="F119" s="189"/>
      <c r="G119" s="31" t="s">
        <v>7</v>
      </c>
      <c r="H119" s="32">
        <f t="shared" si="26"/>
        <v>125.6</v>
      </c>
      <c r="I119" s="32">
        <v>0</v>
      </c>
      <c r="J119" s="32">
        <v>0</v>
      </c>
      <c r="K119" s="32">
        <v>0</v>
      </c>
      <c r="L119" s="32">
        <v>0</v>
      </c>
      <c r="M119" s="32">
        <v>125.6</v>
      </c>
      <c r="N119" s="32">
        <v>0</v>
      </c>
      <c r="O119" s="189"/>
      <c r="P119" s="189"/>
    </row>
    <row r="120" spans="1:16" x14ac:dyDescent="0.25">
      <c r="A120" s="190"/>
      <c r="B120" s="189"/>
      <c r="C120" s="189"/>
      <c r="D120" s="189"/>
      <c r="E120" s="189"/>
      <c r="F120" s="189"/>
      <c r="G120" s="31" t="s">
        <v>8</v>
      </c>
      <c r="H120" s="32">
        <f t="shared" si="26"/>
        <v>9.5</v>
      </c>
      <c r="I120" s="32">
        <v>0</v>
      </c>
      <c r="J120" s="32">
        <v>0</v>
      </c>
      <c r="K120" s="32">
        <v>0</v>
      </c>
      <c r="L120" s="32">
        <v>0</v>
      </c>
      <c r="M120" s="32">
        <v>9.5</v>
      </c>
      <c r="N120" s="32">
        <v>0</v>
      </c>
      <c r="O120" s="189"/>
      <c r="P120" s="189"/>
    </row>
    <row r="121" spans="1:16" x14ac:dyDescent="0.25">
      <c r="A121" s="190"/>
      <c r="B121" s="189"/>
      <c r="C121" s="189"/>
      <c r="D121" s="189"/>
      <c r="E121" s="189"/>
      <c r="F121" s="189"/>
      <c r="G121" s="31" t="s">
        <v>9</v>
      </c>
      <c r="H121" s="32">
        <f t="shared" si="26"/>
        <v>0</v>
      </c>
      <c r="I121" s="32">
        <v>0</v>
      </c>
      <c r="J121" s="32">
        <v>0</v>
      </c>
      <c r="K121" s="32">
        <v>0</v>
      </c>
      <c r="L121" s="32">
        <v>0</v>
      </c>
      <c r="M121" s="32">
        <v>0</v>
      </c>
      <c r="N121" s="32">
        <v>0</v>
      </c>
      <c r="O121" s="189"/>
      <c r="P121" s="189"/>
    </row>
    <row r="122" spans="1:16" ht="24" x14ac:dyDescent="0.25">
      <c r="A122" s="190" t="s">
        <v>2214</v>
      </c>
      <c r="B122" s="189" t="s">
        <v>41</v>
      </c>
      <c r="C122" s="189" t="s">
        <v>294</v>
      </c>
      <c r="D122" s="189">
        <v>2029</v>
      </c>
      <c r="E122" s="189" t="s">
        <v>41</v>
      </c>
      <c r="F122" s="189" t="s">
        <v>1833</v>
      </c>
      <c r="G122" s="31" t="s">
        <v>4</v>
      </c>
      <c r="H122" s="32">
        <f>SUM(H123:H126)</f>
        <v>135.1</v>
      </c>
      <c r="I122" s="32">
        <f t="shared" ref="I122:N122" si="36">SUM(I123:I126)</f>
        <v>0</v>
      </c>
      <c r="J122" s="32">
        <f t="shared" si="36"/>
        <v>0</v>
      </c>
      <c r="K122" s="32">
        <f>SUM(K123:K126)</f>
        <v>0</v>
      </c>
      <c r="L122" s="32">
        <f t="shared" si="36"/>
        <v>0</v>
      </c>
      <c r="M122" s="32">
        <f t="shared" si="36"/>
        <v>135.1</v>
      </c>
      <c r="N122" s="32">
        <f t="shared" si="36"/>
        <v>0</v>
      </c>
      <c r="O122" s="189"/>
      <c r="P122" s="189" t="s">
        <v>310</v>
      </c>
    </row>
    <row r="123" spans="1:16" x14ac:dyDescent="0.25">
      <c r="A123" s="190"/>
      <c r="B123" s="189"/>
      <c r="C123" s="189"/>
      <c r="D123" s="189"/>
      <c r="E123" s="189"/>
      <c r="F123" s="189"/>
      <c r="G123" s="31" t="s">
        <v>6</v>
      </c>
      <c r="H123" s="32">
        <f t="shared" si="26"/>
        <v>0</v>
      </c>
      <c r="I123" s="32">
        <v>0</v>
      </c>
      <c r="J123" s="32">
        <v>0</v>
      </c>
      <c r="K123" s="32">
        <v>0</v>
      </c>
      <c r="L123" s="32">
        <v>0</v>
      </c>
      <c r="M123" s="32">
        <v>0</v>
      </c>
      <c r="N123" s="32">
        <v>0</v>
      </c>
      <c r="O123" s="189"/>
      <c r="P123" s="189"/>
    </row>
    <row r="124" spans="1:16" ht="24" x14ac:dyDescent="0.25">
      <c r="A124" s="190"/>
      <c r="B124" s="189"/>
      <c r="C124" s="189"/>
      <c r="D124" s="189"/>
      <c r="E124" s="189"/>
      <c r="F124" s="189"/>
      <c r="G124" s="31" t="s">
        <v>7</v>
      </c>
      <c r="H124" s="32">
        <f t="shared" si="26"/>
        <v>125.6</v>
      </c>
      <c r="I124" s="32">
        <v>0</v>
      </c>
      <c r="J124" s="32">
        <v>0</v>
      </c>
      <c r="K124" s="32">
        <v>0</v>
      </c>
      <c r="L124" s="32">
        <v>0</v>
      </c>
      <c r="M124" s="32">
        <v>125.6</v>
      </c>
      <c r="N124" s="32">
        <v>0</v>
      </c>
      <c r="O124" s="189"/>
      <c r="P124" s="189"/>
    </row>
    <row r="125" spans="1:16" x14ac:dyDescent="0.25">
      <c r="A125" s="190"/>
      <c r="B125" s="189"/>
      <c r="C125" s="189"/>
      <c r="D125" s="189"/>
      <c r="E125" s="189"/>
      <c r="F125" s="189"/>
      <c r="G125" s="31" t="s">
        <v>8</v>
      </c>
      <c r="H125" s="32">
        <f t="shared" si="26"/>
        <v>9.5</v>
      </c>
      <c r="I125" s="32">
        <v>0</v>
      </c>
      <c r="J125" s="32">
        <v>0</v>
      </c>
      <c r="K125" s="32">
        <v>0</v>
      </c>
      <c r="L125" s="32">
        <v>0</v>
      </c>
      <c r="M125" s="32">
        <v>9.5</v>
      </c>
      <c r="N125" s="32">
        <v>0</v>
      </c>
      <c r="O125" s="189"/>
      <c r="P125" s="189"/>
    </row>
    <row r="126" spans="1:16" x14ac:dyDescent="0.25">
      <c r="A126" s="190"/>
      <c r="B126" s="189"/>
      <c r="C126" s="189"/>
      <c r="D126" s="189"/>
      <c r="E126" s="189"/>
      <c r="F126" s="189"/>
      <c r="G126" s="31" t="s">
        <v>9</v>
      </c>
      <c r="H126" s="32">
        <f t="shared" si="26"/>
        <v>0</v>
      </c>
      <c r="I126" s="32">
        <v>0</v>
      </c>
      <c r="J126" s="32">
        <v>0</v>
      </c>
      <c r="K126" s="32">
        <v>0</v>
      </c>
      <c r="L126" s="32">
        <v>0</v>
      </c>
      <c r="M126" s="32">
        <v>0</v>
      </c>
      <c r="N126" s="32">
        <v>0</v>
      </c>
      <c r="O126" s="189"/>
      <c r="P126" s="189"/>
    </row>
    <row r="127" spans="1:16" ht="24" x14ac:dyDescent="0.25">
      <c r="A127" s="209" t="s">
        <v>125</v>
      </c>
      <c r="B127" s="209"/>
      <c r="C127" s="209"/>
      <c r="D127" s="209"/>
      <c r="E127" s="209"/>
      <c r="F127" s="209"/>
      <c r="G127" s="35" t="s">
        <v>4</v>
      </c>
      <c r="H127" s="37">
        <f>SUM(H128:H131)</f>
        <v>1004.9</v>
      </c>
      <c r="I127" s="37">
        <f t="shared" ref="I127:N127" si="37">SUM(I128:I131)</f>
        <v>75.8</v>
      </c>
      <c r="J127" s="37">
        <f>SUM(J128:J131)</f>
        <v>341.7</v>
      </c>
      <c r="K127" s="37">
        <f t="shared" si="37"/>
        <v>147.6</v>
      </c>
      <c r="L127" s="37">
        <f t="shared" si="37"/>
        <v>129.6</v>
      </c>
      <c r="M127" s="37">
        <f t="shared" si="37"/>
        <v>310.2</v>
      </c>
      <c r="N127" s="37">
        <f t="shared" si="37"/>
        <v>0</v>
      </c>
      <c r="O127" s="189"/>
      <c r="P127" s="189"/>
    </row>
    <row r="128" spans="1:16" x14ac:dyDescent="0.25">
      <c r="A128" s="209"/>
      <c r="B128" s="209"/>
      <c r="C128" s="209"/>
      <c r="D128" s="209"/>
      <c r="E128" s="209"/>
      <c r="F128" s="209"/>
      <c r="G128" s="35" t="s">
        <v>6</v>
      </c>
      <c r="H128" s="37">
        <f t="shared" si="26"/>
        <v>0</v>
      </c>
      <c r="I128" s="37">
        <f t="shared" ref="I128:N129" si="38">I73+I78+I83+I88+I93+I98+I103+I108+I113+I118+I123</f>
        <v>0</v>
      </c>
      <c r="J128" s="37">
        <f t="shared" si="38"/>
        <v>0</v>
      </c>
      <c r="K128" s="37">
        <f t="shared" si="38"/>
        <v>0</v>
      </c>
      <c r="L128" s="37">
        <f t="shared" si="38"/>
        <v>0</v>
      </c>
      <c r="M128" s="37">
        <f t="shared" si="38"/>
        <v>0</v>
      </c>
      <c r="N128" s="37">
        <f t="shared" si="38"/>
        <v>0</v>
      </c>
      <c r="O128" s="189"/>
      <c r="P128" s="189"/>
    </row>
    <row r="129" spans="1:16" ht="36" x14ac:dyDescent="0.25">
      <c r="A129" s="209"/>
      <c r="B129" s="209"/>
      <c r="C129" s="209"/>
      <c r="D129" s="209"/>
      <c r="E129" s="209"/>
      <c r="F129" s="209"/>
      <c r="G129" s="35" t="s">
        <v>7</v>
      </c>
      <c r="H129" s="37">
        <f>SUM(I129:N129)</f>
        <v>932.9</v>
      </c>
      <c r="I129" s="37">
        <f t="shared" si="38"/>
        <v>69</v>
      </c>
      <c r="J129" s="37">
        <f t="shared" si="38"/>
        <v>317.7</v>
      </c>
      <c r="K129" s="37">
        <f t="shared" si="38"/>
        <v>137.29999999999998</v>
      </c>
      <c r="L129" s="37">
        <f t="shared" si="38"/>
        <v>120.5</v>
      </c>
      <c r="M129" s="37">
        <f t="shared" si="38"/>
        <v>288.39999999999998</v>
      </c>
      <c r="N129" s="37">
        <f t="shared" si="38"/>
        <v>0</v>
      </c>
      <c r="O129" s="189"/>
      <c r="P129" s="189"/>
    </row>
    <row r="130" spans="1:16" x14ac:dyDescent="0.25">
      <c r="A130" s="209"/>
      <c r="B130" s="209"/>
      <c r="C130" s="209"/>
      <c r="D130" s="209"/>
      <c r="E130" s="209"/>
      <c r="F130" s="209"/>
      <c r="G130" s="35" t="s">
        <v>8</v>
      </c>
      <c r="H130" s="37">
        <f t="shared" si="26"/>
        <v>72</v>
      </c>
      <c r="I130" s="37">
        <f t="shared" ref="I130:N130" si="39">I75+I80+I85+I90+I95+I100+I105+I110+I115+I120+I125</f>
        <v>6.8</v>
      </c>
      <c r="J130" s="37">
        <f t="shared" si="39"/>
        <v>24</v>
      </c>
      <c r="K130" s="37">
        <f t="shared" si="39"/>
        <v>10.3</v>
      </c>
      <c r="L130" s="37">
        <f t="shared" si="39"/>
        <v>9.1</v>
      </c>
      <c r="M130" s="37">
        <f t="shared" si="39"/>
        <v>21.8</v>
      </c>
      <c r="N130" s="37">
        <f t="shared" si="39"/>
        <v>0</v>
      </c>
      <c r="O130" s="189"/>
      <c r="P130" s="189"/>
    </row>
    <row r="131" spans="1:16" ht="24" x14ac:dyDescent="0.25">
      <c r="A131" s="209"/>
      <c r="B131" s="209"/>
      <c r="C131" s="209"/>
      <c r="D131" s="209"/>
      <c r="E131" s="209"/>
      <c r="F131" s="209"/>
      <c r="G131" s="35" t="s">
        <v>9</v>
      </c>
      <c r="H131" s="37">
        <f t="shared" si="26"/>
        <v>0</v>
      </c>
      <c r="I131" s="37">
        <f t="shared" ref="I131:N131" si="40">I76+I81+I86+I91+I96+I101+I106+I111+I116+I121+I126</f>
        <v>0</v>
      </c>
      <c r="J131" s="37">
        <f t="shared" si="40"/>
        <v>0</v>
      </c>
      <c r="K131" s="37">
        <f t="shared" si="40"/>
        <v>0</v>
      </c>
      <c r="L131" s="37">
        <f t="shared" si="40"/>
        <v>0</v>
      </c>
      <c r="M131" s="37">
        <f t="shared" si="40"/>
        <v>0</v>
      </c>
      <c r="N131" s="37">
        <f t="shared" si="40"/>
        <v>0</v>
      </c>
      <c r="O131" s="189"/>
      <c r="P131" s="189"/>
    </row>
    <row r="132" spans="1:16" x14ac:dyDescent="0.25">
      <c r="A132" s="187" t="s">
        <v>356</v>
      </c>
      <c r="B132" s="187"/>
      <c r="C132" s="187"/>
      <c r="D132" s="187"/>
      <c r="E132" s="187"/>
      <c r="F132" s="187"/>
      <c r="G132" s="187"/>
      <c r="H132" s="187"/>
      <c r="I132" s="187"/>
      <c r="J132" s="187"/>
      <c r="K132" s="187"/>
      <c r="L132" s="187"/>
      <c r="M132" s="187"/>
      <c r="N132" s="187"/>
      <c r="O132" s="187"/>
      <c r="P132" s="187"/>
    </row>
    <row r="133" spans="1:16" ht="24" x14ac:dyDescent="0.25">
      <c r="A133" s="190" t="s">
        <v>2227</v>
      </c>
      <c r="B133" s="189"/>
      <c r="C133" s="189" t="s">
        <v>356</v>
      </c>
      <c r="D133" s="189" t="s">
        <v>150</v>
      </c>
      <c r="E133" s="189"/>
      <c r="F133" s="189" t="s">
        <v>1199</v>
      </c>
      <c r="G133" s="31" t="s">
        <v>4</v>
      </c>
      <c r="H133" s="32">
        <f>SUM(H134:H137)</f>
        <v>236.6</v>
      </c>
      <c r="I133" s="32">
        <f t="shared" ref="I133:N133" si="41">SUM(I134:I137)</f>
        <v>71</v>
      </c>
      <c r="J133" s="32">
        <f t="shared" si="41"/>
        <v>165.6</v>
      </c>
      <c r="K133" s="32">
        <f t="shared" si="41"/>
        <v>0</v>
      </c>
      <c r="L133" s="32">
        <f t="shared" si="41"/>
        <v>0</v>
      </c>
      <c r="M133" s="32">
        <f t="shared" si="41"/>
        <v>0</v>
      </c>
      <c r="N133" s="32">
        <f t="shared" si="41"/>
        <v>0</v>
      </c>
      <c r="O133" s="189">
        <v>4000</v>
      </c>
      <c r="P133" s="189"/>
    </row>
    <row r="134" spans="1:16" x14ac:dyDescent="0.25">
      <c r="A134" s="190"/>
      <c r="B134" s="189"/>
      <c r="C134" s="189"/>
      <c r="D134" s="189"/>
      <c r="E134" s="189"/>
      <c r="F134" s="189"/>
      <c r="G134" s="31" t="s">
        <v>6</v>
      </c>
      <c r="H134" s="32">
        <f>SUM(I134:N134)</f>
        <v>0</v>
      </c>
      <c r="I134" s="32">
        <v>0</v>
      </c>
      <c r="J134" s="32">
        <v>0</v>
      </c>
      <c r="K134" s="32">
        <v>0</v>
      </c>
      <c r="L134" s="32">
        <v>0</v>
      </c>
      <c r="M134" s="32">
        <v>0</v>
      </c>
      <c r="N134" s="32">
        <v>0</v>
      </c>
      <c r="O134" s="189"/>
      <c r="P134" s="189"/>
    </row>
    <row r="135" spans="1:16" ht="24" x14ac:dyDescent="0.25">
      <c r="A135" s="190"/>
      <c r="B135" s="189"/>
      <c r="C135" s="189"/>
      <c r="D135" s="189"/>
      <c r="E135" s="189"/>
      <c r="F135" s="189"/>
      <c r="G135" s="31" t="s">
        <v>7</v>
      </c>
      <c r="H135" s="32">
        <f t="shared" ref="H135:H162" si="42">SUM(I135:N135)</f>
        <v>236.6</v>
      </c>
      <c r="I135" s="32">
        <v>71</v>
      </c>
      <c r="J135" s="32">
        <v>165.6</v>
      </c>
      <c r="K135" s="32">
        <v>0</v>
      </c>
      <c r="L135" s="32">
        <v>0</v>
      </c>
      <c r="M135" s="32">
        <v>0</v>
      </c>
      <c r="N135" s="32">
        <v>0</v>
      </c>
      <c r="O135" s="189"/>
      <c r="P135" s="189"/>
    </row>
    <row r="136" spans="1:16" x14ac:dyDescent="0.25">
      <c r="A136" s="190"/>
      <c r="B136" s="189"/>
      <c r="C136" s="189"/>
      <c r="D136" s="189"/>
      <c r="E136" s="189"/>
      <c r="F136" s="189"/>
      <c r="G136" s="31" t="s">
        <v>8</v>
      </c>
      <c r="H136" s="32">
        <f t="shared" si="42"/>
        <v>0</v>
      </c>
      <c r="I136" s="32">
        <v>0</v>
      </c>
      <c r="J136" s="32">
        <v>0</v>
      </c>
      <c r="K136" s="32">
        <v>0</v>
      </c>
      <c r="L136" s="32">
        <v>0</v>
      </c>
      <c r="M136" s="32">
        <v>0</v>
      </c>
      <c r="N136" s="32">
        <v>0</v>
      </c>
      <c r="O136" s="189"/>
      <c r="P136" s="189"/>
    </row>
    <row r="137" spans="1:16" x14ac:dyDescent="0.25">
      <c r="A137" s="190"/>
      <c r="B137" s="189"/>
      <c r="C137" s="189"/>
      <c r="D137" s="189"/>
      <c r="E137" s="189"/>
      <c r="F137" s="189"/>
      <c r="G137" s="31" t="s">
        <v>9</v>
      </c>
      <c r="H137" s="32">
        <f t="shared" si="42"/>
        <v>0</v>
      </c>
      <c r="I137" s="32">
        <v>0</v>
      </c>
      <c r="J137" s="32">
        <v>0</v>
      </c>
      <c r="K137" s="32">
        <v>0</v>
      </c>
      <c r="L137" s="32">
        <v>0</v>
      </c>
      <c r="M137" s="32">
        <v>0</v>
      </c>
      <c r="N137" s="32">
        <v>0</v>
      </c>
      <c r="O137" s="189"/>
      <c r="P137" s="189"/>
    </row>
    <row r="138" spans="1:16" ht="24" x14ac:dyDescent="0.25">
      <c r="A138" s="190" t="s">
        <v>2212</v>
      </c>
      <c r="B138" s="189"/>
      <c r="C138" s="189" t="s">
        <v>356</v>
      </c>
      <c r="D138" s="189">
        <v>2026</v>
      </c>
      <c r="E138" s="189"/>
      <c r="F138" s="189" t="s">
        <v>2213</v>
      </c>
      <c r="G138" s="31" t="s">
        <v>4</v>
      </c>
      <c r="H138" s="32">
        <f>SUM(H139:H142)</f>
        <v>134.19999999999999</v>
      </c>
      <c r="I138" s="32">
        <f t="shared" ref="I138:N138" si="43">SUM(I139:I142)</f>
        <v>0</v>
      </c>
      <c r="J138" s="32">
        <f t="shared" si="43"/>
        <v>134.19999999999999</v>
      </c>
      <c r="K138" s="32">
        <f t="shared" si="43"/>
        <v>0</v>
      </c>
      <c r="L138" s="32">
        <f t="shared" si="43"/>
        <v>0</v>
      </c>
      <c r="M138" s="32">
        <f t="shared" si="43"/>
        <v>0</v>
      </c>
      <c r="N138" s="32">
        <f t="shared" si="43"/>
        <v>0</v>
      </c>
      <c r="O138" s="189"/>
      <c r="P138" s="189"/>
    </row>
    <row r="139" spans="1:16" x14ac:dyDescent="0.25">
      <c r="A139" s="190"/>
      <c r="B139" s="189"/>
      <c r="C139" s="189"/>
      <c r="D139" s="189"/>
      <c r="E139" s="189"/>
      <c r="F139" s="189"/>
      <c r="G139" s="31" t="s">
        <v>6</v>
      </c>
      <c r="H139" s="32">
        <f>SUM(I139:N139)</f>
        <v>0</v>
      </c>
      <c r="I139" s="32">
        <v>0</v>
      </c>
      <c r="J139" s="32">
        <v>0</v>
      </c>
      <c r="K139" s="32">
        <v>0</v>
      </c>
      <c r="L139" s="32">
        <v>0</v>
      </c>
      <c r="M139" s="32">
        <v>0</v>
      </c>
      <c r="N139" s="32">
        <v>0</v>
      </c>
      <c r="O139" s="189"/>
      <c r="P139" s="189"/>
    </row>
    <row r="140" spans="1:16" ht="24" x14ac:dyDescent="0.25">
      <c r="A140" s="190"/>
      <c r="B140" s="189"/>
      <c r="C140" s="189"/>
      <c r="D140" s="189"/>
      <c r="E140" s="189"/>
      <c r="F140" s="189"/>
      <c r="G140" s="31" t="s">
        <v>7</v>
      </c>
      <c r="H140" s="32">
        <f t="shared" si="42"/>
        <v>126.1</v>
      </c>
      <c r="I140" s="32">
        <v>0</v>
      </c>
      <c r="J140" s="32">
        <v>126.1</v>
      </c>
      <c r="K140" s="32">
        <v>0</v>
      </c>
      <c r="L140" s="32">
        <v>0</v>
      </c>
      <c r="M140" s="32">
        <v>0</v>
      </c>
      <c r="N140" s="32">
        <v>0</v>
      </c>
      <c r="O140" s="189"/>
      <c r="P140" s="189"/>
    </row>
    <row r="141" spans="1:16" x14ac:dyDescent="0.25">
      <c r="A141" s="190"/>
      <c r="B141" s="189"/>
      <c r="C141" s="189"/>
      <c r="D141" s="189"/>
      <c r="E141" s="189"/>
      <c r="F141" s="189"/>
      <c r="G141" s="31" t="s">
        <v>8</v>
      </c>
      <c r="H141" s="32">
        <f t="shared" si="42"/>
        <v>8.1</v>
      </c>
      <c r="I141" s="32">
        <v>0</v>
      </c>
      <c r="J141" s="32">
        <v>8.1</v>
      </c>
      <c r="K141" s="32">
        <v>0</v>
      </c>
      <c r="L141" s="32">
        <v>0</v>
      </c>
      <c r="M141" s="32">
        <v>0</v>
      </c>
      <c r="N141" s="32">
        <v>0</v>
      </c>
      <c r="O141" s="189"/>
      <c r="P141" s="189"/>
    </row>
    <row r="142" spans="1:16" x14ac:dyDescent="0.25">
      <c r="A142" s="190"/>
      <c r="B142" s="189"/>
      <c r="C142" s="189"/>
      <c r="D142" s="189"/>
      <c r="E142" s="189"/>
      <c r="F142" s="189"/>
      <c r="G142" s="31" t="s">
        <v>9</v>
      </c>
      <c r="H142" s="32">
        <f t="shared" si="42"/>
        <v>0</v>
      </c>
      <c r="I142" s="32">
        <v>0</v>
      </c>
      <c r="J142" s="32">
        <v>0</v>
      </c>
      <c r="K142" s="32">
        <v>0</v>
      </c>
      <c r="L142" s="32">
        <v>0</v>
      </c>
      <c r="M142" s="32">
        <v>0</v>
      </c>
      <c r="N142" s="32">
        <v>0</v>
      </c>
      <c r="O142" s="189"/>
      <c r="P142" s="189"/>
    </row>
    <row r="143" spans="1:16" ht="24" x14ac:dyDescent="0.25">
      <c r="A143" s="190" t="s">
        <v>2214</v>
      </c>
      <c r="B143" s="189"/>
      <c r="C143" s="189" t="s">
        <v>356</v>
      </c>
      <c r="D143" s="189">
        <v>2026</v>
      </c>
      <c r="E143" s="189"/>
      <c r="F143" s="189" t="s">
        <v>2213</v>
      </c>
      <c r="G143" s="31" t="s">
        <v>4</v>
      </c>
      <c r="H143" s="32">
        <f t="shared" ref="H143:N143" si="44">SUM(H144:H147)</f>
        <v>135</v>
      </c>
      <c r="I143" s="32">
        <f t="shared" si="44"/>
        <v>0</v>
      </c>
      <c r="J143" s="32">
        <f t="shared" si="44"/>
        <v>135</v>
      </c>
      <c r="K143" s="32">
        <f t="shared" si="44"/>
        <v>0</v>
      </c>
      <c r="L143" s="32">
        <f t="shared" si="44"/>
        <v>0</v>
      </c>
      <c r="M143" s="32">
        <f t="shared" si="44"/>
        <v>0</v>
      </c>
      <c r="N143" s="32">
        <f t="shared" si="44"/>
        <v>0</v>
      </c>
      <c r="O143" s="189"/>
      <c r="P143" s="189"/>
    </row>
    <row r="144" spans="1:16" x14ac:dyDescent="0.25">
      <c r="A144" s="190"/>
      <c r="B144" s="189"/>
      <c r="C144" s="189"/>
      <c r="D144" s="189"/>
      <c r="E144" s="189"/>
      <c r="F144" s="189"/>
      <c r="G144" s="31" t="s">
        <v>6</v>
      </c>
      <c r="H144" s="32">
        <f t="shared" si="42"/>
        <v>0</v>
      </c>
      <c r="I144" s="32">
        <v>0</v>
      </c>
      <c r="J144" s="32">
        <v>0</v>
      </c>
      <c r="K144" s="32">
        <v>0</v>
      </c>
      <c r="L144" s="32">
        <v>0</v>
      </c>
      <c r="M144" s="32">
        <v>0</v>
      </c>
      <c r="N144" s="32">
        <v>0</v>
      </c>
      <c r="O144" s="189"/>
      <c r="P144" s="189"/>
    </row>
    <row r="145" spans="1:16" ht="24" x14ac:dyDescent="0.25">
      <c r="A145" s="190"/>
      <c r="B145" s="189"/>
      <c r="C145" s="189"/>
      <c r="D145" s="189"/>
      <c r="E145" s="189"/>
      <c r="F145" s="189"/>
      <c r="G145" s="31" t="s">
        <v>7</v>
      </c>
      <c r="H145" s="32">
        <f t="shared" si="42"/>
        <v>126.9</v>
      </c>
      <c r="I145" s="32">
        <v>0</v>
      </c>
      <c r="J145" s="32">
        <v>126.9</v>
      </c>
      <c r="K145" s="32">
        <v>0</v>
      </c>
      <c r="L145" s="32">
        <v>0</v>
      </c>
      <c r="M145" s="32">
        <v>0</v>
      </c>
      <c r="N145" s="32">
        <v>0</v>
      </c>
      <c r="O145" s="189"/>
      <c r="P145" s="189"/>
    </row>
    <row r="146" spans="1:16" x14ac:dyDescent="0.25">
      <c r="A146" s="190"/>
      <c r="B146" s="189"/>
      <c r="C146" s="189"/>
      <c r="D146" s="189"/>
      <c r="E146" s="189"/>
      <c r="F146" s="189"/>
      <c r="G146" s="31" t="s">
        <v>8</v>
      </c>
      <c r="H146" s="32">
        <f t="shared" si="42"/>
        <v>8.1</v>
      </c>
      <c r="I146" s="32">
        <v>0</v>
      </c>
      <c r="J146" s="32">
        <v>8.1</v>
      </c>
      <c r="K146" s="32">
        <v>0</v>
      </c>
      <c r="L146" s="32">
        <v>0</v>
      </c>
      <c r="M146" s="32">
        <v>0</v>
      </c>
      <c r="N146" s="32">
        <v>0</v>
      </c>
      <c r="O146" s="189"/>
      <c r="P146" s="189"/>
    </row>
    <row r="147" spans="1:16" x14ac:dyDescent="0.25">
      <c r="A147" s="190"/>
      <c r="B147" s="189"/>
      <c r="C147" s="189"/>
      <c r="D147" s="189"/>
      <c r="E147" s="189"/>
      <c r="F147" s="189"/>
      <c r="G147" s="31" t="s">
        <v>9</v>
      </c>
      <c r="H147" s="32">
        <f t="shared" si="42"/>
        <v>0</v>
      </c>
      <c r="I147" s="32">
        <v>0</v>
      </c>
      <c r="J147" s="32">
        <v>0</v>
      </c>
      <c r="K147" s="32">
        <v>0</v>
      </c>
      <c r="L147" s="32">
        <v>0</v>
      </c>
      <c r="M147" s="32">
        <v>0</v>
      </c>
      <c r="N147" s="32">
        <v>0</v>
      </c>
      <c r="O147" s="189"/>
      <c r="P147" s="189"/>
    </row>
    <row r="148" spans="1:16" ht="24" x14ac:dyDescent="0.25">
      <c r="A148" s="190" t="s">
        <v>2228</v>
      </c>
      <c r="B148" s="189"/>
      <c r="C148" s="189" t="s">
        <v>356</v>
      </c>
      <c r="D148" s="189" t="s">
        <v>337</v>
      </c>
      <c r="E148" s="189"/>
      <c r="F148" s="189" t="s">
        <v>2213</v>
      </c>
      <c r="G148" s="31" t="s">
        <v>4</v>
      </c>
      <c r="H148" s="32">
        <f>SUM(H149:H152)</f>
        <v>30</v>
      </c>
      <c r="I148" s="32">
        <f t="shared" ref="I148:N148" si="45">SUM(I149:I152)</f>
        <v>0</v>
      </c>
      <c r="J148" s="32">
        <f t="shared" si="45"/>
        <v>0</v>
      </c>
      <c r="K148" s="32">
        <f>SUM(K149:K152)</f>
        <v>0</v>
      </c>
      <c r="L148" s="32">
        <f t="shared" si="45"/>
        <v>30</v>
      </c>
      <c r="M148" s="32">
        <f t="shared" si="45"/>
        <v>0</v>
      </c>
      <c r="N148" s="32">
        <f t="shared" si="45"/>
        <v>0</v>
      </c>
      <c r="O148" s="189">
        <v>2500</v>
      </c>
      <c r="P148" s="189"/>
    </row>
    <row r="149" spans="1:16" x14ac:dyDescent="0.25">
      <c r="A149" s="190"/>
      <c r="B149" s="189"/>
      <c r="C149" s="189"/>
      <c r="D149" s="189"/>
      <c r="E149" s="189"/>
      <c r="F149" s="189"/>
      <c r="G149" s="31" t="s">
        <v>6</v>
      </c>
      <c r="H149" s="32">
        <f t="shared" si="42"/>
        <v>0</v>
      </c>
      <c r="I149" s="32">
        <v>0</v>
      </c>
      <c r="J149" s="32">
        <v>0</v>
      </c>
      <c r="K149" s="32">
        <v>0</v>
      </c>
      <c r="L149" s="32">
        <v>0</v>
      </c>
      <c r="M149" s="32">
        <v>0</v>
      </c>
      <c r="N149" s="32">
        <v>0</v>
      </c>
      <c r="O149" s="189"/>
      <c r="P149" s="189"/>
    </row>
    <row r="150" spans="1:16" ht="24" x14ac:dyDescent="0.25">
      <c r="A150" s="190"/>
      <c r="B150" s="189"/>
      <c r="C150" s="189"/>
      <c r="D150" s="189"/>
      <c r="E150" s="189"/>
      <c r="F150" s="189"/>
      <c r="G150" s="31" t="s">
        <v>7</v>
      </c>
      <c r="H150" s="32">
        <f t="shared" si="42"/>
        <v>28.2</v>
      </c>
      <c r="I150" s="32">
        <v>0</v>
      </c>
      <c r="J150" s="32">
        <v>0</v>
      </c>
      <c r="K150" s="32">
        <v>0</v>
      </c>
      <c r="L150" s="32">
        <v>28.2</v>
      </c>
      <c r="M150" s="32">
        <v>0</v>
      </c>
      <c r="N150" s="32">
        <v>0</v>
      </c>
      <c r="O150" s="189"/>
      <c r="P150" s="189"/>
    </row>
    <row r="151" spans="1:16" x14ac:dyDescent="0.25">
      <c r="A151" s="190"/>
      <c r="B151" s="189"/>
      <c r="C151" s="189"/>
      <c r="D151" s="189"/>
      <c r="E151" s="189"/>
      <c r="F151" s="189"/>
      <c r="G151" s="31" t="s">
        <v>8</v>
      </c>
      <c r="H151" s="32">
        <f t="shared" si="42"/>
        <v>1.8</v>
      </c>
      <c r="I151" s="32">
        <v>0</v>
      </c>
      <c r="J151" s="32">
        <v>0</v>
      </c>
      <c r="K151" s="32">
        <v>0</v>
      </c>
      <c r="L151" s="32">
        <v>1.8</v>
      </c>
      <c r="M151" s="32">
        <v>0</v>
      </c>
      <c r="N151" s="32">
        <v>0</v>
      </c>
      <c r="O151" s="189"/>
      <c r="P151" s="189"/>
    </row>
    <row r="152" spans="1:16" x14ac:dyDescent="0.25">
      <c r="A152" s="190"/>
      <c r="B152" s="189"/>
      <c r="C152" s="189"/>
      <c r="D152" s="189"/>
      <c r="E152" s="189"/>
      <c r="F152" s="189"/>
      <c r="G152" s="31" t="s">
        <v>9</v>
      </c>
      <c r="H152" s="32">
        <f t="shared" si="42"/>
        <v>0</v>
      </c>
      <c r="I152" s="32">
        <v>0</v>
      </c>
      <c r="J152" s="32">
        <v>0</v>
      </c>
      <c r="K152" s="32">
        <v>0</v>
      </c>
      <c r="L152" s="32">
        <v>0</v>
      </c>
      <c r="M152" s="32">
        <v>0</v>
      </c>
      <c r="N152" s="32">
        <v>0</v>
      </c>
      <c r="O152" s="189"/>
      <c r="P152" s="189"/>
    </row>
    <row r="153" spans="1:16" ht="24" x14ac:dyDescent="0.25">
      <c r="A153" s="190" t="s">
        <v>2229</v>
      </c>
      <c r="B153" s="189"/>
      <c r="C153" s="189" t="s">
        <v>356</v>
      </c>
      <c r="D153" s="189" t="s">
        <v>395</v>
      </c>
      <c r="E153" s="189"/>
      <c r="F153" s="189" t="s">
        <v>2213</v>
      </c>
      <c r="G153" s="31" t="s">
        <v>4</v>
      </c>
      <c r="H153" s="32">
        <f>SUM(H154:H157)</f>
        <v>60</v>
      </c>
      <c r="I153" s="32">
        <f t="shared" ref="I153:N153" si="46">SUM(I154:I157)</f>
        <v>0</v>
      </c>
      <c r="J153" s="32">
        <f t="shared" si="46"/>
        <v>0</v>
      </c>
      <c r="K153" s="32">
        <f t="shared" si="46"/>
        <v>0</v>
      </c>
      <c r="L153" s="32">
        <f t="shared" si="46"/>
        <v>0</v>
      </c>
      <c r="M153" s="32">
        <f t="shared" si="46"/>
        <v>0</v>
      </c>
      <c r="N153" s="32">
        <f t="shared" si="46"/>
        <v>60</v>
      </c>
      <c r="O153" s="189">
        <v>1200</v>
      </c>
      <c r="P153" s="189"/>
    </row>
    <row r="154" spans="1:16" x14ac:dyDescent="0.25">
      <c r="A154" s="190"/>
      <c r="B154" s="189"/>
      <c r="C154" s="189"/>
      <c r="D154" s="189"/>
      <c r="E154" s="189"/>
      <c r="F154" s="189"/>
      <c r="G154" s="31" t="s">
        <v>6</v>
      </c>
      <c r="H154" s="32">
        <f t="shared" si="42"/>
        <v>0</v>
      </c>
      <c r="I154" s="32">
        <v>0</v>
      </c>
      <c r="J154" s="32">
        <v>0</v>
      </c>
      <c r="K154" s="32">
        <v>0</v>
      </c>
      <c r="L154" s="32">
        <v>0</v>
      </c>
      <c r="M154" s="32">
        <v>0</v>
      </c>
      <c r="N154" s="32">
        <v>0</v>
      </c>
      <c r="O154" s="189"/>
      <c r="P154" s="189"/>
    </row>
    <row r="155" spans="1:16" ht="24" x14ac:dyDescent="0.25">
      <c r="A155" s="190"/>
      <c r="B155" s="189"/>
      <c r="C155" s="189"/>
      <c r="D155" s="189"/>
      <c r="E155" s="189"/>
      <c r="F155" s="189"/>
      <c r="G155" s="31" t="s">
        <v>7</v>
      </c>
      <c r="H155" s="32">
        <f t="shared" si="42"/>
        <v>56.4</v>
      </c>
      <c r="I155" s="32">
        <v>0</v>
      </c>
      <c r="J155" s="32">
        <v>0</v>
      </c>
      <c r="K155" s="32">
        <v>0</v>
      </c>
      <c r="L155" s="32">
        <v>0</v>
      </c>
      <c r="M155" s="32">
        <v>0</v>
      </c>
      <c r="N155" s="32">
        <v>56.4</v>
      </c>
      <c r="O155" s="189"/>
      <c r="P155" s="189"/>
    </row>
    <row r="156" spans="1:16" x14ac:dyDescent="0.25">
      <c r="A156" s="190"/>
      <c r="B156" s="189"/>
      <c r="C156" s="189"/>
      <c r="D156" s="189"/>
      <c r="E156" s="189"/>
      <c r="F156" s="189"/>
      <c r="G156" s="31" t="s">
        <v>8</v>
      </c>
      <c r="H156" s="32">
        <f t="shared" si="42"/>
        <v>3.6</v>
      </c>
      <c r="I156" s="32">
        <v>0</v>
      </c>
      <c r="J156" s="32">
        <v>0</v>
      </c>
      <c r="K156" s="32">
        <v>0</v>
      </c>
      <c r="L156" s="32">
        <v>0</v>
      </c>
      <c r="M156" s="32">
        <v>0</v>
      </c>
      <c r="N156" s="32">
        <v>3.6</v>
      </c>
      <c r="O156" s="189"/>
      <c r="P156" s="189"/>
    </row>
    <row r="157" spans="1:16" x14ac:dyDescent="0.25">
      <c r="A157" s="190"/>
      <c r="B157" s="189"/>
      <c r="C157" s="189"/>
      <c r="D157" s="189"/>
      <c r="E157" s="189"/>
      <c r="F157" s="189"/>
      <c r="G157" s="31" t="s">
        <v>9</v>
      </c>
      <c r="H157" s="32">
        <f t="shared" si="42"/>
        <v>0</v>
      </c>
      <c r="I157" s="32">
        <v>0</v>
      </c>
      <c r="J157" s="32">
        <v>0</v>
      </c>
      <c r="K157" s="32">
        <v>0</v>
      </c>
      <c r="L157" s="32">
        <v>0</v>
      </c>
      <c r="M157" s="32">
        <v>0</v>
      </c>
      <c r="N157" s="32">
        <v>0</v>
      </c>
      <c r="O157" s="189"/>
      <c r="P157" s="189"/>
    </row>
    <row r="158" spans="1:16" ht="24" x14ac:dyDescent="0.25">
      <c r="A158" s="209" t="s">
        <v>125</v>
      </c>
      <c r="B158" s="209"/>
      <c r="C158" s="209"/>
      <c r="D158" s="209"/>
      <c r="E158" s="209"/>
      <c r="F158" s="209"/>
      <c r="G158" s="35" t="s">
        <v>4</v>
      </c>
      <c r="H158" s="37">
        <f>SUM(H159:H162)</f>
        <v>595.80000000000007</v>
      </c>
      <c r="I158" s="37">
        <f t="shared" ref="I158:N158" si="47">SUM(I159:I162)</f>
        <v>71</v>
      </c>
      <c r="J158" s="37">
        <f t="shared" si="47"/>
        <v>434.8</v>
      </c>
      <c r="K158" s="37">
        <f t="shared" si="47"/>
        <v>0</v>
      </c>
      <c r="L158" s="37">
        <f t="shared" si="47"/>
        <v>30</v>
      </c>
      <c r="M158" s="37">
        <f t="shared" si="47"/>
        <v>0</v>
      </c>
      <c r="N158" s="37">
        <f t="shared" si="47"/>
        <v>60</v>
      </c>
      <c r="O158" s="189"/>
      <c r="P158" s="189"/>
    </row>
    <row r="159" spans="1:16" x14ac:dyDescent="0.25">
      <c r="A159" s="209"/>
      <c r="B159" s="209"/>
      <c r="C159" s="209"/>
      <c r="D159" s="209"/>
      <c r="E159" s="209"/>
      <c r="F159" s="209"/>
      <c r="G159" s="35" t="s">
        <v>6</v>
      </c>
      <c r="H159" s="37">
        <f>SUM(I159:N159)</f>
        <v>0</v>
      </c>
      <c r="I159" s="37">
        <f t="shared" ref="I159:N159" si="48">I134+I139+I144+I149+I154</f>
        <v>0</v>
      </c>
      <c r="J159" s="37">
        <f t="shared" si="48"/>
        <v>0</v>
      </c>
      <c r="K159" s="37">
        <f t="shared" si="48"/>
        <v>0</v>
      </c>
      <c r="L159" s="37">
        <f t="shared" si="48"/>
        <v>0</v>
      </c>
      <c r="M159" s="37">
        <f t="shared" si="48"/>
        <v>0</v>
      </c>
      <c r="N159" s="37">
        <f t="shared" si="48"/>
        <v>0</v>
      </c>
      <c r="O159" s="189"/>
      <c r="P159" s="189"/>
    </row>
    <row r="160" spans="1:16" ht="36" x14ac:dyDescent="0.25">
      <c r="A160" s="209"/>
      <c r="B160" s="209"/>
      <c r="C160" s="209"/>
      <c r="D160" s="209"/>
      <c r="E160" s="209"/>
      <c r="F160" s="209"/>
      <c r="G160" s="35" t="s">
        <v>7</v>
      </c>
      <c r="H160" s="37">
        <f t="shared" si="42"/>
        <v>574.20000000000005</v>
      </c>
      <c r="I160" s="37">
        <f t="shared" ref="I160:N160" si="49">I135+I140+I145+I150+I155</f>
        <v>71</v>
      </c>
      <c r="J160" s="37">
        <f t="shared" si="49"/>
        <v>418.6</v>
      </c>
      <c r="K160" s="37">
        <f t="shared" si="49"/>
        <v>0</v>
      </c>
      <c r="L160" s="37">
        <f t="shared" si="49"/>
        <v>28.2</v>
      </c>
      <c r="M160" s="37">
        <f t="shared" si="49"/>
        <v>0</v>
      </c>
      <c r="N160" s="37">
        <f t="shared" si="49"/>
        <v>56.4</v>
      </c>
      <c r="O160" s="189"/>
      <c r="P160" s="189"/>
    </row>
    <row r="161" spans="1:16" x14ac:dyDescent="0.25">
      <c r="A161" s="209"/>
      <c r="B161" s="209"/>
      <c r="C161" s="209"/>
      <c r="D161" s="209"/>
      <c r="E161" s="209"/>
      <c r="F161" s="209"/>
      <c r="G161" s="35" t="s">
        <v>8</v>
      </c>
      <c r="H161" s="37">
        <f t="shared" si="42"/>
        <v>21.6</v>
      </c>
      <c r="I161" s="37">
        <f t="shared" ref="I161:N161" si="50">I136+I141+I146+I151+I156</f>
        <v>0</v>
      </c>
      <c r="J161" s="37">
        <f t="shared" si="50"/>
        <v>16.2</v>
      </c>
      <c r="K161" s="37">
        <f t="shared" si="50"/>
        <v>0</v>
      </c>
      <c r="L161" s="37">
        <f t="shared" si="50"/>
        <v>1.8</v>
      </c>
      <c r="M161" s="37">
        <f t="shared" si="50"/>
        <v>0</v>
      </c>
      <c r="N161" s="37">
        <f t="shared" si="50"/>
        <v>3.6</v>
      </c>
      <c r="O161" s="189"/>
      <c r="P161" s="189"/>
    </row>
    <row r="162" spans="1:16" ht="24" x14ac:dyDescent="0.25">
      <c r="A162" s="209"/>
      <c r="B162" s="209"/>
      <c r="C162" s="209"/>
      <c r="D162" s="209"/>
      <c r="E162" s="209"/>
      <c r="F162" s="209"/>
      <c r="G162" s="35" t="s">
        <v>9</v>
      </c>
      <c r="H162" s="37">
        <f t="shared" si="42"/>
        <v>0</v>
      </c>
      <c r="I162" s="37">
        <f t="shared" ref="I162:N162" si="51">I137+I142+I147+I152+I157</f>
        <v>0</v>
      </c>
      <c r="J162" s="37">
        <f t="shared" si="51"/>
        <v>0</v>
      </c>
      <c r="K162" s="37">
        <f t="shared" si="51"/>
        <v>0</v>
      </c>
      <c r="L162" s="37">
        <f t="shared" si="51"/>
        <v>0</v>
      </c>
      <c r="M162" s="37">
        <f t="shared" si="51"/>
        <v>0</v>
      </c>
      <c r="N162" s="37">
        <f t="shared" si="51"/>
        <v>0</v>
      </c>
      <c r="O162" s="189"/>
      <c r="P162" s="189"/>
    </row>
    <row r="163" spans="1:16" x14ac:dyDescent="0.25">
      <c r="A163" s="187" t="s">
        <v>397</v>
      </c>
      <c r="B163" s="187"/>
      <c r="C163" s="187"/>
      <c r="D163" s="187"/>
      <c r="E163" s="187"/>
      <c r="F163" s="187"/>
      <c r="G163" s="187"/>
      <c r="H163" s="187"/>
      <c r="I163" s="187"/>
      <c r="J163" s="187"/>
      <c r="K163" s="187"/>
      <c r="L163" s="187"/>
      <c r="M163" s="187"/>
      <c r="N163" s="187"/>
      <c r="O163" s="187"/>
      <c r="P163" s="187"/>
    </row>
    <row r="164" spans="1:16" ht="24" x14ac:dyDescent="0.25">
      <c r="A164" s="190" t="s">
        <v>2230</v>
      </c>
      <c r="B164" s="189"/>
      <c r="C164" s="189" t="s">
        <v>397</v>
      </c>
      <c r="D164" s="189" t="s">
        <v>12</v>
      </c>
      <c r="E164" s="189"/>
      <c r="F164" s="189" t="s">
        <v>2213</v>
      </c>
      <c r="G164" s="31" t="s">
        <v>4</v>
      </c>
      <c r="H164" s="32">
        <f>SUM(H165:H168)</f>
        <v>20</v>
      </c>
      <c r="I164" s="32">
        <f t="shared" ref="I164:N164" si="52">SUM(I165:I168)</f>
        <v>0</v>
      </c>
      <c r="J164" s="32">
        <f>SUM(J165:J168)</f>
        <v>0</v>
      </c>
      <c r="K164" s="32">
        <f t="shared" si="52"/>
        <v>20</v>
      </c>
      <c r="L164" s="32">
        <f t="shared" si="52"/>
        <v>0</v>
      </c>
      <c r="M164" s="32">
        <f t="shared" si="52"/>
        <v>0</v>
      </c>
      <c r="N164" s="32">
        <f t="shared" si="52"/>
        <v>0</v>
      </c>
      <c r="O164" s="189">
        <v>10000</v>
      </c>
      <c r="P164" s="189"/>
    </row>
    <row r="165" spans="1:16" x14ac:dyDescent="0.25">
      <c r="A165" s="190"/>
      <c r="B165" s="189"/>
      <c r="C165" s="189"/>
      <c r="D165" s="189"/>
      <c r="E165" s="189"/>
      <c r="F165" s="189"/>
      <c r="G165" s="31" t="s">
        <v>259</v>
      </c>
      <c r="H165" s="32">
        <f>SUM(I165:N165)</f>
        <v>0</v>
      </c>
      <c r="I165" s="32">
        <v>0</v>
      </c>
      <c r="J165" s="32">
        <v>0</v>
      </c>
      <c r="K165" s="32">
        <v>0</v>
      </c>
      <c r="L165" s="32">
        <v>0</v>
      </c>
      <c r="M165" s="32">
        <v>0</v>
      </c>
      <c r="N165" s="32">
        <v>0</v>
      </c>
      <c r="O165" s="189"/>
      <c r="P165" s="189"/>
    </row>
    <row r="166" spans="1:16" ht="24" x14ac:dyDescent="0.25">
      <c r="A166" s="190"/>
      <c r="B166" s="189"/>
      <c r="C166" s="189"/>
      <c r="D166" s="189"/>
      <c r="E166" s="189"/>
      <c r="F166" s="189"/>
      <c r="G166" s="31" t="s">
        <v>7</v>
      </c>
      <c r="H166" s="32">
        <f>SUM(I166:N166)</f>
        <v>18.600000000000001</v>
      </c>
      <c r="I166" s="32">
        <v>0</v>
      </c>
      <c r="J166" s="32">
        <v>0</v>
      </c>
      <c r="K166" s="32">
        <v>18.600000000000001</v>
      </c>
      <c r="L166" s="32">
        <v>0</v>
      </c>
      <c r="M166" s="32">
        <v>0</v>
      </c>
      <c r="N166" s="32">
        <v>0</v>
      </c>
      <c r="O166" s="189"/>
      <c r="P166" s="189"/>
    </row>
    <row r="167" spans="1:16" x14ac:dyDescent="0.25">
      <c r="A167" s="190"/>
      <c r="B167" s="189"/>
      <c r="C167" s="189"/>
      <c r="D167" s="189"/>
      <c r="E167" s="189"/>
      <c r="F167" s="189"/>
      <c r="G167" s="31" t="s">
        <v>8</v>
      </c>
      <c r="H167" s="32">
        <f>SUM(I167:N167)</f>
        <v>1.4</v>
      </c>
      <c r="I167" s="32">
        <v>0</v>
      </c>
      <c r="J167" s="32">
        <v>0</v>
      </c>
      <c r="K167" s="32">
        <v>1.4</v>
      </c>
      <c r="L167" s="32">
        <v>0</v>
      </c>
      <c r="M167" s="32">
        <v>0</v>
      </c>
      <c r="N167" s="32">
        <v>0</v>
      </c>
      <c r="O167" s="189"/>
      <c r="P167" s="189"/>
    </row>
    <row r="168" spans="1:16" x14ac:dyDescent="0.25">
      <c r="A168" s="190"/>
      <c r="B168" s="189"/>
      <c r="C168" s="189"/>
      <c r="D168" s="189"/>
      <c r="E168" s="189"/>
      <c r="F168" s="189"/>
      <c r="G168" s="31" t="s">
        <v>9</v>
      </c>
      <c r="H168" s="32">
        <f>SUM(I168:N168)</f>
        <v>0</v>
      </c>
      <c r="I168" s="32">
        <v>0</v>
      </c>
      <c r="J168" s="32">
        <v>0</v>
      </c>
      <c r="K168" s="32">
        <v>0</v>
      </c>
      <c r="L168" s="32">
        <v>0</v>
      </c>
      <c r="M168" s="32">
        <v>0</v>
      </c>
      <c r="N168" s="32">
        <v>0</v>
      </c>
      <c r="O168" s="189"/>
      <c r="P168" s="189"/>
    </row>
    <row r="169" spans="1:16" ht="24" x14ac:dyDescent="0.25">
      <c r="A169" s="190" t="s">
        <v>2212</v>
      </c>
      <c r="B169" s="189"/>
      <c r="C169" s="189" t="s">
        <v>397</v>
      </c>
      <c r="D169" s="189">
        <v>2028</v>
      </c>
      <c r="E169" s="189"/>
      <c r="F169" s="189" t="s">
        <v>2213</v>
      </c>
      <c r="G169" s="31" t="s">
        <v>4</v>
      </c>
      <c r="H169" s="32">
        <f>SUM(H170:H173)</f>
        <v>135.1</v>
      </c>
      <c r="I169" s="32">
        <f t="shared" ref="I169:N169" si="53">SUM(I170:I173)</f>
        <v>0</v>
      </c>
      <c r="J169" s="32">
        <f>SUM(J170:J173)</f>
        <v>0</v>
      </c>
      <c r="K169" s="32">
        <f t="shared" si="53"/>
        <v>0</v>
      </c>
      <c r="L169" s="32">
        <f t="shared" si="53"/>
        <v>135.1</v>
      </c>
      <c r="M169" s="32">
        <f t="shared" si="53"/>
        <v>0</v>
      </c>
      <c r="N169" s="32">
        <f t="shared" si="53"/>
        <v>0</v>
      </c>
      <c r="O169" s="189"/>
      <c r="P169" s="189"/>
    </row>
    <row r="170" spans="1:16" x14ac:dyDescent="0.25">
      <c r="A170" s="190"/>
      <c r="B170" s="189"/>
      <c r="C170" s="189"/>
      <c r="D170" s="189"/>
      <c r="E170" s="189"/>
      <c r="F170" s="189"/>
      <c r="G170" s="31" t="s">
        <v>259</v>
      </c>
      <c r="H170" s="32">
        <f>SUM(I170:N170)</f>
        <v>0</v>
      </c>
      <c r="I170" s="32">
        <v>0</v>
      </c>
      <c r="J170" s="32">
        <v>0</v>
      </c>
      <c r="K170" s="32">
        <v>0</v>
      </c>
      <c r="L170" s="32">
        <v>0</v>
      </c>
      <c r="M170" s="32">
        <v>0</v>
      </c>
      <c r="N170" s="32">
        <v>0</v>
      </c>
      <c r="O170" s="189"/>
      <c r="P170" s="189"/>
    </row>
    <row r="171" spans="1:16" ht="24" x14ac:dyDescent="0.25">
      <c r="A171" s="190"/>
      <c r="B171" s="189"/>
      <c r="C171" s="189"/>
      <c r="D171" s="189"/>
      <c r="E171" s="189"/>
      <c r="F171" s="189"/>
      <c r="G171" s="31" t="s">
        <v>7</v>
      </c>
      <c r="H171" s="32">
        <f>SUM(I171:N171)</f>
        <v>125.6</v>
      </c>
      <c r="I171" s="32">
        <v>0</v>
      </c>
      <c r="J171" s="32">
        <v>0</v>
      </c>
      <c r="K171" s="32">
        <v>0</v>
      </c>
      <c r="L171" s="32">
        <v>125.6</v>
      </c>
      <c r="M171" s="32">
        <v>0</v>
      </c>
      <c r="N171" s="32">
        <v>0</v>
      </c>
      <c r="O171" s="189"/>
      <c r="P171" s="189"/>
    </row>
    <row r="172" spans="1:16" x14ac:dyDescent="0.25">
      <c r="A172" s="190"/>
      <c r="B172" s="189"/>
      <c r="C172" s="189"/>
      <c r="D172" s="189"/>
      <c r="E172" s="189"/>
      <c r="F172" s="189"/>
      <c r="G172" s="31" t="s">
        <v>8</v>
      </c>
      <c r="H172" s="32">
        <f>SUM(I172:N172)</f>
        <v>9.5</v>
      </c>
      <c r="I172" s="32">
        <v>0</v>
      </c>
      <c r="J172" s="32">
        <v>0</v>
      </c>
      <c r="K172" s="32">
        <v>0</v>
      </c>
      <c r="L172" s="32">
        <v>9.5</v>
      </c>
      <c r="M172" s="32">
        <v>0</v>
      </c>
      <c r="N172" s="32">
        <v>0</v>
      </c>
      <c r="O172" s="189"/>
      <c r="P172" s="189"/>
    </row>
    <row r="173" spans="1:16" x14ac:dyDescent="0.25">
      <c r="A173" s="190"/>
      <c r="B173" s="189"/>
      <c r="C173" s="189"/>
      <c r="D173" s="189"/>
      <c r="E173" s="189"/>
      <c r="F173" s="189"/>
      <c r="G173" s="31" t="s">
        <v>9</v>
      </c>
      <c r="H173" s="32">
        <f>SUM(I173:N173)</f>
        <v>0</v>
      </c>
      <c r="I173" s="32">
        <v>0</v>
      </c>
      <c r="J173" s="32">
        <v>0</v>
      </c>
      <c r="K173" s="32">
        <v>0</v>
      </c>
      <c r="L173" s="32">
        <v>0</v>
      </c>
      <c r="M173" s="32">
        <v>0</v>
      </c>
      <c r="N173" s="32">
        <v>0</v>
      </c>
      <c r="O173" s="189"/>
      <c r="P173" s="189"/>
    </row>
    <row r="174" spans="1:16" ht="24" x14ac:dyDescent="0.25">
      <c r="A174" s="190" t="s">
        <v>2214</v>
      </c>
      <c r="B174" s="189"/>
      <c r="C174" s="189" t="s">
        <v>397</v>
      </c>
      <c r="D174" s="189">
        <v>2028</v>
      </c>
      <c r="E174" s="189"/>
      <c r="F174" s="189" t="s">
        <v>2213</v>
      </c>
      <c r="G174" s="31" t="s">
        <v>4</v>
      </c>
      <c r="H174" s="32">
        <f>SUM(H175:H178)</f>
        <v>135.1</v>
      </c>
      <c r="I174" s="32">
        <f t="shared" ref="I174:N174" si="54">SUM(I175:I178)</f>
        <v>0</v>
      </c>
      <c r="J174" s="32">
        <f>SUM(J175:J178)</f>
        <v>0</v>
      </c>
      <c r="K174" s="32">
        <f t="shared" si="54"/>
        <v>0</v>
      </c>
      <c r="L174" s="32">
        <f t="shared" si="54"/>
        <v>135.1</v>
      </c>
      <c r="M174" s="32">
        <f t="shared" si="54"/>
        <v>0</v>
      </c>
      <c r="N174" s="32">
        <f t="shared" si="54"/>
        <v>0</v>
      </c>
      <c r="O174" s="189"/>
      <c r="P174" s="189"/>
    </row>
    <row r="175" spans="1:16" x14ac:dyDescent="0.25">
      <c r="A175" s="190"/>
      <c r="B175" s="189"/>
      <c r="C175" s="189"/>
      <c r="D175" s="189"/>
      <c r="E175" s="189"/>
      <c r="F175" s="189"/>
      <c r="G175" s="31" t="s">
        <v>259</v>
      </c>
      <c r="H175" s="32">
        <f>SUM(I175:N175)</f>
        <v>0</v>
      </c>
      <c r="I175" s="32">
        <v>0</v>
      </c>
      <c r="J175" s="32">
        <v>0</v>
      </c>
      <c r="K175" s="32">
        <v>0</v>
      </c>
      <c r="L175" s="32">
        <v>0</v>
      </c>
      <c r="M175" s="32">
        <v>0</v>
      </c>
      <c r="N175" s="32">
        <v>0</v>
      </c>
      <c r="O175" s="189"/>
      <c r="P175" s="189"/>
    </row>
    <row r="176" spans="1:16" ht="24" x14ac:dyDescent="0.25">
      <c r="A176" s="190"/>
      <c r="B176" s="189"/>
      <c r="C176" s="189"/>
      <c r="D176" s="189"/>
      <c r="E176" s="189"/>
      <c r="F176" s="189"/>
      <c r="G176" s="31" t="s">
        <v>7</v>
      </c>
      <c r="H176" s="32">
        <f t="shared" ref="H176:H183" si="55">SUM(I176:N176)</f>
        <v>125.6</v>
      </c>
      <c r="I176" s="32">
        <v>0</v>
      </c>
      <c r="J176" s="32">
        <v>0</v>
      </c>
      <c r="K176" s="32">
        <v>0</v>
      </c>
      <c r="L176" s="32">
        <v>125.6</v>
      </c>
      <c r="M176" s="32">
        <v>0</v>
      </c>
      <c r="N176" s="32">
        <v>0</v>
      </c>
      <c r="O176" s="189"/>
      <c r="P176" s="189"/>
    </row>
    <row r="177" spans="1:16" x14ac:dyDescent="0.25">
      <c r="A177" s="190"/>
      <c r="B177" s="189"/>
      <c r="C177" s="189"/>
      <c r="D177" s="189"/>
      <c r="E177" s="189"/>
      <c r="F177" s="189"/>
      <c r="G177" s="31" t="s">
        <v>8</v>
      </c>
      <c r="H177" s="32">
        <f>SUM(I177:N177)</f>
        <v>9.5</v>
      </c>
      <c r="I177" s="32">
        <v>0</v>
      </c>
      <c r="J177" s="32">
        <v>0</v>
      </c>
      <c r="K177" s="32">
        <v>0</v>
      </c>
      <c r="L177" s="32">
        <v>9.5</v>
      </c>
      <c r="M177" s="32">
        <v>0</v>
      </c>
      <c r="N177" s="32">
        <v>0</v>
      </c>
      <c r="O177" s="189"/>
      <c r="P177" s="189"/>
    </row>
    <row r="178" spans="1:16" x14ac:dyDescent="0.25">
      <c r="A178" s="190"/>
      <c r="B178" s="189"/>
      <c r="C178" s="189"/>
      <c r="D178" s="189"/>
      <c r="E178" s="189"/>
      <c r="F178" s="189"/>
      <c r="G178" s="31" t="s">
        <v>9</v>
      </c>
      <c r="H178" s="32">
        <f t="shared" si="55"/>
        <v>0</v>
      </c>
      <c r="I178" s="32">
        <v>0</v>
      </c>
      <c r="J178" s="32">
        <v>0</v>
      </c>
      <c r="K178" s="32">
        <v>0</v>
      </c>
      <c r="L178" s="32">
        <v>0</v>
      </c>
      <c r="M178" s="32">
        <v>0</v>
      </c>
      <c r="N178" s="32">
        <v>0</v>
      </c>
      <c r="O178" s="189"/>
      <c r="P178" s="189"/>
    </row>
    <row r="179" spans="1:16" ht="40.5" customHeight="1" x14ac:dyDescent="0.25">
      <c r="A179" s="209" t="s">
        <v>125</v>
      </c>
      <c r="B179" s="209"/>
      <c r="C179" s="209"/>
      <c r="D179" s="209"/>
      <c r="E179" s="209"/>
      <c r="F179" s="209"/>
      <c r="G179" s="35" t="s">
        <v>4</v>
      </c>
      <c r="H179" s="37">
        <f t="shared" ref="H179:N179" si="56">SUM(H180:H183)</f>
        <v>290.2</v>
      </c>
      <c r="I179" s="37">
        <f t="shared" si="56"/>
        <v>0</v>
      </c>
      <c r="J179" s="37">
        <f t="shared" si="56"/>
        <v>0</v>
      </c>
      <c r="K179" s="37">
        <f t="shared" si="56"/>
        <v>20</v>
      </c>
      <c r="L179" s="37">
        <f t="shared" si="56"/>
        <v>270.2</v>
      </c>
      <c r="M179" s="37">
        <f t="shared" si="56"/>
        <v>0</v>
      </c>
      <c r="N179" s="37">
        <f t="shared" si="56"/>
        <v>0</v>
      </c>
      <c r="O179" s="189"/>
      <c r="P179" s="189"/>
    </row>
    <row r="180" spans="1:16" ht="26.25" customHeight="1" x14ac:dyDescent="0.25">
      <c r="A180" s="209"/>
      <c r="B180" s="209"/>
      <c r="C180" s="209"/>
      <c r="D180" s="209"/>
      <c r="E180" s="209"/>
      <c r="F180" s="209"/>
      <c r="G180" s="35" t="s">
        <v>6</v>
      </c>
      <c r="H180" s="37">
        <f>SUM(I180:N180)</f>
        <v>0</v>
      </c>
      <c r="I180" s="37">
        <f t="shared" ref="I180:N180" si="57">I165+I170+I175</f>
        <v>0</v>
      </c>
      <c r="J180" s="37">
        <f t="shared" si="57"/>
        <v>0</v>
      </c>
      <c r="K180" s="37">
        <f t="shared" si="57"/>
        <v>0</v>
      </c>
      <c r="L180" s="37">
        <f t="shared" si="57"/>
        <v>0</v>
      </c>
      <c r="M180" s="37">
        <f t="shared" si="57"/>
        <v>0</v>
      </c>
      <c r="N180" s="37">
        <f t="shared" si="57"/>
        <v>0</v>
      </c>
      <c r="O180" s="189"/>
      <c r="P180" s="189"/>
    </row>
    <row r="181" spans="1:16" ht="36" x14ac:dyDescent="0.25">
      <c r="A181" s="209"/>
      <c r="B181" s="209"/>
      <c r="C181" s="209"/>
      <c r="D181" s="209"/>
      <c r="E181" s="209"/>
      <c r="F181" s="209"/>
      <c r="G181" s="35" t="s">
        <v>7</v>
      </c>
      <c r="H181" s="37">
        <f t="shared" si="55"/>
        <v>269.8</v>
      </c>
      <c r="I181" s="37">
        <f t="shared" ref="I181:N181" si="58">I166+I171+I176</f>
        <v>0</v>
      </c>
      <c r="J181" s="37">
        <f t="shared" si="58"/>
        <v>0</v>
      </c>
      <c r="K181" s="37">
        <f t="shared" si="58"/>
        <v>18.600000000000001</v>
      </c>
      <c r="L181" s="37">
        <f t="shared" si="58"/>
        <v>251.2</v>
      </c>
      <c r="M181" s="37">
        <f t="shared" si="58"/>
        <v>0</v>
      </c>
      <c r="N181" s="37">
        <f t="shared" si="58"/>
        <v>0</v>
      </c>
      <c r="O181" s="189"/>
      <c r="P181" s="189"/>
    </row>
    <row r="182" spans="1:16" x14ac:dyDescent="0.25">
      <c r="A182" s="209"/>
      <c r="B182" s="209"/>
      <c r="C182" s="209"/>
      <c r="D182" s="209"/>
      <c r="E182" s="209"/>
      <c r="F182" s="209"/>
      <c r="G182" s="35" t="s">
        <v>8</v>
      </c>
      <c r="H182" s="37">
        <f t="shared" si="55"/>
        <v>20.399999999999999</v>
      </c>
      <c r="I182" s="37">
        <f t="shared" ref="I182:N182" si="59">I167+I172+I177</f>
        <v>0</v>
      </c>
      <c r="J182" s="37">
        <f t="shared" si="59"/>
        <v>0</v>
      </c>
      <c r="K182" s="37">
        <f t="shared" si="59"/>
        <v>1.4</v>
      </c>
      <c r="L182" s="37">
        <f t="shared" si="59"/>
        <v>19</v>
      </c>
      <c r="M182" s="37">
        <f t="shared" si="59"/>
        <v>0</v>
      </c>
      <c r="N182" s="37">
        <f t="shared" si="59"/>
        <v>0</v>
      </c>
      <c r="O182" s="189"/>
      <c r="P182" s="189"/>
    </row>
    <row r="183" spans="1:16" ht="24" x14ac:dyDescent="0.25">
      <c r="A183" s="209"/>
      <c r="B183" s="209"/>
      <c r="C183" s="209"/>
      <c r="D183" s="209"/>
      <c r="E183" s="209"/>
      <c r="F183" s="209"/>
      <c r="G183" s="35" t="s">
        <v>9</v>
      </c>
      <c r="H183" s="37">
        <f t="shared" si="55"/>
        <v>0</v>
      </c>
      <c r="I183" s="37">
        <f t="shared" ref="I183:N183" si="60">I168+I173+I178</f>
        <v>0</v>
      </c>
      <c r="J183" s="37">
        <f t="shared" si="60"/>
        <v>0</v>
      </c>
      <c r="K183" s="37">
        <f t="shared" si="60"/>
        <v>0</v>
      </c>
      <c r="L183" s="37">
        <f t="shared" si="60"/>
        <v>0</v>
      </c>
      <c r="M183" s="37">
        <f t="shared" si="60"/>
        <v>0</v>
      </c>
      <c r="N183" s="37">
        <f t="shared" si="60"/>
        <v>0</v>
      </c>
      <c r="O183" s="189"/>
      <c r="P183" s="189"/>
    </row>
    <row r="184" spans="1:16" x14ac:dyDescent="0.25">
      <c r="A184" s="187" t="s">
        <v>118</v>
      </c>
      <c r="B184" s="187"/>
      <c r="C184" s="187"/>
      <c r="D184" s="187"/>
      <c r="E184" s="187"/>
      <c r="F184" s="187"/>
      <c r="G184" s="187"/>
      <c r="H184" s="187"/>
      <c r="I184" s="187"/>
      <c r="J184" s="187"/>
      <c r="K184" s="187"/>
      <c r="L184" s="187"/>
      <c r="M184" s="187"/>
      <c r="N184" s="187"/>
      <c r="O184" s="187"/>
      <c r="P184" s="187"/>
    </row>
    <row r="185" spans="1:16" ht="24" x14ac:dyDescent="0.25">
      <c r="A185" s="190" t="s">
        <v>2212</v>
      </c>
      <c r="B185" s="189"/>
      <c r="C185" s="189" t="s">
        <v>118</v>
      </c>
      <c r="D185" s="189">
        <v>2026</v>
      </c>
      <c r="E185" s="189"/>
      <c r="F185" s="189" t="s">
        <v>2213</v>
      </c>
      <c r="G185" s="31" t="s">
        <v>4</v>
      </c>
      <c r="H185" s="32">
        <f>SUM(H186:H189)</f>
        <v>135</v>
      </c>
      <c r="I185" s="32">
        <f t="shared" ref="I185:N185" si="61">SUM(I186:I189)</f>
        <v>0</v>
      </c>
      <c r="J185" s="32">
        <f t="shared" si="61"/>
        <v>135</v>
      </c>
      <c r="K185" s="32">
        <f t="shared" si="61"/>
        <v>0</v>
      </c>
      <c r="L185" s="32">
        <f t="shared" si="61"/>
        <v>0</v>
      </c>
      <c r="M185" s="32">
        <f t="shared" si="61"/>
        <v>0</v>
      </c>
      <c r="N185" s="32">
        <f t="shared" si="61"/>
        <v>0</v>
      </c>
      <c r="O185" s="189">
        <v>12100</v>
      </c>
      <c r="P185" s="189"/>
    </row>
    <row r="186" spans="1:16" x14ac:dyDescent="0.25">
      <c r="A186" s="190"/>
      <c r="B186" s="189"/>
      <c r="C186" s="189"/>
      <c r="D186" s="189"/>
      <c r="E186" s="189"/>
      <c r="F186" s="189"/>
      <c r="G186" s="31" t="s">
        <v>6</v>
      </c>
      <c r="H186" s="32">
        <f>SUM(I186:N186)</f>
        <v>0</v>
      </c>
      <c r="I186" s="32">
        <v>0</v>
      </c>
      <c r="J186" s="32">
        <v>0</v>
      </c>
      <c r="K186" s="32">
        <v>0</v>
      </c>
      <c r="L186" s="32">
        <v>0</v>
      </c>
      <c r="M186" s="32">
        <v>0</v>
      </c>
      <c r="N186" s="32">
        <v>0</v>
      </c>
      <c r="O186" s="189"/>
      <c r="P186" s="189"/>
    </row>
    <row r="187" spans="1:16" x14ac:dyDescent="0.25">
      <c r="A187" s="190"/>
      <c r="B187" s="189"/>
      <c r="C187" s="189"/>
      <c r="D187" s="189"/>
      <c r="E187" s="189"/>
      <c r="F187" s="189"/>
      <c r="G187" s="31" t="s">
        <v>2061</v>
      </c>
      <c r="H187" s="32">
        <f t="shared" ref="H187:H199" si="62">SUM(I187:N187)</f>
        <v>126.9</v>
      </c>
      <c r="I187" s="32">
        <v>0</v>
      </c>
      <c r="J187" s="32">
        <v>126.9</v>
      </c>
      <c r="K187" s="32">
        <v>0</v>
      </c>
      <c r="L187" s="32">
        <v>0</v>
      </c>
      <c r="M187" s="32">
        <v>0</v>
      </c>
      <c r="N187" s="32">
        <v>0</v>
      </c>
      <c r="O187" s="189"/>
      <c r="P187" s="189"/>
    </row>
    <row r="188" spans="1:16" x14ac:dyDescent="0.25">
      <c r="A188" s="190"/>
      <c r="B188" s="189"/>
      <c r="C188" s="189"/>
      <c r="D188" s="189"/>
      <c r="E188" s="189"/>
      <c r="F188" s="189"/>
      <c r="G188" s="31" t="s">
        <v>8</v>
      </c>
      <c r="H188" s="32">
        <f t="shared" si="62"/>
        <v>8.1</v>
      </c>
      <c r="I188" s="32">
        <v>0</v>
      </c>
      <c r="J188" s="32">
        <v>8.1</v>
      </c>
      <c r="K188" s="32">
        <v>0</v>
      </c>
      <c r="L188" s="32">
        <v>0</v>
      </c>
      <c r="M188" s="32">
        <v>0</v>
      </c>
      <c r="N188" s="32">
        <v>0</v>
      </c>
      <c r="O188" s="189"/>
      <c r="P188" s="189"/>
    </row>
    <row r="189" spans="1:16" x14ac:dyDescent="0.25">
      <c r="A189" s="190"/>
      <c r="B189" s="189"/>
      <c r="C189" s="189"/>
      <c r="D189" s="189"/>
      <c r="E189" s="189"/>
      <c r="F189" s="189"/>
      <c r="G189" s="31" t="s">
        <v>9</v>
      </c>
      <c r="H189" s="32">
        <f t="shared" si="62"/>
        <v>0</v>
      </c>
      <c r="I189" s="32">
        <v>0</v>
      </c>
      <c r="J189" s="32">
        <v>0</v>
      </c>
      <c r="K189" s="32">
        <v>0</v>
      </c>
      <c r="L189" s="32">
        <v>0</v>
      </c>
      <c r="M189" s="32">
        <v>0</v>
      </c>
      <c r="N189" s="32">
        <v>0</v>
      </c>
      <c r="O189" s="189"/>
      <c r="P189" s="189"/>
    </row>
    <row r="190" spans="1:16" ht="24" x14ac:dyDescent="0.25">
      <c r="A190" s="190" t="s">
        <v>2214</v>
      </c>
      <c r="B190" s="189"/>
      <c r="C190" s="189" t="s">
        <v>118</v>
      </c>
      <c r="D190" s="189">
        <v>2026</v>
      </c>
      <c r="E190" s="189"/>
      <c r="F190" s="189" t="s">
        <v>2213</v>
      </c>
      <c r="G190" s="31" t="s">
        <v>4</v>
      </c>
      <c r="H190" s="32">
        <f>SUM(H191:H194)</f>
        <v>135</v>
      </c>
      <c r="I190" s="32">
        <f t="shared" ref="I190:N190" si="63">SUM(I191:I194)</f>
        <v>0</v>
      </c>
      <c r="J190" s="32">
        <f>SUM(J191:J194)</f>
        <v>135</v>
      </c>
      <c r="K190" s="32">
        <f t="shared" si="63"/>
        <v>0</v>
      </c>
      <c r="L190" s="32">
        <f t="shared" si="63"/>
        <v>0</v>
      </c>
      <c r="M190" s="32">
        <f t="shared" si="63"/>
        <v>0</v>
      </c>
      <c r="N190" s="32">
        <f t="shared" si="63"/>
        <v>0</v>
      </c>
      <c r="O190" s="189">
        <v>12100</v>
      </c>
      <c r="P190" s="189"/>
    </row>
    <row r="191" spans="1:16" x14ac:dyDescent="0.25">
      <c r="A191" s="190"/>
      <c r="B191" s="189"/>
      <c r="C191" s="189"/>
      <c r="D191" s="189"/>
      <c r="E191" s="189"/>
      <c r="F191" s="189"/>
      <c r="G191" s="31" t="s">
        <v>6</v>
      </c>
      <c r="H191" s="32">
        <f t="shared" si="62"/>
        <v>0</v>
      </c>
      <c r="I191" s="32">
        <v>0</v>
      </c>
      <c r="J191" s="32">
        <v>0</v>
      </c>
      <c r="K191" s="32">
        <v>0</v>
      </c>
      <c r="L191" s="32">
        <v>0</v>
      </c>
      <c r="M191" s="32">
        <v>0</v>
      </c>
      <c r="N191" s="32">
        <v>0</v>
      </c>
      <c r="O191" s="189"/>
      <c r="P191" s="189"/>
    </row>
    <row r="192" spans="1:16" x14ac:dyDescent="0.25">
      <c r="A192" s="190"/>
      <c r="B192" s="189"/>
      <c r="C192" s="189"/>
      <c r="D192" s="189"/>
      <c r="E192" s="189"/>
      <c r="F192" s="189"/>
      <c r="G192" s="31" t="s">
        <v>2061</v>
      </c>
      <c r="H192" s="32">
        <f t="shared" si="62"/>
        <v>126.9</v>
      </c>
      <c r="I192" s="32">
        <v>0</v>
      </c>
      <c r="J192" s="32">
        <v>126.9</v>
      </c>
      <c r="K192" s="32">
        <v>0</v>
      </c>
      <c r="L192" s="32">
        <v>0</v>
      </c>
      <c r="M192" s="32">
        <v>0</v>
      </c>
      <c r="N192" s="32">
        <v>0</v>
      </c>
      <c r="O192" s="189"/>
      <c r="P192" s="189"/>
    </row>
    <row r="193" spans="1:16" x14ac:dyDescent="0.25">
      <c r="A193" s="190"/>
      <c r="B193" s="189"/>
      <c r="C193" s="189"/>
      <c r="D193" s="189"/>
      <c r="E193" s="189"/>
      <c r="F193" s="189"/>
      <c r="G193" s="31" t="s">
        <v>8</v>
      </c>
      <c r="H193" s="32">
        <f t="shared" si="62"/>
        <v>8.1</v>
      </c>
      <c r="I193" s="32">
        <v>0</v>
      </c>
      <c r="J193" s="32">
        <v>8.1</v>
      </c>
      <c r="K193" s="32">
        <v>0</v>
      </c>
      <c r="L193" s="32">
        <v>0</v>
      </c>
      <c r="M193" s="32">
        <v>0</v>
      </c>
      <c r="N193" s="32">
        <v>0</v>
      </c>
      <c r="O193" s="189"/>
      <c r="P193" s="189"/>
    </row>
    <row r="194" spans="1:16" x14ac:dyDescent="0.25">
      <c r="A194" s="190"/>
      <c r="B194" s="189"/>
      <c r="C194" s="189"/>
      <c r="D194" s="189"/>
      <c r="E194" s="189"/>
      <c r="F194" s="189"/>
      <c r="G194" s="31" t="s">
        <v>9</v>
      </c>
      <c r="H194" s="32">
        <f t="shared" si="62"/>
        <v>0</v>
      </c>
      <c r="I194" s="32">
        <v>0</v>
      </c>
      <c r="J194" s="32">
        <v>0</v>
      </c>
      <c r="K194" s="32">
        <v>0</v>
      </c>
      <c r="L194" s="32">
        <v>0</v>
      </c>
      <c r="M194" s="32">
        <v>0</v>
      </c>
      <c r="N194" s="32">
        <v>0</v>
      </c>
      <c r="O194" s="189"/>
      <c r="P194" s="189"/>
    </row>
    <row r="195" spans="1:16" ht="24" x14ac:dyDescent="0.25">
      <c r="A195" s="209" t="s">
        <v>125</v>
      </c>
      <c r="B195" s="209"/>
      <c r="C195" s="209"/>
      <c r="D195" s="209"/>
      <c r="E195" s="209"/>
      <c r="F195" s="209"/>
      <c r="G195" s="35" t="s">
        <v>4</v>
      </c>
      <c r="H195" s="37">
        <f t="shared" ref="H195:N195" si="64">SUM(H196:H199)</f>
        <v>270</v>
      </c>
      <c r="I195" s="37">
        <f t="shared" si="64"/>
        <v>0</v>
      </c>
      <c r="J195" s="37">
        <f t="shared" si="64"/>
        <v>270</v>
      </c>
      <c r="K195" s="37">
        <f t="shared" si="64"/>
        <v>0</v>
      </c>
      <c r="L195" s="37">
        <f t="shared" si="64"/>
        <v>0</v>
      </c>
      <c r="M195" s="37">
        <f t="shared" si="64"/>
        <v>0</v>
      </c>
      <c r="N195" s="37">
        <f t="shared" si="64"/>
        <v>0</v>
      </c>
      <c r="O195" s="189"/>
      <c r="P195" s="189"/>
    </row>
    <row r="196" spans="1:16" x14ac:dyDescent="0.25">
      <c r="A196" s="209"/>
      <c r="B196" s="209"/>
      <c r="C196" s="209"/>
      <c r="D196" s="209"/>
      <c r="E196" s="209"/>
      <c r="F196" s="209"/>
      <c r="G196" s="35" t="s">
        <v>6</v>
      </c>
      <c r="H196" s="37">
        <f>SUM(I196:N196)</f>
        <v>0</v>
      </c>
      <c r="I196" s="37">
        <f t="shared" ref="I196:N197" si="65">I186+I191</f>
        <v>0</v>
      </c>
      <c r="J196" s="37">
        <f t="shared" si="65"/>
        <v>0</v>
      </c>
      <c r="K196" s="37">
        <f t="shared" si="65"/>
        <v>0</v>
      </c>
      <c r="L196" s="37">
        <f t="shared" si="65"/>
        <v>0</v>
      </c>
      <c r="M196" s="37">
        <f t="shared" si="65"/>
        <v>0</v>
      </c>
      <c r="N196" s="37">
        <f t="shared" si="65"/>
        <v>0</v>
      </c>
      <c r="O196" s="189"/>
      <c r="P196" s="189"/>
    </row>
    <row r="197" spans="1:16" x14ac:dyDescent="0.25">
      <c r="A197" s="209"/>
      <c r="B197" s="209"/>
      <c r="C197" s="209"/>
      <c r="D197" s="209"/>
      <c r="E197" s="209"/>
      <c r="F197" s="209"/>
      <c r="G197" s="35" t="s">
        <v>2061</v>
      </c>
      <c r="H197" s="37">
        <f>SUM(I197:N197)</f>
        <v>253.8</v>
      </c>
      <c r="I197" s="37">
        <f t="shared" si="65"/>
        <v>0</v>
      </c>
      <c r="J197" s="37">
        <f t="shared" si="65"/>
        <v>253.8</v>
      </c>
      <c r="K197" s="37">
        <f t="shared" si="65"/>
        <v>0</v>
      </c>
      <c r="L197" s="37">
        <f t="shared" si="65"/>
        <v>0</v>
      </c>
      <c r="M197" s="37">
        <f t="shared" si="65"/>
        <v>0</v>
      </c>
      <c r="N197" s="37">
        <f t="shared" si="65"/>
        <v>0</v>
      </c>
      <c r="O197" s="189"/>
      <c r="P197" s="189"/>
    </row>
    <row r="198" spans="1:16" x14ac:dyDescent="0.25">
      <c r="A198" s="209"/>
      <c r="B198" s="209"/>
      <c r="C198" s="209"/>
      <c r="D198" s="209"/>
      <c r="E198" s="209"/>
      <c r="F198" s="209"/>
      <c r="G198" s="35" t="s">
        <v>8</v>
      </c>
      <c r="H198" s="37">
        <f t="shared" si="62"/>
        <v>16.2</v>
      </c>
      <c r="I198" s="37">
        <f t="shared" ref="I198:N198" si="66">I188+I193</f>
        <v>0</v>
      </c>
      <c r="J198" s="37">
        <f t="shared" si="66"/>
        <v>16.2</v>
      </c>
      <c r="K198" s="37">
        <f t="shared" si="66"/>
        <v>0</v>
      </c>
      <c r="L198" s="37">
        <f t="shared" si="66"/>
        <v>0</v>
      </c>
      <c r="M198" s="37">
        <f t="shared" si="66"/>
        <v>0</v>
      </c>
      <c r="N198" s="37">
        <f t="shared" si="66"/>
        <v>0</v>
      </c>
      <c r="O198" s="189"/>
      <c r="P198" s="189"/>
    </row>
    <row r="199" spans="1:16" ht="24" x14ac:dyDescent="0.25">
      <c r="A199" s="209"/>
      <c r="B199" s="209"/>
      <c r="C199" s="209"/>
      <c r="D199" s="209"/>
      <c r="E199" s="209"/>
      <c r="F199" s="209"/>
      <c r="G199" s="35" t="s">
        <v>9</v>
      </c>
      <c r="H199" s="37">
        <f t="shared" si="62"/>
        <v>0</v>
      </c>
      <c r="I199" s="37">
        <f t="shared" ref="I199:N199" si="67">I189+I194</f>
        <v>0</v>
      </c>
      <c r="J199" s="37">
        <f t="shared" si="67"/>
        <v>0</v>
      </c>
      <c r="K199" s="37">
        <f t="shared" si="67"/>
        <v>0</v>
      </c>
      <c r="L199" s="37">
        <f t="shared" si="67"/>
        <v>0</v>
      </c>
      <c r="M199" s="37">
        <f t="shared" si="67"/>
        <v>0</v>
      </c>
      <c r="N199" s="37">
        <f t="shared" si="67"/>
        <v>0</v>
      </c>
      <c r="O199" s="189"/>
      <c r="P199" s="189"/>
    </row>
    <row r="200" spans="1:16" x14ac:dyDescent="0.25">
      <c r="A200" s="187" t="s">
        <v>126</v>
      </c>
      <c r="B200" s="187"/>
      <c r="C200" s="187"/>
      <c r="D200" s="187"/>
      <c r="E200" s="187"/>
      <c r="F200" s="187"/>
      <c r="G200" s="187"/>
      <c r="H200" s="187"/>
      <c r="I200" s="187"/>
      <c r="J200" s="187"/>
      <c r="K200" s="187"/>
      <c r="L200" s="187"/>
      <c r="M200" s="187"/>
      <c r="N200" s="187"/>
      <c r="O200" s="187"/>
      <c r="P200" s="187"/>
    </row>
    <row r="201" spans="1:16" ht="28.5" customHeight="1" x14ac:dyDescent="0.25">
      <c r="A201" s="190" t="s">
        <v>2231</v>
      </c>
      <c r="B201" s="189"/>
      <c r="C201" s="189" t="s">
        <v>126</v>
      </c>
      <c r="D201" s="189">
        <v>2026</v>
      </c>
      <c r="E201" s="189"/>
      <c r="F201" s="189" t="s">
        <v>261</v>
      </c>
      <c r="G201" s="31" t="s">
        <v>4</v>
      </c>
      <c r="H201" s="32">
        <f t="shared" ref="H201:N201" si="68">SUM(H202:H205)</f>
        <v>70</v>
      </c>
      <c r="I201" s="32">
        <f t="shared" si="68"/>
        <v>0</v>
      </c>
      <c r="J201" s="32">
        <f t="shared" si="68"/>
        <v>70</v>
      </c>
      <c r="K201" s="32">
        <f t="shared" si="68"/>
        <v>0</v>
      </c>
      <c r="L201" s="32">
        <f t="shared" si="68"/>
        <v>0</v>
      </c>
      <c r="M201" s="32">
        <f t="shared" si="68"/>
        <v>0</v>
      </c>
      <c r="N201" s="32">
        <f t="shared" si="68"/>
        <v>0</v>
      </c>
      <c r="O201" s="189"/>
      <c r="P201" s="189"/>
    </row>
    <row r="202" spans="1:16" x14ac:dyDescent="0.25">
      <c r="A202" s="190"/>
      <c r="B202" s="189"/>
      <c r="C202" s="189"/>
      <c r="D202" s="189"/>
      <c r="E202" s="189"/>
      <c r="F202" s="189"/>
      <c r="G202" s="31" t="s">
        <v>6</v>
      </c>
      <c r="H202" s="32">
        <f>SUM(I202:N202)</f>
        <v>0</v>
      </c>
      <c r="I202" s="32">
        <v>0</v>
      </c>
      <c r="J202" s="32">
        <v>0</v>
      </c>
      <c r="K202" s="32">
        <v>0</v>
      </c>
      <c r="L202" s="32">
        <v>0</v>
      </c>
      <c r="M202" s="32">
        <v>0</v>
      </c>
      <c r="N202" s="32">
        <v>0</v>
      </c>
      <c r="O202" s="189"/>
      <c r="P202" s="189"/>
    </row>
    <row r="203" spans="1:16" ht="24" x14ac:dyDescent="0.25">
      <c r="A203" s="190"/>
      <c r="B203" s="189"/>
      <c r="C203" s="189"/>
      <c r="D203" s="189"/>
      <c r="E203" s="189"/>
      <c r="F203" s="189"/>
      <c r="G203" s="31" t="s">
        <v>7</v>
      </c>
      <c r="H203" s="32">
        <f t="shared" ref="H203:H240" si="69">SUM(I203:N203)</f>
        <v>64.400000000000006</v>
      </c>
      <c r="I203" s="32">
        <v>0</v>
      </c>
      <c r="J203" s="32">
        <v>64.400000000000006</v>
      </c>
      <c r="K203" s="32">
        <v>0</v>
      </c>
      <c r="L203" s="32">
        <v>0</v>
      </c>
      <c r="M203" s="32">
        <v>0</v>
      </c>
      <c r="N203" s="32">
        <v>0</v>
      </c>
      <c r="O203" s="189"/>
      <c r="P203" s="189"/>
    </row>
    <row r="204" spans="1:16" x14ac:dyDescent="0.25">
      <c r="A204" s="190"/>
      <c r="B204" s="189"/>
      <c r="C204" s="189"/>
      <c r="D204" s="189"/>
      <c r="E204" s="189"/>
      <c r="F204" s="189"/>
      <c r="G204" s="31" t="s">
        <v>8</v>
      </c>
      <c r="H204" s="32">
        <f t="shared" si="69"/>
        <v>5.6</v>
      </c>
      <c r="I204" s="32">
        <v>0</v>
      </c>
      <c r="J204" s="32">
        <v>5.6</v>
      </c>
      <c r="K204" s="32">
        <v>0</v>
      </c>
      <c r="L204" s="32">
        <v>0</v>
      </c>
      <c r="M204" s="32">
        <v>0</v>
      </c>
      <c r="N204" s="32">
        <v>0</v>
      </c>
      <c r="O204" s="189"/>
      <c r="P204" s="189"/>
    </row>
    <row r="205" spans="1:16" x14ac:dyDescent="0.25">
      <c r="A205" s="190"/>
      <c r="B205" s="189"/>
      <c r="C205" s="189"/>
      <c r="D205" s="189"/>
      <c r="E205" s="189"/>
      <c r="F205" s="189"/>
      <c r="G205" s="31" t="s">
        <v>9</v>
      </c>
      <c r="H205" s="32">
        <f t="shared" si="69"/>
        <v>0</v>
      </c>
      <c r="I205" s="32">
        <v>0</v>
      </c>
      <c r="J205" s="32">
        <v>0</v>
      </c>
      <c r="K205" s="32">
        <v>0</v>
      </c>
      <c r="L205" s="32">
        <v>0</v>
      </c>
      <c r="M205" s="32">
        <v>0</v>
      </c>
      <c r="N205" s="32">
        <v>0</v>
      </c>
      <c r="O205" s="189"/>
      <c r="P205" s="189"/>
    </row>
    <row r="206" spans="1:16" ht="24" x14ac:dyDescent="0.25">
      <c r="A206" s="190" t="s">
        <v>2232</v>
      </c>
      <c r="B206" s="189"/>
      <c r="C206" s="189" t="s">
        <v>126</v>
      </c>
      <c r="D206" s="189" t="s">
        <v>337</v>
      </c>
      <c r="E206" s="189"/>
      <c r="F206" s="189" t="s">
        <v>2233</v>
      </c>
      <c r="G206" s="31" t="s">
        <v>4</v>
      </c>
      <c r="H206" s="32">
        <f>SUM(H207:H210)</f>
        <v>750</v>
      </c>
      <c r="I206" s="32">
        <f t="shared" ref="I206:N206" si="70">SUM(I207:I210)</f>
        <v>0</v>
      </c>
      <c r="J206" s="32">
        <f t="shared" si="70"/>
        <v>0</v>
      </c>
      <c r="K206" s="32">
        <f t="shared" si="70"/>
        <v>350</v>
      </c>
      <c r="L206" s="32">
        <f t="shared" si="70"/>
        <v>400</v>
      </c>
      <c r="M206" s="32">
        <f t="shared" si="70"/>
        <v>0</v>
      </c>
      <c r="N206" s="32">
        <f t="shared" si="70"/>
        <v>0</v>
      </c>
      <c r="O206" s="189"/>
      <c r="P206" s="189"/>
    </row>
    <row r="207" spans="1:16" x14ac:dyDescent="0.25">
      <c r="A207" s="190"/>
      <c r="B207" s="189"/>
      <c r="C207" s="189"/>
      <c r="D207" s="189"/>
      <c r="E207" s="189"/>
      <c r="F207" s="189"/>
      <c r="G207" s="31" t="s">
        <v>6</v>
      </c>
      <c r="H207" s="32">
        <f>SUM(I207:N207)</f>
        <v>0</v>
      </c>
      <c r="I207" s="32">
        <v>0</v>
      </c>
      <c r="J207" s="32">
        <v>0</v>
      </c>
      <c r="K207" s="32">
        <v>0</v>
      </c>
      <c r="L207" s="32">
        <v>0</v>
      </c>
      <c r="M207" s="32">
        <v>0</v>
      </c>
      <c r="N207" s="32">
        <v>0</v>
      </c>
      <c r="O207" s="189"/>
      <c r="P207" s="189"/>
    </row>
    <row r="208" spans="1:16" ht="24" x14ac:dyDescent="0.25">
      <c r="A208" s="190"/>
      <c r="B208" s="189"/>
      <c r="C208" s="189"/>
      <c r="D208" s="189"/>
      <c r="E208" s="189"/>
      <c r="F208" s="189"/>
      <c r="G208" s="31" t="s">
        <v>7</v>
      </c>
      <c r="H208" s="32">
        <f t="shared" si="69"/>
        <v>690</v>
      </c>
      <c r="I208" s="32">
        <v>0</v>
      </c>
      <c r="J208" s="32">
        <v>0</v>
      </c>
      <c r="K208" s="32">
        <v>322</v>
      </c>
      <c r="L208" s="32">
        <v>368</v>
      </c>
      <c r="M208" s="32">
        <v>0</v>
      </c>
      <c r="N208" s="32">
        <v>0</v>
      </c>
      <c r="O208" s="189"/>
      <c r="P208" s="189"/>
    </row>
    <row r="209" spans="1:16" x14ac:dyDescent="0.25">
      <c r="A209" s="190"/>
      <c r="B209" s="189"/>
      <c r="C209" s="189"/>
      <c r="D209" s="189"/>
      <c r="E209" s="189"/>
      <c r="F209" s="189"/>
      <c r="G209" s="31" t="s">
        <v>8</v>
      </c>
      <c r="H209" s="32">
        <f t="shared" si="69"/>
        <v>60</v>
      </c>
      <c r="I209" s="32">
        <v>0</v>
      </c>
      <c r="J209" s="32">
        <v>0</v>
      </c>
      <c r="K209" s="32">
        <v>28</v>
      </c>
      <c r="L209" s="32">
        <v>32</v>
      </c>
      <c r="M209" s="32">
        <v>0</v>
      </c>
      <c r="N209" s="32">
        <v>0</v>
      </c>
      <c r="O209" s="189"/>
      <c r="P209" s="189"/>
    </row>
    <row r="210" spans="1:16" x14ac:dyDescent="0.25">
      <c r="A210" s="190"/>
      <c r="B210" s="189"/>
      <c r="C210" s="189"/>
      <c r="D210" s="189"/>
      <c r="E210" s="189"/>
      <c r="F210" s="189"/>
      <c r="G210" s="31" t="s">
        <v>9</v>
      </c>
      <c r="H210" s="32">
        <f t="shared" si="69"/>
        <v>0</v>
      </c>
      <c r="I210" s="32">
        <v>0</v>
      </c>
      <c r="J210" s="32">
        <v>0</v>
      </c>
      <c r="K210" s="32">
        <v>0</v>
      </c>
      <c r="L210" s="32">
        <v>0</v>
      </c>
      <c r="M210" s="32">
        <v>0</v>
      </c>
      <c r="N210" s="32">
        <v>0</v>
      </c>
      <c r="O210" s="189"/>
      <c r="P210" s="189"/>
    </row>
    <row r="211" spans="1:16" ht="24" x14ac:dyDescent="0.25">
      <c r="A211" s="190" t="s">
        <v>2234</v>
      </c>
      <c r="B211" s="189"/>
      <c r="C211" s="189" t="s">
        <v>126</v>
      </c>
      <c r="D211" s="189" t="s">
        <v>150</v>
      </c>
      <c r="E211" s="189"/>
      <c r="F211" s="189" t="s">
        <v>2233</v>
      </c>
      <c r="G211" s="31" t="s">
        <v>4</v>
      </c>
      <c r="H211" s="32">
        <f>SUM(H212:H215)</f>
        <v>8</v>
      </c>
      <c r="I211" s="32">
        <f t="shared" ref="I211:N211" si="71">SUM(I212:I215)</f>
        <v>0</v>
      </c>
      <c r="J211" s="32">
        <f t="shared" si="71"/>
        <v>8</v>
      </c>
      <c r="K211" s="32">
        <f t="shared" si="71"/>
        <v>0</v>
      </c>
      <c r="L211" s="32">
        <f t="shared" si="71"/>
        <v>0</v>
      </c>
      <c r="M211" s="32">
        <f t="shared" si="71"/>
        <v>0</v>
      </c>
      <c r="N211" s="32">
        <f t="shared" si="71"/>
        <v>0</v>
      </c>
      <c r="O211" s="189"/>
      <c r="P211" s="189"/>
    </row>
    <row r="212" spans="1:16" x14ac:dyDescent="0.25">
      <c r="A212" s="190"/>
      <c r="B212" s="189"/>
      <c r="C212" s="189"/>
      <c r="D212" s="189"/>
      <c r="E212" s="189"/>
      <c r="F212" s="189"/>
      <c r="G212" s="31" t="s">
        <v>6</v>
      </c>
      <c r="H212" s="32">
        <f t="shared" si="69"/>
        <v>0</v>
      </c>
      <c r="I212" s="32">
        <v>0</v>
      </c>
      <c r="J212" s="32">
        <v>0</v>
      </c>
      <c r="K212" s="32">
        <v>0</v>
      </c>
      <c r="L212" s="32">
        <v>0</v>
      </c>
      <c r="M212" s="32">
        <v>0</v>
      </c>
      <c r="N212" s="32">
        <v>0</v>
      </c>
      <c r="O212" s="189"/>
      <c r="P212" s="189"/>
    </row>
    <row r="213" spans="1:16" ht="24" x14ac:dyDescent="0.25">
      <c r="A213" s="190"/>
      <c r="B213" s="189"/>
      <c r="C213" s="189"/>
      <c r="D213" s="189"/>
      <c r="E213" s="189"/>
      <c r="F213" s="189"/>
      <c r="G213" s="31" t="s">
        <v>7</v>
      </c>
      <c r="H213" s="32">
        <f t="shared" si="69"/>
        <v>7.4</v>
      </c>
      <c r="I213" s="32">
        <v>0</v>
      </c>
      <c r="J213" s="32">
        <v>7.4</v>
      </c>
      <c r="K213" s="32">
        <v>0</v>
      </c>
      <c r="L213" s="32">
        <v>0</v>
      </c>
      <c r="M213" s="32">
        <v>0</v>
      </c>
      <c r="N213" s="32">
        <v>0</v>
      </c>
      <c r="O213" s="189"/>
      <c r="P213" s="189"/>
    </row>
    <row r="214" spans="1:16" x14ac:dyDescent="0.25">
      <c r="A214" s="190"/>
      <c r="B214" s="189"/>
      <c r="C214" s="189"/>
      <c r="D214" s="189"/>
      <c r="E214" s="189"/>
      <c r="F214" s="189"/>
      <c r="G214" s="31" t="s">
        <v>8</v>
      </c>
      <c r="H214" s="32">
        <f t="shared" si="69"/>
        <v>0.6</v>
      </c>
      <c r="I214" s="32">
        <v>0</v>
      </c>
      <c r="J214" s="32">
        <v>0.6</v>
      </c>
      <c r="K214" s="32">
        <v>0</v>
      </c>
      <c r="L214" s="32">
        <v>0</v>
      </c>
      <c r="M214" s="32">
        <v>0</v>
      </c>
      <c r="N214" s="32">
        <v>0</v>
      </c>
      <c r="O214" s="189"/>
      <c r="P214" s="189"/>
    </row>
    <row r="215" spans="1:16" x14ac:dyDescent="0.25">
      <c r="A215" s="190"/>
      <c r="B215" s="189"/>
      <c r="C215" s="189"/>
      <c r="D215" s="189"/>
      <c r="E215" s="189"/>
      <c r="F215" s="189"/>
      <c r="G215" s="31" t="s">
        <v>9</v>
      </c>
      <c r="H215" s="32">
        <f t="shared" si="69"/>
        <v>0</v>
      </c>
      <c r="I215" s="32">
        <v>0</v>
      </c>
      <c r="J215" s="32">
        <v>0</v>
      </c>
      <c r="K215" s="32">
        <v>0</v>
      </c>
      <c r="L215" s="32">
        <v>0</v>
      </c>
      <c r="M215" s="32">
        <v>0</v>
      </c>
      <c r="N215" s="32">
        <v>0</v>
      </c>
      <c r="O215" s="189"/>
      <c r="P215" s="189"/>
    </row>
    <row r="216" spans="1:16" ht="24" x14ac:dyDescent="0.25">
      <c r="A216" s="190" t="s">
        <v>2212</v>
      </c>
      <c r="B216" s="189"/>
      <c r="C216" s="189" t="s">
        <v>126</v>
      </c>
      <c r="D216" s="189">
        <v>2030</v>
      </c>
      <c r="E216" s="189"/>
      <c r="F216" s="189" t="s">
        <v>2233</v>
      </c>
      <c r="G216" s="31" t="s">
        <v>4</v>
      </c>
      <c r="H216" s="32">
        <f>SUM(H217:H220)</f>
        <v>135</v>
      </c>
      <c r="I216" s="32">
        <f t="shared" ref="I216:N216" si="72">SUM(I217:I220)</f>
        <v>0</v>
      </c>
      <c r="J216" s="32">
        <f t="shared" si="72"/>
        <v>0</v>
      </c>
      <c r="K216" s="32">
        <f t="shared" si="72"/>
        <v>0</v>
      </c>
      <c r="L216" s="32">
        <f t="shared" si="72"/>
        <v>0</v>
      </c>
      <c r="M216" s="32">
        <f t="shared" si="72"/>
        <v>0</v>
      </c>
      <c r="N216" s="32">
        <f t="shared" si="72"/>
        <v>135</v>
      </c>
      <c r="O216" s="189"/>
      <c r="P216" s="189"/>
    </row>
    <row r="217" spans="1:16" x14ac:dyDescent="0.25">
      <c r="A217" s="190"/>
      <c r="B217" s="189"/>
      <c r="C217" s="189"/>
      <c r="D217" s="189"/>
      <c r="E217" s="189"/>
      <c r="F217" s="189"/>
      <c r="G217" s="31" t="s">
        <v>6</v>
      </c>
      <c r="H217" s="32">
        <f t="shared" si="69"/>
        <v>0</v>
      </c>
      <c r="I217" s="32">
        <v>0</v>
      </c>
      <c r="J217" s="32">
        <v>0</v>
      </c>
      <c r="K217" s="32">
        <v>0</v>
      </c>
      <c r="L217" s="32">
        <v>0</v>
      </c>
      <c r="M217" s="32">
        <v>0</v>
      </c>
      <c r="N217" s="32">
        <v>0</v>
      </c>
      <c r="O217" s="189"/>
      <c r="P217" s="189"/>
    </row>
    <row r="218" spans="1:16" ht="24" x14ac:dyDescent="0.25">
      <c r="A218" s="190"/>
      <c r="B218" s="189"/>
      <c r="C218" s="189"/>
      <c r="D218" s="189"/>
      <c r="E218" s="189"/>
      <c r="F218" s="189"/>
      <c r="G218" s="31" t="s">
        <v>7</v>
      </c>
      <c r="H218" s="32">
        <f t="shared" si="69"/>
        <v>124.2</v>
      </c>
      <c r="I218" s="32">
        <v>0</v>
      </c>
      <c r="J218" s="32">
        <v>0</v>
      </c>
      <c r="K218" s="32">
        <v>0</v>
      </c>
      <c r="L218" s="32">
        <v>0</v>
      </c>
      <c r="M218" s="32">
        <v>0</v>
      </c>
      <c r="N218" s="32">
        <v>124.2</v>
      </c>
      <c r="O218" s="189"/>
      <c r="P218" s="189"/>
    </row>
    <row r="219" spans="1:16" x14ac:dyDescent="0.25">
      <c r="A219" s="190"/>
      <c r="B219" s="189"/>
      <c r="C219" s="189"/>
      <c r="D219" s="189"/>
      <c r="E219" s="189"/>
      <c r="F219" s="189"/>
      <c r="G219" s="31" t="s">
        <v>8</v>
      </c>
      <c r="H219" s="32">
        <f t="shared" si="69"/>
        <v>10.8</v>
      </c>
      <c r="I219" s="32">
        <v>0</v>
      </c>
      <c r="J219" s="32">
        <v>0</v>
      </c>
      <c r="K219" s="32">
        <v>0</v>
      </c>
      <c r="L219" s="32">
        <v>0</v>
      </c>
      <c r="M219" s="32">
        <v>0</v>
      </c>
      <c r="N219" s="32">
        <v>10.8</v>
      </c>
      <c r="O219" s="189"/>
      <c r="P219" s="189"/>
    </row>
    <row r="220" spans="1:16" x14ac:dyDescent="0.25">
      <c r="A220" s="190"/>
      <c r="B220" s="189"/>
      <c r="C220" s="189"/>
      <c r="D220" s="189"/>
      <c r="E220" s="189"/>
      <c r="F220" s="189"/>
      <c r="G220" s="31" t="s">
        <v>9</v>
      </c>
      <c r="H220" s="32">
        <f t="shared" si="69"/>
        <v>0</v>
      </c>
      <c r="I220" s="32">
        <v>0</v>
      </c>
      <c r="J220" s="32">
        <v>0</v>
      </c>
      <c r="K220" s="32">
        <v>0</v>
      </c>
      <c r="L220" s="32">
        <v>0</v>
      </c>
      <c r="M220" s="32">
        <v>0</v>
      </c>
      <c r="N220" s="32">
        <v>0</v>
      </c>
      <c r="O220" s="189"/>
      <c r="P220" s="189"/>
    </row>
    <row r="221" spans="1:16" ht="24" x14ac:dyDescent="0.25">
      <c r="A221" s="190" t="s">
        <v>2214</v>
      </c>
      <c r="B221" s="189"/>
      <c r="C221" s="189" t="s">
        <v>126</v>
      </c>
      <c r="D221" s="189">
        <v>2030</v>
      </c>
      <c r="E221" s="189"/>
      <c r="F221" s="189" t="s">
        <v>2233</v>
      </c>
      <c r="G221" s="31" t="s">
        <v>4</v>
      </c>
      <c r="H221" s="32">
        <f>SUM(H222:H225)</f>
        <v>135</v>
      </c>
      <c r="I221" s="32">
        <f t="shared" ref="I221:N221" si="73">SUM(I222:I225)</f>
        <v>0</v>
      </c>
      <c r="J221" s="32">
        <f t="shared" si="73"/>
        <v>0</v>
      </c>
      <c r="K221" s="32">
        <f t="shared" si="73"/>
        <v>0</v>
      </c>
      <c r="L221" s="32">
        <f t="shared" si="73"/>
        <v>0</v>
      </c>
      <c r="M221" s="32">
        <f t="shared" si="73"/>
        <v>0</v>
      </c>
      <c r="N221" s="32">
        <f t="shared" si="73"/>
        <v>135</v>
      </c>
      <c r="O221" s="189"/>
      <c r="P221" s="189"/>
    </row>
    <row r="222" spans="1:16" x14ac:dyDescent="0.25">
      <c r="A222" s="190"/>
      <c r="B222" s="189"/>
      <c r="C222" s="189"/>
      <c r="D222" s="189"/>
      <c r="E222" s="189"/>
      <c r="F222" s="189"/>
      <c r="G222" s="31" t="s">
        <v>6</v>
      </c>
      <c r="H222" s="32">
        <f t="shared" si="69"/>
        <v>0</v>
      </c>
      <c r="I222" s="32">
        <v>0</v>
      </c>
      <c r="J222" s="32">
        <v>0</v>
      </c>
      <c r="K222" s="32">
        <v>0</v>
      </c>
      <c r="L222" s="32">
        <v>0</v>
      </c>
      <c r="M222" s="32">
        <v>0</v>
      </c>
      <c r="N222" s="32">
        <v>0</v>
      </c>
      <c r="O222" s="189"/>
      <c r="P222" s="189"/>
    </row>
    <row r="223" spans="1:16" ht="24" x14ac:dyDescent="0.25">
      <c r="A223" s="190"/>
      <c r="B223" s="189"/>
      <c r="C223" s="189"/>
      <c r="D223" s="189"/>
      <c r="E223" s="189"/>
      <c r="F223" s="189"/>
      <c r="G223" s="31" t="s">
        <v>7</v>
      </c>
      <c r="H223" s="32">
        <f t="shared" si="69"/>
        <v>124.2</v>
      </c>
      <c r="I223" s="32">
        <v>0</v>
      </c>
      <c r="J223" s="32">
        <v>0</v>
      </c>
      <c r="K223" s="32">
        <v>0</v>
      </c>
      <c r="L223" s="32">
        <v>0</v>
      </c>
      <c r="M223" s="32">
        <v>0</v>
      </c>
      <c r="N223" s="32">
        <v>124.2</v>
      </c>
      <c r="O223" s="189"/>
      <c r="P223" s="189"/>
    </row>
    <row r="224" spans="1:16" x14ac:dyDescent="0.25">
      <c r="A224" s="190"/>
      <c r="B224" s="189"/>
      <c r="C224" s="189"/>
      <c r="D224" s="189"/>
      <c r="E224" s="189"/>
      <c r="F224" s="189"/>
      <c r="G224" s="31" t="s">
        <v>8</v>
      </c>
      <c r="H224" s="32">
        <f t="shared" si="69"/>
        <v>10.8</v>
      </c>
      <c r="I224" s="32">
        <v>0</v>
      </c>
      <c r="J224" s="32">
        <v>0</v>
      </c>
      <c r="K224" s="32">
        <v>0</v>
      </c>
      <c r="L224" s="32">
        <v>0</v>
      </c>
      <c r="M224" s="32">
        <v>0</v>
      </c>
      <c r="N224" s="32">
        <v>10.8</v>
      </c>
      <c r="O224" s="189"/>
      <c r="P224" s="189"/>
    </row>
    <row r="225" spans="1:16" x14ac:dyDescent="0.25">
      <c r="A225" s="190"/>
      <c r="B225" s="189"/>
      <c r="C225" s="189"/>
      <c r="D225" s="189"/>
      <c r="E225" s="189"/>
      <c r="F225" s="189"/>
      <c r="G225" s="31" t="s">
        <v>9</v>
      </c>
      <c r="H225" s="32">
        <f t="shared" si="69"/>
        <v>0</v>
      </c>
      <c r="I225" s="32">
        <v>0</v>
      </c>
      <c r="J225" s="32">
        <v>0</v>
      </c>
      <c r="K225" s="32">
        <v>0</v>
      </c>
      <c r="L225" s="32">
        <v>0</v>
      </c>
      <c r="M225" s="32">
        <v>0</v>
      </c>
      <c r="N225" s="32">
        <v>0</v>
      </c>
      <c r="O225" s="189"/>
      <c r="P225" s="189"/>
    </row>
    <row r="226" spans="1:16" ht="24" x14ac:dyDescent="0.25">
      <c r="A226" s="190" t="s">
        <v>2212</v>
      </c>
      <c r="B226" s="189" t="s">
        <v>41</v>
      </c>
      <c r="C226" s="189" t="s">
        <v>126</v>
      </c>
      <c r="D226" s="189">
        <v>2029</v>
      </c>
      <c r="E226" s="189" t="s">
        <v>41</v>
      </c>
      <c r="F226" s="189" t="s">
        <v>2213</v>
      </c>
      <c r="G226" s="31" t="s">
        <v>4</v>
      </c>
      <c r="H226" s="32">
        <f>SUM(H227:H230)</f>
        <v>135</v>
      </c>
      <c r="I226" s="32">
        <f t="shared" ref="I226:N226" si="74">SUM(I227:I230)</f>
        <v>0</v>
      </c>
      <c r="J226" s="32">
        <f t="shared" si="74"/>
        <v>0</v>
      </c>
      <c r="K226" s="32">
        <f t="shared" si="74"/>
        <v>0</v>
      </c>
      <c r="L226" s="32">
        <f t="shared" si="74"/>
        <v>0</v>
      </c>
      <c r="M226" s="32">
        <f t="shared" si="74"/>
        <v>135</v>
      </c>
      <c r="N226" s="32">
        <f t="shared" si="74"/>
        <v>0</v>
      </c>
      <c r="O226" s="189">
        <v>31495</v>
      </c>
      <c r="P226" s="189" t="s">
        <v>41</v>
      </c>
    </row>
    <row r="227" spans="1:16" x14ac:dyDescent="0.25">
      <c r="A227" s="190"/>
      <c r="B227" s="189"/>
      <c r="C227" s="189"/>
      <c r="D227" s="189"/>
      <c r="E227" s="189"/>
      <c r="F227" s="189"/>
      <c r="G227" s="31" t="s">
        <v>6</v>
      </c>
      <c r="H227" s="32">
        <f t="shared" si="69"/>
        <v>0</v>
      </c>
      <c r="I227" s="32">
        <v>0</v>
      </c>
      <c r="J227" s="32">
        <v>0</v>
      </c>
      <c r="K227" s="32">
        <v>0</v>
      </c>
      <c r="L227" s="32">
        <v>0</v>
      </c>
      <c r="M227" s="32">
        <v>0</v>
      </c>
      <c r="N227" s="32">
        <v>0</v>
      </c>
      <c r="O227" s="189"/>
      <c r="P227" s="189"/>
    </row>
    <row r="228" spans="1:16" ht="24" x14ac:dyDescent="0.25">
      <c r="A228" s="190"/>
      <c r="B228" s="189"/>
      <c r="C228" s="189"/>
      <c r="D228" s="189"/>
      <c r="E228" s="189"/>
      <c r="F228" s="189"/>
      <c r="G228" s="31" t="s">
        <v>7</v>
      </c>
      <c r="H228" s="32">
        <f t="shared" si="69"/>
        <v>124.2</v>
      </c>
      <c r="I228" s="32">
        <v>0</v>
      </c>
      <c r="J228" s="32">
        <v>0</v>
      </c>
      <c r="K228" s="32">
        <v>0</v>
      </c>
      <c r="L228" s="32">
        <v>0</v>
      </c>
      <c r="M228" s="32">
        <v>124.2</v>
      </c>
      <c r="N228" s="32">
        <v>0</v>
      </c>
      <c r="O228" s="189"/>
      <c r="P228" s="189"/>
    </row>
    <row r="229" spans="1:16" x14ac:dyDescent="0.25">
      <c r="A229" s="190"/>
      <c r="B229" s="189"/>
      <c r="C229" s="189"/>
      <c r="D229" s="189"/>
      <c r="E229" s="189"/>
      <c r="F229" s="189"/>
      <c r="G229" s="31" t="s">
        <v>8</v>
      </c>
      <c r="H229" s="32">
        <f t="shared" si="69"/>
        <v>10.8</v>
      </c>
      <c r="I229" s="32">
        <v>0</v>
      </c>
      <c r="J229" s="32">
        <v>0</v>
      </c>
      <c r="K229" s="32">
        <v>0</v>
      </c>
      <c r="L229" s="32">
        <v>0</v>
      </c>
      <c r="M229" s="32">
        <v>10.8</v>
      </c>
      <c r="N229" s="32">
        <v>0</v>
      </c>
      <c r="O229" s="189"/>
      <c r="P229" s="189"/>
    </row>
    <row r="230" spans="1:16" x14ac:dyDescent="0.25">
      <c r="A230" s="190"/>
      <c r="B230" s="189"/>
      <c r="C230" s="189"/>
      <c r="D230" s="189"/>
      <c r="E230" s="189"/>
      <c r="F230" s="189"/>
      <c r="G230" s="31" t="s">
        <v>9</v>
      </c>
      <c r="H230" s="32">
        <f t="shared" si="69"/>
        <v>0</v>
      </c>
      <c r="I230" s="32">
        <v>0</v>
      </c>
      <c r="J230" s="32">
        <v>0</v>
      </c>
      <c r="K230" s="32">
        <v>0</v>
      </c>
      <c r="L230" s="32">
        <v>0</v>
      </c>
      <c r="M230" s="32">
        <v>0</v>
      </c>
      <c r="N230" s="32">
        <v>0</v>
      </c>
      <c r="O230" s="189"/>
      <c r="P230" s="189"/>
    </row>
    <row r="231" spans="1:16" ht="24" x14ac:dyDescent="0.25">
      <c r="A231" s="190" t="s">
        <v>2214</v>
      </c>
      <c r="B231" s="189" t="s">
        <v>41</v>
      </c>
      <c r="C231" s="189" t="s">
        <v>126</v>
      </c>
      <c r="D231" s="189">
        <v>2029</v>
      </c>
      <c r="E231" s="189" t="s">
        <v>41</v>
      </c>
      <c r="F231" s="189" t="s">
        <v>2213</v>
      </c>
      <c r="G231" s="31" t="s">
        <v>4</v>
      </c>
      <c r="H231" s="32">
        <f>SUM(H232:H235)</f>
        <v>135</v>
      </c>
      <c r="I231" s="32">
        <f t="shared" ref="I231:N231" si="75">SUM(I232:I235)</f>
        <v>0</v>
      </c>
      <c r="J231" s="32">
        <f t="shared" si="75"/>
        <v>0</v>
      </c>
      <c r="K231" s="32">
        <f t="shared" si="75"/>
        <v>0</v>
      </c>
      <c r="L231" s="32">
        <f t="shared" si="75"/>
        <v>0</v>
      </c>
      <c r="M231" s="32">
        <f t="shared" si="75"/>
        <v>135</v>
      </c>
      <c r="N231" s="32">
        <f t="shared" si="75"/>
        <v>0</v>
      </c>
      <c r="O231" s="189">
        <v>31495</v>
      </c>
      <c r="P231" s="189" t="s">
        <v>41</v>
      </c>
    </row>
    <row r="232" spans="1:16" x14ac:dyDescent="0.25">
      <c r="A232" s="190"/>
      <c r="B232" s="189"/>
      <c r="C232" s="189"/>
      <c r="D232" s="189"/>
      <c r="E232" s="189"/>
      <c r="F232" s="189"/>
      <c r="G232" s="31" t="s">
        <v>6</v>
      </c>
      <c r="H232" s="32">
        <f t="shared" si="69"/>
        <v>0</v>
      </c>
      <c r="I232" s="32">
        <v>0</v>
      </c>
      <c r="J232" s="32">
        <v>0</v>
      </c>
      <c r="K232" s="32">
        <v>0</v>
      </c>
      <c r="L232" s="32">
        <v>0</v>
      </c>
      <c r="M232" s="32">
        <v>0</v>
      </c>
      <c r="N232" s="32">
        <v>0</v>
      </c>
      <c r="O232" s="189"/>
      <c r="P232" s="189"/>
    </row>
    <row r="233" spans="1:16" ht="24" x14ac:dyDescent="0.25">
      <c r="A233" s="190"/>
      <c r="B233" s="189"/>
      <c r="C233" s="189"/>
      <c r="D233" s="189"/>
      <c r="E233" s="189"/>
      <c r="F233" s="189"/>
      <c r="G233" s="31" t="s">
        <v>7</v>
      </c>
      <c r="H233" s="32">
        <f t="shared" si="69"/>
        <v>124.2</v>
      </c>
      <c r="I233" s="32">
        <v>0</v>
      </c>
      <c r="J233" s="32">
        <v>0</v>
      </c>
      <c r="K233" s="32">
        <v>0</v>
      </c>
      <c r="L233" s="32">
        <v>0</v>
      </c>
      <c r="M233" s="32">
        <v>124.2</v>
      </c>
      <c r="N233" s="32">
        <v>0</v>
      </c>
      <c r="O233" s="189"/>
      <c r="P233" s="189"/>
    </row>
    <row r="234" spans="1:16" x14ac:dyDescent="0.25">
      <c r="A234" s="190"/>
      <c r="B234" s="189"/>
      <c r="C234" s="189"/>
      <c r="D234" s="189"/>
      <c r="E234" s="189"/>
      <c r="F234" s="189"/>
      <c r="G234" s="31" t="s">
        <v>8</v>
      </c>
      <c r="H234" s="32">
        <f t="shared" si="69"/>
        <v>10.8</v>
      </c>
      <c r="I234" s="32">
        <v>0</v>
      </c>
      <c r="J234" s="32">
        <v>0</v>
      </c>
      <c r="K234" s="32">
        <v>0</v>
      </c>
      <c r="L234" s="32">
        <v>0</v>
      </c>
      <c r="M234" s="32">
        <v>10.8</v>
      </c>
      <c r="N234" s="32">
        <v>0</v>
      </c>
      <c r="O234" s="189"/>
      <c r="P234" s="189"/>
    </row>
    <row r="235" spans="1:16" x14ac:dyDescent="0.25">
      <c r="A235" s="190"/>
      <c r="B235" s="189"/>
      <c r="C235" s="189"/>
      <c r="D235" s="189"/>
      <c r="E235" s="189"/>
      <c r="F235" s="189"/>
      <c r="G235" s="31" t="s">
        <v>9</v>
      </c>
      <c r="H235" s="32">
        <f t="shared" si="69"/>
        <v>0</v>
      </c>
      <c r="I235" s="32">
        <v>0</v>
      </c>
      <c r="J235" s="32">
        <v>0</v>
      </c>
      <c r="K235" s="32">
        <v>0</v>
      </c>
      <c r="L235" s="32">
        <v>0</v>
      </c>
      <c r="M235" s="32">
        <v>0</v>
      </c>
      <c r="N235" s="32">
        <v>0</v>
      </c>
      <c r="O235" s="189"/>
      <c r="P235" s="189"/>
    </row>
    <row r="236" spans="1:16" ht="24" x14ac:dyDescent="0.25">
      <c r="A236" s="209" t="s">
        <v>125</v>
      </c>
      <c r="B236" s="209"/>
      <c r="C236" s="209"/>
      <c r="D236" s="209"/>
      <c r="E236" s="209"/>
      <c r="F236" s="209"/>
      <c r="G236" s="35" t="s">
        <v>4</v>
      </c>
      <c r="H236" s="37">
        <f>SUM(H237:H240)</f>
        <v>1368</v>
      </c>
      <c r="I236" s="37">
        <f t="shared" ref="I236:N236" si="76">SUM(I237:I240)</f>
        <v>0</v>
      </c>
      <c r="J236" s="37">
        <f t="shared" si="76"/>
        <v>78.000000000000014</v>
      </c>
      <c r="K236" s="37">
        <f t="shared" si="76"/>
        <v>350</v>
      </c>
      <c r="L236" s="37">
        <f t="shared" si="76"/>
        <v>400</v>
      </c>
      <c r="M236" s="37">
        <f t="shared" si="76"/>
        <v>270</v>
      </c>
      <c r="N236" s="37">
        <f t="shared" si="76"/>
        <v>270</v>
      </c>
      <c r="O236" s="189"/>
      <c r="P236" s="189"/>
    </row>
    <row r="237" spans="1:16" x14ac:dyDescent="0.25">
      <c r="A237" s="209"/>
      <c r="B237" s="209"/>
      <c r="C237" s="209"/>
      <c r="D237" s="209"/>
      <c r="E237" s="209"/>
      <c r="F237" s="209"/>
      <c r="G237" s="35" t="s">
        <v>6</v>
      </c>
      <c r="H237" s="37">
        <f t="shared" si="69"/>
        <v>0</v>
      </c>
      <c r="I237" s="37">
        <f t="shared" ref="I237:N237" si="77">I202+I207+I212+I217+I222+I227+I232</f>
        <v>0</v>
      </c>
      <c r="J237" s="37">
        <f t="shared" si="77"/>
        <v>0</v>
      </c>
      <c r="K237" s="37">
        <f t="shared" si="77"/>
        <v>0</v>
      </c>
      <c r="L237" s="37">
        <f t="shared" si="77"/>
        <v>0</v>
      </c>
      <c r="M237" s="37">
        <f t="shared" si="77"/>
        <v>0</v>
      </c>
      <c r="N237" s="37">
        <f t="shared" si="77"/>
        <v>0</v>
      </c>
      <c r="O237" s="189"/>
      <c r="P237" s="189"/>
    </row>
    <row r="238" spans="1:16" ht="36" x14ac:dyDescent="0.25">
      <c r="A238" s="209"/>
      <c r="B238" s="209"/>
      <c r="C238" s="209"/>
      <c r="D238" s="209"/>
      <c r="E238" s="209"/>
      <c r="F238" s="209"/>
      <c r="G238" s="35" t="s">
        <v>7</v>
      </c>
      <c r="H238" s="37">
        <f t="shared" si="69"/>
        <v>1258.5999999999999</v>
      </c>
      <c r="I238" s="37">
        <f t="shared" ref="I238:N238" si="78">I203+I208+I213+I218+I223+I228+I233</f>
        <v>0</v>
      </c>
      <c r="J238" s="37">
        <f t="shared" si="78"/>
        <v>71.800000000000011</v>
      </c>
      <c r="K238" s="37">
        <f t="shared" si="78"/>
        <v>322</v>
      </c>
      <c r="L238" s="37">
        <f t="shared" si="78"/>
        <v>368</v>
      </c>
      <c r="M238" s="37">
        <f t="shared" si="78"/>
        <v>248.4</v>
      </c>
      <c r="N238" s="37">
        <f t="shared" si="78"/>
        <v>248.4</v>
      </c>
      <c r="O238" s="189"/>
      <c r="P238" s="189"/>
    </row>
    <row r="239" spans="1:16" x14ac:dyDescent="0.25">
      <c r="A239" s="209"/>
      <c r="B239" s="209"/>
      <c r="C239" s="209"/>
      <c r="D239" s="209"/>
      <c r="E239" s="209"/>
      <c r="F239" s="209"/>
      <c r="G239" s="35" t="s">
        <v>8</v>
      </c>
      <c r="H239" s="37">
        <f t="shared" si="69"/>
        <v>109.4</v>
      </c>
      <c r="I239" s="37">
        <f t="shared" ref="I239:N239" si="79">I204+I209+I214+I219+I224+I229+I234</f>
        <v>0</v>
      </c>
      <c r="J239" s="37">
        <f t="shared" si="79"/>
        <v>6.1999999999999993</v>
      </c>
      <c r="K239" s="37">
        <f t="shared" si="79"/>
        <v>28</v>
      </c>
      <c r="L239" s="37">
        <f t="shared" si="79"/>
        <v>32</v>
      </c>
      <c r="M239" s="37">
        <f t="shared" si="79"/>
        <v>21.6</v>
      </c>
      <c r="N239" s="37">
        <f t="shared" si="79"/>
        <v>21.6</v>
      </c>
      <c r="O239" s="189"/>
      <c r="P239" s="189"/>
    </row>
    <row r="240" spans="1:16" ht="24" x14ac:dyDescent="0.25">
      <c r="A240" s="209"/>
      <c r="B240" s="209"/>
      <c r="C240" s="209"/>
      <c r="D240" s="209"/>
      <c r="E240" s="209"/>
      <c r="F240" s="209"/>
      <c r="G240" s="35" t="s">
        <v>9</v>
      </c>
      <c r="H240" s="37">
        <f t="shared" si="69"/>
        <v>0</v>
      </c>
      <c r="I240" s="37">
        <f t="shared" ref="I240:N240" si="80">I205+I210+I215+I220+I225+I230+I235</f>
        <v>0</v>
      </c>
      <c r="J240" s="37">
        <f t="shared" si="80"/>
        <v>0</v>
      </c>
      <c r="K240" s="37">
        <f t="shared" si="80"/>
        <v>0</v>
      </c>
      <c r="L240" s="37">
        <f t="shared" si="80"/>
        <v>0</v>
      </c>
      <c r="M240" s="37">
        <f t="shared" si="80"/>
        <v>0</v>
      </c>
      <c r="N240" s="37">
        <f t="shared" si="80"/>
        <v>0</v>
      </c>
      <c r="O240" s="189"/>
      <c r="P240" s="189"/>
    </row>
    <row r="241" spans="1:16" x14ac:dyDescent="0.25">
      <c r="A241" s="187" t="s">
        <v>133</v>
      </c>
      <c r="B241" s="187"/>
      <c r="C241" s="187"/>
      <c r="D241" s="187"/>
      <c r="E241" s="187"/>
      <c r="F241" s="187"/>
      <c r="G241" s="187"/>
      <c r="H241" s="187"/>
      <c r="I241" s="187"/>
      <c r="J241" s="187"/>
      <c r="K241" s="187"/>
      <c r="L241" s="187"/>
      <c r="M241" s="187"/>
      <c r="N241" s="187"/>
      <c r="O241" s="187"/>
      <c r="P241" s="187"/>
    </row>
    <row r="242" spans="1:16" ht="24" x14ac:dyDescent="0.25">
      <c r="A242" s="190" t="s">
        <v>2235</v>
      </c>
      <c r="B242" s="189"/>
      <c r="C242" s="189" t="s">
        <v>133</v>
      </c>
      <c r="D242" s="189" t="s">
        <v>12</v>
      </c>
      <c r="E242" s="189"/>
      <c r="F242" s="189" t="s">
        <v>2213</v>
      </c>
      <c r="G242" s="31" t="s">
        <v>4</v>
      </c>
      <c r="H242" s="32">
        <f>SUM(H243:H246)</f>
        <v>13</v>
      </c>
      <c r="I242" s="32">
        <f t="shared" ref="I242:N242" si="81">SUM(I243:I246)</f>
        <v>0</v>
      </c>
      <c r="J242" s="32">
        <f t="shared" si="81"/>
        <v>0</v>
      </c>
      <c r="K242" s="32">
        <f t="shared" si="81"/>
        <v>13</v>
      </c>
      <c r="L242" s="32">
        <f t="shared" si="81"/>
        <v>0</v>
      </c>
      <c r="M242" s="32">
        <f t="shared" si="81"/>
        <v>0</v>
      </c>
      <c r="N242" s="32">
        <f t="shared" si="81"/>
        <v>0</v>
      </c>
      <c r="O242" s="204">
        <v>14831</v>
      </c>
      <c r="P242" s="189" t="s">
        <v>512</v>
      </c>
    </row>
    <row r="243" spans="1:16" x14ac:dyDescent="0.25">
      <c r="A243" s="190"/>
      <c r="B243" s="189"/>
      <c r="C243" s="189"/>
      <c r="D243" s="189"/>
      <c r="E243" s="189"/>
      <c r="F243" s="189"/>
      <c r="G243" s="31" t="s">
        <v>6</v>
      </c>
      <c r="H243" s="32">
        <f>SUM(I243:N243)</f>
        <v>0</v>
      </c>
      <c r="I243" s="32">
        <v>0</v>
      </c>
      <c r="J243" s="32">
        <v>0</v>
      </c>
      <c r="K243" s="32">
        <v>0</v>
      </c>
      <c r="L243" s="32">
        <v>0</v>
      </c>
      <c r="M243" s="32">
        <v>0</v>
      </c>
      <c r="N243" s="32">
        <v>0</v>
      </c>
      <c r="O243" s="204"/>
      <c r="P243" s="189"/>
    </row>
    <row r="244" spans="1:16" ht="24" x14ac:dyDescent="0.25">
      <c r="A244" s="190"/>
      <c r="B244" s="189"/>
      <c r="C244" s="189"/>
      <c r="D244" s="189"/>
      <c r="E244" s="189"/>
      <c r="F244" s="189"/>
      <c r="G244" s="31" t="s">
        <v>7</v>
      </c>
      <c r="H244" s="32">
        <f t="shared" ref="H244:H271" si="82">SUM(I244:N244)</f>
        <v>12.2</v>
      </c>
      <c r="I244" s="32">
        <v>0</v>
      </c>
      <c r="J244" s="32">
        <v>0</v>
      </c>
      <c r="K244" s="32">
        <v>12.2</v>
      </c>
      <c r="L244" s="32">
        <v>0</v>
      </c>
      <c r="M244" s="32">
        <v>0</v>
      </c>
      <c r="N244" s="32">
        <v>0</v>
      </c>
      <c r="O244" s="204"/>
      <c r="P244" s="189"/>
    </row>
    <row r="245" spans="1:16" x14ac:dyDescent="0.25">
      <c r="A245" s="190"/>
      <c r="B245" s="189"/>
      <c r="C245" s="189"/>
      <c r="D245" s="189"/>
      <c r="E245" s="189"/>
      <c r="F245" s="189"/>
      <c r="G245" s="31" t="s">
        <v>8</v>
      </c>
      <c r="H245" s="32">
        <f t="shared" si="82"/>
        <v>0.8</v>
      </c>
      <c r="I245" s="32">
        <v>0</v>
      </c>
      <c r="J245" s="32">
        <v>0</v>
      </c>
      <c r="K245" s="32">
        <v>0.8</v>
      </c>
      <c r="L245" s="32">
        <v>0</v>
      </c>
      <c r="M245" s="32">
        <v>0</v>
      </c>
      <c r="N245" s="32">
        <v>0</v>
      </c>
      <c r="O245" s="204"/>
      <c r="P245" s="189"/>
    </row>
    <row r="246" spans="1:16" x14ac:dyDescent="0.25">
      <c r="A246" s="190"/>
      <c r="B246" s="189"/>
      <c r="C246" s="189"/>
      <c r="D246" s="189"/>
      <c r="E246" s="189"/>
      <c r="F246" s="189"/>
      <c r="G246" s="31" t="s">
        <v>9</v>
      </c>
      <c r="H246" s="32">
        <f t="shared" si="82"/>
        <v>0</v>
      </c>
      <c r="I246" s="32">
        <v>0</v>
      </c>
      <c r="J246" s="32">
        <v>0</v>
      </c>
      <c r="K246" s="32">
        <v>0</v>
      </c>
      <c r="L246" s="32">
        <v>0</v>
      </c>
      <c r="M246" s="32">
        <v>0</v>
      </c>
      <c r="N246" s="32">
        <v>0</v>
      </c>
      <c r="O246" s="204"/>
      <c r="P246" s="189"/>
    </row>
    <row r="247" spans="1:16" ht="24" x14ac:dyDescent="0.25">
      <c r="A247" s="190" t="s">
        <v>2236</v>
      </c>
      <c r="B247" s="189"/>
      <c r="C247" s="189" t="s">
        <v>133</v>
      </c>
      <c r="D247" s="189">
        <v>2028</v>
      </c>
      <c r="E247" s="189"/>
      <c r="F247" s="189" t="s">
        <v>2213</v>
      </c>
      <c r="G247" s="31" t="s">
        <v>4</v>
      </c>
      <c r="H247" s="32">
        <f>SUM(H248:H251)</f>
        <v>7</v>
      </c>
      <c r="I247" s="32">
        <f t="shared" ref="I247:N247" si="83">SUM(I248:I251)</f>
        <v>0</v>
      </c>
      <c r="J247" s="32">
        <f t="shared" si="83"/>
        <v>0</v>
      </c>
      <c r="K247" s="32">
        <f t="shared" si="83"/>
        <v>0</v>
      </c>
      <c r="L247" s="32">
        <f t="shared" si="83"/>
        <v>7</v>
      </c>
      <c r="M247" s="32">
        <f t="shared" si="83"/>
        <v>0</v>
      </c>
      <c r="N247" s="32">
        <f t="shared" si="83"/>
        <v>0</v>
      </c>
      <c r="O247" s="204">
        <v>14831</v>
      </c>
      <c r="P247" s="189" t="s">
        <v>512</v>
      </c>
    </row>
    <row r="248" spans="1:16" x14ac:dyDescent="0.25">
      <c r="A248" s="190"/>
      <c r="B248" s="189"/>
      <c r="C248" s="189"/>
      <c r="D248" s="189"/>
      <c r="E248" s="189"/>
      <c r="F248" s="189"/>
      <c r="G248" s="31" t="s">
        <v>6</v>
      </c>
      <c r="H248" s="32">
        <f t="shared" si="82"/>
        <v>0</v>
      </c>
      <c r="I248" s="32">
        <v>0</v>
      </c>
      <c r="J248" s="32">
        <v>0</v>
      </c>
      <c r="K248" s="32">
        <v>0</v>
      </c>
      <c r="L248" s="32">
        <v>0</v>
      </c>
      <c r="M248" s="32">
        <v>0</v>
      </c>
      <c r="N248" s="32">
        <v>0</v>
      </c>
      <c r="O248" s="204"/>
      <c r="P248" s="189"/>
    </row>
    <row r="249" spans="1:16" ht="24" x14ac:dyDescent="0.25">
      <c r="A249" s="190"/>
      <c r="B249" s="189"/>
      <c r="C249" s="189"/>
      <c r="D249" s="189"/>
      <c r="E249" s="189"/>
      <c r="F249" s="189"/>
      <c r="G249" s="31" t="s">
        <v>7</v>
      </c>
      <c r="H249" s="32">
        <f t="shared" si="82"/>
        <v>6.6</v>
      </c>
      <c r="I249" s="32">
        <v>0</v>
      </c>
      <c r="J249" s="32">
        <v>0</v>
      </c>
      <c r="K249" s="32">
        <v>0</v>
      </c>
      <c r="L249" s="32">
        <v>6.6</v>
      </c>
      <c r="M249" s="32">
        <v>0</v>
      </c>
      <c r="N249" s="32">
        <v>0</v>
      </c>
      <c r="O249" s="204"/>
      <c r="P249" s="189"/>
    </row>
    <row r="250" spans="1:16" x14ac:dyDescent="0.25">
      <c r="A250" s="190"/>
      <c r="B250" s="189"/>
      <c r="C250" s="189"/>
      <c r="D250" s="189"/>
      <c r="E250" s="189"/>
      <c r="F250" s="189"/>
      <c r="G250" s="31" t="s">
        <v>8</v>
      </c>
      <c r="H250" s="32">
        <f t="shared" si="82"/>
        <v>0.4</v>
      </c>
      <c r="I250" s="32">
        <v>0</v>
      </c>
      <c r="J250" s="32">
        <v>0</v>
      </c>
      <c r="K250" s="32">
        <v>0</v>
      </c>
      <c r="L250" s="32">
        <v>0.4</v>
      </c>
      <c r="M250" s="32">
        <v>0</v>
      </c>
      <c r="N250" s="32">
        <v>0</v>
      </c>
      <c r="O250" s="204"/>
      <c r="P250" s="189"/>
    </row>
    <row r="251" spans="1:16" x14ac:dyDescent="0.25">
      <c r="A251" s="190"/>
      <c r="B251" s="189"/>
      <c r="C251" s="189"/>
      <c r="D251" s="189"/>
      <c r="E251" s="189"/>
      <c r="F251" s="189"/>
      <c r="G251" s="31" t="s">
        <v>9</v>
      </c>
      <c r="H251" s="32">
        <f t="shared" si="82"/>
        <v>0</v>
      </c>
      <c r="I251" s="32">
        <v>0</v>
      </c>
      <c r="J251" s="32">
        <v>0</v>
      </c>
      <c r="K251" s="32">
        <v>0</v>
      </c>
      <c r="L251" s="32">
        <v>0</v>
      </c>
      <c r="M251" s="32">
        <v>0</v>
      </c>
      <c r="N251" s="32">
        <v>0</v>
      </c>
      <c r="O251" s="204"/>
      <c r="P251" s="189"/>
    </row>
    <row r="252" spans="1:16" ht="24" x14ac:dyDescent="0.25">
      <c r="A252" s="190" t="s">
        <v>2237</v>
      </c>
      <c r="B252" s="189"/>
      <c r="C252" s="189" t="s">
        <v>133</v>
      </c>
      <c r="D252" s="189">
        <v>2029</v>
      </c>
      <c r="E252" s="189"/>
      <c r="F252" s="189" t="s">
        <v>2213</v>
      </c>
      <c r="G252" s="31" t="s">
        <v>4</v>
      </c>
      <c r="H252" s="32">
        <f>SUM(H253:H256)</f>
        <v>3</v>
      </c>
      <c r="I252" s="32">
        <f t="shared" ref="I252:N252" si="84">SUM(I253:I256)</f>
        <v>0</v>
      </c>
      <c r="J252" s="32">
        <f t="shared" si="84"/>
        <v>0</v>
      </c>
      <c r="K252" s="32">
        <f t="shared" si="84"/>
        <v>0</v>
      </c>
      <c r="L252" s="32">
        <f t="shared" si="84"/>
        <v>0</v>
      </c>
      <c r="M252" s="32">
        <f t="shared" si="84"/>
        <v>3</v>
      </c>
      <c r="N252" s="32">
        <f t="shared" si="84"/>
        <v>0</v>
      </c>
      <c r="O252" s="204">
        <v>14831</v>
      </c>
      <c r="P252" s="189" t="s">
        <v>512</v>
      </c>
    </row>
    <row r="253" spans="1:16" x14ac:dyDescent="0.25">
      <c r="A253" s="190"/>
      <c r="B253" s="189"/>
      <c r="C253" s="189"/>
      <c r="D253" s="189"/>
      <c r="E253" s="189"/>
      <c r="F253" s="189"/>
      <c r="G253" s="31" t="s">
        <v>6</v>
      </c>
      <c r="H253" s="32">
        <f t="shared" si="82"/>
        <v>0</v>
      </c>
      <c r="I253" s="32">
        <v>0</v>
      </c>
      <c r="J253" s="32">
        <v>0</v>
      </c>
      <c r="K253" s="32">
        <v>0</v>
      </c>
      <c r="L253" s="32">
        <v>0</v>
      </c>
      <c r="M253" s="32">
        <v>0</v>
      </c>
      <c r="N253" s="32">
        <v>0</v>
      </c>
      <c r="O253" s="204"/>
      <c r="P253" s="189"/>
    </row>
    <row r="254" spans="1:16" ht="24" x14ac:dyDescent="0.25">
      <c r="A254" s="190"/>
      <c r="B254" s="189"/>
      <c r="C254" s="189"/>
      <c r="D254" s="189"/>
      <c r="E254" s="189"/>
      <c r="F254" s="189"/>
      <c r="G254" s="31" t="s">
        <v>7</v>
      </c>
      <c r="H254" s="32">
        <f t="shared" si="82"/>
        <v>2.8</v>
      </c>
      <c r="I254" s="32">
        <v>0</v>
      </c>
      <c r="J254" s="32">
        <v>0</v>
      </c>
      <c r="K254" s="32">
        <v>0</v>
      </c>
      <c r="L254" s="32">
        <v>0</v>
      </c>
      <c r="M254" s="32">
        <v>2.8</v>
      </c>
      <c r="N254" s="32">
        <v>0</v>
      </c>
      <c r="O254" s="204"/>
      <c r="P254" s="189"/>
    </row>
    <row r="255" spans="1:16" x14ac:dyDescent="0.25">
      <c r="A255" s="190"/>
      <c r="B255" s="189"/>
      <c r="C255" s="189"/>
      <c r="D255" s="189"/>
      <c r="E255" s="189"/>
      <c r="F255" s="189"/>
      <c r="G255" s="31" t="s">
        <v>8</v>
      </c>
      <c r="H255" s="32">
        <f t="shared" si="82"/>
        <v>0.2</v>
      </c>
      <c r="I255" s="32">
        <v>0</v>
      </c>
      <c r="J255" s="32">
        <v>0</v>
      </c>
      <c r="K255" s="32">
        <v>0</v>
      </c>
      <c r="L255" s="32">
        <v>0</v>
      </c>
      <c r="M255" s="32">
        <v>0.2</v>
      </c>
      <c r="N255" s="32">
        <v>0</v>
      </c>
      <c r="O255" s="204"/>
      <c r="P255" s="189"/>
    </row>
    <row r="256" spans="1:16" x14ac:dyDescent="0.25">
      <c r="A256" s="190"/>
      <c r="B256" s="189"/>
      <c r="C256" s="189"/>
      <c r="D256" s="189"/>
      <c r="E256" s="189"/>
      <c r="F256" s="189"/>
      <c r="G256" s="31" t="s">
        <v>9</v>
      </c>
      <c r="H256" s="32">
        <f t="shared" si="82"/>
        <v>0</v>
      </c>
      <c r="I256" s="32">
        <v>0</v>
      </c>
      <c r="J256" s="32">
        <v>0</v>
      </c>
      <c r="K256" s="32">
        <v>0</v>
      </c>
      <c r="L256" s="32">
        <v>0</v>
      </c>
      <c r="M256" s="32">
        <v>0</v>
      </c>
      <c r="N256" s="32">
        <v>0</v>
      </c>
      <c r="O256" s="204"/>
      <c r="P256" s="189"/>
    </row>
    <row r="257" spans="1:16" ht="24" x14ac:dyDescent="0.25">
      <c r="A257" s="190" t="s">
        <v>2212</v>
      </c>
      <c r="B257" s="189"/>
      <c r="C257" s="189" t="s">
        <v>133</v>
      </c>
      <c r="D257" s="189">
        <v>2030</v>
      </c>
      <c r="E257" s="189"/>
      <c r="F257" s="189" t="s">
        <v>2213</v>
      </c>
      <c r="G257" s="31" t="s">
        <v>4</v>
      </c>
      <c r="H257" s="32">
        <f>SUM(H258:H261)</f>
        <v>135</v>
      </c>
      <c r="I257" s="32">
        <f t="shared" ref="I257:N257" si="85">SUM(I258:I261)</f>
        <v>0</v>
      </c>
      <c r="J257" s="32">
        <f t="shared" si="85"/>
        <v>0</v>
      </c>
      <c r="K257" s="32">
        <f t="shared" si="85"/>
        <v>0</v>
      </c>
      <c r="L257" s="32">
        <f t="shared" si="85"/>
        <v>0</v>
      </c>
      <c r="M257" s="32">
        <f t="shared" si="85"/>
        <v>0</v>
      </c>
      <c r="N257" s="32">
        <f t="shared" si="85"/>
        <v>135</v>
      </c>
      <c r="O257" s="204">
        <v>14831</v>
      </c>
      <c r="P257" s="189" t="s">
        <v>512</v>
      </c>
    </row>
    <row r="258" spans="1:16" x14ac:dyDescent="0.25">
      <c r="A258" s="190"/>
      <c r="B258" s="189"/>
      <c r="C258" s="189"/>
      <c r="D258" s="189"/>
      <c r="E258" s="189"/>
      <c r="F258" s="189"/>
      <c r="G258" s="31" t="s">
        <v>6</v>
      </c>
      <c r="H258" s="32">
        <f t="shared" si="82"/>
        <v>0</v>
      </c>
      <c r="I258" s="32">
        <v>0</v>
      </c>
      <c r="J258" s="32">
        <v>0</v>
      </c>
      <c r="K258" s="32">
        <v>0</v>
      </c>
      <c r="L258" s="32">
        <v>0</v>
      </c>
      <c r="M258" s="32">
        <v>0</v>
      </c>
      <c r="N258" s="32">
        <v>0</v>
      </c>
      <c r="O258" s="204"/>
      <c r="P258" s="189"/>
    </row>
    <row r="259" spans="1:16" ht="24" x14ac:dyDescent="0.25">
      <c r="A259" s="190"/>
      <c r="B259" s="189"/>
      <c r="C259" s="189"/>
      <c r="D259" s="189"/>
      <c r="E259" s="189"/>
      <c r="F259" s="189"/>
      <c r="G259" s="31" t="s">
        <v>7</v>
      </c>
      <c r="H259" s="32">
        <f t="shared" si="82"/>
        <v>126.9</v>
      </c>
      <c r="I259" s="32">
        <v>0</v>
      </c>
      <c r="J259" s="32">
        <v>0</v>
      </c>
      <c r="K259" s="32">
        <v>0</v>
      </c>
      <c r="L259" s="32">
        <v>0</v>
      </c>
      <c r="M259" s="32">
        <v>0</v>
      </c>
      <c r="N259" s="32">
        <v>126.9</v>
      </c>
      <c r="O259" s="204"/>
      <c r="P259" s="189"/>
    </row>
    <row r="260" spans="1:16" x14ac:dyDescent="0.25">
      <c r="A260" s="190"/>
      <c r="B260" s="189"/>
      <c r="C260" s="189"/>
      <c r="D260" s="189"/>
      <c r="E260" s="189"/>
      <c r="F260" s="189"/>
      <c r="G260" s="31" t="s">
        <v>8</v>
      </c>
      <c r="H260" s="32">
        <f t="shared" si="82"/>
        <v>8.1</v>
      </c>
      <c r="I260" s="32">
        <v>0</v>
      </c>
      <c r="J260" s="32">
        <v>0</v>
      </c>
      <c r="K260" s="32">
        <v>0</v>
      </c>
      <c r="L260" s="32">
        <v>0</v>
      </c>
      <c r="M260" s="32">
        <v>0</v>
      </c>
      <c r="N260" s="32">
        <v>8.1</v>
      </c>
      <c r="O260" s="204"/>
      <c r="P260" s="189"/>
    </row>
    <row r="261" spans="1:16" x14ac:dyDescent="0.25">
      <c r="A261" s="190"/>
      <c r="B261" s="189"/>
      <c r="C261" s="189"/>
      <c r="D261" s="189"/>
      <c r="E261" s="189"/>
      <c r="F261" s="189"/>
      <c r="G261" s="31" t="s">
        <v>9</v>
      </c>
      <c r="H261" s="32">
        <f t="shared" si="82"/>
        <v>0</v>
      </c>
      <c r="I261" s="32">
        <v>0</v>
      </c>
      <c r="J261" s="32">
        <v>0</v>
      </c>
      <c r="K261" s="32">
        <v>0</v>
      </c>
      <c r="L261" s="32">
        <v>0</v>
      </c>
      <c r="M261" s="32">
        <v>0</v>
      </c>
      <c r="N261" s="32">
        <v>0</v>
      </c>
      <c r="O261" s="204"/>
      <c r="P261" s="189"/>
    </row>
    <row r="262" spans="1:16" ht="24" x14ac:dyDescent="0.25">
      <c r="A262" s="190" t="s">
        <v>2214</v>
      </c>
      <c r="B262" s="189"/>
      <c r="C262" s="189" t="s">
        <v>133</v>
      </c>
      <c r="D262" s="189">
        <v>2030</v>
      </c>
      <c r="E262" s="189"/>
      <c r="F262" s="189" t="s">
        <v>2213</v>
      </c>
      <c r="G262" s="31" t="s">
        <v>4</v>
      </c>
      <c r="H262" s="32">
        <f>SUM(H263:H266)</f>
        <v>135</v>
      </c>
      <c r="I262" s="32">
        <f t="shared" ref="I262:N262" si="86">SUM(I263:I266)</f>
        <v>0</v>
      </c>
      <c r="J262" s="32">
        <f t="shared" si="86"/>
        <v>0</v>
      </c>
      <c r="K262" s="32">
        <f t="shared" si="86"/>
        <v>0</v>
      </c>
      <c r="L262" s="32">
        <f t="shared" si="86"/>
        <v>0</v>
      </c>
      <c r="M262" s="32">
        <f t="shared" si="86"/>
        <v>0</v>
      </c>
      <c r="N262" s="32">
        <f t="shared" si="86"/>
        <v>135</v>
      </c>
      <c r="O262" s="204">
        <v>14831</v>
      </c>
      <c r="P262" s="189" t="s">
        <v>512</v>
      </c>
    </row>
    <row r="263" spans="1:16" x14ac:dyDescent="0.25">
      <c r="A263" s="190"/>
      <c r="B263" s="189"/>
      <c r="C263" s="189"/>
      <c r="D263" s="189"/>
      <c r="E263" s="189"/>
      <c r="F263" s="189"/>
      <c r="G263" s="31" t="s">
        <v>6</v>
      </c>
      <c r="H263" s="32">
        <f t="shared" si="82"/>
        <v>0</v>
      </c>
      <c r="I263" s="32">
        <v>0</v>
      </c>
      <c r="J263" s="32">
        <v>0</v>
      </c>
      <c r="K263" s="32">
        <v>0</v>
      </c>
      <c r="L263" s="32">
        <v>0</v>
      </c>
      <c r="M263" s="32">
        <v>0</v>
      </c>
      <c r="N263" s="32">
        <v>0</v>
      </c>
      <c r="O263" s="204"/>
      <c r="P263" s="189"/>
    </row>
    <row r="264" spans="1:16" ht="24" x14ac:dyDescent="0.25">
      <c r="A264" s="190"/>
      <c r="B264" s="189"/>
      <c r="C264" s="189"/>
      <c r="D264" s="189"/>
      <c r="E264" s="189"/>
      <c r="F264" s="189"/>
      <c r="G264" s="31" t="s">
        <v>7</v>
      </c>
      <c r="H264" s="32">
        <f t="shared" si="82"/>
        <v>126.9</v>
      </c>
      <c r="I264" s="32">
        <v>0</v>
      </c>
      <c r="J264" s="32">
        <v>0</v>
      </c>
      <c r="K264" s="32">
        <v>0</v>
      </c>
      <c r="L264" s="32">
        <v>0</v>
      </c>
      <c r="M264" s="32">
        <v>0</v>
      </c>
      <c r="N264" s="32">
        <v>126.9</v>
      </c>
      <c r="O264" s="204"/>
      <c r="P264" s="189"/>
    </row>
    <row r="265" spans="1:16" x14ac:dyDescent="0.25">
      <c r="A265" s="190"/>
      <c r="B265" s="189"/>
      <c r="C265" s="189"/>
      <c r="D265" s="189"/>
      <c r="E265" s="189"/>
      <c r="F265" s="189"/>
      <c r="G265" s="31" t="s">
        <v>8</v>
      </c>
      <c r="H265" s="32">
        <f t="shared" si="82"/>
        <v>8.1</v>
      </c>
      <c r="I265" s="32">
        <v>0</v>
      </c>
      <c r="J265" s="32">
        <v>0</v>
      </c>
      <c r="K265" s="32">
        <v>0</v>
      </c>
      <c r="L265" s="32">
        <v>0</v>
      </c>
      <c r="M265" s="32">
        <v>0</v>
      </c>
      <c r="N265" s="32">
        <v>8.1</v>
      </c>
      <c r="O265" s="204"/>
      <c r="P265" s="189"/>
    </row>
    <row r="266" spans="1:16" x14ac:dyDescent="0.25">
      <c r="A266" s="190"/>
      <c r="B266" s="189"/>
      <c r="C266" s="189"/>
      <c r="D266" s="189"/>
      <c r="E266" s="189"/>
      <c r="F266" s="189"/>
      <c r="G266" s="31" t="s">
        <v>9</v>
      </c>
      <c r="H266" s="32">
        <f t="shared" si="82"/>
        <v>0</v>
      </c>
      <c r="I266" s="32">
        <v>0</v>
      </c>
      <c r="J266" s="32">
        <v>0</v>
      </c>
      <c r="K266" s="32">
        <v>0</v>
      </c>
      <c r="L266" s="32">
        <v>0</v>
      </c>
      <c r="M266" s="32">
        <v>0</v>
      </c>
      <c r="N266" s="32">
        <v>0</v>
      </c>
      <c r="O266" s="204"/>
      <c r="P266" s="189"/>
    </row>
    <row r="267" spans="1:16" ht="24" x14ac:dyDescent="0.25">
      <c r="A267" s="209" t="s">
        <v>125</v>
      </c>
      <c r="B267" s="209"/>
      <c r="C267" s="209"/>
      <c r="D267" s="209"/>
      <c r="E267" s="209"/>
      <c r="F267" s="209"/>
      <c r="G267" s="35" t="s">
        <v>4</v>
      </c>
      <c r="H267" s="37">
        <f>SUM(H268:H271)</f>
        <v>293.00000000000006</v>
      </c>
      <c r="I267" s="37">
        <f t="shared" ref="I267:N267" si="87">SUM(I268:I271)</f>
        <v>0</v>
      </c>
      <c r="J267" s="37">
        <f t="shared" si="87"/>
        <v>0</v>
      </c>
      <c r="K267" s="37">
        <f t="shared" si="87"/>
        <v>13</v>
      </c>
      <c r="L267" s="37">
        <f t="shared" si="87"/>
        <v>7</v>
      </c>
      <c r="M267" s="37">
        <f t="shared" si="87"/>
        <v>3</v>
      </c>
      <c r="N267" s="37">
        <f t="shared" si="87"/>
        <v>270</v>
      </c>
      <c r="O267" s="189"/>
      <c r="P267" s="189"/>
    </row>
    <row r="268" spans="1:16" x14ac:dyDescent="0.25">
      <c r="A268" s="209"/>
      <c r="B268" s="209"/>
      <c r="C268" s="209"/>
      <c r="D268" s="209"/>
      <c r="E268" s="209"/>
      <c r="F268" s="209"/>
      <c r="G268" s="35" t="s">
        <v>6</v>
      </c>
      <c r="H268" s="37">
        <f>SUM(I268:N268)</f>
        <v>0</v>
      </c>
      <c r="I268" s="37">
        <f t="shared" ref="I268:N268" si="88">I243+I248+I253+I258+I263</f>
        <v>0</v>
      </c>
      <c r="J268" s="37">
        <f t="shared" si="88"/>
        <v>0</v>
      </c>
      <c r="K268" s="37">
        <f t="shared" si="88"/>
        <v>0</v>
      </c>
      <c r="L268" s="37">
        <f t="shared" si="88"/>
        <v>0</v>
      </c>
      <c r="M268" s="37">
        <f t="shared" si="88"/>
        <v>0</v>
      </c>
      <c r="N268" s="37">
        <f t="shared" si="88"/>
        <v>0</v>
      </c>
      <c r="O268" s="189"/>
      <c r="P268" s="189"/>
    </row>
    <row r="269" spans="1:16" ht="36" x14ac:dyDescent="0.25">
      <c r="A269" s="209"/>
      <c r="B269" s="209"/>
      <c r="C269" s="209"/>
      <c r="D269" s="209"/>
      <c r="E269" s="209"/>
      <c r="F269" s="209"/>
      <c r="G269" s="35" t="s">
        <v>7</v>
      </c>
      <c r="H269" s="37">
        <f t="shared" si="82"/>
        <v>275.40000000000003</v>
      </c>
      <c r="I269" s="37">
        <f t="shared" ref="I269:N269" si="89">I244+I249+I254+I259+I264</f>
        <v>0</v>
      </c>
      <c r="J269" s="37">
        <f t="shared" si="89"/>
        <v>0</v>
      </c>
      <c r="K269" s="37">
        <f t="shared" si="89"/>
        <v>12.2</v>
      </c>
      <c r="L269" s="37">
        <f t="shared" si="89"/>
        <v>6.6</v>
      </c>
      <c r="M269" s="37">
        <f t="shared" si="89"/>
        <v>2.8</v>
      </c>
      <c r="N269" s="37">
        <f t="shared" si="89"/>
        <v>253.8</v>
      </c>
      <c r="O269" s="189"/>
      <c r="P269" s="189"/>
    </row>
    <row r="270" spans="1:16" x14ac:dyDescent="0.25">
      <c r="A270" s="209"/>
      <c r="B270" s="209"/>
      <c r="C270" s="209"/>
      <c r="D270" s="209"/>
      <c r="E270" s="209"/>
      <c r="F270" s="209"/>
      <c r="G270" s="35" t="s">
        <v>8</v>
      </c>
      <c r="H270" s="37">
        <f t="shared" si="82"/>
        <v>17.599999999999998</v>
      </c>
      <c r="I270" s="37">
        <f t="shared" ref="I270:N270" si="90">I245+I250+I255+I260+I265</f>
        <v>0</v>
      </c>
      <c r="J270" s="37">
        <f t="shared" si="90"/>
        <v>0</v>
      </c>
      <c r="K270" s="37">
        <f t="shared" si="90"/>
        <v>0.8</v>
      </c>
      <c r="L270" s="37">
        <f t="shared" si="90"/>
        <v>0.4</v>
      </c>
      <c r="M270" s="37">
        <f t="shared" si="90"/>
        <v>0.2</v>
      </c>
      <c r="N270" s="37">
        <f t="shared" si="90"/>
        <v>16.2</v>
      </c>
      <c r="O270" s="189"/>
      <c r="P270" s="189"/>
    </row>
    <row r="271" spans="1:16" ht="24" x14ac:dyDescent="0.25">
      <c r="A271" s="209"/>
      <c r="B271" s="209"/>
      <c r="C271" s="209"/>
      <c r="D271" s="209"/>
      <c r="E271" s="209"/>
      <c r="F271" s="209"/>
      <c r="G271" s="35" t="s">
        <v>9</v>
      </c>
      <c r="H271" s="37">
        <f t="shared" si="82"/>
        <v>0</v>
      </c>
      <c r="I271" s="37">
        <f t="shared" ref="I271:N271" si="91">I246+I251+I256+I261+I266</f>
        <v>0</v>
      </c>
      <c r="J271" s="37">
        <f t="shared" si="91"/>
        <v>0</v>
      </c>
      <c r="K271" s="37">
        <f t="shared" si="91"/>
        <v>0</v>
      </c>
      <c r="L271" s="37">
        <f t="shared" si="91"/>
        <v>0</v>
      </c>
      <c r="M271" s="37">
        <f t="shared" si="91"/>
        <v>0</v>
      </c>
      <c r="N271" s="37">
        <f t="shared" si="91"/>
        <v>0</v>
      </c>
      <c r="O271" s="189"/>
      <c r="P271" s="189"/>
    </row>
    <row r="272" spans="1:16" x14ac:dyDescent="0.25">
      <c r="A272" s="187" t="s">
        <v>542</v>
      </c>
      <c r="B272" s="187"/>
      <c r="C272" s="187"/>
      <c r="D272" s="187"/>
      <c r="E272" s="187"/>
      <c r="F272" s="187"/>
      <c r="G272" s="187"/>
      <c r="H272" s="187"/>
      <c r="I272" s="187"/>
      <c r="J272" s="187"/>
      <c r="K272" s="187"/>
      <c r="L272" s="187"/>
      <c r="M272" s="187"/>
      <c r="N272" s="187"/>
      <c r="O272" s="187"/>
      <c r="P272" s="187"/>
    </row>
    <row r="273" spans="1:16" ht="24" x14ac:dyDescent="0.25">
      <c r="A273" s="190" t="s">
        <v>2212</v>
      </c>
      <c r="B273" s="189"/>
      <c r="C273" s="189" t="s">
        <v>542</v>
      </c>
      <c r="D273" s="189">
        <v>2026</v>
      </c>
      <c r="E273" s="189"/>
      <c r="F273" s="189" t="s">
        <v>2213</v>
      </c>
      <c r="G273" s="31" t="s">
        <v>4</v>
      </c>
      <c r="H273" s="32">
        <f>SUM(H274:H277)</f>
        <v>135</v>
      </c>
      <c r="I273" s="32">
        <f t="shared" ref="I273:N273" si="92">SUM(I274:I277)</f>
        <v>0</v>
      </c>
      <c r="J273" s="32">
        <f t="shared" si="92"/>
        <v>135</v>
      </c>
      <c r="K273" s="32">
        <f t="shared" si="92"/>
        <v>0</v>
      </c>
      <c r="L273" s="32">
        <f t="shared" si="92"/>
        <v>0</v>
      </c>
      <c r="M273" s="32">
        <f t="shared" si="92"/>
        <v>0</v>
      </c>
      <c r="N273" s="32">
        <f t="shared" si="92"/>
        <v>0</v>
      </c>
      <c r="O273" s="189"/>
      <c r="P273" s="189"/>
    </row>
    <row r="274" spans="1:16" x14ac:dyDescent="0.25">
      <c r="A274" s="190"/>
      <c r="B274" s="189"/>
      <c r="C274" s="189"/>
      <c r="D274" s="189"/>
      <c r="E274" s="189"/>
      <c r="F274" s="189"/>
      <c r="G274" s="31" t="s">
        <v>6</v>
      </c>
      <c r="H274" s="32">
        <f>SUM(I274:N274)</f>
        <v>0</v>
      </c>
      <c r="I274" s="32">
        <v>0</v>
      </c>
      <c r="J274" s="32">
        <v>0</v>
      </c>
      <c r="K274" s="32">
        <v>0</v>
      </c>
      <c r="L274" s="32">
        <v>0</v>
      </c>
      <c r="M274" s="32">
        <v>0</v>
      </c>
      <c r="N274" s="32">
        <v>0</v>
      </c>
      <c r="O274" s="189"/>
      <c r="P274" s="189"/>
    </row>
    <row r="275" spans="1:16" ht="24" x14ac:dyDescent="0.25">
      <c r="A275" s="190"/>
      <c r="B275" s="189"/>
      <c r="C275" s="189"/>
      <c r="D275" s="189"/>
      <c r="E275" s="189"/>
      <c r="F275" s="189"/>
      <c r="G275" s="31" t="s">
        <v>7</v>
      </c>
      <c r="H275" s="32">
        <f>SUM(I275:N275)</f>
        <v>126.9</v>
      </c>
      <c r="I275" s="32">
        <v>0</v>
      </c>
      <c r="J275" s="32">
        <v>126.9</v>
      </c>
      <c r="K275" s="32">
        <v>0</v>
      </c>
      <c r="L275" s="32">
        <v>0</v>
      </c>
      <c r="M275" s="32">
        <v>0</v>
      </c>
      <c r="N275" s="32">
        <v>0</v>
      </c>
      <c r="O275" s="189"/>
      <c r="P275" s="189"/>
    </row>
    <row r="276" spans="1:16" x14ac:dyDescent="0.25">
      <c r="A276" s="190"/>
      <c r="B276" s="189"/>
      <c r="C276" s="189"/>
      <c r="D276" s="189"/>
      <c r="E276" s="189"/>
      <c r="F276" s="189"/>
      <c r="G276" s="31" t="s">
        <v>8</v>
      </c>
      <c r="H276" s="32">
        <f>SUM(I276:N276)</f>
        <v>8.1</v>
      </c>
      <c r="I276" s="32">
        <v>0</v>
      </c>
      <c r="J276" s="32">
        <v>8.1</v>
      </c>
      <c r="K276" s="32">
        <v>0</v>
      </c>
      <c r="L276" s="32">
        <v>0</v>
      </c>
      <c r="M276" s="32">
        <v>0</v>
      </c>
      <c r="N276" s="32">
        <v>0</v>
      </c>
      <c r="O276" s="189"/>
      <c r="P276" s="189"/>
    </row>
    <row r="277" spans="1:16" x14ac:dyDescent="0.25">
      <c r="A277" s="190"/>
      <c r="B277" s="189"/>
      <c r="C277" s="189"/>
      <c r="D277" s="189"/>
      <c r="E277" s="189"/>
      <c r="F277" s="189"/>
      <c r="G277" s="31" t="s">
        <v>9</v>
      </c>
      <c r="H277" s="32">
        <f>SUM(I277:N277)</f>
        <v>0</v>
      </c>
      <c r="I277" s="32">
        <v>0</v>
      </c>
      <c r="J277" s="32">
        <v>0</v>
      </c>
      <c r="K277" s="32">
        <v>0</v>
      </c>
      <c r="L277" s="32">
        <v>0</v>
      </c>
      <c r="M277" s="32">
        <v>0</v>
      </c>
      <c r="N277" s="32">
        <v>0</v>
      </c>
      <c r="O277" s="189"/>
      <c r="P277" s="189"/>
    </row>
    <row r="278" spans="1:16" ht="24" x14ac:dyDescent="0.25">
      <c r="A278" s="190" t="s">
        <v>2214</v>
      </c>
      <c r="B278" s="189"/>
      <c r="C278" s="189" t="s">
        <v>542</v>
      </c>
      <c r="D278" s="189">
        <v>2026</v>
      </c>
      <c r="E278" s="189"/>
      <c r="F278" s="189" t="s">
        <v>2213</v>
      </c>
      <c r="G278" s="31" t="s">
        <v>4</v>
      </c>
      <c r="H278" s="32">
        <f t="shared" ref="H278:N278" si="93">SUM(H279:H282)</f>
        <v>135</v>
      </c>
      <c r="I278" s="32">
        <f t="shared" si="93"/>
        <v>0</v>
      </c>
      <c r="J278" s="32">
        <f t="shared" si="93"/>
        <v>135</v>
      </c>
      <c r="K278" s="32">
        <f t="shared" si="93"/>
        <v>0</v>
      </c>
      <c r="L278" s="32">
        <f t="shared" si="93"/>
        <v>0</v>
      </c>
      <c r="M278" s="32">
        <f t="shared" si="93"/>
        <v>0</v>
      </c>
      <c r="N278" s="32">
        <f t="shared" si="93"/>
        <v>0</v>
      </c>
      <c r="O278" s="189"/>
      <c r="P278" s="189"/>
    </row>
    <row r="279" spans="1:16" x14ac:dyDescent="0.25">
      <c r="A279" s="190"/>
      <c r="B279" s="189"/>
      <c r="C279" s="189"/>
      <c r="D279" s="189"/>
      <c r="E279" s="189"/>
      <c r="F279" s="189"/>
      <c r="G279" s="31" t="s">
        <v>6</v>
      </c>
      <c r="H279" s="32">
        <f>SUM(I279:N279)</f>
        <v>0</v>
      </c>
      <c r="I279" s="32">
        <v>0</v>
      </c>
      <c r="J279" s="32">
        <v>0</v>
      </c>
      <c r="K279" s="32">
        <v>0</v>
      </c>
      <c r="L279" s="32">
        <v>0</v>
      </c>
      <c r="M279" s="32">
        <v>0</v>
      </c>
      <c r="N279" s="32">
        <v>0</v>
      </c>
      <c r="O279" s="189"/>
      <c r="P279" s="189"/>
    </row>
    <row r="280" spans="1:16" ht="24" x14ac:dyDescent="0.25">
      <c r="A280" s="190"/>
      <c r="B280" s="189"/>
      <c r="C280" s="189"/>
      <c r="D280" s="189"/>
      <c r="E280" s="189"/>
      <c r="F280" s="189"/>
      <c r="G280" s="31" t="s">
        <v>7</v>
      </c>
      <c r="H280" s="32">
        <f t="shared" ref="H280:H312" si="94">SUM(I280:N280)</f>
        <v>126.9</v>
      </c>
      <c r="I280" s="32">
        <v>0</v>
      </c>
      <c r="J280" s="32">
        <v>126.9</v>
      </c>
      <c r="K280" s="32">
        <v>0</v>
      </c>
      <c r="L280" s="32">
        <v>0</v>
      </c>
      <c r="M280" s="32">
        <v>0</v>
      </c>
      <c r="N280" s="32">
        <v>0</v>
      </c>
      <c r="O280" s="189"/>
      <c r="P280" s="189"/>
    </row>
    <row r="281" spans="1:16" x14ac:dyDescent="0.25">
      <c r="A281" s="190"/>
      <c r="B281" s="189"/>
      <c r="C281" s="189"/>
      <c r="D281" s="189"/>
      <c r="E281" s="189"/>
      <c r="F281" s="189"/>
      <c r="G281" s="31" t="s">
        <v>8</v>
      </c>
      <c r="H281" s="32">
        <f t="shared" si="94"/>
        <v>8.1</v>
      </c>
      <c r="I281" s="32">
        <v>0</v>
      </c>
      <c r="J281" s="32">
        <v>8.1</v>
      </c>
      <c r="K281" s="32">
        <v>0</v>
      </c>
      <c r="L281" s="32">
        <v>0</v>
      </c>
      <c r="M281" s="32">
        <v>0</v>
      </c>
      <c r="N281" s="32">
        <v>0</v>
      </c>
      <c r="O281" s="189"/>
      <c r="P281" s="189"/>
    </row>
    <row r="282" spans="1:16" x14ac:dyDescent="0.25">
      <c r="A282" s="190"/>
      <c r="B282" s="189"/>
      <c r="C282" s="189"/>
      <c r="D282" s="189"/>
      <c r="E282" s="189"/>
      <c r="F282" s="189"/>
      <c r="G282" s="31" t="s">
        <v>9</v>
      </c>
      <c r="H282" s="32">
        <f t="shared" si="94"/>
        <v>0</v>
      </c>
      <c r="I282" s="32">
        <v>0</v>
      </c>
      <c r="J282" s="32">
        <v>0</v>
      </c>
      <c r="K282" s="32">
        <v>0</v>
      </c>
      <c r="L282" s="32">
        <v>0</v>
      </c>
      <c r="M282" s="32">
        <v>0</v>
      </c>
      <c r="N282" s="32">
        <v>0</v>
      </c>
      <c r="O282" s="189"/>
      <c r="P282" s="189"/>
    </row>
    <row r="283" spans="1:16" ht="24" x14ac:dyDescent="0.25">
      <c r="A283" s="190" t="s">
        <v>2238</v>
      </c>
      <c r="B283" s="189"/>
      <c r="C283" s="189" t="s">
        <v>542</v>
      </c>
      <c r="D283" s="189">
        <v>2027</v>
      </c>
      <c r="E283" s="189"/>
      <c r="F283" s="189" t="s">
        <v>2213</v>
      </c>
      <c r="G283" s="31" t="s">
        <v>4</v>
      </c>
      <c r="H283" s="32">
        <f t="shared" ref="H283:N283" si="95">SUM(H284:H287)</f>
        <v>20</v>
      </c>
      <c r="I283" s="32">
        <f t="shared" si="95"/>
        <v>0</v>
      </c>
      <c r="J283" s="32">
        <f t="shared" si="95"/>
        <v>0</v>
      </c>
      <c r="K283" s="32">
        <f t="shared" si="95"/>
        <v>20</v>
      </c>
      <c r="L283" s="32">
        <f t="shared" si="95"/>
        <v>0</v>
      </c>
      <c r="M283" s="32">
        <f t="shared" si="95"/>
        <v>0</v>
      </c>
      <c r="N283" s="32">
        <f t="shared" si="95"/>
        <v>0</v>
      </c>
      <c r="O283" s="189">
        <v>2235</v>
      </c>
      <c r="P283" s="189"/>
    </row>
    <row r="284" spans="1:16" x14ac:dyDescent="0.25">
      <c r="A284" s="190"/>
      <c r="B284" s="189"/>
      <c r="C284" s="189"/>
      <c r="D284" s="189"/>
      <c r="E284" s="189"/>
      <c r="F284" s="189"/>
      <c r="G284" s="31" t="s">
        <v>6</v>
      </c>
      <c r="H284" s="32">
        <f t="shared" si="94"/>
        <v>0</v>
      </c>
      <c r="I284" s="32">
        <v>0</v>
      </c>
      <c r="J284" s="32">
        <v>0</v>
      </c>
      <c r="K284" s="32">
        <v>0</v>
      </c>
      <c r="L284" s="32">
        <v>0</v>
      </c>
      <c r="M284" s="32">
        <v>0</v>
      </c>
      <c r="N284" s="32">
        <v>0</v>
      </c>
      <c r="O284" s="189"/>
      <c r="P284" s="189"/>
    </row>
    <row r="285" spans="1:16" ht="24" x14ac:dyDescent="0.25">
      <c r="A285" s="190"/>
      <c r="B285" s="189"/>
      <c r="C285" s="189"/>
      <c r="D285" s="189"/>
      <c r="E285" s="189"/>
      <c r="F285" s="189"/>
      <c r="G285" s="31" t="s">
        <v>7</v>
      </c>
      <c r="H285" s="32">
        <f t="shared" si="94"/>
        <v>18.8</v>
      </c>
      <c r="I285" s="32">
        <v>0</v>
      </c>
      <c r="J285" s="32">
        <v>0</v>
      </c>
      <c r="K285" s="32">
        <v>18.8</v>
      </c>
      <c r="L285" s="32">
        <v>0</v>
      </c>
      <c r="M285" s="32">
        <v>0</v>
      </c>
      <c r="N285" s="32">
        <v>0</v>
      </c>
      <c r="O285" s="189"/>
      <c r="P285" s="189"/>
    </row>
    <row r="286" spans="1:16" x14ac:dyDescent="0.25">
      <c r="A286" s="190"/>
      <c r="B286" s="189"/>
      <c r="C286" s="189"/>
      <c r="D286" s="189"/>
      <c r="E286" s="189"/>
      <c r="F286" s="189"/>
      <c r="G286" s="31" t="s">
        <v>8</v>
      </c>
      <c r="H286" s="32">
        <f t="shared" si="94"/>
        <v>1.2</v>
      </c>
      <c r="I286" s="32">
        <v>0</v>
      </c>
      <c r="J286" s="32">
        <v>0</v>
      </c>
      <c r="K286" s="32">
        <v>1.2</v>
      </c>
      <c r="L286" s="32">
        <v>0</v>
      </c>
      <c r="M286" s="32">
        <v>0</v>
      </c>
      <c r="N286" s="32">
        <v>0</v>
      </c>
      <c r="O286" s="189"/>
      <c r="P286" s="189"/>
    </row>
    <row r="287" spans="1:16" x14ac:dyDescent="0.25">
      <c r="A287" s="190"/>
      <c r="B287" s="189"/>
      <c r="C287" s="189"/>
      <c r="D287" s="189"/>
      <c r="E287" s="189"/>
      <c r="F287" s="189"/>
      <c r="G287" s="31" t="s">
        <v>9</v>
      </c>
      <c r="H287" s="32">
        <f t="shared" si="94"/>
        <v>0</v>
      </c>
      <c r="I287" s="32">
        <v>0</v>
      </c>
      <c r="J287" s="32">
        <v>0</v>
      </c>
      <c r="K287" s="32">
        <v>0</v>
      </c>
      <c r="L287" s="32">
        <v>0</v>
      </c>
      <c r="M287" s="32">
        <v>0</v>
      </c>
      <c r="N287" s="32">
        <v>0</v>
      </c>
      <c r="O287" s="189"/>
      <c r="P287" s="189"/>
    </row>
    <row r="288" spans="1:16" ht="24" x14ac:dyDescent="0.25">
      <c r="A288" s="190" t="s">
        <v>2239</v>
      </c>
      <c r="B288" s="189"/>
      <c r="C288" s="189" t="s">
        <v>542</v>
      </c>
      <c r="D288" s="189">
        <v>2028</v>
      </c>
      <c r="E288" s="189"/>
      <c r="F288" s="189" t="s">
        <v>2213</v>
      </c>
      <c r="G288" s="31" t="s">
        <v>4</v>
      </c>
      <c r="H288" s="32">
        <f>SUM(H289:H292)</f>
        <v>25</v>
      </c>
      <c r="I288" s="32">
        <f t="shared" ref="I288:N288" si="96">SUM(I289:I292)</f>
        <v>0</v>
      </c>
      <c r="J288" s="32">
        <f t="shared" si="96"/>
        <v>0</v>
      </c>
      <c r="K288" s="32">
        <f t="shared" si="96"/>
        <v>0</v>
      </c>
      <c r="L288" s="32">
        <f t="shared" si="96"/>
        <v>25</v>
      </c>
      <c r="M288" s="32">
        <f t="shared" si="96"/>
        <v>0</v>
      </c>
      <c r="N288" s="32">
        <f t="shared" si="96"/>
        <v>0</v>
      </c>
      <c r="O288" s="189">
        <v>20913</v>
      </c>
      <c r="P288" s="189"/>
    </row>
    <row r="289" spans="1:16" x14ac:dyDescent="0.25">
      <c r="A289" s="190"/>
      <c r="B289" s="189"/>
      <c r="C289" s="189"/>
      <c r="D289" s="189"/>
      <c r="E289" s="189"/>
      <c r="F289" s="189"/>
      <c r="G289" s="31" t="s">
        <v>6</v>
      </c>
      <c r="H289" s="32">
        <f t="shared" si="94"/>
        <v>0</v>
      </c>
      <c r="I289" s="32">
        <v>0</v>
      </c>
      <c r="J289" s="32">
        <v>0</v>
      </c>
      <c r="K289" s="32">
        <v>0</v>
      </c>
      <c r="L289" s="32">
        <v>0</v>
      </c>
      <c r="M289" s="32">
        <v>0</v>
      </c>
      <c r="N289" s="32">
        <v>0</v>
      </c>
      <c r="O289" s="189"/>
      <c r="P289" s="189"/>
    </row>
    <row r="290" spans="1:16" ht="24" x14ac:dyDescent="0.25">
      <c r="A290" s="190"/>
      <c r="B290" s="189"/>
      <c r="C290" s="189"/>
      <c r="D290" s="189"/>
      <c r="E290" s="189"/>
      <c r="F290" s="189"/>
      <c r="G290" s="31" t="s">
        <v>7</v>
      </c>
      <c r="H290" s="32">
        <f t="shared" si="94"/>
        <v>23.5</v>
      </c>
      <c r="I290" s="32">
        <v>0</v>
      </c>
      <c r="J290" s="32">
        <v>0</v>
      </c>
      <c r="K290" s="32">
        <v>0</v>
      </c>
      <c r="L290" s="32">
        <v>23.5</v>
      </c>
      <c r="M290" s="32">
        <v>0</v>
      </c>
      <c r="N290" s="32">
        <v>0</v>
      </c>
      <c r="O290" s="189"/>
      <c r="P290" s="189"/>
    </row>
    <row r="291" spans="1:16" x14ac:dyDescent="0.25">
      <c r="A291" s="190"/>
      <c r="B291" s="189"/>
      <c r="C291" s="189"/>
      <c r="D291" s="189"/>
      <c r="E291" s="189"/>
      <c r="F291" s="189"/>
      <c r="G291" s="31" t="s">
        <v>8</v>
      </c>
      <c r="H291" s="32">
        <f t="shared" si="94"/>
        <v>1.5</v>
      </c>
      <c r="I291" s="32">
        <v>0</v>
      </c>
      <c r="J291" s="32">
        <v>0</v>
      </c>
      <c r="K291" s="32">
        <v>0</v>
      </c>
      <c r="L291" s="32">
        <v>1.5</v>
      </c>
      <c r="M291" s="32">
        <v>0</v>
      </c>
      <c r="N291" s="32">
        <v>0</v>
      </c>
      <c r="O291" s="189"/>
      <c r="P291" s="189"/>
    </row>
    <row r="292" spans="1:16" x14ac:dyDescent="0.25">
      <c r="A292" s="190"/>
      <c r="B292" s="189"/>
      <c r="C292" s="189"/>
      <c r="D292" s="189"/>
      <c r="E292" s="189"/>
      <c r="F292" s="189"/>
      <c r="G292" s="31" t="s">
        <v>9</v>
      </c>
      <c r="H292" s="32">
        <f t="shared" si="94"/>
        <v>0</v>
      </c>
      <c r="I292" s="32">
        <v>0</v>
      </c>
      <c r="J292" s="32">
        <v>0</v>
      </c>
      <c r="K292" s="32">
        <v>0</v>
      </c>
      <c r="L292" s="32">
        <v>0</v>
      </c>
      <c r="M292" s="32">
        <v>0</v>
      </c>
      <c r="N292" s="32">
        <v>0</v>
      </c>
      <c r="O292" s="189"/>
      <c r="P292" s="189"/>
    </row>
    <row r="293" spans="1:16" ht="24" x14ac:dyDescent="0.25">
      <c r="A293" s="190" t="s">
        <v>2240</v>
      </c>
      <c r="B293" s="189"/>
      <c r="C293" s="189" t="s">
        <v>542</v>
      </c>
      <c r="D293" s="189">
        <v>2029</v>
      </c>
      <c r="E293" s="189"/>
      <c r="F293" s="189" t="s">
        <v>2213</v>
      </c>
      <c r="G293" s="31" t="s">
        <v>4</v>
      </c>
      <c r="H293" s="32">
        <f>SUM(H294:H297)</f>
        <v>3.8000000000000003</v>
      </c>
      <c r="I293" s="32">
        <f t="shared" ref="I293:N293" si="97">SUM(I294:I297)</f>
        <v>0</v>
      </c>
      <c r="J293" s="32">
        <f t="shared" si="97"/>
        <v>0</v>
      </c>
      <c r="K293" s="32">
        <f t="shared" si="97"/>
        <v>0</v>
      </c>
      <c r="L293" s="32">
        <f t="shared" si="97"/>
        <v>0</v>
      </c>
      <c r="M293" s="32">
        <f t="shared" si="97"/>
        <v>3.8000000000000003</v>
      </c>
      <c r="N293" s="32">
        <f t="shared" si="97"/>
        <v>0</v>
      </c>
      <c r="O293" s="189">
        <v>833</v>
      </c>
      <c r="P293" s="189"/>
    </row>
    <row r="294" spans="1:16" x14ac:dyDescent="0.25">
      <c r="A294" s="190"/>
      <c r="B294" s="189"/>
      <c r="C294" s="189"/>
      <c r="D294" s="189"/>
      <c r="E294" s="189"/>
      <c r="F294" s="189"/>
      <c r="G294" s="31" t="s">
        <v>6</v>
      </c>
      <c r="H294" s="32">
        <f t="shared" si="94"/>
        <v>0</v>
      </c>
      <c r="I294" s="32">
        <v>0</v>
      </c>
      <c r="J294" s="32">
        <v>0</v>
      </c>
      <c r="K294" s="32">
        <v>0</v>
      </c>
      <c r="L294" s="32">
        <v>0</v>
      </c>
      <c r="M294" s="32">
        <v>0</v>
      </c>
      <c r="N294" s="32">
        <v>0</v>
      </c>
      <c r="O294" s="189"/>
      <c r="P294" s="189"/>
    </row>
    <row r="295" spans="1:16" ht="24" x14ac:dyDescent="0.25">
      <c r="A295" s="190"/>
      <c r="B295" s="189"/>
      <c r="C295" s="189"/>
      <c r="D295" s="189"/>
      <c r="E295" s="189"/>
      <c r="F295" s="189"/>
      <c r="G295" s="31" t="s">
        <v>7</v>
      </c>
      <c r="H295" s="32">
        <f t="shared" si="94"/>
        <v>3.6</v>
      </c>
      <c r="I295" s="32">
        <v>0</v>
      </c>
      <c r="J295" s="32">
        <v>0</v>
      </c>
      <c r="K295" s="32">
        <v>0</v>
      </c>
      <c r="L295" s="32">
        <v>0</v>
      </c>
      <c r="M295" s="32">
        <v>3.6</v>
      </c>
      <c r="N295" s="32">
        <v>0</v>
      </c>
      <c r="O295" s="189"/>
      <c r="P295" s="189"/>
    </row>
    <row r="296" spans="1:16" x14ac:dyDescent="0.25">
      <c r="A296" s="190"/>
      <c r="B296" s="189"/>
      <c r="C296" s="189"/>
      <c r="D296" s="189"/>
      <c r="E296" s="189"/>
      <c r="F296" s="189"/>
      <c r="G296" s="31" t="s">
        <v>8</v>
      </c>
      <c r="H296" s="32">
        <f t="shared" si="94"/>
        <v>0.2</v>
      </c>
      <c r="I296" s="32">
        <v>0</v>
      </c>
      <c r="J296" s="32">
        <v>0</v>
      </c>
      <c r="K296" s="32">
        <v>0</v>
      </c>
      <c r="L296" s="32">
        <v>0</v>
      </c>
      <c r="M296" s="32">
        <v>0.2</v>
      </c>
      <c r="N296" s="32">
        <v>0</v>
      </c>
      <c r="O296" s="189"/>
      <c r="P296" s="189"/>
    </row>
    <row r="297" spans="1:16" x14ac:dyDescent="0.25">
      <c r="A297" s="190"/>
      <c r="B297" s="189"/>
      <c r="C297" s="189"/>
      <c r="D297" s="189"/>
      <c r="E297" s="189"/>
      <c r="F297" s="189"/>
      <c r="G297" s="31" t="s">
        <v>9</v>
      </c>
      <c r="H297" s="32">
        <f t="shared" si="94"/>
        <v>0</v>
      </c>
      <c r="I297" s="32">
        <v>0</v>
      </c>
      <c r="J297" s="32">
        <v>0</v>
      </c>
      <c r="K297" s="32">
        <v>0</v>
      </c>
      <c r="L297" s="32">
        <v>0</v>
      </c>
      <c r="M297" s="32">
        <v>0</v>
      </c>
      <c r="N297" s="32">
        <v>0</v>
      </c>
      <c r="O297" s="189"/>
      <c r="P297" s="189"/>
    </row>
    <row r="298" spans="1:16" ht="24" x14ac:dyDescent="0.25">
      <c r="A298" s="190" t="s">
        <v>2241</v>
      </c>
      <c r="B298" s="189"/>
      <c r="C298" s="189" t="s">
        <v>542</v>
      </c>
      <c r="D298" s="189">
        <v>2030</v>
      </c>
      <c r="E298" s="189"/>
      <c r="F298" s="189" t="s">
        <v>2213</v>
      </c>
      <c r="G298" s="31" t="s">
        <v>4</v>
      </c>
      <c r="H298" s="32">
        <f>SUM(H299:H302)</f>
        <v>3.8000000000000003</v>
      </c>
      <c r="I298" s="32">
        <f t="shared" ref="I298:N298" si="98">SUM(I299:I302)</f>
        <v>0</v>
      </c>
      <c r="J298" s="32">
        <f t="shared" si="98"/>
        <v>0</v>
      </c>
      <c r="K298" s="32">
        <f t="shared" si="98"/>
        <v>0</v>
      </c>
      <c r="L298" s="32">
        <f t="shared" si="98"/>
        <v>0</v>
      </c>
      <c r="M298" s="32">
        <f t="shared" si="98"/>
        <v>0</v>
      </c>
      <c r="N298" s="32">
        <f t="shared" si="98"/>
        <v>3.8000000000000003</v>
      </c>
      <c r="O298" s="189">
        <v>1320</v>
      </c>
      <c r="P298" s="189"/>
    </row>
    <row r="299" spans="1:16" x14ac:dyDescent="0.25">
      <c r="A299" s="190"/>
      <c r="B299" s="189"/>
      <c r="C299" s="189"/>
      <c r="D299" s="189"/>
      <c r="E299" s="189"/>
      <c r="F299" s="189"/>
      <c r="G299" s="31" t="s">
        <v>6</v>
      </c>
      <c r="H299" s="32">
        <f t="shared" si="94"/>
        <v>0</v>
      </c>
      <c r="I299" s="32">
        <v>0</v>
      </c>
      <c r="J299" s="32">
        <v>0</v>
      </c>
      <c r="K299" s="32">
        <v>0</v>
      </c>
      <c r="L299" s="32">
        <v>0</v>
      </c>
      <c r="M299" s="32">
        <v>0</v>
      </c>
      <c r="N299" s="32">
        <v>0</v>
      </c>
      <c r="O299" s="189"/>
      <c r="P299" s="189"/>
    </row>
    <row r="300" spans="1:16" ht="24" x14ac:dyDescent="0.25">
      <c r="A300" s="190"/>
      <c r="B300" s="189"/>
      <c r="C300" s="189"/>
      <c r="D300" s="189"/>
      <c r="E300" s="189"/>
      <c r="F300" s="189"/>
      <c r="G300" s="31" t="s">
        <v>7</v>
      </c>
      <c r="H300" s="32">
        <f t="shared" si="94"/>
        <v>3.6</v>
      </c>
      <c r="I300" s="32">
        <v>0</v>
      </c>
      <c r="J300" s="32">
        <v>0</v>
      </c>
      <c r="K300" s="32">
        <v>0</v>
      </c>
      <c r="L300" s="32">
        <v>0</v>
      </c>
      <c r="M300" s="32">
        <v>0</v>
      </c>
      <c r="N300" s="32">
        <v>3.6</v>
      </c>
      <c r="O300" s="189"/>
      <c r="P300" s="189"/>
    </row>
    <row r="301" spans="1:16" x14ac:dyDescent="0.25">
      <c r="A301" s="190"/>
      <c r="B301" s="189"/>
      <c r="C301" s="189"/>
      <c r="D301" s="189"/>
      <c r="E301" s="189"/>
      <c r="F301" s="189"/>
      <c r="G301" s="31" t="s">
        <v>8</v>
      </c>
      <c r="H301" s="32">
        <f t="shared" si="94"/>
        <v>0.2</v>
      </c>
      <c r="I301" s="32">
        <v>0</v>
      </c>
      <c r="J301" s="32">
        <v>0</v>
      </c>
      <c r="K301" s="32">
        <v>0</v>
      </c>
      <c r="L301" s="32">
        <v>0</v>
      </c>
      <c r="M301" s="32">
        <v>0</v>
      </c>
      <c r="N301" s="32">
        <v>0.2</v>
      </c>
      <c r="O301" s="189"/>
      <c r="P301" s="189"/>
    </row>
    <row r="302" spans="1:16" x14ac:dyDescent="0.25">
      <c r="A302" s="190"/>
      <c r="B302" s="189"/>
      <c r="C302" s="189"/>
      <c r="D302" s="189"/>
      <c r="E302" s="189"/>
      <c r="F302" s="189"/>
      <c r="G302" s="31" t="s">
        <v>9</v>
      </c>
      <c r="H302" s="32">
        <f t="shared" si="94"/>
        <v>0</v>
      </c>
      <c r="I302" s="32">
        <v>0</v>
      </c>
      <c r="J302" s="32">
        <v>0</v>
      </c>
      <c r="K302" s="32">
        <v>0</v>
      </c>
      <c r="L302" s="32">
        <v>0</v>
      </c>
      <c r="M302" s="32">
        <v>0</v>
      </c>
      <c r="N302" s="32">
        <v>0</v>
      </c>
      <c r="O302" s="189"/>
      <c r="P302" s="189"/>
    </row>
    <row r="303" spans="1:16" ht="24" x14ac:dyDescent="0.25">
      <c r="A303" s="190" t="s">
        <v>2242</v>
      </c>
      <c r="B303" s="189"/>
      <c r="C303" s="189" t="s">
        <v>542</v>
      </c>
      <c r="D303" s="189">
        <v>2030</v>
      </c>
      <c r="E303" s="189"/>
      <c r="F303" s="189" t="s">
        <v>2213</v>
      </c>
      <c r="G303" s="31" t="s">
        <v>4</v>
      </c>
      <c r="H303" s="32">
        <f>SUM(H304:H307)</f>
        <v>3.8000000000000003</v>
      </c>
      <c r="I303" s="32">
        <f t="shared" ref="I303:N303" si="99">SUM(I304:I307)</f>
        <v>0</v>
      </c>
      <c r="J303" s="32">
        <f t="shared" si="99"/>
        <v>0</v>
      </c>
      <c r="K303" s="32">
        <f t="shared" si="99"/>
        <v>0</v>
      </c>
      <c r="L303" s="32">
        <f t="shared" si="99"/>
        <v>0</v>
      </c>
      <c r="M303" s="32">
        <f t="shared" si="99"/>
        <v>0</v>
      </c>
      <c r="N303" s="32">
        <f t="shared" si="99"/>
        <v>3.8000000000000003</v>
      </c>
      <c r="O303" s="189">
        <v>4614</v>
      </c>
      <c r="P303" s="189"/>
    </row>
    <row r="304" spans="1:16" x14ac:dyDescent="0.25">
      <c r="A304" s="190"/>
      <c r="B304" s="189"/>
      <c r="C304" s="189"/>
      <c r="D304" s="189"/>
      <c r="E304" s="189"/>
      <c r="F304" s="189"/>
      <c r="G304" s="31" t="s">
        <v>6</v>
      </c>
      <c r="H304" s="32">
        <f t="shared" si="94"/>
        <v>0</v>
      </c>
      <c r="I304" s="32">
        <v>0</v>
      </c>
      <c r="J304" s="32">
        <v>0</v>
      </c>
      <c r="K304" s="32">
        <v>0</v>
      </c>
      <c r="L304" s="32">
        <v>0</v>
      </c>
      <c r="M304" s="32">
        <v>0</v>
      </c>
      <c r="N304" s="32">
        <v>0</v>
      </c>
      <c r="O304" s="189"/>
      <c r="P304" s="189"/>
    </row>
    <row r="305" spans="1:16" ht="24" x14ac:dyDescent="0.25">
      <c r="A305" s="190"/>
      <c r="B305" s="189"/>
      <c r="C305" s="189"/>
      <c r="D305" s="189"/>
      <c r="E305" s="189"/>
      <c r="F305" s="189"/>
      <c r="G305" s="31" t="s">
        <v>7</v>
      </c>
      <c r="H305" s="32">
        <f t="shared" si="94"/>
        <v>3.6</v>
      </c>
      <c r="I305" s="32">
        <v>0</v>
      </c>
      <c r="J305" s="32">
        <v>0</v>
      </c>
      <c r="K305" s="32">
        <v>0</v>
      </c>
      <c r="L305" s="32">
        <v>0</v>
      </c>
      <c r="M305" s="32">
        <v>0</v>
      </c>
      <c r="N305" s="32">
        <v>3.6</v>
      </c>
      <c r="O305" s="189"/>
      <c r="P305" s="189"/>
    </row>
    <row r="306" spans="1:16" x14ac:dyDescent="0.25">
      <c r="A306" s="190"/>
      <c r="B306" s="189"/>
      <c r="C306" s="189"/>
      <c r="D306" s="189"/>
      <c r="E306" s="189"/>
      <c r="F306" s="189"/>
      <c r="G306" s="31" t="s">
        <v>8</v>
      </c>
      <c r="H306" s="32">
        <f t="shared" si="94"/>
        <v>0.2</v>
      </c>
      <c r="I306" s="32">
        <v>0</v>
      </c>
      <c r="J306" s="32">
        <v>0</v>
      </c>
      <c r="K306" s="32">
        <v>0</v>
      </c>
      <c r="L306" s="32">
        <v>0</v>
      </c>
      <c r="M306" s="32">
        <v>0</v>
      </c>
      <c r="N306" s="32">
        <v>0.2</v>
      </c>
      <c r="O306" s="189"/>
      <c r="P306" s="189"/>
    </row>
    <row r="307" spans="1:16" x14ac:dyDescent="0.25">
      <c r="A307" s="190"/>
      <c r="B307" s="189"/>
      <c r="C307" s="189"/>
      <c r="D307" s="189"/>
      <c r="E307" s="189"/>
      <c r="F307" s="189"/>
      <c r="G307" s="31" t="s">
        <v>9</v>
      </c>
      <c r="H307" s="32">
        <f t="shared" si="94"/>
        <v>0</v>
      </c>
      <c r="I307" s="32">
        <v>0</v>
      </c>
      <c r="J307" s="32">
        <v>0</v>
      </c>
      <c r="K307" s="32">
        <v>0</v>
      </c>
      <c r="L307" s="32">
        <v>0</v>
      </c>
      <c r="M307" s="32">
        <v>0</v>
      </c>
      <c r="N307" s="32">
        <v>0</v>
      </c>
      <c r="O307" s="189"/>
      <c r="P307" s="189"/>
    </row>
    <row r="308" spans="1:16" ht="24" x14ac:dyDescent="0.25">
      <c r="A308" s="209" t="s">
        <v>125</v>
      </c>
      <c r="B308" s="209"/>
      <c r="C308" s="209"/>
      <c r="D308" s="209"/>
      <c r="E308" s="209"/>
      <c r="F308" s="209"/>
      <c r="G308" s="35" t="s">
        <v>4</v>
      </c>
      <c r="H308" s="37">
        <f>SUM(H309:H312)</f>
        <v>326.40000000000003</v>
      </c>
      <c r="I308" s="37">
        <f t="shared" ref="I308:N308" si="100">SUM(I309:I312)</f>
        <v>0</v>
      </c>
      <c r="J308" s="37">
        <f t="shared" si="100"/>
        <v>270</v>
      </c>
      <c r="K308" s="37">
        <f t="shared" si="100"/>
        <v>20</v>
      </c>
      <c r="L308" s="37">
        <f t="shared" si="100"/>
        <v>25</v>
      </c>
      <c r="M308" s="37">
        <f t="shared" si="100"/>
        <v>3.8000000000000003</v>
      </c>
      <c r="N308" s="37">
        <f t="shared" si="100"/>
        <v>7.6000000000000005</v>
      </c>
      <c r="O308" s="189"/>
      <c r="P308" s="189"/>
    </row>
    <row r="309" spans="1:16" x14ac:dyDescent="0.25">
      <c r="A309" s="209"/>
      <c r="B309" s="209"/>
      <c r="C309" s="209"/>
      <c r="D309" s="209"/>
      <c r="E309" s="209"/>
      <c r="F309" s="209"/>
      <c r="G309" s="35" t="s">
        <v>6</v>
      </c>
      <c r="H309" s="37">
        <f t="shared" si="94"/>
        <v>0</v>
      </c>
      <c r="I309" s="37">
        <f t="shared" ref="I309:N309" si="101">I274+I279+I284+I289+I294+I299+I304</f>
        <v>0</v>
      </c>
      <c r="J309" s="37">
        <f t="shared" si="101"/>
        <v>0</v>
      </c>
      <c r="K309" s="37">
        <f t="shared" si="101"/>
        <v>0</v>
      </c>
      <c r="L309" s="37">
        <f t="shared" si="101"/>
        <v>0</v>
      </c>
      <c r="M309" s="37">
        <f t="shared" si="101"/>
        <v>0</v>
      </c>
      <c r="N309" s="37">
        <f t="shared" si="101"/>
        <v>0</v>
      </c>
      <c r="O309" s="189"/>
      <c r="P309" s="189"/>
    </row>
    <row r="310" spans="1:16" ht="36" x14ac:dyDescent="0.25">
      <c r="A310" s="209"/>
      <c r="B310" s="209"/>
      <c r="C310" s="209"/>
      <c r="D310" s="209"/>
      <c r="E310" s="209"/>
      <c r="F310" s="209"/>
      <c r="G310" s="35" t="s">
        <v>7</v>
      </c>
      <c r="H310" s="37">
        <f t="shared" si="94"/>
        <v>306.90000000000003</v>
      </c>
      <c r="I310" s="37">
        <f t="shared" ref="I310:N310" si="102">I275+I280+I285+I290+I295+I300+I305</f>
        <v>0</v>
      </c>
      <c r="J310" s="37">
        <f t="shared" si="102"/>
        <v>253.8</v>
      </c>
      <c r="K310" s="37">
        <f t="shared" si="102"/>
        <v>18.8</v>
      </c>
      <c r="L310" s="37">
        <f t="shared" si="102"/>
        <v>23.5</v>
      </c>
      <c r="M310" s="37">
        <f t="shared" si="102"/>
        <v>3.6</v>
      </c>
      <c r="N310" s="37">
        <f t="shared" si="102"/>
        <v>7.2</v>
      </c>
      <c r="O310" s="189"/>
      <c r="P310" s="189"/>
    </row>
    <row r="311" spans="1:16" x14ac:dyDescent="0.25">
      <c r="A311" s="209"/>
      <c r="B311" s="209"/>
      <c r="C311" s="209"/>
      <c r="D311" s="209"/>
      <c r="E311" s="209"/>
      <c r="F311" s="209"/>
      <c r="G311" s="35" t="s">
        <v>8</v>
      </c>
      <c r="H311" s="37">
        <f t="shared" si="94"/>
        <v>19.499999999999996</v>
      </c>
      <c r="I311" s="37">
        <f t="shared" ref="I311:N311" si="103">I276+I281+I286+I291+I296+I301+I306</f>
        <v>0</v>
      </c>
      <c r="J311" s="37">
        <f t="shared" si="103"/>
        <v>16.2</v>
      </c>
      <c r="K311" s="37">
        <f t="shared" si="103"/>
        <v>1.2</v>
      </c>
      <c r="L311" s="37">
        <f t="shared" si="103"/>
        <v>1.5</v>
      </c>
      <c r="M311" s="37">
        <f t="shared" si="103"/>
        <v>0.2</v>
      </c>
      <c r="N311" s="37">
        <f t="shared" si="103"/>
        <v>0.4</v>
      </c>
      <c r="O311" s="189"/>
      <c r="P311" s="189"/>
    </row>
    <row r="312" spans="1:16" ht="24" x14ac:dyDescent="0.25">
      <c r="A312" s="209"/>
      <c r="B312" s="209"/>
      <c r="C312" s="209"/>
      <c r="D312" s="209"/>
      <c r="E312" s="209"/>
      <c r="F312" s="209"/>
      <c r="G312" s="35" t="s">
        <v>9</v>
      </c>
      <c r="H312" s="37">
        <f t="shared" si="94"/>
        <v>0</v>
      </c>
      <c r="I312" s="37">
        <f t="shared" ref="I312:N312" si="104">I277+I282+I287+I292+I297+I302+I307</f>
        <v>0</v>
      </c>
      <c r="J312" s="37">
        <f t="shared" si="104"/>
        <v>0</v>
      </c>
      <c r="K312" s="37">
        <f t="shared" si="104"/>
        <v>0</v>
      </c>
      <c r="L312" s="37">
        <f t="shared" si="104"/>
        <v>0</v>
      </c>
      <c r="M312" s="37">
        <f t="shared" si="104"/>
        <v>0</v>
      </c>
      <c r="N312" s="37">
        <f t="shared" si="104"/>
        <v>0</v>
      </c>
      <c r="O312" s="189"/>
      <c r="P312" s="189"/>
    </row>
    <row r="313" spans="1:16" x14ac:dyDescent="0.25">
      <c r="A313" s="187" t="s">
        <v>0</v>
      </c>
      <c r="B313" s="187"/>
      <c r="C313" s="187"/>
      <c r="D313" s="187"/>
      <c r="E313" s="187"/>
      <c r="F313" s="187"/>
      <c r="G313" s="187"/>
      <c r="H313" s="187"/>
      <c r="I313" s="187"/>
      <c r="J313" s="187"/>
      <c r="K313" s="187"/>
      <c r="L313" s="187"/>
      <c r="M313" s="187"/>
      <c r="N313" s="187"/>
      <c r="O313" s="187"/>
      <c r="P313" s="187"/>
    </row>
    <row r="314" spans="1:16" ht="24" x14ac:dyDescent="0.25">
      <c r="A314" s="190" t="s">
        <v>2212</v>
      </c>
      <c r="B314" s="189" t="s">
        <v>1143</v>
      </c>
      <c r="C314" s="189" t="s">
        <v>0</v>
      </c>
      <c r="D314" s="189">
        <v>2027</v>
      </c>
      <c r="E314" s="189" t="s">
        <v>1143</v>
      </c>
      <c r="F314" s="189" t="s">
        <v>2243</v>
      </c>
      <c r="G314" s="31" t="s">
        <v>4</v>
      </c>
      <c r="H314" s="32">
        <f>SUM(H315:H318)</f>
        <v>135</v>
      </c>
      <c r="I314" s="32">
        <f t="shared" ref="I314:N314" si="105">SUM(I315:I318)</f>
        <v>0</v>
      </c>
      <c r="J314" s="32">
        <f t="shared" si="105"/>
        <v>0</v>
      </c>
      <c r="K314" s="32">
        <f t="shared" si="105"/>
        <v>135</v>
      </c>
      <c r="L314" s="32">
        <f t="shared" si="105"/>
        <v>0</v>
      </c>
      <c r="M314" s="32">
        <f t="shared" si="105"/>
        <v>0</v>
      </c>
      <c r="N314" s="32">
        <f t="shared" si="105"/>
        <v>0</v>
      </c>
      <c r="O314" s="208"/>
      <c r="P314" s="208"/>
    </row>
    <row r="315" spans="1:16" x14ac:dyDescent="0.25">
      <c r="A315" s="190"/>
      <c r="B315" s="189"/>
      <c r="C315" s="189"/>
      <c r="D315" s="189"/>
      <c r="E315" s="189"/>
      <c r="F315" s="189"/>
      <c r="G315" s="31" t="s">
        <v>6</v>
      </c>
      <c r="H315" s="32">
        <f>SUM(I315:N315)</f>
        <v>0</v>
      </c>
      <c r="I315" s="32">
        <v>0</v>
      </c>
      <c r="J315" s="32">
        <v>0</v>
      </c>
      <c r="K315" s="32">
        <v>0</v>
      </c>
      <c r="L315" s="32">
        <v>0</v>
      </c>
      <c r="M315" s="32">
        <v>0</v>
      </c>
      <c r="N315" s="32">
        <v>0</v>
      </c>
      <c r="O315" s="208"/>
      <c r="P315" s="208"/>
    </row>
    <row r="316" spans="1:16" ht="24" x14ac:dyDescent="0.25">
      <c r="A316" s="190"/>
      <c r="B316" s="189"/>
      <c r="C316" s="189"/>
      <c r="D316" s="189"/>
      <c r="E316" s="189"/>
      <c r="F316" s="189"/>
      <c r="G316" s="31" t="s">
        <v>7</v>
      </c>
      <c r="H316" s="32">
        <f t="shared" ref="H316:H338" si="106">SUM(I316:N316)</f>
        <v>126.9</v>
      </c>
      <c r="I316" s="32">
        <v>0</v>
      </c>
      <c r="J316" s="32">
        <v>0</v>
      </c>
      <c r="K316" s="32">
        <v>126.9</v>
      </c>
      <c r="L316" s="32">
        <v>0</v>
      </c>
      <c r="M316" s="32">
        <v>0</v>
      </c>
      <c r="N316" s="32">
        <v>0</v>
      </c>
      <c r="O316" s="208"/>
      <c r="P316" s="208"/>
    </row>
    <row r="317" spans="1:16" x14ac:dyDescent="0.25">
      <c r="A317" s="190"/>
      <c r="B317" s="189"/>
      <c r="C317" s="189"/>
      <c r="D317" s="189"/>
      <c r="E317" s="189"/>
      <c r="F317" s="189"/>
      <c r="G317" s="31" t="s">
        <v>8</v>
      </c>
      <c r="H317" s="32">
        <f t="shared" si="106"/>
        <v>8.1</v>
      </c>
      <c r="I317" s="32">
        <v>0</v>
      </c>
      <c r="J317" s="32">
        <v>0</v>
      </c>
      <c r="K317" s="32">
        <v>8.1</v>
      </c>
      <c r="L317" s="32">
        <v>0</v>
      </c>
      <c r="M317" s="32">
        <v>0</v>
      </c>
      <c r="N317" s="32">
        <v>0</v>
      </c>
      <c r="O317" s="208"/>
      <c r="P317" s="208"/>
    </row>
    <row r="318" spans="1:16" x14ac:dyDescent="0.25">
      <c r="A318" s="190"/>
      <c r="B318" s="189"/>
      <c r="C318" s="189"/>
      <c r="D318" s="189"/>
      <c r="E318" s="189"/>
      <c r="F318" s="189"/>
      <c r="G318" s="31" t="s">
        <v>9</v>
      </c>
      <c r="H318" s="32">
        <f t="shared" si="106"/>
        <v>0</v>
      </c>
      <c r="I318" s="32">
        <v>0</v>
      </c>
      <c r="J318" s="32">
        <v>0</v>
      </c>
      <c r="K318" s="32">
        <v>0</v>
      </c>
      <c r="L318" s="32">
        <v>0</v>
      </c>
      <c r="M318" s="32">
        <v>0</v>
      </c>
      <c r="N318" s="32">
        <v>0</v>
      </c>
      <c r="O318" s="208"/>
      <c r="P318" s="208"/>
    </row>
    <row r="319" spans="1:16" ht="24" x14ac:dyDescent="0.25">
      <c r="A319" s="190" t="s">
        <v>2214</v>
      </c>
      <c r="B319" s="189" t="s">
        <v>1143</v>
      </c>
      <c r="C319" s="189" t="s">
        <v>0</v>
      </c>
      <c r="D319" s="189">
        <v>2027</v>
      </c>
      <c r="E319" s="189" t="s">
        <v>1143</v>
      </c>
      <c r="F319" s="189" t="s">
        <v>2243</v>
      </c>
      <c r="G319" s="31" t="s">
        <v>4</v>
      </c>
      <c r="H319" s="32">
        <f>SUM(H320:H323)</f>
        <v>135</v>
      </c>
      <c r="I319" s="32">
        <f t="shared" ref="I319:N319" si="107">SUM(I320:I323)</f>
        <v>0</v>
      </c>
      <c r="J319" s="32">
        <f t="shared" si="107"/>
        <v>0</v>
      </c>
      <c r="K319" s="32">
        <f t="shared" si="107"/>
        <v>135</v>
      </c>
      <c r="L319" s="32">
        <f t="shared" si="107"/>
        <v>0</v>
      </c>
      <c r="M319" s="32">
        <f t="shared" si="107"/>
        <v>0</v>
      </c>
      <c r="N319" s="32">
        <f t="shared" si="107"/>
        <v>0</v>
      </c>
      <c r="O319" s="208"/>
      <c r="P319" s="208"/>
    </row>
    <row r="320" spans="1:16" x14ac:dyDescent="0.25">
      <c r="A320" s="190"/>
      <c r="B320" s="189"/>
      <c r="C320" s="189"/>
      <c r="D320" s="189"/>
      <c r="E320" s="189"/>
      <c r="F320" s="189"/>
      <c r="G320" s="31" t="s">
        <v>6</v>
      </c>
      <c r="H320" s="32">
        <f t="shared" si="106"/>
        <v>0</v>
      </c>
      <c r="I320" s="32">
        <v>0</v>
      </c>
      <c r="J320" s="32">
        <v>0</v>
      </c>
      <c r="K320" s="32">
        <v>0</v>
      </c>
      <c r="L320" s="32">
        <v>0</v>
      </c>
      <c r="M320" s="32">
        <v>0</v>
      </c>
      <c r="N320" s="32">
        <v>0</v>
      </c>
      <c r="O320" s="208"/>
      <c r="P320" s="208"/>
    </row>
    <row r="321" spans="1:16" ht="24" x14ac:dyDescent="0.25">
      <c r="A321" s="190"/>
      <c r="B321" s="189"/>
      <c r="C321" s="189"/>
      <c r="D321" s="189"/>
      <c r="E321" s="189"/>
      <c r="F321" s="189"/>
      <c r="G321" s="31" t="s">
        <v>7</v>
      </c>
      <c r="H321" s="32">
        <f t="shared" si="106"/>
        <v>126.9</v>
      </c>
      <c r="I321" s="32">
        <v>0</v>
      </c>
      <c r="J321" s="32">
        <v>0</v>
      </c>
      <c r="K321" s="32">
        <v>126.9</v>
      </c>
      <c r="L321" s="32">
        <v>0</v>
      </c>
      <c r="M321" s="32">
        <v>0</v>
      </c>
      <c r="N321" s="32">
        <v>0</v>
      </c>
      <c r="O321" s="208"/>
      <c r="P321" s="208"/>
    </row>
    <row r="322" spans="1:16" x14ac:dyDescent="0.25">
      <c r="A322" s="190"/>
      <c r="B322" s="189"/>
      <c r="C322" s="189"/>
      <c r="D322" s="189"/>
      <c r="E322" s="189"/>
      <c r="F322" s="189"/>
      <c r="G322" s="31" t="s">
        <v>8</v>
      </c>
      <c r="H322" s="32">
        <f t="shared" si="106"/>
        <v>8.1</v>
      </c>
      <c r="I322" s="32">
        <v>0</v>
      </c>
      <c r="J322" s="32">
        <v>0</v>
      </c>
      <c r="K322" s="32">
        <v>8.1</v>
      </c>
      <c r="L322" s="32">
        <v>0</v>
      </c>
      <c r="M322" s="32">
        <v>0</v>
      </c>
      <c r="N322" s="32">
        <v>0</v>
      </c>
      <c r="O322" s="208"/>
      <c r="P322" s="208"/>
    </row>
    <row r="323" spans="1:16" x14ac:dyDescent="0.25">
      <c r="A323" s="190"/>
      <c r="B323" s="189"/>
      <c r="C323" s="189"/>
      <c r="D323" s="189"/>
      <c r="E323" s="189"/>
      <c r="F323" s="189"/>
      <c r="G323" s="31" t="s">
        <v>9</v>
      </c>
      <c r="H323" s="32">
        <f t="shared" si="106"/>
        <v>0</v>
      </c>
      <c r="I323" s="32">
        <v>0</v>
      </c>
      <c r="J323" s="32">
        <v>0</v>
      </c>
      <c r="K323" s="32">
        <v>0</v>
      </c>
      <c r="L323" s="32">
        <v>0</v>
      </c>
      <c r="M323" s="32">
        <v>0</v>
      </c>
      <c r="N323" s="32">
        <v>0</v>
      </c>
      <c r="O323" s="208"/>
      <c r="P323" s="208"/>
    </row>
    <row r="324" spans="1:16" ht="24" x14ac:dyDescent="0.25">
      <c r="A324" s="190" t="s">
        <v>2244</v>
      </c>
      <c r="B324" s="189"/>
      <c r="C324" s="189" t="s">
        <v>0</v>
      </c>
      <c r="D324" s="189">
        <v>2026</v>
      </c>
      <c r="E324" s="189"/>
      <c r="F324" s="189" t="s">
        <v>2245</v>
      </c>
      <c r="G324" s="31" t="s">
        <v>4</v>
      </c>
      <c r="H324" s="32">
        <f>SUM(H325:H328)</f>
        <v>25</v>
      </c>
      <c r="I324" s="32">
        <f t="shared" ref="I324:N324" si="108">SUM(I325:I328)</f>
        <v>0</v>
      </c>
      <c r="J324" s="32">
        <f t="shared" si="108"/>
        <v>25</v>
      </c>
      <c r="K324" s="32">
        <f t="shared" si="108"/>
        <v>0</v>
      </c>
      <c r="L324" s="32">
        <f t="shared" si="108"/>
        <v>0</v>
      </c>
      <c r="M324" s="32">
        <f t="shared" si="108"/>
        <v>0</v>
      </c>
      <c r="N324" s="32">
        <f t="shared" si="108"/>
        <v>0</v>
      </c>
      <c r="O324" s="208"/>
      <c r="P324" s="208"/>
    </row>
    <row r="325" spans="1:16" x14ac:dyDescent="0.25">
      <c r="A325" s="190"/>
      <c r="B325" s="189"/>
      <c r="C325" s="189"/>
      <c r="D325" s="189"/>
      <c r="E325" s="189"/>
      <c r="F325" s="189"/>
      <c r="G325" s="31" t="s">
        <v>6</v>
      </c>
      <c r="H325" s="32">
        <f t="shared" si="106"/>
        <v>0</v>
      </c>
      <c r="I325" s="32">
        <v>0</v>
      </c>
      <c r="J325" s="32">
        <v>0</v>
      </c>
      <c r="K325" s="32">
        <v>0</v>
      </c>
      <c r="L325" s="32">
        <v>0</v>
      </c>
      <c r="M325" s="32">
        <v>0</v>
      </c>
      <c r="N325" s="32">
        <v>0</v>
      </c>
      <c r="O325" s="208"/>
      <c r="P325" s="208"/>
    </row>
    <row r="326" spans="1:16" ht="24" x14ac:dyDescent="0.25">
      <c r="A326" s="190"/>
      <c r="B326" s="189"/>
      <c r="C326" s="189"/>
      <c r="D326" s="189"/>
      <c r="E326" s="189"/>
      <c r="F326" s="189"/>
      <c r="G326" s="31" t="s">
        <v>7</v>
      </c>
      <c r="H326" s="32">
        <f t="shared" si="106"/>
        <v>23.5</v>
      </c>
      <c r="I326" s="32">
        <v>0</v>
      </c>
      <c r="J326" s="32">
        <v>23.5</v>
      </c>
      <c r="K326" s="32">
        <v>0</v>
      </c>
      <c r="L326" s="32">
        <v>0</v>
      </c>
      <c r="M326" s="32">
        <v>0</v>
      </c>
      <c r="N326" s="32">
        <v>0</v>
      </c>
      <c r="O326" s="208"/>
      <c r="P326" s="208"/>
    </row>
    <row r="327" spans="1:16" x14ac:dyDescent="0.25">
      <c r="A327" s="190"/>
      <c r="B327" s="189"/>
      <c r="C327" s="189"/>
      <c r="D327" s="189"/>
      <c r="E327" s="189"/>
      <c r="F327" s="189"/>
      <c r="G327" s="31" t="s">
        <v>8</v>
      </c>
      <c r="H327" s="32">
        <f t="shared" si="106"/>
        <v>1.5</v>
      </c>
      <c r="I327" s="32">
        <v>0</v>
      </c>
      <c r="J327" s="32">
        <v>1.5</v>
      </c>
      <c r="K327" s="32">
        <v>0</v>
      </c>
      <c r="L327" s="32">
        <v>0</v>
      </c>
      <c r="M327" s="32">
        <v>0</v>
      </c>
      <c r="N327" s="32">
        <v>0</v>
      </c>
      <c r="O327" s="208"/>
      <c r="P327" s="208"/>
    </row>
    <row r="328" spans="1:16" x14ac:dyDescent="0.25">
      <c r="A328" s="190"/>
      <c r="B328" s="189"/>
      <c r="C328" s="189"/>
      <c r="D328" s="189"/>
      <c r="E328" s="189"/>
      <c r="F328" s="189"/>
      <c r="G328" s="31" t="s">
        <v>9</v>
      </c>
      <c r="H328" s="32">
        <f t="shared" si="106"/>
        <v>0</v>
      </c>
      <c r="I328" s="32">
        <v>0</v>
      </c>
      <c r="J328" s="32">
        <v>0</v>
      </c>
      <c r="K328" s="32">
        <v>0</v>
      </c>
      <c r="L328" s="32">
        <v>0</v>
      </c>
      <c r="M328" s="32">
        <v>0</v>
      </c>
      <c r="N328" s="32">
        <v>0</v>
      </c>
      <c r="O328" s="208"/>
      <c r="P328" s="208"/>
    </row>
    <row r="329" spans="1:16" ht="24" x14ac:dyDescent="0.25">
      <c r="A329" s="190" t="s">
        <v>2246</v>
      </c>
      <c r="B329" s="189"/>
      <c r="C329" s="189" t="s">
        <v>0</v>
      </c>
      <c r="D329" s="189">
        <v>2027</v>
      </c>
      <c r="E329" s="189"/>
      <c r="F329" s="189" t="s">
        <v>2247</v>
      </c>
      <c r="G329" s="31" t="s">
        <v>4</v>
      </c>
      <c r="H329" s="32">
        <f>SUM(H330:H333)</f>
        <v>3</v>
      </c>
      <c r="I329" s="32">
        <f t="shared" ref="I329:N329" si="109">SUM(I330:I333)</f>
        <v>0</v>
      </c>
      <c r="J329" s="32">
        <f t="shared" si="109"/>
        <v>0</v>
      </c>
      <c r="K329" s="32">
        <f t="shared" si="109"/>
        <v>3</v>
      </c>
      <c r="L329" s="32">
        <f t="shared" si="109"/>
        <v>0</v>
      </c>
      <c r="M329" s="32">
        <f t="shared" si="109"/>
        <v>0</v>
      </c>
      <c r="N329" s="32">
        <f t="shared" si="109"/>
        <v>0</v>
      </c>
      <c r="O329" s="208"/>
      <c r="P329" s="208"/>
    </row>
    <row r="330" spans="1:16" x14ac:dyDescent="0.25">
      <c r="A330" s="190"/>
      <c r="B330" s="189"/>
      <c r="C330" s="189"/>
      <c r="D330" s="189"/>
      <c r="E330" s="189"/>
      <c r="F330" s="189"/>
      <c r="G330" s="31" t="s">
        <v>6</v>
      </c>
      <c r="H330" s="32">
        <f t="shared" si="106"/>
        <v>0</v>
      </c>
      <c r="I330" s="32">
        <v>0</v>
      </c>
      <c r="J330" s="32">
        <v>0</v>
      </c>
      <c r="K330" s="32">
        <v>0</v>
      </c>
      <c r="L330" s="32">
        <v>0</v>
      </c>
      <c r="M330" s="32">
        <v>0</v>
      </c>
      <c r="N330" s="32">
        <v>0</v>
      </c>
      <c r="O330" s="208"/>
      <c r="P330" s="208"/>
    </row>
    <row r="331" spans="1:16" ht="24" x14ac:dyDescent="0.25">
      <c r="A331" s="190"/>
      <c r="B331" s="189"/>
      <c r="C331" s="189"/>
      <c r="D331" s="189"/>
      <c r="E331" s="189"/>
      <c r="F331" s="189"/>
      <c r="G331" s="31" t="s">
        <v>7</v>
      </c>
      <c r="H331" s="32">
        <f t="shared" si="106"/>
        <v>0</v>
      </c>
      <c r="I331" s="32">
        <v>0</v>
      </c>
      <c r="J331" s="32">
        <v>0</v>
      </c>
      <c r="K331" s="32">
        <v>0</v>
      </c>
      <c r="L331" s="32">
        <v>0</v>
      </c>
      <c r="M331" s="32">
        <v>0</v>
      </c>
      <c r="N331" s="32">
        <v>0</v>
      </c>
      <c r="O331" s="208"/>
      <c r="P331" s="208"/>
    </row>
    <row r="332" spans="1:16" x14ac:dyDescent="0.25">
      <c r="A332" s="190"/>
      <c r="B332" s="189"/>
      <c r="C332" s="189"/>
      <c r="D332" s="189"/>
      <c r="E332" s="189"/>
      <c r="F332" s="189"/>
      <c r="G332" s="31" t="s">
        <v>8</v>
      </c>
      <c r="H332" s="32">
        <f t="shared" si="106"/>
        <v>3</v>
      </c>
      <c r="I332" s="32">
        <v>0</v>
      </c>
      <c r="J332" s="32">
        <v>0</v>
      </c>
      <c r="K332" s="32">
        <v>3</v>
      </c>
      <c r="L332" s="32">
        <v>0</v>
      </c>
      <c r="M332" s="32">
        <v>0</v>
      </c>
      <c r="N332" s="32">
        <v>0</v>
      </c>
      <c r="O332" s="208"/>
      <c r="P332" s="208"/>
    </row>
    <row r="333" spans="1:16" x14ac:dyDescent="0.25">
      <c r="A333" s="190"/>
      <c r="B333" s="189"/>
      <c r="C333" s="189"/>
      <c r="D333" s="189"/>
      <c r="E333" s="189"/>
      <c r="F333" s="189"/>
      <c r="G333" s="31" t="s">
        <v>9</v>
      </c>
      <c r="H333" s="32">
        <f t="shared" si="106"/>
        <v>0</v>
      </c>
      <c r="I333" s="32">
        <v>0</v>
      </c>
      <c r="J333" s="32">
        <v>0</v>
      </c>
      <c r="K333" s="32">
        <v>0</v>
      </c>
      <c r="L333" s="32">
        <v>0</v>
      </c>
      <c r="M333" s="32">
        <v>0</v>
      </c>
      <c r="N333" s="32">
        <v>0</v>
      </c>
      <c r="O333" s="208"/>
      <c r="P333" s="208"/>
    </row>
    <row r="334" spans="1:16" ht="24" x14ac:dyDescent="0.25">
      <c r="A334" s="209" t="s">
        <v>125</v>
      </c>
      <c r="B334" s="209"/>
      <c r="C334" s="209"/>
      <c r="D334" s="209"/>
      <c r="E334" s="209"/>
      <c r="F334" s="209"/>
      <c r="G334" s="35" t="s">
        <v>4</v>
      </c>
      <c r="H334" s="37">
        <f>SUM(H335:H338)</f>
        <v>298</v>
      </c>
      <c r="I334" s="37">
        <f t="shared" ref="I334:N334" si="110">SUM(I335:I338)</f>
        <v>0</v>
      </c>
      <c r="J334" s="37">
        <f t="shared" si="110"/>
        <v>25</v>
      </c>
      <c r="K334" s="37">
        <f t="shared" si="110"/>
        <v>273</v>
      </c>
      <c r="L334" s="37">
        <f t="shared" si="110"/>
        <v>0</v>
      </c>
      <c r="M334" s="37">
        <f t="shared" si="110"/>
        <v>0</v>
      </c>
      <c r="N334" s="37">
        <f t="shared" si="110"/>
        <v>0</v>
      </c>
      <c r="O334" s="208"/>
      <c r="P334" s="208"/>
    </row>
    <row r="335" spans="1:16" x14ac:dyDescent="0.25">
      <c r="A335" s="209"/>
      <c r="B335" s="209"/>
      <c r="C335" s="209"/>
      <c r="D335" s="209"/>
      <c r="E335" s="209"/>
      <c r="F335" s="209"/>
      <c r="G335" s="35" t="s">
        <v>6</v>
      </c>
      <c r="H335" s="37">
        <f t="shared" si="106"/>
        <v>0</v>
      </c>
      <c r="I335" s="37">
        <f t="shared" ref="I335:N335" si="111">I315+I320+I325+I330</f>
        <v>0</v>
      </c>
      <c r="J335" s="37">
        <f t="shared" si="111"/>
        <v>0</v>
      </c>
      <c r="K335" s="37">
        <f t="shared" si="111"/>
        <v>0</v>
      </c>
      <c r="L335" s="37">
        <f t="shared" si="111"/>
        <v>0</v>
      </c>
      <c r="M335" s="37">
        <f t="shared" si="111"/>
        <v>0</v>
      </c>
      <c r="N335" s="37">
        <f t="shared" si="111"/>
        <v>0</v>
      </c>
      <c r="O335" s="208"/>
      <c r="P335" s="208"/>
    </row>
    <row r="336" spans="1:16" ht="36" x14ac:dyDescent="0.25">
      <c r="A336" s="209"/>
      <c r="B336" s="209"/>
      <c r="C336" s="209"/>
      <c r="D336" s="209"/>
      <c r="E336" s="209"/>
      <c r="F336" s="209"/>
      <c r="G336" s="35" t="s">
        <v>7</v>
      </c>
      <c r="H336" s="37">
        <f t="shared" si="106"/>
        <v>277.3</v>
      </c>
      <c r="I336" s="37">
        <f t="shared" ref="I336:N336" si="112">I316+I321+I326+I331</f>
        <v>0</v>
      </c>
      <c r="J336" s="37">
        <f t="shared" si="112"/>
        <v>23.5</v>
      </c>
      <c r="K336" s="37">
        <f t="shared" si="112"/>
        <v>253.8</v>
      </c>
      <c r="L336" s="37">
        <f t="shared" si="112"/>
        <v>0</v>
      </c>
      <c r="M336" s="37">
        <f t="shared" si="112"/>
        <v>0</v>
      </c>
      <c r="N336" s="37">
        <f t="shared" si="112"/>
        <v>0</v>
      </c>
      <c r="O336" s="208"/>
      <c r="P336" s="208"/>
    </row>
    <row r="337" spans="1:16" x14ac:dyDescent="0.25">
      <c r="A337" s="209"/>
      <c r="B337" s="209"/>
      <c r="C337" s="209"/>
      <c r="D337" s="209"/>
      <c r="E337" s="209"/>
      <c r="F337" s="209"/>
      <c r="G337" s="35" t="s">
        <v>8</v>
      </c>
      <c r="H337" s="37">
        <f t="shared" si="106"/>
        <v>20.7</v>
      </c>
      <c r="I337" s="37">
        <f t="shared" ref="I337:N337" si="113">I317+I322+I327+I332</f>
        <v>0</v>
      </c>
      <c r="J337" s="37">
        <f t="shared" si="113"/>
        <v>1.5</v>
      </c>
      <c r="K337" s="37">
        <f t="shared" si="113"/>
        <v>19.2</v>
      </c>
      <c r="L337" s="37">
        <f t="shared" si="113"/>
        <v>0</v>
      </c>
      <c r="M337" s="37">
        <f t="shared" si="113"/>
        <v>0</v>
      </c>
      <c r="N337" s="37">
        <f t="shared" si="113"/>
        <v>0</v>
      </c>
      <c r="O337" s="208"/>
      <c r="P337" s="208"/>
    </row>
    <row r="338" spans="1:16" ht="24" x14ac:dyDescent="0.25">
      <c r="A338" s="209"/>
      <c r="B338" s="209"/>
      <c r="C338" s="209"/>
      <c r="D338" s="209"/>
      <c r="E338" s="209"/>
      <c r="F338" s="209"/>
      <c r="G338" s="35" t="s">
        <v>9</v>
      </c>
      <c r="H338" s="37">
        <f t="shared" si="106"/>
        <v>0</v>
      </c>
      <c r="I338" s="37">
        <f t="shared" ref="I338:N338" si="114">I318+I323+I328+I333</f>
        <v>0</v>
      </c>
      <c r="J338" s="37">
        <f t="shared" si="114"/>
        <v>0</v>
      </c>
      <c r="K338" s="37">
        <f t="shared" si="114"/>
        <v>0</v>
      </c>
      <c r="L338" s="37">
        <f t="shared" si="114"/>
        <v>0</v>
      </c>
      <c r="M338" s="37">
        <f t="shared" si="114"/>
        <v>0</v>
      </c>
      <c r="N338" s="37">
        <f t="shared" si="114"/>
        <v>0</v>
      </c>
      <c r="O338" s="208"/>
      <c r="P338" s="208"/>
    </row>
    <row r="339" spans="1:16" x14ac:dyDescent="0.25">
      <c r="A339" s="187" t="s">
        <v>165</v>
      </c>
      <c r="B339" s="187"/>
      <c r="C339" s="187"/>
      <c r="D339" s="187"/>
      <c r="E339" s="187"/>
      <c r="F339" s="187"/>
      <c r="G339" s="187"/>
      <c r="H339" s="187"/>
      <c r="I339" s="187"/>
      <c r="J339" s="187"/>
      <c r="K339" s="187"/>
      <c r="L339" s="187"/>
      <c r="M339" s="187"/>
      <c r="N339" s="187"/>
      <c r="O339" s="187"/>
      <c r="P339" s="187"/>
    </row>
    <row r="340" spans="1:16" ht="24" x14ac:dyDescent="0.25">
      <c r="A340" s="190" t="s">
        <v>2212</v>
      </c>
      <c r="B340" s="189"/>
      <c r="C340" s="189" t="s">
        <v>165</v>
      </c>
      <c r="D340" s="189">
        <v>2029</v>
      </c>
      <c r="E340" s="189"/>
      <c r="F340" s="189" t="s">
        <v>2213</v>
      </c>
      <c r="G340" s="31" t="s">
        <v>4</v>
      </c>
      <c r="H340" s="32">
        <f>SUM(H341:H344)</f>
        <v>135.10000000000002</v>
      </c>
      <c r="I340" s="32">
        <f t="shared" ref="I340:N340" si="115">SUM(I341:I344)</f>
        <v>0</v>
      </c>
      <c r="J340" s="32">
        <f t="shared" si="115"/>
        <v>0</v>
      </c>
      <c r="K340" s="32">
        <f t="shared" si="115"/>
        <v>0</v>
      </c>
      <c r="L340" s="32">
        <f t="shared" si="115"/>
        <v>0</v>
      </c>
      <c r="M340" s="32">
        <f t="shared" si="115"/>
        <v>135.10000000000002</v>
      </c>
      <c r="N340" s="32">
        <f t="shared" si="115"/>
        <v>0</v>
      </c>
      <c r="O340" s="189"/>
      <c r="P340" s="189"/>
    </row>
    <row r="341" spans="1:16" x14ac:dyDescent="0.25">
      <c r="A341" s="190"/>
      <c r="B341" s="189"/>
      <c r="C341" s="189"/>
      <c r="D341" s="189"/>
      <c r="E341" s="189"/>
      <c r="F341" s="189"/>
      <c r="G341" s="31" t="s">
        <v>6</v>
      </c>
      <c r="H341" s="32">
        <f>SUM(I341:N341)</f>
        <v>0</v>
      </c>
      <c r="I341" s="32">
        <v>0</v>
      </c>
      <c r="J341" s="32">
        <v>0</v>
      </c>
      <c r="K341" s="32">
        <v>0</v>
      </c>
      <c r="L341" s="32">
        <v>0</v>
      </c>
      <c r="M341" s="32">
        <v>0</v>
      </c>
      <c r="N341" s="32">
        <v>0</v>
      </c>
      <c r="O341" s="189"/>
      <c r="P341" s="189"/>
    </row>
    <row r="342" spans="1:16" ht="24" x14ac:dyDescent="0.25">
      <c r="A342" s="190"/>
      <c r="B342" s="189"/>
      <c r="C342" s="189"/>
      <c r="D342" s="189"/>
      <c r="E342" s="189"/>
      <c r="F342" s="189"/>
      <c r="G342" s="31" t="s">
        <v>7</v>
      </c>
      <c r="H342" s="32">
        <f t="shared" ref="H342:H359" si="116">SUM(I342:N342)</f>
        <v>128.30000000000001</v>
      </c>
      <c r="I342" s="32">
        <v>0</v>
      </c>
      <c r="J342" s="32">
        <v>0</v>
      </c>
      <c r="K342" s="32">
        <v>0</v>
      </c>
      <c r="L342" s="32">
        <v>0</v>
      </c>
      <c r="M342" s="32">
        <v>128.30000000000001</v>
      </c>
      <c r="N342" s="32">
        <v>0</v>
      </c>
      <c r="O342" s="189"/>
      <c r="P342" s="189"/>
    </row>
    <row r="343" spans="1:16" x14ac:dyDescent="0.25">
      <c r="A343" s="190"/>
      <c r="B343" s="189"/>
      <c r="C343" s="189"/>
      <c r="D343" s="189"/>
      <c r="E343" s="189"/>
      <c r="F343" s="189"/>
      <c r="G343" s="31" t="s">
        <v>8</v>
      </c>
      <c r="H343" s="32">
        <f t="shared" si="116"/>
        <v>6.8</v>
      </c>
      <c r="I343" s="32">
        <v>0</v>
      </c>
      <c r="J343" s="32">
        <v>0</v>
      </c>
      <c r="K343" s="32">
        <v>0</v>
      </c>
      <c r="L343" s="32">
        <v>0</v>
      </c>
      <c r="M343" s="32">
        <v>6.8</v>
      </c>
      <c r="N343" s="32">
        <v>0</v>
      </c>
      <c r="O343" s="189"/>
      <c r="P343" s="189"/>
    </row>
    <row r="344" spans="1:16" x14ac:dyDescent="0.25">
      <c r="A344" s="190"/>
      <c r="B344" s="189"/>
      <c r="C344" s="189"/>
      <c r="D344" s="189"/>
      <c r="E344" s="189"/>
      <c r="F344" s="189"/>
      <c r="G344" s="31" t="s">
        <v>9</v>
      </c>
      <c r="H344" s="32">
        <f t="shared" si="116"/>
        <v>0</v>
      </c>
      <c r="I344" s="32">
        <v>0</v>
      </c>
      <c r="J344" s="32">
        <v>0</v>
      </c>
      <c r="K344" s="32">
        <v>0</v>
      </c>
      <c r="L344" s="32">
        <v>0</v>
      </c>
      <c r="M344" s="32">
        <v>0</v>
      </c>
      <c r="N344" s="32">
        <v>0</v>
      </c>
      <c r="O344" s="189"/>
      <c r="P344" s="189"/>
    </row>
    <row r="345" spans="1:16" ht="24" x14ac:dyDescent="0.25">
      <c r="A345" s="190" t="s">
        <v>2214</v>
      </c>
      <c r="B345" s="192"/>
      <c r="C345" s="189" t="s">
        <v>165</v>
      </c>
      <c r="D345" s="189">
        <v>2029</v>
      </c>
      <c r="E345" s="192"/>
      <c r="F345" s="189" t="s">
        <v>2213</v>
      </c>
      <c r="G345" s="31" t="s">
        <v>4</v>
      </c>
      <c r="H345" s="32">
        <f>SUM(H346:H349)</f>
        <v>135.10000000000002</v>
      </c>
      <c r="I345" s="32">
        <f t="shared" ref="I345:N345" si="117">SUM(I346:I349)</f>
        <v>0</v>
      </c>
      <c r="J345" s="32">
        <f t="shared" si="117"/>
        <v>0</v>
      </c>
      <c r="K345" s="32">
        <f t="shared" si="117"/>
        <v>0</v>
      </c>
      <c r="L345" s="32">
        <f t="shared" si="117"/>
        <v>0</v>
      </c>
      <c r="M345" s="32">
        <f t="shared" si="117"/>
        <v>135.10000000000002</v>
      </c>
      <c r="N345" s="32">
        <f t="shared" si="117"/>
        <v>0</v>
      </c>
      <c r="O345" s="189"/>
      <c r="P345" s="189"/>
    </row>
    <row r="346" spans="1:16" x14ac:dyDescent="0.25">
      <c r="A346" s="190"/>
      <c r="B346" s="192"/>
      <c r="C346" s="189"/>
      <c r="D346" s="189"/>
      <c r="E346" s="192"/>
      <c r="F346" s="189"/>
      <c r="G346" s="31" t="s">
        <v>6</v>
      </c>
      <c r="H346" s="32">
        <f t="shared" si="116"/>
        <v>0</v>
      </c>
      <c r="I346" s="32">
        <v>0</v>
      </c>
      <c r="J346" s="32">
        <v>0</v>
      </c>
      <c r="K346" s="32">
        <v>0</v>
      </c>
      <c r="L346" s="32">
        <v>0</v>
      </c>
      <c r="M346" s="32">
        <v>0</v>
      </c>
      <c r="N346" s="32">
        <v>0</v>
      </c>
      <c r="O346" s="189"/>
      <c r="P346" s="189"/>
    </row>
    <row r="347" spans="1:16" ht="24" x14ac:dyDescent="0.25">
      <c r="A347" s="190"/>
      <c r="B347" s="192"/>
      <c r="C347" s="189"/>
      <c r="D347" s="189"/>
      <c r="E347" s="192"/>
      <c r="F347" s="189"/>
      <c r="G347" s="31" t="s">
        <v>7</v>
      </c>
      <c r="H347" s="32">
        <f t="shared" si="116"/>
        <v>128.30000000000001</v>
      </c>
      <c r="I347" s="32">
        <v>0</v>
      </c>
      <c r="J347" s="32">
        <v>0</v>
      </c>
      <c r="K347" s="32">
        <v>0</v>
      </c>
      <c r="L347" s="32">
        <v>0</v>
      </c>
      <c r="M347" s="32">
        <v>128.30000000000001</v>
      </c>
      <c r="N347" s="32">
        <v>0</v>
      </c>
      <c r="O347" s="189"/>
      <c r="P347" s="189"/>
    </row>
    <row r="348" spans="1:16" x14ac:dyDescent="0.25">
      <c r="A348" s="190"/>
      <c r="B348" s="192"/>
      <c r="C348" s="189"/>
      <c r="D348" s="189"/>
      <c r="E348" s="192"/>
      <c r="F348" s="189"/>
      <c r="G348" s="31" t="s">
        <v>8</v>
      </c>
      <c r="H348" s="32">
        <f t="shared" si="116"/>
        <v>6.8</v>
      </c>
      <c r="I348" s="32">
        <v>0</v>
      </c>
      <c r="J348" s="32">
        <v>0</v>
      </c>
      <c r="K348" s="32">
        <v>0</v>
      </c>
      <c r="L348" s="32">
        <v>0</v>
      </c>
      <c r="M348" s="32">
        <v>6.8</v>
      </c>
      <c r="N348" s="32">
        <v>0</v>
      </c>
      <c r="O348" s="189"/>
      <c r="P348" s="189"/>
    </row>
    <row r="349" spans="1:16" x14ac:dyDescent="0.25">
      <c r="A349" s="190"/>
      <c r="B349" s="192"/>
      <c r="C349" s="189"/>
      <c r="D349" s="189"/>
      <c r="E349" s="192"/>
      <c r="F349" s="189"/>
      <c r="G349" s="31" t="s">
        <v>9</v>
      </c>
      <c r="H349" s="32">
        <f t="shared" si="116"/>
        <v>0</v>
      </c>
      <c r="I349" s="32">
        <v>0</v>
      </c>
      <c r="J349" s="32">
        <v>0</v>
      </c>
      <c r="K349" s="32">
        <v>0</v>
      </c>
      <c r="L349" s="32">
        <v>0</v>
      </c>
      <c r="M349" s="32">
        <v>0</v>
      </c>
      <c r="N349" s="32">
        <v>0</v>
      </c>
      <c r="O349" s="189"/>
      <c r="P349" s="189"/>
    </row>
    <row r="350" spans="1:16" ht="24" x14ac:dyDescent="0.25">
      <c r="A350" s="190" t="s">
        <v>2248</v>
      </c>
      <c r="B350" s="189"/>
      <c r="C350" s="189" t="s">
        <v>165</v>
      </c>
      <c r="D350" s="189">
        <v>2026</v>
      </c>
      <c r="E350" s="189"/>
      <c r="F350" s="189" t="s">
        <v>2213</v>
      </c>
      <c r="G350" s="31" t="s">
        <v>4</v>
      </c>
      <c r="H350" s="32">
        <f>SUM(H351:H354)</f>
        <v>6.2</v>
      </c>
      <c r="I350" s="32">
        <f t="shared" ref="I350:N350" si="118">SUM(I351:I354)</f>
        <v>0</v>
      </c>
      <c r="J350" s="32">
        <f t="shared" si="118"/>
        <v>6.2</v>
      </c>
      <c r="K350" s="32">
        <f t="shared" si="118"/>
        <v>0</v>
      </c>
      <c r="L350" s="32">
        <f t="shared" si="118"/>
        <v>0</v>
      </c>
      <c r="M350" s="32">
        <f t="shared" si="118"/>
        <v>0</v>
      </c>
      <c r="N350" s="32">
        <f t="shared" si="118"/>
        <v>0</v>
      </c>
      <c r="O350" s="189"/>
      <c r="P350" s="189"/>
    </row>
    <row r="351" spans="1:16" x14ac:dyDescent="0.25">
      <c r="A351" s="190"/>
      <c r="B351" s="189"/>
      <c r="C351" s="189"/>
      <c r="D351" s="189"/>
      <c r="E351" s="189"/>
      <c r="F351" s="189"/>
      <c r="G351" s="31" t="s">
        <v>6</v>
      </c>
      <c r="H351" s="32">
        <f t="shared" si="116"/>
        <v>0</v>
      </c>
      <c r="I351" s="32">
        <v>0</v>
      </c>
      <c r="J351" s="32">
        <v>0</v>
      </c>
      <c r="K351" s="32">
        <v>0</v>
      </c>
      <c r="L351" s="32">
        <v>0</v>
      </c>
      <c r="M351" s="32">
        <v>0</v>
      </c>
      <c r="N351" s="32">
        <v>0</v>
      </c>
      <c r="O351" s="189"/>
      <c r="P351" s="189"/>
    </row>
    <row r="352" spans="1:16" ht="24" x14ac:dyDescent="0.25">
      <c r="A352" s="190"/>
      <c r="B352" s="189"/>
      <c r="C352" s="189"/>
      <c r="D352" s="189"/>
      <c r="E352" s="189"/>
      <c r="F352" s="189"/>
      <c r="G352" s="31" t="s">
        <v>7</v>
      </c>
      <c r="H352" s="32">
        <f t="shared" si="116"/>
        <v>5.9</v>
      </c>
      <c r="I352" s="32">
        <v>0</v>
      </c>
      <c r="J352" s="32">
        <v>5.9</v>
      </c>
      <c r="K352" s="32">
        <v>0</v>
      </c>
      <c r="L352" s="32">
        <v>0</v>
      </c>
      <c r="M352" s="32">
        <v>0</v>
      </c>
      <c r="N352" s="32">
        <v>0</v>
      </c>
      <c r="O352" s="189"/>
      <c r="P352" s="189"/>
    </row>
    <row r="353" spans="1:16" x14ac:dyDescent="0.25">
      <c r="A353" s="190"/>
      <c r="B353" s="189"/>
      <c r="C353" s="189"/>
      <c r="D353" s="189"/>
      <c r="E353" s="189"/>
      <c r="F353" s="189"/>
      <c r="G353" s="31" t="s">
        <v>8</v>
      </c>
      <c r="H353" s="32">
        <f t="shared" si="116"/>
        <v>0.3</v>
      </c>
      <c r="I353" s="32">
        <v>0</v>
      </c>
      <c r="J353" s="32">
        <v>0.3</v>
      </c>
      <c r="K353" s="32">
        <v>0</v>
      </c>
      <c r="L353" s="32">
        <v>0</v>
      </c>
      <c r="M353" s="32">
        <v>0</v>
      </c>
      <c r="N353" s="32">
        <v>0</v>
      </c>
      <c r="O353" s="189"/>
      <c r="P353" s="189"/>
    </row>
    <row r="354" spans="1:16" x14ac:dyDescent="0.25">
      <c r="A354" s="190"/>
      <c r="B354" s="189"/>
      <c r="C354" s="189"/>
      <c r="D354" s="189"/>
      <c r="E354" s="189"/>
      <c r="F354" s="189"/>
      <c r="G354" s="31" t="s">
        <v>9</v>
      </c>
      <c r="H354" s="32">
        <f t="shared" si="116"/>
        <v>0</v>
      </c>
      <c r="I354" s="32">
        <v>0</v>
      </c>
      <c r="J354" s="32">
        <v>0</v>
      </c>
      <c r="K354" s="32">
        <v>0</v>
      </c>
      <c r="L354" s="32">
        <v>0</v>
      </c>
      <c r="M354" s="32">
        <v>0</v>
      </c>
      <c r="N354" s="32">
        <v>0</v>
      </c>
      <c r="O354" s="189"/>
      <c r="P354" s="189"/>
    </row>
    <row r="355" spans="1:16" ht="24" x14ac:dyDescent="0.25">
      <c r="A355" s="209" t="s">
        <v>125</v>
      </c>
      <c r="B355" s="209"/>
      <c r="C355" s="209"/>
      <c r="D355" s="209"/>
      <c r="E355" s="209"/>
      <c r="F355" s="209"/>
      <c r="G355" s="35" t="s">
        <v>4</v>
      </c>
      <c r="H355" s="37">
        <f t="shared" ref="H355:N355" si="119">SUM(H356:H359)</f>
        <v>276.39999999999998</v>
      </c>
      <c r="I355" s="37">
        <f t="shared" si="119"/>
        <v>0</v>
      </c>
      <c r="J355" s="37">
        <f t="shared" si="119"/>
        <v>6.2</v>
      </c>
      <c r="K355" s="37">
        <f t="shared" si="119"/>
        <v>0</v>
      </c>
      <c r="L355" s="37">
        <f t="shared" si="119"/>
        <v>0</v>
      </c>
      <c r="M355" s="37">
        <f t="shared" si="119"/>
        <v>270.20000000000005</v>
      </c>
      <c r="N355" s="37">
        <f t="shared" si="119"/>
        <v>0</v>
      </c>
      <c r="O355" s="189"/>
      <c r="P355" s="189"/>
    </row>
    <row r="356" spans="1:16" x14ac:dyDescent="0.25">
      <c r="A356" s="209"/>
      <c r="B356" s="209"/>
      <c r="C356" s="209"/>
      <c r="D356" s="209"/>
      <c r="E356" s="209"/>
      <c r="F356" s="209"/>
      <c r="G356" s="35" t="s">
        <v>6</v>
      </c>
      <c r="H356" s="37">
        <f t="shared" si="116"/>
        <v>0</v>
      </c>
      <c r="I356" s="37">
        <f t="shared" ref="I356:N356" si="120">I341+I346+I351</f>
        <v>0</v>
      </c>
      <c r="J356" s="37">
        <f t="shared" si="120"/>
        <v>0</v>
      </c>
      <c r="K356" s="37">
        <f t="shared" si="120"/>
        <v>0</v>
      </c>
      <c r="L356" s="37">
        <f t="shared" si="120"/>
        <v>0</v>
      </c>
      <c r="M356" s="37">
        <f t="shared" si="120"/>
        <v>0</v>
      </c>
      <c r="N356" s="37">
        <f t="shared" si="120"/>
        <v>0</v>
      </c>
      <c r="O356" s="189"/>
      <c r="P356" s="189"/>
    </row>
    <row r="357" spans="1:16" ht="36" x14ac:dyDescent="0.25">
      <c r="A357" s="209"/>
      <c r="B357" s="209"/>
      <c r="C357" s="209"/>
      <c r="D357" s="209"/>
      <c r="E357" s="209"/>
      <c r="F357" s="209"/>
      <c r="G357" s="35" t="s">
        <v>7</v>
      </c>
      <c r="H357" s="37">
        <f t="shared" si="116"/>
        <v>262.5</v>
      </c>
      <c r="I357" s="37">
        <f t="shared" ref="I357:N357" si="121">I342+I347+I352</f>
        <v>0</v>
      </c>
      <c r="J357" s="37">
        <f>J342+J347+J352</f>
        <v>5.9</v>
      </c>
      <c r="K357" s="37">
        <f t="shared" si="121"/>
        <v>0</v>
      </c>
      <c r="L357" s="37">
        <f t="shared" si="121"/>
        <v>0</v>
      </c>
      <c r="M357" s="37">
        <f t="shared" si="121"/>
        <v>256.60000000000002</v>
      </c>
      <c r="N357" s="37">
        <f t="shared" si="121"/>
        <v>0</v>
      </c>
      <c r="O357" s="189"/>
      <c r="P357" s="189"/>
    </row>
    <row r="358" spans="1:16" x14ac:dyDescent="0.25">
      <c r="A358" s="209"/>
      <c r="B358" s="209"/>
      <c r="C358" s="209"/>
      <c r="D358" s="209"/>
      <c r="E358" s="209"/>
      <c r="F358" s="209"/>
      <c r="G358" s="35" t="s">
        <v>8</v>
      </c>
      <c r="H358" s="37">
        <f t="shared" si="116"/>
        <v>13.9</v>
      </c>
      <c r="I358" s="37">
        <f t="shared" ref="I358:N358" si="122">I343+I348+I353</f>
        <v>0</v>
      </c>
      <c r="J358" s="37">
        <f t="shared" si="122"/>
        <v>0.3</v>
      </c>
      <c r="K358" s="37">
        <f t="shared" si="122"/>
        <v>0</v>
      </c>
      <c r="L358" s="37">
        <f t="shared" si="122"/>
        <v>0</v>
      </c>
      <c r="M358" s="37">
        <f t="shared" si="122"/>
        <v>13.6</v>
      </c>
      <c r="N358" s="37">
        <f t="shared" si="122"/>
        <v>0</v>
      </c>
      <c r="O358" s="189"/>
      <c r="P358" s="189"/>
    </row>
    <row r="359" spans="1:16" ht="24" x14ac:dyDescent="0.25">
      <c r="A359" s="209"/>
      <c r="B359" s="209"/>
      <c r="C359" s="209"/>
      <c r="D359" s="209"/>
      <c r="E359" s="209"/>
      <c r="F359" s="209"/>
      <c r="G359" s="35" t="s">
        <v>9</v>
      </c>
      <c r="H359" s="37">
        <f t="shared" si="116"/>
        <v>0</v>
      </c>
      <c r="I359" s="37">
        <f t="shared" ref="I359:N359" si="123">I344+I349+I354</f>
        <v>0</v>
      </c>
      <c r="J359" s="37">
        <f t="shared" si="123"/>
        <v>0</v>
      </c>
      <c r="K359" s="37">
        <f t="shared" si="123"/>
        <v>0</v>
      </c>
      <c r="L359" s="37">
        <f t="shared" si="123"/>
        <v>0</v>
      </c>
      <c r="M359" s="37">
        <f t="shared" si="123"/>
        <v>0</v>
      </c>
      <c r="N359" s="37">
        <f t="shared" si="123"/>
        <v>0</v>
      </c>
      <c r="O359" s="189"/>
      <c r="P359" s="189"/>
    </row>
    <row r="360" spans="1:16" x14ac:dyDescent="0.25">
      <c r="A360" s="187" t="s">
        <v>170</v>
      </c>
      <c r="B360" s="187"/>
      <c r="C360" s="187"/>
      <c r="D360" s="187"/>
      <c r="E360" s="187"/>
      <c r="F360" s="187"/>
      <c r="G360" s="187"/>
      <c r="H360" s="187"/>
      <c r="I360" s="187"/>
      <c r="J360" s="187"/>
      <c r="K360" s="187"/>
      <c r="L360" s="187"/>
      <c r="M360" s="187"/>
      <c r="N360" s="187"/>
      <c r="O360" s="187"/>
      <c r="P360" s="187"/>
    </row>
    <row r="361" spans="1:16" ht="24" x14ac:dyDescent="0.25">
      <c r="A361" s="190" t="s">
        <v>2212</v>
      </c>
      <c r="B361" s="189"/>
      <c r="C361" s="189" t="s">
        <v>170</v>
      </c>
      <c r="D361" s="189">
        <v>2029</v>
      </c>
      <c r="E361" s="189"/>
      <c r="F361" s="189" t="s">
        <v>2213</v>
      </c>
      <c r="G361" s="31" t="s">
        <v>4</v>
      </c>
      <c r="H361" s="32">
        <f>SUM(H362:H365)</f>
        <v>135.10000000000002</v>
      </c>
      <c r="I361" s="32">
        <f t="shared" ref="I361:N361" si="124">SUM(I362:I365)</f>
        <v>0</v>
      </c>
      <c r="J361" s="32">
        <f t="shared" si="124"/>
        <v>0</v>
      </c>
      <c r="K361" s="32">
        <f t="shared" si="124"/>
        <v>0</v>
      </c>
      <c r="L361" s="32">
        <f t="shared" si="124"/>
        <v>0</v>
      </c>
      <c r="M361" s="32">
        <f t="shared" si="124"/>
        <v>135.10000000000002</v>
      </c>
      <c r="N361" s="32">
        <f t="shared" si="124"/>
        <v>0</v>
      </c>
      <c r="O361" s="189">
        <v>7570</v>
      </c>
      <c r="P361" s="189" t="s">
        <v>1509</v>
      </c>
    </row>
    <row r="362" spans="1:16" x14ac:dyDescent="0.25">
      <c r="A362" s="190"/>
      <c r="B362" s="189"/>
      <c r="C362" s="189"/>
      <c r="D362" s="189"/>
      <c r="E362" s="189"/>
      <c r="F362" s="189"/>
      <c r="G362" s="31" t="s">
        <v>6</v>
      </c>
      <c r="H362" s="32">
        <f>SUM(I362:N362)</f>
        <v>0</v>
      </c>
      <c r="I362" s="32">
        <v>0</v>
      </c>
      <c r="J362" s="32">
        <v>0</v>
      </c>
      <c r="K362" s="32">
        <v>0</v>
      </c>
      <c r="L362" s="32">
        <v>0</v>
      </c>
      <c r="M362" s="32">
        <v>0</v>
      </c>
      <c r="N362" s="32">
        <v>0</v>
      </c>
      <c r="O362" s="189"/>
      <c r="P362" s="189"/>
    </row>
    <row r="363" spans="1:16" ht="24" x14ac:dyDescent="0.25">
      <c r="A363" s="190"/>
      <c r="B363" s="189"/>
      <c r="C363" s="189"/>
      <c r="D363" s="189"/>
      <c r="E363" s="189"/>
      <c r="F363" s="189"/>
      <c r="G363" s="31" t="s">
        <v>7</v>
      </c>
      <c r="H363" s="32">
        <f t="shared" ref="H363:H375" si="125">SUM(I363:N363)</f>
        <v>128.30000000000001</v>
      </c>
      <c r="I363" s="32">
        <v>0</v>
      </c>
      <c r="J363" s="32">
        <v>0</v>
      </c>
      <c r="K363" s="32">
        <v>0</v>
      </c>
      <c r="L363" s="32">
        <v>0</v>
      </c>
      <c r="M363" s="32">
        <v>128.30000000000001</v>
      </c>
      <c r="N363" s="32">
        <v>0</v>
      </c>
      <c r="O363" s="189"/>
      <c r="P363" s="189"/>
    </row>
    <row r="364" spans="1:16" x14ac:dyDescent="0.25">
      <c r="A364" s="190"/>
      <c r="B364" s="189"/>
      <c r="C364" s="189"/>
      <c r="D364" s="189"/>
      <c r="E364" s="189"/>
      <c r="F364" s="189"/>
      <c r="G364" s="31" t="s">
        <v>8</v>
      </c>
      <c r="H364" s="32">
        <f t="shared" si="125"/>
        <v>6.8</v>
      </c>
      <c r="I364" s="32">
        <v>0</v>
      </c>
      <c r="J364" s="32">
        <v>0</v>
      </c>
      <c r="K364" s="32">
        <v>0</v>
      </c>
      <c r="L364" s="32">
        <v>0</v>
      </c>
      <c r="M364" s="32">
        <v>6.8</v>
      </c>
      <c r="N364" s="32">
        <v>0</v>
      </c>
      <c r="O364" s="189"/>
      <c r="P364" s="189"/>
    </row>
    <row r="365" spans="1:16" x14ac:dyDescent="0.25">
      <c r="A365" s="190"/>
      <c r="B365" s="189"/>
      <c r="C365" s="189"/>
      <c r="D365" s="189"/>
      <c r="E365" s="189"/>
      <c r="F365" s="189"/>
      <c r="G365" s="31" t="s">
        <v>9</v>
      </c>
      <c r="H365" s="32">
        <f t="shared" si="125"/>
        <v>0</v>
      </c>
      <c r="I365" s="32">
        <v>0</v>
      </c>
      <c r="J365" s="32">
        <v>0</v>
      </c>
      <c r="K365" s="32">
        <v>0</v>
      </c>
      <c r="L365" s="32">
        <v>0</v>
      </c>
      <c r="M365" s="32">
        <v>0</v>
      </c>
      <c r="N365" s="32">
        <v>0</v>
      </c>
      <c r="O365" s="189"/>
      <c r="P365" s="189"/>
    </row>
    <row r="366" spans="1:16" ht="24" x14ac:dyDescent="0.25">
      <c r="A366" s="190" t="s">
        <v>2214</v>
      </c>
      <c r="B366" s="189"/>
      <c r="C366" s="189" t="s">
        <v>170</v>
      </c>
      <c r="D366" s="189">
        <v>2029</v>
      </c>
      <c r="E366" s="189"/>
      <c r="F366" s="189" t="s">
        <v>2213</v>
      </c>
      <c r="G366" s="31" t="s">
        <v>4</v>
      </c>
      <c r="H366" s="32">
        <f>SUM(H367:H370)</f>
        <v>135.10000000000002</v>
      </c>
      <c r="I366" s="32">
        <f t="shared" ref="I366:N366" si="126">SUM(I367:I370)</f>
        <v>0</v>
      </c>
      <c r="J366" s="32">
        <f t="shared" si="126"/>
        <v>0</v>
      </c>
      <c r="K366" s="32">
        <f t="shared" si="126"/>
        <v>0</v>
      </c>
      <c r="L366" s="32">
        <f t="shared" si="126"/>
        <v>0</v>
      </c>
      <c r="M366" s="32">
        <f t="shared" si="126"/>
        <v>135.10000000000002</v>
      </c>
      <c r="N366" s="32">
        <f t="shared" si="126"/>
        <v>0</v>
      </c>
      <c r="O366" s="189">
        <v>7570</v>
      </c>
      <c r="P366" s="189" t="s">
        <v>2249</v>
      </c>
    </row>
    <row r="367" spans="1:16" x14ac:dyDescent="0.25">
      <c r="A367" s="190"/>
      <c r="B367" s="189"/>
      <c r="C367" s="189"/>
      <c r="D367" s="189"/>
      <c r="E367" s="189"/>
      <c r="F367" s="189"/>
      <c r="G367" s="31" t="s">
        <v>6</v>
      </c>
      <c r="H367" s="32">
        <f t="shared" si="125"/>
        <v>0</v>
      </c>
      <c r="I367" s="32">
        <v>0</v>
      </c>
      <c r="J367" s="32">
        <v>0</v>
      </c>
      <c r="K367" s="32">
        <v>0</v>
      </c>
      <c r="L367" s="32">
        <v>0</v>
      </c>
      <c r="M367" s="32">
        <v>0</v>
      </c>
      <c r="N367" s="32">
        <v>0</v>
      </c>
      <c r="O367" s="189"/>
      <c r="P367" s="189"/>
    </row>
    <row r="368" spans="1:16" ht="24" x14ac:dyDescent="0.25">
      <c r="A368" s="190"/>
      <c r="B368" s="189"/>
      <c r="C368" s="189"/>
      <c r="D368" s="189"/>
      <c r="E368" s="189"/>
      <c r="F368" s="189"/>
      <c r="G368" s="31" t="s">
        <v>7</v>
      </c>
      <c r="H368" s="32">
        <f t="shared" si="125"/>
        <v>128.30000000000001</v>
      </c>
      <c r="I368" s="32">
        <v>0</v>
      </c>
      <c r="J368" s="32">
        <v>0</v>
      </c>
      <c r="K368" s="32">
        <v>0</v>
      </c>
      <c r="L368" s="32">
        <v>0</v>
      </c>
      <c r="M368" s="32">
        <v>128.30000000000001</v>
      </c>
      <c r="N368" s="32">
        <v>0</v>
      </c>
      <c r="O368" s="189"/>
      <c r="P368" s="189"/>
    </row>
    <row r="369" spans="1:16" x14ac:dyDescent="0.25">
      <c r="A369" s="190"/>
      <c r="B369" s="189"/>
      <c r="C369" s="189"/>
      <c r="D369" s="189"/>
      <c r="E369" s="189"/>
      <c r="F369" s="189"/>
      <c r="G369" s="31" t="s">
        <v>8</v>
      </c>
      <c r="H369" s="32">
        <f t="shared" si="125"/>
        <v>6.8</v>
      </c>
      <c r="I369" s="32">
        <v>0</v>
      </c>
      <c r="J369" s="32">
        <v>0</v>
      </c>
      <c r="K369" s="32">
        <v>0</v>
      </c>
      <c r="L369" s="32">
        <v>0</v>
      </c>
      <c r="M369" s="32">
        <v>6.8</v>
      </c>
      <c r="N369" s="32">
        <v>0</v>
      </c>
      <c r="O369" s="189"/>
      <c r="P369" s="189"/>
    </row>
    <row r="370" spans="1:16" x14ac:dyDescent="0.25">
      <c r="A370" s="190"/>
      <c r="B370" s="189"/>
      <c r="C370" s="189"/>
      <c r="D370" s="189"/>
      <c r="E370" s="189"/>
      <c r="F370" s="189"/>
      <c r="G370" s="31" t="s">
        <v>9</v>
      </c>
      <c r="H370" s="32">
        <f t="shared" si="125"/>
        <v>0</v>
      </c>
      <c r="I370" s="32">
        <v>0</v>
      </c>
      <c r="J370" s="32">
        <v>0</v>
      </c>
      <c r="K370" s="32">
        <v>0</v>
      </c>
      <c r="L370" s="32">
        <v>0</v>
      </c>
      <c r="M370" s="32">
        <v>0</v>
      </c>
      <c r="N370" s="32">
        <v>0</v>
      </c>
      <c r="O370" s="189"/>
      <c r="P370" s="189"/>
    </row>
    <row r="371" spans="1:16" ht="42.75" customHeight="1" x14ac:dyDescent="0.25">
      <c r="A371" s="209" t="s">
        <v>125</v>
      </c>
      <c r="B371" s="209"/>
      <c r="C371" s="209"/>
      <c r="D371" s="209"/>
      <c r="E371" s="209"/>
      <c r="F371" s="209"/>
      <c r="G371" s="35" t="s">
        <v>4</v>
      </c>
      <c r="H371" s="37">
        <f>SUM(H372:H375)</f>
        <v>270.20000000000005</v>
      </c>
      <c r="I371" s="37">
        <f t="shared" ref="I371:N371" si="127">SUM(I372:I375)</f>
        <v>0</v>
      </c>
      <c r="J371" s="37">
        <f t="shared" si="127"/>
        <v>0</v>
      </c>
      <c r="K371" s="37">
        <f t="shared" si="127"/>
        <v>0</v>
      </c>
      <c r="L371" s="37">
        <f t="shared" si="127"/>
        <v>0</v>
      </c>
      <c r="M371" s="37">
        <f t="shared" si="127"/>
        <v>270.20000000000005</v>
      </c>
      <c r="N371" s="37">
        <f t="shared" si="127"/>
        <v>0</v>
      </c>
      <c r="O371" s="189"/>
      <c r="P371" s="189"/>
    </row>
    <row r="372" spans="1:16" x14ac:dyDescent="0.25">
      <c r="A372" s="209"/>
      <c r="B372" s="209"/>
      <c r="C372" s="209"/>
      <c r="D372" s="209"/>
      <c r="E372" s="209"/>
      <c r="F372" s="209"/>
      <c r="G372" s="35" t="s">
        <v>6</v>
      </c>
      <c r="H372" s="37">
        <f t="shared" si="125"/>
        <v>0</v>
      </c>
      <c r="I372" s="37">
        <f t="shared" ref="I372:N372" si="128">I362+I367</f>
        <v>0</v>
      </c>
      <c r="J372" s="37">
        <f t="shared" si="128"/>
        <v>0</v>
      </c>
      <c r="K372" s="37">
        <f t="shared" si="128"/>
        <v>0</v>
      </c>
      <c r="L372" s="37">
        <f t="shared" si="128"/>
        <v>0</v>
      </c>
      <c r="M372" s="37">
        <f t="shared" si="128"/>
        <v>0</v>
      </c>
      <c r="N372" s="37">
        <f t="shared" si="128"/>
        <v>0</v>
      </c>
      <c r="O372" s="189"/>
      <c r="P372" s="189"/>
    </row>
    <row r="373" spans="1:16" ht="36" x14ac:dyDescent="0.25">
      <c r="A373" s="209"/>
      <c r="B373" s="209"/>
      <c r="C373" s="209"/>
      <c r="D373" s="209"/>
      <c r="E373" s="209"/>
      <c r="F373" s="209"/>
      <c r="G373" s="35" t="s">
        <v>7</v>
      </c>
      <c r="H373" s="37">
        <f t="shared" si="125"/>
        <v>256.60000000000002</v>
      </c>
      <c r="I373" s="37">
        <f t="shared" ref="I373:N373" si="129">I363+I368</f>
        <v>0</v>
      </c>
      <c r="J373" s="37">
        <f t="shared" si="129"/>
        <v>0</v>
      </c>
      <c r="K373" s="37">
        <f t="shared" si="129"/>
        <v>0</v>
      </c>
      <c r="L373" s="37">
        <f t="shared" si="129"/>
        <v>0</v>
      </c>
      <c r="M373" s="37">
        <f t="shared" si="129"/>
        <v>256.60000000000002</v>
      </c>
      <c r="N373" s="37">
        <f t="shared" si="129"/>
        <v>0</v>
      </c>
      <c r="O373" s="189"/>
      <c r="P373" s="189"/>
    </row>
    <row r="374" spans="1:16" x14ac:dyDescent="0.25">
      <c r="A374" s="209"/>
      <c r="B374" s="209"/>
      <c r="C374" s="209"/>
      <c r="D374" s="209"/>
      <c r="E374" s="209"/>
      <c r="F374" s="209"/>
      <c r="G374" s="35" t="s">
        <v>8</v>
      </c>
      <c r="H374" s="37">
        <f t="shared" si="125"/>
        <v>13.6</v>
      </c>
      <c r="I374" s="37">
        <f t="shared" ref="I374:N374" si="130">I364+I369</f>
        <v>0</v>
      </c>
      <c r="J374" s="37">
        <f t="shared" si="130"/>
        <v>0</v>
      </c>
      <c r="K374" s="37">
        <f t="shared" si="130"/>
        <v>0</v>
      </c>
      <c r="L374" s="37">
        <f t="shared" si="130"/>
        <v>0</v>
      </c>
      <c r="M374" s="37">
        <f t="shared" si="130"/>
        <v>13.6</v>
      </c>
      <c r="N374" s="37">
        <f t="shared" si="130"/>
        <v>0</v>
      </c>
      <c r="O374" s="189"/>
      <c r="P374" s="189"/>
    </row>
    <row r="375" spans="1:16" ht="24" x14ac:dyDescent="0.25">
      <c r="A375" s="209"/>
      <c r="B375" s="209"/>
      <c r="C375" s="209"/>
      <c r="D375" s="209"/>
      <c r="E375" s="209"/>
      <c r="F375" s="209"/>
      <c r="G375" s="35" t="s">
        <v>9</v>
      </c>
      <c r="H375" s="37">
        <f t="shared" si="125"/>
        <v>0</v>
      </c>
      <c r="I375" s="37">
        <f t="shared" ref="I375:N375" si="131">I365+I370</f>
        <v>0</v>
      </c>
      <c r="J375" s="37">
        <f t="shared" si="131"/>
        <v>0</v>
      </c>
      <c r="K375" s="37">
        <f t="shared" si="131"/>
        <v>0</v>
      </c>
      <c r="L375" s="37">
        <f t="shared" si="131"/>
        <v>0</v>
      </c>
      <c r="M375" s="37">
        <f t="shared" si="131"/>
        <v>0</v>
      </c>
      <c r="N375" s="37">
        <f t="shared" si="131"/>
        <v>0</v>
      </c>
      <c r="O375" s="189"/>
      <c r="P375" s="189"/>
    </row>
    <row r="376" spans="1:16" x14ac:dyDescent="0.25">
      <c r="A376" s="187" t="s">
        <v>642</v>
      </c>
      <c r="B376" s="187"/>
      <c r="C376" s="187"/>
      <c r="D376" s="187"/>
      <c r="E376" s="187"/>
      <c r="F376" s="187"/>
      <c r="G376" s="187"/>
      <c r="H376" s="187"/>
      <c r="I376" s="187"/>
      <c r="J376" s="187"/>
      <c r="K376" s="187"/>
      <c r="L376" s="187"/>
      <c r="M376" s="187"/>
      <c r="N376" s="187"/>
      <c r="O376" s="187"/>
      <c r="P376" s="187"/>
    </row>
    <row r="377" spans="1:16" ht="24" x14ac:dyDescent="0.25">
      <c r="A377" s="190" t="s">
        <v>2212</v>
      </c>
      <c r="B377" s="189"/>
      <c r="C377" s="189" t="s">
        <v>642</v>
      </c>
      <c r="D377" s="189">
        <v>2030</v>
      </c>
      <c r="E377" s="189"/>
      <c r="F377" s="189" t="s">
        <v>2213</v>
      </c>
      <c r="G377" s="31" t="s">
        <v>4</v>
      </c>
      <c r="H377" s="32">
        <f>SUM(H378:H381)</f>
        <v>135</v>
      </c>
      <c r="I377" s="32">
        <f t="shared" ref="I377:N377" si="132">SUM(I378:I381)</f>
        <v>0</v>
      </c>
      <c r="J377" s="32">
        <f t="shared" si="132"/>
        <v>0</v>
      </c>
      <c r="K377" s="32">
        <f t="shared" si="132"/>
        <v>0</v>
      </c>
      <c r="L377" s="32">
        <f t="shared" si="132"/>
        <v>0</v>
      </c>
      <c r="M377" s="32">
        <f t="shared" si="132"/>
        <v>0</v>
      </c>
      <c r="N377" s="32">
        <f t="shared" si="132"/>
        <v>135</v>
      </c>
      <c r="O377" s="189"/>
      <c r="P377" s="189"/>
    </row>
    <row r="378" spans="1:16" x14ac:dyDescent="0.25">
      <c r="A378" s="190"/>
      <c r="B378" s="189"/>
      <c r="C378" s="189"/>
      <c r="D378" s="189"/>
      <c r="E378" s="189"/>
      <c r="F378" s="189"/>
      <c r="G378" s="31" t="s">
        <v>6</v>
      </c>
      <c r="H378" s="32">
        <f>SUM(I378:N378)</f>
        <v>0</v>
      </c>
      <c r="I378" s="32">
        <v>0</v>
      </c>
      <c r="J378" s="32">
        <v>0</v>
      </c>
      <c r="K378" s="32">
        <v>0</v>
      </c>
      <c r="L378" s="32">
        <v>0</v>
      </c>
      <c r="M378" s="32">
        <v>0</v>
      </c>
      <c r="N378" s="32">
        <v>0</v>
      </c>
      <c r="O378" s="189"/>
      <c r="P378" s="189"/>
    </row>
    <row r="379" spans="1:16" ht="24" x14ac:dyDescent="0.25">
      <c r="A379" s="190"/>
      <c r="B379" s="189"/>
      <c r="C379" s="189"/>
      <c r="D379" s="189"/>
      <c r="E379" s="189"/>
      <c r="F379" s="189"/>
      <c r="G379" s="31" t="s">
        <v>7</v>
      </c>
      <c r="H379" s="32">
        <f t="shared" ref="H379:H391" si="133">SUM(I379:N379)</f>
        <v>126.9</v>
      </c>
      <c r="I379" s="32">
        <v>0</v>
      </c>
      <c r="J379" s="32">
        <v>0</v>
      </c>
      <c r="K379" s="32">
        <v>0</v>
      </c>
      <c r="L379" s="32">
        <v>0</v>
      </c>
      <c r="M379" s="32">
        <v>0</v>
      </c>
      <c r="N379" s="32">
        <v>126.9</v>
      </c>
      <c r="O379" s="189"/>
      <c r="P379" s="189"/>
    </row>
    <row r="380" spans="1:16" x14ac:dyDescent="0.25">
      <c r="A380" s="190"/>
      <c r="B380" s="189"/>
      <c r="C380" s="189"/>
      <c r="D380" s="189"/>
      <c r="E380" s="189"/>
      <c r="F380" s="189"/>
      <c r="G380" s="31" t="s">
        <v>8</v>
      </c>
      <c r="H380" s="32">
        <f t="shared" si="133"/>
        <v>8.1</v>
      </c>
      <c r="I380" s="32">
        <v>0</v>
      </c>
      <c r="J380" s="32">
        <v>0</v>
      </c>
      <c r="K380" s="32">
        <v>0</v>
      </c>
      <c r="L380" s="32">
        <v>0</v>
      </c>
      <c r="M380" s="32">
        <v>0</v>
      </c>
      <c r="N380" s="32">
        <v>8.1</v>
      </c>
      <c r="O380" s="189"/>
      <c r="P380" s="189"/>
    </row>
    <row r="381" spans="1:16" x14ac:dyDescent="0.25">
      <c r="A381" s="190"/>
      <c r="B381" s="189"/>
      <c r="C381" s="189"/>
      <c r="D381" s="189"/>
      <c r="E381" s="189"/>
      <c r="F381" s="189"/>
      <c r="G381" s="31" t="s">
        <v>9</v>
      </c>
      <c r="H381" s="32">
        <f t="shared" si="133"/>
        <v>0</v>
      </c>
      <c r="I381" s="32">
        <v>0</v>
      </c>
      <c r="J381" s="32">
        <v>0</v>
      </c>
      <c r="K381" s="32">
        <v>0</v>
      </c>
      <c r="L381" s="32">
        <v>0</v>
      </c>
      <c r="M381" s="32">
        <v>0</v>
      </c>
      <c r="N381" s="32">
        <v>0</v>
      </c>
      <c r="O381" s="189"/>
      <c r="P381" s="189"/>
    </row>
    <row r="382" spans="1:16" ht="24" x14ac:dyDescent="0.25">
      <c r="A382" s="190" t="s">
        <v>2214</v>
      </c>
      <c r="B382" s="189"/>
      <c r="C382" s="189" t="s">
        <v>642</v>
      </c>
      <c r="D382" s="189">
        <v>2030</v>
      </c>
      <c r="E382" s="189"/>
      <c r="F382" s="189" t="s">
        <v>2213</v>
      </c>
      <c r="G382" s="31" t="s">
        <v>4</v>
      </c>
      <c r="H382" s="32">
        <f>SUM(H383:H386)</f>
        <v>135</v>
      </c>
      <c r="I382" s="32">
        <f t="shared" ref="I382:N382" si="134">SUM(I383:I386)</f>
        <v>0</v>
      </c>
      <c r="J382" s="32">
        <f>SUM(J383:J386)</f>
        <v>0</v>
      </c>
      <c r="K382" s="32">
        <f t="shared" si="134"/>
        <v>0</v>
      </c>
      <c r="L382" s="32">
        <f t="shared" si="134"/>
        <v>0</v>
      </c>
      <c r="M382" s="32">
        <f t="shared" si="134"/>
        <v>0</v>
      </c>
      <c r="N382" s="32">
        <f t="shared" si="134"/>
        <v>135</v>
      </c>
      <c r="O382" s="189"/>
      <c r="P382" s="189"/>
    </row>
    <row r="383" spans="1:16" x14ac:dyDescent="0.25">
      <c r="A383" s="190"/>
      <c r="B383" s="189"/>
      <c r="C383" s="189"/>
      <c r="D383" s="189"/>
      <c r="E383" s="189"/>
      <c r="F383" s="189"/>
      <c r="G383" s="31" t="s">
        <v>6</v>
      </c>
      <c r="H383" s="32">
        <f t="shared" si="133"/>
        <v>0</v>
      </c>
      <c r="I383" s="32">
        <v>0</v>
      </c>
      <c r="J383" s="32">
        <v>0</v>
      </c>
      <c r="K383" s="32">
        <v>0</v>
      </c>
      <c r="L383" s="32">
        <v>0</v>
      </c>
      <c r="M383" s="32">
        <v>0</v>
      </c>
      <c r="N383" s="32">
        <v>0</v>
      </c>
      <c r="O383" s="189"/>
      <c r="P383" s="189"/>
    </row>
    <row r="384" spans="1:16" ht="24" x14ac:dyDescent="0.25">
      <c r="A384" s="190"/>
      <c r="B384" s="189"/>
      <c r="C384" s="189"/>
      <c r="D384" s="189"/>
      <c r="E384" s="189"/>
      <c r="F384" s="189"/>
      <c r="G384" s="31" t="s">
        <v>7</v>
      </c>
      <c r="H384" s="32">
        <f t="shared" si="133"/>
        <v>126.9</v>
      </c>
      <c r="I384" s="32">
        <v>0</v>
      </c>
      <c r="J384" s="32">
        <v>0</v>
      </c>
      <c r="K384" s="32">
        <v>0</v>
      </c>
      <c r="L384" s="32">
        <v>0</v>
      </c>
      <c r="M384" s="32">
        <v>0</v>
      </c>
      <c r="N384" s="32">
        <v>126.9</v>
      </c>
      <c r="O384" s="189"/>
      <c r="P384" s="189"/>
    </row>
    <row r="385" spans="1:16" x14ac:dyDescent="0.25">
      <c r="A385" s="190"/>
      <c r="B385" s="189"/>
      <c r="C385" s="189"/>
      <c r="D385" s="189"/>
      <c r="E385" s="189"/>
      <c r="F385" s="189"/>
      <c r="G385" s="31" t="s">
        <v>8</v>
      </c>
      <c r="H385" s="32">
        <f t="shared" si="133"/>
        <v>8.1</v>
      </c>
      <c r="I385" s="32">
        <v>0</v>
      </c>
      <c r="J385" s="32">
        <v>0</v>
      </c>
      <c r="K385" s="32">
        <v>0</v>
      </c>
      <c r="L385" s="32">
        <v>0</v>
      </c>
      <c r="M385" s="32">
        <v>0</v>
      </c>
      <c r="N385" s="32">
        <v>8.1</v>
      </c>
      <c r="O385" s="189"/>
      <c r="P385" s="189"/>
    </row>
    <row r="386" spans="1:16" x14ac:dyDescent="0.25">
      <c r="A386" s="190"/>
      <c r="B386" s="189"/>
      <c r="C386" s="189"/>
      <c r="D386" s="189"/>
      <c r="E386" s="189"/>
      <c r="F386" s="189"/>
      <c r="G386" s="31" t="s">
        <v>9</v>
      </c>
      <c r="H386" s="32">
        <f t="shared" si="133"/>
        <v>0</v>
      </c>
      <c r="I386" s="32">
        <v>0</v>
      </c>
      <c r="J386" s="32">
        <v>0</v>
      </c>
      <c r="K386" s="32">
        <v>0</v>
      </c>
      <c r="L386" s="32">
        <v>0</v>
      </c>
      <c r="M386" s="32">
        <v>0</v>
      </c>
      <c r="N386" s="32">
        <v>0</v>
      </c>
      <c r="O386" s="189"/>
      <c r="P386" s="189"/>
    </row>
    <row r="387" spans="1:16" ht="44.25" customHeight="1" x14ac:dyDescent="0.25">
      <c r="A387" s="209" t="s">
        <v>125</v>
      </c>
      <c r="B387" s="209"/>
      <c r="C387" s="209"/>
      <c r="D387" s="209"/>
      <c r="E387" s="209"/>
      <c r="F387" s="209"/>
      <c r="G387" s="35" t="s">
        <v>4</v>
      </c>
      <c r="H387" s="37">
        <f>SUM(H388:H391)</f>
        <v>270</v>
      </c>
      <c r="I387" s="37">
        <f t="shared" ref="I387:N387" si="135">SUM(I388:I391)</f>
        <v>0</v>
      </c>
      <c r="J387" s="37">
        <f t="shared" si="135"/>
        <v>0</v>
      </c>
      <c r="K387" s="37">
        <f t="shared" si="135"/>
        <v>0</v>
      </c>
      <c r="L387" s="37">
        <f t="shared" si="135"/>
        <v>0</v>
      </c>
      <c r="M387" s="37">
        <f t="shared" si="135"/>
        <v>0</v>
      </c>
      <c r="N387" s="37">
        <f t="shared" si="135"/>
        <v>270</v>
      </c>
      <c r="O387" s="189"/>
      <c r="P387" s="189"/>
    </row>
    <row r="388" spans="1:16" x14ac:dyDescent="0.25">
      <c r="A388" s="209"/>
      <c r="B388" s="209"/>
      <c r="C388" s="209"/>
      <c r="D388" s="209"/>
      <c r="E388" s="209"/>
      <c r="F388" s="209"/>
      <c r="G388" s="35" t="s">
        <v>6</v>
      </c>
      <c r="H388" s="37">
        <f t="shared" si="133"/>
        <v>0</v>
      </c>
      <c r="I388" s="37">
        <f t="shared" ref="I388:N388" si="136">I378+I383</f>
        <v>0</v>
      </c>
      <c r="J388" s="37">
        <f t="shared" si="136"/>
        <v>0</v>
      </c>
      <c r="K388" s="37">
        <f t="shared" si="136"/>
        <v>0</v>
      </c>
      <c r="L388" s="37">
        <f t="shared" si="136"/>
        <v>0</v>
      </c>
      <c r="M388" s="37">
        <f t="shared" si="136"/>
        <v>0</v>
      </c>
      <c r="N388" s="37">
        <f t="shared" si="136"/>
        <v>0</v>
      </c>
      <c r="O388" s="189"/>
      <c r="P388" s="189"/>
    </row>
    <row r="389" spans="1:16" ht="36" x14ac:dyDescent="0.25">
      <c r="A389" s="209"/>
      <c r="B389" s="209"/>
      <c r="C389" s="209"/>
      <c r="D389" s="209"/>
      <c r="E389" s="209"/>
      <c r="F389" s="209"/>
      <c r="G389" s="35" t="s">
        <v>7</v>
      </c>
      <c r="H389" s="37">
        <f t="shared" si="133"/>
        <v>253.8</v>
      </c>
      <c r="I389" s="37">
        <f t="shared" ref="I389:N389" si="137">I379+I384</f>
        <v>0</v>
      </c>
      <c r="J389" s="37">
        <f t="shared" si="137"/>
        <v>0</v>
      </c>
      <c r="K389" s="37">
        <f t="shared" si="137"/>
        <v>0</v>
      </c>
      <c r="L389" s="37">
        <f t="shared" si="137"/>
        <v>0</v>
      </c>
      <c r="M389" s="37">
        <f t="shared" si="137"/>
        <v>0</v>
      </c>
      <c r="N389" s="37">
        <f t="shared" si="137"/>
        <v>253.8</v>
      </c>
      <c r="O389" s="189"/>
      <c r="P389" s="189"/>
    </row>
    <row r="390" spans="1:16" x14ac:dyDescent="0.25">
      <c r="A390" s="209"/>
      <c r="B390" s="209"/>
      <c r="C390" s="209"/>
      <c r="D390" s="209"/>
      <c r="E390" s="209"/>
      <c r="F390" s="209"/>
      <c r="G390" s="35" t="s">
        <v>8</v>
      </c>
      <c r="H390" s="37">
        <f t="shared" si="133"/>
        <v>16.2</v>
      </c>
      <c r="I390" s="37">
        <f t="shared" ref="I390:N390" si="138">I380+I385</f>
        <v>0</v>
      </c>
      <c r="J390" s="37">
        <f t="shared" si="138"/>
        <v>0</v>
      </c>
      <c r="K390" s="37">
        <f t="shared" si="138"/>
        <v>0</v>
      </c>
      <c r="L390" s="37">
        <f t="shared" si="138"/>
        <v>0</v>
      </c>
      <c r="M390" s="37">
        <f t="shared" si="138"/>
        <v>0</v>
      </c>
      <c r="N390" s="37">
        <f t="shared" si="138"/>
        <v>16.2</v>
      </c>
      <c r="O390" s="189"/>
      <c r="P390" s="189"/>
    </row>
    <row r="391" spans="1:16" ht="24" x14ac:dyDescent="0.25">
      <c r="A391" s="209"/>
      <c r="B391" s="209"/>
      <c r="C391" s="209"/>
      <c r="D391" s="209"/>
      <c r="E391" s="209"/>
      <c r="F391" s="209"/>
      <c r="G391" s="35" t="s">
        <v>9</v>
      </c>
      <c r="H391" s="37">
        <f t="shared" si="133"/>
        <v>0</v>
      </c>
      <c r="I391" s="37">
        <f t="shared" ref="I391:N391" si="139">I381+I386</f>
        <v>0</v>
      </c>
      <c r="J391" s="37">
        <f t="shared" si="139"/>
        <v>0</v>
      </c>
      <c r="K391" s="37">
        <f t="shared" si="139"/>
        <v>0</v>
      </c>
      <c r="L391" s="37">
        <f t="shared" si="139"/>
        <v>0</v>
      </c>
      <c r="M391" s="37">
        <f t="shared" si="139"/>
        <v>0</v>
      </c>
      <c r="N391" s="37">
        <f t="shared" si="139"/>
        <v>0</v>
      </c>
      <c r="O391" s="189"/>
      <c r="P391" s="189"/>
    </row>
    <row r="392" spans="1:16" x14ac:dyDescent="0.25">
      <c r="A392" s="187" t="s">
        <v>184</v>
      </c>
      <c r="B392" s="187"/>
      <c r="C392" s="187"/>
      <c r="D392" s="187"/>
      <c r="E392" s="187"/>
      <c r="F392" s="187"/>
      <c r="G392" s="187"/>
      <c r="H392" s="187"/>
      <c r="I392" s="187"/>
      <c r="J392" s="187"/>
      <c r="K392" s="187"/>
      <c r="L392" s="187"/>
      <c r="M392" s="187"/>
      <c r="N392" s="187"/>
      <c r="O392" s="187"/>
      <c r="P392" s="187"/>
    </row>
    <row r="393" spans="1:16" ht="24" x14ac:dyDescent="0.25">
      <c r="A393" s="190" t="s">
        <v>2250</v>
      </c>
      <c r="B393" s="431"/>
      <c r="C393" s="189" t="s">
        <v>184</v>
      </c>
      <c r="D393" s="189">
        <v>2026</v>
      </c>
      <c r="E393" s="189" t="s">
        <v>2251</v>
      </c>
      <c r="F393" s="189" t="s">
        <v>2252</v>
      </c>
      <c r="G393" s="31" t="s">
        <v>4</v>
      </c>
      <c r="H393" s="32">
        <f>SUM(H394:H397)</f>
        <v>32</v>
      </c>
      <c r="I393" s="32">
        <f t="shared" ref="I393:N393" si="140">SUM(I394:I397)</f>
        <v>0</v>
      </c>
      <c r="J393" s="32">
        <f t="shared" si="140"/>
        <v>32</v>
      </c>
      <c r="K393" s="32">
        <f t="shared" si="140"/>
        <v>0</v>
      </c>
      <c r="L393" s="32">
        <f t="shared" si="140"/>
        <v>0</v>
      </c>
      <c r="M393" s="32">
        <f t="shared" si="140"/>
        <v>0</v>
      </c>
      <c r="N393" s="32">
        <f t="shared" si="140"/>
        <v>0</v>
      </c>
      <c r="O393" s="189">
        <v>10452</v>
      </c>
      <c r="P393" s="189" t="s">
        <v>740</v>
      </c>
    </row>
    <row r="394" spans="1:16" x14ac:dyDescent="0.25">
      <c r="A394" s="190"/>
      <c r="B394" s="431"/>
      <c r="C394" s="189"/>
      <c r="D394" s="189"/>
      <c r="E394" s="189"/>
      <c r="F394" s="189"/>
      <c r="G394" s="31" t="s">
        <v>546</v>
      </c>
      <c r="H394" s="32">
        <f>SUM(I394:N394)</f>
        <v>0</v>
      </c>
      <c r="I394" s="32">
        <v>0</v>
      </c>
      <c r="J394" s="32">
        <v>0</v>
      </c>
      <c r="K394" s="32">
        <v>0</v>
      </c>
      <c r="L394" s="32">
        <v>0</v>
      </c>
      <c r="M394" s="32">
        <v>0</v>
      </c>
      <c r="N394" s="32">
        <v>0</v>
      </c>
      <c r="O394" s="189"/>
      <c r="P394" s="189"/>
    </row>
    <row r="395" spans="1:16" ht="24" x14ac:dyDescent="0.25">
      <c r="A395" s="190"/>
      <c r="B395" s="431"/>
      <c r="C395" s="189"/>
      <c r="D395" s="189"/>
      <c r="E395" s="189"/>
      <c r="F395" s="189"/>
      <c r="G395" s="31" t="s">
        <v>7</v>
      </c>
      <c r="H395" s="32">
        <f t="shared" ref="H395:H437" si="141">SUM(I395:N395)</f>
        <v>30.4</v>
      </c>
      <c r="I395" s="32">
        <v>0</v>
      </c>
      <c r="J395" s="32">
        <v>30.4</v>
      </c>
      <c r="K395" s="32">
        <v>0</v>
      </c>
      <c r="L395" s="32">
        <v>0</v>
      </c>
      <c r="M395" s="32">
        <v>0</v>
      </c>
      <c r="N395" s="32">
        <v>0</v>
      </c>
      <c r="O395" s="189"/>
      <c r="P395" s="189"/>
    </row>
    <row r="396" spans="1:16" x14ac:dyDescent="0.25">
      <c r="A396" s="190"/>
      <c r="B396" s="431"/>
      <c r="C396" s="189"/>
      <c r="D396" s="189"/>
      <c r="E396" s="189"/>
      <c r="F396" s="189"/>
      <c r="G396" s="31" t="s">
        <v>8</v>
      </c>
      <c r="H396" s="32">
        <f t="shared" si="141"/>
        <v>1.6</v>
      </c>
      <c r="I396" s="32">
        <v>0</v>
      </c>
      <c r="J396" s="32">
        <v>1.6</v>
      </c>
      <c r="K396" s="32">
        <v>0</v>
      </c>
      <c r="L396" s="32">
        <v>0</v>
      </c>
      <c r="M396" s="32">
        <v>0</v>
      </c>
      <c r="N396" s="32">
        <v>0</v>
      </c>
      <c r="O396" s="189"/>
      <c r="P396" s="189"/>
    </row>
    <row r="397" spans="1:16" x14ac:dyDescent="0.25">
      <c r="A397" s="190"/>
      <c r="B397" s="431"/>
      <c r="C397" s="189"/>
      <c r="D397" s="189"/>
      <c r="E397" s="189"/>
      <c r="F397" s="189"/>
      <c r="G397" s="31" t="s">
        <v>9</v>
      </c>
      <c r="H397" s="32">
        <f t="shared" si="141"/>
        <v>0</v>
      </c>
      <c r="I397" s="32">
        <v>0</v>
      </c>
      <c r="J397" s="32">
        <v>0</v>
      </c>
      <c r="K397" s="32">
        <v>0</v>
      </c>
      <c r="L397" s="32">
        <v>0</v>
      </c>
      <c r="M397" s="32">
        <v>0</v>
      </c>
      <c r="N397" s="32">
        <v>0</v>
      </c>
      <c r="O397" s="189"/>
      <c r="P397" s="189"/>
    </row>
    <row r="398" spans="1:16" ht="60.75" customHeight="1" x14ac:dyDescent="0.25">
      <c r="A398" s="190" t="s">
        <v>4060</v>
      </c>
      <c r="B398" s="431"/>
      <c r="C398" s="189" t="s">
        <v>184</v>
      </c>
      <c r="D398" s="189">
        <v>2026</v>
      </c>
      <c r="E398" s="189" t="s">
        <v>2253</v>
      </c>
      <c r="F398" s="189" t="s">
        <v>2252</v>
      </c>
      <c r="G398" s="31" t="s">
        <v>4</v>
      </c>
      <c r="H398" s="32">
        <f>SUM(H399:H402)</f>
        <v>21</v>
      </c>
      <c r="I398" s="32">
        <f t="shared" ref="I398:N398" si="142">SUM(I399:I402)</f>
        <v>0</v>
      </c>
      <c r="J398" s="32">
        <f t="shared" si="142"/>
        <v>21</v>
      </c>
      <c r="K398" s="32">
        <f t="shared" si="142"/>
        <v>0</v>
      </c>
      <c r="L398" s="32">
        <f t="shared" si="142"/>
        <v>0</v>
      </c>
      <c r="M398" s="32">
        <f t="shared" si="142"/>
        <v>0</v>
      </c>
      <c r="N398" s="32">
        <f t="shared" si="142"/>
        <v>0</v>
      </c>
      <c r="O398" s="189">
        <v>10452</v>
      </c>
      <c r="P398" s="189" t="s">
        <v>2254</v>
      </c>
    </row>
    <row r="399" spans="1:16" x14ac:dyDescent="0.25">
      <c r="A399" s="190"/>
      <c r="B399" s="431"/>
      <c r="C399" s="189"/>
      <c r="D399" s="189"/>
      <c r="E399" s="189"/>
      <c r="F399" s="189"/>
      <c r="G399" s="31" t="s">
        <v>546</v>
      </c>
      <c r="H399" s="32">
        <f t="shared" si="141"/>
        <v>0</v>
      </c>
      <c r="I399" s="32">
        <v>0</v>
      </c>
      <c r="J399" s="32">
        <v>0</v>
      </c>
      <c r="K399" s="32">
        <v>0</v>
      </c>
      <c r="L399" s="32">
        <v>0</v>
      </c>
      <c r="M399" s="32">
        <v>0</v>
      </c>
      <c r="N399" s="32">
        <v>0</v>
      </c>
      <c r="O399" s="189"/>
      <c r="P399" s="189"/>
    </row>
    <row r="400" spans="1:16" ht="24" x14ac:dyDescent="0.25">
      <c r="A400" s="190"/>
      <c r="B400" s="431"/>
      <c r="C400" s="189"/>
      <c r="D400" s="189"/>
      <c r="E400" s="189"/>
      <c r="F400" s="189"/>
      <c r="G400" s="31" t="s">
        <v>7</v>
      </c>
      <c r="H400" s="32">
        <f t="shared" si="141"/>
        <v>20</v>
      </c>
      <c r="I400" s="32">
        <v>0</v>
      </c>
      <c r="J400" s="32">
        <v>20</v>
      </c>
      <c r="K400" s="32">
        <v>0</v>
      </c>
      <c r="L400" s="32">
        <v>0</v>
      </c>
      <c r="M400" s="32">
        <v>0</v>
      </c>
      <c r="N400" s="32">
        <v>0</v>
      </c>
      <c r="O400" s="189"/>
      <c r="P400" s="189"/>
    </row>
    <row r="401" spans="1:16" x14ac:dyDescent="0.25">
      <c r="A401" s="190"/>
      <c r="B401" s="431"/>
      <c r="C401" s="189"/>
      <c r="D401" s="189"/>
      <c r="E401" s="189"/>
      <c r="F401" s="189"/>
      <c r="G401" s="31" t="s">
        <v>8</v>
      </c>
      <c r="H401" s="32">
        <f t="shared" si="141"/>
        <v>1</v>
      </c>
      <c r="I401" s="32">
        <v>0</v>
      </c>
      <c r="J401" s="32">
        <v>1</v>
      </c>
      <c r="K401" s="32">
        <v>0</v>
      </c>
      <c r="L401" s="32">
        <v>0</v>
      </c>
      <c r="M401" s="32">
        <v>0</v>
      </c>
      <c r="N401" s="32">
        <v>0</v>
      </c>
      <c r="O401" s="189"/>
      <c r="P401" s="189"/>
    </row>
    <row r="402" spans="1:16" x14ac:dyDescent="0.25">
      <c r="A402" s="190"/>
      <c r="B402" s="431"/>
      <c r="C402" s="189"/>
      <c r="D402" s="189"/>
      <c r="E402" s="189"/>
      <c r="F402" s="189"/>
      <c r="G402" s="31" t="s">
        <v>9</v>
      </c>
      <c r="H402" s="32">
        <f t="shared" si="141"/>
        <v>0</v>
      </c>
      <c r="I402" s="32">
        <v>0</v>
      </c>
      <c r="J402" s="32">
        <v>0</v>
      </c>
      <c r="K402" s="32">
        <v>0</v>
      </c>
      <c r="L402" s="32">
        <v>0</v>
      </c>
      <c r="M402" s="32">
        <v>0</v>
      </c>
      <c r="N402" s="32">
        <v>0</v>
      </c>
      <c r="O402" s="189"/>
      <c r="P402" s="189"/>
    </row>
    <row r="403" spans="1:16" ht="24" x14ac:dyDescent="0.25">
      <c r="A403" s="190" t="s">
        <v>2255</v>
      </c>
      <c r="B403" s="431"/>
      <c r="C403" s="189" t="s">
        <v>184</v>
      </c>
      <c r="D403" s="189">
        <v>2026</v>
      </c>
      <c r="E403" s="189" t="s">
        <v>2253</v>
      </c>
      <c r="F403" s="189" t="s">
        <v>2252</v>
      </c>
      <c r="G403" s="31" t="s">
        <v>4</v>
      </c>
      <c r="H403" s="32">
        <f>SUM(H404:H407)</f>
        <v>5.3</v>
      </c>
      <c r="I403" s="32">
        <f t="shared" ref="I403:N403" si="143">SUM(I404:I407)</f>
        <v>0</v>
      </c>
      <c r="J403" s="32">
        <f t="shared" si="143"/>
        <v>5.3</v>
      </c>
      <c r="K403" s="32">
        <f t="shared" si="143"/>
        <v>0</v>
      </c>
      <c r="L403" s="32">
        <f t="shared" si="143"/>
        <v>0</v>
      </c>
      <c r="M403" s="32">
        <f t="shared" si="143"/>
        <v>0</v>
      </c>
      <c r="N403" s="32">
        <f t="shared" si="143"/>
        <v>0</v>
      </c>
      <c r="O403" s="189">
        <v>10452</v>
      </c>
      <c r="P403" s="189" t="s">
        <v>2254</v>
      </c>
    </row>
    <row r="404" spans="1:16" x14ac:dyDescent="0.25">
      <c r="A404" s="190"/>
      <c r="B404" s="431"/>
      <c r="C404" s="189"/>
      <c r="D404" s="189"/>
      <c r="E404" s="189"/>
      <c r="F404" s="189"/>
      <c r="G404" s="31" t="s">
        <v>546</v>
      </c>
      <c r="H404" s="32">
        <f t="shared" si="141"/>
        <v>0</v>
      </c>
      <c r="I404" s="32">
        <v>0</v>
      </c>
      <c r="J404" s="32">
        <v>0</v>
      </c>
      <c r="K404" s="32">
        <v>0</v>
      </c>
      <c r="L404" s="32">
        <v>0</v>
      </c>
      <c r="M404" s="32">
        <v>0</v>
      </c>
      <c r="N404" s="32">
        <v>0</v>
      </c>
      <c r="O404" s="189"/>
      <c r="P404" s="189"/>
    </row>
    <row r="405" spans="1:16" ht="24" x14ac:dyDescent="0.25">
      <c r="A405" s="190"/>
      <c r="B405" s="431"/>
      <c r="C405" s="189"/>
      <c r="D405" s="189"/>
      <c r="E405" s="189"/>
      <c r="F405" s="189"/>
      <c r="G405" s="31" t="s">
        <v>7</v>
      </c>
      <c r="H405" s="32">
        <f t="shared" si="141"/>
        <v>5</v>
      </c>
      <c r="I405" s="32">
        <v>0</v>
      </c>
      <c r="J405" s="32">
        <v>5</v>
      </c>
      <c r="K405" s="32">
        <v>0</v>
      </c>
      <c r="L405" s="32">
        <v>0</v>
      </c>
      <c r="M405" s="32">
        <v>0</v>
      </c>
      <c r="N405" s="32">
        <v>0</v>
      </c>
      <c r="O405" s="189"/>
      <c r="P405" s="189"/>
    </row>
    <row r="406" spans="1:16" x14ac:dyDescent="0.25">
      <c r="A406" s="190"/>
      <c r="B406" s="431"/>
      <c r="C406" s="189"/>
      <c r="D406" s="189"/>
      <c r="E406" s="189"/>
      <c r="F406" s="189"/>
      <c r="G406" s="31" t="s">
        <v>8</v>
      </c>
      <c r="H406" s="32">
        <f t="shared" si="141"/>
        <v>0.3</v>
      </c>
      <c r="I406" s="32">
        <v>0</v>
      </c>
      <c r="J406" s="32">
        <v>0.3</v>
      </c>
      <c r="K406" s="32">
        <v>0</v>
      </c>
      <c r="L406" s="32">
        <v>0</v>
      </c>
      <c r="M406" s="32">
        <v>0</v>
      </c>
      <c r="N406" s="32">
        <v>0</v>
      </c>
      <c r="O406" s="189"/>
      <c r="P406" s="189"/>
    </row>
    <row r="407" spans="1:16" x14ac:dyDescent="0.25">
      <c r="A407" s="190"/>
      <c r="B407" s="431"/>
      <c r="C407" s="189"/>
      <c r="D407" s="189"/>
      <c r="E407" s="189"/>
      <c r="F407" s="189"/>
      <c r="G407" s="31" t="s">
        <v>9</v>
      </c>
      <c r="H407" s="32">
        <f t="shared" si="141"/>
        <v>0</v>
      </c>
      <c r="I407" s="32">
        <v>0</v>
      </c>
      <c r="J407" s="32">
        <v>0</v>
      </c>
      <c r="K407" s="32">
        <v>0</v>
      </c>
      <c r="L407" s="32">
        <v>0</v>
      </c>
      <c r="M407" s="32">
        <v>0</v>
      </c>
      <c r="N407" s="32">
        <v>0</v>
      </c>
      <c r="O407" s="189"/>
      <c r="P407" s="189"/>
    </row>
    <row r="408" spans="1:16" ht="24" x14ac:dyDescent="0.25">
      <c r="A408" s="190" t="s">
        <v>2256</v>
      </c>
      <c r="B408" s="431"/>
      <c r="C408" s="189" t="s">
        <v>184</v>
      </c>
      <c r="D408" s="189">
        <v>2027</v>
      </c>
      <c r="E408" s="189" t="s">
        <v>2257</v>
      </c>
      <c r="F408" s="189" t="s">
        <v>2258</v>
      </c>
      <c r="G408" s="31" t="s">
        <v>4</v>
      </c>
      <c r="H408" s="32">
        <f>SUM(H409:H412)</f>
        <v>2</v>
      </c>
      <c r="I408" s="32">
        <f t="shared" ref="I408:N408" si="144">SUM(I409:I412)</f>
        <v>0</v>
      </c>
      <c r="J408" s="32">
        <f t="shared" si="144"/>
        <v>0</v>
      </c>
      <c r="K408" s="32">
        <f t="shared" si="144"/>
        <v>2</v>
      </c>
      <c r="L408" s="32">
        <f t="shared" si="144"/>
        <v>0</v>
      </c>
      <c r="M408" s="32">
        <f t="shared" si="144"/>
        <v>0</v>
      </c>
      <c r="N408" s="32">
        <f t="shared" si="144"/>
        <v>0</v>
      </c>
      <c r="O408" s="189">
        <v>10452</v>
      </c>
      <c r="P408" s="189" t="s">
        <v>752</v>
      </c>
    </row>
    <row r="409" spans="1:16" x14ac:dyDescent="0.25">
      <c r="A409" s="190"/>
      <c r="B409" s="431"/>
      <c r="C409" s="189"/>
      <c r="D409" s="189"/>
      <c r="E409" s="189"/>
      <c r="F409" s="189"/>
      <c r="G409" s="31" t="s">
        <v>546</v>
      </c>
      <c r="H409" s="32">
        <f t="shared" si="141"/>
        <v>0</v>
      </c>
      <c r="I409" s="32">
        <v>0</v>
      </c>
      <c r="J409" s="32">
        <v>0</v>
      </c>
      <c r="K409" s="32">
        <v>0</v>
      </c>
      <c r="L409" s="32">
        <v>0</v>
      </c>
      <c r="M409" s="32">
        <v>0</v>
      </c>
      <c r="N409" s="32">
        <v>0</v>
      </c>
      <c r="O409" s="189"/>
      <c r="P409" s="189"/>
    </row>
    <row r="410" spans="1:16" ht="24" x14ac:dyDescent="0.25">
      <c r="A410" s="190"/>
      <c r="B410" s="431"/>
      <c r="C410" s="189"/>
      <c r="D410" s="189"/>
      <c r="E410" s="189"/>
      <c r="F410" s="189"/>
      <c r="G410" s="31" t="s">
        <v>7</v>
      </c>
      <c r="H410" s="32">
        <f t="shared" si="141"/>
        <v>1.9</v>
      </c>
      <c r="I410" s="32">
        <v>0</v>
      </c>
      <c r="J410" s="32">
        <v>0</v>
      </c>
      <c r="K410" s="32">
        <v>1.9</v>
      </c>
      <c r="L410" s="32">
        <v>0</v>
      </c>
      <c r="M410" s="32">
        <v>0</v>
      </c>
      <c r="N410" s="32">
        <v>0</v>
      </c>
      <c r="O410" s="189"/>
      <c r="P410" s="189"/>
    </row>
    <row r="411" spans="1:16" x14ac:dyDescent="0.25">
      <c r="A411" s="190"/>
      <c r="B411" s="431"/>
      <c r="C411" s="189"/>
      <c r="D411" s="189"/>
      <c r="E411" s="189"/>
      <c r="F411" s="189"/>
      <c r="G411" s="31" t="s">
        <v>8</v>
      </c>
      <c r="H411" s="32">
        <f t="shared" si="141"/>
        <v>0.1</v>
      </c>
      <c r="I411" s="32">
        <v>0</v>
      </c>
      <c r="J411" s="32">
        <v>0</v>
      </c>
      <c r="K411" s="32">
        <v>0.1</v>
      </c>
      <c r="L411" s="32">
        <v>0</v>
      </c>
      <c r="M411" s="32">
        <v>0</v>
      </c>
      <c r="N411" s="32">
        <v>0</v>
      </c>
      <c r="O411" s="189"/>
      <c r="P411" s="189"/>
    </row>
    <row r="412" spans="1:16" x14ac:dyDescent="0.25">
      <c r="A412" s="190"/>
      <c r="B412" s="431"/>
      <c r="C412" s="189"/>
      <c r="D412" s="189"/>
      <c r="E412" s="189"/>
      <c r="F412" s="189"/>
      <c r="G412" s="31" t="s">
        <v>9</v>
      </c>
      <c r="H412" s="32">
        <f t="shared" si="141"/>
        <v>0</v>
      </c>
      <c r="I412" s="32">
        <v>0</v>
      </c>
      <c r="J412" s="32">
        <v>0</v>
      </c>
      <c r="K412" s="32">
        <v>0</v>
      </c>
      <c r="L412" s="32">
        <v>0</v>
      </c>
      <c r="M412" s="32">
        <v>0</v>
      </c>
      <c r="N412" s="32">
        <v>0</v>
      </c>
      <c r="O412" s="189"/>
      <c r="P412" s="189"/>
    </row>
    <row r="413" spans="1:16" ht="24" x14ac:dyDescent="0.25">
      <c r="A413" s="190" t="s">
        <v>2259</v>
      </c>
      <c r="B413" s="431"/>
      <c r="C413" s="189" t="s">
        <v>184</v>
      </c>
      <c r="D413" s="189">
        <v>2027</v>
      </c>
      <c r="E413" s="189" t="s">
        <v>2257</v>
      </c>
      <c r="F413" s="189" t="s">
        <v>2252</v>
      </c>
      <c r="G413" s="31" t="s">
        <v>4</v>
      </c>
      <c r="H413" s="32">
        <f>SUM(H414:H417)</f>
        <v>2.4</v>
      </c>
      <c r="I413" s="32">
        <f t="shared" ref="I413:N413" si="145">SUM(I414:I417)</f>
        <v>0</v>
      </c>
      <c r="J413" s="32">
        <f t="shared" si="145"/>
        <v>0</v>
      </c>
      <c r="K413" s="32">
        <f t="shared" si="145"/>
        <v>2.4</v>
      </c>
      <c r="L413" s="32">
        <f t="shared" si="145"/>
        <v>0</v>
      </c>
      <c r="M413" s="32">
        <f t="shared" si="145"/>
        <v>0</v>
      </c>
      <c r="N413" s="32">
        <f t="shared" si="145"/>
        <v>0</v>
      </c>
      <c r="O413" s="189">
        <v>10452</v>
      </c>
      <c r="P413" s="189" t="s">
        <v>752</v>
      </c>
    </row>
    <row r="414" spans="1:16" x14ac:dyDescent="0.25">
      <c r="A414" s="190"/>
      <c r="B414" s="431"/>
      <c r="C414" s="189"/>
      <c r="D414" s="189"/>
      <c r="E414" s="189"/>
      <c r="F414" s="189"/>
      <c r="G414" s="31" t="s">
        <v>546</v>
      </c>
      <c r="H414" s="32">
        <f t="shared" si="141"/>
        <v>0</v>
      </c>
      <c r="I414" s="32">
        <v>0</v>
      </c>
      <c r="J414" s="32">
        <v>0</v>
      </c>
      <c r="K414" s="32">
        <v>0</v>
      </c>
      <c r="L414" s="32">
        <v>0</v>
      </c>
      <c r="M414" s="32">
        <v>0</v>
      </c>
      <c r="N414" s="32">
        <v>0</v>
      </c>
      <c r="O414" s="189"/>
      <c r="P414" s="189"/>
    </row>
    <row r="415" spans="1:16" ht="24" x14ac:dyDescent="0.25">
      <c r="A415" s="190"/>
      <c r="B415" s="431"/>
      <c r="C415" s="189"/>
      <c r="D415" s="189"/>
      <c r="E415" s="189"/>
      <c r="F415" s="189"/>
      <c r="G415" s="31" t="s">
        <v>7</v>
      </c>
      <c r="H415" s="32">
        <f t="shared" si="141"/>
        <v>2.2999999999999998</v>
      </c>
      <c r="I415" s="32">
        <v>0</v>
      </c>
      <c r="J415" s="32">
        <v>0</v>
      </c>
      <c r="K415" s="32">
        <v>2.2999999999999998</v>
      </c>
      <c r="L415" s="32">
        <v>0</v>
      </c>
      <c r="M415" s="32">
        <v>0</v>
      </c>
      <c r="N415" s="32">
        <v>0</v>
      </c>
      <c r="O415" s="189"/>
      <c r="P415" s="189"/>
    </row>
    <row r="416" spans="1:16" x14ac:dyDescent="0.25">
      <c r="A416" s="190"/>
      <c r="B416" s="431"/>
      <c r="C416" s="189"/>
      <c r="D416" s="189"/>
      <c r="E416" s="189"/>
      <c r="F416" s="189"/>
      <c r="G416" s="31" t="s">
        <v>8</v>
      </c>
      <c r="H416" s="32">
        <f t="shared" si="141"/>
        <v>0.1</v>
      </c>
      <c r="I416" s="32">
        <v>0</v>
      </c>
      <c r="J416" s="32">
        <v>0</v>
      </c>
      <c r="K416" s="32">
        <v>0.1</v>
      </c>
      <c r="L416" s="32">
        <v>0</v>
      </c>
      <c r="M416" s="32">
        <v>0</v>
      </c>
      <c r="N416" s="32">
        <v>0</v>
      </c>
      <c r="O416" s="189"/>
      <c r="P416" s="189"/>
    </row>
    <row r="417" spans="1:16" x14ac:dyDescent="0.25">
      <c r="A417" s="190"/>
      <c r="B417" s="431"/>
      <c r="C417" s="189"/>
      <c r="D417" s="189"/>
      <c r="E417" s="189"/>
      <c r="F417" s="189"/>
      <c r="G417" s="31" t="s">
        <v>9</v>
      </c>
      <c r="H417" s="32">
        <f t="shared" si="141"/>
        <v>0</v>
      </c>
      <c r="I417" s="32">
        <v>0</v>
      </c>
      <c r="J417" s="32">
        <v>0</v>
      </c>
      <c r="K417" s="32">
        <v>0</v>
      </c>
      <c r="L417" s="32">
        <v>0</v>
      </c>
      <c r="M417" s="32">
        <v>0</v>
      </c>
      <c r="N417" s="32">
        <v>0</v>
      </c>
      <c r="O417" s="189"/>
      <c r="P417" s="189"/>
    </row>
    <row r="418" spans="1:16" ht="24" x14ac:dyDescent="0.25">
      <c r="A418" s="190" t="s">
        <v>2260</v>
      </c>
      <c r="B418" s="431"/>
      <c r="C418" s="189" t="s">
        <v>184</v>
      </c>
      <c r="D418" s="189">
        <v>2028</v>
      </c>
      <c r="E418" s="189" t="s">
        <v>2261</v>
      </c>
      <c r="F418" s="189" t="s">
        <v>2262</v>
      </c>
      <c r="G418" s="31" t="s">
        <v>4</v>
      </c>
      <c r="H418" s="32">
        <f>SUM(H419:H422)</f>
        <v>20</v>
      </c>
      <c r="I418" s="32">
        <f t="shared" ref="I418:N418" si="146">SUM(I419:I422)</f>
        <v>0</v>
      </c>
      <c r="J418" s="32">
        <f t="shared" si="146"/>
        <v>0</v>
      </c>
      <c r="K418" s="32">
        <f t="shared" si="146"/>
        <v>0</v>
      </c>
      <c r="L418" s="32">
        <f t="shared" si="146"/>
        <v>20</v>
      </c>
      <c r="M418" s="32">
        <f t="shared" si="146"/>
        <v>0</v>
      </c>
      <c r="N418" s="32">
        <f t="shared" si="146"/>
        <v>0</v>
      </c>
      <c r="O418" s="189">
        <v>10452</v>
      </c>
      <c r="P418" s="189" t="s">
        <v>752</v>
      </c>
    </row>
    <row r="419" spans="1:16" x14ac:dyDescent="0.25">
      <c r="A419" s="190"/>
      <c r="B419" s="431"/>
      <c r="C419" s="189"/>
      <c r="D419" s="189"/>
      <c r="E419" s="189"/>
      <c r="F419" s="189"/>
      <c r="G419" s="31" t="s">
        <v>546</v>
      </c>
      <c r="H419" s="32">
        <f t="shared" si="141"/>
        <v>0</v>
      </c>
      <c r="I419" s="32">
        <v>0</v>
      </c>
      <c r="J419" s="32">
        <v>0</v>
      </c>
      <c r="K419" s="32">
        <v>0</v>
      </c>
      <c r="L419" s="32">
        <v>0</v>
      </c>
      <c r="M419" s="32">
        <v>0</v>
      </c>
      <c r="N419" s="32">
        <v>0</v>
      </c>
      <c r="O419" s="189"/>
      <c r="P419" s="189"/>
    </row>
    <row r="420" spans="1:16" ht="24" x14ac:dyDescent="0.25">
      <c r="A420" s="190"/>
      <c r="B420" s="431"/>
      <c r="C420" s="189"/>
      <c r="D420" s="189"/>
      <c r="E420" s="189"/>
      <c r="F420" s="189"/>
      <c r="G420" s="31" t="s">
        <v>7</v>
      </c>
      <c r="H420" s="32">
        <f t="shared" si="141"/>
        <v>19</v>
      </c>
      <c r="I420" s="32">
        <v>0</v>
      </c>
      <c r="J420" s="32">
        <v>0</v>
      </c>
      <c r="K420" s="32">
        <v>0</v>
      </c>
      <c r="L420" s="32">
        <v>19</v>
      </c>
      <c r="M420" s="32">
        <v>0</v>
      </c>
      <c r="N420" s="32">
        <v>0</v>
      </c>
      <c r="O420" s="189"/>
      <c r="P420" s="189"/>
    </row>
    <row r="421" spans="1:16" x14ac:dyDescent="0.25">
      <c r="A421" s="190"/>
      <c r="B421" s="431"/>
      <c r="C421" s="189"/>
      <c r="D421" s="189"/>
      <c r="E421" s="189"/>
      <c r="F421" s="189"/>
      <c r="G421" s="31" t="s">
        <v>8</v>
      </c>
      <c r="H421" s="32">
        <f t="shared" si="141"/>
        <v>1</v>
      </c>
      <c r="I421" s="32">
        <v>0</v>
      </c>
      <c r="J421" s="32">
        <v>0</v>
      </c>
      <c r="K421" s="32">
        <v>0</v>
      </c>
      <c r="L421" s="32">
        <v>1</v>
      </c>
      <c r="M421" s="32">
        <v>0</v>
      </c>
      <c r="N421" s="32">
        <v>0</v>
      </c>
      <c r="O421" s="189"/>
      <c r="P421" s="189"/>
    </row>
    <row r="422" spans="1:16" x14ac:dyDescent="0.25">
      <c r="A422" s="190"/>
      <c r="B422" s="431"/>
      <c r="C422" s="189"/>
      <c r="D422" s="189"/>
      <c r="E422" s="189"/>
      <c r="F422" s="189"/>
      <c r="G422" s="31" t="s">
        <v>9</v>
      </c>
      <c r="H422" s="32">
        <f t="shared" si="141"/>
        <v>0</v>
      </c>
      <c r="I422" s="32">
        <v>0</v>
      </c>
      <c r="J422" s="32">
        <v>0</v>
      </c>
      <c r="K422" s="32">
        <v>0</v>
      </c>
      <c r="L422" s="32">
        <v>0</v>
      </c>
      <c r="M422" s="32">
        <v>0</v>
      </c>
      <c r="N422" s="32">
        <v>0</v>
      </c>
      <c r="O422" s="189"/>
      <c r="P422" s="189"/>
    </row>
    <row r="423" spans="1:16" ht="24" x14ac:dyDescent="0.25">
      <c r="A423" s="190" t="s">
        <v>2212</v>
      </c>
      <c r="B423" s="431"/>
      <c r="C423" s="189" t="s">
        <v>184</v>
      </c>
      <c r="D423" s="189">
        <v>2029</v>
      </c>
      <c r="E423" s="189"/>
      <c r="F423" s="189" t="s">
        <v>2213</v>
      </c>
      <c r="G423" s="31" t="s">
        <v>4</v>
      </c>
      <c r="H423" s="32">
        <f>SUM(H424:H427)</f>
        <v>135.10000000000002</v>
      </c>
      <c r="I423" s="32">
        <f t="shared" ref="I423:N423" si="147">SUM(I424:I427)</f>
        <v>0</v>
      </c>
      <c r="J423" s="32">
        <f t="shared" si="147"/>
        <v>0</v>
      </c>
      <c r="K423" s="32">
        <f t="shared" si="147"/>
        <v>0</v>
      </c>
      <c r="L423" s="32">
        <f t="shared" si="147"/>
        <v>0</v>
      </c>
      <c r="M423" s="32">
        <f t="shared" si="147"/>
        <v>135.10000000000002</v>
      </c>
      <c r="N423" s="32">
        <f t="shared" si="147"/>
        <v>0</v>
      </c>
      <c r="O423" s="189">
        <v>10452</v>
      </c>
      <c r="P423" s="189" t="s">
        <v>752</v>
      </c>
    </row>
    <row r="424" spans="1:16" x14ac:dyDescent="0.25">
      <c r="A424" s="190"/>
      <c r="B424" s="431"/>
      <c r="C424" s="189"/>
      <c r="D424" s="189"/>
      <c r="E424" s="189"/>
      <c r="F424" s="189"/>
      <c r="G424" s="31" t="s">
        <v>546</v>
      </c>
      <c r="H424" s="32">
        <f t="shared" si="141"/>
        <v>0</v>
      </c>
      <c r="I424" s="32">
        <v>0</v>
      </c>
      <c r="J424" s="32">
        <v>0</v>
      </c>
      <c r="K424" s="32">
        <v>0</v>
      </c>
      <c r="L424" s="32">
        <v>0</v>
      </c>
      <c r="M424" s="32">
        <v>0</v>
      </c>
      <c r="N424" s="32">
        <v>0</v>
      </c>
      <c r="O424" s="189"/>
      <c r="P424" s="189"/>
    </row>
    <row r="425" spans="1:16" x14ac:dyDescent="0.25">
      <c r="A425" s="190"/>
      <c r="B425" s="431"/>
      <c r="C425" s="189"/>
      <c r="D425" s="189"/>
      <c r="E425" s="189"/>
      <c r="F425" s="189"/>
      <c r="G425" s="31" t="s">
        <v>2061</v>
      </c>
      <c r="H425" s="32">
        <f t="shared" si="141"/>
        <v>128.30000000000001</v>
      </c>
      <c r="I425" s="32">
        <v>0</v>
      </c>
      <c r="J425" s="32">
        <v>0</v>
      </c>
      <c r="K425" s="32">
        <v>0</v>
      </c>
      <c r="L425" s="32">
        <v>0</v>
      </c>
      <c r="M425" s="32">
        <v>128.30000000000001</v>
      </c>
      <c r="N425" s="32">
        <v>0</v>
      </c>
      <c r="O425" s="189"/>
      <c r="P425" s="189"/>
    </row>
    <row r="426" spans="1:16" x14ac:dyDescent="0.25">
      <c r="A426" s="190"/>
      <c r="B426" s="431"/>
      <c r="C426" s="189"/>
      <c r="D426" s="189"/>
      <c r="E426" s="189"/>
      <c r="F426" s="189"/>
      <c r="G426" s="31" t="s">
        <v>8</v>
      </c>
      <c r="H426" s="32">
        <f t="shared" si="141"/>
        <v>6.8</v>
      </c>
      <c r="I426" s="32">
        <v>0</v>
      </c>
      <c r="J426" s="32">
        <v>0</v>
      </c>
      <c r="K426" s="32">
        <v>0</v>
      </c>
      <c r="L426" s="32">
        <v>0</v>
      </c>
      <c r="M426" s="32">
        <v>6.8</v>
      </c>
      <c r="N426" s="32">
        <v>0</v>
      </c>
      <c r="O426" s="189"/>
      <c r="P426" s="189"/>
    </row>
    <row r="427" spans="1:16" x14ac:dyDescent="0.25">
      <c r="A427" s="190"/>
      <c r="B427" s="431"/>
      <c r="C427" s="189"/>
      <c r="D427" s="189"/>
      <c r="E427" s="189"/>
      <c r="F427" s="189"/>
      <c r="G427" s="31" t="s">
        <v>9</v>
      </c>
      <c r="H427" s="32">
        <f t="shared" si="141"/>
        <v>0</v>
      </c>
      <c r="I427" s="32">
        <v>0</v>
      </c>
      <c r="J427" s="32">
        <v>0</v>
      </c>
      <c r="K427" s="32">
        <v>0</v>
      </c>
      <c r="L427" s="32">
        <v>0</v>
      </c>
      <c r="M427" s="32">
        <v>0</v>
      </c>
      <c r="N427" s="32">
        <v>0</v>
      </c>
      <c r="O427" s="189"/>
      <c r="P427" s="189"/>
    </row>
    <row r="428" spans="1:16" ht="24" x14ac:dyDescent="0.25">
      <c r="A428" s="190" t="s">
        <v>2214</v>
      </c>
      <c r="B428" s="431"/>
      <c r="C428" s="189" t="s">
        <v>184</v>
      </c>
      <c r="D428" s="189">
        <v>2029</v>
      </c>
      <c r="E428" s="189"/>
      <c r="F428" s="189" t="s">
        <v>2213</v>
      </c>
      <c r="G428" s="31" t="s">
        <v>4</v>
      </c>
      <c r="H428" s="32">
        <f>SUM(H429:H432)</f>
        <v>135.10000000000002</v>
      </c>
      <c r="I428" s="32">
        <f t="shared" ref="I428:N428" si="148">SUM(I429:I432)</f>
        <v>0</v>
      </c>
      <c r="J428" s="32">
        <f t="shared" si="148"/>
        <v>0</v>
      </c>
      <c r="K428" s="32">
        <f t="shared" si="148"/>
        <v>0</v>
      </c>
      <c r="L428" s="32">
        <f t="shared" si="148"/>
        <v>0</v>
      </c>
      <c r="M428" s="32">
        <f t="shared" si="148"/>
        <v>135.10000000000002</v>
      </c>
      <c r="N428" s="32">
        <f t="shared" si="148"/>
        <v>0</v>
      </c>
      <c r="O428" s="189">
        <v>10452</v>
      </c>
      <c r="P428" s="189" t="s">
        <v>752</v>
      </c>
    </row>
    <row r="429" spans="1:16" x14ac:dyDescent="0.25">
      <c r="A429" s="190"/>
      <c r="B429" s="431"/>
      <c r="C429" s="189"/>
      <c r="D429" s="189"/>
      <c r="E429" s="189"/>
      <c r="F429" s="189"/>
      <c r="G429" s="31" t="s">
        <v>546</v>
      </c>
      <c r="H429" s="32">
        <f t="shared" si="141"/>
        <v>0</v>
      </c>
      <c r="I429" s="32">
        <v>0</v>
      </c>
      <c r="J429" s="32">
        <v>0</v>
      </c>
      <c r="K429" s="32">
        <v>0</v>
      </c>
      <c r="L429" s="32">
        <v>0</v>
      </c>
      <c r="M429" s="32">
        <v>0</v>
      </c>
      <c r="N429" s="32">
        <v>0</v>
      </c>
      <c r="O429" s="189"/>
      <c r="P429" s="189"/>
    </row>
    <row r="430" spans="1:16" ht="24" x14ac:dyDescent="0.25">
      <c r="A430" s="190"/>
      <c r="B430" s="431"/>
      <c r="C430" s="189"/>
      <c r="D430" s="189"/>
      <c r="E430" s="189"/>
      <c r="F430" s="189"/>
      <c r="G430" s="31" t="s">
        <v>7</v>
      </c>
      <c r="H430" s="32">
        <f t="shared" si="141"/>
        <v>128.30000000000001</v>
      </c>
      <c r="I430" s="32">
        <v>0</v>
      </c>
      <c r="J430" s="32">
        <v>0</v>
      </c>
      <c r="K430" s="32">
        <v>0</v>
      </c>
      <c r="L430" s="32">
        <v>0</v>
      </c>
      <c r="M430" s="32">
        <v>128.30000000000001</v>
      </c>
      <c r="N430" s="32">
        <v>0</v>
      </c>
      <c r="O430" s="189"/>
      <c r="P430" s="189"/>
    </row>
    <row r="431" spans="1:16" x14ac:dyDescent="0.25">
      <c r="A431" s="190"/>
      <c r="B431" s="431"/>
      <c r="C431" s="189"/>
      <c r="D431" s="189"/>
      <c r="E431" s="189"/>
      <c r="F431" s="189"/>
      <c r="G431" s="31" t="s">
        <v>8</v>
      </c>
      <c r="H431" s="32">
        <f t="shared" si="141"/>
        <v>6.8</v>
      </c>
      <c r="I431" s="32">
        <v>0</v>
      </c>
      <c r="J431" s="32">
        <v>0</v>
      </c>
      <c r="K431" s="32">
        <v>0</v>
      </c>
      <c r="L431" s="32">
        <v>0</v>
      </c>
      <c r="M431" s="32">
        <v>6.8</v>
      </c>
      <c r="N431" s="32">
        <v>0</v>
      </c>
      <c r="O431" s="189"/>
      <c r="P431" s="189"/>
    </row>
    <row r="432" spans="1:16" x14ac:dyDescent="0.25">
      <c r="A432" s="190"/>
      <c r="B432" s="431"/>
      <c r="C432" s="189"/>
      <c r="D432" s="189"/>
      <c r="E432" s="189"/>
      <c r="F432" s="189"/>
      <c r="G432" s="31" t="s">
        <v>9</v>
      </c>
      <c r="H432" s="32">
        <f t="shared" si="141"/>
        <v>0</v>
      </c>
      <c r="I432" s="32">
        <v>0</v>
      </c>
      <c r="J432" s="32">
        <v>0</v>
      </c>
      <c r="K432" s="32">
        <v>0</v>
      </c>
      <c r="L432" s="32">
        <v>0</v>
      </c>
      <c r="M432" s="32">
        <v>0</v>
      </c>
      <c r="N432" s="32">
        <v>0</v>
      </c>
      <c r="O432" s="189"/>
      <c r="P432" s="189"/>
    </row>
    <row r="433" spans="1:16" ht="35.25" customHeight="1" x14ac:dyDescent="0.25">
      <c r="A433" s="209" t="s">
        <v>125</v>
      </c>
      <c r="B433" s="209"/>
      <c r="C433" s="209"/>
      <c r="D433" s="209"/>
      <c r="E433" s="209"/>
      <c r="F433" s="209"/>
      <c r="G433" s="35" t="s">
        <v>4</v>
      </c>
      <c r="H433" s="37">
        <f>SUM(H434:H437)</f>
        <v>352.90000000000003</v>
      </c>
      <c r="I433" s="37">
        <f t="shared" ref="I433:N433" si="149">SUM(I434:I437)</f>
        <v>0</v>
      </c>
      <c r="J433" s="37">
        <f t="shared" si="149"/>
        <v>58.3</v>
      </c>
      <c r="K433" s="37">
        <f t="shared" si="149"/>
        <v>4.3999999999999995</v>
      </c>
      <c r="L433" s="37">
        <f>SUM(L434:L437)</f>
        <v>20</v>
      </c>
      <c r="M433" s="37">
        <f t="shared" si="149"/>
        <v>270.20000000000005</v>
      </c>
      <c r="N433" s="37">
        <f t="shared" si="149"/>
        <v>0</v>
      </c>
      <c r="O433" s="189" t="s">
        <v>107</v>
      </c>
      <c r="P433" s="189" t="s">
        <v>107</v>
      </c>
    </row>
    <row r="434" spans="1:16" x14ac:dyDescent="0.25">
      <c r="A434" s="209"/>
      <c r="B434" s="209"/>
      <c r="C434" s="209"/>
      <c r="D434" s="209"/>
      <c r="E434" s="209"/>
      <c r="F434" s="209"/>
      <c r="G434" s="35" t="s">
        <v>546</v>
      </c>
      <c r="H434" s="37">
        <f>SUM(I434:N434)</f>
        <v>0</v>
      </c>
      <c r="I434" s="37">
        <f t="shared" ref="I434:N434" si="150">I394+I399+I404+I409+I414+I419+I424+I429</f>
        <v>0</v>
      </c>
      <c r="J434" s="37">
        <f t="shared" si="150"/>
        <v>0</v>
      </c>
      <c r="K434" s="37">
        <f t="shared" si="150"/>
        <v>0</v>
      </c>
      <c r="L434" s="37">
        <f t="shared" si="150"/>
        <v>0</v>
      </c>
      <c r="M434" s="37">
        <f t="shared" si="150"/>
        <v>0</v>
      </c>
      <c r="N434" s="37">
        <f t="shared" si="150"/>
        <v>0</v>
      </c>
      <c r="O434" s="189"/>
      <c r="P434" s="189"/>
    </row>
    <row r="435" spans="1:16" ht="36" x14ac:dyDescent="0.25">
      <c r="A435" s="209"/>
      <c r="B435" s="209"/>
      <c r="C435" s="209"/>
      <c r="D435" s="209"/>
      <c r="E435" s="209"/>
      <c r="F435" s="209"/>
      <c r="G435" s="35" t="s">
        <v>7</v>
      </c>
      <c r="H435" s="37">
        <f>SUM(I435:N435)</f>
        <v>335.20000000000005</v>
      </c>
      <c r="I435" s="37">
        <f t="shared" ref="I435:N435" si="151">I395+I400+I405+I410+I415+I420+I425+I430</f>
        <v>0</v>
      </c>
      <c r="J435" s="37">
        <f t="shared" si="151"/>
        <v>55.4</v>
      </c>
      <c r="K435" s="37">
        <f t="shared" si="151"/>
        <v>4.1999999999999993</v>
      </c>
      <c r="L435" s="37">
        <f t="shared" si="151"/>
        <v>19</v>
      </c>
      <c r="M435" s="37">
        <f t="shared" si="151"/>
        <v>256.60000000000002</v>
      </c>
      <c r="N435" s="37">
        <f t="shared" si="151"/>
        <v>0</v>
      </c>
      <c r="O435" s="189"/>
      <c r="P435" s="189"/>
    </row>
    <row r="436" spans="1:16" x14ac:dyDescent="0.25">
      <c r="A436" s="209"/>
      <c r="B436" s="209"/>
      <c r="C436" s="209"/>
      <c r="D436" s="209"/>
      <c r="E436" s="209"/>
      <c r="F436" s="209"/>
      <c r="G436" s="35" t="s">
        <v>8</v>
      </c>
      <c r="H436" s="37">
        <f t="shared" si="141"/>
        <v>17.7</v>
      </c>
      <c r="I436" s="37">
        <f t="shared" ref="I436:N436" si="152">I396+I401+I406+I411+I416+I421+I426+I431</f>
        <v>0</v>
      </c>
      <c r="J436" s="37">
        <f t="shared" si="152"/>
        <v>2.9</v>
      </c>
      <c r="K436" s="37">
        <f t="shared" si="152"/>
        <v>0.2</v>
      </c>
      <c r="L436" s="37">
        <f t="shared" si="152"/>
        <v>1</v>
      </c>
      <c r="M436" s="37">
        <f t="shared" si="152"/>
        <v>13.6</v>
      </c>
      <c r="N436" s="37">
        <f t="shared" si="152"/>
        <v>0</v>
      </c>
      <c r="O436" s="189"/>
      <c r="P436" s="189"/>
    </row>
    <row r="437" spans="1:16" ht="24" x14ac:dyDescent="0.25">
      <c r="A437" s="209"/>
      <c r="B437" s="209"/>
      <c r="C437" s="209"/>
      <c r="D437" s="209"/>
      <c r="E437" s="209"/>
      <c r="F437" s="209"/>
      <c r="G437" s="35" t="s">
        <v>9</v>
      </c>
      <c r="H437" s="37">
        <f t="shared" si="141"/>
        <v>0</v>
      </c>
      <c r="I437" s="37">
        <f t="shared" ref="I437:N437" si="153">I397+I402+I407+I412+I417+I422+I427+I432</f>
        <v>0</v>
      </c>
      <c r="J437" s="37">
        <f t="shared" si="153"/>
        <v>0</v>
      </c>
      <c r="K437" s="37">
        <f t="shared" si="153"/>
        <v>0</v>
      </c>
      <c r="L437" s="37">
        <f t="shared" si="153"/>
        <v>0</v>
      </c>
      <c r="M437" s="37">
        <f t="shared" si="153"/>
        <v>0</v>
      </c>
      <c r="N437" s="37">
        <f t="shared" si="153"/>
        <v>0</v>
      </c>
      <c r="O437" s="189"/>
      <c r="P437" s="189"/>
    </row>
    <row r="438" spans="1:16" x14ac:dyDescent="0.25">
      <c r="A438" s="187" t="s">
        <v>200</v>
      </c>
      <c r="B438" s="187"/>
      <c r="C438" s="187"/>
      <c r="D438" s="187"/>
      <c r="E438" s="187"/>
      <c r="F438" s="187"/>
      <c r="G438" s="187"/>
      <c r="H438" s="187"/>
      <c r="I438" s="187"/>
      <c r="J438" s="187"/>
      <c r="K438" s="187"/>
      <c r="L438" s="187"/>
      <c r="M438" s="187"/>
      <c r="N438" s="187"/>
      <c r="O438" s="187"/>
      <c r="P438" s="187"/>
    </row>
    <row r="439" spans="1:16" ht="24" x14ac:dyDescent="0.25">
      <c r="A439" s="190" t="s">
        <v>2212</v>
      </c>
      <c r="B439" s="189"/>
      <c r="C439" s="189" t="s">
        <v>200</v>
      </c>
      <c r="D439" s="189">
        <v>2027</v>
      </c>
      <c r="E439" s="189"/>
      <c r="F439" s="189" t="s">
        <v>2213</v>
      </c>
      <c r="G439" s="31" t="s">
        <v>4</v>
      </c>
      <c r="H439" s="32">
        <f>SUM(H440:H443)</f>
        <v>135.10000000000002</v>
      </c>
      <c r="I439" s="32">
        <f t="shared" ref="I439:N439" si="154">SUM(I440:I443)</f>
        <v>0</v>
      </c>
      <c r="J439" s="32">
        <f t="shared" si="154"/>
        <v>0</v>
      </c>
      <c r="K439" s="32">
        <f t="shared" si="154"/>
        <v>135.10000000000002</v>
      </c>
      <c r="L439" s="32">
        <f t="shared" si="154"/>
        <v>0</v>
      </c>
      <c r="M439" s="32">
        <f t="shared" si="154"/>
        <v>0</v>
      </c>
      <c r="N439" s="32">
        <f t="shared" si="154"/>
        <v>0</v>
      </c>
      <c r="O439" s="189"/>
      <c r="P439" s="189"/>
    </row>
    <row r="440" spans="1:16" x14ac:dyDescent="0.25">
      <c r="A440" s="190"/>
      <c r="B440" s="189"/>
      <c r="C440" s="189"/>
      <c r="D440" s="189"/>
      <c r="E440" s="189"/>
      <c r="F440" s="189"/>
      <c r="G440" s="31" t="s">
        <v>6</v>
      </c>
      <c r="H440" s="32">
        <f>SUM(I440:N440)</f>
        <v>0</v>
      </c>
      <c r="I440" s="32">
        <v>0</v>
      </c>
      <c r="J440" s="32">
        <v>0</v>
      </c>
      <c r="K440" s="32">
        <v>0</v>
      </c>
      <c r="L440" s="32">
        <v>0</v>
      </c>
      <c r="M440" s="32">
        <v>0</v>
      </c>
      <c r="N440" s="32">
        <v>0</v>
      </c>
      <c r="O440" s="189"/>
      <c r="P440" s="189"/>
    </row>
    <row r="441" spans="1:16" ht="24" x14ac:dyDescent="0.25">
      <c r="A441" s="190"/>
      <c r="B441" s="189"/>
      <c r="C441" s="189"/>
      <c r="D441" s="189"/>
      <c r="E441" s="189"/>
      <c r="F441" s="189"/>
      <c r="G441" s="31" t="s">
        <v>7</v>
      </c>
      <c r="H441" s="32">
        <f t="shared" ref="H441:H493" si="155">SUM(I441:N441)</f>
        <v>128.30000000000001</v>
      </c>
      <c r="I441" s="32">
        <v>0</v>
      </c>
      <c r="J441" s="32">
        <v>0</v>
      </c>
      <c r="K441" s="32">
        <v>128.30000000000001</v>
      </c>
      <c r="L441" s="32">
        <v>0</v>
      </c>
      <c r="M441" s="32">
        <v>0</v>
      </c>
      <c r="N441" s="32">
        <v>0</v>
      </c>
      <c r="O441" s="189"/>
      <c r="P441" s="189"/>
    </row>
    <row r="442" spans="1:16" x14ac:dyDescent="0.25">
      <c r="A442" s="190"/>
      <c r="B442" s="189"/>
      <c r="C442" s="189"/>
      <c r="D442" s="189"/>
      <c r="E442" s="189"/>
      <c r="F442" s="189"/>
      <c r="G442" s="31" t="s">
        <v>8</v>
      </c>
      <c r="H442" s="32">
        <f t="shared" si="155"/>
        <v>6.8</v>
      </c>
      <c r="I442" s="32">
        <v>0</v>
      </c>
      <c r="J442" s="32">
        <v>0</v>
      </c>
      <c r="K442" s="32">
        <v>6.8</v>
      </c>
      <c r="L442" s="32">
        <v>0</v>
      </c>
      <c r="M442" s="32">
        <v>0</v>
      </c>
      <c r="N442" s="32">
        <v>0</v>
      </c>
      <c r="O442" s="189"/>
      <c r="P442" s="189"/>
    </row>
    <row r="443" spans="1:16" x14ac:dyDescent="0.25">
      <c r="A443" s="190"/>
      <c r="B443" s="189"/>
      <c r="C443" s="189"/>
      <c r="D443" s="189"/>
      <c r="E443" s="189"/>
      <c r="F443" s="189"/>
      <c r="G443" s="31" t="s">
        <v>9</v>
      </c>
      <c r="H443" s="32">
        <f t="shared" si="155"/>
        <v>0</v>
      </c>
      <c r="I443" s="32">
        <v>0</v>
      </c>
      <c r="J443" s="32">
        <v>0</v>
      </c>
      <c r="K443" s="32">
        <v>0</v>
      </c>
      <c r="L443" s="32">
        <v>0</v>
      </c>
      <c r="M443" s="32">
        <v>0</v>
      </c>
      <c r="N443" s="32">
        <v>0</v>
      </c>
      <c r="O443" s="189"/>
      <c r="P443" s="189"/>
    </row>
    <row r="444" spans="1:16" ht="24" x14ac:dyDescent="0.25">
      <c r="A444" s="190" t="s">
        <v>2214</v>
      </c>
      <c r="B444" s="189"/>
      <c r="C444" s="189" t="s">
        <v>200</v>
      </c>
      <c r="D444" s="189">
        <v>2027</v>
      </c>
      <c r="E444" s="189"/>
      <c r="F444" s="189" t="s">
        <v>2213</v>
      </c>
      <c r="G444" s="31" t="s">
        <v>4</v>
      </c>
      <c r="H444" s="32">
        <f>SUM(H445:H448)</f>
        <v>135.10000000000002</v>
      </c>
      <c r="I444" s="32">
        <f t="shared" ref="I444:N444" si="156">SUM(I445:I448)</f>
        <v>0</v>
      </c>
      <c r="J444" s="32">
        <f t="shared" si="156"/>
        <v>0</v>
      </c>
      <c r="K444" s="32">
        <f t="shared" si="156"/>
        <v>135.10000000000002</v>
      </c>
      <c r="L444" s="32">
        <f t="shared" si="156"/>
        <v>0</v>
      </c>
      <c r="M444" s="32">
        <f t="shared" si="156"/>
        <v>0</v>
      </c>
      <c r="N444" s="32">
        <f t="shared" si="156"/>
        <v>0</v>
      </c>
      <c r="O444" s="189"/>
      <c r="P444" s="189"/>
    </row>
    <row r="445" spans="1:16" x14ac:dyDescent="0.25">
      <c r="A445" s="190"/>
      <c r="B445" s="189"/>
      <c r="C445" s="189"/>
      <c r="D445" s="189"/>
      <c r="E445" s="189"/>
      <c r="F445" s="189"/>
      <c r="G445" s="31" t="s">
        <v>6</v>
      </c>
      <c r="H445" s="32">
        <f t="shared" si="155"/>
        <v>0</v>
      </c>
      <c r="I445" s="32">
        <v>0</v>
      </c>
      <c r="J445" s="32">
        <v>0</v>
      </c>
      <c r="K445" s="32">
        <v>0</v>
      </c>
      <c r="L445" s="32">
        <v>0</v>
      </c>
      <c r="M445" s="32">
        <v>0</v>
      </c>
      <c r="N445" s="32">
        <v>0</v>
      </c>
      <c r="O445" s="189"/>
      <c r="P445" s="189"/>
    </row>
    <row r="446" spans="1:16" ht="24" x14ac:dyDescent="0.25">
      <c r="A446" s="190"/>
      <c r="B446" s="189"/>
      <c r="C446" s="189"/>
      <c r="D446" s="189"/>
      <c r="E446" s="189"/>
      <c r="F446" s="189"/>
      <c r="G446" s="31" t="s">
        <v>7</v>
      </c>
      <c r="H446" s="32">
        <f t="shared" si="155"/>
        <v>128.30000000000001</v>
      </c>
      <c r="I446" s="32">
        <v>0</v>
      </c>
      <c r="J446" s="32">
        <v>0</v>
      </c>
      <c r="K446" s="32">
        <v>128.30000000000001</v>
      </c>
      <c r="L446" s="32">
        <v>0</v>
      </c>
      <c r="M446" s="32">
        <v>0</v>
      </c>
      <c r="N446" s="32">
        <v>0</v>
      </c>
      <c r="O446" s="189"/>
      <c r="P446" s="189"/>
    </row>
    <row r="447" spans="1:16" x14ac:dyDescent="0.25">
      <c r="A447" s="190"/>
      <c r="B447" s="189"/>
      <c r="C447" s="189"/>
      <c r="D447" s="189"/>
      <c r="E447" s="189"/>
      <c r="F447" s="189"/>
      <c r="G447" s="31" t="s">
        <v>8</v>
      </c>
      <c r="H447" s="32">
        <f t="shared" si="155"/>
        <v>6.8</v>
      </c>
      <c r="I447" s="32">
        <v>0</v>
      </c>
      <c r="J447" s="32">
        <v>0</v>
      </c>
      <c r="K447" s="32">
        <v>6.8</v>
      </c>
      <c r="L447" s="32">
        <v>0</v>
      </c>
      <c r="M447" s="32">
        <v>0</v>
      </c>
      <c r="N447" s="32">
        <v>0</v>
      </c>
      <c r="O447" s="189"/>
      <c r="P447" s="189"/>
    </row>
    <row r="448" spans="1:16" x14ac:dyDescent="0.25">
      <c r="A448" s="190"/>
      <c r="B448" s="189"/>
      <c r="C448" s="189"/>
      <c r="D448" s="189"/>
      <c r="E448" s="189"/>
      <c r="F448" s="189"/>
      <c r="G448" s="31" t="s">
        <v>9</v>
      </c>
      <c r="H448" s="32">
        <f t="shared" si="155"/>
        <v>0</v>
      </c>
      <c r="I448" s="32">
        <v>0</v>
      </c>
      <c r="J448" s="32">
        <v>0</v>
      </c>
      <c r="K448" s="32">
        <v>0</v>
      </c>
      <c r="L448" s="32">
        <v>0</v>
      </c>
      <c r="M448" s="32">
        <v>0</v>
      </c>
      <c r="N448" s="32">
        <v>0</v>
      </c>
      <c r="O448" s="189"/>
      <c r="P448" s="189"/>
    </row>
    <row r="449" spans="1:16" ht="24" x14ac:dyDescent="0.25">
      <c r="A449" s="190" t="s">
        <v>2263</v>
      </c>
      <c r="B449" s="189"/>
      <c r="C449" s="189" t="s">
        <v>200</v>
      </c>
      <c r="D449" s="189">
        <v>2026</v>
      </c>
      <c r="E449" s="189"/>
      <c r="F449" s="189" t="s">
        <v>2264</v>
      </c>
      <c r="G449" s="31" t="s">
        <v>4</v>
      </c>
      <c r="H449" s="32">
        <f>SUM(H450:H453)</f>
        <v>210</v>
      </c>
      <c r="I449" s="32">
        <f t="shared" ref="I449:N449" si="157">SUM(I450:I453)</f>
        <v>0</v>
      </c>
      <c r="J449" s="32">
        <f t="shared" si="157"/>
        <v>210</v>
      </c>
      <c r="K449" s="32">
        <f t="shared" si="157"/>
        <v>0</v>
      </c>
      <c r="L449" s="32">
        <f t="shared" si="157"/>
        <v>0</v>
      </c>
      <c r="M449" s="32">
        <f t="shared" si="157"/>
        <v>0</v>
      </c>
      <c r="N449" s="32">
        <f t="shared" si="157"/>
        <v>0</v>
      </c>
      <c r="O449" s="189">
        <v>5072</v>
      </c>
      <c r="P449" s="189"/>
    </row>
    <row r="450" spans="1:16" x14ac:dyDescent="0.25">
      <c r="A450" s="190"/>
      <c r="B450" s="189"/>
      <c r="C450" s="189"/>
      <c r="D450" s="189"/>
      <c r="E450" s="189"/>
      <c r="F450" s="189"/>
      <c r="G450" s="31" t="s">
        <v>6</v>
      </c>
      <c r="H450" s="32">
        <f t="shared" si="155"/>
        <v>0</v>
      </c>
      <c r="I450" s="32">
        <v>0</v>
      </c>
      <c r="J450" s="32">
        <v>0</v>
      </c>
      <c r="K450" s="32">
        <v>0</v>
      </c>
      <c r="L450" s="32">
        <v>0</v>
      </c>
      <c r="M450" s="32">
        <v>0</v>
      </c>
      <c r="N450" s="32">
        <v>0</v>
      </c>
      <c r="O450" s="189"/>
      <c r="P450" s="189"/>
    </row>
    <row r="451" spans="1:16" ht="24" x14ac:dyDescent="0.25">
      <c r="A451" s="190"/>
      <c r="B451" s="189"/>
      <c r="C451" s="189"/>
      <c r="D451" s="189"/>
      <c r="E451" s="189"/>
      <c r="F451" s="189"/>
      <c r="G451" s="31" t="s">
        <v>7</v>
      </c>
      <c r="H451" s="32">
        <f t="shared" si="155"/>
        <v>0</v>
      </c>
      <c r="I451" s="32">
        <v>0</v>
      </c>
      <c r="J451" s="32">
        <v>0</v>
      </c>
      <c r="K451" s="32">
        <v>0</v>
      </c>
      <c r="L451" s="32">
        <v>0</v>
      </c>
      <c r="M451" s="32">
        <v>0</v>
      </c>
      <c r="N451" s="32">
        <v>0</v>
      </c>
      <c r="O451" s="189"/>
      <c r="P451" s="189"/>
    </row>
    <row r="452" spans="1:16" x14ac:dyDescent="0.25">
      <c r="A452" s="190"/>
      <c r="B452" s="189"/>
      <c r="C452" s="189"/>
      <c r="D452" s="189"/>
      <c r="E452" s="189"/>
      <c r="F452" s="189"/>
      <c r="G452" s="31" t="s">
        <v>8</v>
      </c>
      <c r="H452" s="32">
        <f t="shared" si="155"/>
        <v>210</v>
      </c>
      <c r="I452" s="32">
        <v>0</v>
      </c>
      <c r="J452" s="32">
        <v>210</v>
      </c>
      <c r="K452" s="32">
        <v>0</v>
      </c>
      <c r="L452" s="32">
        <v>0</v>
      </c>
      <c r="M452" s="32">
        <v>0</v>
      </c>
      <c r="N452" s="32">
        <v>0</v>
      </c>
      <c r="O452" s="189"/>
      <c r="P452" s="189"/>
    </row>
    <row r="453" spans="1:16" x14ac:dyDescent="0.25">
      <c r="A453" s="190"/>
      <c r="B453" s="189"/>
      <c r="C453" s="189"/>
      <c r="D453" s="189"/>
      <c r="E453" s="189"/>
      <c r="F453" s="189"/>
      <c r="G453" s="31" t="s">
        <v>9</v>
      </c>
      <c r="H453" s="32">
        <f t="shared" si="155"/>
        <v>0</v>
      </c>
      <c r="I453" s="32">
        <v>0</v>
      </c>
      <c r="J453" s="32">
        <v>0</v>
      </c>
      <c r="K453" s="32">
        <v>0</v>
      </c>
      <c r="L453" s="32">
        <v>0</v>
      </c>
      <c r="M453" s="32">
        <v>0</v>
      </c>
      <c r="N453" s="32">
        <v>0</v>
      </c>
      <c r="O453" s="189"/>
      <c r="P453" s="189"/>
    </row>
    <row r="454" spans="1:16" ht="24" x14ac:dyDescent="0.25">
      <c r="A454" s="190" t="s">
        <v>2265</v>
      </c>
      <c r="B454" s="189"/>
      <c r="C454" s="189" t="s">
        <v>200</v>
      </c>
      <c r="D454" s="189" t="s">
        <v>150</v>
      </c>
      <c r="E454" s="189"/>
      <c r="F454" s="189" t="s">
        <v>2213</v>
      </c>
      <c r="G454" s="31" t="s">
        <v>4</v>
      </c>
      <c r="H454" s="32">
        <f>SUM(H455:H458)</f>
        <v>140</v>
      </c>
      <c r="I454" s="32">
        <f t="shared" ref="I454:N454" si="158">SUM(I455:I458)</f>
        <v>0</v>
      </c>
      <c r="J454" s="32">
        <f t="shared" si="158"/>
        <v>140</v>
      </c>
      <c r="K454" s="32">
        <f t="shared" si="158"/>
        <v>0</v>
      </c>
      <c r="L454" s="32">
        <f t="shared" si="158"/>
        <v>0</v>
      </c>
      <c r="M454" s="32">
        <f t="shared" si="158"/>
        <v>0</v>
      </c>
      <c r="N454" s="32">
        <f t="shared" si="158"/>
        <v>0</v>
      </c>
      <c r="O454" s="189">
        <v>5072</v>
      </c>
      <c r="P454" s="189"/>
    </row>
    <row r="455" spans="1:16" x14ac:dyDescent="0.25">
      <c r="A455" s="190"/>
      <c r="B455" s="189"/>
      <c r="C455" s="189"/>
      <c r="D455" s="189"/>
      <c r="E455" s="189"/>
      <c r="F455" s="189"/>
      <c r="G455" s="31" t="s">
        <v>6</v>
      </c>
      <c r="H455" s="32">
        <f t="shared" si="155"/>
        <v>0</v>
      </c>
      <c r="I455" s="32">
        <v>0</v>
      </c>
      <c r="J455" s="32">
        <v>0</v>
      </c>
      <c r="K455" s="32">
        <v>0</v>
      </c>
      <c r="L455" s="32">
        <v>0</v>
      </c>
      <c r="M455" s="32">
        <v>0</v>
      </c>
      <c r="N455" s="32">
        <v>0</v>
      </c>
      <c r="O455" s="189"/>
      <c r="P455" s="189"/>
    </row>
    <row r="456" spans="1:16" ht="24" x14ac:dyDescent="0.25">
      <c r="A456" s="190"/>
      <c r="B456" s="189"/>
      <c r="C456" s="189"/>
      <c r="D456" s="189"/>
      <c r="E456" s="189"/>
      <c r="F456" s="189"/>
      <c r="G456" s="31" t="s">
        <v>7</v>
      </c>
      <c r="H456" s="32">
        <f t="shared" si="155"/>
        <v>133</v>
      </c>
      <c r="I456" s="32">
        <v>0</v>
      </c>
      <c r="J456" s="32">
        <v>133</v>
      </c>
      <c r="K456" s="32">
        <v>0</v>
      </c>
      <c r="L456" s="32">
        <v>0</v>
      </c>
      <c r="M456" s="32">
        <v>0</v>
      </c>
      <c r="N456" s="32">
        <v>0</v>
      </c>
      <c r="O456" s="189"/>
      <c r="P456" s="189"/>
    </row>
    <row r="457" spans="1:16" x14ac:dyDescent="0.25">
      <c r="A457" s="190"/>
      <c r="B457" s="189"/>
      <c r="C457" s="189"/>
      <c r="D457" s="189"/>
      <c r="E457" s="189"/>
      <c r="F457" s="189"/>
      <c r="G457" s="31" t="s">
        <v>8</v>
      </c>
      <c r="H457" s="32">
        <f t="shared" si="155"/>
        <v>7</v>
      </c>
      <c r="I457" s="32">
        <v>0</v>
      </c>
      <c r="J457" s="32">
        <v>7</v>
      </c>
      <c r="K457" s="32">
        <v>0</v>
      </c>
      <c r="L457" s="32">
        <v>0</v>
      </c>
      <c r="M457" s="32">
        <v>0</v>
      </c>
      <c r="N457" s="32">
        <v>0</v>
      </c>
      <c r="O457" s="189"/>
      <c r="P457" s="189"/>
    </row>
    <row r="458" spans="1:16" x14ac:dyDescent="0.25">
      <c r="A458" s="190"/>
      <c r="B458" s="189"/>
      <c r="C458" s="189"/>
      <c r="D458" s="189"/>
      <c r="E458" s="189"/>
      <c r="F458" s="189"/>
      <c r="G458" s="31" t="s">
        <v>9</v>
      </c>
      <c r="H458" s="32">
        <f t="shared" si="155"/>
        <v>0</v>
      </c>
      <c r="I458" s="32">
        <v>0</v>
      </c>
      <c r="J458" s="32">
        <v>0</v>
      </c>
      <c r="K458" s="32">
        <v>0</v>
      </c>
      <c r="L458" s="32">
        <v>0</v>
      </c>
      <c r="M458" s="32">
        <v>0</v>
      </c>
      <c r="N458" s="32">
        <v>0</v>
      </c>
      <c r="O458" s="189"/>
      <c r="P458" s="189"/>
    </row>
    <row r="459" spans="1:16" ht="24" x14ac:dyDescent="0.25">
      <c r="A459" s="190" t="s">
        <v>2266</v>
      </c>
      <c r="B459" s="189"/>
      <c r="C459" s="189" t="s">
        <v>200</v>
      </c>
      <c r="D459" s="189" t="s">
        <v>12</v>
      </c>
      <c r="E459" s="189"/>
      <c r="F459" s="189" t="s">
        <v>2213</v>
      </c>
      <c r="G459" s="31" t="s">
        <v>4</v>
      </c>
      <c r="H459" s="32">
        <f>SUM(H460:H463)</f>
        <v>7.1000000000000005</v>
      </c>
      <c r="I459" s="32">
        <f t="shared" ref="I459:N459" si="159">SUM(I460:I463)</f>
        <v>0</v>
      </c>
      <c r="J459" s="32">
        <f t="shared" si="159"/>
        <v>0</v>
      </c>
      <c r="K459" s="32">
        <f t="shared" si="159"/>
        <v>7.1000000000000005</v>
      </c>
      <c r="L459" s="32">
        <f t="shared" si="159"/>
        <v>0</v>
      </c>
      <c r="M459" s="32">
        <f t="shared" si="159"/>
        <v>0</v>
      </c>
      <c r="N459" s="32">
        <f t="shared" si="159"/>
        <v>0</v>
      </c>
      <c r="O459" s="189">
        <v>5072</v>
      </c>
      <c r="P459" s="189"/>
    </row>
    <row r="460" spans="1:16" x14ac:dyDescent="0.25">
      <c r="A460" s="190"/>
      <c r="B460" s="189"/>
      <c r="C460" s="189"/>
      <c r="D460" s="189"/>
      <c r="E460" s="189"/>
      <c r="F460" s="189"/>
      <c r="G460" s="31" t="s">
        <v>6</v>
      </c>
      <c r="H460" s="32">
        <f t="shared" si="155"/>
        <v>0</v>
      </c>
      <c r="I460" s="32">
        <v>0</v>
      </c>
      <c r="J460" s="32">
        <v>0</v>
      </c>
      <c r="K460" s="32">
        <v>0</v>
      </c>
      <c r="L460" s="32">
        <v>0</v>
      </c>
      <c r="M460" s="32">
        <v>0</v>
      </c>
      <c r="N460" s="32">
        <v>0</v>
      </c>
      <c r="O460" s="189"/>
      <c r="P460" s="189"/>
    </row>
    <row r="461" spans="1:16" ht="24" x14ac:dyDescent="0.25">
      <c r="A461" s="190"/>
      <c r="B461" s="189"/>
      <c r="C461" s="189"/>
      <c r="D461" s="189"/>
      <c r="E461" s="189"/>
      <c r="F461" s="189"/>
      <c r="G461" s="31" t="s">
        <v>7</v>
      </c>
      <c r="H461" s="32">
        <f t="shared" si="155"/>
        <v>6.7</v>
      </c>
      <c r="I461" s="32">
        <v>0</v>
      </c>
      <c r="J461" s="32">
        <v>0</v>
      </c>
      <c r="K461" s="32">
        <v>6.7</v>
      </c>
      <c r="L461" s="32">
        <v>0</v>
      </c>
      <c r="M461" s="32">
        <v>0</v>
      </c>
      <c r="N461" s="32">
        <v>0</v>
      </c>
      <c r="O461" s="189"/>
      <c r="P461" s="189"/>
    </row>
    <row r="462" spans="1:16" x14ac:dyDescent="0.25">
      <c r="A462" s="190"/>
      <c r="B462" s="189"/>
      <c r="C462" s="189"/>
      <c r="D462" s="189"/>
      <c r="E462" s="189"/>
      <c r="F462" s="189"/>
      <c r="G462" s="31" t="s">
        <v>8</v>
      </c>
      <c r="H462" s="32">
        <f t="shared" si="155"/>
        <v>0.4</v>
      </c>
      <c r="I462" s="32">
        <v>0</v>
      </c>
      <c r="J462" s="32">
        <v>0</v>
      </c>
      <c r="K462" s="32">
        <v>0.4</v>
      </c>
      <c r="L462" s="32">
        <v>0</v>
      </c>
      <c r="M462" s="32">
        <v>0</v>
      </c>
      <c r="N462" s="32">
        <v>0</v>
      </c>
      <c r="O462" s="189"/>
      <c r="P462" s="189"/>
    </row>
    <row r="463" spans="1:16" x14ac:dyDescent="0.25">
      <c r="A463" s="190"/>
      <c r="B463" s="189"/>
      <c r="C463" s="189"/>
      <c r="D463" s="189"/>
      <c r="E463" s="189"/>
      <c r="F463" s="189"/>
      <c r="G463" s="31" t="s">
        <v>9</v>
      </c>
      <c r="H463" s="32">
        <f t="shared" si="155"/>
        <v>0</v>
      </c>
      <c r="I463" s="32">
        <v>0</v>
      </c>
      <c r="J463" s="32">
        <v>0</v>
      </c>
      <c r="K463" s="32">
        <v>0</v>
      </c>
      <c r="L463" s="32">
        <v>0</v>
      </c>
      <c r="M463" s="32">
        <v>0</v>
      </c>
      <c r="N463" s="32">
        <v>0</v>
      </c>
      <c r="O463" s="189"/>
      <c r="P463" s="189"/>
    </row>
    <row r="464" spans="1:16" ht="24" x14ac:dyDescent="0.25">
      <c r="A464" s="190" t="s">
        <v>2267</v>
      </c>
      <c r="B464" s="189"/>
      <c r="C464" s="189" t="s">
        <v>200</v>
      </c>
      <c r="D464" s="189" t="s">
        <v>67</v>
      </c>
      <c r="E464" s="189"/>
      <c r="F464" s="189" t="s">
        <v>2213</v>
      </c>
      <c r="G464" s="31" t="s">
        <v>4</v>
      </c>
      <c r="H464" s="32">
        <f>SUM(H465:H468)</f>
        <v>2.5</v>
      </c>
      <c r="I464" s="32">
        <f t="shared" ref="I464:N464" si="160">SUM(I465:I468)</f>
        <v>0</v>
      </c>
      <c r="J464" s="32">
        <f t="shared" si="160"/>
        <v>0</v>
      </c>
      <c r="K464" s="32">
        <f t="shared" si="160"/>
        <v>0</v>
      </c>
      <c r="L464" s="32">
        <f t="shared" si="160"/>
        <v>0</v>
      </c>
      <c r="M464" s="32">
        <f t="shared" si="160"/>
        <v>2.5</v>
      </c>
      <c r="N464" s="32">
        <f t="shared" si="160"/>
        <v>0</v>
      </c>
      <c r="O464" s="189">
        <v>573</v>
      </c>
      <c r="P464" s="189"/>
    </row>
    <row r="465" spans="1:16" x14ac:dyDescent="0.25">
      <c r="A465" s="190"/>
      <c r="B465" s="189"/>
      <c r="C465" s="189"/>
      <c r="D465" s="189"/>
      <c r="E465" s="189"/>
      <c r="F465" s="189"/>
      <c r="G465" s="31" t="s">
        <v>6</v>
      </c>
      <c r="H465" s="32">
        <f t="shared" si="155"/>
        <v>0</v>
      </c>
      <c r="I465" s="32">
        <v>0</v>
      </c>
      <c r="J465" s="32">
        <v>0</v>
      </c>
      <c r="K465" s="32">
        <v>0</v>
      </c>
      <c r="L465" s="32">
        <v>0</v>
      </c>
      <c r="M465" s="32">
        <v>0</v>
      </c>
      <c r="N465" s="32">
        <v>0</v>
      </c>
      <c r="O465" s="189"/>
      <c r="P465" s="189"/>
    </row>
    <row r="466" spans="1:16" ht="24" x14ac:dyDescent="0.25">
      <c r="A466" s="190"/>
      <c r="B466" s="189"/>
      <c r="C466" s="189"/>
      <c r="D466" s="189"/>
      <c r="E466" s="189"/>
      <c r="F466" s="189"/>
      <c r="G466" s="31" t="s">
        <v>7</v>
      </c>
      <c r="H466" s="32">
        <f t="shared" si="155"/>
        <v>2.4</v>
      </c>
      <c r="I466" s="32">
        <v>0</v>
      </c>
      <c r="J466" s="32">
        <v>0</v>
      </c>
      <c r="K466" s="32">
        <v>0</v>
      </c>
      <c r="L466" s="32">
        <v>0</v>
      </c>
      <c r="M466" s="32">
        <v>2.4</v>
      </c>
      <c r="N466" s="32">
        <v>0</v>
      </c>
      <c r="O466" s="189"/>
      <c r="P466" s="189"/>
    </row>
    <row r="467" spans="1:16" x14ac:dyDescent="0.25">
      <c r="A467" s="190"/>
      <c r="B467" s="189"/>
      <c r="C467" s="189"/>
      <c r="D467" s="189"/>
      <c r="E467" s="189"/>
      <c r="F467" s="189"/>
      <c r="G467" s="31" t="s">
        <v>8</v>
      </c>
      <c r="H467" s="32">
        <f t="shared" si="155"/>
        <v>0.1</v>
      </c>
      <c r="I467" s="32">
        <v>0</v>
      </c>
      <c r="J467" s="32">
        <v>0</v>
      </c>
      <c r="K467" s="32">
        <v>0</v>
      </c>
      <c r="L467" s="32">
        <v>0</v>
      </c>
      <c r="M467" s="32">
        <v>0.1</v>
      </c>
      <c r="N467" s="32">
        <v>0</v>
      </c>
      <c r="O467" s="189"/>
      <c r="P467" s="189"/>
    </row>
    <row r="468" spans="1:16" x14ac:dyDescent="0.25">
      <c r="A468" s="190"/>
      <c r="B468" s="189"/>
      <c r="C468" s="189"/>
      <c r="D468" s="189"/>
      <c r="E468" s="189"/>
      <c r="F468" s="189"/>
      <c r="G468" s="31" t="s">
        <v>9</v>
      </c>
      <c r="H468" s="32">
        <f t="shared" si="155"/>
        <v>0</v>
      </c>
      <c r="I468" s="32">
        <v>0</v>
      </c>
      <c r="J468" s="32">
        <v>0</v>
      </c>
      <c r="K468" s="32">
        <v>0</v>
      </c>
      <c r="L468" s="32">
        <v>0</v>
      </c>
      <c r="M468" s="32">
        <v>0</v>
      </c>
      <c r="N468" s="32">
        <v>0</v>
      </c>
      <c r="O468" s="189"/>
      <c r="P468" s="189"/>
    </row>
    <row r="469" spans="1:16" ht="24" x14ac:dyDescent="0.25">
      <c r="A469" s="190" t="s">
        <v>2268</v>
      </c>
      <c r="B469" s="189"/>
      <c r="C469" s="189" t="s">
        <v>200</v>
      </c>
      <c r="D469" s="189" t="s">
        <v>395</v>
      </c>
      <c r="E469" s="189"/>
      <c r="F469" s="189" t="s">
        <v>2213</v>
      </c>
      <c r="G469" s="31" t="s">
        <v>4</v>
      </c>
      <c r="H469" s="32">
        <f>SUM(H470:H473)</f>
        <v>2.5</v>
      </c>
      <c r="I469" s="32">
        <f t="shared" ref="I469:N469" si="161">SUM(I470:I473)</f>
        <v>0</v>
      </c>
      <c r="J469" s="32">
        <f t="shared" si="161"/>
        <v>0</v>
      </c>
      <c r="K469" s="32">
        <f t="shared" si="161"/>
        <v>0</v>
      </c>
      <c r="L469" s="32">
        <f t="shared" si="161"/>
        <v>0</v>
      </c>
      <c r="M469" s="32">
        <f t="shared" si="161"/>
        <v>0</v>
      </c>
      <c r="N469" s="32">
        <f t="shared" si="161"/>
        <v>2.5</v>
      </c>
      <c r="O469" s="189">
        <v>1091</v>
      </c>
      <c r="P469" s="189"/>
    </row>
    <row r="470" spans="1:16" x14ac:dyDescent="0.25">
      <c r="A470" s="190"/>
      <c r="B470" s="189"/>
      <c r="C470" s="189"/>
      <c r="D470" s="189"/>
      <c r="E470" s="189"/>
      <c r="F470" s="189"/>
      <c r="G470" s="31" t="s">
        <v>6</v>
      </c>
      <c r="H470" s="32">
        <f t="shared" si="155"/>
        <v>0</v>
      </c>
      <c r="I470" s="32">
        <v>0</v>
      </c>
      <c r="J470" s="32">
        <v>0</v>
      </c>
      <c r="K470" s="32">
        <v>0</v>
      </c>
      <c r="L470" s="32">
        <v>0</v>
      </c>
      <c r="M470" s="32">
        <v>0</v>
      </c>
      <c r="N470" s="32">
        <v>0</v>
      </c>
      <c r="O470" s="189"/>
      <c r="P470" s="189"/>
    </row>
    <row r="471" spans="1:16" ht="24" x14ac:dyDescent="0.25">
      <c r="A471" s="190"/>
      <c r="B471" s="189"/>
      <c r="C471" s="189"/>
      <c r="D471" s="189"/>
      <c r="E471" s="189"/>
      <c r="F471" s="189"/>
      <c r="G471" s="31" t="s">
        <v>7</v>
      </c>
      <c r="H471" s="32">
        <f t="shared" si="155"/>
        <v>2.4</v>
      </c>
      <c r="I471" s="32">
        <v>0</v>
      </c>
      <c r="J471" s="32">
        <v>0</v>
      </c>
      <c r="K471" s="32">
        <v>0</v>
      </c>
      <c r="L471" s="32">
        <v>0</v>
      </c>
      <c r="M471" s="32">
        <v>0</v>
      </c>
      <c r="N471" s="32">
        <v>2.4</v>
      </c>
      <c r="O471" s="189"/>
      <c r="P471" s="189"/>
    </row>
    <row r="472" spans="1:16" x14ac:dyDescent="0.25">
      <c r="A472" s="190"/>
      <c r="B472" s="189"/>
      <c r="C472" s="189"/>
      <c r="D472" s="189"/>
      <c r="E472" s="189"/>
      <c r="F472" s="189"/>
      <c r="G472" s="31" t="s">
        <v>8</v>
      </c>
      <c r="H472" s="32">
        <f t="shared" si="155"/>
        <v>0.1</v>
      </c>
      <c r="I472" s="32">
        <v>0</v>
      </c>
      <c r="J472" s="32">
        <v>0</v>
      </c>
      <c r="K472" s="32">
        <v>0</v>
      </c>
      <c r="L472" s="32">
        <v>0</v>
      </c>
      <c r="M472" s="32">
        <v>0</v>
      </c>
      <c r="N472" s="32">
        <v>0.1</v>
      </c>
      <c r="O472" s="189"/>
      <c r="P472" s="189"/>
    </row>
    <row r="473" spans="1:16" x14ac:dyDescent="0.25">
      <c r="A473" s="190"/>
      <c r="B473" s="189"/>
      <c r="C473" s="189"/>
      <c r="D473" s="189"/>
      <c r="E473" s="189"/>
      <c r="F473" s="189"/>
      <c r="G473" s="31" t="s">
        <v>9</v>
      </c>
      <c r="H473" s="32">
        <f t="shared" si="155"/>
        <v>0</v>
      </c>
      <c r="I473" s="32">
        <v>0</v>
      </c>
      <c r="J473" s="32">
        <v>0</v>
      </c>
      <c r="K473" s="32">
        <v>0</v>
      </c>
      <c r="L473" s="32">
        <v>0</v>
      </c>
      <c r="M473" s="32">
        <v>0</v>
      </c>
      <c r="N473" s="32">
        <v>0</v>
      </c>
      <c r="O473" s="189"/>
      <c r="P473" s="189"/>
    </row>
    <row r="474" spans="1:16" ht="24" x14ac:dyDescent="0.25">
      <c r="A474" s="190" t="s">
        <v>2269</v>
      </c>
      <c r="B474" s="189"/>
      <c r="C474" s="189" t="s">
        <v>200</v>
      </c>
      <c r="D474" s="189">
        <v>2027</v>
      </c>
      <c r="E474" s="189"/>
      <c r="F474" s="189"/>
      <c r="G474" s="31" t="s">
        <v>4</v>
      </c>
      <c r="H474" s="32">
        <f>SUM(H475:H478)</f>
        <v>25</v>
      </c>
      <c r="I474" s="32">
        <f t="shared" ref="I474:N474" si="162">SUM(I475:I478)</f>
        <v>0</v>
      </c>
      <c r="J474" s="32">
        <f t="shared" si="162"/>
        <v>0</v>
      </c>
      <c r="K474" s="32">
        <f t="shared" si="162"/>
        <v>25</v>
      </c>
      <c r="L474" s="32">
        <f t="shared" si="162"/>
        <v>0</v>
      </c>
      <c r="M474" s="32">
        <f t="shared" si="162"/>
        <v>0</v>
      </c>
      <c r="N474" s="32">
        <f t="shared" si="162"/>
        <v>0</v>
      </c>
      <c r="O474" s="189">
        <v>789</v>
      </c>
      <c r="P474" s="189" t="s">
        <v>797</v>
      </c>
    </row>
    <row r="475" spans="1:16" x14ac:dyDescent="0.25">
      <c r="A475" s="190"/>
      <c r="B475" s="189"/>
      <c r="C475" s="189"/>
      <c r="D475" s="189"/>
      <c r="E475" s="189"/>
      <c r="F475" s="189"/>
      <c r="G475" s="31" t="s">
        <v>6</v>
      </c>
      <c r="H475" s="32">
        <f t="shared" si="155"/>
        <v>0</v>
      </c>
      <c r="I475" s="32">
        <v>0</v>
      </c>
      <c r="J475" s="32">
        <v>0</v>
      </c>
      <c r="K475" s="32">
        <v>0</v>
      </c>
      <c r="L475" s="32">
        <v>0</v>
      </c>
      <c r="M475" s="32">
        <v>0</v>
      </c>
      <c r="N475" s="32">
        <v>0</v>
      </c>
      <c r="O475" s="189"/>
      <c r="P475" s="189"/>
    </row>
    <row r="476" spans="1:16" ht="24" x14ac:dyDescent="0.25">
      <c r="A476" s="190"/>
      <c r="B476" s="189"/>
      <c r="C476" s="189"/>
      <c r="D476" s="189"/>
      <c r="E476" s="189"/>
      <c r="F476" s="189"/>
      <c r="G476" s="31" t="s">
        <v>7</v>
      </c>
      <c r="H476" s="32">
        <f t="shared" si="155"/>
        <v>0</v>
      </c>
      <c r="I476" s="32">
        <v>0</v>
      </c>
      <c r="J476" s="32">
        <v>0</v>
      </c>
      <c r="K476" s="32">
        <v>0</v>
      </c>
      <c r="L476" s="32">
        <v>0</v>
      </c>
      <c r="M476" s="32">
        <v>0</v>
      </c>
      <c r="N476" s="32">
        <v>0</v>
      </c>
      <c r="O476" s="189"/>
      <c r="P476" s="189"/>
    </row>
    <row r="477" spans="1:16" x14ac:dyDescent="0.25">
      <c r="A477" s="190"/>
      <c r="B477" s="189"/>
      <c r="C477" s="189"/>
      <c r="D477" s="189"/>
      <c r="E477" s="189"/>
      <c r="F477" s="189"/>
      <c r="G477" s="31" t="s">
        <v>8</v>
      </c>
      <c r="H477" s="32">
        <f t="shared" si="155"/>
        <v>25</v>
      </c>
      <c r="I477" s="32">
        <v>0</v>
      </c>
      <c r="J477" s="32">
        <v>0</v>
      </c>
      <c r="K477" s="32">
        <v>25</v>
      </c>
      <c r="L477" s="32">
        <v>0</v>
      </c>
      <c r="M477" s="32">
        <v>0</v>
      </c>
      <c r="N477" s="32">
        <v>0</v>
      </c>
      <c r="O477" s="189"/>
      <c r="P477" s="189"/>
    </row>
    <row r="478" spans="1:16" x14ac:dyDescent="0.25">
      <c r="A478" s="190"/>
      <c r="B478" s="189"/>
      <c r="C478" s="189"/>
      <c r="D478" s="189"/>
      <c r="E478" s="189"/>
      <c r="F478" s="189"/>
      <c r="G478" s="31" t="s">
        <v>9</v>
      </c>
      <c r="H478" s="32">
        <f t="shared" si="155"/>
        <v>0</v>
      </c>
      <c r="I478" s="32">
        <v>0</v>
      </c>
      <c r="J478" s="32">
        <v>0</v>
      </c>
      <c r="K478" s="32">
        <v>0</v>
      </c>
      <c r="L478" s="32">
        <v>0</v>
      </c>
      <c r="M478" s="32">
        <v>0</v>
      </c>
      <c r="N478" s="32">
        <v>0</v>
      </c>
      <c r="O478" s="189"/>
      <c r="P478" s="189"/>
    </row>
    <row r="479" spans="1:16" ht="24" x14ac:dyDescent="0.25">
      <c r="A479" s="190" t="s">
        <v>2270</v>
      </c>
      <c r="B479" s="189"/>
      <c r="C479" s="189" t="s">
        <v>200</v>
      </c>
      <c r="D479" s="189">
        <v>2025</v>
      </c>
      <c r="E479" s="189"/>
      <c r="F479" s="189"/>
      <c r="G479" s="31" t="s">
        <v>4</v>
      </c>
      <c r="H479" s="32">
        <f>SUM(H480:H483)</f>
        <v>3.5</v>
      </c>
      <c r="I479" s="32">
        <f t="shared" ref="I479:N479" si="163">SUM(I480:I483)</f>
        <v>3.5</v>
      </c>
      <c r="J479" s="32">
        <f t="shared" si="163"/>
        <v>0</v>
      </c>
      <c r="K479" s="32">
        <f t="shared" si="163"/>
        <v>0</v>
      </c>
      <c r="L479" s="32">
        <f t="shared" si="163"/>
        <v>0</v>
      </c>
      <c r="M479" s="32">
        <f t="shared" si="163"/>
        <v>0</v>
      </c>
      <c r="N479" s="32">
        <f t="shared" si="163"/>
        <v>0</v>
      </c>
      <c r="O479" s="189">
        <v>5072</v>
      </c>
      <c r="P479" s="189" t="s">
        <v>801</v>
      </c>
    </row>
    <row r="480" spans="1:16" x14ac:dyDescent="0.25">
      <c r="A480" s="190"/>
      <c r="B480" s="189"/>
      <c r="C480" s="189"/>
      <c r="D480" s="189"/>
      <c r="E480" s="189"/>
      <c r="F480" s="189"/>
      <c r="G480" s="31" t="s">
        <v>6</v>
      </c>
      <c r="H480" s="32">
        <f t="shared" si="155"/>
        <v>0</v>
      </c>
      <c r="I480" s="32">
        <v>0</v>
      </c>
      <c r="J480" s="32">
        <v>0</v>
      </c>
      <c r="K480" s="32">
        <v>0</v>
      </c>
      <c r="L480" s="32">
        <v>0</v>
      </c>
      <c r="M480" s="32">
        <v>0</v>
      </c>
      <c r="N480" s="32">
        <v>0</v>
      </c>
      <c r="O480" s="189"/>
      <c r="P480" s="189"/>
    </row>
    <row r="481" spans="1:16" ht="24" x14ac:dyDescent="0.25">
      <c r="A481" s="190"/>
      <c r="B481" s="189"/>
      <c r="C481" s="189"/>
      <c r="D481" s="189"/>
      <c r="E481" s="189"/>
      <c r="F481" s="189"/>
      <c r="G481" s="31" t="s">
        <v>7</v>
      </c>
      <c r="H481" s="32">
        <f t="shared" si="155"/>
        <v>0</v>
      </c>
      <c r="I481" s="32">
        <v>0</v>
      </c>
      <c r="J481" s="32">
        <v>0</v>
      </c>
      <c r="K481" s="32">
        <v>0</v>
      </c>
      <c r="L481" s="32">
        <v>0</v>
      </c>
      <c r="M481" s="32">
        <v>0</v>
      </c>
      <c r="N481" s="32">
        <v>0</v>
      </c>
      <c r="O481" s="189"/>
      <c r="P481" s="189"/>
    </row>
    <row r="482" spans="1:16" x14ac:dyDescent="0.25">
      <c r="A482" s="190"/>
      <c r="B482" s="189"/>
      <c r="C482" s="189"/>
      <c r="D482" s="189"/>
      <c r="E482" s="189"/>
      <c r="F482" s="189"/>
      <c r="G482" s="31" t="s">
        <v>8</v>
      </c>
      <c r="H482" s="32">
        <f t="shared" si="155"/>
        <v>3.5</v>
      </c>
      <c r="I482" s="32">
        <v>3.5</v>
      </c>
      <c r="J482" s="32">
        <v>0</v>
      </c>
      <c r="K482" s="32">
        <v>0</v>
      </c>
      <c r="L482" s="32">
        <v>0</v>
      </c>
      <c r="M482" s="32">
        <v>0</v>
      </c>
      <c r="N482" s="32">
        <v>0</v>
      </c>
      <c r="O482" s="189"/>
      <c r="P482" s="189"/>
    </row>
    <row r="483" spans="1:16" x14ac:dyDescent="0.25">
      <c r="A483" s="190"/>
      <c r="B483" s="189"/>
      <c r="C483" s="189"/>
      <c r="D483" s="189"/>
      <c r="E483" s="189"/>
      <c r="F483" s="189"/>
      <c r="G483" s="31" t="s">
        <v>9</v>
      </c>
      <c r="H483" s="32">
        <f t="shared" si="155"/>
        <v>0</v>
      </c>
      <c r="I483" s="32">
        <v>0</v>
      </c>
      <c r="J483" s="32">
        <v>0</v>
      </c>
      <c r="K483" s="32">
        <v>0</v>
      </c>
      <c r="L483" s="32">
        <v>0</v>
      </c>
      <c r="M483" s="32">
        <v>0</v>
      </c>
      <c r="N483" s="32">
        <v>0</v>
      </c>
      <c r="O483" s="189"/>
      <c r="P483" s="189"/>
    </row>
    <row r="484" spans="1:16" ht="24" x14ac:dyDescent="0.25">
      <c r="A484" s="190" t="s">
        <v>2271</v>
      </c>
      <c r="B484" s="189"/>
      <c r="C484" s="189" t="s">
        <v>200</v>
      </c>
      <c r="D484" s="189">
        <v>2030</v>
      </c>
      <c r="E484" s="189"/>
      <c r="F484" s="189"/>
      <c r="G484" s="31" t="s">
        <v>4</v>
      </c>
      <c r="H484" s="32">
        <f t="shared" ref="H484:N484" si="164">SUM(H485:H488)</f>
        <v>2</v>
      </c>
      <c r="I484" s="32">
        <f t="shared" si="164"/>
        <v>0</v>
      </c>
      <c r="J484" s="32">
        <f t="shared" si="164"/>
        <v>0</v>
      </c>
      <c r="K484" s="32">
        <f t="shared" si="164"/>
        <v>0</v>
      </c>
      <c r="L484" s="32">
        <f t="shared" si="164"/>
        <v>0</v>
      </c>
      <c r="M484" s="32">
        <f t="shared" si="164"/>
        <v>0</v>
      </c>
      <c r="N484" s="32">
        <f t="shared" si="164"/>
        <v>2</v>
      </c>
      <c r="O484" s="189">
        <v>5072</v>
      </c>
      <c r="P484" s="189" t="s">
        <v>801</v>
      </c>
    </row>
    <row r="485" spans="1:16" x14ac:dyDescent="0.25">
      <c r="A485" s="190"/>
      <c r="B485" s="189"/>
      <c r="C485" s="189"/>
      <c r="D485" s="189"/>
      <c r="E485" s="189"/>
      <c r="F485" s="189"/>
      <c r="G485" s="31" t="s">
        <v>6</v>
      </c>
      <c r="H485" s="32">
        <f t="shared" si="155"/>
        <v>0</v>
      </c>
      <c r="I485" s="32">
        <v>0</v>
      </c>
      <c r="J485" s="32">
        <v>0</v>
      </c>
      <c r="K485" s="32">
        <v>0</v>
      </c>
      <c r="L485" s="32">
        <v>0</v>
      </c>
      <c r="M485" s="32">
        <v>0</v>
      </c>
      <c r="N485" s="32">
        <v>0</v>
      </c>
      <c r="O485" s="189"/>
      <c r="P485" s="189"/>
    </row>
    <row r="486" spans="1:16" ht="24" x14ac:dyDescent="0.25">
      <c r="A486" s="190"/>
      <c r="B486" s="189"/>
      <c r="C486" s="189"/>
      <c r="D486" s="189"/>
      <c r="E486" s="189"/>
      <c r="F486" s="189"/>
      <c r="G486" s="31" t="s">
        <v>7</v>
      </c>
      <c r="H486" s="32">
        <f t="shared" si="155"/>
        <v>0</v>
      </c>
      <c r="I486" s="32">
        <v>0</v>
      </c>
      <c r="J486" s="32">
        <v>0</v>
      </c>
      <c r="K486" s="32">
        <v>0</v>
      </c>
      <c r="L486" s="32">
        <v>0</v>
      </c>
      <c r="M486" s="32">
        <v>0</v>
      </c>
      <c r="N486" s="32">
        <v>0</v>
      </c>
      <c r="O486" s="189"/>
      <c r="P486" s="189"/>
    </row>
    <row r="487" spans="1:16" x14ac:dyDescent="0.25">
      <c r="A487" s="190"/>
      <c r="B487" s="189"/>
      <c r="C487" s="189"/>
      <c r="D487" s="189"/>
      <c r="E487" s="189"/>
      <c r="F487" s="189"/>
      <c r="G487" s="31" t="s">
        <v>8</v>
      </c>
      <c r="H487" s="32">
        <f t="shared" si="155"/>
        <v>2</v>
      </c>
      <c r="I487" s="32">
        <v>0</v>
      </c>
      <c r="J487" s="32">
        <v>0</v>
      </c>
      <c r="K487" s="32">
        <v>0</v>
      </c>
      <c r="L487" s="32">
        <v>0</v>
      </c>
      <c r="M487" s="32">
        <v>0</v>
      </c>
      <c r="N487" s="32">
        <v>2</v>
      </c>
      <c r="O487" s="189"/>
      <c r="P487" s="189"/>
    </row>
    <row r="488" spans="1:16" x14ac:dyDescent="0.25">
      <c r="A488" s="190"/>
      <c r="B488" s="189"/>
      <c r="C488" s="189"/>
      <c r="D488" s="189"/>
      <c r="E488" s="189"/>
      <c r="F488" s="189"/>
      <c r="G488" s="31" t="s">
        <v>9</v>
      </c>
      <c r="H488" s="32">
        <f t="shared" si="155"/>
        <v>0</v>
      </c>
      <c r="I488" s="32">
        <v>0</v>
      </c>
      <c r="J488" s="32">
        <v>0</v>
      </c>
      <c r="K488" s="32">
        <v>0</v>
      </c>
      <c r="L488" s="32">
        <v>0</v>
      </c>
      <c r="M488" s="32">
        <v>0</v>
      </c>
      <c r="N488" s="32">
        <v>0</v>
      </c>
      <c r="O488" s="189"/>
      <c r="P488" s="189"/>
    </row>
    <row r="489" spans="1:16" ht="24" x14ac:dyDescent="0.25">
      <c r="A489" s="209" t="s">
        <v>125</v>
      </c>
      <c r="B489" s="209"/>
      <c r="C489" s="209"/>
      <c r="D489" s="209"/>
      <c r="E489" s="209"/>
      <c r="F489" s="209"/>
      <c r="G489" s="35" t="s">
        <v>4</v>
      </c>
      <c r="H489" s="37">
        <f>SUM(H490:H493)</f>
        <v>662.8</v>
      </c>
      <c r="I489" s="37">
        <f t="shared" ref="I489:N489" si="165">SUM(I490:I493)</f>
        <v>3.5</v>
      </c>
      <c r="J489" s="37">
        <f>SUM(J490:J493)</f>
        <v>350</v>
      </c>
      <c r="K489" s="37">
        <f t="shared" si="165"/>
        <v>302.3</v>
      </c>
      <c r="L489" s="37">
        <f t="shared" si="165"/>
        <v>0</v>
      </c>
      <c r="M489" s="37">
        <f t="shared" si="165"/>
        <v>2.5</v>
      </c>
      <c r="N489" s="37">
        <f t="shared" si="165"/>
        <v>4.5</v>
      </c>
      <c r="O489" s="189"/>
      <c r="P489" s="189"/>
    </row>
    <row r="490" spans="1:16" x14ac:dyDescent="0.25">
      <c r="A490" s="209"/>
      <c r="B490" s="209"/>
      <c r="C490" s="209"/>
      <c r="D490" s="209"/>
      <c r="E490" s="209"/>
      <c r="F490" s="209"/>
      <c r="G490" s="35" t="s">
        <v>6</v>
      </c>
      <c r="H490" s="37">
        <f t="shared" si="155"/>
        <v>0</v>
      </c>
      <c r="I490" s="37">
        <f t="shared" ref="I490:N490" si="166">I440+I445+I450+I455+I460+I465+I470+I475+I480+I485</f>
        <v>0</v>
      </c>
      <c r="J490" s="37">
        <f t="shared" si="166"/>
        <v>0</v>
      </c>
      <c r="K490" s="37">
        <f t="shared" si="166"/>
        <v>0</v>
      </c>
      <c r="L490" s="37">
        <f t="shared" si="166"/>
        <v>0</v>
      </c>
      <c r="M490" s="37">
        <f t="shared" si="166"/>
        <v>0</v>
      </c>
      <c r="N490" s="37">
        <f t="shared" si="166"/>
        <v>0</v>
      </c>
      <c r="O490" s="189"/>
      <c r="P490" s="189"/>
    </row>
    <row r="491" spans="1:16" ht="36" x14ac:dyDescent="0.25">
      <c r="A491" s="209"/>
      <c r="B491" s="209"/>
      <c r="C491" s="209"/>
      <c r="D491" s="209"/>
      <c r="E491" s="209"/>
      <c r="F491" s="209"/>
      <c r="G491" s="35" t="s">
        <v>7</v>
      </c>
      <c r="H491" s="37">
        <f t="shared" si="155"/>
        <v>401.09999999999997</v>
      </c>
      <c r="I491" s="37">
        <f t="shared" ref="I491:N491" si="167">I441+I446+I451+I456+I461+I466+I471+I476+I481+I486</f>
        <v>0</v>
      </c>
      <c r="J491" s="37">
        <f t="shared" si="167"/>
        <v>133</v>
      </c>
      <c r="K491" s="37">
        <f t="shared" si="167"/>
        <v>263.3</v>
      </c>
      <c r="L491" s="37">
        <f t="shared" si="167"/>
        <v>0</v>
      </c>
      <c r="M491" s="37">
        <f t="shared" si="167"/>
        <v>2.4</v>
      </c>
      <c r="N491" s="37">
        <f t="shared" si="167"/>
        <v>2.4</v>
      </c>
      <c r="O491" s="189"/>
      <c r="P491" s="189"/>
    </row>
    <row r="492" spans="1:16" x14ac:dyDescent="0.25">
      <c r="A492" s="209"/>
      <c r="B492" s="209"/>
      <c r="C492" s="209"/>
      <c r="D492" s="209"/>
      <c r="E492" s="209"/>
      <c r="F492" s="209"/>
      <c r="G492" s="35" t="s">
        <v>8</v>
      </c>
      <c r="H492" s="37">
        <f t="shared" si="155"/>
        <v>261.70000000000005</v>
      </c>
      <c r="I492" s="37">
        <f t="shared" ref="I492:N492" si="168">I442+I447+I452+I457+I462+I467+I472+I477+I482+I487</f>
        <v>3.5</v>
      </c>
      <c r="J492" s="37">
        <f t="shared" si="168"/>
        <v>217</v>
      </c>
      <c r="K492" s="37">
        <f t="shared" si="168"/>
        <v>39</v>
      </c>
      <c r="L492" s="37">
        <f t="shared" si="168"/>
        <v>0</v>
      </c>
      <c r="M492" s="37">
        <f t="shared" si="168"/>
        <v>0.1</v>
      </c>
      <c r="N492" s="37">
        <f t="shared" si="168"/>
        <v>2.1</v>
      </c>
      <c r="O492" s="189"/>
      <c r="P492" s="189"/>
    </row>
    <row r="493" spans="1:16" ht="24" x14ac:dyDescent="0.25">
      <c r="A493" s="209"/>
      <c r="B493" s="209"/>
      <c r="C493" s="209"/>
      <c r="D493" s="209"/>
      <c r="E493" s="209"/>
      <c r="F493" s="209"/>
      <c r="G493" s="35" t="s">
        <v>9</v>
      </c>
      <c r="H493" s="37">
        <f t="shared" si="155"/>
        <v>0</v>
      </c>
      <c r="I493" s="37">
        <f t="shared" ref="I493:N493" si="169">I443+I448+I453+I458+I463+I468+I473+I478+I483+I488</f>
        <v>0</v>
      </c>
      <c r="J493" s="37">
        <f t="shared" si="169"/>
        <v>0</v>
      </c>
      <c r="K493" s="37">
        <f t="shared" si="169"/>
        <v>0</v>
      </c>
      <c r="L493" s="37">
        <f t="shared" si="169"/>
        <v>0</v>
      </c>
      <c r="M493" s="37">
        <f t="shared" si="169"/>
        <v>0</v>
      </c>
      <c r="N493" s="37">
        <f t="shared" si="169"/>
        <v>0</v>
      </c>
      <c r="O493" s="189"/>
      <c r="P493" s="189"/>
    </row>
    <row r="494" spans="1:16" x14ac:dyDescent="0.25">
      <c r="A494" s="187" t="s">
        <v>11</v>
      </c>
      <c r="B494" s="187"/>
      <c r="C494" s="187"/>
      <c r="D494" s="187"/>
      <c r="E494" s="187"/>
      <c r="F494" s="187"/>
      <c r="G494" s="187"/>
      <c r="H494" s="187"/>
      <c r="I494" s="187"/>
      <c r="J494" s="187"/>
      <c r="K494" s="187"/>
      <c r="L494" s="187"/>
      <c r="M494" s="187"/>
      <c r="N494" s="187"/>
      <c r="O494" s="187"/>
      <c r="P494" s="187"/>
    </row>
    <row r="495" spans="1:16" ht="24" x14ac:dyDescent="0.25">
      <c r="A495" s="190" t="s">
        <v>2212</v>
      </c>
      <c r="B495" s="189"/>
      <c r="C495" s="189" t="s">
        <v>11</v>
      </c>
      <c r="D495" s="189">
        <v>2026</v>
      </c>
      <c r="E495" s="189"/>
      <c r="F495" s="189" t="s">
        <v>2213</v>
      </c>
      <c r="G495" s="31" t="s">
        <v>4</v>
      </c>
      <c r="H495" s="32">
        <f>SUM(H496:H499)</f>
        <v>135.1</v>
      </c>
      <c r="I495" s="32">
        <f t="shared" ref="I495:N495" si="170">SUM(I496:I499)</f>
        <v>0</v>
      </c>
      <c r="J495" s="32">
        <f t="shared" si="170"/>
        <v>135.1</v>
      </c>
      <c r="K495" s="32">
        <f t="shared" si="170"/>
        <v>0</v>
      </c>
      <c r="L495" s="32">
        <f t="shared" si="170"/>
        <v>0</v>
      </c>
      <c r="M495" s="32">
        <f t="shared" si="170"/>
        <v>0</v>
      </c>
      <c r="N495" s="32">
        <f t="shared" si="170"/>
        <v>0</v>
      </c>
      <c r="O495" s="189"/>
      <c r="P495" s="189"/>
    </row>
    <row r="496" spans="1:16" x14ac:dyDescent="0.25">
      <c r="A496" s="190"/>
      <c r="B496" s="189"/>
      <c r="C496" s="189"/>
      <c r="D496" s="189"/>
      <c r="E496" s="189"/>
      <c r="F496" s="189"/>
      <c r="G496" s="31" t="s">
        <v>6</v>
      </c>
      <c r="H496" s="32">
        <f>SUM(I496:N496)</f>
        <v>0</v>
      </c>
      <c r="I496" s="32">
        <v>0</v>
      </c>
      <c r="J496" s="32">
        <v>0</v>
      </c>
      <c r="K496" s="32">
        <v>0</v>
      </c>
      <c r="L496" s="32">
        <v>0</v>
      </c>
      <c r="M496" s="32">
        <v>0</v>
      </c>
      <c r="N496" s="32">
        <v>0</v>
      </c>
      <c r="O496" s="189"/>
      <c r="P496" s="189"/>
    </row>
    <row r="497" spans="1:16" ht="24" x14ac:dyDescent="0.25">
      <c r="A497" s="190"/>
      <c r="B497" s="189"/>
      <c r="C497" s="189"/>
      <c r="D497" s="189"/>
      <c r="E497" s="189"/>
      <c r="F497" s="189"/>
      <c r="G497" s="31" t="s">
        <v>7</v>
      </c>
      <c r="H497" s="32">
        <f>SUM(I497:N497)</f>
        <v>125.6</v>
      </c>
      <c r="I497" s="32">
        <v>0</v>
      </c>
      <c r="J497" s="32">
        <v>125.6</v>
      </c>
      <c r="K497" s="32">
        <v>0</v>
      </c>
      <c r="L497" s="32">
        <v>0</v>
      </c>
      <c r="M497" s="32">
        <v>0</v>
      </c>
      <c r="N497" s="32">
        <v>0</v>
      </c>
      <c r="O497" s="189"/>
      <c r="P497" s="189"/>
    </row>
    <row r="498" spans="1:16" x14ac:dyDescent="0.25">
      <c r="A498" s="190"/>
      <c r="B498" s="189"/>
      <c r="C498" s="189"/>
      <c r="D498" s="189"/>
      <c r="E498" s="189"/>
      <c r="F498" s="189"/>
      <c r="G498" s="31" t="s">
        <v>8</v>
      </c>
      <c r="H498" s="32">
        <f>SUM(I498:N498)</f>
        <v>9.5</v>
      </c>
      <c r="I498" s="32">
        <v>0</v>
      </c>
      <c r="J498" s="32">
        <v>9.5</v>
      </c>
      <c r="K498" s="32">
        <v>0</v>
      </c>
      <c r="L498" s="32">
        <v>0</v>
      </c>
      <c r="M498" s="32">
        <v>0</v>
      </c>
      <c r="N498" s="32">
        <v>0</v>
      </c>
      <c r="O498" s="189"/>
      <c r="P498" s="189"/>
    </row>
    <row r="499" spans="1:16" x14ac:dyDescent="0.25">
      <c r="A499" s="190"/>
      <c r="B499" s="189"/>
      <c r="C499" s="189"/>
      <c r="D499" s="189"/>
      <c r="E499" s="189"/>
      <c r="F499" s="189"/>
      <c r="G499" s="31" t="s">
        <v>9</v>
      </c>
      <c r="H499" s="32">
        <f>SUM(I499:N499)</f>
        <v>0</v>
      </c>
      <c r="I499" s="32">
        <v>0</v>
      </c>
      <c r="J499" s="32">
        <v>0</v>
      </c>
      <c r="K499" s="32">
        <v>0</v>
      </c>
      <c r="L499" s="32">
        <v>0</v>
      </c>
      <c r="M499" s="32">
        <v>0</v>
      </c>
      <c r="N499" s="32">
        <v>0</v>
      </c>
      <c r="O499" s="189"/>
      <c r="P499" s="189"/>
    </row>
    <row r="500" spans="1:16" ht="24" x14ac:dyDescent="0.25">
      <c r="A500" s="190" t="s">
        <v>2214</v>
      </c>
      <c r="B500" s="189"/>
      <c r="C500" s="189" t="s">
        <v>11</v>
      </c>
      <c r="D500" s="189">
        <v>2026</v>
      </c>
      <c r="E500" s="189"/>
      <c r="F500" s="189" t="s">
        <v>2213</v>
      </c>
      <c r="G500" s="31" t="s">
        <v>4</v>
      </c>
      <c r="H500" s="32">
        <f>SUM(H501:H504)</f>
        <v>135.1</v>
      </c>
      <c r="I500" s="32">
        <f t="shared" ref="I500:N500" si="171">SUM(I501:I504)</f>
        <v>0</v>
      </c>
      <c r="J500" s="32">
        <f t="shared" si="171"/>
        <v>135.1</v>
      </c>
      <c r="K500" s="32">
        <f t="shared" si="171"/>
        <v>0</v>
      </c>
      <c r="L500" s="32">
        <f t="shared" si="171"/>
        <v>0</v>
      </c>
      <c r="M500" s="32">
        <f t="shared" si="171"/>
        <v>0</v>
      </c>
      <c r="N500" s="32">
        <f t="shared" si="171"/>
        <v>0</v>
      </c>
      <c r="O500" s="189"/>
      <c r="P500" s="189"/>
    </row>
    <row r="501" spans="1:16" x14ac:dyDescent="0.25">
      <c r="A501" s="190"/>
      <c r="B501" s="189"/>
      <c r="C501" s="189"/>
      <c r="D501" s="189"/>
      <c r="E501" s="189"/>
      <c r="F501" s="189"/>
      <c r="G501" s="31" t="s">
        <v>6</v>
      </c>
      <c r="H501" s="32">
        <f>SUM(I501:N501)</f>
        <v>0</v>
      </c>
      <c r="I501" s="32">
        <v>0</v>
      </c>
      <c r="J501" s="32">
        <v>0</v>
      </c>
      <c r="K501" s="32">
        <v>0</v>
      </c>
      <c r="L501" s="32">
        <v>0</v>
      </c>
      <c r="M501" s="32">
        <v>0</v>
      </c>
      <c r="N501" s="32">
        <v>0</v>
      </c>
      <c r="O501" s="189"/>
      <c r="P501" s="189"/>
    </row>
    <row r="502" spans="1:16" ht="24" x14ac:dyDescent="0.25">
      <c r="A502" s="190"/>
      <c r="B502" s="189"/>
      <c r="C502" s="189"/>
      <c r="D502" s="189"/>
      <c r="E502" s="189"/>
      <c r="F502" s="189"/>
      <c r="G502" s="31" t="s">
        <v>7</v>
      </c>
      <c r="H502" s="32">
        <f t="shared" ref="H502:H509" si="172">SUM(I502:N502)</f>
        <v>125.6</v>
      </c>
      <c r="I502" s="32">
        <v>0</v>
      </c>
      <c r="J502" s="32">
        <v>125.6</v>
      </c>
      <c r="K502" s="32">
        <v>0</v>
      </c>
      <c r="L502" s="32">
        <v>0</v>
      </c>
      <c r="M502" s="32">
        <v>0</v>
      </c>
      <c r="N502" s="32">
        <v>0</v>
      </c>
      <c r="O502" s="189"/>
      <c r="P502" s="189"/>
    </row>
    <row r="503" spans="1:16" x14ac:dyDescent="0.25">
      <c r="A503" s="190"/>
      <c r="B503" s="189"/>
      <c r="C503" s="189"/>
      <c r="D503" s="189"/>
      <c r="E503" s="189"/>
      <c r="F503" s="189"/>
      <c r="G503" s="31" t="s">
        <v>8</v>
      </c>
      <c r="H503" s="32">
        <f t="shared" si="172"/>
        <v>9.5</v>
      </c>
      <c r="I503" s="32">
        <v>0</v>
      </c>
      <c r="J503" s="32">
        <v>9.5</v>
      </c>
      <c r="K503" s="32">
        <v>0</v>
      </c>
      <c r="L503" s="32">
        <v>0</v>
      </c>
      <c r="M503" s="32">
        <v>0</v>
      </c>
      <c r="N503" s="32">
        <v>0</v>
      </c>
      <c r="O503" s="189"/>
      <c r="P503" s="189"/>
    </row>
    <row r="504" spans="1:16" x14ac:dyDescent="0.25">
      <c r="A504" s="190"/>
      <c r="B504" s="189"/>
      <c r="C504" s="189"/>
      <c r="D504" s="189"/>
      <c r="E504" s="189"/>
      <c r="F504" s="189"/>
      <c r="G504" s="31" t="s">
        <v>9</v>
      </c>
      <c r="H504" s="32">
        <f t="shared" si="172"/>
        <v>0</v>
      </c>
      <c r="I504" s="32">
        <v>0</v>
      </c>
      <c r="J504" s="32">
        <v>0</v>
      </c>
      <c r="K504" s="32">
        <v>0</v>
      </c>
      <c r="L504" s="32">
        <v>0</v>
      </c>
      <c r="M504" s="32">
        <v>0</v>
      </c>
      <c r="N504" s="32">
        <v>0</v>
      </c>
      <c r="O504" s="189"/>
      <c r="P504" s="189"/>
    </row>
    <row r="505" spans="1:16" ht="36.75" customHeight="1" x14ac:dyDescent="0.25">
      <c r="A505" s="209" t="s">
        <v>125</v>
      </c>
      <c r="B505" s="209"/>
      <c r="C505" s="209"/>
      <c r="D505" s="209"/>
      <c r="E505" s="209"/>
      <c r="F505" s="209"/>
      <c r="G505" s="35" t="s">
        <v>4</v>
      </c>
      <c r="H505" s="37">
        <f t="shared" ref="H505:N505" si="173">SUM(H506:H509)</f>
        <v>270</v>
      </c>
      <c r="I505" s="37">
        <f t="shared" si="173"/>
        <v>0</v>
      </c>
      <c r="J505" s="37">
        <f t="shared" si="173"/>
        <v>270</v>
      </c>
      <c r="K505" s="37">
        <f t="shared" si="173"/>
        <v>0</v>
      </c>
      <c r="L505" s="37">
        <f t="shared" si="173"/>
        <v>0</v>
      </c>
      <c r="M505" s="37">
        <f t="shared" si="173"/>
        <v>0</v>
      </c>
      <c r="N505" s="37">
        <f t="shared" si="173"/>
        <v>0</v>
      </c>
      <c r="O505" s="189"/>
      <c r="P505" s="189"/>
    </row>
    <row r="506" spans="1:16" x14ac:dyDescent="0.25">
      <c r="A506" s="209"/>
      <c r="B506" s="209"/>
      <c r="C506" s="209"/>
      <c r="D506" s="209"/>
      <c r="E506" s="209"/>
      <c r="F506" s="209"/>
      <c r="G506" s="35" t="s">
        <v>6</v>
      </c>
      <c r="H506" s="37">
        <f>SUM(I506:N506)</f>
        <v>0</v>
      </c>
      <c r="I506" s="37">
        <v>0</v>
      </c>
      <c r="J506" s="37">
        <v>0</v>
      </c>
      <c r="K506" s="37">
        <v>0</v>
      </c>
      <c r="L506" s="37">
        <v>0</v>
      </c>
      <c r="M506" s="37">
        <v>0</v>
      </c>
      <c r="N506" s="37">
        <v>0</v>
      </c>
      <c r="O506" s="189"/>
      <c r="P506" s="189"/>
    </row>
    <row r="507" spans="1:16" ht="36" x14ac:dyDescent="0.25">
      <c r="A507" s="209"/>
      <c r="B507" s="209"/>
      <c r="C507" s="209"/>
      <c r="D507" s="209"/>
      <c r="E507" s="209"/>
      <c r="F507" s="209"/>
      <c r="G507" s="35" t="s">
        <v>7</v>
      </c>
      <c r="H507" s="37">
        <f>SUM(I507:N507)</f>
        <v>251.1</v>
      </c>
      <c r="I507" s="37">
        <v>0</v>
      </c>
      <c r="J507" s="37">
        <v>251.1</v>
      </c>
      <c r="K507" s="37">
        <v>0</v>
      </c>
      <c r="L507" s="37">
        <v>0</v>
      </c>
      <c r="M507" s="37">
        <v>0</v>
      </c>
      <c r="N507" s="37">
        <v>0</v>
      </c>
      <c r="O507" s="189"/>
      <c r="P507" s="189"/>
    </row>
    <row r="508" spans="1:16" x14ac:dyDescent="0.25">
      <c r="A508" s="209"/>
      <c r="B508" s="209"/>
      <c r="C508" s="209"/>
      <c r="D508" s="209"/>
      <c r="E508" s="209"/>
      <c r="F508" s="209"/>
      <c r="G508" s="35" t="s">
        <v>8</v>
      </c>
      <c r="H508" s="37">
        <f t="shared" si="172"/>
        <v>18.899999999999999</v>
      </c>
      <c r="I508" s="37">
        <v>0</v>
      </c>
      <c r="J508" s="37">
        <v>18.899999999999999</v>
      </c>
      <c r="K508" s="37">
        <v>0</v>
      </c>
      <c r="L508" s="37">
        <v>0</v>
      </c>
      <c r="M508" s="37">
        <v>0</v>
      </c>
      <c r="N508" s="37">
        <v>0</v>
      </c>
      <c r="O508" s="189"/>
      <c r="P508" s="189"/>
    </row>
    <row r="509" spans="1:16" ht="24" x14ac:dyDescent="0.25">
      <c r="A509" s="209"/>
      <c r="B509" s="209"/>
      <c r="C509" s="209"/>
      <c r="D509" s="209"/>
      <c r="E509" s="209"/>
      <c r="F509" s="209"/>
      <c r="G509" s="35" t="s">
        <v>9</v>
      </c>
      <c r="H509" s="37">
        <f t="shared" si="172"/>
        <v>0</v>
      </c>
      <c r="I509" s="37">
        <v>0</v>
      </c>
      <c r="J509" s="37">
        <v>0</v>
      </c>
      <c r="K509" s="37">
        <v>0</v>
      </c>
      <c r="L509" s="37">
        <v>0</v>
      </c>
      <c r="M509" s="37">
        <v>0</v>
      </c>
      <c r="N509" s="37">
        <v>0</v>
      </c>
      <c r="O509" s="189"/>
      <c r="P509" s="189"/>
    </row>
    <row r="510" spans="1:16" x14ac:dyDescent="0.25">
      <c r="A510" s="187" t="s">
        <v>848</v>
      </c>
      <c r="B510" s="187"/>
      <c r="C510" s="187"/>
      <c r="D510" s="187"/>
      <c r="E510" s="187"/>
      <c r="F510" s="187"/>
      <c r="G510" s="187"/>
      <c r="H510" s="187"/>
      <c r="I510" s="187"/>
      <c r="J510" s="187"/>
      <c r="K510" s="187"/>
      <c r="L510" s="187"/>
      <c r="M510" s="187"/>
      <c r="N510" s="187"/>
      <c r="O510" s="187"/>
      <c r="P510" s="187"/>
    </row>
    <row r="511" spans="1:16" ht="24" x14ac:dyDescent="0.25">
      <c r="A511" s="190" t="s">
        <v>2272</v>
      </c>
      <c r="B511" s="189"/>
      <c r="C511" s="189" t="s">
        <v>848</v>
      </c>
      <c r="D511" s="189">
        <v>2027</v>
      </c>
      <c r="E511" s="189"/>
      <c r="F511" s="189"/>
      <c r="G511" s="31" t="s">
        <v>4</v>
      </c>
      <c r="H511" s="32">
        <f t="shared" ref="H511:N511" si="174">SUM(H512:H515)</f>
        <v>5.4</v>
      </c>
      <c r="I511" s="32">
        <f t="shared" si="174"/>
        <v>0</v>
      </c>
      <c r="J511" s="32">
        <f t="shared" si="174"/>
        <v>0</v>
      </c>
      <c r="K511" s="32">
        <f t="shared" si="174"/>
        <v>5.4</v>
      </c>
      <c r="L511" s="32">
        <f t="shared" si="174"/>
        <v>0</v>
      </c>
      <c r="M511" s="32">
        <f t="shared" si="174"/>
        <v>0</v>
      </c>
      <c r="N511" s="32">
        <f t="shared" si="174"/>
        <v>0</v>
      </c>
      <c r="O511" s="189"/>
      <c r="P511" s="189"/>
    </row>
    <row r="512" spans="1:16" x14ac:dyDescent="0.25">
      <c r="A512" s="190"/>
      <c r="B512" s="189"/>
      <c r="C512" s="189"/>
      <c r="D512" s="189"/>
      <c r="E512" s="189"/>
      <c r="F512" s="189"/>
      <c r="G512" s="31" t="s">
        <v>6</v>
      </c>
      <c r="H512" s="32">
        <f>SUM(I512:N512)</f>
        <v>0</v>
      </c>
      <c r="I512" s="32">
        <v>0</v>
      </c>
      <c r="J512" s="32">
        <v>0</v>
      </c>
      <c r="K512" s="32">
        <v>0</v>
      </c>
      <c r="L512" s="32">
        <v>0</v>
      </c>
      <c r="M512" s="32">
        <v>0</v>
      </c>
      <c r="N512" s="32">
        <v>0</v>
      </c>
      <c r="O512" s="189"/>
      <c r="P512" s="189"/>
    </row>
    <row r="513" spans="1:16" ht="24" x14ac:dyDescent="0.25">
      <c r="A513" s="190"/>
      <c r="B513" s="189"/>
      <c r="C513" s="189"/>
      <c r="D513" s="189"/>
      <c r="E513" s="189"/>
      <c r="F513" s="189"/>
      <c r="G513" s="31" t="s">
        <v>7</v>
      </c>
      <c r="H513" s="32">
        <f t="shared" ref="H513:H565" si="175">SUM(I513:N513)</f>
        <v>5</v>
      </c>
      <c r="I513" s="32">
        <v>0</v>
      </c>
      <c r="J513" s="32">
        <v>0</v>
      </c>
      <c r="K513" s="32">
        <v>5</v>
      </c>
      <c r="L513" s="32">
        <v>0</v>
      </c>
      <c r="M513" s="32">
        <v>0</v>
      </c>
      <c r="N513" s="32">
        <v>0</v>
      </c>
      <c r="O513" s="189"/>
      <c r="P513" s="189"/>
    </row>
    <row r="514" spans="1:16" x14ac:dyDescent="0.25">
      <c r="A514" s="190"/>
      <c r="B514" s="189"/>
      <c r="C514" s="189"/>
      <c r="D514" s="189"/>
      <c r="E514" s="189"/>
      <c r="F514" s="189"/>
      <c r="G514" s="31" t="s">
        <v>8</v>
      </c>
      <c r="H514" s="32">
        <f t="shared" si="175"/>
        <v>0.4</v>
      </c>
      <c r="I514" s="32">
        <v>0</v>
      </c>
      <c r="J514" s="32">
        <v>0</v>
      </c>
      <c r="K514" s="32">
        <v>0.4</v>
      </c>
      <c r="L514" s="32">
        <v>0</v>
      </c>
      <c r="M514" s="32">
        <v>0</v>
      </c>
      <c r="N514" s="32">
        <v>0</v>
      </c>
      <c r="O514" s="189"/>
      <c r="P514" s="189"/>
    </row>
    <row r="515" spans="1:16" x14ac:dyDescent="0.25">
      <c r="A515" s="190"/>
      <c r="B515" s="189"/>
      <c r="C515" s="189"/>
      <c r="D515" s="189"/>
      <c r="E515" s="189"/>
      <c r="F515" s="189"/>
      <c r="G515" s="31" t="s">
        <v>9</v>
      </c>
      <c r="H515" s="32">
        <f t="shared" si="175"/>
        <v>0</v>
      </c>
      <c r="I515" s="32">
        <v>0</v>
      </c>
      <c r="J515" s="32">
        <v>0</v>
      </c>
      <c r="K515" s="32">
        <v>0</v>
      </c>
      <c r="L515" s="32">
        <v>0</v>
      </c>
      <c r="M515" s="32">
        <v>0</v>
      </c>
      <c r="N515" s="32">
        <v>0</v>
      </c>
      <c r="O515" s="189"/>
      <c r="P515" s="189"/>
    </row>
    <row r="516" spans="1:16" ht="24" x14ac:dyDescent="0.25">
      <c r="A516" s="190" t="s">
        <v>2273</v>
      </c>
      <c r="B516" s="189"/>
      <c r="C516" s="189" t="s">
        <v>848</v>
      </c>
      <c r="D516" s="189">
        <v>2027</v>
      </c>
      <c r="E516" s="189"/>
      <c r="F516" s="189"/>
      <c r="G516" s="31" t="s">
        <v>4</v>
      </c>
      <c r="H516" s="32">
        <f>SUM(H517:H520)</f>
        <v>5</v>
      </c>
      <c r="I516" s="32">
        <f t="shared" ref="I516:N516" si="176">SUM(I517:I520)</f>
        <v>0</v>
      </c>
      <c r="J516" s="32">
        <f>SUM(J517:J520)</f>
        <v>0</v>
      </c>
      <c r="K516" s="32">
        <f t="shared" si="176"/>
        <v>5</v>
      </c>
      <c r="L516" s="32">
        <f t="shared" si="176"/>
        <v>0</v>
      </c>
      <c r="M516" s="32">
        <f t="shared" si="176"/>
        <v>0</v>
      </c>
      <c r="N516" s="32">
        <f t="shared" si="176"/>
        <v>0</v>
      </c>
      <c r="O516" s="189"/>
      <c r="P516" s="189"/>
    </row>
    <row r="517" spans="1:16" x14ac:dyDescent="0.25">
      <c r="A517" s="190"/>
      <c r="B517" s="189"/>
      <c r="C517" s="189"/>
      <c r="D517" s="189"/>
      <c r="E517" s="189"/>
      <c r="F517" s="189"/>
      <c r="G517" s="31" t="s">
        <v>6</v>
      </c>
      <c r="H517" s="32">
        <f t="shared" si="175"/>
        <v>0</v>
      </c>
      <c r="I517" s="32">
        <v>0</v>
      </c>
      <c r="J517" s="32">
        <v>0</v>
      </c>
      <c r="K517" s="32">
        <v>0</v>
      </c>
      <c r="L517" s="32">
        <v>0</v>
      </c>
      <c r="M517" s="32">
        <v>0</v>
      </c>
      <c r="N517" s="32">
        <v>0</v>
      </c>
      <c r="O517" s="189"/>
      <c r="P517" s="189"/>
    </row>
    <row r="518" spans="1:16" ht="24" x14ac:dyDescent="0.25">
      <c r="A518" s="190"/>
      <c r="B518" s="189"/>
      <c r="C518" s="189"/>
      <c r="D518" s="189"/>
      <c r="E518" s="189"/>
      <c r="F518" s="189"/>
      <c r="G518" s="31" t="s">
        <v>7</v>
      </c>
      <c r="H518" s="32">
        <f>SUM(I518:N518)</f>
        <v>4.7</v>
      </c>
      <c r="I518" s="32">
        <v>0</v>
      </c>
      <c r="J518" s="32">
        <v>0</v>
      </c>
      <c r="K518" s="32">
        <v>4.7</v>
      </c>
      <c r="L518" s="32">
        <v>0</v>
      </c>
      <c r="M518" s="32">
        <v>0</v>
      </c>
      <c r="N518" s="32">
        <v>0</v>
      </c>
      <c r="O518" s="189"/>
      <c r="P518" s="189"/>
    </row>
    <row r="519" spans="1:16" x14ac:dyDescent="0.25">
      <c r="A519" s="190"/>
      <c r="B519" s="189"/>
      <c r="C519" s="189"/>
      <c r="D519" s="189"/>
      <c r="E519" s="189"/>
      <c r="F519" s="189"/>
      <c r="G519" s="31" t="s">
        <v>8</v>
      </c>
      <c r="H519" s="32">
        <f t="shared" si="175"/>
        <v>0.3</v>
      </c>
      <c r="I519" s="32">
        <v>0</v>
      </c>
      <c r="J519" s="32">
        <v>0</v>
      </c>
      <c r="K519" s="32">
        <v>0.3</v>
      </c>
      <c r="L519" s="32">
        <v>0</v>
      </c>
      <c r="M519" s="32">
        <v>0</v>
      </c>
      <c r="N519" s="32">
        <v>0</v>
      </c>
      <c r="O519" s="189"/>
      <c r="P519" s="189"/>
    </row>
    <row r="520" spans="1:16" x14ac:dyDescent="0.25">
      <c r="A520" s="190"/>
      <c r="B520" s="189"/>
      <c r="C520" s="189"/>
      <c r="D520" s="189"/>
      <c r="E520" s="189"/>
      <c r="F520" s="189"/>
      <c r="G520" s="31" t="s">
        <v>9</v>
      </c>
      <c r="H520" s="32">
        <f t="shared" si="175"/>
        <v>0</v>
      </c>
      <c r="I520" s="32">
        <v>0</v>
      </c>
      <c r="J520" s="32">
        <v>0</v>
      </c>
      <c r="K520" s="32">
        <v>0</v>
      </c>
      <c r="L520" s="32">
        <v>0</v>
      </c>
      <c r="M520" s="32">
        <v>0</v>
      </c>
      <c r="N520" s="32">
        <v>0</v>
      </c>
      <c r="O520" s="189"/>
      <c r="P520" s="189"/>
    </row>
    <row r="521" spans="1:16" ht="24" x14ac:dyDescent="0.25">
      <c r="A521" s="190" t="s">
        <v>2212</v>
      </c>
      <c r="B521" s="189"/>
      <c r="C521" s="189" t="s">
        <v>848</v>
      </c>
      <c r="D521" s="189">
        <v>2027</v>
      </c>
      <c r="E521" s="189"/>
      <c r="F521" s="189"/>
      <c r="G521" s="31" t="s">
        <v>4</v>
      </c>
      <c r="H521" s="32">
        <f>SUM(H522:H525)</f>
        <v>135</v>
      </c>
      <c r="I521" s="32">
        <f t="shared" ref="I521:N521" si="177">SUM(I522:I525)</f>
        <v>0</v>
      </c>
      <c r="J521" s="32">
        <f t="shared" si="177"/>
        <v>0</v>
      </c>
      <c r="K521" s="32">
        <f>SUM(K522:K525)</f>
        <v>135</v>
      </c>
      <c r="L521" s="32">
        <f t="shared" si="177"/>
        <v>0</v>
      </c>
      <c r="M521" s="32">
        <f t="shared" si="177"/>
        <v>0</v>
      </c>
      <c r="N521" s="32">
        <f t="shared" si="177"/>
        <v>0</v>
      </c>
      <c r="O521" s="189"/>
      <c r="P521" s="189"/>
    </row>
    <row r="522" spans="1:16" x14ac:dyDescent="0.25">
      <c r="A522" s="190"/>
      <c r="B522" s="189"/>
      <c r="C522" s="189"/>
      <c r="D522" s="189"/>
      <c r="E522" s="189"/>
      <c r="F522" s="189"/>
      <c r="G522" s="31" t="s">
        <v>6</v>
      </c>
      <c r="H522" s="32">
        <f t="shared" si="175"/>
        <v>0</v>
      </c>
      <c r="I522" s="32">
        <v>0</v>
      </c>
      <c r="J522" s="32">
        <v>0</v>
      </c>
      <c r="K522" s="32">
        <v>0</v>
      </c>
      <c r="L522" s="32">
        <v>0</v>
      </c>
      <c r="M522" s="32">
        <v>0</v>
      </c>
      <c r="N522" s="32">
        <v>0</v>
      </c>
      <c r="O522" s="189"/>
      <c r="P522" s="189"/>
    </row>
    <row r="523" spans="1:16" ht="24" x14ac:dyDescent="0.25">
      <c r="A523" s="190"/>
      <c r="B523" s="189"/>
      <c r="C523" s="189"/>
      <c r="D523" s="189"/>
      <c r="E523" s="189"/>
      <c r="F523" s="189"/>
      <c r="G523" s="31" t="s">
        <v>7</v>
      </c>
      <c r="H523" s="32">
        <f t="shared" si="175"/>
        <v>125.6</v>
      </c>
      <c r="I523" s="32">
        <v>0</v>
      </c>
      <c r="J523" s="32">
        <v>0</v>
      </c>
      <c r="K523" s="32">
        <v>125.6</v>
      </c>
      <c r="L523" s="32">
        <v>0</v>
      </c>
      <c r="M523" s="32">
        <v>0</v>
      </c>
      <c r="N523" s="32">
        <v>0</v>
      </c>
      <c r="O523" s="189"/>
      <c r="P523" s="189"/>
    </row>
    <row r="524" spans="1:16" x14ac:dyDescent="0.25">
      <c r="A524" s="190"/>
      <c r="B524" s="189"/>
      <c r="C524" s="189"/>
      <c r="D524" s="189"/>
      <c r="E524" s="189"/>
      <c r="F524" s="189"/>
      <c r="G524" s="31" t="s">
        <v>8</v>
      </c>
      <c r="H524" s="32">
        <f t="shared" si="175"/>
        <v>9.4</v>
      </c>
      <c r="I524" s="32">
        <v>0</v>
      </c>
      <c r="J524" s="32">
        <v>0</v>
      </c>
      <c r="K524" s="32">
        <v>9.4</v>
      </c>
      <c r="L524" s="32">
        <v>0</v>
      </c>
      <c r="M524" s="32">
        <v>0</v>
      </c>
      <c r="N524" s="32">
        <v>0</v>
      </c>
      <c r="O524" s="189"/>
      <c r="P524" s="189"/>
    </row>
    <row r="525" spans="1:16" x14ac:dyDescent="0.25">
      <c r="A525" s="190"/>
      <c r="B525" s="189"/>
      <c r="C525" s="189"/>
      <c r="D525" s="189"/>
      <c r="E525" s="189"/>
      <c r="F525" s="189"/>
      <c r="G525" s="31" t="s">
        <v>9</v>
      </c>
      <c r="H525" s="32">
        <f t="shared" si="175"/>
        <v>0</v>
      </c>
      <c r="I525" s="32">
        <v>0</v>
      </c>
      <c r="J525" s="32">
        <v>0</v>
      </c>
      <c r="K525" s="32">
        <v>0</v>
      </c>
      <c r="L525" s="32">
        <v>0</v>
      </c>
      <c r="M525" s="32">
        <v>0</v>
      </c>
      <c r="N525" s="32">
        <v>0</v>
      </c>
      <c r="O525" s="189"/>
      <c r="P525" s="189"/>
    </row>
    <row r="526" spans="1:16" ht="24" x14ac:dyDescent="0.25">
      <c r="A526" s="190" t="s">
        <v>2214</v>
      </c>
      <c r="B526" s="189"/>
      <c r="C526" s="189" t="s">
        <v>848</v>
      </c>
      <c r="D526" s="189">
        <v>2028</v>
      </c>
      <c r="E526" s="189"/>
      <c r="F526" s="189"/>
      <c r="G526" s="31" t="s">
        <v>4</v>
      </c>
      <c r="H526" s="32">
        <f>SUM(H527:H530)</f>
        <v>135.1</v>
      </c>
      <c r="I526" s="32">
        <f t="shared" ref="I526:N526" si="178">SUM(I527:I530)</f>
        <v>0</v>
      </c>
      <c r="J526" s="32">
        <f t="shared" si="178"/>
        <v>0</v>
      </c>
      <c r="K526" s="32">
        <f t="shared" si="178"/>
        <v>0</v>
      </c>
      <c r="L526" s="32">
        <f t="shared" si="178"/>
        <v>135.1</v>
      </c>
      <c r="M526" s="32">
        <f t="shared" si="178"/>
        <v>0</v>
      </c>
      <c r="N526" s="32">
        <f t="shared" si="178"/>
        <v>0</v>
      </c>
      <c r="O526" s="189"/>
      <c r="P526" s="189"/>
    </row>
    <row r="527" spans="1:16" x14ac:dyDescent="0.25">
      <c r="A527" s="190"/>
      <c r="B527" s="189"/>
      <c r="C527" s="189"/>
      <c r="D527" s="189"/>
      <c r="E527" s="189"/>
      <c r="F527" s="189"/>
      <c r="G527" s="31" t="s">
        <v>6</v>
      </c>
      <c r="H527" s="32">
        <f>SUM(I527:N527)</f>
        <v>0</v>
      </c>
      <c r="I527" s="32">
        <v>0</v>
      </c>
      <c r="J527" s="32">
        <v>0</v>
      </c>
      <c r="K527" s="32">
        <v>0</v>
      </c>
      <c r="L527" s="32">
        <v>0</v>
      </c>
      <c r="M527" s="32">
        <v>0</v>
      </c>
      <c r="N527" s="32">
        <v>0</v>
      </c>
      <c r="O527" s="189"/>
      <c r="P527" s="189"/>
    </row>
    <row r="528" spans="1:16" ht="24" x14ac:dyDescent="0.25">
      <c r="A528" s="190"/>
      <c r="B528" s="189"/>
      <c r="C528" s="189"/>
      <c r="D528" s="189"/>
      <c r="E528" s="189"/>
      <c r="F528" s="189"/>
      <c r="G528" s="31" t="s">
        <v>7</v>
      </c>
      <c r="H528" s="32">
        <f>SUM(I528:N528)</f>
        <v>125.6</v>
      </c>
      <c r="I528" s="32">
        <v>0</v>
      </c>
      <c r="J528" s="32">
        <v>0</v>
      </c>
      <c r="K528" s="32">
        <v>0</v>
      </c>
      <c r="L528" s="32">
        <v>125.6</v>
      </c>
      <c r="M528" s="32">
        <v>0</v>
      </c>
      <c r="N528" s="32">
        <v>0</v>
      </c>
      <c r="O528" s="189"/>
      <c r="P528" s="189"/>
    </row>
    <row r="529" spans="1:16" x14ac:dyDescent="0.25">
      <c r="A529" s="190"/>
      <c r="B529" s="189"/>
      <c r="C529" s="189"/>
      <c r="D529" s="189"/>
      <c r="E529" s="189"/>
      <c r="F529" s="189"/>
      <c r="G529" s="31" t="s">
        <v>8</v>
      </c>
      <c r="H529" s="32">
        <f>SUM(I529:N529)</f>
        <v>9.5</v>
      </c>
      <c r="I529" s="32">
        <v>0</v>
      </c>
      <c r="J529" s="32">
        <v>0</v>
      </c>
      <c r="K529" s="32">
        <v>0</v>
      </c>
      <c r="L529" s="32">
        <v>9.5</v>
      </c>
      <c r="M529" s="32">
        <v>0</v>
      </c>
      <c r="N529" s="32">
        <v>0</v>
      </c>
      <c r="O529" s="189"/>
      <c r="P529" s="189"/>
    </row>
    <row r="530" spans="1:16" x14ac:dyDescent="0.25">
      <c r="A530" s="190"/>
      <c r="B530" s="189"/>
      <c r="C530" s="189"/>
      <c r="D530" s="189"/>
      <c r="E530" s="189"/>
      <c r="F530" s="189"/>
      <c r="G530" s="31" t="s">
        <v>9</v>
      </c>
      <c r="H530" s="32">
        <f>SUM(I530:N530)</f>
        <v>0</v>
      </c>
      <c r="I530" s="32">
        <v>0</v>
      </c>
      <c r="J530" s="32">
        <v>0</v>
      </c>
      <c r="K530" s="32">
        <v>0</v>
      </c>
      <c r="L530" s="32">
        <v>0</v>
      </c>
      <c r="M530" s="32">
        <v>0</v>
      </c>
      <c r="N530" s="32">
        <v>0</v>
      </c>
      <c r="O530" s="189"/>
      <c r="P530" s="189"/>
    </row>
    <row r="531" spans="1:16" ht="24" x14ac:dyDescent="0.25">
      <c r="A531" s="190" t="s">
        <v>2274</v>
      </c>
      <c r="B531" s="189"/>
      <c r="C531" s="189" t="s">
        <v>848</v>
      </c>
      <c r="D531" s="189">
        <v>2028</v>
      </c>
      <c r="E531" s="189"/>
      <c r="F531" s="189"/>
      <c r="G531" s="31" t="s">
        <v>4</v>
      </c>
      <c r="H531" s="32">
        <f>SUM(H532:H535)</f>
        <v>45.1</v>
      </c>
      <c r="I531" s="32">
        <f t="shared" ref="I531:N531" si="179">SUM(I532:I535)</f>
        <v>0</v>
      </c>
      <c r="J531" s="32">
        <f t="shared" si="179"/>
        <v>0</v>
      </c>
      <c r="K531" s="32">
        <f t="shared" si="179"/>
        <v>0</v>
      </c>
      <c r="L531" s="32">
        <f t="shared" si="179"/>
        <v>45.1</v>
      </c>
      <c r="M531" s="32">
        <f t="shared" si="179"/>
        <v>0</v>
      </c>
      <c r="N531" s="32">
        <f t="shared" si="179"/>
        <v>0</v>
      </c>
      <c r="O531" s="189"/>
      <c r="P531" s="189"/>
    </row>
    <row r="532" spans="1:16" x14ac:dyDescent="0.25">
      <c r="A532" s="190"/>
      <c r="B532" s="189"/>
      <c r="C532" s="189"/>
      <c r="D532" s="189"/>
      <c r="E532" s="189"/>
      <c r="F532" s="189"/>
      <c r="G532" s="31" t="s">
        <v>6</v>
      </c>
      <c r="H532" s="32">
        <f t="shared" si="175"/>
        <v>0</v>
      </c>
      <c r="I532" s="32">
        <v>0</v>
      </c>
      <c r="J532" s="32">
        <v>0</v>
      </c>
      <c r="K532" s="32">
        <v>0</v>
      </c>
      <c r="L532" s="32">
        <v>0</v>
      </c>
      <c r="M532" s="32">
        <v>0</v>
      </c>
      <c r="N532" s="32">
        <v>0</v>
      </c>
      <c r="O532" s="189"/>
      <c r="P532" s="189"/>
    </row>
    <row r="533" spans="1:16" ht="24" x14ac:dyDescent="0.25">
      <c r="A533" s="190"/>
      <c r="B533" s="189"/>
      <c r="C533" s="189"/>
      <c r="D533" s="189"/>
      <c r="E533" s="189"/>
      <c r="F533" s="189"/>
      <c r="G533" s="31" t="s">
        <v>7</v>
      </c>
      <c r="H533" s="32">
        <f t="shared" si="175"/>
        <v>41.9</v>
      </c>
      <c r="I533" s="32">
        <v>0</v>
      </c>
      <c r="J533" s="32">
        <v>0</v>
      </c>
      <c r="K533" s="32">
        <v>0</v>
      </c>
      <c r="L533" s="32">
        <v>41.9</v>
      </c>
      <c r="M533" s="32">
        <v>0</v>
      </c>
      <c r="N533" s="32">
        <v>0</v>
      </c>
      <c r="O533" s="189"/>
      <c r="P533" s="189"/>
    </row>
    <row r="534" spans="1:16" x14ac:dyDescent="0.25">
      <c r="A534" s="190"/>
      <c r="B534" s="189"/>
      <c r="C534" s="189"/>
      <c r="D534" s="189"/>
      <c r="E534" s="189"/>
      <c r="F534" s="189"/>
      <c r="G534" s="31" t="s">
        <v>8</v>
      </c>
      <c r="H534" s="32">
        <f t="shared" si="175"/>
        <v>3.2</v>
      </c>
      <c r="I534" s="32">
        <v>0</v>
      </c>
      <c r="J534" s="32">
        <v>0</v>
      </c>
      <c r="K534" s="32">
        <v>0</v>
      </c>
      <c r="L534" s="32">
        <v>3.2</v>
      </c>
      <c r="M534" s="32">
        <v>0</v>
      </c>
      <c r="N534" s="32">
        <v>0</v>
      </c>
      <c r="O534" s="189"/>
      <c r="P534" s="189"/>
    </row>
    <row r="535" spans="1:16" x14ac:dyDescent="0.25">
      <c r="A535" s="190"/>
      <c r="B535" s="189"/>
      <c r="C535" s="189"/>
      <c r="D535" s="189"/>
      <c r="E535" s="189"/>
      <c r="F535" s="189"/>
      <c r="G535" s="31" t="s">
        <v>9</v>
      </c>
      <c r="H535" s="32">
        <f t="shared" si="175"/>
        <v>0</v>
      </c>
      <c r="I535" s="32">
        <v>0</v>
      </c>
      <c r="J535" s="32">
        <v>0</v>
      </c>
      <c r="K535" s="32">
        <v>0</v>
      </c>
      <c r="L535" s="32">
        <v>0</v>
      </c>
      <c r="M535" s="32">
        <v>0</v>
      </c>
      <c r="N535" s="32">
        <v>0</v>
      </c>
      <c r="O535" s="189"/>
      <c r="P535" s="189"/>
    </row>
    <row r="536" spans="1:16" ht="30.75" customHeight="1" x14ac:dyDescent="0.25">
      <c r="A536" s="190" t="s">
        <v>4061</v>
      </c>
      <c r="B536" s="189"/>
      <c r="C536" s="189" t="s">
        <v>848</v>
      </c>
      <c r="D536" s="189" t="s">
        <v>337</v>
      </c>
      <c r="E536" s="189"/>
      <c r="F536" s="189"/>
      <c r="G536" s="31" t="s">
        <v>4</v>
      </c>
      <c r="H536" s="32">
        <f t="shared" ref="H536:N536" si="180">SUM(H537:H540)</f>
        <v>10</v>
      </c>
      <c r="I536" s="32">
        <f t="shared" si="180"/>
        <v>0</v>
      </c>
      <c r="J536" s="32">
        <f t="shared" si="180"/>
        <v>0</v>
      </c>
      <c r="K536" s="32">
        <f t="shared" si="180"/>
        <v>0</v>
      </c>
      <c r="L536" s="32">
        <f t="shared" si="180"/>
        <v>10</v>
      </c>
      <c r="M536" s="32">
        <f t="shared" si="180"/>
        <v>0</v>
      </c>
      <c r="N536" s="32">
        <f t="shared" si="180"/>
        <v>0</v>
      </c>
      <c r="O536" s="189"/>
      <c r="P536" s="189"/>
    </row>
    <row r="537" spans="1:16" x14ac:dyDescent="0.25">
      <c r="A537" s="190"/>
      <c r="B537" s="189"/>
      <c r="C537" s="189"/>
      <c r="D537" s="189"/>
      <c r="E537" s="189"/>
      <c r="F537" s="189"/>
      <c r="G537" s="31" t="s">
        <v>6</v>
      </c>
      <c r="H537" s="32">
        <f t="shared" si="175"/>
        <v>0</v>
      </c>
      <c r="I537" s="32">
        <v>0</v>
      </c>
      <c r="J537" s="32">
        <v>0</v>
      </c>
      <c r="K537" s="32">
        <v>0</v>
      </c>
      <c r="L537" s="32">
        <v>0</v>
      </c>
      <c r="M537" s="32">
        <v>0</v>
      </c>
      <c r="N537" s="32">
        <v>0</v>
      </c>
      <c r="O537" s="189"/>
      <c r="P537" s="189"/>
    </row>
    <row r="538" spans="1:16" ht="24" x14ac:dyDescent="0.25">
      <c r="A538" s="190"/>
      <c r="B538" s="189"/>
      <c r="C538" s="189"/>
      <c r="D538" s="189"/>
      <c r="E538" s="189"/>
      <c r="F538" s="189"/>
      <c r="G538" s="31" t="s">
        <v>7</v>
      </c>
      <c r="H538" s="32">
        <f t="shared" si="175"/>
        <v>9.3000000000000007</v>
      </c>
      <c r="I538" s="32">
        <v>0</v>
      </c>
      <c r="J538" s="32">
        <v>0</v>
      </c>
      <c r="K538" s="32">
        <v>0</v>
      </c>
      <c r="L538" s="32">
        <v>9.3000000000000007</v>
      </c>
      <c r="M538" s="32">
        <v>0</v>
      </c>
      <c r="N538" s="32">
        <v>0</v>
      </c>
      <c r="O538" s="189"/>
      <c r="P538" s="189"/>
    </row>
    <row r="539" spans="1:16" x14ac:dyDescent="0.25">
      <c r="A539" s="190"/>
      <c r="B539" s="189"/>
      <c r="C539" s="189"/>
      <c r="D539" s="189"/>
      <c r="E539" s="189"/>
      <c r="F539" s="189"/>
      <c r="G539" s="31" t="s">
        <v>8</v>
      </c>
      <c r="H539" s="32">
        <f t="shared" si="175"/>
        <v>0.7</v>
      </c>
      <c r="I539" s="32">
        <v>0</v>
      </c>
      <c r="J539" s="32">
        <v>0</v>
      </c>
      <c r="K539" s="32">
        <v>0</v>
      </c>
      <c r="L539" s="32">
        <v>0.7</v>
      </c>
      <c r="M539" s="32">
        <v>0</v>
      </c>
      <c r="N539" s="32">
        <v>0</v>
      </c>
      <c r="O539" s="189"/>
      <c r="P539" s="189"/>
    </row>
    <row r="540" spans="1:16" x14ac:dyDescent="0.25">
      <c r="A540" s="190"/>
      <c r="B540" s="189"/>
      <c r="C540" s="189"/>
      <c r="D540" s="189"/>
      <c r="E540" s="189"/>
      <c r="F540" s="189"/>
      <c r="G540" s="31" t="s">
        <v>9</v>
      </c>
      <c r="H540" s="32">
        <f t="shared" si="175"/>
        <v>0</v>
      </c>
      <c r="I540" s="32">
        <v>0</v>
      </c>
      <c r="J540" s="32">
        <v>0</v>
      </c>
      <c r="K540" s="32">
        <v>0</v>
      </c>
      <c r="L540" s="32">
        <v>0</v>
      </c>
      <c r="M540" s="32">
        <v>0</v>
      </c>
      <c r="N540" s="32">
        <v>0</v>
      </c>
      <c r="O540" s="189"/>
      <c r="P540" s="189"/>
    </row>
    <row r="541" spans="1:16" ht="24" x14ac:dyDescent="0.25">
      <c r="A541" s="190" t="s">
        <v>2275</v>
      </c>
      <c r="B541" s="189"/>
      <c r="C541" s="189" t="s">
        <v>848</v>
      </c>
      <c r="D541" s="189" t="s">
        <v>337</v>
      </c>
      <c r="E541" s="189"/>
      <c r="F541" s="189" t="s">
        <v>2276</v>
      </c>
      <c r="G541" s="31" t="s">
        <v>4</v>
      </c>
      <c r="H541" s="32">
        <f>SUM(H542:H545)</f>
        <v>17.900000000000002</v>
      </c>
      <c r="I541" s="32">
        <f t="shared" ref="I541:N541" si="181">SUM(I542:I545)</f>
        <v>0</v>
      </c>
      <c r="J541" s="32">
        <f t="shared" si="181"/>
        <v>0</v>
      </c>
      <c r="K541" s="32">
        <f t="shared" si="181"/>
        <v>0</v>
      </c>
      <c r="L541" s="32">
        <f t="shared" si="181"/>
        <v>17.900000000000002</v>
      </c>
      <c r="M541" s="32">
        <f t="shared" si="181"/>
        <v>0</v>
      </c>
      <c r="N541" s="32">
        <f t="shared" si="181"/>
        <v>0</v>
      </c>
      <c r="O541" s="189"/>
      <c r="P541" s="189"/>
    </row>
    <row r="542" spans="1:16" x14ac:dyDescent="0.25">
      <c r="A542" s="190"/>
      <c r="B542" s="189"/>
      <c r="C542" s="189"/>
      <c r="D542" s="189"/>
      <c r="E542" s="189"/>
      <c r="F542" s="189"/>
      <c r="G542" s="31" t="s">
        <v>6</v>
      </c>
      <c r="H542" s="32">
        <f t="shared" si="175"/>
        <v>0</v>
      </c>
      <c r="I542" s="32">
        <v>0</v>
      </c>
      <c r="J542" s="32">
        <v>0</v>
      </c>
      <c r="K542" s="32">
        <v>0</v>
      </c>
      <c r="L542" s="32">
        <v>0</v>
      </c>
      <c r="M542" s="32">
        <v>0</v>
      </c>
      <c r="N542" s="32">
        <v>0</v>
      </c>
      <c r="O542" s="189"/>
      <c r="P542" s="189"/>
    </row>
    <row r="543" spans="1:16" ht="24" x14ac:dyDescent="0.25">
      <c r="A543" s="190"/>
      <c r="B543" s="189"/>
      <c r="C543" s="189"/>
      <c r="D543" s="189"/>
      <c r="E543" s="189"/>
      <c r="F543" s="189"/>
      <c r="G543" s="31" t="s">
        <v>7</v>
      </c>
      <c r="H543" s="32">
        <f t="shared" si="175"/>
        <v>16.600000000000001</v>
      </c>
      <c r="I543" s="32">
        <v>0</v>
      </c>
      <c r="J543" s="32">
        <v>0</v>
      </c>
      <c r="K543" s="32">
        <v>0</v>
      </c>
      <c r="L543" s="32">
        <v>16.600000000000001</v>
      </c>
      <c r="M543" s="32">
        <v>0</v>
      </c>
      <c r="N543" s="32">
        <v>0</v>
      </c>
      <c r="O543" s="189"/>
      <c r="P543" s="189"/>
    </row>
    <row r="544" spans="1:16" x14ac:dyDescent="0.25">
      <c r="A544" s="190"/>
      <c r="B544" s="189"/>
      <c r="C544" s="189"/>
      <c r="D544" s="189"/>
      <c r="E544" s="189"/>
      <c r="F544" s="189"/>
      <c r="G544" s="31" t="s">
        <v>8</v>
      </c>
      <c r="H544" s="32">
        <f t="shared" si="175"/>
        <v>1.3</v>
      </c>
      <c r="I544" s="32">
        <v>0</v>
      </c>
      <c r="J544" s="32">
        <v>0</v>
      </c>
      <c r="K544" s="32">
        <v>0</v>
      </c>
      <c r="L544" s="32">
        <v>1.3</v>
      </c>
      <c r="M544" s="32">
        <v>0</v>
      </c>
      <c r="N544" s="32">
        <v>0</v>
      </c>
      <c r="O544" s="189"/>
      <c r="P544" s="189"/>
    </row>
    <row r="545" spans="1:16" x14ac:dyDescent="0.25">
      <c r="A545" s="190"/>
      <c r="B545" s="189"/>
      <c r="C545" s="189"/>
      <c r="D545" s="189"/>
      <c r="E545" s="189"/>
      <c r="F545" s="189"/>
      <c r="G545" s="31" t="s">
        <v>9</v>
      </c>
      <c r="H545" s="32">
        <f t="shared" si="175"/>
        <v>0</v>
      </c>
      <c r="I545" s="32">
        <v>0</v>
      </c>
      <c r="J545" s="32">
        <v>0</v>
      </c>
      <c r="K545" s="32">
        <v>0</v>
      </c>
      <c r="L545" s="32">
        <v>0</v>
      </c>
      <c r="M545" s="32">
        <v>0</v>
      </c>
      <c r="N545" s="32">
        <v>0</v>
      </c>
      <c r="O545" s="189"/>
      <c r="P545" s="189"/>
    </row>
    <row r="546" spans="1:16" ht="24" x14ac:dyDescent="0.25">
      <c r="A546" s="190" t="s">
        <v>2277</v>
      </c>
      <c r="B546" s="189"/>
      <c r="C546" s="189" t="s">
        <v>848</v>
      </c>
      <c r="D546" s="189" t="s">
        <v>395</v>
      </c>
      <c r="E546" s="189"/>
      <c r="F546" s="189"/>
      <c r="G546" s="31" t="s">
        <v>4</v>
      </c>
      <c r="H546" s="32">
        <f t="shared" ref="H546:N546" si="182">SUM(H547:H550)</f>
        <v>32.9</v>
      </c>
      <c r="I546" s="32">
        <f t="shared" si="182"/>
        <v>0</v>
      </c>
      <c r="J546" s="32">
        <f t="shared" si="182"/>
        <v>0</v>
      </c>
      <c r="K546" s="32">
        <f t="shared" si="182"/>
        <v>0</v>
      </c>
      <c r="L546" s="32">
        <f t="shared" si="182"/>
        <v>0</v>
      </c>
      <c r="M546" s="32">
        <f t="shared" si="182"/>
        <v>0</v>
      </c>
      <c r="N546" s="32">
        <f t="shared" si="182"/>
        <v>32.9</v>
      </c>
      <c r="O546" s="189"/>
      <c r="P546" s="189"/>
    </row>
    <row r="547" spans="1:16" x14ac:dyDescent="0.25">
      <c r="A547" s="190"/>
      <c r="B547" s="189"/>
      <c r="C547" s="189"/>
      <c r="D547" s="189"/>
      <c r="E547" s="189"/>
      <c r="F547" s="189"/>
      <c r="G547" s="31" t="s">
        <v>6</v>
      </c>
      <c r="H547" s="32">
        <f t="shared" si="175"/>
        <v>0</v>
      </c>
      <c r="I547" s="32">
        <v>0</v>
      </c>
      <c r="J547" s="32">
        <v>0</v>
      </c>
      <c r="K547" s="32">
        <v>0</v>
      </c>
      <c r="L547" s="32">
        <v>0</v>
      </c>
      <c r="M547" s="32">
        <v>0</v>
      </c>
      <c r="N547" s="32">
        <v>0</v>
      </c>
      <c r="O547" s="189"/>
      <c r="P547" s="189"/>
    </row>
    <row r="548" spans="1:16" ht="24" x14ac:dyDescent="0.25">
      <c r="A548" s="190"/>
      <c r="B548" s="189"/>
      <c r="C548" s="189"/>
      <c r="D548" s="189"/>
      <c r="E548" s="189"/>
      <c r="F548" s="189"/>
      <c r="G548" s="31" t="s">
        <v>7</v>
      </c>
      <c r="H548" s="32">
        <f t="shared" si="175"/>
        <v>30.6</v>
      </c>
      <c r="I548" s="32">
        <v>0</v>
      </c>
      <c r="J548" s="32">
        <v>0</v>
      </c>
      <c r="K548" s="32">
        <v>0</v>
      </c>
      <c r="L548" s="32">
        <v>0</v>
      </c>
      <c r="M548" s="32">
        <v>0</v>
      </c>
      <c r="N548" s="32">
        <v>30.6</v>
      </c>
      <c r="O548" s="189"/>
      <c r="P548" s="189"/>
    </row>
    <row r="549" spans="1:16" x14ac:dyDescent="0.25">
      <c r="A549" s="190"/>
      <c r="B549" s="189"/>
      <c r="C549" s="189"/>
      <c r="D549" s="189"/>
      <c r="E549" s="189"/>
      <c r="F549" s="189"/>
      <c r="G549" s="31" t="s">
        <v>8</v>
      </c>
      <c r="H549" s="32">
        <f t="shared" si="175"/>
        <v>2.2999999999999998</v>
      </c>
      <c r="I549" s="32">
        <v>0</v>
      </c>
      <c r="J549" s="32">
        <v>0</v>
      </c>
      <c r="K549" s="32">
        <v>0</v>
      </c>
      <c r="L549" s="32">
        <v>0</v>
      </c>
      <c r="M549" s="32">
        <v>0</v>
      </c>
      <c r="N549" s="32">
        <v>2.2999999999999998</v>
      </c>
      <c r="O549" s="189"/>
      <c r="P549" s="189"/>
    </row>
    <row r="550" spans="1:16" x14ac:dyDescent="0.25">
      <c r="A550" s="190"/>
      <c r="B550" s="189"/>
      <c r="C550" s="189"/>
      <c r="D550" s="189"/>
      <c r="E550" s="189"/>
      <c r="F550" s="189"/>
      <c r="G550" s="31" t="s">
        <v>9</v>
      </c>
      <c r="H550" s="32">
        <f t="shared" si="175"/>
        <v>0</v>
      </c>
      <c r="I550" s="32">
        <v>0</v>
      </c>
      <c r="J550" s="32">
        <v>0</v>
      </c>
      <c r="K550" s="32">
        <v>0</v>
      </c>
      <c r="L550" s="32">
        <v>0</v>
      </c>
      <c r="M550" s="32">
        <v>0</v>
      </c>
      <c r="N550" s="32">
        <v>0</v>
      </c>
      <c r="O550" s="189"/>
      <c r="P550" s="189"/>
    </row>
    <row r="551" spans="1:16" ht="24" x14ac:dyDescent="0.25">
      <c r="A551" s="190" t="s">
        <v>2278</v>
      </c>
      <c r="B551" s="189"/>
      <c r="C551" s="189" t="s">
        <v>848</v>
      </c>
      <c r="D551" s="189" t="s">
        <v>395</v>
      </c>
      <c r="E551" s="189"/>
      <c r="F551" s="189"/>
      <c r="G551" s="31" t="s">
        <v>4</v>
      </c>
      <c r="H551" s="32">
        <f>SUM(H552:H555)</f>
        <v>30</v>
      </c>
      <c r="I551" s="32">
        <f t="shared" ref="I551:N551" si="183">SUM(I552:I555)</f>
        <v>0</v>
      </c>
      <c r="J551" s="32">
        <f>SUM(J552:J555)</f>
        <v>0</v>
      </c>
      <c r="K551" s="32">
        <f t="shared" si="183"/>
        <v>0</v>
      </c>
      <c r="L551" s="32">
        <f t="shared" si="183"/>
        <v>0</v>
      </c>
      <c r="M551" s="32">
        <f t="shared" si="183"/>
        <v>0</v>
      </c>
      <c r="N551" s="32">
        <f t="shared" si="183"/>
        <v>30</v>
      </c>
      <c r="O551" s="189"/>
      <c r="P551" s="189"/>
    </row>
    <row r="552" spans="1:16" x14ac:dyDescent="0.25">
      <c r="A552" s="190"/>
      <c r="B552" s="189"/>
      <c r="C552" s="189"/>
      <c r="D552" s="189"/>
      <c r="E552" s="189"/>
      <c r="F552" s="189"/>
      <c r="G552" s="31" t="s">
        <v>6</v>
      </c>
      <c r="H552" s="32">
        <f t="shared" si="175"/>
        <v>0</v>
      </c>
      <c r="I552" s="32">
        <v>0</v>
      </c>
      <c r="J552" s="32">
        <v>0</v>
      </c>
      <c r="K552" s="32">
        <v>0</v>
      </c>
      <c r="L552" s="32">
        <v>0</v>
      </c>
      <c r="M552" s="32">
        <v>0</v>
      </c>
      <c r="N552" s="32">
        <v>0</v>
      </c>
      <c r="O552" s="189"/>
      <c r="P552" s="189"/>
    </row>
    <row r="553" spans="1:16" ht="24" x14ac:dyDescent="0.25">
      <c r="A553" s="190"/>
      <c r="B553" s="189"/>
      <c r="C553" s="189"/>
      <c r="D553" s="189"/>
      <c r="E553" s="189"/>
      <c r="F553" s="189"/>
      <c r="G553" s="31" t="s">
        <v>7</v>
      </c>
      <c r="H553" s="32">
        <f t="shared" si="175"/>
        <v>27.9</v>
      </c>
      <c r="I553" s="32">
        <v>0</v>
      </c>
      <c r="J553" s="32">
        <v>0</v>
      </c>
      <c r="K553" s="32">
        <v>0</v>
      </c>
      <c r="L553" s="32">
        <v>0</v>
      </c>
      <c r="M553" s="32">
        <v>0</v>
      </c>
      <c r="N553" s="32">
        <v>27.9</v>
      </c>
      <c r="O553" s="189"/>
      <c r="P553" s="189"/>
    </row>
    <row r="554" spans="1:16" x14ac:dyDescent="0.25">
      <c r="A554" s="190"/>
      <c r="B554" s="189"/>
      <c r="C554" s="189"/>
      <c r="D554" s="189"/>
      <c r="E554" s="189"/>
      <c r="F554" s="189"/>
      <c r="G554" s="31" t="s">
        <v>8</v>
      </c>
      <c r="H554" s="32">
        <f t="shared" si="175"/>
        <v>2.1</v>
      </c>
      <c r="I554" s="32">
        <v>0</v>
      </c>
      <c r="J554" s="32">
        <v>0</v>
      </c>
      <c r="K554" s="32">
        <v>0</v>
      </c>
      <c r="L554" s="32">
        <v>0</v>
      </c>
      <c r="M554" s="32">
        <v>0</v>
      </c>
      <c r="N554" s="32">
        <v>2.1</v>
      </c>
      <c r="O554" s="189"/>
      <c r="P554" s="189"/>
    </row>
    <row r="555" spans="1:16" x14ac:dyDescent="0.25">
      <c r="A555" s="190"/>
      <c r="B555" s="189"/>
      <c r="C555" s="189"/>
      <c r="D555" s="189"/>
      <c r="E555" s="189"/>
      <c r="F555" s="189"/>
      <c r="G555" s="31" t="s">
        <v>9</v>
      </c>
      <c r="H555" s="32">
        <f t="shared" si="175"/>
        <v>0</v>
      </c>
      <c r="I555" s="32">
        <v>0</v>
      </c>
      <c r="J555" s="32">
        <v>0</v>
      </c>
      <c r="K555" s="32">
        <v>0</v>
      </c>
      <c r="L555" s="32">
        <v>0</v>
      </c>
      <c r="M555" s="32">
        <v>0</v>
      </c>
      <c r="N555" s="32">
        <v>0</v>
      </c>
      <c r="O555" s="189"/>
      <c r="P555" s="189"/>
    </row>
    <row r="556" spans="1:16" ht="24" x14ac:dyDescent="0.25">
      <c r="A556" s="190" t="s">
        <v>2279</v>
      </c>
      <c r="B556" s="189"/>
      <c r="C556" s="189" t="s">
        <v>848</v>
      </c>
      <c r="D556" s="189" t="s">
        <v>395</v>
      </c>
      <c r="E556" s="189"/>
      <c r="F556" s="189"/>
      <c r="G556" s="31" t="s">
        <v>4</v>
      </c>
      <c r="H556" s="32">
        <f>SUM(H557:H560)</f>
        <v>18.7</v>
      </c>
      <c r="I556" s="32">
        <f t="shared" ref="I556:N556" si="184">SUM(I557:I560)</f>
        <v>0</v>
      </c>
      <c r="J556" s="32">
        <f t="shared" si="184"/>
        <v>0</v>
      </c>
      <c r="K556" s="32">
        <f t="shared" si="184"/>
        <v>0</v>
      </c>
      <c r="L556" s="32">
        <f t="shared" si="184"/>
        <v>0</v>
      </c>
      <c r="M556" s="32">
        <f t="shared" si="184"/>
        <v>0</v>
      </c>
      <c r="N556" s="32">
        <f t="shared" si="184"/>
        <v>18.7</v>
      </c>
      <c r="O556" s="189"/>
      <c r="P556" s="189"/>
    </row>
    <row r="557" spans="1:16" x14ac:dyDescent="0.25">
      <c r="A557" s="190"/>
      <c r="B557" s="189"/>
      <c r="C557" s="189"/>
      <c r="D557" s="189"/>
      <c r="E557" s="189"/>
      <c r="F557" s="189"/>
      <c r="G557" s="31" t="s">
        <v>6</v>
      </c>
      <c r="H557" s="32">
        <f t="shared" si="175"/>
        <v>0</v>
      </c>
      <c r="I557" s="32">
        <v>0</v>
      </c>
      <c r="J557" s="32">
        <v>0</v>
      </c>
      <c r="K557" s="32">
        <v>0</v>
      </c>
      <c r="L557" s="32">
        <v>0</v>
      </c>
      <c r="M557" s="32">
        <v>0</v>
      </c>
      <c r="N557" s="32">
        <v>0</v>
      </c>
      <c r="O557" s="189"/>
      <c r="P557" s="189"/>
    </row>
    <row r="558" spans="1:16" ht="24" x14ac:dyDescent="0.25">
      <c r="A558" s="190"/>
      <c r="B558" s="189"/>
      <c r="C558" s="189"/>
      <c r="D558" s="189"/>
      <c r="E558" s="189"/>
      <c r="F558" s="189"/>
      <c r="G558" s="31" t="s">
        <v>7</v>
      </c>
      <c r="H558" s="32">
        <f>SUM(I558:N558)</f>
        <v>17.399999999999999</v>
      </c>
      <c r="I558" s="32">
        <v>0</v>
      </c>
      <c r="J558" s="32">
        <v>0</v>
      </c>
      <c r="K558" s="32">
        <v>0</v>
      </c>
      <c r="L558" s="32">
        <v>0</v>
      </c>
      <c r="M558" s="32">
        <v>0</v>
      </c>
      <c r="N558" s="32">
        <v>17.399999999999999</v>
      </c>
      <c r="O558" s="189"/>
      <c r="P558" s="189"/>
    </row>
    <row r="559" spans="1:16" x14ac:dyDescent="0.25">
      <c r="A559" s="190"/>
      <c r="B559" s="189"/>
      <c r="C559" s="189"/>
      <c r="D559" s="189"/>
      <c r="E559" s="189"/>
      <c r="F559" s="189"/>
      <c r="G559" s="31" t="s">
        <v>8</v>
      </c>
      <c r="H559" s="32">
        <f t="shared" si="175"/>
        <v>1.3</v>
      </c>
      <c r="I559" s="32">
        <v>0</v>
      </c>
      <c r="J559" s="32">
        <v>0</v>
      </c>
      <c r="K559" s="32">
        <v>0</v>
      </c>
      <c r="L559" s="32">
        <v>0</v>
      </c>
      <c r="M559" s="32">
        <v>0</v>
      </c>
      <c r="N559" s="32">
        <v>1.3</v>
      </c>
      <c r="O559" s="189"/>
      <c r="P559" s="189"/>
    </row>
    <row r="560" spans="1:16" x14ac:dyDescent="0.25">
      <c r="A560" s="190"/>
      <c r="B560" s="189"/>
      <c r="C560" s="189"/>
      <c r="D560" s="189"/>
      <c r="E560" s="189"/>
      <c r="F560" s="189"/>
      <c r="G560" s="31" t="s">
        <v>9</v>
      </c>
      <c r="H560" s="32">
        <f t="shared" si="175"/>
        <v>0</v>
      </c>
      <c r="I560" s="32">
        <v>0</v>
      </c>
      <c r="J560" s="32">
        <v>0</v>
      </c>
      <c r="K560" s="32">
        <v>0</v>
      </c>
      <c r="L560" s="32">
        <v>0</v>
      </c>
      <c r="M560" s="32">
        <v>0</v>
      </c>
      <c r="N560" s="32">
        <v>0</v>
      </c>
      <c r="O560" s="189"/>
      <c r="P560" s="189"/>
    </row>
    <row r="561" spans="1:16" ht="24" x14ac:dyDescent="0.25">
      <c r="A561" s="209" t="s">
        <v>125</v>
      </c>
      <c r="B561" s="209"/>
      <c r="C561" s="209"/>
      <c r="D561" s="209"/>
      <c r="E561" s="209"/>
      <c r="F561" s="209"/>
      <c r="G561" s="35" t="s">
        <v>4</v>
      </c>
      <c r="H561" s="37">
        <f t="shared" ref="H561:N561" si="185">SUM(H562:H565)</f>
        <v>435.1</v>
      </c>
      <c r="I561" s="37">
        <f t="shared" si="185"/>
        <v>0</v>
      </c>
      <c r="J561" s="37">
        <f t="shared" si="185"/>
        <v>0</v>
      </c>
      <c r="K561" s="37">
        <f t="shared" si="185"/>
        <v>145.39999999999998</v>
      </c>
      <c r="L561" s="37">
        <f t="shared" si="185"/>
        <v>208.1</v>
      </c>
      <c r="M561" s="37">
        <f t="shared" si="185"/>
        <v>0</v>
      </c>
      <c r="N561" s="37">
        <f t="shared" si="185"/>
        <v>81.600000000000009</v>
      </c>
      <c r="O561" s="208"/>
      <c r="P561" s="208"/>
    </row>
    <row r="562" spans="1:16" x14ac:dyDescent="0.25">
      <c r="A562" s="209"/>
      <c r="B562" s="209"/>
      <c r="C562" s="209"/>
      <c r="D562" s="209"/>
      <c r="E562" s="209"/>
      <c r="F562" s="209"/>
      <c r="G562" s="35" t="s">
        <v>6</v>
      </c>
      <c r="H562" s="37">
        <f>SUM(I562:N562)</f>
        <v>0</v>
      </c>
      <c r="I562" s="37">
        <f t="shared" ref="I562:N562" si="186">I512+I517+I522+I527+I532+I537+I542+I547+I552+I557</f>
        <v>0</v>
      </c>
      <c r="J562" s="37">
        <f t="shared" si="186"/>
        <v>0</v>
      </c>
      <c r="K562" s="37">
        <f t="shared" si="186"/>
        <v>0</v>
      </c>
      <c r="L562" s="37">
        <f t="shared" si="186"/>
        <v>0</v>
      </c>
      <c r="M562" s="37">
        <f t="shared" si="186"/>
        <v>0</v>
      </c>
      <c r="N562" s="37">
        <f t="shared" si="186"/>
        <v>0</v>
      </c>
      <c r="O562" s="208"/>
      <c r="P562" s="208"/>
    </row>
    <row r="563" spans="1:16" ht="36" x14ac:dyDescent="0.25">
      <c r="A563" s="209"/>
      <c r="B563" s="209"/>
      <c r="C563" s="209"/>
      <c r="D563" s="209"/>
      <c r="E563" s="209"/>
      <c r="F563" s="209"/>
      <c r="G563" s="35" t="s">
        <v>7</v>
      </c>
      <c r="H563" s="37">
        <f>SUM(I563:N563)</f>
        <v>404.6</v>
      </c>
      <c r="I563" s="37">
        <f t="shared" ref="I563:N563" si="187">I513+I518+I523+I528+I533+I538+I543+I548+I553+I558</f>
        <v>0</v>
      </c>
      <c r="J563" s="37">
        <f t="shared" si="187"/>
        <v>0</v>
      </c>
      <c r="K563" s="37">
        <f>K513+K518+K523+K528+K533+K538+K543+K548+K553+K558</f>
        <v>135.29999999999998</v>
      </c>
      <c r="L563" s="37">
        <f t="shared" si="187"/>
        <v>193.4</v>
      </c>
      <c r="M563" s="37">
        <f t="shared" si="187"/>
        <v>0</v>
      </c>
      <c r="N563" s="37">
        <f t="shared" si="187"/>
        <v>75.900000000000006</v>
      </c>
      <c r="O563" s="208"/>
      <c r="P563" s="208"/>
    </row>
    <row r="564" spans="1:16" x14ac:dyDescent="0.25">
      <c r="A564" s="209"/>
      <c r="B564" s="209"/>
      <c r="C564" s="209"/>
      <c r="D564" s="209"/>
      <c r="E564" s="209"/>
      <c r="F564" s="209"/>
      <c r="G564" s="35" t="s">
        <v>8</v>
      </c>
      <c r="H564" s="37">
        <f t="shared" si="175"/>
        <v>30.499999999999996</v>
      </c>
      <c r="I564" s="37">
        <f t="shared" ref="I564:N564" si="188">I514+I519+I524+I529+I534+I539+I544+I549+I554+I559</f>
        <v>0</v>
      </c>
      <c r="J564" s="37">
        <f t="shared" si="188"/>
        <v>0</v>
      </c>
      <c r="K564" s="37">
        <f t="shared" si="188"/>
        <v>10.1</v>
      </c>
      <c r="L564" s="37">
        <f t="shared" si="188"/>
        <v>14.7</v>
      </c>
      <c r="M564" s="37">
        <f t="shared" si="188"/>
        <v>0</v>
      </c>
      <c r="N564" s="37">
        <f t="shared" si="188"/>
        <v>5.7</v>
      </c>
      <c r="O564" s="208"/>
      <c r="P564" s="208"/>
    </row>
    <row r="565" spans="1:16" ht="24" x14ac:dyDescent="0.25">
      <c r="A565" s="209"/>
      <c r="B565" s="209"/>
      <c r="C565" s="209"/>
      <c r="D565" s="209"/>
      <c r="E565" s="209"/>
      <c r="F565" s="209"/>
      <c r="G565" s="35" t="s">
        <v>9</v>
      </c>
      <c r="H565" s="37">
        <f t="shared" si="175"/>
        <v>0</v>
      </c>
      <c r="I565" s="37">
        <f t="shared" ref="I565:N565" si="189">I515+I520+I525+I530+I535+I540+I545+I550+I555+I560</f>
        <v>0</v>
      </c>
      <c r="J565" s="37">
        <f t="shared" si="189"/>
        <v>0</v>
      </c>
      <c r="K565" s="37">
        <f t="shared" si="189"/>
        <v>0</v>
      </c>
      <c r="L565" s="37">
        <f t="shared" si="189"/>
        <v>0</v>
      </c>
      <c r="M565" s="37">
        <f t="shared" si="189"/>
        <v>0</v>
      </c>
      <c r="N565" s="37">
        <f t="shared" si="189"/>
        <v>0</v>
      </c>
      <c r="O565" s="208"/>
      <c r="P565" s="208"/>
    </row>
    <row r="566" spans="1:16" x14ac:dyDescent="0.25">
      <c r="A566" s="187" t="s">
        <v>213</v>
      </c>
      <c r="B566" s="187"/>
      <c r="C566" s="187"/>
      <c r="D566" s="187"/>
      <c r="E566" s="187"/>
      <c r="F566" s="187"/>
      <c r="G566" s="187"/>
      <c r="H566" s="187"/>
      <c r="I566" s="187"/>
      <c r="J566" s="187"/>
      <c r="K566" s="187"/>
      <c r="L566" s="187"/>
      <c r="M566" s="187"/>
      <c r="N566" s="187"/>
      <c r="O566" s="187"/>
      <c r="P566" s="187"/>
    </row>
    <row r="567" spans="1:16" ht="24" x14ac:dyDescent="0.25">
      <c r="A567" s="190" t="s">
        <v>2280</v>
      </c>
      <c r="B567" s="189"/>
      <c r="C567" s="189" t="s">
        <v>213</v>
      </c>
      <c r="D567" s="189" t="s">
        <v>12</v>
      </c>
      <c r="E567" s="189" t="s">
        <v>2281</v>
      </c>
      <c r="F567" s="189" t="s">
        <v>2213</v>
      </c>
      <c r="G567" s="31" t="s">
        <v>4</v>
      </c>
      <c r="H567" s="32">
        <f>SUM(H568:H571)</f>
        <v>1.8</v>
      </c>
      <c r="I567" s="32">
        <f t="shared" ref="I567:N567" si="190">SUM(I568:I571)</f>
        <v>0</v>
      </c>
      <c r="J567" s="32">
        <f t="shared" si="190"/>
        <v>0</v>
      </c>
      <c r="K567" s="32">
        <f t="shared" si="190"/>
        <v>1.8</v>
      </c>
      <c r="L567" s="32">
        <f t="shared" si="190"/>
        <v>0</v>
      </c>
      <c r="M567" s="32">
        <f t="shared" si="190"/>
        <v>0</v>
      </c>
      <c r="N567" s="32">
        <f t="shared" si="190"/>
        <v>0</v>
      </c>
      <c r="O567" s="189">
        <v>524</v>
      </c>
      <c r="P567" s="189"/>
    </row>
    <row r="568" spans="1:16" x14ac:dyDescent="0.25">
      <c r="A568" s="190"/>
      <c r="B568" s="189"/>
      <c r="C568" s="189"/>
      <c r="D568" s="189"/>
      <c r="E568" s="189"/>
      <c r="F568" s="189"/>
      <c r="G568" s="31" t="s">
        <v>6</v>
      </c>
      <c r="H568" s="32">
        <f>SUM(I568:N568)</f>
        <v>0</v>
      </c>
      <c r="I568" s="32">
        <v>0</v>
      </c>
      <c r="J568" s="32">
        <v>0</v>
      </c>
      <c r="K568" s="32">
        <v>0</v>
      </c>
      <c r="L568" s="32">
        <v>0</v>
      </c>
      <c r="M568" s="32">
        <v>0</v>
      </c>
      <c r="N568" s="32">
        <v>0</v>
      </c>
      <c r="O568" s="189"/>
      <c r="P568" s="189"/>
    </row>
    <row r="569" spans="1:16" ht="24" x14ac:dyDescent="0.25">
      <c r="A569" s="190"/>
      <c r="B569" s="189"/>
      <c r="C569" s="189"/>
      <c r="D569" s="189"/>
      <c r="E569" s="189"/>
      <c r="F569" s="189"/>
      <c r="G569" s="31" t="s">
        <v>7</v>
      </c>
      <c r="H569" s="32">
        <f t="shared" ref="H569:H596" si="191">SUM(I569:N569)</f>
        <v>1.7</v>
      </c>
      <c r="I569" s="32">
        <v>0</v>
      </c>
      <c r="J569" s="32">
        <v>0</v>
      </c>
      <c r="K569" s="32">
        <v>1.7</v>
      </c>
      <c r="L569" s="32">
        <v>0</v>
      </c>
      <c r="M569" s="32">
        <v>0</v>
      </c>
      <c r="N569" s="32">
        <v>0</v>
      </c>
      <c r="O569" s="189"/>
      <c r="P569" s="189"/>
    </row>
    <row r="570" spans="1:16" x14ac:dyDescent="0.25">
      <c r="A570" s="190"/>
      <c r="B570" s="189"/>
      <c r="C570" s="189"/>
      <c r="D570" s="189"/>
      <c r="E570" s="189"/>
      <c r="F570" s="189"/>
      <c r="G570" s="31" t="s">
        <v>8</v>
      </c>
      <c r="H570" s="32">
        <f t="shared" si="191"/>
        <v>0.1</v>
      </c>
      <c r="I570" s="32">
        <v>0</v>
      </c>
      <c r="J570" s="32">
        <v>0</v>
      </c>
      <c r="K570" s="32">
        <v>0.1</v>
      </c>
      <c r="L570" s="32">
        <v>0</v>
      </c>
      <c r="M570" s="32">
        <v>0</v>
      </c>
      <c r="N570" s="32">
        <v>0</v>
      </c>
      <c r="O570" s="189"/>
      <c r="P570" s="189"/>
    </row>
    <row r="571" spans="1:16" x14ac:dyDescent="0.25">
      <c r="A571" s="190"/>
      <c r="B571" s="189"/>
      <c r="C571" s="189"/>
      <c r="D571" s="189"/>
      <c r="E571" s="189"/>
      <c r="F571" s="189"/>
      <c r="G571" s="31" t="s">
        <v>9</v>
      </c>
      <c r="H571" s="32">
        <f t="shared" si="191"/>
        <v>0</v>
      </c>
      <c r="I571" s="32">
        <v>0</v>
      </c>
      <c r="J571" s="32">
        <v>0</v>
      </c>
      <c r="K571" s="32">
        <v>0</v>
      </c>
      <c r="L571" s="32">
        <v>0</v>
      </c>
      <c r="M571" s="32">
        <v>0</v>
      </c>
      <c r="N571" s="32">
        <v>0</v>
      </c>
      <c r="O571" s="189"/>
      <c r="P571" s="189"/>
    </row>
    <row r="572" spans="1:16" ht="24" x14ac:dyDescent="0.25">
      <c r="A572" s="190" t="s">
        <v>2282</v>
      </c>
      <c r="B572" s="189"/>
      <c r="C572" s="189" t="s">
        <v>213</v>
      </c>
      <c r="D572" s="189">
        <v>2027</v>
      </c>
      <c r="E572" s="189" t="s">
        <v>2283</v>
      </c>
      <c r="F572" s="189" t="s">
        <v>2213</v>
      </c>
      <c r="G572" s="31" t="s">
        <v>4</v>
      </c>
      <c r="H572" s="32">
        <f>SUM(H573:H576)</f>
        <v>19.100000000000001</v>
      </c>
      <c r="I572" s="32">
        <f t="shared" ref="I572:N572" si="192">SUM(I573:I576)</f>
        <v>0</v>
      </c>
      <c r="J572" s="32">
        <f t="shared" si="192"/>
        <v>0</v>
      </c>
      <c r="K572" s="32">
        <f t="shared" si="192"/>
        <v>19.100000000000001</v>
      </c>
      <c r="L572" s="32">
        <f t="shared" si="192"/>
        <v>0</v>
      </c>
      <c r="M572" s="32">
        <f t="shared" si="192"/>
        <v>0</v>
      </c>
      <c r="N572" s="32">
        <f t="shared" si="192"/>
        <v>0</v>
      </c>
      <c r="O572" s="189">
        <v>524</v>
      </c>
      <c r="P572" s="189"/>
    </row>
    <row r="573" spans="1:16" x14ac:dyDescent="0.25">
      <c r="A573" s="190"/>
      <c r="B573" s="189"/>
      <c r="C573" s="189"/>
      <c r="D573" s="189"/>
      <c r="E573" s="189"/>
      <c r="F573" s="189"/>
      <c r="G573" s="31" t="s">
        <v>6</v>
      </c>
      <c r="H573" s="32">
        <f t="shared" si="191"/>
        <v>0</v>
      </c>
      <c r="I573" s="32">
        <v>0</v>
      </c>
      <c r="J573" s="32">
        <v>0</v>
      </c>
      <c r="K573" s="32">
        <v>0</v>
      </c>
      <c r="L573" s="32">
        <v>0</v>
      </c>
      <c r="M573" s="32">
        <v>0</v>
      </c>
      <c r="N573" s="32">
        <v>0</v>
      </c>
      <c r="O573" s="189"/>
      <c r="P573" s="189"/>
    </row>
    <row r="574" spans="1:16" ht="24" x14ac:dyDescent="0.25">
      <c r="A574" s="190"/>
      <c r="B574" s="189"/>
      <c r="C574" s="189"/>
      <c r="D574" s="189"/>
      <c r="E574" s="189"/>
      <c r="F574" s="189"/>
      <c r="G574" s="31" t="s">
        <v>7</v>
      </c>
      <c r="H574" s="32">
        <f t="shared" si="191"/>
        <v>18.100000000000001</v>
      </c>
      <c r="I574" s="32">
        <v>0</v>
      </c>
      <c r="J574" s="32">
        <v>0</v>
      </c>
      <c r="K574" s="32">
        <v>18.100000000000001</v>
      </c>
      <c r="L574" s="32">
        <v>0</v>
      </c>
      <c r="M574" s="32">
        <v>0</v>
      </c>
      <c r="N574" s="32">
        <v>0</v>
      </c>
      <c r="O574" s="189"/>
      <c r="P574" s="189"/>
    </row>
    <row r="575" spans="1:16" x14ac:dyDescent="0.25">
      <c r="A575" s="190"/>
      <c r="B575" s="189"/>
      <c r="C575" s="189"/>
      <c r="D575" s="189"/>
      <c r="E575" s="189"/>
      <c r="F575" s="189"/>
      <c r="G575" s="31" t="s">
        <v>8</v>
      </c>
      <c r="H575" s="32">
        <f t="shared" si="191"/>
        <v>1</v>
      </c>
      <c r="I575" s="32">
        <v>0</v>
      </c>
      <c r="J575" s="32">
        <v>0</v>
      </c>
      <c r="K575" s="32">
        <v>1</v>
      </c>
      <c r="L575" s="32">
        <v>0</v>
      </c>
      <c r="M575" s="32">
        <v>0</v>
      </c>
      <c r="N575" s="32">
        <v>0</v>
      </c>
      <c r="O575" s="189"/>
      <c r="P575" s="189"/>
    </row>
    <row r="576" spans="1:16" x14ac:dyDescent="0.25">
      <c r="A576" s="190"/>
      <c r="B576" s="189"/>
      <c r="C576" s="189"/>
      <c r="D576" s="189"/>
      <c r="E576" s="189"/>
      <c r="F576" s="189"/>
      <c r="G576" s="31" t="s">
        <v>9</v>
      </c>
      <c r="H576" s="32">
        <f t="shared" si="191"/>
        <v>0</v>
      </c>
      <c r="I576" s="32">
        <v>0</v>
      </c>
      <c r="J576" s="32">
        <v>0</v>
      </c>
      <c r="K576" s="32">
        <v>0</v>
      </c>
      <c r="L576" s="32">
        <v>0</v>
      </c>
      <c r="M576" s="32">
        <v>0</v>
      </c>
      <c r="N576" s="32">
        <v>0</v>
      </c>
      <c r="O576" s="189"/>
      <c r="P576" s="189"/>
    </row>
    <row r="577" spans="1:16" ht="24" x14ac:dyDescent="0.25">
      <c r="A577" s="190" t="s">
        <v>2284</v>
      </c>
      <c r="B577" s="189"/>
      <c r="C577" s="189" t="s">
        <v>213</v>
      </c>
      <c r="D577" s="189" t="s">
        <v>12</v>
      </c>
      <c r="E577" s="189" t="s">
        <v>2285</v>
      </c>
      <c r="F577" s="189" t="s">
        <v>2213</v>
      </c>
      <c r="G577" s="31" t="s">
        <v>4</v>
      </c>
      <c r="H577" s="32">
        <f>SUM(H578:H581)</f>
        <v>44</v>
      </c>
      <c r="I577" s="32">
        <f t="shared" ref="I577:N577" si="193">SUM(I578:I581)</f>
        <v>0</v>
      </c>
      <c r="J577" s="32">
        <f t="shared" si="193"/>
        <v>0</v>
      </c>
      <c r="K577" s="32">
        <f>SUM(K578:K581)</f>
        <v>44</v>
      </c>
      <c r="L577" s="32">
        <f t="shared" si="193"/>
        <v>0</v>
      </c>
      <c r="M577" s="32">
        <f t="shared" si="193"/>
        <v>0</v>
      </c>
      <c r="N577" s="32">
        <f t="shared" si="193"/>
        <v>0</v>
      </c>
      <c r="O577" s="189">
        <v>881</v>
      </c>
      <c r="P577" s="189"/>
    </row>
    <row r="578" spans="1:16" x14ac:dyDescent="0.25">
      <c r="A578" s="190"/>
      <c r="B578" s="189"/>
      <c r="C578" s="189"/>
      <c r="D578" s="189"/>
      <c r="E578" s="189"/>
      <c r="F578" s="189"/>
      <c r="G578" s="31" t="s">
        <v>6</v>
      </c>
      <c r="H578" s="32">
        <f t="shared" si="191"/>
        <v>0</v>
      </c>
      <c r="I578" s="32">
        <v>0</v>
      </c>
      <c r="J578" s="32">
        <v>0</v>
      </c>
      <c r="K578" s="32">
        <v>0</v>
      </c>
      <c r="L578" s="32">
        <v>0</v>
      </c>
      <c r="M578" s="32">
        <v>0</v>
      </c>
      <c r="N578" s="32">
        <v>0</v>
      </c>
      <c r="O578" s="189"/>
      <c r="P578" s="189"/>
    </row>
    <row r="579" spans="1:16" ht="24" x14ac:dyDescent="0.25">
      <c r="A579" s="190"/>
      <c r="B579" s="189"/>
      <c r="C579" s="189"/>
      <c r="D579" s="189"/>
      <c r="E579" s="189"/>
      <c r="F579" s="189"/>
      <c r="G579" s="31" t="s">
        <v>7</v>
      </c>
      <c r="H579" s="32">
        <f t="shared" si="191"/>
        <v>41.8</v>
      </c>
      <c r="I579" s="32">
        <v>0</v>
      </c>
      <c r="J579" s="32">
        <v>0</v>
      </c>
      <c r="K579" s="32">
        <v>41.8</v>
      </c>
      <c r="L579" s="32">
        <v>0</v>
      </c>
      <c r="M579" s="32">
        <v>0</v>
      </c>
      <c r="N579" s="32">
        <v>0</v>
      </c>
      <c r="O579" s="189"/>
      <c r="P579" s="189"/>
    </row>
    <row r="580" spans="1:16" x14ac:dyDescent="0.25">
      <c r="A580" s="190"/>
      <c r="B580" s="189"/>
      <c r="C580" s="189"/>
      <c r="D580" s="189"/>
      <c r="E580" s="189"/>
      <c r="F580" s="189"/>
      <c r="G580" s="31" t="s">
        <v>8</v>
      </c>
      <c r="H580" s="32">
        <f t="shared" si="191"/>
        <v>2.2000000000000002</v>
      </c>
      <c r="I580" s="32">
        <v>0</v>
      </c>
      <c r="J580" s="32">
        <v>0</v>
      </c>
      <c r="K580" s="32">
        <v>2.2000000000000002</v>
      </c>
      <c r="L580" s="32">
        <v>0</v>
      </c>
      <c r="M580" s="32">
        <v>0</v>
      </c>
      <c r="N580" s="32">
        <v>0</v>
      </c>
      <c r="O580" s="189"/>
      <c r="P580" s="189"/>
    </row>
    <row r="581" spans="1:16" x14ac:dyDescent="0.25">
      <c r="A581" s="190"/>
      <c r="B581" s="189"/>
      <c r="C581" s="189"/>
      <c r="D581" s="189"/>
      <c r="E581" s="189"/>
      <c r="F581" s="189"/>
      <c r="G581" s="31" t="s">
        <v>9</v>
      </c>
      <c r="H581" s="32">
        <f t="shared" si="191"/>
        <v>0</v>
      </c>
      <c r="I581" s="32">
        <v>0</v>
      </c>
      <c r="J581" s="32">
        <v>0</v>
      </c>
      <c r="K581" s="32">
        <v>0</v>
      </c>
      <c r="L581" s="32">
        <v>0</v>
      </c>
      <c r="M581" s="32">
        <v>0</v>
      </c>
      <c r="N581" s="32">
        <v>0</v>
      </c>
      <c r="O581" s="189"/>
      <c r="P581" s="189"/>
    </row>
    <row r="582" spans="1:16" ht="24" x14ac:dyDescent="0.25">
      <c r="A582" s="190" t="s">
        <v>2212</v>
      </c>
      <c r="B582" s="189"/>
      <c r="C582" s="189" t="s">
        <v>213</v>
      </c>
      <c r="D582" s="189">
        <v>2030</v>
      </c>
      <c r="E582" s="189"/>
      <c r="F582" s="189" t="s">
        <v>2213</v>
      </c>
      <c r="G582" s="31" t="s">
        <v>4</v>
      </c>
      <c r="H582" s="32">
        <f>SUM(H583:H586)</f>
        <v>135.10000000000002</v>
      </c>
      <c r="I582" s="32">
        <f t="shared" ref="I582:N582" si="194">SUM(I583:I586)</f>
        <v>0</v>
      </c>
      <c r="J582" s="32">
        <f t="shared" si="194"/>
        <v>0</v>
      </c>
      <c r="K582" s="32">
        <f t="shared" si="194"/>
        <v>0</v>
      </c>
      <c r="L582" s="32">
        <f t="shared" si="194"/>
        <v>0</v>
      </c>
      <c r="M582" s="32">
        <f t="shared" si="194"/>
        <v>0</v>
      </c>
      <c r="N582" s="32">
        <f t="shared" si="194"/>
        <v>135.10000000000002</v>
      </c>
      <c r="O582" s="189"/>
      <c r="P582" s="189"/>
    </row>
    <row r="583" spans="1:16" x14ac:dyDescent="0.25">
      <c r="A583" s="190"/>
      <c r="B583" s="189"/>
      <c r="C583" s="189"/>
      <c r="D583" s="189"/>
      <c r="E583" s="189"/>
      <c r="F583" s="189"/>
      <c r="G583" s="31" t="s">
        <v>6</v>
      </c>
      <c r="H583" s="32">
        <f t="shared" si="191"/>
        <v>0</v>
      </c>
      <c r="I583" s="32">
        <v>0</v>
      </c>
      <c r="J583" s="32">
        <v>0</v>
      </c>
      <c r="K583" s="32">
        <v>0</v>
      </c>
      <c r="L583" s="32">
        <v>0</v>
      </c>
      <c r="M583" s="32">
        <v>0</v>
      </c>
      <c r="N583" s="32">
        <v>0</v>
      </c>
      <c r="O583" s="189"/>
      <c r="P583" s="189"/>
    </row>
    <row r="584" spans="1:16" ht="24" x14ac:dyDescent="0.25">
      <c r="A584" s="190"/>
      <c r="B584" s="189"/>
      <c r="C584" s="189"/>
      <c r="D584" s="189"/>
      <c r="E584" s="189"/>
      <c r="F584" s="189"/>
      <c r="G584" s="31" t="s">
        <v>7</v>
      </c>
      <c r="H584" s="32">
        <f t="shared" si="191"/>
        <v>128.30000000000001</v>
      </c>
      <c r="I584" s="32">
        <v>0</v>
      </c>
      <c r="J584" s="32">
        <v>0</v>
      </c>
      <c r="K584" s="32">
        <v>0</v>
      </c>
      <c r="L584" s="32">
        <v>0</v>
      </c>
      <c r="M584" s="32">
        <v>0</v>
      </c>
      <c r="N584" s="32">
        <v>128.30000000000001</v>
      </c>
      <c r="O584" s="189"/>
      <c r="P584" s="189"/>
    </row>
    <row r="585" spans="1:16" x14ac:dyDescent="0.25">
      <c r="A585" s="190"/>
      <c r="B585" s="189"/>
      <c r="C585" s="189"/>
      <c r="D585" s="189"/>
      <c r="E585" s="189"/>
      <c r="F585" s="189"/>
      <c r="G585" s="31" t="s">
        <v>8</v>
      </c>
      <c r="H585" s="32">
        <f t="shared" si="191"/>
        <v>6.8</v>
      </c>
      <c r="I585" s="32">
        <v>0</v>
      </c>
      <c r="J585" s="32">
        <v>0</v>
      </c>
      <c r="K585" s="32">
        <v>0</v>
      </c>
      <c r="L585" s="32">
        <v>0</v>
      </c>
      <c r="M585" s="32">
        <v>0</v>
      </c>
      <c r="N585" s="32">
        <v>6.8</v>
      </c>
      <c r="O585" s="189"/>
      <c r="P585" s="189"/>
    </row>
    <row r="586" spans="1:16" x14ac:dyDescent="0.25">
      <c r="A586" s="190"/>
      <c r="B586" s="189"/>
      <c r="C586" s="189"/>
      <c r="D586" s="189"/>
      <c r="E586" s="189"/>
      <c r="F586" s="189"/>
      <c r="G586" s="31" t="s">
        <v>9</v>
      </c>
      <c r="H586" s="32">
        <f t="shared" si="191"/>
        <v>0</v>
      </c>
      <c r="I586" s="32">
        <v>0</v>
      </c>
      <c r="J586" s="32">
        <v>0</v>
      </c>
      <c r="K586" s="32">
        <v>0</v>
      </c>
      <c r="L586" s="32">
        <v>0</v>
      </c>
      <c r="M586" s="32">
        <v>0</v>
      </c>
      <c r="N586" s="32">
        <v>0</v>
      </c>
      <c r="O586" s="189"/>
      <c r="P586" s="189"/>
    </row>
    <row r="587" spans="1:16" ht="24" x14ac:dyDescent="0.25">
      <c r="A587" s="190" t="s">
        <v>2214</v>
      </c>
      <c r="B587" s="189"/>
      <c r="C587" s="189" t="s">
        <v>213</v>
      </c>
      <c r="D587" s="189">
        <v>2030</v>
      </c>
      <c r="E587" s="189"/>
      <c r="F587" s="189" t="s">
        <v>2213</v>
      </c>
      <c r="G587" s="31" t="s">
        <v>4</v>
      </c>
      <c r="H587" s="32">
        <f>SUM(H588:H591)</f>
        <v>135.10000000000002</v>
      </c>
      <c r="I587" s="32">
        <f t="shared" ref="I587:N587" si="195">SUM(I588:I591)</f>
        <v>0</v>
      </c>
      <c r="J587" s="32">
        <f t="shared" si="195"/>
        <v>0</v>
      </c>
      <c r="K587" s="32">
        <f t="shared" si="195"/>
        <v>0</v>
      </c>
      <c r="L587" s="32">
        <f t="shared" si="195"/>
        <v>0</v>
      </c>
      <c r="M587" s="32">
        <f t="shared" si="195"/>
        <v>0</v>
      </c>
      <c r="N587" s="32">
        <f t="shared" si="195"/>
        <v>135.10000000000002</v>
      </c>
      <c r="O587" s="189"/>
      <c r="P587" s="189"/>
    </row>
    <row r="588" spans="1:16" x14ac:dyDescent="0.25">
      <c r="A588" s="190"/>
      <c r="B588" s="189"/>
      <c r="C588" s="189"/>
      <c r="D588" s="189"/>
      <c r="E588" s="189"/>
      <c r="F588" s="189"/>
      <c r="G588" s="31" t="s">
        <v>6</v>
      </c>
      <c r="H588" s="32">
        <f t="shared" si="191"/>
        <v>0</v>
      </c>
      <c r="I588" s="32">
        <v>0</v>
      </c>
      <c r="J588" s="32">
        <v>0</v>
      </c>
      <c r="K588" s="32">
        <v>0</v>
      </c>
      <c r="L588" s="32">
        <v>0</v>
      </c>
      <c r="M588" s="32">
        <v>0</v>
      </c>
      <c r="N588" s="32">
        <v>0</v>
      </c>
      <c r="O588" s="189"/>
      <c r="P588" s="189"/>
    </row>
    <row r="589" spans="1:16" ht="24" x14ac:dyDescent="0.25">
      <c r="A589" s="190"/>
      <c r="B589" s="189"/>
      <c r="C589" s="189"/>
      <c r="D589" s="189"/>
      <c r="E589" s="189"/>
      <c r="F589" s="189"/>
      <c r="G589" s="31" t="s">
        <v>7</v>
      </c>
      <c r="H589" s="32">
        <f t="shared" si="191"/>
        <v>128.30000000000001</v>
      </c>
      <c r="I589" s="32">
        <v>0</v>
      </c>
      <c r="J589" s="32">
        <v>0</v>
      </c>
      <c r="K589" s="32">
        <v>0</v>
      </c>
      <c r="L589" s="32">
        <v>0</v>
      </c>
      <c r="M589" s="32">
        <v>0</v>
      </c>
      <c r="N589" s="32">
        <v>128.30000000000001</v>
      </c>
      <c r="O589" s="189"/>
      <c r="P589" s="189"/>
    </row>
    <row r="590" spans="1:16" x14ac:dyDescent="0.25">
      <c r="A590" s="190"/>
      <c r="B590" s="189"/>
      <c r="C590" s="189"/>
      <c r="D590" s="189"/>
      <c r="E590" s="189"/>
      <c r="F590" s="189"/>
      <c r="G590" s="31" t="s">
        <v>8</v>
      </c>
      <c r="H590" s="32">
        <f t="shared" si="191"/>
        <v>6.8</v>
      </c>
      <c r="I590" s="32">
        <v>0</v>
      </c>
      <c r="J590" s="32">
        <v>0</v>
      </c>
      <c r="K590" s="32">
        <v>0</v>
      </c>
      <c r="L590" s="32">
        <v>0</v>
      </c>
      <c r="M590" s="32">
        <v>0</v>
      </c>
      <c r="N590" s="32">
        <v>6.8</v>
      </c>
      <c r="O590" s="189"/>
      <c r="P590" s="189"/>
    </row>
    <row r="591" spans="1:16" x14ac:dyDescent="0.25">
      <c r="A591" s="190"/>
      <c r="B591" s="189"/>
      <c r="C591" s="189"/>
      <c r="D591" s="189"/>
      <c r="E591" s="189"/>
      <c r="F591" s="189"/>
      <c r="G591" s="31" t="s">
        <v>9</v>
      </c>
      <c r="H591" s="32">
        <f t="shared" si="191"/>
        <v>0</v>
      </c>
      <c r="I591" s="32">
        <v>0</v>
      </c>
      <c r="J591" s="32">
        <v>0</v>
      </c>
      <c r="K591" s="32">
        <v>0</v>
      </c>
      <c r="L591" s="32">
        <v>0</v>
      </c>
      <c r="M591" s="32">
        <v>0</v>
      </c>
      <c r="N591" s="32">
        <v>0</v>
      </c>
      <c r="O591" s="189"/>
      <c r="P591" s="189"/>
    </row>
    <row r="592" spans="1:16" ht="24" x14ac:dyDescent="0.25">
      <c r="A592" s="209" t="s">
        <v>125</v>
      </c>
      <c r="B592" s="209"/>
      <c r="C592" s="209"/>
      <c r="D592" s="209"/>
      <c r="E592" s="209"/>
      <c r="F592" s="209"/>
      <c r="G592" s="35" t="s">
        <v>4</v>
      </c>
      <c r="H592" s="37">
        <f>SUM(H593:H596)</f>
        <v>335.1</v>
      </c>
      <c r="I592" s="37">
        <f t="shared" ref="I592:N592" si="196">SUM(I593:I596)</f>
        <v>0</v>
      </c>
      <c r="J592" s="37">
        <f t="shared" si="196"/>
        <v>0</v>
      </c>
      <c r="K592" s="37">
        <f t="shared" si="196"/>
        <v>64.899999999999991</v>
      </c>
      <c r="L592" s="37">
        <f t="shared" si="196"/>
        <v>0</v>
      </c>
      <c r="M592" s="37">
        <f t="shared" si="196"/>
        <v>0</v>
      </c>
      <c r="N592" s="37">
        <f t="shared" si="196"/>
        <v>270.20000000000005</v>
      </c>
      <c r="O592" s="189"/>
      <c r="P592" s="189"/>
    </row>
    <row r="593" spans="1:16" x14ac:dyDescent="0.25">
      <c r="A593" s="209"/>
      <c r="B593" s="209"/>
      <c r="C593" s="209"/>
      <c r="D593" s="209"/>
      <c r="E593" s="209"/>
      <c r="F593" s="209"/>
      <c r="G593" s="35" t="s">
        <v>6</v>
      </c>
      <c r="H593" s="37">
        <f t="shared" si="191"/>
        <v>0</v>
      </c>
      <c r="I593" s="37">
        <f t="shared" ref="I593:N593" si="197">I568+I573+I578+I583+I588</f>
        <v>0</v>
      </c>
      <c r="J593" s="37">
        <f t="shared" si="197"/>
        <v>0</v>
      </c>
      <c r="K593" s="37">
        <f t="shared" si="197"/>
        <v>0</v>
      </c>
      <c r="L593" s="37">
        <f t="shared" si="197"/>
        <v>0</v>
      </c>
      <c r="M593" s="37">
        <f t="shared" si="197"/>
        <v>0</v>
      </c>
      <c r="N593" s="37">
        <f t="shared" si="197"/>
        <v>0</v>
      </c>
      <c r="O593" s="189"/>
      <c r="P593" s="189"/>
    </row>
    <row r="594" spans="1:16" ht="36" x14ac:dyDescent="0.25">
      <c r="A594" s="209"/>
      <c r="B594" s="209"/>
      <c r="C594" s="209"/>
      <c r="D594" s="209"/>
      <c r="E594" s="209"/>
      <c r="F594" s="209"/>
      <c r="G594" s="35" t="s">
        <v>7</v>
      </c>
      <c r="H594" s="37">
        <f>SUM(I594:N594)</f>
        <v>318.20000000000005</v>
      </c>
      <c r="I594" s="37">
        <f t="shared" ref="I594:N594" si="198">I569+I574+I579+I584+I589</f>
        <v>0</v>
      </c>
      <c r="J594" s="37">
        <f t="shared" si="198"/>
        <v>0</v>
      </c>
      <c r="K594" s="37">
        <f t="shared" si="198"/>
        <v>61.599999999999994</v>
      </c>
      <c r="L594" s="37">
        <f t="shared" si="198"/>
        <v>0</v>
      </c>
      <c r="M594" s="37">
        <f t="shared" si="198"/>
        <v>0</v>
      </c>
      <c r="N594" s="37">
        <f t="shared" si="198"/>
        <v>256.60000000000002</v>
      </c>
      <c r="O594" s="189"/>
      <c r="P594" s="189"/>
    </row>
    <row r="595" spans="1:16" x14ac:dyDescent="0.25">
      <c r="A595" s="209"/>
      <c r="B595" s="209"/>
      <c r="C595" s="209"/>
      <c r="D595" s="209"/>
      <c r="E595" s="209"/>
      <c r="F595" s="209"/>
      <c r="G595" s="35" t="s">
        <v>8</v>
      </c>
      <c r="H595" s="37">
        <f>SUM(I595:N595)</f>
        <v>16.899999999999999</v>
      </c>
      <c r="I595" s="37">
        <f t="shared" ref="I595:N595" si="199">I570+I575+I580+I585+I590</f>
        <v>0</v>
      </c>
      <c r="J595" s="37">
        <f t="shared" si="199"/>
        <v>0</v>
      </c>
      <c r="K595" s="37">
        <f t="shared" si="199"/>
        <v>3.3000000000000003</v>
      </c>
      <c r="L595" s="37">
        <f t="shared" si="199"/>
        <v>0</v>
      </c>
      <c r="M595" s="37">
        <f t="shared" si="199"/>
        <v>0</v>
      </c>
      <c r="N595" s="37">
        <f t="shared" si="199"/>
        <v>13.6</v>
      </c>
      <c r="O595" s="189"/>
      <c r="P595" s="189"/>
    </row>
    <row r="596" spans="1:16" ht="24" x14ac:dyDescent="0.25">
      <c r="A596" s="209"/>
      <c r="B596" s="209"/>
      <c r="C596" s="209"/>
      <c r="D596" s="209"/>
      <c r="E596" s="209"/>
      <c r="F596" s="209"/>
      <c r="G596" s="35" t="s">
        <v>9</v>
      </c>
      <c r="H596" s="37">
        <f t="shared" si="191"/>
        <v>0</v>
      </c>
      <c r="I596" s="37">
        <f t="shared" ref="I596:N596" si="200">I571+I576+I581+I586+I591</f>
        <v>0</v>
      </c>
      <c r="J596" s="37">
        <f t="shared" si="200"/>
        <v>0</v>
      </c>
      <c r="K596" s="37">
        <f t="shared" si="200"/>
        <v>0</v>
      </c>
      <c r="L596" s="37">
        <f t="shared" si="200"/>
        <v>0</v>
      </c>
      <c r="M596" s="37">
        <f t="shared" si="200"/>
        <v>0</v>
      </c>
      <c r="N596" s="37">
        <f t="shared" si="200"/>
        <v>0</v>
      </c>
      <c r="O596" s="189"/>
      <c r="P596" s="189"/>
    </row>
    <row r="597" spans="1:16" x14ac:dyDescent="0.25">
      <c r="A597" s="187" t="s">
        <v>214</v>
      </c>
      <c r="B597" s="187"/>
      <c r="C597" s="187"/>
      <c r="D597" s="187"/>
      <c r="E597" s="187"/>
      <c r="F597" s="187"/>
      <c r="G597" s="187"/>
      <c r="H597" s="187"/>
      <c r="I597" s="187"/>
      <c r="J597" s="187"/>
      <c r="K597" s="187"/>
      <c r="L597" s="187"/>
      <c r="M597" s="187"/>
      <c r="N597" s="187"/>
      <c r="O597" s="187"/>
      <c r="P597" s="187"/>
    </row>
    <row r="598" spans="1:16" ht="24" x14ac:dyDescent="0.25">
      <c r="A598" s="190" t="s">
        <v>2286</v>
      </c>
      <c r="B598" s="189"/>
      <c r="C598" s="189" t="s">
        <v>214</v>
      </c>
      <c r="D598" s="189">
        <v>2027</v>
      </c>
      <c r="E598" s="189"/>
      <c r="F598" s="189" t="s">
        <v>2287</v>
      </c>
      <c r="G598" s="31" t="s">
        <v>4</v>
      </c>
      <c r="H598" s="32">
        <f t="shared" ref="H598:N598" si="201">SUM(H599:H602)</f>
        <v>20.6</v>
      </c>
      <c r="I598" s="32">
        <f t="shared" si="201"/>
        <v>0</v>
      </c>
      <c r="J598" s="32">
        <f t="shared" si="201"/>
        <v>0</v>
      </c>
      <c r="K598" s="32">
        <f t="shared" si="201"/>
        <v>20.6</v>
      </c>
      <c r="L598" s="32">
        <f t="shared" si="201"/>
        <v>0</v>
      </c>
      <c r="M598" s="32">
        <f t="shared" si="201"/>
        <v>0</v>
      </c>
      <c r="N598" s="32">
        <f t="shared" si="201"/>
        <v>0</v>
      </c>
      <c r="O598" s="189"/>
      <c r="P598" s="189"/>
    </row>
    <row r="599" spans="1:16" x14ac:dyDescent="0.25">
      <c r="A599" s="190"/>
      <c r="B599" s="189"/>
      <c r="C599" s="189"/>
      <c r="D599" s="189"/>
      <c r="E599" s="189"/>
      <c r="F599" s="189"/>
      <c r="G599" s="31" t="s">
        <v>6</v>
      </c>
      <c r="H599" s="32">
        <f>SUM(I599:N599)</f>
        <v>0</v>
      </c>
      <c r="I599" s="32">
        <v>0</v>
      </c>
      <c r="J599" s="32">
        <v>0</v>
      </c>
      <c r="K599" s="32">
        <v>0</v>
      </c>
      <c r="L599" s="32">
        <v>0</v>
      </c>
      <c r="M599" s="32">
        <v>0</v>
      </c>
      <c r="N599" s="32">
        <v>0</v>
      </c>
      <c r="O599" s="189"/>
      <c r="P599" s="189"/>
    </row>
    <row r="600" spans="1:16" ht="24" x14ac:dyDescent="0.25">
      <c r="A600" s="190"/>
      <c r="B600" s="189"/>
      <c r="C600" s="189"/>
      <c r="D600" s="189"/>
      <c r="E600" s="189"/>
      <c r="F600" s="189"/>
      <c r="G600" s="31" t="s">
        <v>7</v>
      </c>
      <c r="H600" s="32">
        <f>SUM(I600:N600)</f>
        <v>19</v>
      </c>
      <c r="I600" s="32">
        <v>0</v>
      </c>
      <c r="J600" s="32">
        <v>0</v>
      </c>
      <c r="K600" s="32">
        <v>19</v>
      </c>
      <c r="L600" s="32">
        <v>0</v>
      </c>
      <c r="M600" s="32">
        <v>0</v>
      </c>
      <c r="N600" s="32">
        <v>0</v>
      </c>
      <c r="O600" s="189"/>
      <c r="P600" s="189"/>
    </row>
    <row r="601" spans="1:16" x14ac:dyDescent="0.25">
      <c r="A601" s="190"/>
      <c r="B601" s="189"/>
      <c r="C601" s="189"/>
      <c r="D601" s="189"/>
      <c r="E601" s="189"/>
      <c r="F601" s="189"/>
      <c r="G601" s="31" t="s">
        <v>8</v>
      </c>
      <c r="H601" s="32">
        <f>SUM(I601:N601)</f>
        <v>1.6</v>
      </c>
      <c r="I601" s="32">
        <v>0</v>
      </c>
      <c r="J601" s="32">
        <v>0</v>
      </c>
      <c r="K601" s="32">
        <v>1.6</v>
      </c>
      <c r="L601" s="32">
        <v>0</v>
      </c>
      <c r="M601" s="32">
        <v>0</v>
      </c>
      <c r="N601" s="32">
        <v>0</v>
      </c>
      <c r="O601" s="189"/>
      <c r="P601" s="189"/>
    </row>
    <row r="602" spans="1:16" x14ac:dyDescent="0.25">
      <c r="A602" s="190"/>
      <c r="B602" s="189"/>
      <c r="C602" s="189"/>
      <c r="D602" s="189"/>
      <c r="E602" s="189"/>
      <c r="F602" s="189"/>
      <c r="G602" s="31" t="s">
        <v>9</v>
      </c>
      <c r="H602" s="32">
        <f>SUM(I602:N602)</f>
        <v>0</v>
      </c>
      <c r="I602" s="32">
        <v>0</v>
      </c>
      <c r="J602" s="32">
        <v>0</v>
      </c>
      <c r="K602" s="32">
        <v>0</v>
      </c>
      <c r="L602" s="32">
        <v>0</v>
      </c>
      <c r="M602" s="32">
        <v>0</v>
      </c>
      <c r="N602" s="32">
        <v>0</v>
      </c>
      <c r="O602" s="189"/>
      <c r="P602" s="189"/>
    </row>
    <row r="603" spans="1:16" ht="41.25" customHeight="1" x14ac:dyDescent="0.25">
      <c r="A603" s="190" t="s">
        <v>2288</v>
      </c>
      <c r="B603" s="189"/>
      <c r="C603" s="189" t="s">
        <v>214</v>
      </c>
      <c r="D603" s="189">
        <v>2025</v>
      </c>
      <c r="E603" s="189"/>
      <c r="F603" s="189" t="s">
        <v>2287</v>
      </c>
      <c r="G603" s="31" t="s">
        <v>4</v>
      </c>
      <c r="H603" s="32">
        <f t="shared" ref="H603:N603" si="202">SUM(H604:H607)</f>
        <v>4.4000000000000004</v>
      </c>
      <c r="I603" s="32">
        <f t="shared" si="202"/>
        <v>4.4000000000000004</v>
      </c>
      <c r="J603" s="32">
        <f t="shared" si="202"/>
        <v>0</v>
      </c>
      <c r="K603" s="32">
        <f t="shared" si="202"/>
        <v>0</v>
      </c>
      <c r="L603" s="32">
        <f t="shared" si="202"/>
        <v>0</v>
      </c>
      <c r="M603" s="32">
        <f t="shared" si="202"/>
        <v>0</v>
      </c>
      <c r="N603" s="32">
        <f t="shared" si="202"/>
        <v>0</v>
      </c>
      <c r="O603" s="189"/>
      <c r="P603" s="205"/>
    </row>
    <row r="604" spans="1:16" x14ac:dyDescent="0.25">
      <c r="A604" s="190"/>
      <c r="B604" s="189"/>
      <c r="C604" s="189"/>
      <c r="D604" s="189"/>
      <c r="E604" s="189"/>
      <c r="F604" s="189"/>
      <c r="G604" s="31" t="s">
        <v>6</v>
      </c>
      <c r="H604" s="32">
        <f>SUM(I604:N604)</f>
        <v>0</v>
      </c>
      <c r="I604" s="32">
        <v>0</v>
      </c>
      <c r="J604" s="32">
        <v>0</v>
      </c>
      <c r="K604" s="32">
        <v>0</v>
      </c>
      <c r="L604" s="32">
        <v>0</v>
      </c>
      <c r="M604" s="32">
        <v>0</v>
      </c>
      <c r="N604" s="32">
        <v>0</v>
      </c>
      <c r="O604" s="189"/>
      <c r="P604" s="206"/>
    </row>
    <row r="605" spans="1:16" ht="24" x14ac:dyDescent="0.25">
      <c r="A605" s="190"/>
      <c r="B605" s="189"/>
      <c r="C605" s="189"/>
      <c r="D605" s="189"/>
      <c r="E605" s="189"/>
      <c r="F605" s="189"/>
      <c r="G605" s="31" t="s">
        <v>7</v>
      </c>
      <c r="H605" s="32">
        <f>SUM(I605:N605)</f>
        <v>4</v>
      </c>
      <c r="I605" s="32">
        <v>4</v>
      </c>
      <c r="J605" s="32">
        <v>0</v>
      </c>
      <c r="K605" s="32">
        <v>0</v>
      </c>
      <c r="L605" s="32">
        <v>0</v>
      </c>
      <c r="M605" s="32">
        <v>0</v>
      </c>
      <c r="N605" s="32">
        <v>0</v>
      </c>
      <c r="O605" s="189"/>
      <c r="P605" s="206"/>
    </row>
    <row r="606" spans="1:16" x14ac:dyDescent="0.25">
      <c r="A606" s="190"/>
      <c r="B606" s="189"/>
      <c r="C606" s="189"/>
      <c r="D606" s="189"/>
      <c r="E606" s="189"/>
      <c r="F606" s="189"/>
      <c r="G606" s="31" t="s">
        <v>8</v>
      </c>
      <c r="H606" s="32">
        <f>SUM(I606:N606)</f>
        <v>0.4</v>
      </c>
      <c r="I606" s="32">
        <v>0.4</v>
      </c>
      <c r="J606" s="32">
        <v>0</v>
      </c>
      <c r="K606" s="32">
        <v>0</v>
      </c>
      <c r="L606" s="32">
        <v>0</v>
      </c>
      <c r="M606" s="32">
        <v>0</v>
      </c>
      <c r="N606" s="32">
        <v>0</v>
      </c>
      <c r="O606" s="189"/>
      <c r="P606" s="206"/>
    </row>
    <row r="607" spans="1:16" x14ac:dyDescent="0.25">
      <c r="A607" s="190"/>
      <c r="B607" s="189"/>
      <c r="C607" s="189"/>
      <c r="D607" s="189"/>
      <c r="E607" s="189"/>
      <c r="F607" s="189"/>
      <c r="G607" s="31" t="s">
        <v>9</v>
      </c>
      <c r="H607" s="32">
        <f>SUM(I607:N607)</f>
        <v>0</v>
      </c>
      <c r="I607" s="32">
        <v>0</v>
      </c>
      <c r="J607" s="32">
        <v>0</v>
      </c>
      <c r="K607" s="32">
        <v>0</v>
      </c>
      <c r="L607" s="32">
        <v>0</v>
      </c>
      <c r="M607" s="32">
        <v>0</v>
      </c>
      <c r="N607" s="32">
        <v>0</v>
      </c>
      <c r="O607" s="189"/>
      <c r="P607" s="207"/>
    </row>
    <row r="608" spans="1:16" ht="24" x14ac:dyDescent="0.25">
      <c r="A608" s="190" t="s">
        <v>2212</v>
      </c>
      <c r="B608" s="189"/>
      <c r="C608" s="189" t="s">
        <v>214</v>
      </c>
      <c r="D608" s="189">
        <v>2028</v>
      </c>
      <c r="E608" s="189"/>
      <c r="F608" s="189" t="s">
        <v>2287</v>
      </c>
      <c r="G608" s="31" t="s">
        <v>4</v>
      </c>
      <c r="H608" s="32">
        <f>SUM(H609:H612)</f>
        <v>135</v>
      </c>
      <c r="I608" s="32">
        <f t="shared" ref="I608:N608" si="203">SUM(I609:I612)</f>
        <v>0</v>
      </c>
      <c r="J608" s="32">
        <f t="shared" si="203"/>
        <v>0</v>
      </c>
      <c r="K608" s="32">
        <f t="shared" si="203"/>
        <v>0</v>
      </c>
      <c r="L608" s="32">
        <f t="shared" si="203"/>
        <v>135</v>
      </c>
      <c r="M608" s="32">
        <f t="shared" si="203"/>
        <v>0</v>
      </c>
      <c r="N608" s="32">
        <f t="shared" si="203"/>
        <v>0</v>
      </c>
      <c r="O608" s="189"/>
      <c r="P608" s="189"/>
    </row>
    <row r="609" spans="1:16" x14ac:dyDescent="0.25">
      <c r="A609" s="190"/>
      <c r="B609" s="189"/>
      <c r="C609" s="189"/>
      <c r="D609" s="189"/>
      <c r="E609" s="189"/>
      <c r="F609" s="189"/>
      <c r="G609" s="31" t="s">
        <v>6</v>
      </c>
      <c r="H609" s="32">
        <f>SUM(I609:N609)</f>
        <v>0</v>
      </c>
      <c r="I609" s="32">
        <v>0</v>
      </c>
      <c r="J609" s="32">
        <v>0</v>
      </c>
      <c r="K609" s="32">
        <v>0</v>
      </c>
      <c r="L609" s="32">
        <v>0</v>
      </c>
      <c r="M609" s="32">
        <v>0</v>
      </c>
      <c r="N609" s="32">
        <v>0</v>
      </c>
      <c r="O609" s="189"/>
      <c r="P609" s="189"/>
    </row>
    <row r="610" spans="1:16" ht="24" x14ac:dyDescent="0.25">
      <c r="A610" s="190"/>
      <c r="B610" s="189"/>
      <c r="C610" s="189"/>
      <c r="D610" s="189"/>
      <c r="E610" s="189"/>
      <c r="F610" s="189"/>
      <c r="G610" s="31" t="s">
        <v>7</v>
      </c>
      <c r="H610" s="32">
        <f>SUM(I610:N610)</f>
        <v>124.2</v>
      </c>
      <c r="I610" s="32">
        <v>0</v>
      </c>
      <c r="J610" s="32">
        <v>0</v>
      </c>
      <c r="K610" s="32">
        <v>0</v>
      </c>
      <c r="L610" s="32">
        <v>124.2</v>
      </c>
      <c r="M610" s="32">
        <v>0</v>
      </c>
      <c r="N610" s="32">
        <v>0</v>
      </c>
      <c r="O610" s="189"/>
      <c r="P610" s="189"/>
    </row>
    <row r="611" spans="1:16" x14ac:dyDescent="0.25">
      <c r="A611" s="190"/>
      <c r="B611" s="189"/>
      <c r="C611" s="189"/>
      <c r="D611" s="189"/>
      <c r="E611" s="189"/>
      <c r="F611" s="189"/>
      <c r="G611" s="31" t="s">
        <v>8</v>
      </c>
      <c r="H611" s="32">
        <f>SUM(I611:N611)</f>
        <v>10.8</v>
      </c>
      <c r="I611" s="32">
        <v>0</v>
      </c>
      <c r="J611" s="32">
        <v>0</v>
      </c>
      <c r="K611" s="32">
        <v>0</v>
      </c>
      <c r="L611" s="32">
        <v>10.8</v>
      </c>
      <c r="M611" s="32">
        <v>0</v>
      </c>
      <c r="N611" s="32">
        <v>0</v>
      </c>
      <c r="O611" s="189"/>
      <c r="P611" s="189"/>
    </row>
    <row r="612" spans="1:16" x14ac:dyDescent="0.25">
      <c r="A612" s="190"/>
      <c r="B612" s="189"/>
      <c r="C612" s="189"/>
      <c r="D612" s="189"/>
      <c r="E612" s="189"/>
      <c r="F612" s="189"/>
      <c r="G612" s="31" t="s">
        <v>9</v>
      </c>
      <c r="H612" s="32">
        <f>SUM(I612:N612)</f>
        <v>0</v>
      </c>
      <c r="I612" s="32">
        <v>0</v>
      </c>
      <c r="J612" s="32">
        <v>0</v>
      </c>
      <c r="K612" s="32">
        <v>0</v>
      </c>
      <c r="L612" s="32">
        <v>0</v>
      </c>
      <c r="M612" s="32">
        <v>0</v>
      </c>
      <c r="N612" s="32">
        <v>0</v>
      </c>
      <c r="O612" s="189"/>
      <c r="P612" s="189"/>
    </row>
    <row r="613" spans="1:16" ht="24" x14ac:dyDescent="0.25">
      <c r="A613" s="190" t="s">
        <v>2214</v>
      </c>
      <c r="B613" s="189"/>
      <c r="C613" s="189" t="s">
        <v>214</v>
      </c>
      <c r="D613" s="189">
        <v>2028</v>
      </c>
      <c r="E613" s="189"/>
      <c r="F613" s="189" t="s">
        <v>2287</v>
      </c>
      <c r="G613" s="31" t="s">
        <v>4</v>
      </c>
      <c r="H613" s="32">
        <f>SUM(H614:H617)</f>
        <v>135</v>
      </c>
      <c r="I613" s="32">
        <f t="shared" ref="I613:N613" si="204">SUM(I614:I617)</f>
        <v>0</v>
      </c>
      <c r="J613" s="32">
        <f t="shared" si="204"/>
        <v>0</v>
      </c>
      <c r="K613" s="32">
        <f t="shared" si="204"/>
        <v>0</v>
      </c>
      <c r="L613" s="32">
        <f t="shared" si="204"/>
        <v>135</v>
      </c>
      <c r="M613" s="32">
        <f t="shared" si="204"/>
        <v>0</v>
      </c>
      <c r="N613" s="32">
        <f t="shared" si="204"/>
        <v>0</v>
      </c>
      <c r="O613" s="189"/>
      <c r="P613" s="189"/>
    </row>
    <row r="614" spans="1:16" x14ac:dyDescent="0.25">
      <c r="A614" s="190"/>
      <c r="B614" s="189"/>
      <c r="C614" s="189"/>
      <c r="D614" s="189"/>
      <c r="E614" s="189"/>
      <c r="F614" s="189"/>
      <c r="G614" s="31" t="s">
        <v>6</v>
      </c>
      <c r="H614" s="32">
        <f>SUM(I614:N614)</f>
        <v>0</v>
      </c>
      <c r="I614" s="32">
        <v>0</v>
      </c>
      <c r="J614" s="32">
        <v>0</v>
      </c>
      <c r="K614" s="32">
        <v>0</v>
      </c>
      <c r="L614" s="32">
        <v>0</v>
      </c>
      <c r="M614" s="32">
        <v>0</v>
      </c>
      <c r="N614" s="32">
        <v>0</v>
      </c>
      <c r="O614" s="189"/>
      <c r="P614" s="189"/>
    </row>
    <row r="615" spans="1:16" ht="24" x14ac:dyDescent="0.25">
      <c r="A615" s="190"/>
      <c r="B615" s="189"/>
      <c r="C615" s="189"/>
      <c r="D615" s="189"/>
      <c r="E615" s="189"/>
      <c r="F615" s="189"/>
      <c r="G615" s="31" t="s">
        <v>7</v>
      </c>
      <c r="H615" s="32">
        <f>SUM(I615:N615)</f>
        <v>124.2</v>
      </c>
      <c r="I615" s="32">
        <v>0</v>
      </c>
      <c r="J615" s="32">
        <v>0</v>
      </c>
      <c r="K615" s="32">
        <v>0</v>
      </c>
      <c r="L615" s="32">
        <v>124.2</v>
      </c>
      <c r="M615" s="32">
        <v>0</v>
      </c>
      <c r="N615" s="32">
        <v>0</v>
      </c>
      <c r="O615" s="189"/>
      <c r="P615" s="189"/>
    </row>
    <row r="616" spans="1:16" x14ac:dyDescent="0.25">
      <c r="A616" s="190"/>
      <c r="B616" s="189"/>
      <c r="C616" s="189"/>
      <c r="D616" s="189"/>
      <c r="E616" s="189"/>
      <c r="F616" s="189"/>
      <c r="G616" s="31" t="s">
        <v>8</v>
      </c>
      <c r="H616" s="32">
        <f>SUM(I616:N616)</f>
        <v>10.8</v>
      </c>
      <c r="I616" s="32">
        <v>0</v>
      </c>
      <c r="J616" s="32">
        <v>0</v>
      </c>
      <c r="K616" s="32">
        <v>0</v>
      </c>
      <c r="L616" s="32">
        <v>10.8</v>
      </c>
      <c r="M616" s="32">
        <v>0</v>
      </c>
      <c r="N616" s="32">
        <v>0</v>
      </c>
      <c r="O616" s="189"/>
      <c r="P616" s="189"/>
    </row>
    <row r="617" spans="1:16" x14ac:dyDescent="0.25">
      <c r="A617" s="190"/>
      <c r="B617" s="189"/>
      <c r="C617" s="189"/>
      <c r="D617" s="189"/>
      <c r="E617" s="189"/>
      <c r="F617" s="189"/>
      <c r="G617" s="31" t="s">
        <v>9</v>
      </c>
      <c r="H617" s="32">
        <f>SUM(I617:N617)</f>
        <v>0</v>
      </c>
      <c r="I617" s="32">
        <v>0</v>
      </c>
      <c r="J617" s="32">
        <v>0</v>
      </c>
      <c r="K617" s="32">
        <v>0</v>
      </c>
      <c r="L617" s="32">
        <v>0</v>
      </c>
      <c r="M617" s="32">
        <v>0</v>
      </c>
      <c r="N617" s="32">
        <v>0</v>
      </c>
      <c r="O617" s="189"/>
      <c r="P617" s="189"/>
    </row>
    <row r="618" spans="1:16" ht="24" x14ac:dyDescent="0.25">
      <c r="A618" s="190" t="s">
        <v>2212</v>
      </c>
      <c r="B618" s="189"/>
      <c r="C618" s="189" t="s">
        <v>214</v>
      </c>
      <c r="D618" s="189">
        <v>2027</v>
      </c>
      <c r="E618" s="189"/>
      <c r="F618" s="189" t="s">
        <v>2213</v>
      </c>
      <c r="G618" s="31" t="s">
        <v>4</v>
      </c>
      <c r="H618" s="32">
        <f>SUM(H619:H622)</f>
        <v>135</v>
      </c>
      <c r="I618" s="32">
        <f t="shared" ref="I618:N618" si="205">SUM(I619:I622)</f>
        <v>0</v>
      </c>
      <c r="J618" s="32">
        <f t="shared" si="205"/>
        <v>0</v>
      </c>
      <c r="K618" s="32">
        <f t="shared" si="205"/>
        <v>135</v>
      </c>
      <c r="L618" s="32">
        <f t="shared" si="205"/>
        <v>0</v>
      </c>
      <c r="M618" s="32">
        <f t="shared" si="205"/>
        <v>0</v>
      </c>
      <c r="N618" s="32">
        <f t="shared" si="205"/>
        <v>0</v>
      </c>
      <c r="O618" s="189"/>
      <c r="P618" s="189"/>
    </row>
    <row r="619" spans="1:16" x14ac:dyDescent="0.25">
      <c r="A619" s="190"/>
      <c r="B619" s="189"/>
      <c r="C619" s="189"/>
      <c r="D619" s="189"/>
      <c r="E619" s="189"/>
      <c r="F619" s="189"/>
      <c r="G619" s="31" t="s">
        <v>6</v>
      </c>
      <c r="H619" s="32">
        <f>SUM(I619:N619)</f>
        <v>0</v>
      </c>
      <c r="I619" s="32">
        <v>0</v>
      </c>
      <c r="J619" s="32">
        <v>0</v>
      </c>
      <c r="K619" s="32">
        <v>0</v>
      </c>
      <c r="L619" s="32">
        <v>0</v>
      </c>
      <c r="M619" s="32">
        <v>0</v>
      </c>
      <c r="N619" s="32">
        <v>0</v>
      </c>
      <c r="O619" s="189"/>
      <c r="P619" s="189"/>
    </row>
    <row r="620" spans="1:16" ht="24" x14ac:dyDescent="0.25">
      <c r="A620" s="190"/>
      <c r="B620" s="189"/>
      <c r="C620" s="189"/>
      <c r="D620" s="189"/>
      <c r="E620" s="189"/>
      <c r="F620" s="189"/>
      <c r="G620" s="31" t="s">
        <v>7</v>
      </c>
      <c r="H620" s="32">
        <f>SUM(I620:N620)</f>
        <v>124.2</v>
      </c>
      <c r="I620" s="32">
        <v>0</v>
      </c>
      <c r="J620" s="32">
        <v>0</v>
      </c>
      <c r="K620" s="32">
        <v>124.2</v>
      </c>
      <c r="L620" s="32">
        <v>0</v>
      </c>
      <c r="M620" s="32">
        <v>0</v>
      </c>
      <c r="N620" s="32">
        <v>0</v>
      </c>
      <c r="O620" s="189"/>
      <c r="P620" s="189"/>
    </row>
    <row r="621" spans="1:16" x14ac:dyDescent="0.25">
      <c r="A621" s="190"/>
      <c r="B621" s="189"/>
      <c r="C621" s="189"/>
      <c r="D621" s="189"/>
      <c r="E621" s="189"/>
      <c r="F621" s="189"/>
      <c r="G621" s="31" t="s">
        <v>8</v>
      </c>
      <c r="H621" s="32">
        <f>SUM(I621:N621)</f>
        <v>10.8</v>
      </c>
      <c r="I621" s="32">
        <v>0</v>
      </c>
      <c r="J621" s="32">
        <v>0</v>
      </c>
      <c r="K621" s="32">
        <v>10.8</v>
      </c>
      <c r="L621" s="32">
        <v>0</v>
      </c>
      <c r="M621" s="32">
        <v>0</v>
      </c>
      <c r="N621" s="32">
        <v>0</v>
      </c>
      <c r="O621" s="189"/>
      <c r="P621" s="189"/>
    </row>
    <row r="622" spans="1:16" x14ac:dyDescent="0.25">
      <c r="A622" s="190"/>
      <c r="B622" s="189"/>
      <c r="C622" s="189"/>
      <c r="D622" s="189"/>
      <c r="E622" s="189"/>
      <c r="F622" s="189"/>
      <c r="G622" s="31" t="s">
        <v>9</v>
      </c>
      <c r="H622" s="32">
        <f>SUM(I622:N622)</f>
        <v>0</v>
      </c>
      <c r="I622" s="32">
        <v>0</v>
      </c>
      <c r="J622" s="32">
        <v>0</v>
      </c>
      <c r="K622" s="32">
        <v>0</v>
      </c>
      <c r="L622" s="32">
        <v>0</v>
      </c>
      <c r="M622" s="32">
        <v>0</v>
      </c>
      <c r="N622" s="32">
        <v>0</v>
      </c>
      <c r="O622" s="189"/>
      <c r="P622" s="189"/>
    </row>
    <row r="623" spans="1:16" ht="24" x14ac:dyDescent="0.25">
      <c r="A623" s="190" t="s">
        <v>2214</v>
      </c>
      <c r="B623" s="189"/>
      <c r="C623" s="189" t="s">
        <v>214</v>
      </c>
      <c r="D623" s="189">
        <v>2027</v>
      </c>
      <c r="E623" s="189"/>
      <c r="F623" s="189" t="s">
        <v>2213</v>
      </c>
      <c r="G623" s="31" t="s">
        <v>4</v>
      </c>
      <c r="H623" s="32">
        <f>SUM(H624:H627)</f>
        <v>135</v>
      </c>
      <c r="I623" s="32">
        <f t="shared" ref="I623:N623" si="206">SUM(I624:I627)</f>
        <v>0</v>
      </c>
      <c r="J623" s="32">
        <f t="shared" si="206"/>
        <v>0</v>
      </c>
      <c r="K623" s="32">
        <f t="shared" si="206"/>
        <v>135</v>
      </c>
      <c r="L623" s="32">
        <f t="shared" si="206"/>
        <v>0</v>
      </c>
      <c r="M623" s="32">
        <f t="shared" si="206"/>
        <v>0</v>
      </c>
      <c r="N623" s="32">
        <f t="shared" si="206"/>
        <v>0</v>
      </c>
      <c r="O623" s="189"/>
      <c r="P623" s="189"/>
    </row>
    <row r="624" spans="1:16" x14ac:dyDescent="0.25">
      <c r="A624" s="190"/>
      <c r="B624" s="189"/>
      <c r="C624" s="189"/>
      <c r="D624" s="189"/>
      <c r="E624" s="189"/>
      <c r="F624" s="189"/>
      <c r="G624" s="31" t="s">
        <v>6</v>
      </c>
      <c r="H624" s="32">
        <f>SUM(I624:N624)</f>
        <v>0</v>
      </c>
      <c r="I624" s="32">
        <v>0</v>
      </c>
      <c r="J624" s="32">
        <v>0</v>
      </c>
      <c r="K624" s="32">
        <v>0</v>
      </c>
      <c r="L624" s="32">
        <v>0</v>
      </c>
      <c r="M624" s="32">
        <v>0</v>
      </c>
      <c r="N624" s="32">
        <v>0</v>
      </c>
      <c r="O624" s="189"/>
      <c r="P624" s="189"/>
    </row>
    <row r="625" spans="1:16" ht="24" x14ac:dyDescent="0.25">
      <c r="A625" s="190"/>
      <c r="B625" s="189"/>
      <c r="C625" s="189"/>
      <c r="D625" s="189"/>
      <c r="E625" s="189"/>
      <c r="F625" s="189"/>
      <c r="G625" s="31" t="s">
        <v>7</v>
      </c>
      <c r="H625" s="32">
        <f>SUM(I625:N625)</f>
        <v>124.2</v>
      </c>
      <c r="I625" s="32">
        <v>0</v>
      </c>
      <c r="J625" s="32">
        <v>0</v>
      </c>
      <c r="K625" s="32">
        <v>124.2</v>
      </c>
      <c r="L625" s="32">
        <v>0</v>
      </c>
      <c r="M625" s="32">
        <v>0</v>
      </c>
      <c r="N625" s="32">
        <v>0</v>
      </c>
      <c r="O625" s="189"/>
      <c r="P625" s="189"/>
    </row>
    <row r="626" spans="1:16" x14ac:dyDescent="0.25">
      <c r="A626" s="190"/>
      <c r="B626" s="189"/>
      <c r="C626" s="189"/>
      <c r="D626" s="189"/>
      <c r="E626" s="189"/>
      <c r="F626" s="189"/>
      <c r="G626" s="31" t="s">
        <v>8</v>
      </c>
      <c r="H626" s="32">
        <f>SUM(I626:N626)</f>
        <v>10.8</v>
      </c>
      <c r="I626" s="32">
        <v>0</v>
      </c>
      <c r="J626" s="32">
        <v>0</v>
      </c>
      <c r="K626" s="32">
        <v>10.8</v>
      </c>
      <c r="L626" s="32">
        <v>0</v>
      </c>
      <c r="M626" s="32">
        <v>0</v>
      </c>
      <c r="N626" s="32">
        <v>0</v>
      </c>
      <c r="O626" s="189"/>
      <c r="P626" s="189"/>
    </row>
    <row r="627" spans="1:16" x14ac:dyDescent="0.25">
      <c r="A627" s="305"/>
      <c r="B627" s="205"/>
      <c r="C627" s="205"/>
      <c r="D627" s="205"/>
      <c r="E627" s="205"/>
      <c r="F627" s="205"/>
      <c r="G627" s="122" t="s">
        <v>9</v>
      </c>
      <c r="H627" s="118">
        <f>SUM(I627:N627)</f>
        <v>0</v>
      </c>
      <c r="I627" s="118">
        <v>0</v>
      </c>
      <c r="J627" s="118">
        <v>0</v>
      </c>
      <c r="K627" s="118">
        <v>0</v>
      </c>
      <c r="L627" s="118">
        <v>0</v>
      </c>
      <c r="M627" s="118">
        <v>0</v>
      </c>
      <c r="N627" s="118">
        <v>0</v>
      </c>
      <c r="O627" s="205"/>
      <c r="P627" s="205"/>
    </row>
    <row r="628" spans="1:16" ht="24" x14ac:dyDescent="0.25">
      <c r="A628" s="428" t="s">
        <v>4302</v>
      </c>
      <c r="B628" s="189"/>
      <c r="C628" s="189" t="s">
        <v>214</v>
      </c>
      <c r="D628" s="189">
        <v>2028</v>
      </c>
      <c r="E628" s="189"/>
      <c r="F628" s="189" t="s">
        <v>1833</v>
      </c>
      <c r="G628" s="123" t="s">
        <v>4</v>
      </c>
      <c r="H628" s="32">
        <v>8.5</v>
      </c>
      <c r="I628" s="32">
        <v>0</v>
      </c>
      <c r="J628" s="32">
        <v>0</v>
      </c>
      <c r="K628" s="32">
        <v>0</v>
      </c>
      <c r="L628" s="32">
        <v>8.5</v>
      </c>
      <c r="M628" s="32">
        <v>0</v>
      </c>
      <c r="N628" s="32">
        <v>0</v>
      </c>
      <c r="O628" s="189"/>
      <c r="P628" s="189" t="s">
        <v>4301</v>
      </c>
    </row>
    <row r="629" spans="1:16" x14ac:dyDescent="0.25">
      <c r="A629" s="428"/>
      <c r="B629" s="189"/>
      <c r="C629" s="189"/>
      <c r="D629" s="189"/>
      <c r="E629" s="189"/>
      <c r="F629" s="189"/>
      <c r="G629" s="123" t="s">
        <v>6</v>
      </c>
      <c r="H629" s="32">
        <v>0</v>
      </c>
      <c r="I629" s="32">
        <v>0</v>
      </c>
      <c r="J629" s="32">
        <v>0</v>
      </c>
      <c r="K629" s="32">
        <v>0</v>
      </c>
      <c r="L629" s="32">
        <v>0</v>
      </c>
      <c r="M629" s="32">
        <v>0</v>
      </c>
      <c r="N629" s="32">
        <v>0</v>
      </c>
      <c r="O629" s="189"/>
      <c r="P629" s="189"/>
    </row>
    <row r="630" spans="1:16" ht="24" x14ac:dyDescent="0.25">
      <c r="A630" s="428"/>
      <c r="B630" s="189"/>
      <c r="C630" s="189"/>
      <c r="D630" s="189"/>
      <c r="E630" s="189"/>
      <c r="F630" s="189"/>
      <c r="G630" s="123" t="s">
        <v>7</v>
      </c>
      <c r="H630" s="32">
        <v>7.8</v>
      </c>
      <c r="I630" s="32">
        <v>0</v>
      </c>
      <c r="J630" s="32">
        <v>0</v>
      </c>
      <c r="K630" s="32">
        <v>0</v>
      </c>
      <c r="L630" s="32">
        <v>7.8</v>
      </c>
      <c r="M630" s="32">
        <v>0</v>
      </c>
      <c r="N630" s="32">
        <v>0</v>
      </c>
      <c r="O630" s="189"/>
      <c r="P630" s="189"/>
    </row>
    <row r="631" spans="1:16" x14ac:dyDescent="0.25">
      <c r="A631" s="428"/>
      <c r="B631" s="189"/>
      <c r="C631" s="189"/>
      <c r="D631" s="189"/>
      <c r="E631" s="189"/>
      <c r="F631" s="189"/>
      <c r="G631" s="123" t="s">
        <v>8</v>
      </c>
      <c r="H631" s="32">
        <v>0.7</v>
      </c>
      <c r="I631" s="32">
        <v>0</v>
      </c>
      <c r="J631" s="32">
        <v>0</v>
      </c>
      <c r="K631" s="32">
        <v>0</v>
      </c>
      <c r="L631" s="32">
        <v>0.7</v>
      </c>
      <c r="M631" s="32">
        <v>0</v>
      </c>
      <c r="N631" s="32">
        <v>0</v>
      </c>
      <c r="O631" s="189"/>
      <c r="P631" s="189"/>
    </row>
    <row r="632" spans="1:16" x14ac:dyDescent="0.25">
      <c r="A632" s="428"/>
      <c r="B632" s="189"/>
      <c r="C632" s="189"/>
      <c r="D632" s="189"/>
      <c r="E632" s="189"/>
      <c r="F632" s="189"/>
      <c r="G632" s="123" t="s">
        <v>9</v>
      </c>
      <c r="H632" s="32">
        <v>0</v>
      </c>
      <c r="I632" s="32">
        <v>0</v>
      </c>
      <c r="J632" s="32">
        <v>0</v>
      </c>
      <c r="K632" s="32">
        <v>0</v>
      </c>
      <c r="L632" s="32">
        <v>0</v>
      </c>
      <c r="M632" s="32">
        <v>0</v>
      </c>
      <c r="N632" s="32">
        <v>0</v>
      </c>
      <c r="O632" s="189"/>
      <c r="P632" s="189"/>
    </row>
    <row r="633" spans="1:16" ht="24" x14ac:dyDescent="0.25">
      <c r="A633" s="428" t="s">
        <v>4303</v>
      </c>
      <c r="B633" s="189"/>
      <c r="C633" s="189" t="s">
        <v>214</v>
      </c>
      <c r="D633" s="189">
        <v>2028</v>
      </c>
      <c r="E633" s="189"/>
      <c r="F633" s="189" t="s">
        <v>1833</v>
      </c>
      <c r="G633" s="123" t="s">
        <v>4</v>
      </c>
      <c r="H633" s="32">
        <v>32.5</v>
      </c>
      <c r="I633" s="32">
        <v>0</v>
      </c>
      <c r="J633" s="32">
        <v>0</v>
      </c>
      <c r="K633" s="32">
        <v>0</v>
      </c>
      <c r="L633" s="32">
        <v>32.5</v>
      </c>
      <c r="M633" s="32">
        <v>0</v>
      </c>
      <c r="N633" s="32">
        <v>0</v>
      </c>
      <c r="O633" s="189"/>
      <c r="P633" s="189" t="s">
        <v>4301</v>
      </c>
    </row>
    <row r="634" spans="1:16" x14ac:dyDescent="0.25">
      <c r="A634" s="428"/>
      <c r="B634" s="189"/>
      <c r="C634" s="189"/>
      <c r="D634" s="189"/>
      <c r="E634" s="189"/>
      <c r="F634" s="189"/>
      <c r="G634" s="123" t="s">
        <v>6</v>
      </c>
      <c r="H634" s="32">
        <v>0</v>
      </c>
      <c r="I634" s="32">
        <v>0</v>
      </c>
      <c r="J634" s="32">
        <v>0</v>
      </c>
      <c r="K634" s="32">
        <v>0</v>
      </c>
      <c r="L634" s="32">
        <v>0</v>
      </c>
      <c r="M634" s="32">
        <v>0</v>
      </c>
      <c r="N634" s="32">
        <v>0</v>
      </c>
      <c r="O634" s="189"/>
      <c r="P634" s="189"/>
    </row>
    <row r="635" spans="1:16" ht="24" x14ac:dyDescent="0.25">
      <c r="A635" s="428"/>
      <c r="B635" s="189"/>
      <c r="C635" s="189"/>
      <c r="D635" s="189"/>
      <c r="E635" s="189"/>
      <c r="F635" s="189"/>
      <c r="G635" s="123" t="s">
        <v>7</v>
      </c>
      <c r="H635" s="32">
        <v>29.9</v>
      </c>
      <c r="I635" s="32">
        <v>0</v>
      </c>
      <c r="J635" s="32">
        <v>0</v>
      </c>
      <c r="K635" s="32">
        <v>0</v>
      </c>
      <c r="L635" s="32">
        <v>29.9</v>
      </c>
      <c r="M635" s="32">
        <v>0</v>
      </c>
      <c r="N635" s="32">
        <v>0</v>
      </c>
      <c r="O635" s="189"/>
      <c r="P635" s="189"/>
    </row>
    <row r="636" spans="1:16" x14ac:dyDescent="0.25">
      <c r="A636" s="428"/>
      <c r="B636" s="189"/>
      <c r="C636" s="189"/>
      <c r="D636" s="189"/>
      <c r="E636" s="189"/>
      <c r="F636" s="189"/>
      <c r="G636" s="123" t="s">
        <v>8</v>
      </c>
      <c r="H636" s="32">
        <v>2.6</v>
      </c>
      <c r="I636" s="32">
        <v>0</v>
      </c>
      <c r="J636" s="32">
        <v>0</v>
      </c>
      <c r="K636" s="32">
        <v>0</v>
      </c>
      <c r="L636" s="32">
        <v>2.6</v>
      </c>
      <c r="M636" s="32">
        <v>0</v>
      </c>
      <c r="N636" s="32">
        <v>0</v>
      </c>
      <c r="O636" s="189"/>
      <c r="P636" s="189"/>
    </row>
    <row r="637" spans="1:16" x14ac:dyDescent="0.25">
      <c r="A637" s="428"/>
      <c r="B637" s="189"/>
      <c r="C637" s="189"/>
      <c r="D637" s="189"/>
      <c r="E637" s="189"/>
      <c r="F637" s="189"/>
      <c r="G637" s="123" t="s">
        <v>9</v>
      </c>
      <c r="H637" s="32">
        <v>0</v>
      </c>
      <c r="I637" s="32">
        <v>0</v>
      </c>
      <c r="J637" s="32">
        <v>0</v>
      </c>
      <c r="K637" s="32">
        <v>0</v>
      </c>
      <c r="L637" s="32">
        <v>0</v>
      </c>
      <c r="M637" s="32">
        <v>0</v>
      </c>
      <c r="N637" s="32">
        <v>0</v>
      </c>
      <c r="O637" s="189"/>
      <c r="P637" s="189"/>
    </row>
    <row r="638" spans="1:16" ht="24" x14ac:dyDescent="0.25">
      <c r="A638" s="428" t="s">
        <v>4304</v>
      </c>
      <c r="B638" s="189"/>
      <c r="C638" s="189" t="s">
        <v>214</v>
      </c>
      <c r="D638" s="189">
        <v>2028</v>
      </c>
      <c r="E638" s="189"/>
      <c r="F638" s="189" t="s">
        <v>1833</v>
      </c>
      <c r="G638" s="123" t="s">
        <v>4</v>
      </c>
      <c r="H638" s="32">
        <v>10.3</v>
      </c>
      <c r="I638" s="32">
        <v>0</v>
      </c>
      <c r="J638" s="32">
        <v>0</v>
      </c>
      <c r="K638" s="32">
        <v>0</v>
      </c>
      <c r="L638" s="32">
        <v>10.3</v>
      </c>
      <c r="M638" s="32">
        <v>0</v>
      </c>
      <c r="N638" s="32">
        <v>0</v>
      </c>
      <c r="O638" s="189"/>
      <c r="P638" s="189" t="s">
        <v>4301</v>
      </c>
    </row>
    <row r="639" spans="1:16" x14ac:dyDescent="0.25">
      <c r="A639" s="428"/>
      <c r="B639" s="189"/>
      <c r="C639" s="189"/>
      <c r="D639" s="189"/>
      <c r="E639" s="189"/>
      <c r="F639" s="189"/>
      <c r="G639" s="123" t="s">
        <v>6</v>
      </c>
      <c r="H639" s="32">
        <v>0</v>
      </c>
      <c r="I639" s="32">
        <v>0</v>
      </c>
      <c r="J639" s="32">
        <v>0</v>
      </c>
      <c r="K639" s="32">
        <v>0</v>
      </c>
      <c r="L639" s="32">
        <v>0</v>
      </c>
      <c r="M639" s="32">
        <v>0</v>
      </c>
      <c r="N639" s="32">
        <v>0</v>
      </c>
      <c r="O639" s="189"/>
      <c r="P639" s="189"/>
    </row>
    <row r="640" spans="1:16" ht="24" x14ac:dyDescent="0.25">
      <c r="A640" s="428"/>
      <c r="B640" s="189"/>
      <c r="C640" s="189"/>
      <c r="D640" s="189"/>
      <c r="E640" s="189"/>
      <c r="F640" s="189"/>
      <c r="G640" s="123" t="s">
        <v>7</v>
      </c>
      <c r="H640" s="32">
        <v>9.5</v>
      </c>
      <c r="I640" s="32">
        <v>0</v>
      </c>
      <c r="J640" s="32">
        <v>0</v>
      </c>
      <c r="K640" s="32">
        <v>0</v>
      </c>
      <c r="L640" s="32">
        <v>9.5</v>
      </c>
      <c r="M640" s="32">
        <v>0</v>
      </c>
      <c r="N640" s="32">
        <v>0</v>
      </c>
      <c r="O640" s="189"/>
      <c r="P640" s="189"/>
    </row>
    <row r="641" spans="1:16" x14ac:dyDescent="0.25">
      <c r="A641" s="428"/>
      <c r="B641" s="189"/>
      <c r="C641" s="189"/>
      <c r="D641" s="189"/>
      <c r="E641" s="189"/>
      <c r="F641" s="189"/>
      <c r="G641" s="123" t="s">
        <v>8</v>
      </c>
      <c r="H641" s="32">
        <v>0.8</v>
      </c>
      <c r="I641" s="32">
        <v>0</v>
      </c>
      <c r="J641" s="32">
        <v>0</v>
      </c>
      <c r="K641" s="32">
        <v>0</v>
      </c>
      <c r="L641" s="32">
        <v>0.8</v>
      </c>
      <c r="M641" s="32">
        <v>0</v>
      </c>
      <c r="N641" s="32">
        <v>0</v>
      </c>
      <c r="O641" s="189"/>
      <c r="P641" s="189"/>
    </row>
    <row r="642" spans="1:16" x14ac:dyDescent="0.25">
      <c r="A642" s="423"/>
      <c r="B642" s="205"/>
      <c r="C642" s="205"/>
      <c r="D642" s="205"/>
      <c r="E642" s="205"/>
      <c r="F642" s="205"/>
      <c r="G642" s="124" t="s">
        <v>9</v>
      </c>
      <c r="H642" s="118">
        <v>0</v>
      </c>
      <c r="I642" s="118">
        <v>0</v>
      </c>
      <c r="J642" s="118">
        <v>0</v>
      </c>
      <c r="K642" s="118">
        <v>0</v>
      </c>
      <c r="L642" s="118">
        <v>0</v>
      </c>
      <c r="M642" s="118">
        <v>0</v>
      </c>
      <c r="N642" s="118">
        <v>0</v>
      </c>
      <c r="O642" s="205"/>
      <c r="P642" s="205"/>
    </row>
    <row r="643" spans="1:16" ht="24" x14ac:dyDescent="0.25">
      <c r="A643" s="428" t="s">
        <v>4305</v>
      </c>
      <c r="B643" s="189"/>
      <c r="C643" s="189" t="s">
        <v>170</v>
      </c>
      <c r="D643" s="189" t="s">
        <v>4306</v>
      </c>
      <c r="E643" s="189"/>
      <c r="F643" s="189" t="s">
        <v>222</v>
      </c>
      <c r="G643" s="123" t="s">
        <v>4</v>
      </c>
      <c r="H643" s="125">
        <f>SUM(I643:N643)</f>
        <v>81.7</v>
      </c>
      <c r="I643" s="125">
        <f t="shared" ref="I643:N643" si="207">SUM(I644:I647)</f>
        <v>1.7</v>
      </c>
      <c r="J643" s="125">
        <f t="shared" si="207"/>
        <v>80</v>
      </c>
      <c r="K643" s="125">
        <f>SUM(K644:K647)</f>
        <v>0</v>
      </c>
      <c r="L643" s="125">
        <f t="shared" si="207"/>
        <v>0</v>
      </c>
      <c r="M643" s="125">
        <f t="shared" si="207"/>
        <v>0</v>
      </c>
      <c r="N643" s="125">
        <f t="shared" si="207"/>
        <v>0</v>
      </c>
      <c r="O643" s="189"/>
      <c r="P643" s="189"/>
    </row>
    <row r="644" spans="1:16" x14ac:dyDescent="0.25">
      <c r="A644" s="428"/>
      <c r="B644" s="189"/>
      <c r="C644" s="189"/>
      <c r="D644" s="189"/>
      <c r="E644" s="189"/>
      <c r="F644" s="189"/>
      <c r="G644" s="123" t="s">
        <v>6</v>
      </c>
      <c r="H644" s="125">
        <v>0</v>
      </c>
      <c r="I644" s="125">
        <v>0</v>
      </c>
      <c r="J644" s="125">
        <v>0</v>
      </c>
      <c r="K644" s="125">
        <v>0</v>
      </c>
      <c r="L644" s="125">
        <f t="shared" ref="L644:N647" si="208">0*10^-3</f>
        <v>0</v>
      </c>
      <c r="M644" s="125">
        <f t="shared" si="208"/>
        <v>0</v>
      </c>
      <c r="N644" s="125">
        <f t="shared" si="208"/>
        <v>0</v>
      </c>
      <c r="O644" s="189"/>
      <c r="P644" s="189"/>
    </row>
    <row r="645" spans="1:16" ht="24" x14ac:dyDescent="0.25">
      <c r="A645" s="428"/>
      <c r="B645" s="189"/>
      <c r="C645" s="189"/>
      <c r="D645" s="189"/>
      <c r="E645" s="189"/>
      <c r="F645" s="189"/>
      <c r="G645" s="123" t="s">
        <v>7</v>
      </c>
      <c r="H645" s="125">
        <f>SUM(I645:N645)</f>
        <v>81.7</v>
      </c>
      <c r="I645" s="125">
        <v>1.7</v>
      </c>
      <c r="J645" s="125">
        <v>80</v>
      </c>
      <c r="K645" s="125">
        <v>0</v>
      </c>
      <c r="L645" s="125">
        <f t="shared" si="208"/>
        <v>0</v>
      </c>
      <c r="M645" s="125">
        <f t="shared" si="208"/>
        <v>0</v>
      </c>
      <c r="N645" s="125">
        <f t="shared" si="208"/>
        <v>0</v>
      </c>
      <c r="O645" s="189"/>
      <c r="P645" s="189"/>
    </row>
    <row r="646" spans="1:16" x14ac:dyDescent="0.25">
      <c r="A646" s="428"/>
      <c r="B646" s="189"/>
      <c r="C646" s="189"/>
      <c r="D646" s="189"/>
      <c r="E646" s="189"/>
      <c r="F646" s="189"/>
      <c r="G646" s="123" t="s">
        <v>8</v>
      </c>
      <c r="H646" s="125">
        <f>SUM(I646:N646)</f>
        <v>0</v>
      </c>
      <c r="I646" s="125">
        <f t="shared" ref="I646:K647" si="209">0*10^-3</f>
        <v>0</v>
      </c>
      <c r="J646" s="125">
        <f t="shared" si="209"/>
        <v>0</v>
      </c>
      <c r="K646" s="125">
        <f t="shared" si="209"/>
        <v>0</v>
      </c>
      <c r="L646" s="125">
        <f t="shared" si="208"/>
        <v>0</v>
      </c>
      <c r="M646" s="125">
        <f t="shared" si="208"/>
        <v>0</v>
      </c>
      <c r="N646" s="125">
        <f t="shared" si="208"/>
        <v>0</v>
      </c>
      <c r="O646" s="189"/>
      <c r="P646" s="189"/>
    </row>
    <row r="647" spans="1:16" x14ac:dyDescent="0.25">
      <c r="A647" s="428"/>
      <c r="B647" s="189"/>
      <c r="C647" s="189"/>
      <c r="D647" s="189"/>
      <c r="E647" s="189"/>
      <c r="F647" s="189"/>
      <c r="G647" s="123" t="s">
        <v>9</v>
      </c>
      <c r="H647" s="125">
        <f>SUM(I647:N647)</f>
        <v>0</v>
      </c>
      <c r="I647" s="125">
        <f t="shared" si="209"/>
        <v>0</v>
      </c>
      <c r="J647" s="125">
        <f t="shared" si="209"/>
        <v>0</v>
      </c>
      <c r="K647" s="125">
        <f t="shared" si="209"/>
        <v>0</v>
      </c>
      <c r="L647" s="125">
        <f t="shared" si="208"/>
        <v>0</v>
      </c>
      <c r="M647" s="125">
        <f t="shared" si="208"/>
        <v>0</v>
      </c>
      <c r="N647" s="125">
        <f t="shared" si="208"/>
        <v>0</v>
      </c>
      <c r="O647" s="189"/>
      <c r="P647" s="189"/>
    </row>
    <row r="648" spans="1:16" ht="24" x14ac:dyDescent="0.25">
      <c r="A648" s="430" t="s">
        <v>125</v>
      </c>
      <c r="B648" s="430"/>
      <c r="C648" s="430"/>
      <c r="D648" s="430"/>
      <c r="E648" s="430"/>
      <c r="F648" s="430"/>
      <c r="G648" s="126" t="s">
        <v>4</v>
      </c>
      <c r="H648" s="127">
        <f>SUM(H649:H652)</f>
        <v>697.99999999999989</v>
      </c>
      <c r="I648" s="127">
        <f t="shared" ref="I648:N648" si="210">SUM(I649:I652)</f>
        <v>6.1000000000000005</v>
      </c>
      <c r="J648" s="127">
        <f>SUM(J649:J652)</f>
        <v>80</v>
      </c>
      <c r="K648" s="127">
        <f t="shared" si="210"/>
        <v>290.59999999999997</v>
      </c>
      <c r="L648" s="127">
        <f t="shared" si="210"/>
        <v>321.29999999999995</v>
      </c>
      <c r="M648" s="127">
        <f t="shared" si="210"/>
        <v>0</v>
      </c>
      <c r="N648" s="127">
        <f t="shared" si="210"/>
        <v>0</v>
      </c>
      <c r="O648" s="207"/>
      <c r="P648" s="207"/>
    </row>
    <row r="649" spans="1:16" x14ac:dyDescent="0.25">
      <c r="A649" s="209"/>
      <c r="B649" s="209"/>
      <c r="C649" s="209"/>
      <c r="D649" s="209"/>
      <c r="E649" s="209"/>
      <c r="F649" s="209"/>
      <c r="G649" s="35" t="s">
        <v>6</v>
      </c>
      <c r="H649" s="37">
        <f>SUM(I649:N649)</f>
        <v>0</v>
      </c>
      <c r="I649" s="37">
        <f>I599+I604+I609+I614+I619+I624+I629+I634+I639+I644</f>
        <v>0</v>
      </c>
      <c r="J649" s="37">
        <f t="shared" ref="J649:N649" si="211">J599+J604+J609+J614+J619+J624+J629+J634+J639+J644</f>
        <v>0</v>
      </c>
      <c r="K649" s="37">
        <f t="shared" si="211"/>
        <v>0</v>
      </c>
      <c r="L649" s="37">
        <f t="shared" si="211"/>
        <v>0</v>
      </c>
      <c r="M649" s="37">
        <f t="shared" si="211"/>
        <v>0</v>
      </c>
      <c r="N649" s="37">
        <f t="shared" si="211"/>
        <v>0</v>
      </c>
      <c r="O649" s="189"/>
      <c r="P649" s="189"/>
    </row>
    <row r="650" spans="1:16" ht="36" x14ac:dyDescent="0.25">
      <c r="A650" s="209"/>
      <c r="B650" s="209"/>
      <c r="C650" s="209"/>
      <c r="D650" s="209"/>
      <c r="E650" s="209"/>
      <c r="F650" s="209"/>
      <c r="G650" s="35" t="s">
        <v>7</v>
      </c>
      <c r="H650" s="37">
        <f>SUM(I650:N650)</f>
        <v>648.69999999999993</v>
      </c>
      <c r="I650" s="37">
        <f t="shared" ref="I650:N650" si="212">I600+I605+I610+I615+I620+I625+I630+I635+I640+I645</f>
        <v>5.7</v>
      </c>
      <c r="J650" s="37">
        <f t="shared" si="212"/>
        <v>80</v>
      </c>
      <c r="K650" s="37">
        <f t="shared" si="212"/>
        <v>267.39999999999998</v>
      </c>
      <c r="L650" s="37">
        <f t="shared" si="212"/>
        <v>295.59999999999997</v>
      </c>
      <c r="M650" s="37">
        <f t="shared" si="212"/>
        <v>0</v>
      </c>
      <c r="N650" s="37">
        <f t="shared" si="212"/>
        <v>0</v>
      </c>
      <c r="O650" s="189"/>
      <c r="P650" s="189"/>
    </row>
    <row r="651" spans="1:16" x14ac:dyDescent="0.25">
      <c r="A651" s="209"/>
      <c r="B651" s="209"/>
      <c r="C651" s="209"/>
      <c r="D651" s="209"/>
      <c r="E651" s="209"/>
      <c r="F651" s="209"/>
      <c r="G651" s="35" t="s">
        <v>8</v>
      </c>
      <c r="H651" s="37">
        <f>SUM(I651:N651)</f>
        <v>49.300000000000004</v>
      </c>
      <c r="I651" s="37">
        <f t="shared" ref="I651:N651" si="213">I601+I606+I611+I616+I621+I626+I631+I636+I641+I646</f>
        <v>0.4</v>
      </c>
      <c r="J651" s="37">
        <f t="shared" si="213"/>
        <v>0</v>
      </c>
      <c r="K651" s="37">
        <f t="shared" si="213"/>
        <v>23.200000000000003</v>
      </c>
      <c r="L651" s="37">
        <f t="shared" si="213"/>
        <v>25.700000000000003</v>
      </c>
      <c r="M651" s="37">
        <f t="shared" si="213"/>
        <v>0</v>
      </c>
      <c r="N651" s="37">
        <f t="shared" si="213"/>
        <v>0</v>
      </c>
      <c r="O651" s="189"/>
      <c r="P651" s="189"/>
    </row>
    <row r="652" spans="1:16" ht="24" x14ac:dyDescent="0.25">
      <c r="A652" s="209"/>
      <c r="B652" s="209"/>
      <c r="C652" s="209"/>
      <c r="D652" s="209"/>
      <c r="E652" s="209"/>
      <c r="F652" s="209"/>
      <c r="G652" s="35" t="s">
        <v>9</v>
      </c>
      <c r="H652" s="37">
        <f>SUM(I652:N652)</f>
        <v>0</v>
      </c>
      <c r="I652" s="37">
        <f t="shared" ref="I652:N652" si="214">I602+I607+I612+I617+I622+I627+I632+I637+I642+I647</f>
        <v>0</v>
      </c>
      <c r="J652" s="37">
        <f t="shared" si="214"/>
        <v>0</v>
      </c>
      <c r="K652" s="37">
        <f t="shared" si="214"/>
        <v>0</v>
      </c>
      <c r="L652" s="37">
        <f t="shared" si="214"/>
        <v>0</v>
      </c>
      <c r="M652" s="37">
        <f t="shared" si="214"/>
        <v>0</v>
      </c>
      <c r="N652" s="37">
        <f t="shared" si="214"/>
        <v>0</v>
      </c>
      <c r="O652" s="189"/>
      <c r="P652" s="189"/>
    </row>
    <row r="653" spans="1:16" x14ac:dyDescent="0.25">
      <c r="A653" s="187" t="s">
        <v>215</v>
      </c>
      <c r="B653" s="187"/>
      <c r="C653" s="187"/>
      <c r="D653" s="187"/>
      <c r="E653" s="187"/>
      <c r="F653" s="187"/>
      <c r="G653" s="187"/>
      <c r="H653" s="187"/>
      <c r="I653" s="187"/>
      <c r="J653" s="187"/>
      <c r="K653" s="187"/>
      <c r="L653" s="187"/>
      <c r="M653" s="187"/>
      <c r="N653" s="187"/>
      <c r="O653" s="187"/>
      <c r="P653" s="187"/>
    </row>
    <row r="654" spans="1:16" ht="75" customHeight="1" x14ac:dyDescent="0.25">
      <c r="A654" s="190" t="s">
        <v>2289</v>
      </c>
      <c r="B654" s="189"/>
      <c r="C654" s="189" t="s">
        <v>215</v>
      </c>
      <c r="D654" s="189" t="s">
        <v>2290</v>
      </c>
      <c r="E654" s="189"/>
      <c r="F654" s="189" t="s">
        <v>2291</v>
      </c>
      <c r="G654" s="31" t="s">
        <v>4</v>
      </c>
      <c r="H654" s="32">
        <f>SUM(H655:H658)</f>
        <v>60</v>
      </c>
      <c r="I654" s="32">
        <f t="shared" ref="I654:N654" si="215">SUM(I655:I658)</f>
        <v>0</v>
      </c>
      <c r="J654" s="32">
        <f t="shared" si="215"/>
        <v>18</v>
      </c>
      <c r="K654" s="32">
        <f t="shared" si="215"/>
        <v>42</v>
      </c>
      <c r="L654" s="32">
        <f t="shared" si="215"/>
        <v>0</v>
      </c>
      <c r="M654" s="32">
        <f t="shared" si="215"/>
        <v>0</v>
      </c>
      <c r="N654" s="32">
        <f t="shared" si="215"/>
        <v>0</v>
      </c>
      <c r="O654" s="189">
        <v>7801</v>
      </c>
      <c r="P654" s="189" t="s">
        <v>2292</v>
      </c>
    </row>
    <row r="655" spans="1:16" x14ac:dyDescent="0.25">
      <c r="A655" s="190"/>
      <c r="B655" s="189"/>
      <c r="C655" s="189"/>
      <c r="D655" s="189"/>
      <c r="E655" s="189"/>
      <c r="F655" s="189"/>
      <c r="G655" s="31" t="s">
        <v>259</v>
      </c>
      <c r="H655" s="32">
        <f>SUM(I655:N655)</f>
        <v>0</v>
      </c>
      <c r="I655" s="32">
        <v>0</v>
      </c>
      <c r="J655" s="32">
        <v>0</v>
      </c>
      <c r="K655" s="32">
        <v>0</v>
      </c>
      <c r="L655" s="32">
        <v>0</v>
      </c>
      <c r="M655" s="32">
        <v>0</v>
      </c>
      <c r="N655" s="32">
        <v>0</v>
      </c>
      <c r="O655" s="189"/>
      <c r="P655" s="189"/>
    </row>
    <row r="656" spans="1:16" ht="24" x14ac:dyDescent="0.25">
      <c r="A656" s="190"/>
      <c r="B656" s="189"/>
      <c r="C656" s="189"/>
      <c r="D656" s="189"/>
      <c r="E656" s="189"/>
      <c r="F656" s="189"/>
      <c r="G656" s="31" t="s">
        <v>7</v>
      </c>
      <c r="H656" s="32">
        <f t="shared" ref="H656:H678" si="216">SUM(I656:N656)</f>
        <v>0</v>
      </c>
      <c r="I656" s="32">
        <v>0</v>
      </c>
      <c r="J656" s="32">
        <v>0</v>
      </c>
      <c r="K656" s="32">
        <v>0</v>
      </c>
      <c r="L656" s="32">
        <v>0</v>
      </c>
      <c r="M656" s="32">
        <v>0</v>
      </c>
      <c r="N656" s="32">
        <v>0</v>
      </c>
      <c r="O656" s="189"/>
      <c r="P656" s="189"/>
    </row>
    <row r="657" spans="1:16" x14ac:dyDescent="0.25">
      <c r="A657" s="190"/>
      <c r="B657" s="189"/>
      <c r="C657" s="189"/>
      <c r="D657" s="189"/>
      <c r="E657" s="189"/>
      <c r="F657" s="189"/>
      <c r="G657" s="31" t="s">
        <v>8</v>
      </c>
      <c r="H657" s="32">
        <f t="shared" si="216"/>
        <v>60</v>
      </c>
      <c r="I657" s="32">
        <v>0</v>
      </c>
      <c r="J657" s="32">
        <v>18</v>
      </c>
      <c r="K657" s="32">
        <v>42</v>
      </c>
      <c r="L657" s="32">
        <v>0</v>
      </c>
      <c r="M657" s="32">
        <v>0</v>
      </c>
      <c r="N657" s="32">
        <v>0</v>
      </c>
      <c r="O657" s="189"/>
      <c r="P657" s="189"/>
    </row>
    <row r="658" spans="1:16" x14ac:dyDescent="0.25">
      <c r="A658" s="190"/>
      <c r="B658" s="189"/>
      <c r="C658" s="189"/>
      <c r="D658" s="189"/>
      <c r="E658" s="189"/>
      <c r="F658" s="189"/>
      <c r="G658" s="31" t="s">
        <v>9</v>
      </c>
      <c r="H658" s="32">
        <f t="shared" si="216"/>
        <v>0</v>
      </c>
      <c r="I658" s="32">
        <v>0</v>
      </c>
      <c r="J658" s="32">
        <v>0</v>
      </c>
      <c r="K658" s="32">
        <v>0</v>
      </c>
      <c r="L658" s="32">
        <v>0</v>
      </c>
      <c r="M658" s="32">
        <v>0</v>
      </c>
      <c r="N658" s="32">
        <v>0</v>
      </c>
      <c r="O658" s="189"/>
      <c r="P658" s="189"/>
    </row>
    <row r="659" spans="1:16" ht="24" x14ac:dyDescent="0.25">
      <c r="A659" s="190" t="s">
        <v>2293</v>
      </c>
      <c r="B659" s="189"/>
      <c r="C659" s="189" t="s">
        <v>215</v>
      </c>
      <c r="D659" s="189">
        <v>2026</v>
      </c>
      <c r="E659" s="189"/>
      <c r="F659" s="189" t="s">
        <v>2294</v>
      </c>
      <c r="G659" s="31" t="s">
        <v>4</v>
      </c>
      <c r="H659" s="32">
        <f>SUM(H660:H663)</f>
        <v>4.4000000000000004</v>
      </c>
      <c r="I659" s="32">
        <f t="shared" ref="I659:N659" si="217">SUM(I660:I663)</f>
        <v>0</v>
      </c>
      <c r="J659" s="32">
        <f t="shared" si="217"/>
        <v>4.4000000000000004</v>
      </c>
      <c r="K659" s="32">
        <f t="shared" si="217"/>
        <v>0</v>
      </c>
      <c r="L659" s="32">
        <f t="shared" si="217"/>
        <v>0</v>
      </c>
      <c r="M659" s="32">
        <f t="shared" si="217"/>
        <v>0</v>
      </c>
      <c r="N659" s="32">
        <f t="shared" si="217"/>
        <v>0</v>
      </c>
      <c r="O659" s="189">
        <v>7801</v>
      </c>
      <c r="P659" s="189"/>
    </row>
    <row r="660" spans="1:16" x14ac:dyDescent="0.25">
      <c r="A660" s="190"/>
      <c r="B660" s="189"/>
      <c r="C660" s="189"/>
      <c r="D660" s="189"/>
      <c r="E660" s="189"/>
      <c r="F660" s="189"/>
      <c r="G660" s="31" t="s">
        <v>6</v>
      </c>
      <c r="H660" s="32">
        <f t="shared" si="216"/>
        <v>0</v>
      </c>
      <c r="I660" s="32">
        <v>0</v>
      </c>
      <c r="J660" s="32">
        <v>0</v>
      </c>
      <c r="K660" s="32">
        <v>0</v>
      </c>
      <c r="L660" s="32">
        <v>0</v>
      </c>
      <c r="M660" s="32">
        <v>0</v>
      </c>
      <c r="N660" s="32">
        <v>0</v>
      </c>
      <c r="O660" s="189"/>
      <c r="P660" s="189"/>
    </row>
    <row r="661" spans="1:16" ht="24" x14ac:dyDescent="0.25">
      <c r="A661" s="190"/>
      <c r="B661" s="189"/>
      <c r="C661" s="189"/>
      <c r="D661" s="189"/>
      <c r="E661" s="189"/>
      <c r="F661" s="189"/>
      <c r="G661" s="31" t="s">
        <v>7</v>
      </c>
      <c r="H661" s="32">
        <f t="shared" si="216"/>
        <v>4.2</v>
      </c>
      <c r="I661" s="32">
        <v>0</v>
      </c>
      <c r="J661" s="32">
        <v>4.2</v>
      </c>
      <c r="K661" s="32">
        <v>0</v>
      </c>
      <c r="L661" s="32">
        <v>0</v>
      </c>
      <c r="M661" s="32">
        <v>0</v>
      </c>
      <c r="N661" s="32">
        <v>0</v>
      </c>
      <c r="O661" s="189"/>
      <c r="P661" s="189"/>
    </row>
    <row r="662" spans="1:16" x14ac:dyDescent="0.25">
      <c r="A662" s="190"/>
      <c r="B662" s="189"/>
      <c r="C662" s="189"/>
      <c r="D662" s="189"/>
      <c r="E662" s="189"/>
      <c r="F662" s="189"/>
      <c r="G662" s="31" t="s">
        <v>8</v>
      </c>
      <c r="H662" s="32">
        <f t="shared" si="216"/>
        <v>0.2</v>
      </c>
      <c r="I662" s="32">
        <v>0</v>
      </c>
      <c r="J662" s="32">
        <v>0.2</v>
      </c>
      <c r="K662" s="32">
        <v>0</v>
      </c>
      <c r="L662" s="32">
        <v>0</v>
      </c>
      <c r="M662" s="32">
        <v>0</v>
      </c>
      <c r="N662" s="32">
        <v>0</v>
      </c>
      <c r="O662" s="189"/>
      <c r="P662" s="189"/>
    </row>
    <row r="663" spans="1:16" x14ac:dyDescent="0.25">
      <c r="A663" s="190"/>
      <c r="B663" s="189"/>
      <c r="C663" s="189"/>
      <c r="D663" s="189"/>
      <c r="E663" s="189"/>
      <c r="F663" s="189"/>
      <c r="G663" s="31" t="s">
        <v>9</v>
      </c>
      <c r="H663" s="32">
        <f t="shared" si="216"/>
        <v>0</v>
      </c>
      <c r="I663" s="32">
        <v>0</v>
      </c>
      <c r="J663" s="32">
        <v>0</v>
      </c>
      <c r="K663" s="32">
        <v>0</v>
      </c>
      <c r="L663" s="32">
        <v>0</v>
      </c>
      <c r="M663" s="32">
        <v>0</v>
      </c>
      <c r="N663" s="32">
        <v>0</v>
      </c>
      <c r="O663" s="189"/>
      <c r="P663" s="189"/>
    </row>
    <row r="664" spans="1:16" ht="24" x14ac:dyDescent="0.25">
      <c r="A664" s="190" t="s">
        <v>2212</v>
      </c>
      <c r="B664" s="189"/>
      <c r="C664" s="189" t="s">
        <v>215</v>
      </c>
      <c r="D664" s="189">
        <v>2028</v>
      </c>
      <c r="E664" s="189"/>
      <c r="F664" s="189" t="s">
        <v>2213</v>
      </c>
      <c r="G664" s="31" t="s">
        <v>4</v>
      </c>
      <c r="H664" s="32">
        <f>SUM(H665:H668)</f>
        <v>135.10000000000002</v>
      </c>
      <c r="I664" s="32">
        <f t="shared" ref="I664:N664" si="218">SUM(I665:I668)</f>
        <v>0</v>
      </c>
      <c r="J664" s="32">
        <f t="shared" si="218"/>
        <v>0</v>
      </c>
      <c r="K664" s="32">
        <f t="shared" si="218"/>
        <v>0</v>
      </c>
      <c r="L664" s="32">
        <f t="shared" si="218"/>
        <v>135.10000000000002</v>
      </c>
      <c r="M664" s="32">
        <f t="shared" si="218"/>
        <v>0</v>
      </c>
      <c r="N664" s="32">
        <f t="shared" si="218"/>
        <v>0</v>
      </c>
      <c r="O664" s="189"/>
      <c r="P664" s="189"/>
    </row>
    <row r="665" spans="1:16" x14ac:dyDescent="0.25">
      <c r="A665" s="190"/>
      <c r="B665" s="189"/>
      <c r="C665" s="189"/>
      <c r="D665" s="189"/>
      <c r="E665" s="189"/>
      <c r="F665" s="189"/>
      <c r="G665" s="31" t="s">
        <v>6</v>
      </c>
      <c r="H665" s="32">
        <f t="shared" si="216"/>
        <v>0</v>
      </c>
      <c r="I665" s="32">
        <v>0</v>
      </c>
      <c r="J665" s="32">
        <v>0</v>
      </c>
      <c r="K665" s="32">
        <v>0</v>
      </c>
      <c r="L665" s="32">
        <v>0</v>
      </c>
      <c r="M665" s="32">
        <v>0</v>
      </c>
      <c r="N665" s="32">
        <v>0</v>
      </c>
      <c r="O665" s="189"/>
      <c r="P665" s="189"/>
    </row>
    <row r="666" spans="1:16" ht="24" x14ac:dyDescent="0.25">
      <c r="A666" s="190"/>
      <c r="B666" s="189"/>
      <c r="C666" s="189"/>
      <c r="D666" s="189"/>
      <c r="E666" s="189"/>
      <c r="F666" s="189"/>
      <c r="G666" s="31" t="s">
        <v>7</v>
      </c>
      <c r="H666" s="32">
        <f t="shared" si="216"/>
        <v>128.30000000000001</v>
      </c>
      <c r="I666" s="32">
        <v>0</v>
      </c>
      <c r="J666" s="32">
        <v>0</v>
      </c>
      <c r="K666" s="32">
        <v>0</v>
      </c>
      <c r="L666" s="32">
        <v>128.30000000000001</v>
      </c>
      <c r="M666" s="32">
        <v>0</v>
      </c>
      <c r="N666" s="32">
        <v>0</v>
      </c>
      <c r="O666" s="189"/>
      <c r="P666" s="189"/>
    </row>
    <row r="667" spans="1:16" x14ac:dyDescent="0.25">
      <c r="A667" s="190"/>
      <c r="B667" s="189"/>
      <c r="C667" s="189"/>
      <c r="D667" s="189"/>
      <c r="E667" s="189"/>
      <c r="F667" s="189"/>
      <c r="G667" s="31" t="s">
        <v>8</v>
      </c>
      <c r="H667" s="32">
        <f t="shared" si="216"/>
        <v>6.8</v>
      </c>
      <c r="I667" s="32">
        <v>0</v>
      </c>
      <c r="J667" s="32">
        <v>0</v>
      </c>
      <c r="K667" s="32">
        <v>0</v>
      </c>
      <c r="L667" s="32">
        <v>6.8</v>
      </c>
      <c r="M667" s="32">
        <v>0</v>
      </c>
      <c r="N667" s="32">
        <v>0</v>
      </c>
      <c r="O667" s="189"/>
      <c r="P667" s="189"/>
    </row>
    <row r="668" spans="1:16" x14ac:dyDescent="0.25">
      <c r="A668" s="190"/>
      <c r="B668" s="189"/>
      <c r="C668" s="189"/>
      <c r="D668" s="189"/>
      <c r="E668" s="189"/>
      <c r="F668" s="189"/>
      <c r="G668" s="31" t="s">
        <v>9</v>
      </c>
      <c r="H668" s="32">
        <f t="shared" si="216"/>
        <v>0</v>
      </c>
      <c r="I668" s="32">
        <v>0</v>
      </c>
      <c r="J668" s="32">
        <v>0</v>
      </c>
      <c r="K668" s="32">
        <v>0</v>
      </c>
      <c r="L668" s="32">
        <v>0</v>
      </c>
      <c r="M668" s="32">
        <v>0</v>
      </c>
      <c r="N668" s="32">
        <v>0</v>
      </c>
      <c r="O668" s="189"/>
      <c r="P668" s="189"/>
    </row>
    <row r="669" spans="1:16" ht="24" x14ac:dyDescent="0.25">
      <c r="A669" s="190" t="s">
        <v>2214</v>
      </c>
      <c r="B669" s="189"/>
      <c r="C669" s="189" t="s">
        <v>215</v>
      </c>
      <c r="D669" s="189">
        <v>2028</v>
      </c>
      <c r="E669" s="189"/>
      <c r="F669" s="189" t="s">
        <v>2213</v>
      </c>
      <c r="G669" s="31" t="s">
        <v>4</v>
      </c>
      <c r="H669" s="32">
        <f>SUM(H670:H673)</f>
        <v>135.10000000000002</v>
      </c>
      <c r="I669" s="32">
        <f t="shared" ref="I669:N669" si="219">SUM(I670:I673)</f>
        <v>0</v>
      </c>
      <c r="J669" s="32">
        <f t="shared" si="219"/>
        <v>0</v>
      </c>
      <c r="K669" s="32">
        <f t="shared" si="219"/>
        <v>0</v>
      </c>
      <c r="L669" s="32">
        <f t="shared" si="219"/>
        <v>135.10000000000002</v>
      </c>
      <c r="M669" s="32">
        <f t="shared" si="219"/>
        <v>0</v>
      </c>
      <c r="N669" s="32">
        <f t="shared" si="219"/>
        <v>0</v>
      </c>
      <c r="O669" s="189"/>
      <c r="P669" s="189"/>
    </row>
    <row r="670" spans="1:16" x14ac:dyDescent="0.25">
      <c r="A670" s="190"/>
      <c r="B670" s="189"/>
      <c r="C670" s="189"/>
      <c r="D670" s="189"/>
      <c r="E670" s="189"/>
      <c r="F670" s="189"/>
      <c r="G670" s="31" t="s">
        <v>6</v>
      </c>
      <c r="H670" s="32">
        <f t="shared" si="216"/>
        <v>0</v>
      </c>
      <c r="I670" s="32">
        <v>0</v>
      </c>
      <c r="J670" s="32">
        <v>0</v>
      </c>
      <c r="K670" s="32">
        <v>0</v>
      </c>
      <c r="L670" s="32">
        <v>0</v>
      </c>
      <c r="M670" s="32">
        <v>0</v>
      </c>
      <c r="N670" s="32">
        <v>0</v>
      </c>
      <c r="O670" s="189"/>
      <c r="P670" s="189"/>
    </row>
    <row r="671" spans="1:16" ht="24" x14ac:dyDescent="0.25">
      <c r="A671" s="190"/>
      <c r="B671" s="189"/>
      <c r="C671" s="189"/>
      <c r="D671" s="189"/>
      <c r="E671" s="189"/>
      <c r="F671" s="189"/>
      <c r="G671" s="31" t="s">
        <v>7</v>
      </c>
      <c r="H671" s="32">
        <f t="shared" si="216"/>
        <v>128.30000000000001</v>
      </c>
      <c r="I671" s="32">
        <v>0</v>
      </c>
      <c r="J671" s="32">
        <v>0</v>
      </c>
      <c r="K671" s="32">
        <v>0</v>
      </c>
      <c r="L671" s="32">
        <v>128.30000000000001</v>
      </c>
      <c r="M671" s="32">
        <v>0</v>
      </c>
      <c r="N671" s="32">
        <v>0</v>
      </c>
      <c r="O671" s="189"/>
      <c r="P671" s="189"/>
    </row>
    <row r="672" spans="1:16" x14ac:dyDescent="0.25">
      <c r="A672" s="190"/>
      <c r="B672" s="189"/>
      <c r="C672" s="189"/>
      <c r="D672" s="189"/>
      <c r="E672" s="189"/>
      <c r="F672" s="189"/>
      <c r="G672" s="31" t="s">
        <v>8</v>
      </c>
      <c r="H672" s="32">
        <f t="shared" si="216"/>
        <v>6.8</v>
      </c>
      <c r="I672" s="32">
        <v>0</v>
      </c>
      <c r="J672" s="32">
        <v>0</v>
      </c>
      <c r="K672" s="32">
        <v>0</v>
      </c>
      <c r="L672" s="32">
        <v>6.8</v>
      </c>
      <c r="M672" s="32">
        <v>0</v>
      </c>
      <c r="N672" s="32">
        <v>0</v>
      </c>
      <c r="O672" s="189"/>
      <c r="P672" s="189"/>
    </row>
    <row r="673" spans="1:16" x14ac:dyDescent="0.25">
      <c r="A673" s="190"/>
      <c r="B673" s="189"/>
      <c r="C673" s="189"/>
      <c r="D673" s="189"/>
      <c r="E673" s="189"/>
      <c r="F673" s="189"/>
      <c r="G673" s="31" t="s">
        <v>9</v>
      </c>
      <c r="H673" s="32">
        <f t="shared" si="216"/>
        <v>0</v>
      </c>
      <c r="I673" s="32">
        <v>0</v>
      </c>
      <c r="J673" s="32">
        <v>0</v>
      </c>
      <c r="K673" s="32">
        <v>0</v>
      </c>
      <c r="L673" s="32">
        <v>0</v>
      </c>
      <c r="M673" s="32">
        <v>0</v>
      </c>
      <c r="N673" s="32">
        <v>0</v>
      </c>
      <c r="O673" s="189"/>
      <c r="P673" s="189"/>
    </row>
    <row r="674" spans="1:16" ht="24" x14ac:dyDescent="0.25">
      <c r="A674" s="209" t="s">
        <v>125</v>
      </c>
      <c r="B674" s="209"/>
      <c r="C674" s="209"/>
      <c r="D674" s="209"/>
      <c r="E674" s="209"/>
      <c r="F674" s="209"/>
      <c r="G674" s="35" t="s">
        <v>4</v>
      </c>
      <c r="H674" s="37">
        <f>SUM(H675:H678)</f>
        <v>334.6</v>
      </c>
      <c r="I674" s="37">
        <f t="shared" ref="I674:N674" si="220">SUM(I675:I678)</f>
        <v>0</v>
      </c>
      <c r="J674" s="37">
        <f t="shared" si="220"/>
        <v>22.4</v>
      </c>
      <c r="K674" s="37">
        <f t="shared" si="220"/>
        <v>42</v>
      </c>
      <c r="L674" s="37">
        <f t="shared" si="220"/>
        <v>270.20000000000005</v>
      </c>
      <c r="M674" s="37">
        <f t="shared" si="220"/>
        <v>0</v>
      </c>
      <c r="N674" s="37">
        <f t="shared" si="220"/>
        <v>0</v>
      </c>
      <c r="O674" s="189"/>
      <c r="P674" s="189"/>
    </row>
    <row r="675" spans="1:16" x14ac:dyDescent="0.25">
      <c r="A675" s="209"/>
      <c r="B675" s="209"/>
      <c r="C675" s="209"/>
      <c r="D675" s="209"/>
      <c r="E675" s="209"/>
      <c r="F675" s="209"/>
      <c r="G675" s="35" t="s">
        <v>6</v>
      </c>
      <c r="H675" s="37">
        <f t="shared" si="216"/>
        <v>0</v>
      </c>
      <c r="I675" s="37">
        <f t="shared" ref="I675:N675" si="221">I655+I660+I665+I670</f>
        <v>0</v>
      </c>
      <c r="J675" s="37">
        <f t="shared" si="221"/>
        <v>0</v>
      </c>
      <c r="K675" s="37">
        <f t="shared" si="221"/>
        <v>0</v>
      </c>
      <c r="L675" s="37">
        <f t="shared" si="221"/>
        <v>0</v>
      </c>
      <c r="M675" s="37">
        <f t="shared" si="221"/>
        <v>0</v>
      </c>
      <c r="N675" s="37">
        <f t="shared" si="221"/>
        <v>0</v>
      </c>
      <c r="O675" s="189"/>
      <c r="P675" s="189"/>
    </row>
    <row r="676" spans="1:16" ht="36" x14ac:dyDescent="0.25">
      <c r="A676" s="209"/>
      <c r="B676" s="209"/>
      <c r="C676" s="209"/>
      <c r="D676" s="209"/>
      <c r="E676" s="209"/>
      <c r="F676" s="209"/>
      <c r="G676" s="35" t="s">
        <v>7</v>
      </c>
      <c r="H676" s="37">
        <f t="shared" si="216"/>
        <v>260.8</v>
      </c>
      <c r="I676" s="37">
        <f t="shared" ref="I676:N676" si="222">I656+I661+I666+I671</f>
        <v>0</v>
      </c>
      <c r="J676" s="37">
        <f t="shared" si="222"/>
        <v>4.2</v>
      </c>
      <c r="K676" s="37">
        <f t="shared" si="222"/>
        <v>0</v>
      </c>
      <c r="L676" s="37">
        <f t="shared" si="222"/>
        <v>256.60000000000002</v>
      </c>
      <c r="M676" s="37">
        <f t="shared" si="222"/>
        <v>0</v>
      </c>
      <c r="N676" s="37">
        <f t="shared" si="222"/>
        <v>0</v>
      </c>
      <c r="O676" s="189"/>
      <c r="P676" s="189"/>
    </row>
    <row r="677" spans="1:16" x14ac:dyDescent="0.25">
      <c r="A677" s="209"/>
      <c r="B677" s="209"/>
      <c r="C677" s="209"/>
      <c r="D677" s="209"/>
      <c r="E677" s="209"/>
      <c r="F677" s="209"/>
      <c r="G677" s="35" t="s">
        <v>8</v>
      </c>
      <c r="H677" s="37">
        <f t="shared" si="216"/>
        <v>73.8</v>
      </c>
      <c r="I677" s="37">
        <f t="shared" ref="I677:N677" si="223">I657+I662+I667+I672</f>
        <v>0</v>
      </c>
      <c r="J677" s="37">
        <f t="shared" si="223"/>
        <v>18.2</v>
      </c>
      <c r="K677" s="37">
        <f t="shared" si="223"/>
        <v>42</v>
      </c>
      <c r="L677" s="37">
        <f t="shared" si="223"/>
        <v>13.6</v>
      </c>
      <c r="M677" s="37">
        <f t="shared" si="223"/>
        <v>0</v>
      </c>
      <c r="N677" s="37">
        <f t="shared" si="223"/>
        <v>0</v>
      </c>
      <c r="O677" s="189"/>
      <c r="P677" s="189"/>
    </row>
    <row r="678" spans="1:16" ht="24" x14ac:dyDescent="0.25">
      <c r="A678" s="209"/>
      <c r="B678" s="209"/>
      <c r="C678" s="209"/>
      <c r="D678" s="209"/>
      <c r="E678" s="209"/>
      <c r="F678" s="209"/>
      <c r="G678" s="35" t="s">
        <v>9</v>
      </c>
      <c r="H678" s="37">
        <f t="shared" si="216"/>
        <v>0</v>
      </c>
      <c r="I678" s="37">
        <f t="shared" ref="I678:N678" si="224">I658+I663+I668+I673</f>
        <v>0</v>
      </c>
      <c r="J678" s="37">
        <f t="shared" si="224"/>
        <v>0</v>
      </c>
      <c r="K678" s="37">
        <f t="shared" si="224"/>
        <v>0</v>
      </c>
      <c r="L678" s="37">
        <f t="shared" si="224"/>
        <v>0</v>
      </c>
      <c r="M678" s="37">
        <f t="shared" si="224"/>
        <v>0</v>
      </c>
      <c r="N678" s="37">
        <f t="shared" si="224"/>
        <v>0</v>
      </c>
      <c r="O678" s="189"/>
      <c r="P678" s="189"/>
    </row>
    <row r="679" spans="1:16" x14ac:dyDescent="0.25">
      <c r="A679" s="187" t="s">
        <v>1119</v>
      </c>
      <c r="B679" s="187"/>
      <c r="C679" s="187"/>
      <c r="D679" s="187"/>
      <c r="E679" s="187"/>
      <c r="F679" s="187"/>
      <c r="G679" s="187"/>
      <c r="H679" s="187"/>
      <c r="I679" s="187"/>
      <c r="J679" s="187"/>
      <c r="K679" s="187"/>
      <c r="L679" s="187"/>
      <c r="M679" s="187"/>
      <c r="N679" s="187"/>
      <c r="O679" s="187"/>
      <c r="P679" s="187"/>
    </row>
    <row r="680" spans="1:16" ht="24" x14ac:dyDescent="0.25">
      <c r="A680" s="190" t="s">
        <v>2212</v>
      </c>
      <c r="B680" s="189"/>
      <c r="C680" s="189" t="s">
        <v>1119</v>
      </c>
      <c r="D680" s="189">
        <v>2027</v>
      </c>
      <c r="E680" s="189"/>
      <c r="F680" s="189" t="s">
        <v>2213</v>
      </c>
      <c r="G680" s="31" t="s">
        <v>4</v>
      </c>
      <c r="H680" s="32">
        <f>SUM(H681:H684)</f>
        <v>135.10000000000002</v>
      </c>
      <c r="I680" s="32">
        <f t="shared" ref="I680:N680" si="225">SUM(I681:I684)</f>
        <v>0</v>
      </c>
      <c r="J680" s="32">
        <f t="shared" si="225"/>
        <v>0</v>
      </c>
      <c r="K680" s="32">
        <f t="shared" si="225"/>
        <v>135.10000000000002</v>
      </c>
      <c r="L680" s="32">
        <f t="shared" si="225"/>
        <v>0</v>
      </c>
      <c r="M680" s="32">
        <f t="shared" si="225"/>
        <v>0</v>
      </c>
      <c r="N680" s="32">
        <f t="shared" si="225"/>
        <v>0</v>
      </c>
      <c r="O680" s="189"/>
      <c r="P680" s="189"/>
    </row>
    <row r="681" spans="1:16" x14ac:dyDescent="0.25">
      <c r="A681" s="190"/>
      <c r="B681" s="189"/>
      <c r="C681" s="189"/>
      <c r="D681" s="189"/>
      <c r="E681" s="189"/>
      <c r="F681" s="189"/>
      <c r="G681" s="31" t="s">
        <v>6</v>
      </c>
      <c r="H681" s="32">
        <f>SUM(I681:N681)</f>
        <v>0</v>
      </c>
      <c r="I681" s="32">
        <v>0</v>
      </c>
      <c r="J681" s="32">
        <v>0</v>
      </c>
      <c r="K681" s="32">
        <v>0</v>
      </c>
      <c r="L681" s="32">
        <v>0</v>
      </c>
      <c r="M681" s="32">
        <v>0</v>
      </c>
      <c r="N681" s="32">
        <v>0</v>
      </c>
      <c r="O681" s="189"/>
      <c r="P681" s="189"/>
    </row>
    <row r="682" spans="1:16" ht="24" x14ac:dyDescent="0.25">
      <c r="A682" s="190"/>
      <c r="B682" s="189"/>
      <c r="C682" s="189"/>
      <c r="D682" s="189"/>
      <c r="E682" s="189"/>
      <c r="F682" s="189"/>
      <c r="G682" s="31" t="s">
        <v>7</v>
      </c>
      <c r="H682" s="32">
        <f t="shared" ref="H682:H694" si="226">SUM(I682:N682)</f>
        <v>128.30000000000001</v>
      </c>
      <c r="I682" s="32">
        <v>0</v>
      </c>
      <c r="J682" s="32">
        <v>0</v>
      </c>
      <c r="K682" s="32">
        <v>128.30000000000001</v>
      </c>
      <c r="L682" s="32">
        <v>0</v>
      </c>
      <c r="M682" s="32">
        <v>0</v>
      </c>
      <c r="N682" s="32">
        <v>0</v>
      </c>
      <c r="O682" s="189"/>
      <c r="P682" s="189"/>
    </row>
    <row r="683" spans="1:16" x14ac:dyDescent="0.25">
      <c r="A683" s="190"/>
      <c r="B683" s="189"/>
      <c r="C683" s="189"/>
      <c r="D683" s="189"/>
      <c r="E683" s="189"/>
      <c r="F683" s="189"/>
      <c r="G683" s="31" t="s">
        <v>8</v>
      </c>
      <c r="H683" s="32">
        <f t="shared" si="226"/>
        <v>6.8</v>
      </c>
      <c r="I683" s="32">
        <v>0</v>
      </c>
      <c r="J683" s="32">
        <v>0</v>
      </c>
      <c r="K683" s="32">
        <v>6.8</v>
      </c>
      <c r="L683" s="32">
        <v>0</v>
      </c>
      <c r="M683" s="32">
        <v>0</v>
      </c>
      <c r="N683" s="32">
        <v>0</v>
      </c>
      <c r="O683" s="189"/>
      <c r="P683" s="189"/>
    </row>
    <row r="684" spans="1:16" x14ac:dyDescent="0.25">
      <c r="A684" s="190"/>
      <c r="B684" s="189"/>
      <c r="C684" s="189"/>
      <c r="D684" s="189"/>
      <c r="E684" s="189"/>
      <c r="F684" s="189"/>
      <c r="G684" s="31" t="s">
        <v>9</v>
      </c>
      <c r="H684" s="32">
        <f t="shared" si="226"/>
        <v>0</v>
      </c>
      <c r="I684" s="32">
        <v>0</v>
      </c>
      <c r="J684" s="32">
        <v>0</v>
      </c>
      <c r="K684" s="32">
        <v>0</v>
      </c>
      <c r="L684" s="32">
        <v>0</v>
      </c>
      <c r="M684" s="32">
        <v>0</v>
      </c>
      <c r="N684" s="32">
        <v>0</v>
      </c>
      <c r="O684" s="189"/>
      <c r="P684" s="189"/>
    </row>
    <row r="685" spans="1:16" ht="24" x14ac:dyDescent="0.25">
      <c r="A685" s="190" t="s">
        <v>2214</v>
      </c>
      <c r="B685" s="189"/>
      <c r="C685" s="189" t="s">
        <v>1119</v>
      </c>
      <c r="D685" s="189">
        <v>2027</v>
      </c>
      <c r="E685" s="189"/>
      <c r="F685" s="189" t="s">
        <v>2213</v>
      </c>
      <c r="G685" s="31" t="s">
        <v>4</v>
      </c>
      <c r="H685" s="32">
        <f t="shared" ref="H685:N685" si="227">SUM(H686:H689)</f>
        <v>135.10000000000002</v>
      </c>
      <c r="I685" s="32">
        <f t="shared" si="227"/>
        <v>0</v>
      </c>
      <c r="J685" s="32">
        <f t="shared" si="227"/>
        <v>0</v>
      </c>
      <c r="K685" s="32">
        <f t="shared" si="227"/>
        <v>135.10000000000002</v>
      </c>
      <c r="L685" s="32">
        <f t="shared" si="227"/>
        <v>0</v>
      </c>
      <c r="M685" s="32">
        <f t="shared" si="227"/>
        <v>0</v>
      </c>
      <c r="N685" s="32">
        <f t="shared" si="227"/>
        <v>0</v>
      </c>
      <c r="O685" s="189"/>
      <c r="P685" s="189"/>
    </row>
    <row r="686" spans="1:16" x14ac:dyDescent="0.25">
      <c r="A686" s="190"/>
      <c r="B686" s="189"/>
      <c r="C686" s="189"/>
      <c r="D686" s="189"/>
      <c r="E686" s="189"/>
      <c r="F686" s="189"/>
      <c r="G686" s="31" t="s">
        <v>6</v>
      </c>
      <c r="H686" s="32">
        <f t="shared" si="226"/>
        <v>0</v>
      </c>
      <c r="I686" s="32">
        <v>0</v>
      </c>
      <c r="J686" s="32">
        <v>0</v>
      </c>
      <c r="K686" s="32">
        <v>0</v>
      </c>
      <c r="L686" s="32">
        <v>0</v>
      </c>
      <c r="M686" s="32">
        <v>0</v>
      </c>
      <c r="N686" s="32">
        <v>0</v>
      </c>
      <c r="O686" s="189"/>
      <c r="P686" s="189"/>
    </row>
    <row r="687" spans="1:16" ht="24" x14ac:dyDescent="0.25">
      <c r="A687" s="190"/>
      <c r="B687" s="189"/>
      <c r="C687" s="189"/>
      <c r="D687" s="189"/>
      <c r="E687" s="189"/>
      <c r="F687" s="189"/>
      <c r="G687" s="31" t="s">
        <v>7</v>
      </c>
      <c r="H687" s="32">
        <f t="shared" si="226"/>
        <v>128.30000000000001</v>
      </c>
      <c r="I687" s="32">
        <v>0</v>
      </c>
      <c r="J687" s="32">
        <v>0</v>
      </c>
      <c r="K687" s="32">
        <v>128.30000000000001</v>
      </c>
      <c r="L687" s="32">
        <v>0</v>
      </c>
      <c r="M687" s="32">
        <v>0</v>
      </c>
      <c r="N687" s="32">
        <v>0</v>
      </c>
      <c r="O687" s="189"/>
      <c r="P687" s="189"/>
    </row>
    <row r="688" spans="1:16" x14ac:dyDescent="0.25">
      <c r="A688" s="190"/>
      <c r="B688" s="189"/>
      <c r="C688" s="189"/>
      <c r="D688" s="189"/>
      <c r="E688" s="189"/>
      <c r="F688" s="189"/>
      <c r="G688" s="31" t="s">
        <v>8</v>
      </c>
      <c r="H688" s="32">
        <f t="shared" si="226"/>
        <v>6.8</v>
      </c>
      <c r="I688" s="32">
        <v>0</v>
      </c>
      <c r="J688" s="32">
        <v>0</v>
      </c>
      <c r="K688" s="32">
        <v>6.8</v>
      </c>
      <c r="L688" s="32">
        <v>0</v>
      </c>
      <c r="M688" s="32">
        <v>0</v>
      </c>
      <c r="N688" s="32">
        <v>0</v>
      </c>
      <c r="O688" s="189"/>
      <c r="P688" s="189"/>
    </row>
    <row r="689" spans="1:16" x14ac:dyDescent="0.25">
      <c r="A689" s="190"/>
      <c r="B689" s="189"/>
      <c r="C689" s="189"/>
      <c r="D689" s="189"/>
      <c r="E689" s="189"/>
      <c r="F689" s="189"/>
      <c r="G689" s="31" t="s">
        <v>9</v>
      </c>
      <c r="H689" s="32">
        <f t="shared" si="226"/>
        <v>0</v>
      </c>
      <c r="I689" s="32">
        <v>0</v>
      </c>
      <c r="J689" s="32">
        <v>0</v>
      </c>
      <c r="K689" s="32">
        <v>0</v>
      </c>
      <c r="L689" s="32">
        <v>0</v>
      </c>
      <c r="M689" s="32">
        <v>0</v>
      </c>
      <c r="N689" s="32">
        <v>0</v>
      </c>
      <c r="O689" s="189"/>
      <c r="P689" s="189"/>
    </row>
    <row r="690" spans="1:16" ht="24" x14ac:dyDescent="0.25">
      <c r="A690" s="209" t="s">
        <v>125</v>
      </c>
      <c r="B690" s="209"/>
      <c r="C690" s="209"/>
      <c r="D690" s="209"/>
      <c r="E690" s="209"/>
      <c r="F690" s="209"/>
      <c r="G690" s="35" t="s">
        <v>4</v>
      </c>
      <c r="H690" s="37">
        <f>SUM(H691:H694)</f>
        <v>270</v>
      </c>
      <c r="I690" s="37">
        <f t="shared" ref="I690:N690" si="228">SUM(I691:I694)</f>
        <v>0</v>
      </c>
      <c r="J690" s="37">
        <f>SUM(J691:J694)</f>
        <v>0</v>
      </c>
      <c r="K690" s="37">
        <f t="shared" si="228"/>
        <v>270</v>
      </c>
      <c r="L690" s="37">
        <f t="shared" si="228"/>
        <v>0</v>
      </c>
      <c r="M690" s="37">
        <f t="shared" si="228"/>
        <v>0</v>
      </c>
      <c r="N690" s="37">
        <f t="shared" si="228"/>
        <v>0</v>
      </c>
      <c r="O690" s="189"/>
      <c r="P690" s="189"/>
    </row>
    <row r="691" spans="1:16" x14ac:dyDescent="0.25">
      <c r="A691" s="209"/>
      <c r="B691" s="209"/>
      <c r="C691" s="209"/>
      <c r="D691" s="209"/>
      <c r="E691" s="209"/>
      <c r="F691" s="209"/>
      <c r="G691" s="35" t="s">
        <v>6</v>
      </c>
      <c r="H691" s="37">
        <f t="shared" si="226"/>
        <v>0</v>
      </c>
      <c r="I691" s="37">
        <v>0</v>
      </c>
      <c r="J691" s="37">
        <v>0</v>
      </c>
      <c r="K691" s="37">
        <v>0</v>
      </c>
      <c r="L691" s="37">
        <v>0</v>
      </c>
      <c r="M691" s="37">
        <v>0</v>
      </c>
      <c r="N691" s="37">
        <v>0</v>
      </c>
      <c r="O691" s="189"/>
      <c r="P691" s="189"/>
    </row>
    <row r="692" spans="1:16" ht="36" x14ac:dyDescent="0.25">
      <c r="A692" s="209"/>
      <c r="B692" s="209"/>
      <c r="C692" s="209"/>
      <c r="D692" s="209"/>
      <c r="E692" s="209"/>
      <c r="F692" s="209"/>
      <c r="G692" s="35" t="s">
        <v>7</v>
      </c>
      <c r="H692" s="37">
        <f t="shared" si="226"/>
        <v>256.5</v>
      </c>
      <c r="I692" s="37">
        <v>0</v>
      </c>
      <c r="J692" s="37">
        <v>0</v>
      </c>
      <c r="K692" s="37">
        <v>256.5</v>
      </c>
      <c r="L692" s="37">
        <v>0</v>
      </c>
      <c r="M692" s="37">
        <v>0</v>
      </c>
      <c r="N692" s="37">
        <v>0</v>
      </c>
      <c r="O692" s="189"/>
      <c r="P692" s="189"/>
    </row>
    <row r="693" spans="1:16" x14ac:dyDescent="0.25">
      <c r="A693" s="209"/>
      <c r="B693" s="209"/>
      <c r="C693" s="209"/>
      <c r="D693" s="209"/>
      <c r="E693" s="209"/>
      <c r="F693" s="209"/>
      <c r="G693" s="35" t="s">
        <v>8</v>
      </c>
      <c r="H693" s="37">
        <f t="shared" si="226"/>
        <v>13.5</v>
      </c>
      <c r="I693" s="37">
        <v>0</v>
      </c>
      <c r="J693" s="37">
        <v>0</v>
      </c>
      <c r="K693" s="37">
        <v>13.5</v>
      </c>
      <c r="L693" s="37">
        <v>0</v>
      </c>
      <c r="M693" s="37">
        <v>0</v>
      </c>
      <c r="N693" s="37">
        <v>0</v>
      </c>
      <c r="O693" s="189"/>
      <c r="P693" s="189"/>
    </row>
    <row r="694" spans="1:16" ht="24" x14ac:dyDescent="0.25">
      <c r="A694" s="209"/>
      <c r="B694" s="209"/>
      <c r="C694" s="209"/>
      <c r="D694" s="209"/>
      <c r="E694" s="209"/>
      <c r="F694" s="209"/>
      <c r="G694" s="35" t="s">
        <v>9</v>
      </c>
      <c r="H694" s="37">
        <f t="shared" si="226"/>
        <v>0</v>
      </c>
      <c r="I694" s="37">
        <v>0</v>
      </c>
      <c r="J694" s="37">
        <v>0</v>
      </c>
      <c r="K694" s="37">
        <v>0</v>
      </c>
      <c r="L694" s="37">
        <v>0</v>
      </c>
      <c r="M694" s="37">
        <v>0</v>
      </c>
      <c r="N694" s="37">
        <v>0</v>
      </c>
      <c r="O694" s="189"/>
      <c r="P694" s="189"/>
    </row>
    <row r="695" spans="1:16" x14ac:dyDescent="0.25">
      <c r="A695" s="187" t="s">
        <v>1128</v>
      </c>
      <c r="B695" s="187"/>
      <c r="C695" s="187"/>
      <c r="D695" s="187"/>
      <c r="E695" s="187"/>
      <c r="F695" s="187"/>
      <c r="G695" s="187"/>
      <c r="H695" s="187"/>
      <c r="I695" s="187"/>
      <c r="J695" s="187"/>
      <c r="K695" s="187"/>
      <c r="L695" s="187"/>
      <c r="M695" s="187"/>
      <c r="N695" s="187"/>
      <c r="O695" s="187"/>
      <c r="P695" s="187"/>
    </row>
    <row r="696" spans="1:16" ht="24" x14ac:dyDescent="0.25">
      <c r="A696" s="190" t="s">
        <v>2295</v>
      </c>
      <c r="B696" s="189"/>
      <c r="C696" s="189" t="s">
        <v>1128</v>
      </c>
      <c r="D696" s="189">
        <v>2026</v>
      </c>
      <c r="E696" s="189"/>
      <c r="F696" s="189" t="s">
        <v>2213</v>
      </c>
      <c r="G696" s="31" t="s">
        <v>4</v>
      </c>
      <c r="H696" s="32">
        <f>SUM(H697:H700)</f>
        <v>80</v>
      </c>
      <c r="I696" s="32">
        <f t="shared" ref="I696:N696" si="229">SUM(I697:I700)</f>
        <v>0</v>
      </c>
      <c r="J696" s="32">
        <f t="shared" si="229"/>
        <v>80</v>
      </c>
      <c r="K696" s="32">
        <f t="shared" si="229"/>
        <v>0</v>
      </c>
      <c r="L696" s="32">
        <f t="shared" si="229"/>
        <v>0</v>
      </c>
      <c r="M696" s="32">
        <f t="shared" si="229"/>
        <v>0</v>
      </c>
      <c r="N696" s="32">
        <f t="shared" si="229"/>
        <v>0</v>
      </c>
      <c r="O696" s="189">
        <v>12065</v>
      </c>
      <c r="P696" s="189"/>
    </row>
    <row r="697" spans="1:16" x14ac:dyDescent="0.25">
      <c r="A697" s="190"/>
      <c r="B697" s="189"/>
      <c r="C697" s="189"/>
      <c r="D697" s="189"/>
      <c r="E697" s="189"/>
      <c r="F697" s="189"/>
      <c r="G697" s="31" t="s">
        <v>6</v>
      </c>
      <c r="H697" s="32">
        <f>SUM(I697:N697)</f>
        <v>0</v>
      </c>
      <c r="I697" s="32">
        <v>0</v>
      </c>
      <c r="J697" s="32">
        <v>0</v>
      </c>
      <c r="K697" s="32">
        <v>0</v>
      </c>
      <c r="L697" s="32">
        <v>0</v>
      </c>
      <c r="M697" s="32">
        <v>0</v>
      </c>
      <c r="N697" s="32">
        <v>0</v>
      </c>
      <c r="O697" s="189"/>
      <c r="P697" s="189"/>
    </row>
    <row r="698" spans="1:16" ht="24" x14ac:dyDescent="0.25">
      <c r="A698" s="190"/>
      <c r="B698" s="189"/>
      <c r="C698" s="189"/>
      <c r="D698" s="189"/>
      <c r="E698" s="189"/>
      <c r="F698" s="189"/>
      <c r="G698" s="31" t="s">
        <v>7</v>
      </c>
      <c r="H698" s="32">
        <f>SUM(I698:N698)</f>
        <v>76</v>
      </c>
      <c r="I698" s="32">
        <v>0</v>
      </c>
      <c r="J698" s="32">
        <v>76</v>
      </c>
      <c r="K698" s="32">
        <v>0</v>
      </c>
      <c r="L698" s="32">
        <v>0</v>
      </c>
      <c r="M698" s="32">
        <v>0</v>
      </c>
      <c r="N698" s="32">
        <v>0</v>
      </c>
      <c r="O698" s="189"/>
      <c r="P698" s="189"/>
    </row>
    <row r="699" spans="1:16" x14ac:dyDescent="0.25">
      <c r="A699" s="190"/>
      <c r="B699" s="189"/>
      <c r="C699" s="189"/>
      <c r="D699" s="189"/>
      <c r="E699" s="189"/>
      <c r="F699" s="189"/>
      <c r="G699" s="31" t="s">
        <v>8</v>
      </c>
      <c r="H699" s="32">
        <f>SUM(I699:N699)</f>
        <v>4</v>
      </c>
      <c r="I699" s="32">
        <v>0</v>
      </c>
      <c r="J699" s="32">
        <v>4</v>
      </c>
      <c r="K699" s="32">
        <v>0</v>
      </c>
      <c r="L699" s="32">
        <v>0</v>
      </c>
      <c r="M699" s="32">
        <v>0</v>
      </c>
      <c r="N699" s="32">
        <v>0</v>
      </c>
      <c r="O699" s="189"/>
      <c r="P699" s="189"/>
    </row>
    <row r="700" spans="1:16" x14ac:dyDescent="0.25">
      <c r="A700" s="190"/>
      <c r="B700" s="189"/>
      <c r="C700" s="189"/>
      <c r="D700" s="189"/>
      <c r="E700" s="189"/>
      <c r="F700" s="189"/>
      <c r="G700" s="31" t="s">
        <v>9</v>
      </c>
      <c r="H700" s="32">
        <f>SUM(I700:N700)</f>
        <v>0</v>
      </c>
      <c r="I700" s="32">
        <v>0</v>
      </c>
      <c r="J700" s="32">
        <v>0</v>
      </c>
      <c r="K700" s="32">
        <v>0</v>
      </c>
      <c r="L700" s="32">
        <v>0</v>
      </c>
      <c r="M700" s="32">
        <v>0</v>
      </c>
      <c r="N700" s="32">
        <v>0</v>
      </c>
      <c r="O700" s="189"/>
      <c r="P700" s="189"/>
    </row>
    <row r="701" spans="1:16" ht="24" x14ac:dyDescent="0.25">
      <c r="A701" s="190" t="s">
        <v>2296</v>
      </c>
      <c r="B701" s="189"/>
      <c r="C701" s="189" t="s">
        <v>1128</v>
      </c>
      <c r="D701" s="189">
        <v>2027</v>
      </c>
      <c r="E701" s="189"/>
      <c r="F701" s="189" t="s">
        <v>1199</v>
      </c>
      <c r="G701" s="31" t="s">
        <v>4</v>
      </c>
      <c r="H701" s="32">
        <f>SUM(H702:H705)</f>
        <v>52.300000000000004</v>
      </c>
      <c r="I701" s="32">
        <f t="shared" ref="I701:N701" si="230">SUM(I702:I705)</f>
        <v>0</v>
      </c>
      <c r="J701" s="32">
        <f t="shared" si="230"/>
        <v>0</v>
      </c>
      <c r="K701" s="32">
        <f t="shared" si="230"/>
        <v>52.300000000000004</v>
      </c>
      <c r="L701" s="32">
        <f t="shared" si="230"/>
        <v>0</v>
      </c>
      <c r="M701" s="32">
        <f t="shared" si="230"/>
        <v>0</v>
      </c>
      <c r="N701" s="32">
        <f t="shared" si="230"/>
        <v>0</v>
      </c>
      <c r="O701" s="189">
        <v>12065</v>
      </c>
      <c r="P701" s="189"/>
    </row>
    <row r="702" spans="1:16" x14ac:dyDescent="0.25">
      <c r="A702" s="190"/>
      <c r="B702" s="189"/>
      <c r="C702" s="189"/>
      <c r="D702" s="189"/>
      <c r="E702" s="189"/>
      <c r="F702" s="189"/>
      <c r="G702" s="31" t="s">
        <v>6</v>
      </c>
      <c r="H702" s="32">
        <f>SUM(I702:N702)</f>
        <v>0</v>
      </c>
      <c r="I702" s="32">
        <v>0</v>
      </c>
      <c r="J702" s="32">
        <v>0</v>
      </c>
      <c r="K702" s="32">
        <v>0</v>
      </c>
      <c r="L702" s="32">
        <v>0</v>
      </c>
      <c r="M702" s="32">
        <v>0</v>
      </c>
      <c r="N702" s="32">
        <v>0</v>
      </c>
      <c r="O702" s="189"/>
      <c r="P702" s="189"/>
    </row>
    <row r="703" spans="1:16" ht="24" x14ac:dyDescent="0.25">
      <c r="A703" s="190"/>
      <c r="B703" s="189"/>
      <c r="C703" s="189"/>
      <c r="D703" s="189"/>
      <c r="E703" s="189"/>
      <c r="F703" s="189"/>
      <c r="G703" s="31" t="s">
        <v>7</v>
      </c>
      <c r="H703" s="32">
        <f t="shared" ref="H703:H719" si="231">SUM(I703:N703)</f>
        <v>49.7</v>
      </c>
      <c r="I703" s="32">
        <v>0</v>
      </c>
      <c r="J703" s="32">
        <v>0</v>
      </c>
      <c r="K703" s="32">
        <v>49.7</v>
      </c>
      <c r="L703" s="32">
        <v>0</v>
      </c>
      <c r="M703" s="32">
        <v>0</v>
      </c>
      <c r="N703" s="32">
        <v>0</v>
      </c>
      <c r="O703" s="189"/>
      <c r="P703" s="189"/>
    </row>
    <row r="704" spans="1:16" x14ac:dyDescent="0.25">
      <c r="A704" s="190"/>
      <c r="B704" s="189"/>
      <c r="C704" s="189"/>
      <c r="D704" s="189"/>
      <c r="E704" s="189"/>
      <c r="F704" s="189"/>
      <c r="G704" s="31" t="s">
        <v>8</v>
      </c>
      <c r="H704" s="32">
        <f t="shared" si="231"/>
        <v>2.6</v>
      </c>
      <c r="I704" s="32">
        <v>0</v>
      </c>
      <c r="J704" s="32">
        <v>0</v>
      </c>
      <c r="K704" s="32">
        <v>2.6</v>
      </c>
      <c r="L704" s="32">
        <v>0</v>
      </c>
      <c r="M704" s="32">
        <v>0</v>
      </c>
      <c r="N704" s="32">
        <v>0</v>
      </c>
      <c r="O704" s="189"/>
      <c r="P704" s="189"/>
    </row>
    <row r="705" spans="1:16" x14ac:dyDescent="0.25">
      <c r="A705" s="190"/>
      <c r="B705" s="189"/>
      <c r="C705" s="189"/>
      <c r="D705" s="189"/>
      <c r="E705" s="189"/>
      <c r="F705" s="189"/>
      <c r="G705" s="31" t="s">
        <v>9</v>
      </c>
      <c r="H705" s="32">
        <f t="shared" si="231"/>
        <v>0</v>
      </c>
      <c r="I705" s="32">
        <v>0</v>
      </c>
      <c r="J705" s="32">
        <v>0</v>
      </c>
      <c r="K705" s="32">
        <v>0</v>
      </c>
      <c r="L705" s="32">
        <v>0</v>
      </c>
      <c r="M705" s="32">
        <v>0</v>
      </c>
      <c r="N705" s="32">
        <v>0</v>
      </c>
      <c r="O705" s="189"/>
      <c r="P705" s="189"/>
    </row>
    <row r="706" spans="1:16" ht="24" x14ac:dyDescent="0.25">
      <c r="A706" s="190" t="s">
        <v>2212</v>
      </c>
      <c r="B706" s="189"/>
      <c r="C706" s="189" t="s">
        <v>1128</v>
      </c>
      <c r="D706" s="189">
        <v>2028</v>
      </c>
      <c r="E706" s="189"/>
      <c r="F706" s="189" t="s">
        <v>2213</v>
      </c>
      <c r="G706" s="31" t="s">
        <v>4</v>
      </c>
      <c r="H706" s="32">
        <f>SUM(H707:H710)</f>
        <v>135</v>
      </c>
      <c r="I706" s="32">
        <f t="shared" ref="I706:N706" si="232">SUM(I707:I710)</f>
        <v>0</v>
      </c>
      <c r="J706" s="32">
        <f t="shared" si="232"/>
        <v>0</v>
      </c>
      <c r="K706" s="32">
        <f t="shared" si="232"/>
        <v>0</v>
      </c>
      <c r="L706" s="32">
        <f t="shared" si="232"/>
        <v>135</v>
      </c>
      <c r="M706" s="32">
        <f t="shared" si="232"/>
        <v>0</v>
      </c>
      <c r="N706" s="32">
        <f t="shared" si="232"/>
        <v>0</v>
      </c>
      <c r="O706" s="189">
        <v>12065</v>
      </c>
      <c r="P706" s="189"/>
    </row>
    <row r="707" spans="1:16" x14ac:dyDescent="0.25">
      <c r="A707" s="190"/>
      <c r="B707" s="189"/>
      <c r="C707" s="189"/>
      <c r="D707" s="189"/>
      <c r="E707" s="189"/>
      <c r="F707" s="189"/>
      <c r="G707" s="31" t="s">
        <v>6</v>
      </c>
      <c r="H707" s="32">
        <f t="shared" si="231"/>
        <v>0</v>
      </c>
      <c r="I707" s="32">
        <v>0</v>
      </c>
      <c r="J707" s="32">
        <v>0</v>
      </c>
      <c r="K707" s="32">
        <v>0</v>
      </c>
      <c r="L707" s="32">
        <v>0</v>
      </c>
      <c r="M707" s="32">
        <v>0</v>
      </c>
      <c r="N707" s="32">
        <v>0</v>
      </c>
      <c r="O707" s="189"/>
      <c r="P707" s="189"/>
    </row>
    <row r="708" spans="1:16" ht="24" x14ac:dyDescent="0.25">
      <c r="A708" s="190"/>
      <c r="B708" s="189"/>
      <c r="C708" s="189"/>
      <c r="D708" s="189"/>
      <c r="E708" s="189"/>
      <c r="F708" s="189"/>
      <c r="G708" s="31" t="s">
        <v>7</v>
      </c>
      <c r="H708" s="32">
        <f t="shared" si="231"/>
        <v>128.19999999999999</v>
      </c>
      <c r="I708" s="32">
        <v>0</v>
      </c>
      <c r="J708" s="32">
        <v>0</v>
      </c>
      <c r="K708" s="32">
        <v>0</v>
      </c>
      <c r="L708" s="32">
        <v>128.19999999999999</v>
      </c>
      <c r="M708" s="32">
        <v>0</v>
      </c>
      <c r="N708" s="32">
        <v>0</v>
      </c>
      <c r="O708" s="189"/>
      <c r="P708" s="189"/>
    </row>
    <row r="709" spans="1:16" x14ac:dyDescent="0.25">
      <c r="A709" s="190"/>
      <c r="B709" s="189"/>
      <c r="C709" s="189"/>
      <c r="D709" s="189"/>
      <c r="E709" s="189"/>
      <c r="F709" s="189"/>
      <c r="G709" s="31" t="s">
        <v>8</v>
      </c>
      <c r="H709" s="32">
        <f t="shared" si="231"/>
        <v>6.8</v>
      </c>
      <c r="I709" s="32">
        <v>0</v>
      </c>
      <c r="J709" s="32">
        <v>0</v>
      </c>
      <c r="K709" s="32">
        <v>0</v>
      </c>
      <c r="L709" s="32">
        <v>6.8</v>
      </c>
      <c r="M709" s="32">
        <v>0</v>
      </c>
      <c r="N709" s="32">
        <v>0</v>
      </c>
      <c r="O709" s="189"/>
      <c r="P709" s="189"/>
    </row>
    <row r="710" spans="1:16" x14ac:dyDescent="0.25">
      <c r="A710" s="190"/>
      <c r="B710" s="189"/>
      <c r="C710" s="189"/>
      <c r="D710" s="189"/>
      <c r="E710" s="189"/>
      <c r="F710" s="189"/>
      <c r="G710" s="31" t="s">
        <v>9</v>
      </c>
      <c r="H710" s="32">
        <f t="shared" si="231"/>
        <v>0</v>
      </c>
      <c r="I710" s="32">
        <v>0</v>
      </c>
      <c r="J710" s="32">
        <v>0</v>
      </c>
      <c r="K710" s="32">
        <v>0</v>
      </c>
      <c r="L710" s="32">
        <v>0</v>
      </c>
      <c r="M710" s="32">
        <v>0</v>
      </c>
      <c r="N710" s="32">
        <v>0</v>
      </c>
      <c r="O710" s="189"/>
      <c r="P710" s="189"/>
    </row>
    <row r="711" spans="1:16" ht="24" x14ac:dyDescent="0.25">
      <c r="A711" s="190" t="s">
        <v>2214</v>
      </c>
      <c r="B711" s="189"/>
      <c r="C711" s="189" t="s">
        <v>1128</v>
      </c>
      <c r="D711" s="189">
        <v>2028</v>
      </c>
      <c r="E711" s="189"/>
      <c r="F711" s="189" t="s">
        <v>2213</v>
      </c>
      <c r="G711" s="31" t="s">
        <v>4</v>
      </c>
      <c r="H711" s="32">
        <f>SUM(H712:H715)</f>
        <v>135</v>
      </c>
      <c r="I711" s="32">
        <f t="shared" ref="I711:N711" si="233">SUM(I712:I715)</f>
        <v>0</v>
      </c>
      <c r="J711" s="32">
        <f t="shared" si="233"/>
        <v>0</v>
      </c>
      <c r="K711" s="32">
        <f t="shared" si="233"/>
        <v>0</v>
      </c>
      <c r="L711" s="32">
        <f t="shared" si="233"/>
        <v>135</v>
      </c>
      <c r="M711" s="32">
        <f t="shared" si="233"/>
        <v>0</v>
      </c>
      <c r="N711" s="32">
        <f t="shared" si="233"/>
        <v>0</v>
      </c>
      <c r="O711" s="189">
        <v>12065</v>
      </c>
      <c r="P711" s="189"/>
    </row>
    <row r="712" spans="1:16" x14ac:dyDescent="0.25">
      <c r="A712" s="190"/>
      <c r="B712" s="189"/>
      <c r="C712" s="189"/>
      <c r="D712" s="189"/>
      <c r="E712" s="189"/>
      <c r="F712" s="189"/>
      <c r="G712" s="31" t="s">
        <v>6</v>
      </c>
      <c r="H712" s="32">
        <f t="shared" si="231"/>
        <v>0</v>
      </c>
      <c r="I712" s="32">
        <v>0</v>
      </c>
      <c r="J712" s="32">
        <v>0</v>
      </c>
      <c r="K712" s="32">
        <v>0</v>
      </c>
      <c r="L712" s="32">
        <v>0</v>
      </c>
      <c r="M712" s="32">
        <v>0</v>
      </c>
      <c r="N712" s="32">
        <v>0</v>
      </c>
      <c r="O712" s="189"/>
      <c r="P712" s="189"/>
    </row>
    <row r="713" spans="1:16" ht="24" x14ac:dyDescent="0.25">
      <c r="A713" s="190"/>
      <c r="B713" s="189"/>
      <c r="C713" s="189"/>
      <c r="D713" s="189"/>
      <c r="E713" s="189"/>
      <c r="F713" s="189"/>
      <c r="G713" s="31" t="s">
        <v>7</v>
      </c>
      <c r="H713" s="32">
        <f t="shared" si="231"/>
        <v>128.19999999999999</v>
      </c>
      <c r="I713" s="32">
        <v>0</v>
      </c>
      <c r="J713" s="32">
        <v>0</v>
      </c>
      <c r="K713" s="32">
        <v>0</v>
      </c>
      <c r="L713" s="32">
        <v>128.19999999999999</v>
      </c>
      <c r="M713" s="32">
        <v>0</v>
      </c>
      <c r="N713" s="32">
        <v>0</v>
      </c>
      <c r="O713" s="189"/>
      <c r="P713" s="189"/>
    </row>
    <row r="714" spans="1:16" x14ac:dyDescent="0.25">
      <c r="A714" s="190"/>
      <c r="B714" s="189"/>
      <c r="C714" s="189"/>
      <c r="D714" s="189"/>
      <c r="E714" s="189"/>
      <c r="F714" s="189"/>
      <c r="G714" s="31" t="s">
        <v>8</v>
      </c>
      <c r="H714" s="32">
        <f t="shared" si="231"/>
        <v>6.8</v>
      </c>
      <c r="I714" s="32">
        <v>0</v>
      </c>
      <c r="J714" s="32">
        <v>0</v>
      </c>
      <c r="K714" s="32">
        <v>0</v>
      </c>
      <c r="L714" s="32">
        <v>6.8</v>
      </c>
      <c r="M714" s="32">
        <v>0</v>
      </c>
      <c r="N714" s="32">
        <v>0</v>
      </c>
      <c r="O714" s="189"/>
      <c r="P714" s="189"/>
    </row>
    <row r="715" spans="1:16" x14ac:dyDescent="0.25">
      <c r="A715" s="190"/>
      <c r="B715" s="189"/>
      <c r="C715" s="189"/>
      <c r="D715" s="189"/>
      <c r="E715" s="189"/>
      <c r="F715" s="189"/>
      <c r="G715" s="31" t="s">
        <v>9</v>
      </c>
      <c r="H715" s="32">
        <f t="shared" si="231"/>
        <v>0</v>
      </c>
      <c r="I715" s="32">
        <v>0</v>
      </c>
      <c r="J715" s="32">
        <v>0</v>
      </c>
      <c r="K715" s="32">
        <v>0</v>
      </c>
      <c r="L715" s="32">
        <v>0</v>
      </c>
      <c r="M715" s="32">
        <v>0</v>
      </c>
      <c r="N715" s="32">
        <v>0</v>
      </c>
      <c r="O715" s="189"/>
      <c r="P715" s="189"/>
    </row>
    <row r="716" spans="1:16" ht="24" x14ac:dyDescent="0.25">
      <c r="A716" s="209" t="s">
        <v>125</v>
      </c>
      <c r="B716" s="209"/>
      <c r="C716" s="209"/>
      <c r="D716" s="209"/>
      <c r="E716" s="209"/>
      <c r="F716" s="209"/>
      <c r="G716" s="35" t="s">
        <v>4</v>
      </c>
      <c r="H716" s="37">
        <f>SUM(H717:H720)</f>
        <v>402.29999999999995</v>
      </c>
      <c r="I716" s="37">
        <f t="shared" ref="I716:N716" si="234">SUM(I717:I720)</f>
        <v>0</v>
      </c>
      <c r="J716" s="37">
        <f t="shared" si="234"/>
        <v>80</v>
      </c>
      <c r="K716" s="37">
        <f t="shared" si="234"/>
        <v>52.300000000000004</v>
      </c>
      <c r="L716" s="37">
        <f t="shared" si="234"/>
        <v>270</v>
      </c>
      <c r="M716" s="37">
        <f t="shared" si="234"/>
        <v>0</v>
      </c>
      <c r="N716" s="37">
        <f t="shared" si="234"/>
        <v>0</v>
      </c>
      <c r="O716" s="189" t="s">
        <v>107</v>
      </c>
      <c r="P716" s="189"/>
    </row>
    <row r="717" spans="1:16" x14ac:dyDescent="0.25">
      <c r="A717" s="209"/>
      <c r="B717" s="209"/>
      <c r="C717" s="209"/>
      <c r="D717" s="209"/>
      <c r="E717" s="209"/>
      <c r="F717" s="209"/>
      <c r="G717" s="35" t="s">
        <v>35</v>
      </c>
      <c r="H717" s="37">
        <f t="shared" si="231"/>
        <v>0</v>
      </c>
      <c r="I717" s="37">
        <f t="shared" ref="I717:N717" si="235">I697+I702+I707+I712</f>
        <v>0</v>
      </c>
      <c r="J717" s="37">
        <f t="shared" si="235"/>
        <v>0</v>
      </c>
      <c r="K717" s="37">
        <f t="shared" si="235"/>
        <v>0</v>
      </c>
      <c r="L717" s="37">
        <f t="shared" si="235"/>
        <v>0</v>
      </c>
      <c r="M717" s="37">
        <f t="shared" si="235"/>
        <v>0</v>
      </c>
      <c r="N717" s="37">
        <f t="shared" si="235"/>
        <v>0</v>
      </c>
      <c r="O717" s="189"/>
      <c r="P717" s="189"/>
    </row>
    <row r="718" spans="1:16" ht="36" x14ac:dyDescent="0.25">
      <c r="A718" s="209"/>
      <c r="B718" s="209"/>
      <c r="C718" s="209"/>
      <c r="D718" s="209"/>
      <c r="E718" s="209"/>
      <c r="F718" s="209"/>
      <c r="G718" s="35" t="s">
        <v>7</v>
      </c>
      <c r="H718" s="37">
        <f t="shared" si="231"/>
        <v>382.09999999999997</v>
      </c>
      <c r="I718" s="37">
        <f t="shared" ref="I718:N718" si="236">I698+I703+I708+I713</f>
        <v>0</v>
      </c>
      <c r="J718" s="37">
        <f>J698+J703+J708+J713</f>
        <v>76</v>
      </c>
      <c r="K718" s="37">
        <f t="shared" si="236"/>
        <v>49.7</v>
      </c>
      <c r="L718" s="37">
        <f t="shared" si="236"/>
        <v>256.39999999999998</v>
      </c>
      <c r="M718" s="37">
        <f t="shared" si="236"/>
        <v>0</v>
      </c>
      <c r="N718" s="37">
        <f t="shared" si="236"/>
        <v>0</v>
      </c>
      <c r="O718" s="189"/>
      <c r="P718" s="189"/>
    </row>
    <row r="719" spans="1:16" x14ac:dyDescent="0.25">
      <c r="A719" s="209"/>
      <c r="B719" s="209"/>
      <c r="C719" s="209"/>
      <c r="D719" s="209"/>
      <c r="E719" s="209"/>
      <c r="F719" s="209"/>
      <c r="G719" s="35" t="s">
        <v>8</v>
      </c>
      <c r="H719" s="37">
        <f t="shared" si="231"/>
        <v>20.2</v>
      </c>
      <c r="I719" s="37">
        <f t="shared" ref="I719:N719" si="237">I699+I704+I709+I714</f>
        <v>0</v>
      </c>
      <c r="J719" s="37">
        <f t="shared" si="237"/>
        <v>4</v>
      </c>
      <c r="K719" s="37">
        <f t="shared" si="237"/>
        <v>2.6</v>
      </c>
      <c r="L719" s="37">
        <f t="shared" si="237"/>
        <v>13.6</v>
      </c>
      <c r="M719" s="37">
        <f t="shared" si="237"/>
        <v>0</v>
      </c>
      <c r="N719" s="37">
        <f t="shared" si="237"/>
        <v>0</v>
      </c>
      <c r="O719" s="189"/>
      <c r="P719" s="189"/>
    </row>
    <row r="720" spans="1:16" ht="24" x14ac:dyDescent="0.25">
      <c r="A720" s="209"/>
      <c r="B720" s="209"/>
      <c r="C720" s="209"/>
      <c r="D720" s="209"/>
      <c r="E720" s="209"/>
      <c r="F720" s="209"/>
      <c r="G720" s="35" t="s">
        <v>9</v>
      </c>
      <c r="H720" s="37">
        <f>SUM(I720:N720)</f>
        <v>0</v>
      </c>
      <c r="I720" s="37">
        <f t="shared" ref="I720:N720" si="238">I700+I705+I710+I715</f>
        <v>0</v>
      </c>
      <c r="J720" s="37">
        <f t="shared" si="238"/>
        <v>0</v>
      </c>
      <c r="K720" s="37">
        <f t="shared" si="238"/>
        <v>0</v>
      </c>
      <c r="L720" s="37">
        <f t="shared" si="238"/>
        <v>0</v>
      </c>
      <c r="M720" s="37">
        <f t="shared" si="238"/>
        <v>0</v>
      </c>
      <c r="N720" s="37">
        <f t="shared" si="238"/>
        <v>0</v>
      </c>
      <c r="O720" s="189"/>
      <c r="P720" s="189"/>
    </row>
    <row r="721" spans="1:16" ht="24.75" customHeight="1" x14ac:dyDescent="0.25">
      <c r="A721" s="208" t="s">
        <v>1162</v>
      </c>
      <c r="B721" s="208"/>
      <c r="C721" s="208"/>
      <c r="D721" s="208"/>
      <c r="E721" s="208"/>
      <c r="F721" s="208"/>
      <c r="G721" s="208"/>
      <c r="H721" s="208"/>
      <c r="I721" s="208"/>
      <c r="J721" s="208"/>
      <c r="K721" s="208"/>
      <c r="L721" s="208"/>
      <c r="M721" s="208"/>
      <c r="N721" s="208"/>
      <c r="O721" s="208"/>
      <c r="P721" s="208"/>
    </row>
    <row r="722" spans="1:16" ht="24" x14ac:dyDescent="0.25">
      <c r="A722" s="190" t="s">
        <v>2297</v>
      </c>
      <c r="B722" s="189"/>
      <c r="C722" s="189" t="s">
        <v>29</v>
      </c>
      <c r="D722" s="189" t="s">
        <v>264</v>
      </c>
      <c r="E722" s="189"/>
      <c r="F722" s="189" t="s">
        <v>2042</v>
      </c>
      <c r="G722" s="31" t="s">
        <v>4</v>
      </c>
      <c r="H722" s="32">
        <f t="shared" ref="H722:N722" si="239">SUM(H723:H726)</f>
        <v>2106</v>
      </c>
      <c r="I722" s="32">
        <f t="shared" si="239"/>
        <v>551.29999999999995</v>
      </c>
      <c r="J722" s="32">
        <f t="shared" si="239"/>
        <v>564.79999999999995</v>
      </c>
      <c r="K722" s="32">
        <f t="shared" si="239"/>
        <v>989.9</v>
      </c>
      <c r="L722" s="32">
        <f t="shared" si="239"/>
        <v>0</v>
      </c>
      <c r="M722" s="32">
        <f t="shared" si="239"/>
        <v>0</v>
      </c>
      <c r="N722" s="32">
        <f t="shared" si="239"/>
        <v>0</v>
      </c>
      <c r="O722" s="192"/>
      <c r="P722" s="192"/>
    </row>
    <row r="723" spans="1:16" x14ac:dyDescent="0.25">
      <c r="A723" s="190"/>
      <c r="B723" s="189"/>
      <c r="C723" s="189"/>
      <c r="D723" s="189"/>
      <c r="E723" s="189"/>
      <c r="F723" s="189"/>
      <c r="G723" s="31" t="s">
        <v>259</v>
      </c>
      <c r="H723" s="32">
        <f>SUM(I723:N723)</f>
        <v>1309.2</v>
      </c>
      <c r="I723" s="32">
        <v>304.60000000000002</v>
      </c>
      <c r="J723" s="32">
        <v>304.60000000000002</v>
      </c>
      <c r="K723" s="32">
        <v>700</v>
      </c>
      <c r="L723" s="32">
        <v>0</v>
      </c>
      <c r="M723" s="32">
        <v>0</v>
      </c>
      <c r="N723" s="32">
        <v>0</v>
      </c>
      <c r="O723" s="192"/>
      <c r="P723" s="192"/>
    </row>
    <row r="724" spans="1:16" ht="24" x14ac:dyDescent="0.25">
      <c r="A724" s="190"/>
      <c r="B724" s="189"/>
      <c r="C724" s="189"/>
      <c r="D724" s="189"/>
      <c r="E724" s="189"/>
      <c r="F724" s="189"/>
      <c r="G724" s="31" t="s">
        <v>7</v>
      </c>
      <c r="H724" s="32">
        <f t="shared" ref="H724:H786" si="240">SUM(I724:N724)</f>
        <v>796.8</v>
      </c>
      <c r="I724" s="32">
        <v>246.7</v>
      </c>
      <c r="J724" s="32">
        <v>260.2</v>
      </c>
      <c r="K724" s="32">
        <v>289.89999999999998</v>
      </c>
      <c r="L724" s="32">
        <v>0</v>
      </c>
      <c r="M724" s="32">
        <v>0</v>
      </c>
      <c r="N724" s="32">
        <v>0</v>
      </c>
      <c r="O724" s="192"/>
      <c r="P724" s="192"/>
    </row>
    <row r="725" spans="1:16" x14ac:dyDescent="0.25">
      <c r="A725" s="190"/>
      <c r="B725" s="189"/>
      <c r="C725" s="189"/>
      <c r="D725" s="189"/>
      <c r="E725" s="189"/>
      <c r="F725" s="189"/>
      <c r="G725" s="31" t="s">
        <v>8</v>
      </c>
      <c r="H725" s="32">
        <f t="shared" si="240"/>
        <v>0</v>
      </c>
      <c r="I725" s="32">
        <v>0</v>
      </c>
      <c r="J725" s="32">
        <v>0</v>
      </c>
      <c r="K725" s="32">
        <v>0</v>
      </c>
      <c r="L725" s="32">
        <v>0</v>
      </c>
      <c r="M725" s="32">
        <v>0</v>
      </c>
      <c r="N725" s="32">
        <v>0</v>
      </c>
      <c r="O725" s="192"/>
      <c r="P725" s="192"/>
    </row>
    <row r="726" spans="1:16" x14ac:dyDescent="0.25">
      <c r="A726" s="190"/>
      <c r="B726" s="189"/>
      <c r="C726" s="189"/>
      <c r="D726" s="189"/>
      <c r="E726" s="189"/>
      <c r="F726" s="189"/>
      <c r="G726" s="31" t="s">
        <v>9</v>
      </c>
      <c r="H726" s="32">
        <f t="shared" si="240"/>
        <v>0</v>
      </c>
      <c r="I726" s="32">
        <v>0</v>
      </c>
      <c r="J726" s="32">
        <v>0</v>
      </c>
      <c r="K726" s="32">
        <v>0</v>
      </c>
      <c r="L726" s="32">
        <v>0</v>
      </c>
      <c r="M726" s="32">
        <v>0</v>
      </c>
      <c r="N726" s="32">
        <v>0</v>
      </c>
      <c r="O726" s="192"/>
      <c r="P726" s="192"/>
    </row>
    <row r="727" spans="1:16" ht="24" x14ac:dyDescent="0.25">
      <c r="A727" s="190" t="s">
        <v>2298</v>
      </c>
      <c r="B727" s="189"/>
      <c r="C727" s="189" t="s">
        <v>29</v>
      </c>
      <c r="D727" s="189" t="s">
        <v>458</v>
      </c>
      <c r="E727" s="189"/>
      <c r="F727" s="189" t="s">
        <v>2042</v>
      </c>
      <c r="G727" s="31" t="s">
        <v>4</v>
      </c>
      <c r="H727" s="32">
        <f>SUM(H728:H731)</f>
        <v>3630</v>
      </c>
      <c r="I727" s="32">
        <f t="shared" ref="I727:N727" si="241">SUM(I728:I731)</f>
        <v>30</v>
      </c>
      <c r="J727" s="32">
        <f t="shared" si="241"/>
        <v>0</v>
      </c>
      <c r="K727" s="32">
        <f t="shared" si="241"/>
        <v>0</v>
      </c>
      <c r="L727" s="32">
        <f t="shared" si="241"/>
        <v>360</v>
      </c>
      <c r="M727" s="32">
        <f t="shared" si="241"/>
        <v>1080</v>
      </c>
      <c r="N727" s="32">
        <f t="shared" si="241"/>
        <v>2160</v>
      </c>
      <c r="O727" s="192"/>
      <c r="P727" s="192"/>
    </row>
    <row r="728" spans="1:16" x14ac:dyDescent="0.25">
      <c r="A728" s="190"/>
      <c r="B728" s="189"/>
      <c r="C728" s="189"/>
      <c r="D728" s="189"/>
      <c r="E728" s="189"/>
      <c r="F728" s="189"/>
      <c r="G728" s="31" t="s">
        <v>259</v>
      </c>
      <c r="H728" s="32">
        <f t="shared" si="240"/>
        <v>3564</v>
      </c>
      <c r="I728" s="32">
        <v>0</v>
      </c>
      <c r="J728" s="32">
        <v>0</v>
      </c>
      <c r="K728" s="32">
        <v>0</v>
      </c>
      <c r="L728" s="32">
        <v>356.4</v>
      </c>
      <c r="M728" s="32">
        <v>1069.2</v>
      </c>
      <c r="N728" s="32">
        <v>2138.4</v>
      </c>
      <c r="O728" s="192"/>
      <c r="P728" s="192"/>
    </row>
    <row r="729" spans="1:16" ht="24" x14ac:dyDescent="0.25">
      <c r="A729" s="190"/>
      <c r="B729" s="189"/>
      <c r="C729" s="189"/>
      <c r="D729" s="189"/>
      <c r="E729" s="189"/>
      <c r="F729" s="189"/>
      <c r="G729" s="31" t="s">
        <v>7</v>
      </c>
      <c r="H729" s="32">
        <f t="shared" si="240"/>
        <v>36</v>
      </c>
      <c r="I729" s="32">
        <v>0</v>
      </c>
      <c r="J729" s="32">
        <v>0</v>
      </c>
      <c r="K729" s="32">
        <v>0</v>
      </c>
      <c r="L729" s="32">
        <v>3.6</v>
      </c>
      <c r="M729" s="32">
        <v>10.8</v>
      </c>
      <c r="N729" s="32">
        <v>21.6</v>
      </c>
      <c r="O729" s="192"/>
      <c r="P729" s="192"/>
    </row>
    <row r="730" spans="1:16" x14ac:dyDescent="0.25">
      <c r="A730" s="190"/>
      <c r="B730" s="189"/>
      <c r="C730" s="189"/>
      <c r="D730" s="189"/>
      <c r="E730" s="189"/>
      <c r="F730" s="189"/>
      <c r="G730" s="31" t="s">
        <v>8</v>
      </c>
      <c r="H730" s="32">
        <f t="shared" si="240"/>
        <v>0</v>
      </c>
      <c r="I730" s="32">
        <v>0</v>
      </c>
      <c r="J730" s="32">
        <v>0</v>
      </c>
      <c r="K730" s="32">
        <v>0</v>
      </c>
      <c r="L730" s="32">
        <v>0</v>
      </c>
      <c r="M730" s="32">
        <v>0</v>
      </c>
      <c r="N730" s="32">
        <v>0</v>
      </c>
      <c r="O730" s="192"/>
      <c r="P730" s="192"/>
    </row>
    <row r="731" spans="1:16" x14ac:dyDescent="0.25">
      <c r="A731" s="190"/>
      <c r="B731" s="189"/>
      <c r="C731" s="189"/>
      <c r="D731" s="189"/>
      <c r="E731" s="189"/>
      <c r="F731" s="189"/>
      <c r="G731" s="31" t="s">
        <v>9</v>
      </c>
      <c r="H731" s="32">
        <f>SUM(I731:N731)</f>
        <v>30</v>
      </c>
      <c r="I731" s="32">
        <v>30</v>
      </c>
      <c r="J731" s="32">
        <v>0</v>
      </c>
      <c r="K731" s="32">
        <v>0</v>
      </c>
      <c r="L731" s="32">
        <v>0</v>
      </c>
      <c r="M731" s="32">
        <v>0</v>
      </c>
      <c r="N731" s="32">
        <v>0</v>
      </c>
      <c r="O731" s="192"/>
      <c r="P731" s="192"/>
    </row>
    <row r="732" spans="1:16" ht="24" x14ac:dyDescent="0.25">
      <c r="A732" s="190" t="s">
        <v>2299</v>
      </c>
      <c r="B732" s="189"/>
      <c r="C732" s="189" t="s">
        <v>170</v>
      </c>
      <c r="D732" s="189">
        <v>2025</v>
      </c>
      <c r="E732" s="189"/>
      <c r="F732" s="189" t="s">
        <v>2042</v>
      </c>
      <c r="G732" s="31" t="s">
        <v>4</v>
      </c>
      <c r="H732" s="32">
        <f>SUM(H733:H736)</f>
        <v>191.39999999999998</v>
      </c>
      <c r="I732" s="32">
        <f t="shared" ref="I732:N732" si="242">SUM(I733:I736)</f>
        <v>191.39999999999998</v>
      </c>
      <c r="J732" s="32">
        <f t="shared" si="242"/>
        <v>0</v>
      </c>
      <c r="K732" s="32">
        <f t="shared" si="242"/>
        <v>0</v>
      </c>
      <c r="L732" s="32">
        <f t="shared" si="242"/>
        <v>0</v>
      </c>
      <c r="M732" s="32">
        <f t="shared" si="242"/>
        <v>0</v>
      </c>
      <c r="N732" s="32">
        <f t="shared" si="242"/>
        <v>0</v>
      </c>
      <c r="O732" s="192"/>
      <c r="P732" s="192"/>
    </row>
    <row r="733" spans="1:16" x14ac:dyDescent="0.25">
      <c r="A733" s="190"/>
      <c r="B733" s="189"/>
      <c r="C733" s="189"/>
      <c r="D733" s="189"/>
      <c r="E733" s="189"/>
      <c r="F733" s="189"/>
      <c r="G733" s="31" t="s">
        <v>259</v>
      </c>
      <c r="H733" s="32">
        <f t="shared" si="240"/>
        <v>133.69999999999999</v>
      </c>
      <c r="I733" s="32">
        <v>133.69999999999999</v>
      </c>
      <c r="J733" s="32">
        <v>0</v>
      </c>
      <c r="K733" s="32">
        <v>0</v>
      </c>
      <c r="L733" s="32">
        <v>0</v>
      </c>
      <c r="M733" s="32">
        <v>0</v>
      </c>
      <c r="N733" s="32">
        <v>0</v>
      </c>
      <c r="O733" s="192"/>
      <c r="P733" s="192"/>
    </row>
    <row r="734" spans="1:16" ht="24" x14ac:dyDescent="0.25">
      <c r="A734" s="190"/>
      <c r="B734" s="189"/>
      <c r="C734" s="189"/>
      <c r="D734" s="189"/>
      <c r="E734" s="189"/>
      <c r="F734" s="189"/>
      <c r="G734" s="31" t="s">
        <v>7</v>
      </c>
      <c r="H734" s="32">
        <f t="shared" si="240"/>
        <v>57.7</v>
      </c>
      <c r="I734" s="32">
        <v>57.7</v>
      </c>
      <c r="J734" s="32">
        <v>0</v>
      </c>
      <c r="K734" s="32">
        <v>0</v>
      </c>
      <c r="L734" s="32">
        <v>0</v>
      </c>
      <c r="M734" s="32">
        <v>0</v>
      </c>
      <c r="N734" s="32">
        <v>0</v>
      </c>
      <c r="O734" s="192"/>
      <c r="P734" s="192"/>
    </row>
    <row r="735" spans="1:16" x14ac:dyDescent="0.25">
      <c r="A735" s="190"/>
      <c r="B735" s="189"/>
      <c r="C735" s="189"/>
      <c r="D735" s="189"/>
      <c r="E735" s="189"/>
      <c r="F735" s="189"/>
      <c r="G735" s="31" t="s">
        <v>8</v>
      </c>
      <c r="H735" s="32">
        <f t="shared" si="240"/>
        <v>0</v>
      </c>
      <c r="I735" s="32">
        <v>0</v>
      </c>
      <c r="J735" s="32">
        <v>0</v>
      </c>
      <c r="K735" s="32">
        <v>0</v>
      </c>
      <c r="L735" s="32">
        <v>0</v>
      </c>
      <c r="M735" s="32">
        <v>0</v>
      </c>
      <c r="N735" s="32">
        <v>0</v>
      </c>
      <c r="O735" s="192"/>
      <c r="P735" s="192"/>
    </row>
    <row r="736" spans="1:16" x14ac:dyDescent="0.25">
      <c r="A736" s="190"/>
      <c r="B736" s="189"/>
      <c r="C736" s="189"/>
      <c r="D736" s="189"/>
      <c r="E736" s="189"/>
      <c r="F736" s="189"/>
      <c r="G736" s="31" t="s">
        <v>9</v>
      </c>
      <c r="H736" s="32">
        <f t="shared" si="240"/>
        <v>0</v>
      </c>
      <c r="I736" s="32">
        <v>0</v>
      </c>
      <c r="J736" s="32">
        <v>0</v>
      </c>
      <c r="K736" s="32">
        <v>0</v>
      </c>
      <c r="L736" s="32">
        <v>0</v>
      </c>
      <c r="M736" s="32">
        <v>0</v>
      </c>
      <c r="N736" s="32">
        <v>0</v>
      </c>
      <c r="O736" s="192"/>
      <c r="P736" s="192"/>
    </row>
    <row r="737" spans="1:16" ht="24" x14ac:dyDescent="0.25">
      <c r="A737" s="31" t="s">
        <v>2300</v>
      </c>
      <c r="B737" s="189"/>
      <c r="C737" s="189" t="s">
        <v>29</v>
      </c>
      <c r="D737" s="189" t="s">
        <v>150</v>
      </c>
      <c r="E737" s="189"/>
      <c r="F737" s="189" t="s">
        <v>2042</v>
      </c>
      <c r="G737" s="31" t="s">
        <v>4</v>
      </c>
      <c r="H737" s="32">
        <f>SUM(H738:H741)</f>
        <v>400</v>
      </c>
      <c r="I737" s="32">
        <f t="shared" ref="I737:N737" si="243">SUM(I738:I741)</f>
        <v>0</v>
      </c>
      <c r="J737" s="32">
        <f t="shared" si="243"/>
        <v>400</v>
      </c>
      <c r="K737" s="32">
        <f t="shared" si="243"/>
        <v>0</v>
      </c>
      <c r="L737" s="32">
        <f t="shared" si="243"/>
        <v>0</v>
      </c>
      <c r="M737" s="32">
        <f t="shared" si="243"/>
        <v>0</v>
      </c>
      <c r="N737" s="32">
        <f t="shared" si="243"/>
        <v>0</v>
      </c>
      <c r="O737" s="192"/>
      <c r="P737" s="192"/>
    </row>
    <row r="738" spans="1:16" ht="24" x14ac:dyDescent="0.25">
      <c r="A738" s="31" t="s">
        <v>2301</v>
      </c>
      <c r="B738" s="189"/>
      <c r="C738" s="189"/>
      <c r="D738" s="189"/>
      <c r="E738" s="189"/>
      <c r="F738" s="189"/>
      <c r="G738" s="31" t="s">
        <v>6</v>
      </c>
      <c r="H738" s="32">
        <f t="shared" si="240"/>
        <v>0</v>
      </c>
      <c r="I738" s="32">
        <v>0</v>
      </c>
      <c r="J738" s="32">
        <v>0</v>
      </c>
      <c r="K738" s="32">
        <v>0</v>
      </c>
      <c r="L738" s="32">
        <v>0</v>
      </c>
      <c r="M738" s="32">
        <v>0</v>
      </c>
      <c r="N738" s="32">
        <v>0</v>
      </c>
      <c r="O738" s="192"/>
      <c r="P738" s="192"/>
    </row>
    <row r="739" spans="1:16" ht="24" x14ac:dyDescent="0.25">
      <c r="A739" s="49"/>
      <c r="B739" s="189"/>
      <c r="C739" s="189"/>
      <c r="D739" s="189"/>
      <c r="E739" s="189"/>
      <c r="F739" s="189"/>
      <c r="G739" s="31" t="s">
        <v>7</v>
      </c>
      <c r="H739" s="32">
        <f t="shared" si="240"/>
        <v>400</v>
      </c>
      <c r="I739" s="32">
        <v>0</v>
      </c>
      <c r="J739" s="32">
        <v>400</v>
      </c>
      <c r="K739" s="32">
        <v>0</v>
      </c>
      <c r="L739" s="32">
        <v>0</v>
      </c>
      <c r="M739" s="32">
        <v>0</v>
      </c>
      <c r="N739" s="32">
        <v>0</v>
      </c>
      <c r="O739" s="192"/>
      <c r="P739" s="192"/>
    </row>
    <row r="740" spans="1:16" x14ac:dyDescent="0.25">
      <c r="A740" s="49"/>
      <c r="B740" s="189"/>
      <c r="C740" s="189"/>
      <c r="D740" s="189"/>
      <c r="E740" s="189"/>
      <c r="F740" s="189"/>
      <c r="G740" s="31" t="s">
        <v>8</v>
      </c>
      <c r="H740" s="32">
        <f t="shared" si="240"/>
        <v>0</v>
      </c>
      <c r="I740" s="32">
        <v>0</v>
      </c>
      <c r="J740" s="32">
        <v>0</v>
      </c>
      <c r="K740" s="32">
        <v>0</v>
      </c>
      <c r="L740" s="32">
        <v>0</v>
      </c>
      <c r="M740" s="32">
        <v>0</v>
      </c>
      <c r="N740" s="32">
        <v>0</v>
      </c>
      <c r="O740" s="192"/>
      <c r="P740" s="192"/>
    </row>
    <row r="741" spans="1:16" x14ac:dyDescent="0.25">
      <c r="A741" s="49"/>
      <c r="B741" s="189"/>
      <c r="C741" s="189"/>
      <c r="D741" s="189"/>
      <c r="E741" s="189"/>
      <c r="F741" s="189"/>
      <c r="G741" s="31" t="s">
        <v>9</v>
      </c>
      <c r="H741" s="32">
        <f t="shared" si="240"/>
        <v>0</v>
      </c>
      <c r="I741" s="32">
        <v>0</v>
      </c>
      <c r="J741" s="32">
        <v>0</v>
      </c>
      <c r="K741" s="32">
        <v>0</v>
      </c>
      <c r="L741" s="32">
        <v>0</v>
      </c>
      <c r="M741" s="32">
        <v>0</v>
      </c>
      <c r="N741" s="32">
        <v>0</v>
      </c>
      <c r="O741" s="192"/>
      <c r="P741" s="192"/>
    </row>
    <row r="742" spans="1:16" ht="24" x14ac:dyDescent="0.25">
      <c r="A742" s="190" t="s">
        <v>2302</v>
      </c>
      <c r="B742" s="189"/>
      <c r="C742" s="189" t="s">
        <v>29</v>
      </c>
      <c r="D742" s="189">
        <v>2027</v>
      </c>
      <c r="E742" s="189"/>
      <c r="F742" s="189" t="s">
        <v>2042</v>
      </c>
      <c r="G742" s="31" t="s">
        <v>4</v>
      </c>
      <c r="H742" s="32">
        <f>SUM(H743:H746)</f>
        <v>343</v>
      </c>
      <c r="I742" s="32">
        <f t="shared" ref="I742:N742" si="244">SUM(I743:I746)</f>
        <v>0</v>
      </c>
      <c r="J742" s="32">
        <f t="shared" si="244"/>
        <v>0</v>
      </c>
      <c r="K742" s="32">
        <f t="shared" si="244"/>
        <v>343</v>
      </c>
      <c r="L742" s="32">
        <f t="shared" si="244"/>
        <v>0</v>
      </c>
      <c r="M742" s="32">
        <f t="shared" si="244"/>
        <v>0</v>
      </c>
      <c r="N742" s="32">
        <f t="shared" si="244"/>
        <v>0</v>
      </c>
      <c r="O742" s="192"/>
      <c r="P742" s="192"/>
    </row>
    <row r="743" spans="1:16" x14ac:dyDescent="0.25">
      <c r="A743" s="190"/>
      <c r="B743" s="189"/>
      <c r="C743" s="189"/>
      <c r="D743" s="189"/>
      <c r="E743" s="189"/>
      <c r="F743" s="189"/>
      <c r="G743" s="31" t="s">
        <v>6</v>
      </c>
      <c r="H743" s="32">
        <f t="shared" si="240"/>
        <v>339.6</v>
      </c>
      <c r="I743" s="32">
        <v>0</v>
      </c>
      <c r="J743" s="32">
        <v>0</v>
      </c>
      <c r="K743" s="32">
        <v>339.6</v>
      </c>
      <c r="L743" s="32">
        <v>0</v>
      </c>
      <c r="M743" s="32">
        <v>0</v>
      </c>
      <c r="N743" s="32">
        <v>0</v>
      </c>
      <c r="O743" s="192"/>
      <c r="P743" s="192"/>
    </row>
    <row r="744" spans="1:16" ht="24" x14ac:dyDescent="0.25">
      <c r="A744" s="190"/>
      <c r="B744" s="189"/>
      <c r="C744" s="189"/>
      <c r="D744" s="189"/>
      <c r="E744" s="189"/>
      <c r="F744" s="189"/>
      <c r="G744" s="31" t="s">
        <v>7</v>
      </c>
      <c r="H744" s="32">
        <f t="shared" si="240"/>
        <v>3.4</v>
      </c>
      <c r="I744" s="32">
        <v>0</v>
      </c>
      <c r="J744" s="32">
        <v>0</v>
      </c>
      <c r="K744" s="32">
        <v>3.4</v>
      </c>
      <c r="L744" s="32">
        <v>0</v>
      </c>
      <c r="M744" s="32">
        <v>0</v>
      </c>
      <c r="N744" s="32">
        <v>0</v>
      </c>
      <c r="O744" s="192"/>
      <c r="P744" s="192"/>
    </row>
    <row r="745" spans="1:16" x14ac:dyDescent="0.25">
      <c r="A745" s="190"/>
      <c r="B745" s="189"/>
      <c r="C745" s="189"/>
      <c r="D745" s="189"/>
      <c r="E745" s="189"/>
      <c r="F745" s="189"/>
      <c r="G745" s="31" t="s">
        <v>8</v>
      </c>
      <c r="H745" s="32">
        <f t="shared" si="240"/>
        <v>0</v>
      </c>
      <c r="I745" s="32">
        <v>0</v>
      </c>
      <c r="J745" s="32">
        <v>0</v>
      </c>
      <c r="K745" s="32">
        <v>0</v>
      </c>
      <c r="L745" s="32">
        <v>0</v>
      </c>
      <c r="M745" s="32">
        <v>0</v>
      </c>
      <c r="N745" s="32">
        <v>0</v>
      </c>
      <c r="O745" s="192"/>
      <c r="P745" s="192"/>
    </row>
    <row r="746" spans="1:16" x14ac:dyDescent="0.25">
      <c r="A746" s="190"/>
      <c r="B746" s="189"/>
      <c r="C746" s="189"/>
      <c r="D746" s="189"/>
      <c r="E746" s="189"/>
      <c r="F746" s="189"/>
      <c r="G746" s="31" t="s">
        <v>9</v>
      </c>
      <c r="H746" s="32">
        <f t="shared" si="240"/>
        <v>0</v>
      </c>
      <c r="I746" s="32">
        <v>0</v>
      </c>
      <c r="J746" s="32">
        <v>0</v>
      </c>
      <c r="K746" s="32">
        <v>0</v>
      </c>
      <c r="L746" s="32">
        <v>0</v>
      </c>
      <c r="M746" s="32">
        <v>0</v>
      </c>
      <c r="N746" s="32">
        <v>0</v>
      </c>
      <c r="O746" s="192"/>
      <c r="P746" s="192"/>
    </row>
    <row r="747" spans="1:16" ht="24" x14ac:dyDescent="0.25">
      <c r="A747" s="190" t="s">
        <v>2303</v>
      </c>
      <c r="B747" s="189"/>
      <c r="C747" s="189" t="s">
        <v>29</v>
      </c>
      <c r="D747" s="189" t="s">
        <v>12</v>
      </c>
      <c r="E747" s="189"/>
      <c r="F747" s="189" t="s">
        <v>2042</v>
      </c>
      <c r="G747" s="31" t="s">
        <v>4</v>
      </c>
      <c r="H747" s="32">
        <f>SUM(H748:H751)</f>
        <v>173.89999999999998</v>
      </c>
      <c r="I747" s="32">
        <f t="shared" ref="I747:N747" si="245">SUM(I748:I751)</f>
        <v>0</v>
      </c>
      <c r="J747" s="32">
        <f t="shared" si="245"/>
        <v>52.2</v>
      </c>
      <c r="K747" s="32">
        <f t="shared" si="245"/>
        <v>121.7</v>
      </c>
      <c r="L747" s="32">
        <f t="shared" si="245"/>
        <v>0</v>
      </c>
      <c r="M747" s="32">
        <f t="shared" si="245"/>
        <v>0</v>
      </c>
      <c r="N747" s="32">
        <f t="shared" si="245"/>
        <v>0</v>
      </c>
      <c r="O747" s="192"/>
      <c r="P747" s="192"/>
    </row>
    <row r="748" spans="1:16" x14ac:dyDescent="0.25">
      <c r="A748" s="190"/>
      <c r="B748" s="189"/>
      <c r="C748" s="189"/>
      <c r="D748" s="189"/>
      <c r="E748" s="189"/>
      <c r="F748" s="189"/>
      <c r="G748" s="31" t="s">
        <v>6</v>
      </c>
      <c r="H748" s="32">
        <f t="shared" si="240"/>
        <v>172.2</v>
      </c>
      <c r="I748" s="32">
        <v>0</v>
      </c>
      <c r="J748" s="32">
        <v>51.7</v>
      </c>
      <c r="K748" s="32">
        <v>120.5</v>
      </c>
      <c r="L748" s="32">
        <v>0</v>
      </c>
      <c r="M748" s="32">
        <v>0</v>
      </c>
      <c r="N748" s="32">
        <v>0</v>
      </c>
      <c r="O748" s="192"/>
      <c r="P748" s="192"/>
    </row>
    <row r="749" spans="1:16" ht="24" x14ac:dyDescent="0.25">
      <c r="A749" s="190"/>
      <c r="B749" s="189"/>
      <c r="C749" s="189"/>
      <c r="D749" s="189"/>
      <c r="E749" s="189"/>
      <c r="F749" s="189"/>
      <c r="G749" s="31" t="s">
        <v>7</v>
      </c>
      <c r="H749" s="32">
        <f t="shared" si="240"/>
        <v>1.7</v>
      </c>
      <c r="I749" s="32">
        <v>0</v>
      </c>
      <c r="J749" s="32">
        <v>0.5</v>
      </c>
      <c r="K749" s="32">
        <v>1.2</v>
      </c>
      <c r="L749" s="32">
        <v>0</v>
      </c>
      <c r="M749" s="32">
        <v>0</v>
      </c>
      <c r="N749" s="32">
        <v>0</v>
      </c>
      <c r="O749" s="192"/>
      <c r="P749" s="192"/>
    </row>
    <row r="750" spans="1:16" x14ac:dyDescent="0.25">
      <c r="A750" s="190"/>
      <c r="B750" s="189"/>
      <c r="C750" s="189"/>
      <c r="D750" s="189"/>
      <c r="E750" s="189"/>
      <c r="F750" s="189"/>
      <c r="G750" s="31" t="s">
        <v>8</v>
      </c>
      <c r="H750" s="32">
        <f t="shared" si="240"/>
        <v>0</v>
      </c>
      <c r="I750" s="32">
        <v>0</v>
      </c>
      <c r="J750" s="32">
        <v>0</v>
      </c>
      <c r="K750" s="32">
        <v>0</v>
      </c>
      <c r="L750" s="32">
        <v>0</v>
      </c>
      <c r="M750" s="32">
        <v>0</v>
      </c>
      <c r="N750" s="32">
        <v>0</v>
      </c>
      <c r="O750" s="192"/>
      <c r="P750" s="192"/>
    </row>
    <row r="751" spans="1:16" x14ac:dyDescent="0.25">
      <c r="A751" s="190"/>
      <c r="B751" s="189"/>
      <c r="C751" s="189"/>
      <c r="D751" s="189"/>
      <c r="E751" s="189"/>
      <c r="F751" s="189"/>
      <c r="G751" s="31" t="s">
        <v>9</v>
      </c>
      <c r="H751" s="32">
        <f t="shared" si="240"/>
        <v>0</v>
      </c>
      <c r="I751" s="32">
        <v>0</v>
      </c>
      <c r="J751" s="32">
        <v>0</v>
      </c>
      <c r="K751" s="32">
        <v>0</v>
      </c>
      <c r="L751" s="32">
        <v>0</v>
      </c>
      <c r="M751" s="32">
        <v>0</v>
      </c>
      <c r="N751" s="32">
        <v>0</v>
      </c>
      <c r="O751" s="192"/>
      <c r="P751" s="192"/>
    </row>
    <row r="752" spans="1:16" ht="24" x14ac:dyDescent="0.25">
      <c r="A752" s="190" t="s">
        <v>2304</v>
      </c>
      <c r="B752" s="189"/>
      <c r="C752" s="189" t="s">
        <v>29</v>
      </c>
      <c r="D752" s="189" t="s">
        <v>12</v>
      </c>
      <c r="E752" s="189"/>
      <c r="F752" s="189" t="s">
        <v>222</v>
      </c>
      <c r="G752" s="31" t="s">
        <v>4</v>
      </c>
      <c r="H752" s="32">
        <f>SUM(H753:H756)</f>
        <v>521.9</v>
      </c>
      <c r="I752" s="32">
        <f t="shared" ref="I752:N752" si="246">SUM(I753:I756)</f>
        <v>0</v>
      </c>
      <c r="J752" s="32">
        <f t="shared" si="246"/>
        <v>156.6</v>
      </c>
      <c r="K752" s="32">
        <f t="shared" si="246"/>
        <v>365.3</v>
      </c>
      <c r="L752" s="32">
        <f t="shared" si="246"/>
        <v>0</v>
      </c>
      <c r="M752" s="32">
        <f t="shared" si="246"/>
        <v>0</v>
      </c>
      <c r="N752" s="32">
        <f t="shared" si="246"/>
        <v>0</v>
      </c>
      <c r="O752" s="192"/>
      <c r="P752" s="192"/>
    </row>
    <row r="753" spans="1:16" x14ac:dyDescent="0.25">
      <c r="A753" s="190"/>
      <c r="B753" s="189"/>
      <c r="C753" s="189"/>
      <c r="D753" s="189"/>
      <c r="E753" s="189"/>
      <c r="F753" s="189"/>
      <c r="G753" s="31" t="s">
        <v>6</v>
      </c>
      <c r="H753" s="32">
        <f t="shared" si="240"/>
        <v>0</v>
      </c>
      <c r="I753" s="32">
        <v>0</v>
      </c>
      <c r="J753" s="32">
        <v>0</v>
      </c>
      <c r="K753" s="32">
        <v>0</v>
      </c>
      <c r="L753" s="32">
        <v>0</v>
      </c>
      <c r="M753" s="32">
        <v>0</v>
      </c>
      <c r="N753" s="32">
        <v>0</v>
      </c>
      <c r="O753" s="192"/>
      <c r="P753" s="192"/>
    </row>
    <row r="754" spans="1:16" ht="24" x14ac:dyDescent="0.25">
      <c r="A754" s="190"/>
      <c r="B754" s="189"/>
      <c r="C754" s="189"/>
      <c r="D754" s="189"/>
      <c r="E754" s="189"/>
      <c r="F754" s="189"/>
      <c r="G754" s="31" t="s">
        <v>7</v>
      </c>
      <c r="H754" s="32">
        <f t="shared" si="240"/>
        <v>521.9</v>
      </c>
      <c r="I754" s="32">
        <v>0</v>
      </c>
      <c r="J754" s="32">
        <v>156.6</v>
      </c>
      <c r="K754" s="32">
        <v>365.3</v>
      </c>
      <c r="L754" s="32">
        <v>0</v>
      </c>
      <c r="M754" s="32">
        <v>0</v>
      </c>
      <c r="N754" s="32">
        <v>0</v>
      </c>
      <c r="O754" s="192"/>
      <c r="P754" s="192"/>
    </row>
    <row r="755" spans="1:16" x14ac:dyDescent="0.25">
      <c r="A755" s="190"/>
      <c r="B755" s="189"/>
      <c r="C755" s="189"/>
      <c r="D755" s="189"/>
      <c r="E755" s="189"/>
      <c r="F755" s="189"/>
      <c r="G755" s="31" t="s">
        <v>8</v>
      </c>
      <c r="H755" s="32">
        <f t="shared" si="240"/>
        <v>0</v>
      </c>
      <c r="I755" s="32">
        <v>0</v>
      </c>
      <c r="J755" s="32">
        <v>0</v>
      </c>
      <c r="K755" s="32">
        <v>0</v>
      </c>
      <c r="L755" s="32">
        <v>0</v>
      </c>
      <c r="M755" s="32">
        <v>0</v>
      </c>
      <c r="N755" s="32">
        <v>0</v>
      </c>
      <c r="O755" s="192"/>
      <c r="P755" s="192"/>
    </row>
    <row r="756" spans="1:16" x14ac:dyDescent="0.25">
      <c r="A756" s="190"/>
      <c r="B756" s="189"/>
      <c r="C756" s="189"/>
      <c r="D756" s="189"/>
      <c r="E756" s="189"/>
      <c r="F756" s="189"/>
      <c r="G756" s="31" t="s">
        <v>9</v>
      </c>
      <c r="H756" s="32">
        <f t="shared" si="240"/>
        <v>0</v>
      </c>
      <c r="I756" s="32">
        <v>0</v>
      </c>
      <c r="J756" s="32">
        <v>0</v>
      </c>
      <c r="K756" s="32">
        <v>0</v>
      </c>
      <c r="L756" s="32">
        <v>0</v>
      </c>
      <c r="M756" s="32">
        <v>0</v>
      </c>
      <c r="N756" s="32">
        <v>0</v>
      </c>
      <c r="O756" s="192"/>
      <c r="P756" s="192"/>
    </row>
    <row r="757" spans="1:16" ht="24" x14ac:dyDescent="0.25">
      <c r="A757" s="190" t="s">
        <v>2305</v>
      </c>
      <c r="B757" s="189"/>
      <c r="C757" s="189"/>
      <c r="D757" s="189">
        <v>2025</v>
      </c>
      <c r="E757" s="189"/>
      <c r="F757" s="189" t="s">
        <v>222</v>
      </c>
      <c r="G757" s="31" t="s">
        <v>4</v>
      </c>
      <c r="H757" s="32">
        <f>SUM(H758:H761)</f>
        <v>142</v>
      </c>
      <c r="I757" s="32">
        <f t="shared" ref="I757:N757" si="247">SUM(I758:I761)</f>
        <v>142</v>
      </c>
      <c r="J757" s="32">
        <f t="shared" si="247"/>
        <v>0</v>
      </c>
      <c r="K757" s="32">
        <f t="shared" si="247"/>
        <v>0</v>
      </c>
      <c r="L757" s="32">
        <f t="shared" si="247"/>
        <v>0</v>
      </c>
      <c r="M757" s="32">
        <f t="shared" si="247"/>
        <v>0</v>
      </c>
      <c r="N757" s="32">
        <f t="shared" si="247"/>
        <v>0</v>
      </c>
      <c r="O757" s="192"/>
      <c r="P757" s="192"/>
    </row>
    <row r="758" spans="1:16" x14ac:dyDescent="0.25">
      <c r="A758" s="190"/>
      <c r="B758" s="189"/>
      <c r="C758" s="189"/>
      <c r="D758" s="189"/>
      <c r="E758" s="189"/>
      <c r="F758" s="189"/>
      <c r="G758" s="31" t="s">
        <v>6</v>
      </c>
      <c r="H758" s="32">
        <f t="shared" si="240"/>
        <v>0</v>
      </c>
      <c r="I758" s="32">
        <v>0</v>
      </c>
      <c r="J758" s="32">
        <v>0</v>
      </c>
      <c r="K758" s="32">
        <v>0</v>
      </c>
      <c r="L758" s="32">
        <v>0</v>
      </c>
      <c r="M758" s="32">
        <v>0</v>
      </c>
      <c r="N758" s="32">
        <v>0</v>
      </c>
      <c r="O758" s="192"/>
      <c r="P758" s="192"/>
    </row>
    <row r="759" spans="1:16" ht="24" x14ac:dyDescent="0.25">
      <c r="A759" s="190"/>
      <c r="B759" s="189"/>
      <c r="C759" s="189"/>
      <c r="D759" s="189"/>
      <c r="E759" s="189"/>
      <c r="F759" s="189"/>
      <c r="G759" s="31" t="s">
        <v>7</v>
      </c>
      <c r="H759" s="32">
        <f t="shared" si="240"/>
        <v>142</v>
      </c>
      <c r="I759" s="32">
        <v>142</v>
      </c>
      <c r="J759" s="32">
        <v>0</v>
      </c>
      <c r="K759" s="32">
        <v>0</v>
      </c>
      <c r="L759" s="32">
        <v>0</v>
      </c>
      <c r="M759" s="32">
        <v>0</v>
      </c>
      <c r="N759" s="32">
        <v>0</v>
      </c>
      <c r="O759" s="192"/>
      <c r="P759" s="192"/>
    </row>
    <row r="760" spans="1:16" x14ac:dyDescent="0.25">
      <c r="A760" s="190"/>
      <c r="B760" s="189"/>
      <c r="C760" s="189"/>
      <c r="D760" s="189"/>
      <c r="E760" s="189"/>
      <c r="F760" s="189"/>
      <c r="G760" s="31" t="s">
        <v>8</v>
      </c>
      <c r="H760" s="32">
        <f t="shared" si="240"/>
        <v>0</v>
      </c>
      <c r="I760" s="32">
        <v>0</v>
      </c>
      <c r="J760" s="32">
        <v>0</v>
      </c>
      <c r="K760" s="32">
        <v>0</v>
      </c>
      <c r="L760" s="32">
        <v>0</v>
      </c>
      <c r="M760" s="32">
        <v>0</v>
      </c>
      <c r="N760" s="32">
        <v>0</v>
      </c>
      <c r="O760" s="192"/>
      <c r="P760" s="192"/>
    </row>
    <row r="761" spans="1:16" x14ac:dyDescent="0.25">
      <c r="A761" s="190"/>
      <c r="B761" s="189"/>
      <c r="C761" s="189"/>
      <c r="D761" s="189"/>
      <c r="E761" s="189"/>
      <c r="F761" s="189"/>
      <c r="G761" s="31" t="s">
        <v>9</v>
      </c>
      <c r="H761" s="32">
        <f t="shared" si="240"/>
        <v>0</v>
      </c>
      <c r="I761" s="32">
        <v>0</v>
      </c>
      <c r="J761" s="32">
        <v>0</v>
      </c>
      <c r="K761" s="32">
        <v>0</v>
      </c>
      <c r="L761" s="32">
        <v>0</v>
      </c>
      <c r="M761" s="32">
        <v>0</v>
      </c>
      <c r="N761" s="32">
        <v>0</v>
      </c>
      <c r="O761" s="192"/>
      <c r="P761" s="192"/>
    </row>
    <row r="762" spans="1:16" ht="24" x14ac:dyDescent="0.25">
      <c r="A762" s="190" t="s">
        <v>2306</v>
      </c>
      <c r="B762" s="189"/>
      <c r="C762" s="189"/>
      <c r="D762" s="189" t="s">
        <v>12</v>
      </c>
      <c r="E762" s="189"/>
      <c r="F762" s="189" t="s">
        <v>222</v>
      </c>
      <c r="G762" s="31" t="s">
        <v>4</v>
      </c>
      <c r="H762" s="32">
        <f>SUM(H763:H766)</f>
        <v>250</v>
      </c>
      <c r="I762" s="32">
        <f t="shared" ref="I762:N762" si="248">SUM(I763:I766)</f>
        <v>10</v>
      </c>
      <c r="J762" s="32">
        <f t="shared" si="248"/>
        <v>240</v>
      </c>
      <c r="K762" s="32">
        <f t="shared" si="248"/>
        <v>0</v>
      </c>
      <c r="L762" s="32">
        <f t="shared" si="248"/>
        <v>0</v>
      </c>
      <c r="M762" s="32">
        <f t="shared" si="248"/>
        <v>0</v>
      </c>
      <c r="N762" s="32">
        <f t="shared" si="248"/>
        <v>0</v>
      </c>
      <c r="O762" s="192"/>
      <c r="P762" s="192"/>
    </row>
    <row r="763" spans="1:16" x14ac:dyDescent="0.25">
      <c r="A763" s="190"/>
      <c r="B763" s="189"/>
      <c r="C763" s="189"/>
      <c r="D763" s="189"/>
      <c r="E763" s="189"/>
      <c r="F763" s="189"/>
      <c r="G763" s="31" t="s">
        <v>6</v>
      </c>
      <c r="H763" s="32">
        <f t="shared" si="240"/>
        <v>0</v>
      </c>
      <c r="I763" s="32">
        <v>0</v>
      </c>
      <c r="J763" s="32">
        <v>0</v>
      </c>
      <c r="K763" s="32">
        <v>0</v>
      </c>
      <c r="L763" s="32">
        <v>0</v>
      </c>
      <c r="M763" s="32">
        <v>0</v>
      </c>
      <c r="N763" s="32">
        <v>0</v>
      </c>
      <c r="O763" s="192"/>
      <c r="P763" s="192"/>
    </row>
    <row r="764" spans="1:16" ht="24" x14ac:dyDescent="0.25">
      <c r="A764" s="190"/>
      <c r="B764" s="189"/>
      <c r="C764" s="189"/>
      <c r="D764" s="189"/>
      <c r="E764" s="189"/>
      <c r="F764" s="189"/>
      <c r="G764" s="31" t="s">
        <v>7</v>
      </c>
      <c r="H764" s="32">
        <f t="shared" si="240"/>
        <v>250</v>
      </c>
      <c r="I764" s="32">
        <v>10</v>
      </c>
      <c r="J764" s="32">
        <v>240</v>
      </c>
      <c r="K764" s="32">
        <v>0</v>
      </c>
      <c r="L764" s="32">
        <v>0</v>
      </c>
      <c r="M764" s="32">
        <v>0</v>
      </c>
      <c r="N764" s="32">
        <v>0</v>
      </c>
      <c r="O764" s="192"/>
      <c r="P764" s="192"/>
    </row>
    <row r="765" spans="1:16" x14ac:dyDescent="0.25">
      <c r="A765" s="190"/>
      <c r="B765" s="189"/>
      <c r="C765" s="189"/>
      <c r="D765" s="189"/>
      <c r="E765" s="189"/>
      <c r="F765" s="189"/>
      <c r="G765" s="31" t="s">
        <v>8</v>
      </c>
      <c r="H765" s="32">
        <f t="shared" si="240"/>
        <v>0</v>
      </c>
      <c r="I765" s="32">
        <v>0</v>
      </c>
      <c r="J765" s="32">
        <v>0</v>
      </c>
      <c r="K765" s="32">
        <v>0</v>
      </c>
      <c r="L765" s="32">
        <v>0</v>
      </c>
      <c r="M765" s="32">
        <v>0</v>
      </c>
      <c r="N765" s="32">
        <v>0</v>
      </c>
      <c r="O765" s="192"/>
      <c r="P765" s="192"/>
    </row>
    <row r="766" spans="1:16" x14ac:dyDescent="0.25">
      <c r="A766" s="190"/>
      <c r="B766" s="189"/>
      <c r="C766" s="189"/>
      <c r="D766" s="189"/>
      <c r="E766" s="189"/>
      <c r="F766" s="189"/>
      <c r="G766" s="31" t="s">
        <v>9</v>
      </c>
      <c r="H766" s="32">
        <f t="shared" si="240"/>
        <v>0</v>
      </c>
      <c r="I766" s="32">
        <v>0</v>
      </c>
      <c r="J766" s="32">
        <v>0</v>
      </c>
      <c r="K766" s="32">
        <v>0</v>
      </c>
      <c r="L766" s="32">
        <v>0</v>
      </c>
      <c r="M766" s="32">
        <v>0</v>
      </c>
      <c r="N766" s="32">
        <v>0</v>
      </c>
      <c r="O766" s="192"/>
      <c r="P766" s="192"/>
    </row>
    <row r="767" spans="1:16" ht="24" x14ac:dyDescent="0.25">
      <c r="A767" s="190" t="s">
        <v>2212</v>
      </c>
      <c r="B767" s="189"/>
      <c r="C767" s="189"/>
      <c r="D767" s="189" t="s">
        <v>337</v>
      </c>
      <c r="E767" s="189"/>
      <c r="F767" s="189" t="s">
        <v>2307</v>
      </c>
      <c r="G767" s="31" t="s">
        <v>4</v>
      </c>
      <c r="H767" s="32">
        <f>SUM(H768:H771)</f>
        <v>200</v>
      </c>
      <c r="I767" s="32">
        <f t="shared" ref="I767:N767" si="249">SUM(I768:I771)</f>
        <v>0</v>
      </c>
      <c r="J767" s="32">
        <f t="shared" si="249"/>
        <v>0</v>
      </c>
      <c r="K767" s="32">
        <f t="shared" si="249"/>
        <v>200</v>
      </c>
      <c r="L767" s="32">
        <f t="shared" si="249"/>
        <v>0</v>
      </c>
      <c r="M767" s="32">
        <f t="shared" si="249"/>
        <v>0</v>
      </c>
      <c r="N767" s="32">
        <f t="shared" si="249"/>
        <v>0</v>
      </c>
      <c r="O767" s="192"/>
      <c r="P767" s="192"/>
    </row>
    <row r="768" spans="1:16" x14ac:dyDescent="0.25">
      <c r="A768" s="190"/>
      <c r="B768" s="189"/>
      <c r="C768" s="189"/>
      <c r="D768" s="189"/>
      <c r="E768" s="189"/>
      <c r="F768" s="189"/>
      <c r="G768" s="31" t="s">
        <v>6</v>
      </c>
      <c r="H768" s="32">
        <f t="shared" si="240"/>
        <v>108.9</v>
      </c>
      <c r="I768" s="32">
        <v>0</v>
      </c>
      <c r="J768" s="32">
        <v>0</v>
      </c>
      <c r="K768" s="32">
        <v>108.9</v>
      </c>
      <c r="L768" s="32">
        <v>0</v>
      </c>
      <c r="M768" s="32">
        <v>0</v>
      </c>
      <c r="N768" s="32">
        <v>0</v>
      </c>
      <c r="O768" s="192"/>
      <c r="P768" s="192"/>
    </row>
    <row r="769" spans="1:16" ht="24" x14ac:dyDescent="0.25">
      <c r="A769" s="190"/>
      <c r="B769" s="189"/>
      <c r="C769" s="189"/>
      <c r="D769" s="189"/>
      <c r="E769" s="189"/>
      <c r="F769" s="189"/>
      <c r="G769" s="31" t="s">
        <v>7</v>
      </c>
      <c r="H769" s="32">
        <f t="shared" si="240"/>
        <v>91.1</v>
      </c>
      <c r="I769" s="32">
        <v>0</v>
      </c>
      <c r="J769" s="32">
        <v>0</v>
      </c>
      <c r="K769" s="32">
        <v>91.1</v>
      </c>
      <c r="L769" s="32">
        <v>0</v>
      </c>
      <c r="M769" s="32">
        <v>0</v>
      </c>
      <c r="N769" s="32">
        <v>0</v>
      </c>
      <c r="O769" s="192"/>
      <c r="P769" s="192"/>
    </row>
    <row r="770" spans="1:16" x14ac:dyDescent="0.25">
      <c r="A770" s="190"/>
      <c r="B770" s="189"/>
      <c r="C770" s="189"/>
      <c r="D770" s="189"/>
      <c r="E770" s="189"/>
      <c r="F770" s="189"/>
      <c r="G770" s="31" t="s">
        <v>8</v>
      </c>
      <c r="H770" s="32">
        <f t="shared" si="240"/>
        <v>0</v>
      </c>
      <c r="I770" s="32">
        <v>0</v>
      </c>
      <c r="J770" s="32">
        <v>0</v>
      </c>
      <c r="K770" s="32">
        <v>0</v>
      </c>
      <c r="L770" s="32">
        <v>0</v>
      </c>
      <c r="M770" s="32">
        <v>0</v>
      </c>
      <c r="N770" s="32">
        <v>0</v>
      </c>
      <c r="O770" s="192"/>
      <c r="P770" s="192"/>
    </row>
    <row r="771" spans="1:16" x14ac:dyDescent="0.25">
      <c r="A771" s="190"/>
      <c r="B771" s="189"/>
      <c r="C771" s="189"/>
      <c r="D771" s="189"/>
      <c r="E771" s="189"/>
      <c r="F771" s="189"/>
      <c r="G771" s="31" t="s">
        <v>9</v>
      </c>
      <c r="H771" s="32">
        <f t="shared" si="240"/>
        <v>0</v>
      </c>
      <c r="I771" s="32">
        <v>0</v>
      </c>
      <c r="J771" s="32">
        <v>0</v>
      </c>
      <c r="K771" s="32">
        <v>0</v>
      </c>
      <c r="L771" s="32">
        <v>0</v>
      </c>
      <c r="M771" s="32">
        <v>0</v>
      </c>
      <c r="N771" s="32">
        <v>0</v>
      </c>
      <c r="O771" s="192"/>
      <c r="P771" s="192"/>
    </row>
    <row r="772" spans="1:16" ht="24" x14ac:dyDescent="0.25">
      <c r="A772" s="190" t="s">
        <v>2308</v>
      </c>
      <c r="B772" s="189"/>
      <c r="C772" s="189"/>
      <c r="D772" s="189" t="s">
        <v>44</v>
      </c>
      <c r="E772" s="189"/>
      <c r="F772" s="189" t="s">
        <v>2309</v>
      </c>
      <c r="G772" s="31" t="s">
        <v>4</v>
      </c>
      <c r="H772" s="32">
        <f>SUM(H773:H776)</f>
        <v>500</v>
      </c>
      <c r="I772" s="32">
        <f t="shared" ref="I772:N772" si="250">SUM(I773:I776)</f>
        <v>0</v>
      </c>
      <c r="J772" s="32">
        <f t="shared" si="250"/>
        <v>0</v>
      </c>
      <c r="K772" s="32">
        <f t="shared" si="250"/>
        <v>0</v>
      </c>
      <c r="L772" s="32">
        <f t="shared" si="250"/>
        <v>50</v>
      </c>
      <c r="M772" s="32">
        <f t="shared" si="250"/>
        <v>150</v>
      </c>
      <c r="N772" s="32">
        <f t="shared" si="250"/>
        <v>300</v>
      </c>
      <c r="O772" s="192"/>
      <c r="P772" s="192"/>
    </row>
    <row r="773" spans="1:16" x14ac:dyDescent="0.25">
      <c r="A773" s="190"/>
      <c r="B773" s="189"/>
      <c r="C773" s="189"/>
      <c r="D773" s="189"/>
      <c r="E773" s="189"/>
      <c r="F773" s="189"/>
      <c r="G773" s="31" t="s">
        <v>6</v>
      </c>
      <c r="H773" s="32">
        <f t="shared" si="240"/>
        <v>0</v>
      </c>
      <c r="I773" s="32">
        <v>0</v>
      </c>
      <c r="J773" s="32">
        <v>0</v>
      </c>
      <c r="K773" s="32">
        <v>0</v>
      </c>
      <c r="L773" s="32">
        <v>0</v>
      </c>
      <c r="M773" s="32">
        <v>0</v>
      </c>
      <c r="N773" s="32">
        <v>0</v>
      </c>
      <c r="O773" s="192"/>
      <c r="P773" s="192"/>
    </row>
    <row r="774" spans="1:16" ht="24" x14ac:dyDescent="0.25">
      <c r="A774" s="190"/>
      <c r="B774" s="189"/>
      <c r="C774" s="189"/>
      <c r="D774" s="189"/>
      <c r="E774" s="189"/>
      <c r="F774" s="189"/>
      <c r="G774" s="31" t="s">
        <v>7</v>
      </c>
      <c r="H774" s="32">
        <f t="shared" si="240"/>
        <v>300</v>
      </c>
      <c r="I774" s="32">
        <v>0</v>
      </c>
      <c r="J774" s="32">
        <v>0</v>
      </c>
      <c r="K774" s="32">
        <v>0</v>
      </c>
      <c r="L774" s="32">
        <v>30</v>
      </c>
      <c r="M774" s="32">
        <v>90</v>
      </c>
      <c r="N774" s="32">
        <v>180</v>
      </c>
      <c r="O774" s="192"/>
      <c r="P774" s="192"/>
    </row>
    <row r="775" spans="1:16" x14ac:dyDescent="0.25">
      <c r="A775" s="190"/>
      <c r="B775" s="189"/>
      <c r="C775" s="189"/>
      <c r="D775" s="189"/>
      <c r="E775" s="189"/>
      <c r="F775" s="189"/>
      <c r="G775" s="31" t="s">
        <v>8</v>
      </c>
      <c r="H775" s="32">
        <f t="shared" si="240"/>
        <v>0</v>
      </c>
      <c r="I775" s="32">
        <v>0</v>
      </c>
      <c r="J775" s="32">
        <v>0</v>
      </c>
      <c r="K775" s="32">
        <v>0</v>
      </c>
      <c r="L775" s="32">
        <v>0</v>
      </c>
      <c r="M775" s="32">
        <v>0</v>
      </c>
      <c r="N775" s="32">
        <v>0</v>
      </c>
      <c r="O775" s="192"/>
      <c r="P775" s="192"/>
    </row>
    <row r="776" spans="1:16" x14ac:dyDescent="0.25">
      <c r="A776" s="190"/>
      <c r="B776" s="189"/>
      <c r="C776" s="189"/>
      <c r="D776" s="189"/>
      <c r="E776" s="189"/>
      <c r="F776" s="189"/>
      <c r="G776" s="31" t="s">
        <v>9</v>
      </c>
      <c r="H776" s="32">
        <f t="shared" si="240"/>
        <v>200</v>
      </c>
      <c r="I776" s="32">
        <v>0</v>
      </c>
      <c r="J776" s="32">
        <v>0</v>
      </c>
      <c r="K776" s="32">
        <v>0</v>
      </c>
      <c r="L776" s="32">
        <v>20</v>
      </c>
      <c r="M776" s="32">
        <v>60</v>
      </c>
      <c r="N776" s="32">
        <v>120</v>
      </c>
      <c r="O776" s="192"/>
      <c r="P776" s="192"/>
    </row>
    <row r="777" spans="1:16" ht="24" x14ac:dyDescent="0.25">
      <c r="A777" s="190" t="s">
        <v>2310</v>
      </c>
      <c r="B777" s="189"/>
      <c r="C777" s="189"/>
      <c r="D777" s="189" t="s">
        <v>44</v>
      </c>
      <c r="E777" s="189"/>
      <c r="F777" s="189"/>
      <c r="G777" s="31" t="s">
        <v>4</v>
      </c>
      <c r="H777" s="32">
        <f>SUM(H778:H781)</f>
        <v>0</v>
      </c>
      <c r="I777" s="32">
        <f t="shared" ref="I777:N777" si="251">SUM(I778:I781)</f>
        <v>0</v>
      </c>
      <c r="J777" s="32">
        <f t="shared" si="251"/>
        <v>0</v>
      </c>
      <c r="K777" s="32">
        <f t="shared" si="251"/>
        <v>0</v>
      </c>
      <c r="L777" s="32">
        <f t="shared" si="251"/>
        <v>0</v>
      </c>
      <c r="M777" s="32">
        <f t="shared" si="251"/>
        <v>0</v>
      </c>
      <c r="N777" s="32">
        <f t="shared" si="251"/>
        <v>0</v>
      </c>
      <c r="O777" s="192"/>
      <c r="P777" s="192"/>
    </row>
    <row r="778" spans="1:16" x14ac:dyDescent="0.25">
      <c r="A778" s="190"/>
      <c r="B778" s="189"/>
      <c r="C778" s="189"/>
      <c r="D778" s="189"/>
      <c r="E778" s="189"/>
      <c r="F778" s="189"/>
      <c r="G778" s="31" t="s">
        <v>6</v>
      </c>
      <c r="H778" s="32">
        <f t="shared" si="240"/>
        <v>0</v>
      </c>
      <c r="I778" s="32">
        <v>0</v>
      </c>
      <c r="J778" s="32">
        <v>0</v>
      </c>
      <c r="K778" s="32">
        <v>0</v>
      </c>
      <c r="L778" s="32">
        <v>0</v>
      </c>
      <c r="M778" s="32">
        <v>0</v>
      </c>
      <c r="N778" s="32">
        <v>0</v>
      </c>
      <c r="O778" s="192"/>
      <c r="P778" s="192"/>
    </row>
    <row r="779" spans="1:16" ht="24" x14ac:dyDescent="0.25">
      <c r="A779" s="190"/>
      <c r="B779" s="189"/>
      <c r="C779" s="189"/>
      <c r="D779" s="189"/>
      <c r="E779" s="189"/>
      <c r="F779" s="189"/>
      <c r="G779" s="31" t="s">
        <v>7</v>
      </c>
      <c r="H779" s="32">
        <f t="shared" si="240"/>
        <v>0</v>
      </c>
      <c r="I779" s="32">
        <v>0</v>
      </c>
      <c r="J779" s="32">
        <v>0</v>
      </c>
      <c r="K779" s="32">
        <v>0</v>
      </c>
      <c r="L779" s="32">
        <v>0</v>
      </c>
      <c r="M779" s="32">
        <v>0</v>
      </c>
      <c r="N779" s="32">
        <v>0</v>
      </c>
      <c r="O779" s="192"/>
      <c r="P779" s="192"/>
    </row>
    <row r="780" spans="1:16" x14ac:dyDescent="0.25">
      <c r="A780" s="190"/>
      <c r="B780" s="189"/>
      <c r="C780" s="189"/>
      <c r="D780" s="189"/>
      <c r="E780" s="189"/>
      <c r="F780" s="189"/>
      <c r="G780" s="31" t="s">
        <v>8</v>
      </c>
      <c r="H780" s="32">
        <f t="shared" si="240"/>
        <v>0</v>
      </c>
      <c r="I780" s="32">
        <v>0</v>
      </c>
      <c r="J780" s="32">
        <v>0</v>
      </c>
      <c r="K780" s="32">
        <v>0</v>
      </c>
      <c r="L780" s="32">
        <v>0</v>
      </c>
      <c r="M780" s="32">
        <v>0</v>
      </c>
      <c r="N780" s="32">
        <v>0</v>
      </c>
      <c r="O780" s="192"/>
      <c r="P780" s="192"/>
    </row>
    <row r="781" spans="1:16" x14ac:dyDescent="0.25">
      <c r="A781" s="190"/>
      <c r="B781" s="189"/>
      <c r="C781" s="189"/>
      <c r="D781" s="189"/>
      <c r="E781" s="189"/>
      <c r="F781" s="189"/>
      <c r="G781" s="31" t="s">
        <v>9</v>
      </c>
      <c r="H781" s="32">
        <f t="shared" si="240"/>
        <v>0</v>
      </c>
      <c r="I781" s="32">
        <v>0</v>
      </c>
      <c r="J781" s="32">
        <v>0</v>
      </c>
      <c r="K781" s="32">
        <v>0</v>
      </c>
      <c r="L781" s="32">
        <v>0</v>
      </c>
      <c r="M781" s="32">
        <v>0</v>
      </c>
      <c r="N781" s="32">
        <v>0</v>
      </c>
      <c r="O781" s="192"/>
      <c r="P781" s="192"/>
    </row>
    <row r="782" spans="1:16" ht="24" x14ac:dyDescent="0.25">
      <c r="A782" s="190" t="s">
        <v>2306</v>
      </c>
      <c r="B782" s="189"/>
      <c r="C782" s="189" t="s">
        <v>29</v>
      </c>
      <c r="D782" s="189" t="s">
        <v>2311</v>
      </c>
      <c r="E782" s="429"/>
      <c r="F782" s="189" t="s">
        <v>222</v>
      </c>
      <c r="G782" s="114" t="s">
        <v>4</v>
      </c>
      <c r="H782" s="32">
        <f>SUM(H783:H786)</f>
        <v>250</v>
      </c>
      <c r="I782" s="32">
        <f t="shared" ref="I782:N782" si="252">SUM(I783:I786)</f>
        <v>10</v>
      </c>
      <c r="J782" s="32">
        <f t="shared" si="252"/>
        <v>240</v>
      </c>
      <c r="K782" s="32">
        <f t="shared" si="252"/>
        <v>0</v>
      </c>
      <c r="L782" s="32">
        <f t="shared" si="252"/>
        <v>0</v>
      </c>
      <c r="M782" s="32">
        <f t="shared" si="252"/>
        <v>0</v>
      </c>
      <c r="N782" s="32">
        <f t="shared" si="252"/>
        <v>0</v>
      </c>
      <c r="O782" s="208"/>
      <c r="P782" s="208"/>
    </row>
    <row r="783" spans="1:16" x14ac:dyDescent="0.25">
      <c r="A783" s="190"/>
      <c r="B783" s="189"/>
      <c r="C783" s="189"/>
      <c r="D783" s="189"/>
      <c r="E783" s="429"/>
      <c r="F783" s="189"/>
      <c r="G783" s="114" t="s">
        <v>546</v>
      </c>
      <c r="H783" s="32">
        <f t="shared" si="240"/>
        <v>0</v>
      </c>
      <c r="I783" s="32">
        <v>0</v>
      </c>
      <c r="J783" s="32">
        <v>0</v>
      </c>
      <c r="K783" s="32">
        <v>0</v>
      </c>
      <c r="L783" s="32">
        <v>0</v>
      </c>
      <c r="M783" s="32">
        <v>0</v>
      </c>
      <c r="N783" s="32">
        <v>0</v>
      </c>
      <c r="O783" s="208"/>
      <c r="P783" s="208"/>
    </row>
    <row r="784" spans="1:16" ht="24" x14ac:dyDescent="0.25">
      <c r="A784" s="190"/>
      <c r="B784" s="189"/>
      <c r="C784" s="189"/>
      <c r="D784" s="189"/>
      <c r="E784" s="429"/>
      <c r="F784" s="189"/>
      <c r="G784" s="31" t="s">
        <v>7</v>
      </c>
      <c r="H784" s="32">
        <f t="shared" si="240"/>
        <v>250</v>
      </c>
      <c r="I784" s="32">
        <v>10</v>
      </c>
      <c r="J784" s="32">
        <v>240</v>
      </c>
      <c r="K784" s="32">
        <v>0</v>
      </c>
      <c r="L784" s="32">
        <v>0</v>
      </c>
      <c r="M784" s="32">
        <v>0</v>
      </c>
      <c r="N784" s="32">
        <v>0</v>
      </c>
      <c r="O784" s="208"/>
      <c r="P784" s="208"/>
    </row>
    <row r="785" spans="1:16" x14ac:dyDescent="0.25">
      <c r="A785" s="190"/>
      <c r="B785" s="189"/>
      <c r="C785" s="189"/>
      <c r="D785" s="189"/>
      <c r="E785" s="429"/>
      <c r="F785" s="189"/>
      <c r="G785" s="114" t="s">
        <v>8</v>
      </c>
      <c r="H785" s="32">
        <f t="shared" si="240"/>
        <v>0</v>
      </c>
      <c r="I785" s="32">
        <v>0</v>
      </c>
      <c r="J785" s="32">
        <v>0</v>
      </c>
      <c r="K785" s="32">
        <v>0</v>
      </c>
      <c r="L785" s="32">
        <v>0</v>
      </c>
      <c r="M785" s="32">
        <v>0</v>
      </c>
      <c r="N785" s="32">
        <v>0</v>
      </c>
      <c r="O785" s="208"/>
      <c r="P785" s="208"/>
    </row>
    <row r="786" spans="1:16" x14ac:dyDescent="0.25">
      <c r="A786" s="190"/>
      <c r="B786" s="189"/>
      <c r="C786" s="189"/>
      <c r="D786" s="189"/>
      <c r="E786" s="429"/>
      <c r="F786" s="189"/>
      <c r="G786" s="114" t="s">
        <v>9</v>
      </c>
      <c r="H786" s="32">
        <f t="shared" si="240"/>
        <v>0</v>
      </c>
      <c r="I786" s="32">
        <v>0</v>
      </c>
      <c r="J786" s="32">
        <v>0</v>
      </c>
      <c r="K786" s="32">
        <v>0</v>
      </c>
      <c r="L786" s="32">
        <v>0</v>
      </c>
      <c r="M786" s="32">
        <v>0</v>
      </c>
      <c r="N786" s="32">
        <v>0</v>
      </c>
      <c r="O786" s="208"/>
      <c r="P786" s="208"/>
    </row>
    <row r="787" spans="1:16" ht="24" x14ac:dyDescent="0.25">
      <c r="A787" s="190" t="s">
        <v>2212</v>
      </c>
      <c r="B787" s="189"/>
      <c r="C787" s="189" t="s">
        <v>29</v>
      </c>
      <c r="D787" s="189">
        <v>2027</v>
      </c>
      <c r="E787" s="429"/>
      <c r="F787" s="189"/>
      <c r="G787" s="114" t="s">
        <v>4</v>
      </c>
      <c r="H787" s="32">
        <f>SUM(H788:H791)</f>
        <v>200</v>
      </c>
      <c r="I787" s="32">
        <f t="shared" ref="I787:N787" si="253">SUM(I788:I791)</f>
        <v>0</v>
      </c>
      <c r="J787" s="32">
        <v>0</v>
      </c>
      <c r="K787" s="32">
        <f t="shared" si="253"/>
        <v>200</v>
      </c>
      <c r="L787" s="32">
        <f t="shared" si="253"/>
        <v>0</v>
      </c>
      <c r="M787" s="32">
        <f t="shared" si="253"/>
        <v>0</v>
      </c>
      <c r="N787" s="32">
        <f t="shared" si="253"/>
        <v>0</v>
      </c>
      <c r="O787" s="208"/>
      <c r="P787" s="208"/>
    </row>
    <row r="788" spans="1:16" x14ac:dyDescent="0.25">
      <c r="A788" s="190"/>
      <c r="B788" s="189"/>
      <c r="C788" s="189"/>
      <c r="D788" s="189"/>
      <c r="E788" s="429"/>
      <c r="F788" s="189"/>
      <c r="G788" s="114" t="s">
        <v>546</v>
      </c>
      <c r="H788" s="32">
        <f t="shared" ref="H788:H801" si="254">SUM(I788:N788)</f>
        <v>108.9</v>
      </c>
      <c r="I788" s="32">
        <v>0</v>
      </c>
      <c r="J788" s="32">
        <v>0</v>
      </c>
      <c r="K788" s="32">
        <v>108.9</v>
      </c>
      <c r="L788" s="32">
        <v>0</v>
      </c>
      <c r="M788" s="32">
        <v>0</v>
      </c>
      <c r="N788" s="32">
        <v>0</v>
      </c>
      <c r="O788" s="208"/>
      <c r="P788" s="208"/>
    </row>
    <row r="789" spans="1:16" ht="24" x14ac:dyDescent="0.25">
      <c r="A789" s="190"/>
      <c r="B789" s="189"/>
      <c r="C789" s="189"/>
      <c r="D789" s="189"/>
      <c r="E789" s="429"/>
      <c r="F789" s="189"/>
      <c r="G789" s="31" t="s">
        <v>7</v>
      </c>
      <c r="H789" s="32">
        <f t="shared" si="254"/>
        <v>91.1</v>
      </c>
      <c r="I789" s="32">
        <v>0</v>
      </c>
      <c r="J789" s="32">
        <v>0</v>
      </c>
      <c r="K789" s="32">
        <v>91.1</v>
      </c>
      <c r="L789" s="32">
        <v>0</v>
      </c>
      <c r="M789" s="32">
        <v>0</v>
      </c>
      <c r="N789" s="32">
        <v>0</v>
      </c>
      <c r="O789" s="208"/>
      <c r="P789" s="208"/>
    </row>
    <row r="790" spans="1:16" x14ac:dyDescent="0.25">
      <c r="A790" s="190"/>
      <c r="B790" s="189"/>
      <c r="C790" s="189"/>
      <c r="D790" s="189"/>
      <c r="E790" s="429"/>
      <c r="F790" s="189"/>
      <c r="G790" s="114" t="s">
        <v>8</v>
      </c>
      <c r="H790" s="32">
        <f t="shared" si="254"/>
        <v>0</v>
      </c>
      <c r="I790" s="32">
        <v>0</v>
      </c>
      <c r="J790" s="32">
        <v>0</v>
      </c>
      <c r="K790" s="32">
        <v>0</v>
      </c>
      <c r="L790" s="32">
        <v>0</v>
      </c>
      <c r="M790" s="32">
        <v>0</v>
      </c>
      <c r="N790" s="32">
        <v>0</v>
      </c>
      <c r="O790" s="208"/>
      <c r="P790" s="208"/>
    </row>
    <row r="791" spans="1:16" x14ac:dyDescent="0.25">
      <c r="A791" s="190"/>
      <c r="B791" s="189"/>
      <c r="C791" s="189"/>
      <c r="D791" s="189"/>
      <c r="E791" s="429"/>
      <c r="F791" s="189"/>
      <c r="G791" s="114" t="s">
        <v>9</v>
      </c>
      <c r="H791" s="32">
        <f t="shared" si="254"/>
        <v>0</v>
      </c>
      <c r="I791" s="32">
        <v>0</v>
      </c>
      <c r="J791" s="32">
        <v>0</v>
      </c>
      <c r="K791" s="32">
        <v>0</v>
      </c>
      <c r="L791" s="32">
        <v>0</v>
      </c>
      <c r="M791" s="32">
        <v>0</v>
      </c>
      <c r="N791" s="32">
        <v>0</v>
      </c>
      <c r="O791" s="208"/>
      <c r="P791" s="208"/>
    </row>
    <row r="792" spans="1:16" ht="24" x14ac:dyDescent="0.25">
      <c r="A792" s="190" t="s">
        <v>2308</v>
      </c>
      <c r="B792" s="189"/>
      <c r="C792" s="189" t="s">
        <v>29</v>
      </c>
      <c r="D792" s="189" t="s">
        <v>2312</v>
      </c>
      <c r="E792" s="429"/>
      <c r="F792" s="189"/>
      <c r="G792" s="114" t="s">
        <v>4</v>
      </c>
      <c r="H792" s="32">
        <f>SUM(H793:H796)</f>
        <v>501.1</v>
      </c>
      <c r="I792" s="32">
        <f t="shared" ref="I792:N792" si="255">SUM(I793:I796)</f>
        <v>1.1000000000000001</v>
      </c>
      <c r="J792" s="32">
        <v>0</v>
      </c>
      <c r="K792" s="32">
        <f t="shared" si="255"/>
        <v>0</v>
      </c>
      <c r="L792" s="32">
        <f t="shared" si="255"/>
        <v>50</v>
      </c>
      <c r="M792" s="32">
        <f t="shared" si="255"/>
        <v>150</v>
      </c>
      <c r="N792" s="32">
        <f t="shared" si="255"/>
        <v>300</v>
      </c>
      <c r="O792" s="27"/>
      <c r="P792" s="27"/>
    </row>
    <row r="793" spans="1:16" x14ac:dyDescent="0.25">
      <c r="A793" s="190"/>
      <c r="B793" s="189"/>
      <c r="C793" s="189"/>
      <c r="D793" s="189"/>
      <c r="E793" s="429"/>
      <c r="F793" s="189"/>
      <c r="G793" s="114" t="s">
        <v>546</v>
      </c>
      <c r="H793" s="32">
        <f t="shared" si="254"/>
        <v>1</v>
      </c>
      <c r="I793" s="32">
        <v>1</v>
      </c>
      <c r="J793" s="32">
        <v>0</v>
      </c>
      <c r="K793" s="32">
        <v>0</v>
      </c>
      <c r="L793" s="32">
        <v>0</v>
      </c>
      <c r="M793" s="32">
        <v>0</v>
      </c>
      <c r="N793" s="32">
        <v>0</v>
      </c>
      <c r="O793" s="27"/>
      <c r="P793" s="27"/>
    </row>
    <row r="794" spans="1:16" ht="24" x14ac:dyDescent="0.25">
      <c r="A794" s="190"/>
      <c r="B794" s="189"/>
      <c r="C794" s="189"/>
      <c r="D794" s="189"/>
      <c r="E794" s="429"/>
      <c r="F794" s="189"/>
      <c r="G794" s="31" t="s">
        <v>7</v>
      </c>
      <c r="H794" s="32">
        <f t="shared" si="254"/>
        <v>300.10000000000002</v>
      </c>
      <c r="I794" s="32">
        <v>0.1</v>
      </c>
      <c r="J794" s="32">
        <v>0</v>
      </c>
      <c r="K794" s="32">
        <v>0</v>
      </c>
      <c r="L794" s="32">
        <v>30</v>
      </c>
      <c r="M794" s="32">
        <v>90</v>
      </c>
      <c r="N794" s="32">
        <v>180</v>
      </c>
      <c r="O794" s="27"/>
      <c r="P794" s="27"/>
    </row>
    <row r="795" spans="1:16" x14ac:dyDescent="0.25">
      <c r="A795" s="190"/>
      <c r="B795" s="189"/>
      <c r="C795" s="189"/>
      <c r="D795" s="189"/>
      <c r="E795" s="429"/>
      <c r="F795" s="189"/>
      <c r="G795" s="114" t="s">
        <v>8</v>
      </c>
      <c r="H795" s="32">
        <f t="shared" si="254"/>
        <v>0</v>
      </c>
      <c r="I795" s="32">
        <v>0</v>
      </c>
      <c r="J795" s="32">
        <v>0</v>
      </c>
      <c r="K795" s="32">
        <v>0</v>
      </c>
      <c r="L795" s="32">
        <v>0</v>
      </c>
      <c r="M795" s="32">
        <v>0</v>
      </c>
      <c r="N795" s="32">
        <v>0</v>
      </c>
      <c r="O795" s="27"/>
      <c r="P795" s="27"/>
    </row>
    <row r="796" spans="1:16" x14ac:dyDescent="0.25">
      <c r="A796" s="190"/>
      <c r="B796" s="189"/>
      <c r="C796" s="189"/>
      <c r="D796" s="189"/>
      <c r="E796" s="429"/>
      <c r="F796" s="189"/>
      <c r="G796" s="114" t="s">
        <v>9</v>
      </c>
      <c r="H796" s="32">
        <f t="shared" si="254"/>
        <v>200</v>
      </c>
      <c r="I796" s="32">
        <v>0</v>
      </c>
      <c r="J796" s="32">
        <v>0</v>
      </c>
      <c r="K796" s="32">
        <v>0</v>
      </c>
      <c r="L796" s="32">
        <v>20</v>
      </c>
      <c r="M796" s="32">
        <v>60</v>
      </c>
      <c r="N796" s="32">
        <v>120</v>
      </c>
      <c r="O796" s="27"/>
      <c r="P796" s="27"/>
    </row>
    <row r="797" spans="1:16" ht="24" x14ac:dyDescent="0.25">
      <c r="A797" s="208" t="s">
        <v>1172</v>
      </c>
      <c r="B797" s="208"/>
      <c r="C797" s="208"/>
      <c r="D797" s="208"/>
      <c r="E797" s="208"/>
      <c r="F797" s="208"/>
      <c r="G797" s="35" t="s">
        <v>4</v>
      </c>
      <c r="H797" s="37">
        <f>SUM(H798:H801)</f>
        <v>9409.2999999999993</v>
      </c>
      <c r="I797" s="37">
        <f t="shared" ref="I797:N797" si="256">SUM(I798:I801)</f>
        <v>935.8</v>
      </c>
      <c r="J797" s="37">
        <f>SUM(J798:J801)</f>
        <v>1653.6000000000001</v>
      </c>
      <c r="K797" s="37">
        <f t="shared" si="256"/>
        <v>2219.9</v>
      </c>
      <c r="L797" s="37">
        <f t="shared" si="256"/>
        <v>460</v>
      </c>
      <c r="M797" s="37">
        <f t="shared" si="256"/>
        <v>1380</v>
      </c>
      <c r="N797" s="37">
        <f t="shared" si="256"/>
        <v>2760</v>
      </c>
      <c r="O797" s="192"/>
      <c r="P797" s="192"/>
    </row>
    <row r="798" spans="1:16" x14ac:dyDescent="0.25">
      <c r="A798" s="208"/>
      <c r="B798" s="208"/>
      <c r="C798" s="208"/>
      <c r="D798" s="208"/>
      <c r="E798" s="208"/>
      <c r="F798" s="208"/>
      <c r="G798" s="35" t="s">
        <v>6</v>
      </c>
      <c r="H798" s="37">
        <f t="shared" si="254"/>
        <v>5737.5</v>
      </c>
      <c r="I798" s="37">
        <f t="shared" ref="I798:N798" si="257">I723+I728+I733+I738+I743+I748+I753+I758+I763+I768+I773+I778+I783+I788+I793</f>
        <v>439.3</v>
      </c>
      <c r="J798" s="37">
        <f t="shared" si="257"/>
        <v>356.3</v>
      </c>
      <c r="K798" s="37">
        <f t="shared" si="257"/>
        <v>1377.9</v>
      </c>
      <c r="L798" s="37">
        <f t="shared" si="257"/>
        <v>356.4</v>
      </c>
      <c r="M798" s="37">
        <f t="shared" si="257"/>
        <v>1069.2</v>
      </c>
      <c r="N798" s="37">
        <f t="shared" si="257"/>
        <v>2138.4</v>
      </c>
      <c r="O798" s="192"/>
      <c r="P798" s="192"/>
    </row>
    <row r="799" spans="1:16" ht="36" x14ac:dyDescent="0.25">
      <c r="A799" s="208"/>
      <c r="B799" s="208"/>
      <c r="C799" s="208"/>
      <c r="D799" s="208"/>
      <c r="E799" s="208"/>
      <c r="F799" s="208"/>
      <c r="G799" s="35" t="s">
        <v>7</v>
      </c>
      <c r="H799" s="37">
        <f t="shared" si="254"/>
        <v>3241.8</v>
      </c>
      <c r="I799" s="37">
        <f t="shared" ref="I799:N799" si="258">I724+I729+I734+I739+I744+I749+I754+I759+I764+I769+I774+I779+I784+I789+I794</f>
        <v>466.5</v>
      </c>
      <c r="J799" s="37">
        <f>J724+J729+J734+J739+J744+J749+J754+J759+J764+J769+J774+J779+J784+J789+J794</f>
        <v>1297.3000000000002</v>
      </c>
      <c r="K799" s="37">
        <f t="shared" si="258"/>
        <v>842</v>
      </c>
      <c r="L799" s="37">
        <f t="shared" si="258"/>
        <v>63.6</v>
      </c>
      <c r="M799" s="37">
        <f t="shared" si="258"/>
        <v>190.8</v>
      </c>
      <c r="N799" s="37">
        <f t="shared" si="258"/>
        <v>381.6</v>
      </c>
      <c r="O799" s="192"/>
      <c r="P799" s="192"/>
    </row>
    <row r="800" spans="1:16" x14ac:dyDescent="0.25">
      <c r="A800" s="208"/>
      <c r="B800" s="208"/>
      <c r="C800" s="208"/>
      <c r="D800" s="208"/>
      <c r="E800" s="208"/>
      <c r="F800" s="208"/>
      <c r="G800" s="35" t="s">
        <v>8</v>
      </c>
      <c r="H800" s="37">
        <f t="shared" si="254"/>
        <v>0</v>
      </c>
      <c r="I800" s="37">
        <f t="shared" ref="I800:N800" si="259">I725+I730+I735+I740+I745+I750+I755+I760+I765+I770+I775+I780+I785+I790+I795</f>
        <v>0</v>
      </c>
      <c r="J800" s="37">
        <f>J725+J730+J735+J740+J745+J750+J755+J760+J765+J770+J775+J780+J785+J790+J795</f>
        <v>0</v>
      </c>
      <c r="K800" s="37">
        <f t="shared" si="259"/>
        <v>0</v>
      </c>
      <c r="L800" s="37">
        <f t="shared" si="259"/>
        <v>0</v>
      </c>
      <c r="M800" s="37">
        <f t="shared" si="259"/>
        <v>0</v>
      </c>
      <c r="N800" s="37">
        <f t="shared" si="259"/>
        <v>0</v>
      </c>
      <c r="O800" s="192"/>
      <c r="P800" s="192"/>
    </row>
    <row r="801" spans="1:16" ht="24" x14ac:dyDescent="0.25">
      <c r="A801" s="208"/>
      <c r="B801" s="208"/>
      <c r="C801" s="208"/>
      <c r="D801" s="208"/>
      <c r="E801" s="208"/>
      <c r="F801" s="208"/>
      <c r="G801" s="35" t="s">
        <v>9</v>
      </c>
      <c r="H801" s="37">
        <f t="shared" si="254"/>
        <v>430</v>
      </c>
      <c r="I801" s="37">
        <f t="shared" ref="I801:N801" si="260">I726+I731+I736+I741+I746+I751+I756+I761+I766+I771+I776+I781+I786+I791+I796</f>
        <v>30</v>
      </c>
      <c r="J801" s="37">
        <f t="shared" si="260"/>
        <v>0</v>
      </c>
      <c r="K801" s="37">
        <f t="shared" si="260"/>
        <v>0</v>
      </c>
      <c r="L801" s="37">
        <f t="shared" si="260"/>
        <v>40</v>
      </c>
      <c r="M801" s="37">
        <f t="shared" si="260"/>
        <v>120</v>
      </c>
      <c r="N801" s="37">
        <f t="shared" si="260"/>
        <v>240</v>
      </c>
      <c r="O801" s="192"/>
      <c r="P801" s="192"/>
    </row>
  </sheetData>
  <mergeCells count="1149">
    <mergeCell ref="A752:A756"/>
    <mergeCell ref="B752:B756"/>
    <mergeCell ref="A747:A751"/>
    <mergeCell ref="B747:B751"/>
    <mergeCell ref="A742:A746"/>
    <mergeCell ref="B742:B746"/>
    <mergeCell ref="B737:B741"/>
    <mergeCell ref="A792:A796"/>
    <mergeCell ref="B792:B796"/>
    <mergeCell ref="C792:C796"/>
    <mergeCell ref="A787:A791"/>
    <mergeCell ref="B787:B791"/>
    <mergeCell ref="C787:C791"/>
    <mergeCell ref="A782:A786"/>
    <mergeCell ref="A536:A540"/>
    <mergeCell ref="B551:B555"/>
    <mergeCell ref="A546:A550"/>
    <mergeCell ref="B546:B550"/>
    <mergeCell ref="A541:A545"/>
    <mergeCell ref="B541:B545"/>
    <mergeCell ref="B536:B540"/>
    <mergeCell ref="A618:A622"/>
    <mergeCell ref="B618:B622"/>
    <mergeCell ref="A613:A617"/>
    <mergeCell ref="B613:B617"/>
    <mergeCell ref="A608:A612"/>
    <mergeCell ref="B608:B612"/>
    <mergeCell ref="C551:C555"/>
    <mergeCell ref="A706:A710"/>
    <mergeCell ref="B706:B710"/>
    <mergeCell ref="A701:A705"/>
    <mergeCell ref="B701:B705"/>
    <mergeCell ref="O603:O607"/>
    <mergeCell ref="A603:A607"/>
    <mergeCell ref="B603:B607"/>
    <mergeCell ref="A398:A402"/>
    <mergeCell ref="O423:O427"/>
    <mergeCell ref="P423:P427"/>
    <mergeCell ref="A423:A427"/>
    <mergeCell ref="B423:B427"/>
    <mergeCell ref="C423:C427"/>
    <mergeCell ref="D423:D427"/>
    <mergeCell ref="O418:O422"/>
    <mergeCell ref="P418:P422"/>
    <mergeCell ref="E423:E427"/>
    <mergeCell ref="F423:F427"/>
    <mergeCell ref="A413:A417"/>
    <mergeCell ref="B413:B417"/>
    <mergeCell ref="C413:C417"/>
    <mergeCell ref="D413:D417"/>
    <mergeCell ref="O408:O412"/>
    <mergeCell ref="C449:C453"/>
    <mergeCell ref="D449:D453"/>
    <mergeCell ref="E449:E453"/>
    <mergeCell ref="F449:F453"/>
    <mergeCell ref="O479:O483"/>
    <mergeCell ref="P479:P483"/>
    <mergeCell ref="E484:E488"/>
    <mergeCell ref="F484:F488"/>
    <mergeCell ref="A474:A478"/>
    <mergeCell ref="B474:B478"/>
    <mergeCell ref="C474:C478"/>
    <mergeCell ref="D474:D478"/>
    <mergeCell ref="O469:O473"/>
    <mergeCell ref="A102:A106"/>
    <mergeCell ref="F117:F121"/>
    <mergeCell ref="A107:A111"/>
    <mergeCell ref="B107:B111"/>
    <mergeCell ref="C107:C111"/>
    <mergeCell ref="D107:D111"/>
    <mergeCell ref="B102:B106"/>
    <mergeCell ref="C102:C106"/>
    <mergeCell ref="D102:D106"/>
    <mergeCell ref="O102:O106"/>
    <mergeCell ref="P102:P106"/>
    <mergeCell ref="O97:O101"/>
    <mergeCell ref="F25:F29"/>
    <mergeCell ref="P20:P24"/>
    <mergeCell ref="A19:P19"/>
    <mergeCell ref="A9:A13"/>
    <mergeCell ref="B9:B13"/>
    <mergeCell ref="C9:C13"/>
    <mergeCell ref="D9:D13"/>
    <mergeCell ref="A14:F18"/>
    <mergeCell ref="O14:O18"/>
    <mergeCell ref="P14:P18"/>
    <mergeCell ref="F20:F24"/>
    <mergeCell ref="P56:P60"/>
    <mergeCell ref="O51:O55"/>
    <mergeCell ref="P51:P55"/>
    <mergeCell ref="P46:P50"/>
    <mergeCell ref="A41:A45"/>
    <mergeCell ref="B41:B45"/>
    <mergeCell ref="C41:C45"/>
    <mergeCell ref="D41:D45"/>
    <mergeCell ref="E61:E65"/>
    <mergeCell ref="O4:O8"/>
    <mergeCell ref="P4:P8"/>
    <mergeCell ref="A4:A8"/>
    <mergeCell ref="B4:B8"/>
    <mergeCell ref="C4:C8"/>
    <mergeCell ref="D4:D8"/>
    <mergeCell ref="C77:C81"/>
    <mergeCell ref="D77:D81"/>
    <mergeCell ref="O72:O76"/>
    <mergeCell ref="O56:O60"/>
    <mergeCell ref="A3:P3"/>
    <mergeCell ref="E4:E8"/>
    <mergeCell ref="F4:F8"/>
    <mergeCell ref="G1:N1"/>
    <mergeCell ref="O1:O2"/>
    <mergeCell ref="P1:P2"/>
    <mergeCell ref="A1:A2"/>
    <mergeCell ref="B1:B2"/>
    <mergeCell ref="C1:C2"/>
    <mergeCell ref="D1:D2"/>
    <mergeCell ref="E1:E2"/>
    <mergeCell ref="F1:F2"/>
    <mergeCell ref="A20:A24"/>
    <mergeCell ref="B20:B24"/>
    <mergeCell ref="C20:C24"/>
    <mergeCell ref="D20:D24"/>
    <mergeCell ref="E20:E24"/>
    <mergeCell ref="O20:O24"/>
    <mergeCell ref="E9:E13"/>
    <mergeCell ref="F9:F13"/>
    <mergeCell ref="O9:O13"/>
    <mergeCell ref="P9:P13"/>
    <mergeCell ref="F61:F65"/>
    <mergeCell ref="A56:A60"/>
    <mergeCell ref="B56:B60"/>
    <mergeCell ref="C56:C60"/>
    <mergeCell ref="D56:D60"/>
    <mergeCell ref="E56:E60"/>
    <mergeCell ref="F56:F60"/>
    <mergeCell ref="A51:A55"/>
    <mergeCell ref="B51:B55"/>
    <mergeCell ref="C51:C55"/>
    <mergeCell ref="D51:D55"/>
    <mergeCell ref="E51:E55"/>
    <mergeCell ref="F51:F55"/>
    <mergeCell ref="F46:F50"/>
    <mergeCell ref="E41:E45"/>
    <mergeCell ref="F41:F45"/>
    <mergeCell ref="P97:P101"/>
    <mergeCell ref="O77:O81"/>
    <mergeCell ref="P77:P81"/>
    <mergeCell ref="O87:O91"/>
    <mergeCell ref="P87:P91"/>
    <mergeCell ref="O82:O86"/>
    <mergeCell ref="P82:P86"/>
    <mergeCell ref="E102:E106"/>
    <mergeCell ref="F102:F106"/>
    <mergeCell ref="A92:A96"/>
    <mergeCell ref="B92:B96"/>
    <mergeCell ref="C92:C96"/>
    <mergeCell ref="D92:D96"/>
    <mergeCell ref="E117:E121"/>
    <mergeCell ref="A148:A152"/>
    <mergeCell ref="B148:B152"/>
    <mergeCell ref="C148:C152"/>
    <mergeCell ref="D148:D152"/>
    <mergeCell ref="O143:O147"/>
    <mergeCell ref="P143:P147"/>
    <mergeCell ref="E148:E152"/>
    <mergeCell ref="F148:F152"/>
    <mergeCell ref="A138:A142"/>
    <mergeCell ref="B138:B142"/>
    <mergeCell ref="C138:C142"/>
    <mergeCell ref="D138:D142"/>
    <mergeCell ref="O133:O137"/>
    <mergeCell ref="P133:P137"/>
    <mergeCell ref="A132:P132"/>
    <mergeCell ref="A122:A126"/>
    <mergeCell ref="B122:B126"/>
    <mergeCell ref="C122:C126"/>
    <mergeCell ref="D122:D126"/>
    <mergeCell ref="O92:O96"/>
    <mergeCell ref="P92:P96"/>
    <mergeCell ref="F133:F137"/>
    <mergeCell ref="E122:E126"/>
    <mergeCell ref="F122:F126"/>
    <mergeCell ref="O122:O126"/>
    <mergeCell ref="A169:A173"/>
    <mergeCell ref="B169:B173"/>
    <mergeCell ref="C169:C173"/>
    <mergeCell ref="D169:D173"/>
    <mergeCell ref="E190:E194"/>
    <mergeCell ref="F190:F194"/>
    <mergeCell ref="O190:O194"/>
    <mergeCell ref="P190:P194"/>
    <mergeCell ref="A195:F199"/>
    <mergeCell ref="O195:O199"/>
    <mergeCell ref="P195:P199"/>
    <mergeCell ref="A185:A189"/>
    <mergeCell ref="B185:B189"/>
    <mergeCell ref="C185:C189"/>
    <mergeCell ref="D185:D189"/>
    <mergeCell ref="E185:E189"/>
    <mergeCell ref="F185:F189"/>
    <mergeCell ref="E169:E173"/>
    <mergeCell ref="F169:F173"/>
    <mergeCell ref="O169:O173"/>
    <mergeCell ref="P169:P173"/>
    <mergeCell ref="A174:A178"/>
    <mergeCell ref="B174:B178"/>
    <mergeCell ref="C174:C178"/>
    <mergeCell ref="D174:D178"/>
    <mergeCell ref="E174:E178"/>
    <mergeCell ref="F174:F178"/>
    <mergeCell ref="A190:A194"/>
    <mergeCell ref="B190:B194"/>
    <mergeCell ref="C190:C194"/>
    <mergeCell ref="D190:D194"/>
    <mergeCell ref="O185:O189"/>
    <mergeCell ref="F206:F210"/>
    <mergeCell ref="O206:O210"/>
    <mergeCell ref="O257:O261"/>
    <mergeCell ref="P257:P261"/>
    <mergeCell ref="A257:A261"/>
    <mergeCell ref="B257:B261"/>
    <mergeCell ref="C257:C261"/>
    <mergeCell ref="D257:D261"/>
    <mergeCell ref="O252:O256"/>
    <mergeCell ref="P252:P256"/>
    <mergeCell ref="E257:E261"/>
    <mergeCell ref="F257:F261"/>
    <mergeCell ref="A247:A251"/>
    <mergeCell ref="B247:B251"/>
    <mergeCell ref="C247:C251"/>
    <mergeCell ref="D247:D251"/>
    <mergeCell ref="O242:O246"/>
    <mergeCell ref="P242:P246"/>
    <mergeCell ref="A242:A246"/>
    <mergeCell ref="B242:B246"/>
    <mergeCell ref="C242:C246"/>
    <mergeCell ref="D242:D246"/>
    <mergeCell ref="E242:E246"/>
    <mergeCell ref="F242:F246"/>
    <mergeCell ref="E247:E251"/>
    <mergeCell ref="F247:F251"/>
    <mergeCell ref="O247:O251"/>
    <mergeCell ref="P247:P251"/>
    <mergeCell ref="A252:A256"/>
    <mergeCell ref="B252:B256"/>
    <mergeCell ref="C252:C256"/>
    <mergeCell ref="D252:D256"/>
    <mergeCell ref="E252:E256"/>
    <mergeCell ref="F252:F256"/>
    <mergeCell ref="O288:O292"/>
    <mergeCell ref="P288:P292"/>
    <mergeCell ref="A288:A292"/>
    <mergeCell ref="B288:B292"/>
    <mergeCell ref="C288:C292"/>
    <mergeCell ref="D288:D292"/>
    <mergeCell ref="O283:O287"/>
    <mergeCell ref="P283:P287"/>
    <mergeCell ref="E288:E292"/>
    <mergeCell ref="F288:F292"/>
    <mergeCell ref="A278:A282"/>
    <mergeCell ref="B278:B282"/>
    <mergeCell ref="C278:C282"/>
    <mergeCell ref="D278:D282"/>
    <mergeCell ref="O273:O277"/>
    <mergeCell ref="P273:P277"/>
    <mergeCell ref="A272:P272"/>
    <mergeCell ref="E278:E282"/>
    <mergeCell ref="F278:F282"/>
    <mergeCell ref="O278:O282"/>
    <mergeCell ref="P278:P282"/>
    <mergeCell ref="A283:A287"/>
    <mergeCell ref="B283:B287"/>
    <mergeCell ref="C283:C287"/>
    <mergeCell ref="D283:D287"/>
    <mergeCell ref="F283:F287"/>
    <mergeCell ref="A273:A277"/>
    <mergeCell ref="B273:B277"/>
    <mergeCell ref="C273:C277"/>
    <mergeCell ref="D273:D277"/>
    <mergeCell ref="E273:E277"/>
    <mergeCell ref="A319:A323"/>
    <mergeCell ref="B319:B323"/>
    <mergeCell ref="C319:C323"/>
    <mergeCell ref="D319:D323"/>
    <mergeCell ref="O314:O318"/>
    <mergeCell ref="P314:P318"/>
    <mergeCell ref="O303:O307"/>
    <mergeCell ref="P303:P307"/>
    <mergeCell ref="A303:A307"/>
    <mergeCell ref="B303:B307"/>
    <mergeCell ref="C303:C307"/>
    <mergeCell ref="D303:D307"/>
    <mergeCell ref="O298:O302"/>
    <mergeCell ref="P298:P302"/>
    <mergeCell ref="E303:E307"/>
    <mergeCell ref="F303:F307"/>
    <mergeCell ref="A293:A297"/>
    <mergeCell ref="B293:B297"/>
    <mergeCell ref="C293:C297"/>
    <mergeCell ref="D293:D297"/>
    <mergeCell ref="F273:F277"/>
    <mergeCell ref="A360:P360"/>
    <mergeCell ref="O355:O359"/>
    <mergeCell ref="P355:P359"/>
    <mergeCell ref="O350:O354"/>
    <mergeCell ref="P350:P354"/>
    <mergeCell ref="A355:F359"/>
    <mergeCell ref="A345:A349"/>
    <mergeCell ref="B345:B349"/>
    <mergeCell ref="C345:C349"/>
    <mergeCell ref="D345:D349"/>
    <mergeCell ref="E366:E370"/>
    <mergeCell ref="F366:F370"/>
    <mergeCell ref="O366:O370"/>
    <mergeCell ref="P366:P370"/>
    <mergeCell ref="A371:F375"/>
    <mergeCell ref="O371:O375"/>
    <mergeCell ref="P371:P375"/>
    <mergeCell ref="A361:A365"/>
    <mergeCell ref="B361:B365"/>
    <mergeCell ref="C361:C365"/>
    <mergeCell ref="D361:D365"/>
    <mergeCell ref="E361:E365"/>
    <mergeCell ref="E345:E349"/>
    <mergeCell ref="F345:F349"/>
    <mergeCell ref="F361:F365"/>
    <mergeCell ref="O345:O349"/>
    <mergeCell ref="P345:P349"/>
    <mergeCell ref="A350:A354"/>
    <mergeCell ref="B350:B354"/>
    <mergeCell ref="C350:C354"/>
    <mergeCell ref="D350:D354"/>
    <mergeCell ref="E350:E354"/>
    <mergeCell ref="F350:F354"/>
    <mergeCell ref="A459:A463"/>
    <mergeCell ref="B459:B463"/>
    <mergeCell ref="C459:C463"/>
    <mergeCell ref="D459:D463"/>
    <mergeCell ref="O454:O458"/>
    <mergeCell ref="P454:P458"/>
    <mergeCell ref="A454:A458"/>
    <mergeCell ref="B454:B458"/>
    <mergeCell ref="C454:C458"/>
    <mergeCell ref="D454:D458"/>
    <mergeCell ref="O449:O453"/>
    <mergeCell ref="P449:P453"/>
    <mergeCell ref="E454:E458"/>
    <mergeCell ref="F454:F458"/>
    <mergeCell ref="A444:A448"/>
    <mergeCell ref="B444:B448"/>
    <mergeCell ref="C444:C448"/>
    <mergeCell ref="A376:P376"/>
    <mergeCell ref="A366:A370"/>
    <mergeCell ref="B366:B370"/>
    <mergeCell ref="C366:C370"/>
    <mergeCell ref="D366:D370"/>
    <mergeCell ref="O361:O365"/>
    <mergeCell ref="P361:P365"/>
    <mergeCell ref="D444:D448"/>
    <mergeCell ref="E444:E448"/>
    <mergeCell ref="F444:F448"/>
    <mergeCell ref="O444:O448"/>
    <mergeCell ref="P444:P448"/>
    <mergeCell ref="A449:A453"/>
    <mergeCell ref="B449:B453"/>
    <mergeCell ref="P469:P473"/>
    <mergeCell ref="A469:A473"/>
    <mergeCell ref="B469:B473"/>
    <mergeCell ref="C469:C473"/>
    <mergeCell ref="D469:D473"/>
    <mergeCell ref="O464:O468"/>
    <mergeCell ref="P464:P468"/>
    <mergeCell ref="E469:E473"/>
    <mergeCell ref="F469:F473"/>
    <mergeCell ref="B526:B530"/>
    <mergeCell ref="A521:A525"/>
    <mergeCell ref="B521:B525"/>
    <mergeCell ref="A516:A520"/>
    <mergeCell ref="B516:B520"/>
    <mergeCell ref="O511:O515"/>
    <mergeCell ref="P511:P515"/>
    <mergeCell ref="A510:P510"/>
    <mergeCell ref="E516:E520"/>
    <mergeCell ref="F516:F520"/>
    <mergeCell ref="O516:O520"/>
    <mergeCell ref="P516:P520"/>
    <mergeCell ref="A489:F493"/>
    <mergeCell ref="O489:O493"/>
    <mergeCell ref="P489:P493"/>
    <mergeCell ref="A495:A499"/>
    <mergeCell ref="B495:B499"/>
    <mergeCell ref="B479:B483"/>
    <mergeCell ref="O598:O602"/>
    <mergeCell ref="P598:P602"/>
    <mergeCell ref="A597:P597"/>
    <mergeCell ref="P592:P596"/>
    <mergeCell ref="A587:A591"/>
    <mergeCell ref="B587:B591"/>
    <mergeCell ref="A582:A586"/>
    <mergeCell ref="B582:B586"/>
    <mergeCell ref="A598:A602"/>
    <mergeCell ref="B598:B602"/>
    <mergeCell ref="C598:C602"/>
    <mergeCell ref="D598:D602"/>
    <mergeCell ref="E598:E602"/>
    <mergeCell ref="F598:F602"/>
    <mergeCell ref="A592:F596"/>
    <mergeCell ref="O592:O596"/>
    <mergeCell ref="C603:C607"/>
    <mergeCell ref="D603:D607"/>
    <mergeCell ref="E603:E607"/>
    <mergeCell ref="F603:F607"/>
    <mergeCell ref="C587:C591"/>
    <mergeCell ref="D587:D591"/>
    <mergeCell ref="E587:E591"/>
    <mergeCell ref="F587:F591"/>
    <mergeCell ref="O587:O591"/>
    <mergeCell ref="P587:P591"/>
    <mergeCell ref="C582:C586"/>
    <mergeCell ref="D582:D586"/>
    <mergeCell ref="E582:E586"/>
    <mergeCell ref="F582:F586"/>
    <mergeCell ref="O582:O586"/>
    <mergeCell ref="P582:P586"/>
    <mergeCell ref="A664:A668"/>
    <mergeCell ref="B664:B668"/>
    <mergeCell ref="C664:C668"/>
    <mergeCell ref="D664:D668"/>
    <mergeCell ref="E664:E668"/>
    <mergeCell ref="F664:F668"/>
    <mergeCell ref="O664:O668"/>
    <mergeCell ref="P664:P668"/>
    <mergeCell ref="A690:F694"/>
    <mergeCell ref="O690:O694"/>
    <mergeCell ref="A680:A684"/>
    <mergeCell ref="B680:B684"/>
    <mergeCell ref="C680:C684"/>
    <mergeCell ref="D680:D684"/>
    <mergeCell ref="E680:E684"/>
    <mergeCell ref="F680:F684"/>
    <mergeCell ref="A674:F678"/>
    <mergeCell ref="O674:O678"/>
    <mergeCell ref="E685:E689"/>
    <mergeCell ref="F685:F689"/>
    <mergeCell ref="A696:A700"/>
    <mergeCell ref="B696:B700"/>
    <mergeCell ref="C696:C700"/>
    <mergeCell ref="D696:D700"/>
    <mergeCell ref="E696:E700"/>
    <mergeCell ref="F696:F700"/>
    <mergeCell ref="O696:O700"/>
    <mergeCell ref="P696:P700"/>
    <mergeCell ref="A695:P695"/>
    <mergeCell ref="P690:P694"/>
    <mergeCell ref="A685:A689"/>
    <mergeCell ref="B685:B689"/>
    <mergeCell ref="O680:O684"/>
    <mergeCell ref="P680:P684"/>
    <mergeCell ref="A679:P679"/>
    <mergeCell ref="P674:P678"/>
    <mergeCell ref="A669:A673"/>
    <mergeCell ref="B669:B673"/>
    <mergeCell ref="O685:O689"/>
    <mergeCell ref="P685:P689"/>
    <mergeCell ref="C669:C673"/>
    <mergeCell ref="D669:D673"/>
    <mergeCell ref="E669:E673"/>
    <mergeCell ref="F669:F673"/>
    <mergeCell ref="O669:O673"/>
    <mergeCell ref="P669:P673"/>
    <mergeCell ref="D685:D689"/>
    <mergeCell ref="A732:A736"/>
    <mergeCell ref="B732:B736"/>
    <mergeCell ref="A727:A731"/>
    <mergeCell ref="B727:B731"/>
    <mergeCell ref="O722:O726"/>
    <mergeCell ref="P722:P726"/>
    <mergeCell ref="A721:P721"/>
    <mergeCell ref="P716:P720"/>
    <mergeCell ref="A711:A715"/>
    <mergeCell ref="B711:B715"/>
    <mergeCell ref="A722:A726"/>
    <mergeCell ref="B722:B726"/>
    <mergeCell ref="C722:C726"/>
    <mergeCell ref="D722:D726"/>
    <mergeCell ref="E722:E726"/>
    <mergeCell ref="F722:F726"/>
    <mergeCell ref="A716:F720"/>
    <mergeCell ref="O716:O720"/>
    <mergeCell ref="P711:P715"/>
    <mergeCell ref="O737:O741"/>
    <mergeCell ref="P737:P741"/>
    <mergeCell ref="C732:C736"/>
    <mergeCell ref="D732:D736"/>
    <mergeCell ref="E732:E736"/>
    <mergeCell ref="F732:F736"/>
    <mergeCell ref="O732:O736"/>
    <mergeCell ref="P732:P736"/>
    <mergeCell ref="C701:C705"/>
    <mergeCell ref="D701:D705"/>
    <mergeCell ref="E701:E705"/>
    <mergeCell ref="F701:F705"/>
    <mergeCell ref="O701:O705"/>
    <mergeCell ref="P701:P705"/>
    <mergeCell ref="C727:C731"/>
    <mergeCell ref="D727:D731"/>
    <mergeCell ref="E727:E731"/>
    <mergeCell ref="F727:F731"/>
    <mergeCell ref="O727:O731"/>
    <mergeCell ref="P727:P731"/>
    <mergeCell ref="C711:C715"/>
    <mergeCell ref="D711:D715"/>
    <mergeCell ref="E711:E715"/>
    <mergeCell ref="F711:F715"/>
    <mergeCell ref="O711:O715"/>
    <mergeCell ref="C706:C710"/>
    <mergeCell ref="D706:D710"/>
    <mergeCell ref="E706:E710"/>
    <mergeCell ref="F706:F710"/>
    <mergeCell ref="O706:O710"/>
    <mergeCell ref="P706:P710"/>
    <mergeCell ref="A772:A776"/>
    <mergeCell ref="B772:B776"/>
    <mergeCell ref="A767:A771"/>
    <mergeCell ref="B767:B771"/>
    <mergeCell ref="A762:A766"/>
    <mergeCell ref="B762:B766"/>
    <mergeCell ref="C772:C776"/>
    <mergeCell ref="A757:A761"/>
    <mergeCell ref="B757:B761"/>
    <mergeCell ref="B46:B50"/>
    <mergeCell ref="C46:C50"/>
    <mergeCell ref="D46:D50"/>
    <mergeCell ref="E46:E50"/>
    <mergeCell ref="A133:A137"/>
    <mergeCell ref="B133:B137"/>
    <mergeCell ref="C133:C137"/>
    <mergeCell ref="D133:D137"/>
    <mergeCell ref="E133:E137"/>
    <mergeCell ref="A164:A168"/>
    <mergeCell ref="B164:B168"/>
    <mergeCell ref="C164:C168"/>
    <mergeCell ref="D164:D168"/>
    <mergeCell ref="E164:E168"/>
    <mergeCell ref="A201:A205"/>
    <mergeCell ref="B201:B205"/>
    <mergeCell ref="C201:C205"/>
    <mergeCell ref="D201:D205"/>
    <mergeCell ref="E201:E205"/>
    <mergeCell ref="C742:C746"/>
    <mergeCell ref="D742:D746"/>
    <mergeCell ref="E742:E746"/>
    <mergeCell ref="C685:C689"/>
    <mergeCell ref="A36:A40"/>
    <mergeCell ref="B36:B40"/>
    <mergeCell ref="C36:C40"/>
    <mergeCell ref="D36:D40"/>
    <mergeCell ref="E36:E40"/>
    <mergeCell ref="F36:F40"/>
    <mergeCell ref="D25:D29"/>
    <mergeCell ref="E25:E29"/>
    <mergeCell ref="E92:E96"/>
    <mergeCell ref="F92:F96"/>
    <mergeCell ref="A97:A101"/>
    <mergeCell ref="B97:B101"/>
    <mergeCell ref="C97:C101"/>
    <mergeCell ref="D97:D101"/>
    <mergeCell ref="E97:E101"/>
    <mergeCell ref="F97:F101"/>
    <mergeCell ref="E77:E81"/>
    <mergeCell ref="F77:F81"/>
    <mergeCell ref="A82:A86"/>
    <mergeCell ref="B82:B86"/>
    <mergeCell ref="C82:C86"/>
    <mergeCell ref="D82:D86"/>
    <mergeCell ref="E82:E86"/>
    <mergeCell ref="F82:F86"/>
    <mergeCell ref="A87:A91"/>
    <mergeCell ref="B87:B91"/>
    <mergeCell ref="C87:C91"/>
    <mergeCell ref="D87:D91"/>
    <mergeCell ref="E87:E91"/>
    <mergeCell ref="F87:F91"/>
    <mergeCell ref="A77:A81"/>
    <mergeCell ref="B77:B81"/>
    <mergeCell ref="O25:O29"/>
    <mergeCell ref="P25:P29"/>
    <mergeCell ref="A30:F34"/>
    <mergeCell ref="O30:O34"/>
    <mergeCell ref="P30:P34"/>
    <mergeCell ref="A25:A29"/>
    <mergeCell ref="B25:B29"/>
    <mergeCell ref="C25:C29"/>
    <mergeCell ref="A72:A76"/>
    <mergeCell ref="B72:B76"/>
    <mergeCell ref="C72:C76"/>
    <mergeCell ref="D72:D76"/>
    <mergeCell ref="E72:E76"/>
    <mergeCell ref="F72:F76"/>
    <mergeCell ref="A35:P35"/>
    <mergeCell ref="O37:O40"/>
    <mergeCell ref="P37:P40"/>
    <mergeCell ref="O41:O45"/>
    <mergeCell ref="P41:P45"/>
    <mergeCell ref="O46:O50"/>
    <mergeCell ref="A66:F70"/>
    <mergeCell ref="A61:A65"/>
    <mergeCell ref="B61:B65"/>
    <mergeCell ref="C61:C65"/>
    <mergeCell ref="D61:D65"/>
    <mergeCell ref="A46:A50"/>
    <mergeCell ref="P72:P76"/>
    <mergeCell ref="A71:P71"/>
    <mergeCell ref="O66:O70"/>
    <mergeCell ref="P66:P70"/>
    <mergeCell ref="O61:O65"/>
    <mergeCell ref="P61:P65"/>
    <mergeCell ref="P122:P126"/>
    <mergeCell ref="A127:F131"/>
    <mergeCell ref="O127:O131"/>
    <mergeCell ref="P127:P131"/>
    <mergeCell ref="E107:E111"/>
    <mergeCell ref="F107:F111"/>
    <mergeCell ref="O107:O111"/>
    <mergeCell ref="P107:P111"/>
    <mergeCell ref="A112:A116"/>
    <mergeCell ref="B112:B116"/>
    <mergeCell ref="C112:C116"/>
    <mergeCell ref="D112:D116"/>
    <mergeCell ref="E112:E116"/>
    <mergeCell ref="F112:F116"/>
    <mergeCell ref="O117:O121"/>
    <mergeCell ref="P117:P121"/>
    <mergeCell ref="A117:A121"/>
    <mergeCell ref="B117:B121"/>
    <mergeCell ref="C117:C121"/>
    <mergeCell ref="D117:D121"/>
    <mergeCell ref="O112:O116"/>
    <mergeCell ref="P112:P116"/>
    <mergeCell ref="F164:F168"/>
    <mergeCell ref="E153:E157"/>
    <mergeCell ref="F153:F157"/>
    <mergeCell ref="O153:O157"/>
    <mergeCell ref="P153:P157"/>
    <mergeCell ref="A158:F162"/>
    <mergeCell ref="O158:O162"/>
    <mergeCell ref="P158:P162"/>
    <mergeCell ref="E138:E142"/>
    <mergeCell ref="F138:F142"/>
    <mergeCell ref="O138:O142"/>
    <mergeCell ref="P138:P142"/>
    <mergeCell ref="A143:A147"/>
    <mergeCell ref="B143:B147"/>
    <mergeCell ref="C143:C147"/>
    <mergeCell ref="D143:D147"/>
    <mergeCell ref="E143:E147"/>
    <mergeCell ref="F143:F147"/>
    <mergeCell ref="O164:O168"/>
    <mergeCell ref="P164:P168"/>
    <mergeCell ref="A163:P163"/>
    <mergeCell ref="A153:A157"/>
    <mergeCell ref="B153:B157"/>
    <mergeCell ref="C153:C157"/>
    <mergeCell ref="D153:D157"/>
    <mergeCell ref="O148:O152"/>
    <mergeCell ref="P148:P152"/>
    <mergeCell ref="F201:F205"/>
    <mergeCell ref="P206:P210"/>
    <mergeCell ref="A184:P184"/>
    <mergeCell ref="O179:O183"/>
    <mergeCell ref="P179:P183"/>
    <mergeCell ref="O174:O178"/>
    <mergeCell ref="P174:P178"/>
    <mergeCell ref="A179:F183"/>
    <mergeCell ref="E231:E235"/>
    <mergeCell ref="F231:F235"/>
    <mergeCell ref="O231:O235"/>
    <mergeCell ref="P231:P235"/>
    <mergeCell ref="B216:B220"/>
    <mergeCell ref="C216:C220"/>
    <mergeCell ref="D216:D220"/>
    <mergeCell ref="O211:O215"/>
    <mergeCell ref="P211:P215"/>
    <mergeCell ref="A211:A215"/>
    <mergeCell ref="B211:B215"/>
    <mergeCell ref="C211:C215"/>
    <mergeCell ref="D211:D215"/>
    <mergeCell ref="E211:E215"/>
    <mergeCell ref="F211:F215"/>
    <mergeCell ref="A200:P200"/>
    <mergeCell ref="P185:P189"/>
    <mergeCell ref="O201:O205"/>
    <mergeCell ref="P201:P205"/>
    <mergeCell ref="A206:A210"/>
    <mergeCell ref="B206:B210"/>
    <mergeCell ref="C206:C210"/>
    <mergeCell ref="D206:D210"/>
    <mergeCell ref="E206:E210"/>
    <mergeCell ref="A236:F240"/>
    <mergeCell ref="O236:P240"/>
    <mergeCell ref="E216:E220"/>
    <mergeCell ref="F216:F220"/>
    <mergeCell ref="O216:O220"/>
    <mergeCell ref="P216:P220"/>
    <mergeCell ref="A221:A225"/>
    <mergeCell ref="B221:B225"/>
    <mergeCell ref="C221:C225"/>
    <mergeCell ref="D221:D225"/>
    <mergeCell ref="E221:E225"/>
    <mergeCell ref="F221:F225"/>
    <mergeCell ref="A241:P241"/>
    <mergeCell ref="A231:A235"/>
    <mergeCell ref="B231:B235"/>
    <mergeCell ref="C231:C235"/>
    <mergeCell ref="D231:D235"/>
    <mergeCell ref="O226:O230"/>
    <mergeCell ref="P226:P230"/>
    <mergeCell ref="A226:A230"/>
    <mergeCell ref="B226:B230"/>
    <mergeCell ref="C226:C230"/>
    <mergeCell ref="D226:D230"/>
    <mergeCell ref="O221:O225"/>
    <mergeCell ref="P221:P225"/>
    <mergeCell ref="E226:E230"/>
    <mergeCell ref="F226:F230"/>
    <mergeCell ref="A216:A220"/>
    <mergeCell ref="E262:E266"/>
    <mergeCell ref="F262:F266"/>
    <mergeCell ref="O262:O266"/>
    <mergeCell ref="P262:P266"/>
    <mergeCell ref="A267:F271"/>
    <mergeCell ref="O267:O271"/>
    <mergeCell ref="P267:P271"/>
    <mergeCell ref="A262:A266"/>
    <mergeCell ref="B262:B266"/>
    <mergeCell ref="C262:C266"/>
    <mergeCell ref="D262:D266"/>
    <mergeCell ref="A308:F312"/>
    <mergeCell ref="O308:O312"/>
    <mergeCell ref="P308:P312"/>
    <mergeCell ref="A313:P313"/>
    <mergeCell ref="A314:A318"/>
    <mergeCell ref="B314:B318"/>
    <mergeCell ref="C314:C318"/>
    <mergeCell ref="D314:D318"/>
    <mergeCell ref="E314:E318"/>
    <mergeCell ref="F314:F318"/>
    <mergeCell ref="E293:E297"/>
    <mergeCell ref="F293:F297"/>
    <mergeCell ref="O293:O297"/>
    <mergeCell ref="P293:P297"/>
    <mergeCell ref="A298:A302"/>
    <mergeCell ref="B298:B302"/>
    <mergeCell ref="C298:C302"/>
    <mergeCell ref="D298:D302"/>
    <mergeCell ref="E298:E302"/>
    <mergeCell ref="F298:F302"/>
    <mergeCell ref="E283:E287"/>
    <mergeCell ref="F340:F344"/>
    <mergeCell ref="E319:E323"/>
    <mergeCell ref="F319:F323"/>
    <mergeCell ref="O319:O323"/>
    <mergeCell ref="P319:P323"/>
    <mergeCell ref="A324:A328"/>
    <mergeCell ref="B324:B328"/>
    <mergeCell ref="C324:C328"/>
    <mergeCell ref="D324:D328"/>
    <mergeCell ref="E324:E328"/>
    <mergeCell ref="F324:F328"/>
    <mergeCell ref="O340:O344"/>
    <mergeCell ref="P340:P344"/>
    <mergeCell ref="O329:O333"/>
    <mergeCell ref="P329:P333"/>
    <mergeCell ref="A329:A333"/>
    <mergeCell ref="B329:B333"/>
    <mergeCell ref="C329:C333"/>
    <mergeCell ref="D329:D333"/>
    <mergeCell ref="O324:O328"/>
    <mergeCell ref="P324:P328"/>
    <mergeCell ref="E329:E333"/>
    <mergeCell ref="F329:F333"/>
    <mergeCell ref="A334:F338"/>
    <mergeCell ref="O334:O338"/>
    <mergeCell ref="P334:P338"/>
    <mergeCell ref="A339:P339"/>
    <mergeCell ref="A340:A344"/>
    <mergeCell ref="B340:B344"/>
    <mergeCell ref="C340:C344"/>
    <mergeCell ref="D340:D344"/>
    <mergeCell ref="E340:E344"/>
    <mergeCell ref="E382:E386"/>
    <mergeCell ref="F382:F386"/>
    <mergeCell ref="O382:O386"/>
    <mergeCell ref="P382:P386"/>
    <mergeCell ref="A387:F391"/>
    <mergeCell ref="O387:O391"/>
    <mergeCell ref="P387:P391"/>
    <mergeCell ref="A377:A381"/>
    <mergeCell ref="B377:B381"/>
    <mergeCell ref="C377:C381"/>
    <mergeCell ref="D377:D381"/>
    <mergeCell ref="E377:E381"/>
    <mergeCell ref="F377:F381"/>
    <mergeCell ref="O393:O397"/>
    <mergeCell ref="P393:P397"/>
    <mergeCell ref="A392:P392"/>
    <mergeCell ref="A382:A386"/>
    <mergeCell ref="B382:B386"/>
    <mergeCell ref="C382:C386"/>
    <mergeCell ref="D382:D386"/>
    <mergeCell ref="O377:O381"/>
    <mergeCell ref="P377:P381"/>
    <mergeCell ref="A393:A397"/>
    <mergeCell ref="B393:B397"/>
    <mergeCell ref="C393:C397"/>
    <mergeCell ref="D393:D397"/>
    <mergeCell ref="E393:E397"/>
    <mergeCell ref="F393:F397"/>
    <mergeCell ref="E413:E417"/>
    <mergeCell ref="F413:F417"/>
    <mergeCell ref="O413:O417"/>
    <mergeCell ref="P413:P417"/>
    <mergeCell ref="A418:A422"/>
    <mergeCell ref="B418:B422"/>
    <mergeCell ref="C418:C422"/>
    <mergeCell ref="D418:D422"/>
    <mergeCell ref="E418:E422"/>
    <mergeCell ref="F418:F422"/>
    <mergeCell ref="E398:E402"/>
    <mergeCell ref="F398:F402"/>
    <mergeCell ref="O398:O402"/>
    <mergeCell ref="P398:P402"/>
    <mergeCell ref="A403:A407"/>
    <mergeCell ref="B403:B407"/>
    <mergeCell ref="C403:C407"/>
    <mergeCell ref="D403:D407"/>
    <mergeCell ref="E403:E407"/>
    <mergeCell ref="F403:F407"/>
    <mergeCell ref="O403:O407"/>
    <mergeCell ref="P403:P407"/>
    <mergeCell ref="B398:B402"/>
    <mergeCell ref="C398:C402"/>
    <mergeCell ref="D398:D402"/>
    <mergeCell ref="P408:P412"/>
    <mergeCell ref="A408:A412"/>
    <mergeCell ref="B408:B412"/>
    <mergeCell ref="C408:C412"/>
    <mergeCell ref="D408:D412"/>
    <mergeCell ref="E408:E412"/>
    <mergeCell ref="F408:F412"/>
    <mergeCell ref="A439:A443"/>
    <mergeCell ref="B439:B443"/>
    <mergeCell ref="C439:C443"/>
    <mergeCell ref="D439:D443"/>
    <mergeCell ref="E439:E443"/>
    <mergeCell ref="F439:F443"/>
    <mergeCell ref="E428:E432"/>
    <mergeCell ref="F428:F432"/>
    <mergeCell ref="O428:O432"/>
    <mergeCell ref="P428:P432"/>
    <mergeCell ref="A433:F437"/>
    <mergeCell ref="O433:O437"/>
    <mergeCell ref="P433:P437"/>
    <mergeCell ref="O439:O443"/>
    <mergeCell ref="P439:P443"/>
    <mergeCell ref="A438:P438"/>
    <mergeCell ref="A428:A432"/>
    <mergeCell ref="B428:B432"/>
    <mergeCell ref="C428:C432"/>
    <mergeCell ref="D428:D432"/>
    <mergeCell ref="C479:C483"/>
    <mergeCell ref="D479:D483"/>
    <mergeCell ref="E479:E483"/>
    <mergeCell ref="F479:F483"/>
    <mergeCell ref="E459:E463"/>
    <mergeCell ref="F459:F463"/>
    <mergeCell ref="O459:O463"/>
    <mergeCell ref="P459:P463"/>
    <mergeCell ref="A464:A468"/>
    <mergeCell ref="B464:B468"/>
    <mergeCell ref="C464:C468"/>
    <mergeCell ref="D464:D468"/>
    <mergeCell ref="E464:E468"/>
    <mergeCell ref="F464:F468"/>
    <mergeCell ref="P495:P499"/>
    <mergeCell ref="O484:O488"/>
    <mergeCell ref="P484:P488"/>
    <mergeCell ref="A484:A488"/>
    <mergeCell ref="B484:B488"/>
    <mergeCell ref="C484:C488"/>
    <mergeCell ref="D484:D488"/>
    <mergeCell ref="A494:P494"/>
    <mergeCell ref="C495:C499"/>
    <mergeCell ref="D495:D499"/>
    <mergeCell ref="E495:E499"/>
    <mergeCell ref="F495:F499"/>
    <mergeCell ref="O495:O499"/>
    <mergeCell ref="E474:E478"/>
    <mergeCell ref="F474:F478"/>
    <mergeCell ref="O474:O478"/>
    <mergeCell ref="P474:P478"/>
    <mergeCell ref="A479:A483"/>
    <mergeCell ref="A577:A581"/>
    <mergeCell ref="B577:B581"/>
    <mergeCell ref="A572:A576"/>
    <mergeCell ref="B572:B576"/>
    <mergeCell ref="O567:O571"/>
    <mergeCell ref="A566:P566"/>
    <mergeCell ref="P561:P565"/>
    <mergeCell ref="A556:A560"/>
    <mergeCell ref="B556:B560"/>
    <mergeCell ref="A551:A555"/>
    <mergeCell ref="C521:C525"/>
    <mergeCell ref="D521:D525"/>
    <mergeCell ref="E521:E525"/>
    <mergeCell ref="F521:F525"/>
    <mergeCell ref="O521:O525"/>
    <mergeCell ref="P521:P525"/>
    <mergeCell ref="C516:C520"/>
    <mergeCell ref="D516:D520"/>
    <mergeCell ref="D551:D555"/>
    <mergeCell ref="E551:E555"/>
    <mergeCell ref="F551:F555"/>
    <mergeCell ref="O551:O555"/>
    <mergeCell ref="P551:P555"/>
    <mergeCell ref="C546:C550"/>
    <mergeCell ref="D546:D550"/>
    <mergeCell ref="E546:E550"/>
    <mergeCell ref="C541:C545"/>
    <mergeCell ref="D541:D545"/>
    <mergeCell ref="E541:E545"/>
    <mergeCell ref="F541:F545"/>
    <mergeCell ref="O541:O545"/>
    <mergeCell ref="P541:P545"/>
    <mergeCell ref="D531:D535"/>
    <mergeCell ref="E531:E535"/>
    <mergeCell ref="F531:F535"/>
    <mergeCell ref="O531:O535"/>
    <mergeCell ref="P531:P535"/>
    <mergeCell ref="C526:C530"/>
    <mergeCell ref="D526:D530"/>
    <mergeCell ref="E526:E530"/>
    <mergeCell ref="F526:F530"/>
    <mergeCell ref="O526:O530"/>
    <mergeCell ref="P526:P530"/>
    <mergeCell ref="A531:A535"/>
    <mergeCell ref="A511:A515"/>
    <mergeCell ref="B511:B515"/>
    <mergeCell ref="C511:C515"/>
    <mergeCell ref="D511:D515"/>
    <mergeCell ref="E511:E515"/>
    <mergeCell ref="F511:F515"/>
    <mergeCell ref="P567:P571"/>
    <mergeCell ref="A567:A571"/>
    <mergeCell ref="B567:B571"/>
    <mergeCell ref="C567:C571"/>
    <mergeCell ref="D567:D571"/>
    <mergeCell ref="E567:E571"/>
    <mergeCell ref="F567:F571"/>
    <mergeCell ref="A561:F565"/>
    <mergeCell ref="O561:O565"/>
    <mergeCell ref="F546:F550"/>
    <mergeCell ref="O546:O550"/>
    <mergeCell ref="P546:P550"/>
    <mergeCell ref="A654:A658"/>
    <mergeCell ref="B654:B658"/>
    <mergeCell ref="C500:C504"/>
    <mergeCell ref="D500:D504"/>
    <mergeCell ref="E500:E504"/>
    <mergeCell ref="F500:F504"/>
    <mergeCell ref="O500:O504"/>
    <mergeCell ref="P500:P504"/>
    <mergeCell ref="A505:F509"/>
    <mergeCell ref="O505:O509"/>
    <mergeCell ref="P505:P509"/>
    <mergeCell ref="A500:A504"/>
    <mergeCell ref="B500:B504"/>
    <mergeCell ref="C536:C540"/>
    <mergeCell ref="D536:D540"/>
    <mergeCell ref="E536:E540"/>
    <mergeCell ref="F536:F540"/>
    <mergeCell ref="O536:O540"/>
    <mergeCell ref="P536:P540"/>
    <mergeCell ref="C531:C535"/>
    <mergeCell ref="C613:C617"/>
    <mergeCell ref="D613:D617"/>
    <mergeCell ref="E613:E617"/>
    <mergeCell ref="F613:F617"/>
    <mergeCell ref="O613:O617"/>
    <mergeCell ref="P613:P617"/>
    <mergeCell ref="C608:C612"/>
    <mergeCell ref="D608:D612"/>
    <mergeCell ref="E608:E612"/>
    <mergeCell ref="F608:F612"/>
    <mergeCell ref="O608:O612"/>
    <mergeCell ref="P608:P612"/>
    <mergeCell ref="B531:B535"/>
    <mergeCell ref="A526:A530"/>
    <mergeCell ref="C577:C581"/>
    <mergeCell ref="D577:D581"/>
    <mergeCell ref="E577:E581"/>
    <mergeCell ref="F577:F581"/>
    <mergeCell ref="O577:O581"/>
    <mergeCell ref="P577:P581"/>
    <mergeCell ref="C572:C576"/>
    <mergeCell ref="D572:D576"/>
    <mergeCell ref="E572:E576"/>
    <mergeCell ref="F572:F576"/>
    <mergeCell ref="O572:O576"/>
    <mergeCell ref="P572:P576"/>
    <mergeCell ref="C556:C560"/>
    <mergeCell ref="D556:D560"/>
    <mergeCell ref="E556:E560"/>
    <mergeCell ref="F556:F560"/>
    <mergeCell ref="O556:O560"/>
    <mergeCell ref="P556:P560"/>
    <mergeCell ref="O654:O658"/>
    <mergeCell ref="P654:P658"/>
    <mergeCell ref="A653:P653"/>
    <mergeCell ref="P648:P652"/>
    <mergeCell ref="A623:A627"/>
    <mergeCell ref="B623:B627"/>
    <mergeCell ref="A638:A642"/>
    <mergeCell ref="B638:B642"/>
    <mergeCell ref="C638:C642"/>
    <mergeCell ref="D638:D642"/>
    <mergeCell ref="E638:E642"/>
    <mergeCell ref="C618:C622"/>
    <mergeCell ref="D618:D622"/>
    <mergeCell ref="E618:E622"/>
    <mergeCell ref="F618:F622"/>
    <mergeCell ref="O618:O622"/>
    <mergeCell ref="P618:P622"/>
    <mergeCell ref="D752:D756"/>
    <mergeCell ref="E752:E756"/>
    <mergeCell ref="F752:F756"/>
    <mergeCell ref="O752:O756"/>
    <mergeCell ref="P752:P756"/>
    <mergeCell ref="C747:C751"/>
    <mergeCell ref="D747:D751"/>
    <mergeCell ref="E747:E751"/>
    <mergeCell ref="F747:F751"/>
    <mergeCell ref="O747:O751"/>
    <mergeCell ref="P747:P751"/>
    <mergeCell ref="P603:P607"/>
    <mergeCell ref="C659:C663"/>
    <mergeCell ref="D659:D663"/>
    <mergeCell ref="E659:E663"/>
    <mergeCell ref="F659:F663"/>
    <mergeCell ref="O659:O663"/>
    <mergeCell ref="P659:P663"/>
    <mergeCell ref="C623:C627"/>
    <mergeCell ref="D623:D627"/>
    <mergeCell ref="E623:E627"/>
    <mergeCell ref="F623:F627"/>
    <mergeCell ref="O623:O627"/>
    <mergeCell ref="P623:P627"/>
    <mergeCell ref="C654:C658"/>
    <mergeCell ref="D654:D658"/>
    <mergeCell ref="E654:E658"/>
    <mergeCell ref="F654:F658"/>
    <mergeCell ref="A648:F652"/>
    <mergeCell ref="O648:O652"/>
    <mergeCell ref="A659:A663"/>
    <mergeCell ref="B659:B663"/>
    <mergeCell ref="F742:F746"/>
    <mergeCell ref="O742:O746"/>
    <mergeCell ref="P742:P746"/>
    <mergeCell ref="C737:C741"/>
    <mergeCell ref="D737:D741"/>
    <mergeCell ref="E737:E741"/>
    <mergeCell ref="F737:F741"/>
    <mergeCell ref="D772:D776"/>
    <mergeCell ref="E772:E776"/>
    <mergeCell ref="F772:F776"/>
    <mergeCell ref="O772:O776"/>
    <mergeCell ref="P772:P776"/>
    <mergeCell ref="C777:C781"/>
    <mergeCell ref="C767:C771"/>
    <mergeCell ref="D767:D771"/>
    <mergeCell ref="E767:E771"/>
    <mergeCell ref="F767:F771"/>
    <mergeCell ref="O767:O771"/>
    <mergeCell ref="P767:P771"/>
    <mergeCell ref="C762:C766"/>
    <mergeCell ref="D762:D766"/>
    <mergeCell ref="E762:E766"/>
    <mergeCell ref="F762:F766"/>
    <mergeCell ref="O762:O766"/>
    <mergeCell ref="P762:P766"/>
    <mergeCell ref="C757:C761"/>
    <mergeCell ref="D757:D761"/>
    <mergeCell ref="E757:E761"/>
    <mergeCell ref="F757:F761"/>
    <mergeCell ref="O757:O761"/>
    <mergeCell ref="P757:P761"/>
    <mergeCell ref="C752:C756"/>
    <mergeCell ref="O797:O801"/>
    <mergeCell ref="P797:P801"/>
    <mergeCell ref="A797:F801"/>
    <mergeCell ref="D787:D791"/>
    <mergeCell ref="E787:E791"/>
    <mergeCell ref="F787:F791"/>
    <mergeCell ref="O787:O791"/>
    <mergeCell ref="P787:P791"/>
    <mergeCell ref="D792:D796"/>
    <mergeCell ref="E792:E796"/>
    <mergeCell ref="F792:F796"/>
    <mergeCell ref="D777:D781"/>
    <mergeCell ref="E777:E781"/>
    <mergeCell ref="F777:F781"/>
    <mergeCell ref="O777:O781"/>
    <mergeCell ref="P777:P781"/>
    <mergeCell ref="D782:D786"/>
    <mergeCell ref="E782:E786"/>
    <mergeCell ref="F782:F786"/>
    <mergeCell ref="O782:O786"/>
    <mergeCell ref="P782:P786"/>
    <mergeCell ref="B782:B786"/>
    <mergeCell ref="C782:C786"/>
    <mergeCell ref="A777:A781"/>
    <mergeCell ref="B777:B781"/>
    <mergeCell ref="F638:F642"/>
    <mergeCell ref="O638:O642"/>
    <mergeCell ref="P638:P642"/>
    <mergeCell ref="A643:A647"/>
    <mergeCell ref="B643:B647"/>
    <mergeCell ref="C643:C647"/>
    <mergeCell ref="D643:D647"/>
    <mergeCell ref="E643:E647"/>
    <mergeCell ref="F643:F647"/>
    <mergeCell ref="O643:O647"/>
    <mergeCell ref="P643:P647"/>
    <mergeCell ref="A628:A632"/>
    <mergeCell ref="B628:B632"/>
    <mergeCell ref="C628:C632"/>
    <mergeCell ref="D628:D632"/>
    <mergeCell ref="E628:E632"/>
    <mergeCell ref="F628:F632"/>
    <mergeCell ref="O628:O632"/>
    <mergeCell ref="P628:P632"/>
    <mergeCell ref="A633:A637"/>
    <mergeCell ref="B633:B637"/>
    <mergeCell ref="C633:C637"/>
    <mergeCell ref="D633:D637"/>
    <mergeCell ref="E633:E637"/>
    <mergeCell ref="F633:F637"/>
    <mergeCell ref="O633:O637"/>
    <mergeCell ref="P633:P63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82"/>
  <sheetViews>
    <sheetView zoomScale="80" zoomScaleNormal="80" workbookViewId="0">
      <selection activeCell="C5" sqref="C5:C9"/>
    </sheetView>
  </sheetViews>
  <sheetFormatPr defaultRowHeight="15" x14ac:dyDescent="0.25"/>
  <cols>
    <col min="1" max="1" width="32.85546875" style="46" customWidth="1"/>
    <col min="2" max="2" width="22.85546875" style="46" customWidth="1"/>
    <col min="3" max="3" width="16.85546875" style="46" customWidth="1"/>
    <col min="4" max="4" width="9.85546875" style="46" customWidth="1"/>
    <col min="5" max="5" width="9.140625" style="46"/>
    <col min="6" max="6" width="20.42578125" style="46" customWidth="1"/>
    <col min="7" max="7" width="17.85546875" style="46" customWidth="1"/>
    <col min="8" max="9" width="12.140625" style="46" customWidth="1"/>
    <col min="10" max="10" width="15.5703125" style="46" customWidth="1"/>
    <col min="11" max="11" width="15.85546875" style="46" customWidth="1"/>
    <col min="12" max="14" width="12.140625" style="46" customWidth="1"/>
    <col min="15" max="15" width="13.42578125" style="46" customWidth="1"/>
    <col min="16" max="16" width="45.7109375" style="46" customWidth="1"/>
    <col min="17" max="16384" width="9.140625" style="46"/>
  </cols>
  <sheetData>
    <row r="1" spans="1:17" ht="70.5" customHeight="1" x14ac:dyDescent="0.25">
      <c r="A1" s="189" t="s">
        <v>15</v>
      </c>
      <c r="B1" s="189" t="s">
        <v>16</v>
      </c>
      <c r="C1" s="189" t="s">
        <v>17</v>
      </c>
      <c r="D1" s="189" t="s">
        <v>18</v>
      </c>
      <c r="E1" s="189" t="s">
        <v>19</v>
      </c>
      <c r="F1" s="189" t="s">
        <v>20</v>
      </c>
      <c r="G1" s="189" t="s">
        <v>21</v>
      </c>
      <c r="H1" s="189"/>
      <c r="I1" s="189"/>
      <c r="J1" s="189"/>
      <c r="K1" s="189"/>
      <c r="L1" s="189"/>
      <c r="M1" s="189"/>
      <c r="N1" s="189"/>
      <c r="O1" s="189" t="s">
        <v>22</v>
      </c>
      <c r="P1" s="189" t="s">
        <v>23</v>
      </c>
    </row>
    <row r="2" spans="1:17" ht="24" x14ac:dyDescent="0.25">
      <c r="A2" s="189"/>
      <c r="B2" s="189"/>
      <c r="C2" s="189"/>
      <c r="D2" s="189"/>
      <c r="E2" s="189"/>
      <c r="F2" s="189"/>
      <c r="G2" s="27" t="s">
        <v>24</v>
      </c>
      <c r="H2" s="27" t="s">
        <v>25</v>
      </c>
      <c r="I2" s="27">
        <v>2025</v>
      </c>
      <c r="J2" s="27">
        <v>2026</v>
      </c>
      <c r="K2" s="27">
        <v>2027</v>
      </c>
      <c r="L2" s="27">
        <v>2028</v>
      </c>
      <c r="M2" s="27">
        <v>2029</v>
      </c>
      <c r="N2" s="27">
        <v>2030</v>
      </c>
      <c r="O2" s="189"/>
      <c r="P2" s="189"/>
    </row>
    <row r="3" spans="1:17" ht="15.75" x14ac:dyDescent="0.25">
      <c r="A3" s="27">
        <v>1</v>
      </c>
      <c r="B3" s="27">
        <v>2</v>
      </c>
      <c r="C3" s="27">
        <v>3</v>
      </c>
      <c r="D3" s="27">
        <v>4</v>
      </c>
      <c r="E3" s="27">
        <v>5</v>
      </c>
      <c r="F3" s="27">
        <v>6</v>
      </c>
      <c r="G3" s="27">
        <v>7</v>
      </c>
      <c r="H3" s="27">
        <v>8</v>
      </c>
      <c r="I3" s="27">
        <v>9</v>
      </c>
      <c r="J3" s="27">
        <v>10</v>
      </c>
      <c r="K3" s="27">
        <v>11</v>
      </c>
      <c r="L3" s="27">
        <v>12</v>
      </c>
      <c r="M3" s="27">
        <v>13</v>
      </c>
      <c r="N3" s="27">
        <v>14</v>
      </c>
      <c r="O3" s="27">
        <v>15</v>
      </c>
      <c r="P3" s="27">
        <v>16</v>
      </c>
      <c r="Q3" s="74"/>
    </row>
    <row r="4" spans="1:17" ht="15.75" x14ac:dyDescent="0.25">
      <c r="A4" s="208" t="s">
        <v>29</v>
      </c>
      <c r="B4" s="208"/>
      <c r="C4" s="208"/>
      <c r="D4" s="208"/>
      <c r="E4" s="208"/>
      <c r="F4" s="208"/>
      <c r="G4" s="208"/>
      <c r="H4" s="208"/>
      <c r="I4" s="208"/>
      <c r="J4" s="208"/>
      <c r="K4" s="208"/>
      <c r="L4" s="208"/>
      <c r="M4" s="208"/>
      <c r="N4" s="208"/>
      <c r="O4" s="208"/>
      <c r="P4" s="208"/>
      <c r="Q4" s="74"/>
    </row>
    <row r="5" spans="1:17" ht="36" x14ac:dyDescent="0.25">
      <c r="A5" s="190" t="s">
        <v>2313</v>
      </c>
      <c r="B5" s="208"/>
      <c r="C5" s="189" t="s">
        <v>29</v>
      </c>
      <c r="D5" s="189">
        <v>2026</v>
      </c>
      <c r="E5" s="189"/>
      <c r="F5" s="208"/>
      <c r="G5" s="114" t="s">
        <v>4</v>
      </c>
      <c r="H5" s="116">
        <f>SUM(H6:H9)</f>
        <v>24496.6</v>
      </c>
      <c r="I5" s="116">
        <f t="shared" ref="I5:N5" si="0">SUM(I6:I9)</f>
        <v>0</v>
      </c>
      <c r="J5" s="116">
        <f t="shared" si="0"/>
        <v>24496.6</v>
      </c>
      <c r="K5" s="116">
        <f t="shared" si="0"/>
        <v>0</v>
      </c>
      <c r="L5" s="116">
        <f t="shared" si="0"/>
        <v>0</v>
      </c>
      <c r="M5" s="116">
        <f t="shared" si="0"/>
        <v>0</v>
      </c>
      <c r="N5" s="116">
        <f t="shared" si="0"/>
        <v>0</v>
      </c>
      <c r="O5" s="208"/>
      <c r="P5" s="208"/>
      <c r="Q5" s="74"/>
    </row>
    <row r="6" spans="1:17" ht="15.75" x14ac:dyDescent="0.25">
      <c r="A6" s="190"/>
      <c r="B6" s="208"/>
      <c r="C6" s="189"/>
      <c r="D6" s="189"/>
      <c r="E6" s="189"/>
      <c r="F6" s="208"/>
      <c r="G6" s="114" t="s">
        <v>546</v>
      </c>
      <c r="H6" s="116">
        <f>SUM(I6:N6)</f>
        <v>9988.7999999999993</v>
      </c>
      <c r="I6" s="32">
        <v>0</v>
      </c>
      <c r="J6" s="32">
        <v>9988.7999999999993</v>
      </c>
      <c r="K6" s="32">
        <v>0</v>
      </c>
      <c r="L6" s="32">
        <v>0</v>
      </c>
      <c r="M6" s="32">
        <v>0</v>
      </c>
      <c r="N6" s="32">
        <v>0</v>
      </c>
      <c r="O6" s="208"/>
      <c r="P6" s="208"/>
      <c r="Q6" s="74"/>
    </row>
    <row r="7" spans="1:17" ht="24" x14ac:dyDescent="0.25">
      <c r="A7" s="190"/>
      <c r="B7" s="208"/>
      <c r="C7" s="189"/>
      <c r="D7" s="189"/>
      <c r="E7" s="189"/>
      <c r="F7" s="208"/>
      <c r="G7" s="114" t="s">
        <v>617</v>
      </c>
      <c r="H7" s="116">
        <f t="shared" ref="H7:H64" si="1">SUM(I7:N7)</f>
        <v>1008.9</v>
      </c>
      <c r="I7" s="32">
        <v>0</v>
      </c>
      <c r="J7" s="32">
        <v>1008.9</v>
      </c>
      <c r="K7" s="32">
        <v>0</v>
      </c>
      <c r="L7" s="32">
        <v>0</v>
      </c>
      <c r="M7" s="32">
        <v>0</v>
      </c>
      <c r="N7" s="32">
        <v>0</v>
      </c>
      <c r="O7" s="208"/>
      <c r="P7" s="208"/>
      <c r="Q7" s="74"/>
    </row>
    <row r="8" spans="1:17" ht="15.75" x14ac:dyDescent="0.25">
      <c r="A8" s="190"/>
      <c r="B8" s="208"/>
      <c r="C8" s="189"/>
      <c r="D8" s="189"/>
      <c r="E8" s="189"/>
      <c r="F8" s="208"/>
      <c r="G8" s="114" t="s">
        <v>8</v>
      </c>
      <c r="H8" s="116">
        <f t="shared" si="1"/>
        <v>0</v>
      </c>
      <c r="I8" s="32">
        <v>0</v>
      </c>
      <c r="J8" s="32">
        <v>0</v>
      </c>
      <c r="K8" s="32">
        <v>0</v>
      </c>
      <c r="L8" s="32">
        <v>0</v>
      </c>
      <c r="M8" s="32">
        <v>0</v>
      </c>
      <c r="N8" s="32">
        <v>0</v>
      </c>
      <c r="O8" s="208"/>
      <c r="P8" s="208"/>
      <c r="Q8" s="74"/>
    </row>
    <row r="9" spans="1:17" ht="24" x14ac:dyDescent="0.25">
      <c r="A9" s="190"/>
      <c r="B9" s="208"/>
      <c r="C9" s="189"/>
      <c r="D9" s="189"/>
      <c r="E9" s="189"/>
      <c r="F9" s="208"/>
      <c r="G9" s="114" t="s">
        <v>9</v>
      </c>
      <c r="H9" s="116">
        <f t="shared" si="1"/>
        <v>13498.9</v>
      </c>
      <c r="I9" s="32">
        <v>0</v>
      </c>
      <c r="J9" s="32">
        <v>13498.9</v>
      </c>
      <c r="K9" s="32">
        <v>0</v>
      </c>
      <c r="L9" s="32">
        <v>0</v>
      </c>
      <c r="M9" s="32">
        <v>0</v>
      </c>
      <c r="N9" s="32">
        <v>0</v>
      </c>
      <c r="O9" s="208"/>
      <c r="P9" s="208"/>
      <c r="Q9" s="74"/>
    </row>
    <row r="10" spans="1:17" ht="36" x14ac:dyDescent="0.25">
      <c r="A10" s="190" t="s">
        <v>2314</v>
      </c>
      <c r="B10" s="189"/>
      <c r="C10" s="189" t="s">
        <v>29</v>
      </c>
      <c r="D10" s="189">
        <v>2025</v>
      </c>
      <c r="E10" s="429"/>
      <c r="F10" s="189" t="s">
        <v>2315</v>
      </c>
      <c r="G10" s="114" t="s">
        <v>4</v>
      </c>
      <c r="H10" s="116">
        <f>SUM(H11:H14)</f>
        <v>1.1000000000000001</v>
      </c>
      <c r="I10" s="116">
        <f t="shared" ref="I10:N10" si="2">SUM(I11:I14)</f>
        <v>1.1000000000000001</v>
      </c>
      <c r="J10" s="116">
        <f t="shared" si="2"/>
        <v>0</v>
      </c>
      <c r="K10" s="116">
        <f t="shared" si="2"/>
        <v>0</v>
      </c>
      <c r="L10" s="116">
        <f t="shared" si="2"/>
        <v>0</v>
      </c>
      <c r="M10" s="116">
        <f t="shared" si="2"/>
        <v>0</v>
      </c>
      <c r="N10" s="116">
        <f t="shared" si="2"/>
        <v>0</v>
      </c>
      <c r="O10" s="191"/>
      <c r="P10" s="191"/>
      <c r="Q10" s="74"/>
    </row>
    <row r="11" spans="1:17" ht="15.75" x14ac:dyDescent="0.25">
      <c r="A11" s="190"/>
      <c r="B11" s="189"/>
      <c r="C11" s="189"/>
      <c r="D11" s="189"/>
      <c r="E11" s="429"/>
      <c r="F11" s="189"/>
      <c r="G11" s="114" t="s">
        <v>546</v>
      </c>
      <c r="H11" s="116">
        <f t="shared" si="1"/>
        <v>1</v>
      </c>
      <c r="I11" s="32">
        <v>1</v>
      </c>
      <c r="J11" s="32">
        <v>0</v>
      </c>
      <c r="K11" s="32">
        <v>0</v>
      </c>
      <c r="L11" s="32">
        <v>0</v>
      </c>
      <c r="M11" s="32">
        <v>0</v>
      </c>
      <c r="N11" s="32">
        <v>0</v>
      </c>
      <c r="O11" s="191"/>
      <c r="P11" s="191"/>
      <c r="Q11" s="74"/>
    </row>
    <row r="12" spans="1:17" ht="24" x14ac:dyDescent="0.25">
      <c r="A12" s="190"/>
      <c r="B12" s="189"/>
      <c r="C12" s="189"/>
      <c r="D12" s="189"/>
      <c r="E12" s="429"/>
      <c r="F12" s="189"/>
      <c r="G12" s="114" t="s">
        <v>617</v>
      </c>
      <c r="H12" s="116">
        <f t="shared" si="1"/>
        <v>0.1</v>
      </c>
      <c r="I12" s="32">
        <v>0.1</v>
      </c>
      <c r="J12" s="32">
        <v>0</v>
      </c>
      <c r="K12" s="32">
        <v>0</v>
      </c>
      <c r="L12" s="32">
        <v>0</v>
      </c>
      <c r="M12" s="32">
        <v>0</v>
      </c>
      <c r="N12" s="32">
        <v>0</v>
      </c>
      <c r="O12" s="191"/>
      <c r="P12" s="191"/>
      <c r="Q12" s="74"/>
    </row>
    <row r="13" spans="1:17" ht="15.75" x14ac:dyDescent="0.25">
      <c r="A13" s="190"/>
      <c r="B13" s="189"/>
      <c r="C13" s="189"/>
      <c r="D13" s="189"/>
      <c r="E13" s="429"/>
      <c r="F13" s="189"/>
      <c r="G13" s="114" t="s">
        <v>8</v>
      </c>
      <c r="H13" s="116">
        <f t="shared" si="1"/>
        <v>0</v>
      </c>
      <c r="I13" s="32">
        <v>0</v>
      </c>
      <c r="J13" s="32">
        <v>0</v>
      </c>
      <c r="K13" s="32">
        <v>0</v>
      </c>
      <c r="L13" s="32">
        <v>0</v>
      </c>
      <c r="M13" s="32">
        <v>0</v>
      </c>
      <c r="N13" s="32">
        <v>0</v>
      </c>
      <c r="O13" s="191"/>
      <c r="P13" s="191"/>
      <c r="Q13" s="74"/>
    </row>
    <row r="14" spans="1:17" ht="24" x14ac:dyDescent="0.25">
      <c r="A14" s="190"/>
      <c r="B14" s="189"/>
      <c r="C14" s="189"/>
      <c r="D14" s="189"/>
      <c r="E14" s="429"/>
      <c r="F14" s="189"/>
      <c r="G14" s="114" t="s">
        <v>9</v>
      </c>
      <c r="H14" s="116">
        <f t="shared" si="1"/>
        <v>0</v>
      </c>
      <c r="I14" s="32">
        <v>0</v>
      </c>
      <c r="J14" s="32">
        <v>0</v>
      </c>
      <c r="K14" s="32">
        <v>0</v>
      </c>
      <c r="L14" s="32">
        <v>0</v>
      </c>
      <c r="M14" s="32">
        <v>0</v>
      </c>
      <c r="N14" s="32">
        <v>0</v>
      </c>
      <c r="O14" s="191"/>
      <c r="P14" s="191"/>
      <c r="Q14" s="74"/>
    </row>
    <row r="15" spans="1:17" ht="36" x14ac:dyDescent="0.25">
      <c r="A15" s="190" t="s">
        <v>2316</v>
      </c>
      <c r="B15" s="189"/>
      <c r="C15" s="189" t="s">
        <v>29</v>
      </c>
      <c r="D15" s="189" t="s">
        <v>264</v>
      </c>
      <c r="E15" s="429"/>
      <c r="F15" s="189" t="s">
        <v>2315</v>
      </c>
      <c r="G15" s="114" t="s">
        <v>4</v>
      </c>
      <c r="H15" s="116">
        <f>SUM(H16:H19)</f>
        <v>2235.5</v>
      </c>
      <c r="I15" s="116">
        <f t="shared" ref="I15:N15" si="3">SUM(I16:I19)</f>
        <v>303.8</v>
      </c>
      <c r="J15" s="116">
        <f t="shared" si="3"/>
        <v>714.69999999999993</v>
      </c>
      <c r="K15" s="116">
        <f t="shared" si="3"/>
        <v>1217</v>
      </c>
      <c r="L15" s="116">
        <f t="shared" si="3"/>
        <v>0</v>
      </c>
      <c r="M15" s="116">
        <f t="shared" si="3"/>
        <v>0</v>
      </c>
      <c r="N15" s="116">
        <f t="shared" si="3"/>
        <v>0</v>
      </c>
      <c r="O15" s="208"/>
      <c r="P15" s="208"/>
      <c r="Q15" s="74"/>
    </row>
    <row r="16" spans="1:17" ht="15.75" x14ac:dyDescent="0.25">
      <c r="A16" s="190"/>
      <c r="B16" s="189"/>
      <c r="C16" s="189"/>
      <c r="D16" s="189"/>
      <c r="E16" s="429"/>
      <c r="F16" s="189"/>
      <c r="G16" s="114" t="s">
        <v>546</v>
      </c>
      <c r="H16" s="116">
        <f t="shared" si="1"/>
        <v>1640.3000000000002</v>
      </c>
      <c r="I16" s="32">
        <v>293.3</v>
      </c>
      <c r="J16" s="32">
        <v>701.9</v>
      </c>
      <c r="K16" s="32">
        <v>645.1</v>
      </c>
      <c r="L16" s="32">
        <v>0</v>
      </c>
      <c r="M16" s="32">
        <v>0</v>
      </c>
      <c r="N16" s="32">
        <v>0</v>
      </c>
      <c r="O16" s="208"/>
      <c r="P16" s="208"/>
      <c r="Q16" s="74"/>
    </row>
    <row r="17" spans="1:17" ht="24" x14ac:dyDescent="0.25">
      <c r="A17" s="190"/>
      <c r="B17" s="189"/>
      <c r="C17" s="189"/>
      <c r="D17" s="189"/>
      <c r="E17" s="429"/>
      <c r="F17" s="189"/>
      <c r="G17" s="114" t="s">
        <v>617</v>
      </c>
      <c r="H17" s="116">
        <f t="shared" si="1"/>
        <v>595.19999999999993</v>
      </c>
      <c r="I17" s="32">
        <v>10.5</v>
      </c>
      <c r="J17" s="32">
        <v>12.8</v>
      </c>
      <c r="K17" s="32">
        <v>571.9</v>
      </c>
      <c r="L17" s="32">
        <v>0</v>
      </c>
      <c r="M17" s="32">
        <v>0</v>
      </c>
      <c r="N17" s="32">
        <v>0</v>
      </c>
      <c r="O17" s="208"/>
      <c r="P17" s="208"/>
      <c r="Q17" s="74"/>
    </row>
    <row r="18" spans="1:17" ht="15.75" x14ac:dyDescent="0.25">
      <c r="A18" s="190"/>
      <c r="B18" s="189"/>
      <c r="C18" s="189"/>
      <c r="D18" s="189"/>
      <c r="E18" s="429"/>
      <c r="F18" s="189"/>
      <c r="G18" s="114" t="s">
        <v>8</v>
      </c>
      <c r="H18" s="116">
        <f t="shared" si="1"/>
        <v>0</v>
      </c>
      <c r="I18" s="32">
        <v>0</v>
      </c>
      <c r="J18" s="32">
        <v>0</v>
      </c>
      <c r="K18" s="32">
        <v>0</v>
      </c>
      <c r="L18" s="32">
        <v>0</v>
      </c>
      <c r="M18" s="32">
        <v>0</v>
      </c>
      <c r="N18" s="32">
        <v>0</v>
      </c>
      <c r="O18" s="208"/>
      <c r="P18" s="208"/>
      <c r="Q18" s="74"/>
    </row>
    <row r="19" spans="1:17" ht="24" x14ac:dyDescent="0.25">
      <c r="A19" s="190"/>
      <c r="B19" s="189"/>
      <c r="C19" s="189"/>
      <c r="D19" s="189"/>
      <c r="E19" s="429"/>
      <c r="F19" s="189"/>
      <c r="G19" s="114" t="s">
        <v>9</v>
      </c>
      <c r="H19" s="116">
        <f t="shared" si="1"/>
        <v>0</v>
      </c>
      <c r="I19" s="32">
        <v>0</v>
      </c>
      <c r="J19" s="32">
        <v>0</v>
      </c>
      <c r="K19" s="32">
        <v>0</v>
      </c>
      <c r="L19" s="32">
        <v>0</v>
      </c>
      <c r="M19" s="32">
        <v>0</v>
      </c>
      <c r="N19" s="32">
        <v>0</v>
      </c>
      <c r="O19" s="208"/>
      <c r="P19" s="208"/>
      <c r="Q19" s="74"/>
    </row>
    <row r="20" spans="1:17" ht="36" x14ac:dyDescent="0.25">
      <c r="A20" s="190" t="s">
        <v>2317</v>
      </c>
      <c r="B20" s="189"/>
      <c r="C20" s="189" t="s">
        <v>29</v>
      </c>
      <c r="D20" s="189" t="s">
        <v>67</v>
      </c>
      <c r="E20" s="429"/>
      <c r="F20" s="189"/>
      <c r="G20" s="114" t="s">
        <v>4</v>
      </c>
      <c r="H20" s="116">
        <f>SUM(H21:H24)</f>
        <v>1.1000000000000001</v>
      </c>
      <c r="I20" s="116">
        <f t="shared" ref="I20:N20" si="4">SUM(I21:I24)</f>
        <v>0</v>
      </c>
      <c r="J20" s="116">
        <f t="shared" si="4"/>
        <v>0</v>
      </c>
      <c r="K20" s="116">
        <f t="shared" si="4"/>
        <v>0</v>
      </c>
      <c r="L20" s="116">
        <f t="shared" si="4"/>
        <v>1.1000000000000001</v>
      </c>
      <c r="M20" s="116">
        <f t="shared" si="4"/>
        <v>0</v>
      </c>
      <c r="N20" s="116">
        <f t="shared" si="4"/>
        <v>0</v>
      </c>
      <c r="O20" s="208"/>
      <c r="P20" s="208"/>
      <c r="Q20" s="74"/>
    </row>
    <row r="21" spans="1:17" ht="15.75" x14ac:dyDescent="0.25">
      <c r="A21" s="190"/>
      <c r="B21" s="189"/>
      <c r="C21" s="189"/>
      <c r="D21" s="189"/>
      <c r="E21" s="429"/>
      <c r="F21" s="189"/>
      <c r="G21" s="114" t="s">
        <v>546</v>
      </c>
      <c r="H21" s="116">
        <f t="shared" si="1"/>
        <v>1</v>
      </c>
      <c r="I21" s="32">
        <v>0</v>
      </c>
      <c r="J21" s="32">
        <v>0</v>
      </c>
      <c r="K21" s="32">
        <v>0</v>
      </c>
      <c r="L21" s="32">
        <v>1</v>
      </c>
      <c r="M21" s="32">
        <v>0</v>
      </c>
      <c r="N21" s="32">
        <v>0</v>
      </c>
      <c r="O21" s="208"/>
      <c r="P21" s="208"/>
      <c r="Q21" s="74"/>
    </row>
    <row r="22" spans="1:17" ht="24" x14ac:dyDescent="0.25">
      <c r="A22" s="190"/>
      <c r="B22" s="189"/>
      <c r="C22" s="189"/>
      <c r="D22" s="189"/>
      <c r="E22" s="429"/>
      <c r="F22" s="189"/>
      <c r="G22" s="114" t="s">
        <v>617</v>
      </c>
      <c r="H22" s="116">
        <f t="shared" si="1"/>
        <v>0.1</v>
      </c>
      <c r="I22" s="32">
        <v>0</v>
      </c>
      <c r="J22" s="32">
        <v>0</v>
      </c>
      <c r="K22" s="32">
        <v>0</v>
      </c>
      <c r="L22" s="32">
        <v>0.1</v>
      </c>
      <c r="M22" s="32">
        <v>0</v>
      </c>
      <c r="N22" s="32">
        <v>0</v>
      </c>
      <c r="O22" s="208"/>
      <c r="P22" s="208"/>
      <c r="Q22" s="74"/>
    </row>
    <row r="23" spans="1:17" ht="15.75" x14ac:dyDescent="0.25">
      <c r="A23" s="190"/>
      <c r="B23" s="189"/>
      <c r="C23" s="189"/>
      <c r="D23" s="189"/>
      <c r="E23" s="429"/>
      <c r="F23" s="189"/>
      <c r="G23" s="114" t="s">
        <v>8</v>
      </c>
      <c r="H23" s="116">
        <f t="shared" si="1"/>
        <v>0</v>
      </c>
      <c r="I23" s="32">
        <v>0</v>
      </c>
      <c r="J23" s="32">
        <v>0</v>
      </c>
      <c r="K23" s="32">
        <v>0</v>
      </c>
      <c r="L23" s="32">
        <v>0</v>
      </c>
      <c r="M23" s="32">
        <v>0</v>
      </c>
      <c r="N23" s="32">
        <v>0</v>
      </c>
      <c r="O23" s="208"/>
      <c r="P23" s="208"/>
      <c r="Q23" s="74"/>
    </row>
    <row r="24" spans="1:17" ht="24" x14ac:dyDescent="0.25">
      <c r="A24" s="190"/>
      <c r="B24" s="189"/>
      <c r="C24" s="189"/>
      <c r="D24" s="189"/>
      <c r="E24" s="429"/>
      <c r="F24" s="189"/>
      <c r="G24" s="114" t="s">
        <v>9</v>
      </c>
      <c r="H24" s="116">
        <f t="shared" si="1"/>
        <v>0</v>
      </c>
      <c r="I24" s="32">
        <v>0</v>
      </c>
      <c r="J24" s="32">
        <v>0</v>
      </c>
      <c r="K24" s="32">
        <v>0</v>
      </c>
      <c r="L24" s="32">
        <v>0</v>
      </c>
      <c r="M24" s="32">
        <v>0</v>
      </c>
      <c r="N24" s="32">
        <v>0</v>
      </c>
      <c r="O24" s="208"/>
      <c r="P24" s="208"/>
      <c r="Q24" s="74"/>
    </row>
    <row r="25" spans="1:17" ht="36" x14ac:dyDescent="0.25">
      <c r="A25" s="190" t="s">
        <v>2318</v>
      </c>
      <c r="B25" s="189"/>
      <c r="C25" s="189" t="s">
        <v>29</v>
      </c>
      <c r="D25" s="189">
        <v>2025</v>
      </c>
      <c r="E25" s="429"/>
      <c r="F25" s="189" t="s">
        <v>222</v>
      </c>
      <c r="G25" s="114" t="s">
        <v>4</v>
      </c>
      <c r="H25" s="116">
        <f>SUM(H26:H29)</f>
        <v>26</v>
      </c>
      <c r="I25" s="116">
        <f t="shared" ref="I25:N25" si="5">SUM(I26:I29)</f>
        <v>26</v>
      </c>
      <c r="J25" s="116">
        <f t="shared" si="5"/>
        <v>0</v>
      </c>
      <c r="K25" s="116">
        <f t="shared" si="5"/>
        <v>0</v>
      </c>
      <c r="L25" s="116">
        <f t="shared" si="5"/>
        <v>0</v>
      </c>
      <c r="M25" s="116">
        <f t="shared" si="5"/>
        <v>0</v>
      </c>
      <c r="N25" s="116">
        <f t="shared" si="5"/>
        <v>0</v>
      </c>
      <c r="O25" s="208"/>
      <c r="P25" s="208"/>
      <c r="Q25" s="74"/>
    </row>
    <row r="26" spans="1:17" ht="15.75" x14ac:dyDescent="0.25">
      <c r="A26" s="190"/>
      <c r="B26" s="189"/>
      <c r="C26" s="189"/>
      <c r="D26" s="189"/>
      <c r="E26" s="429"/>
      <c r="F26" s="189"/>
      <c r="G26" s="114" t="s">
        <v>546</v>
      </c>
      <c r="H26" s="116">
        <f t="shared" si="1"/>
        <v>0</v>
      </c>
      <c r="I26" s="32">
        <v>0</v>
      </c>
      <c r="J26" s="32">
        <v>0</v>
      </c>
      <c r="K26" s="32">
        <v>0</v>
      </c>
      <c r="L26" s="32">
        <v>0</v>
      </c>
      <c r="M26" s="32">
        <v>0</v>
      </c>
      <c r="N26" s="32">
        <v>0</v>
      </c>
      <c r="O26" s="208"/>
      <c r="P26" s="208"/>
      <c r="Q26" s="74"/>
    </row>
    <row r="27" spans="1:17" ht="24" x14ac:dyDescent="0.25">
      <c r="A27" s="190"/>
      <c r="B27" s="189"/>
      <c r="C27" s="189"/>
      <c r="D27" s="189"/>
      <c r="E27" s="429"/>
      <c r="F27" s="189"/>
      <c r="G27" s="114" t="s">
        <v>617</v>
      </c>
      <c r="H27" s="116">
        <f t="shared" si="1"/>
        <v>26</v>
      </c>
      <c r="I27" s="32">
        <v>26</v>
      </c>
      <c r="J27" s="32">
        <v>0</v>
      </c>
      <c r="K27" s="32">
        <v>0</v>
      </c>
      <c r="L27" s="32">
        <v>0</v>
      </c>
      <c r="M27" s="32">
        <v>0</v>
      </c>
      <c r="N27" s="32">
        <v>0</v>
      </c>
      <c r="O27" s="208"/>
      <c r="P27" s="208"/>
      <c r="Q27" s="74"/>
    </row>
    <row r="28" spans="1:17" ht="15.75" x14ac:dyDescent="0.25">
      <c r="A28" s="190"/>
      <c r="B28" s="189"/>
      <c r="C28" s="189"/>
      <c r="D28" s="189"/>
      <c r="E28" s="429"/>
      <c r="F28" s="189"/>
      <c r="G28" s="114" t="s">
        <v>8</v>
      </c>
      <c r="H28" s="116">
        <f t="shared" si="1"/>
        <v>0</v>
      </c>
      <c r="I28" s="32">
        <v>0</v>
      </c>
      <c r="J28" s="32">
        <v>0</v>
      </c>
      <c r="K28" s="32">
        <v>0</v>
      </c>
      <c r="L28" s="32">
        <v>0</v>
      </c>
      <c r="M28" s="32">
        <v>0</v>
      </c>
      <c r="N28" s="32">
        <v>0</v>
      </c>
      <c r="O28" s="208"/>
      <c r="P28" s="208"/>
      <c r="Q28" s="74"/>
    </row>
    <row r="29" spans="1:17" ht="24" x14ac:dyDescent="0.25">
      <c r="A29" s="190"/>
      <c r="B29" s="189"/>
      <c r="C29" s="189"/>
      <c r="D29" s="189"/>
      <c r="E29" s="429"/>
      <c r="F29" s="189"/>
      <c r="G29" s="114" t="s">
        <v>9</v>
      </c>
      <c r="H29" s="116">
        <f t="shared" si="1"/>
        <v>0</v>
      </c>
      <c r="I29" s="32">
        <v>0</v>
      </c>
      <c r="J29" s="32">
        <v>0</v>
      </c>
      <c r="K29" s="32">
        <v>0</v>
      </c>
      <c r="L29" s="32">
        <v>0</v>
      </c>
      <c r="M29" s="32">
        <v>0</v>
      </c>
      <c r="N29" s="32">
        <v>0</v>
      </c>
      <c r="O29" s="208"/>
      <c r="P29" s="208"/>
      <c r="Q29" s="74"/>
    </row>
    <row r="30" spans="1:17" ht="36" x14ac:dyDescent="0.25">
      <c r="A30" s="190" t="s">
        <v>2319</v>
      </c>
      <c r="B30" s="189"/>
      <c r="C30" s="189" t="s">
        <v>29</v>
      </c>
      <c r="D30" s="189" t="s">
        <v>150</v>
      </c>
      <c r="E30" s="429"/>
      <c r="F30" s="189" t="s">
        <v>222</v>
      </c>
      <c r="G30" s="114" t="s">
        <v>4</v>
      </c>
      <c r="H30" s="116">
        <f>SUM(H31:H34)</f>
        <v>231.8</v>
      </c>
      <c r="I30" s="116">
        <f t="shared" ref="I30:N30" si="6">SUM(I31:I34)</f>
        <v>115.9</v>
      </c>
      <c r="J30" s="116">
        <f t="shared" si="6"/>
        <v>115.9</v>
      </c>
      <c r="K30" s="116">
        <f t="shared" si="6"/>
        <v>0</v>
      </c>
      <c r="L30" s="116">
        <f t="shared" si="6"/>
        <v>0</v>
      </c>
      <c r="M30" s="116">
        <f t="shared" si="6"/>
        <v>0</v>
      </c>
      <c r="N30" s="116">
        <f t="shared" si="6"/>
        <v>0</v>
      </c>
      <c r="O30" s="208"/>
      <c r="P30" s="208"/>
      <c r="Q30" s="74"/>
    </row>
    <row r="31" spans="1:17" ht="15.75" x14ac:dyDescent="0.25">
      <c r="A31" s="190"/>
      <c r="B31" s="189"/>
      <c r="C31" s="189"/>
      <c r="D31" s="189"/>
      <c r="E31" s="429"/>
      <c r="F31" s="189"/>
      <c r="G31" s="114" t="s">
        <v>546</v>
      </c>
      <c r="H31" s="116">
        <f t="shared" si="1"/>
        <v>0</v>
      </c>
      <c r="I31" s="32">
        <v>0</v>
      </c>
      <c r="J31" s="32">
        <v>0</v>
      </c>
      <c r="K31" s="32">
        <v>0</v>
      </c>
      <c r="L31" s="32">
        <v>0</v>
      </c>
      <c r="M31" s="32">
        <v>0</v>
      </c>
      <c r="N31" s="32">
        <v>0</v>
      </c>
      <c r="O31" s="208"/>
      <c r="P31" s="208"/>
      <c r="Q31" s="74"/>
    </row>
    <row r="32" spans="1:17" ht="24" x14ac:dyDescent="0.25">
      <c r="A32" s="190"/>
      <c r="B32" s="189"/>
      <c r="C32" s="189"/>
      <c r="D32" s="189"/>
      <c r="E32" s="429"/>
      <c r="F32" s="189"/>
      <c r="G32" s="114" t="s">
        <v>617</v>
      </c>
      <c r="H32" s="116">
        <f t="shared" si="1"/>
        <v>231.8</v>
      </c>
      <c r="I32" s="32">
        <v>115.9</v>
      </c>
      <c r="J32" s="32">
        <v>115.9</v>
      </c>
      <c r="K32" s="32">
        <v>0</v>
      </c>
      <c r="L32" s="32">
        <v>0</v>
      </c>
      <c r="M32" s="32">
        <v>0</v>
      </c>
      <c r="N32" s="32">
        <v>0</v>
      </c>
      <c r="O32" s="208"/>
      <c r="P32" s="208"/>
      <c r="Q32" s="74"/>
    </row>
    <row r="33" spans="1:17" ht="15.75" x14ac:dyDescent="0.25">
      <c r="A33" s="190"/>
      <c r="B33" s="189"/>
      <c r="C33" s="189"/>
      <c r="D33" s="189"/>
      <c r="E33" s="429"/>
      <c r="F33" s="189"/>
      <c r="G33" s="114" t="s">
        <v>8</v>
      </c>
      <c r="H33" s="116">
        <f t="shared" si="1"/>
        <v>0</v>
      </c>
      <c r="I33" s="32">
        <v>0</v>
      </c>
      <c r="J33" s="32">
        <v>0</v>
      </c>
      <c r="K33" s="32">
        <v>0</v>
      </c>
      <c r="L33" s="32">
        <v>0</v>
      </c>
      <c r="M33" s="32">
        <v>0</v>
      </c>
      <c r="N33" s="32">
        <v>0</v>
      </c>
      <c r="O33" s="208"/>
      <c r="P33" s="208"/>
      <c r="Q33" s="74"/>
    </row>
    <row r="34" spans="1:17" ht="24" x14ac:dyDescent="0.25">
      <c r="A34" s="190"/>
      <c r="B34" s="189"/>
      <c r="C34" s="189"/>
      <c r="D34" s="189"/>
      <c r="E34" s="429"/>
      <c r="F34" s="189"/>
      <c r="G34" s="114" t="s">
        <v>9</v>
      </c>
      <c r="H34" s="116">
        <f t="shared" si="1"/>
        <v>0</v>
      </c>
      <c r="I34" s="32">
        <v>0</v>
      </c>
      <c r="J34" s="32">
        <v>0</v>
      </c>
      <c r="K34" s="32">
        <v>0</v>
      </c>
      <c r="L34" s="32">
        <v>0</v>
      </c>
      <c r="M34" s="32">
        <v>0</v>
      </c>
      <c r="N34" s="32">
        <v>0</v>
      </c>
      <c r="O34" s="208"/>
      <c r="P34" s="208"/>
      <c r="Q34" s="74"/>
    </row>
    <row r="35" spans="1:17" ht="36" x14ac:dyDescent="0.25">
      <c r="A35" s="190" t="s">
        <v>2320</v>
      </c>
      <c r="B35" s="189"/>
      <c r="C35" s="189" t="s">
        <v>29</v>
      </c>
      <c r="D35" s="189">
        <v>2025</v>
      </c>
      <c r="E35" s="429"/>
      <c r="F35" s="189" t="s">
        <v>222</v>
      </c>
      <c r="G35" s="114" t="s">
        <v>4</v>
      </c>
      <c r="H35" s="116">
        <f>SUM(H36:H39)</f>
        <v>50</v>
      </c>
      <c r="I35" s="116">
        <f t="shared" ref="I35:N35" si="7">SUM(I36:I39)</f>
        <v>50</v>
      </c>
      <c r="J35" s="116">
        <f t="shared" si="7"/>
        <v>0</v>
      </c>
      <c r="K35" s="116">
        <f t="shared" si="7"/>
        <v>0</v>
      </c>
      <c r="L35" s="116">
        <f t="shared" si="7"/>
        <v>0</v>
      </c>
      <c r="M35" s="116">
        <f t="shared" si="7"/>
        <v>0</v>
      </c>
      <c r="N35" s="116">
        <f t="shared" si="7"/>
        <v>0</v>
      </c>
      <c r="O35" s="208"/>
      <c r="P35" s="208"/>
      <c r="Q35" s="74"/>
    </row>
    <row r="36" spans="1:17" ht="15.75" x14ac:dyDescent="0.25">
      <c r="A36" s="190"/>
      <c r="B36" s="189"/>
      <c r="C36" s="189"/>
      <c r="D36" s="189"/>
      <c r="E36" s="429"/>
      <c r="F36" s="189"/>
      <c r="G36" s="114" t="s">
        <v>546</v>
      </c>
      <c r="H36" s="116">
        <f t="shared" si="1"/>
        <v>0</v>
      </c>
      <c r="I36" s="32">
        <v>0</v>
      </c>
      <c r="J36" s="32">
        <v>0</v>
      </c>
      <c r="K36" s="32">
        <v>0</v>
      </c>
      <c r="L36" s="32">
        <v>0</v>
      </c>
      <c r="M36" s="32">
        <v>0</v>
      </c>
      <c r="N36" s="32">
        <v>0</v>
      </c>
      <c r="O36" s="208"/>
      <c r="P36" s="208"/>
      <c r="Q36" s="74"/>
    </row>
    <row r="37" spans="1:17" ht="24" x14ac:dyDescent="0.25">
      <c r="A37" s="190"/>
      <c r="B37" s="189"/>
      <c r="C37" s="189"/>
      <c r="D37" s="189"/>
      <c r="E37" s="429"/>
      <c r="F37" s="189"/>
      <c r="G37" s="114" t="s">
        <v>617</v>
      </c>
      <c r="H37" s="116">
        <f t="shared" si="1"/>
        <v>50</v>
      </c>
      <c r="I37" s="32">
        <v>50</v>
      </c>
      <c r="J37" s="32">
        <v>0</v>
      </c>
      <c r="K37" s="32">
        <v>0</v>
      </c>
      <c r="L37" s="32">
        <v>0</v>
      </c>
      <c r="M37" s="32">
        <v>0</v>
      </c>
      <c r="N37" s="32">
        <v>0</v>
      </c>
      <c r="O37" s="208"/>
      <c r="P37" s="208"/>
      <c r="Q37" s="74"/>
    </row>
    <row r="38" spans="1:17" ht="15.75" x14ac:dyDescent="0.25">
      <c r="A38" s="190"/>
      <c r="B38" s="189"/>
      <c r="C38" s="189"/>
      <c r="D38" s="189"/>
      <c r="E38" s="429"/>
      <c r="F38" s="189"/>
      <c r="G38" s="114" t="s">
        <v>8</v>
      </c>
      <c r="H38" s="116">
        <f t="shared" si="1"/>
        <v>0</v>
      </c>
      <c r="I38" s="32">
        <v>0</v>
      </c>
      <c r="J38" s="32">
        <v>0</v>
      </c>
      <c r="K38" s="32">
        <v>0</v>
      </c>
      <c r="L38" s="32">
        <v>0</v>
      </c>
      <c r="M38" s="32">
        <v>0</v>
      </c>
      <c r="N38" s="32">
        <v>0</v>
      </c>
      <c r="O38" s="208"/>
      <c r="P38" s="208"/>
      <c r="Q38" s="74"/>
    </row>
    <row r="39" spans="1:17" ht="24" x14ac:dyDescent="0.25">
      <c r="A39" s="190"/>
      <c r="B39" s="189"/>
      <c r="C39" s="189"/>
      <c r="D39" s="189"/>
      <c r="E39" s="429"/>
      <c r="F39" s="189"/>
      <c r="G39" s="114" t="s">
        <v>9</v>
      </c>
      <c r="H39" s="116">
        <f t="shared" si="1"/>
        <v>0</v>
      </c>
      <c r="I39" s="32">
        <v>0</v>
      </c>
      <c r="J39" s="32">
        <v>0</v>
      </c>
      <c r="K39" s="32">
        <v>0</v>
      </c>
      <c r="L39" s="32">
        <v>0</v>
      </c>
      <c r="M39" s="32">
        <v>0</v>
      </c>
      <c r="N39" s="32">
        <v>0</v>
      </c>
      <c r="O39" s="208"/>
      <c r="P39" s="208"/>
      <c r="Q39" s="74"/>
    </row>
    <row r="40" spans="1:17" ht="36" x14ac:dyDescent="0.25">
      <c r="A40" s="190" t="s">
        <v>2321</v>
      </c>
      <c r="B40" s="189"/>
      <c r="C40" s="189" t="s">
        <v>29</v>
      </c>
      <c r="D40" s="189">
        <v>2025</v>
      </c>
      <c r="E40" s="429"/>
      <c r="F40" s="189" t="s">
        <v>222</v>
      </c>
      <c r="G40" s="114" t="s">
        <v>4</v>
      </c>
      <c r="H40" s="116">
        <f>SUM(H41:H44)</f>
        <v>114.4</v>
      </c>
      <c r="I40" s="116">
        <f t="shared" ref="I40:N40" si="8">SUM(I41:I44)</f>
        <v>114.4</v>
      </c>
      <c r="J40" s="116">
        <f t="shared" si="8"/>
        <v>0</v>
      </c>
      <c r="K40" s="116">
        <f t="shared" si="8"/>
        <v>0</v>
      </c>
      <c r="L40" s="116">
        <f t="shared" si="8"/>
        <v>0</v>
      </c>
      <c r="M40" s="116">
        <f t="shared" si="8"/>
        <v>0</v>
      </c>
      <c r="N40" s="116">
        <f t="shared" si="8"/>
        <v>0</v>
      </c>
      <c r="O40" s="208"/>
      <c r="P40" s="208"/>
      <c r="Q40" s="74"/>
    </row>
    <row r="41" spans="1:17" ht="15.75" x14ac:dyDescent="0.25">
      <c r="A41" s="190"/>
      <c r="B41" s="189"/>
      <c r="C41" s="189"/>
      <c r="D41" s="189"/>
      <c r="E41" s="429"/>
      <c r="F41" s="189"/>
      <c r="G41" s="114" t="s">
        <v>546</v>
      </c>
      <c r="H41" s="116">
        <f t="shared" si="1"/>
        <v>0</v>
      </c>
      <c r="I41" s="32">
        <v>0</v>
      </c>
      <c r="J41" s="32">
        <v>0</v>
      </c>
      <c r="K41" s="32">
        <v>0</v>
      </c>
      <c r="L41" s="32">
        <v>0</v>
      </c>
      <c r="M41" s="32">
        <v>0</v>
      </c>
      <c r="N41" s="32">
        <v>0</v>
      </c>
      <c r="O41" s="208"/>
      <c r="P41" s="208"/>
      <c r="Q41" s="74"/>
    </row>
    <row r="42" spans="1:17" ht="24" x14ac:dyDescent="0.25">
      <c r="A42" s="190"/>
      <c r="B42" s="189"/>
      <c r="C42" s="189"/>
      <c r="D42" s="189"/>
      <c r="E42" s="429"/>
      <c r="F42" s="189"/>
      <c r="G42" s="114" t="s">
        <v>617</v>
      </c>
      <c r="H42" s="116">
        <f t="shared" si="1"/>
        <v>114.4</v>
      </c>
      <c r="I42" s="32">
        <v>114.4</v>
      </c>
      <c r="J42" s="32">
        <v>0</v>
      </c>
      <c r="K42" s="32">
        <v>0</v>
      </c>
      <c r="L42" s="32">
        <v>0</v>
      </c>
      <c r="M42" s="32">
        <v>0</v>
      </c>
      <c r="N42" s="32">
        <v>0</v>
      </c>
      <c r="O42" s="208"/>
      <c r="P42" s="208"/>
      <c r="Q42" s="74"/>
    </row>
    <row r="43" spans="1:17" ht="15.75" x14ac:dyDescent="0.25">
      <c r="A43" s="190"/>
      <c r="B43" s="189"/>
      <c r="C43" s="189"/>
      <c r="D43" s="189"/>
      <c r="E43" s="429"/>
      <c r="F43" s="189"/>
      <c r="G43" s="114" t="s">
        <v>8</v>
      </c>
      <c r="H43" s="116">
        <f t="shared" si="1"/>
        <v>0</v>
      </c>
      <c r="I43" s="32">
        <v>0</v>
      </c>
      <c r="J43" s="32">
        <v>0</v>
      </c>
      <c r="K43" s="32">
        <v>0</v>
      </c>
      <c r="L43" s="32">
        <v>0</v>
      </c>
      <c r="M43" s="32">
        <v>0</v>
      </c>
      <c r="N43" s="32">
        <v>0</v>
      </c>
      <c r="O43" s="208"/>
      <c r="P43" s="208"/>
      <c r="Q43" s="74"/>
    </row>
    <row r="44" spans="1:17" ht="24" x14ac:dyDescent="0.25">
      <c r="A44" s="190"/>
      <c r="B44" s="189"/>
      <c r="C44" s="189"/>
      <c r="D44" s="189"/>
      <c r="E44" s="429"/>
      <c r="F44" s="189"/>
      <c r="G44" s="114" t="s">
        <v>9</v>
      </c>
      <c r="H44" s="116">
        <f t="shared" si="1"/>
        <v>0</v>
      </c>
      <c r="I44" s="32">
        <v>0</v>
      </c>
      <c r="J44" s="32">
        <v>0</v>
      </c>
      <c r="K44" s="32">
        <v>0</v>
      </c>
      <c r="L44" s="32">
        <v>0</v>
      </c>
      <c r="M44" s="32">
        <v>0</v>
      </c>
      <c r="N44" s="32">
        <v>0</v>
      </c>
      <c r="O44" s="208"/>
      <c r="P44" s="208"/>
      <c r="Q44" s="74"/>
    </row>
    <row r="45" spans="1:17" ht="97.5" customHeight="1" x14ac:dyDescent="0.25">
      <c r="A45" s="190" t="s">
        <v>2322</v>
      </c>
      <c r="B45" s="189"/>
      <c r="C45" s="189" t="s">
        <v>29</v>
      </c>
      <c r="D45" s="189" t="s">
        <v>44</v>
      </c>
      <c r="E45" s="429"/>
      <c r="F45" s="429" t="s">
        <v>2323</v>
      </c>
      <c r="G45" s="114" t="s">
        <v>4</v>
      </c>
      <c r="H45" s="116">
        <f>SUM(H46:H49)</f>
        <v>455</v>
      </c>
      <c r="I45" s="116">
        <f t="shared" ref="I45:N45" si="9">SUM(I46:I49)</f>
        <v>0</v>
      </c>
      <c r="J45" s="116">
        <f t="shared" si="9"/>
        <v>0</v>
      </c>
      <c r="K45" s="116">
        <f t="shared" si="9"/>
        <v>0</v>
      </c>
      <c r="L45" s="116">
        <f t="shared" si="9"/>
        <v>203</v>
      </c>
      <c r="M45" s="116">
        <f t="shared" si="9"/>
        <v>126</v>
      </c>
      <c r="N45" s="116">
        <f t="shared" si="9"/>
        <v>126</v>
      </c>
      <c r="O45" s="189">
        <v>13000</v>
      </c>
      <c r="P45" s="189" t="s">
        <v>2324</v>
      </c>
      <c r="Q45" s="74"/>
    </row>
    <row r="46" spans="1:17" ht="15.75" x14ac:dyDescent="0.25">
      <c r="A46" s="190"/>
      <c r="B46" s="189"/>
      <c r="C46" s="189"/>
      <c r="D46" s="189"/>
      <c r="E46" s="429"/>
      <c r="F46" s="429"/>
      <c r="G46" s="114" t="s">
        <v>546</v>
      </c>
      <c r="H46" s="116">
        <f t="shared" si="1"/>
        <v>0</v>
      </c>
      <c r="I46" s="32">
        <v>0</v>
      </c>
      <c r="J46" s="32">
        <v>0</v>
      </c>
      <c r="K46" s="32">
        <v>0</v>
      </c>
      <c r="L46" s="32">
        <v>0</v>
      </c>
      <c r="M46" s="32">
        <v>0</v>
      </c>
      <c r="N46" s="32">
        <v>0</v>
      </c>
      <c r="O46" s="189"/>
      <c r="P46" s="189"/>
      <c r="Q46" s="74"/>
    </row>
    <row r="47" spans="1:17" ht="24" x14ac:dyDescent="0.25">
      <c r="A47" s="190"/>
      <c r="B47" s="189"/>
      <c r="C47" s="189"/>
      <c r="D47" s="189"/>
      <c r="E47" s="429"/>
      <c r="F47" s="429"/>
      <c r="G47" s="114" t="s">
        <v>617</v>
      </c>
      <c r="H47" s="116">
        <f t="shared" si="1"/>
        <v>365</v>
      </c>
      <c r="I47" s="32">
        <v>0</v>
      </c>
      <c r="J47" s="32">
        <v>0</v>
      </c>
      <c r="K47" s="32">
        <v>0</v>
      </c>
      <c r="L47" s="32">
        <v>163.4</v>
      </c>
      <c r="M47" s="32">
        <v>100.8</v>
      </c>
      <c r="N47" s="32">
        <v>100.8</v>
      </c>
      <c r="O47" s="189"/>
      <c r="P47" s="189"/>
      <c r="Q47" s="74"/>
    </row>
    <row r="48" spans="1:17" ht="15.75" x14ac:dyDescent="0.25">
      <c r="A48" s="190"/>
      <c r="B48" s="189"/>
      <c r="C48" s="189"/>
      <c r="D48" s="189"/>
      <c r="E48" s="429"/>
      <c r="F48" s="429"/>
      <c r="G48" s="114" t="s">
        <v>8</v>
      </c>
      <c r="H48" s="116">
        <f t="shared" si="1"/>
        <v>90</v>
      </c>
      <c r="I48" s="32">
        <v>0</v>
      </c>
      <c r="J48" s="32">
        <v>0</v>
      </c>
      <c r="K48" s="32">
        <v>0</v>
      </c>
      <c r="L48" s="32">
        <v>39.6</v>
      </c>
      <c r="M48" s="32">
        <v>25.2</v>
      </c>
      <c r="N48" s="32">
        <v>25.2</v>
      </c>
      <c r="O48" s="189"/>
      <c r="P48" s="189"/>
      <c r="Q48" s="74"/>
    </row>
    <row r="49" spans="1:17" ht="24" x14ac:dyDescent="0.25">
      <c r="A49" s="190"/>
      <c r="B49" s="189"/>
      <c r="C49" s="189"/>
      <c r="D49" s="189"/>
      <c r="E49" s="429"/>
      <c r="F49" s="429"/>
      <c r="G49" s="114" t="s">
        <v>9</v>
      </c>
      <c r="H49" s="116">
        <f t="shared" si="1"/>
        <v>0</v>
      </c>
      <c r="I49" s="32">
        <v>0</v>
      </c>
      <c r="J49" s="32">
        <v>0</v>
      </c>
      <c r="K49" s="32">
        <v>0</v>
      </c>
      <c r="L49" s="32">
        <v>0</v>
      </c>
      <c r="M49" s="32">
        <v>0</v>
      </c>
      <c r="N49" s="32">
        <v>0</v>
      </c>
      <c r="O49" s="189"/>
      <c r="P49" s="189"/>
      <c r="Q49" s="74"/>
    </row>
    <row r="50" spans="1:17" ht="97.5" customHeight="1" x14ac:dyDescent="0.25">
      <c r="A50" s="190" t="s">
        <v>2325</v>
      </c>
      <c r="B50" s="189"/>
      <c r="C50" s="189" t="s">
        <v>29</v>
      </c>
      <c r="D50" s="189" t="s">
        <v>44</v>
      </c>
      <c r="E50" s="429"/>
      <c r="F50" s="429" t="s">
        <v>2323</v>
      </c>
      <c r="G50" s="114" t="s">
        <v>4</v>
      </c>
      <c r="H50" s="116">
        <f>SUM(H51:H54)</f>
        <v>300</v>
      </c>
      <c r="I50" s="116">
        <f t="shared" ref="I50:N50" si="10">SUM(I51:I54)</f>
        <v>0</v>
      </c>
      <c r="J50" s="116">
        <f t="shared" si="10"/>
        <v>0</v>
      </c>
      <c r="K50" s="116">
        <f t="shared" si="10"/>
        <v>0</v>
      </c>
      <c r="L50" s="116">
        <f t="shared" si="10"/>
        <v>150</v>
      </c>
      <c r="M50" s="116">
        <f t="shared" si="10"/>
        <v>75</v>
      </c>
      <c r="N50" s="116">
        <f t="shared" si="10"/>
        <v>75</v>
      </c>
      <c r="O50" s="189">
        <v>12000</v>
      </c>
      <c r="P50" s="189" t="s">
        <v>2324</v>
      </c>
      <c r="Q50" s="74"/>
    </row>
    <row r="51" spans="1:17" ht="15.75" x14ac:dyDescent="0.25">
      <c r="A51" s="190"/>
      <c r="B51" s="189"/>
      <c r="C51" s="189"/>
      <c r="D51" s="189"/>
      <c r="E51" s="429"/>
      <c r="F51" s="429"/>
      <c r="G51" s="114" t="s">
        <v>546</v>
      </c>
      <c r="H51" s="116">
        <f t="shared" si="1"/>
        <v>0</v>
      </c>
      <c r="I51" s="32">
        <v>0</v>
      </c>
      <c r="J51" s="32">
        <v>0</v>
      </c>
      <c r="K51" s="32">
        <v>0</v>
      </c>
      <c r="L51" s="32">
        <v>0</v>
      </c>
      <c r="M51" s="32">
        <v>0</v>
      </c>
      <c r="N51" s="32">
        <v>0</v>
      </c>
      <c r="O51" s="189"/>
      <c r="P51" s="189"/>
      <c r="Q51" s="74"/>
    </row>
    <row r="52" spans="1:17" ht="24" x14ac:dyDescent="0.25">
      <c r="A52" s="190"/>
      <c r="B52" s="189"/>
      <c r="C52" s="189"/>
      <c r="D52" s="189"/>
      <c r="E52" s="429"/>
      <c r="F52" s="429"/>
      <c r="G52" s="114" t="s">
        <v>617</v>
      </c>
      <c r="H52" s="116">
        <f t="shared" si="1"/>
        <v>240</v>
      </c>
      <c r="I52" s="32">
        <v>0</v>
      </c>
      <c r="J52" s="32">
        <v>0</v>
      </c>
      <c r="K52" s="32">
        <v>0</v>
      </c>
      <c r="L52" s="32">
        <v>120</v>
      </c>
      <c r="M52" s="32">
        <v>60</v>
      </c>
      <c r="N52" s="32">
        <v>60</v>
      </c>
      <c r="O52" s="189"/>
      <c r="P52" s="189"/>
      <c r="Q52" s="74"/>
    </row>
    <row r="53" spans="1:17" ht="15.75" x14ac:dyDescent="0.25">
      <c r="A53" s="190"/>
      <c r="B53" s="189"/>
      <c r="C53" s="189"/>
      <c r="D53" s="189"/>
      <c r="E53" s="429"/>
      <c r="F53" s="429"/>
      <c r="G53" s="114" t="s">
        <v>8</v>
      </c>
      <c r="H53" s="116">
        <f t="shared" si="1"/>
        <v>60</v>
      </c>
      <c r="I53" s="32">
        <v>0</v>
      </c>
      <c r="J53" s="32">
        <v>0</v>
      </c>
      <c r="K53" s="32">
        <v>0</v>
      </c>
      <c r="L53" s="32">
        <v>30</v>
      </c>
      <c r="M53" s="32">
        <v>15</v>
      </c>
      <c r="N53" s="32">
        <v>15</v>
      </c>
      <c r="O53" s="189"/>
      <c r="P53" s="189"/>
      <c r="Q53" s="74"/>
    </row>
    <row r="54" spans="1:17" ht="24" x14ac:dyDescent="0.25">
      <c r="A54" s="190"/>
      <c r="B54" s="189"/>
      <c r="C54" s="189"/>
      <c r="D54" s="189"/>
      <c r="E54" s="429"/>
      <c r="F54" s="429"/>
      <c r="G54" s="114" t="s">
        <v>9</v>
      </c>
      <c r="H54" s="116">
        <f t="shared" si="1"/>
        <v>0</v>
      </c>
      <c r="I54" s="32">
        <v>0</v>
      </c>
      <c r="J54" s="32">
        <v>0</v>
      </c>
      <c r="K54" s="32">
        <v>0</v>
      </c>
      <c r="L54" s="32">
        <v>0</v>
      </c>
      <c r="M54" s="32">
        <v>0</v>
      </c>
      <c r="N54" s="32">
        <v>0</v>
      </c>
      <c r="O54" s="189"/>
      <c r="P54" s="189"/>
      <c r="Q54" s="74"/>
    </row>
    <row r="55" spans="1:17" ht="73.5" customHeight="1" x14ac:dyDescent="0.25">
      <c r="A55" s="190" t="s">
        <v>2326</v>
      </c>
      <c r="B55" s="189" t="s">
        <v>2327</v>
      </c>
      <c r="C55" s="189" t="s">
        <v>29</v>
      </c>
      <c r="D55" s="189" t="s">
        <v>68</v>
      </c>
      <c r="E55" s="429"/>
      <c r="F55" s="429" t="s">
        <v>2328</v>
      </c>
      <c r="G55" s="114" t="s">
        <v>4</v>
      </c>
      <c r="H55" s="116">
        <f>SUM(H56:H59)</f>
        <v>1182.9000000000001</v>
      </c>
      <c r="I55" s="116">
        <f t="shared" ref="I55:N55" si="11">SUM(I56:I59)</f>
        <v>48.7</v>
      </c>
      <c r="J55" s="116">
        <f t="shared" si="11"/>
        <v>226.8</v>
      </c>
      <c r="K55" s="116">
        <f t="shared" si="11"/>
        <v>226.8</v>
      </c>
      <c r="L55" s="116">
        <f t="shared" si="11"/>
        <v>226.8</v>
      </c>
      <c r="M55" s="116">
        <f t="shared" si="11"/>
        <v>226.8</v>
      </c>
      <c r="N55" s="116">
        <f t="shared" si="11"/>
        <v>227</v>
      </c>
      <c r="O55" s="192">
        <v>28050</v>
      </c>
      <c r="P55" s="189" t="s">
        <v>2329</v>
      </c>
      <c r="Q55" s="74"/>
    </row>
    <row r="56" spans="1:17" ht="15.75" x14ac:dyDescent="0.25">
      <c r="A56" s="190"/>
      <c r="B56" s="189"/>
      <c r="C56" s="189"/>
      <c r="D56" s="189"/>
      <c r="E56" s="429"/>
      <c r="F56" s="429"/>
      <c r="G56" s="114" t="s">
        <v>546</v>
      </c>
      <c r="H56" s="116">
        <f t="shared" si="1"/>
        <v>0</v>
      </c>
      <c r="I56" s="32">
        <v>0</v>
      </c>
      <c r="J56" s="32">
        <v>0</v>
      </c>
      <c r="K56" s="32">
        <v>0</v>
      </c>
      <c r="L56" s="32">
        <v>0</v>
      </c>
      <c r="M56" s="32">
        <v>0</v>
      </c>
      <c r="N56" s="32">
        <v>0</v>
      </c>
      <c r="O56" s="192"/>
      <c r="P56" s="189"/>
      <c r="Q56" s="74"/>
    </row>
    <row r="57" spans="1:17" ht="24" x14ac:dyDescent="0.25">
      <c r="A57" s="190"/>
      <c r="B57" s="189"/>
      <c r="C57" s="189"/>
      <c r="D57" s="189"/>
      <c r="E57" s="429"/>
      <c r="F57" s="429"/>
      <c r="G57" s="114" t="s">
        <v>617</v>
      </c>
      <c r="H57" s="116">
        <f t="shared" si="1"/>
        <v>947.1</v>
      </c>
      <c r="I57" s="32">
        <v>39.9</v>
      </c>
      <c r="J57" s="32">
        <v>181.4</v>
      </c>
      <c r="K57" s="32">
        <v>181.4</v>
      </c>
      <c r="L57" s="32">
        <v>181.4</v>
      </c>
      <c r="M57" s="32">
        <v>181.4</v>
      </c>
      <c r="N57" s="32">
        <v>181.6</v>
      </c>
      <c r="O57" s="192"/>
      <c r="P57" s="189"/>
      <c r="Q57" s="74"/>
    </row>
    <row r="58" spans="1:17" ht="15.75" x14ac:dyDescent="0.25">
      <c r="A58" s="190"/>
      <c r="B58" s="189"/>
      <c r="C58" s="189"/>
      <c r="D58" s="189"/>
      <c r="E58" s="429"/>
      <c r="F58" s="429"/>
      <c r="G58" s="114" t="s">
        <v>8</v>
      </c>
      <c r="H58" s="116">
        <f t="shared" si="1"/>
        <v>235.8</v>
      </c>
      <c r="I58" s="32">
        <v>8.8000000000000007</v>
      </c>
      <c r="J58" s="32">
        <v>45.4</v>
      </c>
      <c r="K58" s="32">
        <v>45.4</v>
      </c>
      <c r="L58" s="32">
        <v>45.4</v>
      </c>
      <c r="M58" s="32">
        <v>45.4</v>
      </c>
      <c r="N58" s="32">
        <v>45.4</v>
      </c>
      <c r="O58" s="192"/>
      <c r="P58" s="189"/>
      <c r="Q58" s="74"/>
    </row>
    <row r="59" spans="1:17" ht="24" x14ac:dyDescent="0.25">
      <c r="A59" s="190"/>
      <c r="B59" s="189"/>
      <c r="C59" s="189"/>
      <c r="D59" s="189"/>
      <c r="E59" s="429"/>
      <c r="F59" s="429"/>
      <c r="G59" s="114" t="s">
        <v>9</v>
      </c>
      <c r="H59" s="116">
        <f t="shared" si="1"/>
        <v>0</v>
      </c>
      <c r="I59" s="32">
        <v>0</v>
      </c>
      <c r="J59" s="32">
        <v>0</v>
      </c>
      <c r="K59" s="32">
        <v>0</v>
      </c>
      <c r="L59" s="32">
        <v>0</v>
      </c>
      <c r="M59" s="32">
        <v>0</v>
      </c>
      <c r="N59" s="32">
        <v>0</v>
      </c>
      <c r="O59" s="192"/>
      <c r="P59" s="189"/>
      <c r="Q59" s="74"/>
    </row>
    <row r="60" spans="1:17" ht="36" x14ac:dyDescent="0.25">
      <c r="A60" s="208" t="s">
        <v>90</v>
      </c>
      <c r="B60" s="208"/>
      <c r="C60" s="208"/>
      <c r="D60" s="208"/>
      <c r="E60" s="208"/>
      <c r="F60" s="208"/>
      <c r="G60" s="115" t="s">
        <v>4</v>
      </c>
      <c r="H60" s="36">
        <f>SUM(H61:H64)</f>
        <v>29093.299999999996</v>
      </c>
      <c r="I60" s="36">
        <f t="shared" ref="I60:N60" si="12">SUM(I61:I64)</f>
        <v>659.89999999999986</v>
      </c>
      <c r="J60" s="36">
        <f t="shared" si="12"/>
        <v>25554</v>
      </c>
      <c r="K60" s="36">
        <f t="shared" si="12"/>
        <v>1443.8000000000002</v>
      </c>
      <c r="L60" s="36">
        <f t="shared" si="12"/>
        <v>579.79999999999995</v>
      </c>
      <c r="M60" s="36">
        <f t="shared" si="12"/>
        <v>427.80000000000007</v>
      </c>
      <c r="N60" s="36">
        <f t="shared" si="12"/>
        <v>428</v>
      </c>
      <c r="O60" s="189"/>
      <c r="P60" s="189"/>
      <c r="Q60" s="74"/>
    </row>
    <row r="61" spans="1:17" ht="24" x14ac:dyDescent="0.25">
      <c r="A61" s="208"/>
      <c r="B61" s="208"/>
      <c r="C61" s="208"/>
      <c r="D61" s="208"/>
      <c r="E61" s="208"/>
      <c r="F61" s="208"/>
      <c r="G61" s="115" t="s">
        <v>6</v>
      </c>
      <c r="H61" s="36">
        <f>SUM(I61:N61)</f>
        <v>11630.099999999999</v>
      </c>
      <c r="I61" s="37">
        <f t="shared" ref="I61:N61" si="13">I6+I11+I16+I26+I31+I36+I41+I46+I51+I56</f>
        <v>294.3</v>
      </c>
      <c r="J61" s="37">
        <f t="shared" si="13"/>
        <v>10690.699999999999</v>
      </c>
      <c r="K61" s="37">
        <f t="shared" si="13"/>
        <v>645.1</v>
      </c>
      <c r="L61" s="37">
        <f t="shared" si="13"/>
        <v>0</v>
      </c>
      <c r="M61" s="37">
        <f t="shared" si="13"/>
        <v>0</v>
      </c>
      <c r="N61" s="37">
        <f t="shared" si="13"/>
        <v>0</v>
      </c>
      <c r="O61" s="189"/>
      <c r="P61" s="189"/>
      <c r="Q61" s="74"/>
    </row>
    <row r="62" spans="1:17" ht="24" x14ac:dyDescent="0.25">
      <c r="A62" s="208"/>
      <c r="B62" s="208"/>
      <c r="C62" s="208"/>
      <c r="D62" s="208"/>
      <c r="E62" s="208"/>
      <c r="F62" s="208"/>
      <c r="G62" s="115" t="s">
        <v>617</v>
      </c>
      <c r="H62" s="36">
        <f t="shared" si="1"/>
        <v>3578.4999999999995</v>
      </c>
      <c r="I62" s="37">
        <f t="shared" ref="I62:N62" si="14">I7+I12+I17+I27+I32+I37+I42+I47+I52+I57</f>
        <v>356.79999999999995</v>
      </c>
      <c r="J62" s="37">
        <f t="shared" si="14"/>
        <v>1319</v>
      </c>
      <c r="K62" s="37">
        <f t="shared" si="14"/>
        <v>753.3</v>
      </c>
      <c r="L62" s="37">
        <f>L7+L12+L17+L27+L32+L37+L42+L47+L52+L57</f>
        <v>464.79999999999995</v>
      </c>
      <c r="M62" s="37">
        <f t="shared" si="14"/>
        <v>342.20000000000005</v>
      </c>
      <c r="N62" s="37">
        <f t="shared" si="14"/>
        <v>342.4</v>
      </c>
      <c r="O62" s="189"/>
      <c r="P62" s="189"/>
      <c r="Q62" s="74"/>
    </row>
    <row r="63" spans="1:17" ht="15.75" x14ac:dyDescent="0.25">
      <c r="A63" s="208"/>
      <c r="B63" s="208"/>
      <c r="C63" s="208"/>
      <c r="D63" s="208"/>
      <c r="E63" s="208"/>
      <c r="F63" s="208"/>
      <c r="G63" s="115" t="s">
        <v>8</v>
      </c>
      <c r="H63" s="36">
        <f t="shared" si="1"/>
        <v>385.79999999999995</v>
      </c>
      <c r="I63" s="37">
        <f t="shared" ref="I63:N63" si="15">I8+I13+I18+I28+I33+I38+I43+I48+I53+I58</f>
        <v>8.8000000000000007</v>
      </c>
      <c r="J63" s="37">
        <f t="shared" si="15"/>
        <v>45.4</v>
      </c>
      <c r="K63" s="37">
        <f t="shared" si="15"/>
        <v>45.4</v>
      </c>
      <c r="L63" s="37">
        <f t="shared" si="15"/>
        <v>115</v>
      </c>
      <c r="M63" s="37">
        <f t="shared" si="15"/>
        <v>85.6</v>
      </c>
      <c r="N63" s="37">
        <f t="shared" si="15"/>
        <v>85.6</v>
      </c>
      <c r="O63" s="189"/>
      <c r="P63" s="189"/>
      <c r="Q63" s="74"/>
    </row>
    <row r="64" spans="1:17" ht="24" x14ac:dyDescent="0.25">
      <c r="A64" s="208"/>
      <c r="B64" s="208"/>
      <c r="C64" s="208"/>
      <c r="D64" s="208"/>
      <c r="E64" s="208"/>
      <c r="F64" s="208"/>
      <c r="G64" s="115" t="s">
        <v>9</v>
      </c>
      <c r="H64" s="36">
        <f t="shared" si="1"/>
        <v>13498.9</v>
      </c>
      <c r="I64" s="37">
        <f t="shared" ref="I64:N64" si="16">I9+I14+I19+I29+I34+I39+I44+I49+I54+I59</f>
        <v>0</v>
      </c>
      <c r="J64" s="37">
        <f t="shared" si="16"/>
        <v>13498.9</v>
      </c>
      <c r="K64" s="37">
        <f t="shared" si="16"/>
        <v>0</v>
      </c>
      <c r="L64" s="37">
        <f t="shared" si="16"/>
        <v>0</v>
      </c>
      <c r="M64" s="37">
        <f t="shared" si="16"/>
        <v>0</v>
      </c>
      <c r="N64" s="37">
        <f t="shared" si="16"/>
        <v>0</v>
      </c>
      <c r="O64" s="189"/>
      <c r="P64" s="189"/>
      <c r="Q64" s="74"/>
    </row>
    <row r="65" spans="1:17" ht="15.75" x14ac:dyDescent="0.25">
      <c r="A65" s="208" t="s">
        <v>91</v>
      </c>
      <c r="B65" s="208"/>
      <c r="C65" s="208"/>
      <c r="D65" s="208"/>
      <c r="E65" s="208"/>
      <c r="F65" s="208"/>
      <c r="G65" s="208"/>
      <c r="H65" s="208"/>
      <c r="I65" s="208"/>
      <c r="J65" s="208"/>
      <c r="K65" s="208"/>
      <c r="L65" s="208"/>
      <c r="M65" s="208"/>
      <c r="N65" s="208"/>
      <c r="O65" s="208"/>
      <c r="P65" s="208"/>
      <c r="Q65" s="74"/>
    </row>
    <row r="66" spans="1:17" ht="36" x14ac:dyDescent="0.25">
      <c r="A66" s="190" t="s">
        <v>2330</v>
      </c>
      <c r="B66" s="189" t="s">
        <v>2331</v>
      </c>
      <c r="C66" s="189" t="s">
        <v>91</v>
      </c>
      <c r="D66" s="189" t="s">
        <v>458</v>
      </c>
      <c r="E66" s="189" t="s">
        <v>2332</v>
      </c>
      <c r="F66" s="205" t="s">
        <v>4066</v>
      </c>
      <c r="G66" s="114" t="s">
        <v>4</v>
      </c>
      <c r="H66" s="32">
        <f>SUM(H67:H70)</f>
        <v>655.49999999999989</v>
      </c>
      <c r="I66" s="32">
        <f t="shared" ref="I66:N66" si="17">SUM(I67:I70)</f>
        <v>0</v>
      </c>
      <c r="J66" s="32">
        <f t="shared" si="17"/>
        <v>35.1</v>
      </c>
      <c r="K66" s="32">
        <f t="shared" si="17"/>
        <v>0</v>
      </c>
      <c r="L66" s="32">
        <f t="shared" si="17"/>
        <v>125</v>
      </c>
      <c r="M66" s="32">
        <f t="shared" si="17"/>
        <v>125</v>
      </c>
      <c r="N66" s="32">
        <f t="shared" si="17"/>
        <v>370.4</v>
      </c>
      <c r="O66" s="189">
        <v>120767</v>
      </c>
      <c r="P66" s="189"/>
      <c r="Q66" s="74"/>
    </row>
    <row r="67" spans="1:17" ht="15.75" x14ac:dyDescent="0.25">
      <c r="A67" s="190"/>
      <c r="B67" s="189"/>
      <c r="C67" s="189"/>
      <c r="D67" s="189"/>
      <c r="E67" s="189"/>
      <c r="F67" s="206"/>
      <c r="G67" s="114" t="s">
        <v>6</v>
      </c>
      <c r="H67" s="32">
        <f>SUM(I67:N67)</f>
        <v>655.09999999999991</v>
      </c>
      <c r="I67" s="32">
        <v>0</v>
      </c>
      <c r="J67" s="32">
        <v>34.700000000000003</v>
      </c>
      <c r="K67" s="32">
        <v>0</v>
      </c>
      <c r="L67" s="32">
        <v>125</v>
      </c>
      <c r="M67" s="32">
        <v>125</v>
      </c>
      <c r="N67" s="32">
        <v>370.4</v>
      </c>
      <c r="O67" s="189"/>
      <c r="P67" s="189"/>
      <c r="Q67" s="74"/>
    </row>
    <row r="68" spans="1:17" ht="36" x14ac:dyDescent="0.25">
      <c r="A68" s="190"/>
      <c r="B68" s="189"/>
      <c r="C68" s="189"/>
      <c r="D68" s="189"/>
      <c r="E68" s="189"/>
      <c r="F68" s="206"/>
      <c r="G68" s="114" t="s">
        <v>7</v>
      </c>
      <c r="H68" s="32">
        <f>SUM(I68:N68)</f>
        <v>0.4</v>
      </c>
      <c r="I68" s="32">
        <v>0</v>
      </c>
      <c r="J68" s="32">
        <v>0.4</v>
      </c>
      <c r="K68" s="32">
        <v>0</v>
      </c>
      <c r="L68" s="32">
        <v>0</v>
      </c>
      <c r="M68" s="32">
        <v>0</v>
      </c>
      <c r="N68" s="32">
        <v>0</v>
      </c>
      <c r="O68" s="189"/>
      <c r="P68" s="189"/>
      <c r="Q68" s="74"/>
    </row>
    <row r="69" spans="1:17" ht="15.75" x14ac:dyDescent="0.25">
      <c r="A69" s="190"/>
      <c r="B69" s="189"/>
      <c r="C69" s="189"/>
      <c r="D69" s="189"/>
      <c r="E69" s="189"/>
      <c r="F69" s="206"/>
      <c r="G69" s="114" t="s">
        <v>8</v>
      </c>
      <c r="H69" s="32">
        <f>SUM(I69:N69)</f>
        <v>0</v>
      </c>
      <c r="I69" s="32">
        <v>0</v>
      </c>
      <c r="J69" s="32">
        <v>0</v>
      </c>
      <c r="K69" s="32">
        <v>0</v>
      </c>
      <c r="L69" s="32">
        <v>0</v>
      </c>
      <c r="M69" s="32">
        <v>0</v>
      </c>
      <c r="N69" s="32">
        <v>0</v>
      </c>
      <c r="O69" s="189"/>
      <c r="P69" s="189"/>
      <c r="Q69" s="74"/>
    </row>
    <row r="70" spans="1:17" ht="24" x14ac:dyDescent="0.25">
      <c r="A70" s="190"/>
      <c r="B70" s="189"/>
      <c r="C70" s="189"/>
      <c r="D70" s="189"/>
      <c r="E70" s="189"/>
      <c r="F70" s="207"/>
      <c r="G70" s="114" t="s">
        <v>9</v>
      </c>
      <c r="H70" s="32">
        <f>SUM(I70:N70)</f>
        <v>0</v>
      </c>
      <c r="I70" s="32">
        <v>0</v>
      </c>
      <c r="J70" s="32">
        <v>0</v>
      </c>
      <c r="K70" s="32">
        <v>0</v>
      </c>
      <c r="L70" s="32">
        <v>0</v>
      </c>
      <c r="M70" s="32">
        <v>0</v>
      </c>
      <c r="N70" s="32">
        <v>0</v>
      </c>
      <c r="O70" s="189"/>
      <c r="P70" s="189"/>
      <c r="Q70" s="74"/>
    </row>
    <row r="71" spans="1:17" ht="38.25" customHeight="1" x14ac:dyDescent="0.25">
      <c r="A71" s="190" t="s">
        <v>4067</v>
      </c>
      <c r="B71" s="189" t="s">
        <v>2333</v>
      </c>
      <c r="C71" s="189" t="s">
        <v>91</v>
      </c>
      <c r="D71" s="189">
        <v>2025</v>
      </c>
      <c r="E71" s="189">
        <v>995</v>
      </c>
      <c r="F71" s="205" t="s">
        <v>4065</v>
      </c>
      <c r="G71" s="114" t="s">
        <v>4</v>
      </c>
      <c r="H71" s="32">
        <f>SUM(H72:H75)</f>
        <v>285.60000000000002</v>
      </c>
      <c r="I71" s="32">
        <f t="shared" ref="I71:N71" si="18">SUM(I72:I75)</f>
        <v>285.60000000000002</v>
      </c>
      <c r="J71" s="32">
        <f t="shared" si="18"/>
        <v>0</v>
      </c>
      <c r="K71" s="32">
        <f t="shared" si="18"/>
        <v>0</v>
      </c>
      <c r="L71" s="32">
        <f t="shared" si="18"/>
        <v>0</v>
      </c>
      <c r="M71" s="32">
        <f t="shared" si="18"/>
        <v>0</v>
      </c>
      <c r="N71" s="32">
        <f t="shared" si="18"/>
        <v>0</v>
      </c>
      <c r="O71" s="189">
        <v>4000</v>
      </c>
      <c r="P71" s="189"/>
      <c r="Q71" s="74"/>
    </row>
    <row r="72" spans="1:17" ht="15.75" x14ac:dyDescent="0.25">
      <c r="A72" s="190"/>
      <c r="B72" s="189"/>
      <c r="C72" s="189"/>
      <c r="D72" s="189"/>
      <c r="E72" s="189"/>
      <c r="F72" s="206"/>
      <c r="G72" s="114" t="s">
        <v>6</v>
      </c>
      <c r="H72" s="32">
        <f>SUM(I72:N72)</f>
        <v>121.2</v>
      </c>
      <c r="I72" s="32">
        <v>121.2</v>
      </c>
      <c r="J72" s="32">
        <v>0</v>
      </c>
      <c r="K72" s="32">
        <v>0</v>
      </c>
      <c r="L72" s="32">
        <v>0</v>
      </c>
      <c r="M72" s="32">
        <v>0</v>
      </c>
      <c r="N72" s="32">
        <v>0</v>
      </c>
      <c r="O72" s="189"/>
      <c r="P72" s="189"/>
      <c r="Q72" s="74"/>
    </row>
    <row r="73" spans="1:17" ht="36" x14ac:dyDescent="0.25">
      <c r="A73" s="190"/>
      <c r="B73" s="189"/>
      <c r="C73" s="189"/>
      <c r="D73" s="189"/>
      <c r="E73" s="189"/>
      <c r="F73" s="206"/>
      <c r="G73" s="114" t="s">
        <v>7</v>
      </c>
      <c r="H73" s="32">
        <f t="shared" ref="H73:H135" si="19">SUM(I73:N73)</f>
        <v>164.4</v>
      </c>
      <c r="I73" s="32">
        <v>164.4</v>
      </c>
      <c r="J73" s="32">
        <v>0</v>
      </c>
      <c r="K73" s="32">
        <v>0</v>
      </c>
      <c r="L73" s="32">
        <v>0</v>
      </c>
      <c r="M73" s="32">
        <v>0</v>
      </c>
      <c r="N73" s="32">
        <v>0</v>
      </c>
      <c r="O73" s="189"/>
      <c r="P73" s="189"/>
      <c r="Q73" s="74"/>
    </row>
    <row r="74" spans="1:17" ht="15.75" x14ac:dyDescent="0.25">
      <c r="A74" s="190"/>
      <c r="B74" s="189"/>
      <c r="C74" s="189"/>
      <c r="D74" s="189"/>
      <c r="E74" s="189"/>
      <c r="F74" s="206"/>
      <c r="G74" s="114" t="s">
        <v>8</v>
      </c>
      <c r="H74" s="32">
        <f t="shared" si="19"/>
        <v>0</v>
      </c>
      <c r="I74" s="32">
        <v>0</v>
      </c>
      <c r="J74" s="32">
        <v>0</v>
      </c>
      <c r="K74" s="32">
        <v>0</v>
      </c>
      <c r="L74" s="32">
        <v>0</v>
      </c>
      <c r="M74" s="32">
        <v>0</v>
      </c>
      <c r="N74" s="32">
        <v>0</v>
      </c>
      <c r="O74" s="189"/>
      <c r="P74" s="189"/>
      <c r="Q74" s="74"/>
    </row>
    <row r="75" spans="1:17" ht="24" x14ac:dyDescent="0.25">
      <c r="A75" s="190"/>
      <c r="B75" s="189"/>
      <c r="C75" s="189"/>
      <c r="D75" s="189"/>
      <c r="E75" s="189"/>
      <c r="F75" s="207"/>
      <c r="G75" s="114" t="s">
        <v>9</v>
      </c>
      <c r="H75" s="32">
        <f t="shared" si="19"/>
        <v>0</v>
      </c>
      <c r="I75" s="32">
        <v>0</v>
      </c>
      <c r="J75" s="32">
        <v>0</v>
      </c>
      <c r="K75" s="32">
        <v>0</v>
      </c>
      <c r="L75" s="32">
        <v>0</v>
      </c>
      <c r="M75" s="32">
        <v>0</v>
      </c>
      <c r="N75" s="32">
        <v>0</v>
      </c>
      <c r="O75" s="189"/>
      <c r="P75" s="189"/>
      <c r="Q75" s="74"/>
    </row>
    <row r="76" spans="1:17" ht="50.25" customHeight="1" x14ac:dyDescent="0.25">
      <c r="A76" s="190" t="s">
        <v>2334</v>
      </c>
      <c r="B76" s="189" t="s">
        <v>2335</v>
      </c>
      <c r="C76" s="189" t="s">
        <v>91</v>
      </c>
      <c r="D76" s="189">
        <v>2025</v>
      </c>
      <c r="E76" s="189">
        <v>206</v>
      </c>
      <c r="F76" s="205" t="s">
        <v>4065</v>
      </c>
      <c r="G76" s="114" t="s">
        <v>4</v>
      </c>
      <c r="H76" s="32">
        <f>SUM(H77:H80)</f>
        <v>84.2</v>
      </c>
      <c r="I76" s="32">
        <f t="shared" ref="I76:N76" si="20">SUM(I77:I80)</f>
        <v>84.2</v>
      </c>
      <c r="J76" s="32">
        <f t="shared" si="20"/>
        <v>0</v>
      </c>
      <c r="K76" s="32">
        <f t="shared" si="20"/>
        <v>0</v>
      </c>
      <c r="L76" s="32">
        <f t="shared" si="20"/>
        <v>0</v>
      </c>
      <c r="M76" s="32">
        <f t="shared" si="20"/>
        <v>0</v>
      </c>
      <c r="N76" s="32">
        <f t="shared" si="20"/>
        <v>0</v>
      </c>
      <c r="O76" s="189">
        <v>900</v>
      </c>
      <c r="P76" s="189"/>
      <c r="Q76" s="74"/>
    </row>
    <row r="77" spans="1:17" ht="15.75" x14ac:dyDescent="0.25">
      <c r="A77" s="190"/>
      <c r="B77" s="189"/>
      <c r="C77" s="189"/>
      <c r="D77" s="189"/>
      <c r="E77" s="189"/>
      <c r="F77" s="206"/>
      <c r="G77" s="114" t="s">
        <v>6</v>
      </c>
      <c r="H77" s="32">
        <f t="shared" si="19"/>
        <v>59.4</v>
      </c>
      <c r="I77" s="32">
        <v>59.4</v>
      </c>
      <c r="J77" s="32">
        <v>0</v>
      </c>
      <c r="K77" s="32">
        <v>0</v>
      </c>
      <c r="L77" s="32">
        <v>0</v>
      </c>
      <c r="M77" s="32">
        <v>0</v>
      </c>
      <c r="N77" s="32">
        <v>0</v>
      </c>
      <c r="O77" s="189"/>
      <c r="P77" s="189"/>
      <c r="Q77" s="74"/>
    </row>
    <row r="78" spans="1:17" ht="36" x14ac:dyDescent="0.25">
      <c r="A78" s="190"/>
      <c r="B78" s="189"/>
      <c r="C78" s="189"/>
      <c r="D78" s="189"/>
      <c r="E78" s="189"/>
      <c r="F78" s="206"/>
      <c r="G78" s="114" t="s">
        <v>7</v>
      </c>
      <c r="H78" s="32">
        <f t="shared" si="19"/>
        <v>24.8</v>
      </c>
      <c r="I78" s="32">
        <v>24.8</v>
      </c>
      <c r="J78" s="32">
        <v>0</v>
      </c>
      <c r="K78" s="32">
        <v>0</v>
      </c>
      <c r="L78" s="32">
        <v>0</v>
      </c>
      <c r="M78" s="32">
        <v>0</v>
      </c>
      <c r="N78" s="32">
        <v>0</v>
      </c>
      <c r="O78" s="189"/>
      <c r="P78" s="189"/>
      <c r="Q78" s="74"/>
    </row>
    <row r="79" spans="1:17" ht="15.75" x14ac:dyDescent="0.25">
      <c r="A79" s="190"/>
      <c r="B79" s="189"/>
      <c r="C79" s="189"/>
      <c r="D79" s="189"/>
      <c r="E79" s="189"/>
      <c r="F79" s="206"/>
      <c r="G79" s="114" t="s">
        <v>8</v>
      </c>
      <c r="H79" s="32">
        <f t="shared" si="19"/>
        <v>0</v>
      </c>
      <c r="I79" s="32">
        <v>0</v>
      </c>
      <c r="J79" s="32">
        <v>0</v>
      </c>
      <c r="K79" s="32">
        <v>0</v>
      </c>
      <c r="L79" s="32">
        <v>0</v>
      </c>
      <c r="M79" s="32">
        <v>0</v>
      </c>
      <c r="N79" s="32">
        <v>0</v>
      </c>
      <c r="O79" s="189"/>
      <c r="P79" s="189"/>
      <c r="Q79" s="74"/>
    </row>
    <row r="80" spans="1:17" ht="24" x14ac:dyDescent="0.25">
      <c r="A80" s="190"/>
      <c r="B80" s="189"/>
      <c r="C80" s="189"/>
      <c r="D80" s="189"/>
      <c r="E80" s="189"/>
      <c r="F80" s="207"/>
      <c r="G80" s="114" t="s">
        <v>9</v>
      </c>
      <c r="H80" s="32">
        <f t="shared" si="19"/>
        <v>0</v>
      </c>
      <c r="I80" s="32">
        <v>0</v>
      </c>
      <c r="J80" s="32">
        <v>0</v>
      </c>
      <c r="K80" s="32">
        <v>0</v>
      </c>
      <c r="L80" s="32">
        <v>0</v>
      </c>
      <c r="M80" s="32">
        <v>0</v>
      </c>
      <c r="N80" s="32">
        <v>0</v>
      </c>
      <c r="O80" s="189"/>
      <c r="P80" s="189"/>
      <c r="Q80" s="74"/>
    </row>
    <row r="81" spans="1:17" ht="36" x14ac:dyDescent="0.25">
      <c r="A81" s="190" t="s">
        <v>2336</v>
      </c>
      <c r="B81" s="189" t="s">
        <v>2337</v>
      </c>
      <c r="C81" s="189" t="s">
        <v>91</v>
      </c>
      <c r="D81" s="189">
        <v>2027</v>
      </c>
      <c r="E81" s="189">
        <v>927</v>
      </c>
      <c r="F81" s="205" t="s">
        <v>4065</v>
      </c>
      <c r="G81" s="114" t="s">
        <v>4</v>
      </c>
      <c r="H81" s="32">
        <f>SUM(H82:H85)</f>
        <v>243.4</v>
      </c>
      <c r="I81" s="32">
        <f t="shared" ref="I81:N81" si="21">SUM(I82:I85)</f>
        <v>0</v>
      </c>
      <c r="J81" s="32">
        <f t="shared" si="21"/>
        <v>0</v>
      </c>
      <c r="K81" s="32">
        <f t="shared" si="21"/>
        <v>243.4</v>
      </c>
      <c r="L81" s="32">
        <f t="shared" si="21"/>
        <v>0</v>
      </c>
      <c r="M81" s="32">
        <f t="shared" si="21"/>
        <v>0</v>
      </c>
      <c r="N81" s="32">
        <f t="shared" si="21"/>
        <v>0</v>
      </c>
      <c r="O81" s="189">
        <v>3500</v>
      </c>
      <c r="P81" s="189"/>
      <c r="Q81" s="74"/>
    </row>
    <row r="82" spans="1:17" ht="15.75" x14ac:dyDescent="0.25">
      <c r="A82" s="190"/>
      <c r="B82" s="189"/>
      <c r="C82" s="189"/>
      <c r="D82" s="189"/>
      <c r="E82" s="189"/>
      <c r="F82" s="206"/>
      <c r="G82" s="114" t="s">
        <v>6</v>
      </c>
      <c r="H82" s="32">
        <f t="shared" si="19"/>
        <v>240.6</v>
      </c>
      <c r="I82" s="32">
        <v>0</v>
      </c>
      <c r="J82" s="32">
        <v>0</v>
      </c>
      <c r="K82" s="32">
        <v>240.6</v>
      </c>
      <c r="L82" s="32">
        <v>0</v>
      </c>
      <c r="M82" s="32">
        <v>0</v>
      </c>
      <c r="N82" s="32">
        <v>0</v>
      </c>
      <c r="O82" s="189"/>
      <c r="P82" s="189"/>
      <c r="Q82" s="74"/>
    </row>
    <row r="83" spans="1:17" ht="36" x14ac:dyDescent="0.25">
      <c r="A83" s="190"/>
      <c r="B83" s="189"/>
      <c r="C83" s="189"/>
      <c r="D83" s="189"/>
      <c r="E83" s="189"/>
      <c r="F83" s="206"/>
      <c r="G83" s="114" t="s">
        <v>7</v>
      </c>
      <c r="H83" s="32">
        <f t="shared" si="19"/>
        <v>2.8</v>
      </c>
      <c r="I83" s="32">
        <v>0</v>
      </c>
      <c r="J83" s="32">
        <v>0</v>
      </c>
      <c r="K83" s="32">
        <v>2.8</v>
      </c>
      <c r="L83" s="32">
        <v>0</v>
      </c>
      <c r="M83" s="32">
        <v>0</v>
      </c>
      <c r="N83" s="32">
        <v>0</v>
      </c>
      <c r="O83" s="189"/>
      <c r="P83" s="189"/>
      <c r="Q83" s="74"/>
    </row>
    <row r="84" spans="1:17" ht="15.75" x14ac:dyDescent="0.25">
      <c r="A84" s="190"/>
      <c r="B84" s="189"/>
      <c r="C84" s="189"/>
      <c r="D84" s="189"/>
      <c r="E84" s="189"/>
      <c r="F84" s="206"/>
      <c r="G84" s="114" t="s">
        <v>8</v>
      </c>
      <c r="H84" s="32">
        <f t="shared" si="19"/>
        <v>0</v>
      </c>
      <c r="I84" s="32">
        <v>0</v>
      </c>
      <c r="J84" s="32">
        <v>0</v>
      </c>
      <c r="K84" s="32">
        <v>0</v>
      </c>
      <c r="L84" s="32">
        <v>0</v>
      </c>
      <c r="M84" s="32">
        <v>0</v>
      </c>
      <c r="N84" s="32">
        <v>0</v>
      </c>
      <c r="O84" s="189"/>
      <c r="P84" s="189"/>
      <c r="Q84" s="74"/>
    </row>
    <row r="85" spans="1:17" ht="24" x14ac:dyDescent="0.25">
      <c r="A85" s="190"/>
      <c r="B85" s="189"/>
      <c r="C85" s="189"/>
      <c r="D85" s="189"/>
      <c r="E85" s="189"/>
      <c r="F85" s="207"/>
      <c r="G85" s="114" t="s">
        <v>9</v>
      </c>
      <c r="H85" s="32">
        <f t="shared" si="19"/>
        <v>0</v>
      </c>
      <c r="I85" s="32">
        <v>0</v>
      </c>
      <c r="J85" s="32">
        <v>0</v>
      </c>
      <c r="K85" s="32">
        <v>0</v>
      </c>
      <c r="L85" s="32">
        <v>0</v>
      </c>
      <c r="M85" s="32">
        <v>0</v>
      </c>
      <c r="N85" s="32">
        <v>0</v>
      </c>
      <c r="O85" s="189"/>
      <c r="P85" s="189"/>
      <c r="Q85" s="74"/>
    </row>
    <row r="86" spans="1:17" ht="36" x14ac:dyDescent="0.25">
      <c r="A86" s="190" t="s">
        <v>2338</v>
      </c>
      <c r="B86" s="189" t="s">
        <v>2337</v>
      </c>
      <c r="C86" s="189" t="s">
        <v>91</v>
      </c>
      <c r="D86" s="189">
        <v>2027</v>
      </c>
      <c r="E86" s="189">
        <v>889</v>
      </c>
      <c r="F86" s="205" t="s">
        <v>4065</v>
      </c>
      <c r="G86" s="114" t="s">
        <v>4</v>
      </c>
      <c r="H86" s="32">
        <f>SUM(H87:H90)</f>
        <v>126.89999999999999</v>
      </c>
      <c r="I86" s="32">
        <f t="shared" ref="I86:N86" si="22">SUM(I87:I90)</f>
        <v>0</v>
      </c>
      <c r="J86" s="32">
        <f t="shared" si="22"/>
        <v>0</v>
      </c>
      <c r="K86" s="32">
        <f t="shared" si="22"/>
        <v>126.89999999999999</v>
      </c>
      <c r="L86" s="32">
        <f t="shared" si="22"/>
        <v>0</v>
      </c>
      <c r="M86" s="32">
        <f t="shared" si="22"/>
        <v>0</v>
      </c>
      <c r="N86" s="32">
        <f t="shared" si="22"/>
        <v>0</v>
      </c>
      <c r="O86" s="189">
        <v>3500</v>
      </c>
      <c r="P86" s="189"/>
      <c r="Q86" s="74"/>
    </row>
    <row r="87" spans="1:17" ht="15.75" x14ac:dyDescent="0.25">
      <c r="A87" s="190"/>
      <c r="B87" s="189"/>
      <c r="C87" s="189"/>
      <c r="D87" s="189"/>
      <c r="E87" s="189"/>
      <c r="F87" s="206"/>
      <c r="G87" s="114" t="s">
        <v>6</v>
      </c>
      <c r="H87" s="32">
        <f t="shared" si="19"/>
        <v>125.3</v>
      </c>
      <c r="I87" s="32">
        <v>0</v>
      </c>
      <c r="J87" s="32">
        <v>0</v>
      </c>
      <c r="K87" s="32">
        <v>125.3</v>
      </c>
      <c r="L87" s="32">
        <v>0</v>
      </c>
      <c r="M87" s="32">
        <v>0</v>
      </c>
      <c r="N87" s="32">
        <v>0</v>
      </c>
      <c r="O87" s="189"/>
      <c r="P87" s="189"/>
      <c r="Q87" s="74"/>
    </row>
    <row r="88" spans="1:17" ht="36" x14ac:dyDescent="0.25">
      <c r="A88" s="190"/>
      <c r="B88" s="189"/>
      <c r="C88" s="189"/>
      <c r="D88" s="189"/>
      <c r="E88" s="189"/>
      <c r="F88" s="206"/>
      <c r="G88" s="114" t="s">
        <v>7</v>
      </c>
      <c r="H88" s="32">
        <f t="shared" si="19"/>
        <v>1.6</v>
      </c>
      <c r="I88" s="32">
        <v>0</v>
      </c>
      <c r="J88" s="32">
        <v>0</v>
      </c>
      <c r="K88" s="32">
        <v>1.6</v>
      </c>
      <c r="L88" s="32">
        <v>0</v>
      </c>
      <c r="M88" s="32">
        <v>0</v>
      </c>
      <c r="N88" s="32">
        <v>0</v>
      </c>
      <c r="O88" s="189"/>
      <c r="P88" s="189"/>
      <c r="Q88" s="74"/>
    </row>
    <row r="89" spans="1:17" ht="15.75" x14ac:dyDescent="0.25">
      <c r="A89" s="190"/>
      <c r="B89" s="189"/>
      <c r="C89" s="189"/>
      <c r="D89" s="189"/>
      <c r="E89" s="189"/>
      <c r="F89" s="206"/>
      <c r="G89" s="114" t="s">
        <v>8</v>
      </c>
      <c r="H89" s="32">
        <f t="shared" si="19"/>
        <v>0</v>
      </c>
      <c r="I89" s="32">
        <v>0</v>
      </c>
      <c r="J89" s="32">
        <v>0</v>
      </c>
      <c r="K89" s="32">
        <v>0</v>
      </c>
      <c r="L89" s="32">
        <v>0</v>
      </c>
      <c r="M89" s="32">
        <v>0</v>
      </c>
      <c r="N89" s="32">
        <v>0</v>
      </c>
      <c r="O89" s="189"/>
      <c r="P89" s="189"/>
      <c r="Q89" s="74"/>
    </row>
    <row r="90" spans="1:17" ht="24" x14ac:dyDescent="0.25">
      <c r="A90" s="190"/>
      <c r="B90" s="189"/>
      <c r="C90" s="189"/>
      <c r="D90" s="189"/>
      <c r="E90" s="189"/>
      <c r="F90" s="207"/>
      <c r="G90" s="114" t="s">
        <v>9</v>
      </c>
      <c r="H90" s="32">
        <f t="shared" si="19"/>
        <v>0</v>
      </c>
      <c r="I90" s="32">
        <v>0</v>
      </c>
      <c r="J90" s="32">
        <v>0</v>
      </c>
      <c r="K90" s="32">
        <v>0</v>
      </c>
      <c r="L90" s="32">
        <v>0</v>
      </c>
      <c r="M90" s="32">
        <v>0</v>
      </c>
      <c r="N90" s="32">
        <v>0</v>
      </c>
      <c r="O90" s="189"/>
      <c r="P90" s="189"/>
      <c r="Q90" s="74"/>
    </row>
    <row r="91" spans="1:17" ht="55.5" customHeight="1" x14ac:dyDescent="0.25">
      <c r="A91" s="190" t="s">
        <v>4062</v>
      </c>
      <c r="B91" s="189" t="s">
        <v>2335</v>
      </c>
      <c r="C91" s="189" t="s">
        <v>91</v>
      </c>
      <c r="D91" s="189">
        <v>2027</v>
      </c>
      <c r="E91" s="189">
        <v>202</v>
      </c>
      <c r="F91" s="205" t="s">
        <v>4065</v>
      </c>
      <c r="G91" s="114" t="s">
        <v>4</v>
      </c>
      <c r="H91" s="32">
        <f>SUM(H92:H95)</f>
        <v>66.899999999999991</v>
      </c>
      <c r="I91" s="32">
        <f t="shared" ref="I91:N91" si="23">SUM(I92:I95)</f>
        <v>0</v>
      </c>
      <c r="J91" s="32">
        <f t="shared" si="23"/>
        <v>0</v>
      </c>
      <c r="K91" s="32">
        <f t="shared" si="23"/>
        <v>66.899999999999991</v>
      </c>
      <c r="L91" s="32">
        <f t="shared" si="23"/>
        <v>0</v>
      </c>
      <c r="M91" s="32">
        <f t="shared" si="23"/>
        <v>0</v>
      </c>
      <c r="N91" s="32">
        <f t="shared" si="23"/>
        <v>0</v>
      </c>
      <c r="O91" s="189">
        <v>800</v>
      </c>
      <c r="P91" s="189"/>
      <c r="Q91" s="74"/>
    </row>
    <row r="92" spans="1:17" ht="15.75" x14ac:dyDescent="0.25">
      <c r="A92" s="190"/>
      <c r="B92" s="189"/>
      <c r="C92" s="189"/>
      <c r="D92" s="189"/>
      <c r="E92" s="189"/>
      <c r="F92" s="206"/>
      <c r="G92" s="114" t="s">
        <v>6</v>
      </c>
      <c r="H92" s="32">
        <f t="shared" si="19"/>
        <v>66.3</v>
      </c>
      <c r="I92" s="32">
        <v>0</v>
      </c>
      <c r="J92" s="32">
        <v>0</v>
      </c>
      <c r="K92" s="32">
        <v>66.3</v>
      </c>
      <c r="L92" s="32">
        <v>0</v>
      </c>
      <c r="M92" s="32">
        <v>0</v>
      </c>
      <c r="N92" s="32">
        <v>0</v>
      </c>
      <c r="O92" s="189"/>
      <c r="P92" s="189"/>
      <c r="Q92" s="74"/>
    </row>
    <row r="93" spans="1:17" ht="36" x14ac:dyDescent="0.25">
      <c r="A93" s="190"/>
      <c r="B93" s="189"/>
      <c r="C93" s="189"/>
      <c r="D93" s="189"/>
      <c r="E93" s="189"/>
      <c r="F93" s="206"/>
      <c r="G93" s="114" t="s">
        <v>7</v>
      </c>
      <c r="H93" s="32">
        <f t="shared" si="19"/>
        <v>0.6</v>
      </c>
      <c r="I93" s="32">
        <v>0</v>
      </c>
      <c r="J93" s="32">
        <v>0</v>
      </c>
      <c r="K93" s="32">
        <v>0.6</v>
      </c>
      <c r="L93" s="32">
        <v>0</v>
      </c>
      <c r="M93" s="32">
        <v>0</v>
      </c>
      <c r="N93" s="32">
        <v>0</v>
      </c>
      <c r="O93" s="189"/>
      <c r="P93" s="189"/>
      <c r="Q93" s="74"/>
    </row>
    <row r="94" spans="1:17" ht="15.75" x14ac:dyDescent="0.25">
      <c r="A94" s="190"/>
      <c r="B94" s="189"/>
      <c r="C94" s="189"/>
      <c r="D94" s="189"/>
      <c r="E94" s="189"/>
      <c r="F94" s="206"/>
      <c r="G94" s="114" t="s">
        <v>8</v>
      </c>
      <c r="H94" s="32">
        <f t="shared" si="19"/>
        <v>0</v>
      </c>
      <c r="I94" s="32">
        <v>0</v>
      </c>
      <c r="J94" s="32">
        <v>0</v>
      </c>
      <c r="K94" s="32">
        <v>0</v>
      </c>
      <c r="L94" s="32">
        <v>0</v>
      </c>
      <c r="M94" s="32">
        <v>0</v>
      </c>
      <c r="N94" s="32">
        <v>0</v>
      </c>
      <c r="O94" s="189"/>
      <c r="P94" s="189"/>
      <c r="Q94" s="74"/>
    </row>
    <row r="95" spans="1:17" ht="24" x14ac:dyDescent="0.25">
      <c r="A95" s="190"/>
      <c r="B95" s="189"/>
      <c r="C95" s="189"/>
      <c r="D95" s="189"/>
      <c r="E95" s="189"/>
      <c r="F95" s="207"/>
      <c r="G95" s="114" t="s">
        <v>9</v>
      </c>
      <c r="H95" s="32">
        <f t="shared" si="19"/>
        <v>0</v>
      </c>
      <c r="I95" s="32">
        <v>0</v>
      </c>
      <c r="J95" s="32">
        <v>0</v>
      </c>
      <c r="K95" s="32">
        <v>0</v>
      </c>
      <c r="L95" s="32">
        <v>0</v>
      </c>
      <c r="M95" s="32">
        <v>0</v>
      </c>
      <c r="N95" s="32">
        <v>0</v>
      </c>
      <c r="O95" s="189"/>
      <c r="P95" s="189"/>
      <c r="Q95" s="74"/>
    </row>
    <row r="96" spans="1:17" ht="57.75" customHeight="1" x14ac:dyDescent="0.25">
      <c r="A96" s="190" t="s">
        <v>2339</v>
      </c>
      <c r="B96" s="189" t="s">
        <v>2335</v>
      </c>
      <c r="C96" s="189" t="s">
        <v>91</v>
      </c>
      <c r="D96" s="189">
        <v>2027</v>
      </c>
      <c r="E96" s="189">
        <v>250</v>
      </c>
      <c r="F96" s="205" t="s">
        <v>4065</v>
      </c>
      <c r="G96" s="114" t="s">
        <v>4</v>
      </c>
      <c r="H96" s="32">
        <f>SUM(H97:H100)</f>
        <v>83.399999999999991</v>
      </c>
      <c r="I96" s="32">
        <f t="shared" ref="I96:N96" si="24">SUM(I97:I100)</f>
        <v>0</v>
      </c>
      <c r="J96" s="32">
        <f t="shared" si="24"/>
        <v>0</v>
      </c>
      <c r="K96" s="32">
        <f t="shared" si="24"/>
        <v>83.399999999999991</v>
      </c>
      <c r="L96" s="32">
        <f t="shared" si="24"/>
        <v>0</v>
      </c>
      <c r="M96" s="32">
        <f t="shared" si="24"/>
        <v>0</v>
      </c>
      <c r="N96" s="32">
        <f t="shared" si="24"/>
        <v>0</v>
      </c>
      <c r="O96" s="189">
        <v>900</v>
      </c>
      <c r="P96" s="189"/>
      <c r="Q96" s="74"/>
    </row>
    <row r="97" spans="1:17" ht="15.75" x14ac:dyDescent="0.25">
      <c r="A97" s="190"/>
      <c r="B97" s="189"/>
      <c r="C97" s="189"/>
      <c r="D97" s="189"/>
      <c r="E97" s="189"/>
      <c r="F97" s="206"/>
      <c r="G97" s="114" t="s">
        <v>6</v>
      </c>
      <c r="H97" s="32">
        <f t="shared" si="19"/>
        <v>82.6</v>
      </c>
      <c r="I97" s="32">
        <v>0</v>
      </c>
      <c r="J97" s="32">
        <v>0</v>
      </c>
      <c r="K97" s="32">
        <v>82.6</v>
      </c>
      <c r="L97" s="32">
        <v>0</v>
      </c>
      <c r="M97" s="32">
        <v>0</v>
      </c>
      <c r="N97" s="32">
        <v>0</v>
      </c>
      <c r="O97" s="189"/>
      <c r="P97" s="189"/>
      <c r="Q97" s="74"/>
    </row>
    <row r="98" spans="1:17" ht="36" x14ac:dyDescent="0.25">
      <c r="A98" s="190"/>
      <c r="B98" s="189"/>
      <c r="C98" s="189"/>
      <c r="D98" s="189"/>
      <c r="E98" s="189"/>
      <c r="F98" s="206"/>
      <c r="G98" s="114" t="s">
        <v>7</v>
      </c>
      <c r="H98" s="32">
        <f t="shared" si="19"/>
        <v>0.8</v>
      </c>
      <c r="I98" s="32">
        <v>0</v>
      </c>
      <c r="J98" s="32">
        <v>0</v>
      </c>
      <c r="K98" s="32">
        <v>0.8</v>
      </c>
      <c r="L98" s="32">
        <v>0</v>
      </c>
      <c r="M98" s="32">
        <v>0</v>
      </c>
      <c r="N98" s="32">
        <v>0</v>
      </c>
      <c r="O98" s="189"/>
      <c r="P98" s="189"/>
      <c r="Q98" s="74"/>
    </row>
    <row r="99" spans="1:17" ht="15.75" x14ac:dyDescent="0.25">
      <c r="A99" s="190"/>
      <c r="B99" s="189"/>
      <c r="C99" s="189"/>
      <c r="D99" s="189"/>
      <c r="E99" s="189"/>
      <c r="F99" s="206"/>
      <c r="G99" s="114" t="s">
        <v>8</v>
      </c>
      <c r="H99" s="32">
        <f t="shared" si="19"/>
        <v>0</v>
      </c>
      <c r="I99" s="32">
        <v>0</v>
      </c>
      <c r="J99" s="32">
        <v>0</v>
      </c>
      <c r="K99" s="32">
        <v>0</v>
      </c>
      <c r="L99" s="32">
        <v>0</v>
      </c>
      <c r="M99" s="32">
        <v>0</v>
      </c>
      <c r="N99" s="32">
        <v>0</v>
      </c>
      <c r="O99" s="189"/>
      <c r="P99" s="189"/>
      <c r="Q99" s="74"/>
    </row>
    <row r="100" spans="1:17" ht="24" x14ac:dyDescent="0.25">
      <c r="A100" s="190"/>
      <c r="B100" s="189"/>
      <c r="C100" s="189"/>
      <c r="D100" s="189"/>
      <c r="E100" s="189"/>
      <c r="F100" s="207"/>
      <c r="G100" s="114" t="s">
        <v>9</v>
      </c>
      <c r="H100" s="32">
        <f t="shared" si="19"/>
        <v>0</v>
      </c>
      <c r="I100" s="32">
        <v>0</v>
      </c>
      <c r="J100" s="32">
        <v>0</v>
      </c>
      <c r="K100" s="32">
        <v>0</v>
      </c>
      <c r="L100" s="32">
        <v>0</v>
      </c>
      <c r="M100" s="32">
        <v>0</v>
      </c>
      <c r="N100" s="32">
        <v>0</v>
      </c>
      <c r="O100" s="189"/>
      <c r="P100" s="189"/>
      <c r="Q100" s="74"/>
    </row>
    <row r="101" spans="1:17" ht="42" customHeight="1" x14ac:dyDescent="0.25">
      <c r="A101" s="190" t="s">
        <v>2340</v>
      </c>
      <c r="B101" s="189" t="s">
        <v>2335</v>
      </c>
      <c r="C101" s="189" t="s">
        <v>91</v>
      </c>
      <c r="D101" s="189">
        <v>2026</v>
      </c>
      <c r="E101" s="189">
        <v>177</v>
      </c>
      <c r="F101" s="205" t="s">
        <v>4065</v>
      </c>
      <c r="G101" s="114" t="s">
        <v>4</v>
      </c>
      <c r="H101" s="32">
        <f>SUM(H102:H105)</f>
        <v>101.2</v>
      </c>
      <c r="I101" s="32">
        <f t="shared" ref="I101:N101" si="25">SUM(I102:I105)</f>
        <v>0</v>
      </c>
      <c r="J101" s="32">
        <f t="shared" si="25"/>
        <v>101.2</v>
      </c>
      <c r="K101" s="32">
        <f t="shared" si="25"/>
        <v>0</v>
      </c>
      <c r="L101" s="32">
        <f t="shared" si="25"/>
        <v>0</v>
      </c>
      <c r="M101" s="32">
        <f t="shared" si="25"/>
        <v>0</v>
      </c>
      <c r="N101" s="32">
        <f t="shared" si="25"/>
        <v>0</v>
      </c>
      <c r="O101" s="189">
        <v>620</v>
      </c>
      <c r="P101" s="189"/>
      <c r="Q101" s="74"/>
    </row>
    <row r="102" spans="1:17" ht="15.75" x14ac:dyDescent="0.25">
      <c r="A102" s="190"/>
      <c r="B102" s="189"/>
      <c r="C102" s="189"/>
      <c r="D102" s="189"/>
      <c r="E102" s="189"/>
      <c r="F102" s="206"/>
      <c r="G102" s="114" t="s">
        <v>6</v>
      </c>
      <c r="H102" s="32">
        <f t="shared" si="19"/>
        <v>100.4</v>
      </c>
      <c r="I102" s="32">
        <v>0</v>
      </c>
      <c r="J102" s="32">
        <v>100.4</v>
      </c>
      <c r="K102" s="32">
        <v>0</v>
      </c>
      <c r="L102" s="32">
        <v>0</v>
      </c>
      <c r="M102" s="32">
        <v>0</v>
      </c>
      <c r="N102" s="32">
        <v>0</v>
      </c>
      <c r="O102" s="189"/>
      <c r="P102" s="189"/>
      <c r="Q102" s="74"/>
    </row>
    <row r="103" spans="1:17" ht="36" x14ac:dyDescent="0.25">
      <c r="A103" s="190"/>
      <c r="B103" s="189"/>
      <c r="C103" s="189"/>
      <c r="D103" s="189"/>
      <c r="E103" s="189"/>
      <c r="F103" s="206"/>
      <c r="G103" s="114" t="s">
        <v>7</v>
      </c>
      <c r="H103" s="32">
        <f t="shared" si="19"/>
        <v>0.8</v>
      </c>
      <c r="I103" s="32">
        <v>0</v>
      </c>
      <c r="J103" s="32">
        <v>0.8</v>
      </c>
      <c r="K103" s="32">
        <v>0</v>
      </c>
      <c r="L103" s="32">
        <v>0</v>
      </c>
      <c r="M103" s="32">
        <v>0</v>
      </c>
      <c r="N103" s="32">
        <v>0</v>
      </c>
      <c r="O103" s="189"/>
      <c r="P103" s="189"/>
      <c r="Q103" s="74"/>
    </row>
    <row r="104" spans="1:17" ht="15.75" x14ac:dyDescent="0.25">
      <c r="A104" s="190"/>
      <c r="B104" s="189"/>
      <c r="C104" s="189"/>
      <c r="D104" s="189"/>
      <c r="E104" s="189"/>
      <c r="F104" s="206"/>
      <c r="G104" s="114" t="s">
        <v>8</v>
      </c>
      <c r="H104" s="32">
        <f t="shared" si="19"/>
        <v>0</v>
      </c>
      <c r="I104" s="32">
        <v>0</v>
      </c>
      <c r="J104" s="32">
        <v>0</v>
      </c>
      <c r="K104" s="32">
        <v>0</v>
      </c>
      <c r="L104" s="32">
        <v>0</v>
      </c>
      <c r="M104" s="32">
        <v>0</v>
      </c>
      <c r="N104" s="32">
        <v>0</v>
      </c>
      <c r="O104" s="189"/>
      <c r="P104" s="189"/>
      <c r="Q104" s="74"/>
    </row>
    <row r="105" spans="1:17" ht="31.5" customHeight="1" x14ac:dyDescent="0.25">
      <c r="A105" s="190"/>
      <c r="B105" s="189"/>
      <c r="C105" s="189"/>
      <c r="D105" s="189"/>
      <c r="E105" s="189"/>
      <c r="F105" s="207"/>
      <c r="G105" s="114" t="s">
        <v>9</v>
      </c>
      <c r="H105" s="32">
        <f t="shared" si="19"/>
        <v>0</v>
      </c>
      <c r="I105" s="32">
        <v>0</v>
      </c>
      <c r="J105" s="32">
        <v>0</v>
      </c>
      <c r="K105" s="32">
        <v>0</v>
      </c>
      <c r="L105" s="32">
        <v>0</v>
      </c>
      <c r="M105" s="32">
        <v>0</v>
      </c>
      <c r="N105" s="32">
        <v>0</v>
      </c>
      <c r="O105" s="189"/>
      <c r="P105" s="189"/>
      <c r="Q105" s="74"/>
    </row>
    <row r="106" spans="1:17" ht="52.5" customHeight="1" x14ac:dyDescent="0.25">
      <c r="A106" s="190" t="s">
        <v>2341</v>
      </c>
      <c r="B106" s="189" t="s">
        <v>2342</v>
      </c>
      <c r="C106" s="189" t="s">
        <v>91</v>
      </c>
      <c r="D106" s="189">
        <v>2025</v>
      </c>
      <c r="E106" s="189">
        <v>1202</v>
      </c>
      <c r="F106" s="205" t="s">
        <v>4064</v>
      </c>
      <c r="G106" s="114" t="s">
        <v>4</v>
      </c>
      <c r="H106" s="32">
        <f>SUM(H107:H110)</f>
        <v>66.7</v>
      </c>
      <c r="I106" s="32">
        <f t="shared" ref="I106:N106" si="26">SUM(I107:I110)</f>
        <v>66.7</v>
      </c>
      <c r="J106" s="32">
        <f t="shared" si="26"/>
        <v>0</v>
      </c>
      <c r="K106" s="32">
        <f t="shared" si="26"/>
        <v>0</v>
      </c>
      <c r="L106" s="32">
        <f t="shared" si="26"/>
        <v>0</v>
      </c>
      <c r="M106" s="32">
        <f t="shared" si="26"/>
        <v>0</v>
      </c>
      <c r="N106" s="32">
        <f t="shared" si="26"/>
        <v>0</v>
      </c>
      <c r="O106" s="189">
        <v>4207</v>
      </c>
      <c r="P106" s="189"/>
      <c r="Q106" s="74"/>
    </row>
    <row r="107" spans="1:17" ht="15.75" x14ac:dyDescent="0.25">
      <c r="A107" s="190"/>
      <c r="B107" s="189"/>
      <c r="C107" s="189"/>
      <c r="D107" s="189"/>
      <c r="E107" s="189"/>
      <c r="F107" s="206"/>
      <c r="G107" s="114" t="s">
        <v>6</v>
      </c>
      <c r="H107" s="32">
        <f t="shared" si="19"/>
        <v>0</v>
      </c>
      <c r="I107" s="32">
        <v>0</v>
      </c>
      <c r="J107" s="32">
        <v>0</v>
      </c>
      <c r="K107" s="32">
        <v>0</v>
      </c>
      <c r="L107" s="32">
        <v>0</v>
      </c>
      <c r="M107" s="32">
        <v>0</v>
      </c>
      <c r="N107" s="32">
        <v>0</v>
      </c>
      <c r="O107" s="189"/>
      <c r="P107" s="189"/>
      <c r="Q107" s="74"/>
    </row>
    <row r="108" spans="1:17" ht="36" x14ac:dyDescent="0.25">
      <c r="A108" s="190"/>
      <c r="B108" s="189"/>
      <c r="C108" s="189"/>
      <c r="D108" s="189"/>
      <c r="E108" s="189"/>
      <c r="F108" s="206"/>
      <c r="G108" s="114" t="s">
        <v>7</v>
      </c>
      <c r="H108" s="32">
        <f t="shared" si="19"/>
        <v>59.2</v>
      </c>
      <c r="I108" s="32">
        <v>59.2</v>
      </c>
      <c r="J108" s="32">
        <v>0</v>
      </c>
      <c r="K108" s="32">
        <v>0</v>
      </c>
      <c r="L108" s="32">
        <v>0</v>
      </c>
      <c r="M108" s="32">
        <v>0</v>
      </c>
      <c r="N108" s="32">
        <v>0</v>
      </c>
      <c r="O108" s="189"/>
      <c r="P108" s="189"/>
      <c r="Q108" s="74"/>
    </row>
    <row r="109" spans="1:17" ht="15.75" x14ac:dyDescent="0.25">
      <c r="A109" s="190"/>
      <c r="B109" s="189"/>
      <c r="C109" s="189"/>
      <c r="D109" s="189"/>
      <c r="E109" s="189"/>
      <c r="F109" s="206"/>
      <c r="G109" s="114" t="s">
        <v>8</v>
      </c>
      <c r="H109" s="32">
        <f t="shared" si="19"/>
        <v>7.5</v>
      </c>
      <c r="I109" s="32">
        <v>7.5</v>
      </c>
      <c r="J109" s="32">
        <v>0</v>
      </c>
      <c r="K109" s="32">
        <v>0</v>
      </c>
      <c r="L109" s="32">
        <v>0</v>
      </c>
      <c r="M109" s="32">
        <v>0</v>
      </c>
      <c r="N109" s="32">
        <v>0</v>
      </c>
      <c r="O109" s="189"/>
      <c r="P109" s="189"/>
      <c r="Q109" s="74"/>
    </row>
    <row r="110" spans="1:17" ht="24" x14ac:dyDescent="0.25">
      <c r="A110" s="190"/>
      <c r="B110" s="189"/>
      <c r="C110" s="189"/>
      <c r="D110" s="189"/>
      <c r="E110" s="189"/>
      <c r="F110" s="207"/>
      <c r="G110" s="114" t="s">
        <v>9</v>
      </c>
      <c r="H110" s="32">
        <f t="shared" si="19"/>
        <v>0</v>
      </c>
      <c r="I110" s="32">
        <v>0</v>
      </c>
      <c r="J110" s="32">
        <v>0</v>
      </c>
      <c r="K110" s="32">
        <v>0</v>
      </c>
      <c r="L110" s="32">
        <v>0</v>
      </c>
      <c r="M110" s="32">
        <v>0</v>
      </c>
      <c r="N110" s="32">
        <v>0</v>
      </c>
      <c r="O110" s="189"/>
      <c r="P110" s="189"/>
      <c r="Q110" s="74"/>
    </row>
    <row r="111" spans="1:17" ht="55.5" customHeight="1" x14ac:dyDescent="0.25">
      <c r="A111" s="190" t="s">
        <v>2343</v>
      </c>
      <c r="B111" s="189" t="s">
        <v>2342</v>
      </c>
      <c r="C111" s="189" t="s">
        <v>91</v>
      </c>
      <c r="D111" s="189">
        <v>2025</v>
      </c>
      <c r="E111" s="189">
        <v>694</v>
      </c>
      <c r="F111" s="205" t="s">
        <v>4063</v>
      </c>
      <c r="G111" s="114" t="s">
        <v>4</v>
      </c>
      <c r="H111" s="32">
        <f>SUM(H112:H115)</f>
        <v>52.8</v>
      </c>
      <c r="I111" s="32">
        <f t="shared" ref="I111:N111" si="27">SUM(I112:I115)</f>
        <v>52.8</v>
      </c>
      <c r="J111" s="32">
        <f t="shared" si="27"/>
        <v>0</v>
      </c>
      <c r="K111" s="32">
        <f t="shared" si="27"/>
        <v>0</v>
      </c>
      <c r="L111" s="32">
        <f t="shared" si="27"/>
        <v>0</v>
      </c>
      <c r="M111" s="32">
        <f t="shared" si="27"/>
        <v>0</v>
      </c>
      <c r="N111" s="32">
        <f t="shared" si="27"/>
        <v>0</v>
      </c>
      <c r="O111" s="189">
        <v>2500</v>
      </c>
      <c r="P111" s="189"/>
      <c r="Q111" s="74"/>
    </row>
    <row r="112" spans="1:17" ht="15.75" x14ac:dyDescent="0.25">
      <c r="A112" s="190"/>
      <c r="B112" s="189"/>
      <c r="C112" s="189"/>
      <c r="D112" s="189"/>
      <c r="E112" s="189"/>
      <c r="F112" s="206"/>
      <c r="G112" s="114" t="s">
        <v>6</v>
      </c>
      <c r="H112" s="32">
        <f t="shared" si="19"/>
        <v>0</v>
      </c>
      <c r="I112" s="32">
        <v>0</v>
      </c>
      <c r="J112" s="32">
        <v>0</v>
      </c>
      <c r="K112" s="32">
        <v>0</v>
      </c>
      <c r="L112" s="32">
        <v>0</v>
      </c>
      <c r="M112" s="32">
        <v>0</v>
      </c>
      <c r="N112" s="32">
        <v>0</v>
      </c>
      <c r="O112" s="189"/>
      <c r="P112" s="189"/>
      <c r="Q112" s="74"/>
    </row>
    <row r="113" spans="1:17" ht="36" x14ac:dyDescent="0.25">
      <c r="A113" s="190"/>
      <c r="B113" s="189"/>
      <c r="C113" s="189"/>
      <c r="D113" s="189"/>
      <c r="E113" s="189"/>
      <c r="F113" s="206"/>
      <c r="G113" s="114" t="s">
        <v>7</v>
      </c>
      <c r="H113" s="32">
        <f t="shared" si="19"/>
        <v>42.5</v>
      </c>
      <c r="I113" s="32">
        <v>42.5</v>
      </c>
      <c r="J113" s="32">
        <v>0</v>
      </c>
      <c r="K113" s="32">
        <v>0</v>
      </c>
      <c r="L113" s="32">
        <v>0</v>
      </c>
      <c r="M113" s="32">
        <v>0</v>
      </c>
      <c r="N113" s="32">
        <v>0</v>
      </c>
      <c r="O113" s="189"/>
      <c r="P113" s="189"/>
      <c r="Q113" s="74"/>
    </row>
    <row r="114" spans="1:17" ht="15.75" x14ac:dyDescent="0.25">
      <c r="A114" s="190"/>
      <c r="B114" s="189"/>
      <c r="C114" s="189"/>
      <c r="D114" s="189"/>
      <c r="E114" s="189"/>
      <c r="F114" s="206"/>
      <c r="G114" s="114" t="s">
        <v>8</v>
      </c>
      <c r="H114" s="32">
        <f t="shared" si="19"/>
        <v>10.3</v>
      </c>
      <c r="I114" s="32">
        <v>10.3</v>
      </c>
      <c r="J114" s="32">
        <v>0</v>
      </c>
      <c r="K114" s="32">
        <v>0</v>
      </c>
      <c r="L114" s="32">
        <v>0</v>
      </c>
      <c r="M114" s="32">
        <v>0</v>
      </c>
      <c r="N114" s="32">
        <v>0</v>
      </c>
      <c r="O114" s="189"/>
      <c r="P114" s="189"/>
      <c r="Q114" s="74"/>
    </row>
    <row r="115" spans="1:17" ht="24" x14ac:dyDescent="0.25">
      <c r="A115" s="190"/>
      <c r="B115" s="189"/>
      <c r="C115" s="189"/>
      <c r="D115" s="189"/>
      <c r="E115" s="189"/>
      <c r="F115" s="207"/>
      <c r="G115" s="114" t="s">
        <v>9</v>
      </c>
      <c r="H115" s="32">
        <f t="shared" si="19"/>
        <v>0</v>
      </c>
      <c r="I115" s="32">
        <v>0</v>
      </c>
      <c r="J115" s="32">
        <v>0</v>
      </c>
      <c r="K115" s="32">
        <v>0</v>
      </c>
      <c r="L115" s="32">
        <v>0</v>
      </c>
      <c r="M115" s="32">
        <v>0</v>
      </c>
      <c r="N115" s="32">
        <v>0</v>
      </c>
      <c r="O115" s="189"/>
      <c r="P115" s="189"/>
      <c r="Q115" s="74"/>
    </row>
    <row r="116" spans="1:17" ht="55.5" customHeight="1" x14ac:dyDescent="0.25">
      <c r="A116" s="190" t="s">
        <v>2344</v>
      </c>
      <c r="B116" s="189" t="s">
        <v>2342</v>
      </c>
      <c r="C116" s="189" t="s">
        <v>91</v>
      </c>
      <c r="D116" s="189">
        <v>2025</v>
      </c>
      <c r="E116" s="189">
        <v>995</v>
      </c>
      <c r="F116" s="205" t="s">
        <v>4063</v>
      </c>
      <c r="G116" s="114" t="s">
        <v>4</v>
      </c>
      <c r="H116" s="32">
        <f>SUM(H117:H120)</f>
        <v>23.5</v>
      </c>
      <c r="I116" s="32">
        <f t="shared" ref="I116:N116" si="28">SUM(I117:I120)</f>
        <v>23.5</v>
      </c>
      <c r="J116" s="32">
        <f t="shared" si="28"/>
        <v>0</v>
      </c>
      <c r="K116" s="32">
        <f t="shared" si="28"/>
        <v>0</v>
      </c>
      <c r="L116" s="32">
        <f t="shared" si="28"/>
        <v>0</v>
      </c>
      <c r="M116" s="32">
        <f t="shared" si="28"/>
        <v>0</v>
      </c>
      <c r="N116" s="32">
        <f t="shared" si="28"/>
        <v>0</v>
      </c>
      <c r="O116" s="189">
        <v>3500</v>
      </c>
      <c r="P116" s="189"/>
      <c r="Q116" s="74"/>
    </row>
    <row r="117" spans="1:17" ht="15.75" x14ac:dyDescent="0.25">
      <c r="A117" s="190"/>
      <c r="B117" s="189"/>
      <c r="C117" s="189"/>
      <c r="D117" s="189"/>
      <c r="E117" s="189"/>
      <c r="F117" s="206"/>
      <c r="G117" s="114" t="s">
        <v>6</v>
      </c>
      <c r="H117" s="32">
        <f t="shared" si="19"/>
        <v>21.4</v>
      </c>
      <c r="I117" s="32">
        <v>21.4</v>
      </c>
      <c r="J117" s="32">
        <v>0</v>
      </c>
      <c r="K117" s="32">
        <v>0</v>
      </c>
      <c r="L117" s="32">
        <v>0</v>
      </c>
      <c r="M117" s="32">
        <v>0</v>
      </c>
      <c r="N117" s="32">
        <v>0</v>
      </c>
      <c r="O117" s="189"/>
      <c r="P117" s="189"/>
      <c r="Q117" s="74"/>
    </row>
    <row r="118" spans="1:17" ht="36" x14ac:dyDescent="0.25">
      <c r="A118" s="190"/>
      <c r="B118" s="189"/>
      <c r="C118" s="189"/>
      <c r="D118" s="189"/>
      <c r="E118" s="189"/>
      <c r="F118" s="206"/>
      <c r="G118" s="114" t="s">
        <v>7</v>
      </c>
      <c r="H118" s="32">
        <f t="shared" si="19"/>
        <v>0</v>
      </c>
      <c r="I118" s="32">
        <v>0</v>
      </c>
      <c r="J118" s="32">
        <v>0</v>
      </c>
      <c r="K118" s="32">
        <v>0</v>
      </c>
      <c r="L118" s="32">
        <v>0</v>
      </c>
      <c r="M118" s="32">
        <v>0</v>
      </c>
      <c r="N118" s="32">
        <v>0</v>
      </c>
      <c r="O118" s="189"/>
      <c r="P118" s="189"/>
      <c r="Q118" s="74"/>
    </row>
    <row r="119" spans="1:17" ht="15.75" x14ac:dyDescent="0.25">
      <c r="A119" s="190"/>
      <c r="B119" s="189"/>
      <c r="C119" s="189"/>
      <c r="D119" s="189"/>
      <c r="E119" s="189"/>
      <c r="F119" s="206"/>
      <c r="G119" s="114" t="s">
        <v>8</v>
      </c>
      <c r="H119" s="32">
        <f t="shared" si="19"/>
        <v>2.1</v>
      </c>
      <c r="I119" s="32">
        <v>2.1</v>
      </c>
      <c r="J119" s="32">
        <v>0</v>
      </c>
      <c r="K119" s="32">
        <v>0</v>
      </c>
      <c r="L119" s="32">
        <v>0</v>
      </c>
      <c r="M119" s="32">
        <v>0</v>
      </c>
      <c r="N119" s="32">
        <v>0</v>
      </c>
      <c r="O119" s="189"/>
      <c r="P119" s="189"/>
      <c r="Q119" s="74"/>
    </row>
    <row r="120" spans="1:17" ht="24" x14ac:dyDescent="0.25">
      <c r="A120" s="190"/>
      <c r="B120" s="189"/>
      <c r="C120" s="189"/>
      <c r="D120" s="189"/>
      <c r="E120" s="189"/>
      <c r="F120" s="207"/>
      <c r="G120" s="114" t="s">
        <v>9</v>
      </c>
      <c r="H120" s="32">
        <f t="shared" si="19"/>
        <v>0</v>
      </c>
      <c r="I120" s="32">
        <v>0</v>
      </c>
      <c r="J120" s="32">
        <v>0</v>
      </c>
      <c r="K120" s="32">
        <v>0</v>
      </c>
      <c r="L120" s="32">
        <v>0</v>
      </c>
      <c r="M120" s="32">
        <v>0</v>
      </c>
      <c r="N120" s="32">
        <v>0</v>
      </c>
      <c r="O120" s="189"/>
      <c r="P120" s="189"/>
      <c r="Q120" s="74"/>
    </row>
    <row r="121" spans="1:17" ht="50.25" customHeight="1" x14ac:dyDescent="0.25">
      <c r="A121" s="190" t="s">
        <v>2345</v>
      </c>
      <c r="B121" s="189" t="s">
        <v>2342</v>
      </c>
      <c r="C121" s="189" t="s">
        <v>91</v>
      </c>
      <c r="D121" s="189">
        <v>2028</v>
      </c>
      <c r="E121" s="189">
        <v>927</v>
      </c>
      <c r="F121" s="205" t="s">
        <v>4063</v>
      </c>
      <c r="G121" s="114" t="s">
        <v>4</v>
      </c>
      <c r="H121" s="32">
        <f>SUM(H122:H125)</f>
        <v>55.8</v>
      </c>
      <c r="I121" s="32">
        <f t="shared" ref="I121:N121" si="29">SUM(I122:I125)</f>
        <v>0</v>
      </c>
      <c r="J121" s="32">
        <f t="shared" si="29"/>
        <v>0</v>
      </c>
      <c r="K121" s="32">
        <f t="shared" si="29"/>
        <v>0</v>
      </c>
      <c r="L121" s="32">
        <f t="shared" si="29"/>
        <v>55.8</v>
      </c>
      <c r="M121" s="32">
        <f t="shared" si="29"/>
        <v>0</v>
      </c>
      <c r="N121" s="32">
        <f t="shared" si="29"/>
        <v>0</v>
      </c>
      <c r="O121" s="189">
        <v>3300</v>
      </c>
      <c r="P121" s="189"/>
      <c r="Q121" s="74"/>
    </row>
    <row r="122" spans="1:17" ht="27" customHeight="1" x14ac:dyDescent="0.25">
      <c r="A122" s="190"/>
      <c r="B122" s="189"/>
      <c r="C122" s="189"/>
      <c r="D122" s="189"/>
      <c r="E122" s="189"/>
      <c r="F122" s="206"/>
      <c r="G122" s="114" t="s">
        <v>6</v>
      </c>
      <c r="H122" s="32">
        <f t="shared" si="19"/>
        <v>0</v>
      </c>
      <c r="I122" s="32">
        <v>0</v>
      </c>
      <c r="J122" s="32">
        <v>0</v>
      </c>
      <c r="K122" s="32">
        <v>0</v>
      </c>
      <c r="L122" s="32">
        <v>0</v>
      </c>
      <c r="M122" s="32">
        <v>0</v>
      </c>
      <c r="N122" s="32">
        <v>0</v>
      </c>
      <c r="O122" s="189"/>
      <c r="P122" s="189"/>
      <c r="Q122" s="74"/>
    </row>
    <row r="123" spans="1:17" ht="36" x14ac:dyDescent="0.25">
      <c r="A123" s="190"/>
      <c r="B123" s="189"/>
      <c r="C123" s="189"/>
      <c r="D123" s="189"/>
      <c r="E123" s="189"/>
      <c r="F123" s="206"/>
      <c r="G123" s="114" t="s">
        <v>7</v>
      </c>
      <c r="H123" s="32">
        <f t="shared" si="19"/>
        <v>50.8</v>
      </c>
      <c r="I123" s="32">
        <v>0</v>
      </c>
      <c r="J123" s="32">
        <v>0</v>
      </c>
      <c r="K123" s="32">
        <v>0</v>
      </c>
      <c r="L123" s="32">
        <v>50.8</v>
      </c>
      <c r="M123" s="32">
        <v>0</v>
      </c>
      <c r="N123" s="32">
        <v>0</v>
      </c>
      <c r="O123" s="189"/>
      <c r="P123" s="189"/>
      <c r="Q123" s="74"/>
    </row>
    <row r="124" spans="1:17" ht="15.75" x14ac:dyDescent="0.25">
      <c r="A124" s="190"/>
      <c r="B124" s="189"/>
      <c r="C124" s="189"/>
      <c r="D124" s="189"/>
      <c r="E124" s="189"/>
      <c r="F124" s="206"/>
      <c r="G124" s="114" t="s">
        <v>8</v>
      </c>
      <c r="H124" s="32">
        <f t="shared" si="19"/>
        <v>5</v>
      </c>
      <c r="I124" s="32">
        <v>0</v>
      </c>
      <c r="J124" s="32">
        <v>0</v>
      </c>
      <c r="K124" s="32">
        <v>0</v>
      </c>
      <c r="L124" s="32">
        <v>5</v>
      </c>
      <c r="M124" s="32">
        <v>0</v>
      </c>
      <c r="N124" s="32">
        <v>0</v>
      </c>
      <c r="O124" s="189"/>
      <c r="P124" s="189"/>
      <c r="Q124" s="74"/>
    </row>
    <row r="125" spans="1:17" ht="24" x14ac:dyDescent="0.25">
      <c r="A125" s="190"/>
      <c r="B125" s="189"/>
      <c r="C125" s="189"/>
      <c r="D125" s="189"/>
      <c r="E125" s="189"/>
      <c r="F125" s="207"/>
      <c r="G125" s="114" t="s">
        <v>9</v>
      </c>
      <c r="H125" s="32">
        <f t="shared" si="19"/>
        <v>0</v>
      </c>
      <c r="I125" s="32">
        <v>0</v>
      </c>
      <c r="J125" s="32">
        <v>0</v>
      </c>
      <c r="K125" s="32">
        <v>0</v>
      </c>
      <c r="L125" s="32">
        <v>0</v>
      </c>
      <c r="M125" s="32">
        <v>0</v>
      </c>
      <c r="N125" s="32">
        <v>0</v>
      </c>
      <c r="O125" s="189"/>
      <c r="P125" s="189"/>
      <c r="Q125" s="74"/>
    </row>
    <row r="126" spans="1:17" ht="36" x14ac:dyDescent="0.25">
      <c r="A126" s="190" t="s">
        <v>2346</v>
      </c>
      <c r="B126" s="189" t="s">
        <v>2347</v>
      </c>
      <c r="C126" s="189" t="s">
        <v>91</v>
      </c>
      <c r="D126" s="189">
        <v>2029</v>
      </c>
      <c r="E126" s="189">
        <v>225</v>
      </c>
      <c r="F126" s="189" t="s">
        <v>94</v>
      </c>
      <c r="G126" s="114" t="s">
        <v>4</v>
      </c>
      <c r="H126" s="32">
        <f>SUM(H127:H130)</f>
        <v>18.100000000000001</v>
      </c>
      <c r="I126" s="32">
        <f t="shared" ref="I126:N126" si="30">SUM(I127:I130)</f>
        <v>0</v>
      </c>
      <c r="J126" s="32">
        <f t="shared" si="30"/>
        <v>0</v>
      </c>
      <c r="K126" s="32">
        <f t="shared" si="30"/>
        <v>0</v>
      </c>
      <c r="L126" s="32">
        <f t="shared" si="30"/>
        <v>0</v>
      </c>
      <c r="M126" s="32">
        <f t="shared" si="30"/>
        <v>18.100000000000001</v>
      </c>
      <c r="N126" s="32">
        <f t="shared" si="30"/>
        <v>0</v>
      </c>
      <c r="O126" s="189" t="s">
        <v>107</v>
      </c>
      <c r="P126" s="189"/>
      <c r="Q126" s="74"/>
    </row>
    <row r="127" spans="1:17" ht="26.25" customHeight="1" x14ac:dyDescent="0.25">
      <c r="A127" s="190"/>
      <c r="B127" s="189"/>
      <c r="C127" s="189"/>
      <c r="D127" s="189"/>
      <c r="E127" s="189"/>
      <c r="F127" s="189"/>
      <c r="G127" s="114" t="s">
        <v>6</v>
      </c>
      <c r="H127" s="32">
        <f t="shared" si="19"/>
        <v>0</v>
      </c>
      <c r="I127" s="32">
        <v>0</v>
      </c>
      <c r="J127" s="32">
        <v>0</v>
      </c>
      <c r="K127" s="32">
        <v>0</v>
      </c>
      <c r="L127" s="32">
        <v>0</v>
      </c>
      <c r="M127" s="32">
        <v>0</v>
      </c>
      <c r="N127" s="32">
        <v>0</v>
      </c>
      <c r="O127" s="189"/>
      <c r="P127" s="189"/>
      <c r="Q127" s="74"/>
    </row>
    <row r="128" spans="1:17" ht="36" x14ac:dyDescent="0.25">
      <c r="A128" s="190"/>
      <c r="B128" s="189"/>
      <c r="C128" s="189"/>
      <c r="D128" s="189"/>
      <c r="E128" s="189"/>
      <c r="F128" s="189"/>
      <c r="G128" s="114" t="s">
        <v>7</v>
      </c>
      <c r="H128" s="32">
        <f t="shared" si="19"/>
        <v>18.100000000000001</v>
      </c>
      <c r="I128" s="32">
        <v>0</v>
      </c>
      <c r="J128" s="32">
        <v>0</v>
      </c>
      <c r="K128" s="32">
        <v>0</v>
      </c>
      <c r="L128" s="32">
        <v>0</v>
      </c>
      <c r="M128" s="32">
        <v>18.100000000000001</v>
      </c>
      <c r="N128" s="32">
        <v>0</v>
      </c>
      <c r="O128" s="189"/>
      <c r="P128" s="189"/>
      <c r="Q128" s="74"/>
    </row>
    <row r="129" spans="1:17" ht="15.75" x14ac:dyDescent="0.25">
      <c r="A129" s="190"/>
      <c r="B129" s="189"/>
      <c r="C129" s="189"/>
      <c r="D129" s="189"/>
      <c r="E129" s="189"/>
      <c r="F129" s="189"/>
      <c r="G129" s="114" t="s">
        <v>8</v>
      </c>
      <c r="H129" s="32">
        <f t="shared" si="19"/>
        <v>0</v>
      </c>
      <c r="I129" s="32">
        <v>0</v>
      </c>
      <c r="J129" s="32">
        <v>0</v>
      </c>
      <c r="K129" s="32">
        <v>0</v>
      </c>
      <c r="L129" s="32">
        <v>0</v>
      </c>
      <c r="M129" s="32">
        <v>0</v>
      </c>
      <c r="N129" s="32">
        <v>0</v>
      </c>
      <c r="O129" s="189"/>
      <c r="P129" s="189"/>
      <c r="Q129" s="74"/>
    </row>
    <row r="130" spans="1:17" ht="24" x14ac:dyDescent="0.25">
      <c r="A130" s="190"/>
      <c r="B130" s="189"/>
      <c r="C130" s="189"/>
      <c r="D130" s="189"/>
      <c r="E130" s="189"/>
      <c r="F130" s="189"/>
      <c r="G130" s="114" t="s">
        <v>9</v>
      </c>
      <c r="H130" s="32">
        <f t="shared" si="19"/>
        <v>0</v>
      </c>
      <c r="I130" s="32">
        <v>0</v>
      </c>
      <c r="J130" s="32">
        <v>0</v>
      </c>
      <c r="K130" s="32">
        <v>0</v>
      </c>
      <c r="L130" s="32">
        <v>0</v>
      </c>
      <c r="M130" s="32">
        <v>0</v>
      </c>
      <c r="N130" s="32">
        <v>0</v>
      </c>
      <c r="O130" s="189"/>
      <c r="P130" s="189"/>
      <c r="Q130" s="74"/>
    </row>
    <row r="131" spans="1:17" ht="40.5" customHeight="1" x14ac:dyDescent="0.25">
      <c r="A131" s="190" t="s">
        <v>4068</v>
      </c>
      <c r="B131" s="189" t="s">
        <v>2347</v>
      </c>
      <c r="C131" s="189" t="s">
        <v>91</v>
      </c>
      <c r="D131" s="189">
        <v>2025</v>
      </c>
      <c r="E131" s="189">
        <v>1100</v>
      </c>
      <c r="F131" s="189" t="s">
        <v>372</v>
      </c>
      <c r="G131" s="114" t="s">
        <v>4</v>
      </c>
      <c r="H131" s="32">
        <f>SUM(H132:H135)</f>
        <v>1</v>
      </c>
      <c r="I131" s="32">
        <f t="shared" ref="I131:N131" si="31">SUM(I132:I135)</f>
        <v>1</v>
      </c>
      <c r="J131" s="32">
        <f t="shared" si="31"/>
        <v>0</v>
      </c>
      <c r="K131" s="32">
        <f t="shared" si="31"/>
        <v>0</v>
      </c>
      <c r="L131" s="32">
        <f t="shared" si="31"/>
        <v>0</v>
      </c>
      <c r="M131" s="32">
        <f t="shared" si="31"/>
        <v>0</v>
      </c>
      <c r="N131" s="32">
        <f t="shared" si="31"/>
        <v>0</v>
      </c>
      <c r="O131" s="189" t="s">
        <v>107</v>
      </c>
      <c r="P131" s="189"/>
      <c r="Q131" s="74"/>
    </row>
    <row r="132" spans="1:17" ht="25.5" customHeight="1" x14ac:dyDescent="0.25">
      <c r="A132" s="190"/>
      <c r="B132" s="189"/>
      <c r="C132" s="189"/>
      <c r="D132" s="189"/>
      <c r="E132" s="189"/>
      <c r="F132" s="189"/>
      <c r="G132" s="114" t="s">
        <v>6</v>
      </c>
      <c r="H132" s="32">
        <f t="shared" si="19"/>
        <v>1</v>
      </c>
      <c r="I132" s="32">
        <v>1</v>
      </c>
      <c r="J132" s="32">
        <v>0</v>
      </c>
      <c r="K132" s="32">
        <v>0</v>
      </c>
      <c r="L132" s="32">
        <v>0</v>
      </c>
      <c r="M132" s="32">
        <v>0</v>
      </c>
      <c r="N132" s="32">
        <v>0</v>
      </c>
      <c r="O132" s="189"/>
      <c r="P132" s="189"/>
      <c r="Q132" s="74"/>
    </row>
    <row r="133" spans="1:17" ht="36" x14ac:dyDescent="0.25">
      <c r="A133" s="190"/>
      <c r="B133" s="189"/>
      <c r="C133" s="189"/>
      <c r="D133" s="189"/>
      <c r="E133" s="189"/>
      <c r="F133" s="189"/>
      <c r="G133" s="114" t="s">
        <v>7</v>
      </c>
      <c r="H133" s="32">
        <f t="shared" si="19"/>
        <v>0</v>
      </c>
      <c r="I133" s="32">
        <v>0</v>
      </c>
      <c r="J133" s="32">
        <v>0</v>
      </c>
      <c r="K133" s="32">
        <v>0</v>
      </c>
      <c r="L133" s="32">
        <v>0</v>
      </c>
      <c r="M133" s="32">
        <v>0</v>
      </c>
      <c r="N133" s="32">
        <v>0</v>
      </c>
      <c r="O133" s="189"/>
      <c r="P133" s="189"/>
      <c r="Q133" s="74"/>
    </row>
    <row r="134" spans="1:17" ht="15.75" x14ac:dyDescent="0.25">
      <c r="A134" s="190"/>
      <c r="B134" s="189"/>
      <c r="C134" s="189"/>
      <c r="D134" s="189"/>
      <c r="E134" s="189"/>
      <c r="F134" s="189"/>
      <c r="G134" s="114" t="s">
        <v>8</v>
      </c>
      <c r="H134" s="32">
        <f t="shared" si="19"/>
        <v>0</v>
      </c>
      <c r="I134" s="32">
        <v>0</v>
      </c>
      <c r="J134" s="32">
        <v>0</v>
      </c>
      <c r="K134" s="32">
        <v>0</v>
      </c>
      <c r="L134" s="32">
        <v>0</v>
      </c>
      <c r="M134" s="32">
        <v>0</v>
      </c>
      <c r="N134" s="32">
        <v>0</v>
      </c>
      <c r="O134" s="189"/>
      <c r="P134" s="189"/>
      <c r="Q134" s="74"/>
    </row>
    <row r="135" spans="1:17" ht="24" x14ac:dyDescent="0.25">
      <c r="A135" s="190"/>
      <c r="B135" s="189"/>
      <c r="C135" s="189"/>
      <c r="D135" s="189"/>
      <c r="E135" s="189"/>
      <c r="F135" s="189"/>
      <c r="G135" s="114" t="s">
        <v>9</v>
      </c>
      <c r="H135" s="32">
        <f t="shared" si="19"/>
        <v>0</v>
      </c>
      <c r="I135" s="32">
        <v>0</v>
      </c>
      <c r="J135" s="32">
        <v>0</v>
      </c>
      <c r="K135" s="32">
        <v>0</v>
      </c>
      <c r="L135" s="32">
        <v>0</v>
      </c>
      <c r="M135" s="32">
        <v>0</v>
      </c>
      <c r="N135" s="32">
        <v>0</v>
      </c>
      <c r="O135" s="189"/>
      <c r="P135" s="189"/>
      <c r="Q135" s="74"/>
    </row>
    <row r="136" spans="1:17" ht="36" x14ac:dyDescent="0.25">
      <c r="A136" s="208" t="s">
        <v>90</v>
      </c>
      <c r="B136" s="208"/>
      <c r="C136" s="208"/>
      <c r="D136" s="208"/>
      <c r="E136" s="208"/>
      <c r="F136" s="208"/>
      <c r="G136" s="115" t="s">
        <v>4</v>
      </c>
      <c r="H136" s="37">
        <f>SUM(H137:H140)</f>
        <v>1865.0000000000005</v>
      </c>
      <c r="I136" s="37">
        <f t="shared" ref="I136:N136" si="32">SUM(I137:I140)</f>
        <v>513.80000000000007</v>
      </c>
      <c r="J136" s="37">
        <f t="shared" si="32"/>
        <v>136.30000000000001</v>
      </c>
      <c r="K136" s="37">
        <f t="shared" si="32"/>
        <v>520.59999999999991</v>
      </c>
      <c r="L136" s="37">
        <f t="shared" si="32"/>
        <v>180.8</v>
      </c>
      <c r="M136" s="37">
        <f t="shared" si="32"/>
        <v>143.1</v>
      </c>
      <c r="N136" s="37">
        <f t="shared" si="32"/>
        <v>370.4</v>
      </c>
      <c r="O136" s="208"/>
      <c r="P136" s="208"/>
      <c r="Q136" s="74"/>
    </row>
    <row r="137" spans="1:17" ht="24" x14ac:dyDescent="0.25">
      <c r="A137" s="208"/>
      <c r="B137" s="208"/>
      <c r="C137" s="208"/>
      <c r="D137" s="208"/>
      <c r="E137" s="208"/>
      <c r="F137" s="208"/>
      <c r="G137" s="115" t="s">
        <v>6</v>
      </c>
      <c r="H137" s="37">
        <f>SUM(I137:N137)</f>
        <v>1473.3000000000002</v>
      </c>
      <c r="I137" s="37">
        <f t="shared" ref="I137:N137" si="33">I67+I72+I77+I82+I87+I92+I97+I102+I107+I112+I117+I122+I127+I132</f>
        <v>203</v>
      </c>
      <c r="J137" s="37">
        <f t="shared" si="33"/>
        <v>135.10000000000002</v>
      </c>
      <c r="K137" s="37">
        <f t="shared" si="33"/>
        <v>514.79999999999995</v>
      </c>
      <c r="L137" s="37">
        <f t="shared" si="33"/>
        <v>125</v>
      </c>
      <c r="M137" s="37">
        <f t="shared" si="33"/>
        <v>125</v>
      </c>
      <c r="N137" s="37">
        <f t="shared" si="33"/>
        <v>370.4</v>
      </c>
      <c r="O137" s="208"/>
      <c r="P137" s="208"/>
      <c r="Q137" s="74"/>
    </row>
    <row r="138" spans="1:17" ht="36" x14ac:dyDescent="0.25">
      <c r="A138" s="208"/>
      <c r="B138" s="208"/>
      <c r="C138" s="208"/>
      <c r="D138" s="208"/>
      <c r="E138" s="208"/>
      <c r="F138" s="208"/>
      <c r="G138" s="115" t="s">
        <v>7</v>
      </c>
      <c r="H138" s="37">
        <f>SUM(I138:N138)</f>
        <v>366.80000000000007</v>
      </c>
      <c r="I138" s="37">
        <f t="shared" ref="I138:N138" si="34">I68+I73+I78+I83+I88+I93+I98+I103+I108+I113+I118+I123+I128+I133</f>
        <v>290.90000000000003</v>
      </c>
      <c r="J138" s="37">
        <f t="shared" si="34"/>
        <v>1.2000000000000002</v>
      </c>
      <c r="K138" s="37">
        <f t="shared" si="34"/>
        <v>5.8</v>
      </c>
      <c r="L138" s="37">
        <f t="shared" si="34"/>
        <v>50.8</v>
      </c>
      <c r="M138" s="37">
        <f t="shared" si="34"/>
        <v>18.100000000000001</v>
      </c>
      <c r="N138" s="37">
        <f t="shared" si="34"/>
        <v>0</v>
      </c>
      <c r="O138" s="208"/>
      <c r="P138" s="208"/>
      <c r="Q138" s="74"/>
    </row>
    <row r="139" spans="1:17" ht="15.75" x14ac:dyDescent="0.25">
      <c r="A139" s="208"/>
      <c r="B139" s="208"/>
      <c r="C139" s="208"/>
      <c r="D139" s="208"/>
      <c r="E139" s="208"/>
      <c r="F139" s="208"/>
      <c r="G139" s="115" t="s">
        <v>8</v>
      </c>
      <c r="H139" s="37">
        <f>SUM(I139:N139)</f>
        <v>24.900000000000002</v>
      </c>
      <c r="I139" s="37">
        <f t="shared" ref="I139:N139" si="35">I69+I74+I79+I84+I89+I94+I99+I104+I109+I114+I119+I124+I129+I134</f>
        <v>19.900000000000002</v>
      </c>
      <c r="J139" s="37">
        <f t="shared" si="35"/>
        <v>0</v>
      </c>
      <c r="K139" s="37">
        <f t="shared" si="35"/>
        <v>0</v>
      </c>
      <c r="L139" s="37">
        <f t="shared" si="35"/>
        <v>5</v>
      </c>
      <c r="M139" s="37">
        <f t="shared" si="35"/>
        <v>0</v>
      </c>
      <c r="N139" s="37">
        <f t="shared" si="35"/>
        <v>0</v>
      </c>
      <c r="O139" s="208"/>
      <c r="P139" s="208"/>
      <c r="Q139" s="74"/>
    </row>
    <row r="140" spans="1:17" ht="24" x14ac:dyDescent="0.25">
      <c r="A140" s="208"/>
      <c r="B140" s="208"/>
      <c r="C140" s="208"/>
      <c r="D140" s="208"/>
      <c r="E140" s="208"/>
      <c r="F140" s="208"/>
      <c r="G140" s="115" t="s">
        <v>9</v>
      </c>
      <c r="H140" s="37">
        <f>SUM(I140:N140)</f>
        <v>0</v>
      </c>
      <c r="I140" s="37">
        <f t="shared" ref="I140:N140" si="36">I70+I75+I80+I85+I90+I95+I100+I105+I110+I115+I120+I125+I130+I135</f>
        <v>0</v>
      </c>
      <c r="J140" s="37">
        <f t="shared" si="36"/>
        <v>0</v>
      </c>
      <c r="K140" s="37">
        <f t="shared" si="36"/>
        <v>0</v>
      </c>
      <c r="L140" s="37">
        <f t="shared" si="36"/>
        <v>0</v>
      </c>
      <c r="M140" s="37">
        <f t="shared" si="36"/>
        <v>0</v>
      </c>
      <c r="N140" s="37">
        <f t="shared" si="36"/>
        <v>0</v>
      </c>
      <c r="O140" s="208"/>
      <c r="P140" s="208"/>
      <c r="Q140" s="74"/>
    </row>
    <row r="141" spans="1:17" ht="15.75" x14ac:dyDescent="0.25">
      <c r="A141" s="208" t="s">
        <v>108</v>
      </c>
      <c r="B141" s="208"/>
      <c r="C141" s="208"/>
      <c r="D141" s="208"/>
      <c r="E141" s="208"/>
      <c r="F141" s="208"/>
      <c r="G141" s="208"/>
      <c r="H141" s="208"/>
      <c r="I141" s="208"/>
      <c r="J141" s="208"/>
      <c r="K141" s="208"/>
      <c r="L141" s="208"/>
      <c r="M141" s="208"/>
      <c r="N141" s="208"/>
      <c r="O141" s="208"/>
      <c r="P141" s="208"/>
      <c r="Q141" s="74"/>
    </row>
    <row r="142" spans="1:17" ht="36" x14ac:dyDescent="0.25">
      <c r="A142" s="190" t="s">
        <v>4265</v>
      </c>
      <c r="B142" s="189" t="s">
        <v>2348</v>
      </c>
      <c r="C142" s="189" t="s">
        <v>108</v>
      </c>
      <c r="D142" s="189">
        <v>2026</v>
      </c>
      <c r="E142" s="189">
        <v>360</v>
      </c>
      <c r="F142" s="189" t="s">
        <v>2349</v>
      </c>
      <c r="G142" s="114" t="s">
        <v>4</v>
      </c>
      <c r="H142" s="32">
        <f>SUM(H143:H146)</f>
        <v>63.77</v>
      </c>
      <c r="I142" s="32">
        <f t="shared" ref="I142:N142" si="37">SUM(I143:I146)</f>
        <v>0</v>
      </c>
      <c r="J142" s="118">
        <f t="shared" si="37"/>
        <v>63.77</v>
      </c>
      <c r="K142" s="32">
        <f t="shared" si="37"/>
        <v>0</v>
      </c>
      <c r="L142" s="32">
        <f t="shared" si="37"/>
        <v>0</v>
      </c>
      <c r="M142" s="32">
        <f t="shared" si="37"/>
        <v>0</v>
      </c>
      <c r="N142" s="32">
        <f t="shared" si="37"/>
        <v>0</v>
      </c>
      <c r="O142" s="189"/>
      <c r="P142" s="189" t="s">
        <v>2350</v>
      </c>
      <c r="Q142" s="74"/>
    </row>
    <row r="143" spans="1:17" ht="15.75" x14ac:dyDescent="0.25">
      <c r="A143" s="190"/>
      <c r="B143" s="189"/>
      <c r="C143" s="189"/>
      <c r="D143" s="189"/>
      <c r="E143" s="189"/>
      <c r="F143" s="189"/>
      <c r="G143" s="114" t="s">
        <v>6</v>
      </c>
      <c r="H143" s="32">
        <f>SUM(I143:N143)</f>
        <v>57.42</v>
      </c>
      <c r="I143" s="119">
        <v>0</v>
      </c>
      <c r="J143" s="128">
        <v>57.42</v>
      </c>
      <c r="K143" s="120">
        <v>0</v>
      </c>
      <c r="L143" s="32">
        <v>0</v>
      </c>
      <c r="M143" s="32">
        <v>0</v>
      </c>
      <c r="N143" s="32">
        <v>0</v>
      </c>
      <c r="O143" s="189"/>
      <c r="P143" s="189"/>
      <c r="Q143" s="74"/>
    </row>
    <row r="144" spans="1:17" ht="24" x14ac:dyDescent="0.25">
      <c r="A144" s="190"/>
      <c r="B144" s="189"/>
      <c r="C144" s="189"/>
      <c r="D144" s="189"/>
      <c r="E144" s="189"/>
      <c r="F144" s="189"/>
      <c r="G144" s="114" t="s">
        <v>617</v>
      </c>
      <c r="H144" s="32">
        <f t="shared" ref="H144:H176" si="38">SUM(I144:N144)</f>
        <v>6.35</v>
      </c>
      <c r="I144" s="119">
        <v>0</v>
      </c>
      <c r="J144" s="128">
        <v>6.35</v>
      </c>
      <c r="K144" s="120">
        <v>0</v>
      </c>
      <c r="L144" s="32">
        <v>0</v>
      </c>
      <c r="M144" s="32">
        <v>0</v>
      </c>
      <c r="N144" s="32">
        <v>0</v>
      </c>
      <c r="O144" s="189"/>
      <c r="P144" s="189"/>
      <c r="Q144" s="74"/>
    </row>
    <row r="145" spans="1:17" ht="15.75" x14ac:dyDescent="0.25">
      <c r="A145" s="190"/>
      <c r="B145" s="189"/>
      <c r="C145" s="189"/>
      <c r="D145" s="189"/>
      <c r="E145" s="189"/>
      <c r="F145" s="189"/>
      <c r="G145" s="114" t="s">
        <v>8</v>
      </c>
      <c r="H145" s="32">
        <f t="shared" si="38"/>
        <v>0</v>
      </c>
      <c r="I145" s="32">
        <v>0</v>
      </c>
      <c r="J145" s="121">
        <v>0</v>
      </c>
      <c r="K145" s="32">
        <v>0</v>
      </c>
      <c r="L145" s="32">
        <v>0</v>
      </c>
      <c r="M145" s="32">
        <v>0</v>
      </c>
      <c r="N145" s="32">
        <v>0</v>
      </c>
      <c r="O145" s="189"/>
      <c r="P145" s="189"/>
      <c r="Q145" s="74"/>
    </row>
    <row r="146" spans="1:17" ht="24" x14ac:dyDescent="0.25">
      <c r="A146" s="190"/>
      <c r="B146" s="189"/>
      <c r="C146" s="189"/>
      <c r="D146" s="189"/>
      <c r="E146" s="189"/>
      <c r="F146" s="189"/>
      <c r="G146" s="114" t="s">
        <v>9</v>
      </c>
      <c r="H146" s="32">
        <f t="shared" si="38"/>
        <v>0</v>
      </c>
      <c r="I146" s="32">
        <v>0</v>
      </c>
      <c r="J146" s="32">
        <v>0</v>
      </c>
      <c r="K146" s="32">
        <v>0</v>
      </c>
      <c r="L146" s="32">
        <v>0</v>
      </c>
      <c r="M146" s="32">
        <v>0</v>
      </c>
      <c r="N146" s="32">
        <v>0</v>
      </c>
      <c r="O146" s="189"/>
      <c r="P146" s="189"/>
      <c r="Q146" s="74"/>
    </row>
    <row r="147" spans="1:17" ht="36" x14ac:dyDescent="0.25">
      <c r="A147" s="190" t="s">
        <v>2351</v>
      </c>
      <c r="B147" s="189" t="s">
        <v>2348</v>
      </c>
      <c r="C147" s="189" t="s">
        <v>108</v>
      </c>
      <c r="D147" s="189">
        <v>2028</v>
      </c>
      <c r="E147" s="189">
        <v>317</v>
      </c>
      <c r="F147" s="189" t="s">
        <v>2352</v>
      </c>
      <c r="G147" s="114" t="s">
        <v>4</v>
      </c>
      <c r="H147" s="32">
        <f>SUM(H148:H151)</f>
        <v>58</v>
      </c>
      <c r="I147" s="32">
        <f t="shared" ref="I147:N147" si="39">SUM(I148:I151)</f>
        <v>0</v>
      </c>
      <c r="J147" s="32">
        <f t="shared" si="39"/>
        <v>0</v>
      </c>
      <c r="K147" s="32">
        <f t="shared" si="39"/>
        <v>0</v>
      </c>
      <c r="L147" s="32">
        <f t="shared" si="39"/>
        <v>58</v>
      </c>
      <c r="M147" s="32">
        <f t="shared" si="39"/>
        <v>0</v>
      </c>
      <c r="N147" s="32">
        <f t="shared" si="39"/>
        <v>0</v>
      </c>
      <c r="O147" s="189"/>
      <c r="P147" s="189" t="s">
        <v>2350</v>
      </c>
      <c r="Q147" s="74"/>
    </row>
    <row r="148" spans="1:17" ht="15.75" x14ac:dyDescent="0.25">
      <c r="A148" s="190"/>
      <c r="B148" s="189"/>
      <c r="C148" s="189"/>
      <c r="D148" s="189"/>
      <c r="E148" s="189"/>
      <c r="F148" s="189"/>
      <c r="G148" s="114" t="s">
        <v>6</v>
      </c>
      <c r="H148" s="32">
        <f t="shared" si="38"/>
        <v>57.2</v>
      </c>
      <c r="I148" s="32">
        <v>0</v>
      </c>
      <c r="J148" s="32">
        <v>0</v>
      </c>
      <c r="K148" s="32">
        <v>0</v>
      </c>
      <c r="L148" s="32">
        <v>57.2</v>
      </c>
      <c r="M148" s="32">
        <v>0</v>
      </c>
      <c r="N148" s="32">
        <v>0</v>
      </c>
      <c r="O148" s="189"/>
      <c r="P148" s="189"/>
      <c r="Q148" s="74"/>
    </row>
    <row r="149" spans="1:17" ht="24" x14ac:dyDescent="0.25">
      <c r="A149" s="190"/>
      <c r="B149" s="189"/>
      <c r="C149" s="189"/>
      <c r="D149" s="189"/>
      <c r="E149" s="189"/>
      <c r="F149" s="189"/>
      <c r="G149" s="114" t="s">
        <v>617</v>
      </c>
      <c r="H149" s="32">
        <f t="shared" si="38"/>
        <v>0.4</v>
      </c>
      <c r="I149" s="32">
        <v>0</v>
      </c>
      <c r="J149" s="32">
        <v>0</v>
      </c>
      <c r="K149" s="32">
        <v>0</v>
      </c>
      <c r="L149" s="32">
        <v>0.4</v>
      </c>
      <c r="M149" s="32">
        <v>0</v>
      </c>
      <c r="N149" s="32">
        <v>0</v>
      </c>
      <c r="O149" s="189"/>
      <c r="P149" s="189"/>
      <c r="Q149" s="74"/>
    </row>
    <row r="150" spans="1:17" ht="15.75" x14ac:dyDescent="0.25">
      <c r="A150" s="190"/>
      <c r="B150" s="189"/>
      <c r="C150" s="189"/>
      <c r="D150" s="189"/>
      <c r="E150" s="189"/>
      <c r="F150" s="189"/>
      <c r="G150" s="114" t="s">
        <v>8</v>
      </c>
      <c r="H150" s="32">
        <f t="shared" si="38"/>
        <v>0.4</v>
      </c>
      <c r="I150" s="32">
        <v>0</v>
      </c>
      <c r="J150" s="32">
        <v>0</v>
      </c>
      <c r="K150" s="32">
        <v>0</v>
      </c>
      <c r="L150" s="32">
        <v>0.4</v>
      </c>
      <c r="M150" s="32">
        <v>0</v>
      </c>
      <c r="N150" s="32">
        <v>0</v>
      </c>
      <c r="O150" s="189"/>
      <c r="P150" s="189"/>
      <c r="Q150" s="74"/>
    </row>
    <row r="151" spans="1:17" ht="24" x14ac:dyDescent="0.25">
      <c r="A151" s="190"/>
      <c r="B151" s="189"/>
      <c r="C151" s="189"/>
      <c r="D151" s="189"/>
      <c r="E151" s="189"/>
      <c r="F151" s="189"/>
      <c r="G151" s="114" t="s">
        <v>9</v>
      </c>
      <c r="H151" s="32">
        <f t="shared" si="38"/>
        <v>0</v>
      </c>
      <c r="I151" s="32">
        <v>0</v>
      </c>
      <c r="J151" s="32">
        <v>0</v>
      </c>
      <c r="K151" s="32">
        <v>0</v>
      </c>
      <c r="L151" s="32">
        <v>0</v>
      </c>
      <c r="M151" s="32">
        <v>0</v>
      </c>
      <c r="N151" s="32">
        <v>0</v>
      </c>
      <c r="O151" s="189"/>
      <c r="P151" s="189"/>
      <c r="Q151" s="74"/>
    </row>
    <row r="152" spans="1:17" ht="36" x14ac:dyDescent="0.25">
      <c r="A152" s="190" t="s">
        <v>2353</v>
      </c>
      <c r="B152" s="189" t="s">
        <v>2348</v>
      </c>
      <c r="C152" s="189" t="s">
        <v>108</v>
      </c>
      <c r="D152" s="189">
        <v>2028</v>
      </c>
      <c r="E152" s="189">
        <v>150</v>
      </c>
      <c r="F152" s="189" t="s">
        <v>2352</v>
      </c>
      <c r="G152" s="114" t="s">
        <v>4</v>
      </c>
      <c r="H152" s="32">
        <f>SUM(H153:H156)</f>
        <v>57.199999999999996</v>
      </c>
      <c r="I152" s="32">
        <f t="shared" ref="I152:N152" si="40">SUM(I153:I156)</f>
        <v>0</v>
      </c>
      <c r="J152" s="32">
        <f t="shared" si="40"/>
        <v>0</v>
      </c>
      <c r="K152" s="32">
        <f t="shared" si="40"/>
        <v>0</v>
      </c>
      <c r="L152" s="32">
        <f t="shared" si="40"/>
        <v>57.199999999999996</v>
      </c>
      <c r="M152" s="32">
        <f t="shared" si="40"/>
        <v>0</v>
      </c>
      <c r="N152" s="32">
        <f t="shared" si="40"/>
        <v>0</v>
      </c>
      <c r="O152" s="189"/>
      <c r="P152" s="189" t="s">
        <v>2350</v>
      </c>
      <c r="Q152" s="74"/>
    </row>
    <row r="153" spans="1:17" ht="15.75" x14ac:dyDescent="0.25">
      <c r="A153" s="190"/>
      <c r="B153" s="189"/>
      <c r="C153" s="189"/>
      <c r="D153" s="189"/>
      <c r="E153" s="189"/>
      <c r="F153" s="189"/>
      <c r="G153" s="114" t="s">
        <v>6</v>
      </c>
      <c r="H153" s="32">
        <f t="shared" si="38"/>
        <v>56.6</v>
      </c>
      <c r="I153" s="32">
        <v>0</v>
      </c>
      <c r="J153" s="32">
        <v>0</v>
      </c>
      <c r="K153" s="32">
        <v>0</v>
      </c>
      <c r="L153" s="32">
        <v>56.6</v>
      </c>
      <c r="M153" s="32">
        <v>0</v>
      </c>
      <c r="N153" s="32">
        <v>0</v>
      </c>
      <c r="O153" s="189"/>
      <c r="P153" s="189"/>
      <c r="Q153" s="74"/>
    </row>
    <row r="154" spans="1:17" ht="24" x14ac:dyDescent="0.25">
      <c r="A154" s="190"/>
      <c r="B154" s="189"/>
      <c r="C154" s="189"/>
      <c r="D154" s="189"/>
      <c r="E154" s="189"/>
      <c r="F154" s="189"/>
      <c r="G154" s="114" t="s">
        <v>617</v>
      </c>
      <c r="H154" s="32">
        <f t="shared" si="38"/>
        <v>0.3</v>
      </c>
      <c r="I154" s="32">
        <v>0</v>
      </c>
      <c r="J154" s="32">
        <v>0</v>
      </c>
      <c r="K154" s="32">
        <v>0</v>
      </c>
      <c r="L154" s="32">
        <v>0.3</v>
      </c>
      <c r="M154" s="32">
        <v>0</v>
      </c>
      <c r="N154" s="32">
        <v>0</v>
      </c>
      <c r="O154" s="189"/>
      <c r="P154" s="189"/>
      <c r="Q154" s="74"/>
    </row>
    <row r="155" spans="1:17" ht="15.75" x14ac:dyDescent="0.25">
      <c r="A155" s="190"/>
      <c r="B155" s="189"/>
      <c r="C155" s="189"/>
      <c r="D155" s="189"/>
      <c r="E155" s="189"/>
      <c r="F155" s="189"/>
      <c r="G155" s="114" t="s">
        <v>8</v>
      </c>
      <c r="H155" s="32">
        <f t="shared" si="38"/>
        <v>0.3</v>
      </c>
      <c r="I155" s="32">
        <v>0</v>
      </c>
      <c r="J155" s="32">
        <v>0</v>
      </c>
      <c r="K155" s="32">
        <v>0</v>
      </c>
      <c r="L155" s="32">
        <v>0.3</v>
      </c>
      <c r="M155" s="32">
        <v>0</v>
      </c>
      <c r="N155" s="32">
        <v>0</v>
      </c>
      <c r="O155" s="189"/>
      <c r="P155" s="189"/>
      <c r="Q155" s="74"/>
    </row>
    <row r="156" spans="1:17" ht="24" x14ac:dyDescent="0.25">
      <c r="A156" s="190"/>
      <c r="B156" s="189"/>
      <c r="C156" s="189"/>
      <c r="D156" s="189"/>
      <c r="E156" s="189"/>
      <c r="F156" s="189"/>
      <c r="G156" s="114" t="s">
        <v>9</v>
      </c>
      <c r="H156" s="32">
        <f t="shared" si="38"/>
        <v>0</v>
      </c>
      <c r="I156" s="32">
        <v>0</v>
      </c>
      <c r="J156" s="32">
        <v>0</v>
      </c>
      <c r="K156" s="32">
        <v>0</v>
      </c>
      <c r="L156" s="32">
        <v>0</v>
      </c>
      <c r="M156" s="32">
        <v>0</v>
      </c>
      <c r="N156" s="32">
        <v>0</v>
      </c>
      <c r="O156" s="189"/>
      <c r="P156" s="189"/>
      <c r="Q156" s="74"/>
    </row>
    <row r="157" spans="1:17" ht="36" x14ac:dyDescent="0.25">
      <c r="A157" s="190" t="s">
        <v>2354</v>
      </c>
      <c r="B157" s="189" t="s">
        <v>2348</v>
      </c>
      <c r="C157" s="189" t="s">
        <v>108</v>
      </c>
      <c r="D157" s="189">
        <v>2029</v>
      </c>
      <c r="E157" s="189">
        <v>332</v>
      </c>
      <c r="F157" s="189" t="s">
        <v>2355</v>
      </c>
      <c r="G157" s="114" t="s">
        <v>4</v>
      </c>
      <c r="H157" s="32">
        <f>SUM(H158:H161)</f>
        <v>54.8</v>
      </c>
      <c r="I157" s="32">
        <f t="shared" ref="I157:N157" si="41">SUM(I158:I161)</f>
        <v>0</v>
      </c>
      <c r="J157" s="32">
        <f t="shared" si="41"/>
        <v>0</v>
      </c>
      <c r="K157" s="32">
        <f t="shared" si="41"/>
        <v>0</v>
      </c>
      <c r="L157" s="32">
        <f t="shared" si="41"/>
        <v>0</v>
      </c>
      <c r="M157" s="32">
        <f t="shared" si="41"/>
        <v>54.8</v>
      </c>
      <c r="N157" s="32">
        <f t="shared" si="41"/>
        <v>0</v>
      </c>
      <c r="O157" s="189"/>
      <c r="P157" s="189" t="s">
        <v>2350</v>
      </c>
      <c r="Q157" s="74"/>
    </row>
    <row r="158" spans="1:17" ht="15.75" x14ac:dyDescent="0.25">
      <c r="A158" s="190"/>
      <c r="B158" s="189"/>
      <c r="C158" s="189"/>
      <c r="D158" s="189"/>
      <c r="E158" s="189"/>
      <c r="F158" s="189"/>
      <c r="G158" s="114" t="s">
        <v>6</v>
      </c>
      <c r="H158" s="32">
        <f t="shared" si="38"/>
        <v>54.2</v>
      </c>
      <c r="I158" s="32">
        <v>0</v>
      </c>
      <c r="J158" s="32">
        <v>0</v>
      </c>
      <c r="K158" s="32">
        <v>0</v>
      </c>
      <c r="L158" s="32">
        <v>0</v>
      </c>
      <c r="M158" s="32">
        <v>54.2</v>
      </c>
      <c r="N158" s="32">
        <v>0</v>
      </c>
      <c r="O158" s="189"/>
      <c r="P158" s="189"/>
      <c r="Q158" s="74"/>
    </row>
    <row r="159" spans="1:17" ht="24" x14ac:dyDescent="0.25">
      <c r="A159" s="190"/>
      <c r="B159" s="189"/>
      <c r="C159" s="189"/>
      <c r="D159" s="189"/>
      <c r="E159" s="189"/>
      <c r="F159" s="189"/>
      <c r="G159" s="114" t="s">
        <v>617</v>
      </c>
      <c r="H159" s="32">
        <f t="shared" si="38"/>
        <v>0.3</v>
      </c>
      <c r="I159" s="32">
        <v>0</v>
      </c>
      <c r="J159" s="32">
        <v>0</v>
      </c>
      <c r="K159" s="32">
        <v>0</v>
      </c>
      <c r="L159" s="32">
        <v>0</v>
      </c>
      <c r="M159" s="32">
        <v>0.3</v>
      </c>
      <c r="N159" s="32">
        <v>0</v>
      </c>
      <c r="O159" s="189"/>
      <c r="P159" s="189"/>
      <c r="Q159" s="74"/>
    </row>
    <row r="160" spans="1:17" ht="15.75" x14ac:dyDescent="0.25">
      <c r="A160" s="190"/>
      <c r="B160" s="189"/>
      <c r="C160" s="189"/>
      <c r="D160" s="189"/>
      <c r="E160" s="189"/>
      <c r="F160" s="189"/>
      <c r="G160" s="114" t="s">
        <v>8</v>
      </c>
      <c r="H160" s="32">
        <f t="shared" si="38"/>
        <v>0.3</v>
      </c>
      <c r="I160" s="32">
        <v>0</v>
      </c>
      <c r="J160" s="32">
        <v>0</v>
      </c>
      <c r="K160" s="32">
        <v>0</v>
      </c>
      <c r="L160" s="32">
        <v>0</v>
      </c>
      <c r="M160" s="32">
        <v>0.3</v>
      </c>
      <c r="N160" s="32">
        <v>0</v>
      </c>
      <c r="O160" s="189"/>
      <c r="P160" s="189"/>
      <c r="Q160" s="74"/>
    </row>
    <row r="161" spans="1:17" ht="24" x14ac:dyDescent="0.25">
      <c r="A161" s="190"/>
      <c r="B161" s="189"/>
      <c r="C161" s="189"/>
      <c r="D161" s="189"/>
      <c r="E161" s="189"/>
      <c r="F161" s="189"/>
      <c r="G161" s="114" t="s">
        <v>9</v>
      </c>
      <c r="H161" s="32">
        <f t="shared" si="38"/>
        <v>0</v>
      </c>
      <c r="I161" s="32">
        <v>0</v>
      </c>
      <c r="J161" s="32">
        <v>0</v>
      </c>
      <c r="K161" s="32">
        <v>0</v>
      </c>
      <c r="L161" s="32">
        <v>0</v>
      </c>
      <c r="M161" s="32">
        <v>0</v>
      </c>
      <c r="N161" s="32">
        <v>0</v>
      </c>
      <c r="O161" s="189"/>
      <c r="P161" s="189"/>
      <c r="Q161" s="74"/>
    </row>
    <row r="162" spans="1:17" ht="36" x14ac:dyDescent="0.25">
      <c r="A162" s="190" t="s">
        <v>2356</v>
      </c>
      <c r="B162" s="189" t="s">
        <v>2348</v>
      </c>
      <c r="C162" s="189" t="s">
        <v>108</v>
      </c>
      <c r="D162" s="189">
        <v>2029</v>
      </c>
      <c r="E162" s="189">
        <v>467</v>
      </c>
      <c r="F162" s="189" t="s">
        <v>2357</v>
      </c>
      <c r="G162" s="114" t="s">
        <v>4</v>
      </c>
      <c r="H162" s="32">
        <f>SUM(H163:H166)</f>
        <v>42.000000000000007</v>
      </c>
      <c r="I162" s="32">
        <f t="shared" ref="I162:N162" si="42">SUM(I163:I166)</f>
        <v>0</v>
      </c>
      <c r="J162" s="32">
        <f t="shared" si="42"/>
        <v>0</v>
      </c>
      <c r="K162" s="32">
        <f t="shared" si="42"/>
        <v>0</v>
      </c>
      <c r="L162" s="32">
        <f t="shared" si="42"/>
        <v>0</v>
      </c>
      <c r="M162" s="32">
        <f t="shared" si="42"/>
        <v>42.000000000000007</v>
      </c>
      <c r="N162" s="32">
        <f t="shared" si="42"/>
        <v>0</v>
      </c>
      <c r="O162" s="189"/>
      <c r="P162" s="189" t="s">
        <v>2350</v>
      </c>
      <c r="Q162" s="74"/>
    </row>
    <row r="163" spans="1:17" ht="15.75" x14ac:dyDescent="0.25">
      <c r="A163" s="190"/>
      <c r="B163" s="189"/>
      <c r="C163" s="189"/>
      <c r="D163" s="189"/>
      <c r="E163" s="189"/>
      <c r="F163" s="189"/>
      <c r="G163" s="114" t="s">
        <v>6</v>
      </c>
      <c r="H163" s="32">
        <f t="shared" si="38"/>
        <v>41.6</v>
      </c>
      <c r="I163" s="32">
        <v>0</v>
      </c>
      <c r="J163" s="32">
        <v>0</v>
      </c>
      <c r="K163" s="32">
        <v>0</v>
      </c>
      <c r="L163" s="32">
        <v>0</v>
      </c>
      <c r="M163" s="32">
        <v>41.6</v>
      </c>
      <c r="N163" s="32">
        <v>0</v>
      </c>
      <c r="O163" s="189"/>
      <c r="P163" s="189"/>
      <c r="Q163" s="74"/>
    </row>
    <row r="164" spans="1:17" ht="24" x14ac:dyDescent="0.25">
      <c r="A164" s="190"/>
      <c r="B164" s="189"/>
      <c r="C164" s="189"/>
      <c r="D164" s="189"/>
      <c r="E164" s="189"/>
      <c r="F164" s="189"/>
      <c r="G164" s="114" t="s">
        <v>617</v>
      </c>
      <c r="H164" s="32">
        <f t="shared" si="38"/>
        <v>0.2</v>
      </c>
      <c r="I164" s="32">
        <v>0</v>
      </c>
      <c r="J164" s="32">
        <v>0</v>
      </c>
      <c r="K164" s="32">
        <v>0</v>
      </c>
      <c r="L164" s="32">
        <v>0</v>
      </c>
      <c r="M164" s="32">
        <v>0.2</v>
      </c>
      <c r="N164" s="32">
        <v>0</v>
      </c>
      <c r="O164" s="189"/>
      <c r="P164" s="189"/>
      <c r="Q164" s="74"/>
    </row>
    <row r="165" spans="1:17" ht="15.75" x14ac:dyDescent="0.25">
      <c r="A165" s="190"/>
      <c r="B165" s="189"/>
      <c r="C165" s="189"/>
      <c r="D165" s="189"/>
      <c r="E165" s="189"/>
      <c r="F165" s="189"/>
      <c r="G165" s="114" t="s">
        <v>8</v>
      </c>
      <c r="H165" s="32">
        <f t="shared" si="38"/>
        <v>0.2</v>
      </c>
      <c r="I165" s="32">
        <v>0</v>
      </c>
      <c r="J165" s="32">
        <v>0</v>
      </c>
      <c r="K165" s="32">
        <v>0</v>
      </c>
      <c r="L165" s="32">
        <v>0</v>
      </c>
      <c r="M165" s="32">
        <v>0.2</v>
      </c>
      <c r="N165" s="32">
        <v>0</v>
      </c>
      <c r="O165" s="189"/>
      <c r="P165" s="189"/>
      <c r="Q165" s="74"/>
    </row>
    <row r="166" spans="1:17" ht="24" x14ac:dyDescent="0.25">
      <c r="A166" s="190"/>
      <c r="B166" s="189"/>
      <c r="C166" s="189"/>
      <c r="D166" s="189"/>
      <c r="E166" s="189"/>
      <c r="F166" s="189"/>
      <c r="G166" s="114" t="s">
        <v>9</v>
      </c>
      <c r="H166" s="32">
        <f t="shared" si="38"/>
        <v>0</v>
      </c>
      <c r="I166" s="32">
        <v>0</v>
      </c>
      <c r="J166" s="32">
        <v>0</v>
      </c>
      <c r="K166" s="32">
        <v>0</v>
      </c>
      <c r="L166" s="32">
        <v>0</v>
      </c>
      <c r="M166" s="32">
        <v>0</v>
      </c>
      <c r="N166" s="32">
        <v>0</v>
      </c>
      <c r="O166" s="189"/>
      <c r="P166" s="189"/>
      <c r="Q166" s="74"/>
    </row>
    <row r="167" spans="1:17" ht="36" x14ac:dyDescent="0.25">
      <c r="A167" s="190" t="s">
        <v>2358</v>
      </c>
      <c r="B167" s="189" t="s">
        <v>2348</v>
      </c>
      <c r="C167" s="189" t="s">
        <v>108</v>
      </c>
      <c r="D167" s="189">
        <v>2030</v>
      </c>
      <c r="E167" s="189">
        <v>90</v>
      </c>
      <c r="F167" s="189" t="s">
        <v>2357</v>
      </c>
      <c r="G167" s="114" t="s">
        <v>4</v>
      </c>
      <c r="H167" s="32">
        <f>SUM(H168:H171)</f>
        <v>55.099999999999994</v>
      </c>
      <c r="I167" s="32">
        <f t="shared" ref="I167:N167" si="43">SUM(I168:I171)</f>
        <v>0</v>
      </c>
      <c r="J167" s="32">
        <f t="shared" si="43"/>
        <v>0</v>
      </c>
      <c r="K167" s="32">
        <f t="shared" si="43"/>
        <v>0</v>
      </c>
      <c r="L167" s="32">
        <f t="shared" si="43"/>
        <v>0</v>
      </c>
      <c r="M167" s="32">
        <f t="shared" si="43"/>
        <v>0</v>
      </c>
      <c r="N167" s="32">
        <f t="shared" si="43"/>
        <v>55.099999999999994</v>
      </c>
      <c r="O167" s="189"/>
      <c r="P167" s="189" t="s">
        <v>2350</v>
      </c>
      <c r="Q167" s="74"/>
    </row>
    <row r="168" spans="1:17" ht="15.75" x14ac:dyDescent="0.25">
      <c r="A168" s="190"/>
      <c r="B168" s="189"/>
      <c r="C168" s="189"/>
      <c r="D168" s="189"/>
      <c r="E168" s="189"/>
      <c r="F168" s="189"/>
      <c r="G168" s="114" t="s">
        <v>6</v>
      </c>
      <c r="H168" s="32">
        <f t="shared" si="38"/>
        <v>54.5</v>
      </c>
      <c r="I168" s="32">
        <v>0</v>
      </c>
      <c r="J168" s="32">
        <v>0</v>
      </c>
      <c r="K168" s="32">
        <v>0</v>
      </c>
      <c r="L168" s="32">
        <v>0</v>
      </c>
      <c r="M168" s="32">
        <v>0</v>
      </c>
      <c r="N168" s="32">
        <v>54.5</v>
      </c>
      <c r="O168" s="189"/>
      <c r="P168" s="189"/>
      <c r="Q168" s="74"/>
    </row>
    <row r="169" spans="1:17" ht="24" x14ac:dyDescent="0.25">
      <c r="A169" s="190"/>
      <c r="B169" s="189"/>
      <c r="C169" s="189"/>
      <c r="D169" s="189"/>
      <c r="E169" s="189"/>
      <c r="F169" s="189"/>
      <c r="G169" s="114" t="s">
        <v>617</v>
      </c>
      <c r="H169" s="32">
        <f t="shared" si="38"/>
        <v>0.3</v>
      </c>
      <c r="I169" s="32">
        <v>0</v>
      </c>
      <c r="J169" s="32">
        <v>0</v>
      </c>
      <c r="K169" s="32">
        <v>0</v>
      </c>
      <c r="L169" s="32">
        <v>0</v>
      </c>
      <c r="M169" s="32">
        <v>0</v>
      </c>
      <c r="N169" s="32">
        <v>0.3</v>
      </c>
      <c r="O169" s="189"/>
      <c r="P169" s="189"/>
      <c r="Q169" s="74"/>
    </row>
    <row r="170" spans="1:17" ht="15.75" x14ac:dyDescent="0.25">
      <c r="A170" s="190"/>
      <c r="B170" s="189"/>
      <c r="C170" s="189"/>
      <c r="D170" s="189"/>
      <c r="E170" s="189"/>
      <c r="F170" s="189"/>
      <c r="G170" s="114" t="s">
        <v>8</v>
      </c>
      <c r="H170" s="32">
        <f t="shared" si="38"/>
        <v>0.3</v>
      </c>
      <c r="I170" s="32">
        <v>0</v>
      </c>
      <c r="J170" s="32">
        <v>0</v>
      </c>
      <c r="K170" s="32">
        <v>0</v>
      </c>
      <c r="L170" s="32">
        <v>0</v>
      </c>
      <c r="M170" s="32">
        <v>0</v>
      </c>
      <c r="N170" s="32">
        <v>0.3</v>
      </c>
      <c r="O170" s="189"/>
      <c r="P170" s="189"/>
      <c r="Q170" s="74"/>
    </row>
    <row r="171" spans="1:17" ht="24" x14ac:dyDescent="0.25">
      <c r="A171" s="190"/>
      <c r="B171" s="189"/>
      <c r="C171" s="189"/>
      <c r="D171" s="189"/>
      <c r="E171" s="189"/>
      <c r="F171" s="189"/>
      <c r="G171" s="114" t="s">
        <v>9</v>
      </c>
      <c r="H171" s="32">
        <f t="shared" si="38"/>
        <v>0</v>
      </c>
      <c r="I171" s="32">
        <v>0</v>
      </c>
      <c r="J171" s="32">
        <v>0</v>
      </c>
      <c r="K171" s="32">
        <v>0</v>
      </c>
      <c r="L171" s="32">
        <v>0</v>
      </c>
      <c r="M171" s="32">
        <v>0</v>
      </c>
      <c r="N171" s="32">
        <v>0</v>
      </c>
      <c r="O171" s="189"/>
      <c r="P171" s="189"/>
      <c r="Q171" s="74"/>
    </row>
    <row r="172" spans="1:17" ht="36" x14ac:dyDescent="0.25">
      <c r="A172" s="208" t="s">
        <v>125</v>
      </c>
      <c r="B172" s="208"/>
      <c r="C172" s="208"/>
      <c r="D172" s="208"/>
      <c r="E172" s="208"/>
      <c r="F172" s="208"/>
      <c r="G172" s="115" t="s">
        <v>4</v>
      </c>
      <c r="H172" s="37">
        <f t="shared" ref="H172:N172" si="44">SUM(H173:H176)</f>
        <v>330.87000000000006</v>
      </c>
      <c r="I172" s="37">
        <f t="shared" si="44"/>
        <v>0</v>
      </c>
      <c r="J172" s="37">
        <f t="shared" si="44"/>
        <v>63.77</v>
      </c>
      <c r="K172" s="37">
        <f t="shared" si="44"/>
        <v>0</v>
      </c>
      <c r="L172" s="37">
        <f t="shared" si="44"/>
        <v>115.20000000000002</v>
      </c>
      <c r="M172" s="37">
        <f t="shared" si="44"/>
        <v>96.800000000000011</v>
      </c>
      <c r="N172" s="37">
        <f t="shared" si="44"/>
        <v>55.099999999999994</v>
      </c>
      <c r="O172" s="189"/>
      <c r="P172" s="189"/>
      <c r="Q172" s="74"/>
    </row>
    <row r="173" spans="1:17" ht="24" x14ac:dyDescent="0.25">
      <c r="A173" s="208"/>
      <c r="B173" s="208"/>
      <c r="C173" s="208"/>
      <c r="D173" s="208"/>
      <c r="E173" s="208"/>
      <c r="F173" s="208"/>
      <c r="G173" s="115" t="s">
        <v>259</v>
      </c>
      <c r="H173" s="37">
        <f>SUM(I173:N173)</f>
        <v>321.52000000000004</v>
      </c>
      <c r="I173" s="37">
        <f t="shared" ref="I173:N173" si="45">I143+I148+I153+I158+I163+I168</f>
        <v>0</v>
      </c>
      <c r="J173" s="37">
        <f t="shared" si="45"/>
        <v>57.42</v>
      </c>
      <c r="K173" s="37">
        <f t="shared" si="45"/>
        <v>0</v>
      </c>
      <c r="L173" s="37">
        <f t="shared" si="45"/>
        <v>113.80000000000001</v>
      </c>
      <c r="M173" s="37">
        <f t="shared" si="45"/>
        <v>95.800000000000011</v>
      </c>
      <c r="N173" s="37">
        <f t="shared" si="45"/>
        <v>54.5</v>
      </c>
      <c r="O173" s="189"/>
      <c r="P173" s="189"/>
      <c r="Q173" s="74"/>
    </row>
    <row r="174" spans="1:17" ht="24" x14ac:dyDescent="0.25">
      <c r="A174" s="208"/>
      <c r="B174" s="208"/>
      <c r="C174" s="208"/>
      <c r="D174" s="208"/>
      <c r="E174" s="208"/>
      <c r="F174" s="208"/>
      <c r="G174" s="115" t="s">
        <v>617</v>
      </c>
      <c r="H174" s="37">
        <f t="shared" si="38"/>
        <v>7.85</v>
      </c>
      <c r="I174" s="37">
        <f t="shared" ref="I174:N174" si="46">I144+I149+I154+I159+I164+I169</f>
        <v>0</v>
      </c>
      <c r="J174" s="37">
        <f t="shared" si="46"/>
        <v>6.35</v>
      </c>
      <c r="K174" s="37">
        <f t="shared" si="46"/>
        <v>0</v>
      </c>
      <c r="L174" s="37">
        <f t="shared" si="46"/>
        <v>0.7</v>
      </c>
      <c r="M174" s="37">
        <f t="shared" si="46"/>
        <v>0.5</v>
      </c>
      <c r="N174" s="37">
        <f t="shared" si="46"/>
        <v>0.3</v>
      </c>
      <c r="O174" s="189"/>
      <c r="P174" s="189"/>
      <c r="Q174" s="74"/>
    </row>
    <row r="175" spans="1:17" ht="15.75" x14ac:dyDescent="0.25">
      <c r="A175" s="208"/>
      <c r="B175" s="208"/>
      <c r="C175" s="208"/>
      <c r="D175" s="208"/>
      <c r="E175" s="208"/>
      <c r="F175" s="208"/>
      <c r="G175" s="115" t="s">
        <v>8</v>
      </c>
      <c r="H175" s="37">
        <f t="shared" si="38"/>
        <v>1.5</v>
      </c>
      <c r="I175" s="37">
        <f t="shared" ref="I175:N175" si="47">I145+I150+I155+I160+I165+I170</f>
        <v>0</v>
      </c>
      <c r="J175" s="37">
        <f t="shared" si="47"/>
        <v>0</v>
      </c>
      <c r="K175" s="37">
        <f t="shared" si="47"/>
        <v>0</v>
      </c>
      <c r="L175" s="37">
        <f t="shared" si="47"/>
        <v>0.7</v>
      </c>
      <c r="M175" s="37">
        <f t="shared" si="47"/>
        <v>0.5</v>
      </c>
      <c r="N175" s="37">
        <f t="shared" si="47"/>
        <v>0.3</v>
      </c>
      <c r="O175" s="189"/>
      <c r="P175" s="189"/>
      <c r="Q175" s="74"/>
    </row>
    <row r="176" spans="1:17" ht="24" x14ac:dyDescent="0.25">
      <c r="A176" s="208"/>
      <c r="B176" s="208"/>
      <c r="C176" s="208"/>
      <c r="D176" s="208"/>
      <c r="E176" s="208"/>
      <c r="F176" s="208"/>
      <c r="G176" s="115" t="s">
        <v>9</v>
      </c>
      <c r="H176" s="37">
        <f t="shared" si="38"/>
        <v>0</v>
      </c>
      <c r="I176" s="37">
        <f t="shared" ref="I176:N176" si="48">I146+I151+I156+I161+I166+I171</f>
        <v>0</v>
      </c>
      <c r="J176" s="37">
        <f t="shared" si="48"/>
        <v>0</v>
      </c>
      <c r="K176" s="37">
        <f t="shared" si="48"/>
        <v>0</v>
      </c>
      <c r="L176" s="37">
        <f t="shared" si="48"/>
        <v>0</v>
      </c>
      <c r="M176" s="37">
        <f t="shared" si="48"/>
        <v>0</v>
      </c>
      <c r="N176" s="37">
        <f t="shared" si="48"/>
        <v>0</v>
      </c>
      <c r="O176" s="189"/>
      <c r="P176" s="189"/>
      <c r="Q176" s="74"/>
    </row>
    <row r="177" spans="1:17" ht="15.75" x14ac:dyDescent="0.25">
      <c r="A177" s="208" t="s">
        <v>294</v>
      </c>
      <c r="B177" s="208"/>
      <c r="C177" s="208"/>
      <c r="D177" s="208"/>
      <c r="E177" s="208"/>
      <c r="F177" s="208"/>
      <c r="G177" s="208"/>
      <c r="H177" s="208"/>
      <c r="I177" s="208"/>
      <c r="J177" s="208"/>
      <c r="K177" s="208"/>
      <c r="L177" s="208"/>
      <c r="M177" s="208"/>
      <c r="N177" s="208"/>
      <c r="O177" s="208"/>
      <c r="P177" s="208"/>
      <c r="Q177" s="74"/>
    </row>
    <row r="178" spans="1:17" ht="60" customHeight="1" x14ac:dyDescent="0.25">
      <c r="A178" s="190" t="s">
        <v>2359</v>
      </c>
      <c r="B178" s="189" t="s">
        <v>766</v>
      </c>
      <c r="C178" s="189" t="s">
        <v>294</v>
      </c>
      <c r="D178" s="189">
        <v>2029</v>
      </c>
      <c r="E178" s="189">
        <v>165</v>
      </c>
      <c r="F178" s="205" t="s">
        <v>4073</v>
      </c>
      <c r="G178" s="27" t="s">
        <v>4</v>
      </c>
      <c r="H178" s="32">
        <f>SUM(H179:H182)</f>
        <v>441.5</v>
      </c>
      <c r="I178" s="32">
        <f t="shared" ref="I178:N178" si="49">SUM(I179:I182)</f>
        <v>0</v>
      </c>
      <c r="J178" s="32">
        <f t="shared" si="49"/>
        <v>0</v>
      </c>
      <c r="K178" s="32">
        <f t="shared" si="49"/>
        <v>0</v>
      </c>
      <c r="L178" s="32">
        <f t="shared" si="49"/>
        <v>0</v>
      </c>
      <c r="M178" s="32">
        <f t="shared" si="49"/>
        <v>441.5</v>
      </c>
      <c r="N178" s="32">
        <f t="shared" si="49"/>
        <v>0</v>
      </c>
      <c r="O178" s="189">
        <v>2469</v>
      </c>
      <c r="P178" s="189" t="s">
        <v>2360</v>
      </c>
      <c r="Q178" s="74"/>
    </row>
    <row r="179" spans="1:17" ht="15.75" x14ac:dyDescent="0.25">
      <c r="A179" s="190"/>
      <c r="B179" s="189"/>
      <c r="C179" s="189"/>
      <c r="D179" s="189"/>
      <c r="E179" s="189"/>
      <c r="F179" s="206"/>
      <c r="G179" s="27" t="s">
        <v>259</v>
      </c>
      <c r="H179" s="32">
        <f>SUM(I179:N179)</f>
        <v>0</v>
      </c>
      <c r="I179" s="32">
        <v>0</v>
      </c>
      <c r="J179" s="32">
        <v>0</v>
      </c>
      <c r="K179" s="32">
        <v>0</v>
      </c>
      <c r="L179" s="32">
        <v>0</v>
      </c>
      <c r="M179" s="32">
        <v>0</v>
      </c>
      <c r="N179" s="32">
        <v>0</v>
      </c>
      <c r="O179" s="189"/>
      <c r="P179" s="189"/>
      <c r="Q179" s="74"/>
    </row>
    <row r="180" spans="1:17" ht="36" x14ac:dyDescent="0.25">
      <c r="A180" s="190"/>
      <c r="B180" s="189"/>
      <c r="C180" s="189"/>
      <c r="D180" s="189"/>
      <c r="E180" s="189"/>
      <c r="F180" s="206"/>
      <c r="G180" s="27" t="s">
        <v>7</v>
      </c>
      <c r="H180" s="32">
        <f t="shared" ref="H180:H242" si="50">SUM(I180:N180)</f>
        <v>419.4</v>
      </c>
      <c r="I180" s="32">
        <v>0</v>
      </c>
      <c r="J180" s="32">
        <v>0</v>
      </c>
      <c r="K180" s="32">
        <v>0</v>
      </c>
      <c r="L180" s="32">
        <v>0</v>
      </c>
      <c r="M180" s="32">
        <v>419.4</v>
      </c>
      <c r="N180" s="32">
        <v>0</v>
      </c>
      <c r="O180" s="189"/>
      <c r="P180" s="189"/>
      <c r="Q180" s="74"/>
    </row>
    <row r="181" spans="1:17" ht="15.75" x14ac:dyDescent="0.25">
      <c r="A181" s="190"/>
      <c r="B181" s="189"/>
      <c r="C181" s="189"/>
      <c r="D181" s="189"/>
      <c r="E181" s="189"/>
      <c r="F181" s="206"/>
      <c r="G181" s="27" t="s">
        <v>8</v>
      </c>
      <c r="H181" s="32">
        <f t="shared" si="50"/>
        <v>22.1</v>
      </c>
      <c r="I181" s="32">
        <v>0</v>
      </c>
      <c r="J181" s="32">
        <v>0</v>
      </c>
      <c r="K181" s="32">
        <v>0</v>
      </c>
      <c r="L181" s="32">
        <v>0</v>
      </c>
      <c r="M181" s="32">
        <v>22.1</v>
      </c>
      <c r="N181" s="32">
        <v>0</v>
      </c>
      <c r="O181" s="189"/>
      <c r="P181" s="189"/>
      <c r="Q181" s="74"/>
    </row>
    <row r="182" spans="1:17" ht="24" x14ac:dyDescent="0.25">
      <c r="A182" s="190"/>
      <c r="B182" s="189"/>
      <c r="C182" s="189"/>
      <c r="D182" s="189"/>
      <c r="E182" s="189"/>
      <c r="F182" s="207"/>
      <c r="G182" s="27" t="s">
        <v>9</v>
      </c>
      <c r="H182" s="32">
        <f t="shared" si="50"/>
        <v>0</v>
      </c>
      <c r="I182" s="32">
        <v>0</v>
      </c>
      <c r="J182" s="32">
        <v>0</v>
      </c>
      <c r="K182" s="32">
        <v>0</v>
      </c>
      <c r="L182" s="32">
        <v>0</v>
      </c>
      <c r="M182" s="32">
        <v>0</v>
      </c>
      <c r="N182" s="32">
        <v>0</v>
      </c>
      <c r="O182" s="189"/>
      <c r="P182" s="189"/>
      <c r="Q182" s="74"/>
    </row>
    <row r="183" spans="1:17" ht="60" customHeight="1" x14ac:dyDescent="0.25">
      <c r="A183" s="190" t="s">
        <v>2361</v>
      </c>
      <c r="B183" s="189" t="s">
        <v>2362</v>
      </c>
      <c r="C183" s="189" t="s">
        <v>294</v>
      </c>
      <c r="D183" s="189">
        <v>2028</v>
      </c>
      <c r="E183" s="189">
        <v>232</v>
      </c>
      <c r="F183" s="205" t="s">
        <v>4072</v>
      </c>
      <c r="G183" s="27" t="s">
        <v>4</v>
      </c>
      <c r="H183" s="32">
        <f>SUM(H184:H187)</f>
        <v>28.799999999999997</v>
      </c>
      <c r="I183" s="32">
        <f t="shared" ref="I183:N183" si="51">SUM(I184:I187)</f>
        <v>0</v>
      </c>
      <c r="J183" s="32">
        <f t="shared" si="51"/>
        <v>0</v>
      </c>
      <c r="K183" s="32">
        <f t="shared" si="51"/>
        <v>0</v>
      </c>
      <c r="L183" s="32">
        <f t="shared" si="51"/>
        <v>28.799999999999997</v>
      </c>
      <c r="M183" s="32">
        <f t="shared" si="51"/>
        <v>0</v>
      </c>
      <c r="N183" s="32">
        <f t="shared" si="51"/>
        <v>0</v>
      </c>
      <c r="O183" s="189">
        <v>1434</v>
      </c>
      <c r="P183" s="189" t="s">
        <v>2363</v>
      </c>
      <c r="Q183" s="74"/>
    </row>
    <row r="184" spans="1:17" ht="15.75" x14ac:dyDescent="0.25">
      <c r="A184" s="190"/>
      <c r="B184" s="189"/>
      <c r="C184" s="189"/>
      <c r="D184" s="189"/>
      <c r="E184" s="189"/>
      <c r="F184" s="206"/>
      <c r="G184" s="27" t="s">
        <v>259</v>
      </c>
      <c r="H184" s="32">
        <f t="shared" si="50"/>
        <v>28.4</v>
      </c>
      <c r="I184" s="32">
        <v>0</v>
      </c>
      <c r="J184" s="32">
        <v>0</v>
      </c>
      <c r="K184" s="32">
        <v>0</v>
      </c>
      <c r="L184" s="32">
        <v>28.4</v>
      </c>
      <c r="M184" s="32">
        <v>0</v>
      </c>
      <c r="N184" s="32">
        <v>0</v>
      </c>
      <c r="O184" s="189"/>
      <c r="P184" s="189"/>
      <c r="Q184" s="74"/>
    </row>
    <row r="185" spans="1:17" ht="36" x14ac:dyDescent="0.25">
      <c r="A185" s="190"/>
      <c r="B185" s="189"/>
      <c r="C185" s="189"/>
      <c r="D185" s="189"/>
      <c r="E185" s="189"/>
      <c r="F185" s="206"/>
      <c r="G185" s="27" t="s">
        <v>7</v>
      </c>
      <c r="H185" s="32">
        <f t="shared" si="50"/>
        <v>0.4</v>
      </c>
      <c r="I185" s="32">
        <v>0</v>
      </c>
      <c r="J185" s="32">
        <v>0</v>
      </c>
      <c r="K185" s="32">
        <v>0</v>
      </c>
      <c r="L185" s="32">
        <v>0.4</v>
      </c>
      <c r="M185" s="32">
        <v>0</v>
      </c>
      <c r="N185" s="32">
        <v>0</v>
      </c>
      <c r="O185" s="189"/>
      <c r="P185" s="189"/>
      <c r="Q185" s="74"/>
    </row>
    <row r="186" spans="1:17" ht="15.75" x14ac:dyDescent="0.25">
      <c r="A186" s="190"/>
      <c r="B186" s="189"/>
      <c r="C186" s="189"/>
      <c r="D186" s="189"/>
      <c r="E186" s="189"/>
      <c r="F186" s="206"/>
      <c r="G186" s="27" t="s">
        <v>8</v>
      </c>
      <c r="H186" s="32">
        <f t="shared" si="50"/>
        <v>0</v>
      </c>
      <c r="I186" s="32">
        <v>0</v>
      </c>
      <c r="J186" s="32">
        <v>0</v>
      </c>
      <c r="K186" s="32">
        <v>0</v>
      </c>
      <c r="L186" s="32">
        <v>0</v>
      </c>
      <c r="M186" s="32">
        <v>0</v>
      </c>
      <c r="N186" s="32">
        <v>0</v>
      </c>
      <c r="O186" s="189"/>
      <c r="P186" s="189"/>
      <c r="Q186" s="74"/>
    </row>
    <row r="187" spans="1:17" ht="24" x14ac:dyDescent="0.25">
      <c r="A187" s="190"/>
      <c r="B187" s="189"/>
      <c r="C187" s="189"/>
      <c r="D187" s="189"/>
      <c r="E187" s="189"/>
      <c r="F187" s="207"/>
      <c r="G187" s="27" t="s">
        <v>9</v>
      </c>
      <c r="H187" s="32">
        <f t="shared" si="50"/>
        <v>0</v>
      </c>
      <c r="I187" s="32">
        <v>0</v>
      </c>
      <c r="J187" s="32">
        <v>0</v>
      </c>
      <c r="K187" s="32">
        <v>0</v>
      </c>
      <c r="L187" s="32">
        <v>0</v>
      </c>
      <c r="M187" s="32">
        <v>0</v>
      </c>
      <c r="N187" s="32">
        <v>0</v>
      </c>
      <c r="O187" s="189"/>
      <c r="P187" s="189"/>
      <c r="Q187" s="74"/>
    </row>
    <row r="188" spans="1:17" ht="40.5" customHeight="1" x14ac:dyDescent="0.25">
      <c r="A188" s="190" t="s">
        <v>2364</v>
      </c>
      <c r="B188" s="189" t="s">
        <v>2362</v>
      </c>
      <c r="C188" s="189" t="s">
        <v>294</v>
      </c>
      <c r="D188" s="189">
        <v>2027</v>
      </c>
      <c r="E188" s="189">
        <v>456</v>
      </c>
      <c r="F188" s="205" t="s">
        <v>4071</v>
      </c>
      <c r="G188" s="27" t="s">
        <v>4</v>
      </c>
      <c r="H188" s="32">
        <f>SUM(H189:H192)</f>
        <v>83.3</v>
      </c>
      <c r="I188" s="32">
        <f t="shared" ref="I188:N188" si="52">SUM(I189:I192)</f>
        <v>0</v>
      </c>
      <c r="J188" s="32">
        <f t="shared" si="52"/>
        <v>0</v>
      </c>
      <c r="K188" s="32">
        <f t="shared" si="52"/>
        <v>83.3</v>
      </c>
      <c r="L188" s="32">
        <f t="shared" si="52"/>
        <v>0</v>
      </c>
      <c r="M188" s="32">
        <f t="shared" si="52"/>
        <v>0</v>
      </c>
      <c r="N188" s="32">
        <f t="shared" si="52"/>
        <v>0</v>
      </c>
      <c r="O188" s="189">
        <v>656</v>
      </c>
      <c r="P188" s="189" t="s">
        <v>2360</v>
      </c>
      <c r="Q188" s="74"/>
    </row>
    <row r="189" spans="1:17" ht="27" customHeight="1" x14ac:dyDescent="0.25">
      <c r="A189" s="190"/>
      <c r="B189" s="189"/>
      <c r="C189" s="189"/>
      <c r="D189" s="189"/>
      <c r="E189" s="189"/>
      <c r="F189" s="206"/>
      <c r="G189" s="27" t="s">
        <v>259</v>
      </c>
      <c r="H189" s="32">
        <f t="shared" si="50"/>
        <v>82.3</v>
      </c>
      <c r="I189" s="32">
        <v>0</v>
      </c>
      <c r="J189" s="32">
        <v>0</v>
      </c>
      <c r="K189" s="32">
        <v>82.3</v>
      </c>
      <c r="L189" s="32">
        <v>0</v>
      </c>
      <c r="M189" s="32">
        <v>0</v>
      </c>
      <c r="N189" s="32">
        <v>0</v>
      </c>
      <c r="O189" s="189"/>
      <c r="P189" s="189"/>
      <c r="Q189" s="74"/>
    </row>
    <row r="190" spans="1:17" ht="36" x14ac:dyDescent="0.25">
      <c r="A190" s="190"/>
      <c r="B190" s="189"/>
      <c r="C190" s="189"/>
      <c r="D190" s="189"/>
      <c r="E190" s="189"/>
      <c r="F190" s="206"/>
      <c r="G190" s="27" t="s">
        <v>7</v>
      </c>
      <c r="H190" s="32">
        <f t="shared" si="50"/>
        <v>1</v>
      </c>
      <c r="I190" s="32">
        <v>0</v>
      </c>
      <c r="J190" s="32">
        <v>0</v>
      </c>
      <c r="K190" s="32">
        <v>1</v>
      </c>
      <c r="L190" s="32">
        <v>0</v>
      </c>
      <c r="M190" s="32">
        <v>0</v>
      </c>
      <c r="N190" s="32">
        <v>0</v>
      </c>
      <c r="O190" s="189"/>
      <c r="P190" s="189"/>
      <c r="Q190" s="74"/>
    </row>
    <row r="191" spans="1:17" ht="15.75" x14ac:dyDescent="0.25">
      <c r="A191" s="190"/>
      <c r="B191" s="189"/>
      <c r="C191" s="189"/>
      <c r="D191" s="189"/>
      <c r="E191" s="189"/>
      <c r="F191" s="206"/>
      <c r="G191" s="27" t="s">
        <v>8</v>
      </c>
      <c r="H191" s="32">
        <f t="shared" si="50"/>
        <v>0</v>
      </c>
      <c r="I191" s="32">
        <v>0</v>
      </c>
      <c r="J191" s="32">
        <v>0</v>
      </c>
      <c r="K191" s="32">
        <v>0</v>
      </c>
      <c r="L191" s="32">
        <v>0</v>
      </c>
      <c r="M191" s="32">
        <v>0</v>
      </c>
      <c r="N191" s="32">
        <v>0</v>
      </c>
      <c r="O191" s="189"/>
      <c r="P191" s="189"/>
      <c r="Q191" s="74"/>
    </row>
    <row r="192" spans="1:17" ht="24" x14ac:dyDescent="0.25">
      <c r="A192" s="190"/>
      <c r="B192" s="189"/>
      <c r="C192" s="189"/>
      <c r="D192" s="189"/>
      <c r="E192" s="189"/>
      <c r="F192" s="207"/>
      <c r="G192" s="27" t="s">
        <v>9</v>
      </c>
      <c r="H192" s="32">
        <f t="shared" si="50"/>
        <v>0</v>
      </c>
      <c r="I192" s="32">
        <v>0</v>
      </c>
      <c r="J192" s="32">
        <v>0</v>
      </c>
      <c r="K192" s="32">
        <v>0</v>
      </c>
      <c r="L192" s="32">
        <v>0</v>
      </c>
      <c r="M192" s="32">
        <v>0</v>
      </c>
      <c r="N192" s="32">
        <v>0</v>
      </c>
      <c r="O192" s="189"/>
      <c r="P192" s="189"/>
      <c r="Q192" s="74"/>
    </row>
    <row r="193" spans="1:17" ht="46.5" customHeight="1" x14ac:dyDescent="0.25">
      <c r="A193" s="190" t="s">
        <v>2365</v>
      </c>
      <c r="B193" s="189" t="s">
        <v>2362</v>
      </c>
      <c r="C193" s="189" t="s">
        <v>294</v>
      </c>
      <c r="D193" s="189">
        <v>2027</v>
      </c>
      <c r="E193" s="189">
        <v>164</v>
      </c>
      <c r="F193" s="205" t="s">
        <v>4070</v>
      </c>
      <c r="G193" s="27" t="s">
        <v>4</v>
      </c>
      <c r="H193" s="32">
        <f>SUM(H194:H197)</f>
        <v>85.3</v>
      </c>
      <c r="I193" s="32">
        <f t="shared" ref="I193:N193" si="53">SUM(I194:I197)</f>
        <v>0</v>
      </c>
      <c r="J193" s="32">
        <f t="shared" si="53"/>
        <v>0</v>
      </c>
      <c r="K193" s="32">
        <f t="shared" si="53"/>
        <v>85.3</v>
      </c>
      <c r="L193" s="32">
        <f t="shared" si="53"/>
        <v>0</v>
      </c>
      <c r="M193" s="32">
        <f t="shared" si="53"/>
        <v>0</v>
      </c>
      <c r="N193" s="32">
        <f t="shared" si="53"/>
        <v>0</v>
      </c>
      <c r="O193" s="189">
        <v>625</v>
      </c>
      <c r="P193" s="189" t="s">
        <v>2360</v>
      </c>
      <c r="Q193" s="74"/>
    </row>
    <row r="194" spans="1:17" ht="25.5" customHeight="1" x14ac:dyDescent="0.25">
      <c r="A194" s="190"/>
      <c r="B194" s="189"/>
      <c r="C194" s="189"/>
      <c r="D194" s="189"/>
      <c r="E194" s="189"/>
      <c r="F194" s="206"/>
      <c r="G194" s="27" t="s">
        <v>259</v>
      </c>
      <c r="H194" s="32">
        <f t="shared" si="50"/>
        <v>84.3</v>
      </c>
      <c r="I194" s="32">
        <v>0</v>
      </c>
      <c r="J194" s="32">
        <v>0</v>
      </c>
      <c r="K194" s="32">
        <v>84.3</v>
      </c>
      <c r="L194" s="32">
        <v>0</v>
      </c>
      <c r="M194" s="32">
        <v>0</v>
      </c>
      <c r="N194" s="32">
        <v>0</v>
      </c>
      <c r="O194" s="189"/>
      <c r="P194" s="189"/>
      <c r="Q194" s="74"/>
    </row>
    <row r="195" spans="1:17" ht="36" x14ac:dyDescent="0.25">
      <c r="A195" s="190"/>
      <c r="B195" s="189"/>
      <c r="C195" s="189"/>
      <c r="D195" s="189"/>
      <c r="E195" s="189"/>
      <c r="F195" s="206"/>
      <c r="G195" s="27" t="s">
        <v>7</v>
      </c>
      <c r="H195" s="32">
        <f t="shared" si="50"/>
        <v>1</v>
      </c>
      <c r="I195" s="32">
        <v>0</v>
      </c>
      <c r="J195" s="32">
        <v>0</v>
      </c>
      <c r="K195" s="32">
        <v>1</v>
      </c>
      <c r="L195" s="32">
        <v>0</v>
      </c>
      <c r="M195" s="32">
        <v>0</v>
      </c>
      <c r="N195" s="32">
        <v>0</v>
      </c>
      <c r="O195" s="189"/>
      <c r="P195" s="189"/>
      <c r="Q195" s="74"/>
    </row>
    <row r="196" spans="1:17" ht="15.75" x14ac:dyDescent="0.25">
      <c r="A196" s="190"/>
      <c r="B196" s="189"/>
      <c r="C196" s="189"/>
      <c r="D196" s="189"/>
      <c r="E196" s="189"/>
      <c r="F196" s="206"/>
      <c r="G196" s="27" t="s">
        <v>8</v>
      </c>
      <c r="H196" s="32">
        <f t="shared" si="50"/>
        <v>0</v>
      </c>
      <c r="I196" s="32">
        <v>0</v>
      </c>
      <c r="J196" s="32">
        <v>0</v>
      </c>
      <c r="K196" s="32">
        <v>0</v>
      </c>
      <c r="L196" s="32">
        <v>0</v>
      </c>
      <c r="M196" s="32">
        <v>0</v>
      </c>
      <c r="N196" s="32">
        <v>0</v>
      </c>
      <c r="O196" s="189"/>
      <c r="P196" s="189"/>
      <c r="Q196" s="74"/>
    </row>
    <row r="197" spans="1:17" ht="24" x14ac:dyDescent="0.25">
      <c r="A197" s="190"/>
      <c r="B197" s="189"/>
      <c r="C197" s="189"/>
      <c r="D197" s="189"/>
      <c r="E197" s="189"/>
      <c r="F197" s="207"/>
      <c r="G197" s="27" t="s">
        <v>9</v>
      </c>
      <c r="H197" s="32">
        <f t="shared" si="50"/>
        <v>0</v>
      </c>
      <c r="I197" s="32">
        <v>0</v>
      </c>
      <c r="J197" s="32">
        <v>0</v>
      </c>
      <c r="K197" s="32">
        <v>0</v>
      </c>
      <c r="L197" s="32">
        <v>0</v>
      </c>
      <c r="M197" s="32">
        <v>0</v>
      </c>
      <c r="N197" s="32">
        <v>0</v>
      </c>
      <c r="O197" s="189"/>
      <c r="P197" s="189"/>
      <c r="Q197" s="74"/>
    </row>
    <row r="198" spans="1:17" ht="36" x14ac:dyDescent="0.25">
      <c r="A198" s="190" t="s">
        <v>2366</v>
      </c>
      <c r="B198" s="189" t="s">
        <v>766</v>
      </c>
      <c r="C198" s="189" t="s">
        <v>294</v>
      </c>
      <c r="D198" s="189">
        <v>2025</v>
      </c>
      <c r="E198" s="189">
        <v>320</v>
      </c>
      <c r="F198" s="189" t="s">
        <v>2367</v>
      </c>
      <c r="G198" s="27" t="s">
        <v>4</v>
      </c>
      <c r="H198" s="32">
        <f>SUM(H199:H202)</f>
        <v>35</v>
      </c>
      <c r="I198" s="32">
        <f t="shared" ref="I198:N198" si="54">SUM(I199:I202)</f>
        <v>35</v>
      </c>
      <c r="J198" s="32">
        <f t="shared" si="54"/>
        <v>0</v>
      </c>
      <c r="K198" s="32">
        <f t="shared" si="54"/>
        <v>0</v>
      </c>
      <c r="L198" s="32">
        <f t="shared" si="54"/>
        <v>0</v>
      </c>
      <c r="M198" s="32">
        <f t="shared" si="54"/>
        <v>0</v>
      </c>
      <c r="N198" s="32">
        <f t="shared" si="54"/>
        <v>0</v>
      </c>
      <c r="O198" s="189">
        <v>775</v>
      </c>
      <c r="P198" s="189" t="s">
        <v>2360</v>
      </c>
      <c r="Q198" s="74"/>
    </row>
    <row r="199" spans="1:17" ht="15.75" x14ac:dyDescent="0.25">
      <c r="A199" s="190"/>
      <c r="B199" s="189"/>
      <c r="C199" s="189"/>
      <c r="D199" s="189"/>
      <c r="E199" s="189"/>
      <c r="F199" s="189"/>
      <c r="G199" s="27" t="s">
        <v>259</v>
      </c>
      <c r="H199" s="32">
        <f t="shared" si="50"/>
        <v>0</v>
      </c>
      <c r="I199" s="32">
        <v>0</v>
      </c>
      <c r="J199" s="32">
        <v>0</v>
      </c>
      <c r="K199" s="32">
        <v>0</v>
      </c>
      <c r="L199" s="32">
        <v>0</v>
      </c>
      <c r="M199" s="32">
        <v>0</v>
      </c>
      <c r="N199" s="32">
        <v>0</v>
      </c>
      <c r="O199" s="189"/>
      <c r="P199" s="189"/>
      <c r="Q199" s="74"/>
    </row>
    <row r="200" spans="1:17" ht="36" x14ac:dyDescent="0.25">
      <c r="A200" s="190"/>
      <c r="B200" s="189"/>
      <c r="C200" s="189"/>
      <c r="D200" s="189"/>
      <c r="E200" s="189"/>
      <c r="F200" s="189"/>
      <c r="G200" s="27" t="s">
        <v>7</v>
      </c>
      <c r="H200" s="32">
        <f t="shared" si="50"/>
        <v>33.200000000000003</v>
      </c>
      <c r="I200" s="32">
        <v>33.200000000000003</v>
      </c>
      <c r="J200" s="32">
        <v>0</v>
      </c>
      <c r="K200" s="32">
        <v>0</v>
      </c>
      <c r="L200" s="32">
        <v>0</v>
      </c>
      <c r="M200" s="32">
        <v>0</v>
      </c>
      <c r="N200" s="32">
        <v>0</v>
      </c>
      <c r="O200" s="189"/>
      <c r="P200" s="189"/>
      <c r="Q200" s="74"/>
    </row>
    <row r="201" spans="1:17" ht="15.75" x14ac:dyDescent="0.25">
      <c r="A201" s="190"/>
      <c r="B201" s="189"/>
      <c r="C201" s="189"/>
      <c r="D201" s="189"/>
      <c r="E201" s="189"/>
      <c r="F201" s="189"/>
      <c r="G201" s="27" t="s">
        <v>8</v>
      </c>
      <c r="H201" s="32">
        <f t="shared" si="50"/>
        <v>1.8</v>
      </c>
      <c r="I201" s="32">
        <v>1.8</v>
      </c>
      <c r="J201" s="32">
        <v>0</v>
      </c>
      <c r="K201" s="32">
        <v>0</v>
      </c>
      <c r="L201" s="32">
        <v>0</v>
      </c>
      <c r="M201" s="32">
        <v>0</v>
      </c>
      <c r="N201" s="32">
        <v>0</v>
      </c>
      <c r="O201" s="189"/>
      <c r="P201" s="189"/>
      <c r="Q201" s="74"/>
    </row>
    <row r="202" spans="1:17" ht="24" x14ac:dyDescent="0.25">
      <c r="A202" s="190"/>
      <c r="B202" s="189"/>
      <c r="C202" s="189"/>
      <c r="D202" s="189"/>
      <c r="E202" s="189"/>
      <c r="F202" s="189"/>
      <c r="G202" s="27" t="s">
        <v>9</v>
      </c>
      <c r="H202" s="32">
        <f t="shared" si="50"/>
        <v>0</v>
      </c>
      <c r="I202" s="32">
        <v>0</v>
      </c>
      <c r="J202" s="32">
        <v>0</v>
      </c>
      <c r="K202" s="32">
        <v>0</v>
      </c>
      <c r="L202" s="32">
        <v>0</v>
      </c>
      <c r="M202" s="32">
        <v>0</v>
      </c>
      <c r="N202" s="32">
        <v>0</v>
      </c>
      <c r="O202" s="189"/>
      <c r="P202" s="189"/>
      <c r="Q202" s="74"/>
    </row>
    <row r="203" spans="1:17" ht="48" customHeight="1" x14ac:dyDescent="0.25">
      <c r="A203" s="190" t="s">
        <v>2368</v>
      </c>
      <c r="B203" s="189" t="s">
        <v>766</v>
      </c>
      <c r="C203" s="189" t="s">
        <v>294</v>
      </c>
      <c r="D203" s="189">
        <v>2028</v>
      </c>
      <c r="E203" s="189">
        <v>232</v>
      </c>
      <c r="F203" s="205" t="s">
        <v>4069</v>
      </c>
      <c r="G203" s="27" t="s">
        <v>4</v>
      </c>
      <c r="H203" s="32">
        <f>SUM(H204:H207)</f>
        <v>22.099999999999998</v>
      </c>
      <c r="I203" s="32">
        <f t="shared" ref="I203:N203" si="55">SUM(I204:I207)</f>
        <v>0</v>
      </c>
      <c r="J203" s="32">
        <f t="shared" si="55"/>
        <v>0</v>
      </c>
      <c r="K203" s="32">
        <f t="shared" si="55"/>
        <v>0</v>
      </c>
      <c r="L203" s="32">
        <f t="shared" si="55"/>
        <v>22.099999999999998</v>
      </c>
      <c r="M203" s="32">
        <f t="shared" si="55"/>
        <v>0</v>
      </c>
      <c r="N203" s="32">
        <f t="shared" si="55"/>
        <v>0</v>
      </c>
      <c r="O203" s="189">
        <v>1434</v>
      </c>
      <c r="P203" s="189" t="s">
        <v>2360</v>
      </c>
      <c r="Q203" s="74"/>
    </row>
    <row r="204" spans="1:17" ht="15.75" x14ac:dyDescent="0.25">
      <c r="A204" s="190"/>
      <c r="B204" s="189"/>
      <c r="C204" s="189"/>
      <c r="D204" s="189"/>
      <c r="E204" s="189"/>
      <c r="F204" s="206"/>
      <c r="G204" s="27" t="s">
        <v>259</v>
      </c>
      <c r="H204" s="32">
        <f t="shared" si="50"/>
        <v>0</v>
      </c>
      <c r="I204" s="32">
        <v>0</v>
      </c>
      <c r="J204" s="32">
        <v>0</v>
      </c>
      <c r="K204" s="32">
        <v>0</v>
      </c>
      <c r="L204" s="32">
        <v>0</v>
      </c>
      <c r="M204" s="32">
        <v>0</v>
      </c>
      <c r="N204" s="32">
        <v>0</v>
      </c>
      <c r="O204" s="189"/>
      <c r="P204" s="189"/>
      <c r="Q204" s="74"/>
    </row>
    <row r="205" spans="1:17" ht="36" x14ac:dyDescent="0.25">
      <c r="A205" s="190"/>
      <c r="B205" s="189"/>
      <c r="C205" s="189"/>
      <c r="D205" s="189"/>
      <c r="E205" s="189"/>
      <c r="F205" s="206"/>
      <c r="G205" s="27" t="s">
        <v>7</v>
      </c>
      <c r="H205" s="32">
        <f t="shared" si="50"/>
        <v>20.9</v>
      </c>
      <c r="I205" s="32">
        <v>0</v>
      </c>
      <c r="J205" s="32">
        <v>0</v>
      </c>
      <c r="K205" s="32">
        <v>0</v>
      </c>
      <c r="L205" s="32">
        <v>20.9</v>
      </c>
      <c r="M205" s="32">
        <v>0</v>
      </c>
      <c r="N205" s="32">
        <v>0</v>
      </c>
      <c r="O205" s="189"/>
      <c r="P205" s="189"/>
      <c r="Q205" s="74"/>
    </row>
    <row r="206" spans="1:17" ht="15.75" x14ac:dyDescent="0.25">
      <c r="A206" s="190"/>
      <c r="B206" s="189"/>
      <c r="C206" s="189"/>
      <c r="D206" s="189"/>
      <c r="E206" s="189"/>
      <c r="F206" s="206"/>
      <c r="G206" s="27" t="s">
        <v>8</v>
      </c>
      <c r="H206" s="32">
        <f t="shared" si="50"/>
        <v>1.2</v>
      </c>
      <c r="I206" s="32">
        <v>0</v>
      </c>
      <c r="J206" s="32">
        <v>0</v>
      </c>
      <c r="K206" s="32">
        <v>0</v>
      </c>
      <c r="L206" s="32">
        <v>1.2</v>
      </c>
      <c r="M206" s="32">
        <v>0</v>
      </c>
      <c r="N206" s="32">
        <v>0</v>
      </c>
      <c r="O206" s="189"/>
      <c r="P206" s="189"/>
      <c r="Q206" s="74"/>
    </row>
    <row r="207" spans="1:17" ht="24" x14ac:dyDescent="0.25">
      <c r="A207" s="190"/>
      <c r="B207" s="189"/>
      <c r="C207" s="189"/>
      <c r="D207" s="189"/>
      <c r="E207" s="189"/>
      <c r="F207" s="207"/>
      <c r="G207" s="27" t="s">
        <v>9</v>
      </c>
      <c r="H207" s="32">
        <f t="shared" si="50"/>
        <v>0</v>
      </c>
      <c r="I207" s="32">
        <v>0</v>
      </c>
      <c r="J207" s="32">
        <v>0</v>
      </c>
      <c r="K207" s="32">
        <v>0</v>
      </c>
      <c r="L207" s="32">
        <v>0</v>
      </c>
      <c r="M207" s="32">
        <v>0</v>
      </c>
      <c r="N207" s="32">
        <v>0</v>
      </c>
      <c r="O207" s="189"/>
      <c r="P207" s="189"/>
      <c r="Q207" s="74"/>
    </row>
    <row r="208" spans="1:17" ht="36" x14ac:dyDescent="0.25">
      <c r="A208" s="190" t="s">
        <v>2369</v>
      </c>
      <c r="B208" s="189" t="s">
        <v>766</v>
      </c>
      <c r="C208" s="189" t="s">
        <v>294</v>
      </c>
      <c r="D208" s="189">
        <v>2028</v>
      </c>
      <c r="E208" s="189">
        <v>456</v>
      </c>
      <c r="F208" s="189" t="s">
        <v>2367</v>
      </c>
      <c r="G208" s="27" t="s">
        <v>4</v>
      </c>
      <c r="H208" s="32">
        <f>SUM(H209:H212)</f>
        <v>42</v>
      </c>
      <c r="I208" s="32">
        <f t="shared" ref="I208:N208" si="56">SUM(I209:I212)</f>
        <v>0</v>
      </c>
      <c r="J208" s="32">
        <f t="shared" si="56"/>
        <v>2</v>
      </c>
      <c r="K208" s="32">
        <f t="shared" si="56"/>
        <v>0</v>
      </c>
      <c r="L208" s="32">
        <f t="shared" si="56"/>
        <v>40</v>
      </c>
      <c r="M208" s="32">
        <f t="shared" si="56"/>
        <v>0</v>
      </c>
      <c r="N208" s="32">
        <f t="shared" si="56"/>
        <v>0</v>
      </c>
      <c r="O208" s="189">
        <v>656</v>
      </c>
      <c r="P208" s="189" t="s">
        <v>2360</v>
      </c>
      <c r="Q208" s="74"/>
    </row>
    <row r="209" spans="1:17" ht="15.75" x14ac:dyDescent="0.25">
      <c r="A209" s="190"/>
      <c r="B209" s="189"/>
      <c r="C209" s="189"/>
      <c r="D209" s="189"/>
      <c r="E209" s="189"/>
      <c r="F209" s="189"/>
      <c r="G209" s="27" t="s">
        <v>259</v>
      </c>
      <c r="H209" s="32">
        <f t="shared" si="50"/>
        <v>0</v>
      </c>
      <c r="I209" s="32">
        <v>0</v>
      </c>
      <c r="J209" s="32">
        <v>0</v>
      </c>
      <c r="K209" s="32">
        <v>0</v>
      </c>
      <c r="L209" s="32">
        <v>0</v>
      </c>
      <c r="M209" s="32">
        <v>0</v>
      </c>
      <c r="N209" s="32">
        <v>0</v>
      </c>
      <c r="O209" s="189"/>
      <c r="P209" s="189"/>
      <c r="Q209" s="74"/>
    </row>
    <row r="210" spans="1:17" ht="36" x14ac:dyDescent="0.25">
      <c r="A210" s="190"/>
      <c r="B210" s="189"/>
      <c r="C210" s="189"/>
      <c r="D210" s="189"/>
      <c r="E210" s="189"/>
      <c r="F210" s="189"/>
      <c r="G210" s="27" t="s">
        <v>7</v>
      </c>
      <c r="H210" s="32">
        <f t="shared" si="50"/>
        <v>38</v>
      </c>
      <c r="I210" s="32">
        <v>0</v>
      </c>
      <c r="J210" s="32">
        <v>0</v>
      </c>
      <c r="K210" s="32">
        <v>0</v>
      </c>
      <c r="L210" s="32">
        <v>38</v>
      </c>
      <c r="M210" s="32">
        <v>0</v>
      </c>
      <c r="N210" s="32">
        <v>0</v>
      </c>
      <c r="O210" s="189"/>
      <c r="P210" s="189"/>
      <c r="Q210" s="74"/>
    </row>
    <row r="211" spans="1:17" ht="15.75" x14ac:dyDescent="0.25">
      <c r="A211" s="190"/>
      <c r="B211" s="189"/>
      <c r="C211" s="189"/>
      <c r="D211" s="189"/>
      <c r="E211" s="189"/>
      <c r="F211" s="189"/>
      <c r="G211" s="27" t="s">
        <v>8</v>
      </c>
      <c r="H211" s="32">
        <f t="shared" si="50"/>
        <v>4</v>
      </c>
      <c r="I211" s="32">
        <v>0</v>
      </c>
      <c r="J211" s="32">
        <v>2</v>
      </c>
      <c r="K211" s="32">
        <v>0</v>
      </c>
      <c r="L211" s="32">
        <v>2</v>
      </c>
      <c r="M211" s="32">
        <v>0</v>
      </c>
      <c r="N211" s="32">
        <v>0</v>
      </c>
      <c r="O211" s="189"/>
      <c r="P211" s="189"/>
      <c r="Q211" s="74"/>
    </row>
    <row r="212" spans="1:17" ht="24" x14ac:dyDescent="0.25">
      <c r="A212" s="190"/>
      <c r="B212" s="189"/>
      <c r="C212" s="189"/>
      <c r="D212" s="189"/>
      <c r="E212" s="189"/>
      <c r="F212" s="189"/>
      <c r="G212" s="27" t="s">
        <v>9</v>
      </c>
      <c r="H212" s="32">
        <f t="shared" si="50"/>
        <v>0</v>
      </c>
      <c r="I212" s="32">
        <v>0</v>
      </c>
      <c r="J212" s="32">
        <v>0</v>
      </c>
      <c r="K212" s="32">
        <v>0</v>
      </c>
      <c r="L212" s="32">
        <v>0</v>
      </c>
      <c r="M212" s="32">
        <v>0</v>
      </c>
      <c r="N212" s="32">
        <v>0</v>
      </c>
      <c r="O212" s="189"/>
      <c r="P212" s="189"/>
      <c r="Q212" s="74"/>
    </row>
    <row r="213" spans="1:17" ht="36" x14ac:dyDescent="0.25">
      <c r="A213" s="190" t="s">
        <v>2370</v>
      </c>
      <c r="B213" s="189" t="s">
        <v>766</v>
      </c>
      <c r="C213" s="189" t="s">
        <v>294</v>
      </c>
      <c r="D213" s="189">
        <v>2028</v>
      </c>
      <c r="E213" s="189">
        <v>164</v>
      </c>
      <c r="F213" s="189" t="s">
        <v>2371</v>
      </c>
      <c r="G213" s="27" t="s">
        <v>4</v>
      </c>
      <c r="H213" s="32">
        <f>SUM(H214:H217)</f>
        <v>46.5</v>
      </c>
      <c r="I213" s="32">
        <f t="shared" ref="I213:N213" si="57">SUM(I214:I217)</f>
        <v>0</v>
      </c>
      <c r="J213" s="32">
        <f t="shared" si="57"/>
        <v>0</v>
      </c>
      <c r="K213" s="32">
        <f t="shared" si="57"/>
        <v>0</v>
      </c>
      <c r="L213" s="32">
        <f t="shared" si="57"/>
        <v>46.5</v>
      </c>
      <c r="M213" s="32">
        <f t="shared" si="57"/>
        <v>0</v>
      </c>
      <c r="N213" s="32">
        <f t="shared" si="57"/>
        <v>0</v>
      </c>
      <c r="O213" s="189">
        <v>625</v>
      </c>
      <c r="P213" s="189" t="s">
        <v>2360</v>
      </c>
      <c r="Q213" s="74"/>
    </row>
    <row r="214" spans="1:17" ht="15.75" x14ac:dyDescent="0.25">
      <c r="A214" s="190"/>
      <c r="B214" s="189"/>
      <c r="C214" s="189"/>
      <c r="D214" s="189"/>
      <c r="E214" s="189"/>
      <c r="F214" s="189"/>
      <c r="G214" s="27" t="s">
        <v>259</v>
      </c>
      <c r="H214" s="32">
        <f t="shared" si="50"/>
        <v>0</v>
      </c>
      <c r="I214" s="32">
        <v>0</v>
      </c>
      <c r="J214" s="32">
        <v>0</v>
      </c>
      <c r="K214" s="32">
        <v>0</v>
      </c>
      <c r="L214" s="32">
        <v>0</v>
      </c>
      <c r="M214" s="32">
        <v>0</v>
      </c>
      <c r="N214" s="32">
        <v>0</v>
      </c>
      <c r="O214" s="189"/>
      <c r="P214" s="189"/>
      <c r="Q214" s="74"/>
    </row>
    <row r="215" spans="1:17" ht="36" x14ac:dyDescent="0.25">
      <c r="A215" s="190"/>
      <c r="B215" s="189"/>
      <c r="C215" s="189"/>
      <c r="D215" s="189"/>
      <c r="E215" s="189"/>
      <c r="F215" s="189"/>
      <c r="G215" s="27" t="s">
        <v>7</v>
      </c>
      <c r="H215" s="32">
        <f t="shared" si="50"/>
        <v>44.1</v>
      </c>
      <c r="I215" s="32">
        <v>0</v>
      </c>
      <c r="J215" s="32">
        <v>0</v>
      </c>
      <c r="K215" s="32">
        <v>0</v>
      </c>
      <c r="L215" s="32">
        <v>44.1</v>
      </c>
      <c r="M215" s="32">
        <v>0</v>
      </c>
      <c r="N215" s="32">
        <v>0</v>
      </c>
      <c r="O215" s="189"/>
      <c r="P215" s="189"/>
      <c r="Q215" s="74"/>
    </row>
    <row r="216" spans="1:17" ht="15.75" x14ac:dyDescent="0.25">
      <c r="A216" s="190"/>
      <c r="B216" s="189"/>
      <c r="C216" s="189"/>
      <c r="D216" s="189"/>
      <c r="E216" s="189"/>
      <c r="F216" s="189"/>
      <c r="G216" s="27" t="s">
        <v>8</v>
      </c>
      <c r="H216" s="32">
        <f t="shared" si="50"/>
        <v>2.4</v>
      </c>
      <c r="I216" s="32">
        <v>0</v>
      </c>
      <c r="J216" s="32">
        <v>0</v>
      </c>
      <c r="K216" s="32">
        <v>0</v>
      </c>
      <c r="L216" s="32">
        <v>2.4</v>
      </c>
      <c r="M216" s="32">
        <v>0</v>
      </c>
      <c r="N216" s="32">
        <v>0</v>
      </c>
      <c r="O216" s="189"/>
      <c r="P216" s="189"/>
      <c r="Q216" s="74"/>
    </row>
    <row r="217" spans="1:17" ht="24" x14ac:dyDescent="0.25">
      <c r="A217" s="190"/>
      <c r="B217" s="189"/>
      <c r="C217" s="189"/>
      <c r="D217" s="189"/>
      <c r="E217" s="189"/>
      <c r="F217" s="189"/>
      <c r="G217" s="27" t="s">
        <v>9</v>
      </c>
      <c r="H217" s="32">
        <f t="shared" si="50"/>
        <v>0</v>
      </c>
      <c r="I217" s="32">
        <v>0</v>
      </c>
      <c r="J217" s="32">
        <v>0</v>
      </c>
      <c r="K217" s="32">
        <v>0</v>
      </c>
      <c r="L217" s="32">
        <v>0</v>
      </c>
      <c r="M217" s="32">
        <v>0</v>
      </c>
      <c r="N217" s="32">
        <v>0</v>
      </c>
      <c r="O217" s="189"/>
      <c r="P217" s="189"/>
      <c r="Q217" s="74"/>
    </row>
    <row r="218" spans="1:17" ht="36" x14ac:dyDescent="0.25">
      <c r="A218" s="190" t="s">
        <v>2372</v>
      </c>
      <c r="B218" s="189" t="s">
        <v>41</v>
      </c>
      <c r="C218" s="189" t="s">
        <v>294</v>
      </c>
      <c r="D218" s="189">
        <v>2028</v>
      </c>
      <c r="E218" s="189" t="s">
        <v>41</v>
      </c>
      <c r="F218" s="189" t="s">
        <v>2213</v>
      </c>
      <c r="G218" s="114" t="s">
        <v>4</v>
      </c>
      <c r="H218" s="32">
        <f>SUM(H219:H222)</f>
        <v>3</v>
      </c>
      <c r="I218" s="32">
        <f t="shared" ref="I218:N218" si="58">SUM(I219:I222)</f>
        <v>0</v>
      </c>
      <c r="J218" s="32">
        <f t="shared" si="58"/>
        <v>0</v>
      </c>
      <c r="K218" s="32">
        <f t="shared" si="58"/>
        <v>0</v>
      </c>
      <c r="L218" s="32">
        <f t="shared" si="58"/>
        <v>3</v>
      </c>
      <c r="M218" s="32">
        <f t="shared" si="58"/>
        <v>0</v>
      </c>
      <c r="N218" s="32">
        <f t="shared" si="58"/>
        <v>0</v>
      </c>
      <c r="O218" s="189">
        <v>841</v>
      </c>
      <c r="P218" s="189"/>
      <c r="Q218" s="74"/>
    </row>
    <row r="219" spans="1:17" ht="15.75" x14ac:dyDescent="0.25">
      <c r="A219" s="190"/>
      <c r="B219" s="189"/>
      <c r="C219" s="189"/>
      <c r="D219" s="189"/>
      <c r="E219" s="189"/>
      <c r="F219" s="189"/>
      <c r="G219" s="114" t="s">
        <v>259</v>
      </c>
      <c r="H219" s="32">
        <f t="shared" si="50"/>
        <v>0</v>
      </c>
      <c r="I219" s="32">
        <v>0</v>
      </c>
      <c r="J219" s="32">
        <v>0</v>
      </c>
      <c r="K219" s="32">
        <v>0</v>
      </c>
      <c r="L219" s="32">
        <v>0</v>
      </c>
      <c r="M219" s="32">
        <v>0</v>
      </c>
      <c r="N219" s="32">
        <v>0</v>
      </c>
      <c r="O219" s="189"/>
      <c r="P219" s="189"/>
      <c r="Q219" s="74"/>
    </row>
    <row r="220" spans="1:17" ht="36" x14ac:dyDescent="0.25">
      <c r="A220" s="190"/>
      <c r="B220" s="189"/>
      <c r="C220" s="189"/>
      <c r="D220" s="189"/>
      <c r="E220" s="189"/>
      <c r="F220" s="189"/>
      <c r="G220" s="114" t="s">
        <v>7</v>
      </c>
      <c r="H220" s="32">
        <f t="shared" si="50"/>
        <v>2.9</v>
      </c>
      <c r="I220" s="32">
        <v>0</v>
      </c>
      <c r="J220" s="32">
        <v>0</v>
      </c>
      <c r="K220" s="32">
        <v>0</v>
      </c>
      <c r="L220" s="32">
        <v>2.9</v>
      </c>
      <c r="M220" s="32">
        <v>0</v>
      </c>
      <c r="N220" s="32">
        <v>0</v>
      </c>
      <c r="O220" s="189"/>
      <c r="P220" s="189"/>
      <c r="Q220" s="74"/>
    </row>
    <row r="221" spans="1:17" ht="15.75" x14ac:dyDescent="0.25">
      <c r="A221" s="190"/>
      <c r="B221" s="189"/>
      <c r="C221" s="189"/>
      <c r="D221" s="189"/>
      <c r="E221" s="189"/>
      <c r="F221" s="189"/>
      <c r="G221" s="114" t="s">
        <v>8</v>
      </c>
      <c r="H221" s="32">
        <f t="shared" si="50"/>
        <v>0.1</v>
      </c>
      <c r="I221" s="32">
        <v>0</v>
      </c>
      <c r="J221" s="32">
        <v>0</v>
      </c>
      <c r="K221" s="32">
        <v>0</v>
      </c>
      <c r="L221" s="32">
        <v>0.1</v>
      </c>
      <c r="M221" s="32">
        <v>0</v>
      </c>
      <c r="N221" s="32">
        <v>0</v>
      </c>
      <c r="O221" s="189"/>
      <c r="P221" s="189"/>
      <c r="Q221" s="74"/>
    </row>
    <row r="222" spans="1:17" ht="24" x14ac:dyDescent="0.25">
      <c r="A222" s="190"/>
      <c r="B222" s="189"/>
      <c r="C222" s="189"/>
      <c r="D222" s="189"/>
      <c r="E222" s="189"/>
      <c r="F222" s="189"/>
      <c r="G222" s="114" t="s">
        <v>9</v>
      </c>
      <c r="H222" s="32">
        <f t="shared" si="50"/>
        <v>0</v>
      </c>
      <c r="I222" s="32">
        <v>0</v>
      </c>
      <c r="J222" s="32">
        <v>0</v>
      </c>
      <c r="K222" s="32">
        <v>0</v>
      </c>
      <c r="L222" s="32">
        <v>0</v>
      </c>
      <c r="M222" s="32">
        <v>0</v>
      </c>
      <c r="N222" s="32">
        <v>0</v>
      </c>
      <c r="O222" s="189"/>
      <c r="P222" s="189"/>
      <c r="Q222" s="74"/>
    </row>
    <row r="223" spans="1:17" ht="36" x14ac:dyDescent="0.25">
      <c r="A223" s="190" t="s">
        <v>2373</v>
      </c>
      <c r="B223" s="189" t="s">
        <v>41</v>
      </c>
      <c r="C223" s="189" t="s">
        <v>294</v>
      </c>
      <c r="D223" s="189">
        <v>2028</v>
      </c>
      <c r="E223" s="189" t="s">
        <v>41</v>
      </c>
      <c r="F223" s="189" t="s">
        <v>2213</v>
      </c>
      <c r="G223" s="114" t="s">
        <v>4</v>
      </c>
      <c r="H223" s="32">
        <f>SUM(H224:H227)</f>
        <v>3</v>
      </c>
      <c r="I223" s="32">
        <f t="shared" ref="I223:N223" si="59">SUM(I224:I227)</f>
        <v>0</v>
      </c>
      <c r="J223" s="32">
        <f t="shared" si="59"/>
        <v>0</v>
      </c>
      <c r="K223" s="32">
        <f t="shared" si="59"/>
        <v>0</v>
      </c>
      <c r="L223" s="32">
        <f t="shared" si="59"/>
        <v>3</v>
      </c>
      <c r="M223" s="32">
        <f t="shared" si="59"/>
        <v>0</v>
      </c>
      <c r="N223" s="32">
        <f t="shared" si="59"/>
        <v>0</v>
      </c>
      <c r="O223" s="189">
        <v>905</v>
      </c>
      <c r="P223" s="189"/>
      <c r="Q223" s="74"/>
    </row>
    <row r="224" spans="1:17" ht="15.75" x14ac:dyDescent="0.25">
      <c r="A224" s="190"/>
      <c r="B224" s="189"/>
      <c r="C224" s="189"/>
      <c r="D224" s="189"/>
      <c r="E224" s="189"/>
      <c r="F224" s="189"/>
      <c r="G224" s="114" t="s">
        <v>259</v>
      </c>
      <c r="H224" s="32">
        <f t="shared" si="50"/>
        <v>0</v>
      </c>
      <c r="I224" s="32">
        <v>0</v>
      </c>
      <c r="J224" s="32">
        <v>0</v>
      </c>
      <c r="K224" s="32">
        <v>0</v>
      </c>
      <c r="L224" s="32">
        <v>0</v>
      </c>
      <c r="M224" s="32">
        <v>0</v>
      </c>
      <c r="N224" s="32">
        <v>0</v>
      </c>
      <c r="O224" s="189"/>
      <c r="P224" s="189"/>
      <c r="Q224" s="74"/>
    </row>
    <row r="225" spans="1:17" ht="36" x14ac:dyDescent="0.25">
      <c r="A225" s="190"/>
      <c r="B225" s="189"/>
      <c r="C225" s="189"/>
      <c r="D225" s="189"/>
      <c r="E225" s="189"/>
      <c r="F225" s="189"/>
      <c r="G225" s="114" t="s">
        <v>7</v>
      </c>
      <c r="H225" s="32">
        <f t="shared" si="50"/>
        <v>2.9</v>
      </c>
      <c r="I225" s="32">
        <v>0</v>
      </c>
      <c r="J225" s="32">
        <v>0</v>
      </c>
      <c r="K225" s="32">
        <v>0</v>
      </c>
      <c r="L225" s="32">
        <v>2.9</v>
      </c>
      <c r="M225" s="32">
        <v>0</v>
      </c>
      <c r="N225" s="32">
        <v>0</v>
      </c>
      <c r="O225" s="189"/>
      <c r="P225" s="189"/>
      <c r="Q225" s="74"/>
    </row>
    <row r="226" spans="1:17" ht="15.75" x14ac:dyDescent="0.25">
      <c r="A226" s="190"/>
      <c r="B226" s="189"/>
      <c r="C226" s="189"/>
      <c r="D226" s="189"/>
      <c r="E226" s="189"/>
      <c r="F226" s="189"/>
      <c r="G226" s="114" t="s">
        <v>8</v>
      </c>
      <c r="H226" s="32">
        <f t="shared" si="50"/>
        <v>0.1</v>
      </c>
      <c r="I226" s="32">
        <v>0</v>
      </c>
      <c r="J226" s="32">
        <v>0</v>
      </c>
      <c r="K226" s="32">
        <v>0</v>
      </c>
      <c r="L226" s="32">
        <v>0.1</v>
      </c>
      <c r="M226" s="32">
        <v>0</v>
      </c>
      <c r="N226" s="32">
        <v>0</v>
      </c>
      <c r="O226" s="189"/>
      <c r="P226" s="189"/>
      <c r="Q226" s="74"/>
    </row>
    <row r="227" spans="1:17" ht="24" x14ac:dyDescent="0.25">
      <c r="A227" s="190"/>
      <c r="B227" s="189"/>
      <c r="C227" s="189"/>
      <c r="D227" s="189"/>
      <c r="E227" s="189"/>
      <c r="F227" s="189"/>
      <c r="G227" s="114" t="s">
        <v>9</v>
      </c>
      <c r="H227" s="32">
        <f t="shared" si="50"/>
        <v>0</v>
      </c>
      <c r="I227" s="32">
        <v>0</v>
      </c>
      <c r="J227" s="32">
        <v>0</v>
      </c>
      <c r="K227" s="32">
        <v>0</v>
      </c>
      <c r="L227" s="32">
        <v>0</v>
      </c>
      <c r="M227" s="32">
        <v>0</v>
      </c>
      <c r="N227" s="32">
        <v>0</v>
      </c>
      <c r="O227" s="189"/>
      <c r="P227" s="189"/>
      <c r="Q227" s="74"/>
    </row>
    <row r="228" spans="1:17" ht="36" x14ac:dyDescent="0.25">
      <c r="A228" s="190" t="s">
        <v>2374</v>
      </c>
      <c r="B228" s="189" t="s">
        <v>41</v>
      </c>
      <c r="C228" s="189" t="s">
        <v>294</v>
      </c>
      <c r="D228" s="189">
        <v>2028</v>
      </c>
      <c r="E228" s="189" t="s">
        <v>41</v>
      </c>
      <c r="F228" s="189" t="s">
        <v>2213</v>
      </c>
      <c r="G228" s="114" t="s">
        <v>4</v>
      </c>
      <c r="H228" s="32">
        <f>SUM(H229:H232)</f>
        <v>3</v>
      </c>
      <c r="I228" s="32">
        <f t="shared" ref="I228:N228" si="60">SUM(I229:I232)</f>
        <v>0</v>
      </c>
      <c r="J228" s="32">
        <f t="shared" si="60"/>
        <v>0</v>
      </c>
      <c r="K228" s="32">
        <f t="shared" si="60"/>
        <v>0</v>
      </c>
      <c r="L228" s="32">
        <f t="shared" si="60"/>
        <v>3</v>
      </c>
      <c r="M228" s="32">
        <f t="shared" si="60"/>
        <v>0</v>
      </c>
      <c r="N228" s="32">
        <f t="shared" si="60"/>
        <v>0</v>
      </c>
      <c r="O228" s="189">
        <v>775</v>
      </c>
      <c r="P228" s="189"/>
      <c r="Q228" s="74"/>
    </row>
    <row r="229" spans="1:17" ht="15.75" x14ac:dyDescent="0.25">
      <c r="A229" s="190"/>
      <c r="B229" s="189"/>
      <c r="C229" s="189"/>
      <c r="D229" s="189"/>
      <c r="E229" s="189"/>
      <c r="F229" s="189"/>
      <c r="G229" s="114" t="s">
        <v>259</v>
      </c>
      <c r="H229" s="32">
        <f t="shared" si="50"/>
        <v>0</v>
      </c>
      <c r="I229" s="32">
        <v>0</v>
      </c>
      <c r="J229" s="32">
        <v>0</v>
      </c>
      <c r="K229" s="32">
        <v>0</v>
      </c>
      <c r="L229" s="32">
        <v>0</v>
      </c>
      <c r="M229" s="32">
        <v>0</v>
      </c>
      <c r="N229" s="32">
        <v>0</v>
      </c>
      <c r="O229" s="189"/>
      <c r="P229" s="189"/>
      <c r="Q229" s="74"/>
    </row>
    <row r="230" spans="1:17" ht="36" x14ac:dyDescent="0.25">
      <c r="A230" s="190"/>
      <c r="B230" s="189"/>
      <c r="C230" s="189"/>
      <c r="D230" s="189"/>
      <c r="E230" s="189"/>
      <c r="F230" s="189"/>
      <c r="G230" s="114" t="s">
        <v>7</v>
      </c>
      <c r="H230" s="32">
        <f t="shared" si="50"/>
        <v>2.9</v>
      </c>
      <c r="I230" s="32">
        <v>0</v>
      </c>
      <c r="J230" s="32">
        <v>0</v>
      </c>
      <c r="K230" s="32">
        <v>0</v>
      </c>
      <c r="L230" s="32">
        <v>2.9</v>
      </c>
      <c r="M230" s="32">
        <v>0</v>
      </c>
      <c r="N230" s="32">
        <v>0</v>
      </c>
      <c r="O230" s="189"/>
      <c r="P230" s="189"/>
      <c r="Q230" s="74"/>
    </row>
    <row r="231" spans="1:17" ht="15.75" x14ac:dyDescent="0.25">
      <c r="A231" s="190"/>
      <c r="B231" s="189"/>
      <c r="C231" s="189"/>
      <c r="D231" s="189"/>
      <c r="E231" s="189"/>
      <c r="F231" s="189"/>
      <c r="G231" s="114" t="s">
        <v>8</v>
      </c>
      <c r="H231" s="32">
        <f t="shared" si="50"/>
        <v>0.1</v>
      </c>
      <c r="I231" s="32">
        <v>0</v>
      </c>
      <c r="J231" s="32">
        <v>0</v>
      </c>
      <c r="K231" s="32">
        <v>0</v>
      </c>
      <c r="L231" s="32">
        <v>0.1</v>
      </c>
      <c r="M231" s="32">
        <v>0</v>
      </c>
      <c r="N231" s="32">
        <v>0</v>
      </c>
      <c r="O231" s="189"/>
      <c r="P231" s="189"/>
      <c r="Q231" s="74"/>
    </row>
    <row r="232" spans="1:17" ht="24" x14ac:dyDescent="0.25">
      <c r="A232" s="190"/>
      <c r="B232" s="189"/>
      <c r="C232" s="189"/>
      <c r="D232" s="189"/>
      <c r="E232" s="189"/>
      <c r="F232" s="189"/>
      <c r="G232" s="114" t="s">
        <v>9</v>
      </c>
      <c r="H232" s="32">
        <f t="shared" si="50"/>
        <v>0</v>
      </c>
      <c r="I232" s="32">
        <v>0</v>
      </c>
      <c r="J232" s="32">
        <v>0</v>
      </c>
      <c r="K232" s="32">
        <v>0</v>
      </c>
      <c r="L232" s="32">
        <v>0</v>
      </c>
      <c r="M232" s="32">
        <v>0</v>
      </c>
      <c r="N232" s="32">
        <v>0</v>
      </c>
      <c r="O232" s="189"/>
      <c r="P232" s="189"/>
      <c r="Q232" s="74"/>
    </row>
    <row r="233" spans="1:17" ht="36" x14ac:dyDescent="0.25">
      <c r="A233" s="190" t="s">
        <v>2375</v>
      </c>
      <c r="B233" s="189" t="s">
        <v>41</v>
      </c>
      <c r="C233" s="189" t="s">
        <v>294</v>
      </c>
      <c r="D233" s="189">
        <v>2028</v>
      </c>
      <c r="E233" s="189" t="s">
        <v>41</v>
      </c>
      <c r="F233" s="189" t="s">
        <v>2213</v>
      </c>
      <c r="G233" s="114" t="s">
        <v>4</v>
      </c>
      <c r="H233" s="32">
        <f>SUM(H234:H237)</f>
        <v>4</v>
      </c>
      <c r="I233" s="32">
        <f t="shared" ref="I233:N233" si="61">SUM(I234:I237)</f>
        <v>0</v>
      </c>
      <c r="J233" s="32">
        <f t="shared" si="61"/>
        <v>0</v>
      </c>
      <c r="K233" s="32">
        <f t="shared" si="61"/>
        <v>0</v>
      </c>
      <c r="L233" s="32">
        <f t="shared" si="61"/>
        <v>4</v>
      </c>
      <c r="M233" s="32">
        <f t="shared" si="61"/>
        <v>0</v>
      </c>
      <c r="N233" s="32">
        <f t="shared" si="61"/>
        <v>0</v>
      </c>
      <c r="O233" s="189">
        <v>625</v>
      </c>
      <c r="P233" s="189"/>
      <c r="Q233" s="74"/>
    </row>
    <row r="234" spans="1:17" ht="15.75" x14ac:dyDescent="0.25">
      <c r="A234" s="190"/>
      <c r="B234" s="189"/>
      <c r="C234" s="189"/>
      <c r="D234" s="189"/>
      <c r="E234" s="189"/>
      <c r="F234" s="189"/>
      <c r="G234" s="114" t="s">
        <v>259</v>
      </c>
      <c r="H234" s="32">
        <f t="shared" si="50"/>
        <v>0</v>
      </c>
      <c r="I234" s="32">
        <v>0</v>
      </c>
      <c r="J234" s="32">
        <v>0</v>
      </c>
      <c r="K234" s="32">
        <v>0</v>
      </c>
      <c r="L234" s="32">
        <v>0</v>
      </c>
      <c r="M234" s="32">
        <v>0</v>
      </c>
      <c r="N234" s="32">
        <v>0</v>
      </c>
      <c r="O234" s="189"/>
      <c r="P234" s="189"/>
      <c r="Q234" s="74"/>
    </row>
    <row r="235" spans="1:17" ht="36" x14ac:dyDescent="0.25">
      <c r="A235" s="190"/>
      <c r="B235" s="189"/>
      <c r="C235" s="189"/>
      <c r="D235" s="189"/>
      <c r="E235" s="189"/>
      <c r="F235" s="189"/>
      <c r="G235" s="114" t="s">
        <v>7</v>
      </c>
      <c r="H235" s="32">
        <f t="shared" si="50"/>
        <v>3.8</v>
      </c>
      <c r="I235" s="32">
        <v>0</v>
      </c>
      <c r="J235" s="32">
        <v>0</v>
      </c>
      <c r="K235" s="32">
        <v>0</v>
      </c>
      <c r="L235" s="32">
        <v>3.8</v>
      </c>
      <c r="M235" s="32">
        <v>0</v>
      </c>
      <c r="N235" s="32">
        <v>0</v>
      </c>
      <c r="O235" s="189"/>
      <c r="P235" s="189"/>
      <c r="Q235" s="74"/>
    </row>
    <row r="236" spans="1:17" ht="15.75" x14ac:dyDescent="0.25">
      <c r="A236" s="190"/>
      <c r="B236" s="189"/>
      <c r="C236" s="189"/>
      <c r="D236" s="189"/>
      <c r="E236" s="189"/>
      <c r="F236" s="189"/>
      <c r="G236" s="114" t="s">
        <v>8</v>
      </c>
      <c r="H236" s="32">
        <f t="shared" si="50"/>
        <v>0.2</v>
      </c>
      <c r="I236" s="32">
        <v>0</v>
      </c>
      <c r="J236" s="32">
        <v>0</v>
      </c>
      <c r="K236" s="32">
        <v>0</v>
      </c>
      <c r="L236" s="32">
        <v>0.2</v>
      </c>
      <c r="M236" s="32">
        <v>0</v>
      </c>
      <c r="N236" s="32">
        <v>0</v>
      </c>
      <c r="O236" s="189"/>
      <c r="P236" s="189"/>
      <c r="Q236" s="74"/>
    </row>
    <row r="237" spans="1:17" ht="24" x14ac:dyDescent="0.25">
      <c r="A237" s="190"/>
      <c r="B237" s="189"/>
      <c r="C237" s="189"/>
      <c r="D237" s="189"/>
      <c r="E237" s="189"/>
      <c r="F237" s="189"/>
      <c r="G237" s="114" t="s">
        <v>9</v>
      </c>
      <c r="H237" s="32">
        <f t="shared" si="50"/>
        <v>0</v>
      </c>
      <c r="I237" s="32">
        <v>0</v>
      </c>
      <c r="J237" s="32">
        <v>0</v>
      </c>
      <c r="K237" s="32">
        <v>0</v>
      </c>
      <c r="L237" s="32">
        <v>0</v>
      </c>
      <c r="M237" s="32">
        <v>0</v>
      </c>
      <c r="N237" s="32">
        <v>0</v>
      </c>
      <c r="O237" s="189"/>
      <c r="P237" s="189"/>
      <c r="Q237" s="74"/>
    </row>
    <row r="238" spans="1:17" ht="36" x14ac:dyDescent="0.25">
      <c r="A238" s="190" t="s">
        <v>2376</v>
      </c>
      <c r="B238" s="189" t="s">
        <v>41</v>
      </c>
      <c r="C238" s="189" t="s">
        <v>294</v>
      </c>
      <c r="D238" s="189">
        <v>2029</v>
      </c>
      <c r="E238" s="189" t="s">
        <v>41</v>
      </c>
      <c r="F238" s="189" t="s">
        <v>2213</v>
      </c>
      <c r="G238" s="114" t="s">
        <v>4</v>
      </c>
      <c r="H238" s="32">
        <f>SUM(H239:H242)</f>
        <v>4</v>
      </c>
      <c r="I238" s="32">
        <f t="shared" ref="I238:N238" si="62">SUM(I239:I242)</f>
        <v>0</v>
      </c>
      <c r="J238" s="32">
        <f t="shared" si="62"/>
        <v>0</v>
      </c>
      <c r="K238" s="32">
        <f t="shared" si="62"/>
        <v>0</v>
      </c>
      <c r="L238" s="32">
        <f t="shared" si="62"/>
        <v>0</v>
      </c>
      <c r="M238" s="32">
        <f t="shared" si="62"/>
        <v>4</v>
      </c>
      <c r="N238" s="32">
        <f t="shared" si="62"/>
        <v>0</v>
      </c>
      <c r="O238" s="189">
        <v>652</v>
      </c>
      <c r="P238" s="189"/>
      <c r="Q238" s="74"/>
    </row>
    <row r="239" spans="1:17" ht="15.75" x14ac:dyDescent="0.25">
      <c r="A239" s="190"/>
      <c r="B239" s="189"/>
      <c r="C239" s="189"/>
      <c r="D239" s="189"/>
      <c r="E239" s="189"/>
      <c r="F239" s="189"/>
      <c r="G239" s="114" t="s">
        <v>259</v>
      </c>
      <c r="H239" s="32">
        <f t="shared" si="50"/>
        <v>0</v>
      </c>
      <c r="I239" s="32">
        <v>0</v>
      </c>
      <c r="J239" s="32">
        <v>0</v>
      </c>
      <c r="K239" s="32">
        <v>0</v>
      </c>
      <c r="L239" s="32">
        <v>0</v>
      </c>
      <c r="M239" s="32">
        <v>0</v>
      </c>
      <c r="N239" s="32">
        <v>0</v>
      </c>
      <c r="O239" s="189"/>
      <c r="P239" s="189"/>
      <c r="Q239" s="74"/>
    </row>
    <row r="240" spans="1:17" ht="36" x14ac:dyDescent="0.25">
      <c r="A240" s="190"/>
      <c r="B240" s="189"/>
      <c r="C240" s="189"/>
      <c r="D240" s="189"/>
      <c r="E240" s="189"/>
      <c r="F240" s="189"/>
      <c r="G240" s="114" t="s">
        <v>7</v>
      </c>
      <c r="H240" s="32">
        <f t="shared" si="50"/>
        <v>3.8</v>
      </c>
      <c r="I240" s="32">
        <v>0</v>
      </c>
      <c r="J240" s="32">
        <v>0</v>
      </c>
      <c r="K240" s="32">
        <v>0</v>
      </c>
      <c r="L240" s="32">
        <v>0</v>
      </c>
      <c r="M240" s="32">
        <v>3.8</v>
      </c>
      <c r="N240" s="32">
        <v>0</v>
      </c>
      <c r="O240" s="189"/>
      <c r="P240" s="189"/>
      <c r="Q240" s="74"/>
    </row>
    <row r="241" spans="1:17" ht="15.75" x14ac:dyDescent="0.25">
      <c r="A241" s="190"/>
      <c r="B241" s="189"/>
      <c r="C241" s="189"/>
      <c r="D241" s="189"/>
      <c r="E241" s="189"/>
      <c r="F241" s="189"/>
      <c r="G241" s="114" t="s">
        <v>8</v>
      </c>
      <c r="H241" s="32">
        <f t="shared" si="50"/>
        <v>0.2</v>
      </c>
      <c r="I241" s="32">
        <v>0</v>
      </c>
      <c r="J241" s="32">
        <v>0</v>
      </c>
      <c r="K241" s="32">
        <v>0</v>
      </c>
      <c r="L241" s="32">
        <v>0</v>
      </c>
      <c r="M241" s="32">
        <v>0.2</v>
      </c>
      <c r="N241" s="32">
        <v>0</v>
      </c>
      <c r="O241" s="189"/>
      <c r="P241" s="189"/>
      <c r="Q241" s="74"/>
    </row>
    <row r="242" spans="1:17" ht="24" x14ac:dyDescent="0.25">
      <c r="A242" s="190"/>
      <c r="B242" s="189"/>
      <c r="C242" s="189"/>
      <c r="D242" s="189"/>
      <c r="E242" s="189"/>
      <c r="F242" s="189"/>
      <c r="G242" s="114" t="s">
        <v>9</v>
      </c>
      <c r="H242" s="32">
        <f t="shared" si="50"/>
        <v>0</v>
      </c>
      <c r="I242" s="32">
        <v>0</v>
      </c>
      <c r="J242" s="32">
        <v>0</v>
      </c>
      <c r="K242" s="32">
        <v>0</v>
      </c>
      <c r="L242" s="32">
        <v>0</v>
      </c>
      <c r="M242" s="32">
        <v>0</v>
      </c>
      <c r="N242" s="32">
        <v>0</v>
      </c>
      <c r="O242" s="189"/>
      <c r="P242" s="189"/>
      <c r="Q242" s="74"/>
    </row>
    <row r="243" spans="1:17" ht="36" x14ac:dyDescent="0.25">
      <c r="A243" s="190" t="s">
        <v>2377</v>
      </c>
      <c r="B243" s="189" t="s">
        <v>41</v>
      </c>
      <c r="C243" s="189" t="s">
        <v>294</v>
      </c>
      <c r="D243" s="189">
        <v>2030</v>
      </c>
      <c r="E243" s="189" t="s">
        <v>41</v>
      </c>
      <c r="F243" s="189" t="s">
        <v>2213</v>
      </c>
      <c r="G243" s="114" t="s">
        <v>4</v>
      </c>
      <c r="H243" s="32">
        <f>SUM(H244:H247)</f>
        <v>4</v>
      </c>
      <c r="I243" s="32">
        <f t="shared" ref="I243:N243" si="63">SUM(I244:I247)</f>
        <v>0</v>
      </c>
      <c r="J243" s="32">
        <f t="shared" si="63"/>
        <v>0</v>
      </c>
      <c r="K243" s="32">
        <f t="shared" si="63"/>
        <v>0</v>
      </c>
      <c r="L243" s="32">
        <f t="shared" si="63"/>
        <v>0</v>
      </c>
      <c r="M243" s="32">
        <f t="shared" si="63"/>
        <v>0</v>
      </c>
      <c r="N243" s="32">
        <f t="shared" si="63"/>
        <v>4</v>
      </c>
      <c r="O243" s="189">
        <v>656</v>
      </c>
      <c r="P243" s="189"/>
      <c r="Q243" s="74"/>
    </row>
    <row r="244" spans="1:17" ht="15.75" x14ac:dyDescent="0.25">
      <c r="A244" s="190"/>
      <c r="B244" s="189"/>
      <c r="C244" s="189"/>
      <c r="D244" s="189"/>
      <c r="E244" s="189"/>
      <c r="F244" s="189"/>
      <c r="G244" s="114" t="s">
        <v>259</v>
      </c>
      <c r="H244" s="32">
        <f t="shared" ref="H244:H307" si="64">SUM(I244:N244)</f>
        <v>0</v>
      </c>
      <c r="I244" s="32">
        <v>0</v>
      </c>
      <c r="J244" s="32">
        <v>0</v>
      </c>
      <c r="K244" s="32">
        <v>0</v>
      </c>
      <c r="L244" s="32">
        <v>0</v>
      </c>
      <c r="M244" s="32">
        <v>0</v>
      </c>
      <c r="N244" s="32">
        <v>0</v>
      </c>
      <c r="O244" s="189"/>
      <c r="P244" s="189"/>
      <c r="Q244" s="74"/>
    </row>
    <row r="245" spans="1:17" ht="36" x14ac:dyDescent="0.25">
      <c r="A245" s="190"/>
      <c r="B245" s="189"/>
      <c r="C245" s="189"/>
      <c r="D245" s="189"/>
      <c r="E245" s="189"/>
      <c r="F245" s="189"/>
      <c r="G245" s="114" t="s">
        <v>7</v>
      </c>
      <c r="H245" s="32">
        <f t="shared" si="64"/>
        <v>3.8</v>
      </c>
      <c r="I245" s="32">
        <v>0</v>
      </c>
      <c r="J245" s="32">
        <v>0</v>
      </c>
      <c r="K245" s="32">
        <v>0</v>
      </c>
      <c r="L245" s="32">
        <v>0</v>
      </c>
      <c r="M245" s="32">
        <v>0</v>
      </c>
      <c r="N245" s="32">
        <v>3.8</v>
      </c>
      <c r="O245" s="189"/>
      <c r="P245" s="189"/>
      <c r="Q245" s="74"/>
    </row>
    <row r="246" spans="1:17" ht="15.75" x14ac:dyDescent="0.25">
      <c r="A246" s="190"/>
      <c r="B246" s="189"/>
      <c r="C246" s="189"/>
      <c r="D246" s="189"/>
      <c r="E246" s="189"/>
      <c r="F246" s="189"/>
      <c r="G246" s="114" t="s">
        <v>8</v>
      </c>
      <c r="H246" s="32">
        <f t="shared" si="64"/>
        <v>0.2</v>
      </c>
      <c r="I246" s="32">
        <v>0</v>
      </c>
      <c r="J246" s="32">
        <v>0</v>
      </c>
      <c r="K246" s="32">
        <v>0</v>
      </c>
      <c r="L246" s="32">
        <v>0</v>
      </c>
      <c r="M246" s="32">
        <v>0</v>
      </c>
      <c r="N246" s="32">
        <v>0.2</v>
      </c>
      <c r="O246" s="189"/>
      <c r="P246" s="189"/>
      <c r="Q246" s="74"/>
    </row>
    <row r="247" spans="1:17" ht="24" x14ac:dyDescent="0.25">
      <c r="A247" s="190"/>
      <c r="B247" s="189"/>
      <c r="C247" s="189"/>
      <c r="D247" s="189"/>
      <c r="E247" s="189"/>
      <c r="F247" s="189"/>
      <c r="G247" s="114" t="s">
        <v>9</v>
      </c>
      <c r="H247" s="32">
        <f t="shared" si="64"/>
        <v>0</v>
      </c>
      <c r="I247" s="32">
        <v>0</v>
      </c>
      <c r="J247" s="32">
        <v>0</v>
      </c>
      <c r="K247" s="32">
        <v>0</v>
      </c>
      <c r="L247" s="32">
        <v>0</v>
      </c>
      <c r="M247" s="32">
        <v>0</v>
      </c>
      <c r="N247" s="32">
        <v>0</v>
      </c>
      <c r="O247" s="189"/>
      <c r="P247" s="189"/>
      <c r="Q247" s="74"/>
    </row>
    <row r="248" spans="1:17" ht="36" x14ac:dyDescent="0.25">
      <c r="A248" s="190" t="s">
        <v>2378</v>
      </c>
      <c r="B248" s="189" t="s">
        <v>41</v>
      </c>
      <c r="C248" s="189" t="s">
        <v>294</v>
      </c>
      <c r="D248" s="189">
        <v>2027</v>
      </c>
      <c r="E248" s="189" t="s">
        <v>41</v>
      </c>
      <c r="F248" s="189" t="s">
        <v>2213</v>
      </c>
      <c r="G248" s="114" t="s">
        <v>4</v>
      </c>
      <c r="H248" s="32">
        <f>SUM(H249:H252)</f>
        <v>0.6</v>
      </c>
      <c r="I248" s="32">
        <f t="shared" ref="I248:N248" si="65">SUM(I249:I252)</f>
        <v>0</v>
      </c>
      <c r="J248" s="32">
        <f t="shared" si="65"/>
        <v>0</v>
      </c>
      <c r="K248" s="32">
        <f t="shared" si="65"/>
        <v>0.6</v>
      </c>
      <c r="L248" s="32">
        <f t="shared" si="65"/>
        <v>0</v>
      </c>
      <c r="M248" s="32">
        <f t="shared" si="65"/>
        <v>0</v>
      </c>
      <c r="N248" s="32">
        <f t="shared" si="65"/>
        <v>0</v>
      </c>
      <c r="O248" s="189">
        <v>1079</v>
      </c>
      <c r="P248" s="189"/>
      <c r="Q248" s="74"/>
    </row>
    <row r="249" spans="1:17" ht="15.75" x14ac:dyDescent="0.25">
      <c r="A249" s="190"/>
      <c r="B249" s="189"/>
      <c r="C249" s="189"/>
      <c r="D249" s="189"/>
      <c r="E249" s="189"/>
      <c r="F249" s="189"/>
      <c r="G249" s="114" t="s">
        <v>259</v>
      </c>
      <c r="H249" s="32">
        <f t="shared" si="64"/>
        <v>0</v>
      </c>
      <c r="I249" s="32">
        <v>0</v>
      </c>
      <c r="J249" s="32">
        <v>0</v>
      </c>
      <c r="K249" s="32">
        <v>0</v>
      </c>
      <c r="L249" s="32">
        <v>0</v>
      </c>
      <c r="M249" s="32">
        <v>0</v>
      </c>
      <c r="N249" s="32">
        <v>0</v>
      </c>
      <c r="O249" s="189"/>
      <c r="P249" s="189"/>
      <c r="Q249" s="74"/>
    </row>
    <row r="250" spans="1:17" ht="36" x14ac:dyDescent="0.25">
      <c r="A250" s="190"/>
      <c r="B250" s="189"/>
      <c r="C250" s="189"/>
      <c r="D250" s="189"/>
      <c r="E250" s="189"/>
      <c r="F250" s="189"/>
      <c r="G250" s="114" t="s">
        <v>7</v>
      </c>
      <c r="H250" s="32">
        <f t="shared" si="64"/>
        <v>0.5</v>
      </c>
      <c r="I250" s="32">
        <v>0</v>
      </c>
      <c r="J250" s="32">
        <v>0</v>
      </c>
      <c r="K250" s="32">
        <v>0.5</v>
      </c>
      <c r="L250" s="32">
        <v>0</v>
      </c>
      <c r="M250" s="32">
        <v>0</v>
      </c>
      <c r="N250" s="32">
        <v>0</v>
      </c>
      <c r="O250" s="189"/>
      <c r="P250" s="189"/>
      <c r="Q250" s="74"/>
    </row>
    <row r="251" spans="1:17" ht="15.75" x14ac:dyDescent="0.25">
      <c r="A251" s="190"/>
      <c r="B251" s="189"/>
      <c r="C251" s="189"/>
      <c r="D251" s="189"/>
      <c r="E251" s="189"/>
      <c r="F251" s="189"/>
      <c r="G251" s="114" t="s">
        <v>8</v>
      </c>
      <c r="H251" s="32">
        <f t="shared" si="64"/>
        <v>0.1</v>
      </c>
      <c r="I251" s="32">
        <v>0</v>
      </c>
      <c r="J251" s="32">
        <v>0</v>
      </c>
      <c r="K251" s="32">
        <v>0.1</v>
      </c>
      <c r="L251" s="32">
        <v>0</v>
      </c>
      <c r="M251" s="32">
        <v>0</v>
      </c>
      <c r="N251" s="32">
        <v>0</v>
      </c>
      <c r="O251" s="189"/>
      <c r="P251" s="189"/>
      <c r="Q251" s="74"/>
    </row>
    <row r="252" spans="1:17" ht="24" x14ac:dyDescent="0.25">
      <c r="A252" s="190"/>
      <c r="B252" s="189"/>
      <c r="C252" s="189"/>
      <c r="D252" s="189"/>
      <c r="E252" s="189"/>
      <c r="F252" s="189"/>
      <c r="G252" s="114" t="s">
        <v>9</v>
      </c>
      <c r="H252" s="32">
        <f t="shared" si="64"/>
        <v>0</v>
      </c>
      <c r="I252" s="32">
        <v>0</v>
      </c>
      <c r="J252" s="32">
        <v>0</v>
      </c>
      <c r="K252" s="32">
        <v>0</v>
      </c>
      <c r="L252" s="32">
        <v>0</v>
      </c>
      <c r="M252" s="32">
        <v>0</v>
      </c>
      <c r="N252" s="32">
        <v>0</v>
      </c>
      <c r="O252" s="189"/>
      <c r="P252" s="189"/>
      <c r="Q252" s="74"/>
    </row>
    <row r="253" spans="1:17" ht="36" x14ac:dyDescent="0.25">
      <c r="A253" s="190" t="s">
        <v>2379</v>
      </c>
      <c r="B253" s="189" t="s">
        <v>2380</v>
      </c>
      <c r="C253" s="189" t="s">
        <v>294</v>
      </c>
      <c r="D253" s="189">
        <v>2028</v>
      </c>
      <c r="E253" s="189">
        <v>130</v>
      </c>
      <c r="F253" s="189" t="s">
        <v>2381</v>
      </c>
      <c r="G253" s="114" t="s">
        <v>4</v>
      </c>
      <c r="H253" s="32">
        <f>SUM(H254:H257)</f>
        <v>115.1</v>
      </c>
      <c r="I253" s="32">
        <f t="shared" ref="I253:N253" si="66">SUM(I254:I257)</f>
        <v>0</v>
      </c>
      <c r="J253" s="32">
        <f t="shared" si="66"/>
        <v>0</v>
      </c>
      <c r="K253" s="32">
        <f t="shared" si="66"/>
        <v>0</v>
      </c>
      <c r="L253" s="32">
        <f t="shared" si="66"/>
        <v>115.1</v>
      </c>
      <c r="M253" s="32">
        <f t="shared" si="66"/>
        <v>0</v>
      </c>
      <c r="N253" s="32">
        <f t="shared" si="66"/>
        <v>0</v>
      </c>
      <c r="O253" s="189">
        <v>102</v>
      </c>
      <c r="P253" s="189" t="s">
        <v>2382</v>
      </c>
      <c r="Q253" s="74"/>
    </row>
    <row r="254" spans="1:17" ht="15.75" x14ac:dyDescent="0.25">
      <c r="A254" s="190"/>
      <c r="B254" s="189"/>
      <c r="C254" s="189"/>
      <c r="D254" s="189"/>
      <c r="E254" s="189"/>
      <c r="F254" s="189"/>
      <c r="G254" s="114" t="s">
        <v>6</v>
      </c>
      <c r="H254" s="32">
        <f t="shared" si="64"/>
        <v>113.8</v>
      </c>
      <c r="I254" s="32">
        <v>0</v>
      </c>
      <c r="J254" s="32">
        <v>0</v>
      </c>
      <c r="K254" s="32">
        <v>0</v>
      </c>
      <c r="L254" s="32">
        <v>113.8</v>
      </c>
      <c r="M254" s="32">
        <v>0</v>
      </c>
      <c r="N254" s="32">
        <v>0</v>
      </c>
      <c r="O254" s="189"/>
      <c r="P254" s="189"/>
      <c r="Q254" s="74"/>
    </row>
    <row r="255" spans="1:17" ht="36" x14ac:dyDescent="0.25">
      <c r="A255" s="190"/>
      <c r="B255" s="189"/>
      <c r="C255" s="189"/>
      <c r="D255" s="189"/>
      <c r="E255" s="189"/>
      <c r="F255" s="189"/>
      <c r="G255" s="114" t="s">
        <v>7</v>
      </c>
      <c r="H255" s="32">
        <f t="shared" si="64"/>
        <v>1.2</v>
      </c>
      <c r="I255" s="32">
        <v>0</v>
      </c>
      <c r="J255" s="32">
        <v>0</v>
      </c>
      <c r="K255" s="32">
        <v>0</v>
      </c>
      <c r="L255" s="32">
        <v>1.2</v>
      </c>
      <c r="M255" s="32">
        <v>0</v>
      </c>
      <c r="N255" s="32">
        <v>0</v>
      </c>
      <c r="O255" s="189"/>
      <c r="P255" s="189"/>
      <c r="Q255" s="74"/>
    </row>
    <row r="256" spans="1:17" ht="15.75" x14ac:dyDescent="0.25">
      <c r="A256" s="190"/>
      <c r="B256" s="189"/>
      <c r="C256" s="189"/>
      <c r="D256" s="189"/>
      <c r="E256" s="189"/>
      <c r="F256" s="189"/>
      <c r="G256" s="114" t="s">
        <v>8</v>
      </c>
      <c r="H256" s="32">
        <f t="shared" si="64"/>
        <v>0.1</v>
      </c>
      <c r="I256" s="32">
        <v>0</v>
      </c>
      <c r="J256" s="32">
        <v>0</v>
      </c>
      <c r="K256" s="32">
        <v>0</v>
      </c>
      <c r="L256" s="32">
        <v>0.1</v>
      </c>
      <c r="M256" s="32">
        <v>0</v>
      </c>
      <c r="N256" s="32">
        <v>0</v>
      </c>
      <c r="O256" s="189"/>
      <c r="P256" s="189"/>
      <c r="Q256" s="74"/>
    </row>
    <row r="257" spans="1:17" ht="24" x14ac:dyDescent="0.25">
      <c r="A257" s="190"/>
      <c r="B257" s="189"/>
      <c r="C257" s="189"/>
      <c r="D257" s="189"/>
      <c r="E257" s="189"/>
      <c r="F257" s="189"/>
      <c r="G257" s="114" t="s">
        <v>9</v>
      </c>
      <c r="H257" s="32">
        <f t="shared" si="64"/>
        <v>0</v>
      </c>
      <c r="I257" s="32">
        <v>0</v>
      </c>
      <c r="J257" s="32">
        <v>0</v>
      </c>
      <c r="K257" s="32">
        <v>0</v>
      </c>
      <c r="L257" s="32">
        <v>0</v>
      </c>
      <c r="M257" s="32">
        <v>0</v>
      </c>
      <c r="N257" s="32">
        <v>0</v>
      </c>
      <c r="O257" s="189"/>
      <c r="P257" s="189"/>
      <c r="Q257" s="74"/>
    </row>
    <row r="258" spans="1:17" ht="36" x14ac:dyDescent="0.25">
      <c r="A258" s="190" t="s">
        <v>2383</v>
      </c>
      <c r="B258" s="189" t="s">
        <v>2380</v>
      </c>
      <c r="C258" s="189" t="s">
        <v>294</v>
      </c>
      <c r="D258" s="189">
        <v>2028</v>
      </c>
      <c r="E258" s="189">
        <v>160</v>
      </c>
      <c r="F258" s="189" t="s">
        <v>2381</v>
      </c>
      <c r="G258" s="114" t="s">
        <v>4</v>
      </c>
      <c r="H258" s="32">
        <f>SUM(H259:H262)</f>
        <v>115.1</v>
      </c>
      <c r="I258" s="32">
        <f t="shared" ref="I258:N258" si="67">SUM(I259:I262)</f>
        <v>0</v>
      </c>
      <c r="J258" s="32">
        <f t="shared" si="67"/>
        <v>0</v>
      </c>
      <c r="K258" s="32">
        <f t="shared" si="67"/>
        <v>0</v>
      </c>
      <c r="L258" s="32">
        <f t="shared" si="67"/>
        <v>115.1</v>
      </c>
      <c r="M258" s="32">
        <f t="shared" si="67"/>
        <v>0</v>
      </c>
      <c r="N258" s="32">
        <f t="shared" si="67"/>
        <v>0</v>
      </c>
      <c r="O258" s="189">
        <v>69</v>
      </c>
      <c r="P258" s="189" t="s">
        <v>2224</v>
      </c>
      <c r="Q258" s="74"/>
    </row>
    <row r="259" spans="1:17" ht="15.75" x14ac:dyDescent="0.25">
      <c r="A259" s="190"/>
      <c r="B259" s="189"/>
      <c r="C259" s="189"/>
      <c r="D259" s="189"/>
      <c r="E259" s="189"/>
      <c r="F259" s="189"/>
      <c r="G259" s="114" t="s">
        <v>6</v>
      </c>
      <c r="H259" s="32">
        <f t="shared" si="64"/>
        <v>113.8</v>
      </c>
      <c r="I259" s="32">
        <v>0</v>
      </c>
      <c r="J259" s="32">
        <v>0</v>
      </c>
      <c r="K259" s="32">
        <v>0</v>
      </c>
      <c r="L259" s="32">
        <v>113.8</v>
      </c>
      <c r="M259" s="32">
        <v>0</v>
      </c>
      <c r="N259" s="32">
        <v>0</v>
      </c>
      <c r="O259" s="189"/>
      <c r="P259" s="189"/>
      <c r="Q259" s="74"/>
    </row>
    <row r="260" spans="1:17" ht="36" x14ac:dyDescent="0.25">
      <c r="A260" s="190"/>
      <c r="B260" s="189"/>
      <c r="C260" s="189"/>
      <c r="D260" s="189"/>
      <c r="E260" s="189"/>
      <c r="F260" s="189"/>
      <c r="G260" s="114" t="s">
        <v>7</v>
      </c>
      <c r="H260" s="32">
        <f t="shared" si="64"/>
        <v>1.2</v>
      </c>
      <c r="I260" s="32">
        <v>0</v>
      </c>
      <c r="J260" s="32">
        <v>0</v>
      </c>
      <c r="K260" s="32">
        <v>0</v>
      </c>
      <c r="L260" s="32">
        <v>1.2</v>
      </c>
      <c r="M260" s="32">
        <v>0</v>
      </c>
      <c r="N260" s="32">
        <v>0</v>
      </c>
      <c r="O260" s="189"/>
      <c r="P260" s="189"/>
      <c r="Q260" s="74"/>
    </row>
    <row r="261" spans="1:17" ht="15.75" x14ac:dyDescent="0.25">
      <c r="A261" s="190"/>
      <c r="B261" s="189"/>
      <c r="C261" s="189"/>
      <c r="D261" s="189"/>
      <c r="E261" s="189"/>
      <c r="F261" s="189"/>
      <c r="G261" s="114" t="s">
        <v>8</v>
      </c>
      <c r="H261" s="32">
        <f t="shared" si="64"/>
        <v>0.1</v>
      </c>
      <c r="I261" s="32">
        <v>0</v>
      </c>
      <c r="J261" s="32">
        <v>0</v>
      </c>
      <c r="K261" s="32">
        <v>0</v>
      </c>
      <c r="L261" s="32">
        <v>0.1</v>
      </c>
      <c r="M261" s="32">
        <v>0</v>
      </c>
      <c r="N261" s="32">
        <v>0</v>
      </c>
      <c r="O261" s="189"/>
      <c r="P261" s="189"/>
      <c r="Q261" s="74"/>
    </row>
    <row r="262" spans="1:17" ht="24" x14ac:dyDescent="0.25">
      <c r="A262" s="190"/>
      <c r="B262" s="189"/>
      <c r="C262" s="189"/>
      <c r="D262" s="189"/>
      <c r="E262" s="189"/>
      <c r="F262" s="189"/>
      <c r="G262" s="114" t="s">
        <v>9</v>
      </c>
      <c r="H262" s="32">
        <f t="shared" si="64"/>
        <v>0</v>
      </c>
      <c r="I262" s="32">
        <v>0</v>
      </c>
      <c r="J262" s="32">
        <v>0</v>
      </c>
      <c r="K262" s="32">
        <v>0</v>
      </c>
      <c r="L262" s="32">
        <v>0</v>
      </c>
      <c r="M262" s="32">
        <v>0</v>
      </c>
      <c r="N262" s="32">
        <v>0</v>
      </c>
      <c r="O262" s="189"/>
      <c r="P262" s="189"/>
      <c r="Q262" s="74"/>
    </row>
    <row r="263" spans="1:17" ht="36" x14ac:dyDescent="0.25">
      <c r="A263" s="190" t="s">
        <v>2384</v>
      </c>
      <c r="B263" s="189" t="s">
        <v>2380</v>
      </c>
      <c r="C263" s="189" t="s">
        <v>294</v>
      </c>
      <c r="D263" s="189">
        <v>2028</v>
      </c>
      <c r="E263" s="189">
        <v>280</v>
      </c>
      <c r="F263" s="189" t="s">
        <v>2381</v>
      </c>
      <c r="G263" s="114" t="s">
        <v>4</v>
      </c>
      <c r="H263" s="32">
        <f>SUM(H264:H267)</f>
        <v>109.99999999999999</v>
      </c>
      <c r="I263" s="32">
        <f t="shared" ref="I263:N263" si="68">SUM(I264:I267)</f>
        <v>0</v>
      </c>
      <c r="J263" s="32">
        <f t="shared" si="68"/>
        <v>0</v>
      </c>
      <c r="K263" s="32">
        <f t="shared" si="68"/>
        <v>0</v>
      </c>
      <c r="L263" s="32">
        <f t="shared" si="68"/>
        <v>109.99999999999999</v>
      </c>
      <c r="M263" s="32">
        <f t="shared" si="68"/>
        <v>0</v>
      </c>
      <c r="N263" s="32">
        <f t="shared" si="68"/>
        <v>0</v>
      </c>
      <c r="O263" s="189">
        <v>166</v>
      </c>
      <c r="P263" s="189" t="s">
        <v>2224</v>
      </c>
      <c r="Q263" s="74"/>
    </row>
    <row r="264" spans="1:17" ht="15.75" x14ac:dyDescent="0.25">
      <c r="A264" s="190"/>
      <c r="B264" s="189"/>
      <c r="C264" s="189"/>
      <c r="D264" s="189"/>
      <c r="E264" s="189"/>
      <c r="F264" s="189"/>
      <c r="G264" s="114" t="s">
        <v>6</v>
      </c>
      <c r="H264" s="32">
        <f t="shared" si="64"/>
        <v>108.8</v>
      </c>
      <c r="I264" s="32">
        <v>0</v>
      </c>
      <c r="J264" s="32">
        <v>0</v>
      </c>
      <c r="K264" s="32">
        <v>0</v>
      </c>
      <c r="L264" s="32">
        <v>108.8</v>
      </c>
      <c r="M264" s="32">
        <v>0</v>
      </c>
      <c r="N264" s="32">
        <v>0</v>
      </c>
      <c r="O264" s="189"/>
      <c r="P264" s="189"/>
      <c r="Q264" s="74"/>
    </row>
    <row r="265" spans="1:17" ht="36" x14ac:dyDescent="0.25">
      <c r="A265" s="190"/>
      <c r="B265" s="189"/>
      <c r="C265" s="189"/>
      <c r="D265" s="189"/>
      <c r="E265" s="189"/>
      <c r="F265" s="189"/>
      <c r="G265" s="114" t="s">
        <v>7</v>
      </c>
      <c r="H265" s="32">
        <f t="shared" si="64"/>
        <v>1.1000000000000001</v>
      </c>
      <c r="I265" s="32">
        <v>0</v>
      </c>
      <c r="J265" s="32">
        <v>0</v>
      </c>
      <c r="K265" s="32">
        <v>0</v>
      </c>
      <c r="L265" s="32">
        <v>1.1000000000000001</v>
      </c>
      <c r="M265" s="32">
        <v>0</v>
      </c>
      <c r="N265" s="32">
        <v>0</v>
      </c>
      <c r="O265" s="189"/>
      <c r="P265" s="189"/>
      <c r="Q265" s="74"/>
    </row>
    <row r="266" spans="1:17" ht="15.75" x14ac:dyDescent="0.25">
      <c r="A266" s="190"/>
      <c r="B266" s="189"/>
      <c r="C266" s="189"/>
      <c r="D266" s="189"/>
      <c r="E266" s="189"/>
      <c r="F266" s="189"/>
      <c r="G266" s="114" t="s">
        <v>8</v>
      </c>
      <c r="H266" s="32">
        <f t="shared" si="64"/>
        <v>0.1</v>
      </c>
      <c r="I266" s="32">
        <v>0</v>
      </c>
      <c r="J266" s="32">
        <v>0</v>
      </c>
      <c r="K266" s="32">
        <v>0</v>
      </c>
      <c r="L266" s="32">
        <v>0.1</v>
      </c>
      <c r="M266" s="32">
        <v>0</v>
      </c>
      <c r="N266" s="32">
        <v>0</v>
      </c>
      <c r="O266" s="189"/>
      <c r="P266" s="189"/>
      <c r="Q266" s="74"/>
    </row>
    <row r="267" spans="1:17" ht="24" x14ac:dyDescent="0.25">
      <c r="A267" s="190"/>
      <c r="B267" s="189"/>
      <c r="C267" s="189"/>
      <c r="D267" s="189"/>
      <c r="E267" s="189"/>
      <c r="F267" s="189"/>
      <c r="G267" s="114" t="s">
        <v>9</v>
      </c>
      <c r="H267" s="32">
        <f t="shared" si="64"/>
        <v>0</v>
      </c>
      <c r="I267" s="32">
        <v>0</v>
      </c>
      <c r="J267" s="32">
        <v>0</v>
      </c>
      <c r="K267" s="32">
        <v>0</v>
      </c>
      <c r="L267" s="32">
        <v>0</v>
      </c>
      <c r="M267" s="32">
        <v>0</v>
      </c>
      <c r="N267" s="32">
        <v>0</v>
      </c>
      <c r="O267" s="189"/>
      <c r="P267" s="189"/>
      <c r="Q267" s="74"/>
    </row>
    <row r="268" spans="1:17" ht="36" x14ac:dyDescent="0.25">
      <c r="A268" s="190" t="s">
        <v>2385</v>
      </c>
      <c r="B268" s="189" t="s">
        <v>2380</v>
      </c>
      <c r="C268" s="189" t="s">
        <v>294</v>
      </c>
      <c r="D268" s="189">
        <v>2027</v>
      </c>
      <c r="E268" s="189">
        <v>240</v>
      </c>
      <c r="F268" s="189" t="s">
        <v>2386</v>
      </c>
      <c r="G268" s="114" t="s">
        <v>4</v>
      </c>
      <c r="H268" s="32">
        <f>SUM(H269:H272)</f>
        <v>163</v>
      </c>
      <c r="I268" s="32">
        <f t="shared" ref="I268:N268" si="69">SUM(I269:I272)</f>
        <v>0</v>
      </c>
      <c r="J268" s="32">
        <f t="shared" si="69"/>
        <v>0</v>
      </c>
      <c r="K268" s="32">
        <f t="shared" si="69"/>
        <v>163</v>
      </c>
      <c r="L268" s="32">
        <f t="shared" si="69"/>
        <v>0</v>
      </c>
      <c r="M268" s="32">
        <f t="shared" si="69"/>
        <v>0</v>
      </c>
      <c r="N268" s="32">
        <f t="shared" si="69"/>
        <v>0</v>
      </c>
      <c r="O268" s="189">
        <v>93</v>
      </c>
      <c r="P268" s="189" t="s">
        <v>2224</v>
      </c>
      <c r="Q268" s="74"/>
    </row>
    <row r="269" spans="1:17" ht="15.75" x14ac:dyDescent="0.25">
      <c r="A269" s="190"/>
      <c r="B269" s="189"/>
      <c r="C269" s="189"/>
      <c r="D269" s="189"/>
      <c r="E269" s="189"/>
      <c r="F269" s="189"/>
      <c r="G269" s="114" t="s">
        <v>6</v>
      </c>
      <c r="H269" s="32">
        <f t="shared" si="64"/>
        <v>161.80000000000001</v>
      </c>
      <c r="I269" s="32">
        <v>0</v>
      </c>
      <c r="J269" s="32">
        <v>0</v>
      </c>
      <c r="K269" s="32">
        <v>161.80000000000001</v>
      </c>
      <c r="L269" s="32">
        <v>0</v>
      </c>
      <c r="M269" s="32">
        <v>0</v>
      </c>
      <c r="N269" s="32">
        <v>0</v>
      </c>
      <c r="O269" s="189"/>
      <c r="P269" s="189"/>
      <c r="Q269" s="74"/>
    </row>
    <row r="270" spans="1:17" ht="36" x14ac:dyDescent="0.25">
      <c r="A270" s="190"/>
      <c r="B270" s="189"/>
      <c r="C270" s="189"/>
      <c r="D270" s="189"/>
      <c r="E270" s="189"/>
      <c r="F270" s="189"/>
      <c r="G270" s="114" t="s">
        <v>7</v>
      </c>
      <c r="H270" s="32">
        <f t="shared" si="64"/>
        <v>1.1000000000000001</v>
      </c>
      <c r="I270" s="32">
        <v>0</v>
      </c>
      <c r="J270" s="32">
        <v>0</v>
      </c>
      <c r="K270" s="32">
        <v>1.1000000000000001</v>
      </c>
      <c r="L270" s="32">
        <v>0</v>
      </c>
      <c r="M270" s="32">
        <v>0</v>
      </c>
      <c r="N270" s="32">
        <v>0</v>
      </c>
      <c r="O270" s="189"/>
      <c r="P270" s="189"/>
      <c r="Q270" s="74"/>
    </row>
    <row r="271" spans="1:17" ht="15.75" x14ac:dyDescent="0.25">
      <c r="A271" s="190"/>
      <c r="B271" s="189"/>
      <c r="C271" s="189"/>
      <c r="D271" s="189"/>
      <c r="E271" s="189"/>
      <c r="F271" s="189"/>
      <c r="G271" s="114" t="s">
        <v>8</v>
      </c>
      <c r="H271" s="32">
        <f t="shared" si="64"/>
        <v>0.1</v>
      </c>
      <c r="I271" s="32">
        <v>0</v>
      </c>
      <c r="J271" s="32">
        <v>0</v>
      </c>
      <c r="K271" s="32">
        <v>0.1</v>
      </c>
      <c r="L271" s="32">
        <v>0</v>
      </c>
      <c r="M271" s="32">
        <v>0</v>
      </c>
      <c r="N271" s="32">
        <v>0</v>
      </c>
      <c r="O271" s="189"/>
      <c r="P271" s="189"/>
      <c r="Q271" s="74"/>
    </row>
    <row r="272" spans="1:17" ht="24" x14ac:dyDescent="0.25">
      <c r="A272" s="190"/>
      <c r="B272" s="189"/>
      <c r="C272" s="189"/>
      <c r="D272" s="189"/>
      <c r="E272" s="189"/>
      <c r="F272" s="189"/>
      <c r="G272" s="114" t="s">
        <v>9</v>
      </c>
      <c r="H272" s="32">
        <f t="shared" si="64"/>
        <v>0</v>
      </c>
      <c r="I272" s="32">
        <v>0</v>
      </c>
      <c r="J272" s="32">
        <v>0</v>
      </c>
      <c r="K272" s="32">
        <v>0</v>
      </c>
      <c r="L272" s="32">
        <v>0</v>
      </c>
      <c r="M272" s="32">
        <v>0</v>
      </c>
      <c r="N272" s="32">
        <v>0</v>
      </c>
      <c r="O272" s="189"/>
      <c r="P272" s="189"/>
      <c r="Q272" s="74"/>
    </row>
    <row r="273" spans="1:17" ht="36" x14ac:dyDescent="0.25">
      <c r="A273" s="190" t="s">
        <v>2387</v>
      </c>
      <c r="B273" s="189" t="s">
        <v>2380</v>
      </c>
      <c r="C273" s="189" t="s">
        <v>294</v>
      </c>
      <c r="D273" s="189">
        <v>2028</v>
      </c>
      <c r="E273" s="189">
        <v>240</v>
      </c>
      <c r="F273" s="189" t="s">
        <v>2381</v>
      </c>
      <c r="G273" s="114" t="s">
        <v>4</v>
      </c>
      <c r="H273" s="32">
        <f>SUM(H274:H277)</f>
        <v>110.1</v>
      </c>
      <c r="I273" s="32">
        <f t="shared" ref="I273:N273" si="70">SUM(I274:I277)</f>
        <v>0</v>
      </c>
      <c r="J273" s="32">
        <f t="shared" si="70"/>
        <v>0</v>
      </c>
      <c r="K273" s="32">
        <f t="shared" si="70"/>
        <v>0.1</v>
      </c>
      <c r="L273" s="32">
        <f t="shared" si="70"/>
        <v>109.99999999999999</v>
      </c>
      <c r="M273" s="32">
        <f t="shared" si="70"/>
        <v>0</v>
      </c>
      <c r="N273" s="32">
        <f t="shared" si="70"/>
        <v>0</v>
      </c>
      <c r="O273" s="189">
        <v>134</v>
      </c>
      <c r="P273" s="189" t="s">
        <v>2224</v>
      </c>
      <c r="Q273" s="74"/>
    </row>
    <row r="274" spans="1:17" ht="15.75" x14ac:dyDescent="0.25">
      <c r="A274" s="190"/>
      <c r="B274" s="189"/>
      <c r="C274" s="189"/>
      <c r="D274" s="189"/>
      <c r="E274" s="189"/>
      <c r="F274" s="189"/>
      <c r="G274" s="114" t="s">
        <v>6</v>
      </c>
      <c r="H274" s="32">
        <f t="shared" si="64"/>
        <v>108.8</v>
      </c>
      <c r="I274" s="32">
        <v>0</v>
      </c>
      <c r="J274" s="32">
        <v>0</v>
      </c>
      <c r="K274" s="32">
        <v>0</v>
      </c>
      <c r="L274" s="32">
        <v>108.8</v>
      </c>
      <c r="M274" s="32">
        <v>0</v>
      </c>
      <c r="N274" s="32">
        <v>0</v>
      </c>
      <c r="O274" s="189"/>
      <c r="P274" s="189"/>
      <c r="Q274" s="74"/>
    </row>
    <row r="275" spans="1:17" ht="36" x14ac:dyDescent="0.25">
      <c r="A275" s="190"/>
      <c r="B275" s="189"/>
      <c r="C275" s="189"/>
      <c r="D275" s="189"/>
      <c r="E275" s="189"/>
      <c r="F275" s="189"/>
      <c r="G275" s="114" t="s">
        <v>7</v>
      </c>
      <c r="H275" s="32">
        <f t="shared" si="64"/>
        <v>1.1000000000000001</v>
      </c>
      <c r="I275" s="32">
        <v>0</v>
      </c>
      <c r="J275" s="32">
        <v>0</v>
      </c>
      <c r="K275" s="32">
        <v>0</v>
      </c>
      <c r="L275" s="32">
        <v>1.1000000000000001</v>
      </c>
      <c r="M275" s="32">
        <v>0</v>
      </c>
      <c r="N275" s="32">
        <v>0</v>
      </c>
      <c r="O275" s="189"/>
      <c r="P275" s="189"/>
      <c r="Q275" s="74"/>
    </row>
    <row r="276" spans="1:17" ht="15.75" x14ac:dyDescent="0.25">
      <c r="A276" s="190"/>
      <c r="B276" s="189"/>
      <c r="C276" s="189"/>
      <c r="D276" s="189"/>
      <c r="E276" s="189"/>
      <c r="F276" s="189"/>
      <c r="G276" s="114" t="s">
        <v>8</v>
      </c>
      <c r="H276" s="32">
        <f t="shared" si="64"/>
        <v>0.2</v>
      </c>
      <c r="I276" s="32">
        <v>0</v>
      </c>
      <c r="J276" s="32">
        <v>0</v>
      </c>
      <c r="K276" s="32">
        <v>0.1</v>
      </c>
      <c r="L276" s="32">
        <v>0.1</v>
      </c>
      <c r="M276" s="32">
        <v>0</v>
      </c>
      <c r="N276" s="32">
        <v>0</v>
      </c>
      <c r="O276" s="189"/>
      <c r="P276" s="189"/>
      <c r="Q276" s="74"/>
    </row>
    <row r="277" spans="1:17" ht="24" x14ac:dyDescent="0.25">
      <c r="A277" s="190"/>
      <c r="B277" s="189"/>
      <c r="C277" s="189"/>
      <c r="D277" s="189"/>
      <c r="E277" s="189"/>
      <c r="F277" s="189"/>
      <c r="G277" s="114" t="s">
        <v>9</v>
      </c>
      <c r="H277" s="32">
        <f t="shared" si="64"/>
        <v>0</v>
      </c>
      <c r="I277" s="32">
        <v>0</v>
      </c>
      <c r="J277" s="32">
        <v>0</v>
      </c>
      <c r="K277" s="32">
        <v>0</v>
      </c>
      <c r="L277" s="32">
        <v>0</v>
      </c>
      <c r="M277" s="32">
        <v>0</v>
      </c>
      <c r="N277" s="32">
        <v>0</v>
      </c>
      <c r="O277" s="189"/>
      <c r="P277" s="189"/>
      <c r="Q277" s="74"/>
    </row>
    <row r="278" spans="1:17" ht="36" x14ac:dyDescent="0.25">
      <c r="A278" s="190" t="s">
        <v>2388</v>
      </c>
      <c r="B278" s="189" t="s">
        <v>2380</v>
      </c>
      <c r="C278" s="189" t="s">
        <v>294</v>
      </c>
      <c r="D278" s="189">
        <v>2028</v>
      </c>
      <c r="E278" s="189">
        <v>139</v>
      </c>
      <c r="F278" s="189" t="s">
        <v>2389</v>
      </c>
      <c r="G278" s="114" t="s">
        <v>4</v>
      </c>
      <c r="H278" s="32">
        <f>SUM(H279:H282)</f>
        <v>3.3</v>
      </c>
      <c r="I278" s="32">
        <f t="shared" ref="I278:N278" si="71">SUM(I279:I282)</f>
        <v>0</v>
      </c>
      <c r="J278" s="32">
        <f t="shared" si="71"/>
        <v>0</v>
      </c>
      <c r="K278" s="32">
        <f t="shared" si="71"/>
        <v>0</v>
      </c>
      <c r="L278" s="32">
        <f t="shared" si="71"/>
        <v>3.3</v>
      </c>
      <c r="M278" s="32">
        <f t="shared" si="71"/>
        <v>0</v>
      </c>
      <c r="N278" s="32">
        <f t="shared" si="71"/>
        <v>0</v>
      </c>
      <c r="O278" s="189">
        <v>134</v>
      </c>
      <c r="P278" s="189" t="s">
        <v>2224</v>
      </c>
      <c r="Q278" s="74"/>
    </row>
    <row r="279" spans="1:17" ht="15.75" x14ac:dyDescent="0.25">
      <c r="A279" s="190"/>
      <c r="B279" s="189"/>
      <c r="C279" s="189"/>
      <c r="D279" s="189"/>
      <c r="E279" s="189"/>
      <c r="F279" s="189"/>
      <c r="G279" s="114" t="s">
        <v>6</v>
      </c>
      <c r="H279" s="32">
        <f t="shared" si="64"/>
        <v>0</v>
      </c>
      <c r="I279" s="32">
        <v>0</v>
      </c>
      <c r="J279" s="32">
        <v>0</v>
      </c>
      <c r="K279" s="32">
        <v>0</v>
      </c>
      <c r="L279" s="32">
        <v>0</v>
      </c>
      <c r="M279" s="32">
        <v>0</v>
      </c>
      <c r="N279" s="32">
        <v>0</v>
      </c>
      <c r="O279" s="189"/>
      <c r="P279" s="189"/>
      <c r="Q279" s="74"/>
    </row>
    <row r="280" spans="1:17" ht="36" x14ac:dyDescent="0.25">
      <c r="A280" s="190"/>
      <c r="B280" s="189"/>
      <c r="C280" s="189"/>
      <c r="D280" s="189"/>
      <c r="E280" s="189"/>
      <c r="F280" s="189"/>
      <c r="G280" s="114" t="s">
        <v>7</v>
      </c>
      <c r="H280" s="32">
        <f t="shared" si="64"/>
        <v>3</v>
      </c>
      <c r="I280" s="32">
        <v>0</v>
      </c>
      <c r="J280" s="32">
        <v>0</v>
      </c>
      <c r="K280" s="32">
        <v>0</v>
      </c>
      <c r="L280" s="32">
        <v>3</v>
      </c>
      <c r="M280" s="32">
        <v>0</v>
      </c>
      <c r="N280" s="32">
        <v>0</v>
      </c>
      <c r="O280" s="189"/>
      <c r="P280" s="189"/>
      <c r="Q280" s="74"/>
    </row>
    <row r="281" spans="1:17" ht="15.75" x14ac:dyDescent="0.25">
      <c r="A281" s="190"/>
      <c r="B281" s="189"/>
      <c r="C281" s="189"/>
      <c r="D281" s="189"/>
      <c r="E281" s="189"/>
      <c r="F281" s="189"/>
      <c r="G281" s="114" t="s">
        <v>8</v>
      </c>
      <c r="H281" s="32">
        <f t="shared" si="64"/>
        <v>0.3</v>
      </c>
      <c r="I281" s="32">
        <v>0</v>
      </c>
      <c r="J281" s="32">
        <v>0</v>
      </c>
      <c r="K281" s="32">
        <v>0</v>
      </c>
      <c r="L281" s="32">
        <v>0.3</v>
      </c>
      <c r="M281" s="32">
        <v>0</v>
      </c>
      <c r="N281" s="32">
        <v>0</v>
      </c>
      <c r="O281" s="189"/>
      <c r="P281" s="189"/>
      <c r="Q281" s="74"/>
    </row>
    <row r="282" spans="1:17" ht="24" x14ac:dyDescent="0.25">
      <c r="A282" s="190"/>
      <c r="B282" s="189"/>
      <c r="C282" s="189"/>
      <c r="D282" s="189"/>
      <c r="E282" s="189"/>
      <c r="F282" s="189"/>
      <c r="G282" s="114" t="s">
        <v>9</v>
      </c>
      <c r="H282" s="32">
        <f t="shared" si="64"/>
        <v>0</v>
      </c>
      <c r="I282" s="32">
        <v>0</v>
      </c>
      <c r="J282" s="32">
        <v>0</v>
      </c>
      <c r="K282" s="32">
        <v>0</v>
      </c>
      <c r="L282" s="32">
        <v>0</v>
      </c>
      <c r="M282" s="32">
        <v>0</v>
      </c>
      <c r="N282" s="32">
        <v>0</v>
      </c>
      <c r="O282" s="189"/>
      <c r="P282" s="189"/>
      <c r="Q282" s="74"/>
    </row>
    <row r="283" spans="1:17" ht="36" x14ac:dyDescent="0.25">
      <c r="A283" s="190" t="s">
        <v>2390</v>
      </c>
      <c r="B283" s="189" t="s">
        <v>2380</v>
      </c>
      <c r="C283" s="189" t="s">
        <v>294</v>
      </c>
      <c r="D283" s="189">
        <v>2028</v>
      </c>
      <c r="E283" s="189">
        <v>280</v>
      </c>
      <c r="F283" s="189" t="s">
        <v>2381</v>
      </c>
      <c r="G283" s="114" t="s">
        <v>4</v>
      </c>
      <c r="H283" s="32">
        <f>SUM(H284:H287)</f>
        <v>115.1</v>
      </c>
      <c r="I283" s="32">
        <f t="shared" ref="I283:N283" si="72">SUM(I284:I287)</f>
        <v>0</v>
      </c>
      <c r="J283" s="32">
        <f t="shared" si="72"/>
        <v>0</v>
      </c>
      <c r="K283" s="32">
        <f t="shared" si="72"/>
        <v>0</v>
      </c>
      <c r="L283" s="32">
        <f t="shared" si="72"/>
        <v>115.1</v>
      </c>
      <c r="M283" s="32">
        <f t="shared" si="72"/>
        <v>0</v>
      </c>
      <c r="N283" s="32">
        <f t="shared" si="72"/>
        <v>0</v>
      </c>
      <c r="O283" s="189">
        <v>188</v>
      </c>
      <c r="P283" s="189" t="s">
        <v>2224</v>
      </c>
      <c r="Q283" s="74"/>
    </row>
    <row r="284" spans="1:17" ht="15.75" x14ac:dyDescent="0.25">
      <c r="A284" s="190"/>
      <c r="B284" s="189"/>
      <c r="C284" s="189"/>
      <c r="D284" s="189"/>
      <c r="E284" s="189"/>
      <c r="F284" s="189"/>
      <c r="G284" s="114" t="s">
        <v>6</v>
      </c>
      <c r="H284" s="32">
        <f t="shared" si="64"/>
        <v>113.8</v>
      </c>
      <c r="I284" s="32">
        <v>0</v>
      </c>
      <c r="J284" s="32">
        <v>0</v>
      </c>
      <c r="K284" s="32">
        <v>0</v>
      </c>
      <c r="L284" s="32">
        <v>113.8</v>
      </c>
      <c r="M284" s="32">
        <v>0</v>
      </c>
      <c r="N284" s="32">
        <v>0</v>
      </c>
      <c r="O284" s="189"/>
      <c r="P284" s="189"/>
      <c r="Q284" s="74"/>
    </row>
    <row r="285" spans="1:17" ht="36" x14ac:dyDescent="0.25">
      <c r="A285" s="190"/>
      <c r="B285" s="189"/>
      <c r="C285" s="189"/>
      <c r="D285" s="189"/>
      <c r="E285" s="189"/>
      <c r="F285" s="189"/>
      <c r="G285" s="114" t="s">
        <v>7</v>
      </c>
      <c r="H285" s="32">
        <f t="shared" si="64"/>
        <v>1.2</v>
      </c>
      <c r="I285" s="32">
        <v>0</v>
      </c>
      <c r="J285" s="32">
        <v>0</v>
      </c>
      <c r="K285" s="32">
        <v>0</v>
      </c>
      <c r="L285" s="32">
        <v>1.2</v>
      </c>
      <c r="M285" s="32">
        <v>0</v>
      </c>
      <c r="N285" s="32">
        <v>0</v>
      </c>
      <c r="O285" s="189"/>
      <c r="P285" s="189"/>
      <c r="Q285" s="74"/>
    </row>
    <row r="286" spans="1:17" ht="15.75" x14ac:dyDescent="0.25">
      <c r="A286" s="190"/>
      <c r="B286" s="189"/>
      <c r="C286" s="189"/>
      <c r="D286" s="189"/>
      <c r="E286" s="189"/>
      <c r="F286" s="189"/>
      <c r="G286" s="114" t="s">
        <v>8</v>
      </c>
      <c r="H286" s="32">
        <f t="shared" si="64"/>
        <v>0.1</v>
      </c>
      <c r="I286" s="32">
        <v>0</v>
      </c>
      <c r="J286" s="32">
        <v>0</v>
      </c>
      <c r="K286" s="32">
        <v>0</v>
      </c>
      <c r="L286" s="32">
        <v>0.1</v>
      </c>
      <c r="M286" s="32">
        <v>0</v>
      </c>
      <c r="N286" s="32">
        <v>0</v>
      </c>
      <c r="O286" s="189"/>
      <c r="P286" s="189"/>
      <c r="Q286" s="74"/>
    </row>
    <row r="287" spans="1:17" ht="24" x14ac:dyDescent="0.25">
      <c r="A287" s="190"/>
      <c r="B287" s="189"/>
      <c r="C287" s="189"/>
      <c r="D287" s="189"/>
      <c r="E287" s="189"/>
      <c r="F287" s="189"/>
      <c r="G287" s="114" t="s">
        <v>9</v>
      </c>
      <c r="H287" s="32">
        <f t="shared" si="64"/>
        <v>0</v>
      </c>
      <c r="I287" s="32">
        <v>0</v>
      </c>
      <c r="J287" s="32">
        <v>0</v>
      </c>
      <c r="K287" s="32">
        <v>0</v>
      </c>
      <c r="L287" s="32">
        <v>0</v>
      </c>
      <c r="M287" s="32">
        <v>0</v>
      </c>
      <c r="N287" s="32">
        <v>0</v>
      </c>
      <c r="O287" s="189"/>
      <c r="P287" s="189"/>
      <c r="Q287" s="74"/>
    </row>
    <row r="288" spans="1:17" ht="36" x14ac:dyDescent="0.25">
      <c r="A288" s="190" t="s">
        <v>2391</v>
      </c>
      <c r="B288" s="189" t="s">
        <v>2380</v>
      </c>
      <c r="C288" s="189" t="s">
        <v>294</v>
      </c>
      <c r="D288" s="189">
        <v>2027</v>
      </c>
      <c r="E288" s="189">
        <v>265</v>
      </c>
      <c r="F288" s="189" t="s">
        <v>2381</v>
      </c>
      <c r="G288" s="114" t="s">
        <v>4</v>
      </c>
      <c r="H288" s="32">
        <f>SUM(H289:H292)</f>
        <v>167.99999999999997</v>
      </c>
      <c r="I288" s="32">
        <f t="shared" ref="I288:N288" si="73">SUM(I289:I292)</f>
        <v>0</v>
      </c>
      <c r="J288" s="32">
        <f t="shared" si="73"/>
        <v>0</v>
      </c>
      <c r="K288" s="32">
        <f t="shared" si="73"/>
        <v>167.99999999999997</v>
      </c>
      <c r="L288" s="32">
        <f t="shared" si="73"/>
        <v>0</v>
      </c>
      <c r="M288" s="32">
        <f t="shared" si="73"/>
        <v>0</v>
      </c>
      <c r="N288" s="32">
        <f t="shared" si="73"/>
        <v>0</v>
      </c>
      <c r="O288" s="189">
        <v>155</v>
      </c>
      <c r="P288" s="189" t="s">
        <v>2224</v>
      </c>
      <c r="Q288" s="74"/>
    </row>
    <row r="289" spans="1:17" ht="15.75" x14ac:dyDescent="0.25">
      <c r="A289" s="190"/>
      <c r="B289" s="189"/>
      <c r="C289" s="189"/>
      <c r="D289" s="189"/>
      <c r="E289" s="189"/>
      <c r="F289" s="189"/>
      <c r="G289" s="114" t="s">
        <v>6</v>
      </c>
      <c r="H289" s="32">
        <f t="shared" si="64"/>
        <v>166.7</v>
      </c>
      <c r="I289" s="32">
        <v>0</v>
      </c>
      <c r="J289" s="32">
        <v>0</v>
      </c>
      <c r="K289" s="32">
        <v>166.7</v>
      </c>
      <c r="L289" s="32">
        <v>0</v>
      </c>
      <c r="M289" s="32">
        <v>0</v>
      </c>
      <c r="N289" s="32">
        <v>0</v>
      </c>
      <c r="O289" s="189"/>
      <c r="P289" s="189"/>
      <c r="Q289" s="74"/>
    </row>
    <row r="290" spans="1:17" ht="36" x14ac:dyDescent="0.25">
      <c r="A290" s="190"/>
      <c r="B290" s="189"/>
      <c r="C290" s="189"/>
      <c r="D290" s="189"/>
      <c r="E290" s="189"/>
      <c r="F290" s="189"/>
      <c r="G290" s="114" t="s">
        <v>7</v>
      </c>
      <c r="H290" s="32">
        <f t="shared" si="64"/>
        <v>1.2</v>
      </c>
      <c r="I290" s="32">
        <v>0</v>
      </c>
      <c r="J290" s="32">
        <v>0</v>
      </c>
      <c r="K290" s="32">
        <v>1.2</v>
      </c>
      <c r="L290" s="32">
        <v>0</v>
      </c>
      <c r="M290" s="32">
        <v>0</v>
      </c>
      <c r="N290" s="32">
        <v>0</v>
      </c>
      <c r="O290" s="189"/>
      <c r="P290" s="189"/>
      <c r="Q290" s="74"/>
    </row>
    <row r="291" spans="1:17" ht="15.75" x14ac:dyDescent="0.25">
      <c r="A291" s="190"/>
      <c r="B291" s="189"/>
      <c r="C291" s="189"/>
      <c r="D291" s="189"/>
      <c r="E291" s="189"/>
      <c r="F291" s="189"/>
      <c r="G291" s="114" t="s">
        <v>8</v>
      </c>
      <c r="H291" s="32">
        <f t="shared" si="64"/>
        <v>0.1</v>
      </c>
      <c r="I291" s="32">
        <v>0</v>
      </c>
      <c r="J291" s="32">
        <v>0</v>
      </c>
      <c r="K291" s="32">
        <v>0.1</v>
      </c>
      <c r="L291" s="32">
        <v>0</v>
      </c>
      <c r="M291" s="32">
        <v>0</v>
      </c>
      <c r="N291" s="32">
        <v>0</v>
      </c>
      <c r="O291" s="189"/>
      <c r="P291" s="189"/>
      <c r="Q291" s="74"/>
    </row>
    <row r="292" spans="1:17" ht="24" x14ac:dyDescent="0.25">
      <c r="A292" s="190"/>
      <c r="B292" s="189"/>
      <c r="C292" s="189"/>
      <c r="D292" s="189"/>
      <c r="E292" s="189"/>
      <c r="F292" s="189"/>
      <c r="G292" s="114" t="s">
        <v>9</v>
      </c>
      <c r="H292" s="32">
        <f t="shared" si="64"/>
        <v>0</v>
      </c>
      <c r="I292" s="32">
        <v>0</v>
      </c>
      <c r="J292" s="32">
        <v>0</v>
      </c>
      <c r="K292" s="32">
        <v>0</v>
      </c>
      <c r="L292" s="32">
        <v>0</v>
      </c>
      <c r="M292" s="32">
        <v>0</v>
      </c>
      <c r="N292" s="32">
        <v>0</v>
      </c>
      <c r="O292" s="189"/>
      <c r="P292" s="189"/>
      <c r="Q292" s="74"/>
    </row>
    <row r="293" spans="1:17" ht="36" x14ac:dyDescent="0.25">
      <c r="A293" s="190" t="s">
        <v>2392</v>
      </c>
      <c r="B293" s="189" t="s">
        <v>2380</v>
      </c>
      <c r="C293" s="189" t="s">
        <v>294</v>
      </c>
      <c r="D293" s="189">
        <v>2027</v>
      </c>
      <c r="E293" s="189">
        <v>210</v>
      </c>
      <c r="F293" s="189" t="s">
        <v>2381</v>
      </c>
      <c r="G293" s="114" t="s">
        <v>4</v>
      </c>
      <c r="H293" s="32">
        <f>SUM(H294:H297)</f>
        <v>109.99999999999999</v>
      </c>
      <c r="I293" s="32">
        <f t="shared" ref="I293:N293" si="74">SUM(I294:I297)</f>
        <v>0</v>
      </c>
      <c r="J293" s="32">
        <f t="shared" si="74"/>
        <v>0</v>
      </c>
      <c r="K293" s="32">
        <f t="shared" si="74"/>
        <v>109.99999999999999</v>
      </c>
      <c r="L293" s="32">
        <f t="shared" si="74"/>
        <v>0</v>
      </c>
      <c r="M293" s="32">
        <f t="shared" si="74"/>
        <v>0</v>
      </c>
      <c r="N293" s="32">
        <f t="shared" si="74"/>
        <v>0</v>
      </c>
      <c r="O293" s="189">
        <v>136</v>
      </c>
      <c r="P293" s="189" t="s">
        <v>2224</v>
      </c>
      <c r="Q293" s="74"/>
    </row>
    <row r="294" spans="1:17" ht="15.75" x14ac:dyDescent="0.25">
      <c r="A294" s="190"/>
      <c r="B294" s="189"/>
      <c r="C294" s="189"/>
      <c r="D294" s="189"/>
      <c r="E294" s="189"/>
      <c r="F294" s="189"/>
      <c r="G294" s="114" t="s">
        <v>6</v>
      </c>
      <c r="H294" s="32">
        <f t="shared" si="64"/>
        <v>108.8</v>
      </c>
      <c r="I294" s="32">
        <v>0</v>
      </c>
      <c r="J294" s="32">
        <v>0</v>
      </c>
      <c r="K294" s="32">
        <v>108.8</v>
      </c>
      <c r="L294" s="32">
        <v>0</v>
      </c>
      <c r="M294" s="32">
        <v>0</v>
      </c>
      <c r="N294" s="32">
        <v>0</v>
      </c>
      <c r="O294" s="189"/>
      <c r="P294" s="189"/>
      <c r="Q294" s="74"/>
    </row>
    <row r="295" spans="1:17" ht="36" x14ac:dyDescent="0.25">
      <c r="A295" s="190"/>
      <c r="B295" s="189"/>
      <c r="C295" s="189"/>
      <c r="D295" s="189"/>
      <c r="E295" s="189"/>
      <c r="F295" s="189"/>
      <c r="G295" s="114" t="s">
        <v>7</v>
      </c>
      <c r="H295" s="32">
        <f t="shared" si="64"/>
        <v>1.1000000000000001</v>
      </c>
      <c r="I295" s="32">
        <v>0</v>
      </c>
      <c r="J295" s="32">
        <v>0</v>
      </c>
      <c r="K295" s="32">
        <v>1.1000000000000001</v>
      </c>
      <c r="L295" s="32">
        <v>0</v>
      </c>
      <c r="M295" s="32">
        <v>0</v>
      </c>
      <c r="N295" s="32">
        <v>0</v>
      </c>
      <c r="O295" s="189"/>
      <c r="P295" s="189"/>
      <c r="Q295" s="74"/>
    </row>
    <row r="296" spans="1:17" ht="15.75" x14ac:dyDescent="0.25">
      <c r="A296" s="190"/>
      <c r="B296" s="189"/>
      <c r="C296" s="189"/>
      <c r="D296" s="189"/>
      <c r="E296" s="189"/>
      <c r="F296" s="189"/>
      <c r="G296" s="114" t="s">
        <v>8</v>
      </c>
      <c r="H296" s="32">
        <f t="shared" si="64"/>
        <v>0.1</v>
      </c>
      <c r="I296" s="32">
        <v>0</v>
      </c>
      <c r="J296" s="32">
        <v>0</v>
      </c>
      <c r="K296" s="32">
        <v>0.1</v>
      </c>
      <c r="L296" s="32">
        <v>0</v>
      </c>
      <c r="M296" s="32">
        <v>0</v>
      </c>
      <c r="N296" s="32">
        <v>0</v>
      </c>
      <c r="O296" s="189"/>
      <c r="P296" s="189"/>
      <c r="Q296" s="74"/>
    </row>
    <row r="297" spans="1:17" ht="24" x14ac:dyDescent="0.25">
      <c r="A297" s="190"/>
      <c r="B297" s="189"/>
      <c r="C297" s="189"/>
      <c r="D297" s="189"/>
      <c r="E297" s="189"/>
      <c r="F297" s="189"/>
      <c r="G297" s="114" t="s">
        <v>9</v>
      </c>
      <c r="H297" s="32">
        <f t="shared" si="64"/>
        <v>0</v>
      </c>
      <c r="I297" s="32">
        <v>0</v>
      </c>
      <c r="J297" s="32">
        <v>0</v>
      </c>
      <c r="K297" s="32">
        <v>0</v>
      </c>
      <c r="L297" s="32">
        <v>0</v>
      </c>
      <c r="M297" s="32">
        <v>0</v>
      </c>
      <c r="N297" s="32">
        <v>0</v>
      </c>
      <c r="O297" s="189"/>
      <c r="P297" s="189"/>
      <c r="Q297" s="74"/>
    </row>
    <row r="298" spans="1:17" ht="36" x14ac:dyDescent="0.25">
      <c r="A298" s="190" t="s">
        <v>2393</v>
      </c>
      <c r="B298" s="189" t="s">
        <v>2380</v>
      </c>
      <c r="C298" s="189" t="s">
        <v>294</v>
      </c>
      <c r="D298" s="189">
        <v>2028</v>
      </c>
      <c r="E298" s="189">
        <v>542</v>
      </c>
      <c r="F298" s="189" t="s">
        <v>2394</v>
      </c>
      <c r="G298" s="114" t="s">
        <v>4</v>
      </c>
      <c r="H298" s="32">
        <f>SUM(H299:H302)</f>
        <v>30.099999999999998</v>
      </c>
      <c r="I298" s="32">
        <f t="shared" ref="I298:N298" si="75">SUM(I299:I302)</f>
        <v>0</v>
      </c>
      <c r="J298" s="32">
        <f t="shared" si="75"/>
        <v>0</v>
      </c>
      <c r="K298" s="32">
        <f t="shared" si="75"/>
        <v>0</v>
      </c>
      <c r="L298" s="32">
        <f t="shared" si="75"/>
        <v>30.099999999999998</v>
      </c>
      <c r="M298" s="32">
        <f t="shared" si="75"/>
        <v>0</v>
      </c>
      <c r="N298" s="32">
        <f t="shared" si="75"/>
        <v>0</v>
      </c>
      <c r="O298" s="189">
        <v>512</v>
      </c>
      <c r="P298" s="189" t="s">
        <v>2224</v>
      </c>
      <c r="Q298" s="74"/>
    </row>
    <row r="299" spans="1:17" ht="15.75" x14ac:dyDescent="0.25">
      <c r="A299" s="190"/>
      <c r="B299" s="189"/>
      <c r="C299" s="189"/>
      <c r="D299" s="189"/>
      <c r="E299" s="189"/>
      <c r="F299" s="189"/>
      <c r="G299" s="114" t="s">
        <v>6</v>
      </c>
      <c r="H299" s="32">
        <f t="shared" si="64"/>
        <v>29.7</v>
      </c>
      <c r="I299" s="32">
        <v>0</v>
      </c>
      <c r="J299" s="32">
        <v>0</v>
      </c>
      <c r="K299" s="32">
        <v>0</v>
      </c>
      <c r="L299" s="32">
        <v>29.7</v>
      </c>
      <c r="M299" s="32">
        <v>0</v>
      </c>
      <c r="N299" s="32">
        <v>0</v>
      </c>
      <c r="O299" s="189"/>
      <c r="P299" s="189"/>
      <c r="Q299" s="74"/>
    </row>
    <row r="300" spans="1:17" ht="36" x14ac:dyDescent="0.25">
      <c r="A300" s="190"/>
      <c r="B300" s="189"/>
      <c r="C300" s="189"/>
      <c r="D300" s="189"/>
      <c r="E300" s="189"/>
      <c r="F300" s="189"/>
      <c r="G300" s="114" t="s">
        <v>7</v>
      </c>
      <c r="H300" s="32">
        <f t="shared" si="64"/>
        <v>0.4</v>
      </c>
      <c r="I300" s="32">
        <v>0</v>
      </c>
      <c r="J300" s="32">
        <v>0</v>
      </c>
      <c r="K300" s="32">
        <v>0</v>
      </c>
      <c r="L300" s="32">
        <v>0.4</v>
      </c>
      <c r="M300" s="32">
        <v>0</v>
      </c>
      <c r="N300" s="32">
        <v>0</v>
      </c>
      <c r="O300" s="189"/>
      <c r="P300" s="189"/>
      <c r="Q300" s="74"/>
    </row>
    <row r="301" spans="1:17" ht="15.75" x14ac:dyDescent="0.25">
      <c r="A301" s="190"/>
      <c r="B301" s="189"/>
      <c r="C301" s="189"/>
      <c r="D301" s="189"/>
      <c r="E301" s="189"/>
      <c r="F301" s="189"/>
      <c r="G301" s="114" t="s">
        <v>8</v>
      </c>
      <c r="H301" s="32">
        <f t="shared" si="64"/>
        <v>0</v>
      </c>
      <c r="I301" s="32">
        <v>0</v>
      </c>
      <c r="J301" s="32">
        <v>0</v>
      </c>
      <c r="K301" s="32">
        <v>0</v>
      </c>
      <c r="L301" s="32">
        <v>0</v>
      </c>
      <c r="M301" s="32">
        <v>0</v>
      </c>
      <c r="N301" s="32">
        <v>0</v>
      </c>
      <c r="O301" s="189"/>
      <c r="P301" s="189"/>
      <c r="Q301" s="74"/>
    </row>
    <row r="302" spans="1:17" ht="24" x14ac:dyDescent="0.25">
      <c r="A302" s="190"/>
      <c r="B302" s="189"/>
      <c r="C302" s="189"/>
      <c r="D302" s="189"/>
      <c r="E302" s="189"/>
      <c r="F302" s="189"/>
      <c r="G302" s="114" t="s">
        <v>9</v>
      </c>
      <c r="H302" s="32">
        <f t="shared" si="64"/>
        <v>0</v>
      </c>
      <c r="I302" s="32">
        <v>0</v>
      </c>
      <c r="J302" s="32">
        <v>0</v>
      </c>
      <c r="K302" s="32">
        <v>0</v>
      </c>
      <c r="L302" s="32">
        <v>0</v>
      </c>
      <c r="M302" s="32">
        <v>0</v>
      </c>
      <c r="N302" s="32">
        <v>0</v>
      </c>
      <c r="O302" s="189"/>
      <c r="P302" s="189"/>
      <c r="Q302" s="74"/>
    </row>
    <row r="303" spans="1:17" ht="36" x14ac:dyDescent="0.25">
      <c r="A303" s="190" t="s">
        <v>2395</v>
      </c>
      <c r="B303" s="189" t="s">
        <v>2380</v>
      </c>
      <c r="C303" s="189" t="s">
        <v>294</v>
      </c>
      <c r="D303" s="189">
        <v>2025</v>
      </c>
      <c r="E303" s="189">
        <v>588</v>
      </c>
      <c r="F303" s="189" t="s">
        <v>2396</v>
      </c>
      <c r="G303" s="114" t="s">
        <v>4</v>
      </c>
      <c r="H303" s="32">
        <f>SUM(H304:H307)</f>
        <v>6.5</v>
      </c>
      <c r="I303" s="32">
        <f t="shared" ref="I303:N303" si="76">SUM(I304:I307)</f>
        <v>6.5</v>
      </c>
      <c r="J303" s="32">
        <f t="shared" si="76"/>
        <v>0</v>
      </c>
      <c r="K303" s="32">
        <f t="shared" si="76"/>
        <v>0</v>
      </c>
      <c r="L303" s="32">
        <f t="shared" si="76"/>
        <v>0</v>
      </c>
      <c r="M303" s="32">
        <f t="shared" si="76"/>
        <v>0</v>
      </c>
      <c r="N303" s="32">
        <f t="shared" si="76"/>
        <v>0</v>
      </c>
      <c r="O303" s="189">
        <v>446</v>
      </c>
      <c r="P303" s="189" t="s">
        <v>2224</v>
      </c>
      <c r="Q303" s="74"/>
    </row>
    <row r="304" spans="1:17" ht="15.75" x14ac:dyDescent="0.25">
      <c r="A304" s="190"/>
      <c r="B304" s="189"/>
      <c r="C304" s="189"/>
      <c r="D304" s="189"/>
      <c r="E304" s="189"/>
      <c r="F304" s="189"/>
      <c r="G304" s="114" t="s">
        <v>6</v>
      </c>
      <c r="H304" s="32">
        <f t="shared" si="64"/>
        <v>0</v>
      </c>
      <c r="I304" s="32">
        <v>0</v>
      </c>
      <c r="J304" s="32">
        <v>0</v>
      </c>
      <c r="K304" s="32">
        <v>0</v>
      </c>
      <c r="L304" s="32">
        <v>0</v>
      </c>
      <c r="M304" s="32">
        <v>0</v>
      </c>
      <c r="N304" s="32">
        <v>0</v>
      </c>
      <c r="O304" s="189"/>
      <c r="P304" s="189"/>
      <c r="Q304" s="74"/>
    </row>
    <row r="305" spans="1:17" ht="36" x14ac:dyDescent="0.25">
      <c r="A305" s="190"/>
      <c r="B305" s="189"/>
      <c r="C305" s="189"/>
      <c r="D305" s="189"/>
      <c r="E305" s="189"/>
      <c r="F305" s="189"/>
      <c r="G305" s="114" t="s">
        <v>7</v>
      </c>
      <c r="H305" s="32">
        <f t="shared" si="64"/>
        <v>5.9</v>
      </c>
      <c r="I305" s="32">
        <v>5.9</v>
      </c>
      <c r="J305" s="32">
        <v>0</v>
      </c>
      <c r="K305" s="32">
        <v>0</v>
      </c>
      <c r="L305" s="32">
        <v>0</v>
      </c>
      <c r="M305" s="32">
        <v>0</v>
      </c>
      <c r="N305" s="32">
        <v>0</v>
      </c>
      <c r="O305" s="189"/>
      <c r="P305" s="189"/>
      <c r="Q305" s="74"/>
    </row>
    <row r="306" spans="1:17" ht="15.75" x14ac:dyDescent="0.25">
      <c r="A306" s="190"/>
      <c r="B306" s="189"/>
      <c r="C306" s="189"/>
      <c r="D306" s="189"/>
      <c r="E306" s="189"/>
      <c r="F306" s="189"/>
      <c r="G306" s="114" t="s">
        <v>8</v>
      </c>
      <c r="H306" s="32">
        <f t="shared" si="64"/>
        <v>0.6</v>
      </c>
      <c r="I306" s="32">
        <v>0.6</v>
      </c>
      <c r="J306" s="32">
        <v>0</v>
      </c>
      <c r="K306" s="32">
        <v>0</v>
      </c>
      <c r="L306" s="32">
        <v>0</v>
      </c>
      <c r="M306" s="32">
        <v>0</v>
      </c>
      <c r="N306" s="32">
        <v>0</v>
      </c>
      <c r="O306" s="189"/>
      <c r="P306" s="189"/>
      <c r="Q306" s="74"/>
    </row>
    <row r="307" spans="1:17" ht="24" x14ac:dyDescent="0.25">
      <c r="A307" s="190"/>
      <c r="B307" s="189"/>
      <c r="C307" s="189"/>
      <c r="D307" s="189"/>
      <c r="E307" s="189"/>
      <c r="F307" s="189"/>
      <c r="G307" s="114" t="s">
        <v>9</v>
      </c>
      <c r="H307" s="32">
        <f t="shared" si="64"/>
        <v>0</v>
      </c>
      <c r="I307" s="32">
        <v>0</v>
      </c>
      <c r="J307" s="32">
        <v>0</v>
      </c>
      <c r="K307" s="32">
        <v>0</v>
      </c>
      <c r="L307" s="32">
        <v>0</v>
      </c>
      <c r="M307" s="32">
        <v>0</v>
      </c>
      <c r="N307" s="32">
        <v>0</v>
      </c>
      <c r="O307" s="189"/>
      <c r="P307" s="189"/>
      <c r="Q307" s="74"/>
    </row>
    <row r="308" spans="1:17" ht="36" x14ac:dyDescent="0.25">
      <c r="A308" s="190" t="s">
        <v>2397</v>
      </c>
      <c r="B308" s="189" t="s">
        <v>2380</v>
      </c>
      <c r="C308" s="189" t="s">
        <v>294</v>
      </c>
      <c r="D308" s="189">
        <v>2028</v>
      </c>
      <c r="E308" s="189">
        <v>750</v>
      </c>
      <c r="F308" s="189" t="s">
        <v>2394</v>
      </c>
      <c r="G308" s="114" t="s">
        <v>4</v>
      </c>
      <c r="H308" s="32">
        <f>SUM(H309:H312)</f>
        <v>116.5</v>
      </c>
      <c r="I308" s="32">
        <f t="shared" ref="I308:N308" si="77">SUM(I309:I312)</f>
        <v>0</v>
      </c>
      <c r="J308" s="32">
        <f t="shared" si="77"/>
        <v>0</v>
      </c>
      <c r="K308" s="32">
        <f t="shared" si="77"/>
        <v>0</v>
      </c>
      <c r="L308" s="32">
        <f t="shared" si="77"/>
        <v>116.5</v>
      </c>
      <c r="M308" s="32">
        <f t="shared" si="77"/>
        <v>0</v>
      </c>
      <c r="N308" s="32">
        <f t="shared" si="77"/>
        <v>0</v>
      </c>
      <c r="O308" s="189">
        <v>722</v>
      </c>
      <c r="P308" s="189" t="s">
        <v>2224</v>
      </c>
      <c r="Q308" s="74"/>
    </row>
    <row r="309" spans="1:17" ht="15.75" x14ac:dyDescent="0.25">
      <c r="A309" s="190"/>
      <c r="B309" s="189"/>
      <c r="C309" s="189"/>
      <c r="D309" s="189"/>
      <c r="E309" s="189"/>
      <c r="F309" s="189"/>
      <c r="G309" s="114" t="s">
        <v>6</v>
      </c>
      <c r="H309" s="32">
        <f t="shared" ref="H309:H371" si="78">SUM(I309:N309)</f>
        <v>114.9</v>
      </c>
      <c r="I309" s="32">
        <v>0</v>
      </c>
      <c r="J309" s="32">
        <v>0</v>
      </c>
      <c r="K309" s="32">
        <v>0</v>
      </c>
      <c r="L309" s="32">
        <v>114.9</v>
      </c>
      <c r="M309" s="32">
        <v>0</v>
      </c>
      <c r="N309" s="32">
        <v>0</v>
      </c>
      <c r="O309" s="189"/>
      <c r="P309" s="189"/>
      <c r="Q309" s="74"/>
    </row>
    <row r="310" spans="1:17" ht="36" x14ac:dyDescent="0.25">
      <c r="A310" s="190"/>
      <c r="B310" s="189"/>
      <c r="C310" s="189"/>
      <c r="D310" s="189"/>
      <c r="E310" s="189"/>
      <c r="F310" s="189"/>
      <c r="G310" s="114" t="s">
        <v>7</v>
      </c>
      <c r="H310" s="32">
        <f t="shared" si="78"/>
        <v>1.5</v>
      </c>
      <c r="I310" s="32">
        <v>0</v>
      </c>
      <c r="J310" s="32">
        <v>0</v>
      </c>
      <c r="K310" s="32">
        <v>0</v>
      </c>
      <c r="L310" s="32">
        <v>1.5</v>
      </c>
      <c r="M310" s="32">
        <v>0</v>
      </c>
      <c r="N310" s="32">
        <v>0</v>
      </c>
      <c r="O310" s="189"/>
      <c r="P310" s="189"/>
      <c r="Q310" s="74"/>
    </row>
    <row r="311" spans="1:17" ht="15.75" x14ac:dyDescent="0.25">
      <c r="A311" s="190"/>
      <c r="B311" s="189"/>
      <c r="C311" s="189"/>
      <c r="D311" s="189"/>
      <c r="E311" s="189"/>
      <c r="F311" s="189"/>
      <c r="G311" s="114" t="s">
        <v>8</v>
      </c>
      <c r="H311" s="32">
        <f t="shared" si="78"/>
        <v>0.1</v>
      </c>
      <c r="I311" s="32">
        <v>0</v>
      </c>
      <c r="J311" s="32">
        <v>0</v>
      </c>
      <c r="K311" s="32">
        <v>0</v>
      </c>
      <c r="L311" s="32">
        <v>0.1</v>
      </c>
      <c r="M311" s="32">
        <v>0</v>
      </c>
      <c r="N311" s="32">
        <v>0</v>
      </c>
      <c r="O311" s="189"/>
      <c r="P311" s="189"/>
      <c r="Q311" s="74"/>
    </row>
    <row r="312" spans="1:17" ht="24" x14ac:dyDescent="0.25">
      <c r="A312" s="190"/>
      <c r="B312" s="189"/>
      <c r="C312" s="189"/>
      <c r="D312" s="189"/>
      <c r="E312" s="189"/>
      <c r="F312" s="189"/>
      <c r="G312" s="114" t="s">
        <v>9</v>
      </c>
      <c r="H312" s="32">
        <f t="shared" si="78"/>
        <v>0</v>
      </c>
      <c r="I312" s="32">
        <v>0</v>
      </c>
      <c r="J312" s="32">
        <v>0</v>
      </c>
      <c r="K312" s="32">
        <v>0</v>
      </c>
      <c r="L312" s="32">
        <v>0</v>
      </c>
      <c r="M312" s="32">
        <v>0</v>
      </c>
      <c r="N312" s="32">
        <v>0</v>
      </c>
      <c r="O312" s="189"/>
      <c r="P312" s="189"/>
      <c r="Q312" s="74"/>
    </row>
    <row r="313" spans="1:17" ht="36" x14ac:dyDescent="0.25">
      <c r="A313" s="190" t="s">
        <v>2398</v>
      </c>
      <c r="B313" s="189" t="s">
        <v>2380</v>
      </c>
      <c r="C313" s="189" t="s">
        <v>294</v>
      </c>
      <c r="D313" s="189">
        <v>2028</v>
      </c>
      <c r="E313" s="189">
        <v>950</v>
      </c>
      <c r="F313" s="189" t="s">
        <v>2394</v>
      </c>
      <c r="G313" s="114" t="s">
        <v>4</v>
      </c>
      <c r="H313" s="32">
        <f>SUM(H314:H317)</f>
        <v>75</v>
      </c>
      <c r="I313" s="32">
        <f t="shared" ref="I313:N313" si="79">SUM(I314:I317)</f>
        <v>0</v>
      </c>
      <c r="J313" s="32">
        <f t="shared" si="79"/>
        <v>0</v>
      </c>
      <c r="K313" s="32">
        <f t="shared" si="79"/>
        <v>0</v>
      </c>
      <c r="L313" s="32">
        <f t="shared" si="79"/>
        <v>75</v>
      </c>
      <c r="M313" s="32">
        <f t="shared" si="79"/>
        <v>0</v>
      </c>
      <c r="N313" s="32">
        <f t="shared" si="79"/>
        <v>0</v>
      </c>
      <c r="O313" s="189">
        <v>757</v>
      </c>
      <c r="P313" s="189" t="s">
        <v>2224</v>
      </c>
      <c r="Q313" s="74"/>
    </row>
    <row r="314" spans="1:17" ht="15.75" x14ac:dyDescent="0.25">
      <c r="A314" s="190"/>
      <c r="B314" s="189"/>
      <c r="C314" s="189"/>
      <c r="D314" s="189"/>
      <c r="E314" s="189"/>
      <c r="F314" s="189"/>
      <c r="G314" s="114" t="s">
        <v>6</v>
      </c>
      <c r="H314" s="32">
        <f t="shared" si="78"/>
        <v>74.2</v>
      </c>
      <c r="I314" s="32">
        <v>0</v>
      </c>
      <c r="J314" s="32">
        <v>0</v>
      </c>
      <c r="K314" s="32">
        <v>0</v>
      </c>
      <c r="L314" s="32">
        <v>74.2</v>
      </c>
      <c r="M314" s="32">
        <v>0</v>
      </c>
      <c r="N314" s="32">
        <v>0</v>
      </c>
      <c r="O314" s="189"/>
      <c r="P314" s="189"/>
      <c r="Q314" s="74"/>
    </row>
    <row r="315" spans="1:17" ht="36" x14ac:dyDescent="0.25">
      <c r="A315" s="190"/>
      <c r="B315" s="189"/>
      <c r="C315" s="189"/>
      <c r="D315" s="189"/>
      <c r="E315" s="189"/>
      <c r="F315" s="189"/>
      <c r="G315" s="114" t="s">
        <v>7</v>
      </c>
      <c r="H315" s="32">
        <f t="shared" si="78"/>
        <v>0.8</v>
      </c>
      <c r="I315" s="32">
        <v>0</v>
      </c>
      <c r="J315" s="32">
        <v>0</v>
      </c>
      <c r="K315" s="32">
        <v>0</v>
      </c>
      <c r="L315" s="32">
        <v>0.8</v>
      </c>
      <c r="M315" s="32">
        <v>0</v>
      </c>
      <c r="N315" s="32">
        <v>0</v>
      </c>
      <c r="O315" s="189"/>
      <c r="P315" s="189"/>
      <c r="Q315" s="74"/>
    </row>
    <row r="316" spans="1:17" ht="15.75" x14ac:dyDescent="0.25">
      <c r="A316" s="190"/>
      <c r="B316" s="189"/>
      <c r="C316" s="189"/>
      <c r="D316" s="189"/>
      <c r="E316" s="189"/>
      <c r="F316" s="189"/>
      <c r="G316" s="114" t="s">
        <v>8</v>
      </c>
      <c r="H316" s="32">
        <f t="shared" si="78"/>
        <v>0</v>
      </c>
      <c r="I316" s="32">
        <v>0</v>
      </c>
      <c r="J316" s="32">
        <v>0</v>
      </c>
      <c r="K316" s="32">
        <v>0</v>
      </c>
      <c r="L316" s="32">
        <v>0</v>
      </c>
      <c r="M316" s="32">
        <v>0</v>
      </c>
      <c r="N316" s="32">
        <v>0</v>
      </c>
      <c r="O316" s="189"/>
      <c r="P316" s="189"/>
      <c r="Q316" s="74"/>
    </row>
    <row r="317" spans="1:17" ht="24" x14ac:dyDescent="0.25">
      <c r="A317" s="190"/>
      <c r="B317" s="189"/>
      <c r="C317" s="189"/>
      <c r="D317" s="189"/>
      <c r="E317" s="189"/>
      <c r="F317" s="189"/>
      <c r="G317" s="114" t="s">
        <v>9</v>
      </c>
      <c r="H317" s="32">
        <f t="shared" si="78"/>
        <v>0</v>
      </c>
      <c r="I317" s="32">
        <v>0</v>
      </c>
      <c r="J317" s="32">
        <v>0</v>
      </c>
      <c r="K317" s="32">
        <v>0</v>
      </c>
      <c r="L317" s="32">
        <v>0</v>
      </c>
      <c r="M317" s="32">
        <v>0</v>
      </c>
      <c r="N317" s="32">
        <v>0</v>
      </c>
      <c r="O317" s="189"/>
      <c r="P317" s="189"/>
      <c r="Q317" s="74"/>
    </row>
    <row r="318" spans="1:17" ht="36" x14ac:dyDescent="0.25">
      <c r="A318" s="190" t="s">
        <v>2399</v>
      </c>
      <c r="B318" s="189" t="s">
        <v>2380</v>
      </c>
      <c r="C318" s="189" t="s">
        <v>294</v>
      </c>
      <c r="D318" s="189">
        <v>2028</v>
      </c>
      <c r="E318" s="189">
        <v>465</v>
      </c>
      <c r="F318" s="189" t="s">
        <v>2394</v>
      </c>
      <c r="G318" s="114" t="s">
        <v>4</v>
      </c>
      <c r="H318" s="32">
        <f>SUM(H319:H322)</f>
        <v>200</v>
      </c>
      <c r="I318" s="32">
        <f t="shared" ref="I318:N318" si="80">SUM(I319:I322)</f>
        <v>0</v>
      </c>
      <c r="J318" s="32">
        <f t="shared" si="80"/>
        <v>0</v>
      </c>
      <c r="K318" s="32">
        <f t="shared" si="80"/>
        <v>0</v>
      </c>
      <c r="L318" s="32">
        <f t="shared" si="80"/>
        <v>200</v>
      </c>
      <c r="M318" s="32">
        <f t="shared" si="80"/>
        <v>0</v>
      </c>
      <c r="N318" s="32">
        <f t="shared" si="80"/>
        <v>0</v>
      </c>
      <c r="O318" s="189">
        <v>493</v>
      </c>
      <c r="P318" s="189" t="s">
        <v>2224</v>
      </c>
      <c r="Q318" s="74"/>
    </row>
    <row r="319" spans="1:17" ht="15.75" x14ac:dyDescent="0.25">
      <c r="A319" s="190"/>
      <c r="B319" s="189"/>
      <c r="C319" s="189"/>
      <c r="D319" s="189"/>
      <c r="E319" s="189"/>
      <c r="F319" s="189"/>
      <c r="G319" s="114" t="s">
        <v>6</v>
      </c>
      <c r="H319" s="32">
        <f t="shared" si="78"/>
        <v>197.9</v>
      </c>
      <c r="I319" s="32">
        <v>0</v>
      </c>
      <c r="J319" s="32">
        <v>0</v>
      </c>
      <c r="K319" s="32">
        <v>0</v>
      </c>
      <c r="L319" s="32">
        <v>197.9</v>
      </c>
      <c r="M319" s="32">
        <v>0</v>
      </c>
      <c r="N319" s="32">
        <v>0</v>
      </c>
      <c r="O319" s="189"/>
      <c r="P319" s="189"/>
      <c r="Q319" s="74"/>
    </row>
    <row r="320" spans="1:17" ht="36" x14ac:dyDescent="0.25">
      <c r="A320" s="190"/>
      <c r="B320" s="189"/>
      <c r="C320" s="189"/>
      <c r="D320" s="189"/>
      <c r="E320" s="189"/>
      <c r="F320" s="189"/>
      <c r="G320" s="114" t="s">
        <v>7</v>
      </c>
      <c r="H320" s="32">
        <f t="shared" si="78"/>
        <v>2</v>
      </c>
      <c r="I320" s="32">
        <v>0</v>
      </c>
      <c r="J320" s="32">
        <v>0</v>
      </c>
      <c r="K320" s="32">
        <v>0</v>
      </c>
      <c r="L320" s="32">
        <v>2</v>
      </c>
      <c r="M320" s="32">
        <v>0</v>
      </c>
      <c r="N320" s="32">
        <v>0</v>
      </c>
      <c r="O320" s="189"/>
      <c r="P320" s="189"/>
      <c r="Q320" s="74"/>
    </row>
    <row r="321" spans="1:17" ht="15.75" x14ac:dyDescent="0.25">
      <c r="A321" s="190"/>
      <c r="B321" s="189"/>
      <c r="C321" s="189"/>
      <c r="D321" s="189"/>
      <c r="E321" s="189"/>
      <c r="F321" s="189"/>
      <c r="G321" s="114" t="s">
        <v>8</v>
      </c>
      <c r="H321" s="32">
        <f t="shared" si="78"/>
        <v>0.1</v>
      </c>
      <c r="I321" s="32">
        <v>0</v>
      </c>
      <c r="J321" s="32">
        <v>0</v>
      </c>
      <c r="K321" s="32">
        <v>0</v>
      </c>
      <c r="L321" s="32">
        <v>0.1</v>
      </c>
      <c r="M321" s="32">
        <v>0</v>
      </c>
      <c r="N321" s="32">
        <v>0</v>
      </c>
      <c r="O321" s="189"/>
      <c r="P321" s="189"/>
      <c r="Q321" s="74"/>
    </row>
    <row r="322" spans="1:17" ht="24" x14ac:dyDescent="0.25">
      <c r="A322" s="190"/>
      <c r="B322" s="189"/>
      <c r="C322" s="189"/>
      <c r="D322" s="189"/>
      <c r="E322" s="189"/>
      <c r="F322" s="189"/>
      <c r="G322" s="114" t="s">
        <v>9</v>
      </c>
      <c r="H322" s="32">
        <f t="shared" si="78"/>
        <v>0</v>
      </c>
      <c r="I322" s="32">
        <v>0</v>
      </c>
      <c r="J322" s="32">
        <v>0</v>
      </c>
      <c r="K322" s="32">
        <v>0</v>
      </c>
      <c r="L322" s="32">
        <v>0</v>
      </c>
      <c r="M322" s="32">
        <v>0</v>
      </c>
      <c r="N322" s="32">
        <v>0</v>
      </c>
      <c r="O322" s="189"/>
      <c r="P322" s="189"/>
      <c r="Q322" s="74"/>
    </row>
    <row r="323" spans="1:17" ht="36" x14ac:dyDescent="0.25">
      <c r="A323" s="190" t="s">
        <v>2379</v>
      </c>
      <c r="B323" s="189" t="s">
        <v>2380</v>
      </c>
      <c r="C323" s="189" t="s">
        <v>294</v>
      </c>
      <c r="D323" s="189">
        <v>2028</v>
      </c>
      <c r="E323" s="189">
        <v>130</v>
      </c>
      <c r="F323" s="189" t="s">
        <v>2381</v>
      </c>
      <c r="G323" s="114" t="s">
        <v>4</v>
      </c>
      <c r="H323" s="32">
        <f>SUM(H324:H327)</f>
        <v>115.1</v>
      </c>
      <c r="I323" s="32">
        <f t="shared" ref="I323:N323" si="81">SUM(I324:I327)</f>
        <v>0</v>
      </c>
      <c r="J323" s="32">
        <f t="shared" si="81"/>
        <v>0</v>
      </c>
      <c r="K323" s="32">
        <f t="shared" si="81"/>
        <v>0</v>
      </c>
      <c r="L323" s="32">
        <f t="shared" si="81"/>
        <v>115.1</v>
      </c>
      <c r="M323" s="32">
        <f t="shared" si="81"/>
        <v>0</v>
      </c>
      <c r="N323" s="32">
        <f t="shared" si="81"/>
        <v>0</v>
      </c>
      <c r="O323" s="189">
        <v>102</v>
      </c>
      <c r="P323" s="189" t="s">
        <v>2382</v>
      </c>
      <c r="Q323" s="74"/>
    </row>
    <row r="324" spans="1:17" ht="15.75" x14ac:dyDescent="0.25">
      <c r="A324" s="190"/>
      <c r="B324" s="189"/>
      <c r="C324" s="189"/>
      <c r="D324" s="189"/>
      <c r="E324" s="189"/>
      <c r="F324" s="189"/>
      <c r="G324" s="114" t="s">
        <v>6</v>
      </c>
      <c r="H324" s="32">
        <f t="shared" si="78"/>
        <v>113.8</v>
      </c>
      <c r="I324" s="32">
        <v>0</v>
      </c>
      <c r="J324" s="32">
        <v>0</v>
      </c>
      <c r="K324" s="32">
        <v>0</v>
      </c>
      <c r="L324" s="32">
        <v>113.8</v>
      </c>
      <c r="M324" s="32">
        <v>0</v>
      </c>
      <c r="N324" s="32">
        <v>0</v>
      </c>
      <c r="O324" s="189"/>
      <c r="P324" s="189"/>
      <c r="Q324" s="74"/>
    </row>
    <row r="325" spans="1:17" ht="36" x14ac:dyDescent="0.25">
      <c r="A325" s="190"/>
      <c r="B325" s="189"/>
      <c r="C325" s="189"/>
      <c r="D325" s="189"/>
      <c r="E325" s="189"/>
      <c r="F325" s="189"/>
      <c r="G325" s="114" t="s">
        <v>7</v>
      </c>
      <c r="H325" s="32">
        <f t="shared" si="78"/>
        <v>1.2</v>
      </c>
      <c r="I325" s="32">
        <v>0</v>
      </c>
      <c r="J325" s="32">
        <v>0</v>
      </c>
      <c r="K325" s="32">
        <v>0</v>
      </c>
      <c r="L325" s="32">
        <v>1.2</v>
      </c>
      <c r="M325" s="32">
        <v>0</v>
      </c>
      <c r="N325" s="32">
        <v>0</v>
      </c>
      <c r="O325" s="189"/>
      <c r="P325" s="189"/>
      <c r="Q325" s="74"/>
    </row>
    <row r="326" spans="1:17" ht="15.75" x14ac:dyDescent="0.25">
      <c r="A326" s="190"/>
      <c r="B326" s="189"/>
      <c r="C326" s="189"/>
      <c r="D326" s="189"/>
      <c r="E326" s="189"/>
      <c r="F326" s="189"/>
      <c r="G326" s="114" t="s">
        <v>8</v>
      </c>
      <c r="H326" s="32">
        <f t="shared" si="78"/>
        <v>0.1</v>
      </c>
      <c r="I326" s="32">
        <v>0</v>
      </c>
      <c r="J326" s="32">
        <v>0</v>
      </c>
      <c r="K326" s="32">
        <v>0</v>
      </c>
      <c r="L326" s="32">
        <v>0.1</v>
      </c>
      <c r="M326" s="32">
        <v>0</v>
      </c>
      <c r="N326" s="32">
        <v>0</v>
      </c>
      <c r="O326" s="189"/>
      <c r="P326" s="189"/>
      <c r="Q326" s="74"/>
    </row>
    <row r="327" spans="1:17" ht="24" x14ac:dyDescent="0.25">
      <c r="A327" s="190"/>
      <c r="B327" s="189"/>
      <c r="C327" s="189"/>
      <c r="D327" s="189"/>
      <c r="E327" s="189"/>
      <c r="F327" s="189"/>
      <c r="G327" s="114" t="s">
        <v>9</v>
      </c>
      <c r="H327" s="32">
        <f t="shared" si="78"/>
        <v>0</v>
      </c>
      <c r="I327" s="32">
        <v>0</v>
      </c>
      <c r="J327" s="32">
        <v>0</v>
      </c>
      <c r="K327" s="32">
        <v>0</v>
      </c>
      <c r="L327" s="32">
        <v>0</v>
      </c>
      <c r="M327" s="32">
        <v>0</v>
      </c>
      <c r="N327" s="32">
        <v>0</v>
      </c>
      <c r="O327" s="189"/>
      <c r="P327" s="189"/>
      <c r="Q327" s="74"/>
    </row>
    <row r="328" spans="1:17" ht="36" x14ac:dyDescent="0.25">
      <c r="A328" s="190" t="s">
        <v>2383</v>
      </c>
      <c r="B328" s="189" t="s">
        <v>2380</v>
      </c>
      <c r="C328" s="189" t="s">
        <v>294</v>
      </c>
      <c r="D328" s="189">
        <v>2028</v>
      </c>
      <c r="E328" s="189">
        <v>160</v>
      </c>
      <c r="F328" s="189" t="s">
        <v>2381</v>
      </c>
      <c r="G328" s="114" t="s">
        <v>4</v>
      </c>
      <c r="H328" s="32">
        <f>SUM(H329:H332)</f>
        <v>115.1</v>
      </c>
      <c r="I328" s="32">
        <f t="shared" ref="I328:N328" si="82">SUM(I329:I332)</f>
        <v>0</v>
      </c>
      <c r="J328" s="32">
        <f t="shared" si="82"/>
        <v>0</v>
      </c>
      <c r="K328" s="32">
        <f t="shared" si="82"/>
        <v>0</v>
      </c>
      <c r="L328" s="32">
        <f t="shared" si="82"/>
        <v>115.1</v>
      </c>
      <c r="M328" s="32">
        <f t="shared" si="82"/>
        <v>0</v>
      </c>
      <c r="N328" s="32">
        <f t="shared" si="82"/>
        <v>0</v>
      </c>
      <c r="O328" s="189">
        <v>69</v>
      </c>
      <c r="P328" s="189" t="s">
        <v>2224</v>
      </c>
      <c r="Q328" s="74"/>
    </row>
    <row r="329" spans="1:17" ht="15.75" x14ac:dyDescent="0.25">
      <c r="A329" s="190"/>
      <c r="B329" s="189"/>
      <c r="C329" s="189"/>
      <c r="D329" s="189"/>
      <c r="E329" s="189"/>
      <c r="F329" s="189"/>
      <c r="G329" s="114" t="s">
        <v>6</v>
      </c>
      <c r="H329" s="32">
        <f t="shared" si="78"/>
        <v>113.8</v>
      </c>
      <c r="I329" s="32">
        <v>0</v>
      </c>
      <c r="J329" s="32">
        <v>0</v>
      </c>
      <c r="K329" s="32">
        <v>0</v>
      </c>
      <c r="L329" s="32">
        <v>113.8</v>
      </c>
      <c r="M329" s="32">
        <v>0</v>
      </c>
      <c r="N329" s="32">
        <v>0</v>
      </c>
      <c r="O329" s="189"/>
      <c r="P329" s="189"/>
      <c r="Q329" s="74"/>
    </row>
    <row r="330" spans="1:17" ht="36" x14ac:dyDescent="0.25">
      <c r="A330" s="190"/>
      <c r="B330" s="189"/>
      <c r="C330" s="189"/>
      <c r="D330" s="189"/>
      <c r="E330" s="189"/>
      <c r="F330" s="189"/>
      <c r="G330" s="114" t="s">
        <v>7</v>
      </c>
      <c r="H330" s="32">
        <f t="shared" si="78"/>
        <v>1.2</v>
      </c>
      <c r="I330" s="32">
        <v>0</v>
      </c>
      <c r="J330" s="32">
        <v>0</v>
      </c>
      <c r="K330" s="32">
        <v>0</v>
      </c>
      <c r="L330" s="32">
        <v>1.2</v>
      </c>
      <c r="M330" s="32">
        <v>0</v>
      </c>
      <c r="N330" s="32">
        <v>0</v>
      </c>
      <c r="O330" s="189"/>
      <c r="P330" s="189"/>
      <c r="Q330" s="74"/>
    </row>
    <row r="331" spans="1:17" ht="15.75" x14ac:dyDescent="0.25">
      <c r="A331" s="190"/>
      <c r="B331" s="189"/>
      <c r="C331" s="189"/>
      <c r="D331" s="189"/>
      <c r="E331" s="189"/>
      <c r="F331" s="189"/>
      <c r="G331" s="114" t="s">
        <v>8</v>
      </c>
      <c r="H331" s="32">
        <f t="shared" si="78"/>
        <v>0.1</v>
      </c>
      <c r="I331" s="32">
        <v>0</v>
      </c>
      <c r="J331" s="32">
        <v>0</v>
      </c>
      <c r="K331" s="32">
        <v>0</v>
      </c>
      <c r="L331" s="32">
        <v>0.1</v>
      </c>
      <c r="M331" s="32">
        <v>0</v>
      </c>
      <c r="N331" s="32">
        <v>0</v>
      </c>
      <c r="O331" s="189"/>
      <c r="P331" s="189"/>
      <c r="Q331" s="74"/>
    </row>
    <row r="332" spans="1:17" ht="24" x14ac:dyDescent="0.25">
      <c r="A332" s="190"/>
      <c r="B332" s="189"/>
      <c r="C332" s="189"/>
      <c r="D332" s="189"/>
      <c r="E332" s="189"/>
      <c r="F332" s="189"/>
      <c r="G332" s="114" t="s">
        <v>9</v>
      </c>
      <c r="H332" s="32">
        <f t="shared" si="78"/>
        <v>0</v>
      </c>
      <c r="I332" s="32">
        <v>0</v>
      </c>
      <c r="J332" s="32">
        <v>0</v>
      </c>
      <c r="K332" s="32">
        <v>0</v>
      </c>
      <c r="L332" s="32">
        <v>0</v>
      </c>
      <c r="M332" s="32">
        <v>0</v>
      </c>
      <c r="N332" s="32">
        <v>0</v>
      </c>
      <c r="O332" s="189"/>
      <c r="P332" s="189"/>
      <c r="Q332" s="74"/>
    </row>
    <row r="333" spans="1:17" ht="36" x14ac:dyDescent="0.25">
      <c r="A333" s="190" t="s">
        <v>2384</v>
      </c>
      <c r="B333" s="189" t="s">
        <v>2380</v>
      </c>
      <c r="C333" s="189" t="s">
        <v>294</v>
      </c>
      <c r="D333" s="189">
        <v>2028</v>
      </c>
      <c r="E333" s="189">
        <v>280</v>
      </c>
      <c r="F333" s="189" t="s">
        <v>2381</v>
      </c>
      <c r="G333" s="114" t="s">
        <v>4</v>
      </c>
      <c r="H333" s="32">
        <f>SUM(H334:H337)</f>
        <v>110.1</v>
      </c>
      <c r="I333" s="32">
        <f t="shared" ref="I333:N333" si="83">SUM(I334:I337)</f>
        <v>0</v>
      </c>
      <c r="J333" s="32">
        <f t="shared" si="83"/>
        <v>0</v>
      </c>
      <c r="K333" s="32">
        <f t="shared" si="83"/>
        <v>0</v>
      </c>
      <c r="L333" s="32">
        <f t="shared" si="83"/>
        <v>110.1</v>
      </c>
      <c r="M333" s="32">
        <f t="shared" si="83"/>
        <v>0</v>
      </c>
      <c r="N333" s="32">
        <f t="shared" si="83"/>
        <v>0</v>
      </c>
      <c r="O333" s="189">
        <v>166</v>
      </c>
      <c r="P333" s="189" t="s">
        <v>2224</v>
      </c>
      <c r="Q333" s="74"/>
    </row>
    <row r="334" spans="1:17" ht="15.75" x14ac:dyDescent="0.25">
      <c r="A334" s="190"/>
      <c r="B334" s="189"/>
      <c r="C334" s="189"/>
      <c r="D334" s="189"/>
      <c r="E334" s="189"/>
      <c r="F334" s="189"/>
      <c r="G334" s="114" t="s">
        <v>6</v>
      </c>
      <c r="H334" s="32">
        <f t="shared" si="78"/>
        <v>108.9</v>
      </c>
      <c r="I334" s="32">
        <v>0</v>
      </c>
      <c r="J334" s="32">
        <v>0</v>
      </c>
      <c r="K334" s="32">
        <v>0</v>
      </c>
      <c r="L334" s="32">
        <v>108.9</v>
      </c>
      <c r="M334" s="32">
        <v>0</v>
      </c>
      <c r="N334" s="32">
        <v>0</v>
      </c>
      <c r="O334" s="189"/>
      <c r="P334" s="189"/>
      <c r="Q334" s="74"/>
    </row>
    <row r="335" spans="1:17" ht="36" x14ac:dyDescent="0.25">
      <c r="A335" s="190"/>
      <c r="B335" s="189"/>
      <c r="C335" s="189"/>
      <c r="D335" s="189"/>
      <c r="E335" s="189"/>
      <c r="F335" s="189"/>
      <c r="G335" s="114" t="s">
        <v>7</v>
      </c>
      <c r="H335" s="32">
        <f t="shared" si="78"/>
        <v>1.1000000000000001</v>
      </c>
      <c r="I335" s="32">
        <v>0</v>
      </c>
      <c r="J335" s="32">
        <v>0</v>
      </c>
      <c r="K335" s="32">
        <v>0</v>
      </c>
      <c r="L335" s="32">
        <v>1.1000000000000001</v>
      </c>
      <c r="M335" s="32">
        <v>0</v>
      </c>
      <c r="N335" s="32">
        <v>0</v>
      </c>
      <c r="O335" s="189"/>
      <c r="P335" s="189"/>
      <c r="Q335" s="74"/>
    </row>
    <row r="336" spans="1:17" ht="15.75" x14ac:dyDescent="0.25">
      <c r="A336" s="190"/>
      <c r="B336" s="189"/>
      <c r="C336" s="189"/>
      <c r="D336" s="189"/>
      <c r="E336" s="189"/>
      <c r="F336" s="189"/>
      <c r="G336" s="114" t="s">
        <v>8</v>
      </c>
      <c r="H336" s="32">
        <f t="shared" si="78"/>
        <v>0.1</v>
      </c>
      <c r="I336" s="32">
        <v>0</v>
      </c>
      <c r="J336" s="32">
        <v>0</v>
      </c>
      <c r="K336" s="32">
        <v>0</v>
      </c>
      <c r="L336" s="32">
        <v>0.1</v>
      </c>
      <c r="M336" s="32">
        <v>0</v>
      </c>
      <c r="N336" s="32">
        <v>0</v>
      </c>
      <c r="O336" s="189"/>
      <c r="P336" s="189"/>
      <c r="Q336" s="74"/>
    </row>
    <row r="337" spans="1:17" ht="24" x14ac:dyDescent="0.25">
      <c r="A337" s="190"/>
      <c r="B337" s="189"/>
      <c r="C337" s="189"/>
      <c r="D337" s="189"/>
      <c r="E337" s="189"/>
      <c r="F337" s="189"/>
      <c r="G337" s="114" t="s">
        <v>9</v>
      </c>
      <c r="H337" s="32">
        <f t="shared" si="78"/>
        <v>0</v>
      </c>
      <c r="I337" s="32">
        <v>0</v>
      </c>
      <c r="J337" s="32">
        <v>0</v>
      </c>
      <c r="K337" s="32">
        <v>0</v>
      </c>
      <c r="L337" s="32">
        <v>0</v>
      </c>
      <c r="M337" s="32">
        <v>0</v>
      </c>
      <c r="N337" s="32">
        <v>0</v>
      </c>
      <c r="O337" s="189"/>
      <c r="P337" s="189"/>
      <c r="Q337" s="74"/>
    </row>
    <row r="338" spans="1:17" ht="36" x14ac:dyDescent="0.25">
      <c r="A338" s="190" t="s">
        <v>2385</v>
      </c>
      <c r="B338" s="189" t="s">
        <v>2380</v>
      </c>
      <c r="C338" s="189" t="s">
        <v>294</v>
      </c>
      <c r="D338" s="189">
        <v>2029</v>
      </c>
      <c r="E338" s="189">
        <v>240</v>
      </c>
      <c r="F338" s="189" t="s">
        <v>2381</v>
      </c>
      <c r="G338" s="114" t="s">
        <v>4</v>
      </c>
      <c r="H338" s="32">
        <f>SUM(H339:H342)</f>
        <v>110.1</v>
      </c>
      <c r="I338" s="32">
        <f t="shared" ref="I338:N338" si="84">SUM(I339:I342)</f>
        <v>0</v>
      </c>
      <c r="J338" s="32">
        <f t="shared" si="84"/>
        <v>0</v>
      </c>
      <c r="K338" s="32">
        <f t="shared" si="84"/>
        <v>0</v>
      </c>
      <c r="L338" s="32">
        <f t="shared" si="84"/>
        <v>0</v>
      </c>
      <c r="M338" s="32">
        <f t="shared" si="84"/>
        <v>110.1</v>
      </c>
      <c r="N338" s="32">
        <f t="shared" si="84"/>
        <v>0</v>
      </c>
      <c r="O338" s="189">
        <v>93</v>
      </c>
      <c r="P338" s="189" t="s">
        <v>2224</v>
      </c>
      <c r="Q338" s="74"/>
    </row>
    <row r="339" spans="1:17" ht="15.75" x14ac:dyDescent="0.25">
      <c r="A339" s="190"/>
      <c r="B339" s="189"/>
      <c r="C339" s="189"/>
      <c r="D339" s="189"/>
      <c r="E339" s="189"/>
      <c r="F339" s="189"/>
      <c r="G339" s="114" t="s">
        <v>6</v>
      </c>
      <c r="H339" s="32">
        <f t="shared" si="78"/>
        <v>108.9</v>
      </c>
      <c r="I339" s="32">
        <v>0</v>
      </c>
      <c r="J339" s="32">
        <v>0</v>
      </c>
      <c r="K339" s="32">
        <v>0</v>
      </c>
      <c r="L339" s="32">
        <v>0</v>
      </c>
      <c r="M339" s="32">
        <v>108.9</v>
      </c>
      <c r="N339" s="32">
        <v>0</v>
      </c>
      <c r="O339" s="189"/>
      <c r="P339" s="189"/>
      <c r="Q339" s="74"/>
    </row>
    <row r="340" spans="1:17" ht="36" x14ac:dyDescent="0.25">
      <c r="A340" s="190"/>
      <c r="B340" s="189"/>
      <c r="C340" s="189"/>
      <c r="D340" s="189"/>
      <c r="E340" s="189"/>
      <c r="F340" s="189"/>
      <c r="G340" s="114" t="s">
        <v>7</v>
      </c>
      <c r="H340" s="32">
        <f t="shared" si="78"/>
        <v>1.1000000000000001</v>
      </c>
      <c r="I340" s="32">
        <v>0</v>
      </c>
      <c r="J340" s="32">
        <v>0</v>
      </c>
      <c r="K340" s="32">
        <v>0</v>
      </c>
      <c r="L340" s="32">
        <v>0</v>
      </c>
      <c r="M340" s="32">
        <v>1.1000000000000001</v>
      </c>
      <c r="N340" s="32">
        <v>0</v>
      </c>
      <c r="O340" s="189"/>
      <c r="P340" s="189"/>
      <c r="Q340" s="74"/>
    </row>
    <row r="341" spans="1:17" ht="15.75" x14ac:dyDescent="0.25">
      <c r="A341" s="190"/>
      <c r="B341" s="189"/>
      <c r="C341" s="189"/>
      <c r="D341" s="189"/>
      <c r="E341" s="189"/>
      <c r="F341" s="189"/>
      <c r="G341" s="114" t="s">
        <v>8</v>
      </c>
      <c r="H341" s="32">
        <f t="shared" si="78"/>
        <v>0.1</v>
      </c>
      <c r="I341" s="32">
        <v>0</v>
      </c>
      <c r="J341" s="32">
        <v>0</v>
      </c>
      <c r="K341" s="32">
        <v>0</v>
      </c>
      <c r="L341" s="32">
        <v>0</v>
      </c>
      <c r="M341" s="32">
        <v>0.1</v>
      </c>
      <c r="N341" s="32">
        <v>0</v>
      </c>
      <c r="O341" s="189"/>
      <c r="P341" s="189"/>
      <c r="Q341" s="74"/>
    </row>
    <row r="342" spans="1:17" ht="24" x14ac:dyDescent="0.25">
      <c r="A342" s="190"/>
      <c r="B342" s="189"/>
      <c r="C342" s="189"/>
      <c r="D342" s="189"/>
      <c r="E342" s="189"/>
      <c r="F342" s="189"/>
      <c r="G342" s="114" t="s">
        <v>9</v>
      </c>
      <c r="H342" s="32">
        <f t="shared" si="78"/>
        <v>0</v>
      </c>
      <c r="I342" s="32">
        <v>0</v>
      </c>
      <c r="J342" s="32">
        <v>0</v>
      </c>
      <c r="K342" s="32">
        <v>0</v>
      </c>
      <c r="L342" s="32">
        <v>0</v>
      </c>
      <c r="M342" s="32">
        <v>0</v>
      </c>
      <c r="N342" s="32">
        <v>0</v>
      </c>
      <c r="O342" s="189"/>
      <c r="P342" s="189"/>
      <c r="Q342" s="74"/>
    </row>
    <row r="343" spans="1:17" ht="36" x14ac:dyDescent="0.25">
      <c r="A343" s="190" t="s">
        <v>2387</v>
      </c>
      <c r="B343" s="189" t="s">
        <v>2380</v>
      </c>
      <c r="C343" s="189" t="s">
        <v>294</v>
      </c>
      <c r="D343" s="189">
        <v>2029</v>
      </c>
      <c r="E343" s="189">
        <v>240</v>
      </c>
      <c r="F343" s="189" t="s">
        <v>2381</v>
      </c>
      <c r="G343" s="114" t="s">
        <v>4</v>
      </c>
      <c r="H343" s="32">
        <f>SUM(H344:H347)</f>
        <v>109.99999999999999</v>
      </c>
      <c r="I343" s="32">
        <f t="shared" ref="I343:N343" si="85">SUM(I344:I347)</f>
        <v>0</v>
      </c>
      <c r="J343" s="32">
        <f t="shared" si="85"/>
        <v>0</v>
      </c>
      <c r="K343" s="32">
        <f t="shared" si="85"/>
        <v>0</v>
      </c>
      <c r="L343" s="32">
        <f t="shared" si="85"/>
        <v>0</v>
      </c>
      <c r="M343" s="32">
        <f t="shared" si="85"/>
        <v>109.99999999999999</v>
      </c>
      <c r="N343" s="32">
        <f t="shared" si="85"/>
        <v>0</v>
      </c>
      <c r="O343" s="189">
        <v>134</v>
      </c>
      <c r="P343" s="189" t="s">
        <v>2224</v>
      </c>
      <c r="Q343" s="74"/>
    </row>
    <row r="344" spans="1:17" ht="15.75" x14ac:dyDescent="0.25">
      <c r="A344" s="190"/>
      <c r="B344" s="189"/>
      <c r="C344" s="189"/>
      <c r="D344" s="189"/>
      <c r="E344" s="189"/>
      <c r="F344" s="189"/>
      <c r="G344" s="114" t="s">
        <v>6</v>
      </c>
      <c r="H344" s="32">
        <f t="shared" si="78"/>
        <v>108.8</v>
      </c>
      <c r="I344" s="32">
        <v>0</v>
      </c>
      <c r="J344" s="32">
        <v>0</v>
      </c>
      <c r="K344" s="32">
        <v>0</v>
      </c>
      <c r="L344" s="32">
        <v>0</v>
      </c>
      <c r="M344" s="32">
        <v>108.8</v>
      </c>
      <c r="N344" s="32">
        <v>0</v>
      </c>
      <c r="O344" s="189"/>
      <c r="P344" s="189"/>
      <c r="Q344" s="74"/>
    </row>
    <row r="345" spans="1:17" ht="36" x14ac:dyDescent="0.25">
      <c r="A345" s="190"/>
      <c r="B345" s="189"/>
      <c r="C345" s="189"/>
      <c r="D345" s="189"/>
      <c r="E345" s="189"/>
      <c r="F345" s="189"/>
      <c r="G345" s="114" t="s">
        <v>7</v>
      </c>
      <c r="H345" s="32">
        <f t="shared" si="78"/>
        <v>1.1000000000000001</v>
      </c>
      <c r="I345" s="32">
        <v>0</v>
      </c>
      <c r="J345" s="32">
        <v>0</v>
      </c>
      <c r="K345" s="32">
        <v>0</v>
      </c>
      <c r="L345" s="32">
        <v>0</v>
      </c>
      <c r="M345" s="32">
        <v>1.1000000000000001</v>
      </c>
      <c r="N345" s="32">
        <v>0</v>
      </c>
      <c r="O345" s="189"/>
      <c r="P345" s="189"/>
      <c r="Q345" s="74"/>
    </row>
    <row r="346" spans="1:17" ht="15.75" x14ac:dyDescent="0.25">
      <c r="A346" s="190"/>
      <c r="B346" s="189"/>
      <c r="C346" s="189"/>
      <c r="D346" s="189"/>
      <c r="E346" s="189"/>
      <c r="F346" s="189"/>
      <c r="G346" s="114" t="s">
        <v>8</v>
      </c>
      <c r="H346" s="32">
        <f t="shared" si="78"/>
        <v>0.1</v>
      </c>
      <c r="I346" s="32">
        <v>0</v>
      </c>
      <c r="J346" s="32">
        <v>0</v>
      </c>
      <c r="K346" s="32">
        <v>0</v>
      </c>
      <c r="L346" s="32">
        <v>0</v>
      </c>
      <c r="M346" s="32">
        <v>0.1</v>
      </c>
      <c r="N346" s="32">
        <v>0</v>
      </c>
      <c r="O346" s="189"/>
      <c r="P346" s="189"/>
      <c r="Q346" s="74"/>
    </row>
    <row r="347" spans="1:17" ht="24" x14ac:dyDescent="0.25">
      <c r="A347" s="190"/>
      <c r="B347" s="189"/>
      <c r="C347" s="189"/>
      <c r="D347" s="189"/>
      <c r="E347" s="189"/>
      <c r="F347" s="189"/>
      <c r="G347" s="114" t="s">
        <v>9</v>
      </c>
      <c r="H347" s="32">
        <f t="shared" si="78"/>
        <v>0</v>
      </c>
      <c r="I347" s="32">
        <v>0</v>
      </c>
      <c r="J347" s="32">
        <v>0</v>
      </c>
      <c r="K347" s="32">
        <v>0</v>
      </c>
      <c r="L347" s="32">
        <v>0</v>
      </c>
      <c r="M347" s="32">
        <v>0</v>
      </c>
      <c r="N347" s="32">
        <v>0</v>
      </c>
      <c r="O347" s="189"/>
      <c r="P347" s="189"/>
      <c r="Q347" s="74"/>
    </row>
    <row r="348" spans="1:17" ht="36" x14ac:dyDescent="0.25">
      <c r="A348" s="190" t="s">
        <v>2388</v>
      </c>
      <c r="B348" s="189" t="s">
        <v>2380</v>
      </c>
      <c r="C348" s="189" t="s">
        <v>294</v>
      </c>
      <c r="D348" s="189">
        <v>2029</v>
      </c>
      <c r="E348" s="189">
        <v>139</v>
      </c>
      <c r="F348" s="189" t="s">
        <v>2381</v>
      </c>
      <c r="G348" s="114" t="s">
        <v>4</v>
      </c>
      <c r="H348" s="32">
        <f>SUM(H349:H352)</f>
        <v>3.3</v>
      </c>
      <c r="I348" s="32">
        <f t="shared" ref="I348:N348" si="86">SUM(I349:I352)</f>
        <v>0</v>
      </c>
      <c r="J348" s="32">
        <f t="shared" si="86"/>
        <v>0</v>
      </c>
      <c r="K348" s="32">
        <f t="shared" si="86"/>
        <v>0</v>
      </c>
      <c r="L348" s="32">
        <f t="shared" si="86"/>
        <v>0</v>
      </c>
      <c r="M348" s="32">
        <f t="shared" si="86"/>
        <v>3.3</v>
      </c>
      <c r="N348" s="32">
        <f t="shared" si="86"/>
        <v>0</v>
      </c>
      <c r="O348" s="189">
        <v>134</v>
      </c>
      <c r="P348" s="189" t="s">
        <v>2224</v>
      </c>
      <c r="Q348" s="74"/>
    </row>
    <row r="349" spans="1:17" ht="15.75" x14ac:dyDescent="0.25">
      <c r="A349" s="190"/>
      <c r="B349" s="189"/>
      <c r="C349" s="189"/>
      <c r="D349" s="189"/>
      <c r="E349" s="189"/>
      <c r="F349" s="189"/>
      <c r="G349" s="114" t="s">
        <v>6</v>
      </c>
      <c r="H349" s="32">
        <f t="shared" si="78"/>
        <v>0</v>
      </c>
      <c r="I349" s="32">
        <v>0</v>
      </c>
      <c r="J349" s="32">
        <v>0</v>
      </c>
      <c r="K349" s="32">
        <v>0</v>
      </c>
      <c r="L349" s="32">
        <v>0</v>
      </c>
      <c r="M349" s="32">
        <v>0</v>
      </c>
      <c r="N349" s="32">
        <v>0</v>
      </c>
      <c r="O349" s="189"/>
      <c r="P349" s="189"/>
      <c r="Q349" s="74"/>
    </row>
    <row r="350" spans="1:17" ht="36" x14ac:dyDescent="0.25">
      <c r="A350" s="190"/>
      <c r="B350" s="189"/>
      <c r="C350" s="189"/>
      <c r="D350" s="189"/>
      <c r="E350" s="189"/>
      <c r="F350" s="189"/>
      <c r="G350" s="114" t="s">
        <v>7</v>
      </c>
      <c r="H350" s="32">
        <f t="shared" si="78"/>
        <v>3</v>
      </c>
      <c r="I350" s="32">
        <v>0</v>
      </c>
      <c r="J350" s="32">
        <v>0</v>
      </c>
      <c r="K350" s="32">
        <v>0</v>
      </c>
      <c r="L350" s="32">
        <v>0</v>
      </c>
      <c r="M350" s="32">
        <v>3</v>
      </c>
      <c r="N350" s="32">
        <v>0</v>
      </c>
      <c r="O350" s="189"/>
      <c r="P350" s="189"/>
      <c r="Q350" s="74"/>
    </row>
    <row r="351" spans="1:17" ht="15.75" x14ac:dyDescent="0.25">
      <c r="A351" s="190"/>
      <c r="B351" s="189"/>
      <c r="C351" s="189"/>
      <c r="D351" s="189"/>
      <c r="E351" s="189"/>
      <c r="F351" s="189"/>
      <c r="G351" s="114" t="s">
        <v>8</v>
      </c>
      <c r="H351" s="32">
        <f t="shared" si="78"/>
        <v>0.3</v>
      </c>
      <c r="I351" s="32">
        <v>0</v>
      </c>
      <c r="J351" s="32">
        <v>0</v>
      </c>
      <c r="K351" s="32">
        <v>0</v>
      </c>
      <c r="L351" s="32">
        <v>0</v>
      </c>
      <c r="M351" s="32">
        <v>0.3</v>
      </c>
      <c r="N351" s="32">
        <v>0</v>
      </c>
      <c r="O351" s="189"/>
      <c r="P351" s="189"/>
      <c r="Q351" s="74"/>
    </row>
    <row r="352" spans="1:17" ht="24" x14ac:dyDescent="0.25">
      <c r="A352" s="190"/>
      <c r="B352" s="189"/>
      <c r="C352" s="189"/>
      <c r="D352" s="189"/>
      <c r="E352" s="189"/>
      <c r="F352" s="189"/>
      <c r="G352" s="114" t="s">
        <v>9</v>
      </c>
      <c r="H352" s="32">
        <f t="shared" si="78"/>
        <v>0</v>
      </c>
      <c r="I352" s="32">
        <v>0</v>
      </c>
      <c r="J352" s="32">
        <v>0</v>
      </c>
      <c r="K352" s="32">
        <v>0</v>
      </c>
      <c r="L352" s="32">
        <v>0</v>
      </c>
      <c r="M352" s="32">
        <v>0</v>
      </c>
      <c r="N352" s="32">
        <v>0</v>
      </c>
      <c r="O352" s="189"/>
      <c r="P352" s="189"/>
      <c r="Q352" s="74"/>
    </row>
    <row r="353" spans="1:17" ht="36" x14ac:dyDescent="0.25">
      <c r="A353" s="190" t="s">
        <v>2390</v>
      </c>
      <c r="B353" s="189" t="s">
        <v>2380</v>
      </c>
      <c r="C353" s="189" t="s">
        <v>294</v>
      </c>
      <c r="D353" s="189">
        <v>2029</v>
      </c>
      <c r="E353" s="189">
        <v>280</v>
      </c>
      <c r="F353" s="189" t="s">
        <v>2381</v>
      </c>
      <c r="G353" s="114" t="s">
        <v>4</v>
      </c>
      <c r="H353" s="32">
        <f>SUM(H354:H357)</f>
        <v>115.1</v>
      </c>
      <c r="I353" s="32">
        <f t="shared" ref="I353:N353" si="87">SUM(I354:I357)</f>
        <v>0</v>
      </c>
      <c r="J353" s="32">
        <f t="shared" si="87"/>
        <v>0</v>
      </c>
      <c r="K353" s="32">
        <f t="shared" si="87"/>
        <v>0</v>
      </c>
      <c r="L353" s="32">
        <f t="shared" si="87"/>
        <v>0</v>
      </c>
      <c r="M353" s="32">
        <f t="shared" si="87"/>
        <v>115.1</v>
      </c>
      <c r="N353" s="32">
        <f t="shared" si="87"/>
        <v>0</v>
      </c>
      <c r="O353" s="189">
        <v>188</v>
      </c>
      <c r="P353" s="189" t="s">
        <v>2224</v>
      </c>
      <c r="Q353" s="74"/>
    </row>
    <row r="354" spans="1:17" ht="15.75" x14ac:dyDescent="0.25">
      <c r="A354" s="190"/>
      <c r="B354" s="189"/>
      <c r="C354" s="189"/>
      <c r="D354" s="189"/>
      <c r="E354" s="189"/>
      <c r="F354" s="189"/>
      <c r="G354" s="114" t="s">
        <v>6</v>
      </c>
      <c r="H354" s="32">
        <f t="shared" si="78"/>
        <v>113.8</v>
      </c>
      <c r="I354" s="32">
        <v>0</v>
      </c>
      <c r="J354" s="32">
        <v>0</v>
      </c>
      <c r="K354" s="32">
        <v>0</v>
      </c>
      <c r="L354" s="32">
        <v>0</v>
      </c>
      <c r="M354" s="32">
        <v>113.8</v>
      </c>
      <c r="N354" s="32">
        <v>0</v>
      </c>
      <c r="O354" s="189"/>
      <c r="P354" s="189"/>
      <c r="Q354" s="74"/>
    </row>
    <row r="355" spans="1:17" ht="36" x14ac:dyDescent="0.25">
      <c r="A355" s="190"/>
      <c r="B355" s="189"/>
      <c r="C355" s="189"/>
      <c r="D355" s="189"/>
      <c r="E355" s="189"/>
      <c r="F355" s="189"/>
      <c r="G355" s="114" t="s">
        <v>7</v>
      </c>
      <c r="H355" s="32">
        <f t="shared" si="78"/>
        <v>1.2</v>
      </c>
      <c r="I355" s="32">
        <v>0</v>
      </c>
      <c r="J355" s="32">
        <v>0</v>
      </c>
      <c r="K355" s="32">
        <v>0</v>
      </c>
      <c r="L355" s="32">
        <v>0</v>
      </c>
      <c r="M355" s="32">
        <v>1.2</v>
      </c>
      <c r="N355" s="32">
        <v>0</v>
      </c>
      <c r="O355" s="189"/>
      <c r="P355" s="189"/>
      <c r="Q355" s="74"/>
    </row>
    <row r="356" spans="1:17" ht="15.75" x14ac:dyDescent="0.25">
      <c r="A356" s="190"/>
      <c r="B356" s="189"/>
      <c r="C356" s="189"/>
      <c r="D356" s="189"/>
      <c r="E356" s="189"/>
      <c r="F356" s="189"/>
      <c r="G356" s="114" t="s">
        <v>8</v>
      </c>
      <c r="H356" s="32">
        <f t="shared" si="78"/>
        <v>0.1</v>
      </c>
      <c r="I356" s="32">
        <v>0</v>
      </c>
      <c r="J356" s="32">
        <v>0</v>
      </c>
      <c r="K356" s="32">
        <v>0</v>
      </c>
      <c r="L356" s="32">
        <v>0</v>
      </c>
      <c r="M356" s="32">
        <v>0.1</v>
      </c>
      <c r="N356" s="32">
        <v>0</v>
      </c>
      <c r="O356" s="189"/>
      <c r="P356" s="189"/>
      <c r="Q356" s="74"/>
    </row>
    <row r="357" spans="1:17" ht="24" x14ac:dyDescent="0.25">
      <c r="A357" s="190"/>
      <c r="B357" s="189"/>
      <c r="C357" s="189"/>
      <c r="D357" s="189"/>
      <c r="E357" s="189"/>
      <c r="F357" s="189"/>
      <c r="G357" s="114" t="s">
        <v>9</v>
      </c>
      <c r="H357" s="32">
        <f t="shared" si="78"/>
        <v>0</v>
      </c>
      <c r="I357" s="32">
        <v>0</v>
      </c>
      <c r="J357" s="32">
        <v>0</v>
      </c>
      <c r="K357" s="32">
        <v>0</v>
      </c>
      <c r="L357" s="32">
        <v>0</v>
      </c>
      <c r="M357" s="32">
        <v>0</v>
      </c>
      <c r="N357" s="32">
        <v>0</v>
      </c>
      <c r="O357" s="189"/>
      <c r="P357" s="189"/>
      <c r="Q357" s="74"/>
    </row>
    <row r="358" spans="1:17" ht="36" x14ac:dyDescent="0.25">
      <c r="A358" s="190" t="s">
        <v>2391</v>
      </c>
      <c r="B358" s="189" t="s">
        <v>2380</v>
      </c>
      <c r="C358" s="189" t="s">
        <v>294</v>
      </c>
      <c r="D358" s="189">
        <v>2028</v>
      </c>
      <c r="E358" s="189">
        <v>265</v>
      </c>
      <c r="F358" s="189" t="s">
        <v>2381</v>
      </c>
      <c r="G358" s="114" t="s">
        <v>4</v>
      </c>
      <c r="H358" s="32">
        <f>SUM(H359:H362)</f>
        <v>115.1</v>
      </c>
      <c r="I358" s="32">
        <f t="shared" ref="I358:N358" si="88">SUM(I359:I362)</f>
        <v>0</v>
      </c>
      <c r="J358" s="32">
        <f t="shared" si="88"/>
        <v>0</v>
      </c>
      <c r="K358" s="32">
        <f t="shared" si="88"/>
        <v>0</v>
      </c>
      <c r="L358" s="32">
        <f t="shared" si="88"/>
        <v>115.1</v>
      </c>
      <c r="M358" s="32">
        <f t="shared" si="88"/>
        <v>0</v>
      </c>
      <c r="N358" s="32">
        <f t="shared" si="88"/>
        <v>0</v>
      </c>
      <c r="O358" s="189">
        <v>155</v>
      </c>
      <c r="P358" s="189" t="s">
        <v>2224</v>
      </c>
      <c r="Q358" s="74"/>
    </row>
    <row r="359" spans="1:17" ht="15.75" x14ac:dyDescent="0.25">
      <c r="A359" s="190"/>
      <c r="B359" s="189"/>
      <c r="C359" s="189"/>
      <c r="D359" s="189"/>
      <c r="E359" s="189"/>
      <c r="F359" s="189"/>
      <c r="G359" s="114" t="s">
        <v>6</v>
      </c>
      <c r="H359" s="32">
        <f t="shared" si="78"/>
        <v>113.8</v>
      </c>
      <c r="I359" s="32">
        <v>0</v>
      </c>
      <c r="J359" s="32">
        <v>0</v>
      </c>
      <c r="K359" s="32">
        <v>0</v>
      </c>
      <c r="L359" s="32">
        <v>113.8</v>
      </c>
      <c r="M359" s="32">
        <v>0</v>
      </c>
      <c r="N359" s="32">
        <v>0</v>
      </c>
      <c r="O359" s="189"/>
      <c r="P359" s="189"/>
      <c r="Q359" s="74"/>
    </row>
    <row r="360" spans="1:17" ht="36" x14ac:dyDescent="0.25">
      <c r="A360" s="190"/>
      <c r="B360" s="189"/>
      <c r="C360" s="189"/>
      <c r="D360" s="189"/>
      <c r="E360" s="189"/>
      <c r="F360" s="189"/>
      <c r="G360" s="114" t="s">
        <v>7</v>
      </c>
      <c r="H360" s="32">
        <f t="shared" si="78"/>
        <v>1.2</v>
      </c>
      <c r="I360" s="32">
        <v>0</v>
      </c>
      <c r="J360" s="32">
        <v>0</v>
      </c>
      <c r="K360" s="32">
        <v>0</v>
      </c>
      <c r="L360" s="32">
        <v>1.2</v>
      </c>
      <c r="M360" s="32">
        <v>0</v>
      </c>
      <c r="N360" s="32">
        <v>0</v>
      </c>
      <c r="O360" s="189"/>
      <c r="P360" s="189"/>
      <c r="Q360" s="74"/>
    </row>
    <row r="361" spans="1:17" ht="15.75" x14ac:dyDescent="0.25">
      <c r="A361" s="190"/>
      <c r="B361" s="189"/>
      <c r="C361" s="189"/>
      <c r="D361" s="189"/>
      <c r="E361" s="189"/>
      <c r="F361" s="189"/>
      <c r="G361" s="114" t="s">
        <v>8</v>
      </c>
      <c r="H361" s="32">
        <f t="shared" si="78"/>
        <v>0.1</v>
      </c>
      <c r="I361" s="32">
        <v>0</v>
      </c>
      <c r="J361" s="32">
        <v>0</v>
      </c>
      <c r="K361" s="32">
        <v>0</v>
      </c>
      <c r="L361" s="32">
        <v>0.1</v>
      </c>
      <c r="M361" s="32">
        <v>0</v>
      </c>
      <c r="N361" s="32">
        <v>0</v>
      </c>
      <c r="O361" s="189"/>
      <c r="P361" s="189"/>
      <c r="Q361" s="74"/>
    </row>
    <row r="362" spans="1:17" ht="24" x14ac:dyDescent="0.25">
      <c r="A362" s="190"/>
      <c r="B362" s="189"/>
      <c r="C362" s="189"/>
      <c r="D362" s="189"/>
      <c r="E362" s="189"/>
      <c r="F362" s="189"/>
      <c r="G362" s="114" t="s">
        <v>9</v>
      </c>
      <c r="H362" s="32">
        <f t="shared" si="78"/>
        <v>0</v>
      </c>
      <c r="I362" s="32">
        <v>0</v>
      </c>
      <c r="J362" s="32">
        <v>0</v>
      </c>
      <c r="K362" s="32">
        <v>0</v>
      </c>
      <c r="L362" s="32">
        <v>0</v>
      </c>
      <c r="M362" s="32">
        <v>0</v>
      </c>
      <c r="N362" s="32">
        <v>0</v>
      </c>
      <c r="O362" s="189"/>
      <c r="P362" s="189"/>
      <c r="Q362" s="74"/>
    </row>
    <row r="363" spans="1:17" ht="36" x14ac:dyDescent="0.25">
      <c r="A363" s="190" t="s">
        <v>2392</v>
      </c>
      <c r="B363" s="189" t="s">
        <v>2380</v>
      </c>
      <c r="C363" s="189" t="s">
        <v>294</v>
      </c>
      <c r="D363" s="189">
        <v>2028</v>
      </c>
      <c r="E363" s="189">
        <v>210</v>
      </c>
      <c r="F363" s="189" t="s">
        <v>2381</v>
      </c>
      <c r="G363" s="114" t="s">
        <v>4</v>
      </c>
      <c r="H363" s="32">
        <f>SUM(H364:H367)</f>
        <v>110.1</v>
      </c>
      <c r="I363" s="32">
        <f t="shared" ref="I363:N363" si="89">SUM(I364:I367)</f>
        <v>0</v>
      </c>
      <c r="J363" s="32">
        <f t="shared" si="89"/>
        <v>0</v>
      </c>
      <c r="K363" s="32">
        <f t="shared" si="89"/>
        <v>0</v>
      </c>
      <c r="L363" s="32">
        <f t="shared" si="89"/>
        <v>110.1</v>
      </c>
      <c r="M363" s="32">
        <f t="shared" si="89"/>
        <v>0</v>
      </c>
      <c r="N363" s="32">
        <f t="shared" si="89"/>
        <v>0</v>
      </c>
      <c r="O363" s="189">
        <v>136</v>
      </c>
      <c r="P363" s="189" t="s">
        <v>2224</v>
      </c>
      <c r="Q363" s="74"/>
    </row>
    <row r="364" spans="1:17" ht="15.75" x14ac:dyDescent="0.25">
      <c r="A364" s="190"/>
      <c r="B364" s="189"/>
      <c r="C364" s="189"/>
      <c r="D364" s="189"/>
      <c r="E364" s="189"/>
      <c r="F364" s="189"/>
      <c r="G364" s="114" t="s">
        <v>6</v>
      </c>
      <c r="H364" s="32">
        <f t="shared" si="78"/>
        <v>108.9</v>
      </c>
      <c r="I364" s="32">
        <v>0</v>
      </c>
      <c r="J364" s="32">
        <v>0</v>
      </c>
      <c r="K364" s="32">
        <v>0</v>
      </c>
      <c r="L364" s="32">
        <v>108.9</v>
      </c>
      <c r="M364" s="32">
        <v>0</v>
      </c>
      <c r="N364" s="32">
        <v>0</v>
      </c>
      <c r="O364" s="189"/>
      <c r="P364" s="189"/>
      <c r="Q364" s="74"/>
    </row>
    <row r="365" spans="1:17" ht="36" x14ac:dyDescent="0.25">
      <c r="A365" s="190"/>
      <c r="B365" s="189"/>
      <c r="C365" s="189"/>
      <c r="D365" s="189"/>
      <c r="E365" s="189"/>
      <c r="F365" s="189"/>
      <c r="G365" s="114" t="s">
        <v>7</v>
      </c>
      <c r="H365" s="32">
        <f t="shared" si="78"/>
        <v>1.1000000000000001</v>
      </c>
      <c r="I365" s="32">
        <v>0</v>
      </c>
      <c r="J365" s="32">
        <v>0</v>
      </c>
      <c r="K365" s="32">
        <v>0</v>
      </c>
      <c r="L365" s="32">
        <v>1.1000000000000001</v>
      </c>
      <c r="M365" s="32">
        <v>0</v>
      </c>
      <c r="N365" s="32">
        <v>0</v>
      </c>
      <c r="O365" s="189"/>
      <c r="P365" s="189"/>
      <c r="Q365" s="74"/>
    </row>
    <row r="366" spans="1:17" ht="15.75" x14ac:dyDescent="0.25">
      <c r="A366" s="190"/>
      <c r="B366" s="189"/>
      <c r="C366" s="189"/>
      <c r="D366" s="189"/>
      <c r="E366" s="189"/>
      <c r="F366" s="189"/>
      <c r="G366" s="114" t="s">
        <v>8</v>
      </c>
      <c r="H366" s="32">
        <f t="shared" si="78"/>
        <v>0.1</v>
      </c>
      <c r="I366" s="32">
        <v>0</v>
      </c>
      <c r="J366" s="32">
        <v>0</v>
      </c>
      <c r="K366" s="32">
        <v>0</v>
      </c>
      <c r="L366" s="32">
        <v>0.1</v>
      </c>
      <c r="M366" s="32">
        <v>0</v>
      </c>
      <c r="N366" s="32">
        <v>0</v>
      </c>
      <c r="O366" s="189"/>
      <c r="P366" s="189"/>
      <c r="Q366" s="74"/>
    </row>
    <row r="367" spans="1:17" ht="24" x14ac:dyDescent="0.25">
      <c r="A367" s="190"/>
      <c r="B367" s="189"/>
      <c r="C367" s="189"/>
      <c r="D367" s="189"/>
      <c r="E367" s="189"/>
      <c r="F367" s="189"/>
      <c r="G367" s="114" t="s">
        <v>9</v>
      </c>
      <c r="H367" s="32">
        <f t="shared" si="78"/>
        <v>0</v>
      </c>
      <c r="I367" s="32">
        <v>0</v>
      </c>
      <c r="J367" s="32">
        <v>0</v>
      </c>
      <c r="K367" s="32">
        <v>0</v>
      </c>
      <c r="L367" s="32">
        <v>0</v>
      </c>
      <c r="M367" s="32">
        <v>0</v>
      </c>
      <c r="N367" s="32">
        <v>0</v>
      </c>
      <c r="O367" s="189"/>
      <c r="P367" s="189"/>
      <c r="Q367" s="74"/>
    </row>
    <row r="368" spans="1:17" ht="36" x14ac:dyDescent="0.25">
      <c r="A368" s="190" t="s">
        <v>2393</v>
      </c>
      <c r="B368" s="189" t="s">
        <v>2380</v>
      </c>
      <c r="C368" s="189" t="s">
        <v>294</v>
      </c>
      <c r="D368" s="189">
        <v>2026</v>
      </c>
      <c r="E368" s="189">
        <v>542</v>
      </c>
      <c r="F368" s="189" t="s">
        <v>2394</v>
      </c>
      <c r="G368" s="114" t="s">
        <v>4</v>
      </c>
      <c r="H368" s="32">
        <f>SUM(H369:H372)</f>
        <v>38.1</v>
      </c>
      <c r="I368" s="32">
        <f t="shared" ref="I368:N368" si="90">SUM(I369:I372)</f>
        <v>0</v>
      </c>
      <c r="J368" s="32">
        <f t="shared" si="90"/>
        <v>38.1</v>
      </c>
      <c r="K368" s="32">
        <f t="shared" si="90"/>
        <v>0</v>
      </c>
      <c r="L368" s="32">
        <f t="shared" si="90"/>
        <v>0</v>
      </c>
      <c r="M368" s="32">
        <f t="shared" si="90"/>
        <v>0</v>
      </c>
      <c r="N368" s="32">
        <f t="shared" si="90"/>
        <v>0</v>
      </c>
      <c r="O368" s="189">
        <v>512</v>
      </c>
      <c r="P368" s="189" t="s">
        <v>2224</v>
      </c>
      <c r="Q368" s="74"/>
    </row>
    <row r="369" spans="1:17" ht="15.75" x14ac:dyDescent="0.25">
      <c r="A369" s="190"/>
      <c r="B369" s="189"/>
      <c r="C369" s="189"/>
      <c r="D369" s="189"/>
      <c r="E369" s="189"/>
      <c r="F369" s="189"/>
      <c r="G369" s="114" t="s">
        <v>6</v>
      </c>
      <c r="H369" s="32">
        <f t="shared" si="78"/>
        <v>37.700000000000003</v>
      </c>
      <c r="I369" s="32">
        <v>0</v>
      </c>
      <c r="J369" s="32">
        <v>37.700000000000003</v>
      </c>
      <c r="K369" s="32">
        <v>0</v>
      </c>
      <c r="L369" s="32">
        <v>0</v>
      </c>
      <c r="M369" s="32">
        <v>0</v>
      </c>
      <c r="N369" s="32">
        <v>0</v>
      </c>
      <c r="O369" s="189"/>
      <c r="P369" s="189"/>
      <c r="Q369" s="74"/>
    </row>
    <row r="370" spans="1:17" ht="36" x14ac:dyDescent="0.25">
      <c r="A370" s="190"/>
      <c r="B370" s="189"/>
      <c r="C370" s="189"/>
      <c r="D370" s="189"/>
      <c r="E370" s="189"/>
      <c r="F370" s="189"/>
      <c r="G370" s="114" t="s">
        <v>7</v>
      </c>
      <c r="H370" s="32">
        <f t="shared" si="78"/>
        <v>0.4</v>
      </c>
      <c r="I370" s="32">
        <v>0</v>
      </c>
      <c r="J370" s="32">
        <v>0.4</v>
      </c>
      <c r="K370" s="32">
        <v>0</v>
      </c>
      <c r="L370" s="32">
        <v>0</v>
      </c>
      <c r="M370" s="32">
        <v>0</v>
      </c>
      <c r="N370" s="32">
        <v>0</v>
      </c>
      <c r="O370" s="189"/>
      <c r="P370" s="189"/>
      <c r="Q370" s="74"/>
    </row>
    <row r="371" spans="1:17" ht="15.75" x14ac:dyDescent="0.25">
      <c r="A371" s="190"/>
      <c r="B371" s="189"/>
      <c r="C371" s="189"/>
      <c r="D371" s="189"/>
      <c r="E371" s="189"/>
      <c r="F371" s="189"/>
      <c r="G371" s="114" t="s">
        <v>8</v>
      </c>
      <c r="H371" s="32">
        <f t="shared" si="78"/>
        <v>0</v>
      </c>
      <c r="I371" s="32">
        <v>0</v>
      </c>
      <c r="J371" s="32">
        <v>0</v>
      </c>
      <c r="K371" s="32">
        <v>0</v>
      </c>
      <c r="L371" s="32">
        <v>0</v>
      </c>
      <c r="M371" s="32">
        <v>0</v>
      </c>
      <c r="N371" s="32">
        <v>0</v>
      </c>
      <c r="O371" s="189"/>
      <c r="P371" s="189"/>
      <c r="Q371" s="74"/>
    </row>
    <row r="372" spans="1:17" ht="24" x14ac:dyDescent="0.25">
      <c r="A372" s="190"/>
      <c r="B372" s="189"/>
      <c r="C372" s="189"/>
      <c r="D372" s="189"/>
      <c r="E372" s="189"/>
      <c r="F372" s="189"/>
      <c r="G372" s="114" t="s">
        <v>9</v>
      </c>
      <c r="H372" s="32">
        <f t="shared" ref="H372:H435" si="91">SUM(I372:N372)</f>
        <v>0</v>
      </c>
      <c r="I372" s="32">
        <v>0</v>
      </c>
      <c r="J372" s="32">
        <v>0</v>
      </c>
      <c r="K372" s="32">
        <v>0</v>
      </c>
      <c r="L372" s="32">
        <v>0</v>
      </c>
      <c r="M372" s="32">
        <v>0</v>
      </c>
      <c r="N372" s="32">
        <v>0</v>
      </c>
      <c r="O372" s="189"/>
      <c r="P372" s="189"/>
      <c r="Q372" s="74"/>
    </row>
    <row r="373" spans="1:17" ht="36" x14ac:dyDescent="0.25">
      <c r="A373" s="190" t="s">
        <v>2397</v>
      </c>
      <c r="B373" s="189" t="s">
        <v>2380</v>
      </c>
      <c r="C373" s="189" t="s">
        <v>294</v>
      </c>
      <c r="D373" s="189">
        <v>2029</v>
      </c>
      <c r="E373" s="189">
        <v>750</v>
      </c>
      <c r="F373" s="189" t="s">
        <v>2394</v>
      </c>
      <c r="G373" s="114" t="s">
        <v>4</v>
      </c>
      <c r="H373" s="32">
        <f>SUM(H374:H377)</f>
        <v>147.29999999999998</v>
      </c>
      <c r="I373" s="32">
        <f t="shared" ref="I373:N373" si="92">SUM(I374:I377)</f>
        <v>0</v>
      </c>
      <c r="J373" s="32">
        <f t="shared" si="92"/>
        <v>0</v>
      </c>
      <c r="K373" s="32">
        <f t="shared" si="92"/>
        <v>0</v>
      </c>
      <c r="L373" s="32">
        <f t="shared" si="92"/>
        <v>0</v>
      </c>
      <c r="M373" s="32">
        <f t="shared" si="92"/>
        <v>147.29999999999998</v>
      </c>
      <c r="N373" s="32">
        <f t="shared" si="92"/>
        <v>0</v>
      </c>
      <c r="O373" s="189">
        <v>722</v>
      </c>
      <c r="P373" s="189" t="s">
        <v>2224</v>
      </c>
      <c r="Q373" s="74"/>
    </row>
    <row r="374" spans="1:17" ht="15.75" x14ac:dyDescent="0.25">
      <c r="A374" s="190"/>
      <c r="B374" s="189"/>
      <c r="C374" s="189"/>
      <c r="D374" s="189"/>
      <c r="E374" s="189"/>
      <c r="F374" s="189"/>
      <c r="G374" s="114" t="s">
        <v>6</v>
      </c>
      <c r="H374" s="32">
        <f t="shared" si="91"/>
        <v>145.69999999999999</v>
      </c>
      <c r="I374" s="32">
        <v>0</v>
      </c>
      <c r="J374" s="32">
        <v>0</v>
      </c>
      <c r="K374" s="32">
        <v>0</v>
      </c>
      <c r="L374" s="32">
        <v>0</v>
      </c>
      <c r="M374" s="32">
        <v>145.69999999999999</v>
      </c>
      <c r="N374" s="32">
        <v>0</v>
      </c>
      <c r="O374" s="189"/>
      <c r="P374" s="189"/>
      <c r="Q374" s="74"/>
    </row>
    <row r="375" spans="1:17" ht="36" x14ac:dyDescent="0.25">
      <c r="A375" s="190"/>
      <c r="B375" s="189"/>
      <c r="C375" s="189"/>
      <c r="D375" s="189"/>
      <c r="E375" s="189"/>
      <c r="F375" s="189"/>
      <c r="G375" s="114" t="s">
        <v>7</v>
      </c>
      <c r="H375" s="32">
        <f t="shared" si="91"/>
        <v>1.5</v>
      </c>
      <c r="I375" s="32">
        <v>0</v>
      </c>
      <c r="J375" s="32">
        <v>0</v>
      </c>
      <c r="K375" s="32">
        <v>0</v>
      </c>
      <c r="L375" s="32">
        <v>0</v>
      </c>
      <c r="M375" s="32">
        <v>1.5</v>
      </c>
      <c r="N375" s="32">
        <v>0</v>
      </c>
      <c r="O375" s="189"/>
      <c r="P375" s="189"/>
      <c r="Q375" s="74"/>
    </row>
    <row r="376" spans="1:17" ht="15.75" x14ac:dyDescent="0.25">
      <c r="A376" s="190"/>
      <c r="B376" s="189"/>
      <c r="C376" s="189"/>
      <c r="D376" s="189"/>
      <c r="E376" s="189"/>
      <c r="F376" s="189"/>
      <c r="G376" s="114" t="s">
        <v>8</v>
      </c>
      <c r="H376" s="32">
        <f t="shared" si="91"/>
        <v>0.1</v>
      </c>
      <c r="I376" s="32">
        <v>0</v>
      </c>
      <c r="J376" s="32">
        <v>0</v>
      </c>
      <c r="K376" s="32">
        <v>0</v>
      </c>
      <c r="L376" s="32">
        <v>0</v>
      </c>
      <c r="M376" s="32">
        <v>0.1</v>
      </c>
      <c r="N376" s="32">
        <v>0</v>
      </c>
      <c r="O376" s="189"/>
      <c r="P376" s="189"/>
      <c r="Q376" s="74"/>
    </row>
    <row r="377" spans="1:17" ht="24" x14ac:dyDescent="0.25">
      <c r="A377" s="190"/>
      <c r="B377" s="189"/>
      <c r="C377" s="189"/>
      <c r="D377" s="189"/>
      <c r="E377" s="189"/>
      <c r="F377" s="189"/>
      <c r="G377" s="114" t="s">
        <v>9</v>
      </c>
      <c r="H377" s="32">
        <f t="shared" si="91"/>
        <v>0</v>
      </c>
      <c r="I377" s="32">
        <v>0</v>
      </c>
      <c r="J377" s="32">
        <v>0</v>
      </c>
      <c r="K377" s="32">
        <v>0</v>
      </c>
      <c r="L377" s="32">
        <v>0</v>
      </c>
      <c r="M377" s="32">
        <v>0</v>
      </c>
      <c r="N377" s="32">
        <v>0</v>
      </c>
      <c r="O377" s="189"/>
      <c r="P377" s="189"/>
      <c r="Q377" s="74"/>
    </row>
    <row r="378" spans="1:17" ht="36" x14ac:dyDescent="0.25">
      <c r="A378" s="190" t="s">
        <v>2398</v>
      </c>
      <c r="B378" s="189" t="s">
        <v>2380</v>
      </c>
      <c r="C378" s="189" t="s">
        <v>294</v>
      </c>
      <c r="D378" s="189">
        <v>2028</v>
      </c>
      <c r="E378" s="189">
        <v>950</v>
      </c>
      <c r="F378" s="189" t="s">
        <v>2394</v>
      </c>
      <c r="G378" s="114" t="s">
        <v>4</v>
      </c>
      <c r="H378" s="32">
        <f>SUM(H379:H382)</f>
        <v>75</v>
      </c>
      <c r="I378" s="32">
        <f t="shared" ref="I378:N378" si="93">SUM(I379:I382)</f>
        <v>0</v>
      </c>
      <c r="J378" s="32">
        <f t="shared" si="93"/>
        <v>0</v>
      </c>
      <c r="K378" s="32">
        <f t="shared" si="93"/>
        <v>0</v>
      </c>
      <c r="L378" s="32">
        <f t="shared" si="93"/>
        <v>75</v>
      </c>
      <c r="M378" s="32">
        <f t="shared" si="93"/>
        <v>0</v>
      </c>
      <c r="N378" s="32">
        <f t="shared" si="93"/>
        <v>0</v>
      </c>
      <c r="O378" s="189">
        <v>757</v>
      </c>
      <c r="P378" s="189" t="s">
        <v>2224</v>
      </c>
      <c r="Q378" s="74"/>
    </row>
    <row r="379" spans="1:17" ht="15.75" x14ac:dyDescent="0.25">
      <c r="A379" s="190"/>
      <c r="B379" s="189"/>
      <c r="C379" s="189"/>
      <c r="D379" s="189"/>
      <c r="E379" s="189"/>
      <c r="F379" s="189"/>
      <c r="G379" s="114" t="s">
        <v>6</v>
      </c>
      <c r="H379" s="32">
        <f t="shared" si="91"/>
        <v>74.2</v>
      </c>
      <c r="I379" s="32">
        <v>0</v>
      </c>
      <c r="J379" s="32">
        <v>0</v>
      </c>
      <c r="K379" s="32">
        <v>0</v>
      </c>
      <c r="L379" s="32">
        <v>74.2</v>
      </c>
      <c r="M379" s="32">
        <v>0</v>
      </c>
      <c r="N379" s="32">
        <v>0</v>
      </c>
      <c r="O379" s="189"/>
      <c r="P379" s="189"/>
      <c r="Q379" s="74"/>
    </row>
    <row r="380" spans="1:17" ht="36" x14ac:dyDescent="0.25">
      <c r="A380" s="190"/>
      <c r="B380" s="189"/>
      <c r="C380" s="189"/>
      <c r="D380" s="189"/>
      <c r="E380" s="189"/>
      <c r="F380" s="189"/>
      <c r="G380" s="114" t="s">
        <v>7</v>
      </c>
      <c r="H380" s="32">
        <f t="shared" si="91"/>
        <v>0.8</v>
      </c>
      <c r="I380" s="32">
        <v>0</v>
      </c>
      <c r="J380" s="32">
        <v>0</v>
      </c>
      <c r="K380" s="32">
        <v>0</v>
      </c>
      <c r="L380" s="32">
        <v>0.8</v>
      </c>
      <c r="M380" s="32">
        <v>0</v>
      </c>
      <c r="N380" s="32">
        <v>0</v>
      </c>
      <c r="O380" s="189"/>
      <c r="P380" s="189"/>
      <c r="Q380" s="74"/>
    </row>
    <row r="381" spans="1:17" ht="15.75" x14ac:dyDescent="0.25">
      <c r="A381" s="190"/>
      <c r="B381" s="189"/>
      <c r="C381" s="189"/>
      <c r="D381" s="189"/>
      <c r="E381" s="189"/>
      <c r="F381" s="189"/>
      <c r="G381" s="114" t="s">
        <v>8</v>
      </c>
      <c r="H381" s="32">
        <f t="shared" si="91"/>
        <v>0</v>
      </c>
      <c r="I381" s="32">
        <v>0</v>
      </c>
      <c r="J381" s="32">
        <v>0</v>
      </c>
      <c r="K381" s="32">
        <v>0</v>
      </c>
      <c r="L381" s="32">
        <v>0</v>
      </c>
      <c r="M381" s="32">
        <v>0</v>
      </c>
      <c r="N381" s="32">
        <v>0</v>
      </c>
      <c r="O381" s="189"/>
      <c r="P381" s="189"/>
      <c r="Q381" s="74"/>
    </row>
    <row r="382" spans="1:17" ht="24" x14ac:dyDescent="0.25">
      <c r="A382" s="190"/>
      <c r="B382" s="189"/>
      <c r="C382" s="189"/>
      <c r="D382" s="189"/>
      <c r="E382" s="189"/>
      <c r="F382" s="189"/>
      <c r="G382" s="114" t="s">
        <v>9</v>
      </c>
      <c r="H382" s="32">
        <f t="shared" si="91"/>
        <v>0</v>
      </c>
      <c r="I382" s="32">
        <v>0</v>
      </c>
      <c r="J382" s="32">
        <v>0</v>
      </c>
      <c r="K382" s="32">
        <v>0</v>
      </c>
      <c r="L382" s="32">
        <v>0</v>
      </c>
      <c r="M382" s="32">
        <v>0</v>
      </c>
      <c r="N382" s="32">
        <v>0</v>
      </c>
      <c r="O382" s="189"/>
      <c r="P382" s="189"/>
      <c r="Q382" s="74"/>
    </row>
    <row r="383" spans="1:17" ht="36" x14ac:dyDescent="0.25">
      <c r="A383" s="190" t="s">
        <v>2400</v>
      </c>
      <c r="B383" s="189" t="s">
        <v>2380</v>
      </c>
      <c r="C383" s="189" t="s">
        <v>294</v>
      </c>
      <c r="D383" s="189">
        <v>2028</v>
      </c>
      <c r="E383" s="189">
        <v>465</v>
      </c>
      <c r="F383" s="189" t="s">
        <v>2394</v>
      </c>
      <c r="G383" s="114" t="s">
        <v>4</v>
      </c>
      <c r="H383" s="32">
        <f>SUM(H384:H387)</f>
        <v>200</v>
      </c>
      <c r="I383" s="32">
        <f t="shared" ref="I383:N383" si="94">SUM(I384:I387)</f>
        <v>0</v>
      </c>
      <c r="J383" s="32">
        <f t="shared" si="94"/>
        <v>0</v>
      </c>
      <c r="K383" s="32">
        <f t="shared" si="94"/>
        <v>0</v>
      </c>
      <c r="L383" s="32">
        <f t="shared" si="94"/>
        <v>200</v>
      </c>
      <c r="M383" s="32">
        <f t="shared" si="94"/>
        <v>0</v>
      </c>
      <c r="N383" s="32">
        <f t="shared" si="94"/>
        <v>0</v>
      </c>
      <c r="O383" s="189">
        <v>493</v>
      </c>
      <c r="P383" s="189" t="s">
        <v>2224</v>
      </c>
      <c r="Q383" s="74"/>
    </row>
    <row r="384" spans="1:17" ht="15.75" x14ac:dyDescent="0.25">
      <c r="A384" s="190"/>
      <c r="B384" s="189"/>
      <c r="C384" s="189"/>
      <c r="D384" s="189"/>
      <c r="E384" s="189"/>
      <c r="F384" s="189"/>
      <c r="G384" s="114" t="s">
        <v>6</v>
      </c>
      <c r="H384" s="32">
        <f t="shared" si="91"/>
        <v>197.9</v>
      </c>
      <c r="I384" s="32">
        <v>0</v>
      </c>
      <c r="J384" s="32">
        <v>0</v>
      </c>
      <c r="K384" s="32">
        <v>0</v>
      </c>
      <c r="L384" s="32">
        <v>197.9</v>
      </c>
      <c r="M384" s="32">
        <v>0</v>
      </c>
      <c r="N384" s="32">
        <v>0</v>
      </c>
      <c r="O384" s="189"/>
      <c r="P384" s="189"/>
      <c r="Q384" s="74"/>
    </row>
    <row r="385" spans="1:17" ht="36" x14ac:dyDescent="0.25">
      <c r="A385" s="190"/>
      <c r="B385" s="189"/>
      <c r="C385" s="189"/>
      <c r="D385" s="189"/>
      <c r="E385" s="189"/>
      <c r="F385" s="189"/>
      <c r="G385" s="114" t="s">
        <v>7</v>
      </c>
      <c r="H385" s="32">
        <f t="shared" si="91"/>
        <v>2</v>
      </c>
      <c r="I385" s="32">
        <v>0</v>
      </c>
      <c r="J385" s="32">
        <v>0</v>
      </c>
      <c r="K385" s="32">
        <v>0</v>
      </c>
      <c r="L385" s="32">
        <v>2</v>
      </c>
      <c r="M385" s="32">
        <v>0</v>
      </c>
      <c r="N385" s="32">
        <v>0</v>
      </c>
      <c r="O385" s="189"/>
      <c r="P385" s="189"/>
      <c r="Q385" s="74"/>
    </row>
    <row r="386" spans="1:17" ht="15.75" x14ac:dyDescent="0.25">
      <c r="A386" s="190"/>
      <c r="B386" s="189"/>
      <c r="C386" s="189"/>
      <c r="D386" s="189"/>
      <c r="E386" s="189"/>
      <c r="F386" s="189"/>
      <c r="G386" s="114" t="s">
        <v>8</v>
      </c>
      <c r="H386" s="32">
        <f t="shared" si="91"/>
        <v>0.1</v>
      </c>
      <c r="I386" s="32">
        <v>0</v>
      </c>
      <c r="J386" s="32">
        <v>0</v>
      </c>
      <c r="K386" s="32">
        <v>0</v>
      </c>
      <c r="L386" s="32">
        <v>0.1</v>
      </c>
      <c r="M386" s="32">
        <v>0</v>
      </c>
      <c r="N386" s="32">
        <v>0</v>
      </c>
      <c r="O386" s="189"/>
      <c r="P386" s="189"/>
      <c r="Q386" s="74"/>
    </row>
    <row r="387" spans="1:17" ht="24" x14ac:dyDescent="0.25">
      <c r="A387" s="190"/>
      <c r="B387" s="189"/>
      <c r="C387" s="189"/>
      <c r="D387" s="189"/>
      <c r="E387" s="189"/>
      <c r="F387" s="189"/>
      <c r="G387" s="114" t="s">
        <v>9</v>
      </c>
      <c r="H387" s="32">
        <f t="shared" si="91"/>
        <v>0</v>
      </c>
      <c r="I387" s="32">
        <v>0</v>
      </c>
      <c r="J387" s="32">
        <v>0</v>
      </c>
      <c r="K387" s="32">
        <v>0</v>
      </c>
      <c r="L387" s="32">
        <v>0</v>
      </c>
      <c r="M387" s="32">
        <v>0</v>
      </c>
      <c r="N387" s="32">
        <v>0</v>
      </c>
      <c r="O387" s="189"/>
      <c r="P387" s="189"/>
      <c r="Q387" s="74"/>
    </row>
    <row r="388" spans="1:17" ht="36" x14ac:dyDescent="0.25">
      <c r="A388" s="190" t="s">
        <v>2401</v>
      </c>
      <c r="B388" s="189" t="s">
        <v>2380</v>
      </c>
      <c r="C388" s="189" t="s">
        <v>294</v>
      </c>
      <c r="D388" s="189">
        <v>2028</v>
      </c>
      <c r="E388" s="189">
        <v>482</v>
      </c>
      <c r="F388" s="189" t="s">
        <v>2394</v>
      </c>
      <c r="G388" s="114" t="s">
        <v>4</v>
      </c>
      <c r="H388" s="32">
        <f>SUM(H389:H392)</f>
        <v>31.7</v>
      </c>
      <c r="I388" s="32">
        <f t="shared" ref="I388:N388" si="95">SUM(I389:I392)</f>
        <v>0</v>
      </c>
      <c r="J388" s="32">
        <f t="shared" si="95"/>
        <v>0</v>
      </c>
      <c r="K388" s="32">
        <f t="shared" si="95"/>
        <v>0</v>
      </c>
      <c r="L388" s="32">
        <f t="shared" si="95"/>
        <v>31.7</v>
      </c>
      <c r="M388" s="32">
        <f t="shared" si="95"/>
        <v>0</v>
      </c>
      <c r="N388" s="32">
        <f t="shared" si="95"/>
        <v>0</v>
      </c>
      <c r="O388" s="189">
        <v>396</v>
      </c>
      <c r="P388" s="189" t="s">
        <v>2224</v>
      </c>
      <c r="Q388" s="74"/>
    </row>
    <row r="389" spans="1:17" ht="15.75" x14ac:dyDescent="0.25">
      <c r="A389" s="190"/>
      <c r="B389" s="189"/>
      <c r="C389" s="189"/>
      <c r="D389" s="189"/>
      <c r="E389" s="189"/>
      <c r="F389" s="189"/>
      <c r="G389" s="114" t="s">
        <v>6</v>
      </c>
      <c r="H389" s="32">
        <f t="shared" si="91"/>
        <v>31.4</v>
      </c>
      <c r="I389" s="32">
        <v>0</v>
      </c>
      <c r="J389" s="32">
        <v>0</v>
      </c>
      <c r="K389" s="32">
        <v>0</v>
      </c>
      <c r="L389" s="32">
        <v>31.4</v>
      </c>
      <c r="M389" s="32">
        <v>0</v>
      </c>
      <c r="N389" s="32">
        <v>0</v>
      </c>
      <c r="O389" s="189"/>
      <c r="P389" s="189"/>
      <c r="Q389" s="74"/>
    </row>
    <row r="390" spans="1:17" ht="36" x14ac:dyDescent="0.25">
      <c r="A390" s="190"/>
      <c r="B390" s="189"/>
      <c r="C390" s="189"/>
      <c r="D390" s="189"/>
      <c r="E390" s="189"/>
      <c r="F390" s="189"/>
      <c r="G390" s="114" t="s">
        <v>7</v>
      </c>
      <c r="H390" s="32">
        <f t="shared" si="91"/>
        <v>0.3</v>
      </c>
      <c r="I390" s="32">
        <v>0</v>
      </c>
      <c r="J390" s="32">
        <v>0</v>
      </c>
      <c r="K390" s="32">
        <v>0</v>
      </c>
      <c r="L390" s="32">
        <v>0.3</v>
      </c>
      <c r="M390" s="32">
        <v>0</v>
      </c>
      <c r="N390" s="32">
        <v>0</v>
      </c>
      <c r="O390" s="189"/>
      <c r="P390" s="189"/>
      <c r="Q390" s="74"/>
    </row>
    <row r="391" spans="1:17" ht="15.75" x14ac:dyDescent="0.25">
      <c r="A391" s="190"/>
      <c r="B391" s="189"/>
      <c r="C391" s="189"/>
      <c r="D391" s="189"/>
      <c r="E391" s="189"/>
      <c r="F391" s="189"/>
      <c r="G391" s="114" t="s">
        <v>8</v>
      </c>
      <c r="H391" s="32">
        <f t="shared" si="91"/>
        <v>0</v>
      </c>
      <c r="I391" s="32">
        <v>0</v>
      </c>
      <c r="J391" s="32">
        <v>0</v>
      </c>
      <c r="K391" s="32">
        <v>0</v>
      </c>
      <c r="L391" s="32">
        <v>0</v>
      </c>
      <c r="M391" s="32">
        <v>0</v>
      </c>
      <c r="N391" s="32">
        <v>0</v>
      </c>
      <c r="O391" s="189"/>
      <c r="P391" s="189"/>
      <c r="Q391" s="74"/>
    </row>
    <row r="392" spans="1:17" ht="24" x14ac:dyDescent="0.25">
      <c r="A392" s="190"/>
      <c r="B392" s="189"/>
      <c r="C392" s="189"/>
      <c r="D392" s="189"/>
      <c r="E392" s="189"/>
      <c r="F392" s="189"/>
      <c r="G392" s="114" t="s">
        <v>9</v>
      </c>
      <c r="H392" s="32">
        <f t="shared" si="91"/>
        <v>0</v>
      </c>
      <c r="I392" s="32">
        <v>0</v>
      </c>
      <c r="J392" s="32">
        <v>0</v>
      </c>
      <c r="K392" s="32">
        <v>0</v>
      </c>
      <c r="L392" s="32">
        <v>0</v>
      </c>
      <c r="M392" s="32">
        <v>0</v>
      </c>
      <c r="N392" s="32">
        <v>0</v>
      </c>
      <c r="O392" s="189"/>
      <c r="P392" s="189"/>
      <c r="Q392" s="74"/>
    </row>
    <row r="393" spans="1:17" ht="36" x14ac:dyDescent="0.25">
      <c r="A393" s="190" t="s">
        <v>2402</v>
      </c>
      <c r="B393" s="189" t="s">
        <v>2380</v>
      </c>
      <c r="C393" s="189" t="s">
        <v>294</v>
      </c>
      <c r="D393" s="189">
        <v>2028</v>
      </c>
      <c r="E393" s="189">
        <v>130</v>
      </c>
      <c r="F393" s="189" t="s">
        <v>2403</v>
      </c>
      <c r="G393" s="114" t="s">
        <v>4</v>
      </c>
      <c r="H393" s="32">
        <f>SUM(H394:H397)</f>
        <v>30.3</v>
      </c>
      <c r="I393" s="32">
        <f t="shared" ref="I393:N393" si="96">SUM(I394:I397)</f>
        <v>0</v>
      </c>
      <c r="J393" s="32">
        <f t="shared" si="96"/>
        <v>0</v>
      </c>
      <c r="K393" s="32">
        <f t="shared" si="96"/>
        <v>0</v>
      </c>
      <c r="L393" s="32">
        <f t="shared" si="96"/>
        <v>30.3</v>
      </c>
      <c r="M393" s="32">
        <f t="shared" si="96"/>
        <v>0</v>
      </c>
      <c r="N393" s="32">
        <f t="shared" si="96"/>
        <v>0</v>
      </c>
      <c r="O393" s="189">
        <v>102</v>
      </c>
      <c r="P393" s="189" t="s">
        <v>2224</v>
      </c>
      <c r="Q393" s="74"/>
    </row>
    <row r="394" spans="1:17" ht="15.75" x14ac:dyDescent="0.25">
      <c r="A394" s="190"/>
      <c r="B394" s="189"/>
      <c r="C394" s="189"/>
      <c r="D394" s="189"/>
      <c r="E394" s="189"/>
      <c r="F394" s="189"/>
      <c r="G394" s="114" t="s">
        <v>6</v>
      </c>
      <c r="H394" s="32">
        <f t="shared" si="91"/>
        <v>0</v>
      </c>
      <c r="I394" s="32">
        <v>0</v>
      </c>
      <c r="J394" s="32">
        <v>0</v>
      </c>
      <c r="K394" s="32">
        <v>0</v>
      </c>
      <c r="L394" s="32">
        <v>0</v>
      </c>
      <c r="M394" s="32">
        <v>0</v>
      </c>
      <c r="N394" s="32">
        <v>0</v>
      </c>
      <c r="O394" s="189"/>
      <c r="P394" s="189"/>
      <c r="Q394" s="74"/>
    </row>
    <row r="395" spans="1:17" ht="36" x14ac:dyDescent="0.25">
      <c r="A395" s="190"/>
      <c r="B395" s="189"/>
      <c r="C395" s="189"/>
      <c r="D395" s="189"/>
      <c r="E395" s="189"/>
      <c r="F395" s="189"/>
      <c r="G395" s="114" t="s">
        <v>7</v>
      </c>
      <c r="H395" s="32">
        <f t="shared" si="91"/>
        <v>27.6</v>
      </c>
      <c r="I395" s="32">
        <v>0</v>
      </c>
      <c r="J395" s="32">
        <v>0</v>
      </c>
      <c r="K395" s="32">
        <v>0</v>
      </c>
      <c r="L395" s="32">
        <v>27.6</v>
      </c>
      <c r="M395" s="32">
        <v>0</v>
      </c>
      <c r="N395" s="32">
        <v>0</v>
      </c>
      <c r="O395" s="189"/>
      <c r="P395" s="189"/>
      <c r="Q395" s="74"/>
    </row>
    <row r="396" spans="1:17" ht="15.75" x14ac:dyDescent="0.25">
      <c r="A396" s="190"/>
      <c r="B396" s="189"/>
      <c r="C396" s="189"/>
      <c r="D396" s="189"/>
      <c r="E396" s="189"/>
      <c r="F396" s="189"/>
      <c r="G396" s="114" t="s">
        <v>8</v>
      </c>
      <c r="H396" s="32">
        <f t="shared" si="91"/>
        <v>2.7</v>
      </c>
      <c r="I396" s="32">
        <v>0</v>
      </c>
      <c r="J396" s="32">
        <v>0</v>
      </c>
      <c r="K396" s="32">
        <v>0</v>
      </c>
      <c r="L396" s="32">
        <v>2.7</v>
      </c>
      <c r="M396" s="32">
        <v>0</v>
      </c>
      <c r="N396" s="32">
        <v>0</v>
      </c>
      <c r="O396" s="189"/>
      <c r="P396" s="189"/>
      <c r="Q396" s="74"/>
    </row>
    <row r="397" spans="1:17" ht="24" x14ac:dyDescent="0.25">
      <c r="A397" s="190"/>
      <c r="B397" s="189"/>
      <c r="C397" s="189"/>
      <c r="D397" s="189"/>
      <c r="E397" s="189"/>
      <c r="F397" s="189"/>
      <c r="G397" s="114" t="s">
        <v>9</v>
      </c>
      <c r="H397" s="32">
        <f t="shared" si="91"/>
        <v>0</v>
      </c>
      <c r="I397" s="32">
        <v>0</v>
      </c>
      <c r="J397" s="32">
        <v>0</v>
      </c>
      <c r="K397" s="32">
        <v>0</v>
      </c>
      <c r="L397" s="32">
        <v>0</v>
      </c>
      <c r="M397" s="32">
        <v>0</v>
      </c>
      <c r="N397" s="32">
        <v>0</v>
      </c>
      <c r="O397" s="189"/>
      <c r="P397" s="189"/>
      <c r="Q397" s="74"/>
    </row>
    <row r="398" spans="1:17" ht="36" x14ac:dyDescent="0.25">
      <c r="A398" s="190" t="s">
        <v>2404</v>
      </c>
      <c r="B398" s="189" t="s">
        <v>2380</v>
      </c>
      <c r="C398" s="189" t="s">
        <v>294</v>
      </c>
      <c r="D398" s="189">
        <v>2028</v>
      </c>
      <c r="E398" s="189">
        <v>181</v>
      </c>
      <c r="F398" s="189" t="s">
        <v>2405</v>
      </c>
      <c r="G398" s="114" t="s">
        <v>4</v>
      </c>
      <c r="H398" s="32">
        <f>SUM(H399:H402)</f>
        <v>11</v>
      </c>
      <c r="I398" s="32">
        <f t="shared" ref="I398:N398" si="97">SUM(I399:I402)</f>
        <v>0</v>
      </c>
      <c r="J398" s="32">
        <f t="shared" si="97"/>
        <v>0</v>
      </c>
      <c r="K398" s="32">
        <f t="shared" si="97"/>
        <v>0</v>
      </c>
      <c r="L398" s="32">
        <f t="shared" si="97"/>
        <v>11</v>
      </c>
      <c r="M398" s="32">
        <f t="shared" si="97"/>
        <v>0</v>
      </c>
      <c r="N398" s="32">
        <f t="shared" si="97"/>
        <v>0</v>
      </c>
      <c r="O398" s="189">
        <v>154</v>
      </c>
      <c r="P398" s="189" t="s">
        <v>2224</v>
      </c>
      <c r="Q398" s="74"/>
    </row>
    <row r="399" spans="1:17" ht="15.75" x14ac:dyDescent="0.25">
      <c r="A399" s="190"/>
      <c r="B399" s="189"/>
      <c r="C399" s="189"/>
      <c r="D399" s="189"/>
      <c r="E399" s="189"/>
      <c r="F399" s="189"/>
      <c r="G399" s="114" t="s">
        <v>6</v>
      </c>
      <c r="H399" s="32">
        <f t="shared" si="91"/>
        <v>10.9</v>
      </c>
      <c r="I399" s="32">
        <v>0</v>
      </c>
      <c r="J399" s="32">
        <v>0</v>
      </c>
      <c r="K399" s="32">
        <v>0</v>
      </c>
      <c r="L399" s="32">
        <v>10.9</v>
      </c>
      <c r="M399" s="32">
        <v>0</v>
      </c>
      <c r="N399" s="32">
        <v>0</v>
      </c>
      <c r="O399" s="189"/>
      <c r="P399" s="189"/>
      <c r="Q399" s="74"/>
    </row>
    <row r="400" spans="1:17" ht="36" x14ac:dyDescent="0.25">
      <c r="A400" s="190"/>
      <c r="B400" s="189"/>
      <c r="C400" s="189"/>
      <c r="D400" s="189"/>
      <c r="E400" s="189"/>
      <c r="F400" s="189"/>
      <c r="G400" s="114" t="s">
        <v>7</v>
      </c>
      <c r="H400" s="32">
        <f t="shared" si="91"/>
        <v>0.1</v>
      </c>
      <c r="I400" s="32">
        <v>0</v>
      </c>
      <c r="J400" s="32">
        <v>0</v>
      </c>
      <c r="K400" s="32">
        <v>0</v>
      </c>
      <c r="L400" s="32">
        <v>0.1</v>
      </c>
      <c r="M400" s="32">
        <v>0</v>
      </c>
      <c r="N400" s="32">
        <v>0</v>
      </c>
      <c r="O400" s="189"/>
      <c r="P400" s="189"/>
      <c r="Q400" s="74"/>
    </row>
    <row r="401" spans="1:17" ht="15.75" x14ac:dyDescent="0.25">
      <c r="A401" s="190"/>
      <c r="B401" s="189"/>
      <c r="C401" s="189"/>
      <c r="D401" s="189"/>
      <c r="E401" s="189"/>
      <c r="F401" s="189"/>
      <c r="G401" s="114" t="s">
        <v>8</v>
      </c>
      <c r="H401" s="32">
        <f t="shared" si="91"/>
        <v>0</v>
      </c>
      <c r="I401" s="32">
        <v>0</v>
      </c>
      <c r="J401" s="32">
        <v>0</v>
      </c>
      <c r="K401" s="32">
        <v>0</v>
      </c>
      <c r="L401" s="32">
        <v>0</v>
      </c>
      <c r="M401" s="32">
        <v>0</v>
      </c>
      <c r="N401" s="32">
        <v>0</v>
      </c>
      <c r="O401" s="189"/>
      <c r="P401" s="189"/>
      <c r="Q401" s="74"/>
    </row>
    <row r="402" spans="1:17" ht="24" x14ac:dyDescent="0.25">
      <c r="A402" s="190"/>
      <c r="B402" s="189"/>
      <c r="C402" s="189"/>
      <c r="D402" s="189"/>
      <c r="E402" s="189"/>
      <c r="F402" s="189"/>
      <c r="G402" s="114" t="s">
        <v>9</v>
      </c>
      <c r="H402" s="32">
        <f t="shared" si="91"/>
        <v>0</v>
      </c>
      <c r="I402" s="32">
        <v>0</v>
      </c>
      <c r="J402" s="32">
        <v>0</v>
      </c>
      <c r="K402" s="32">
        <v>0</v>
      </c>
      <c r="L402" s="32">
        <v>0</v>
      </c>
      <c r="M402" s="32">
        <v>0</v>
      </c>
      <c r="N402" s="32">
        <v>0</v>
      </c>
      <c r="O402" s="189"/>
      <c r="P402" s="189"/>
      <c r="Q402" s="74"/>
    </row>
    <row r="403" spans="1:17" ht="36" x14ac:dyDescent="0.25">
      <c r="A403" s="190" t="s">
        <v>2406</v>
      </c>
      <c r="B403" s="189" t="s">
        <v>2380</v>
      </c>
      <c r="C403" s="189" t="s">
        <v>294</v>
      </c>
      <c r="D403" s="189">
        <v>2028</v>
      </c>
      <c r="E403" s="189">
        <v>92</v>
      </c>
      <c r="F403" s="189" t="s">
        <v>2403</v>
      </c>
      <c r="G403" s="114" t="s">
        <v>4</v>
      </c>
      <c r="H403" s="32">
        <f>SUM(H404:H407)</f>
        <v>30.3</v>
      </c>
      <c r="I403" s="32">
        <f t="shared" ref="I403:N403" si="98">SUM(I404:I407)</f>
        <v>0</v>
      </c>
      <c r="J403" s="32">
        <f t="shared" si="98"/>
        <v>0</v>
      </c>
      <c r="K403" s="32">
        <f t="shared" si="98"/>
        <v>0</v>
      </c>
      <c r="L403" s="32">
        <f t="shared" si="98"/>
        <v>30.3</v>
      </c>
      <c r="M403" s="32">
        <f t="shared" si="98"/>
        <v>0</v>
      </c>
      <c r="N403" s="32">
        <f t="shared" si="98"/>
        <v>0</v>
      </c>
      <c r="O403" s="189">
        <v>69</v>
      </c>
      <c r="P403" s="189" t="s">
        <v>2224</v>
      </c>
      <c r="Q403" s="74"/>
    </row>
    <row r="404" spans="1:17" ht="15.75" x14ac:dyDescent="0.25">
      <c r="A404" s="190"/>
      <c r="B404" s="189"/>
      <c r="C404" s="189"/>
      <c r="D404" s="189"/>
      <c r="E404" s="189"/>
      <c r="F404" s="189"/>
      <c r="G404" s="114" t="s">
        <v>6</v>
      </c>
      <c r="H404" s="32">
        <f t="shared" si="91"/>
        <v>0</v>
      </c>
      <c r="I404" s="32">
        <v>0</v>
      </c>
      <c r="J404" s="32">
        <v>0</v>
      </c>
      <c r="K404" s="32">
        <v>0</v>
      </c>
      <c r="L404" s="32">
        <v>0</v>
      </c>
      <c r="M404" s="32">
        <v>0</v>
      </c>
      <c r="N404" s="32">
        <v>0</v>
      </c>
      <c r="O404" s="189"/>
      <c r="P404" s="189"/>
      <c r="Q404" s="74"/>
    </row>
    <row r="405" spans="1:17" ht="36" x14ac:dyDescent="0.25">
      <c r="A405" s="190"/>
      <c r="B405" s="189"/>
      <c r="C405" s="189"/>
      <c r="D405" s="189"/>
      <c r="E405" s="189"/>
      <c r="F405" s="189"/>
      <c r="G405" s="114" t="s">
        <v>7</v>
      </c>
      <c r="H405" s="32">
        <f t="shared" si="91"/>
        <v>27.6</v>
      </c>
      <c r="I405" s="32">
        <v>0</v>
      </c>
      <c r="J405" s="32">
        <v>0</v>
      </c>
      <c r="K405" s="32">
        <v>0</v>
      </c>
      <c r="L405" s="32">
        <v>27.6</v>
      </c>
      <c r="M405" s="32">
        <v>0</v>
      </c>
      <c r="N405" s="32">
        <v>0</v>
      </c>
      <c r="O405" s="189"/>
      <c r="P405" s="189"/>
      <c r="Q405" s="74"/>
    </row>
    <row r="406" spans="1:17" ht="15.75" x14ac:dyDescent="0.25">
      <c r="A406" s="190"/>
      <c r="B406" s="189"/>
      <c r="C406" s="189"/>
      <c r="D406" s="189"/>
      <c r="E406" s="189"/>
      <c r="F406" s="189"/>
      <c r="G406" s="114" t="s">
        <v>8</v>
      </c>
      <c r="H406" s="32">
        <f t="shared" si="91"/>
        <v>2.7</v>
      </c>
      <c r="I406" s="32">
        <v>0</v>
      </c>
      <c r="J406" s="32">
        <v>0</v>
      </c>
      <c r="K406" s="32">
        <v>0</v>
      </c>
      <c r="L406" s="32">
        <v>2.7</v>
      </c>
      <c r="M406" s="32">
        <v>0</v>
      </c>
      <c r="N406" s="32">
        <v>0</v>
      </c>
      <c r="O406" s="189"/>
      <c r="P406" s="189"/>
      <c r="Q406" s="74"/>
    </row>
    <row r="407" spans="1:17" ht="24" x14ac:dyDescent="0.25">
      <c r="A407" s="190"/>
      <c r="B407" s="189"/>
      <c r="C407" s="189"/>
      <c r="D407" s="189"/>
      <c r="E407" s="189"/>
      <c r="F407" s="189"/>
      <c r="G407" s="114" t="s">
        <v>9</v>
      </c>
      <c r="H407" s="32">
        <f t="shared" si="91"/>
        <v>0</v>
      </c>
      <c r="I407" s="32">
        <v>0</v>
      </c>
      <c r="J407" s="32">
        <v>0</v>
      </c>
      <c r="K407" s="32">
        <v>0</v>
      </c>
      <c r="L407" s="32">
        <v>0</v>
      </c>
      <c r="M407" s="32">
        <v>0</v>
      </c>
      <c r="N407" s="32">
        <v>0</v>
      </c>
      <c r="O407" s="189"/>
      <c r="P407" s="189"/>
      <c r="Q407" s="74"/>
    </row>
    <row r="408" spans="1:17" ht="36" x14ac:dyDescent="0.25">
      <c r="A408" s="190" t="s">
        <v>2407</v>
      </c>
      <c r="B408" s="189" t="s">
        <v>2380</v>
      </c>
      <c r="C408" s="189" t="s">
        <v>294</v>
      </c>
      <c r="D408" s="189">
        <v>2028</v>
      </c>
      <c r="E408" s="189">
        <v>179</v>
      </c>
      <c r="F408" s="189" t="s">
        <v>2403</v>
      </c>
      <c r="G408" s="114" t="s">
        <v>4</v>
      </c>
      <c r="H408" s="32">
        <f>SUM(H409:H412)</f>
        <v>30.3</v>
      </c>
      <c r="I408" s="32">
        <f t="shared" ref="I408:N408" si="99">SUM(I409:I412)</f>
        <v>0</v>
      </c>
      <c r="J408" s="32">
        <f t="shared" si="99"/>
        <v>0</v>
      </c>
      <c r="K408" s="32">
        <f t="shared" si="99"/>
        <v>0</v>
      </c>
      <c r="L408" s="32">
        <f t="shared" si="99"/>
        <v>30.3</v>
      </c>
      <c r="M408" s="32">
        <f t="shared" si="99"/>
        <v>0</v>
      </c>
      <c r="N408" s="32">
        <f t="shared" si="99"/>
        <v>0</v>
      </c>
      <c r="O408" s="189">
        <v>166</v>
      </c>
      <c r="P408" s="189" t="s">
        <v>2224</v>
      </c>
      <c r="Q408" s="74"/>
    </row>
    <row r="409" spans="1:17" ht="15.75" x14ac:dyDescent="0.25">
      <c r="A409" s="190"/>
      <c r="B409" s="189"/>
      <c r="C409" s="189"/>
      <c r="D409" s="189"/>
      <c r="E409" s="189"/>
      <c r="F409" s="189"/>
      <c r="G409" s="114" t="s">
        <v>6</v>
      </c>
      <c r="H409" s="32">
        <f t="shared" si="91"/>
        <v>0</v>
      </c>
      <c r="I409" s="32">
        <v>0</v>
      </c>
      <c r="J409" s="32">
        <v>0</v>
      </c>
      <c r="K409" s="32">
        <v>0</v>
      </c>
      <c r="L409" s="32">
        <v>0</v>
      </c>
      <c r="M409" s="32">
        <v>0</v>
      </c>
      <c r="N409" s="32">
        <v>0</v>
      </c>
      <c r="O409" s="189"/>
      <c r="P409" s="189"/>
      <c r="Q409" s="74"/>
    </row>
    <row r="410" spans="1:17" ht="36" x14ac:dyDescent="0.25">
      <c r="A410" s="190"/>
      <c r="B410" s="189"/>
      <c r="C410" s="189"/>
      <c r="D410" s="189"/>
      <c r="E410" s="189"/>
      <c r="F410" s="189"/>
      <c r="G410" s="114" t="s">
        <v>7</v>
      </c>
      <c r="H410" s="32">
        <f t="shared" si="91"/>
        <v>27.6</v>
      </c>
      <c r="I410" s="32">
        <v>0</v>
      </c>
      <c r="J410" s="32">
        <v>0</v>
      </c>
      <c r="K410" s="32">
        <v>0</v>
      </c>
      <c r="L410" s="32">
        <v>27.6</v>
      </c>
      <c r="M410" s="32">
        <v>0</v>
      </c>
      <c r="N410" s="32">
        <v>0</v>
      </c>
      <c r="O410" s="189"/>
      <c r="P410" s="189"/>
      <c r="Q410" s="74"/>
    </row>
    <row r="411" spans="1:17" ht="15.75" x14ac:dyDescent="0.25">
      <c r="A411" s="190"/>
      <c r="B411" s="189"/>
      <c r="C411" s="189"/>
      <c r="D411" s="189"/>
      <c r="E411" s="189"/>
      <c r="F411" s="189"/>
      <c r="G411" s="114" t="s">
        <v>8</v>
      </c>
      <c r="H411" s="32">
        <f t="shared" si="91"/>
        <v>2.7</v>
      </c>
      <c r="I411" s="32">
        <v>0</v>
      </c>
      <c r="J411" s="32">
        <v>0</v>
      </c>
      <c r="K411" s="32">
        <v>0</v>
      </c>
      <c r="L411" s="32">
        <v>2.7</v>
      </c>
      <c r="M411" s="32">
        <v>0</v>
      </c>
      <c r="N411" s="32">
        <v>0</v>
      </c>
      <c r="O411" s="189"/>
      <c r="P411" s="189"/>
      <c r="Q411" s="74"/>
    </row>
    <row r="412" spans="1:17" ht="24" x14ac:dyDescent="0.25">
      <c r="A412" s="190"/>
      <c r="B412" s="189"/>
      <c r="C412" s="189"/>
      <c r="D412" s="189"/>
      <c r="E412" s="189"/>
      <c r="F412" s="189"/>
      <c r="G412" s="114" t="s">
        <v>9</v>
      </c>
      <c r="H412" s="32">
        <f t="shared" si="91"/>
        <v>0</v>
      </c>
      <c r="I412" s="32">
        <v>0</v>
      </c>
      <c r="J412" s="32">
        <v>0</v>
      </c>
      <c r="K412" s="32">
        <v>0</v>
      </c>
      <c r="L412" s="32">
        <v>0</v>
      </c>
      <c r="M412" s="32">
        <v>0</v>
      </c>
      <c r="N412" s="32">
        <v>0</v>
      </c>
      <c r="O412" s="189"/>
      <c r="P412" s="189"/>
      <c r="Q412" s="74"/>
    </row>
    <row r="413" spans="1:17" ht="36" x14ac:dyDescent="0.25">
      <c r="A413" s="190" t="s">
        <v>2408</v>
      </c>
      <c r="B413" s="189" t="s">
        <v>2380</v>
      </c>
      <c r="C413" s="189" t="s">
        <v>294</v>
      </c>
      <c r="D413" s="189">
        <v>2028</v>
      </c>
      <c r="E413" s="189">
        <v>112</v>
      </c>
      <c r="F413" s="189" t="s">
        <v>2403</v>
      </c>
      <c r="G413" s="114" t="s">
        <v>4</v>
      </c>
      <c r="H413" s="32">
        <f>SUM(H414:H417)</f>
        <v>30.3</v>
      </c>
      <c r="I413" s="32">
        <f t="shared" ref="I413:N413" si="100">SUM(I414:I417)</f>
        <v>0</v>
      </c>
      <c r="J413" s="32">
        <f t="shared" si="100"/>
        <v>0</v>
      </c>
      <c r="K413" s="32">
        <f t="shared" si="100"/>
        <v>0</v>
      </c>
      <c r="L413" s="32">
        <f t="shared" si="100"/>
        <v>30.3</v>
      </c>
      <c r="M413" s="32">
        <f t="shared" si="100"/>
        <v>0</v>
      </c>
      <c r="N413" s="32">
        <f t="shared" si="100"/>
        <v>0</v>
      </c>
      <c r="O413" s="189">
        <v>93</v>
      </c>
      <c r="P413" s="189" t="s">
        <v>2224</v>
      </c>
      <c r="Q413" s="74"/>
    </row>
    <row r="414" spans="1:17" ht="15.75" x14ac:dyDescent="0.25">
      <c r="A414" s="190"/>
      <c r="B414" s="189"/>
      <c r="C414" s="189"/>
      <c r="D414" s="189"/>
      <c r="E414" s="189"/>
      <c r="F414" s="189"/>
      <c r="G414" s="114" t="s">
        <v>6</v>
      </c>
      <c r="H414" s="32">
        <f t="shared" si="91"/>
        <v>0</v>
      </c>
      <c r="I414" s="32">
        <v>0</v>
      </c>
      <c r="J414" s="32">
        <v>0</v>
      </c>
      <c r="K414" s="32">
        <v>0</v>
      </c>
      <c r="L414" s="32">
        <v>0</v>
      </c>
      <c r="M414" s="32">
        <v>0</v>
      </c>
      <c r="N414" s="32">
        <v>0</v>
      </c>
      <c r="O414" s="189"/>
      <c r="P414" s="189"/>
      <c r="Q414" s="74"/>
    </row>
    <row r="415" spans="1:17" ht="36" x14ac:dyDescent="0.25">
      <c r="A415" s="190"/>
      <c r="B415" s="189"/>
      <c r="C415" s="189"/>
      <c r="D415" s="189"/>
      <c r="E415" s="189"/>
      <c r="F415" s="189"/>
      <c r="G415" s="114" t="s">
        <v>7</v>
      </c>
      <c r="H415" s="32">
        <f t="shared" si="91"/>
        <v>27.6</v>
      </c>
      <c r="I415" s="32">
        <v>0</v>
      </c>
      <c r="J415" s="32">
        <v>0</v>
      </c>
      <c r="K415" s="32">
        <v>0</v>
      </c>
      <c r="L415" s="32">
        <v>27.6</v>
      </c>
      <c r="M415" s="32">
        <v>0</v>
      </c>
      <c r="N415" s="32">
        <v>0</v>
      </c>
      <c r="O415" s="189"/>
      <c r="P415" s="189"/>
      <c r="Q415" s="74"/>
    </row>
    <row r="416" spans="1:17" ht="15.75" x14ac:dyDescent="0.25">
      <c r="A416" s="190"/>
      <c r="B416" s="189"/>
      <c r="C416" s="189"/>
      <c r="D416" s="189"/>
      <c r="E416" s="189"/>
      <c r="F416" s="189"/>
      <c r="G416" s="114" t="s">
        <v>8</v>
      </c>
      <c r="H416" s="32">
        <f t="shared" si="91"/>
        <v>2.7</v>
      </c>
      <c r="I416" s="32">
        <v>0</v>
      </c>
      <c r="J416" s="32">
        <v>0</v>
      </c>
      <c r="K416" s="32">
        <v>0</v>
      </c>
      <c r="L416" s="32">
        <v>2.7</v>
      </c>
      <c r="M416" s="32">
        <v>0</v>
      </c>
      <c r="N416" s="32">
        <v>0</v>
      </c>
      <c r="O416" s="189"/>
      <c r="P416" s="189"/>
      <c r="Q416" s="74"/>
    </row>
    <row r="417" spans="1:17" ht="24" x14ac:dyDescent="0.25">
      <c r="A417" s="190"/>
      <c r="B417" s="189"/>
      <c r="C417" s="189"/>
      <c r="D417" s="189"/>
      <c r="E417" s="189"/>
      <c r="F417" s="189"/>
      <c r="G417" s="114" t="s">
        <v>9</v>
      </c>
      <c r="H417" s="32">
        <f t="shared" si="91"/>
        <v>0</v>
      </c>
      <c r="I417" s="32">
        <v>0</v>
      </c>
      <c r="J417" s="32">
        <v>0</v>
      </c>
      <c r="K417" s="32">
        <v>0</v>
      </c>
      <c r="L417" s="32">
        <v>0</v>
      </c>
      <c r="M417" s="32">
        <v>0</v>
      </c>
      <c r="N417" s="32">
        <v>0</v>
      </c>
      <c r="O417" s="189"/>
      <c r="P417" s="189"/>
      <c r="Q417" s="74"/>
    </row>
    <row r="418" spans="1:17" ht="36" x14ac:dyDescent="0.25">
      <c r="A418" s="190" t="s">
        <v>2409</v>
      </c>
      <c r="B418" s="189" t="s">
        <v>2380</v>
      </c>
      <c r="C418" s="189" t="s">
        <v>294</v>
      </c>
      <c r="D418" s="189">
        <v>2029</v>
      </c>
      <c r="E418" s="189">
        <v>112</v>
      </c>
      <c r="F418" s="189" t="s">
        <v>2405</v>
      </c>
      <c r="G418" s="114" t="s">
        <v>4</v>
      </c>
      <c r="H418" s="32">
        <f>SUM(H419:H422)</f>
        <v>8.5</v>
      </c>
      <c r="I418" s="32">
        <f t="shared" ref="I418:N418" si="101">SUM(I419:I422)</f>
        <v>0</v>
      </c>
      <c r="J418" s="32">
        <f t="shared" si="101"/>
        <v>0</v>
      </c>
      <c r="K418" s="32">
        <f t="shared" si="101"/>
        <v>0</v>
      </c>
      <c r="L418" s="32">
        <f t="shared" si="101"/>
        <v>0</v>
      </c>
      <c r="M418" s="32">
        <f t="shared" si="101"/>
        <v>8.5</v>
      </c>
      <c r="N418" s="32">
        <f t="shared" si="101"/>
        <v>0</v>
      </c>
      <c r="O418" s="189">
        <v>93</v>
      </c>
      <c r="P418" s="189" t="s">
        <v>2224</v>
      </c>
      <c r="Q418" s="74"/>
    </row>
    <row r="419" spans="1:17" ht="15.75" x14ac:dyDescent="0.25">
      <c r="A419" s="190"/>
      <c r="B419" s="189"/>
      <c r="C419" s="189"/>
      <c r="D419" s="189"/>
      <c r="E419" s="189"/>
      <c r="F419" s="189"/>
      <c r="G419" s="114" t="s">
        <v>6</v>
      </c>
      <c r="H419" s="32">
        <f t="shared" si="91"/>
        <v>8.4</v>
      </c>
      <c r="I419" s="32">
        <v>0</v>
      </c>
      <c r="J419" s="32">
        <v>0</v>
      </c>
      <c r="K419" s="32">
        <v>0</v>
      </c>
      <c r="L419" s="32">
        <v>0</v>
      </c>
      <c r="M419" s="32">
        <v>8.4</v>
      </c>
      <c r="N419" s="32">
        <v>0</v>
      </c>
      <c r="O419" s="189"/>
      <c r="P419" s="189"/>
      <c r="Q419" s="74"/>
    </row>
    <row r="420" spans="1:17" ht="36" x14ac:dyDescent="0.25">
      <c r="A420" s="190"/>
      <c r="B420" s="189"/>
      <c r="C420" s="189"/>
      <c r="D420" s="189"/>
      <c r="E420" s="189"/>
      <c r="F420" s="189"/>
      <c r="G420" s="114" t="s">
        <v>7</v>
      </c>
      <c r="H420" s="32">
        <f t="shared" si="91"/>
        <v>0.1</v>
      </c>
      <c r="I420" s="32">
        <v>0</v>
      </c>
      <c r="J420" s="32">
        <v>0</v>
      </c>
      <c r="K420" s="32">
        <v>0</v>
      </c>
      <c r="L420" s="32">
        <v>0</v>
      </c>
      <c r="M420" s="32">
        <v>0.1</v>
      </c>
      <c r="N420" s="32">
        <v>0</v>
      </c>
      <c r="O420" s="189"/>
      <c r="P420" s="189"/>
      <c r="Q420" s="74"/>
    </row>
    <row r="421" spans="1:17" ht="15.75" x14ac:dyDescent="0.25">
      <c r="A421" s="190"/>
      <c r="B421" s="189"/>
      <c r="C421" s="189"/>
      <c r="D421" s="189"/>
      <c r="E421" s="189"/>
      <c r="F421" s="189"/>
      <c r="G421" s="114" t="s">
        <v>8</v>
      </c>
      <c r="H421" s="32">
        <f t="shared" si="91"/>
        <v>0</v>
      </c>
      <c r="I421" s="32">
        <v>0</v>
      </c>
      <c r="J421" s="32">
        <v>0</v>
      </c>
      <c r="K421" s="32">
        <v>0</v>
      </c>
      <c r="L421" s="32">
        <v>0</v>
      </c>
      <c r="M421" s="32">
        <v>0</v>
      </c>
      <c r="N421" s="32">
        <v>0</v>
      </c>
      <c r="O421" s="189"/>
      <c r="P421" s="189"/>
      <c r="Q421" s="74"/>
    </row>
    <row r="422" spans="1:17" ht="24" x14ac:dyDescent="0.25">
      <c r="A422" s="190"/>
      <c r="B422" s="189"/>
      <c r="C422" s="189"/>
      <c r="D422" s="189"/>
      <c r="E422" s="189"/>
      <c r="F422" s="189"/>
      <c r="G422" s="114" t="s">
        <v>9</v>
      </c>
      <c r="H422" s="32">
        <f t="shared" si="91"/>
        <v>0</v>
      </c>
      <c r="I422" s="32">
        <v>0</v>
      </c>
      <c r="J422" s="32">
        <v>0</v>
      </c>
      <c r="K422" s="32">
        <v>0</v>
      </c>
      <c r="L422" s="32">
        <v>0</v>
      </c>
      <c r="M422" s="32">
        <v>0</v>
      </c>
      <c r="N422" s="32">
        <v>0</v>
      </c>
      <c r="O422" s="189"/>
      <c r="P422" s="189"/>
      <c r="Q422" s="74"/>
    </row>
    <row r="423" spans="1:17" ht="36" x14ac:dyDescent="0.25">
      <c r="A423" s="190" t="s">
        <v>2410</v>
      </c>
      <c r="B423" s="189" t="s">
        <v>2380</v>
      </c>
      <c r="C423" s="189" t="s">
        <v>294</v>
      </c>
      <c r="D423" s="189">
        <v>2028</v>
      </c>
      <c r="E423" s="189">
        <v>229</v>
      </c>
      <c r="F423" s="189" t="s">
        <v>2403</v>
      </c>
      <c r="G423" s="114" t="s">
        <v>4</v>
      </c>
      <c r="H423" s="32">
        <f>SUM(H424:H427)</f>
        <v>30.3</v>
      </c>
      <c r="I423" s="32">
        <f t="shared" ref="I423:N423" si="102">SUM(I424:I427)</f>
        <v>0</v>
      </c>
      <c r="J423" s="32">
        <f t="shared" si="102"/>
        <v>0</v>
      </c>
      <c r="K423" s="32">
        <f t="shared" si="102"/>
        <v>0</v>
      </c>
      <c r="L423" s="32">
        <f t="shared" si="102"/>
        <v>30.3</v>
      </c>
      <c r="M423" s="32">
        <f t="shared" si="102"/>
        <v>0</v>
      </c>
      <c r="N423" s="32">
        <f t="shared" si="102"/>
        <v>0</v>
      </c>
      <c r="O423" s="189">
        <v>188</v>
      </c>
      <c r="P423" s="189" t="s">
        <v>2224</v>
      </c>
      <c r="Q423" s="74"/>
    </row>
    <row r="424" spans="1:17" ht="15.75" x14ac:dyDescent="0.25">
      <c r="A424" s="190"/>
      <c r="B424" s="189"/>
      <c r="C424" s="189"/>
      <c r="D424" s="189"/>
      <c r="E424" s="189"/>
      <c r="F424" s="189"/>
      <c r="G424" s="114" t="s">
        <v>6</v>
      </c>
      <c r="H424" s="32">
        <f t="shared" si="91"/>
        <v>0</v>
      </c>
      <c r="I424" s="32">
        <v>0</v>
      </c>
      <c r="J424" s="32">
        <v>0</v>
      </c>
      <c r="K424" s="32">
        <v>0</v>
      </c>
      <c r="L424" s="32">
        <v>0</v>
      </c>
      <c r="M424" s="32">
        <v>0</v>
      </c>
      <c r="N424" s="32">
        <v>0</v>
      </c>
      <c r="O424" s="189"/>
      <c r="P424" s="189"/>
      <c r="Q424" s="74"/>
    </row>
    <row r="425" spans="1:17" ht="36" x14ac:dyDescent="0.25">
      <c r="A425" s="190"/>
      <c r="B425" s="189"/>
      <c r="C425" s="189"/>
      <c r="D425" s="189"/>
      <c r="E425" s="189"/>
      <c r="F425" s="189"/>
      <c r="G425" s="114" t="s">
        <v>7</v>
      </c>
      <c r="H425" s="32">
        <f t="shared" si="91"/>
        <v>27.6</v>
      </c>
      <c r="I425" s="32">
        <v>0</v>
      </c>
      <c r="J425" s="32">
        <v>0</v>
      </c>
      <c r="K425" s="32">
        <v>0</v>
      </c>
      <c r="L425" s="32">
        <v>27.6</v>
      </c>
      <c r="M425" s="32">
        <v>0</v>
      </c>
      <c r="N425" s="32">
        <v>0</v>
      </c>
      <c r="O425" s="189"/>
      <c r="P425" s="189"/>
      <c r="Q425" s="74"/>
    </row>
    <row r="426" spans="1:17" ht="15.75" x14ac:dyDescent="0.25">
      <c r="A426" s="190"/>
      <c r="B426" s="189"/>
      <c r="C426" s="189"/>
      <c r="D426" s="189"/>
      <c r="E426" s="189"/>
      <c r="F426" s="189"/>
      <c r="G426" s="114" t="s">
        <v>8</v>
      </c>
      <c r="H426" s="32">
        <f t="shared" si="91"/>
        <v>2.7</v>
      </c>
      <c r="I426" s="32">
        <v>0</v>
      </c>
      <c r="J426" s="32">
        <v>0</v>
      </c>
      <c r="K426" s="32">
        <v>0</v>
      </c>
      <c r="L426" s="32">
        <v>2.7</v>
      </c>
      <c r="M426" s="32">
        <v>0</v>
      </c>
      <c r="N426" s="32">
        <v>0</v>
      </c>
      <c r="O426" s="189"/>
      <c r="P426" s="189"/>
      <c r="Q426" s="74"/>
    </row>
    <row r="427" spans="1:17" ht="24" x14ac:dyDescent="0.25">
      <c r="A427" s="190"/>
      <c r="B427" s="189"/>
      <c r="C427" s="189"/>
      <c r="D427" s="189"/>
      <c r="E427" s="189"/>
      <c r="F427" s="189"/>
      <c r="G427" s="114" t="s">
        <v>9</v>
      </c>
      <c r="H427" s="32">
        <f t="shared" si="91"/>
        <v>0</v>
      </c>
      <c r="I427" s="32">
        <v>0</v>
      </c>
      <c r="J427" s="32">
        <v>0</v>
      </c>
      <c r="K427" s="32">
        <v>0</v>
      </c>
      <c r="L427" s="32">
        <v>0</v>
      </c>
      <c r="M427" s="32">
        <v>0</v>
      </c>
      <c r="N427" s="32">
        <v>0</v>
      </c>
      <c r="O427" s="189"/>
      <c r="P427" s="189"/>
      <c r="Q427" s="74"/>
    </row>
    <row r="428" spans="1:17" ht="36" x14ac:dyDescent="0.25">
      <c r="A428" s="190" t="s">
        <v>2411</v>
      </c>
      <c r="B428" s="189" t="s">
        <v>2380</v>
      </c>
      <c r="C428" s="189" t="s">
        <v>294</v>
      </c>
      <c r="D428" s="189">
        <v>2028</v>
      </c>
      <c r="E428" s="189">
        <v>229</v>
      </c>
      <c r="F428" s="189" t="s">
        <v>2403</v>
      </c>
      <c r="G428" s="114" t="s">
        <v>4</v>
      </c>
      <c r="H428" s="32">
        <f>SUM(H429:H432)</f>
        <v>19.2</v>
      </c>
      <c r="I428" s="32">
        <f t="shared" ref="I428:N428" si="103">SUM(I429:I432)</f>
        <v>0</v>
      </c>
      <c r="J428" s="32">
        <f t="shared" si="103"/>
        <v>0</v>
      </c>
      <c r="K428" s="32">
        <f t="shared" si="103"/>
        <v>0</v>
      </c>
      <c r="L428" s="32">
        <f t="shared" si="103"/>
        <v>19.2</v>
      </c>
      <c r="M428" s="32">
        <f t="shared" si="103"/>
        <v>0</v>
      </c>
      <c r="N428" s="32">
        <f t="shared" si="103"/>
        <v>0</v>
      </c>
      <c r="O428" s="189">
        <v>155</v>
      </c>
      <c r="P428" s="189" t="s">
        <v>2224</v>
      </c>
      <c r="Q428" s="74"/>
    </row>
    <row r="429" spans="1:17" ht="15.75" x14ac:dyDescent="0.25">
      <c r="A429" s="190"/>
      <c r="B429" s="189"/>
      <c r="C429" s="189"/>
      <c r="D429" s="189"/>
      <c r="E429" s="189"/>
      <c r="F429" s="189"/>
      <c r="G429" s="114" t="s">
        <v>6</v>
      </c>
      <c r="H429" s="32">
        <f t="shared" si="91"/>
        <v>0</v>
      </c>
      <c r="I429" s="32">
        <v>0</v>
      </c>
      <c r="J429" s="32">
        <v>0</v>
      </c>
      <c r="K429" s="32">
        <v>0</v>
      </c>
      <c r="L429" s="32">
        <v>0</v>
      </c>
      <c r="M429" s="32">
        <v>0</v>
      </c>
      <c r="N429" s="32">
        <v>0</v>
      </c>
      <c r="O429" s="189"/>
      <c r="P429" s="189"/>
      <c r="Q429" s="74"/>
    </row>
    <row r="430" spans="1:17" ht="36" x14ac:dyDescent="0.25">
      <c r="A430" s="190"/>
      <c r="B430" s="189"/>
      <c r="C430" s="189"/>
      <c r="D430" s="189"/>
      <c r="E430" s="189"/>
      <c r="F430" s="189"/>
      <c r="G430" s="114" t="s">
        <v>7</v>
      </c>
      <c r="H430" s="32">
        <f t="shared" si="91"/>
        <v>17.5</v>
      </c>
      <c r="I430" s="32">
        <v>0</v>
      </c>
      <c r="J430" s="32">
        <v>0</v>
      </c>
      <c r="K430" s="32">
        <v>0</v>
      </c>
      <c r="L430" s="32">
        <v>17.5</v>
      </c>
      <c r="M430" s="32">
        <v>0</v>
      </c>
      <c r="N430" s="32">
        <v>0</v>
      </c>
      <c r="O430" s="189"/>
      <c r="P430" s="189"/>
      <c r="Q430" s="74"/>
    </row>
    <row r="431" spans="1:17" ht="15.75" x14ac:dyDescent="0.25">
      <c r="A431" s="190"/>
      <c r="B431" s="189"/>
      <c r="C431" s="189"/>
      <c r="D431" s="189"/>
      <c r="E431" s="189"/>
      <c r="F431" s="189"/>
      <c r="G431" s="114" t="s">
        <v>8</v>
      </c>
      <c r="H431" s="32">
        <f t="shared" si="91"/>
        <v>1.7</v>
      </c>
      <c r="I431" s="32">
        <v>0</v>
      </c>
      <c r="J431" s="32">
        <v>0</v>
      </c>
      <c r="K431" s="32">
        <v>0</v>
      </c>
      <c r="L431" s="32">
        <v>1.7</v>
      </c>
      <c r="M431" s="32">
        <v>0</v>
      </c>
      <c r="N431" s="32">
        <v>0</v>
      </c>
      <c r="O431" s="189"/>
      <c r="P431" s="189"/>
      <c r="Q431" s="74"/>
    </row>
    <row r="432" spans="1:17" ht="24" x14ac:dyDescent="0.25">
      <c r="A432" s="190"/>
      <c r="B432" s="189"/>
      <c r="C432" s="189"/>
      <c r="D432" s="189"/>
      <c r="E432" s="189"/>
      <c r="F432" s="189"/>
      <c r="G432" s="114" t="s">
        <v>9</v>
      </c>
      <c r="H432" s="32">
        <f t="shared" si="91"/>
        <v>0</v>
      </c>
      <c r="I432" s="32">
        <v>0</v>
      </c>
      <c r="J432" s="32">
        <v>0</v>
      </c>
      <c r="K432" s="32">
        <v>0</v>
      </c>
      <c r="L432" s="32">
        <v>0</v>
      </c>
      <c r="M432" s="32">
        <v>0</v>
      </c>
      <c r="N432" s="32">
        <v>0</v>
      </c>
      <c r="O432" s="189"/>
      <c r="P432" s="189"/>
      <c r="Q432" s="74"/>
    </row>
    <row r="433" spans="1:17" ht="36" x14ac:dyDescent="0.25">
      <c r="A433" s="190" t="s">
        <v>2412</v>
      </c>
      <c r="B433" s="189" t="s">
        <v>2380</v>
      </c>
      <c r="C433" s="189" t="s">
        <v>294</v>
      </c>
      <c r="D433" s="189">
        <v>2028</v>
      </c>
      <c r="E433" s="189">
        <v>179</v>
      </c>
      <c r="F433" s="189" t="s">
        <v>2403</v>
      </c>
      <c r="G433" s="114" t="s">
        <v>4</v>
      </c>
      <c r="H433" s="32">
        <f>SUM(H434:H437)</f>
        <v>30.3</v>
      </c>
      <c r="I433" s="32">
        <f t="shared" ref="I433:N433" si="104">SUM(I434:I437)</f>
        <v>0</v>
      </c>
      <c r="J433" s="32">
        <f t="shared" si="104"/>
        <v>0</v>
      </c>
      <c r="K433" s="32">
        <f t="shared" si="104"/>
        <v>0</v>
      </c>
      <c r="L433" s="32">
        <f t="shared" si="104"/>
        <v>30.3</v>
      </c>
      <c r="M433" s="32">
        <f t="shared" si="104"/>
        <v>0</v>
      </c>
      <c r="N433" s="32">
        <f t="shared" si="104"/>
        <v>0</v>
      </c>
      <c r="O433" s="189">
        <v>136</v>
      </c>
      <c r="P433" s="189" t="s">
        <v>2224</v>
      </c>
      <c r="Q433" s="74"/>
    </row>
    <row r="434" spans="1:17" ht="15.75" x14ac:dyDescent="0.25">
      <c r="A434" s="190"/>
      <c r="B434" s="189"/>
      <c r="C434" s="189"/>
      <c r="D434" s="189"/>
      <c r="E434" s="189"/>
      <c r="F434" s="189"/>
      <c r="G434" s="114" t="s">
        <v>6</v>
      </c>
      <c r="H434" s="32">
        <f t="shared" si="91"/>
        <v>0</v>
      </c>
      <c r="I434" s="32">
        <v>0</v>
      </c>
      <c r="J434" s="32">
        <v>0</v>
      </c>
      <c r="K434" s="32">
        <v>0</v>
      </c>
      <c r="L434" s="32">
        <v>0</v>
      </c>
      <c r="M434" s="32">
        <v>0</v>
      </c>
      <c r="N434" s="32">
        <v>0</v>
      </c>
      <c r="O434" s="189"/>
      <c r="P434" s="189"/>
      <c r="Q434" s="74"/>
    </row>
    <row r="435" spans="1:17" ht="36" x14ac:dyDescent="0.25">
      <c r="A435" s="190"/>
      <c r="B435" s="189"/>
      <c r="C435" s="189"/>
      <c r="D435" s="189"/>
      <c r="E435" s="189"/>
      <c r="F435" s="189"/>
      <c r="G435" s="114" t="s">
        <v>7</v>
      </c>
      <c r="H435" s="32">
        <f t="shared" si="91"/>
        <v>27.6</v>
      </c>
      <c r="I435" s="32">
        <v>0</v>
      </c>
      <c r="J435" s="32">
        <v>0</v>
      </c>
      <c r="K435" s="32">
        <v>0</v>
      </c>
      <c r="L435" s="32">
        <v>27.6</v>
      </c>
      <c r="M435" s="32">
        <v>0</v>
      </c>
      <c r="N435" s="32">
        <v>0</v>
      </c>
      <c r="O435" s="189"/>
      <c r="P435" s="189"/>
      <c r="Q435" s="74"/>
    </row>
    <row r="436" spans="1:17" ht="15.75" x14ac:dyDescent="0.25">
      <c r="A436" s="190"/>
      <c r="B436" s="189"/>
      <c r="C436" s="189"/>
      <c r="D436" s="189"/>
      <c r="E436" s="189"/>
      <c r="F436" s="189"/>
      <c r="G436" s="114" t="s">
        <v>8</v>
      </c>
      <c r="H436" s="32">
        <f t="shared" ref="H436:H497" si="105">SUM(I436:N436)</f>
        <v>2.7</v>
      </c>
      <c r="I436" s="32">
        <v>0</v>
      </c>
      <c r="J436" s="32">
        <v>0</v>
      </c>
      <c r="K436" s="32">
        <v>0</v>
      </c>
      <c r="L436" s="32">
        <v>2.7</v>
      </c>
      <c r="M436" s="32">
        <v>0</v>
      </c>
      <c r="N436" s="32">
        <v>0</v>
      </c>
      <c r="O436" s="189"/>
      <c r="P436" s="189"/>
      <c r="Q436" s="74"/>
    </row>
    <row r="437" spans="1:17" ht="24" x14ac:dyDescent="0.25">
      <c r="A437" s="190"/>
      <c r="B437" s="189"/>
      <c r="C437" s="189"/>
      <c r="D437" s="189"/>
      <c r="E437" s="189"/>
      <c r="F437" s="189"/>
      <c r="G437" s="114" t="s">
        <v>9</v>
      </c>
      <c r="H437" s="32">
        <f t="shared" si="105"/>
        <v>0</v>
      </c>
      <c r="I437" s="32">
        <v>0</v>
      </c>
      <c r="J437" s="32">
        <v>0</v>
      </c>
      <c r="K437" s="32">
        <v>0</v>
      </c>
      <c r="L437" s="32">
        <v>0</v>
      </c>
      <c r="M437" s="32">
        <v>0</v>
      </c>
      <c r="N437" s="32">
        <v>0</v>
      </c>
      <c r="O437" s="189"/>
      <c r="P437" s="189"/>
      <c r="Q437" s="74"/>
    </row>
    <row r="438" spans="1:17" ht="36" x14ac:dyDescent="0.25">
      <c r="A438" s="190" t="s">
        <v>2413</v>
      </c>
      <c r="B438" s="189" t="s">
        <v>2380</v>
      </c>
      <c r="C438" s="189" t="s">
        <v>294</v>
      </c>
      <c r="D438" s="189">
        <v>2028</v>
      </c>
      <c r="E438" s="189">
        <v>524</v>
      </c>
      <c r="F438" s="189" t="s">
        <v>2403</v>
      </c>
      <c r="G438" s="114" t="s">
        <v>4</v>
      </c>
      <c r="H438" s="32">
        <f>SUM(H439:H442)</f>
        <v>30</v>
      </c>
      <c r="I438" s="32">
        <f t="shared" ref="I438:N438" si="106">SUM(I439:I442)</f>
        <v>0</v>
      </c>
      <c r="J438" s="32">
        <f t="shared" si="106"/>
        <v>0</v>
      </c>
      <c r="K438" s="32">
        <f t="shared" si="106"/>
        <v>0</v>
      </c>
      <c r="L438" s="32">
        <f t="shared" si="106"/>
        <v>30</v>
      </c>
      <c r="M438" s="32">
        <f t="shared" si="106"/>
        <v>0</v>
      </c>
      <c r="N438" s="32">
        <f t="shared" si="106"/>
        <v>0</v>
      </c>
      <c r="O438" s="189">
        <v>512</v>
      </c>
      <c r="P438" s="189" t="s">
        <v>2224</v>
      </c>
      <c r="Q438" s="74"/>
    </row>
    <row r="439" spans="1:17" ht="15.75" x14ac:dyDescent="0.25">
      <c r="A439" s="190"/>
      <c r="B439" s="189"/>
      <c r="C439" s="189"/>
      <c r="D439" s="189"/>
      <c r="E439" s="189"/>
      <c r="F439" s="189"/>
      <c r="G439" s="114" t="s">
        <v>6</v>
      </c>
      <c r="H439" s="32">
        <f t="shared" si="105"/>
        <v>0</v>
      </c>
      <c r="I439" s="32">
        <v>0</v>
      </c>
      <c r="J439" s="32">
        <v>0</v>
      </c>
      <c r="K439" s="32">
        <v>0</v>
      </c>
      <c r="L439" s="32">
        <v>0</v>
      </c>
      <c r="M439" s="32">
        <v>0</v>
      </c>
      <c r="N439" s="32">
        <v>0</v>
      </c>
      <c r="O439" s="189"/>
      <c r="P439" s="189"/>
      <c r="Q439" s="74"/>
    </row>
    <row r="440" spans="1:17" ht="36" x14ac:dyDescent="0.25">
      <c r="A440" s="190"/>
      <c r="B440" s="189"/>
      <c r="C440" s="189"/>
      <c r="D440" s="189"/>
      <c r="E440" s="189"/>
      <c r="F440" s="189"/>
      <c r="G440" s="114" t="s">
        <v>7</v>
      </c>
      <c r="H440" s="32">
        <f t="shared" si="105"/>
        <v>27.3</v>
      </c>
      <c r="I440" s="32">
        <v>0</v>
      </c>
      <c r="J440" s="32">
        <v>0</v>
      </c>
      <c r="K440" s="32">
        <v>0</v>
      </c>
      <c r="L440" s="32">
        <v>27.3</v>
      </c>
      <c r="M440" s="32">
        <v>0</v>
      </c>
      <c r="N440" s="32">
        <v>0</v>
      </c>
      <c r="O440" s="189"/>
      <c r="P440" s="189"/>
      <c r="Q440" s="74"/>
    </row>
    <row r="441" spans="1:17" ht="15.75" x14ac:dyDescent="0.25">
      <c r="A441" s="190"/>
      <c r="B441" s="189"/>
      <c r="C441" s="189"/>
      <c r="D441" s="189"/>
      <c r="E441" s="189"/>
      <c r="F441" s="189"/>
      <c r="G441" s="114" t="s">
        <v>8</v>
      </c>
      <c r="H441" s="32">
        <f t="shared" si="105"/>
        <v>2.7</v>
      </c>
      <c r="I441" s="32">
        <v>0</v>
      </c>
      <c r="J441" s="32">
        <v>0</v>
      </c>
      <c r="K441" s="32">
        <v>0</v>
      </c>
      <c r="L441" s="32">
        <v>2.7</v>
      </c>
      <c r="M441" s="32">
        <v>0</v>
      </c>
      <c r="N441" s="32">
        <v>0</v>
      </c>
      <c r="O441" s="189"/>
      <c r="P441" s="189"/>
      <c r="Q441" s="74"/>
    </row>
    <row r="442" spans="1:17" ht="24" x14ac:dyDescent="0.25">
      <c r="A442" s="190"/>
      <c r="B442" s="189"/>
      <c r="C442" s="189"/>
      <c r="D442" s="189"/>
      <c r="E442" s="189"/>
      <c r="F442" s="189"/>
      <c r="G442" s="114" t="s">
        <v>9</v>
      </c>
      <c r="H442" s="32">
        <f t="shared" si="105"/>
        <v>0</v>
      </c>
      <c r="I442" s="32">
        <v>0</v>
      </c>
      <c r="J442" s="32">
        <v>0</v>
      </c>
      <c r="K442" s="32">
        <v>0</v>
      </c>
      <c r="L442" s="32">
        <v>0</v>
      </c>
      <c r="M442" s="32">
        <v>0</v>
      </c>
      <c r="N442" s="32">
        <v>0</v>
      </c>
      <c r="O442" s="189"/>
      <c r="P442" s="189"/>
      <c r="Q442" s="74"/>
    </row>
    <row r="443" spans="1:17" ht="36" x14ac:dyDescent="0.25">
      <c r="A443" s="190" t="s">
        <v>2414</v>
      </c>
      <c r="B443" s="189" t="s">
        <v>2380</v>
      </c>
      <c r="C443" s="189" t="s">
        <v>294</v>
      </c>
      <c r="D443" s="189">
        <v>2026</v>
      </c>
      <c r="E443" s="189">
        <v>337</v>
      </c>
      <c r="F443" s="189" t="s">
        <v>2415</v>
      </c>
      <c r="G443" s="114" t="s">
        <v>4</v>
      </c>
      <c r="H443" s="32">
        <f>SUM(H444:H447)</f>
        <v>50.4</v>
      </c>
      <c r="I443" s="32">
        <f t="shared" ref="I443:N443" si="107">SUM(I444:I447)</f>
        <v>0</v>
      </c>
      <c r="J443" s="32">
        <f t="shared" si="107"/>
        <v>50.4</v>
      </c>
      <c r="K443" s="32">
        <f t="shared" si="107"/>
        <v>0</v>
      </c>
      <c r="L443" s="32">
        <f t="shared" si="107"/>
        <v>0</v>
      </c>
      <c r="M443" s="32">
        <f t="shared" si="107"/>
        <v>0</v>
      </c>
      <c r="N443" s="32">
        <f t="shared" si="107"/>
        <v>0</v>
      </c>
      <c r="O443" s="189">
        <v>347</v>
      </c>
      <c r="P443" s="189" t="s">
        <v>2224</v>
      </c>
      <c r="Q443" s="74"/>
    </row>
    <row r="444" spans="1:17" ht="15.75" x14ac:dyDescent="0.25">
      <c r="A444" s="190"/>
      <c r="B444" s="189"/>
      <c r="C444" s="189"/>
      <c r="D444" s="189"/>
      <c r="E444" s="189"/>
      <c r="F444" s="189"/>
      <c r="G444" s="114" t="s">
        <v>6</v>
      </c>
      <c r="H444" s="32">
        <f t="shared" si="105"/>
        <v>46.8</v>
      </c>
      <c r="I444" s="32">
        <v>0</v>
      </c>
      <c r="J444" s="32">
        <v>46.8</v>
      </c>
      <c r="K444" s="32">
        <v>0</v>
      </c>
      <c r="L444" s="32">
        <v>0</v>
      </c>
      <c r="M444" s="32">
        <v>0</v>
      </c>
      <c r="N444" s="32">
        <v>0</v>
      </c>
      <c r="O444" s="189"/>
      <c r="P444" s="189"/>
      <c r="Q444" s="74"/>
    </row>
    <row r="445" spans="1:17" ht="36" x14ac:dyDescent="0.25">
      <c r="A445" s="190"/>
      <c r="B445" s="189"/>
      <c r="C445" s="189"/>
      <c r="D445" s="189"/>
      <c r="E445" s="189"/>
      <c r="F445" s="189"/>
      <c r="G445" s="114" t="s">
        <v>7</v>
      </c>
      <c r="H445" s="32">
        <f t="shared" si="105"/>
        <v>3.6</v>
      </c>
      <c r="I445" s="32">
        <v>0</v>
      </c>
      <c r="J445" s="32">
        <v>3.6</v>
      </c>
      <c r="K445" s="32">
        <v>0</v>
      </c>
      <c r="L445" s="32">
        <v>0</v>
      </c>
      <c r="M445" s="32">
        <v>0</v>
      </c>
      <c r="N445" s="32">
        <v>0</v>
      </c>
      <c r="O445" s="189"/>
      <c r="P445" s="189"/>
      <c r="Q445" s="74"/>
    </row>
    <row r="446" spans="1:17" ht="15.75" x14ac:dyDescent="0.25">
      <c r="A446" s="190"/>
      <c r="B446" s="189"/>
      <c r="C446" s="189"/>
      <c r="D446" s="189"/>
      <c r="E446" s="189"/>
      <c r="F446" s="189"/>
      <c r="G446" s="114" t="s">
        <v>8</v>
      </c>
      <c r="H446" s="32">
        <f t="shared" si="105"/>
        <v>0</v>
      </c>
      <c r="I446" s="32">
        <v>0</v>
      </c>
      <c r="J446" s="32">
        <v>0</v>
      </c>
      <c r="K446" s="32">
        <v>0</v>
      </c>
      <c r="L446" s="32">
        <v>0</v>
      </c>
      <c r="M446" s="32">
        <v>0</v>
      </c>
      <c r="N446" s="32">
        <v>0</v>
      </c>
      <c r="O446" s="189"/>
      <c r="P446" s="189"/>
      <c r="Q446" s="74"/>
    </row>
    <row r="447" spans="1:17" ht="24" x14ac:dyDescent="0.25">
      <c r="A447" s="190"/>
      <c r="B447" s="189"/>
      <c r="C447" s="189"/>
      <c r="D447" s="189"/>
      <c r="E447" s="189"/>
      <c r="F447" s="189"/>
      <c r="G447" s="114" t="s">
        <v>9</v>
      </c>
      <c r="H447" s="32">
        <f t="shared" si="105"/>
        <v>0</v>
      </c>
      <c r="I447" s="32">
        <v>0</v>
      </c>
      <c r="J447" s="32">
        <v>0</v>
      </c>
      <c r="K447" s="32">
        <v>0</v>
      </c>
      <c r="L447" s="32">
        <v>0</v>
      </c>
      <c r="M447" s="32">
        <v>0</v>
      </c>
      <c r="N447" s="32">
        <v>0</v>
      </c>
      <c r="O447" s="189"/>
      <c r="P447" s="189"/>
      <c r="Q447" s="74"/>
    </row>
    <row r="448" spans="1:17" ht="36" x14ac:dyDescent="0.25">
      <c r="A448" s="190" t="s">
        <v>2416</v>
      </c>
      <c r="B448" s="189" t="s">
        <v>2380</v>
      </c>
      <c r="C448" s="189" t="s">
        <v>294</v>
      </c>
      <c r="D448" s="189">
        <v>2027</v>
      </c>
      <c r="E448" s="189">
        <v>337</v>
      </c>
      <c r="F448" s="189" t="s">
        <v>2403</v>
      </c>
      <c r="G448" s="114" t="s">
        <v>4</v>
      </c>
      <c r="H448" s="32">
        <f>SUM(H449:H452)</f>
        <v>29</v>
      </c>
      <c r="I448" s="32">
        <f t="shared" ref="I448:N448" si="108">SUM(I449:I452)</f>
        <v>0</v>
      </c>
      <c r="J448" s="32">
        <f t="shared" si="108"/>
        <v>0</v>
      </c>
      <c r="K448" s="32">
        <f t="shared" si="108"/>
        <v>0</v>
      </c>
      <c r="L448" s="32">
        <f t="shared" si="108"/>
        <v>29</v>
      </c>
      <c r="M448" s="32">
        <f t="shared" si="108"/>
        <v>0</v>
      </c>
      <c r="N448" s="32">
        <f t="shared" si="108"/>
        <v>0</v>
      </c>
      <c r="O448" s="189">
        <v>347</v>
      </c>
      <c r="P448" s="189" t="s">
        <v>2224</v>
      </c>
      <c r="Q448" s="74"/>
    </row>
    <row r="449" spans="1:17" ht="15.75" x14ac:dyDescent="0.25">
      <c r="A449" s="190"/>
      <c r="B449" s="189"/>
      <c r="C449" s="189"/>
      <c r="D449" s="189"/>
      <c r="E449" s="189"/>
      <c r="F449" s="189"/>
      <c r="G449" s="114" t="s">
        <v>6</v>
      </c>
      <c r="H449" s="32">
        <f t="shared" si="105"/>
        <v>0</v>
      </c>
      <c r="I449" s="32">
        <v>0</v>
      </c>
      <c r="J449" s="32">
        <v>0</v>
      </c>
      <c r="K449" s="32">
        <v>0</v>
      </c>
      <c r="L449" s="32">
        <v>0</v>
      </c>
      <c r="M449" s="32">
        <v>0</v>
      </c>
      <c r="N449" s="32">
        <v>0</v>
      </c>
      <c r="O449" s="189"/>
      <c r="P449" s="189"/>
      <c r="Q449" s="74"/>
    </row>
    <row r="450" spans="1:17" ht="36" x14ac:dyDescent="0.25">
      <c r="A450" s="190"/>
      <c r="B450" s="189"/>
      <c r="C450" s="189"/>
      <c r="D450" s="189"/>
      <c r="E450" s="189"/>
      <c r="F450" s="189"/>
      <c r="G450" s="114" t="s">
        <v>7</v>
      </c>
      <c r="H450" s="32">
        <f t="shared" si="105"/>
        <v>26.4</v>
      </c>
      <c r="I450" s="32">
        <v>0</v>
      </c>
      <c r="J450" s="32">
        <v>0</v>
      </c>
      <c r="K450" s="32">
        <v>0</v>
      </c>
      <c r="L450" s="32">
        <v>26.4</v>
      </c>
      <c r="M450" s="32">
        <v>0</v>
      </c>
      <c r="N450" s="32">
        <v>0</v>
      </c>
      <c r="O450" s="189"/>
      <c r="P450" s="189"/>
      <c r="Q450" s="74"/>
    </row>
    <row r="451" spans="1:17" ht="15.75" x14ac:dyDescent="0.25">
      <c r="A451" s="190"/>
      <c r="B451" s="189"/>
      <c r="C451" s="189"/>
      <c r="D451" s="189"/>
      <c r="E451" s="189"/>
      <c r="F451" s="189"/>
      <c r="G451" s="114" t="s">
        <v>8</v>
      </c>
      <c r="H451" s="32">
        <f t="shared" si="105"/>
        <v>2.6</v>
      </c>
      <c r="I451" s="32">
        <v>0</v>
      </c>
      <c r="J451" s="32">
        <v>0</v>
      </c>
      <c r="K451" s="32">
        <v>0</v>
      </c>
      <c r="L451" s="32">
        <v>2.6</v>
      </c>
      <c r="M451" s="32">
        <v>0</v>
      </c>
      <c r="N451" s="32">
        <v>0</v>
      </c>
      <c r="O451" s="189"/>
      <c r="P451" s="189"/>
      <c r="Q451" s="74"/>
    </row>
    <row r="452" spans="1:17" ht="24" x14ac:dyDescent="0.25">
      <c r="A452" s="190"/>
      <c r="B452" s="189"/>
      <c r="C452" s="189"/>
      <c r="D452" s="189"/>
      <c r="E452" s="189"/>
      <c r="F452" s="189"/>
      <c r="G452" s="114" t="s">
        <v>9</v>
      </c>
      <c r="H452" s="32">
        <f t="shared" si="105"/>
        <v>0</v>
      </c>
      <c r="I452" s="32">
        <v>0</v>
      </c>
      <c r="J452" s="32">
        <v>0</v>
      </c>
      <c r="K452" s="32">
        <v>0</v>
      </c>
      <c r="L452" s="32">
        <v>0</v>
      </c>
      <c r="M452" s="32">
        <v>0</v>
      </c>
      <c r="N452" s="32">
        <v>0</v>
      </c>
      <c r="O452" s="189"/>
      <c r="P452" s="189"/>
      <c r="Q452" s="74"/>
    </row>
    <row r="453" spans="1:17" ht="37.5" customHeight="1" x14ac:dyDescent="0.25">
      <c r="A453" s="190" t="s">
        <v>2417</v>
      </c>
      <c r="B453" s="189" t="s">
        <v>2380</v>
      </c>
      <c r="C453" s="189" t="s">
        <v>294</v>
      </c>
      <c r="D453" s="189">
        <v>2028</v>
      </c>
      <c r="E453" s="189">
        <v>337</v>
      </c>
      <c r="F453" s="189" t="s">
        <v>2405</v>
      </c>
      <c r="G453" s="114" t="s">
        <v>4</v>
      </c>
      <c r="H453" s="32">
        <f>SUM(H454:H457)</f>
        <v>11</v>
      </c>
      <c r="I453" s="32">
        <f t="shared" ref="I453:N453" si="109">SUM(I454:I457)</f>
        <v>0</v>
      </c>
      <c r="J453" s="32">
        <f t="shared" si="109"/>
        <v>0</v>
      </c>
      <c r="K453" s="32">
        <f t="shared" si="109"/>
        <v>0</v>
      </c>
      <c r="L453" s="32">
        <f t="shared" si="109"/>
        <v>11</v>
      </c>
      <c r="M453" s="32">
        <f t="shared" si="109"/>
        <v>0</v>
      </c>
      <c r="N453" s="32">
        <f t="shared" si="109"/>
        <v>0</v>
      </c>
      <c r="O453" s="189">
        <v>347</v>
      </c>
      <c r="P453" s="189" t="s">
        <v>2224</v>
      </c>
      <c r="Q453" s="74"/>
    </row>
    <row r="454" spans="1:17" ht="15.75" x14ac:dyDescent="0.25">
      <c r="A454" s="190"/>
      <c r="B454" s="189"/>
      <c r="C454" s="189"/>
      <c r="D454" s="189"/>
      <c r="E454" s="189"/>
      <c r="F454" s="189"/>
      <c r="G454" s="114" t="s">
        <v>6</v>
      </c>
      <c r="H454" s="32">
        <f t="shared" si="105"/>
        <v>10.9</v>
      </c>
      <c r="I454" s="32">
        <v>0</v>
      </c>
      <c r="J454" s="32">
        <v>0</v>
      </c>
      <c r="K454" s="32">
        <v>0</v>
      </c>
      <c r="L454" s="32">
        <v>10.9</v>
      </c>
      <c r="M454" s="32">
        <v>0</v>
      </c>
      <c r="N454" s="32">
        <v>0</v>
      </c>
      <c r="O454" s="189"/>
      <c r="P454" s="189"/>
      <c r="Q454" s="74"/>
    </row>
    <row r="455" spans="1:17" ht="36" x14ac:dyDescent="0.25">
      <c r="A455" s="190"/>
      <c r="B455" s="189"/>
      <c r="C455" s="189"/>
      <c r="D455" s="189"/>
      <c r="E455" s="189"/>
      <c r="F455" s="189"/>
      <c r="G455" s="114" t="s">
        <v>7</v>
      </c>
      <c r="H455" s="32">
        <f t="shared" si="105"/>
        <v>0.1</v>
      </c>
      <c r="I455" s="32">
        <v>0</v>
      </c>
      <c r="J455" s="32">
        <v>0</v>
      </c>
      <c r="K455" s="32">
        <v>0</v>
      </c>
      <c r="L455" s="32">
        <v>0.1</v>
      </c>
      <c r="M455" s="32">
        <v>0</v>
      </c>
      <c r="N455" s="32">
        <v>0</v>
      </c>
      <c r="O455" s="189"/>
      <c r="P455" s="189"/>
      <c r="Q455" s="74"/>
    </row>
    <row r="456" spans="1:17" ht="15.75" x14ac:dyDescent="0.25">
      <c r="A456" s="190"/>
      <c r="B456" s="189"/>
      <c r="C456" s="189"/>
      <c r="D456" s="189"/>
      <c r="E456" s="189"/>
      <c r="F456" s="189"/>
      <c r="G456" s="114" t="s">
        <v>8</v>
      </c>
      <c r="H456" s="32">
        <f t="shared" si="105"/>
        <v>0</v>
      </c>
      <c r="I456" s="32">
        <v>0</v>
      </c>
      <c r="J456" s="32">
        <v>0</v>
      </c>
      <c r="K456" s="32">
        <v>0</v>
      </c>
      <c r="L456" s="32">
        <v>0</v>
      </c>
      <c r="M456" s="32">
        <v>0</v>
      </c>
      <c r="N456" s="32">
        <v>0</v>
      </c>
      <c r="O456" s="189"/>
      <c r="P456" s="189"/>
      <c r="Q456" s="74"/>
    </row>
    <row r="457" spans="1:17" ht="24" x14ac:dyDescent="0.25">
      <c r="A457" s="190"/>
      <c r="B457" s="189"/>
      <c r="C457" s="189"/>
      <c r="D457" s="189"/>
      <c r="E457" s="189"/>
      <c r="F457" s="189"/>
      <c r="G457" s="114" t="s">
        <v>9</v>
      </c>
      <c r="H457" s="32">
        <f t="shared" si="105"/>
        <v>0</v>
      </c>
      <c r="I457" s="32">
        <v>0</v>
      </c>
      <c r="J457" s="32">
        <v>0</v>
      </c>
      <c r="K457" s="32">
        <v>0</v>
      </c>
      <c r="L457" s="32">
        <v>0</v>
      </c>
      <c r="M457" s="32">
        <v>0</v>
      </c>
      <c r="N457" s="32">
        <v>0</v>
      </c>
      <c r="O457" s="189"/>
      <c r="P457" s="189"/>
      <c r="Q457" s="74"/>
    </row>
    <row r="458" spans="1:17" ht="36" x14ac:dyDescent="0.25">
      <c r="A458" s="190" t="s">
        <v>2418</v>
      </c>
      <c r="B458" s="189" t="s">
        <v>2380</v>
      </c>
      <c r="C458" s="189" t="s">
        <v>294</v>
      </c>
      <c r="D458" s="189">
        <v>2028</v>
      </c>
      <c r="E458" s="189">
        <v>760</v>
      </c>
      <c r="F458" s="189" t="s">
        <v>2403</v>
      </c>
      <c r="G458" s="114" t="s">
        <v>4</v>
      </c>
      <c r="H458" s="32">
        <f>SUM(H459:H462)</f>
        <v>42.9</v>
      </c>
      <c r="I458" s="32">
        <f t="shared" ref="I458:N458" si="110">SUM(I459:I462)</f>
        <v>0</v>
      </c>
      <c r="J458" s="32">
        <f t="shared" si="110"/>
        <v>0</v>
      </c>
      <c r="K458" s="32">
        <f t="shared" si="110"/>
        <v>0</v>
      </c>
      <c r="L458" s="32">
        <f t="shared" si="110"/>
        <v>42.9</v>
      </c>
      <c r="M458" s="32">
        <f t="shared" si="110"/>
        <v>0</v>
      </c>
      <c r="N458" s="32">
        <f t="shared" si="110"/>
        <v>0</v>
      </c>
      <c r="O458" s="189">
        <v>722</v>
      </c>
      <c r="P458" s="189" t="s">
        <v>2224</v>
      </c>
      <c r="Q458" s="74"/>
    </row>
    <row r="459" spans="1:17" ht="15.75" x14ac:dyDescent="0.25">
      <c r="A459" s="190"/>
      <c r="B459" s="189"/>
      <c r="C459" s="189"/>
      <c r="D459" s="189"/>
      <c r="E459" s="189"/>
      <c r="F459" s="189"/>
      <c r="G459" s="114" t="s">
        <v>6</v>
      </c>
      <c r="H459" s="32">
        <f t="shared" si="105"/>
        <v>0</v>
      </c>
      <c r="I459" s="32">
        <v>0</v>
      </c>
      <c r="J459" s="32">
        <v>0</v>
      </c>
      <c r="K459" s="32">
        <v>0</v>
      </c>
      <c r="L459" s="32">
        <v>0</v>
      </c>
      <c r="M459" s="32">
        <v>0</v>
      </c>
      <c r="N459" s="32">
        <v>0</v>
      </c>
      <c r="O459" s="189"/>
      <c r="P459" s="189"/>
      <c r="Q459" s="74"/>
    </row>
    <row r="460" spans="1:17" ht="36" x14ac:dyDescent="0.25">
      <c r="A460" s="190"/>
      <c r="B460" s="189"/>
      <c r="C460" s="189"/>
      <c r="D460" s="189"/>
      <c r="E460" s="189"/>
      <c r="F460" s="189"/>
      <c r="G460" s="114" t="s">
        <v>7</v>
      </c>
      <c r="H460" s="32">
        <f t="shared" si="105"/>
        <v>39</v>
      </c>
      <c r="I460" s="32">
        <v>0</v>
      </c>
      <c r="J460" s="32">
        <v>0</v>
      </c>
      <c r="K460" s="32">
        <v>0</v>
      </c>
      <c r="L460" s="32">
        <v>39</v>
      </c>
      <c r="M460" s="32">
        <v>0</v>
      </c>
      <c r="N460" s="32">
        <v>0</v>
      </c>
      <c r="O460" s="189"/>
      <c r="P460" s="189"/>
      <c r="Q460" s="74"/>
    </row>
    <row r="461" spans="1:17" ht="15.75" x14ac:dyDescent="0.25">
      <c r="A461" s="190"/>
      <c r="B461" s="189"/>
      <c r="C461" s="189"/>
      <c r="D461" s="189"/>
      <c r="E461" s="189"/>
      <c r="F461" s="189"/>
      <c r="G461" s="114" t="s">
        <v>8</v>
      </c>
      <c r="H461" s="32">
        <f t="shared" si="105"/>
        <v>3.9</v>
      </c>
      <c r="I461" s="32">
        <v>0</v>
      </c>
      <c r="J461" s="32">
        <v>0</v>
      </c>
      <c r="K461" s="32">
        <v>0</v>
      </c>
      <c r="L461" s="32">
        <v>3.9</v>
      </c>
      <c r="M461" s="32">
        <v>0</v>
      </c>
      <c r="N461" s="32">
        <v>0</v>
      </c>
      <c r="O461" s="189"/>
      <c r="P461" s="189"/>
      <c r="Q461" s="74"/>
    </row>
    <row r="462" spans="1:17" ht="24" x14ac:dyDescent="0.25">
      <c r="A462" s="190"/>
      <c r="B462" s="189"/>
      <c r="C462" s="189"/>
      <c r="D462" s="189"/>
      <c r="E462" s="189"/>
      <c r="F462" s="189"/>
      <c r="G462" s="114" t="s">
        <v>9</v>
      </c>
      <c r="H462" s="32">
        <f t="shared" si="105"/>
        <v>0</v>
      </c>
      <c r="I462" s="32">
        <v>0</v>
      </c>
      <c r="J462" s="32">
        <v>0</v>
      </c>
      <c r="K462" s="32">
        <v>0</v>
      </c>
      <c r="L462" s="32">
        <v>0</v>
      </c>
      <c r="M462" s="32">
        <v>0</v>
      </c>
      <c r="N462" s="32">
        <v>0</v>
      </c>
      <c r="O462" s="189"/>
      <c r="P462" s="189"/>
      <c r="Q462" s="74"/>
    </row>
    <row r="463" spans="1:17" ht="36" x14ac:dyDescent="0.25">
      <c r="A463" s="190" t="s">
        <v>2419</v>
      </c>
      <c r="B463" s="189" t="s">
        <v>2380</v>
      </c>
      <c r="C463" s="189" t="s">
        <v>294</v>
      </c>
      <c r="D463" s="189">
        <v>2028</v>
      </c>
      <c r="E463" s="189">
        <v>742</v>
      </c>
      <c r="F463" s="189" t="s">
        <v>2403</v>
      </c>
      <c r="G463" s="114" t="s">
        <v>4</v>
      </c>
      <c r="H463" s="32">
        <f>SUM(H464:H467)</f>
        <v>14.600000000000001</v>
      </c>
      <c r="I463" s="32">
        <f t="shared" ref="I463:N463" si="111">SUM(I464:I467)</f>
        <v>0</v>
      </c>
      <c r="J463" s="32">
        <f t="shared" si="111"/>
        <v>0</v>
      </c>
      <c r="K463" s="32">
        <f t="shared" si="111"/>
        <v>0</v>
      </c>
      <c r="L463" s="32">
        <f t="shared" si="111"/>
        <v>14.600000000000001</v>
      </c>
      <c r="M463" s="32">
        <f t="shared" si="111"/>
        <v>0</v>
      </c>
      <c r="N463" s="32">
        <f t="shared" si="111"/>
        <v>0</v>
      </c>
      <c r="O463" s="189">
        <v>757</v>
      </c>
      <c r="P463" s="189" t="s">
        <v>2224</v>
      </c>
      <c r="Q463" s="74"/>
    </row>
    <row r="464" spans="1:17" ht="15.75" x14ac:dyDescent="0.25">
      <c r="A464" s="190"/>
      <c r="B464" s="189"/>
      <c r="C464" s="189"/>
      <c r="D464" s="189"/>
      <c r="E464" s="189"/>
      <c r="F464" s="189"/>
      <c r="G464" s="114" t="s">
        <v>6</v>
      </c>
      <c r="H464" s="32">
        <f t="shared" si="105"/>
        <v>0</v>
      </c>
      <c r="I464" s="32">
        <v>0</v>
      </c>
      <c r="J464" s="32">
        <v>0</v>
      </c>
      <c r="K464" s="32">
        <v>0</v>
      </c>
      <c r="L464" s="32">
        <v>0</v>
      </c>
      <c r="M464" s="32">
        <v>0</v>
      </c>
      <c r="N464" s="32">
        <v>0</v>
      </c>
      <c r="O464" s="189"/>
      <c r="P464" s="189"/>
      <c r="Q464" s="74"/>
    </row>
    <row r="465" spans="1:17" ht="36" x14ac:dyDescent="0.25">
      <c r="A465" s="190"/>
      <c r="B465" s="189"/>
      <c r="C465" s="189"/>
      <c r="D465" s="189"/>
      <c r="E465" s="189"/>
      <c r="F465" s="189"/>
      <c r="G465" s="114" t="s">
        <v>7</v>
      </c>
      <c r="H465" s="32">
        <f t="shared" si="105"/>
        <v>13.3</v>
      </c>
      <c r="I465" s="32">
        <v>0</v>
      </c>
      <c r="J465" s="32">
        <v>0</v>
      </c>
      <c r="K465" s="32">
        <v>0</v>
      </c>
      <c r="L465" s="32">
        <v>13.3</v>
      </c>
      <c r="M465" s="32">
        <v>0</v>
      </c>
      <c r="N465" s="32">
        <v>0</v>
      </c>
      <c r="O465" s="189"/>
      <c r="P465" s="189"/>
      <c r="Q465" s="74"/>
    </row>
    <row r="466" spans="1:17" ht="15.75" x14ac:dyDescent="0.25">
      <c r="A466" s="190"/>
      <c r="B466" s="189"/>
      <c r="C466" s="189"/>
      <c r="D466" s="189"/>
      <c r="E466" s="189"/>
      <c r="F466" s="189"/>
      <c r="G466" s="114" t="s">
        <v>8</v>
      </c>
      <c r="H466" s="32">
        <f t="shared" si="105"/>
        <v>1.3</v>
      </c>
      <c r="I466" s="32">
        <v>0</v>
      </c>
      <c r="J466" s="32">
        <v>0</v>
      </c>
      <c r="K466" s="32">
        <v>0</v>
      </c>
      <c r="L466" s="32">
        <v>1.3</v>
      </c>
      <c r="M466" s="32">
        <v>0</v>
      </c>
      <c r="N466" s="32">
        <v>0</v>
      </c>
      <c r="O466" s="189"/>
      <c r="P466" s="189"/>
      <c r="Q466" s="74"/>
    </row>
    <row r="467" spans="1:17" ht="24" x14ac:dyDescent="0.25">
      <c r="A467" s="190"/>
      <c r="B467" s="189"/>
      <c r="C467" s="189"/>
      <c r="D467" s="189"/>
      <c r="E467" s="189"/>
      <c r="F467" s="189"/>
      <c r="G467" s="114" t="s">
        <v>9</v>
      </c>
      <c r="H467" s="32">
        <f t="shared" si="105"/>
        <v>0</v>
      </c>
      <c r="I467" s="32">
        <v>0</v>
      </c>
      <c r="J467" s="32">
        <v>0</v>
      </c>
      <c r="K467" s="32">
        <v>0</v>
      </c>
      <c r="L467" s="32">
        <v>0</v>
      </c>
      <c r="M467" s="32">
        <v>0</v>
      </c>
      <c r="N467" s="32">
        <v>0</v>
      </c>
      <c r="O467" s="189"/>
      <c r="P467" s="189"/>
      <c r="Q467" s="74"/>
    </row>
    <row r="468" spans="1:17" ht="36" x14ac:dyDescent="0.25">
      <c r="A468" s="190" t="s">
        <v>2420</v>
      </c>
      <c r="B468" s="189" t="s">
        <v>2380</v>
      </c>
      <c r="C468" s="189" t="s">
        <v>294</v>
      </c>
      <c r="D468" s="189">
        <v>2028</v>
      </c>
      <c r="E468" s="189">
        <v>46</v>
      </c>
      <c r="F468" s="189" t="s">
        <v>2405</v>
      </c>
      <c r="G468" s="114" t="s">
        <v>4</v>
      </c>
      <c r="H468" s="32">
        <f>SUM(H469:H472)</f>
        <v>700.1</v>
      </c>
      <c r="I468" s="32">
        <f t="shared" ref="I468:N468" si="112">SUM(I469:I472)</f>
        <v>0</v>
      </c>
      <c r="J468" s="32">
        <f t="shared" si="112"/>
        <v>0</v>
      </c>
      <c r="K468" s="32">
        <f t="shared" si="112"/>
        <v>700.1</v>
      </c>
      <c r="L468" s="32">
        <f t="shared" si="112"/>
        <v>0</v>
      </c>
      <c r="M468" s="32">
        <f t="shared" si="112"/>
        <v>0</v>
      </c>
      <c r="N468" s="32">
        <f t="shared" si="112"/>
        <v>0</v>
      </c>
      <c r="O468" s="189">
        <v>493</v>
      </c>
      <c r="P468" s="189" t="s">
        <v>2224</v>
      </c>
      <c r="Q468" s="74"/>
    </row>
    <row r="469" spans="1:17" ht="15.75" x14ac:dyDescent="0.25">
      <c r="A469" s="190"/>
      <c r="B469" s="189"/>
      <c r="C469" s="189"/>
      <c r="D469" s="189"/>
      <c r="E469" s="189"/>
      <c r="F469" s="189"/>
      <c r="G469" s="114" t="s">
        <v>6</v>
      </c>
      <c r="H469" s="32">
        <f t="shared" si="105"/>
        <v>692.7</v>
      </c>
      <c r="I469" s="32">
        <v>0</v>
      </c>
      <c r="J469" s="32">
        <v>0</v>
      </c>
      <c r="K469" s="32">
        <v>692.7</v>
      </c>
      <c r="L469" s="32">
        <v>0</v>
      </c>
      <c r="M469" s="32">
        <v>0</v>
      </c>
      <c r="N469" s="32">
        <v>0</v>
      </c>
      <c r="O469" s="189"/>
      <c r="P469" s="189"/>
      <c r="Q469" s="74"/>
    </row>
    <row r="470" spans="1:17" ht="36" x14ac:dyDescent="0.25">
      <c r="A470" s="190"/>
      <c r="B470" s="189"/>
      <c r="C470" s="189"/>
      <c r="D470" s="189"/>
      <c r="E470" s="189"/>
      <c r="F470" s="189"/>
      <c r="G470" s="114" t="s">
        <v>7</v>
      </c>
      <c r="H470" s="32">
        <f t="shared" si="105"/>
        <v>7</v>
      </c>
      <c r="I470" s="32">
        <v>0</v>
      </c>
      <c r="J470" s="32">
        <v>0</v>
      </c>
      <c r="K470" s="32">
        <v>7</v>
      </c>
      <c r="L470" s="32">
        <v>0</v>
      </c>
      <c r="M470" s="32">
        <v>0</v>
      </c>
      <c r="N470" s="32">
        <v>0</v>
      </c>
      <c r="O470" s="189"/>
      <c r="P470" s="189"/>
      <c r="Q470" s="74"/>
    </row>
    <row r="471" spans="1:17" ht="15.75" x14ac:dyDescent="0.25">
      <c r="A471" s="190"/>
      <c r="B471" s="189"/>
      <c r="C471" s="189"/>
      <c r="D471" s="189"/>
      <c r="E471" s="189"/>
      <c r="F471" s="189"/>
      <c r="G471" s="114" t="s">
        <v>8</v>
      </c>
      <c r="H471" s="32">
        <f t="shared" si="105"/>
        <v>0.4</v>
      </c>
      <c r="I471" s="32">
        <v>0</v>
      </c>
      <c r="J471" s="32">
        <v>0</v>
      </c>
      <c r="K471" s="32">
        <v>0.4</v>
      </c>
      <c r="L471" s="32">
        <v>0</v>
      </c>
      <c r="M471" s="32">
        <v>0</v>
      </c>
      <c r="N471" s="32">
        <v>0</v>
      </c>
      <c r="O471" s="189"/>
      <c r="P471" s="189"/>
      <c r="Q471" s="74"/>
    </row>
    <row r="472" spans="1:17" ht="24" x14ac:dyDescent="0.25">
      <c r="A472" s="190"/>
      <c r="B472" s="189"/>
      <c r="C472" s="189"/>
      <c r="D472" s="189"/>
      <c r="E472" s="189"/>
      <c r="F472" s="189"/>
      <c r="G472" s="114" t="s">
        <v>9</v>
      </c>
      <c r="H472" s="32">
        <f t="shared" si="105"/>
        <v>0</v>
      </c>
      <c r="I472" s="32">
        <v>0</v>
      </c>
      <c r="J472" s="32">
        <v>0</v>
      </c>
      <c r="K472" s="32">
        <v>0</v>
      </c>
      <c r="L472" s="32">
        <v>0</v>
      </c>
      <c r="M472" s="32">
        <v>0</v>
      </c>
      <c r="N472" s="32">
        <v>0</v>
      </c>
      <c r="O472" s="189"/>
      <c r="P472" s="189"/>
      <c r="Q472" s="74"/>
    </row>
    <row r="473" spans="1:17" ht="36" x14ac:dyDescent="0.25">
      <c r="A473" s="190" t="s">
        <v>2421</v>
      </c>
      <c r="B473" s="189" t="s">
        <v>2380</v>
      </c>
      <c r="C473" s="189" t="s">
        <v>294</v>
      </c>
      <c r="D473" s="189">
        <v>2028</v>
      </c>
      <c r="E473" s="189">
        <v>511</v>
      </c>
      <c r="F473" s="189" t="s">
        <v>2403</v>
      </c>
      <c r="G473" s="114" t="s">
        <v>4</v>
      </c>
      <c r="H473" s="32">
        <f>SUM(H474:H477)</f>
        <v>30</v>
      </c>
      <c r="I473" s="32">
        <f t="shared" ref="I473:N473" si="113">SUM(I474:I477)</f>
        <v>0</v>
      </c>
      <c r="J473" s="32">
        <f t="shared" si="113"/>
        <v>0</v>
      </c>
      <c r="K473" s="32">
        <f t="shared" si="113"/>
        <v>0</v>
      </c>
      <c r="L473" s="32">
        <f t="shared" si="113"/>
        <v>30</v>
      </c>
      <c r="M473" s="32">
        <f t="shared" si="113"/>
        <v>0</v>
      </c>
      <c r="N473" s="32">
        <f t="shared" si="113"/>
        <v>0</v>
      </c>
      <c r="O473" s="189">
        <v>493</v>
      </c>
      <c r="P473" s="189" t="s">
        <v>2224</v>
      </c>
      <c r="Q473" s="74"/>
    </row>
    <row r="474" spans="1:17" ht="15.75" x14ac:dyDescent="0.25">
      <c r="A474" s="190"/>
      <c r="B474" s="189"/>
      <c r="C474" s="189"/>
      <c r="D474" s="189"/>
      <c r="E474" s="189"/>
      <c r="F474" s="189"/>
      <c r="G474" s="114" t="s">
        <v>6</v>
      </c>
      <c r="H474" s="32">
        <f t="shared" si="105"/>
        <v>0</v>
      </c>
      <c r="I474" s="32">
        <v>0</v>
      </c>
      <c r="J474" s="32">
        <v>0</v>
      </c>
      <c r="K474" s="32">
        <v>0</v>
      </c>
      <c r="L474" s="32">
        <v>0</v>
      </c>
      <c r="M474" s="32">
        <v>0</v>
      </c>
      <c r="N474" s="32">
        <v>0</v>
      </c>
      <c r="O474" s="189"/>
      <c r="P474" s="189"/>
      <c r="Q474" s="74"/>
    </row>
    <row r="475" spans="1:17" ht="36" x14ac:dyDescent="0.25">
      <c r="A475" s="190"/>
      <c r="B475" s="189"/>
      <c r="C475" s="189"/>
      <c r="D475" s="189"/>
      <c r="E475" s="189"/>
      <c r="F475" s="189"/>
      <c r="G475" s="114" t="s">
        <v>7</v>
      </c>
      <c r="H475" s="32">
        <f t="shared" si="105"/>
        <v>27.3</v>
      </c>
      <c r="I475" s="32">
        <v>0</v>
      </c>
      <c r="J475" s="32">
        <v>0</v>
      </c>
      <c r="K475" s="32">
        <v>0</v>
      </c>
      <c r="L475" s="32">
        <v>27.3</v>
      </c>
      <c r="M475" s="32">
        <v>0</v>
      </c>
      <c r="N475" s="32">
        <v>0</v>
      </c>
      <c r="O475" s="189"/>
      <c r="P475" s="189"/>
      <c r="Q475" s="74"/>
    </row>
    <row r="476" spans="1:17" ht="15.75" x14ac:dyDescent="0.25">
      <c r="A476" s="190"/>
      <c r="B476" s="189"/>
      <c r="C476" s="189"/>
      <c r="D476" s="189"/>
      <c r="E476" s="189"/>
      <c r="F476" s="189"/>
      <c r="G476" s="114" t="s">
        <v>8</v>
      </c>
      <c r="H476" s="32">
        <f t="shared" si="105"/>
        <v>2.7</v>
      </c>
      <c r="I476" s="32">
        <v>0</v>
      </c>
      <c r="J476" s="32">
        <v>0</v>
      </c>
      <c r="K476" s="32">
        <v>0</v>
      </c>
      <c r="L476" s="32">
        <v>2.7</v>
      </c>
      <c r="M476" s="32">
        <v>0</v>
      </c>
      <c r="N476" s="32">
        <v>0</v>
      </c>
      <c r="O476" s="189"/>
      <c r="P476" s="189"/>
      <c r="Q476" s="74"/>
    </row>
    <row r="477" spans="1:17" ht="24" x14ac:dyDescent="0.25">
      <c r="A477" s="190"/>
      <c r="B477" s="189"/>
      <c r="C477" s="189"/>
      <c r="D477" s="189"/>
      <c r="E477" s="189"/>
      <c r="F477" s="189"/>
      <c r="G477" s="114" t="s">
        <v>9</v>
      </c>
      <c r="H477" s="32">
        <f t="shared" si="105"/>
        <v>0</v>
      </c>
      <c r="I477" s="32">
        <v>0</v>
      </c>
      <c r="J477" s="32">
        <v>0</v>
      </c>
      <c r="K477" s="32">
        <v>0</v>
      </c>
      <c r="L477" s="32">
        <v>0</v>
      </c>
      <c r="M477" s="32">
        <v>0</v>
      </c>
      <c r="N477" s="32">
        <v>0</v>
      </c>
      <c r="O477" s="189"/>
      <c r="P477" s="189"/>
      <c r="Q477" s="74"/>
    </row>
    <row r="478" spans="1:17" ht="36" x14ac:dyDescent="0.25">
      <c r="A478" s="190" t="s">
        <v>2422</v>
      </c>
      <c r="B478" s="189" t="s">
        <v>2380</v>
      </c>
      <c r="C478" s="189" t="s">
        <v>294</v>
      </c>
      <c r="D478" s="189">
        <v>2028</v>
      </c>
      <c r="E478" s="189">
        <v>444</v>
      </c>
      <c r="F478" s="189" t="s">
        <v>2403</v>
      </c>
      <c r="G478" s="114" t="s">
        <v>4</v>
      </c>
      <c r="H478" s="32">
        <f>SUM(H479:H482)</f>
        <v>24.099999999999998</v>
      </c>
      <c r="I478" s="32">
        <f t="shared" ref="I478:N478" si="114">SUM(I479:I482)</f>
        <v>0</v>
      </c>
      <c r="J478" s="32">
        <f t="shared" si="114"/>
        <v>0</v>
      </c>
      <c r="K478" s="32">
        <f t="shared" si="114"/>
        <v>0</v>
      </c>
      <c r="L478" s="32">
        <f t="shared" si="114"/>
        <v>24.099999999999998</v>
      </c>
      <c r="M478" s="32">
        <f t="shared" si="114"/>
        <v>0</v>
      </c>
      <c r="N478" s="32">
        <f t="shared" si="114"/>
        <v>0</v>
      </c>
      <c r="O478" s="189">
        <v>396</v>
      </c>
      <c r="P478" s="189" t="s">
        <v>2224</v>
      </c>
      <c r="Q478" s="74"/>
    </row>
    <row r="479" spans="1:17" ht="15.75" x14ac:dyDescent="0.25">
      <c r="A479" s="190"/>
      <c r="B479" s="189"/>
      <c r="C479" s="189"/>
      <c r="D479" s="189"/>
      <c r="E479" s="189"/>
      <c r="F479" s="189"/>
      <c r="G479" s="114" t="s">
        <v>6</v>
      </c>
      <c r="H479" s="32">
        <f t="shared" si="105"/>
        <v>0</v>
      </c>
      <c r="I479" s="32">
        <v>0</v>
      </c>
      <c r="J479" s="32">
        <v>0</v>
      </c>
      <c r="K479" s="32">
        <v>0</v>
      </c>
      <c r="L479" s="32">
        <v>0</v>
      </c>
      <c r="M479" s="32">
        <v>0</v>
      </c>
      <c r="N479" s="32">
        <v>0</v>
      </c>
      <c r="O479" s="189"/>
      <c r="P479" s="189"/>
      <c r="Q479" s="74"/>
    </row>
    <row r="480" spans="1:17" ht="36" x14ac:dyDescent="0.25">
      <c r="A480" s="190"/>
      <c r="B480" s="189"/>
      <c r="C480" s="189"/>
      <c r="D480" s="189"/>
      <c r="E480" s="189"/>
      <c r="F480" s="189"/>
      <c r="G480" s="114" t="s">
        <v>7</v>
      </c>
      <c r="H480" s="32">
        <f t="shared" si="105"/>
        <v>21.9</v>
      </c>
      <c r="I480" s="32">
        <v>0</v>
      </c>
      <c r="J480" s="32">
        <v>0</v>
      </c>
      <c r="K480" s="32">
        <v>0</v>
      </c>
      <c r="L480" s="32">
        <v>21.9</v>
      </c>
      <c r="M480" s="32">
        <v>0</v>
      </c>
      <c r="N480" s="32">
        <v>0</v>
      </c>
      <c r="O480" s="189"/>
      <c r="P480" s="189"/>
      <c r="Q480" s="74"/>
    </row>
    <row r="481" spans="1:17" ht="15.75" x14ac:dyDescent="0.25">
      <c r="A481" s="190"/>
      <c r="B481" s="189"/>
      <c r="C481" s="189"/>
      <c r="D481" s="189"/>
      <c r="E481" s="189"/>
      <c r="F481" s="189"/>
      <c r="G481" s="114" t="s">
        <v>8</v>
      </c>
      <c r="H481" s="32">
        <f t="shared" si="105"/>
        <v>2.2000000000000002</v>
      </c>
      <c r="I481" s="32">
        <v>0</v>
      </c>
      <c r="J481" s="32">
        <v>0</v>
      </c>
      <c r="K481" s="32">
        <v>0</v>
      </c>
      <c r="L481" s="32">
        <v>2.2000000000000002</v>
      </c>
      <c r="M481" s="32">
        <v>0</v>
      </c>
      <c r="N481" s="32">
        <v>0</v>
      </c>
      <c r="O481" s="189"/>
      <c r="P481" s="189"/>
      <c r="Q481" s="74"/>
    </row>
    <row r="482" spans="1:17" ht="24" x14ac:dyDescent="0.25">
      <c r="A482" s="190"/>
      <c r="B482" s="189"/>
      <c r="C482" s="189"/>
      <c r="D482" s="189"/>
      <c r="E482" s="189"/>
      <c r="F482" s="189"/>
      <c r="G482" s="114" t="s">
        <v>9</v>
      </c>
      <c r="H482" s="32">
        <f t="shared" si="105"/>
        <v>0</v>
      </c>
      <c r="I482" s="32">
        <v>0</v>
      </c>
      <c r="J482" s="32">
        <v>0</v>
      </c>
      <c r="K482" s="32">
        <v>0</v>
      </c>
      <c r="L482" s="32">
        <v>0</v>
      </c>
      <c r="M482" s="32">
        <v>0</v>
      </c>
      <c r="N482" s="32">
        <v>0</v>
      </c>
      <c r="O482" s="189"/>
      <c r="P482" s="189"/>
      <c r="Q482" s="74"/>
    </row>
    <row r="483" spans="1:17" ht="36" x14ac:dyDescent="0.25">
      <c r="A483" s="190" t="s">
        <v>2423</v>
      </c>
      <c r="B483" s="189" t="s">
        <v>2380</v>
      </c>
      <c r="C483" s="189" t="s">
        <v>294</v>
      </c>
      <c r="D483" s="189">
        <v>2028</v>
      </c>
      <c r="E483" s="189">
        <v>200</v>
      </c>
      <c r="F483" s="189" t="s">
        <v>2405</v>
      </c>
      <c r="G483" s="114" t="s">
        <v>4</v>
      </c>
      <c r="H483" s="32">
        <f>SUM(H484:H487)</f>
        <v>337.09999999999997</v>
      </c>
      <c r="I483" s="32">
        <f t="shared" ref="I483:N483" si="115">SUM(I484:I487)</f>
        <v>0</v>
      </c>
      <c r="J483" s="32">
        <f t="shared" si="115"/>
        <v>0</v>
      </c>
      <c r="K483" s="32">
        <f t="shared" si="115"/>
        <v>0</v>
      </c>
      <c r="L483" s="32">
        <f t="shared" si="115"/>
        <v>337.09999999999997</v>
      </c>
      <c r="M483" s="32">
        <f t="shared" si="115"/>
        <v>0</v>
      </c>
      <c r="N483" s="32">
        <f t="shared" si="115"/>
        <v>0</v>
      </c>
      <c r="O483" s="189">
        <v>200</v>
      </c>
      <c r="P483" s="189" t="s">
        <v>2224</v>
      </c>
      <c r="Q483" s="74"/>
    </row>
    <row r="484" spans="1:17" ht="15.75" x14ac:dyDescent="0.25">
      <c r="A484" s="190"/>
      <c r="B484" s="189"/>
      <c r="C484" s="189"/>
      <c r="D484" s="189"/>
      <c r="E484" s="189"/>
      <c r="F484" s="189"/>
      <c r="G484" s="114" t="s">
        <v>6</v>
      </c>
      <c r="H484" s="32">
        <f t="shared" si="105"/>
        <v>333.5</v>
      </c>
      <c r="I484" s="32">
        <v>0</v>
      </c>
      <c r="J484" s="32">
        <v>0</v>
      </c>
      <c r="K484" s="32">
        <v>0</v>
      </c>
      <c r="L484" s="32">
        <v>333.5</v>
      </c>
      <c r="M484" s="32">
        <v>0</v>
      </c>
      <c r="N484" s="32">
        <v>0</v>
      </c>
      <c r="O484" s="189"/>
      <c r="P484" s="189"/>
      <c r="Q484" s="74"/>
    </row>
    <row r="485" spans="1:17" ht="36" x14ac:dyDescent="0.25">
      <c r="A485" s="190"/>
      <c r="B485" s="189"/>
      <c r="C485" s="189"/>
      <c r="D485" s="189"/>
      <c r="E485" s="189"/>
      <c r="F485" s="189"/>
      <c r="G485" s="114" t="s">
        <v>7</v>
      </c>
      <c r="H485" s="32">
        <f t="shared" si="105"/>
        <v>3.4</v>
      </c>
      <c r="I485" s="32">
        <v>0</v>
      </c>
      <c r="J485" s="32">
        <v>0</v>
      </c>
      <c r="K485" s="32">
        <v>0</v>
      </c>
      <c r="L485" s="32">
        <v>3.4</v>
      </c>
      <c r="M485" s="32">
        <v>0</v>
      </c>
      <c r="N485" s="32">
        <v>0</v>
      </c>
      <c r="O485" s="189"/>
      <c r="P485" s="189"/>
      <c r="Q485" s="74"/>
    </row>
    <row r="486" spans="1:17" ht="15.75" x14ac:dyDescent="0.25">
      <c r="A486" s="190"/>
      <c r="B486" s="189"/>
      <c r="C486" s="189"/>
      <c r="D486" s="189"/>
      <c r="E486" s="189"/>
      <c r="F486" s="189"/>
      <c r="G486" s="114" t="s">
        <v>8</v>
      </c>
      <c r="H486" s="32">
        <f t="shared" si="105"/>
        <v>0.2</v>
      </c>
      <c r="I486" s="32">
        <v>0</v>
      </c>
      <c r="J486" s="32">
        <v>0</v>
      </c>
      <c r="K486" s="32">
        <v>0</v>
      </c>
      <c r="L486" s="32">
        <v>0.2</v>
      </c>
      <c r="M486" s="32">
        <v>0</v>
      </c>
      <c r="N486" s="32">
        <v>0</v>
      </c>
      <c r="O486" s="189"/>
      <c r="P486" s="189"/>
      <c r="Q486" s="74"/>
    </row>
    <row r="487" spans="1:17" ht="24" x14ac:dyDescent="0.25">
      <c r="A487" s="190"/>
      <c r="B487" s="189"/>
      <c r="C487" s="189"/>
      <c r="D487" s="189"/>
      <c r="E487" s="189"/>
      <c r="F487" s="189"/>
      <c r="G487" s="114" t="s">
        <v>9</v>
      </c>
      <c r="H487" s="32">
        <f t="shared" si="105"/>
        <v>0</v>
      </c>
      <c r="I487" s="32">
        <v>0</v>
      </c>
      <c r="J487" s="32">
        <v>0</v>
      </c>
      <c r="K487" s="32">
        <v>0</v>
      </c>
      <c r="L487" s="32">
        <v>0</v>
      </c>
      <c r="M487" s="32">
        <v>0</v>
      </c>
      <c r="N487" s="32">
        <v>0</v>
      </c>
      <c r="O487" s="189"/>
      <c r="P487" s="189"/>
      <c r="Q487" s="74"/>
    </row>
    <row r="488" spans="1:17" ht="36" x14ac:dyDescent="0.25">
      <c r="A488" s="190" t="s">
        <v>2424</v>
      </c>
      <c r="B488" s="189" t="s">
        <v>2380</v>
      </c>
      <c r="C488" s="189" t="s">
        <v>294</v>
      </c>
      <c r="D488" s="189">
        <v>2030</v>
      </c>
      <c r="E488" s="189">
        <v>200</v>
      </c>
      <c r="F488" s="189" t="s">
        <v>2405</v>
      </c>
      <c r="G488" s="114" t="s">
        <v>4</v>
      </c>
      <c r="H488" s="32">
        <f>SUM(H489:H492)</f>
        <v>200</v>
      </c>
      <c r="I488" s="32">
        <f t="shared" ref="I488:N488" si="116">SUM(I489:I492)</f>
        <v>0</v>
      </c>
      <c r="J488" s="32">
        <f t="shared" si="116"/>
        <v>0</v>
      </c>
      <c r="K488" s="32">
        <f t="shared" si="116"/>
        <v>0</v>
      </c>
      <c r="L488" s="32">
        <f t="shared" si="116"/>
        <v>0</v>
      </c>
      <c r="M488" s="32">
        <f t="shared" si="116"/>
        <v>0</v>
      </c>
      <c r="N488" s="32">
        <f t="shared" si="116"/>
        <v>200</v>
      </c>
      <c r="O488" s="189">
        <v>200</v>
      </c>
      <c r="P488" s="189" t="s">
        <v>2224</v>
      </c>
      <c r="Q488" s="74"/>
    </row>
    <row r="489" spans="1:17" ht="15.75" x14ac:dyDescent="0.25">
      <c r="A489" s="190"/>
      <c r="B489" s="189"/>
      <c r="C489" s="189"/>
      <c r="D489" s="189"/>
      <c r="E489" s="189"/>
      <c r="F489" s="189"/>
      <c r="G489" s="114" t="s">
        <v>6</v>
      </c>
      <c r="H489" s="32">
        <f t="shared" si="105"/>
        <v>197.9</v>
      </c>
      <c r="I489" s="32">
        <v>0</v>
      </c>
      <c r="J489" s="32">
        <v>0</v>
      </c>
      <c r="K489" s="32">
        <v>0</v>
      </c>
      <c r="L489" s="32">
        <v>0</v>
      </c>
      <c r="M489" s="32">
        <v>0</v>
      </c>
      <c r="N489" s="32">
        <v>197.9</v>
      </c>
      <c r="O489" s="189"/>
      <c r="P489" s="189"/>
      <c r="Q489" s="74"/>
    </row>
    <row r="490" spans="1:17" ht="36" x14ac:dyDescent="0.25">
      <c r="A490" s="190"/>
      <c r="B490" s="189"/>
      <c r="C490" s="189"/>
      <c r="D490" s="189"/>
      <c r="E490" s="189"/>
      <c r="F490" s="189"/>
      <c r="G490" s="114" t="s">
        <v>7</v>
      </c>
      <c r="H490" s="32">
        <f t="shared" si="105"/>
        <v>2</v>
      </c>
      <c r="I490" s="32">
        <v>0</v>
      </c>
      <c r="J490" s="32">
        <v>0</v>
      </c>
      <c r="K490" s="32">
        <v>0</v>
      </c>
      <c r="L490" s="32">
        <v>0</v>
      </c>
      <c r="M490" s="32">
        <v>0</v>
      </c>
      <c r="N490" s="32">
        <v>2</v>
      </c>
      <c r="O490" s="189"/>
      <c r="P490" s="189"/>
      <c r="Q490" s="74"/>
    </row>
    <row r="491" spans="1:17" ht="15.75" x14ac:dyDescent="0.25">
      <c r="A491" s="190"/>
      <c r="B491" s="189"/>
      <c r="C491" s="189"/>
      <c r="D491" s="189"/>
      <c r="E491" s="189"/>
      <c r="F491" s="189"/>
      <c r="G491" s="114" t="s">
        <v>8</v>
      </c>
      <c r="H491" s="32">
        <f t="shared" si="105"/>
        <v>0.1</v>
      </c>
      <c r="I491" s="32">
        <v>0</v>
      </c>
      <c r="J491" s="32">
        <v>0</v>
      </c>
      <c r="K491" s="32">
        <v>0</v>
      </c>
      <c r="L491" s="32">
        <v>0</v>
      </c>
      <c r="M491" s="32">
        <v>0</v>
      </c>
      <c r="N491" s="32">
        <v>0.1</v>
      </c>
      <c r="O491" s="189"/>
      <c r="P491" s="189"/>
      <c r="Q491" s="74"/>
    </row>
    <row r="492" spans="1:17" ht="24" x14ac:dyDescent="0.25">
      <c r="A492" s="190"/>
      <c r="B492" s="189"/>
      <c r="C492" s="189"/>
      <c r="D492" s="189"/>
      <c r="E492" s="189"/>
      <c r="F492" s="189"/>
      <c r="G492" s="114" t="s">
        <v>9</v>
      </c>
      <c r="H492" s="32">
        <f t="shared" si="105"/>
        <v>0</v>
      </c>
      <c r="I492" s="32">
        <v>0</v>
      </c>
      <c r="J492" s="32">
        <v>0</v>
      </c>
      <c r="K492" s="32">
        <v>0</v>
      </c>
      <c r="L492" s="32">
        <v>0</v>
      </c>
      <c r="M492" s="32">
        <v>0</v>
      </c>
      <c r="N492" s="32">
        <v>0</v>
      </c>
      <c r="O492" s="189"/>
      <c r="P492" s="189"/>
      <c r="Q492" s="74"/>
    </row>
    <row r="493" spans="1:17" ht="36" x14ac:dyDescent="0.25">
      <c r="A493" s="208" t="s">
        <v>125</v>
      </c>
      <c r="B493" s="208"/>
      <c r="C493" s="208"/>
      <c r="D493" s="208"/>
      <c r="E493" s="208"/>
      <c r="F493" s="208"/>
      <c r="G493" s="115" t="s">
        <v>4</v>
      </c>
      <c r="H493" s="37">
        <f>SUM(H494:H497)</f>
        <v>5329.7</v>
      </c>
      <c r="I493" s="37">
        <f t="shared" ref="I493:N493" si="117">SUM(I494:I497)</f>
        <v>41.5</v>
      </c>
      <c r="J493" s="37">
        <f t="shared" si="117"/>
        <v>90.5</v>
      </c>
      <c r="K493" s="37">
        <f t="shared" si="117"/>
        <v>1310.4000000000001</v>
      </c>
      <c r="L493" s="37">
        <f t="shared" si="117"/>
        <v>2743.5</v>
      </c>
      <c r="M493" s="37">
        <f t="shared" si="117"/>
        <v>939.8</v>
      </c>
      <c r="N493" s="37">
        <f t="shared" si="117"/>
        <v>204.00000000000003</v>
      </c>
      <c r="O493" s="192"/>
      <c r="P493" s="192"/>
      <c r="Q493" s="74"/>
    </row>
    <row r="494" spans="1:17" ht="24" x14ac:dyDescent="0.25">
      <c r="A494" s="208"/>
      <c r="B494" s="208"/>
      <c r="C494" s="208"/>
      <c r="D494" s="208"/>
      <c r="E494" s="208"/>
      <c r="F494" s="208"/>
      <c r="G494" s="115" t="s">
        <v>259</v>
      </c>
      <c r="H494" s="37">
        <f t="shared" si="105"/>
        <v>4286.7</v>
      </c>
      <c r="I494" s="37">
        <f t="shared" ref="I494:N494" si="118">I179+I184+I189+I194+I199+I204+I209+I214+I219+I224+I229+I234+I239+I244+I249+I254+I259+I264+I269+I274+I279+I284+I289+I294+I299+I304+I309+I314+I319+I324+I329+I334+I339+I344+I349+I354+I359+I364+I369+I374+I379+I384+I389+I394+I399+I404+I409+I414+I419+I424+I429+I434+I439+I444+I449+I454+I459+I464+I469+I474+I479+I484+I489</f>
        <v>0</v>
      </c>
      <c r="J494" s="37">
        <f t="shared" si="118"/>
        <v>84.5</v>
      </c>
      <c r="K494" s="37">
        <f t="shared" si="118"/>
        <v>1296.5999999999999</v>
      </c>
      <c r="L494" s="37">
        <f t="shared" si="118"/>
        <v>2222.1000000000004</v>
      </c>
      <c r="M494" s="37">
        <f t="shared" si="118"/>
        <v>485.59999999999997</v>
      </c>
      <c r="N494" s="37">
        <f t="shared" si="118"/>
        <v>197.9</v>
      </c>
      <c r="O494" s="192"/>
      <c r="P494" s="192"/>
      <c r="Q494" s="74"/>
    </row>
    <row r="495" spans="1:17" ht="36" x14ac:dyDescent="0.25">
      <c r="A495" s="208"/>
      <c r="B495" s="208"/>
      <c r="C495" s="208"/>
      <c r="D495" s="208"/>
      <c r="E495" s="208"/>
      <c r="F495" s="208"/>
      <c r="G495" s="115" t="s">
        <v>7</v>
      </c>
      <c r="H495" s="37">
        <f>SUM(I495:N495)</f>
        <v>973.2</v>
      </c>
      <c r="I495" s="37">
        <f t="shared" ref="I495:N495" si="119">I180+I185+I190+I195+I200+I205+I210+I215+I220+I225+I230+I235+I240+I245+I250+I255+I260+I265+I270+I275+I280+I285+I290+I295+I300+I305+I310+I315+I320+I325+I330+I335+I340+I345+I350+I355+I360+I365+I370+I375+I380+I385+I390+I395+I400+I405+I410+I415+I420+I425+I430+I435+I440+I445+I450+I455+I460+I465+I470+I475+I480+I485+I490</f>
        <v>39.1</v>
      </c>
      <c r="J495" s="37">
        <f t="shared" si="119"/>
        <v>4</v>
      </c>
      <c r="K495" s="37">
        <f t="shared" si="119"/>
        <v>12.9</v>
      </c>
      <c r="L495" s="37">
        <f t="shared" si="119"/>
        <v>480.2</v>
      </c>
      <c r="M495" s="37">
        <f t="shared" si="119"/>
        <v>431.20000000000005</v>
      </c>
      <c r="N495" s="37">
        <f t="shared" si="119"/>
        <v>5.8</v>
      </c>
      <c r="O495" s="192"/>
      <c r="P495" s="192"/>
      <c r="Q495" s="74"/>
    </row>
    <row r="496" spans="1:17" ht="15.75" x14ac:dyDescent="0.25">
      <c r="A496" s="208"/>
      <c r="B496" s="208"/>
      <c r="C496" s="208"/>
      <c r="D496" s="208"/>
      <c r="E496" s="208"/>
      <c r="F496" s="208"/>
      <c r="G496" s="115" t="s">
        <v>8</v>
      </c>
      <c r="H496" s="37">
        <f t="shared" si="105"/>
        <v>69.8</v>
      </c>
      <c r="I496" s="37">
        <f t="shared" ref="I496:N496" si="120">I181+I186+I191+I196+I201+I206+I211+I216+I221+I226+I231+I236+I241+I246+I251+I256+I261+I266+I271+I276+I281+I286+I291+I296+I301+I306+I311+I316+I321+I326+I331+I336+I341+I346+I351+I356+I361+I366+I371+I376+I381+I386+I391+I396+I401+I406+I411+I416+I421+I426+I431+I436+I441+I446+I451+I456+I461+I466+I471+I476+I481+I486+I491</f>
        <v>2.4</v>
      </c>
      <c r="J496" s="37">
        <f t="shared" si="120"/>
        <v>2</v>
      </c>
      <c r="K496" s="37">
        <f t="shared" si="120"/>
        <v>0.9</v>
      </c>
      <c r="L496" s="37">
        <f t="shared" si="120"/>
        <v>41.199999999999996</v>
      </c>
      <c r="M496" s="37">
        <f t="shared" si="120"/>
        <v>23.000000000000007</v>
      </c>
      <c r="N496" s="37">
        <f t="shared" si="120"/>
        <v>0.30000000000000004</v>
      </c>
      <c r="O496" s="192"/>
      <c r="P496" s="192"/>
      <c r="Q496" s="74"/>
    </row>
    <row r="497" spans="1:17" ht="24" x14ac:dyDescent="0.25">
      <c r="A497" s="208"/>
      <c r="B497" s="208"/>
      <c r="C497" s="208"/>
      <c r="D497" s="208"/>
      <c r="E497" s="208"/>
      <c r="F497" s="208"/>
      <c r="G497" s="115" t="s">
        <v>9</v>
      </c>
      <c r="H497" s="37">
        <f t="shared" si="105"/>
        <v>0</v>
      </c>
      <c r="I497" s="37">
        <f t="shared" ref="I497:N497" si="121">I182+I187+I192+I197+I202+I207+I212+I217+I222+I227+I232+I237+I242+I247+I252+I257+I262+I267+I272+I277+I282+I287+I292+I297+I302+I307+I312+I317+I322+I327+I332+I337+I342+I347+I352+I357+I362+I367+I372+I377+I382+I387+I392+I397+I402+I407+I412+I417+I422+I427+I432+I437+I442+I447+I452+I457+I462+I467+I472+I477+I482+I487+I492</f>
        <v>0</v>
      </c>
      <c r="J497" s="37">
        <f t="shared" si="121"/>
        <v>0</v>
      </c>
      <c r="K497" s="37">
        <f t="shared" si="121"/>
        <v>0</v>
      </c>
      <c r="L497" s="37">
        <f t="shared" si="121"/>
        <v>0</v>
      </c>
      <c r="M497" s="37">
        <f t="shared" si="121"/>
        <v>0</v>
      </c>
      <c r="N497" s="37">
        <f t="shared" si="121"/>
        <v>0</v>
      </c>
      <c r="O497" s="192"/>
      <c r="P497" s="192"/>
      <c r="Q497" s="74"/>
    </row>
    <row r="498" spans="1:17" ht="15.75" x14ac:dyDescent="0.25">
      <c r="A498" s="208" t="s">
        <v>356</v>
      </c>
      <c r="B498" s="208"/>
      <c r="C498" s="208"/>
      <c r="D498" s="208"/>
      <c r="E498" s="208"/>
      <c r="F498" s="208"/>
      <c r="G498" s="208"/>
      <c r="H498" s="208"/>
      <c r="I498" s="208"/>
      <c r="J498" s="208"/>
      <c r="K498" s="208"/>
      <c r="L498" s="208"/>
      <c r="M498" s="208"/>
      <c r="N498" s="208"/>
      <c r="O498" s="208"/>
      <c r="P498" s="208"/>
      <c r="Q498" s="74"/>
    </row>
    <row r="499" spans="1:17" ht="36" x14ac:dyDescent="0.25">
      <c r="A499" s="190" t="s">
        <v>2425</v>
      </c>
      <c r="B499" s="189" t="s">
        <v>2426</v>
      </c>
      <c r="C499" s="189" t="s">
        <v>356</v>
      </c>
      <c r="D499" s="189" t="s">
        <v>67</v>
      </c>
      <c r="E499" s="189">
        <v>160</v>
      </c>
      <c r="F499" s="189" t="s">
        <v>2427</v>
      </c>
      <c r="G499" s="114" t="s">
        <v>4</v>
      </c>
      <c r="H499" s="32">
        <f>SUM(H500:H503)</f>
        <v>170.20000000000002</v>
      </c>
      <c r="I499" s="32">
        <f t="shared" ref="I499:N499" si="122">SUM(I500:I503)</f>
        <v>0</v>
      </c>
      <c r="J499" s="32">
        <f t="shared" si="122"/>
        <v>0</v>
      </c>
      <c r="K499" s="32">
        <f t="shared" si="122"/>
        <v>0</v>
      </c>
      <c r="L499" s="32">
        <f t="shared" si="122"/>
        <v>85.100000000000009</v>
      </c>
      <c r="M499" s="32">
        <f t="shared" si="122"/>
        <v>85.100000000000009</v>
      </c>
      <c r="N499" s="32">
        <f t="shared" si="122"/>
        <v>0</v>
      </c>
      <c r="O499" s="189">
        <v>310</v>
      </c>
      <c r="P499" s="189" t="s">
        <v>2428</v>
      </c>
      <c r="Q499" s="74"/>
    </row>
    <row r="500" spans="1:17" ht="15.75" x14ac:dyDescent="0.25">
      <c r="A500" s="190"/>
      <c r="B500" s="189"/>
      <c r="C500" s="189"/>
      <c r="D500" s="189"/>
      <c r="E500" s="189"/>
      <c r="F500" s="189"/>
      <c r="G500" s="114" t="s">
        <v>259</v>
      </c>
      <c r="H500" s="32">
        <f>SUM(I500:N500)</f>
        <v>168.4</v>
      </c>
      <c r="I500" s="32">
        <v>0</v>
      </c>
      <c r="J500" s="32">
        <v>0</v>
      </c>
      <c r="K500" s="32">
        <v>0</v>
      </c>
      <c r="L500" s="32">
        <v>84.2</v>
      </c>
      <c r="M500" s="32">
        <v>84.2</v>
      </c>
      <c r="N500" s="32">
        <v>0</v>
      </c>
      <c r="O500" s="189"/>
      <c r="P500" s="189"/>
      <c r="Q500" s="74"/>
    </row>
    <row r="501" spans="1:17" ht="36" x14ac:dyDescent="0.25">
      <c r="A501" s="190"/>
      <c r="B501" s="189"/>
      <c r="C501" s="189"/>
      <c r="D501" s="189"/>
      <c r="E501" s="189"/>
      <c r="F501" s="189"/>
      <c r="G501" s="114" t="s">
        <v>7</v>
      </c>
      <c r="H501" s="32">
        <f t="shared" ref="H501:H563" si="123">SUM(I501:N501)</f>
        <v>1.8</v>
      </c>
      <c r="I501" s="32">
        <v>0</v>
      </c>
      <c r="J501" s="32">
        <v>0</v>
      </c>
      <c r="K501" s="32">
        <v>0</v>
      </c>
      <c r="L501" s="32">
        <v>0.9</v>
      </c>
      <c r="M501" s="32">
        <v>0.9</v>
      </c>
      <c r="N501" s="32">
        <v>0</v>
      </c>
      <c r="O501" s="189"/>
      <c r="P501" s="189"/>
      <c r="Q501" s="74"/>
    </row>
    <row r="502" spans="1:17" ht="15.75" x14ac:dyDescent="0.25">
      <c r="A502" s="190"/>
      <c r="B502" s="189"/>
      <c r="C502" s="189"/>
      <c r="D502" s="189"/>
      <c r="E502" s="189"/>
      <c r="F502" s="189"/>
      <c r="G502" s="114" t="s">
        <v>8</v>
      </c>
      <c r="H502" s="32">
        <f t="shared" si="123"/>
        <v>0</v>
      </c>
      <c r="I502" s="32">
        <v>0</v>
      </c>
      <c r="J502" s="32">
        <v>0</v>
      </c>
      <c r="K502" s="32">
        <v>0</v>
      </c>
      <c r="L502" s="32">
        <v>0</v>
      </c>
      <c r="M502" s="32">
        <v>0</v>
      </c>
      <c r="N502" s="32">
        <v>0</v>
      </c>
      <c r="O502" s="189"/>
      <c r="P502" s="189"/>
      <c r="Q502" s="74"/>
    </row>
    <row r="503" spans="1:17" ht="24" x14ac:dyDescent="0.25">
      <c r="A503" s="190"/>
      <c r="B503" s="189"/>
      <c r="C503" s="189"/>
      <c r="D503" s="189"/>
      <c r="E503" s="189"/>
      <c r="F503" s="189"/>
      <c r="G503" s="114" t="s">
        <v>9</v>
      </c>
      <c r="H503" s="32">
        <f t="shared" si="123"/>
        <v>0</v>
      </c>
      <c r="I503" s="32">
        <v>0</v>
      </c>
      <c r="J503" s="32">
        <v>0</v>
      </c>
      <c r="K503" s="32">
        <v>0</v>
      </c>
      <c r="L503" s="32">
        <v>0</v>
      </c>
      <c r="M503" s="32">
        <v>0</v>
      </c>
      <c r="N503" s="32">
        <v>0</v>
      </c>
      <c r="O503" s="189"/>
      <c r="P503" s="189"/>
      <c r="Q503" s="74"/>
    </row>
    <row r="504" spans="1:17" ht="36" x14ac:dyDescent="0.25">
      <c r="A504" s="190" t="s">
        <v>2429</v>
      </c>
      <c r="B504" s="189" t="s">
        <v>2426</v>
      </c>
      <c r="C504" s="189" t="s">
        <v>356</v>
      </c>
      <c r="D504" s="189">
        <v>2028</v>
      </c>
      <c r="E504" s="189">
        <v>350</v>
      </c>
      <c r="F504" s="189" t="s">
        <v>2427</v>
      </c>
      <c r="G504" s="114" t="s">
        <v>4</v>
      </c>
      <c r="H504" s="32">
        <f>SUM(H505:H508)</f>
        <v>160</v>
      </c>
      <c r="I504" s="32">
        <f t="shared" ref="I504:N504" si="124">SUM(I505:I508)</f>
        <v>0</v>
      </c>
      <c r="J504" s="32">
        <f t="shared" si="124"/>
        <v>0</v>
      </c>
      <c r="K504" s="32">
        <f t="shared" si="124"/>
        <v>0</v>
      </c>
      <c r="L504" s="32">
        <f t="shared" si="124"/>
        <v>160</v>
      </c>
      <c r="M504" s="32">
        <f t="shared" si="124"/>
        <v>0</v>
      </c>
      <c r="N504" s="32">
        <f t="shared" si="124"/>
        <v>0</v>
      </c>
      <c r="O504" s="189">
        <v>825</v>
      </c>
      <c r="P504" s="189" t="s">
        <v>2428</v>
      </c>
      <c r="Q504" s="74"/>
    </row>
    <row r="505" spans="1:17" ht="15.75" x14ac:dyDescent="0.25">
      <c r="A505" s="190"/>
      <c r="B505" s="189"/>
      <c r="C505" s="189"/>
      <c r="D505" s="189"/>
      <c r="E505" s="189"/>
      <c r="F505" s="189"/>
      <c r="G505" s="114" t="s">
        <v>259</v>
      </c>
      <c r="H505" s="32">
        <f t="shared" si="123"/>
        <v>158.4</v>
      </c>
      <c r="I505" s="32">
        <v>0</v>
      </c>
      <c r="J505" s="32">
        <v>0</v>
      </c>
      <c r="K505" s="32">
        <v>0</v>
      </c>
      <c r="L505" s="32">
        <v>158.4</v>
      </c>
      <c r="M505" s="32">
        <v>0</v>
      </c>
      <c r="N505" s="32">
        <v>0</v>
      </c>
      <c r="O505" s="189"/>
      <c r="P505" s="189"/>
      <c r="Q505" s="74"/>
    </row>
    <row r="506" spans="1:17" ht="36" x14ac:dyDescent="0.25">
      <c r="A506" s="190"/>
      <c r="B506" s="189"/>
      <c r="C506" s="189"/>
      <c r="D506" s="189"/>
      <c r="E506" s="189"/>
      <c r="F506" s="189"/>
      <c r="G506" s="114" t="s">
        <v>7</v>
      </c>
      <c r="H506" s="32">
        <f t="shared" si="123"/>
        <v>1.6</v>
      </c>
      <c r="I506" s="32">
        <v>0</v>
      </c>
      <c r="J506" s="32">
        <v>0</v>
      </c>
      <c r="K506" s="32">
        <v>0</v>
      </c>
      <c r="L506" s="32">
        <v>1.6</v>
      </c>
      <c r="M506" s="32">
        <v>0</v>
      </c>
      <c r="N506" s="32">
        <v>0</v>
      </c>
      <c r="O506" s="189"/>
      <c r="P506" s="189"/>
      <c r="Q506" s="74"/>
    </row>
    <row r="507" spans="1:17" ht="15.75" x14ac:dyDescent="0.25">
      <c r="A507" s="190"/>
      <c r="B507" s="189"/>
      <c r="C507" s="189"/>
      <c r="D507" s="189"/>
      <c r="E507" s="189"/>
      <c r="F507" s="189"/>
      <c r="G507" s="114" t="s">
        <v>8</v>
      </c>
      <c r="H507" s="32">
        <f t="shared" si="123"/>
        <v>0</v>
      </c>
      <c r="I507" s="32">
        <v>0</v>
      </c>
      <c r="J507" s="32">
        <v>0</v>
      </c>
      <c r="K507" s="32">
        <v>0</v>
      </c>
      <c r="L507" s="32">
        <v>0</v>
      </c>
      <c r="M507" s="32">
        <v>0</v>
      </c>
      <c r="N507" s="32">
        <v>0</v>
      </c>
      <c r="O507" s="189"/>
      <c r="P507" s="189"/>
      <c r="Q507" s="74"/>
    </row>
    <row r="508" spans="1:17" ht="24" x14ac:dyDescent="0.25">
      <c r="A508" s="190"/>
      <c r="B508" s="189"/>
      <c r="C508" s="189"/>
      <c r="D508" s="189"/>
      <c r="E508" s="189"/>
      <c r="F508" s="189"/>
      <c r="G508" s="114" t="s">
        <v>9</v>
      </c>
      <c r="H508" s="32">
        <f t="shared" si="123"/>
        <v>0</v>
      </c>
      <c r="I508" s="32">
        <v>0</v>
      </c>
      <c r="J508" s="32">
        <v>0</v>
      </c>
      <c r="K508" s="32">
        <v>0</v>
      </c>
      <c r="L508" s="32">
        <v>0</v>
      </c>
      <c r="M508" s="32">
        <v>0</v>
      </c>
      <c r="N508" s="32">
        <v>0</v>
      </c>
      <c r="O508" s="189"/>
      <c r="P508" s="189"/>
      <c r="Q508" s="74"/>
    </row>
    <row r="509" spans="1:17" ht="36" x14ac:dyDescent="0.25">
      <c r="A509" s="190" t="s">
        <v>2430</v>
      </c>
      <c r="B509" s="189" t="s">
        <v>2426</v>
      </c>
      <c r="C509" s="189" t="s">
        <v>356</v>
      </c>
      <c r="D509" s="189">
        <v>2028</v>
      </c>
      <c r="E509" s="189">
        <v>250</v>
      </c>
      <c r="F509" s="189" t="s">
        <v>2427</v>
      </c>
      <c r="G509" s="114" t="s">
        <v>4</v>
      </c>
      <c r="H509" s="32">
        <f>SUM(H510:H513)</f>
        <v>79</v>
      </c>
      <c r="I509" s="32">
        <f t="shared" ref="I509:N509" si="125">SUM(I510:I513)</f>
        <v>0</v>
      </c>
      <c r="J509" s="32">
        <f t="shared" si="125"/>
        <v>0</v>
      </c>
      <c r="K509" s="32">
        <f t="shared" si="125"/>
        <v>0</v>
      </c>
      <c r="L509" s="32">
        <f t="shared" si="125"/>
        <v>79</v>
      </c>
      <c r="M509" s="32">
        <f t="shared" si="125"/>
        <v>0</v>
      </c>
      <c r="N509" s="32">
        <f t="shared" si="125"/>
        <v>0</v>
      </c>
      <c r="O509" s="189">
        <v>2500</v>
      </c>
      <c r="P509" s="189" t="s">
        <v>2431</v>
      </c>
      <c r="Q509" s="74"/>
    </row>
    <row r="510" spans="1:17" ht="15.75" x14ac:dyDescent="0.25">
      <c r="A510" s="190"/>
      <c r="B510" s="189"/>
      <c r="C510" s="189"/>
      <c r="D510" s="189"/>
      <c r="E510" s="189"/>
      <c r="F510" s="189"/>
      <c r="G510" s="114" t="s">
        <v>259</v>
      </c>
      <c r="H510" s="32">
        <f t="shared" si="123"/>
        <v>78.2</v>
      </c>
      <c r="I510" s="32">
        <v>0</v>
      </c>
      <c r="J510" s="32">
        <v>0</v>
      </c>
      <c r="K510" s="32">
        <v>0</v>
      </c>
      <c r="L510" s="32">
        <v>78.2</v>
      </c>
      <c r="M510" s="32">
        <v>0</v>
      </c>
      <c r="N510" s="32">
        <v>0</v>
      </c>
      <c r="O510" s="189"/>
      <c r="P510" s="189"/>
      <c r="Q510" s="74"/>
    </row>
    <row r="511" spans="1:17" ht="36" x14ac:dyDescent="0.25">
      <c r="A511" s="190"/>
      <c r="B511" s="189"/>
      <c r="C511" s="189"/>
      <c r="D511" s="189"/>
      <c r="E511" s="189"/>
      <c r="F511" s="189"/>
      <c r="G511" s="114" t="s">
        <v>7</v>
      </c>
      <c r="H511" s="32">
        <f t="shared" si="123"/>
        <v>0.8</v>
      </c>
      <c r="I511" s="32">
        <v>0</v>
      </c>
      <c r="J511" s="32">
        <v>0</v>
      </c>
      <c r="K511" s="32">
        <v>0</v>
      </c>
      <c r="L511" s="32">
        <v>0.8</v>
      </c>
      <c r="M511" s="32">
        <v>0</v>
      </c>
      <c r="N511" s="32">
        <v>0</v>
      </c>
      <c r="O511" s="189"/>
      <c r="P511" s="189"/>
      <c r="Q511" s="74"/>
    </row>
    <row r="512" spans="1:17" ht="15.75" x14ac:dyDescent="0.25">
      <c r="A512" s="190"/>
      <c r="B512" s="189"/>
      <c r="C512" s="189"/>
      <c r="D512" s="189"/>
      <c r="E512" s="189"/>
      <c r="F512" s="189"/>
      <c r="G512" s="114" t="s">
        <v>8</v>
      </c>
      <c r="H512" s="32">
        <f t="shared" si="123"/>
        <v>0</v>
      </c>
      <c r="I512" s="32">
        <v>0</v>
      </c>
      <c r="J512" s="32">
        <v>0</v>
      </c>
      <c r="K512" s="32">
        <v>0</v>
      </c>
      <c r="L512" s="32">
        <v>0</v>
      </c>
      <c r="M512" s="32">
        <v>0</v>
      </c>
      <c r="N512" s="32">
        <v>0</v>
      </c>
      <c r="O512" s="189"/>
      <c r="P512" s="189"/>
      <c r="Q512" s="74"/>
    </row>
    <row r="513" spans="1:17" ht="24" x14ac:dyDescent="0.25">
      <c r="A513" s="190"/>
      <c r="B513" s="189"/>
      <c r="C513" s="189"/>
      <c r="D513" s="189"/>
      <c r="E513" s="189"/>
      <c r="F513" s="189"/>
      <c r="G513" s="114" t="s">
        <v>9</v>
      </c>
      <c r="H513" s="32">
        <f t="shared" si="123"/>
        <v>0</v>
      </c>
      <c r="I513" s="32">
        <v>0</v>
      </c>
      <c r="J513" s="32">
        <v>0</v>
      </c>
      <c r="K513" s="32">
        <v>0</v>
      </c>
      <c r="L513" s="32">
        <v>0</v>
      </c>
      <c r="M513" s="32">
        <v>0</v>
      </c>
      <c r="N513" s="32">
        <v>0</v>
      </c>
      <c r="O513" s="189"/>
      <c r="P513" s="189"/>
      <c r="Q513" s="74"/>
    </row>
    <row r="514" spans="1:17" ht="36" x14ac:dyDescent="0.25">
      <c r="A514" s="190" t="s">
        <v>2432</v>
      </c>
      <c r="B514" s="189" t="s">
        <v>2426</v>
      </c>
      <c r="C514" s="189" t="s">
        <v>356</v>
      </c>
      <c r="D514" s="189">
        <v>2028</v>
      </c>
      <c r="E514" s="189">
        <v>120</v>
      </c>
      <c r="F514" s="189" t="s">
        <v>2427</v>
      </c>
      <c r="G514" s="114" t="s">
        <v>4</v>
      </c>
      <c r="H514" s="32">
        <f>SUM(H515:H518)</f>
        <v>70</v>
      </c>
      <c r="I514" s="32">
        <f t="shared" ref="I514:N514" si="126">SUM(I515:I518)</f>
        <v>0</v>
      </c>
      <c r="J514" s="32">
        <f t="shared" si="126"/>
        <v>0</v>
      </c>
      <c r="K514" s="32">
        <f t="shared" si="126"/>
        <v>0</v>
      </c>
      <c r="L514" s="32">
        <f t="shared" si="126"/>
        <v>70</v>
      </c>
      <c r="M514" s="32">
        <f t="shared" si="126"/>
        <v>0</v>
      </c>
      <c r="N514" s="32">
        <f t="shared" si="126"/>
        <v>0</v>
      </c>
      <c r="O514" s="189">
        <v>180</v>
      </c>
      <c r="P514" s="189" t="s">
        <v>2431</v>
      </c>
      <c r="Q514" s="74"/>
    </row>
    <row r="515" spans="1:17" ht="15.75" x14ac:dyDescent="0.25">
      <c r="A515" s="190"/>
      <c r="B515" s="189"/>
      <c r="C515" s="189"/>
      <c r="D515" s="189"/>
      <c r="E515" s="189"/>
      <c r="F515" s="189"/>
      <c r="G515" s="114" t="s">
        <v>259</v>
      </c>
      <c r="H515" s="32">
        <f t="shared" si="123"/>
        <v>69.3</v>
      </c>
      <c r="I515" s="32">
        <v>0</v>
      </c>
      <c r="J515" s="32">
        <v>0</v>
      </c>
      <c r="K515" s="32">
        <v>0</v>
      </c>
      <c r="L515" s="32">
        <v>69.3</v>
      </c>
      <c r="M515" s="32">
        <v>0</v>
      </c>
      <c r="N515" s="32">
        <v>0</v>
      </c>
      <c r="O515" s="189"/>
      <c r="P515" s="189"/>
      <c r="Q515" s="74"/>
    </row>
    <row r="516" spans="1:17" ht="36" x14ac:dyDescent="0.25">
      <c r="A516" s="190"/>
      <c r="B516" s="189"/>
      <c r="C516" s="189"/>
      <c r="D516" s="189"/>
      <c r="E516" s="189"/>
      <c r="F516" s="189"/>
      <c r="G516" s="114" t="s">
        <v>7</v>
      </c>
      <c r="H516" s="32">
        <f t="shared" si="123"/>
        <v>0.7</v>
      </c>
      <c r="I516" s="32">
        <v>0</v>
      </c>
      <c r="J516" s="32">
        <v>0</v>
      </c>
      <c r="K516" s="32">
        <v>0</v>
      </c>
      <c r="L516" s="32">
        <v>0.7</v>
      </c>
      <c r="M516" s="32">
        <v>0</v>
      </c>
      <c r="N516" s="32">
        <v>0</v>
      </c>
      <c r="O516" s="189"/>
      <c r="P516" s="189"/>
      <c r="Q516" s="74"/>
    </row>
    <row r="517" spans="1:17" ht="15.75" x14ac:dyDescent="0.25">
      <c r="A517" s="190"/>
      <c r="B517" s="189"/>
      <c r="C517" s="189"/>
      <c r="D517" s="189"/>
      <c r="E517" s="189"/>
      <c r="F517" s="189"/>
      <c r="G517" s="114" t="s">
        <v>8</v>
      </c>
      <c r="H517" s="32">
        <f t="shared" si="123"/>
        <v>0</v>
      </c>
      <c r="I517" s="32">
        <v>0</v>
      </c>
      <c r="J517" s="32">
        <v>0</v>
      </c>
      <c r="K517" s="32">
        <v>0</v>
      </c>
      <c r="L517" s="32">
        <v>0</v>
      </c>
      <c r="M517" s="32">
        <v>0</v>
      </c>
      <c r="N517" s="32">
        <v>0</v>
      </c>
      <c r="O517" s="189"/>
      <c r="P517" s="189"/>
      <c r="Q517" s="74"/>
    </row>
    <row r="518" spans="1:17" ht="24" x14ac:dyDescent="0.25">
      <c r="A518" s="190"/>
      <c r="B518" s="189"/>
      <c r="C518" s="189"/>
      <c r="D518" s="189"/>
      <c r="E518" s="189"/>
      <c r="F518" s="189"/>
      <c r="G518" s="114" t="s">
        <v>9</v>
      </c>
      <c r="H518" s="32">
        <f t="shared" si="123"/>
        <v>0</v>
      </c>
      <c r="I518" s="32">
        <v>0</v>
      </c>
      <c r="J518" s="32">
        <v>0</v>
      </c>
      <c r="K518" s="32">
        <v>0</v>
      </c>
      <c r="L518" s="32">
        <v>0</v>
      </c>
      <c r="M518" s="32">
        <v>0</v>
      </c>
      <c r="N518" s="32">
        <v>0</v>
      </c>
      <c r="O518" s="189"/>
      <c r="P518" s="189"/>
      <c r="Q518" s="74"/>
    </row>
    <row r="519" spans="1:17" ht="36" x14ac:dyDescent="0.25">
      <c r="A519" s="190" t="s">
        <v>2433</v>
      </c>
      <c r="B519" s="189" t="s">
        <v>2426</v>
      </c>
      <c r="C519" s="189" t="s">
        <v>356</v>
      </c>
      <c r="D519" s="189" t="s">
        <v>67</v>
      </c>
      <c r="E519" s="189">
        <v>60</v>
      </c>
      <c r="F519" s="189" t="s">
        <v>2427</v>
      </c>
      <c r="G519" s="114" t="s">
        <v>4</v>
      </c>
      <c r="H519" s="32">
        <f>SUM(H520:H523)</f>
        <v>15</v>
      </c>
      <c r="I519" s="32">
        <f t="shared" ref="I519:N519" si="127">SUM(I520:I523)</f>
        <v>0</v>
      </c>
      <c r="J519" s="32">
        <f t="shared" si="127"/>
        <v>0</v>
      </c>
      <c r="K519" s="32">
        <f t="shared" si="127"/>
        <v>0</v>
      </c>
      <c r="L519" s="32">
        <f t="shared" si="127"/>
        <v>8</v>
      </c>
      <c r="M519" s="32">
        <f t="shared" si="127"/>
        <v>7</v>
      </c>
      <c r="N519" s="32">
        <f t="shared" si="127"/>
        <v>0</v>
      </c>
      <c r="O519" s="189">
        <v>180</v>
      </c>
      <c r="P519" s="189" t="s">
        <v>2431</v>
      </c>
      <c r="Q519" s="74"/>
    </row>
    <row r="520" spans="1:17" ht="15.75" x14ac:dyDescent="0.25">
      <c r="A520" s="190"/>
      <c r="B520" s="189"/>
      <c r="C520" s="189"/>
      <c r="D520" s="189"/>
      <c r="E520" s="189"/>
      <c r="F520" s="189"/>
      <c r="G520" s="114" t="s">
        <v>259</v>
      </c>
      <c r="H520" s="32">
        <f t="shared" si="123"/>
        <v>14.8</v>
      </c>
      <c r="I520" s="32">
        <v>0</v>
      </c>
      <c r="J520" s="32">
        <v>0</v>
      </c>
      <c r="K520" s="32">
        <v>0</v>
      </c>
      <c r="L520" s="32">
        <v>7.9</v>
      </c>
      <c r="M520" s="32">
        <v>6.9</v>
      </c>
      <c r="N520" s="32">
        <v>0</v>
      </c>
      <c r="O520" s="189"/>
      <c r="P520" s="189"/>
      <c r="Q520" s="74"/>
    </row>
    <row r="521" spans="1:17" ht="36" x14ac:dyDescent="0.25">
      <c r="A521" s="190"/>
      <c r="B521" s="189"/>
      <c r="C521" s="189"/>
      <c r="D521" s="189"/>
      <c r="E521" s="189"/>
      <c r="F521" s="189"/>
      <c r="G521" s="114" t="s">
        <v>7</v>
      </c>
      <c r="H521" s="32">
        <f t="shared" si="123"/>
        <v>0.2</v>
      </c>
      <c r="I521" s="32">
        <v>0</v>
      </c>
      <c r="J521" s="32">
        <v>0</v>
      </c>
      <c r="K521" s="32">
        <v>0</v>
      </c>
      <c r="L521" s="32">
        <v>0.1</v>
      </c>
      <c r="M521" s="32">
        <v>0.1</v>
      </c>
      <c r="N521" s="32">
        <v>0</v>
      </c>
      <c r="O521" s="189"/>
      <c r="P521" s="189"/>
      <c r="Q521" s="74"/>
    </row>
    <row r="522" spans="1:17" ht="15.75" x14ac:dyDescent="0.25">
      <c r="A522" s="190"/>
      <c r="B522" s="189"/>
      <c r="C522" s="189"/>
      <c r="D522" s="189"/>
      <c r="E522" s="189"/>
      <c r="F522" s="189"/>
      <c r="G522" s="114" t="s">
        <v>8</v>
      </c>
      <c r="H522" s="32">
        <f t="shared" si="123"/>
        <v>0</v>
      </c>
      <c r="I522" s="32">
        <v>0</v>
      </c>
      <c r="J522" s="32">
        <v>0</v>
      </c>
      <c r="K522" s="32">
        <v>0</v>
      </c>
      <c r="L522" s="32">
        <v>0</v>
      </c>
      <c r="M522" s="32">
        <v>0</v>
      </c>
      <c r="N522" s="32">
        <v>0</v>
      </c>
      <c r="O522" s="189"/>
      <c r="P522" s="189"/>
      <c r="Q522" s="74"/>
    </row>
    <row r="523" spans="1:17" ht="24" x14ac:dyDescent="0.25">
      <c r="A523" s="190"/>
      <c r="B523" s="189"/>
      <c r="C523" s="189"/>
      <c r="D523" s="189"/>
      <c r="E523" s="189"/>
      <c r="F523" s="189"/>
      <c r="G523" s="114" t="s">
        <v>9</v>
      </c>
      <c r="H523" s="32">
        <f t="shared" si="123"/>
        <v>0</v>
      </c>
      <c r="I523" s="32">
        <v>0</v>
      </c>
      <c r="J523" s="32">
        <v>0</v>
      </c>
      <c r="K523" s="32">
        <v>0</v>
      </c>
      <c r="L523" s="32">
        <v>0</v>
      </c>
      <c r="M523" s="32">
        <v>0</v>
      </c>
      <c r="N523" s="32">
        <v>0</v>
      </c>
      <c r="O523" s="189"/>
      <c r="P523" s="189"/>
      <c r="Q523" s="74"/>
    </row>
    <row r="524" spans="1:17" ht="36" x14ac:dyDescent="0.25">
      <c r="A524" s="190" t="s">
        <v>2434</v>
      </c>
      <c r="B524" s="189" t="s">
        <v>2426</v>
      </c>
      <c r="C524" s="189" t="s">
        <v>356</v>
      </c>
      <c r="D524" s="189" t="s">
        <v>67</v>
      </c>
      <c r="E524" s="189">
        <v>100</v>
      </c>
      <c r="F524" s="189" t="s">
        <v>2427</v>
      </c>
      <c r="G524" s="114" t="s">
        <v>4</v>
      </c>
      <c r="H524" s="32">
        <f>SUM(H525:H528)</f>
        <v>120</v>
      </c>
      <c r="I524" s="32">
        <f t="shared" ref="I524:N524" si="128">SUM(I525:I528)</f>
        <v>0</v>
      </c>
      <c r="J524" s="32">
        <f t="shared" si="128"/>
        <v>0</v>
      </c>
      <c r="K524" s="32">
        <f t="shared" si="128"/>
        <v>0</v>
      </c>
      <c r="L524" s="32">
        <f t="shared" si="128"/>
        <v>60</v>
      </c>
      <c r="M524" s="32">
        <f t="shared" si="128"/>
        <v>60</v>
      </c>
      <c r="N524" s="32">
        <f t="shared" si="128"/>
        <v>0</v>
      </c>
      <c r="O524" s="189">
        <v>160</v>
      </c>
      <c r="P524" s="189" t="s">
        <v>2431</v>
      </c>
      <c r="Q524" s="74"/>
    </row>
    <row r="525" spans="1:17" ht="15.75" x14ac:dyDescent="0.25">
      <c r="A525" s="190"/>
      <c r="B525" s="189"/>
      <c r="C525" s="189"/>
      <c r="D525" s="189"/>
      <c r="E525" s="189"/>
      <c r="F525" s="189"/>
      <c r="G525" s="114" t="s">
        <v>259</v>
      </c>
      <c r="H525" s="32">
        <f t="shared" si="123"/>
        <v>118.8</v>
      </c>
      <c r="I525" s="32">
        <v>0</v>
      </c>
      <c r="J525" s="32">
        <v>0</v>
      </c>
      <c r="K525" s="32">
        <v>0</v>
      </c>
      <c r="L525" s="32">
        <v>59.4</v>
      </c>
      <c r="M525" s="32">
        <v>59.4</v>
      </c>
      <c r="N525" s="32">
        <v>0</v>
      </c>
      <c r="O525" s="189"/>
      <c r="P525" s="189"/>
      <c r="Q525" s="74"/>
    </row>
    <row r="526" spans="1:17" ht="36" x14ac:dyDescent="0.25">
      <c r="A526" s="190"/>
      <c r="B526" s="189"/>
      <c r="C526" s="189"/>
      <c r="D526" s="189"/>
      <c r="E526" s="189"/>
      <c r="F526" s="189"/>
      <c r="G526" s="114" t="s">
        <v>7</v>
      </c>
      <c r="H526" s="32">
        <f t="shared" si="123"/>
        <v>1.2</v>
      </c>
      <c r="I526" s="32">
        <v>0</v>
      </c>
      <c r="J526" s="32">
        <v>0</v>
      </c>
      <c r="K526" s="32">
        <v>0</v>
      </c>
      <c r="L526" s="32">
        <v>0.6</v>
      </c>
      <c r="M526" s="32">
        <v>0.6</v>
      </c>
      <c r="N526" s="32">
        <v>0</v>
      </c>
      <c r="O526" s="189"/>
      <c r="P526" s="189"/>
      <c r="Q526" s="74"/>
    </row>
    <row r="527" spans="1:17" ht="15.75" x14ac:dyDescent="0.25">
      <c r="A527" s="190"/>
      <c r="B527" s="189"/>
      <c r="C527" s="189"/>
      <c r="D527" s="189"/>
      <c r="E527" s="189"/>
      <c r="F527" s="189"/>
      <c r="G527" s="114" t="s">
        <v>8</v>
      </c>
      <c r="H527" s="32">
        <f t="shared" si="123"/>
        <v>0</v>
      </c>
      <c r="I527" s="32">
        <v>0</v>
      </c>
      <c r="J527" s="32">
        <v>0</v>
      </c>
      <c r="K527" s="32">
        <v>0</v>
      </c>
      <c r="L527" s="32">
        <v>0</v>
      </c>
      <c r="M527" s="32">
        <v>0</v>
      </c>
      <c r="N527" s="32">
        <v>0</v>
      </c>
      <c r="O527" s="189"/>
      <c r="P527" s="189"/>
      <c r="Q527" s="74"/>
    </row>
    <row r="528" spans="1:17" ht="24" x14ac:dyDescent="0.25">
      <c r="A528" s="190"/>
      <c r="B528" s="189"/>
      <c r="C528" s="189"/>
      <c r="D528" s="189"/>
      <c r="E528" s="189"/>
      <c r="F528" s="189"/>
      <c r="G528" s="114" t="s">
        <v>9</v>
      </c>
      <c r="H528" s="32">
        <f t="shared" si="123"/>
        <v>0</v>
      </c>
      <c r="I528" s="32">
        <v>0</v>
      </c>
      <c r="J528" s="32">
        <v>0</v>
      </c>
      <c r="K528" s="32">
        <v>0</v>
      </c>
      <c r="L528" s="32">
        <v>0</v>
      </c>
      <c r="M528" s="32">
        <v>0</v>
      </c>
      <c r="N528" s="32">
        <v>0</v>
      </c>
      <c r="O528" s="189"/>
      <c r="P528" s="189"/>
      <c r="Q528" s="74"/>
    </row>
    <row r="529" spans="1:17" ht="36" x14ac:dyDescent="0.25">
      <c r="A529" s="190" t="s">
        <v>2435</v>
      </c>
      <c r="B529" s="189" t="s">
        <v>2426</v>
      </c>
      <c r="C529" s="189" t="s">
        <v>356</v>
      </c>
      <c r="D529" s="189">
        <v>2029</v>
      </c>
      <c r="E529" s="189">
        <v>60</v>
      </c>
      <c r="F529" s="189" t="s">
        <v>2427</v>
      </c>
      <c r="G529" s="114" t="s">
        <v>4</v>
      </c>
      <c r="H529" s="32">
        <f>SUM(H530:H533)</f>
        <v>10</v>
      </c>
      <c r="I529" s="32">
        <f t="shared" ref="I529:N529" si="129">SUM(I530:I533)</f>
        <v>0</v>
      </c>
      <c r="J529" s="32">
        <f t="shared" si="129"/>
        <v>0</v>
      </c>
      <c r="K529" s="32">
        <f t="shared" si="129"/>
        <v>0</v>
      </c>
      <c r="L529" s="32">
        <f t="shared" si="129"/>
        <v>0</v>
      </c>
      <c r="M529" s="32">
        <f t="shared" si="129"/>
        <v>10</v>
      </c>
      <c r="N529" s="32">
        <f t="shared" si="129"/>
        <v>0</v>
      </c>
      <c r="O529" s="189">
        <v>160</v>
      </c>
      <c r="P529" s="189" t="s">
        <v>2428</v>
      </c>
      <c r="Q529" s="74"/>
    </row>
    <row r="530" spans="1:17" ht="15.75" x14ac:dyDescent="0.25">
      <c r="A530" s="190"/>
      <c r="B530" s="189"/>
      <c r="C530" s="189"/>
      <c r="D530" s="189"/>
      <c r="E530" s="189"/>
      <c r="F530" s="189"/>
      <c r="G530" s="114" t="s">
        <v>259</v>
      </c>
      <c r="H530" s="32">
        <f t="shared" si="123"/>
        <v>9.9</v>
      </c>
      <c r="I530" s="32">
        <v>0</v>
      </c>
      <c r="J530" s="32">
        <v>0</v>
      </c>
      <c r="K530" s="32">
        <v>0</v>
      </c>
      <c r="L530" s="32">
        <v>0</v>
      </c>
      <c r="M530" s="32">
        <v>9.9</v>
      </c>
      <c r="N530" s="32">
        <v>0</v>
      </c>
      <c r="O530" s="189"/>
      <c r="P530" s="189"/>
      <c r="Q530" s="74"/>
    </row>
    <row r="531" spans="1:17" ht="36" x14ac:dyDescent="0.25">
      <c r="A531" s="190"/>
      <c r="B531" s="189"/>
      <c r="C531" s="189"/>
      <c r="D531" s="189"/>
      <c r="E531" s="189"/>
      <c r="F531" s="189"/>
      <c r="G531" s="114" t="s">
        <v>7</v>
      </c>
      <c r="H531" s="32">
        <f t="shared" si="123"/>
        <v>0.1</v>
      </c>
      <c r="I531" s="32">
        <v>0</v>
      </c>
      <c r="J531" s="32">
        <v>0</v>
      </c>
      <c r="K531" s="32">
        <v>0</v>
      </c>
      <c r="L531" s="32">
        <v>0</v>
      </c>
      <c r="M531" s="32">
        <v>0.1</v>
      </c>
      <c r="N531" s="32">
        <v>0</v>
      </c>
      <c r="O531" s="189"/>
      <c r="P531" s="189"/>
      <c r="Q531" s="74"/>
    </row>
    <row r="532" spans="1:17" ht="15.75" x14ac:dyDescent="0.25">
      <c r="A532" s="190"/>
      <c r="B532" s="189"/>
      <c r="C532" s="189"/>
      <c r="D532" s="189"/>
      <c r="E532" s="189"/>
      <c r="F532" s="189"/>
      <c r="G532" s="114" t="s">
        <v>8</v>
      </c>
      <c r="H532" s="32">
        <f t="shared" si="123"/>
        <v>0</v>
      </c>
      <c r="I532" s="32">
        <v>0</v>
      </c>
      <c r="J532" s="32">
        <v>0</v>
      </c>
      <c r="K532" s="32">
        <v>0</v>
      </c>
      <c r="L532" s="32">
        <v>0</v>
      </c>
      <c r="M532" s="32">
        <v>0</v>
      </c>
      <c r="N532" s="32">
        <v>0</v>
      </c>
      <c r="O532" s="189"/>
      <c r="P532" s="189"/>
      <c r="Q532" s="74"/>
    </row>
    <row r="533" spans="1:17" ht="24" x14ac:dyDescent="0.25">
      <c r="A533" s="190"/>
      <c r="B533" s="189"/>
      <c r="C533" s="189"/>
      <c r="D533" s="189"/>
      <c r="E533" s="189"/>
      <c r="F533" s="189"/>
      <c r="G533" s="114" t="s">
        <v>9</v>
      </c>
      <c r="H533" s="32">
        <f t="shared" si="123"/>
        <v>0</v>
      </c>
      <c r="I533" s="32">
        <v>0</v>
      </c>
      <c r="J533" s="32">
        <v>0</v>
      </c>
      <c r="K533" s="32">
        <v>0</v>
      </c>
      <c r="L533" s="32">
        <v>0</v>
      </c>
      <c r="M533" s="32">
        <v>0</v>
      </c>
      <c r="N533" s="32">
        <v>0</v>
      </c>
      <c r="O533" s="189"/>
      <c r="P533" s="189"/>
      <c r="Q533" s="74"/>
    </row>
    <row r="534" spans="1:17" ht="36" x14ac:dyDescent="0.25">
      <c r="A534" s="190" t="s">
        <v>2436</v>
      </c>
      <c r="B534" s="189" t="s">
        <v>2426</v>
      </c>
      <c r="C534" s="189" t="s">
        <v>356</v>
      </c>
      <c r="D534" s="189">
        <v>2029</v>
      </c>
      <c r="E534" s="189"/>
      <c r="F534" s="189" t="s">
        <v>2437</v>
      </c>
      <c r="G534" s="114" t="s">
        <v>4</v>
      </c>
      <c r="H534" s="32">
        <f>SUM(H535:H538)</f>
        <v>6</v>
      </c>
      <c r="I534" s="32">
        <f t="shared" ref="I534:N534" si="130">SUM(I535:I538)</f>
        <v>0</v>
      </c>
      <c r="J534" s="32">
        <f t="shared" si="130"/>
        <v>0</v>
      </c>
      <c r="K534" s="32">
        <f t="shared" si="130"/>
        <v>0</v>
      </c>
      <c r="L534" s="32">
        <f t="shared" si="130"/>
        <v>0</v>
      </c>
      <c r="M534" s="32">
        <f t="shared" si="130"/>
        <v>6</v>
      </c>
      <c r="N534" s="32">
        <f t="shared" si="130"/>
        <v>0</v>
      </c>
      <c r="O534" s="189">
        <v>160</v>
      </c>
      <c r="P534" s="189" t="s">
        <v>2428</v>
      </c>
      <c r="Q534" s="74"/>
    </row>
    <row r="535" spans="1:17" ht="15.75" x14ac:dyDescent="0.25">
      <c r="A535" s="190"/>
      <c r="B535" s="189"/>
      <c r="C535" s="189"/>
      <c r="D535" s="189"/>
      <c r="E535" s="189"/>
      <c r="F535" s="189"/>
      <c r="G535" s="114" t="s">
        <v>6</v>
      </c>
      <c r="H535" s="32">
        <f t="shared" si="123"/>
        <v>5.9</v>
      </c>
      <c r="I535" s="32">
        <v>0</v>
      </c>
      <c r="J535" s="32">
        <v>0</v>
      </c>
      <c r="K535" s="32">
        <v>0</v>
      </c>
      <c r="L535" s="32">
        <v>0</v>
      </c>
      <c r="M535" s="32">
        <v>5.9</v>
      </c>
      <c r="N535" s="32">
        <v>0</v>
      </c>
      <c r="O535" s="189"/>
      <c r="P535" s="189"/>
      <c r="Q535" s="74"/>
    </row>
    <row r="536" spans="1:17" ht="36" x14ac:dyDescent="0.25">
      <c r="A536" s="190"/>
      <c r="B536" s="189"/>
      <c r="C536" s="189"/>
      <c r="D536" s="189"/>
      <c r="E536" s="189"/>
      <c r="F536" s="189"/>
      <c r="G536" s="114" t="s">
        <v>7</v>
      </c>
      <c r="H536" s="32">
        <f t="shared" si="123"/>
        <v>0.1</v>
      </c>
      <c r="I536" s="32">
        <v>0</v>
      </c>
      <c r="J536" s="32">
        <v>0</v>
      </c>
      <c r="K536" s="32">
        <v>0</v>
      </c>
      <c r="L536" s="32">
        <v>0</v>
      </c>
      <c r="M536" s="32">
        <v>0.1</v>
      </c>
      <c r="N536" s="32">
        <v>0</v>
      </c>
      <c r="O536" s="189"/>
      <c r="P536" s="189"/>
      <c r="Q536" s="74"/>
    </row>
    <row r="537" spans="1:17" ht="15.75" x14ac:dyDescent="0.25">
      <c r="A537" s="190"/>
      <c r="B537" s="189"/>
      <c r="C537" s="189"/>
      <c r="D537" s="189"/>
      <c r="E537" s="189"/>
      <c r="F537" s="189"/>
      <c r="G537" s="114" t="s">
        <v>8</v>
      </c>
      <c r="H537" s="32">
        <f t="shared" si="123"/>
        <v>0</v>
      </c>
      <c r="I537" s="32">
        <v>0</v>
      </c>
      <c r="J537" s="32">
        <v>0</v>
      </c>
      <c r="K537" s="32">
        <v>0</v>
      </c>
      <c r="L537" s="32">
        <v>0</v>
      </c>
      <c r="M537" s="32">
        <v>0</v>
      </c>
      <c r="N537" s="32">
        <v>0</v>
      </c>
      <c r="O537" s="189"/>
      <c r="P537" s="189"/>
      <c r="Q537" s="74"/>
    </row>
    <row r="538" spans="1:17" ht="24" x14ac:dyDescent="0.25">
      <c r="A538" s="190"/>
      <c r="B538" s="189"/>
      <c r="C538" s="189"/>
      <c r="D538" s="189"/>
      <c r="E538" s="189"/>
      <c r="F538" s="189"/>
      <c r="G538" s="114" t="s">
        <v>9</v>
      </c>
      <c r="H538" s="32">
        <f t="shared" si="123"/>
        <v>0</v>
      </c>
      <c r="I538" s="32">
        <v>0</v>
      </c>
      <c r="J538" s="32">
        <v>0</v>
      </c>
      <c r="K538" s="32">
        <v>0</v>
      </c>
      <c r="L538" s="32">
        <v>0</v>
      </c>
      <c r="M538" s="32">
        <v>0</v>
      </c>
      <c r="N538" s="32">
        <v>0</v>
      </c>
      <c r="O538" s="189"/>
      <c r="P538" s="189"/>
      <c r="Q538" s="74"/>
    </row>
    <row r="539" spans="1:17" ht="36" x14ac:dyDescent="0.25">
      <c r="A539" s="190" t="s">
        <v>2438</v>
      </c>
      <c r="B539" s="189" t="s">
        <v>2426</v>
      </c>
      <c r="C539" s="189" t="s">
        <v>356</v>
      </c>
      <c r="D539" s="189">
        <v>2028</v>
      </c>
      <c r="E539" s="189">
        <v>90</v>
      </c>
      <c r="F539" s="189" t="s">
        <v>2427</v>
      </c>
      <c r="G539" s="114" t="s">
        <v>4</v>
      </c>
      <c r="H539" s="32">
        <f>SUM(H540:H543)</f>
        <v>90</v>
      </c>
      <c r="I539" s="32">
        <f t="shared" ref="I539:N539" si="131">SUM(I540:I543)</f>
        <v>0</v>
      </c>
      <c r="J539" s="32">
        <f t="shared" si="131"/>
        <v>0</v>
      </c>
      <c r="K539" s="32">
        <f t="shared" si="131"/>
        <v>0</v>
      </c>
      <c r="L539" s="32">
        <f t="shared" si="131"/>
        <v>90</v>
      </c>
      <c r="M539" s="32">
        <f t="shared" si="131"/>
        <v>0</v>
      </c>
      <c r="N539" s="32">
        <f t="shared" si="131"/>
        <v>0</v>
      </c>
      <c r="O539" s="189">
        <v>110</v>
      </c>
      <c r="P539" s="189" t="s">
        <v>2428</v>
      </c>
      <c r="Q539" s="74"/>
    </row>
    <row r="540" spans="1:17" ht="15.75" x14ac:dyDescent="0.25">
      <c r="A540" s="190"/>
      <c r="B540" s="189"/>
      <c r="C540" s="189"/>
      <c r="D540" s="189"/>
      <c r="E540" s="189"/>
      <c r="F540" s="189"/>
      <c r="G540" s="114" t="s">
        <v>6</v>
      </c>
      <c r="H540" s="32">
        <f t="shared" si="123"/>
        <v>89.1</v>
      </c>
      <c r="I540" s="32">
        <v>0</v>
      </c>
      <c r="J540" s="32">
        <v>0</v>
      </c>
      <c r="K540" s="32">
        <v>0</v>
      </c>
      <c r="L540" s="32">
        <v>89.1</v>
      </c>
      <c r="M540" s="32">
        <v>0</v>
      </c>
      <c r="N540" s="32">
        <v>0</v>
      </c>
      <c r="O540" s="189"/>
      <c r="P540" s="189"/>
      <c r="Q540" s="74"/>
    </row>
    <row r="541" spans="1:17" ht="36" x14ac:dyDescent="0.25">
      <c r="A541" s="190"/>
      <c r="B541" s="189"/>
      <c r="C541" s="189"/>
      <c r="D541" s="189"/>
      <c r="E541" s="189"/>
      <c r="F541" s="189"/>
      <c r="G541" s="114" t="s">
        <v>7</v>
      </c>
      <c r="H541" s="32">
        <f t="shared" si="123"/>
        <v>0.9</v>
      </c>
      <c r="I541" s="32">
        <v>0</v>
      </c>
      <c r="J541" s="32">
        <v>0</v>
      </c>
      <c r="K541" s="32">
        <v>0</v>
      </c>
      <c r="L541" s="32">
        <v>0.9</v>
      </c>
      <c r="M541" s="32">
        <v>0</v>
      </c>
      <c r="N541" s="32">
        <v>0</v>
      </c>
      <c r="O541" s="189"/>
      <c r="P541" s="189"/>
      <c r="Q541" s="74"/>
    </row>
    <row r="542" spans="1:17" ht="15.75" x14ac:dyDescent="0.25">
      <c r="A542" s="190"/>
      <c r="B542" s="189"/>
      <c r="C542" s="189"/>
      <c r="D542" s="189"/>
      <c r="E542" s="189"/>
      <c r="F542" s="189"/>
      <c r="G542" s="114" t="s">
        <v>8</v>
      </c>
      <c r="H542" s="32">
        <f t="shared" si="123"/>
        <v>0</v>
      </c>
      <c r="I542" s="32">
        <v>0</v>
      </c>
      <c r="J542" s="32">
        <v>0</v>
      </c>
      <c r="K542" s="32">
        <v>0</v>
      </c>
      <c r="L542" s="32">
        <v>0</v>
      </c>
      <c r="M542" s="32">
        <v>0</v>
      </c>
      <c r="N542" s="32">
        <v>0</v>
      </c>
      <c r="O542" s="189"/>
      <c r="P542" s="189"/>
      <c r="Q542" s="74"/>
    </row>
    <row r="543" spans="1:17" ht="24" x14ac:dyDescent="0.25">
      <c r="A543" s="190"/>
      <c r="B543" s="189"/>
      <c r="C543" s="189"/>
      <c r="D543" s="189"/>
      <c r="E543" s="189"/>
      <c r="F543" s="189"/>
      <c r="G543" s="114" t="s">
        <v>9</v>
      </c>
      <c r="H543" s="32">
        <f t="shared" si="123"/>
        <v>0</v>
      </c>
      <c r="I543" s="32">
        <v>0</v>
      </c>
      <c r="J543" s="32">
        <v>0</v>
      </c>
      <c r="K543" s="32">
        <v>0</v>
      </c>
      <c r="L543" s="32">
        <v>0</v>
      </c>
      <c r="M543" s="32">
        <v>0</v>
      </c>
      <c r="N543" s="32">
        <v>0</v>
      </c>
      <c r="O543" s="189"/>
      <c r="P543" s="189"/>
      <c r="Q543" s="74"/>
    </row>
    <row r="544" spans="1:17" ht="36" x14ac:dyDescent="0.25">
      <c r="A544" s="190" t="s">
        <v>2439</v>
      </c>
      <c r="B544" s="189" t="s">
        <v>2426</v>
      </c>
      <c r="C544" s="189" t="s">
        <v>356</v>
      </c>
      <c r="D544" s="189">
        <v>2028</v>
      </c>
      <c r="E544" s="189">
        <v>60</v>
      </c>
      <c r="F544" s="189" t="s">
        <v>2427</v>
      </c>
      <c r="G544" s="114" t="s">
        <v>4</v>
      </c>
      <c r="H544" s="32">
        <f>SUM(H545:H548)</f>
        <v>10</v>
      </c>
      <c r="I544" s="32">
        <f t="shared" ref="I544:N544" si="132">SUM(I545:I548)</f>
        <v>0</v>
      </c>
      <c r="J544" s="32">
        <f t="shared" si="132"/>
        <v>0</v>
      </c>
      <c r="K544" s="32">
        <f t="shared" si="132"/>
        <v>0</v>
      </c>
      <c r="L544" s="32">
        <f t="shared" si="132"/>
        <v>10</v>
      </c>
      <c r="M544" s="32">
        <f t="shared" si="132"/>
        <v>0</v>
      </c>
      <c r="N544" s="32">
        <f t="shared" si="132"/>
        <v>0</v>
      </c>
      <c r="O544" s="189">
        <v>110</v>
      </c>
      <c r="P544" s="189" t="s">
        <v>2431</v>
      </c>
      <c r="Q544" s="74"/>
    </row>
    <row r="545" spans="1:17" ht="15.75" x14ac:dyDescent="0.25">
      <c r="A545" s="190"/>
      <c r="B545" s="189"/>
      <c r="C545" s="189"/>
      <c r="D545" s="189"/>
      <c r="E545" s="189"/>
      <c r="F545" s="189"/>
      <c r="G545" s="114" t="s">
        <v>6</v>
      </c>
      <c r="H545" s="32">
        <f t="shared" si="123"/>
        <v>9.9</v>
      </c>
      <c r="I545" s="32">
        <v>0</v>
      </c>
      <c r="J545" s="32">
        <v>0</v>
      </c>
      <c r="K545" s="32">
        <v>0</v>
      </c>
      <c r="L545" s="32">
        <v>9.9</v>
      </c>
      <c r="M545" s="32">
        <v>0</v>
      </c>
      <c r="N545" s="32">
        <v>0</v>
      </c>
      <c r="O545" s="189"/>
      <c r="P545" s="189"/>
      <c r="Q545" s="74"/>
    </row>
    <row r="546" spans="1:17" ht="36" x14ac:dyDescent="0.25">
      <c r="A546" s="190"/>
      <c r="B546" s="189"/>
      <c r="C546" s="189"/>
      <c r="D546" s="189"/>
      <c r="E546" s="189"/>
      <c r="F546" s="189"/>
      <c r="G546" s="114" t="s">
        <v>7</v>
      </c>
      <c r="H546" s="32">
        <f t="shared" si="123"/>
        <v>0.1</v>
      </c>
      <c r="I546" s="32">
        <v>0</v>
      </c>
      <c r="J546" s="32">
        <v>0</v>
      </c>
      <c r="K546" s="32">
        <v>0</v>
      </c>
      <c r="L546" s="32">
        <v>0.1</v>
      </c>
      <c r="M546" s="32">
        <v>0</v>
      </c>
      <c r="N546" s="32">
        <v>0</v>
      </c>
      <c r="O546" s="189"/>
      <c r="P546" s="189"/>
      <c r="Q546" s="74"/>
    </row>
    <row r="547" spans="1:17" ht="15.75" x14ac:dyDescent="0.25">
      <c r="A547" s="190"/>
      <c r="B547" s="189"/>
      <c r="C547" s="189"/>
      <c r="D547" s="189"/>
      <c r="E547" s="189"/>
      <c r="F547" s="189"/>
      <c r="G547" s="114" t="s">
        <v>8</v>
      </c>
      <c r="H547" s="32">
        <f t="shared" si="123"/>
        <v>0</v>
      </c>
      <c r="I547" s="32">
        <v>0</v>
      </c>
      <c r="J547" s="32">
        <v>0</v>
      </c>
      <c r="K547" s="32">
        <v>0</v>
      </c>
      <c r="L547" s="32">
        <v>0</v>
      </c>
      <c r="M547" s="32">
        <v>0</v>
      </c>
      <c r="N547" s="32">
        <v>0</v>
      </c>
      <c r="O547" s="189"/>
      <c r="P547" s="189"/>
      <c r="Q547" s="74"/>
    </row>
    <row r="548" spans="1:17" ht="24" x14ac:dyDescent="0.25">
      <c r="A548" s="190"/>
      <c r="B548" s="189"/>
      <c r="C548" s="189"/>
      <c r="D548" s="189"/>
      <c r="E548" s="189"/>
      <c r="F548" s="189"/>
      <c r="G548" s="114" t="s">
        <v>9</v>
      </c>
      <c r="H548" s="32">
        <f t="shared" si="123"/>
        <v>0</v>
      </c>
      <c r="I548" s="32">
        <v>0</v>
      </c>
      <c r="J548" s="32">
        <v>0</v>
      </c>
      <c r="K548" s="32">
        <v>0</v>
      </c>
      <c r="L548" s="32">
        <v>0</v>
      </c>
      <c r="M548" s="32">
        <v>0</v>
      </c>
      <c r="N548" s="32">
        <v>0</v>
      </c>
      <c r="O548" s="189"/>
      <c r="P548" s="189"/>
      <c r="Q548" s="74"/>
    </row>
    <row r="549" spans="1:17" ht="36" x14ac:dyDescent="0.25">
      <c r="A549" s="190" t="s">
        <v>2440</v>
      </c>
      <c r="B549" s="189" t="s">
        <v>2426</v>
      </c>
      <c r="C549" s="189" t="s">
        <v>356</v>
      </c>
      <c r="D549" s="189" t="s">
        <v>150</v>
      </c>
      <c r="E549" s="189">
        <v>300</v>
      </c>
      <c r="F549" s="189" t="s">
        <v>2427</v>
      </c>
      <c r="G549" s="114" t="s">
        <v>4</v>
      </c>
      <c r="H549" s="32">
        <f>SUM(H550:H553)</f>
        <v>100</v>
      </c>
      <c r="I549" s="32">
        <f t="shared" ref="I549:N549" si="133">SUM(I550:I553)</f>
        <v>50</v>
      </c>
      <c r="J549" s="32">
        <f t="shared" si="133"/>
        <v>50</v>
      </c>
      <c r="K549" s="32">
        <f t="shared" si="133"/>
        <v>0</v>
      </c>
      <c r="L549" s="32">
        <f t="shared" si="133"/>
        <v>0</v>
      </c>
      <c r="M549" s="32">
        <f t="shared" si="133"/>
        <v>0</v>
      </c>
      <c r="N549" s="32">
        <f t="shared" si="133"/>
        <v>0</v>
      </c>
      <c r="O549" s="189">
        <v>450</v>
      </c>
      <c r="P549" s="189" t="s">
        <v>2428</v>
      </c>
      <c r="Q549" s="74"/>
    </row>
    <row r="550" spans="1:17" ht="15.75" x14ac:dyDescent="0.25">
      <c r="A550" s="190"/>
      <c r="B550" s="189"/>
      <c r="C550" s="189"/>
      <c r="D550" s="189"/>
      <c r="E550" s="189"/>
      <c r="F550" s="189"/>
      <c r="G550" s="114" t="s">
        <v>6</v>
      </c>
      <c r="H550" s="32">
        <f t="shared" si="123"/>
        <v>99</v>
      </c>
      <c r="I550" s="32">
        <v>49.5</v>
      </c>
      <c r="J550" s="32">
        <v>49.5</v>
      </c>
      <c r="K550" s="32">
        <v>0</v>
      </c>
      <c r="L550" s="32">
        <v>0</v>
      </c>
      <c r="M550" s="32">
        <v>0</v>
      </c>
      <c r="N550" s="32">
        <v>0</v>
      </c>
      <c r="O550" s="189"/>
      <c r="P550" s="189"/>
      <c r="Q550" s="74"/>
    </row>
    <row r="551" spans="1:17" ht="36" x14ac:dyDescent="0.25">
      <c r="A551" s="190"/>
      <c r="B551" s="189"/>
      <c r="C551" s="189"/>
      <c r="D551" s="189"/>
      <c r="E551" s="189"/>
      <c r="F551" s="189"/>
      <c r="G551" s="114" t="s">
        <v>7</v>
      </c>
      <c r="H551" s="32">
        <f t="shared" si="123"/>
        <v>1</v>
      </c>
      <c r="I551" s="32">
        <v>0.5</v>
      </c>
      <c r="J551" s="32">
        <v>0.5</v>
      </c>
      <c r="K551" s="32">
        <v>0</v>
      </c>
      <c r="L551" s="32">
        <v>0</v>
      </c>
      <c r="M551" s="32">
        <v>0</v>
      </c>
      <c r="N551" s="32">
        <v>0</v>
      </c>
      <c r="O551" s="189"/>
      <c r="P551" s="189"/>
      <c r="Q551" s="74"/>
    </row>
    <row r="552" spans="1:17" ht="15.75" x14ac:dyDescent="0.25">
      <c r="A552" s="190"/>
      <c r="B552" s="189"/>
      <c r="C552" s="189"/>
      <c r="D552" s="189"/>
      <c r="E552" s="189"/>
      <c r="F552" s="189"/>
      <c r="G552" s="114" t="s">
        <v>8</v>
      </c>
      <c r="H552" s="32">
        <f t="shared" si="123"/>
        <v>0</v>
      </c>
      <c r="I552" s="32">
        <v>0</v>
      </c>
      <c r="J552" s="32">
        <v>0</v>
      </c>
      <c r="K552" s="32">
        <v>0</v>
      </c>
      <c r="L552" s="32">
        <v>0</v>
      </c>
      <c r="M552" s="32">
        <v>0</v>
      </c>
      <c r="N552" s="32">
        <v>0</v>
      </c>
      <c r="O552" s="189"/>
      <c r="P552" s="189"/>
      <c r="Q552" s="74"/>
    </row>
    <row r="553" spans="1:17" ht="24" x14ac:dyDescent="0.25">
      <c r="A553" s="190"/>
      <c r="B553" s="189"/>
      <c r="C553" s="189"/>
      <c r="D553" s="189"/>
      <c r="E553" s="189"/>
      <c r="F553" s="189"/>
      <c r="G553" s="114" t="s">
        <v>9</v>
      </c>
      <c r="H553" s="32">
        <f t="shared" si="123"/>
        <v>0</v>
      </c>
      <c r="I553" s="32">
        <v>0</v>
      </c>
      <c r="J553" s="32">
        <v>0</v>
      </c>
      <c r="K553" s="32">
        <v>0</v>
      </c>
      <c r="L553" s="32">
        <v>0</v>
      </c>
      <c r="M553" s="32">
        <v>0</v>
      </c>
      <c r="N553" s="32">
        <v>0</v>
      </c>
      <c r="O553" s="189"/>
      <c r="P553" s="189"/>
      <c r="Q553" s="74"/>
    </row>
    <row r="554" spans="1:17" ht="36" x14ac:dyDescent="0.25">
      <c r="A554" s="190" t="s">
        <v>2441</v>
      </c>
      <c r="B554" s="189" t="s">
        <v>2426</v>
      </c>
      <c r="C554" s="189" t="s">
        <v>356</v>
      </c>
      <c r="D554" s="189">
        <v>2028</v>
      </c>
      <c r="E554" s="189">
        <v>100</v>
      </c>
      <c r="F554" s="189" t="s">
        <v>2427</v>
      </c>
      <c r="G554" s="114" t="s">
        <v>4</v>
      </c>
      <c r="H554" s="32">
        <f>SUM(H555:H558)</f>
        <v>5.0999999999999996</v>
      </c>
      <c r="I554" s="32">
        <f t="shared" ref="I554:N554" si="134">SUM(I555:I558)</f>
        <v>0</v>
      </c>
      <c r="J554" s="32">
        <f t="shared" si="134"/>
        <v>0</v>
      </c>
      <c r="K554" s="32">
        <f t="shared" si="134"/>
        <v>0</v>
      </c>
      <c r="L554" s="32">
        <f t="shared" si="134"/>
        <v>5.0999999999999996</v>
      </c>
      <c r="M554" s="32">
        <f t="shared" si="134"/>
        <v>0</v>
      </c>
      <c r="N554" s="32">
        <f t="shared" si="134"/>
        <v>0</v>
      </c>
      <c r="O554" s="189">
        <v>600</v>
      </c>
      <c r="P554" s="189" t="s">
        <v>2428</v>
      </c>
      <c r="Q554" s="74"/>
    </row>
    <row r="555" spans="1:17" ht="15.75" x14ac:dyDescent="0.25">
      <c r="A555" s="190"/>
      <c r="B555" s="189"/>
      <c r="C555" s="189"/>
      <c r="D555" s="189"/>
      <c r="E555" s="189"/>
      <c r="F555" s="189"/>
      <c r="G555" s="114" t="s">
        <v>259</v>
      </c>
      <c r="H555" s="32">
        <f t="shared" si="123"/>
        <v>5</v>
      </c>
      <c r="I555" s="32">
        <v>0</v>
      </c>
      <c r="J555" s="32">
        <v>0</v>
      </c>
      <c r="K555" s="32">
        <v>0</v>
      </c>
      <c r="L555" s="32">
        <v>5</v>
      </c>
      <c r="M555" s="32">
        <v>0</v>
      </c>
      <c r="N555" s="32">
        <v>0</v>
      </c>
      <c r="O555" s="189"/>
      <c r="P555" s="189"/>
      <c r="Q555" s="74"/>
    </row>
    <row r="556" spans="1:17" ht="36" x14ac:dyDescent="0.25">
      <c r="A556" s="190"/>
      <c r="B556" s="189"/>
      <c r="C556" s="189"/>
      <c r="D556" s="189"/>
      <c r="E556" s="189"/>
      <c r="F556" s="189"/>
      <c r="G556" s="114" t="s">
        <v>7</v>
      </c>
      <c r="H556" s="32">
        <f t="shared" si="123"/>
        <v>0.1</v>
      </c>
      <c r="I556" s="32">
        <v>0</v>
      </c>
      <c r="J556" s="32">
        <v>0</v>
      </c>
      <c r="K556" s="32">
        <v>0</v>
      </c>
      <c r="L556" s="32">
        <v>0.1</v>
      </c>
      <c r="M556" s="32">
        <v>0</v>
      </c>
      <c r="N556" s="32">
        <v>0</v>
      </c>
      <c r="O556" s="189"/>
      <c r="P556" s="189"/>
      <c r="Q556" s="74"/>
    </row>
    <row r="557" spans="1:17" ht="15.75" x14ac:dyDescent="0.25">
      <c r="A557" s="190"/>
      <c r="B557" s="189"/>
      <c r="C557" s="189"/>
      <c r="D557" s="189"/>
      <c r="E557" s="189"/>
      <c r="F557" s="189"/>
      <c r="G557" s="114" t="s">
        <v>8</v>
      </c>
      <c r="H557" s="32">
        <f t="shared" si="123"/>
        <v>0</v>
      </c>
      <c r="I557" s="32">
        <v>0</v>
      </c>
      <c r="J557" s="32">
        <v>0</v>
      </c>
      <c r="K557" s="32">
        <v>0</v>
      </c>
      <c r="L557" s="32">
        <v>0</v>
      </c>
      <c r="M557" s="32">
        <v>0</v>
      </c>
      <c r="N557" s="32">
        <v>0</v>
      </c>
      <c r="O557" s="189"/>
      <c r="P557" s="189"/>
      <c r="Q557" s="74"/>
    </row>
    <row r="558" spans="1:17" ht="24" x14ac:dyDescent="0.25">
      <c r="A558" s="190"/>
      <c r="B558" s="189"/>
      <c r="C558" s="189"/>
      <c r="D558" s="189"/>
      <c r="E558" s="189"/>
      <c r="F558" s="189"/>
      <c r="G558" s="114" t="s">
        <v>9</v>
      </c>
      <c r="H558" s="32">
        <f t="shared" si="123"/>
        <v>0</v>
      </c>
      <c r="I558" s="32">
        <v>0</v>
      </c>
      <c r="J558" s="32">
        <v>0</v>
      </c>
      <c r="K558" s="32">
        <v>0</v>
      </c>
      <c r="L558" s="32">
        <v>0</v>
      </c>
      <c r="M558" s="32">
        <v>0</v>
      </c>
      <c r="N558" s="32">
        <v>0</v>
      </c>
      <c r="O558" s="189"/>
      <c r="P558" s="189"/>
      <c r="Q558" s="74"/>
    </row>
    <row r="559" spans="1:17" ht="36" x14ac:dyDescent="0.25">
      <c r="A559" s="190" t="s">
        <v>2442</v>
      </c>
      <c r="B559" s="189" t="s">
        <v>2426</v>
      </c>
      <c r="C559" s="189" t="s">
        <v>356</v>
      </c>
      <c r="D559" s="189" t="s">
        <v>44</v>
      </c>
      <c r="E559" s="189">
        <v>50</v>
      </c>
      <c r="F559" s="189" t="s">
        <v>2427</v>
      </c>
      <c r="G559" s="114" t="s">
        <v>4</v>
      </c>
      <c r="H559" s="32">
        <f>SUM(H560:H563)</f>
        <v>3</v>
      </c>
      <c r="I559" s="32">
        <f t="shared" ref="I559:N559" si="135">SUM(I560:I563)</f>
        <v>0</v>
      </c>
      <c r="J559" s="32">
        <f t="shared" si="135"/>
        <v>0</v>
      </c>
      <c r="K559" s="32">
        <f t="shared" si="135"/>
        <v>0</v>
      </c>
      <c r="L559" s="32">
        <f t="shared" si="135"/>
        <v>1</v>
      </c>
      <c r="M559" s="32">
        <f t="shared" si="135"/>
        <v>1</v>
      </c>
      <c r="N559" s="32">
        <f t="shared" si="135"/>
        <v>1</v>
      </c>
      <c r="O559" s="189">
        <v>400</v>
      </c>
      <c r="P559" s="189" t="s">
        <v>2428</v>
      </c>
      <c r="Q559" s="74"/>
    </row>
    <row r="560" spans="1:17" ht="15.75" x14ac:dyDescent="0.25">
      <c r="A560" s="190"/>
      <c r="B560" s="189"/>
      <c r="C560" s="189"/>
      <c r="D560" s="189"/>
      <c r="E560" s="189"/>
      <c r="F560" s="189"/>
      <c r="G560" s="114" t="s">
        <v>6</v>
      </c>
      <c r="H560" s="32">
        <f t="shared" si="123"/>
        <v>3</v>
      </c>
      <c r="I560" s="32">
        <v>0</v>
      </c>
      <c r="J560" s="32">
        <v>0</v>
      </c>
      <c r="K560" s="32">
        <v>0</v>
      </c>
      <c r="L560" s="32">
        <v>1</v>
      </c>
      <c r="M560" s="32">
        <v>1</v>
      </c>
      <c r="N560" s="32">
        <v>1</v>
      </c>
      <c r="O560" s="189"/>
      <c r="P560" s="189"/>
      <c r="Q560" s="74"/>
    </row>
    <row r="561" spans="1:17" ht="36" x14ac:dyDescent="0.25">
      <c r="A561" s="190"/>
      <c r="B561" s="189"/>
      <c r="C561" s="189"/>
      <c r="D561" s="189"/>
      <c r="E561" s="189"/>
      <c r="F561" s="189"/>
      <c r="G561" s="114" t="s">
        <v>7</v>
      </c>
      <c r="H561" s="32">
        <f t="shared" si="123"/>
        <v>0</v>
      </c>
      <c r="I561" s="32">
        <v>0</v>
      </c>
      <c r="J561" s="32">
        <v>0</v>
      </c>
      <c r="K561" s="32">
        <v>0</v>
      </c>
      <c r="L561" s="32">
        <v>0</v>
      </c>
      <c r="M561" s="32">
        <v>0</v>
      </c>
      <c r="N561" s="32">
        <v>0</v>
      </c>
      <c r="O561" s="189"/>
      <c r="P561" s="189"/>
      <c r="Q561" s="74"/>
    </row>
    <row r="562" spans="1:17" ht="15.75" x14ac:dyDescent="0.25">
      <c r="A562" s="190"/>
      <c r="B562" s="189"/>
      <c r="C562" s="189"/>
      <c r="D562" s="189"/>
      <c r="E562" s="189"/>
      <c r="F562" s="189"/>
      <c r="G562" s="114" t="s">
        <v>8</v>
      </c>
      <c r="H562" s="32">
        <f t="shared" si="123"/>
        <v>0</v>
      </c>
      <c r="I562" s="32">
        <v>0</v>
      </c>
      <c r="J562" s="32">
        <v>0</v>
      </c>
      <c r="K562" s="32">
        <v>0</v>
      </c>
      <c r="L562" s="32">
        <v>0</v>
      </c>
      <c r="M562" s="32">
        <v>0</v>
      </c>
      <c r="N562" s="32">
        <v>0</v>
      </c>
      <c r="O562" s="189"/>
      <c r="P562" s="189"/>
      <c r="Q562" s="74"/>
    </row>
    <row r="563" spans="1:17" ht="24" x14ac:dyDescent="0.25">
      <c r="A563" s="190"/>
      <c r="B563" s="189"/>
      <c r="C563" s="189"/>
      <c r="D563" s="189"/>
      <c r="E563" s="189"/>
      <c r="F563" s="189"/>
      <c r="G563" s="114" t="s">
        <v>9</v>
      </c>
      <c r="H563" s="32">
        <f t="shared" si="123"/>
        <v>0</v>
      </c>
      <c r="I563" s="32">
        <v>0</v>
      </c>
      <c r="J563" s="32">
        <v>0</v>
      </c>
      <c r="K563" s="32">
        <v>0</v>
      </c>
      <c r="L563" s="32">
        <v>0</v>
      </c>
      <c r="M563" s="32">
        <v>0</v>
      </c>
      <c r="N563" s="32">
        <v>0</v>
      </c>
      <c r="O563" s="189"/>
      <c r="P563" s="189"/>
      <c r="Q563" s="74"/>
    </row>
    <row r="564" spans="1:17" ht="36" x14ac:dyDescent="0.25">
      <c r="A564" s="190" t="s">
        <v>2443</v>
      </c>
      <c r="B564" s="189" t="s">
        <v>2444</v>
      </c>
      <c r="C564" s="189" t="s">
        <v>356</v>
      </c>
      <c r="D564" s="189" t="s">
        <v>150</v>
      </c>
      <c r="E564" s="189">
        <v>60</v>
      </c>
      <c r="F564" s="189" t="s">
        <v>2427</v>
      </c>
      <c r="G564" s="114" t="s">
        <v>4</v>
      </c>
      <c r="H564" s="32">
        <f>SUM(H565:H568)</f>
        <v>236</v>
      </c>
      <c r="I564" s="32">
        <f t="shared" ref="I564:N564" si="136">SUM(I565:I568)</f>
        <v>118</v>
      </c>
      <c r="J564" s="32">
        <f t="shared" si="136"/>
        <v>118</v>
      </c>
      <c r="K564" s="32">
        <f t="shared" si="136"/>
        <v>0</v>
      </c>
      <c r="L564" s="32">
        <f t="shared" si="136"/>
        <v>0</v>
      </c>
      <c r="M564" s="32">
        <f t="shared" si="136"/>
        <v>0</v>
      </c>
      <c r="N564" s="32">
        <f t="shared" si="136"/>
        <v>0</v>
      </c>
      <c r="O564" s="208"/>
      <c r="P564" s="189" t="s">
        <v>2445</v>
      </c>
      <c r="Q564" s="74"/>
    </row>
    <row r="565" spans="1:17" ht="15.75" x14ac:dyDescent="0.25">
      <c r="A565" s="190"/>
      <c r="B565" s="189"/>
      <c r="C565" s="189"/>
      <c r="D565" s="189"/>
      <c r="E565" s="189"/>
      <c r="F565" s="189"/>
      <c r="G565" s="114" t="s">
        <v>6</v>
      </c>
      <c r="H565" s="32">
        <f t="shared" ref="H565:H628" si="137">SUM(I565:N565)</f>
        <v>233.6</v>
      </c>
      <c r="I565" s="32">
        <v>116.8</v>
      </c>
      <c r="J565" s="32">
        <v>116.8</v>
      </c>
      <c r="K565" s="32">
        <v>0</v>
      </c>
      <c r="L565" s="32">
        <v>0</v>
      </c>
      <c r="M565" s="32">
        <v>0</v>
      </c>
      <c r="N565" s="32">
        <v>0</v>
      </c>
      <c r="O565" s="208"/>
      <c r="P565" s="189"/>
      <c r="Q565" s="74"/>
    </row>
    <row r="566" spans="1:17" ht="36" x14ac:dyDescent="0.25">
      <c r="A566" s="190"/>
      <c r="B566" s="189"/>
      <c r="C566" s="189"/>
      <c r="D566" s="189"/>
      <c r="E566" s="189"/>
      <c r="F566" s="189"/>
      <c r="G566" s="114" t="s">
        <v>7</v>
      </c>
      <c r="H566" s="32">
        <f t="shared" si="137"/>
        <v>2.4</v>
      </c>
      <c r="I566" s="32">
        <v>1.2</v>
      </c>
      <c r="J566" s="32">
        <v>1.2</v>
      </c>
      <c r="K566" s="32">
        <v>0</v>
      </c>
      <c r="L566" s="32">
        <v>0</v>
      </c>
      <c r="M566" s="32">
        <v>0</v>
      </c>
      <c r="N566" s="32">
        <v>0</v>
      </c>
      <c r="O566" s="208"/>
      <c r="P566" s="189"/>
      <c r="Q566" s="74"/>
    </row>
    <row r="567" spans="1:17" ht="15.75" x14ac:dyDescent="0.25">
      <c r="A567" s="190"/>
      <c r="B567" s="189"/>
      <c r="C567" s="189"/>
      <c r="D567" s="189"/>
      <c r="E567" s="189"/>
      <c r="F567" s="189"/>
      <c r="G567" s="114" t="s">
        <v>8</v>
      </c>
      <c r="H567" s="32">
        <f t="shared" si="137"/>
        <v>0</v>
      </c>
      <c r="I567" s="32">
        <v>0</v>
      </c>
      <c r="J567" s="32">
        <v>0</v>
      </c>
      <c r="K567" s="32">
        <v>0</v>
      </c>
      <c r="L567" s="32">
        <v>0</v>
      </c>
      <c r="M567" s="32">
        <v>0</v>
      </c>
      <c r="N567" s="32">
        <v>0</v>
      </c>
      <c r="O567" s="208"/>
      <c r="P567" s="189"/>
      <c r="Q567" s="74"/>
    </row>
    <row r="568" spans="1:17" ht="24" x14ac:dyDescent="0.25">
      <c r="A568" s="190"/>
      <c r="B568" s="189"/>
      <c r="C568" s="189"/>
      <c r="D568" s="189"/>
      <c r="E568" s="189"/>
      <c r="F568" s="189"/>
      <c r="G568" s="114" t="s">
        <v>9</v>
      </c>
      <c r="H568" s="32">
        <f t="shared" si="137"/>
        <v>0</v>
      </c>
      <c r="I568" s="32">
        <v>0</v>
      </c>
      <c r="J568" s="32">
        <v>0</v>
      </c>
      <c r="K568" s="32">
        <v>0</v>
      </c>
      <c r="L568" s="32">
        <v>0</v>
      </c>
      <c r="M568" s="32">
        <v>0</v>
      </c>
      <c r="N568" s="32">
        <v>0</v>
      </c>
      <c r="O568" s="208"/>
      <c r="P568" s="189"/>
      <c r="Q568" s="74"/>
    </row>
    <row r="569" spans="1:17" ht="36" x14ac:dyDescent="0.25">
      <c r="A569" s="190" t="s">
        <v>2446</v>
      </c>
      <c r="B569" s="189" t="s">
        <v>2447</v>
      </c>
      <c r="C569" s="189" t="s">
        <v>356</v>
      </c>
      <c r="D569" s="189">
        <v>2025</v>
      </c>
      <c r="E569" s="189">
        <v>250</v>
      </c>
      <c r="F569" s="189" t="s">
        <v>2437</v>
      </c>
      <c r="G569" s="114" t="s">
        <v>4</v>
      </c>
      <c r="H569" s="32">
        <f>SUM(H570:H573)</f>
        <v>48.7</v>
      </c>
      <c r="I569" s="32">
        <f t="shared" ref="I569:N569" si="138">SUM(I570:I573)</f>
        <v>48.7</v>
      </c>
      <c r="J569" s="32">
        <f t="shared" si="138"/>
        <v>0</v>
      </c>
      <c r="K569" s="32">
        <f t="shared" si="138"/>
        <v>0</v>
      </c>
      <c r="L569" s="32">
        <f t="shared" si="138"/>
        <v>0</v>
      </c>
      <c r="M569" s="32">
        <f t="shared" si="138"/>
        <v>0</v>
      </c>
      <c r="N569" s="32">
        <f t="shared" si="138"/>
        <v>0</v>
      </c>
      <c r="O569" s="208"/>
      <c r="P569" s="189" t="s">
        <v>2445</v>
      </c>
      <c r="Q569" s="74"/>
    </row>
    <row r="570" spans="1:17" ht="15.75" x14ac:dyDescent="0.25">
      <c r="A570" s="190"/>
      <c r="B570" s="189"/>
      <c r="C570" s="189"/>
      <c r="D570" s="189"/>
      <c r="E570" s="189"/>
      <c r="F570" s="189"/>
      <c r="G570" s="114" t="s">
        <v>259</v>
      </c>
      <c r="H570" s="32">
        <f t="shared" si="137"/>
        <v>43</v>
      </c>
      <c r="I570" s="32">
        <v>43</v>
      </c>
      <c r="J570" s="32">
        <v>0</v>
      </c>
      <c r="K570" s="32">
        <v>0</v>
      </c>
      <c r="L570" s="32">
        <v>0</v>
      </c>
      <c r="M570" s="32">
        <v>0</v>
      </c>
      <c r="N570" s="32">
        <v>0</v>
      </c>
      <c r="O570" s="208"/>
      <c r="P570" s="189"/>
      <c r="Q570" s="74"/>
    </row>
    <row r="571" spans="1:17" ht="36" x14ac:dyDescent="0.25">
      <c r="A571" s="190"/>
      <c r="B571" s="189"/>
      <c r="C571" s="189"/>
      <c r="D571" s="189"/>
      <c r="E571" s="189"/>
      <c r="F571" s="189"/>
      <c r="G571" s="114" t="s">
        <v>7</v>
      </c>
      <c r="H571" s="32">
        <f t="shared" si="137"/>
        <v>5.7</v>
      </c>
      <c r="I571" s="32">
        <v>5.7</v>
      </c>
      <c r="J571" s="32">
        <v>0</v>
      </c>
      <c r="K571" s="32">
        <v>0</v>
      </c>
      <c r="L571" s="32">
        <v>0</v>
      </c>
      <c r="M571" s="32">
        <v>0</v>
      </c>
      <c r="N571" s="32">
        <v>0</v>
      </c>
      <c r="O571" s="208"/>
      <c r="P571" s="189"/>
      <c r="Q571" s="74"/>
    </row>
    <row r="572" spans="1:17" ht="15.75" x14ac:dyDescent="0.25">
      <c r="A572" s="190"/>
      <c r="B572" s="189"/>
      <c r="C572" s="189"/>
      <c r="D572" s="189"/>
      <c r="E572" s="189"/>
      <c r="F572" s="189"/>
      <c r="G572" s="114" t="s">
        <v>8</v>
      </c>
      <c r="H572" s="32">
        <f t="shared" si="137"/>
        <v>0</v>
      </c>
      <c r="I572" s="32">
        <v>0</v>
      </c>
      <c r="J572" s="32">
        <v>0</v>
      </c>
      <c r="K572" s="32">
        <v>0</v>
      </c>
      <c r="L572" s="32">
        <v>0</v>
      </c>
      <c r="M572" s="32">
        <v>0</v>
      </c>
      <c r="N572" s="32">
        <v>0</v>
      </c>
      <c r="O572" s="208"/>
      <c r="P572" s="189"/>
      <c r="Q572" s="74"/>
    </row>
    <row r="573" spans="1:17" ht="24" x14ac:dyDescent="0.25">
      <c r="A573" s="190"/>
      <c r="B573" s="189"/>
      <c r="C573" s="189"/>
      <c r="D573" s="189"/>
      <c r="E573" s="189"/>
      <c r="F573" s="189"/>
      <c r="G573" s="114" t="s">
        <v>9</v>
      </c>
      <c r="H573" s="32">
        <f t="shared" si="137"/>
        <v>0</v>
      </c>
      <c r="I573" s="32">
        <v>0</v>
      </c>
      <c r="J573" s="32">
        <v>0</v>
      </c>
      <c r="K573" s="32">
        <v>0</v>
      </c>
      <c r="L573" s="32">
        <v>0</v>
      </c>
      <c r="M573" s="32">
        <v>0</v>
      </c>
      <c r="N573" s="32">
        <v>0</v>
      </c>
      <c r="O573" s="208"/>
      <c r="P573" s="189"/>
      <c r="Q573" s="74"/>
    </row>
    <row r="574" spans="1:17" ht="36" x14ac:dyDescent="0.25">
      <c r="A574" s="190" t="s">
        <v>2448</v>
      </c>
      <c r="B574" s="189" t="s">
        <v>2447</v>
      </c>
      <c r="C574" s="189" t="s">
        <v>356</v>
      </c>
      <c r="D574" s="189" t="s">
        <v>67</v>
      </c>
      <c r="E574" s="189">
        <v>180</v>
      </c>
      <c r="F574" s="189" t="s">
        <v>2437</v>
      </c>
      <c r="G574" s="114" t="s">
        <v>4</v>
      </c>
      <c r="H574" s="32">
        <f>SUM(H575:H578)</f>
        <v>354</v>
      </c>
      <c r="I574" s="32">
        <f t="shared" ref="I574:N574" si="139">SUM(I575:I578)</f>
        <v>0</v>
      </c>
      <c r="J574" s="32">
        <f t="shared" si="139"/>
        <v>0</v>
      </c>
      <c r="K574" s="32">
        <f t="shared" si="139"/>
        <v>0</v>
      </c>
      <c r="L574" s="32">
        <f t="shared" si="139"/>
        <v>177</v>
      </c>
      <c r="M574" s="32">
        <f t="shared" si="139"/>
        <v>177</v>
      </c>
      <c r="N574" s="32">
        <f t="shared" si="139"/>
        <v>0</v>
      </c>
      <c r="O574" s="208"/>
      <c r="P574" s="189" t="s">
        <v>2449</v>
      </c>
      <c r="Q574" s="74"/>
    </row>
    <row r="575" spans="1:17" ht="15.75" x14ac:dyDescent="0.25">
      <c r="A575" s="190"/>
      <c r="B575" s="189"/>
      <c r="C575" s="189"/>
      <c r="D575" s="189"/>
      <c r="E575" s="189"/>
      <c r="F575" s="189"/>
      <c r="G575" s="114" t="s">
        <v>259</v>
      </c>
      <c r="H575" s="32">
        <f t="shared" si="137"/>
        <v>350.4</v>
      </c>
      <c r="I575" s="32">
        <v>0</v>
      </c>
      <c r="J575" s="32">
        <v>0</v>
      </c>
      <c r="K575" s="32">
        <v>0</v>
      </c>
      <c r="L575" s="32">
        <v>175.2</v>
      </c>
      <c r="M575" s="32">
        <v>175.2</v>
      </c>
      <c r="N575" s="32">
        <v>0</v>
      </c>
      <c r="O575" s="208"/>
      <c r="P575" s="189"/>
      <c r="Q575" s="74"/>
    </row>
    <row r="576" spans="1:17" ht="36" x14ac:dyDescent="0.25">
      <c r="A576" s="190"/>
      <c r="B576" s="189"/>
      <c r="C576" s="189"/>
      <c r="D576" s="189"/>
      <c r="E576" s="189"/>
      <c r="F576" s="189"/>
      <c r="G576" s="114" t="s">
        <v>7</v>
      </c>
      <c r="H576" s="32">
        <f t="shared" si="137"/>
        <v>3.6</v>
      </c>
      <c r="I576" s="32">
        <v>0</v>
      </c>
      <c r="J576" s="32">
        <v>0</v>
      </c>
      <c r="K576" s="32">
        <v>0</v>
      </c>
      <c r="L576" s="32">
        <v>1.8</v>
      </c>
      <c r="M576" s="32">
        <v>1.8</v>
      </c>
      <c r="N576" s="32">
        <v>0</v>
      </c>
      <c r="O576" s="208"/>
      <c r="P576" s="189"/>
      <c r="Q576" s="74"/>
    </row>
    <row r="577" spans="1:17" ht="15.75" x14ac:dyDescent="0.25">
      <c r="A577" s="190"/>
      <c r="B577" s="189"/>
      <c r="C577" s="189"/>
      <c r="D577" s="189"/>
      <c r="E577" s="189"/>
      <c r="F577" s="189"/>
      <c r="G577" s="114" t="s">
        <v>8</v>
      </c>
      <c r="H577" s="32">
        <f t="shared" si="137"/>
        <v>0</v>
      </c>
      <c r="I577" s="32">
        <v>0</v>
      </c>
      <c r="J577" s="32">
        <v>0</v>
      </c>
      <c r="K577" s="32">
        <v>0</v>
      </c>
      <c r="L577" s="32">
        <v>0</v>
      </c>
      <c r="M577" s="32">
        <v>0</v>
      </c>
      <c r="N577" s="32">
        <v>0</v>
      </c>
      <c r="O577" s="208"/>
      <c r="P577" s="189"/>
      <c r="Q577" s="74"/>
    </row>
    <row r="578" spans="1:17" ht="24" x14ac:dyDescent="0.25">
      <c r="A578" s="190"/>
      <c r="B578" s="189"/>
      <c r="C578" s="189"/>
      <c r="D578" s="189"/>
      <c r="E578" s="189"/>
      <c r="F578" s="189"/>
      <c r="G578" s="114" t="s">
        <v>9</v>
      </c>
      <c r="H578" s="32">
        <f t="shared" si="137"/>
        <v>0</v>
      </c>
      <c r="I578" s="32">
        <v>0</v>
      </c>
      <c r="J578" s="32">
        <v>0</v>
      </c>
      <c r="K578" s="32">
        <v>0</v>
      </c>
      <c r="L578" s="32">
        <v>0</v>
      </c>
      <c r="M578" s="32">
        <v>0</v>
      </c>
      <c r="N578" s="32">
        <v>0</v>
      </c>
      <c r="O578" s="208"/>
      <c r="P578" s="189"/>
      <c r="Q578" s="74"/>
    </row>
    <row r="579" spans="1:17" ht="36" x14ac:dyDescent="0.25">
      <c r="A579" s="190" t="s">
        <v>2450</v>
      </c>
      <c r="B579" s="189" t="s">
        <v>2444</v>
      </c>
      <c r="C579" s="189" t="s">
        <v>356</v>
      </c>
      <c r="D579" s="189">
        <v>2028</v>
      </c>
      <c r="E579" s="189">
        <v>370</v>
      </c>
      <c r="F579" s="189" t="s">
        <v>2437</v>
      </c>
      <c r="G579" s="114" t="s">
        <v>4</v>
      </c>
      <c r="H579" s="32">
        <f>SUM(H580:H583)</f>
        <v>100</v>
      </c>
      <c r="I579" s="32">
        <f t="shared" ref="I579:N579" si="140">SUM(I580:I583)</f>
        <v>0</v>
      </c>
      <c r="J579" s="32">
        <f t="shared" si="140"/>
        <v>0</v>
      </c>
      <c r="K579" s="32">
        <f t="shared" si="140"/>
        <v>0</v>
      </c>
      <c r="L579" s="32">
        <f t="shared" si="140"/>
        <v>100</v>
      </c>
      <c r="M579" s="32">
        <f t="shared" si="140"/>
        <v>0</v>
      </c>
      <c r="N579" s="32">
        <f t="shared" si="140"/>
        <v>0</v>
      </c>
      <c r="O579" s="208"/>
      <c r="P579" s="189" t="s">
        <v>2449</v>
      </c>
      <c r="Q579" s="74"/>
    </row>
    <row r="580" spans="1:17" ht="15.75" x14ac:dyDescent="0.25">
      <c r="A580" s="190"/>
      <c r="B580" s="189"/>
      <c r="C580" s="189"/>
      <c r="D580" s="189"/>
      <c r="E580" s="189"/>
      <c r="F580" s="189"/>
      <c r="G580" s="114" t="s">
        <v>259</v>
      </c>
      <c r="H580" s="32">
        <f t="shared" si="137"/>
        <v>99</v>
      </c>
      <c r="I580" s="32">
        <v>0</v>
      </c>
      <c r="J580" s="32">
        <v>0</v>
      </c>
      <c r="K580" s="32">
        <v>0</v>
      </c>
      <c r="L580" s="32">
        <v>99</v>
      </c>
      <c r="M580" s="32">
        <v>0</v>
      </c>
      <c r="N580" s="32">
        <v>0</v>
      </c>
      <c r="O580" s="208"/>
      <c r="P580" s="189"/>
      <c r="Q580" s="74"/>
    </row>
    <row r="581" spans="1:17" ht="36" x14ac:dyDescent="0.25">
      <c r="A581" s="190"/>
      <c r="B581" s="189"/>
      <c r="C581" s="189"/>
      <c r="D581" s="189"/>
      <c r="E581" s="189"/>
      <c r="F581" s="189"/>
      <c r="G581" s="114" t="s">
        <v>7</v>
      </c>
      <c r="H581" s="32">
        <f t="shared" si="137"/>
        <v>1</v>
      </c>
      <c r="I581" s="32">
        <v>0</v>
      </c>
      <c r="J581" s="32">
        <v>0</v>
      </c>
      <c r="K581" s="32">
        <v>0</v>
      </c>
      <c r="L581" s="32">
        <v>1</v>
      </c>
      <c r="M581" s="32">
        <v>0</v>
      </c>
      <c r="N581" s="32">
        <v>0</v>
      </c>
      <c r="O581" s="208"/>
      <c r="P581" s="189"/>
      <c r="Q581" s="74"/>
    </row>
    <row r="582" spans="1:17" ht="15.75" x14ac:dyDescent="0.25">
      <c r="A582" s="190"/>
      <c r="B582" s="189"/>
      <c r="C582" s="189"/>
      <c r="D582" s="189"/>
      <c r="E582" s="189"/>
      <c r="F582" s="189"/>
      <c r="G582" s="114" t="s">
        <v>8</v>
      </c>
      <c r="H582" s="32">
        <f t="shared" si="137"/>
        <v>0</v>
      </c>
      <c r="I582" s="32">
        <v>0</v>
      </c>
      <c r="J582" s="32">
        <v>0</v>
      </c>
      <c r="K582" s="32">
        <v>0</v>
      </c>
      <c r="L582" s="32">
        <v>0</v>
      </c>
      <c r="M582" s="32">
        <v>0</v>
      </c>
      <c r="N582" s="32">
        <v>0</v>
      </c>
      <c r="O582" s="208"/>
      <c r="P582" s="189"/>
      <c r="Q582" s="74"/>
    </row>
    <row r="583" spans="1:17" ht="24" x14ac:dyDescent="0.25">
      <c r="A583" s="190"/>
      <c r="B583" s="189"/>
      <c r="C583" s="189"/>
      <c r="D583" s="189"/>
      <c r="E583" s="189"/>
      <c r="F583" s="189"/>
      <c r="G583" s="114" t="s">
        <v>9</v>
      </c>
      <c r="H583" s="32">
        <f t="shared" si="137"/>
        <v>0</v>
      </c>
      <c r="I583" s="32">
        <v>0</v>
      </c>
      <c r="J583" s="32">
        <v>0</v>
      </c>
      <c r="K583" s="32">
        <v>0</v>
      </c>
      <c r="L583" s="32">
        <v>0</v>
      </c>
      <c r="M583" s="32">
        <v>0</v>
      </c>
      <c r="N583" s="32">
        <v>0</v>
      </c>
      <c r="O583" s="208"/>
      <c r="P583" s="189"/>
      <c r="Q583" s="74"/>
    </row>
    <row r="584" spans="1:17" ht="36" x14ac:dyDescent="0.25">
      <c r="A584" s="190" t="s">
        <v>2451</v>
      </c>
      <c r="B584" s="189" t="s">
        <v>2447</v>
      </c>
      <c r="C584" s="189" t="s">
        <v>356</v>
      </c>
      <c r="D584" s="189">
        <v>2027</v>
      </c>
      <c r="E584" s="189">
        <v>320</v>
      </c>
      <c r="F584" s="189" t="s">
        <v>2427</v>
      </c>
      <c r="G584" s="114" t="s">
        <v>4</v>
      </c>
      <c r="H584" s="32">
        <f>SUM(H585:H588)</f>
        <v>60</v>
      </c>
      <c r="I584" s="32">
        <f t="shared" ref="I584:N584" si="141">SUM(I585:I588)</f>
        <v>0</v>
      </c>
      <c r="J584" s="32">
        <f t="shared" si="141"/>
        <v>0</v>
      </c>
      <c r="K584" s="32">
        <f t="shared" si="141"/>
        <v>60</v>
      </c>
      <c r="L584" s="32">
        <f t="shared" si="141"/>
        <v>0</v>
      </c>
      <c r="M584" s="32">
        <f t="shared" si="141"/>
        <v>0</v>
      </c>
      <c r="N584" s="32">
        <f t="shared" si="141"/>
        <v>0</v>
      </c>
      <c r="O584" s="208"/>
      <c r="P584" s="189" t="s">
        <v>2449</v>
      </c>
      <c r="Q584" s="74"/>
    </row>
    <row r="585" spans="1:17" ht="15.75" x14ac:dyDescent="0.25">
      <c r="A585" s="190"/>
      <c r="B585" s="189"/>
      <c r="C585" s="189"/>
      <c r="D585" s="189"/>
      <c r="E585" s="189"/>
      <c r="F585" s="189"/>
      <c r="G585" s="114" t="s">
        <v>259</v>
      </c>
      <c r="H585" s="32">
        <f t="shared" si="137"/>
        <v>59.4</v>
      </c>
      <c r="I585" s="32">
        <v>0</v>
      </c>
      <c r="J585" s="32">
        <v>0</v>
      </c>
      <c r="K585" s="32">
        <v>59.4</v>
      </c>
      <c r="L585" s="32">
        <v>0</v>
      </c>
      <c r="M585" s="32">
        <v>0</v>
      </c>
      <c r="N585" s="32">
        <v>0</v>
      </c>
      <c r="O585" s="208"/>
      <c r="P585" s="189"/>
      <c r="Q585" s="74"/>
    </row>
    <row r="586" spans="1:17" ht="36" x14ac:dyDescent="0.25">
      <c r="A586" s="190"/>
      <c r="B586" s="189"/>
      <c r="C586" s="189"/>
      <c r="D586" s="189"/>
      <c r="E586" s="189"/>
      <c r="F586" s="189"/>
      <c r="G586" s="114" t="s">
        <v>7</v>
      </c>
      <c r="H586" s="32">
        <f t="shared" si="137"/>
        <v>0.6</v>
      </c>
      <c r="I586" s="32">
        <v>0</v>
      </c>
      <c r="J586" s="32">
        <v>0</v>
      </c>
      <c r="K586" s="32">
        <v>0.6</v>
      </c>
      <c r="L586" s="32">
        <v>0</v>
      </c>
      <c r="M586" s="32">
        <v>0</v>
      </c>
      <c r="N586" s="32">
        <v>0</v>
      </c>
      <c r="O586" s="208"/>
      <c r="P586" s="189"/>
      <c r="Q586" s="74"/>
    </row>
    <row r="587" spans="1:17" ht="15.75" x14ac:dyDescent="0.25">
      <c r="A587" s="190"/>
      <c r="B587" s="189"/>
      <c r="C587" s="189"/>
      <c r="D587" s="189"/>
      <c r="E587" s="189"/>
      <c r="F587" s="189"/>
      <c r="G587" s="114" t="s">
        <v>8</v>
      </c>
      <c r="H587" s="32">
        <f t="shared" si="137"/>
        <v>0</v>
      </c>
      <c r="I587" s="32">
        <v>0</v>
      </c>
      <c r="J587" s="32">
        <v>0</v>
      </c>
      <c r="K587" s="32">
        <v>0</v>
      </c>
      <c r="L587" s="32">
        <v>0</v>
      </c>
      <c r="M587" s="32">
        <v>0</v>
      </c>
      <c r="N587" s="32">
        <v>0</v>
      </c>
      <c r="O587" s="208"/>
      <c r="P587" s="189"/>
      <c r="Q587" s="74"/>
    </row>
    <row r="588" spans="1:17" ht="24" x14ac:dyDescent="0.25">
      <c r="A588" s="190"/>
      <c r="B588" s="189"/>
      <c r="C588" s="189"/>
      <c r="D588" s="189"/>
      <c r="E588" s="189"/>
      <c r="F588" s="189"/>
      <c r="G588" s="114" t="s">
        <v>9</v>
      </c>
      <c r="H588" s="32">
        <f t="shared" si="137"/>
        <v>0</v>
      </c>
      <c r="I588" s="32">
        <v>0</v>
      </c>
      <c r="J588" s="32">
        <v>0</v>
      </c>
      <c r="K588" s="32">
        <v>0</v>
      </c>
      <c r="L588" s="32">
        <v>0</v>
      </c>
      <c r="M588" s="32">
        <v>0</v>
      </c>
      <c r="N588" s="32">
        <v>0</v>
      </c>
      <c r="O588" s="208"/>
      <c r="P588" s="189"/>
      <c r="Q588" s="74"/>
    </row>
    <row r="589" spans="1:17" ht="36" x14ac:dyDescent="0.25">
      <c r="A589" s="190" t="s">
        <v>2452</v>
      </c>
      <c r="B589" s="189" t="s">
        <v>2447</v>
      </c>
      <c r="C589" s="189" t="s">
        <v>356</v>
      </c>
      <c r="D589" s="189">
        <v>2027</v>
      </c>
      <c r="E589" s="189">
        <v>470</v>
      </c>
      <c r="F589" s="189" t="s">
        <v>2453</v>
      </c>
      <c r="G589" s="114" t="s">
        <v>4</v>
      </c>
      <c r="H589" s="32">
        <f>SUM(H590:H593)</f>
        <v>112</v>
      </c>
      <c r="I589" s="32">
        <f t="shared" ref="I589:N589" si="142">SUM(I590:I593)</f>
        <v>0</v>
      </c>
      <c r="J589" s="32">
        <f t="shared" si="142"/>
        <v>0</v>
      </c>
      <c r="K589" s="32">
        <f t="shared" si="142"/>
        <v>112</v>
      </c>
      <c r="L589" s="32">
        <f t="shared" si="142"/>
        <v>0</v>
      </c>
      <c r="M589" s="32">
        <f t="shared" si="142"/>
        <v>0</v>
      </c>
      <c r="N589" s="32">
        <f t="shared" si="142"/>
        <v>0</v>
      </c>
      <c r="O589" s="208"/>
      <c r="P589" s="189" t="s">
        <v>2449</v>
      </c>
      <c r="Q589" s="74"/>
    </row>
    <row r="590" spans="1:17" ht="15.75" x14ac:dyDescent="0.25">
      <c r="A590" s="190"/>
      <c r="B590" s="189"/>
      <c r="C590" s="189"/>
      <c r="D590" s="189"/>
      <c r="E590" s="189"/>
      <c r="F590" s="189"/>
      <c r="G590" s="114" t="s">
        <v>259</v>
      </c>
      <c r="H590" s="32">
        <f t="shared" si="137"/>
        <v>110.9</v>
      </c>
      <c r="I590" s="32">
        <v>0</v>
      </c>
      <c r="J590" s="32">
        <v>0</v>
      </c>
      <c r="K590" s="32">
        <v>110.9</v>
      </c>
      <c r="L590" s="32">
        <v>0</v>
      </c>
      <c r="M590" s="32">
        <v>0</v>
      </c>
      <c r="N590" s="32">
        <v>0</v>
      </c>
      <c r="O590" s="208"/>
      <c r="P590" s="189"/>
      <c r="Q590" s="74"/>
    </row>
    <row r="591" spans="1:17" ht="36" x14ac:dyDescent="0.25">
      <c r="A591" s="190"/>
      <c r="B591" s="189"/>
      <c r="C591" s="189"/>
      <c r="D591" s="189"/>
      <c r="E591" s="189"/>
      <c r="F591" s="189"/>
      <c r="G591" s="114" t="s">
        <v>7</v>
      </c>
      <c r="H591" s="32">
        <f t="shared" si="137"/>
        <v>1.1000000000000001</v>
      </c>
      <c r="I591" s="32">
        <v>0</v>
      </c>
      <c r="J591" s="32">
        <v>0</v>
      </c>
      <c r="K591" s="32">
        <v>1.1000000000000001</v>
      </c>
      <c r="L591" s="32">
        <v>0</v>
      </c>
      <c r="M591" s="32">
        <v>0</v>
      </c>
      <c r="N591" s="32">
        <v>0</v>
      </c>
      <c r="O591" s="208"/>
      <c r="P591" s="189"/>
      <c r="Q591" s="74"/>
    </row>
    <row r="592" spans="1:17" ht="15.75" x14ac:dyDescent="0.25">
      <c r="A592" s="190"/>
      <c r="B592" s="189"/>
      <c r="C592" s="189"/>
      <c r="D592" s="189"/>
      <c r="E592" s="189"/>
      <c r="F592" s="189"/>
      <c r="G592" s="114" t="s">
        <v>8</v>
      </c>
      <c r="H592" s="32">
        <f t="shared" si="137"/>
        <v>0</v>
      </c>
      <c r="I592" s="32">
        <v>0</v>
      </c>
      <c r="J592" s="32">
        <v>0</v>
      </c>
      <c r="K592" s="32">
        <v>0</v>
      </c>
      <c r="L592" s="32">
        <v>0</v>
      </c>
      <c r="M592" s="32">
        <v>0</v>
      </c>
      <c r="N592" s="32">
        <v>0</v>
      </c>
      <c r="O592" s="208"/>
      <c r="P592" s="189"/>
      <c r="Q592" s="74"/>
    </row>
    <row r="593" spans="1:17" ht="24" x14ac:dyDescent="0.25">
      <c r="A593" s="190"/>
      <c r="B593" s="189"/>
      <c r="C593" s="189"/>
      <c r="D593" s="189"/>
      <c r="E593" s="189"/>
      <c r="F593" s="189"/>
      <c r="G593" s="114" t="s">
        <v>9</v>
      </c>
      <c r="H593" s="32">
        <f t="shared" si="137"/>
        <v>0</v>
      </c>
      <c r="I593" s="32">
        <v>0</v>
      </c>
      <c r="J593" s="32">
        <v>0</v>
      </c>
      <c r="K593" s="32">
        <v>0</v>
      </c>
      <c r="L593" s="32">
        <v>0</v>
      </c>
      <c r="M593" s="32">
        <v>0</v>
      </c>
      <c r="N593" s="32">
        <v>0</v>
      </c>
      <c r="O593" s="208"/>
      <c r="P593" s="189"/>
      <c r="Q593" s="74"/>
    </row>
    <row r="594" spans="1:17" ht="36" x14ac:dyDescent="0.25">
      <c r="A594" s="190" t="s">
        <v>2454</v>
      </c>
      <c r="B594" s="189" t="s">
        <v>2447</v>
      </c>
      <c r="C594" s="189" t="s">
        <v>356</v>
      </c>
      <c r="D594" s="189">
        <v>2027</v>
      </c>
      <c r="E594" s="189"/>
      <c r="F594" s="189" t="s">
        <v>2453</v>
      </c>
      <c r="G594" s="114" t="s">
        <v>4</v>
      </c>
      <c r="H594" s="32">
        <f>SUM(H595:H598)</f>
        <v>81.100000000000009</v>
      </c>
      <c r="I594" s="32">
        <f t="shared" ref="I594:N594" si="143">SUM(I595:I598)</f>
        <v>0</v>
      </c>
      <c r="J594" s="32">
        <f t="shared" si="143"/>
        <v>0</v>
      </c>
      <c r="K594" s="32">
        <f t="shared" si="143"/>
        <v>81.100000000000009</v>
      </c>
      <c r="L594" s="32">
        <f t="shared" si="143"/>
        <v>0</v>
      </c>
      <c r="M594" s="32">
        <f t="shared" si="143"/>
        <v>0</v>
      </c>
      <c r="N594" s="32">
        <f t="shared" si="143"/>
        <v>0</v>
      </c>
      <c r="O594" s="208"/>
      <c r="P594" s="189"/>
      <c r="Q594" s="74"/>
    </row>
    <row r="595" spans="1:17" ht="15.75" x14ac:dyDescent="0.25">
      <c r="A595" s="190"/>
      <c r="B595" s="189"/>
      <c r="C595" s="189"/>
      <c r="D595" s="189"/>
      <c r="E595" s="189"/>
      <c r="F595" s="189"/>
      <c r="G595" s="114" t="s">
        <v>259</v>
      </c>
      <c r="H595" s="32">
        <f t="shared" si="137"/>
        <v>80.2</v>
      </c>
      <c r="I595" s="32">
        <v>0</v>
      </c>
      <c r="J595" s="32">
        <v>0</v>
      </c>
      <c r="K595" s="32">
        <v>80.2</v>
      </c>
      <c r="L595" s="32">
        <v>0</v>
      </c>
      <c r="M595" s="32">
        <v>0</v>
      </c>
      <c r="N595" s="32">
        <v>0</v>
      </c>
      <c r="O595" s="208"/>
      <c r="P595" s="189"/>
      <c r="Q595" s="74"/>
    </row>
    <row r="596" spans="1:17" ht="36" x14ac:dyDescent="0.25">
      <c r="A596" s="190"/>
      <c r="B596" s="189"/>
      <c r="C596" s="189"/>
      <c r="D596" s="189"/>
      <c r="E596" s="189"/>
      <c r="F596" s="189"/>
      <c r="G596" s="114" t="s">
        <v>7</v>
      </c>
      <c r="H596" s="32">
        <f t="shared" si="137"/>
        <v>0.9</v>
      </c>
      <c r="I596" s="32">
        <v>0</v>
      </c>
      <c r="J596" s="32">
        <v>0</v>
      </c>
      <c r="K596" s="32">
        <v>0.9</v>
      </c>
      <c r="L596" s="32">
        <v>0</v>
      </c>
      <c r="M596" s="32">
        <v>0</v>
      </c>
      <c r="N596" s="32">
        <v>0</v>
      </c>
      <c r="O596" s="208"/>
      <c r="P596" s="189"/>
      <c r="Q596" s="74"/>
    </row>
    <row r="597" spans="1:17" ht="15.75" x14ac:dyDescent="0.25">
      <c r="A597" s="190"/>
      <c r="B597" s="189"/>
      <c r="C597" s="189"/>
      <c r="D597" s="189"/>
      <c r="E597" s="189"/>
      <c r="F597" s="189"/>
      <c r="G597" s="114" t="s">
        <v>8</v>
      </c>
      <c r="H597" s="32">
        <f t="shared" si="137"/>
        <v>0</v>
      </c>
      <c r="I597" s="32">
        <v>0</v>
      </c>
      <c r="J597" s="32">
        <v>0</v>
      </c>
      <c r="K597" s="32">
        <v>0</v>
      </c>
      <c r="L597" s="32">
        <v>0</v>
      </c>
      <c r="M597" s="32">
        <v>0</v>
      </c>
      <c r="N597" s="32">
        <v>0</v>
      </c>
      <c r="O597" s="208"/>
      <c r="P597" s="189"/>
      <c r="Q597" s="74"/>
    </row>
    <row r="598" spans="1:17" ht="24" x14ac:dyDescent="0.25">
      <c r="A598" s="190"/>
      <c r="B598" s="189"/>
      <c r="C598" s="189"/>
      <c r="D598" s="189"/>
      <c r="E598" s="189"/>
      <c r="F598" s="189"/>
      <c r="G598" s="114" t="s">
        <v>9</v>
      </c>
      <c r="H598" s="32">
        <f t="shared" si="137"/>
        <v>0</v>
      </c>
      <c r="I598" s="32">
        <v>0</v>
      </c>
      <c r="J598" s="32">
        <v>0</v>
      </c>
      <c r="K598" s="32">
        <v>0</v>
      </c>
      <c r="L598" s="32">
        <v>0</v>
      </c>
      <c r="M598" s="32">
        <v>0</v>
      </c>
      <c r="N598" s="32">
        <v>0</v>
      </c>
      <c r="O598" s="208"/>
      <c r="P598" s="189"/>
      <c r="Q598" s="74"/>
    </row>
    <row r="599" spans="1:17" ht="36" x14ac:dyDescent="0.25">
      <c r="A599" s="190" t="s">
        <v>2455</v>
      </c>
      <c r="B599" s="189" t="s">
        <v>2447</v>
      </c>
      <c r="C599" s="189" t="s">
        <v>356</v>
      </c>
      <c r="D599" s="189">
        <v>2025</v>
      </c>
      <c r="E599" s="189"/>
      <c r="F599" s="189" t="s">
        <v>2453</v>
      </c>
      <c r="G599" s="114" t="s">
        <v>4</v>
      </c>
      <c r="H599" s="32">
        <f>SUM(H600:H603)</f>
        <v>9.4</v>
      </c>
      <c r="I599" s="32">
        <f t="shared" ref="I599:N599" si="144">SUM(I600:I603)</f>
        <v>9.4</v>
      </c>
      <c r="J599" s="32">
        <f t="shared" si="144"/>
        <v>0</v>
      </c>
      <c r="K599" s="32">
        <f t="shared" si="144"/>
        <v>0</v>
      </c>
      <c r="L599" s="32">
        <f t="shared" si="144"/>
        <v>0</v>
      </c>
      <c r="M599" s="32">
        <f t="shared" si="144"/>
        <v>0</v>
      </c>
      <c r="N599" s="32">
        <f t="shared" si="144"/>
        <v>0</v>
      </c>
      <c r="O599" s="208"/>
      <c r="P599" s="189"/>
      <c r="Q599" s="74"/>
    </row>
    <row r="600" spans="1:17" ht="15.75" x14ac:dyDescent="0.25">
      <c r="A600" s="190"/>
      <c r="B600" s="189"/>
      <c r="C600" s="189"/>
      <c r="D600" s="189"/>
      <c r="E600" s="189"/>
      <c r="F600" s="189"/>
      <c r="G600" s="114" t="s">
        <v>259</v>
      </c>
      <c r="H600" s="32">
        <f t="shared" si="137"/>
        <v>8.5</v>
      </c>
      <c r="I600" s="32">
        <v>8.5</v>
      </c>
      <c r="J600" s="32">
        <v>0</v>
      </c>
      <c r="K600" s="32">
        <v>0</v>
      </c>
      <c r="L600" s="32">
        <v>0</v>
      </c>
      <c r="M600" s="32">
        <v>0</v>
      </c>
      <c r="N600" s="32">
        <v>0</v>
      </c>
      <c r="O600" s="208"/>
      <c r="P600" s="189"/>
      <c r="Q600" s="74"/>
    </row>
    <row r="601" spans="1:17" ht="36" x14ac:dyDescent="0.25">
      <c r="A601" s="190"/>
      <c r="B601" s="189"/>
      <c r="C601" s="189"/>
      <c r="D601" s="189"/>
      <c r="E601" s="189"/>
      <c r="F601" s="189"/>
      <c r="G601" s="114" t="s">
        <v>7</v>
      </c>
      <c r="H601" s="32">
        <f t="shared" si="137"/>
        <v>0.9</v>
      </c>
      <c r="I601" s="32">
        <v>0.9</v>
      </c>
      <c r="J601" s="32">
        <v>0</v>
      </c>
      <c r="K601" s="32">
        <v>0</v>
      </c>
      <c r="L601" s="32">
        <v>0</v>
      </c>
      <c r="M601" s="32">
        <v>0</v>
      </c>
      <c r="N601" s="32">
        <v>0</v>
      </c>
      <c r="O601" s="208"/>
      <c r="P601" s="189"/>
      <c r="Q601" s="74"/>
    </row>
    <row r="602" spans="1:17" ht="15.75" x14ac:dyDescent="0.25">
      <c r="A602" s="190"/>
      <c r="B602" s="189"/>
      <c r="C602" s="189"/>
      <c r="D602" s="189"/>
      <c r="E602" s="189"/>
      <c r="F602" s="189"/>
      <c r="G602" s="114" t="s">
        <v>8</v>
      </c>
      <c r="H602" s="32">
        <f t="shared" si="137"/>
        <v>0</v>
      </c>
      <c r="I602" s="32">
        <v>0</v>
      </c>
      <c r="J602" s="32">
        <v>0</v>
      </c>
      <c r="K602" s="32">
        <v>0</v>
      </c>
      <c r="L602" s="32">
        <v>0</v>
      </c>
      <c r="M602" s="32">
        <v>0</v>
      </c>
      <c r="N602" s="32">
        <v>0</v>
      </c>
      <c r="O602" s="208"/>
      <c r="P602" s="189"/>
      <c r="Q602" s="74"/>
    </row>
    <row r="603" spans="1:17" ht="24" x14ac:dyDescent="0.25">
      <c r="A603" s="190"/>
      <c r="B603" s="189"/>
      <c r="C603" s="189"/>
      <c r="D603" s="189"/>
      <c r="E603" s="189"/>
      <c r="F603" s="189"/>
      <c r="G603" s="114" t="s">
        <v>9</v>
      </c>
      <c r="H603" s="32">
        <f t="shared" si="137"/>
        <v>0</v>
      </c>
      <c r="I603" s="32">
        <v>0</v>
      </c>
      <c r="J603" s="32">
        <v>0</v>
      </c>
      <c r="K603" s="32">
        <v>0</v>
      </c>
      <c r="L603" s="32">
        <v>0</v>
      </c>
      <c r="M603" s="32">
        <v>0</v>
      </c>
      <c r="N603" s="32">
        <v>0</v>
      </c>
      <c r="O603" s="208"/>
      <c r="P603" s="189"/>
      <c r="Q603" s="74"/>
    </row>
    <row r="604" spans="1:17" ht="36" x14ac:dyDescent="0.25">
      <c r="A604" s="190" t="s">
        <v>2456</v>
      </c>
      <c r="B604" s="189" t="s">
        <v>2447</v>
      </c>
      <c r="C604" s="189" t="s">
        <v>356</v>
      </c>
      <c r="D604" s="189">
        <v>2029</v>
      </c>
      <c r="E604" s="189">
        <v>160</v>
      </c>
      <c r="F604" s="189" t="s">
        <v>2453</v>
      </c>
      <c r="G604" s="114" t="s">
        <v>4</v>
      </c>
      <c r="H604" s="32">
        <f>SUM(H605:H608)</f>
        <v>29.2</v>
      </c>
      <c r="I604" s="32">
        <f t="shared" ref="I604:N604" si="145">SUM(I605:I608)</f>
        <v>0</v>
      </c>
      <c r="J604" s="32">
        <f t="shared" si="145"/>
        <v>0</v>
      </c>
      <c r="K604" s="32">
        <f t="shared" si="145"/>
        <v>0</v>
      </c>
      <c r="L604" s="32">
        <f t="shared" si="145"/>
        <v>0</v>
      </c>
      <c r="M604" s="32">
        <f t="shared" si="145"/>
        <v>29.2</v>
      </c>
      <c r="N604" s="32">
        <f t="shared" si="145"/>
        <v>0</v>
      </c>
      <c r="O604" s="208"/>
      <c r="P604" s="189" t="s">
        <v>2449</v>
      </c>
      <c r="Q604" s="74"/>
    </row>
    <row r="605" spans="1:17" ht="15.75" x14ac:dyDescent="0.25">
      <c r="A605" s="190"/>
      <c r="B605" s="189"/>
      <c r="C605" s="189"/>
      <c r="D605" s="189"/>
      <c r="E605" s="189"/>
      <c r="F605" s="189"/>
      <c r="G605" s="114" t="s">
        <v>259</v>
      </c>
      <c r="H605" s="32">
        <f t="shared" si="137"/>
        <v>28.9</v>
      </c>
      <c r="I605" s="32">
        <v>0</v>
      </c>
      <c r="J605" s="32">
        <v>0</v>
      </c>
      <c r="K605" s="32">
        <v>0</v>
      </c>
      <c r="L605" s="32">
        <v>0</v>
      </c>
      <c r="M605" s="32">
        <v>28.9</v>
      </c>
      <c r="N605" s="32">
        <v>0</v>
      </c>
      <c r="O605" s="208"/>
      <c r="P605" s="189"/>
      <c r="Q605" s="74"/>
    </row>
    <row r="606" spans="1:17" ht="36" x14ac:dyDescent="0.25">
      <c r="A606" s="190"/>
      <c r="B606" s="189"/>
      <c r="C606" s="189"/>
      <c r="D606" s="189"/>
      <c r="E606" s="189"/>
      <c r="F606" s="189"/>
      <c r="G606" s="114" t="s">
        <v>7</v>
      </c>
      <c r="H606" s="32">
        <f t="shared" si="137"/>
        <v>0.3</v>
      </c>
      <c r="I606" s="32">
        <v>0</v>
      </c>
      <c r="J606" s="32">
        <v>0</v>
      </c>
      <c r="K606" s="32">
        <v>0</v>
      </c>
      <c r="L606" s="32">
        <v>0</v>
      </c>
      <c r="M606" s="32">
        <v>0.3</v>
      </c>
      <c r="N606" s="32">
        <v>0</v>
      </c>
      <c r="O606" s="208"/>
      <c r="P606" s="189"/>
      <c r="Q606" s="74"/>
    </row>
    <row r="607" spans="1:17" ht="15.75" x14ac:dyDescent="0.25">
      <c r="A607" s="190"/>
      <c r="B607" s="189"/>
      <c r="C607" s="189"/>
      <c r="D607" s="189"/>
      <c r="E607" s="189"/>
      <c r="F607" s="189"/>
      <c r="G607" s="114" t="s">
        <v>8</v>
      </c>
      <c r="H607" s="32">
        <f t="shared" si="137"/>
        <v>0</v>
      </c>
      <c r="I607" s="32">
        <v>0</v>
      </c>
      <c r="J607" s="32">
        <v>0</v>
      </c>
      <c r="K607" s="32">
        <v>0</v>
      </c>
      <c r="L607" s="32">
        <v>0</v>
      </c>
      <c r="M607" s="32">
        <v>0</v>
      </c>
      <c r="N607" s="32">
        <v>0</v>
      </c>
      <c r="O607" s="208"/>
      <c r="P607" s="189"/>
      <c r="Q607" s="74"/>
    </row>
    <row r="608" spans="1:17" ht="24" x14ac:dyDescent="0.25">
      <c r="A608" s="190"/>
      <c r="B608" s="189"/>
      <c r="C608" s="189"/>
      <c r="D608" s="189"/>
      <c r="E608" s="189"/>
      <c r="F608" s="189"/>
      <c r="G608" s="114" t="s">
        <v>9</v>
      </c>
      <c r="H608" s="32">
        <f t="shared" si="137"/>
        <v>0</v>
      </c>
      <c r="I608" s="32">
        <v>0</v>
      </c>
      <c r="J608" s="32">
        <v>0</v>
      </c>
      <c r="K608" s="32">
        <v>0</v>
      </c>
      <c r="L608" s="32">
        <v>0</v>
      </c>
      <c r="M608" s="32">
        <v>0</v>
      </c>
      <c r="N608" s="32">
        <v>0</v>
      </c>
      <c r="O608" s="208"/>
      <c r="P608" s="189"/>
      <c r="Q608" s="74"/>
    </row>
    <row r="609" spans="1:17" ht="36" x14ac:dyDescent="0.25">
      <c r="A609" s="190" t="s">
        <v>2457</v>
      </c>
      <c r="B609" s="189" t="s">
        <v>2426</v>
      </c>
      <c r="C609" s="189" t="s">
        <v>356</v>
      </c>
      <c r="D609" s="189" t="s">
        <v>337</v>
      </c>
      <c r="E609" s="189">
        <v>110</v>
      </c>
      <c r="F609" s="189" t="s">
        <v>2427</v>
      </c>
      <c r="G609" s="114" t="s">
        <v>4</v>
      </c>
      <c r="H609" s="32">
        <f>SUM(H610:H613)</f>
        <v>100</v>
      </c>
      <c r="I609" s="32">
        <f t="shared" ref="I609:N609" si="146">SUM(I610:I613)</f>
        <v>0</v>
      </c>
      <c r="J609" s="32">
        <f t="shared" si="146"/>
        <v>0</v>
      </c>
      <c r="K609" s="32">
        <f t="shared" si="146"/>
        <v>50</v>
      </c>
      <c r="L609" s="32">
        <f t="shared" si="146"/>
        <v>50</v>
      </c>
      <c r="M609" s="32">
        <f t="shared" si="146"/>
        <v>0</v>
      </c>
      <c r="N609" s="32">
        <f t="shared" si="146"/>
        <v>0</v>
      </c>
      <c r="O609" s="208"/>
      <c r="P609" s="208"/>
      <c r="Q609" s="74"/>
    </row>
    <row r="610" spans="1:17" ht="15.75" x14ac:dyDescent="0.25">
      <c r="A610" s="190"/>
      <c r="B610" s="189"/>
      <c r="C610" s="189"/>
      <c r="D610" s="189"/>
      <c r="E610" s="189"/>
      <c r="F610" s="189"/>
      <c r="G610" s="114" t="s">
        <v>259</v>
      </c>
      <c r="H610" s="32">
        <f t="shared" si="137"/>
        <v>99</v>
      </c>
      <c r="I610" s="32">
        <v>0</v>
      </c>
      <c r="J610" s="32">
        <v>0</v>
      </c>
      <c r="K610" s="32">
        <v>49.5</v>
      </c>
      <c r="L610" s="32">
        <v>49.5</v>
      </c>
      <c r="M610" s="32">
        <v>0</v>
      </c>
      <c r="N610" s="32">
        <v>0</v>
      </c>
      <c r="O610" s="208"/>
      <c r="P610" s="208"/>
      <c r="Q610" s="74"/>
    </row>
    <row r="611" spans="1:17" ht="36" x14ac:dyDescent="0.25">
      <c r="A611" s="190"/>
      <c r="B611" s="189"/>
      <c r="C611" s="189"/>
      <c r="D611" s="189"/>
      <c r="E611" s="189"/>
      <c r="F611" s="189"/>
      <c r="G611" s="114" t="s">
        <v>7</v>
      </c>
      <c r="H611" s="32">
        <f t="shared" si="137"/>
        <v>1</v>
      </c>
      <c r="I611" s="32">
        <v>0</v>
      </c>
      <c r="J611" s="32">
        <v>0</v>
      </c>
      <c r="K611" s="32">
        <v>0.5</v>
      </c>
      <c r="L611" s="32">
        <v>0.5</v>
      </c>
      <c r="M611" s="32">
        <v>0</v>
      </c>
      <c r="N611" s="32">
        <v>0</v>
      </c>
      <c r="O611" s="208"/>
      <c r="P611" s="208"/>
      <c r="Q611" s="74"/>
    </row>
    <row r="612" spans="1:17" ht="15.75" x14ac:dyDescent="0.25">
      <c r="A612" s="190"/>
      <c r="B612" s="189"/>
      <c r="C612" s="189"/>
      <c r="D612" s="189"/>
      <c r="E612" s="189"/>
      <c r="F612" s="189"/>
      <c r="G612" s="114" t="s">
        <v>8</v>
      </c>
      <c r="H612" s="32">
        <f t="shared" si="137"/>
        <v>0</v>
      </c>
      <c r="I612" s="32">
        <v>0</v>
      </c>
      <c r="J612" s="32">
        <v>0</v>
      </c>
      <c r="K612" s="32">
        <v>0</v>
      </c>
      <c r="L612" s="32">
        <v>0</v>
      </c>
      <c r="M612" s="32">
        <v>0</v>
      </c>
      <c r="N612" s="32">
        <v>0</v>
      </c>
      <c r="O612" s="208"/>
      <c r="P612" s="208"/>
      <c r="Q612" s="74"/>
    </row>
    <row r="613" spans="1:17" ht="24" x14ac:dyDescent="0.25">
      <c r="A613" s="190"/>
      <c r="B613" s="189"/>
      <c r="C613" s="189"/>
      <c r="D613" s="189"/>
      <c r="E613" s="189"/>
      <c r="F613" s="189"/>
      <c r="G613" s="114" t="s">
        <v>9</v>
      </c>
      <c r="H613" s="32">
        <f t="shared" si="137"/>
        <v>0</v>
      </c>
      <c r="I613" s="32">
        <v>0</v>
      </c>
      <c r="J613" s="32">
        <v>0</v>
      </c>
      <c r="K613" s="32">
        <v>0</v>
      </c>
      <c r="L613" s="32">
        <v>0</v>
      </c>
      <c r="M613" s="32">
        <v>0</v>
      </c>
      <c r="N613" s="32">
        <v>0</v>
      </c>
      <c r="O613" s="208"/>
      <c r="P613" s="208"/>
      <c r="Q613" s="74"/>
    </row>
    <row r="614" spans="1:17" ht="36" x14ac:dyDescent="0.25">
      <c r="A614" s="176" t="s">
        <v>4466</v>
      </c>
      <c r="B614" s="171" t="s">
        <v>4463</v>
      </c>
      <c r="C614" s="189" t="s">
        <v>356</v>
      </c>
      <c r="D614" s="171" t="s">
        <v>2311</v>
      </c>
      <c r="E614" s="171" t="s">
        <v>4464</v>
      </c>
      <c r="F614" s="176"/>
      <c r="G614" s="28" t="s">
        <v>4</v>
      </c>
      <c r="H614" s="29">
        <f>SUM(H615:H618)</f>
        <v>441.91781000000003</v>
      </c>
      <c r="I614" s="29">
        <f t="shared" ref="I614:N614" si="147">SUM(I615:I618)</f>
        <v>0</v>
      </c>
      <c r="J614" s="29">
        <f t="shared" si="147"/>
        <v>220.95890500000002</v>
      </c>
      <c r="K614" s="29">
        <f t="shared" si="147"/>
        <v>220.95890500000002</v>
      </c>
      <c r="L614" s="29">
        <f t="shared" si="147"/>
        <v>0</v>
      </c>
      <c r="M614" s="29">
        <f t="shared" si="147"/>
        <v>0</v>
      </c>
      <c r="N614" s="29">
        <f t="shared" si="147"/>
        <v>0</v>
      </c>
      <c r="O614" s="388">
        <v>600</v>
      </c>
      <c r="P614" s="176" t="s">
        <v>4465</v>
      </c>
      <c r="Q614" s="74"/>
    </row>
    <row r="615" spans="1:17" ht="15.75" x14ac:dyDescent="0.25">
      <c r="A615" s="391"/>
      <c r="B615" s="174"/>
      <c r="C615" s="189"/>
      <c r="D615" s="174"/>
      <c r="E615" s="174"/>
      <c r="F615" s="391"/>
      <c r="G615" s="28" t="s">
        <v>6</v>
      </c>
      <c r="H615" s="29">
        <f>SUM(I615:N615)</f>
        <v>437.49863190000002</v>
      </c>
      <c r="I615" s="29">
        <v>0</v>
      </c>
      <c r="J615" s="129">
        <v>218.74931595000001</v>
      </c>
      <c r="K615" s="130">
        <v>218.74931595000001</v>
      </c>
      <c r="L615" s="29">
        <v>0</v>
      </c>
      <c r="M615" s="29">
        <v>0</v>
      </c>
      <c r="N615" s="29">
        <v>0</v>
      </c>
      <c r="O615" s="396"/>
      <c r="P615" s="391"/>
      <c r="Q615" s="74"/>
    </row>
    <row r="616" spans="1:17" ht="36" x14ac:dyDescent="0.25">
      <c r="A616" s="391"/>
      <c r="B616" s="174"/>
      <c r="C616" s="189"/>
      <c r="D616" s="174"/>
      <c r="E616" s="174"/>
      <c r="F616" s="391"/>
      <c r="G616" s="28" t="s">
        <v>7</v>
      </c>
      <c r="H616" s="29">
        <f t="shared" ref="H616:H623" si="148">SUM(I616:N616)</f>
        <v>4.4160846999999999</v>
      </c>
      <c r="I616" s="29">
        <v>0</v>
      </c>
      <c r="J616" s="130">
        <v>2.2080423499999999</v>
      </c>
      <c r="K616" s="129">
        <v>2.2080423499999999</v>
      </c>
      <c r="L616" s="29">
        <v>0</v>
      </c>
      <c r="M616" s="29">
        <v>0</v>
      </c>
      <c r="N616" s="29">
        <v>0</v>
      </c>
      <c r="O616" s="396"/>
      <c r="P616" s="391"/>
      <c r="Q616" s="74"/>
    </row>
    <row r="617" spans="1:17" ht="15.75" x14ac:dyDescent="0.25">
      <c r="A617" s="391"/>
      <c r="B617" s="174"/>
      <c r="C617" s="189"/>
      <c r="D617" s="174"/>
      <c r="E617" s="174"/>
      <c r="F617" s="391"/>
      <c r="G617" s="28" t="s">
        <v>8</v>
      </c>
      <c r="H617" s="29">
        <f t="shared" si="148"/>
        <v>3.0934000000000001E-3</v>
      </c>
      <c r="I617" s="29">
        <v>0</v>
      </c>
      <c r="J617" s="129">
        <v>1.5467E-3</v>
      </c>
      <c r="K617" s="130">
        <v>1.5467E-3</v>
      </c>
      <c r="L617" s="29">
        <v>0</v>
      </c>
      <c r="M617" s="29"/>
      <c r="N617" s="29">
        <v>0</v>
      </c>
      <c r="O617" s="396"/>
      <c r="P617" s="391"/>
      <c r="Q617" s="74"/>
    </row>
    <row r="618" spans="1:17" ht="24" x14ac:dyDescent="0.25">
      <c r="A618" s="392"/>
      <c r="B618" s="175"/>
      <c r="C618" s="189"/>
      <c r="D618" s="175"/>
      <c r="E618" s="175"/>
      <c r="F618" s="392"/>
      <c r="G618" s="28" t="s">
        <v>9</v>
      </c>
      <c r="H618" s="29">
        <f t="shared" si="148"/>
        <v>0</v>
      </c>
      <c r="I618" s="29">
        <v>0</v>
      </c>
      <c r="J618" s="29">
        <v>0</v>
      </c>
      <c r="K618" s="29">
        <v>0</v>
      </c>
      <c r="L618" s="29">
        <v>0</v>
      </c>
      <c r="M618" s="29">
        <v>0</v>
      </c>
      <c r="N618" s="29">
        <v>0</v>
      </c>
      <c r="O618" s="390"/>
      <c r="P618" s="392"/>
      <c r="Q618" s="74"/>
    </row>
    <row r="619" spans="1:17" ht="36" x14ac:dyDescent="0.25">
      <c r="A619" s="176" t="s">
        <v>4470</v>
      </c>
      <c r="B619" s="171" t="s">
        <v>4463</v>
      </c>
      <c r="C619" s="189" t="s">
        <v>356</v>
      </c>
      <c r="D619" s="171" t="s">
        <v>2311</v>
      </c>
      <c r="E619" s="171" t="s">
        <v>4471</v>
      </c>
      <c r="F619" s="176"/>
      <c r="G619" s="28" t="s">
        <v>4</v>
      </c>
      <c r="H619" s="29">
        <f>SUM(H620:H623)</f>
        <v>295.69792000000001</v>
      </c>
      <c r="I619" s="29">
        <f t="shared" ref="I619:N619" si="149">SUM(I620:I623)</f>
        <v>0</v>
      </c>
      <c r="J619" s="29">
        <f t="shared" si="149"/>
        <v>147.84896000000001</v>
      </c>
      <c r="K619" s="29">
        <f t="shared" si="149"/>
        <v>147.84896000000001</v>
      </c>
      <c r="L619" s="29">
        <f t="shared" si="149"/>
        <v>0</v>
      </c>
      <c r="M619" s="29">
        <f t="shared" si="149"/>
        <v>0</v>
      </c>
      <c r="N619" s="29">
        <f t="shared" si="149"/>
        <v>0</v>
      </c>
      <c r="O619" s="388">
        <v>520</v>
      </c>
      <c r="P619" s="176" t="s">
        <v>4465</v>
      </c>
      <c r="Q619" s="74"/>
    </row>
    <row r="620" spans="1:17" ht="15.75" x14ac:dyDescent="0.25">
      <c r="A620" s="391"/>
      <c r="B620" s="174"/>
      <c r="C620" s="189"/>
      <c r="D620" s="174"/>
      <c r="E620" s="174"/>
      <c r="F620" s="391"/>
      <c r="G620" s="28" t="s">
        <v>6</v>
      </c>
      <c r="H620" s="29">
        <f t="shared" si="148"/>
        <v>292.74094079999998</v>
      </c>
      <c r="I620" s="29">
        <v>0</v>
      </c>
      <c r="J620" s="129">
        <v>146.37047039999999</v>
      </c>
      <c r="K620" s="130">
        <v>146.37047039999999</v>
      </c>
      <c r="L620" s="29">
        <v>0</v>
      </c>
      <c r="M620" s="29">
        <v>0</v>
      </c>
      <c r="N620" s="29">
        <v>0</v>
      </c>
      <c r="O620" s="396"/>
      <c r="P620" s="391"/>
      <c r="Q620" s="74"/>
    </row>
    <row r="621" spans="1:17" ht="36" x14ac:dyDescent="0.25">
      <c r="A621" s="391"/>
      <c r="B621" s="174"/>
      <c r="C621" s="189"/>
      <c r="D621" s="174"/>
      <c r="E621" s="174"/>
      <c r="F621" s="391"/>
      <c r="G621" s="28" t="s">
        <v>7</v>
      </c>
      <c r="H621" s="29">
        <f t="shared" si="148"/>
        <v>2.9567722999999999</v>
      </c>
      <c r="I621" s="29">
        <v>0</v>
      </c>
      <c r="J621" s="130">
        <v>1.47838615</v>
      </c>
      <c r="K621" s="129">
        <v>1.47838615</v>
      </c>
      <c r="L621" s="29">
        <v>0</v>
      </c>
      <c r="M621" s="29">
        <v>0</v>
      </c>
      <c r="N621" s="29">
        <v>0</v>
      </c>
      <c r="O621" s="396"/>
      <c r="P621" s="391"/>
      <c r="Q621" s="74"/>
    </row>
    <row r="622" spans="1:17" ht="15.75" x14ac:dyDescent="0.25">
      <c r="A622" s="391"/>
      <c r="B622" s="174"/>
      <c r="C622" s="189"/>
      <c r="D622" s="174"/>
      <c r="E622" s="174"/>
      <c r="F622" s="391"/>
      <c r="G622" s="28" t="s">
        <v>8</v>
      </c>
      <c r="H622" s="29">
        <f t="shared" si="148"/>
        <v>2.0689999999999999E-4</v>
      </c>
      <c r="I622" s="29">
        <v>0</v>
      </c>
      <c r="J622" s="129">
        <v>1.0344999999999999E-4</v>
      </c>
      <c r="K622" s="130">
        <v>1.0344999999999999E-4</v>
      </c>
      <c r="L622" s="29">
        <v>0</v>
      </c>
      <c r="M622" s="29">
        <v>0</v>
      </c>
      <c r="N622" s="29">
        <v>0</v>
      </c>
      <c r="O622" s="396"/>
      <c r="P622" s="391"/>
      <c r="Q622" s="74"/>
    </row>
    <row r="623" spans="1:17" ht="24" x14ac:dyDescent="0.25">
      <c r="A623" s="391"/>
      <c r="B623" s="174"/>
      <c r="C623" s="189"/>
      <c r="D623" s="174"/>
      <c r="E623" s="174"/>
      <c r="F623" s="391"/>
      <c r="G623" s="28" t="s">
        <v>9</v>
      </c>
      <c r="H623" s="29">
        <f t="shared" si="148"/>
        <v>0</v>
      </c>
      <c r="I623" s="29">
        <v>0</v>
      </c>
      <c r="J623" s="29">
        <v>0</v>
      </c>
      <c r="K623" s="29">
        <v>0</v>
      </c>
      <c r="L623" s="29">
        <v>0</v>
      </c>
      <c r="M623" s="29">
        <v>0</v>
      </c>
      <c r="N623" s="29">
        <v>0</v>
      </c>
      <c r="O623" s="390"/>
      <c r="P623" s="392"/>
      <c r="Q623" s="74"/>
    </row>
    <row r="624" spans="1:17" ht="36" x14ac:dyDescent="0.25">
      <c r="A624" s="208" t="s">
        <v>125</v>
      </c>
      <c r="B624" s="208"/>
      <c r="C624" s="208"/>
      <c r="D624" s="208"/>
      <c r="E624" s="208"/>
      <c r="F624" s="208"/>
      <c r="G624" s="115" t="s">
        <v>4</v>
      </c>
      <c r="H624" s="37">
        <f>SUM(H625:H628)</f>
        <v>2706.3157300000003</v>
      </c>
      <c r="I624" s="37">
        <f t="shared" ref="I624:N624" si="150">SUM(I625:I628)</f>
        <v>226.10000000000002</v>
      </c>
      <c r="J624" s="37">
        <f t="shared" si="150"/>
        <v>536.80786500000011</v>
      </c>
      <c r="K624" s="37">
        <f t="shared" si="150"/>
        <v>671.90786500000002</v>
      </c>
      <c r="L624" s="37">
        <f t="shared" si="150"/>
        <v>895.19999999999993</v>
      </c>
      <c r="M624" s="37">
        <f t="shared" si="150"/>
        <v>375.29999999999995</v>
      </c>
      <c r="N624" s="37">
        <f t="shared" si="150"/>
        <v>1</v>
      </c>
      <c r="O624" s="208"/>
      <c r="P624" s="208"/>
      <c r="Q624" s="74"/>
    </row>
    <row r="625" spans="1:17" ht="49.5" customHeight="1" x14ac:dyDescent="0.25">
      <c r="A625" s="208"/>
      <c r="B625" s="208"/>
      <c r="C625" s="208"/>
      <c r="D625" s="208"/>
      <c r="E625" s="208"/>
      <c r="F625" s="208"/>
      <c r="G625" s="115" t="s">
        <v>259</v>
      </c>
      <c r="H625" s="37">
        <f t="shared" si="137"/>
        <v>2672.8395727000002</v>
      </c>
      <c r="I625" s="37">
        <f>I500+I505+I510+I515+I520+I525+I530+I535+I540+I545+I550+I555+I560+I565+I570+I575+I580+I585+I590+I595+I600+I605+I610+I615+I620</f>
        <v>217.8</v>
      </c>
      <c r="J625" s="37">
        <f t="shared" ref="J625:N625" si="151">J500+J505+J510+J515+J520+J525+J530+J535+J540+J545+J550+J555+J560+J565+J570+J575+J580+J585+J590+J595+J600+J605+J610+J615+J620</f>
        <v>531.41978635000009</v>
      </c>
      <c r="K625" s="37">
        <f t="shared" si="151"/>
        <v>665.11978634999991</v>
      </c>
      <c r="L625" s="37">
        <f t="shared" si="151"/>
        <v>886.09999999999991</v>
      </c>
      <c r="M625" s="37">
        <f t="shared" si="151"/>
        <v>371.4</v>
      </c>
      <c r="N625" s="37">
        <f t="shared" si="151"/>
        <v>1</v>
      </c>
      <c r="O625" s="208"/>
      <c r="P625" s="208"/>
      <c r="Q625" s="74"/>
    </row>
    <row r="626" spans="1:17" ht="36" x14ac:dyDescent="0.25">
      <c r="A626" s="208"/>
      <c r="B626" s="208"/>
      <c r="C626" s="208"/>
      <c r="D626" s="208"/>
      <c r="E626" s="208"/>
      <c r="F626" s="208"/>
      <c r="G626" s="115" t="s">
        <v>7</v>
      </c>
      <c r="H626" s="37">
        <f t="shared" si="137"/>
        <v>33.472856999999998</v>
      </c>
      <c r="I626" s="37">
        <f t="shared" ref="I626:N626" si="152">I501+I506+I511+I516+I521+I526+I531+I536+I541+I546+I551+I556+I561+I566+I571+I576+I581+I586+I591+I596+I601+I606+I611+I616+I621</f>
        <v>8.3000000000000007</v>
      </c>
      <c r="J626" s="37">
        <f t="shared" si="152"/>
        <v>5.3864284999999992</v>
      </c>
      <c r="K626" s="37">
        <f t="shared" si="152"/>
        <v>6.7864284999999995</v>
      </c>
      <c r="L626" s="37">
        <f t="shared" si="152"/>
        <v>9.0999999999999979</v>
      </c>
      <c r="M626" s="37">
        <f t="shared" si="152"/>
        <v>3.9000000000000004</v>
      </c>
      <c r="N626" s="37">
        <f t="shared" si="152"/>
        <v>0</v>
      </c>
      <c r="O626" s="208"/>
      <c r="P626" s="208"/>
      <c r="Q626" s="74"/>
    </row>
    <row r="627" spans="1:17" ht="15.75" x14ac:dyDescent="0.25">
      <c r="A627" s="208"/>
      <c r="B627" s="208"/>
      <c r="C627" s="208"/>
      <c r="D627" s="208"/>
      <c r="E627" s="208"/>
      <c r="F627" s="208"/>
      <c r="G627" s="115" t="s">
        <v>8</v>
      </c>
      <c r="H627" s="37">
        <f t="shared" si="137"/>
        <v>3.3002999999999999E-3</v>
      </c>
      <c r="I627" s="37">
        <f t="shared" ref="I627:N627" si="153">I502+I507+I512+I517+I522+I527+I532+I537+I542+I547+I552+I557+I562+I567+I572+I577+I582+I587+I592+I597+I602+I607+I612+I617+I622</f>
        <v>0</v>
      </c>
      <c r="J627" s="37">
        <f t="shared" si="153"/>
        <v>1.65015E-3</v>
      </c>
      <c r="K627" s="37">
        <f t="shared" si="153"/>
        <v>1.65015E-3</v>
      </c>
      <c r="L627" s="37">
        <f t="shared" si="153"/>
        <v>0</v>
      </c>
      <c r="M627" s="37">
        <f t="shared" si="153"/>
        <v>0</v>
      </c>
      <c r="N627" s="37">
        <f t="shared" si="153"/>
        <v>0</v>
      </c>
      <c r="O627" s="208"/>
      <c r="P627" s="208"/>
      <c r="Q627" s="74"/>
    </row>
    <row r="628" spans="1:17" ht="24" x14ac:dyDescent="0.25">
      <c r="A628" s="208"/>
      <c r="B628" s="208"/>
      <c r="C628" s="208"/>
      <c r="D628" s="208"/>
      <c r="E628" s="208"/>
      <c r="F628" s="208"/>
      <c r="G628" s="115" t="s">
        <v>9</v>
      </c>
      <c r="H628" s="37">
        <f t="shared" si="137"/>
        <v>0</v>
      </c>
      <c r="I628" s="37">
        <f t="shared" ref="I628:N628" si="154">I503+I508+I513+I518+I523+I528+I533+I538+I543+I548+I553+I558+I563+I568+I573+I578+I583+I588+I593+I598+I603+I608+I613+I618+I623</f>
        <v>0</v>
      </c>
      <c r="J628" s="37">
        <f t="shared" si="154"/>
        <v>0</v>
      </c>
      <c r="K628" s="37">
        <f t="shared" si="154"/>
        <v>0</v>
      </c>
      <c r="L628" s="37">
        <f t="shared" si="154"/>
        <v>0</v>
      </c>
      <c r="M628" s="37">
        <f t="shared" si="154"/>
        <v>0</v>
      </c>
      <c r="N628" s="37">
        <f t="shared" si="154"/>
        <v>0</v>
      </c>
      <c r="O628" s="208"/>
      <c r="P628" s="208"/>
      <c r="Q628" s="74"/>
    </row>
    <row r="629" spans="1:17" ht="15.75" x14ac:dyDescent="0.25">
      <c r="A629" s="208" t="s">
        <v>397</v>
      </c>
      <c r="B629" s="208"/>
      <c r="C629" s="208"/>
      <c r="D629" s="208"/>
      <c r="E629" s="208"/>
      <c r="F629" s="208"/>
      <c r="G629" s="208"/>
      <c r="H629" s="208"/>
      <c r="I629" s="208"/>
      <c r="J629" s="208"/>
      <c r="K629" s="208"/>
      <c r="L629" s="208"/>
      <c r="M629" s="208"/>
      <c r="N629" s="208"/>
      <c r="O629" s="208"/>
      <c r="P629" s="208"/>
      <c r="Q629" s="74"/>
    </row>
    <row r="630" spans="1:17" ht="48" customHeight="1" x14ac:dyDescent="0.25">
      <c r="A630" s="190" t="s">
        <v>2458</v>
      </c>
      <c r="B630" s="189" t="s">
        <v>479</v>
      </c>
      <c r="C630" s="189" t="s">
        <v>397</v>
      </c>
      <c r="D630" s="189">
        <v>2025</v>
      </c>
      <c r="E630" s="189"/>
      <c r="F630" s="189" t="s">
        <v>222</v>
      </c>
      <c r="G630" s="114" t="s">
        <v>4</v>
      </c>
      <c r="H630" s="32">
        <f>SUM(H631:H634)</f>
        <v>181.5</v>
      </c>
      <c r="I630" s="32">
        <f t="shared" ref="I630:N630" si="155">SUM(I631:I634)</f>
        <v>181.5</v>
      </c>
      <c r="J630" s="32">
        <f>SUM(J631:J634)</f>
        <v>0</v>
      </c>
      <c r="K630" s="32">
        <f t="shared" si="155"/>
        <v>0</v>
      </c>
      <c r="L630" s="32">
        <f t="shared" si="155"/>
        <v>0</v>
      </c>
      <c r="M630" s="32">
        <f t="shared" si="155"/>
        <v>0</v>
      </c>
      <c r="N630" s="32">
        <f t="shared" si="155"/>
        <v>0</v>
      </c>
      <c r="O630" s="189"/>
      <c r="P630" s="189"/>
      <c r="Q630" s="74"/>
    </row>
    <row r="631" spans="1:17" ht="15.75" x14ac:dyDescent="0.25">
      <c r="A631" s="190"/>
      <c r="B631" s="189"/>
      <c r="C631" s="189"/>
      <c r="D631" s="189"/>
      <c r="E631" s="189"/>
      <c r="F631" s="189"/>
      <c r="G631" s="114" t="s">
        <v>259</v>
      </c>
      <c r="H631" s="32">
        <f>SUM(I631:N631)</f>
        <v>0</v>
      </c>
      <c r="I631" s="32">
        <v>0</v>
      </c>
      <c r="J631" s="32">
        <v>0</v>
      </c>
      <c r="K631" s="32">
        <v>0</v>
      </c>
      <c r="L631" s="32">
        <v>0</v>
      </c>
      <c r="M631" s="32">
        <v>0</v>
      </c>
      <c r="N631" s="32">
        <v>0</v>
      </c>
      <c r="O631" s="189"/>
      <c r="P631" s="189"/>
      <c r="Q631" s="74"/>
    </row>
    <row r="632" spans="1:17" ht="36" x14ac:dyDescent="0.25">
      <c r="A632" s="190"/>
      <c r="B632" s="189"/>
      <c r="C632" s="189"/>
      <c r="D632" s="189"/>
      <c r="E632" s="189"/>
      <c r="F632" s="189"/>
      <c r="G632" s="114" t="s">
        <v>7</v>
      </c>
      <c r="H632" s="32">
        <f t="shared" ref="H632:H689" si="156">SUM(I632:N632)</f>
        <v>181.5</v>
      </c>
      <c r="I632" s="32">
        <v>181.5</v>
      </c>
      <c r="J632" s="32">
        <v>0</v>
      </c>
      <c r="K632" s="32">
        <v>0</v>
      </c>
      <c r="L632" s="32">
        <v>0</v>
      </c>
      <c r="M632" s="32">
        <v>0</v>
      </c>
      <c r="N632" s="32">
        <v>0</v>
      </c>
      <c r="O632" s="189"/>
      <c r="P632" s="189"/>
      <c r="Q632" s="74"/>
    </row>
    <row r="633" spans="1:17" ht="15.75" x14ac:dyDescent="0.25">
      <c r="A633" s="190"/>
      <c r="B633" s="189"/>
      <c r="C633" s="189"/>
      <c r="D633" s="189"/>
      <c r="E633" s="189"/>
      <c r="F633" s="189"/>
      <c r="G633" s="114" t="s">
        <v>8</v>
      </c>
      <c r="H633" s="32">
        <f t="shared" si="156"/>
        <v>0</v>
      </c>
      <c r="I633" s="32">
        <v>0</v>
      </c>
      <c r="J633" s="32">
        <v>0</v>
      </c>
      <c r="K633" s="32">
        <v>0</v>
      </c>
      <c r="L633" s="32">
        <v>0</v>
      </c>
      <c r="M633" s="32">
        <v>0</v>
      </c>
      <c r="N633" s="32">
        <v>0</v>
      </c>
      <c r="O633" s="189"/>
      <c r="P633" s="189"/>
      <c r="Q633" s="74"/>
    </row>
    <row r="634" spans="1:17" ht="24" x14ac:dyDescent="0.25">
      <c r="A634" s="190"/>
      <c r="B634" s="189"/>
      <c r="C634" s="189"/>
      <c r="D634" s="189"/>
      <c r="E634" s="189"/>
      <c r="F634" s="189"/>
      <c r="G634" s="114" t="s">
        <v>9</v>
      </c>
      <c r="H634" s="32">
        <f t="shared" si="156"/>
        <v>0</v>
      </c>
      <c r="I634" s="32">
        <v>0</v>
      </c>
      <c r="J634" s="32">
        <v>0</v>
      </c>
      <c r="K634" s="32">
        <v>0</v>
      </c>
      <c r="L634" s="32">
        <v>0</v>
      </c>
      <c r="M634" s="32">
        <v>0</v>
      </c>
      <c r="N634" s="32">
        <v>0</v>
      </c>
      <c r="O634" s="189"/>
      <c r="P634" s="189"/>
      <c r="Q634" s="74"/>
    </row>
    <row r="635" spans="1:17" ht="48" customHeight="1" x14ac:dyDescent="0.25">
      <c r="A635" s="190" t="s">
        <v>2459</v>
      </c>
      <c r="B635" s="189" t="s">
        <v>2460</v>
      </c>
      <c r="C635" s="189" t="s">
        <v>397</v>
      </c>
      <c r="D635" s="189">
        <v>2028</v>
      </c>
      <c r="E635" s="205" t="s">
        <v>4074</v>
      </c>
      <c r="F635" s="189" t="s">
        <v>2461</v>
      </c>
      <c r="G635" s="114" t="s">
        <v>4</v>
      </c>
      <c r="H635" s="32">
        <f t="shared" ref="H635:N635" si="157">SUM(H636:H639)</f>
        <v>70.5</v>
      </c>
      <c r="I635" s="32">
        <f t="shared" si="157"/>
        <v>0</v>
      </c>
      <c r="J635" s="32">
        <f t="shared" si="157"/>
        <v>0</v>
      </c>
      <c r="K635" s="32">
        <f t="shared" si="157"/>
        <v>0</v>
      </c>
      <c r="L635" s="32">
        <f t="shared" si="157"/>
        <v>70.5</v>
      </c>
      <c r="M635" s="32">
        <f t="shared" si="157"/>
        <v>0</v>
      </c>
      <c r="N635" s="32">
        <f t="shared" si="157"/>
        <v>0</v>
      </c>
      <c r="O635" s="205">
        <v>100</v>
      </c>
      <c r="P635" s="189"/>
      <c r="Q635" s="74"/>
    </row>
    <row r="636" spans="1:17" ht="15.75" x14ac:dyDescent="0.25">
      <c r="A636" s="190"/>
      <c r="B636" s="189"/>
      <c r="C636" s="189"/>
      <c r="D636" s="189"/>
      <c r="E636" s="206"/>
      <c r="F636" s="189"/>
      <c r="G636" s="114" t="s">
        <v>259</v>
      </c>
      <c r="H636" s="32">
        <f t="shared" si="156"/>
        <v>70.5</v>
      </c>
      <c r="I636" s="32">
        <v>0</v>
      </c>
      <c r="J636" s="32">
        <v>0</v>
      </c>
      <c r="K636" s="32">
        <v>0</v>
      </c>
      <c r="L636" s="32">
        <v>70.5</v>
      </c>
      <c r="M636" s="32">
        <v>0</v>
      </c>
      <c r="N636" s="32">
        <v>0</v>
      </c>
      <c r="O636" s="206"/>
      <c r="P636" s="189"/>
      <c r="Q636" s="74"/>
    </row>
    <row r="637" spans="1:17" ht="36" x14ac:dyDescent="0.25">
      <c r="A637" s="190"/>
      <c r="B637" s="189"/>
      <c r="C637" s="189"/>
      <c r="D637" s="189"/>
      <c r="E637" s="206"/>
      <c r="F637" s="189"/>
      <c r="G637" s="114" t="s">
        <v>7</v>
      </c>
      <c r="H637" s="32">
        <f t="shared" si="156"/>
        <v>0</v>
      </c>
      <c r="I637" s="32">
        <v>0</v>
      </c>
      <c r="J637" s="32">
        <v>0</v>
      </c>
      <c r="K637" s="32">
        <v>0</v>
      </c>
      <c r="L637" s="32">
        <v>0</v>
      </c>
      <c r="M637" s="32">
        <v>0</v>
      </c>
      <c r="N637" s="32">
        <v>0</v>
      </c>
      <c r="O637" s="206"/>
      <c r="P637" s="189"/>
      <c r="Q637" s="74"/>
    </row>
    <row r="638" spans="1:17" ht="15.75" x14ac:dyDescent="0.25">
      <c r="A638" s="190"/>
      <c r="B638" s="189"/>
      <c r="C638" s="189"/>
      <c r="D638" s="189"/>
      <c r="E638" s="206"/>
      <c r="F638" s="189"/>
      <c r="G638" s="114" t="s">
        <v>8</v>
      </c>
      <c r="H638" s="32">
        <f t="shared" si="156"/>
        <v>0</v>
      </c>
      <c r="I638" s="32">
        <v>0</v>
      </c>
      <c r="J638" s="32">
        <v>0</v>
      </c>
      <c r="K638" s="32">
        <v>0</v>
      </c>
      <c r="L638" s="32">
        <v>0</v>
      </c>
      <c r="M638" s="32">
        <v>0</v>
      </c>
      <c r="N638" s="32">
        <v>0</v>
      </c>
      <c r="O638" s="206"/>
      <c r="P638" s="189"/>
      <c r="Q638" s="74"/>
    </row>
    <row r="639" spans="1:17" ht="24" x14ac:dyDescent="0.25">
      <c r="A639" s="190"/>
      <c r="B639" s="189"/>
      <c r="C639" s="189"/>
      <c r="D639" s="189"/>
      <c r="E639" s="207"/>
      <c r="F639" s="189"/>
      <c r="G639" s="114" t="s">
        <v>9</v>
      </c>
      <c r="H639" s="32">
        <f t="shared" si="156"/>
        <v>0</v>
      </c>
      <c r="I639" s="32">
        <v>0</v>
      </c>
      <c r="J639" s="32">
        <v>0</v>
      </c>
      <c r="K639" s="32">
        <v>0</v>
      </c>
      <c r="L639" s="32">
        <v>0</v>
      </c>
      <c r="M639" s="32">
        <v>0</v>
      </c>
      <c r="N639" s="32">
        <v>0</v>
      </c>
      <c r="O639" s="207"/>
      <c r="P639" s="189"/>
      <c r="Q639" s="74"/>
    </row>
    <row r="640" spans="1:17" ht="48" customHeight="1" x14ac:dyDescent="0.25">
      <c r="A640" s="190" t="s">
        <v>2462</v>
      </c>
      <c r="B640" s="189" t="s">
        <v>2460</v>
      </c>
      <c r="C640" s="189" t="s">
        <v>397</v>
      </c>
      <c r="D640" s="189">
        <v>2029</v>
      </c>
      <c r="E640" s="205" t="s">
        <v>4074</v>
      </c>
      <c r="F640" s="189" t="s">
        <v>2463</v>
      </c>
      <c r="G640" s="114" t="s">
        <v>4</v>
      </c>
      <c r="H640" s="32">
        <f>SUM(H641:H644)</f>
        <v>25</v>
      </c>
      <c r="I640" s="32">
        <f t="shared" ref="I640:N640" si="158">SUM(I641:I644)</f>
        <v>0</v>
      </c>
      <c r="J640" s="32">
        <f>SUM(J641:J644)</f>
        <v>0</v>
      </c>
      <c r="K640" s="32">
        <f t="shared" si="158"/>
        <v>0</v>
      </c>
      <c r="L640" s="32">
        <f t="shared" si="158"/>
        <v>0</v>
      </c>
      <c r="M640" s="32">
        <f t="shared" si="158"/>
        <v>25</v>
      </c>
      <c r="N640" s="32">
        <f t="shared" si="158"/>
        <v>0</v>
      </c>
      <c r="O640" s="114"/>
      <c r="P640" s="189"/>
      <c r="Q640" s="74"/>
    </row>
    <row r="641" spans="1:17" ht="15.75" x14ac:dyDescent="0.25">
      <c r="A641" s="190"/>
      <c r="B641" s="189"/>
      <c r="C641" s="189"/>
      <c r="D641" s="189"/>
      <c r="E641" s="206"/>
      <c r="F641" s="189"/>
      <c r="G641" s="114" t="s">
        <v>259</v>
      </c>
      <c r="H641" s="32">
        <f t="shared" si="156"/>
        <v>0</v>
      </c>
      <c r="I641" s="32">
        <v>0</v>
      </c>
      <c r="J641" s="32">
        <v>0</v>
      </c>
      <c r="K641" s="32">
        <v>0</v>
      </c>
      <c r="L641" s="32">
        <v>0</v>
      </c>
      <c r="M641" s="32">
        <v>0</v>
      </c>
      <c r="N641" s="32">
        <v>0</v>
      </c>
      <c r="O641" s="189">
        <v>210</v>
      </c>
      <c r="P641" s="189"/>
      <c r="Q641" s="74"/>
    </row>
    <row r="642" spans="1:17" ht="36" x14ac:dyDescent="0.25">
      <c r="A642" s="190"/>
      <c r="B642" s="189"/>
      <c r="C642" s="189"/>
      <c r="D642" s="189"/>
      <c r="E642" s="206"/>
      <c r="F642" s="189"/>
      <c r="G642" s="114" t="s">
        <v>7</v>
      </c>
      <c r="H642" s="32">
        <f t="shared" si="156"/>
        <v>25</v>
      </c>
      <c r="I642" s="32">
        <v>0</v>
      </c>
      <c r="J642" s="32">
        <v>0</v>
      </c>
      <c r="K642" s="32">
        <v>0</v>
      </c>
      <c r="L642" s="32">
        <v>0</v>
      </c>
      <c r="M642" s="32">
        <v>25</v>
      </c>
      <c r="N642" s="32">
        <v>0</v>
      </c>
      <c r="O642" s="189"/>
      <c r="P642" s="189"/>
      <c r="Q642" s="74"/>
    </row>
    <row r="643" spans="1:17" ht="15.75" x14ac:dyDescent="0.25">
      <c r="A643" s="190"/>
      <c r="B643" s="189"/>
      <c r="C643" s="189"/>
      <c r="D643" s="189"/>
      <c r="E643" s="206"/>
      <c r="F643" s="189"/>
      <c r="G643" s="114" t="s">
        <v>8</v>
      </c>
      <c r="H643" s="32">
        <f t="shared" si="156"/>
        <v>0</v>
      </c>
      <c r="I643" s="32">
        <v>0</v>
      </c>
      <c r="J643" s="32">
        <v>0</v>
      </c>
      <c r="K643" s="32">
        <v>0</v>
      </c>
      <c r="L643" s="32">
        <v>0</v>
      </c>
      <c r="M643" s="32">
        <v>0</v>
      </c>
      <c r="N643" s="32">
        <v>0</v>
      </c>
      <c r="O643" s="189"/>
      <c r="P643" s="189"/>
      <c r="Q643" s="74"/>
    </row>
    <row r="644" spans="1:17" ht="24" x14ac:dyDescent="0.25">
      <c r="A644" s="190"/>
      <c r="B644" s="189"/>
      <c r="C644" s="189"/>
      <c r="D644" s="189"/>
      <c r="E644" s="207"/>
      <c r="F644" s="189"/>
      <c r="G644" s="114" t="s">
        <v>9</v>
      </c>
      <c r="H644" s="32">
        <f t="shared" si="156"/>
        <v>0</v>
      </c>
      <c r="I644" s="32">
        <v>0</v>
      </c>
      <c r="J644" s="32">
        <v>0</v>
      </c>
      <c r="K644" s="32">
        <v>0</v>
      </c>
      <c r="L644" s="32">
        <v>0</v>
      </c>
      <c r="M644" s="32">
        <v>0</v>
      </c>
      <c r="N644" s="32">
        <v>0</v>
      </c>
      <c r="O644" s="189"/>
      <c r="P644" s="189"/>
      <c r="Q644" s="74"/>
    </row>
    <row r="645" spans="1:17" ht="73.5" customHeight="1" x14ac:dyDescent="0.25">
      <c r="A645" s="190" t="s">
        <v>2464</v>
      </c>
      <c r="B645" s="189" t="s">
        <v>2460</v>
      </c>
      <c r="C645" s="189" t="s">
        <v>397</v>
      </c>
      <c r="D645" s="189">
        <v>2029</v>
      </c>
      <c r="E645" s="205" t="s">
        <v>4075</v>
      </c>
      <c r="F645" s="189" t="s">
        <v>2465</v>
      </c>
      <c r="G645" s="114" t="s">
        <v>4</v>
      </c>
      <c r="H645" s="32">
        <f>SUM(H646:H649)</f>
        <v>110.7</v>
      </c>
      <c r="I645" s="32">
        <f t="shared" ref="I645:N645" si="159">SUM(I646:I649)</f>
        <v>0</v>
      </c>
      <c r="J645" s="32">
        <f>SUM(J646:J649)</f>
        <v>0</v>
      </c>
      <c r="K645" s="32">
        <f t="shared" si="159"/>
        <v>0</v>
      </c>
      <c r="L645" s="32">
        <f t="shared" si="159"/>
        <v>0</v>
      </c>
      <c r="M645" s="32">
        <f t="shared" si="159"/>
        <v>110.7</v>
      </c>
      <c r="N645" s="32">
        <f t="shared" si="159"/>
        <v>0</v>
      </c>
      <c r="O645" s="189"/>
      <c r="P645" s="189"/>
      <c r="Q645" s="74"/>
    </row>
    <row r="646" spans="1:17" ht="15.75" x14ac:dyDescent="0.25">
      <c r="A646" s="190"/>
      <c r="B646" s="189"/>
      <c r="C646" s="189"/>
      <c r="D646" s="189"/>
      <c r="E646" s="206"/>
      <c r="F646" s="189"/>
      <c r="G646" s="114" t="s">
        <v>259</v>
      </c>
      <c r="H646" s="32">
        <f t="shared" si="156"/>
        <v>0</v>
      </c>
      <c r="I646" s="32">
        <v>0</v>
      </c>
      <c r="J646" s="32">
        <v>0</v>
      </c>
      <c r="K646" s="32">
        <v>0</v>
      </c>
      <c r="L646" s="32">
        <v>0</v>
      </c>
      <c r="M646" s="32">
        <v>0</v>
      </c>
      <c r="N646" s="32">
        <v>0</v>
      </c>
      <c r="O646" s="189"/>
      <c r="P646" s="189"/>
      <c r="Q646" s="74"/>
    </row>
    <row r="647" spans="1:17" ht="36" x14ac:dyDescent="0.25">
      <c r="A647" s="190"/>
      <c r="B647" s="189"/>
      <c r="C647" s="189"/>
      <c r="D647" s="189"/>
      <c r="E647" s="206"/>
      <c r="F647" s="189"/>
      <c r="G647" s="114" t="s">
        <v>7</v>
      </c>
      <c r="H647" s="32">
        <f t="shared" si="156"/>
        <v>110.7</v>
      </c>
      <c r="I647" s="32">
        <v>0</v>
      </c>
      <c r="J647" s="32">
        <v>0</v>
      </c>
      <c r="K647" s="32">
        <v>0</v>
      </c>
      <c r="L647" s="32">
        <v>0</v>
      </c>
      <c r="M647" s="32">
        <v>110.7</v>
      </c>
      <c r="N647" s="32">
        <v>0</v>
      </c>
      <c r="O647" s="189">
        <v>212</v>
      </c>
      <c r="P647" s="189"/>
      <c r="Q647" s="74"/>
    </row>
    <row r="648" spans="1:17" ht="15.75" x14ac:dyDescent="0.25">
      <c r="A648" s="190"/>
      <c r="B648" s="189"/>
      <c r="C648" s="189"/>
      <c r="D648" s="189"/>
      <c r="E648" s="206"/>
      <c r="F648" s="189"/>
      <c r="G648" s="114" t="s">
        <v>8</v>
      </c>
      <c r="H648" s="32">
        <f t="shared" si="156"/>
        <v>0</v>
      </c>
      <c r="I648" s="32">
        <v>0</v>
      </c>
      <c r="J648" s="32">
        <v>0</v>
      </c>
      <c r="K648" s="32">
        <v>0</v>
      </c>
      <c r="L648" s="32">
        <v>0</v>
      </c>
      <c r="M648" s="32">
        <v>0</v>
      </c>
      <c r="N648" s="32">
        <v>0</v>
      </c>
      <c r="O648" s="189"/>
      <c r="P648" s="189"/>
      <c r="Q648" s="74"/>
    </row>
    <row r="649" spans="1:17" ht="24" x14ac:dyDescent="0.25">
      <c r="A649" s="190"/>
      <c r="B649" s="189"/>
      <c r="C649" s="189"/>
      <c r="D649" s="189"/>
      <c r="E649" s="207"/>
      <c r="F649" s="189"/>
      <c r="G649" s="114" t="s">
        <v>9</v>
      </c>
      <c r="H649" s="32">
        <f t="shared" si="156"/>
        <v>0</v>
      </c>
      <c r="I649" s="32">
        <v>0</v>
      </c>
      <c r="J649" s="32">
        <v>0</v>
      </c>
      <c r="K649" s="32">
        <v>0</v>
      </c>
      <c r="L649" s="32">
        <v>0</v>
      </c>
      <c r="M649" s="32">
        <v>0</v>
      </c>
      <c r="N649" s="32">
        <v>0</v>
      </c>
      <c r="O649" s="189"/>
      <c r="P649" s="189"/>
      <c r="Q649" s="74"/>
    </row>
    <row r="650" spans="1:17" ht="48" customHeight="1" x14ac:dyDescent="0.25">
      <c r="A650" s="190" t="s">
        <v>2466</v>
      </c>
      <c r="B650" s="189" t="s">
        <v>2460</v>
      </c>
      <c r="C650" s="189" t="s">
        <v>397</v>
      </c>
      <c r="D650" s="189">
        <v>2028</v>
      </c>
      <c r="E650" s="205" t="s">
        <v>4075</v>
      </c>
      <c r="F650" s="189" t="s">
        <v>2463</v>
      </c>
      <c r="G650" s="114" t="s">
        <v>4</v>
      </c>
      <c r="H650" s="32">
        <f>SUM(H651:H654)</f>
        <v>25</v>
      </c>
      <c r="I650" s="32">
        <f t="shared" ref="I650:N650" si="160">SUM(I651:I654)</f>
        <v>0</v>
      </c>
      <c r="J650" s="32">
        <f t="shared" si="160"/>
        <v>25</v>
      </c>
      <c r="K650" s="32">
        <f>SUM(K651:K654)</f>
        <v>0</v>
      </c>
      <c r="L650" s="32">
        <f t="shared" si="160"/>
        <v>0</v>
      </c>
      <c r="M650" s="32">
        <f t="shared" si="160"/>
        <v>0</v>
      </c>
      <c r="N650" s="32">
        <f t="shared" si="160"/>
        <v>0</v>
      </c>
      <c r="O650" s="189"/>
      <c r="P650" s="189"/>
      <c r="Q650" s="74"/>
    </row>
    <row r="651" spans="1:17" ht="15.75" x14ac:dyDescent="0.25">
      <c r="A651" s="190"/>
      <c r="B651" s="189"/>
      <c r="C651" s="189"/>
      <c r="D651" s="189"/>
      <c r="E651" s="206"/>
      <c r="F651" s="189"/>
      <c r="G651" s="114" t="s">
        <v>259</v>
      </c>
      <c r="H651" s="32">
        <f t="shared" si="156"/>
        <v>0</v>
      </c>
      <c r="I651" s="32">
        <v>0</v>
      </c>
      <c r="J651" s="32">
        <v>0</v>
      </c>
      <c r="K651" s="32">
        <v>0</v>
      </c>
      <c r="L651" s="32">
        <v>0</v>
      </c>
      <c r="M651" s="32">
        <v>0</v>
      </c>
      <c r="N651" s="32">
        <v>0</v>
      </c>
      <c r="O651" s="189"/>
      <c r="P651" s="189"/>
      <c r="Q651" s="74"/>
    </row>
    <row r="652" spans="1:17" ht="36" x14ac:dyDescent="0.25">
      <c r="A652" s="190"/>
      <c r="B652" s="189"/>
      <c r="C652" s="189"/>
      <c r="D652" s="189"/>
      <c r="E652" s="206"/>
      <c r="F652" s="189"/>
      <c r="G652" s="114" t="s">
        <v>7</v>
      </c>
      <c r="H652" s="32">
        <f t="shared" si="156"/>
        <v>25</v>
      </c>
      <c r="I652" s="32">
        <v>0</v>
      </c>
      <c r="J652" s="32">
        <v>25</v>
      </c>
      <c r="K652" s="32">
        <v>0</v>
      </c>
      <c r="L652" s="32">
        <v>0</v>
      </c>
      <c r="M652" s="32">
        <v>0</v>
      </c>
      <c r="N652" s="32">
        <v>0</v>
      </c>
      <c r="O652" s="189"/>
      <c r="P652" s="189"/>
      <c r="Q652" s="74"/>
    </row>
    <row r="653" spans="1:17" ht="15.75" x14ac:dyDescent="0.25">
      <c r="A653" s="190"/>
      <c r="B653" s="189"/>
      <c r="C653" s="189"/>
      <c r="D653" s="189"/>
      <c r="E653" s="206"/>
      <c r="F653" s="189"/>
      <c r="G653" s="114" t="s">
        <v>8</v>
      </c>
      <c r="H653" s="32">
        <f t="shared" si="156"/>
        <v>0</v>
      </c>
      <c r="I653" s="32">
        <v>0</v>
      </c>
      <c r="J653" s="32">
        <v>0</v>
      </c>
      <c r="K653" s="32">
        <v>0</v>
      </c>
      <c r="L653" s="32">
        <v>0</v>
      </c>
      <c r="M653" s="32">
        <v>0</v>
      </c>
      <c r="N653" s="32">
        <v>0</v>
      </c>
      <c r="O653" s="27"/>
      <c r="P653" s="27"/>
      <c r="Q653" s="74"/>
    </row>
    <row r="654" spans="1:17" ht="24" x14ac:dyDescent="0.25">
      <c r="A654" s="190"/>
      <c r="B654" s="189"/>
      <c r="C654" s="189"/>
      <c r="D654" s="189"/>
      <c r="E654" s="207"/>
      <c r="F654" s="189"/>
      <c r="G654" s="114" t="s">
        <v>9</v>
      </c>
      <c r="H654" s="32">
        <f t="shared" si="156"/>
        <v>0</v>
      </c>
      <c r="I654" s="32">
        <v>0</v>
      </c>
      <c r="J654" s="32">
        <v>0</v>
      </c>
      <c r="K654" s="32">
        <v>0</v>
      </c>
      <c r="L654" s="32">
        <v>0</v>
      </c>
      <c r="M654" s="32">
        <v>0</v>
      </c>
      <c r="N654" s="32">
        <v>0</v>
      </c>
      <c r="O654" s="189">
        <v>500</v>
      </c>
      <c r="P654" s="189"/>
      <c r="Q654" s="74"/>
    </row>
    <row r="655" spans="1:17" ht="48" customHeight="1" x14ac:dyDescent="0.25">
      <c r="A655" s="190" t="s">
        <v>2467</v>
      </c>
      <c r="B655" s="189" t="s">
        <v>2460</v>
      </c>
      <c r="C655" s="189" t="s">
        <v>397</v>
      </c>
      <c r="D655" s="189">
        <v>2028</v>
      </c>
      <c r="E655" s="189"/>
      <c r="F655" s="189" t="s">
        <v>2468</v>
      </c>
      <c r="G655" s="114" t="s">
        <v>4</v>
      </c>
      <c r="H655" s="32">
        <f>SUM(H656:H659)</f>
        <v>300.89999999999998</v>
      </c>
      <c r="I655" s="32">
        <f t="shared" ref="I655:N655" si="161">SUM(I656:I659)</f>
        <v>0</v>
      </c>
      <c r="J655" s="32">
        <f t="shared" si="161"/>
        <v>0</v>
      </c>
      <c r="K655" s="32">
        <f>SUM(K656:K659)</f>
        <v>0</v>
      </c>
      <c r="L655" s="32">
        <f t="shared" si="161"/>
        <v>300.89999999999998</v>
      </c>
      <c r="M655" s="32">
        <f t="shared" si="161"/>
        <v>0</v>
      </c>
      <c r="N655" s="32">
        <f t="shared" si="161"/>
        <v>0</v>
      </c>
      <c r="O655" s="189"/>
      <c r="P655" s="189"/>
      <c r="Q655" s="74"/>
    </row>
    <row r="656" spans="1:17" ht="15.75" x14ac:dyDescent="0.25">
      <c r="A656" s="190"/>
      <c r="B656" s="189"/>
      <c r="C656" s="189"/>
      <c r="D656" s="189"/>
      <c r="E656" s="189"/>
      <c r="F656" s="189"/>
      <c r="G656" s="114" t="s">
        <v>259</v>
      </c>
      <c r="H656" s="32">
        <f t="shared" si="156"/>
        <v>0</v>
      </c>
      <c r="I656" s="32">
        <v>0</v>
      </c>
      <c r="J656" s="32">
        <v>0</v>
      </c>
      <c r="K656" s="32">
        <v>0</v>
      </c>
      <c r="L656" s="32">
        <v>0</v>
      </c>
      <c r="M656" s="32">
        <v>0</v>
      </c>
      <c r="N656" s="32">
        <v>0</v>
      </c>
      <c r="O656" s="189"/>
      <c r="P656" s="189"/>
      <c r="Q656" s="74"/>
    </row>
    <row r="657" spans="1:17" ht="36" x14ac:dyDescent="0.25">
      <c r="A657" s="190"/>
      <c r="B657" s="189"/>
      <c r="C657" s="189"/>
      <c r="D657" s="189"/>
      <c r="E657" s="189"/>
      <c r="F657" s="189"/>
      <c r="G657" s="114" t="s">
        <v>7</v>
      </c>
      <c r="H657" s="32">
        <f t="shared" si="156"/>
        <v>300.89999999999998</v>
      </c>
      <c r="I657" s="32">
        <v>0</v>
      </c>
      <c r="J657" s="32">
        <v>0</v>
      </c>
      <c r="K657" s="32">
        <v>0</v>
      </c>
      <c r="L657" s="32">
        <v>300.89999999999998</v>
      </c>
      <c r="M657" s="32">
        <v>0</v>
      </c>
      <c r="N657" s="32">
        <v>0</v>
      </c>
      <c r="O657" s="189"/>
      <c r="P657" s="189"/>
      <c r="Q657" s="74"/>
    </row>
    <row r="658" spans="1:17" ht="15.75" x14ac:dyDescent="0.25">
      <c r="A658" s="190"/>
      <c r="B658" s="189"/>
      <c r="C658" s="189"/>
      <c r="D658" s="189"/>
      <c r="E658" s="189"/>
      <c r="F658" s="189"/>
      <c r="G658" s="114" t="s">
        <v>8</v>
      </c>
      <c r="H658" s="32">
        <f t="shared" si="156"/>
        <v>0</v>
      </c>
      <c r="I658" s="32">
        <v>0</v>
      </c>
      <c r="J658" s="32">
        <v>0</v>
      </c>
      <c r="K658" s="32">
        <v>0</v>
      </c>
      <c r="L658" s="32">
        <v>0</v>
      </c>
      <c r="M658" s="32">
        <v>0</v>
      </c>
      <c r="N658" s="32">
        <v>0</v>
      </c>
      <c r="O658" s="189"/>
      <c r="P658" s="189"/>
      <c r="Q658" s="74"/>
    </row>
    <row r="659" spans="1:17" ht="24" x14ac:dyDescent="0.25">
      <c r="A659" s="190"/>
      <c r="B659" s="189"/>
      <c r="C659" s="189"/>
      <c r="D659" s="189"/>
      <c r="E659" s="189"/>
      <c r="F659" s="189"/>
      <c r="G659" s="114" t="s">
        <v>9</v>
      </c>
      <c r="H659" s="32">
        <f t="shared" si="156"/>
        <v>0</v>
      </c>
      <c r="I659" s="32">
        <v>0</v>
      </c>
      <c r="J659" s="32">
        <v>0</v>
      </c>
      <c r="K659" s="32">
        <v>0</v>
      </c>
      <c r="L659" s="32">
        <v>0</v>
      </c>
      <c r="M659" s="32">
        <v>0</v>
      </c>
      <c r="N659" s="32">
        <v>0</v>
      </c>
      <c r="O659" s="189"/>
      <c r="P659" s="189"/>
      <c r="Q659" s="74"/>
    </row>
    <row r="660" spans="1:17" ht="48" customHeight="1" x14ac:dyDescent="0.25">
      <c r="A660" s="423" t="s">
        <v>4076</v>
      </c>
      <c r="B660" s="189" t="s">
        <v>2460</v>
      </c>
      <c r="C660" s="189" t="s">
        <v>397</v>
      </c>
      <c r="D660" s="189">
        <v>2028</v>
      </c>
      <c r="E660" s="189" t="s">
        <v>2469</v>
      </c>
      <c r="F660" s="189" t="s">
        <v>2465</v>
      </c>
      <c r="G660" s="114" t="s">
        <v>4</v>
      </c>
      <c r="H660" s="32">
        <f>SUM(H661:H664)</f>
        <v>54</v>
      </c>
      <c r="I660" s="32">
        <f t="shared" ref="I660:N660" si="162">SUM(I661:I664)</f>
        <v>0</v>
      </c>
      <c r="J660" s="32">
        <f t="shared" si="162"/>
        <v>0</v>
      </c>
      <c r="K660" s="32">
        <f>SUM(K661:K664)</f>
        <v>0</v>
      </c>
      <c r="L660" s="32">
        <f t="shared" si="162"/>
        <v>54</v>
      </c>
      <c r="M660" s="32">
        <f t="shared" si="162"/>
        <v>0</v>
      </c>
      <c r="N660" s="32">
        <f t="shared" si="162"/>
        <v>0</v>
      </c>
      <c r="O660" s="189">
        <v>200</v>
      </c>
      <c r="P660" s="189"/>
      <c r="Q660" s="74"/>
    </row>
    <row r="661" spans="1:17" ht="15.75" x14ac:dyDescent="0.25">
      <c r="A661" s="424"/>
      <c r="B661" s="189"/>
      <c r="C661" s="189"/>
      <c r="D661" s="189"/>
      <c r="E661" s="189"/>
      <c r="F661" s="189"/>
      <c r="G661" s="114" t="s">
        <v>259</v>
      </c>
      <c r="H661" s="32">
        <f t="shared" si="156"/>
        <v>54</v>
      </c>
      <c r="I661" s="32">
        <v>0</v>
      </c>
      <c r="J661" s="32">
        <v>0</v>
      </c>
      <c r="K661" s="32">
        <v>0</v>
      </c>
      <c r="L661" s="32">
        <v>54</v>
      </c>
      <c r="M661" s="32">
        <v>0</v>
      </c>
      <c r="N661" s="32">
        <v>0</v>
      </c>
      <c r="O661" s="189"/>
      <c r="P661" s="189"/>
      <c r="Q661" s="74"/>
    </row>
    <row r="662" spans="1:17" ht="36" x14ac:dyDescent="0.25">
      <c r="A662" s="424"/>
      <c r="B662" s="189"/>
      <c r="C662" s="189"/>
      <c r="D662" s="189"/>
      <c r="E662" s="189"/>
      <c r="F662" s="189"/>
      <c r="G662" s="114" t="s">
        <v>7</v>
      </c>
      <c r="H662" s="32">
        <f t="shared" si="156"/>
        <v>0</v>
      </c>
      <c r="I662" s="32">
        <v>0</v>
      </c>
      <c r="J662" s="32">
        <v>0</v>
      </c>
      <c r="K662" s="32">
        <v>0</v>
      </c>
      <c r="L662" s="32">
        <v>0</v>
      </c>
      <c r="M662" s="32">
        <v>0</v>
      </c>
      <c r="N662" s="32">
        <v>0</v>
      </c>
      <c r="O662" s="189"/>
      <c r="P662" s="189"/>
      <c r="Q662" s="74"/>
    </row>
    <row r="663" spans="1:17" ht="15.75" x14ac:dyDescent="0.25">
      <c r="A663" s="424"/>
      <c r="B663" s="189"/>
      <c r="C663" s="189"/>
      <c r="D663" s="189"/>
      <c r="E663" s="189"/>
      <c r="F663" s="189"/>
      <c r="G663" s="114" t="s">
        <v>8</v>
      </c>
      <c r="H663" s="32">
        <f t="shared" si="156"/>
        <v>0</v>
      </c>
      <c r="I663" s="32">
        <v>0</v>
      </c>
      <c r="J663" s="32">
        <v>0</v>
      </c>
      <c r="K663" s="32">
        <v>0</v>
      </c>
      <c r="L663" s="32">
        <v>0</v>
      </c>
      <c r="M663" s="32">
        <v>0</v>
      </c>
      <c r="N663" s="32">
        <v>0</v>
      </c>
      <c r="O663" s="189"/>
      <c r="P663" s="189"/>
      <c r="Q663" s="74"/>
    </row>
    <row r="664" spans="1:17" ht="24" x14ac:dyDescent="0.25">
      <c r="A664" s="425"/>
      <c r="B664" s="189"/>
      <c r="C664" s="189"/>
      <c r="D664" s="189"/>
      <c r="E664" s="189"/>
      <c r="F664" s="189"/>
      <c r="G664" s="114" t="s">
        <v>9</v>
      </c>
      <c r="H664" s="32">
        <f t="shared" si="156"/>
        <v>0</v>
      </c>
      <c r="I664" s="32">
        <v>0</v>
      </c>
      <c r="J664" s="32">
        <v>0</v>
      </c>
      <c r="K664" s="32">
        <v>0</v>
      </c>
      <c r="L664" s="32">
        <v>0</v>
      </c>
      <c r="M664" s="32">
        <v>0</v>
      </c>
      <c r="N664" s="32">
        <v>0</v>
      </c>
      <c r="O664" s="189"/>
      <c r="P664" s="189"/>
      <c r="Q664" s="74"/>
    </row>
    <row r="665" spans="1:17" ht="36" x14ac:dyDescent="0.25">
      <c r="A665" s="423" t="s">
        <v>4077</v>
      </c>
      <c r="B665" s="189" t="s">
        <v>2460</v>
      </c>
      <c r="C665" s="189" t="s">
        <v>397</v>
      </c>
      <c r="D665" s="189">
        <v>2028</v>
      </c>
      <c r="E665" s="189" t="s">
        <v>2470</v>
      </c>
      <c r="F665" s="189" t="s">
        <v>2465</v>
      </c>
      <c r="G665" s="114" t="s">
        <v>4</v>
      </c>
      <c r="H665" s="32">
        <f>SUM(H666:H669)</f>
        <v>40</v>
      </c>
      <c r="I665" s="32">
        <f t="shared" ref="I665:N665" si="163">SUM(I666:I669)</f>
        <v>0</v>
      </c>
      <c r="J665" s="32">
        <f t="shared" si="163"/>
        <v>0</v>
      </c>
      <c r="K665" s="32">
        <f t="shared" si="163"/>
        <v>0</v>
      </c>
      <c r="L665" s="32">
        <f>SUM(L666:L669)</f>
        <v>40</v>
      </c>
      <c r="M665" s="32">
        <f t="shared" si="163"/>
        <v>0</v>
      </c>
      <c r="N665" s="32">
        <f t="shared" si="163"/>
        <v>0</v>
      </c>
      <c r="O665" s="189"/>
      <c r="P665" s="189"/>
      <c r="Q665" s="74"/>
    </row>
    <row r="666" spans="1:17" ht="15.75" x14ac:dyDescent="0.25">
      <c r="A666" s="424"/>
      <c r="B666" s="189"/>
      <c r="C666" s="189"/>
      <c r="D666" s="189"/>
      <c r="E666" s="189"/>
      <c r="F666" s="189"/>
      <c r="G666" s="114" t="s">
        <v>259</v>
      </c>
      <c r="H666" s="32">
        <f t="shared" si="156"/>
        <v>40</v>
      </c>
      <c r="I666" s="32">
        <v>0</v>
      </c>
      <c r="J666" s="32">
        <v>0</v>
      </c>
      <c r="K666" s="32">
        <v>0</v>
      </c>
      <c r="L666" s="32">
        <v>40</v>
      </c>
      <c r="M666" s="32">
        <v>0</v>
      </c>
      <c r="N666" s="32">
        <v>0</v>
      </c>
      <c r="O666" s="189">
        <v>200</v>
      </c>
      <c r="P666" s="189"/>
      <c r="Q666" s="74"/>
    </row>
    <row r="667" spans="1:17" ht="36" x14ac:dyDescent="0.25">
      <c r="A667" s="424"/>
      <c r="B667" s="189"/>
      <c r="C667" s="189"/>
      <c r="D667" s="189"/>
      <c r="E667" s="189"/>
      <c r="F667" s="189"/>
      <c r="G667" s="114" t="s">
        <v>7</v>
      </c>
      <c r="H667" s="32">
        <f t="shared" si="156"/>
        <v>0</v>
      </c>
      <c r="I667" s="32">
        <v>0</v>
      </c>
      <c r="J667" s="32">
        <v>0</v>
      </c>
      <c r="K667" s="32">
        <v>0</v>
      </c>
      <c r="L667" s="32">
        <v>0</v>
      </c>
      <c r="M667" s="32">
        <v>0</v>
      </c>
      <c r="N667" s="32">
        <v>0</v>
      </c>
      <c r="O667" s="189"/>
      <c r="P667" s="189"/>
      <c r="Q667" s="74"/>
    </row>
    <row r="668" spans="1:17" ht="15.75" x14ac:dyDescent="0.25">
      <c r="A668" s="424"/>
      <c r="B668" s="189"/>
      <c r="C668" s="189"/>
      <c r="D668" s="189"/>
      <c r="E668" s="189"/>
      <c r="F668" s="189"/>
      <c r="G668" s="114" t="s">
        <v>8</v>
      </c>
      <c r="H668" s="32">
        <f t="shared" si="156"/>
        <v>0</v>
      </c>
      <c r="I668" s="32">
        <v>0</v>
      </c>
      <c r="J668" s="32">
        <v>0</v>
      </c>
      <c r="K668" s="32">
        <v>0</v>
      </c>
      <c r="L668" s="32">
        <v>0</v>
      </c>
      <c r="M668" s="32">
        <v>0</v>
      </c>
      <c r="N668" s="32">
        <v>0</v>
      </c>
      <c r="O668" s="189"/>
      <c r="P668" s="189"/>
      <c r="Q668" s="74"/>
    </row>
    <row r="669" spans="1:17" ht="24" x14ac:dyDescent="0.25">
      <c r="A669" s="425"/>
      <c r="B669" s="189"/>
      <c r="C669" s="189"/>
      <c r="D669" s="189"/>
      <c r="E669" s="189"/>
      <c r="F669" s="189"/>
      <c r="G669" s="114" t="s">
        <v>9</v>
      </c>
      <c r="H669" s="32">
        <f t="shared" si="156"/>
        <v>0</v>
      </c>
      <c r="I669" s="32">
        <v>0</v>
      </c>
      <c r="J669" s="32">
        <v>0</v>
      </c>
      <c r="K669" s="32">
        <v>0</v>
      </c>
      <c r="L669" s="32">
        <v>0</v>
      </c>
      <c r="M669" s="32">
        <v>0</v>
      </c>
      <c r="N669" s="32">
        <v>0</v>
      </c>
      <c r="O669" s="189"/>
      <c r="P669" s="189"/>
      <c r="Q669" s="74"/>
    </row>
    <row r="670" spans="1:17" ht="36" x14ac:dyDescent="0.25">
      <c r="A670" s="423" t="s">
        <v>4078</v>
      </c>
      <c r="B670" s="189" t="s">
        <v>2460</v>
      </c>
      <c r="C670" s="189" t="s">
        <v>397</v>
      </c>
      <c r="D670" s="189">
        <v>2028</v>
      </c>
      <c r="E670" s="189" t="s">
        <v>2471</v>
      </c>
      <c r="F670" s="189" t="s">
        <v>2465</v>
      </c>
      <c r="G670" s="114" t="s">
        <v>4</v>
      </c>
      <c r="H670" s="32">
        <f>SUM(H671:H674)</f>
        <v>60</v>
      </c>
      <c r="I670" s="32">
        <f t="shared" ref="I670:N670" si="164">SUM(I671:I674)</f>
        <v>0</v>
      </c>
      <c r="J670" s="32">
        <f t="shared" si="164"/>
        <v>0</v>
      </c>
      <c r="K670" s="32">
        <f>SUM(K671:K674)</f>
        <v>0</v>
      </c>
      <c r="L670" s="32">
        <f t="shared" si="164"/>
        <v>60</v>
      </c>
      <c r="M670" s="32">
        <f t="shared" si="164"/>
        <v>0</v>
      </c>
      <c r="N670" s="32">
        <f t="shared" si="164"/>
        <v>0</v>
      </c>
      <c r="O670" s="189"/>
      <c r="P670" s="189"/>
      <c r="Q670" s="74"/>
    </row>
    <row r="671" spans="1:17" ht="15.75" x14ac:dyDescent="0.25">
      <c r="A671" s="424"/>
      <c r="B671" s="189"/>
      <c r="C671" s="189"/>
      <c r="D671" s="189"/>
      <c r="E671" s="189"/>
      <c r="F671" s="189"/>
      <c r="G671" s="114" t="s">
        <v>259</v>
      </c>
      <c r="H671" s="32">
        <f>SUM(I671:N671)</f>
        <v>60</v>
      </c>
      <c r="I671" s="32">
        <v>0</v>
      </c>
      <c r="J671" s="32">
        <v>0</v>
      </c>
      <c r="K671" s="32">
        <v>0</v>
      </c>
      <c r="L671" s="32">
        <v>60</v>
      </c>
      <c r="M671" s="32">
        <v>0</v>
      </c>
      <c r="N671" s="32">
        <v>0</v>
      </c>
      <c r="O671" s="189"/>
      <c r="P671" s="189"/>
      <c r="Q671" s="74"/>
    </row>
    <row r="672" spans="1:17" ht="36" x14ac:dyDescent="0.25">
      <c r="A672" s="424"/>
      <c r="B672" s="189"/>
      <c r="C672" s="189"/>
      <c r="D672" s="189"/>
      <c r="E672" s="189"/>
      <c r="F672" s="189"/>
      <c r="G672" s="114" t="s">
        <v>7</v>
      </c>
      <c r="H672" s="32">
        <f>SUM(I672:N672)</f>
        <v>0</v>
      </c>
      <c r="I672" s="32">
        <v>0</v>
      </c>
      <c r="J672" s="32">
        <v>0</v>
      </c>
      <c r="K672" s="32">
        <v>0</v>
      </c>
      <c r="L672" s="32">
        <v>0</v>
      </c>
      <c r="M672" s="32">
        <v>0</v>
      </c>
      <c r="N672" s="32">
        <v>0</v>
      </c>
      <c r="O672" s="189">
        <v>161</v>
      </c>
      <c r="P672" s="189"/>
      <c r="Q672" s="74"/>
    </row>
    <row r="673" spans="1:17" ht="15.75" x14ac:dyDescent="0.25">
      <c r="A673" s="424"/>
      <c r="B673" s="189"/>
      <c r="C673" s="189"/>
      <c r="D673" s="189"/>
      <c r="E673" s="189"/>
      <c r="F673" s="189"/>
      <c r="G673" s="114" t="s">
        <v>8</v>
      </c>
      <c r="H673" s="32">
        <f t="shared" si="156"/>
        <v>0</v>
      </c>
      <c r="I673" s="32">
        <v>0</v>
      </c>
      <c r="J673" s="32">
        <v>0</v>
      </c>
      <c r="K673" s="32">
        <v>0</v>
      </c>
      <c r="L673" s="32">
        <v>0</v>
      </c>
      <c r="M673" s="32">
        <v>0</v>
      </c>
      <c r="N673" s="32">
        <v>0</v>
      </c>
      <c r="O673" s="189"/>
      <c r="P673" s="189"/>
      <c r="Q673" s="74"/>
    </row>
    <row r="674" spans="1:17" ht="24" x14ac:dyDescent="0.25">
      <c r="A674" s="425"/>
      <c r="B674" s="189"/>
      <c r="C674" s="189"/>
      <c r="D674" s="189"/>
      <c r="E674" s="189"/>
      <c r="F674" s="189"/>
      <c r="G674" s="114" t="s">
        <v>9</v>
      </c>
      <c r="H674" s="32">
        <f t="shared" si="156"/>
        <v>0</v>
      </c>
      <c r="I674" s="32">
        <v>0</v>
      </c>
      <c r="J674" s="32">
        <v>0</v>
      </c>
      <c r="K674" s="32">
        <v>0</v>
      </c>
      <c r="L674" s="32">
        <v>0</v>
      </c>
      <c r="M674" s="32">
        <v>0</v>
      </c>
      <c r="N674" s="32">
        <v>0</v>
      </c>
      <c r="O674" s="189"/>
      <c r="P674" s="189"/>
      <c r="Q674" s="74"/>
    </row>
    <row r="675" spans="1:17" ht="36" x14ac:dyDescent="0.25">
      <c r="A675" s="190" t="s">
        <v>4079</v>
      </c>
      <c r="B675" s="189" t="s">
        <v>2460</v>
      </c>
      <c r="C675" s="189" t="s">
        <v>397</v>
      </c>
      <c r="D675" s="189">
        <v>2025</v>
      </c>
      <c r="E675" s="189">
        <v>2592.14</v>
      </c>
      <c r="F675" s="189" t="s">
        <v>2463</v>
      </c>
      <c r="G675" s="114" t="s">
        <v>4</v>
      </c>
      <c r="H675" s="32">
        <f>SUM(H676:H679)</f>
        <v>17</v>
      </c>
      <c r="I675" s="32">
        <f t="shared" ref="I675:N675" si="165">SUM(I676:I679)</f>
        <v>17</v>
      </c>
      <c r="J675" s="32">
        <f t="shared" si="165"/>
        <v>0</v>
      </c>
      <c r="K675" s="32">
        <f>SUM(K676:K679)</f>
        <v>0</v>
      </c>
      <c r="L675" s="32">
        <f t="shared" si="165"/>
        <v>0</v>
      </c>
      <c r="M675" s="32">
        <f t="shared" si="165"/>
        <v>0</v>
      </c>
      <c r="N675" s="32">
        <f t="shared" si="165"/>
        <v>0</v>
      </c>
      <c r="O675" s="189"/>
      <c r="P675" s="189"/>
      <c r="Q675" s="74"/>
    </row>
    <row r="676" spans="1:17" ht="15.75" x14ac:dyDescent="0.25">
      <c r="A676" s="190"/>
      <c r="B676" s="189"/>
      <c r="C676" s="189"/>
      <c r="D676" s="189"/>
      <c r="E676" s="189"/>
      <c r="F676" s="189"/>
      <c r="G676" s="114" t="s">
        <v>259</v>
      </c>
      <c r="H676" s="32">
        <f t="shared" si="156"/>
        <v>0</v>
      </c>
      <c r="I676" s="32">
        <v>0</v>
      </c>
      <c r="J676" s="32">
        <v>0</v>
      </c>
      <c r="K676" s="32">
        <v>0</v>
      </c>
      <c r="L676" s="32">
        <v>0</v>
      </c>
      <c r="M676" s="32">
        <v>0</v>
      </c>
      <c r="N676" s="32">
        <v>0</v>
      </c>
      <c r="O676" s="189"/>
      <c r="P676" s="189"/>
      <c r="Q676" s="74"/>
    </row>
    <row r="677" spans="1:17" ht="36" x14ac:dyDescent="0.25">
      <c r="A677" s="190"/>
      <c r="B677" s="189"/>
      <c r="C677" s="189"/>
      <c r="D677" s="189"/>
      <c r="E677" s="189"/>
      <c r="F677" s="189"/>
      <c r="G677" s="114" t="s">
        <v>7</v>
      </c>
      <c r="H677" s="32">
        <f t="shared" si="156"/>
        <v>17</v>
      </c>
      <c r="I677" s="32">
        <v>17</v>
      </c>
      <c r="J677" s="32">
        <v>0</v>
      </c>
      <c r="K677" s="32">
        <v>0</v>
      </c>
      <c r="L677" s="32">
        <v>0</v>
      </c>
      <c r="M677" s="32">
        <v>0</v>
      </c>
      <c r="N677" s="32">
        <v>0</v>
      </c>
      <c r="O677" s="189"/>
      <c r="P677" s="189"/>
      <c r="Q677" s="74"/>
    </row>
    <row r="678" spans="1:17" ht="15.75" x14ac:dyDescent="0.25">
      <c r="A678" s="190"/>
      <c r="B678" s="189"/>
      <c r="C678" s="189"/>
      <c r="D678" s="189"/>
      <c r="E678" s="189"/>
      <c r="F678" s="189"/>
      <c r="G678" s="114" t="s">
        <v>8</v>
      </c>
      <c r="H678" s="32">
        <f t="shared" si="156"/>
        <v>0</v>
      </c>
      <c r="I678" s="32">
        <v>0</v>
      </c>
      <c r="J678" s="32">
        <v>0</v>
      </c>
      <c r="K678" s="32">
        <v>0</v>
      </c>
      <c r="L678" s="32">
        <v>0</v>
      </c>
      <c r="M678" s="32">
        <v>0</v>
      </c>
      <c r="N678" s="32">
        <v>0</v>
      </c>
      <c r="O678" s="27"/>
      <c r="P678" s="27"/>
      <c r="Q678" s="74"/>
    </row>
    <row r="679" spans="1:17" ht="24" x14ac:dyDescent="0.25">
      <c r="A679" s="190"/>
      <c r="B679" s="189"/>
      <c r="C679" s="189"/>
      <c r="D679" s="189"/>
      <c r="E679" s="189"/>
      <c r="F679" s="189"/>
      <c r="G679" s="114" t="s">
        <v>9</v>
      </c>
      <c r="H679" s="32">
        <f t="shared" si="156"/>
        <v>0</v>
      </c>
      <c r="I679" s="32">
        <v>0</v>
      </c>
      <c r="J679" s="32">
        <v>0</v>
      </c>
      <c r="K679" s="32">
        <v>0</v>
      </c>
      <c r="L679" s="32">
        <v>0</v>
      </c>
      <c r="M679" s="32">
        <v>0</v>
      </c>
      <c r="N679" s="32">
        <v>0</v>
      </c>
      <c r="O679" s="189">
        <v>5993</v>
      </c>
      <c r="P679" s="189"/>
      <c r="Q679" s="74"/>
    </row>
    <row r="680" spans="1:17" ht="36" x14ac:dyDescent="0.25">
      <c r="A680" s="190" t="s">
        <v>2472</v>
      </c>
      <c r="B680" s="189" t="s">
        <v>2473</v>
      </c>
      <c r="C680" s="189" t="s">
        <v>397</v>
      </c>
      <c r="D680" s="189">
        <v>2029</v>
      </c>
      <c r="E680" s="189"/>
      <c r="F680" s="189" t="s">
        <v>2474</v>
      </c>
      <c r="G680" s="114" t="s">
        <v>4</v>
      </c>
      <c r="H680" s="32">
        <f>SUM(H681:H684)</f>
        <v>100</v>
      </c>
      <c r="I680" s="32">
        <f t="shared" ref="I680:N680" si="166">SUM(I681:I684)</f>
        <v>0</v>
      </c>
      <c r="J680" s="32">
        <f t="shared" si="166"/>
        <v>0</v>
      </c>
      <c r="K680" s="32">
        <f>SUM(K681:K684)</f>
        <v>0</v>
      </c>
      <c r="L680" s="32">
        <f t="shared" si="166"/>
        <v>0</v>
      </c>
      <c r="M680" s="32">
        <f t="shared" si="166"/>
        <v>100</v>
      </c>
      <c r="N680" s="32">
        <f t="shared" si="166"/>
        <v>0</v>
      </c>
      <c r="O680" s="189"/>
      <c r="P680" s="189"/>
      <c r="Q680" s="74"/>
    </row>
    <row r="681" spans="1:17" ht="15.75" x14ac:dyDescent="0.25">
      <c r="A681" s="190"/>
      <c r="B681" s="189"/>
      <c r="C681" s="189"/>
      <c r="D681" s="189"/>
      <c r="E681" s="189"/>
      <c r="F681" s="189"/>
      <c r="G681" s="114" t="s">
        <v>259</v>
      </c>
      <c r="H681" s="32">
        <f t="shared" si="156"/>
        <v>0</v>
      </c>
      <c r="I681" s="32">
        <v>0</v>
      </c>
      <c r="J681" s="32">
        <v>0</v>
      </c>
      <c r="K681" s="32">
        <v>0</v>
      </c>
      <c r="L681" s="32">
        <v>0</v>
      </c>
      <c r="M681" s="32">
        <v>0</v>
      </c>
      <c r="N681" s="32">
        <v>0</v>
      </c>
      <c r="O681" s="189"/>
      <c r="P681" s="189"/>
      <c r="Q681" s="74"/>
    </row>
    <row r="682" spans="1:17" ht="36" x14ac:dyDescent="0.25">
      <c r="A682" s="190"/>
      <c r="B682" s="189"/>
      <c r="C682" s="189"/>
      <c r="D682" s="189"/>
      <c r="E682" s="189"/>
      <c r="F682" s="189"/>
      <c r="G682" s="114" t="s">
        <v>7</v>
      </c>
      <c r="H682" s="32">
        <f t="shared" si="156"/>
        <v>93</v>
      </c>
      <c r="I682" s="32">
        <v>0</v>
      </c>
      <c r="J682" s="32">
        <v>0</v>
      </c>
      <c r="K682" s="32">
        <v>0</v>
      </c>
      <c r="L682" s="32">
        <v>0</v>
      </c>
      <c r="M682" s="32">
        <v>93</v>
      </c>
      <c r="N682" s="32">
        <v>0</v>
      </c>
      <c r="O682" s="189"/>
      <c r="P682" s="189"/>
      <c r="Q682" s="74"/>
    </row>
    <row r="683" spans="1:17" ht="15.75" x14ac:dyDescent="0.25">
      <c r="A683" s="190"/>
      <c r="B683" s="189"/>
      <c r="C683" s="189"/>
      <c r="D683" s="189"/>
      <c r="E683" s="189"/>
      <c r="F683" s="189"/>
      <c r="G683" s="114" t="s">
        <v>8</v>
      </c>
      <c r="H683" s="32">
        <f t="shared" si="156"/>
        <v>0</v>
      </c>
      <c r="I683" s="32">
        <v>0</v>
      </c>
      <c r="J683" s="32">
        <v>0</v>
      </c>
      <c r="K683" s="32">
        <v>0</v>
      </c>
      <c r="L683" s="32">
        <v>0</v>
      </c>
      <c r="M683" s="32">
        <v>0</v>
      </c>
      <c r="N683" s="32">
        <v>0</v>
      </c>
      <c r="O683" s="189"/>
      <c r="P683" s="189"/>
      <c r="Q683" s="74"/>
    </row>
    <row r="684" spans="1:17" ht="24" x14ac:dyDescent="0.25">
      <c r="A684" s="190"/>
      <c r="B684" s="189"/>
      <c r="C684" s="189"/>
      <c r="D684" s="189"/>
      <c r="E684" s="189"/>
      <c r="F684" s="189"/>
      <c r="G684" s="114" t="s">
        <v>9</v>
      </c>
      <c r="H684" s="32">
        <f t="shared" si="156"/>
        <v>7</v>
      </c>
      <c r="I684" s="32">
        <v>0</v>
      </c>
      <c r="J684" s="32">
        <v>0</v>
      </c>
      <c r="K684" s="32">
        <v>0</v>
      </c>
      <c r="L684" s="32">
        <v>0</v>
      </c>
      <c r="M684" s="32">
        <v>7</v>
      </c>
      <c r="N684" s="32">
        <v>0</v>
      </c>
      <c r="O684" s="189"/>
      <c r="P684" s="189"/>
      <c r="Q684" s="74"/>
    </row>
    <row r="685" spans="1:17" ht="36" x14ac:dyDescent="0.25">
      <c r="A685" s="208" t="s">
        <v>125</v>
      </c>
      <c r="B685" s="208"/>
      <c r="C685" s="208"/>
      <c r="D685" s="208"/>
      <c r="E685" s="208"/>
      <c r="F685" s="208"/>
      <c r="G685" s="115" t="s">
        <v>4</v>
      </c>
      <c r="H685" s="37">
        <f>SUM(H686:H689)</f>
        <v>984.59999999999991</v>
      </c>
      <c r="I685" s="37">
        <f t="shared" ref="I685:N685" si="167">SUM(I686:I689)</f>
        <v>198.5</v>
      </c>
      <c r="J685" s="37">
        <f t="shared" si="167"/>
        <v>25</v>
      </c>
      <c r="K685" s="37">
        <f t="shared" si="167"/>
        <v>0</v>
      </c>
      <c r="L685" s="37">
        <f t="shared" si="167"/>
        <v>525.4</v>
      </c>
      <c r="M685" s="37">
        <f t="shared" si="167"/>
        <v>235.7</v>
      </c>
      <c r="N685" s="37">
        <f t="shared" si="167"/>
        <v>0</v>
      </c>
      <c r="O685" s="189"/>
      <c r="P685" s="189"/>
      <c r="Q685" s="74"/>
    </row>
    <row r="686" spans="1:17" ht="24" x14ac:dyDescent="0.25">
      <c r="A686" s="208"/>
      <c r="B686" s="208"/>
      <c r="C686" s="208"/>
      <c r="D686" s="208"/>
      <c r="E686" s="208"/>
      <c r="F686" s="208"/>
      <c r="G686" s="115" t="s">
        <v>259</v>
      </c>
      <c r="H686" s="37">
        <f t="shared" si="156"/>
        <v>224.5</v>
      </c>
      <c r="I686" s="37">
        <f t="shared" ref="I686:N686" si="168">I631+I636+I641+I646+I651+I656+I661+I666+I671+I676+I681</f>
        <v>0</v>
      </c>
      <c r="J686" s="37">
        <f t="shared" si="168"/>
        <v>0</v>
      </c>
      <c r="K686" s="37">
        <f t="shared" si="168"/>
        <v>0</v>
      </c>
      <c r="L686" s="37">
        <f t="shared" si="168"/>
        <v>224.5</v>
      </c>
      <c r="M686" s="37">
        <f t="shared" si="168"/>
        <v>0</v>
      </c>
      <c r="N686" s="37">
        <f t="shared" si="168"/>
        <v>0</v>
      </c>
      <c r="O686" s="189"/>
      <c r="P686" s="189"/>
      <c r="Q686" s="74"/>
    </row>
    <row r="687" spans="1:17" ht="36" x14ac:dyDescent="0.25">
      <c r="A687" s="208"/>
      <c r="B687" s="208"/>
      <c r="C687" s="208"/>
      <c r="D687" s="208"/>
      <c r="E687" s="208"/>
      <c r="F687" s="208"/>
      <c r="G687" s="115" t="s">
        <v>7</v>
      </c>
      <c r="H687" s="37">
        <f>SUM(I687:N687)</f>
        <v>753.09999999999991</v>
      </c>
      <c r="I687" s="37">
        <f t="shared" ref="I687:N689" si="169">I632+I637+I642+I647+I652+I657+I662+I667+I672+I677+I682</f>
        <v>198.5</v>
      </c>
      <c r="J687" s="37">
        <f t="shared" si="169"/>
        <v>25</v>
      </c>
      <c r="K687" s="37">
        <f t="shared" si="169"/>
        <v>0</v>
      </c>
      <c r="L687" s="37">
        <f t="shared" si="169"/>
        <v>300.89999999999998</v>
      </c>
      <c r="M687" s="37">
        <f t="shared" si="169"/>
        <v>228.7</v>
      </c>
      <c r="N687" s="37">
        <f t="shared" si="169"/>
        <v>0</v>
      </c>
      <c r="O687" s="189"/>
      <c r="P687" s="189"/>
      <c r="Q687" s="74"/>
    </row>
    <row r="688" spans="1:17" ht="15.75" x14ac:dyDescent="0.25">
      <c r="A688" s="208"/>
      <c r="B688" s="208"/>
      <c r="C688" s="208"/>
      <c r="D688" s="208"/>
      <c r="E688" s="208"/>
      <c r="F688" s="208"/>
      <c r="G688" s="115" t="s">
        <v>8</v>
      </c>
      <c r="H688" s="37">
        <f t="shared" si="156"/>
        <v>0</v>
      </c>
      <c r="I688" s="37">
        <f t="shared" si="169"/>
        <v>0</v>
      </c>
      <c r="J688" s="37">
        <f t="shared" si="169"/>
        <v>0</v>
      </c>
      <c r="K688" s="37">
        <f t="shared" si="169"/>
        <v>0</v>
      </c>
      <c r="L688" s="37">
        <f t="shared" si="169"/>
        <v>0</v>
      </c>
      <c r="M688" s="37">
        <f t="shared" si="169"/>
        <v>0</v>
      </c>
      <c r="N688" s="37">
        <f t="shared" si="169"/>
        <v>0</v>
      </c>
      <c r="O688" s="189"/>
      <c r="P688" s="189"/>
      <c r="Q688" s="74"/>
    </row>
    <row r="689" spans="1:17" ht="24" x14ac:dyDescent="0.25">
      <c r="A689" s="208"/>
      <c r="B689" s="208"/>
      <c r="C689" s="208"/>
      <c r="D689" s="208"/>
      <c r="E689" s="208"/>
      <c r="F689" s="208"/>
      <c r="G689" s="115" t="s">
        <v>9</v>
      </c>
      <c r="H689" s="37">
        <f t="shared" si="156"/>
        <v>7</v>
      </c>
      <c r="I689" s="37">
        <f t="shared" si="169"/>
        <v>0</v>
      </c>
      <c r="J689" s="37">
        <f t="shared" si="169"/>
        <v>0</v>
      </c>
      <c r="K689" s="37">
        <f t="shared" si="169"/>
        <v>0</v>
      </c>
      <c r="L689" s="37">
        <f t="shared" si="169"/>
        <v>0</v>
      </c>
      <c r="M689" s="37">
        <f t="shared" si="169"/>
        <v>7</v>
      </c>
      <c r="N689" s="37">
        <f t="shared" si="169"/>
        <v>0</v>
      </c>
      <c r="O689" s="189"/>
      <c r="P689" s="189"/>
      <c r="Q689" s="74"/>
    </row>
    <row r="690" spans="1:17" ht="15.75" x14ac:dyDescent="0.25">
      <c r="A690" s="208" t="s">
        <v>118</v>
      </c>
      <c r="B690" s="208"/>
      <c r="C690" s="208"/>
      <c r="D690" s="208"/>
      <c r="E690" s="208"/>
      <c r="F690" s="208"/>
      <c r="G690" s="208"/>
      <c r="H690" s="208"/>
      <c r="I690" s="208"/>
      <c r="J690" s="208"/>
      <c r="K690" s="208"/>
      <c r="L690" s="208"/>
      <c r="M690" s="208"/>
      <c r="N690" s="208"/>
      <c r="O690" s="208"/>
      <c r="P690" s="208"/>
      <c r="Q690" s="74"/>
    </row>
    <row r="691" spans="1:17" ht="36" x14ac:dyDescent="0.25">
      <c r="A691" s="190" t="s">
        <v>2475</v>
      </c>
      <c r="B691" s="189" t="s">
        <v>2460</v>
      </c>
      <c r="C691" s="189" t="s">
        <v>2476</v>
      </c>
      <c r="D691" s="189">
        <v>2025</v>
      </c>
      <c r="E691" s="189">
        <v>360</v>
      </c>
      <c r="F691" s="189" t="s">
        <v>261</v>
      </c>
      <c r="G691" s="114" t="s">
        <v>4</v>
      </c>
      <c r="H691" s="32">
        <f>SUM(H692:H695)</f>
        <v>65.400000000000006</v>
      </c>
      <c r="I691" s="32">
        <f t="shared" ref="I691:N691" si="170">SUM(I692:I695)</f>
        <v>65.400000000000006</v>
      </c>
      <c r="J691" s="32">
        <f t="shared" si="170"/>
        <v>0</v>
      </c>
      <c r="K691" s="32">
        <f t="shared" si="170"/>
        <v>0</v>
      </c>
      <c r="L691" s="32">
        <f t="shared" si="170"/>
        <v>0</v>
      </c>
      <c r="M691" s="32">
        <f t="shared" si="170"/>
        <v>0</v>
      </c>
      <c r="N691" s="32">
        <f t="shared" si="170"/>
        <v>0</v>
      </c>
      <c r="O691" s="189">
        <v>149</v>
      </c>
      <c r="P691" s="189" t="s">
        <v>2477</v>
      </c>
      <c r="Q691" s="74"/>
    </row>
    <row r="692" spans="1:17" ht="15.75" x14ac:dyDescent="0.25">
      <c r="A692" s="190"/>
      <c r="B692" s="189"/>
      <c r="C692" s="189"/>
      <c r="D692" s="189"/>
      <c r="E692" s="189"/>
      <c r="F692" s="189"/>
      <c r="G692" s="114" t="s">
        <v>259</v>
      </c>
      <c r="H692" s="32">
        <f>SUM(I692:N692)</f>
        <v>61.5</v>
      </c>
      <c r="I692" s="32">
        <v>61.5</v>
      </c>
      <c r="J692" s="32">
        <v>0</v>
      </c>
      <c r="K692" s="32">
        <v>0</v>
      </c>
      <c r="L692" s="32">
        <v>0</v>
      </c>
      <c r="M692" s="32">
        <v>0</v>
      </c>
      <c r="N692" s="32">
        <v>0</v>
      </c>
      <c r="O692" s="189"/>
      <c r="P692" s="189"/>
      <c r="Q692" s="74"/>
    </row>
    <row r="693" spans="1:17" ht="36" x14ac:dyDescent="0.25">
      <c r="A693" s="190"/>
      <c r="B693" s="189"/>
      <c r="C693" s="189"/>
      <c r="D693" s="189"/>
      <c r="E693" s="189"/>
      <c r="F693" s="189"/>
      <c r="G693" s="114" t="s">
        <v>7</v>
      </c>
      <c r="H693" s="32">
        <f t="shared" ref="H693:H720" si="171">SUM(I693:N693)</f>
        <v>3.9</v>
      </c>
      <c r="I693" s="32">
        <v>3.9</v>
      </c>
      <c r="J693" s="32">
        <v>0</v>
      </c>
      <c r="K693" s="32">
        <v>0</v>
      </c>
      <c r="L693" s="32">
        <v>0</v>
      </c>
      <c r="M693" s="32">
        <v>0</v>
      </c>
      <c r="N693" s="32">
        <v>0</v>
      </c>
      <c r="O693" s="189"/>
      <c r="P693" s="189"/>
      <c r="Q693" s="74"/>
    </row>
    <row r="694" spans="1:17" ht="15.75" x14ac:dyDescent="0.25">
      <c r="A694" s="190"/>
      <c r="B694" s="189"/>
      <c r="C694" s="189"/>
      <c r="D694" s="189"/>
      <c r="E694" s="189"/>
      <c r="F694" s="189"/>
      <c r="G694" s="114" t="s">
        <v>8</v>
      </c>
      <c r="H694" s="32">
        <f t="shared" si="171"/>
        <v>0</v>
      </c>
      <c r="I694" s="32">
        <v>0</v>
      </c>
      <c r="J694" s="32">
        <v>0</v>
      </c>
      <c r="K694" s="32">
        <v>0</v>
      </c>
      <c r="L694" s="32">
        <v>0</v>
      </c>
      <c r="M694" s="32">
        <v>0</v>
      </c>
      <c r="N694" s="32">
        <v>0</v>
      </c>
      <c r="O694" s="189"/>
      <c r="P694" s="189"/>
      <c r="Q694" s="74"/>
    </row>
    <row r="695" spans="1:17" ht="24" x14ac:dyDescent="0.25">
      <c r="A695" s="190"/>
      <c r="B695" s="189"/>
      <c r="C695" s="189"/>
      <c r="D695" s="189"/>
      <c r="E695" s="189"/>
      <c r="F695" s="189"/>
      <c r="G695" s="114" t="s">
        <v>9</v>
      </c>
      <c r="H695" s="32">
        <f t="shared" si="171"/>
        <v>0</v>
      </c>
      <c r="I695" s="32">
        <v>0</v>
      </c>
      <c r="J695" s="32">
        <v>0</v>
      </c>
      <c r="K695" s="32">
        <v>0</v>
      </c>
      <c r="L695" s="32">
        <v>0</v>
      </c>
      <c r="M695" s="32">
        <v>0</v>
      </c>
      <c r="N695" s="32">
        <v>0</v>
      </c>
      <c r="O695" s="189"/>
      <c r="P695" s="189"/>
      <c r="Q695" s="74"/>
    </row>
    <row r="696" spans="1:17" ht="36" x14ac:dyDescent="0.25">
      <c r="A696" s="190" t="s">
        <v>2478</v>
      </c>
      <c r="B696" s="189" t="s">
        <v>2460</v>
      </c>
      <c r="C696" s="189" t="s">
        <v>2476</v>
      </c>
      <c r="D696" s="189">
        <v>2028</v>
      </c>
      <c r="E696" s="189">
        <v>282</v>
      </c>
      <c r="F696" s="189" t="s">
        <v>261</v>
      </c>
      <c r="G696" s="114" t="s">
        <v>4</v>
      </c>
      <c r="H696" s="32">
        <f>SUM(H697:H700)</f>
        <v>128</v>
      </c>
      <c r="I696" s="32">
        <f t="shared" ref="I696:N696" si="172">SUM(I697:I700)</f>
        <v>0</v>
      </c>
      <c r="J696" s="32">
        <f t="shared" si="172"/>
        <v>0</v>
      </c>
      <c r="K696" s="32">
        <f t="shared" si="172"/>
        <v>0</v>
      </c>
      <c r="L696" s="32">
        <f t="shared" si="172"/>
        <v>128</v>
      </c>
      <c r="M696" s="32">
        <f t="shared" si="172"/>
        <v>0</v>
      </c>
      <c r="N696" s="32">
        <f t="shared" si="172"/>
        <v>0</v>
      </c>
      <c r="O696" s="189">
        <v>274</v>
      </c>
      <c r="P696" s="189" t="s">
        <v>2479</v>
      </c>
      <c r="Q696" s="74"/>
    </row>
    <row r="697" spans="1:17" ht="15.75" x14ac:dyDescent="0.25">
      <c r="A697" s="190"/>
      <c r="B697" s="189"/>
      <c r="C697" s="189"/>
      <c r="D697" s="189"/>
      <c r="E697" s="189"/>
      <c r="F697" s="189"/>
      <c r="G697" s="114" t="s">
        <v>259</v>
      </c>
      <c r="H697" s="32">
        <f t="shared" si="171"/>
        <v>0</v>
      </c>
      <c r="I697" s="32">
        <v>0</v>
      </c>
      <c r="J697" s="32">
        <v>0</v>
      </c>
      <c r="K697" s="32">
        <v>0</v>
      </c>
      <c r="L697" s="32">
        <v>0</v>
      </c>
      <c r="M697" s="32">
        <v>0</v>
      </c>
      <c r="N697" s="32">
        <v>0</v>
      </c>
      <c r="O697" s="189"/>
      <c r="P697" s="189"/>
      <c r="Q697" s="74"/>
    </row>
    <row r="698" spans="1:17" ht="36" x14ac:dyDescent="0.25">
      <c r="A698" s="190"/>
      <c r="B698" s="189"/>
      <c r="C698" s="189"/>
      <c r="D698" s="189"/>
      <c r="E698" s="189"/>
      <c r="F698" s="189"/>
      <c r="G698" s="114" t="s">
        <v>7</v>
      </c>
      <c r="H698" s="32">
        <f t="shared" si="171"/>
        <v>120.3</v>
      </c>
      <c r="I698" s="32">
        <v>0</v>
      </c>
      <c r="J698" s="32">
        <v>0</v>
      </c>
      <c r="K698" s="32">
        <v>0</v>
      </c>
      <c r="L698" s="32">
        <v>120.3</v>
      </c>
      <c r="M698" s="32">
        <v>0</v>
      </c>
      <c r="N698" s="32">
        <v>0</v>
      </c>
      <c r="O698" s="189"/>
      <c r="P698" s="189"/>
      <c r="Q698" s="74"/>
    </row>
    <row r="699" spans="1:17" ht="15.75" x14ac:dyDescent="0.25">
      <c r="A699" s="190"/>
      <c r="B699" s="189"/>
      <c r="C699" s="189"/>
      <c r="D699" s="189"/>
      <c r="E699" s="189"/>
      <c r="F699" s="189"/>
      <c r="G699" s="114" t="s">
        <v>8</v>
      </c>
      <c r="H699" s="32">
        <f t="shared" si="171"/>
        <v>7.7</v>
      </c>
      <c r="I699" s="32">
        <v>0</v>
      </c>
      <c r="J699" s="32">
        <v>0</v>
      </c>
      <c r="K699" s="32">
        <v>0</v>
      </c>
      <c r="L699" s="32">
        <v>7.7</v>
      </c>
      <c r="M699" s="32">
        <v>0</v>
      </c>
      <c r="N699" s="32">
        <v>0</v>
      </c>
      <c r="O699" s="189"/>
      <c r="P699" s="189"/>
      <c r="Q699" s="74"/>
    </row>
    <row r="700" spans="1:17" ht="24" x14ac:dyDescent="0.25">
      <c r="A700" s="190"/>
      <c r="B700" s="189"/>
      <c r="C700" s="189"/>
      <c r="D700" s="189"/>
      <c r="E700" s="189"/>
      <c r="F700" s="189"/>
      <c r="G700" s="31" t="s">
        <v>9</v>
      </c>
      <c r="H700" s="32">
        <f t="shared" si="171"/>
        <v>0</v>
      </c>
      <c r="I700" s="32">
        <v>0</v>
      </c>
      <c r="J700" s="32">
        <v>0</v>
      </c>
      <c r="K700" s="32">
        <v>0</v>
      </c>
      <c r="L700" s="32">
        <v>0</v>
      </c>
      <c r="M700" s="32">
        <v>0</v>
      </c>
      <c r="N700" s="32">
        <v>0</v>
      </c>
      <c r="O700" s="189"/>
      <c r="P700" s="189"/>
      <c r="Q700" s="74"/>
    </row>
    <row r="701" spans="1:17" ht="36" x14ac:dyDescent="0.25">
      <c r="A701" s="423" t="s">
        <v>4183</v>
      </c>
      <c r="B701" s="189" t="s">
        <v>2460</v>
      </c>
      <c r="C701" s="189" t="s">
        <v>2476</v>
      </c>
      <c r="D701" s="189">
        <v>2029</v>
      </c>
      <c r="E701" s="189">
        <v>400</v>
      </c>
      <c r="F701" s="189" t="s">
        <v>2480</v>
      </c>
      <c r="G701" s="31" t="s">
        <v>4</v>
      </c>
      <c r="H701" s="32">
        <f>SUM(H702:H705)</f>
        <v>17</v>
      </c>
      <c r="I701" s="32">
        <f t="shared" ref="I701:N701" si="173">SUM(I702:I705)</f>
        <v>0</v>
      </c>
      <c r="J701" s="32">
        <f t="shared" si="173"/>
        <v>0</v>
      </c>
      <c r="K701" s="32">
        <f t="shared" si="173"/>
        <v>0</v>
      </c>
      <c r="L701" s="32">
        <f t="shared" si="173"/>
        <v>0</v>
      </c>
      <c r="M701" s="32">
        <f t="shared" si="173"/>
        <v>17</v>
      </c>
      <c r="N701" s="32">
        <f t="shared" si="173"/>
        <v>0</v>
      </c>
      <c r="O701" s="189">
        <v>201</v>
      </c>
      <c r="P701" s="189" t="s">
        <v>2477</v>
      </c>
      <c r="Q701" s="74"/>
    </row>
    <row r="702" spans="1:17" ht="15.75" x14ac:dyDescent="0.25">
      <c r="A702" s="424"/>
      <c r="B702" s="189"/>
      <c r="C702" s="189"/>
      <c r="D702" s="189"/>
      <c r="E702" s="189"/>
      <c r="F702" s="189"/>
      <c r="G702" s="31" t="s">
        <v>6</v>
      </c>
      <c r="H702" s="32">
        <f t="shared" si="171"/>
        <v>0</v>
      </c>
      <c r="I702" s="32">
        <v>0</v>
      </c>
      <c r="J702" s="32">
        <v>0</v>
      </c>
      <c r="K702" s="32">
        <v>0</v>
      </c>
      <c r="L702" s="32">
        <v>0</v>
      </c>
      <c r="M702" s="32">
        <v>0</v>
      </c>
      <c r="N702" s="32">
        <v>0</v>
      </c>
      <c r="O702" s="189"/>
      <c r="P702" s="189"/>
      <c r="Q702" s="74"/>
    </row>
    <row r="703" spans="1:17" ht="36" x14ac:dyDescent="0.25">
      <c r="A703" s="424"/>
      <c r="B703" s="189"/>
      <c r="C703" s="189"/>
      <c r="D703" s="189"/>
      <c r="E703" s="189"/>
      <c r="F703" s="189"/>
      <c r="G703" s="31" t="s">
        <v>7</v>
      </c>
      <c r="H703" s="32">
        <f t="shared" si="171"/>
        <v>16</v>
      </c>
      <c r="I703" s="32">
        <v>0</v>
      </c>
      <c r="J703" s="32">
        <v>0</v>
      </c>
      <c r="K703" s="32">
        <v>0</v>
      </c>
      <c r="L703" s="32">
        <v>0</v>
      </c>
      <c r="M703" s="32">
        <v>16</v>
      </c>
      <c r="N703" s="32">
        <v>0</v>
      </c>
      <c r="O703" s="189"/>
      <c r="P703" s="189"/>
      <c r="Q703" s="74"/>
    </row>
    <row r="704" spans="1:17" ht="15.75" x14ac:dyDescent="0.25">
      <c r="A704" s="424"/>
      <c r="B704" s="189"/>
      <c r="C704" s="189"/>
      <c r="D704" s="189"/>
      <c r="E704" s="189"/>
      <c r="F704" s="189"/>
      <c r="G704" s="31" t="s">
        <v>8</v>
      </c>
      <c r="H704" s="32">
        <f t="shared" si="171"/>
        <v>1</v>
      </c>
      <c r="I704" s="32">
        <v>0</v>
      </c>
      <c r="J704" s="32">
        <v>0</v>
      </c>
      <c r="K704" s="32">
        <v>0</v>
      </c>
      <c r="L704" s="32">
        <v>0</v>
      </c>
      <c r="M704" s="32">
        <v>1</v>
      </c>
      <c r="N704" s="32">
        <v>0</v>
      </c>
      <c r="O704" s="189"/>
      <c r="P704" s="189"/>
      <c r="Q704" s="74"/>
    </row>
    <row r="705" spans="1:17" ht="24" x14ac:dyDescent="0.25">
      <c r="A705" s="425"/>
      <c r="B705" s="189"/>
      <c r="C705" s="189"/>
      <c r="D705" s="189"/>
      <c r="E705" s="189"/>
      <c r="F705" s="189"/>
      <c r="G705" s="31" t="s">
        <v>9</v>
      </c>
      <c r="H705" s="32">
        <f t="shared" si="171"/>
        <v>0</v>
      </c>
      <c r="I705" s="32">
        <v>0</v>
      </c>
      <c r="J705" s="32">
        <v>0</v>
      </c>
      <c r="K705" s="32">
        <v>0</v>
      </c>
      <c r="L705" s="32">
        <v>0</v>
      </c>
      <c r="M705" s="32">
        <v>0</v>
      </c>
      <c r="N705" s="32">
        <v>0</v>
      </c>
      <c r="O705" s="189"/>
      <c r="P705" s="189"/>
      <c r="Q705" s="74"/>
    </row>
    <row r="706" spans="1:17" ht="36" x14ac:dyDescent="0.25">
      <c r="A706" s="190" t="s">
        <v>2481</v>
      </c>
      <c r="B706" s="189" t="s">
        <v>2460</v>
      </c>
      <c r="C706" s="189" t="s">
        <v>2476</v>
      </c>
      <c r="D706" s="189" t="s">
        <v>44</v>
      </c>
      <c r="E706" s="189">
        <v>540</v>
      </c>
      <c r="F706" s="189" t="s">
        <v>261</v>
      </c>
      <c r="G706" s="31" t="s">
        <v>4</v>
      </c>
      <c r="H706" s="32">
        <f>SUM(H707:H710)</f>
        <v>112</v>
      </c>
      <c r="I706" s="32">
        <f t="shared" ref="I706:N706" si="174">SUM(I707:I710)</f>
        <v>0</v>
      </c>
      <c r="J706" s="32">
        <f t="shared" si="174"/>
        <v>0</v>
      </c>
      <c r="K706" s="32">
        <f t="shared" si="174"/>
        <v>0</v>
      </c>
      <c r="L706" s="32">
        <f t="shared" si="174"/>
        <v>0</v>
      </c>
      <c r="M706" s="32">
        <f t="shared" si="174"/>
        <v>0</v>
      </c>
      <c r="N706" s="32">
        <f t="shared" si="174"/>
        <v>112</v>
      </c>
      <c r="O706" s="189">
        <v>182</v>
      </c>
      <c r="P706" s="189" t="s">
        <v>2477</v>
      </c>
      <c r="Q706" s="74"/>
    </row>
    <row r="707" spans="1:17" ht="15.75" x14ac:dyDescent="0.25">
      <c r="A707" s="190"/>
      <c r="B707" s="189"/>
      <c r="C707" s="189"/>
      <c r="D707" s="189"/>
      <c r="E707" s="189"/>
      <c r="F707" s="189"/>
      <c r="G707" s="114" t="s">
        <v>6</v>
      </c>
      <c r="H707" s="32">
        <f t="shared" si="171"/>
        <v>110.9</v>
      </c>
      <c r="I707" s="32">
        <v>0</v>
      </c>
      <c r="J707" s="32">
        <v>0</v>
      </c>
      <c r="K707" s="32">
        <v>0</v>
      </c>
      <c r="L707" s="32">
        <v>0</v>
      </c>
      <c r="M707" s="32">
        <v>0</v>
      </c>
      <c r="N707" s="32">
        <v>110.9</v>
      </c>
      <c r="O707" s="189"/>
      <c r="P707" s="189"/>
      <c r="Q707" s="74"/>
    </row>
    <row r="708" spans="1:17" ht="36" x14ac:dyDescent="0.25">
      <c r="A708" s="190"/>
      <c r="B708" s="189"/>
      <c r="C708" s="189"/>
      <c r="D708" s="189"/>
      <c r="E708" s="189"/>
      <c r="F708" s="189"/>
      <c r="G708" s="114" t="s">
        <v>7</v>
      </c>
      <c r="H708" s="32">
        <f t="shared" si="171"/>
        <v>1.1000000000000001</v>
      </c>
      <c r="I708" s="32">
        <v>0</v>
      </c>
      <c r="J708" s="32">
        <v>0</v>
      </c>
      <c r="K708" s="32">
        <v>0</v>
      </c>
      <c r="L708" s="32">
        <v>0</v>
      </c>
      <c r="M708" s="32">
        <v>0</v>
      </c>
      <c r="N708" s="32">
        <v>1.1000000000000001</v>
      </c>
      <c r="O708" s="189"/>
      <c r="P708" s="189"/>
      <c r="Q708" s="74"/>
    </row>
    <row r="709" spans="1:17" ht="15.75" x14ac:dyDescent="0.25">
      <c r="A709" s="190"/>
      <c r="B709" s="189"/>
      <c r="C709" s="189"/>
      <c r="D709" s="189"/>
      <c r="E709" s="189"/>
      <c r="F709" s="189"/>
      <c r="G709" s="114" t="s">
        <v>8</v>
      </c>
      <c r="H709" s="32">
        <f t="shared" si="171"/>
        <v>0</v>
      </c>
      <c r="I709" s="32">
        <v>0</v>
      </c>
      <c r="J709" s="32">
        <v>0</v>
      </c>
      <c r="K709" s="32">
        <v>0</v>
      </c>
      <c r="L709" s="32">
        <v>0</v>
      </c>
      <c r="M709" s="32">
        <v>0</v>
      </c>
      <c r="N709" s="32">
        <v>0</v>
      </c>
      <c r="O709" s="189"/>
      <c r="P709" s="189"/>
      <c r="Q709" s="74"/>
    </row>
    <row r="710" spans="1:17" ht="24" x14ac:dyDescent="0.25">
      <c r="A710" s="190"/>
      <c r="B710" s="189"/>
      <c r="C710" s="189"/>
      <c r="D710" s="189"/>
      <c r="E710" s="189"/>
      <c r="F710" s="189"/>
      <c r="G710" s="114" t="s">
        <v>9</v>
      </c>
      <c r="H710" s="32">
        <f t="shared" si="171"/>
        <v>0</v>
      </c>
      <c r="I710" s="32">
        <v>0</v>
      </c>
      <c r="J710" s="32">
        <v>0</v>
      </c>
      <c r="K710" s="32">
        <v>0</v>
      </c>
      <c r="L710" s="32">
        <v>0</v>
      </c>
      <c r="M710" s="32">
        <v>0</v>
      </c>
      <c r="N710" s="32">
        <v>0</v>
      </c>
      <c r="O710" s="189"/>
      <c r="P710" s="189"/>
      <c r="Q710" s="74"/>
    </row>
    <row r="711" spans="1:17" ht="36" x14ac:dyDescent="0.25">
      <c r="A711" s="190" t="s">
        <v>2482</v>
      </c>
      <c r="B711" s="189" t="s">
        <v>2460</v>
      </c>
      <c r="C711" s="189" t="s">
        <v>2476</v>
      </c>
      <c r="D711" s="189">
        <v>2029</v>
      </c>
      <c r="E711" s="189">
        <v>192</v>
      </c>
      <c r="F711" s="189" t="s">
        <v>261</v>
      </c>
      <c r="G711" s="114" t="s">
        <v>4</v>
      </c>
      <c r="H711" s="32">
        <f t="shared" ref="H711:N711" si="175">SUM(H712:H715)</f>
        <v>74.2</v>
      </c>
      <c r="I711" s="32">
        <f t="shared" si="175"/>
        <v>0</v>
      </c>
      <c r="J711" s="32">
        <f t="shared" si="175"/>
        <v>0</v>
      </c>
      <c r="K711" s="32">
        <f t="shared" si="175"/>
        <v>0</v>
      </c>
      <c r="L711" s="32">
        <f t="shared" si="175"/>
        <v>0</v>
      </c>
      <c r="M711" s="32">
        <f t="shared" si="175"/>
        <v>74.2</v>
      </c>
      <c r="N711" s="32">
        <f t="shared" si="175"/>
        <v>0</v>
      </c>
      <c r="O711" s="189">
        <v>98</v>
      </c>
      <c r="P711" s="189" t="s">
        <v>2477</v>
      </c>
      <c r="Q711" s="74"/>
    </row>
    <row r="712" spans="1:17" ht="33.75" customHeight="1" x14ac:dyDescent="0.25">
      <c r="A712" s="190"/>
      <c r="B712" s="189"/>
      <c r="C712" s="189"/>
      <c r="D712" s="189"/>
      <c r="E712" s="189"/>
      <c r="F712" s="189"/>
      <c r="G712" s="114" t="s">
        <v>6</v>
      </c>
      <c r="H712" s="32">
        <f t="shared" si="171"/>
        <v>73.5</v>
      </c>
      <c r="I712" s="32">
        <v>0</v>
      </c>
      <c r="J712" s="32">
        <v>0</v>
      </c>
      <c r="K712" s="32">
        <v>0</v>
      </c>
      <c r="L712" s="32">
        <v>0</v>
      </c>
      <c r="M712" s="32">
        <v>73.5</v>
      </c>
      <c r="N712" s="32">
        <v>0</v>
      </c>
      <c r="O712" s="189"/>
      <c r="P712" s="189"/>
      <c r="Q712" s="74"/>
    </row>
    <row r="713" spans="1:17" ht="36" x14ac:dyDescent="0.25">
      <c r="A713" s="190"/>
      <c r="B713" s="189"/>
      <c r="C713" s="189"/>
      <c r="D713" s="189"/>
      <c r="E713" s="189"/>
      <c r="F713" s="189"/>
      <c r="G713" s="114" t="s">
        <v>7</v>
      </c>
      <c r="H713" s="32">
        <f t="shared" si="171"/>
        <v>0.7</v>
      </c>
      <c r="I713" s="32">
        <v>0</v>
      </c>
      <c r="J713" s="32">
        <v>0</v>
      </c>
      <c r="K713" s="32">
        <v>0</v>
      </c>
      <c r="L713" s="32">
        <v>0</v>
      </c>
      <c r="M713" s="32">
        <v>0.7</v>
      </c>
      <c r="N713" s="32">
        <v>0</v>
      </c>
      <c r="O713" s="189"/>
      <c r="P713" s="189"/>
      <c r="Q713" s="74"/>
    </row>
    <row r="714" spans="1:17" ht="15.75" x14ac:dyDescent="0.25">
      <c r="A714" s="190"/>
      <c r="B714" s="189"/>
      <c r="C714" s="189"/>
      <c r="D714" s="189"/>
      <c r="E714" s="189"/>
      <c r="F714" s="189"/>
      <c r="G714" s="114" t="s">
        <v>8</v>
      </c>
      <c r="H714" s="32">
        <f t="shared" si="171"/>
        <v>0</v>
      </c>
      <c r="I714" s="32">
        <v>0</v>
      </c>
      <c r="J714" s="32">
        <v>0</v>
      </c>
      <c r="K714" s="32">
        <v>0</v>
      </c>
      <c r="L714" s="32">
        <v>0</v>
      </c>
      <c r="M714" s="32">
        <v>0</v>
      </c>
      <c r="N714" s="32">
        <v>0</v>
      </c>
      <c r="O714" s="189"/>
      <c r="P714" s="189"/>
      <c r="Q714" s="74"/>
    </row>
    <row r="715" spans="1:17" ht="24" x14ac:dyDescent="0.25">
      <c r="A715" s="190"/>
      <c r="B715" s="189"/>
      <c r="C715" s="189"/>
      <c r="D715" s="189"/>
      <c r="E715" s="189"/>
      <c r="F715" s="189"/>
      <c r="G715" s="114" t="s">
        <v>9</v>
      </c>
      <c r="H715" s="32">
        <f t="shared" si="171"/>
        <v>0</v>
      </c>
      <c r="I715" s="32">
        <v>0</v>
      </c>
      <c r="J715" s="32">
        <v>0</v>
      </c>
      <c r="K715" s="32">
        <v>0</v>
      </c>
      <c r="L715" s="32">
        <v>0</v>
      </c>
      <c r="M715" s="32">
        <v>0</v>
      </c>
      <c r="N715" s="32">
        <v>0</v>
      </c>
      <c r="O715" s="189"/>
      <c r="P715" s="189"/>
      <c r="Q715" s="74"/>
    </row>
    <row r="716" spans="1:17" ht="36" x14ac:dyDescent="0.25">
      <c r="A716" s="208" t="s">
        <v>125</v>
      </c>
      <c r="B716" s="208"/>
      <c r="C716" s="208"/>
      <c r="D716" s="208"/>
      <c r="E716" s="208"/>
      <c r="F716" s="208"/>
      <c r="G716" s="115" t="s">
        <v>4</v>
      </c>
      <c r="H716" s="37">
        <f>SUM(H717:H720)</f>
        <v>396.59999999999997</v>
      </c>
      <c r="I716" s="37">
        <f t="shared" ref="I716:N716" si="176">SUM(I717:I720)</f>
        <v>65.400000000000006</v>
      </c>
      <c r="J716" s="37">
        <f t="shared" si="176"/>
        <v>0</v>
      </c>
      <c r="K716" s="37">
        <f t="shared" si="176"/>
        <v>0</v>
      </c>
      <c r="L716" s="37">
        <f t="shared" si="176"/>
        <v>128</v>
      </c>
      <c r="M716" s="37">
        <f>SUM(M717:M720)</f>
        <v>91.2</v>
      </c>
      <c r="N716" s="37">
        <f t="shared" si="176"/>
        <v>112</v>
      </c>
      <c r="O716" s="189"/>
      <c r="P716" s="189"/>
      <c r="Q716" s="74"/>
    </row>
    <row r="717" spans="1:17" ht="48" customHeight="1" x14ac:dyDescent="0.25">
      <c r="A717" s="208"/>
      <c r="B717" s="208"/>
      <c r="C717" s="208"/>
      <c r="D717" s="208"/>
      <c r="E717" s="208"/>
      <c r="F717" s="208"/>
      <c r="G717" s="115" t="s">
        <v>6</v>
      </c>
      <c r="H717" s="37">
        <f t="shared" si="171"/>
        <v>245.9</v>
      </c>
      <c r="I717" s="37">
        <f t="shared" ref="I717:N717" si="177">I692+I697+I702+I707+I712</f>
        <v>61.5</v>
      </c>
      <c r="J717" s="37">
        <f t="shared" si="177"/>
        <v>0</v>
      </c>
      <c r="K717" s="37">
        <f t="shared" si="177"/>
        <v>0</v>
      </c>
      <c r="L717" s="37">
        <f t="shared" si="177"/>
        <v>0</v>
      </c>
      <c r="M717" s="37">
        <f t="shared" si="177"/>
        <v>73.5</v>
      </c>
      <c r="N717" s="37">
        <f t="shared" si="177"/>
        <v>110.9</v>
      </c>
      <c r="O717" s="189"/>
      <c r="P717" s="189"/>
      <c r="Q717" s="74"/>
    </row>
    <row r="718" spans="1:17" ht="36" x14ac:dyDescent="0.25">
      <c r="A718" s="208"/>
      <c r="B718" s="208"/>
      <c r="C718" s="208"/>
      <c r="D718" s="208"/>
      <c r="E718" s="208"/>
      <c r="F718" s="208"/>
      <c r="G718" s="115" t="s">
        <v>7</v>
      </c>
      <c r="H718" s="37">
        <f t="shared" si="171"/>
        <v>142</v>
      </c>
      <c r="I718" s="37">
        <f t="shared" ref="I718:N718" si="178">I693+I698+I703+I708+I713</f>
        <v>3.9</v>
      </c>
      <c r="J718" s="37">
        <f t="shared" si="178"/>
        <v>0</v>
      </c>
      <c r="K718" s="37">
        <f t="shared" si="178"/>
        <v>0</v>
      </c>
      <c r="L718" s="37">
        <f t="shared" si="178"/>
        <v>120.3</v>
      </c>
      <c r="M718" s="37">
        <f t="shared" si="178"/>
        <v>16.7</v>
      </c>
      <c r="N718" s="37">
        <f t="shared" si="178"/>
        <v>1.1000000000000001</v>
      </c>
      <c r="O718" s="189"/>
      <c r="P718" s="189"/>
      <c r="Q718" s="74"/>
    </row>
    <row r="719" spans="1:17" ht="15.75" x14ac:dyDescent="0.25">
      <c r="A719" s="208"/>
      <c r="B719" s="208"/>
      <c r="C719" s="208"/>
      <c r="D719" s="208"/>
      <c r="E719" s="208"/>
      <c r="F719" s="208"/>
      <c r="G719" s="115" t="s">
        <v>8</v>
      </c>
      <c r="H719" s="37">
        <f t="shared" si="171"/>
        <v>8.6999999999999993</v>
      </c>
      <c r="I719" s="37">
        <f t="shared" ref="I719:N719" si="179">I694+I699+I704+I709+I714</f>
        <v>0</v>
      </c>
      <c r="J719" s="37">
        <f t="shared" si="179"/>
        <v>0</v>
      </c>
      <c r="K719" s="37">
        <f t="shared" si="179"/>
        <v>0</v>
      </c>
      <c r="L719" s="37">
        <f t="shared" si="179"/>
        <v>7.7</v>
      </c>
      <c r="M719" s="37">
        <f t="shared" si="179"/>
        <v>1</v>
      </c>
      <c r="N719" s="37">
        <f t="shared" si="179"/>
        <v>0</v>
      </c>
      <c r="O719" s="189"/>
      <c r="P719" s="189"/>
      <c r="Q719" s="74"/>
    </row>
    <row r="720" spans="1:17" ht="24" x14ac:dyDescent="0.25">
      <c r="A720" s="208"/>
      <c r="B720" s="208"/>
      <c r="C720" s="208"/>
      <c r="D720" s="208"/>
      <c r="E720" s="208"/>
      <c r="F720" s="208"/>
      <c r="G720" s="115" t="s">
        <v>9</v>
      </c>
      <c r="H720" s="37">
        <f t="shared" si="171"/>
        <v>0</v>
      </c>
      <c r="I720" s="37">
        <f t="shared" ref="I720:N720" si="180">I695+I700+I705+I710+I715</f>
        <v>0</v>
      </c>
      <c r="J720" s="37">
        <f t="shared" si="180"/>
        <v>0</v>
      </c>
      <c r="K720" s="37">
        <f t="shared" si="180"/>
        <v>0</v>
      </c>
      <c r="L720" s="37">
        <f t="shared" si="180"/>
        <v>0</v>
      </c>
      <c r="M720" s="37">
        <f t="shared" si="180"/>
        <v>0</v>
      </c>
      <c r="N720" s="37">
        <f t="shared" si="180"/>
        <v>0</v>
      </c>
      <c r="O720" s="189"/>
      <c r="P720" s="189"/>
      <c r="Q720" s="74"/>
    </row>
    <row r="721" spans="1:17" ht="15.75" x14ac:dyDescent="0.25">
      <c r="A721" s="208" t="s">
        <v>126</v>
      </c>
      <c r="B721" s="208"/>
      <c r="C721" s="208"/>
      <c r="D721" s="208"/>
      <c r="E721" s="208"/>
      <c r="F721" s="208"/>
      <c r="G721" s="208"/>
      <c r="H721" s="208"/>
      <c r="I721" s="208"/>
      <c r="J721" s="208"/>
      <c r="K721" s="208"/>
      <c r="L721" s="208"/>
      <c r="M721" s="208"/>
      <c r="N721" s="208"/>
      <c r="O721" s="208"/>
      <c r="P721" s="208"/>
      <c r="Q721" s="74"/>
    </row>
    <row r="722" spans="1:17" ht="36" x14ac:dyDescent="0.25">
      <c r="A722" s="423" t="s">
        <v>4184</v>
      </c>
      <c r="B722" s="189" t="s">
        <v>2483</v>
      </c>
      <c r="C722" s="189" t="s">
        <v>126</v>
      </c>
      <c r="D722" s="189" t="s">
        <v>67</v>
      </c>
      <c r="E722" s="189"/>
      <c r="F722" s="189" t="s">
        <v>2484</v>
      </c>
      <c r="G722" s="114" t="s">
        <v>4</v>
      </c>
      <c r="H722" s="32">
        <f>SUM(H723:H726)</f>
        <v>550</v>
      </c>
      <c r="I722" s="32">
        <f t="shared" ref="I722:N722" si="181">SUM(I723:I726)</f>
        <v>0</v>
      </c>
      <c r="J722" s="32">
        <f t="shared" si="181"/>
        <v>0</v>
      </c>
      <c r="K722" s="32">
        <f t="shared" si="181"/>
        <v>0</v>
      </c>
      <c r="L722" s="32">
        <f t="shared" si="181"/>
        <v>275</v>
      </c>
      <c r="M722" s="32">
        <f t="shared" si="181"/>
        <v>275</v>
      </c>
      <c r="N722" s="32">
        <f t="shared" si="181"/>
        <v>0</v>
      </c>
      <c r="O722" s="189"/>
      <c r="P722" s="189" t="s">
        <v>462</v>
      </c>
      <c r="Q722" s="74"/>
    </row>
    <row r="723" spans="1:17" ht="15.75" x14ac:dyDescent="0.25">
      <c r="A723" s="424"/>
      <c r="B723" s="189"/>
      <c r="C723" s="189"/>
      <c r="D723" s="189"/>
      <c r="E723" s="189"/>
      <c r="F723" s="189"/>
      <c r="G723" s="114" t="s">
        <v>6</v>
      </c>
      <c r="H723" s="32">
        <f>SUM(I723:N723)</f>
        <v>0</v>
      </c>
      <c r="I723" s="32">
        <v>0</v>
      </c>
      <c r="J723" s="32">
        <v>0</v>
      </c>
      <c r="K723" s="32">
        <v>0</v>
      </c>
      <c r="L723" s="32">
        <v>0</v>
      </c>
      <c r="M723" s="32">
        <v>0</v>
      </c>
      <c r="N723" s="32">
        <v>0</v>
      </c>
      <c r="O723" s="189"/>
      <c r="P723" s="189"/>
      <c r="Q723" s="74"/>
    </row>
    <row r="724" spans="1:17" ht="36" x14ac:dyDescent="0.25">
      <c r="A724" s="424"/>
      <c r="B724" s="189"/>
      <c r="C724" s="189"/>
      <c r="D724" s="189"/>
      <c r="E724" s="189"/>
      <c r="F724" s="189"/>
      <c r="G724" s="114" t="s">
        <v>7</v>
      </c>
      <c r="H724" s="32">
        <f t="shared" ref="H724:H786" si="182">SUM(I724:N724)</f>
        <v>495</v>
      </c>
      <c r="I724" s="32">
        <v>0</v>
      </c>
      <c r="J724" s="32">
        <v>0</v>
      </c>
      <c r="K724" s="32">
        <v>0</v>
      </c>
      <c r="L724" s="32">
        <v>248</v>
      </c>
      <c r="M724" s="32">
        <v>247</v>
      </c>
      <c r="N724" s="32">
        <v>0</v>
      </c>
      <c r="O724" s="189"/>
      <c r="P724" s="189"/>
      <c r="Q724" s="74"/>
    </row>
    <row r="725" spans="1:17" ht="15.75" x14ac:dyDescent="0.25">
      <c r="A725" s="424"/>
      <c r="B725" s="189"/>
      <c r="C725" s="189"/>
      <c r="D725" s="189"/>
      <c r="E725" s="189"/>
      <c r="F725" s="189"/>
      <c r="G725" s="114" t="s">
        <v>8</v>
      </c>
      <c r="H725" s="32">
        <f t="shared" si="182"/>
        <v>55</v>
      </c>
      <c r="I725" s="32">
        <v>0</v>
      </c>
      <c r="J725" s="32">
        <v>0</v>
      </c>
      <c r="K725" s="32">
        <v>0</v>
      </c>
      <c r="L725" s="32">
        <v>27</v>
      </c>
      <c r="M725" s="32">
        <v>28</v>
      </c>
      <c r="N725" s="32">
        <v>0</v>
      </c>
      <c r="O725" s="189"/>
      <c r="P725" s="189"/>
      <c r="Q725" s="74"/>
    </row>
    <row r="726" spans="1:17" ht="24" x14ac:dyDescent="0.25">
      <c r="A726" s="425"/>
      <c r="B726" s="189"/>
      <c r="C726" s="189"/>
      <c r="D726" s="189"/>
      <c r="E726" s="189"/>
      <c r="F726" s="189"/>
      <c r="G726" s="114" t="s">
        <v>9</v>
      </c>
      <c r="H726" s="32">
        <f t="shared" si="182"/>
        <v>0</v>
      </c>
      <c r="I726" s="32">
        <v>0</v>
      </c>
      <c r="J726" s="32">
        <v>0</v>
      </c>
      <c r="K726" s="32">
        <v>0</v>
      </c>
      <c r="L726" s="32">
        <v>0</v>
      </c>
      <c r="M726" s="32">
        <v>0</v>
      </c>
      <c r="N726" s="32">
        <v>0</v>
      </c>
      <c r="O726" s="189"/>
      <c r="P726" s="189"/>
      <c r="Q726" s="74"/>
    </row>
    <row r="727" spans="1:17" ht="36" x14ac:dyDescent="0.25">
      <c r="A727" s="423" t="s">
        <v>4185</v>
      </c>
      <c r="B727" s="189" t="s">
        <v>2483</v>
      </c>
      <c r="C727" s="189" t="s">
        <v>126</v>
      </c>
      <c r="D727" s="189">
        <v>2025</v>
      </c>
      <c r="E727" s="189"/>
      <c r="F727" s="189" t="s">
        <v>2485</v>
      </c>
      <c r="G727" s="114" t="s">
        <v>4</v>
      </c>
      <c r="H727" s="32">
        <f>SUM(H728:H731)</f>
        <v>95.7</v>
      </c>
      <c r="I727" s="32">
        <f t="shared" ref="I727:N727" si="183">SUM(I728:I731)</f>
        <v>95.7</v>
      </c>
      <c r="J727" s="32">
        <f t="shared" si="183"/>
        <v>0</v>
      </c>
      <c r="K727" s="32">
        <f t="shared" si="183"/>
        <v>0</v>
      </c>
      <c r="L727" s="32">
        <f t="shared" si="183"/>
        <v>0</v>
      </c>
      <c r="M727" s="32">
        <f t="shared" si="183"/>
        <v>0</v>
      </c>
      <c r="N727" s="32">
        <f t="shared" si="183"/>
        <v>0</v>
      </c>
      <c r="O727" s="189"/>
      <c r="P727" s="189" t="s">
        <v>462</v>
      </c>
      <c r="Q727" s="74"/>
    </row>
    <row r="728" spans="1:17" ht="15.75" x14ac:dyDescent="0.25">
      <c r="A728" s="424"/>
      <c r="B728" s="189"/>
      <c r="C728" s="189"/>
      <c r="D728" s="189"/>
      <c r="E728" s="189"/>
      <c r="F728" s="189"/>
      <c r="G728" s="114" t="s">
        <v>6</v>
      </c>
      <c r="H728" s="32">
        <f t="shared" si="182"/>
        <v>90.5</v>
      </c>
      <c r="I728" s="32">
        <v>90.5</v>
      </c>
      <c r="J728" s="32">
        <v>0</v>
      </c>
      <c r="K728" s="32">
        <v>0</v>
      </c>
      <c r="L728" s="32">
        <v>0</v>
      </c>
      <c r="M728" s="32">
        <v>0</v>
      </c>
      <c r="N728" s="32">
        <v>0</v>
      </c>
      <c r="O728" s="189"/>
      <c r="P728" s="189"/>
      <c r="Q728" s="74"/>
    </row>
    <row r="729" spans="1:17" ht="36" x14ac:dyDescent="0.25">
      <c r="A729" s="424"/>
      <c r="B729" s="189"/>
      <c r="C729" s="189"/>
      <c r="D729" s="189"/>
      <c r="E729" s="189"/>
      <c r="F729" s="189"/>
      <c r="G729" s="114" t="s">
        <v>7</v>
      </c>
      <c r="H729" s="32">
        <f t="shared" si="182"/>
        <v>5.2</v>
      </c>
      <c r="I729" s="116">
        <v>5.2</v>
      </c>
      <c r="J729" s="32">
        <v>0</v>
      </c>
      <c r="K729" s="32">
        <v>0</v>
      </c>
      <c r="L729" s="32">
        <v>0</v>
      </c>
      <c r="M729" s="32">
        <v>0</v>
      </c>
      <c r="N729" s="32">
        <v>0</v>
      </c>
      <c r="O729" s="189"/>
      <c r="P729" s="189"/>
      <c r="Q729" s="74"/>
    </row>
    <row r="730" spans="1:17" ht="15.75" x14ac:dyDescent="0.25">
      <c r="A730" s="424"/>
      <c r="B730" s="189"/>
      <c r="C730" s="189"/>
      <c r="D730" s="189"/>
      <c r="E730" s="189"/>
      <c r="F730" s="189"/>
      <c r="G730" s="114" t="s">
        <v>8</v>
      </c>
      <c r="H730" s="32">
        <f t="shared" si="182"/>
        <v>0</v>
      </c>
      <c r="I730" s="116">
        <v>0</v>
      </c>
      <c r="J730" s="32">
        <v>0</v>
      </c>
      <c r="K730" s="32">
        <v>0</v>
      </c>
      <c r="L730" s="32">
        <v>0</v>
      </c>
      <c r="M730" s="32">
        <v>0</v>
      </c>
      <c r="N730" s="32">
        <v>0</v>
      </c>
      <c r="O730" s="189"/>
      <c r="P730" s="189"/>
      <c r="Q730" s="74"/>
    </row>
    <row r="731" spans="1:17" ht="24" x14ac:dyDescent="0.25">
      <c r="A731" s="425"/>
      <c r="B731" s="189"/>
      <c r="C731" s="189"/>
      <c r="D731" s="189"/>
      <c r="E731" s="189"/>
      <c r="F731" s="189"/>
      <c r="G731" s="114" t="s">
        <v>9</v>
      </c>
      <c r="H731" s="32">
        <f t="shared" si="182"/>
        <v>0</v>
      </c>
      <c r="I731" s="32">
        <v>0</v>
      </c>
      <c r="J731" s="32">
        <v>0</v>
      </c>
      <c r="K731" s="32">
        <v>0</v>
      </c>
      <c r="L731" s="32">
        <v>0</v>
      </c>
      <c r="M731" s="32">
        <v>0</v>
      </c>
      <c r="N731" s="32">
        <v>0</v>
      </c>
      <c r="O731" s="189"/>
      <c r="P731" s="189"/>
      <c r="Q731" s="74"/>
    </row>
    <row r="732" spans="1:17" ht="36" x14ac:dyDescent="0.25">
      <c r="A732" s="190" t="s">
        <v>2486</v>
      </c>
      <c r="B732" s="189" t="s">
        <v>2483</v>
      </c>
      <c r="C732" s="189" t="s">
        <v>126</v>
      </c>
      <c r="D732" s="189">
        <v>2028</v>
      </c>
      <c r="E732" s="189"/>
      <c r="F732" s="189" t="s">
        <v>2487</v>
      </c>
      <c r="G732" s="114" t="s">
        <v>4</v>
      </c>
      <c r="H732" s="32">
        <f>SUM(H733:H736)</f>
        <v>94</v>
      </c>
      <c r="I732" s="32">
        <f t="shared" ref="I732:N732" si="184">SUM(I733:I736)</f>
        <v>0</v>
      </c>
      <c r="J732" s="32">
        <f t="shared" si="184"/>
        <v>0</v>
      </c>
      <c r="K732" s="32">
        <f t="shared" si="184"/>
        <v>0</v>
      </c>
      <c r="L732" s="32">
        <f t="shared" si="184"/>
        <v>94</v>
      </c>
      <c r="M732" s="32">
        <f t="shared" si="184"/>
        <v>0</v>
      </c>
      <c r="N732" s="32">
        <f t="shared" si="184"/>
        <v>0</v>
      </c>
      <c r="O732" s="189"/>
      <c r="P732" s="189" t="s">
        <v>2488</v>
      </c>
      <c r="Q732" s="74"/>
    </row>
    <row r="733" spans="1:17" ht="15.75" x14ac:dyDescent="0.25">
      <c r="A733" s="190"/>
      <c r="B733" s="189"/>
      <c r="C733" s="189"/>
      <c r="D733" s="189"/>
      <c r="E733" s="189"/>
      <c r="F733" s="189"/>
      <c r="G733" s="114" t="s">
        <v>6</v>
      </c>
      <c r="H733" s="32">
        <f t="shared" si="182"/>
        <v>94</v>
      </c>
      <c r="I733" s="32">
        <v>0</v>
      </c>
      <c r="J733" s="32">
        <v>0</v>
      </c>
      <c r="K733" s="32">
        <v>0</v>
      </c>
      <c r="L733" s="32">
        <v>94</v>
      </c>
      <c r="M733" s="32">
        <v>0</v>
      </c>
      <c r="N733" s="32">
        <v>0</v>
      </c>
      <c r="O733" s="189"/>
      <c r="P733" s="189"/>
      <c r="Q733" s="74"/>
    </row>
    <row r="734" spans="1:17" ht="36" x14ac:dyDescent="0.25">
      <c r="A734" s="190"/>
      <c r="B734" s="189"/>
      <c r="C734" s="189"/>
      <c r="D734" s="189"/>
      <c r="E734" s="189"/>
      <c r="F734" s="189"/>
      <c r="G734" s="114" t="s">
        <v>7</v>
      </c>
      <c r="H734" s="32">
        <f t="shared" si="182"/>
        <v>0</v>
      </c>
      <c r="I734" s="32">
        <v>0</v>
      </c>
      <c r="J734" s="32">
        <v>0</v>
      </c>
      <c r="K734" s="32">
        <v>0</v>
      </c>
      <c r="L734" s="32">
        <v>0</v>
      </c>
      <c r="M734" s="32">
        <v>0</v>
      </c>
      <c r="N734" s="32">
        <v>0</v>
      </c>
      <c r="O734" s="189"/>
      <c r="P734" s="189"/>
      <c r="Q734" s="74"/>
    </row>
    <row r="735" spans="1:17" ht="15.75" x14ac:dyDescent="0.25">
      <c r="A735" s="190"/>
      <c r="B735" s="189"/>
      <c r="C735" s="189"/>
      <c r="D735" s="189"/>
      <c r="E735" s="189"/>
      <c r="F735" s="189"/>
      <c r="G735" s="114" t="s">
        <v>8</v>
      </c>
      <c r="H735" s="32">
        <f t="shared" si="182"/>
        <v>0</v>
      </c>
      <c r="I735" s="32">
        <v>0</v>
      </c>
      <c r="J735" s="32">
        <v>0</v>
      </c>
      <c r="K735" s="32">
        <v>0</v>
      </c>
      <c r="L735" s="32">
        <v>0</v>
      </c>
      <c r="M735" s="32">
        <v>0</v>
      </c>
      <c r="N735" s="32">
        <v>0</v>
      </c>
      <c r="O735" s="189"/>
      <c r="P735" s="189"/>
      <c r="Q735" s="74"/>
    </row>
    <row r="736" spans="1:17" ht="24" x14ac:dyDescent="0.25">
      <c r="A736" s="190"/>
      <c r="B736" s="189"/>
      <c r="C736" s="189"/>
      <c r="D736" s="189"/>
      <c r="E736" s="189"/>
      <c r="F736" s="189"/>
      <c r="G736" s="114" t="s">
        <v>9</v>
      </c>
      <c r="H736" s="32">
        <f t="shared" si="182"/>
        <v>0</v>
      </c>
      <c r="I736" s="32">
        <v>0</v>
      </c>
      <c r="J736" s="32">
        <v>0</v>
      </c>
      <c r="K736" s="32">
        <v>0</v>
      </c>
      <c r="L736" s="32">
        <v>0</v>
      </c>
      <c r="M736" s="32">
        <v>0</v>
      </c>
      <c r="N736" s="32">
        <v>0</v>
      </c>
      <c r="O736" s="189"/>
      <c r="P736" s="189"/>
      <c r="Q736" s="74"/>
    </row>
    <row r="737" spans="1:17" ht="36" x14ac:dyDescent="0.25">
      <c r="A737" s="190" t="s">
        <v>2489</v>
      </c>
      <c r="B737" s="189" t="s">
        <v>2483</v>
      </c>
      <c r="C737" s="189" t="s">
        <v>126</v>
      </c>
      <c r="D737" s="189">
        <v>2028</v>
      </c>
      <c r="E737" s="189"/>
      <c r="F737" s="189" t="s">
        <v>2490</v>
      </c>
      <c r="G737" s="114" t="s">
        <v>4</v>
      </c>
      <c r="H737" s="32">
        <f>SUM(H738:H741)</f>
        <v>94</v>
      </c>
      <c r="I737" s="32">
        <f t="shared" ref="I737:N737" si="185">SUM(I738:I741)</f>
        <v>0</v>
      </c>
      <c r="J737" s="32">
        <f t="shared" si="185"/>
        <v>0</v>
      </c>
      <c r="K737" s="32">
        <f t="shared" si="185"/>
        <v>0</v>
      </c>
      <c r="L737" s="32">
        <f t="shared" si="185"/>
        <v>94</v>
      </c>
      <c r="M737" s="32">
        <f t="shared" si="185"/>
        <v>0</v>
      </c>
      <c r="N737" s="32">
        <f t="shared" si="185"/>
        <v>0</v>
      </c>
      <c r="O737" s="189"/>
      <c r="P737" s="189" t="s">
        <v>2488</v>
      </c>
      <c r="Q737" s="74"/>
    </row>
    <row r="738" spans="1:17" ht="15.75" x14ac:dyDescent="0.25">
      <c r="A738" s="190"/>
      <c r="B738" s="189"/>
      <c r="C738" s="189"/>
      <c r="D738" s="189"/>
      <c r="E738" s="189"/>
      <c r="F738" s="189"/>
      <c r="G738" s="114" t="s">
        <v>6</v>
      </c>
      <c r="H738" s="32">
        <f t="shared" si="182"/>
        <v>94</v>
      </c>
      <c r="I738" s="32">
        <v>0</v>
      </c>
      <c r="J738" s="32">
        <v>0</v>
      </c>
      <c r="K738" s="32">
        <v>0</v>
      </c>
      <c r="L738" s="32">
        <v>94</v>
      </c>
      <c r="M738" s="32">
        <v>0</v>
      </c>
      <c r="N738" s="32">
        <v>0</v>
      </c>
      <c r="O738" s="189"/>
      <c r="P738" s="189"/>
      <c r="Q738" s="74"/>
    </row>
    <row r="739" spans="1:17" ht="36" x14ac:dyDescent="0.25">
      <c r="A739" s="190"/>
      <c r="B739" s="189"/>
      <c r="C739" s="189"/>
      <c r="D739" s="189"/>
      <c r="E739" s="189"/>
      <c r="F739" s="189"/>
      <c r="G739" s="114" t="s">
        <v>7</v>
      </c>
      <c r="H739" s="32">
        <f t="shared" si="182"/>
        <v>0</v>
      </c>
      <c r="I739" s="32">
        <v>0</v>
      </c>
      <c r="J739" s="32">
        <v>0</v>
      </c>
      <c r="K739" s="32">
        <v>0</v>
      </c>
      <c r="L739" s="32">
        <v>0</v>
      </c>
      <c r="M739" s="32">
        <v>0</v>
      </c>
      <c r="N739" s="32">
        <v>0</v>
      </c>
      <c r="O739" s="189"/>
      <c r="P739" s="189"/>
      <c r="Q739" s="74"/>
    </row>
    <row r="740" spans="1:17" ht="15.75" x14ac:dyDescent="0.25">
      <c r="A740" s="190"/>
      <c r="B740" s="189"/>
      <c r="C740" s="189"/>
      <c r="D740" s="189"/>
      <c r="E740" s="189"/>
      <c r="F740" s="189"/>
      <c r="G740" s="114" t="s">
        <v>8</v>
      </c>
      <c r="H740" s="32">
        <f t="shared" si="182"/>
        <v>0</v>
      </c>
      <c r="I740" s="32">
        <v>0</v>
      </c>
      <c r="J740" s="32">
        <v>0</v>
      </c>
      <c r="K740" s="32">
        <v>0</v>
      </c>
      <c r="L740" s="32">
        <v>0</v>
      </c>
      <c r="M740" s="32">
        <v>0</v>
      </c>
      <c r="N740" s="32">
        <v>0</v>
      </c>
      <c r="O740" s="189"/>
      <c r="P740" s="189"/>
      <c r="Q740" s="74"/>
    </row>
    <row r="741" spans="1:17" ht="24" x14ac:dyDescent="0.25">
      <c r="A741" s="190"/>
      <c r="B741" s="189"/>
      <c r="C741" s="189"/>
      <c r="D741" s="189"/>
      <c r="E741" s="189"/>
      <c r="F741" s="189"/>
      <c r="G741" s="114" t="s">
        <v>9</v>
      </c>
      <c r="H741" s="32">
        <f t="shared" si="182"/>
        <v>0</v>
      </c>
      <c r="I741" s="32">
        <v>0</v>
      </c>
      <c r="J741" s="32">
        <v>0</v>
      </c>
      <c r="K741" s="32">
        <v>0</v>
      </c>
      <c r="L741" s="32">
        <v>0</v>
      </c>
      <c r="M741" s="32">
        <v>0</v>
      </c>
      <c r="N741" s="32">
        <v>0</v>
      </c>
      <c r="O741" s="189"/>
      <c r="P741" s="189"/>
      <c r="Q741" s="74"/>
    </row>
    <row r="742" spans="1:17" ht="36" x14ac:dyDescent="0.25">
      <c r="A742" s="190" t="s">
        <v>2491</v>
      </c>
      <c r="B742" s="189" t="s">
        <v>2483</v>
      </c>
      <c r="C742" s="189" t="s">
        <v>126</v>
      </c>
      <c r="D742" s="189">
        <v>2028</v>
      </c>
      <c r="E742" s="189"/>
      <c r="F742" s="189" t="s">
        <v>2492</v>
      </c>
      <c r="G742" s="114" t="s">
        <v>4</v>
      </c>
      <c r="H742" s="32">
        <f>SUM(H743:H746)</f>
        <v>59</v>
      </c>
      <c r="I742" s="32">
        <f t="shared" ref="I742:N742" si="186">SUM(I743:I746)</f>
        <v>0</v>
      </c>
      <c r="J742" s="32">
        <f t="shared" si="186"/>
        <v>0</v>
      </c>
      <c r="K742" s="32">
        <f t="shared" si="186"/>
        <v>0</v>
      </c>
      <c r="L742" s="32">
        <f t="shared" si="186"/>
        <v>59</v>
      </c>
      <c r="M742" s="32">
        <f t="shared" si="186"/>
        <v>0</v>
      </c>
      <c r="N742" s="32">
        <f t="shared" si="186"/>
        <v>0</v>
      </c>
      <c r="O742" s="189"/>
      <c r="P742" s="189" t="s">
        <v>462</v>
      </c>
      <c r="Q742" s="74"/>
    </row>
    <row r="743" spans="1:17" ht="15.75" x14ac:dyDescent="0.25">
      <c r="A743" s="190"/>
      <c r="B743" s="189"/>
      <c r="C743" s="189"/>
      <c r="D743" s="189"/>
      <c r="E743" s="189"/>
      <c r="F743" s="189"/>
      <c r="G743" s="114" t="s">
        <v>6</v>
      </c>
      <c r="H743" s="32">
        <f t="shared" si="182"/>
        <v>0</v>
      </c>
      <c r="I743" s="32">
        <v>0</v>
      </c>
      <c r="J743" s="32">
        <v>0</v>
      </c>
      <c r="K743" s="32">
        <v>0</v>
      </c>
      <c r="L743" s="32">
        <v>0</v>
      </c>
      <c r="M743" s="32">
        <v>0</v>
      </c>
      <c r="N743" s="32">
        <v>0</v>
      </c>
      <c r="O743" s="189"/>
      <c r="P743" s="189"/>
      <c r="Q743" s="74"/>
    </row>
    <row r="744" spans="1:17" ht="24" x14ac:dyDescent="0.25">
      <c r="A744" s="190"/>
      <c r="B744" s="189"/>
      <c r="C744" s="189"/>
      <c r="D744" s="189"/>
      <c r="E744" s="189"/>
      <c r="F744" s="189"/>
      <c r="G744" s="114" t="s">
        <v>2493</v>
      </c>
      <c r="H744" s="32">
        <f t="shared" si="182"/>
        <v>53</v>
      </c>
      <c r="I744" s="32">
        <v>0</v>
      </c>
      <c r="J744" s="32">
        <v>0</v>
      </c>
      <c r="K744" s="32">
        <v>0</v>
      </c>
      <c r="L744" s="32">
        <v>53</v>
      </c>
      <c r="M744" s="32">
        <v>0</v>
      </c>
      <c r="N744" s="32">
        <v>0</v>
      </c>
      <c r="O744" s="189"/>
      <c r="P744" s="189"/>
      <c r="Q744" s="74"/>
    </row>
    <row r="745" spans="1:17" ht="15.75" x14ac:dyDescent="0.25">
      <c r="A745" s="190"/>
      <c r="B745" s="189"/>
      <c r="C745" s="189"/>
      <c r="D745" s="189"/>
      <c r="E745" s="189"/>
      <c r="F745" s="189"/>
      <c r="G745" s="114" t="s">
        <v>8</v>
      </c>
      <c r="H745" s="32">
        <f t="shared" si="182"/>
        <v>6</v>
      </c>
      <c r="I745" s="32">
        <v>0</v>
      </c>
      <c r="J745" s="32">
        <v>0</v>
      </c>
      <c r="K745" s="32">
        <v>0</v>
      </c>
      <c r="L745" s="32">
        <v>6</v>
      </c>
      <c r="M745" s="32">
        <v>0</v>
      </c>
      <c r="N745" s="32">
        <v>0</v>
      </c>
      <c r="O745" s="189"/>
      <c r="P745" s="189"/>
      <c r="Q745" s="74"/>
    </row>
    <row r="746" spans="1:17" ht="24" x14ac:dyDescent="0.25">
      <c r="A746" s="190"/>
      <c r="B746" s="189"/>
      <c r="C746" s="189"/>
      <c r="D746" s="189"/>
      <c r="E746" s="189"/>
      <c r="F746" s="189"/>
      <c r="G746" s="114" t="s">
        <v>9</v>
      </c>
      <c r="H746" s="32">
        <f t="shared" si="182"/>
        <v>0</v>
      </c>
      <c r="I746" s="32">
        <v>0</v>
      </c>
      <c r="J746" s="32">
        <v>0</v>
      </c>
      <c r="K746" s="32">
        <v>0</v>
      </c>
      <c r="L746" s="32">
        <v>0</v>
      </c>
      <c r="M746" s="32">
        <v>0</v>
      </c>
      <c r="N746" s="32">
        <v>0</v>
      </c>
      <c r="O746" s="189"/>
      <c r="P746" s="189"/>
      <c r="Q746" s="74"/>
    </row>
    <row r="747" spans="1:17" ht="36" x14ac:dyDescent="0.25">
      <c r="A747" s="190" t="s">
        <v>2494</v>
      </c>
      <c r="B747" s="189" t="s">
        <v>2483</v>
      </c>
      <c r="C747" s="189" t="s">
        <v>126</v>
      </c>
      <c r="D747" s="189" t="s">
        <v>67</v>
      </c>
      <c r="E747" s="189"/>
      <c r="F747" s="189" t="s">
        <v>2495</v>
      </c>
      <c r="G747" s="114" t="s">
        <v>4</v>
      </c>
      <c r="H747" s="32">
        <f>SUM(H748:H751)</f>
        <v>550</v>
      </c>
      <c r="I747" s="32">
        <f t="shared" ref="I747:N747" si="187">SUM(I748:I751)</f>
        <v>0</v>
      </c>
      <c r="J747" s="32">
        <f t="shared" si="187"/>
        <v>0</v>
      </c>
      <c r="K747" s="32">
        <f t="shared" si="187"/>
        <v>0</v>
      </c>
      <c r="L747" s="32">
        <f t="shared" si="187"/>
        <v>275</v>
      </c>
      <c r="M747" s="32">
        <f t="shared" si="187"/>
        <v>275</v>
      </c>
      <c r="N747" s="32">
        <f t="shared" si="187"/>
        <v>0</v>
      </c>
      <c r="O747" s="189"/>
      <c r="P747" s="189"/>
      <c r="Q747" s="74"/>
    </row>
    <row r="748" spans="1:17" ht="15.75" x14ac:dyDescent="0.25">
      <c r="A748" s="190"/>
      <c r="B748" s="189"/>
      <c r="C748" s="189"/>
      <c r="D748" s="189"/>
      <c r="E748" s="189"/>
      <c r="F748" s="189"/>
      <c r="G748" s="114" t="s">
        <v>6</v>
      </c>
      <c r="H748" s="32">
        <f t="shared" si="182"/>
        <v>0</v>
      </c>
      <c r="I748" s="32">
        <v>0</v>
      </c>
      <c r="J748" s="32">
        <v>0</v>
      </c>
      <c r="K748" s="32">
        <v>0</v>
      </c>
      <c r="L748" s="32">
        <v>0</v>
      </c>
      <c r="M748" s="32">
        <v>0</v>
      </c>
      <c r="N748" s="32">
        <v>0</v>
      </c>
      <c r="O748" s="189"/>
      <c r="P748" s="189"/>
      <c r="Q748" s="74"/>
    </row>
    <row r="749" spans="1:17" ht="24" x14ac:dyDescent="0.25">
      <c r="A749" s="190"/>
      <c r="B749" s="189"/>
      <c r="C749" s="189"/>
      <c r="D749" s="189"/>
      <c r="E749" s="189"/>
      <c r="F749" s="189"/>
      <c r="G749" s="114" t="s">
        <v>2493</v>
      </c>
      <c r="H749" s="32">
        <f t="shared" si="182"/>
        <v>495</v>
      </c>
      <c r="I749" s="32">
        <v>0</v>
      </c>
      <c r="J749" s="32">
        <v>0</v>
      </c>
      <c r="K749" s="32">
        <v>0</v>
      </c>
      <c r="L749" s="32">
        <v>248</v>
      </c>
      <c r="M749" s="32">
        <v>247</v>
      </c>
      <c r="N749" s="32">
        <v>0</v>
      </c>
      <c r="O749" s="189"/>
      <c r="P749" s="189"/>
      <c r="Q749" s="74"/>
    </row>
    <row r="750" spans="1:17" ht="15.75" x14ac:dyDescent="0.25">
      <c r="A750" s="190"/>
      <c r="B750" s="189"/>
      <c r="C750" s="189"/>
      <c r="D750" s="189"/>
      <c r="E750" s="189"/>
      <c r="F750" s="189"/>
      <c r="G750" s="114" t="s">
        <v>8</v>
      </c>
      <c r="H750" s="32">
        <f t="shared" si="182"/>
        <v>55</v>
      </c>
      <c r="I750" s="32">
        <v>0</v>
      </c>
      <c r="J750" s="32">
        <v>0</v>
      </c>
      <c r="K750" s="32">
        <v>0</v>
      </c>
      <c r="L750" s="32">
        <v>27</v>
      </c>
      <c r="M750" s="32">
        <v>28</v>
      </c>
      <c r="N750" s="32">
        <v>0</v>
      </c>
      <c r="O750" s="189"/>
      <c r="P750" s="189"/>
      <c r="Q750" s="74"/>
    </row>
    <row r="751" spans="1:17" ht="24" x14ac:dyDescent="0.25">
      <c r="A751" s="190"/>
      <c r="B751" s="189"/>
      <c r="C751" s="189"/>
      <c r="D751" s="189"/>
      <c r="E751" s="189"/>
      <c r="F751" s="189"/>
      <c r="G751" s="114" t="s">
        <v>9</v>
      </c>
      <c r="H751" s="32">
        <f t="shared" si="182"/>
        <v>0</v>
      </c>
      <c r="I751" s="32">
        <v>0</v>
      </c>
      <c r="J751" s="32">
        <v>0</v>
      </c>
      <c r="K751" s="32">
        <v>0</v>
      </c>
      <c r="L751" s="32">
        <v>0</v>
      </c>
      <c r="M751" s="32">
        <v>0</v>
      </c>
      <c r="N751" s="32">
        <v>0</v>
      </c>
      <c r="O751" s="189"/>
      <c r="P751" s="189"/>
      <c r="Q751" s="74"/>
    </row>
    <row r="752" spans="1:17" ht="36" x14ac:dyDescent="0.25">
      <c r="A752" s="190" t="s">
        <v>2496</v>
      </c>
      <c r="B752" s="189" t="s">
        <v>2483</v>
      </c>
      <c r="C752" s="189" t="s">
        <v>126</v>
      </c>
      <c r="D752" s="189">
        <v>2028</v>
      </c>
      <c r="E752" s="189"/>
      <c r="F752" s="189" t="s">
        <v>2490</v>
      </c>
      <c r="G752" s="114" t="s">
        <v>4</v>
      </c>
      <c r="H752" s="32">
        <f>SUM(H753:H756)</f>
        <v>400</v>
      </c>
      <c r="I752" s="32">
        <f t="shared" ref="I752:N752" si="188">SUM(I753:I756)</f>
        <v>0</v>
      </c>
      <c r="J752" s="32">
        <f t="shared" si="188"/>
        <v>0</v>
      </c>
      <c r="K752" s="32">
        <f t="shared" si="188"/>
        <v>0</v>
      </c>
      <c r="L752" s="32">
        <f t="shared" si="188"/>
        <v>400</v>
      </c>
      <c r="M752" s="32">
        <f t="shared" si="188"/>
        <v>0</v>
      </c>
      <c r="N752" s="32">
        <f t="shared" si="188"/>
        <v>0</v>
      </c>
      <c r="O752" s="189"/>
      <c r="P752" s="189"/>
      <c r="Q752" s="74"/>
    </row>
    <row r="753" spans="1:17" ht="15.75" x14ac:dyDescent="0.25">
      <c r="A753" s="190"/>
      <c r="B753" s="189"/>
      <c r="C753" s="189"/>
      <c r="D753" s="189"/>
      <c r="E753" s="189"/>
      <c r="F753" s="189"/>
      <c r="G753" s="114" t="s">
        <v>6</v>
      </c>
      <c r="H753" s="32">
        <f t="shared" si="182"/>
        <v>400</v>
      </c>
      <c r="I753" s="32">
        <v>0</v>
      </c>
      <c r="J753" s="32">
        <v>0</v>
      </c>
      <c r="K753" s="32">
        <v>0</v>
      </c>
      <c r="L753" s="32">
        <v>400</v>
      </c>
      <c r="M753" s="32">
        <v>0</v>
      </c>
      <c r="N753" s="32">
        <v>0</v>
      </c>
      <c r="O753" s="189"/>
      <c r="P753" s="189"/>
      <c r="Q753" s="74"/>
    </row>
    <row r="754" spans="1:17" ht="24" x14ac:dyDescent="0.25">
      <c r="A754" s="190"/>
      <c r="B754" s="189"/>
      <c r="C754" s="189"/>
      <c r="D754" s="189"/>
      <c r="E754" s="189"/>
      <c r="F754" s="189"/>
      <c r="G754" s="114" t="s">
        <v>2493</v>
      </c>
      <c r="H754" s="32">
        <f t="shared" si="182"/>
        <v>0</v>
      </c>
      <c r="I754" s="32">
        <v>0</v>
      </c>
      <c r="J754" s="32">
        <v>0</v>
      </c>
      <c r="K754" s="32">
        <v>0</v>
      </c>
      <c r="L754" s="32">
        <v>0</v>
      </c>
      <c r="M754" s="32">
        <v>0</v>
      </c>
      <c r="N754" s="32">
        <v>0</v>
      </c>
      <c r="O754" s="189"/>
      <c r="P754" s="189"/>
      <c r="Q754" s="74"/>
    </row>
    <row r="755" spans="1:17" ht="15.75" x14ac:dyDescent="0.25">
      <c r="A755" s="190"/>
      <c r="B755" s="189"/>
      <c r="C755" s="189"/>
      <c r="D755" s="189"/>
      <c r="E755" s="189"/>
      <c r="F755" s="189"/>
      <c r="G755" s="114" t="s">
        <v>8</v>
      </c>
      <c r="H755" s="32">
        <f t="shared" si="182"/>
        <v>0</v>
      </c>
      <c r="I755" s="32">
        <v>0</v>
      </c>
      <c r="J755" s="32">
        <v>0</v>
      </c>
      <c r="K755" s="32">
        <v>0</v>
      </c>
      <c r="L755" s="32">
        <v>0</v>
      </c>
      <c r="M755" s="32">
        <v>0</v>
      </c>
      <c r="N755" s="32">
        <v>0</v>
      </c>
      <c r="O755" s="189"/>
      <c r="P755" s="189"/>
      <c r="Q755" s="74"/>
    </row>
    <row r="756" spans="1:17" ht="24" x14ac:dyDescent="0.25">
      <c r="A756" s="190"/>
      <c r="B756" s="189"/>
      <c r="C756" s="189"/>
      <c r="D756" s="189"/>
      <c r="E756" s="189"/>
      <c r="F756" s="189"/>
      <c r="G756" s="114" t="s">
        <v>9</v>
      </c>
      <c r="H756" s="32">
        <f t="shared" si="182"/>
        <v>0</v>
      </c>
      <c r="I756" s="32">
        <v>0</v>
      </c>
      <c r="J756" s="32">
        <v>0</v>
      </c>
      <c r="K756" s="32">
        <v>0</v>
      </c>
      <c r="L756" s="32">
        <v>0</v>
      </c>
      <c r="M756" s="32">
        <v>0</v>
      </c>
      <c r="N756" s="32">
        <v>0</v>
      </c>
      <c r="O756" s="189"/>
      <c r="P756" s="189"/>
      <c r="Q756" s="74"/>
    </row>
    <row r="757" spans="1:17" ht="36" x14ac:dyDescent="0.25">
      <c r="A757" s="190" t="s">
        <v>2497</v>
      </c>
      <c r="B757" s="189" t="s">
        <v>2498</v>
      </c>
      <c r="C757" s="189" t="s">
        <v>126</v>
      </c>
      <c r="D757" s="189">
        <v>2029</v>
      </c>
      <c r="E757" s="189"/>
      <c r="F757" s="189" t="s">
        <v>2490</v>
      </c>
      <c r="G757" s="114" t="s">
        <v>4</v>
      </c>
      <c r="H757" s="32">
        <f>SUM(H758:H761)</f>
        <v>400</v>
      </c>
      <c r="I757" s="32">
        <f t="shared" ref="I757:N757" si="189">SUM(I758:I761)</f>
        <v>0</v>
      </c>
      <c r="J757" s="32">
        <f t="shared" si="189"/>
        <v>0</v>
      </c>
      <c r="K757" s="32">
        <f t="shared" si="189"/>
        <v>0</v>
      </c>
      <c r="L757" s="32">
        <f t="shared" si="189"/>
        <v>0</v>
      </c>
      <c r="M757" s="32">
        <f t="shared" si="189"/>
        <v>400</v>
      </c>
      <c r="N757" s="32">
        <f t="shared" si="189"/>
        <v>0</v>
      </c>
      <c r="O757" s="189"/>
      <c r="P757" s="189"/>
      <c r="Q757" s="74"/>
    </row>
    <row r="758" spans="1:17" ht="15.75" x14ac:dyDescent="0.25">
      <c r="A758" s="190"/>
      <c r="B758" s="189"/>
      <c r="C758" s="189"/>
      <c r="D758" s="189"/>
      <c r="E758" s="189"/>
      <c r="F758" s="189"/>
      <c r="G758" s="114" t="s">
        <v>6</v>
      </c>
      <c r="H758" s="32">
        <f t="shared" si="182"/>
        <v>400</v>
      </c>
      <c r="I758" s="32">
        <v>0</v>
      </c>
      <c r="J758" s="32">
        <v>0</v>
      </c>
      <c r="K758" s="32">
        <v>0</v>
      </c>
      <c r="L758" s="32">
        <v>0</v>
      </c>
      <c r="M758" s="32">
        <v>400</v>
      </c>
      <c r="N758" s="32">
        <v>0</v>
      </c>
      <c r="O758" s="189"/>
      <c r="P758" s="189"/>
      <c r="Q758" s="74"/>
    </row>
    <row r="759" spans="1:17" ht="24" x14ac:dyDescent="0.25">
      <c r="A759" s="190"/>
      <c r="B759" s="189"/>
      <c r="C759" s="189"/>
      <c r="D759" s="189"/>
      <c r="E759" s="189"/>
      <c r="F759" s="189"/>
      <c r="G759" s="114" t="s">
        <v>2493</v>
      </c>
      <c r="H759" s="32">
        <f t="shared" si="182"/>
        <v>0</v>
      </c>
      <c r="I759" s="32">
        <v>0</v>
      </c>
      <c r="J759" s="32">
        <v>0</v>
      </c>
      <c r="K759" s="32">
        <v>0</v>
      </c>
      <c r="L759" s="32">
        <v>0</v>
      </c>
      <c r="M759" s="32">
        <v>0</v>
      </c>
      <c r="N759" s="32">
        <v>0</v>
      </c>
      <c r="O759" s="189"/>
      <c r="P759" s="189"/>
      <c r="Q759" s="74"/>
    </row>
    <row r="760" spans="1:17" ht="15.75" x14ac:dyDescent="0.25">
      <c r="A760" s="190"/>
      <c r="B760" s="189"/>
      <c r="C760" s="189"/>
      <c r="D760" s="189"/>
      <c r="E760" s="189"/>
      <c r="F760" s="189"/>
      <c r="G760" s="114" t="s">
        <v>8</v>
      </c>
      <c r="H760" s="32">
        <f t="shared" si="182"/>
        <v>0</v>
      </c>
      <c r="I760" s="32">
        <v>0</v>
      </c>
      <c r="J760" s="32">
        <v>0</v>
      </c>
      <c r="K760" s="32">
        <v>0</v>
      </c>
      <c r="L760" s="32">
        <v>0</v>
      </c>
      <c r="M760" s="32">
        <v>0</v>
      </c>
      <c r="N760" s="32">
        <v>0</v>
      </c>
      <c r="O760" s="189"/>
      <c r="P760" s="189"/>
      <c r="Q760" s="74"/>
    </row>
    <row r="761" spans="1:17" ht="24" x14ac:dyDescent="0.25">
      <c r="A761" s="190"/>
      <c r="B761" s="189"/>
      <c r="C761" s="189"/>
      <c r="D761" s="189"/>
      <c r="E761" s="189"/>
      <c r="F761" s="189"/>
      <c r="G761" s="114" t="s">
        <v>9</v>
      </c>
      <c r="H761" s="32">
        <f t="shared" si="182"/>
        <v>0</v>
      </c>
      <c r="I761" s="32">
        <v>0</v>
      </c>
      <c r="J761" s="32">
        <v>0</v>
      </c>
      <c r="K761" s="32">
        <v>0</v>
      </c>
      <c r="L761" s="32">
        <v>0</v>
      </c>
      <c r="M761" s="32">
        <v>0</v>
      </c>
      <c r="N761" s="32">
        <v>0</v>
      </c>
      <c r="O761" s="189"/>
      <c r="P761" s="189"/>
      <c r="Q761" s="74"/>
    </row>
    <row r="762" spans="1:17" ht="36" x14ac:dyDescent="0.25">
      <c r="A762" s="190" t="s">
        <v>2499</v>
      </c>
      <c r="B762" s="189" t="s">
        <v>2498</v>
      </c>
      <c r="C762" s="189" t="s">
        <v>126</v>
      </c>
      <c r="D762" s="189">
        <v>2030</v>
      </c>
      <c r="E762" s="189"/>
      <c r="F762" s="189" t="s">
        <v>2500</v>
      </c>
      <c r="G762" s="114" t="s">
        <v>4</v>
      </c>
      <c r="H762" s="32">
        <f>SUM(H763:H766)</f>
        <v>400</v>
      </c>
      <c r="I762" s="32">
        <f t="shared" ref="I762:N762" si="190">SUM(I763:I766)</f>
        <v>0</v>
      </c>
      <c r="J762" s="32">
        <f t="shared" si="190"/>
        <v>0</v>
      </c>
      <c r="K762" s="32">
        <f t="shared" si="190"/>
        <v>0</v>
      </c>
      <c r="L762" s="32">
        <f t="shared" si="190"/>
        <v>0</v>
      </c>
      <c r="M762" s="32">
        <f t="shared" si="190"/>
        <v>0</v>
      </c>
      <c r="N762" s="32">
        <f t="shared" si="190"/>
        <v>400</v>
      </c>
      <c r="O762" s="189"/>
      <c r="P762" s="189"/>
      <c r="Q762" s="74"/>
    </row>
    <row r="763" spans="1:17" ht="15.75" x14ac:dyDescent="0.25">
      <c r="A763" s="190"/>
      <c r="B763" s="189"/>
      <c r="C763" s="189"/>
      <c r="D763" s="189"/>
      <c r="E763" s="189"/>
      <c r="F763" s="189"/>
      <c r="G763" s="114" t="s">
        <v>6</v>
      </c>
      <c r="H763" s="32">
        <f t="shared" si="182"/>
        <v>400</v>
      </c>
      <c r="I763" s="32">
        <v>0</v>
      </c>
      <c r="J763" s="32">
        <v>0</v>
      </c>
      <c r="K763" s="32">
        <v>0</v>
      </c>
      <c r="L763" s="32">
        <v>0</v>
      </c>
      <c r="M763" s="32">
        <v>0</v>
      </c>
      <c r="N763" s="32">
        <v>400</v>
      </c>
      <c r="O763" s="189"/>
      <c r="P763" s="189"/>
      <c r="Q763" s="74"/>
    </row>
    <row r="764" spans="1:17" ht="24" x14ac:dyDescent="0.25">
      <c r="A764" s="190"/>
      <c r="B764" s="189"/>
      <c r="C764" s="189"/>
      <c r="D764" s="189"/>
      <c r="E764" s="189"/>
      <c r="F764" s="189"/>
      <c r="G764" s="114" t="s">
        <v>2493</v>
      </c>
      <c r="H764" s="32">
        <f t="shared" si="182"/>
        <v>0</v>
      </c>
      <c r="I764" s="32">
        <v>0</v>
      </c>
      <c r="J764" s="32">
        <v>0</v>
      </c>
      <c r="K764" s="32">
        <v>0</v>
      </c>
      <c r="L764" s="32">
        <v>0</v>
      </c>
      <c r="M764" s="32">
        <v>0</v>
      </c>
      <c r="N764" s="32">
        <v>0</v>
      </c>
      <c r="O764" s="189"/>
      <c r="P764" s="189"/>
      <c r="Q764" s="74"/>
    </row>
    <row r="765" spans="1:17" ht="15.75" x14ac:dyDescent="0.25">
      <c r="A765" s="190"/>
      <c r="B765" s="189"/>
      <c r="C765" s="189"/>
      <c r="D765" s="189"/>
      <c r="E765" s="189"/>
      <c r="F765" s="189"/>
      <c r="G765" s="114" t="s">
        <v>8</v>
      </c>
      <c r="H765" s="32">
        <f t="shared" si="182"/>
        <v>0</v>
      </c>
      <c r="I765" s="32">
        <v>0</v>
      </c>
      <c r="J765" s="32">
        <v>0</v>
      </c>
      <c r="K765" s="32">
        <v>0</v>
      </c>
      <c r="L765" s="32">
        <v>0</v>
      </c>
      <c r="M765" s="32">
        <v>0</v>
      </c>
      <c r="N765" s="32">
        <v>0</v>
      </c>
      <c r="O765" s="189"/>
      <c r="P765" s="189"/>
      <c r="Q765" s="74"/>
    </row>
    <row r="766" spans="1:17" ht="24" x14ac:dyDescent="0.25">
      <c r="A766" s="190"/>
      <c r="B766" s="189"/>
      <c r="C766" s="189"/>
      <c r="D766" s="189"/>
      <c r="E766" s="189"/>
      <c r="F766" s="189"/>
      <c r="G766" s="114" t="s">
        <v>9</v>
      </c>
      <c r="H766" s="32">
        <f t="shared" si="182"/>
        <v>0</v>
      </c>
      <c r="I766" s="32">
        <v>0</v>
      </c>
      <c r="J766" s="32">
        <v>0</v>
      </c>
      <c r="K766" s="32">
        <v>0</v>
      </c>
      <c r="L766" s="32">
        <v>0</v>
      </c>
      <c r="M766" s="32">
        <v>0</v>
      </c>
      <c r="N766" s="32">
        <v>0</v>
      </c>
      <c r="O766" s="189"/>
      <c r="P766" s="189"/>
      <c r="Q766" s="74"/>
    </row>
    <row r="767" spans="1:17" ht="36" x14ac:dyDescent="0.25">
      <c r="A767" s="190" t="s">
        <v>2501</v>
      </c>
      <c r="B767" s="189" t="s">
        <v>2498</v>
      </c>
      <c r="C767" s="189" t="s">
        <v>126</v>
      </c>
      <c r="D767" s="189">
        <v>2028</v>
      </c>
      <c r="E767" s="189"/>
      <c r="F767" s="189" t="s">
        <v>2500</v>
      </c>
      <c r="G767" s="114" t="s">
        <v>4</v>
      </c>
      <c r="H767" s="32">
        <f>SUM(H768:H771)</f>
        <v>400</v>
      </c>
      <c r="I767" s="32">
        <f t="shared" ref="I767:N767" si="191">SUM(I768:I771)</f>
        <v>0</v>
      </c>
      <c r="J767" s="32">
        <f t="shared" si="191"/>
        <v>0</v>
      </c>
      <c r="K767" s="32">
        <f t="shared" si="191"/>
        <v>0</v>
      </c>
      <c r="L767" s="32">
        <f t="shared" si="191"/>
        <v>400</v>
      </c>
      <c r="M767" s="32">
        <f t="shared" si="191"/>
        <v>0</v>
      </c>
      <c r="N767" s="32">
        <f t="shared" si="191"/>
        <v>0</v>
      </c>
      <c r="O767" s="189"/>
      <c r="P767" s="189"/>
      <c r="Q767" s="74"/>
    </row>
    <row r="768" spans="1:17" ht="15.75" x14ac:dyDescent="0.25">
      <c r="A768" s="190"/>
      <c r="B768" s="189"/>
      <c r="C768" s="189"/>
      <c r="D768" s="189"/>
      <c r="E768" s="189"/>
      <c r="F768" s="189"/>
      <c r="G768" s="114" t="s">
        <v>6</v>
      </c>
      <c r="H768" s="32">
        <f t="shared" si="182"/>
        <v>400</v>
      </c>
      <c r="I768" s="32">
        <v>0</v>
      </c>
      <c r="J768" s="32">
        <v>0</v>
      </c>
      <c r="K768" s="32">
        <v>0</v>
      </c>
      <c r="L768" s="32">
        <v>400</v>
      </c>
      <c r="M768" s="32">
        <v>0</v>
      </c>
      <c r="N768" s="32">
        <v>0</v>
      </c>
      <c r="O768" s="189"/>
      <c r="P768" s="189"/>
      <c r="Q768" s="74"/>
    </row>
    <row r="769" spans="1:17" ht="24" x14ac:dyDescent="0.25">
      <c r="A769" s="190"/>
      <c r="B769" s="189"/>
      <c r="C769" s="189"/>
      <c r="D769" s="189"/>
      <c r="E769" s="189"/>
      <c r="F769" s="189"/>
      <c r="G769" s="114" t="s">
        <v>2493</v>
      </c>
      <c r="H769" s="32">
        <f t="shared" si="182"/>
        <v>0</v>
      </c>
      <c r="I769" s="32">
        <v>0</v>
      </c>
      <c r="J769" s="32">
        <v>0</v>
      </c>
      <c r="K769" s="32">
        <v>0</v>
      </c>
      <c r="L769" s="32">
        <v>0</v>
      </c>
      <c r="M769" s="32">
        <v>0</v>
      </c>
      <c r="N769" s="32">
        <v>0</v>
      </c>
      <c r="O769" s="189"/>
      <c r="P769" s="189"/>
      <c r="Q769" s="74"/>
    </row>
    <row r="770" spans="1:17" ht="15.75" x14ac:dyDescent="0.25">
      <c r="A770" s="190"/>
      <c r="B770" s="189"/>
      <c r="C770" s="189"/>
      <c r="D770" s="189"/>
      <c r="E770" s="189"/>
      <c r="F770" s="189"/>
      <c r="G770" s="114" t="s">
        <v>8</v>
      </c>
      <c r="H770" s="32">
        <f t="shared" si="182"/>
        <v>0</v>
      </c>
      <c r="I770" s="32">
        <v>0</v>
      </c>
      <c r="J770" s="32">
        <v>0</v>
      </c>
      <c r="K770" s="32">
        <v>0</v>
      </c>
      <c r="L770" s="32">
        <v>0</v>
      </c>
      <c r="M770" s="32">
        <v>0</v>
      </c>
      <c r="N770" s="32">
        <v>0</v>
      </c>
      <c r="O770" s="189"/>
      <c r="P770" s="189"/>
      <c r="Q770" s="74"/>
    </row>
    <row r="771" spans="1:17" ht="24" x14ac:dyDescent="0.25">
      <c r="A771" s="190"/>
      <c r="B771" s="189"/>
      <c r="C771" s="189"/>
      <c r="D771" s="189"/>
      <c r="E771" s="189"/>
      <c r="F771" s="189"/>
      <c r="G771" s="114" t="s">
        <v>9</v>
      </c>
      <c r="H771" s="32">
        <f t="shared" si="182"/>
        <v>0</v>
      </c>
      <c r="I771" s="32">
        <v>0</v>
      </c>
      <c r="J771" s="32">
        <v>0</v>
      </c>
      <c r="K771" s="32">
        <v>0</v>
      </c>
      <c r="L771" s="32">
        <v>0</v>
      </c>
      <c r="M771" s="32">
        <v>0</v>
      </c>
      <c r="N771" s="32">
        <v>0</v>
      </c>
      <c r="O771" s="189"/>
      <c r="P771" s="189"/>
      <c r="Q771" s="74"/>
    </row>
    <row r="772" spans="1:17" ht="57.75" customHeight="1" x14ac:dyDescent="0.25">
      <c r="A772" s="190" t="s">
        <v>2502</v>
      </c>
      <c r="B772" s="189" t="s">
        <v>2498</v>
      </c>
      <c r="C772" s="189" t="s">
        <v>126</v>
      </c>
      <c r="D772" s="189">
        <v>2029</v>
      </c>
      <c r="E772" s="189"/>
      <c r="F772" s="189" t="s">
        <v>2503</v>
      </c>
      <c r="G772" s="114" t="s">
        <v>4</v>
      </c>
      <c r="H772" s="32">
        <f>SUM(H773:H776)</f>
        <v>40</v>
      </c>
      <c r="I772" s="32">
        <f t="shared" ref="I772:N772" si="192">SUM(I773:I776)</f>
        <v>0</v>
      </c>
      <c r="J772" s="32">
        <f t="shared" si="192"/>
        <v>0</v>
      </c>
      <c r="K772" s="32">
        <f t="shared" si="192"/>
        <v>0</v>
      </c>
      <c r="L772" s="32">
        <f t="shared" si="192"/>
        <v>0</v>
      </c>
      <c r="M772" s="32">
        <f t="shared" si="192"/>
        <v>40</v>
      </c>
      <c r="N772" s="32">
        <f t="shared" si="192"/>
        <v>0</v>
      </c>
      <c r="O772" s="189"/>
      <c r="P772" s="189"/>
      <c r="Q772" s="74"/>
    </row>
    <row r="773" spans="1:17" ht="15.75" x14ac:dyDescent="0.25">
      <c r="A773" s="190"/>
      <c r="B773" s="189"/>
      <c r="C773" s="189"/>
      <c r="D773" s="189"/>
      <c r="E773" s="189"/>
      <c r="F773" s="189"/>
      <c r="G773" s="114" t="s">
        <v>6</v>
      </c>
      <c r="H773" s="32">
        <f t="shared" si="182"/>
        <v>0</v>
      </c>
      <c r="I773" s="32">
        <v>0</v>
      </c>
      <c r="J773" s="32">
        <v>0</v>
      </c>
      <c r="K773" s="32">
        <v>0</v>
      </c>
      <c r="L773" s="32">
        <v>0</v>
      </c>
      <c r="M773" s="32">
        <v>0</v>
      </c>
      <c r="N773" s="32">
        <v>0</v>
      </c>
      <c r="O773" s="189"/>
      <c r="P773" s="189"/>
      <c r="Q773" s="74"/>
    </row>
    <row r="774" spans="1:17" ht="24" x14ac:dyDescent="0.25">
      <c r="A774" s="190"/>
      <c r="B774" s="189"/>
      <c r="C774" s="189"/>
      <c r="D774" s="189"/>
      <c r="E774" s="189"/>
      <c r="F774" s="189"/>
      <c r="G774" s="114" t="s">
        <v>2493</v>
      </c>
      <c r="H774" s="32">
        <f t="shared" si="182"/>
        <v>36</v>
      </c>
      <c r="I774" s="32">
        <v>0</v>
      </c>
      <c r="J774" s="32">
        <v>0</v>
      </c>
      <c r="K774" s="32">
        <v>0</v>
      </c>
      <c r="L774" s="32">
        <v>0</v>
      </c>
      <c r="M774" s="32">
        <v>36</v>
      </c>
      <c r="N774" s="32">
        <v>0</v>
      </c>
      <c r="O774" s="189"/>
      <c r="P774" s="189"/>
      <c r="Q774" s="74"/>
    </row>
    <row r="775" spans="1:17" ht="15.75" x14ac:dyDescent="0.25">
      <c r="A775" s="190"/>
      <c r="B775" s="189"/>
      <c r="C775" s="189"/>
      <c r="D775" s="189"/>
      <c r="E775" s="189"/>
      <c r="F775" s="189"/>
      <c r="G775" s="114" t="s">
        <v>8</v>
      </c>
      <c r="H775" s="32">
        <f t="shared" si="182"/>
        <v>4</v>
      </c>
      <c r="I775" s="32">
        <v>0</v>
      </c>
      <c r="J775" s="32">
        <v>0</v>
      </c>
      <c r="K775" s="32">
        <v>0</v>
      </c>
      <c r="L775" s="32">
        <v>0</v>
      </c>
      <c r="M775" s="32">
        <v>4</v>
      </c>
      <c r="N775" s="32">
        <v>0</v>
      </c>
      <c r="O775" s="189"/>
      <c r="P775" s="189"/>
      <c r="Q775" s="74"/>
    </row>
    <row r="776" spans="1:17" ht="24" x14ac:dyDescent="0.25">
      <c r="A776" s="190"/>
      <c r="B776" s="189"/>
      <c r="C776" s="189"/>
      <c r="D776" s="189"/>
      <c r="E776" s="189"/>
      <c r="F776" s="189"/>
      <c r="G776" s="114" t="s">
        <v>9</v>
      </c>
      <c r="H776" s="32">
        <f t="shared" si="182"/>
        <v>0</v>
      </c>
      <c r="I776" s="32">
        <v>0</v>
      </c>
      <c r="J776" s="32">
        <v>0</v>
      </c>
      <c r="K776" s="32">
        <v>0</v>
      </c>
      <c r="L776" s="32">
        <v>0</v>
      </c>
      <c r="M776" s="32">
        <v>0</v>
      </c>
      <c r="N776" s="32">
        <v>0</v>
      </c>
      <c r="O776" s="189"/>
      <c r="P776" s="189"/>
      <c r="Q776" s="74"/>
    </row>
    <row r="777" spans="1:17" ht="36" x14ac:dyDescent="0.25">
      <c r="A777" s="190" t="s">
        <v>2504</v>
      </c>
      <c r="B777" s="189" t="s">
        <v>2498</v>
      </c>
      <c r="C777" s="189" t="s">
        <v>126</v>
      </c>
      <c r="D777" s="189" t="s">
        <v>44</v>
      </c>
      <c r="E777" s="189"/>
      <c r="F777" s="189" t="s">
        <v>2503</v>
      </c>
      <c r="G777" s="114" t="s">
        <v>4</v>
      </c>
      <c r="H777" s="32">
        <f>SUM(H778:H781)</f>
        <v>350</v>
      </c>
      <c r="I777" s="32">
        <f t="shared" ref="I777:N777" si="193">SUM(I778:I781)</f>
        <v>0</v>
      </c>
      <c r="J777" s="32">
        <f t="shared" si="193"/>
        <v>0</v>
      </c>
      <c r="K777" s="32">
        <f t="shared" si="193"/>
        <v>0</v>
      </c>
      <c r="L777" s="32">
        <f t="shared" si="193"/>
        <v>0</v>
      </c>
      <c r="M777" s="32">
        <f t="shared" si="193"/>
        <v>0</v>
      </c>
      <c r="N777" s="32">
        <f t="shared" si="193"/>
        <v>350</v>
      </c>
      <c r="O777" s="189"/>
      <c r="P777" s="189"/>
      <c r="Q777" s="74"/>
    </row>
    <row r="778" spans="1:17" ht="15.75" x14ac:dyDescent="0.25">
      <c r="A778" s="190"/>
      <c r="B778" s="189"/>
      <c r="C778" s="189"/>
      <c r="D778" s="189"/>
      <c r="E778" s="189"/>
      <c r="F778" s="189"/>
      <c r="G778" s="114" t="s">
        <v>6</v>
      </c>
      <c r="H778" s="32">
        <f t="shared" si="182"/>
        <v>0</v>
      </c>
      <c r="I778" s="32">
        <v>0</v>
      </c>
      <c r="J778" s="32">
        <v>0</v>
      </c>
      <c r="K778" s="32">
        <v>0</v>
      </c>
      <c r="L778" s="32">
        <v>0</v>
      </c>
      <c r="M778" s="32">
        <v>0</v>
      </c>
      <c r="N778" s="32">
        <v>0</v>
      </c>
      <c r="O778" s="189"/>
      <c r="P778" s="189"/>
      <c r="Q778" s="74"/>
    </row>
    <row r="779" spans="1:17" ht="24" x14ac:dyDescent="0.25">
      <c r="A779" s="190"/>
      <c r="B779" s="189"/>
      <c r="C779" s="189"/>
      <c r="D779" s="189"/>
      <c r="E779" s="189"/>
      <c r="F779" s="189"/>
      <c r="G779" s="114" t="s">
        <v>2493</v>
      </c>
      <c r="H779" s="32">
        <f t="shared" si="182"/>
        <v>315</v>
      </c>
      <c r="I779" s="32">
        <v>0</v>
      </c>
      <c r="J779" s="32">
        <v>0</v>
      </c>
      <c r="K779" s="32">
        <v>0</v>
      </c>
      <c r="L779" s="32">
        <v>0</v>
      </c>
      <c r="M779" s="32">
        <v>0</v>
      </c>
      <c r="N779" s="32">
        <v>315</v>
      </c>
      <c r="O779" s="189"/>
      <c r="P779" s="189"/>
      <c r="Q779" s="74"/>
    </row>
    <row r="780" spans="1:17" ht="15.75" x14ac:dyDescent="0.25">
      <c r="A780" s="190"/>
      <c r="B780" s="189"/>
      <c r="C780" s="189"/>
      <c r="D780" s="189"/>
      <c r="E780" s="189"/>
      <c r="F780" s="189"/>
      <c r="G780" s="114" t="s">
        <v>8</v>
      </c>
      <c r="H780" s="32">
        <f t="shared" si="182"/>
        <v>35</v>
      </c>
      <c r="I780" s="32">
        <v>0</v>
      </c>
      <c r="J780" s="32">
        <v>0</v>
      </c>
      <c r="K780" s="32">
        <v>0</v>
      </c>
      <c r="L780" s="32">
        <v>0</v>
      </c>
      <c r="M780" s="32">
        <v>0</v>
      </c>
      <c r="N780" s="32">
        <v>35</v>
      </c>
      <c r="O780" s="189"/>
      <c r="P780" s="189"/>
      <c r="Q780" s="74"/>
    </row>
    <row r="781" spans="1:17" ht="24" x14ac:dyDescent="0.25">
      <c r="A781" s="190"/>
      <c r="B781" s="189"/>
      <c r="C781" s="189"/>
      <c r="D781" s="189"/>
      <c r="E781" s="189"/>
      <c r="F781" s="189"/>
      <c r="G781" s="114" t="s">
        <v>9</v>
      </c>
      <c r="H781" s="32">
        <f t="shared" si="182"/>
        <v>0</v>
      </c>
      <c r="I781" s="32">
        <v>0</v>
      </c>
      <c r="J781" s="32">
        <v>0</v>
      </c>
      <c r="K781" s="32">
        <v>0</v>
      </c>
      <c r="L781" s="32">
        <v>0</v>
      </c>
      <c r="M781" s="32">
        <v>0</v>
      </c>
      <c r="N781" s="32">
        <v>0</v>
      </c>
      <c r="O781" s="189"/>
      <c r="P781" s="189"/>
      <c r="Q781" s="74"/>
    </row>
    <row r="782" spans="1:17" ht="36" x14ac:dyDescent="0.25">
      <c r="A782" s="423" t="s">
        <v>4192</v>
      </c>
      <c r="B782" s="189" t="s">
        <v>2498</v>
      </c>
      <c r="C782" s="189" t="s">
        <v>126</v>
      </c>
      <c r="D782" s="189" t="s">
        <v>67</v>
      </c>
      <c r="E782" s="189"/>
      <c r="F782" s="189" t="s">
        <v>2503</v>
      </c>
      <c r="G782" s="114" t="s">
        <v>4</v>
      </c>
      <c r="H782" s="32">
        <f>SUM(H783:H786)</f>
        <v>150</v>
      </c>
      <c r="I782" s="32">
        <f t="shared" ref="I782:N782" si="194">SUM(I783:I786)</f>
        <v>0</v>
      </c>
      <c r="J782" s="32">
        <f t="shared" si="194"/>
        <v>0</v>
      </c>
      <c r="K782" s="32">
        <f t="shared" si="194"/>
        <v>0</v>
      </c>
      <c r="L782" s="32">
        <f t="shared" si="194"/>
        <v>0</v>
      </c>
      <c r="M782" s="32">
        <f t="shared" si="194"/>
        <v>150</v>
      </c>
      <c r="N782" s="32">
        <f t="shared" si="194"/>
        <v>0</v>
      </c>
      <c r="O782" s="189"/>
      <c r="P782" s="189"/>
      <c r="Q782" s="74"/>
    </row>
    <row r="783" spans="1:17" ht="15.75" x14ac:dyDescent="0.25">
      <c r="A783" s="424"/>
      <c r="B783" s="189"/>
      <c r="C783" s="189"/>
      <c r="D783" s="189"/>
      <c r="E783" s="189"/>
      <c r="F783" s="189"/>
      <c r="G783" s="114" t="s">
        <v>6</v>
      </c>
      <c r="H783" s="32">
        <f t="shared" si="182"/>
        <v>0</v>
      </c>
      <c r="I783" s="32">
        <v>0</v>
      </c>
      <c r="J783" s="32">
        <v>0</v>
      </c>
      <c r="K783" s="32">
        <v>0</v>
      </c>
      <c r="L783" s="32">
        <v>0</v>
      </c>
      <c r="M783" s="32">
        <v>0</v>
      </c>
      <c r="N783" s="32">
        <v>0</v>
      </c>
      <c r="O783" s="189"/>
      <c r="P783" s="189"/>
      <c r="Q783" s="74"/>
    </row>
    <row r="784" spans="1:17" ht="24" x14ac:dyDescent="0.25">
      <c r="A784" s="424"/>
      <c r="B784" s="189"/>
      <c r="C784" s="189"/>
      <c r="D784" s="189"/>
      <c r="E784" s="189"/>
      <c r="F784" s="189"/>
      <c r="G784" s="114" t="s">
        <v>2493</v>
      </c>
      <c r="H784" s="32">
        <f t="shared" si="182"/>
        <v>135</v>
      </c>
      <c r="I784" s="32">
        <v>0</v>
      </c>
      <c r="J784" s="32">
        <v>0</v>
      </c>
      <c r="K784" s="32">
        <v>0</v>
      </c>
      <c r="L784" s="32">
        <v>0</v>
      </c>
      <c r="M784" s="32">
        <v>135</v>
      </c>
      <c r="N784" s="32">
        <v>0</v>
      </c>
      <c r="O784" s="189"/>
      <c r="P784" s="189"/>
      <c r="Q784" s="74"/>
    </row>
    <row r="785" spans="1:17" ht="15.75" x14ac:dyDescent="0.25">
      <c r="A785" s="424"/>
      <c r="B785" s="189"/>
      <c r="C785" s="189"/>
      <c r="D785" s="189"/>
      <c r="E785" s="189"/>
      <c r="F785" s="189"/>
      <c r="G785" s="114" t="s">
        <v>8</v>
      </c>
      <c r="H785" s="32">
        <f t="shared" si="182"/>
        <v>15</v>
      </c>
      <c r="I785" s="32">
        <v>0</v>
      </c>
      <c r="J785" s="32">
        <v>0</v>
      </c>
      <c r="K785" s="32">
        <v>0</v>
      </c>
      <c r="L785" s="32">
        <v>0</v>
      </c>
      <c r="M785" s="32">
        <v>15</v>
      </c>
      <c r="N785" s="32">
        <v>0</v>
      </c>
      <c r="O785" s="189"/>
      <c r="P785" s="189"/>
      <c r="Q785" s="74"/>
    </row>
    <row r="786" spans="1:17" ht="24" x14ac:dyDescent="0.25">
      <c r="A786" s="425"/>
      <c r="B786" s="189"/>
      <c r="C786" s="189"/>
      <c r="D786" s="189"/>
      <c r="E786" s="189"/>
      <c r="F786" s="189"/>
      <c r="G786" s="114" t="s">
        <v>9</v>
      </c>
      <c r="H786" s="32">
        <f t="shared" si="182"/>
        <v>0</v>
      </c>
      <c r="I786" s="32">
        <v>0</v>
      </c>
      <c r="J786" s="32">
        <v>0</v>
      </c>
      <c r="K786" s="32">
        <v>0</v>
      </c>
      <c r="L786" s="32">
        <v>0</v>
      </c>
      <c r="M786" s="32">
        <v>0</v>
      </c>
      <c r="N786" s="32">
        <v>0</v>
      </c>
      <c r="O786" s="189"/>
      <c r="P786" s="189"/>
      <c r="Q786" s="74"/>
    </row>
    <row r="787" spans="1:17" ht="36" x14ac:dyDescent="0.25">
      <c r="A787" s="190" t="s">
        <v>2505</v>
      </c>
      <c r="B787" s="189" t="s">
        <v>2498</v>
      </c>
      <c r="C787" s="189" t="s">
        <v>126</v>
      </c>
      <c r="D787" s="189" t="s">
        <v>67</v>
      </c>
      <c r="E787" s="189"/>
      <c r="F787" s="189" t="s">
        <v>2490</v>
      </c>
      <c r="G787" s="114" t="s">
        <v>4</v>
      </c>
      <c r="H787" s="32">
        <f>SUM(H788:H791)</f>
        <v>550</v>
      </c>
      <c r="I787" s="32">
        <f t="shared" ref="I787:N787" si="195">SUM(I788:I791)</f>
        <v>0</v>
      </c>
      <c r="J787" s="32">
        <f t="shared" si="195"/>
        <v>0</v>
      </c>
      <c r="K787" s="32">
        <f t="shared" si="195"/>
        <v>0</v>
      </c>
      <c r="L787" s="32">
        <f t="shared" si="195"/>
        <v>300</v>
      </c>
      <c r="M787" s="32">
        <f t="shared" si="195"/>
        <v>250</v>
      </c>
      <c r="N787" s="32">
        <f t="shared" si="195"/>
        <v>0</v>
      </c>
      <c r="O787" s="189"/>
      <c r="P787" s="189"/>
      <c r="Q787" s="74"/>
    </row>
    <row r="788" spans="1:17" ht="15.75" x14ac:dyDescent="0.25">
      <c r="A788" s="190"/>
      <c r="B788" s="189"/>
      <c r="C788" s="189"/>
      <c r="D788" s="189"/>
      <c r="E788" s="189"/>
      <c r="F788" s="189"/>
      <c r="G788" s="114" t="s">
        <v>6</v>
      </c>
      <c r="H788" s="32">
        <f t="shared" ref="H788:H851" si="196">SUM(I788:N788)</f>
        <v>550</v>
      </c>
      <c r="I788" s="32">
        <v>0</v>
      </c>
      <c r="J788" s="32">
        <v>0</v>
      </c>
      <c r="K788" s="32">
        <v>0</v>
      </c>
      <c r="L788" s="32">
        <v>300</v>
      </c>
      <c r="M788" s="32">
        <v>250</v>
      </c>
      <c r="N788" s="32">
        <v>0</v>
      </c>
      <c r="O788" s="189"/>
      <c r="P788" s="189"/>
      <c r="Q788" s="74"/>
    </row>
    <row r="789" spans="1:17" ht="24" x14ac:dyDescent="0.25">
      <c r="A789" s="190"/>
      <c r="B789" s="189"/>
      <c r="C789" s="189"/>
      <c r="D789" s="189"/>
      <c r="E789" s="189"/>
      <c r="F789" s="189"/>
      <c r="G789" s="114" t="s">
        <v>2493</v>
      </c>
      <c r="H789" s="32">
        <f t="shared" si="196"/>
        <v>0</v>
      </c>
      <c r="I789" s="32">
        <v>0</v>
      </c>
      <c r="J789" s="32">
        <v>0</v>
      </c>
      <c r="K789" s="32">
        <v>0</v>
      </c>
      <c r="L789" s="32">
        <v>0</v>
      </c>
      <c r="M789" s="32">
        <v>0</v>
      </c>
      <c r="N789" s="32">
        <v>0</v>
      </c>
      <c r="O789" s="189"/>
      <c r="P789" s="189"/>
      <c r="Q789" s="74"/>
    </row>
    <row r="790" spans="1:17" ht="15.75" x14ac:dyDescent="0.25">
      <c r="A790" s="190"/>
      <c r="B790" s="189"/>
      <c r="C790" s="189"/>
      <c r="D790" s="189"/>
      <c r="E790" s="189"/>
      <c r="F790" s="189"/>
      <c r="G790" s="114" t="s">
        <v>8</v>
      </c>
      <c r="H790" s="32">
        <f t="shared" si="196"/>
        <v>0</v>
      </c>
      <c r="I790" s="32">
        <v>0</v>
      </c>
      <c r="J790" s="32">
        <v>0</v>
      </c>
      <c r="K790" s="32">
        <v>0</v>
      </c>
      <c r="L790" s="32">
        <v>0</v>
      </c>
      <c r="M790" s="32">
        <v>0</v>
      </c>
      <c r="N790" s="32">
        <v>0</v>
      </c>
      <c r="O790" s="189"/>
      <c r="P790" s="189"/>
      <c r="Q790" s="74"/>
    </row>
    <row r="791" spans="1:17" ht="24" x14ac:dyDescent="0.25">
      <c r="A791" s="190"/>
      <c r="B791" s="189"/>
      <c r="C791" s="189"/>
      <c r="D791" s="189"/>
      <c r="E791" s="189"/>
      <c r="F791" s="189"/>
      <c r="G791" s="114" t="s">
        <v>9</v>
      </c>
      <c r="H791" s="32">
        <f t="shared" si="196"/>
        <v>0</v>
      </c>
      <c r="I791" s="32">
        <v>0</v>
      </c>
      <c r="J791" s="32">
        <v>0</v>
      </c>
      <c r="K791" s="32">
        <v>0</v>
      </c>
      <c r="L791" s="32">
        <v>0</v>
      </c>
      <c r="M791" s="32">
        <v>0</v>
      </c>
      <c r="N791" s="32">
        <v>0</v>
      </c>
      <c r="O791" s="189"/>
      <c r="P791" s="189"/>
      <c r="Q791" s="74"/>
    </row>
    <row r="792" spans="1:17" ht="36" x14ac:dyDescent="0.25">
      <c r="A792" s="190" t="s">
        <v>2506</v>
      </c>
      <c r="B792" s="189" t="s">
        <v>2498</v>
      </c>
      <c r="C792" s="189" t="s">
        <v>126</v>
      </c>
      <c r="D792" s="189">
        <v>2025</v>
      </c>
      <c r="E792" s="189"/>
      <c r="F792" s="189" t="s">
        <v>2503</v>
      </c>
      <c r="G792" s="114" t="s">
        <v>4</v>
      </c>
      <c r="H792" s="32">
        <f>SUM(H793:H796)</f>
        <v>70</v>
      </c>
      <c r="I792" s="32">
        <f t="shared" ref="I792:N792" si="197">SUM(I793:I796)</f>
        <v>70</v>
      </c>
      <c r="J792" s="32">
        <f t="shared" si="197"/>
        <v>0</v>
      </c>
      <c r="K792" s="32">
        <f t="shared" si="197"/>
        <v>0</v>
      </c>
      <c r="L792" s="32">
        <f t="shared" si="197"/>
        <v>0</v>
      </c>
      <c r="M792" s="32">
        <f t="shared" si="197"/>
        <v>0</v>
      </c>
      <c r="N792" s="32">
        <f t="shared" si="197"/>
        <v>0</v>
      </c>
      <c r="O792" s="189"/>
      <c r="P792" s="189"/>
      <c r="Q792" s="74"/>
    </row>
    <row r="793" spans="1:17" ht="15.75" x14ac:dyDescent="0.25">
      <c r="A793" s="190"/>
      <c r="B793" s="189"/>
      <c r="C793" s="189"/>
      <c r="D793" s="189"/>
      <c r="E793" s="189"/>
      <c r="F793" s="189"/>
      <c r="G793" s="114" t="s">
        <v>6</v>
      </c>
      <c r="H793" s="32">
        <f t="shared" si="196"/>
        <v>0</v>
      </c>
      <c r="I793" s="32">
        <v>0</v>
      </c>
      <c r="J793" s="32">
        <v>0</v>
      </c>
      <c r="K793" s="32">
        <v>0</v>
      </c>
      <c r="L793" s="32">
        <v>0</v>
      </c>
      <c r="M793" s="32">
        <v>0</v>
      </c>
      <c r="N793" s="32">
        <v>0</v>
      </c>
      <c r="O793" s="189"/>
      <c r="P793" s="189"/>
      <c r="Q793" s="74"/>
    </row>
    <row r="794" spans="1:17" ht="24" x14ac:dyDescent="0.25">
      <c r="A794" s="190"/>
      <c r="B794" s="189"/>
      <c r="C794" s="189"/>
      <c r="D794" s="189"/>
      <c r="E794" s="189"/>
      <c r="F794" s="189"/>
      <c r="G794" s="114" t="s">
        <v>2507</v>
      </c>
      <c r="H794" s="32">
        <f t="shared" si="196"/>
        <v>25.9</v>
      </c>
      <c r="I794" s="32">
        <v>25.9</v>
      </c>
      <c r="J794" s="32">
        <v>0</v>
      </c>
      <c r="K794" s="32">
        <v>0</v>
      </c>
      <c r="L794" s="32">
        <v>0</v>
      </c>
      <c r="M794" s="32">
        <v>0</v>
      </c>
      <c r="N794" s="32">
        <v>0</v>
      </c>
      <c r="O794" s="189"/>
      <c r="P794" s="189"/>
      <c r="Q794" s="74"/>
    </row>
    <row r="795" spans="1:17" ht="15.75" x14ac:dyDescent="0.25">
      <c r="A795" s="190"/>
      <c r="B795" s="189"/>
      <c r="C795" s="189"/>
      <c r="D795" s="189"/>
      <c r="E795" s="189"/>
      <c r="F795" s="189"/>
      <c r="G795" s="114" t="s">
        <v>8</v>
      </c>
      <c r="H795" s="32">
        <f t="shared" si="196"/>
        <v>44.1</v>
      </c>
      <c r="I795" s="32">
        <v>44.1</v>
      </c>
      <c r="J795" s="32">
        <v>0</v>
      </c>
      <c r="K795" s="32">
        <v>0</v>
      </c>
      <c r="L795" s="32">
        <v>0</v>
      </c>
      <c r="M795" s="32">
        <v>0</v>
      </c>
      <c r="N795" s="32">
        <v>0</v>
      </c>
      <c r="O795" s="189"/>
      <c r="P795" s="189"/>
      <c r="Q795" s="74"/>
    </row>
    <row r="796" spans="1:17" ht="24" x14ac:dyDescent="0.25">
      <c r="A796" s="190"/>
      <c r="B796" s="189"/>
      <c r="C796" s="189"/>
      <c r="D796" s="189"/>
      <c r="E796" s="189"/>
      <c r="F796" s="189"/>
      <c r="G796" s="114" t="s">
        <v>9</v>
      </c>
      <c r="H796" s="32">
        <f t="shared" si="196"/>
        <v>0</v>
      </c>
      <c r="I796" s="32">
        <v>0</v>
      </c>
      <c r="J796" s="32">
        <v>0</v>
      </c>
      <c r="K796" s="32">
        <v>0</v>
      </c>
      <c r="L796" s="32">
        <v>0</v>
      </c>
      <c r="M796" s="32">
        <v>0</v>
      </c>
      <c r="N796" s="32">
        <v>0</v>
      </c>
      <c r="O796" s="189"/>
      <c r="P796" s="189"/>
      <c r="Q796" s="74"/>
    </row>
    <row r="797" spans="1:17" ht="36" x14ac:dyDescent="0.25">
      <c r="A797" s="190" t="s">
        <v>2508</v>
      </c>
      <c r="B797" s="189" t="s">
        <v>2509</v>
      </c>
      <c r="C797" s="189" t="s">
        <v>126</v>
      </c>
      <c r="D797" s="189">
        <v>2025</v>
      </c>
      <c r="E797" s="189">
        <v>380</v>
      </c>
      <c r="F797" s="189" t="s">
        <v>491</v>
      </c>
      <c r="G797" s="114" t="s">
        <v>4</v>
      </c>
      <c r="H797" s="32">
        <f>SUM(H798:H801)</f>
        <v>99.8</v>
      </c>
      <c r="I797" s="32">
        <f t="shared" ref="I797:N797" si="198">SUM(I798:I801)</f>
        <v>99.8</v>
      </c>
      <c r="J797" s="32">
        <f t="shared" si="198"/>
        <v>0</v>
      </c>
      <c r="K797" s="32">
        <f t="shared" si="198"/>
        <v>0</v>
      </c>
      <c r="L797" s="32">
        <f t="shared" si="198"/>
        <v>0</v>
      </c>
      <c r="M797" s="32">
        <f t="shared" si="198"/>
        <v>0</v>
      </c>
      <c r="N797" s="32">
        <f t="shared" si="198"/>
        <v>0</v>
      </c>
      <c r="O797" s="189">
        <v>210</v>
      </c>
      <c r="P797" s="189" t="s">
        <v>1394</v>
      </c>
      <c r="Q797" s="74"/>
    </row>
    <row r="798" spans="1:17" ht="15.75" x14ac:dyDescent="0.25">
      <c r="A798" s="190"/>
      <c r="B798" s="189"/>
      <c r="C798" s="189"/>
      <c r="D798" s="189"/>
      <c r="E798" s="189"/>
      <c r="F798" s="189"/>
      <c r="G798" s="114" t="s">
        <v>259</v>
      </c>
      <c r="H798" s="32">
        <f t="shared" si="196"/>
        <v>93.7</v>
      </c>
      <c r="I798" s="32">
        <v>93.7</v>
      </c>
      <c r="J798" s="32">
        <v>0</v>
      </c>
      <c r="K798" s="32">
        <v>0</v>
      </c>
      <c r="L798" s="32">
        <v>0</v>
      </c>
      <c r="M798" s="32">
        <v>0</v>
      </c>
      <c r="N798" s="32">
        <v>0</v>
      </c>
      <c r="O798" s="189"/>
      <c r="P798" s="189"/>
      <c r="Q798" s="74"/>
    </row>
    <row r="799" spans="1:17" ht="36" x14ac:dyDescent="0.25">
      <c r="A799" s="190"/>
      <c r="B799" s="189"/>
      <c r="C799" s="189"/>
      <c r="D799" s="189"/>
      <c r="E799" s="189"/>
      <c r="F799" s="189"/>
      <c r="G799" s="114" t="s">
        <v>7</v>
      </c>
      <c r="H799" s="32">
        <f t="shared" si="196"/>
        <v>6.1</v>
      </c>
      <c r="I799" s="32">
        <v>6.1</v>
      </c>
      <c r="J799" s="32">
        <v>0</v>
      </c>
      <c r="K799" s="32">
        <v>0</v>
      </c>
      <c r="L799" s="32">
        <v>0</v>
      </c>
      <c r="M799" s="32">
        <v>0</v>
      </c>
      <c r="N799" s="32">
        <v>0</v>
      </c>
      <c r="O799" s="189"/>
      <c r="P799" s="189"/>
      <c r="Q799" s="74"/>
    </row>
    <row r="800" spans="1:17" ht="15.75" x14ac:dyDescent="0.25">
      <c r="A800" s="190"/>
      <c r="B800" s="189"/>
      <c r="C800" s="189"/>
      <c r="D800" s="189"/>
      <c r="E800" s="189"/>
      <c r="F800" s="189"/>
      <c r="G800" s="114" t="s">
        <v>8</v>
      </c>
      <c r="H800" s="32">
        <f t="shared" si="196"/>
        <v>0</v>
      </c>
      <c r="I800" s="32">
        <v>0</v>
      </c>
      <c r="J800" s="32">
        <v>0</v>
      </c>
      <c r="K800" s="32">
        <v>0</v>
      </c>
      <c r="L800" s="32">
        <v>0</v>
      </c>
      <c r="M800" s="32">
        <v>0</v>
      </c>
      <c r="N800" s="32">
        <v>0</v>
      </c>
      <c r="O800" s="189"/>
      <c r="P800" s="189"/>
      <c r="Q800" s="74"/>
    </row>
    <row r="801" spans="1:17" ht="24" x14ac:dyDescent="0.25">
      <c r="A801" s="190"/>
      <c r="B801" s="189"/>
      <c r="C801" s="189"/>
      <c r="D801" s="189"/>
      <c r="E801" s="189"/>
      <c r="F801" s="189"/>
      <c r="G801" s="114" t="s">
        <v>9</v>
      </c>
      <c r="H801" s="32">
        <f t="shared" si="196"/>
        <v>0</v>
      </c>
      <c r="I801" s="32">
        <v>0</v>
      </c>
      <c r="J801" s="32">
        <v>0</v>
      </c>
      <c r="K801" s="32">
        <v>0</v>
      </c>
      <c r="L801" s="32">
        <v>0</v>
      </c>
      <c r="M801" s="32">
        <v>0</v>
      </c>
      <c r="N801" s="32">
        <v>0</v>
      </c>
      <c r="O801" s="189"/>
      <c r="P801" s="189"/>
      <c r="Q801" s="74"/>
    </row>
    <row r="802" spans="1:17" ht="36" x14ac:dyDescent="0.25">
      <c r="A802" s="190" t="s">
        <v>2510</v>
      </c>
      <c r="B802" s="189" t="s">
        <v>2509</v>
      </c>
      <c r="C802" s="189" t="s">
        <v>126</v>
      </c>
      <c r="D802" s="189">
        <v>2029</v>
      </c>
      <c r="E802" s="189">
        <v>380</v>
      </c>
      <c r="F802" s="189" t="s">
        <v>2511</v>
      </c>
      <c r="G802" s="114" t="s">
        <v>4</v>
      </c>
      <c r="H802" s="32">
        <f>SUM(H803:H806)</f>
        <v>6</v>
      </c>
      <c r="I802" s="32">
        <f t="shared" ref="I802:N802" si="199">SUM(I803:I806)</f>
        <v>0</v>
      </c>
      <c r="J802" s="32">
        <f t="shared" si="199"/>
        <v>0</v>
      </c>
      <c r="K802" s="32">
        <f t="shared" si="199"/>
        <v>0</v>
      </c>
      <c r="L802" s="32">
        <f t="shared" si="199"/>
        <v>0</v>
      </c>
      <c r="M802" s="32">
        <f t="shared" si="199"/>
        <v>6</v>
      </c>
      <c r="N802" s="32">
        <f t="shared" si="199"/>
        <v>0</v>
      </c>
      <c r="O802" s="189">
        <v>210</v>
      </c>
      <c r="P802" s="189" t="s">
        <v>1394</v>
      </c>
      <c r="Q802" s="74"/>
    </row>
    <row r="803" spans="1:17" ht="15.75" x14ac:dyDescent="0.25">
      <c r="A803" s="190"/>
      <c r="B803" s="189"/>
      <c r="C803" s="189"/>
      <c r="D803" s="189"/>
      <c r="E803" s="189"/>
      <c r="F803" s="189"/>
      <c r="G803" s="114" t="s">
        <v>259</v>
      </c>
      <c r="H803" s="32">
        <f t="shared" si="196"/>
        <v>0</v>
      </c>
      <c r="I803" s="32">
        <v>0</v>
      </c>
      <c r="J803" s="32">
        <v>0</v>
      </c>
      <c r="K803" s="32">
        <v>0</v>
      </c>
      <c r="L803" s="32">
        <v>0</v>
      </c>
      <c r="M803" s="32">
        <v>0</v>
      </c>
      <c r="N803" s="32">
        <v>0</v>
      </c>
      <c r="O803" s="189"/>
      <c r="P803" s="189"/>
      <c r="Q803" s="74"/>
    </row>
    <row r="804" spans="1:17" ht="36" x14ac:dyDescent="0.25">
      <c r="A804" s="190"/>
      <c r="B804" s="189"/>
      <c r="C804" s="189"/>
      <c r="D804" s="189"/>
      <c r="E804" s="189"/>
      <c r="F804" s="189"/>
      <c r="G804" s="114" t="s">
        <v>7</v>
      </c>
      <c r="H804" s="32">
        <f t="shared" si="196"/>
        <v>5.7</v>
      </c>
      <c r="I804" s="32">
        <v>0</v>
      </c>
      <c r="J804" s="32">
        <v>0</v>
      </c>
      <c r="K804" s="32">
        <v>0</v>
      </c>
      <c r="L804" s="32">
        <v>0</v>
      </c>
      <c r="M804" s="32">
        <v>5.7</v>
      </c>
      <c r="N804" s="32">
        <v>0</v>
      </c>
      <c r="O804" s="189"/>
      <c r="P804" s="189"/>
      <c r="Q804" s="74"/>
    </row>
    <row r="805" spans="1:17" ht="15.75" x14ac:dyDescent="0.25">
      <c r="A805" s="190"/>
      <c r="B805" s="189"/>
      <c r="C805" s="189"/>
      <c r="D805" s="189"/>
      <c r="E805" s="189"/>
      <c r="F805" s="189"/>
      <c r="G805" s="114" t="s">
        <v>8</v>
      </c>
      <c r="H805" s="32">
        <f t="shared" si="196"/>
        <v>0.3</v>
      </c>
      <c r="I805" s="32">
        <v>0</v>
      </c>
      <c r="J805" s="32">
        <v>0</v>
      </c>
      <c r="K805" s="32">
        <v>0</v>
      </c>
      <c r="L805" s="32">
        <v>0</v>
      </c>
      <c r="M805" s="32">
        <v>0.3</v>
      </c>
      <c r="N805" s="32">
        <v>0</v>
      </c>
      <c r="O805" s="189"/>
      <c r="P805" s="189"/>
      <c r="Q805" s="74"/>
    </row>
    <row r="806" spans="1:17" ht="24" x14ac:dyDescent="0.25">
      <c r="A806" s="190"/>
      <c r="B806" s="189"/>
      <c r="C806" s="189"/>
      <c r="D806" s="189"/>
      <c r="E806" s="189"/>
      <c r="F806" s="189"/>
      <c r="G806" s="114" t="s">
        <v>9</v>
      </c>
      <c r="H806" s="32">
        <f t="shared" si="196"/>
        <v>0</v>
      </c>
      <c r="I806" s="32">
        <v>0</v>
      </c>
      <c r="J806" s="32">
        <v>0</v>
      </c>
      <c r="K806" s="32">
        <v>0</v>
      </c>
      <c r="L806" s="32">
        <v>0</v>
      </c>
      <c r="M806" s="32">
        <v>0</v>
      </c>
      <c r="N806" s="32">
        <v>0</v>
      </c>
      <c r="O806" s="189"/>
      <c r="P806" s="189"/>
      <c r="Q806" s="74"/>
    </row>
    <row r="807" spans="1:17" ht="36" x14ac:dyDescent="0.25">
      <c r="A807" s="190" t="s">
        <v>2512</v>
      </c>
      <c r="B807" s="189" t="s">
        <v>2509</v>
      </c>
      <c r="C807" s="189" t="s">
        <v>126</v>
      </c>
      <c r="D807" s="189">
        <v>2029</v>
      </c>
      <c r="E807" s="189">
        <v>380</v>
      </c>
      <c r="F807" s="189" t="s">
        <v>2511</v>
      </c>
      <c r="G807" s="114" t="s">
        <v>4</v>
      </c>
      <c r="H807" s="32">
        <f>SUM(H808:H811)</f>
        <v>20</v>
      </c>
      <c r="I807" s="32">
        <f t="shared" ref="I807:N807" si="200">SUM(I808:I811)</f>
        <v>0</v>
      </c>
      <c r="J807" s="32">
        <f t="shared" si="200"/>
        <v>0</v>
      </c>
      <c r="K807" s="32">
        <f t="shared" si="200"/>
        <v>0</v>
      </c>
      <c r="L807" s="32">
        <f t="shared" si="200"/>
        <v>0</v>
      </c>
      <c r="M807" s="32">
        <f t="shared" si="200"/>
        <v>20</v>
      </c>
      <c r="N807" s="32">
        <f t="shared" si="200"/>
        <v>0</v>
      </c>
      <c r="O807" s="189">
        <v>210</v>
      </c>
      <c r="P807" s="189" t="s">
        <v>1394</v>
      </c>
      <c r="Q807" s="74"/>
    </row>
    <row r="808" spans="1:17" ht="15.75" x14ac:dyDescent="0.25">
      <c r="A808" s="190"/>
      <c r="B808" s="189"/>
      <c r="C808" s="189"/>
      <c r="D808" s="189"/>
      <c r="E808" s="189"/>
      <c r="F808" s="189"/>
      <c r="G808" s="114" t="s">
        <v>259</v>
      </c>
      <c r="H808" s="32">
        <f t="shared" si="196"/>
        <v>0</v>
      </c>
      <c r="I808" s="32">
        <v>0</v>
      </c>
      <c r="J808" s="32">
        <v>0</v>
      </c>
      <c r="K808" s="32">
        <v>0</v>
      </c>
      <c r="L808" s="32">
        <v>0</v>
      </c>
      <c r="M808" s="32">
        <v>0</v>
      </c>
      <c r="N808" s="32">
        <v>0</v>
      </c>
      <c r="O808" s="189"/>
      <c r="P808" s="189"/>
      <c r="Q808" s="74"/>
    </row>
    <row r="809" spans="1:17" ht="36" x14ac:dyDescent="0.25">
      <c r="A809" s="190"/>
      <c r="B809" s="189"/>
      <c r="C809" s="189"/>
      <c r="D809" s="189"/>
      <c r="E809" s="189"/>
      <c r="F809" s="189"/>
      <c r="G809" s="114" t="s">
        <v>7</v>
      </c>
      <c r="H809" s="32">
        <f t="shared" si="196"/>
        <v>19</v>
      </c>
      <c r="I809" s="32">
        <v>0</v>
      </c>
      <c r="J809" s="32">
        <v>0</v>
      </c>
      <c r="K809" s="32">
        <v>0</v>
      </c>
      <c r="L809" s="32">
        <v>0</v>
      </c>
      <c r="M809" s="32">
        <v>19</v>
      </c>
      <c r="N809" s="32">
        <v>0</v>
      </c>
      <c r="O809" s="189"/>
      <c r="P809" s="189"/>
      <c r="Q809" s="74"/>
    </row>
    <row r="810" spans="1:17" ht="15.75" x14ac:dyDescent="0.25">
      <c r="A810" s="190"/>
      <c r="B810" s="189"/>
      <c r="C810" s="189"/>
      <c r="D810" s="189"/>
      <c r="E810" s="189"/>
      <c r="F810" s="189"/>
      <c r="G810" s="114" t="s">
        <v>8</v>
      </c>
      <c r="H810" s="32">
        <f t="shared" si="196"/>
        <v>1</v>
      </c>
      <c r="I810" s="32">
        <v>0</v>
      </c>
      <c r="J810" s="32">
        <v>0</v>
      </c>
      <c r="K810" s="32">
        <v>0</v>
      </c>
      <c r="L810" s="32">
        <v>0</v>
      </c>
      <c r="M810" s="32">
        <v>1</v>
      </c>
      <c r="N810" s="32">
        <v>0</v>
      </c>
      <c r="O810" s="189"/>
      <c r="P810" s="189"/>
      <c r="Q810" s="74"/>
    </row>
    <row r="811" spans="1:17" ht="24" x14ac:dyDescent="0.25">
      <c r="A811" s="190"/>
      <c r="B811" s="189"/>
      <c r="C811" s="189"/>
      <c r="D811" s="189"/>
      <c r="E811" s="189"/>
      <c r="F811" s="189"/>
      <c r="G811" s="114" t="s">
        <v>9</v>
      </c>
      <c r="H811" s="32">
        <f t="shared" si="196"/>
        <v>0</v>
      </c>
      <c r="I811" s="32">
        <v>0</v>
      </c>
      <c r="J811" s="32">
        <v>0</v>
      </c>
      <c r="K811" s="32">
        <v>0</v>
      </c>
      <c r="L811" s="32">
        <v>0</v>
      </c>
      <c r="M811" s="32">
        <v>0</v>
      </c>
      <c r="N811" s="32">
        <v>0</v>
      </c>
      <c r="O811" s="189"/>
      <c r="P811" s="189"/>
      <c r="Q811" s="74"/>
    </row>
    <row r="812" spans="1:17" ht="36" x14ac:dyDescent="0.25">
      <c r="A812" s="190" t="s">
        <v>2513</v>
      </c>
      <c r="B812" s="189" t="s">
        <v>2509</v>
      </c>
      <c r="C812" s="189" t="s">
        <v>126</v>
      </c>
      <c r="D812" s="189">
        <v>2029</v>
      </c>
      <c r="E812" s="189">
        <v>129</v>
      </c>
      <c r="F812" s="189" t="s">
        <v>2511</v>
      </c>
      <c r="G812" s="114" t="s">
        <v>4</v>
      </c>
      <c r="H812" s="32">
        <f>SUM(H813:H816)</f>
        <v>6</v>
      </c>
      <c r="I812" s="32">
        <f t="shared" ref="I812:N812" si="201">SUM(I813:I816)</f>
        <v>0</v>
      </c>
      <c r="J812" s="32">
        <f t="shared" si="201"/>
        <v>0</v>
      </c>
      <c r="K812" s="32">
        <f t="shared" si="201"/>
        <v>0</v>
      </c>
      <c r="L812" s="32">
        <f t="shared" si="201"/>
        <v>0</v>
      </c>
      <c r="M812" s="32">
        <f t="shared" si="201"/>
        <v>6</v>
      </c>
      <c r="N812" s="32">
        <f t="shared" si="201"/>
        <v>0</v>
      </c>
      <c r="O812" s="189">
        <v>91</v>
      </c>
      <c r="P812" s="189" t="s">
        <v>1394</v>
      </c>
      <c r="Q812" s="74"/>
    </row>
    <row r="813" spans="1:17" ht="15.75" x14ac:dyDescent="0.25">
      <c r="A813" s="190"/>
      <c r="B813" s="189"/>
      <c r="C813" s="189"/>
      <c r="D813" s="189"/>
      <c r="E813" s="189"/>
      <c r="F813" s="189"/>
      <c r="G813" s="114" t="s">
        <v>259</v>
      </c>
      <c r="H813" s="32">
        <f t="shared" si="196"/>
        <v>0</v>
      </c>
      <c r="I813" s="32">
        <v>0</v>
      </c>
      <c r="J813" s="32">
        <v>0</v>
      </c>
      <c r="K813" s="32">
        <v>0</v>
      </c>
      <c r="L813" s="32">
        <v>0</v>
      </c>
      <c r="M813" s="32">
        <v>0</v>
      </c>
      <c r="N813" s="32">
        <v>0</v>
      </c>
      <c r="O813" s="189"/>
      <c r="P813" s="189"/>
      <c r="Q813" s="74"/>
    </row>
    <row r="814" spans="1:17" ht="36" x14ac:dyDescent="0.25">
      <c r="A814" s="190"/>
      <c r="B814" s="189"/>
      <c r="C814" s="189"/>
      <c r="D814" s="189"/>
      <c r="E814" s="189"/>
      <c r="F814" s="189"/>
      <c r="G814" s="114" t="s">
        <v>7</v>
      </c>
      <c r="H814" s="32">
        <f t="shared" si="196"/>
        <v>5.7</v>
      </c>
      <c r="I814" s="32">
        <v>0</v>
      </c>
      <c r="J814" s="32">
        <v>0</v>
      </c>
      <c r="K814" s="32">
        <v>0</v>
      </c>
      <c r="L814" s="32">
        <v>0</v>
      </c>
      <c r="M814" s="32">
        <v>5.7</v>
      </c>
      <c r="N814" s="32">
        <v>0</v>
      </c>
      <c r="O814" s="189"/>
      <c r="P814" s="189"/>
      <c r="Q814" s="74"/>
    </row>
    <row r="815" spans="1:17" ht="15.75" x14ac:dyDescent="0.25">
      <c r="A815" s="190"/>
      <c r="B815" s="189"/>
      <c r="C815" s="189"/>
      <c r="D815" s="189"/>
      <c r="E815" s="189"/>
      <c r="F815" s="189"/>
      <c r="G815" s="114" t="s">
        <v>8</v>
      </c>
      <c r="H815" s="32">
        <f t="shared" si="196"/>
        <v>0.3</v>
      </c>
      <c r="I815" s="32">
        <v>0</v>
      </c>
      <c r="J815" s="32">
        <v>0</v>
      </c>
      <c r="K815" s="32">
        <v>0</v>
      </c>
      <c r="L815" s="32">
        <v>0</v>
      </c>
      <c r="M815" s="32">
        <v>0.3</v>
      </c>
      <c r="N815" s="32">
        <v>0</v>
      </c>
      <c r="O815" s="189"/>
      <c r="P815" s="189"/>
      <c r="Q815" s="74"/>
    </row>
    <row r="816" spans="1:17" ht="24" x14ac:dyDescent="0.25">
      <c r="A816" s="190"/>
      <c r="B816" s="189"/>
      <c r="C816" s="189"/>
      <c r="D816" s="189"/>
      <c r="E816" s="189"/>
      <c r="F816" s="189"/>
      <c r="G816" s="114" t="s">
        <v>9</v>
      </c>
      <c r="H816" s="32">
        <f t="shared" si="196"/>
        <v>0</v>
      </c>
      <c r="I816" s="32">
        <v>0</v>
      </c>
      <c r="J816" s="32">
        <v>0</v>
      </c>
      <c r="K816" s="32">
        <v>0</v>
      </c>
      <c r="L816" s="32">
        <v>0</v>
      </c>
      <c r="M816" s="32">
        <v>0</v>
      </c>
      <c r="N816" s="32">
        <v>0</v>
      </c>
      <c r="O816" s="189"/>
      <c r="P816" s="189"/>
      <c r="Q816" s="74"/>
    </row>
    <row r="817" spans="1:17" ht="36" x14ac:dyDescent="0.25">
      <c r="A817" s="190" t="s">
        <v>2514</v>
      </c>
      <c r="B817" s="189" t="s">
        <v>2509</v>
      </c>
      <c r="C817" s="189" t="s">
        <v>126</v>
      </c>
      <c r="D817" s="189">
        <v>2028</v>
      </c>
      <c r="E817" s="189">
        <v>129</v>
      </c>
      <c r="F817" s="189" t="s">
        <v>2511</v>
      </c>
      <c r="G817" s="114" t="s">
        <v>4</v>
      </c>
      <c r="H817" s="32">
        <f>SUM(H818:H821)</f>
        <v>20</v>
      </c>
      <c r="I817" s="32">
        <f t="shared" ref="I817:N817" si="202">SUM(I818:I821)</f>
        <v>0</v>
      </c>
      <c r="J817" s="32">
        <f t="shared" si="202"/>
        <v>0</v>
      </c>
      <c r="K817" s="32">
        <f t="shared" si="202"/>
        <v>0</v>
      </c>
      <c r="L817" s="32">
        <f t="shared" si="202"/>
        <v>20</v>
      </c>
      <c r="M817" s="32">
        <f t="shared" si="202"/>
        <v>0</v>
      </c>
      <c r="N817" s="32">
        <f t="shared" si="202"/>
        <v>0</v>
      </c>
      <c r="O817" s="189">
        <v>91</v>
      </c>
      <c r="P817" s="189" t="s">
        <v>1394</v>
      </c>
      <c r="Q817" s="74"/>
    </row>
    <row r="818" spans="1:17" ht="15.75" x14ac:dyDescent="0.25">
      <c r="A818" s="190"/>
      <c r="B818" s="189"/>
      <c r="C818" s="189"/>
      <c r="D818" s="189"/>
      <c r="E818" s="189"/>
      <c r="F818" s="189"/>
      <c r="G818" s="114" t="s">
        <v>259</v>
      </c>
      <c r="H818" s="32">
        <f t="shared" si="196"/>
        <v>0</v>
      </c>
      <c r="I818" s="32">
        <v>0</v>
      </c>
      <c r="J818" s="32">
        <v>0</v>
      </c>
      <c r="K818" s="32">
        <v>0</v>
      </c>
      <c r="L818" s="32">
        <v>0</v>
      </c>
      <c r="M818" s="32">
        <v>0</v>
      </c>
      <c r="N818" s="32">
        <v>0</v>
      </c>
      <c r="O818" s="189"/>
      <c r="P818" s="189"/>
      <c r="Q818" s="74"/>
    </row>
    <row r="819" spans="1:17" ht="36" x14ac:dyDescent="0.25">
      <c r="A819" s="190"/>
      <c r="B819" s="189"/>
      <c r="C819" s="189"/>
      <c r="D819" s="189"/>
      <c r="E819" s="189"/>
      <c r="F819" s="189"/>
      <c r="G819" s="114" t="s">
        <v>7</v>
      </c>
      <c r="H819" s="32">
        <f t="shared" si="196"/>
        <v>19</v>
      </c>
      <c r="I819" s="32">
        <v>0</v>
      </c>
      <c r="J819" s="32">
        <v>0</v>
      </c>
      <c r="K819" s="32">
        <v>0</v>
      </c>
      <c r="L819" s="32">
        <v>19</v>
      </c>
      <c r="M819" s="32">
        <v>0</v>
      </c>
      <c r="N819" s="32">
        <v>0</v>
      </c>
      <c r="O819" s="189"/>
      <c r="P819" s="189"/>
      <c r="Q819" s="74"/>
    </row>
    <row r="820" spans="1:17" ht="15.75" x14ac:dyDescent="0.25">
      <c r="A820" s="190"/>
      <c r="B820" s="189"/>
      <c r="C820" s="189"/>
      <c r="D820" s="189"/>
      <c r="E820" s="189"/>
      <c r="F820" s="189"/>
      <c r="G820" s="114" t="s">
        <v>8</v>
      </c>
      <c r="H820" s="32">
        <f t="shared" si="196"/>
        <v>1</v>
      </c>
      <c r="I820" s="32">
        <v>0</v>
      </c>
      <c r="J820" s="32">
        <v>0</v>
      </c>
      <c r="K820" s="32">
        <v>0</v>
      </c>
      <c r="L820" s="32">
        <v>1</v>
      </c>
      <c r="M820" s="32">
        <v>0</v>
      </c>
      <c r="N820" s="32">
        <v>0</v>
      </c>
      <c r="O820" s="189"/>
      <c r="P820" s="189"/>
      <c r="Q820" s="74"/>
    </row>
    <row r="821" spans="1:17" ht="24" x14ac:dyDescent="0.25">
      <c r="A821" s="190"/>
      <c r="B821" s="189"/>
      <c r="C821" s="189"/>
      <c r="D821" s="189"/>
      <c r="E821" s="189"/>
      <c r="F821" s="189"/>
      <c r="G821" s="114" t="s">
        <v>9</v>
      </c>
      <c r="H821" s="32">
        <f t="shared" si="196"/>
        <v>0</v>
      </c>
      <c r="I821" s="32">
        <v>0</v>
      </c>
      <c r="J821" s="32">
        <v>0</v>
      </c>
      <c r="K821" s="32">
        <v>0</v>
      </c>
      <c r="L821" s="32">
        <v>0</v>
      </c>
      <c r="M821" s="32">
        <v>0</v>
      </c>
      <c r="N821" s="32">
        <v>0</v>
      </c>
      <c r="O821" s="189"/>
      <c r="P821" s="189"/>
      <c r="Q821" s="74"/>
    </row>
    <row r="822" spans="1:17" ht="54.75" customHeight="1" x14ac:dyDescent="0.25">
      <c r="A822" s="190" t="s">
        <v>2515</v>
      </c>
      <c r="B822" s="189" t="s">
        <v>2509</v>
      </c>
      <c r="C822" s="189" t="s">
        <v>126</v>
      </c>
      <c r="D822" s="189">
        <v>2029</v>
      </c>
      <c r="E822" s="189">
        <v>235</v>
      </c>
      <c r="F822" s="189" t="s">
        <v>2511</v>
      </c>
      <c r="G822" s="114" t="s">
        <v>4</v>
      </c>
      <c r="H822" s="32">
        <f>SUM(H823:H826)</f>
        <v>6</v>
      </c>
      <c r="I822" s="32">
        <f t="shared" ref="I822:N822" si="203">SUM(I823:I826)</f>
        <v>0</v>
      </c>
      <c r="J822" s="32">
        <f t="shared" si="203"/>
        <v>0</v>
      </c>
      <c r="K822" s="32">
        <f t="shared" si="203"/>
        <v>0</v>
      </c>
      <c r="L822" s="32">
        <f t="shared" si="203"/>
        <v>0</v>
      </c>
      <c r="M822" s="32">
        <f t="shared" si="203"/>
        <v>6</v>
      </c>
      <c r="N822" s="32">
        <f t="shared" si="203"/>
        <v>0</v>
      </c>
      <c r="O822" s="189">
        <v>118</v>
      </c>
      <c r="P822" s="189" t="s">
        <v>1394</v>
      </c>
      <c r="Q822" s="74"/>
    </row>
    <row r="823" spans="1:17" ht="15.75" x14ac:dyDescent="0.25">
      <c r="A823" s="190"/>
      <c r="B823" s="189"/>
      <c r="C823" s="189"/>
      <c r="D823" s="189"/>
      <c r="E823" s="189"/>
      <c r="F823" s="189"/>
      <c r="G823" s="114" t="s">
        <v>259</v>
      </c>
      <c r="H823" s="32">
        <f t="shared" si="196"/>
        <v>0</v>
      </c>
      <c r="I823" s="32">
        <v>0</v>
      </c>
      <c r="J823" s="32">
        <v>0</v>
      </c>
      <c r="K823" s="32">
        <v>0</v>
      </c>
      <c r="L823" s="32">
        <v>0</v>
      </c>
      <c r="M823" s="32">
        <v>0</v>
      </c>
      <c r="N823" s="32">
        <v>0</v>
      </c>
      <c r="O823" s="189"/>
      <c r="P823" s="189"/>
      <c r="Q823" s="74"/>
    </row>
    <row r="824" spans="1:17" ht="36" x14ac:dyDescent="0.25">
      <c r="A824" s="190"/>
      <c r="B824" s="189"/>
      <c r="C824" s="189"/>
      <c r="D824" s="189"/>
      <c r="E824" s="189"/>
      <c r="F824" s="189"/>
      <c r="G824" s="114" t="s">
        <v>7</v>
      </c>
      <c r="H824" s="32">
        <f t="shared" si="196"/>
        <v>5.7</v>
      </c>
      <c r="I824" s="32">
        <v>0</v>
      </c>
      <c r="J824" s="32">
        <v>0</v>
      </c>
      <c r="K824" s="32">
        <v>0</v>
      </c>
      <c r="L824" s="32">
        <v>0</v>
      </c>
      <c r="M824" s="32">
        <v>5.7</v>
      </c>
      <c r="N824" s="32">
        <v>0</v>
      </c>
      <c r="O824" s="189"/>
      <c r="P824" s="189"/>
      <c r="Q824" s="74"/>
    </row>
    <row r="825" spans="1:17" ht="15.75" x14ac:dyDescent="0.25">
      <c r="A825" s="190"/>
      <c r="B825" s="189"/>
      <c r="C825" s="189"/>
      <c r="D825" s="189"/>
      <c r="E825" s="189"/>
      <c r="F825" s="189"/>
      <c r="G825" s="114" t="s">
        <v>8</v>
      </c>
      <c r="H825" s="32">
        <f t="shared" si="196"/>
        <v>0.3</v>
      </c>
      <c r="I825" s="32">
        <v>0</v>
      </c>
      <c r="J825" s="32">
        <v>0</v>
      </c>
      <c r="K825" s="32">
        <v>0</v>
      </c>
      <c r="L825" s="32">
        <v>0</v>
      </c>
      <c r="M825" s="32">
        <v>0.3</v>
      </c>
      <c r="N825" s="32">
        <v>0</v>
      </c>
      <c r="O825" s="189"/>
      <c r="P825" s="189"/>
      <c r="Q825" s="74"/>
    </row>
    <row r="826" spans="1:17" ht="24" x14ac:dyDescent="0.25">
      <c r="A826" s="190"/>
      <c r="B826" s="189"/>
      <c r="C826" s="189"/>
      <c r="D826" s="189"/>
      <c r="E826" s="189"/>
      <c r="F826" s="189"/>
      <c r="G826" s="114" t="s">
        <v>9</v>
      </c>
      <c r="H826" s="32">
        <f t="shared" si="196"/>
        <v>0</v>
      </c>
      <c r="I826" s="32">
        <v>0</v>
      </c>
      <c r="J826" s="32">
        <v>0</v>
      </c>
      <c r="K826" s="32">
        <v>0</v>
      </c>
      <c r="L826" s="32">
        <v>0</v>
      </c>
      <c r="M826" s="32">
        <v>0</v>
      </c>
      <c r="N826" s="32">
        <v>0</v>
      </c>
      <c r="O826" s="189"/>
      <c r="P826" s="189"/>
      <c r="Q826" s="74"/>
    </row>
    <row r="827" spans="1:17" ht="36" x14ac:dyDescent="0.25">
      <c r="A827" s="190" t="s">
        <v>2516</v>
      </c>
      <c r="B827" s="189" t="s">
        <v>2509</v>
      </c>
      <c r="C827" s="189" t="s">
        <v>126</v>
      </c>
      <c r="D827" s="189">
        <v>2028</v>
      </c>
      <c r="E827" s="189">
        <v>235</v>
      </c>
      <c r="F827" s="189" t="s">
        <v>2511</v>
      </c>
      <c r="G827" s="114" t="s">
        <v>4</v>
      </c>
      <c r="H827" s="32">
        <f>SUM(H828:H831)</f>
        <v>20</v>
      </c>
      <c r="I827" s="32">
        <f t="shared" ref="I827:N827" si="204">SUM(I828:I831)</f>
        <v>0</v>
      </c>
      <c r="J827" s="32">
        <f t="shared" si="204"/>
        <v>0</v>
      </c>
      <c r="K827" s="32">
        <f t="shared" si="204"/>
        <v>0</v>
      </c>
      <c r="L827" s="32">
        <f t="shared" si="204"/>
        <v>20</v>
      </c>
      <c r="M827" s="32">
        <f t="shared" si="204"/>
        <v>0</v>
      </c>
      <c r="N827" s="32">
        <f t="shared" si="204"/>
        <v>0</v>
      </c>
      <c r="O827" s="189">
        <v>118</v>
      </c>
      <c r="P827" s="189" t="s">
        <v>1394</v>
      </c>
      <c r="Q827" s="74"/>
    </row>
    <row r="828" spans="1:17" ht="15.75" x14ac:dyDescent="0.25">
      <c r="A828" s="190"/>
      <c r="B828" s="189"/>
      <c r="C828" s="189"/>
      <c r="D828" s="189"/>
      <c r="E828" s="189"/>
      <c r="F828" s="189"/>
      <c r="G828" s="114" t="s">
        <v>259</v>
      </c>
      <c r="H828" s="32">
        <f t="shared" si="196"/>
        <v>0</v>
      </c>
      <c r="I828" s="32">
        <v>0</v>
      </c>
      <c r="J828" s="32">
        <v>0</v>
      </c>
      <c r="K828" s="32">
        <v>0</v>
      </c>
      <c r="L828" s="32">
        <v>0</v>
      </c>
      <c r="M828" s="32">
        <v>0</v>
      </c>
      <c r="N828" s="32">
        <v>0</v>
      </c>
      <c r="O828" s="189"/>
      <c r="P828" s="189"/>
      <c r="Q828" s="74"/>
    </row>
    <row r="829" spans="1:17" ht="36" x14ac:dyDescent="0.25">
      <c r="A829" s="190"/>
      <c r="B829" s="189"/>
      <c r="C829" s="189"/>
      <c r="D829" s="189"/>
      <c r="E829" s="189"/>
      <c r="F829" s="189"/>
      <c r="G829" s="114" t="s">
        <v>7</v>
      </c>
      <c r="H829" s="32">
        <f t="shared" si="196"/>
        <v>19</v>
      </c>
      <c r="I829" s="32">
        <v>0</v>
      </c>
      <c r="J829" s="32">
        <v>0</v>
      </c>
      <c r="K829" s="32">
        <v>0</v>
      </c>
      <c r="L829" s="32">
        <v>19</v>
      </c>
      <c r="M829" s="32">
        <v>0</v>
      </c>
      <c r="N829" s="32">
        <v>0</v>
      </c>
      <c r="O829" s="189"/>
      <c r="P829" s="189"/>
      <c r="Q829" s="74"/>
    </row>
    <row r="830" spans="1:17" ht="15.75" x14ac:dyDescent="0.25">
      <c r="A830" s="190"/>
      <c r="B830" s="189"/>
      <c r="C830" s="189"/>
      <c r="D830" s="189"/>
      <c r="E830" s="189"/>
      <c r="F830" s="189"/>
      <c r="G830" s="114" t="s">
        <v>8</v>
      </c>
      <c r="H830" s="32">
        <f t="shared" si="196"/>
        <v>1</v>
      </c>
      <c r="I830" s="32">
        <v>0</v>
      </c>
      <c r="J830" s="32">
        <v>0</v>
      </c>
      <c r="K830" s="32">
        <v>0</v>
      </c>
      <c r="L830" s="32">
        <v>1</v>
      </c>
      <c r="M830" s="32">
        <v>0</v>
      </c>
      <c r="N830" s="32">
        <v>0</v>
      </c>
      <c r="O830" s="189"/>
      <c r="P830" s="189"/>
      <c r="Q830" s="74"/>
    </row>
    <row r="831" spans="1:17" ht="24" x14ac:dyDescent="0.25">
      <c r="A831" s="190"/>
      <c r="B831" s="189"/>
      <c r="C831" s="189"/>
      <c r="D831" s="189"/>
      <c r="E831" s="189"/>
      <c r="F831" s="189"/>
      <c r="G831" s="114" t="s">
        <v>9</v>
      </c>
      <c r="H831" s="32">
        <f t="shared" si="196"/>
        <v>0</v>
      </c>
      <c r="I831" s="32">
        <v>0</v>
      </c>
      <c r="J831" s="32">
        <v>0</v>
      </c>
      <c r="K831" s="32">
        <v>0</v>
      </c>
      <c r="L831" s="32">
        <v>0</v>
      </c>
      <c r="M831" s="32">
        <v>0</v>
      </c>
      <c r="N831" s="32">
        <v>0</v>
      </c>
      <c r="O831" s="189"/>
      <c r="P831" s="189"/>
      <c r="Q831" s="74"/>
    </row>
    <row r="832" spans="1:17" ht="36" x14ac:dyDescent="0.25">
      <c r="A832" s="423" t="s">
        <v>4191</v>
      </c>
      <c r="B832" s="189" t="s">
        <v>2509</v>
      </c>
      <c r="C832" s="189" t="s">
        <v>126</v>
      </c>
      <c r="D832" s="189">
        <v>2029</v>
      </c>
      <c r="E832" s="189">
        <v>70</v>
      </c>
      <c r="F832" s="189" t="s">
        <v>491</v>
      </c>
      <c r="G832" s="114" t="s">
        <v>4</v>
      </c>
      <c r="H832" s="32">
        <f>SUM(H833:H836)</f>
        <v>52.199999999999996</v>
      </c>
      <c r="I832" s="32">
        <f t="shared" ref="I832:N832" si="205">SUM(I833:I836)</f>
        <v>0</v>
      </c>
      <c r="J832" s="32">
        <f t="shared" si="205"/>
        <v>0</v>
      </c>
      <c r="K832" s="32">
        <f t="shared" si="205"/>
        <v>0</v>
      </c>
      <c r="L832" s="32">
        <f t="shared" si="205"/>
        <v>0</v>
      </c>
      <c r="M832" s="32">
        <f t="shared" si="205"/>
        <v>52.199999999999996</v>
      </c>
      <c r="N832" s="32">
        <f t="shared" si="205"/>
        <v>0</v>
      </c>
      <c r="O832" s="189">
        <v>66</v>
      </c>
      <c r="P832" s="189" t="s">
        <v>1394</v>
      </c>
      <c r="Q832" s="74"/>
    </row>
    <row r="833" spans="1:17" ht="15.75" x14ac:dyDescent="0.25">
      <c r="A833" s="424"/>
      <c r="B833" s="189"/>
      <c r="C833" s="189"/>
      <c r="D833" s="189"/>
      <c r="E833" s="189"/>
      <c r="F833" s="189"/>
      <c r="G833" s="114" t="s">
        <v>259</v>
      </c>
      <c r="H833" s="32">
        <f t="shared" si="196"/>
        <v>43.3</v>
      </c>
      <c r="I833" s="32">
        <v>0</v>
      </c>
      <c r="J833" s="32">
        <v>0</v>
      </c>
      <c r="K833" s="32">
        <v>0</v>
      </c>
      <c r="L833" s="32">
        <v>0</v>
      </c>
      <c r="M833" s="32">
        <v>43.3</v>
      </c>
      <c r="N833" s="32">
        <v>0</v>
      </c>
      <c r="O833" s="189"/>
      <c r="P833" s="189"/>
      <c r="Q833" s="74"/>
    </row>
    <row r="834" spans="1:17" ht="36" x14ac:dyDescent="0.25">
      <c r="A834" s="424"/>
      <c r="B834" s="189"/>
      <c r="C834" s="189"/>
      <c r="D834" s="189"/>
      <c r="E834" s="189"/>
      <c r="F834" s="189"/>
      <c r="G834" s="114" t="s">
        <v>7</v>
      </c>
      <c r="H834" s="32">
        <f t="shared" si="196"/>
        <v>8.9</v>
      </c>
      <c r="I834" s="32">
        <v>0</v>
      </c>
      <c r="J834" s="32">
        <v>0</v>
      </c>
      <c r="K834" s="32">
        <v>0</v>
      </c>
      <c r="L834" s="32">
        <v>0</v>
      </c>
      <c r="M834" s="32">
        <v>8.9</v>
      </c>
      <c r="N834" s="32">
        <v>0</v>
      </c>
      <c r="O834" s="189"/>
      <c r="P834" s="189"/>
      <c r="Q834" s="74"/>
    </row>
    <row r="835" spans="1:17" ht="15.75" x14ac:dyDescent="0.25">
      <c r="A835" s="424"/>
      <c r="B835" s="189"/>
      <c r="C835" s="189"/>
      <c r="D835" s="189"/>
      <c r="E835" s="189"/>
      <c r="F835" s="189"/>
      <c r="G835" s="114" t="s">
        <v>8</v>
      </c>
      <c r="H835" s="32">
        <f t="shared" si="196"/>
        <v>0</v>
      </c>
      <c r="I835" s="32">
        <v>0</v>
      </c>
      <c r="J835" s="32">
        <v>0</v>
      </c>
      <c r="K835" s="32">
        <v>0</v>
      </c>
      <c r="L835" s="32">
        <v>0</v>
      </c>
      <c r="M835" s="32">
        <v>0</v>
      </c>
      <c r="N835" s="32">
        <v>0</v>
      </c>
      <c r="O835" s="189"/>
      <c r="P835" s="189"/>
      <c r="Q835" s="74"/>
    </row>
    <row r="836" spans="1:17" ht="24" x14ac:dyDescent="0.25">
      <c r="A836" s="425"/>
      <c r="B836" s="189"/>
      <c r="C836" s="189"/>
      <c r="D836" s="189"/>
      <c r="E836" s="189"/>
      <c r="F836" s="189"/>
      <c r="G836" s="114" t="s">
        <v>9</v>
      </c>
      <c r="H836" s="32">
        <f t="shared" si="196"/>
        <v>0</v>
      </c>
      <c r="I836" s="32">
        <v>0</v>
      </c>
      <c r="J836" s="32">
        <v>0</v>
      </c>
      <c r="K836" s="32">
        <v>0</v>
      </c>
      <c r="L836" s="32">
        <v>0</v>
      </c>
      <c r="M836" s="32">
        <v>0</v>
      </c>
      <c r="N836" s="32">
        <v>0</v>
      </c>
      <c r="O836" s="189"/>
      <c r="P836" s="189"/>
      <c r="Q836" s="74"/>
    </row>
    <row r="837" spans="1:17" ht="51.75" customHeight="1" x14ac:dyDescent="0.25">
      <c r="A837" s="190" t="s">
        <v>2517</v>
      </c>
      <c r="B837" s="189" t="s">
        <v>2509</v>
      </c>
      <c r="C837" s="189" t="s">
        <v>126</v>
      </c>
      <c r="D837" s="189">
        <v>2029</v>
      </c>
      <c r="E837" s="189">
        <v>70</v>
      </c>
      <c r="F837" s="189" t="s">
        <v>2511</v>
      </c>
      <c r="G837" s="114" t="s">
        <v>4</v>
      </c>
      <c r="H837" s="32">
        <f>SUM(H838:H841)</f>
        <v>6</v>
      </c>
      <c r="I837" s="32">
        <f t="shared" ref="I837:N837" si="206">SUM(I838:I841)</f>
        <v>0</v>
      </c>
      <c r="J837" s="32">
        <f t="shared" si="206"/>
        <v>0</v>
      </c>
      <c r="K837" s="32">
        <f t="shared" si="206"/>
        <v>0</v>
      </c>
      <c r="L837" s="32">
        <f t="shared" si="206"/>
        <v>0</v>
      </c>
      <c r="M837" s="32">
        <f t="shared" si="206"/>
        <v>6</v>
      </c>
      <c r="N837" s="32">
        <f t="shared" si="206"/>
        <v>0</v>
      </c>
      <c r="O837" s="189">
        <v>66</v>
      </c>
      <c r="P837" s="189" t="s">
        <v>1394</v>
      </c>
      <c r="Q837" s="74"/>
    </row>
    <row r="838" spans="1:17" ht="15.75" x14ac:dyDescent="0.25">
      <c r="A838" s="190"/>
      <c r="B838" s="189"/>
      <c r="C838" s="189"/>
      <c r="D838" s="189"/>
      <c r="E838" s="189"/>
      <c r="F838" s="189"/>
      <c r="G838" s="114" t="s">
        <v>259</v>
      </c>
      <c r="H838" s="32">
        <f t="shared" si="196"/>
        <v>0</v>
      </c>
      <c r="I838" s="32">
        <v>0</v>
      </c>
      <c r="J838" s="32">
        <v>0</v>
      </c>
      <c r="K838" s="32">
        <v>0</v>
      </c>
      <c r="L838" s="32">
        <v>0</v>
      </c>
      <c r="M838" s="32">
        <v>0</v>
      </c>
      <c r="N838" s="32">
        <v>0</v>
      </c>
      <c r="O838" s="189"/>
      <c r="P838" s="189"/>
      <c r="Q838" s="74"/>
    </row>
    <row r="839" spans="1:17" ht="36" x14ac:dyDescent="0.25">
      <c r="A839" s="190"/>
      <c r="B839" s="189"/>
      <c r="C839" s="189"/>
      <c r="D839" s="189"/>
      <c r="E839" s="189"/>
      <c r="F839" s="189"/>
      <c r="G839" s="114" t="s">
        <v>7</v>
      </c>
      <c r="H839" s="32">
        <f t="shared" si="196"/>
        <v>5.7</v>
      </c>
      <c r="I839" s="32">
        <v>0</v>
      </c>
      <c r="J839" s="32">
        <v>0</v>
      </c>
      <c r="K839" s="32">
        <v>0</v>
      </c>
      <c r="L839" s="32">
        <v>0</v>
      </c>
      <c r="M839" s="32">
        <v>5.7</v>
      </c>
      <c r="N839" s="32">
        <v>0</v>
      </c>
      <c r="O839" s="189"/>
      <c r="P839" s="189"/>
      <c r="Q839" s="74"/>
    </row>
    <row r="840" spans="1:17" ht="15.75" x14ac:dyDescent="0.25">
      <c r="A840" s="190"/>
      <c r="B840" s="189"/>
      <c r="C840" s="189"/>
      <c r="D840" s="189"/>
      <c r="E840" s="189"/>
      <c r="F840" s="189"/>
      <c r="G840" s="114" t="s">
        <v>8</v>
      </c>
      <c r="H840" s="32">
        <f t="shared" si="196"/>
        <v>0.3</v>
      </c>
      <c r="I840" s="32">
        <v>0</v>
      </c>
      <c r="J840" s="32">
        <v>0</v>
      </c>
      <c r="K840" s="32">
        <v>0</v>
      </c>
      <c r="L840" s="32">
        <v>0</v>
      </c>
      <c r="M840" s="32">
        <v>0.3</v>
      </c>
      <c r="N840" s="32">
        <v>0</v>
      </c>
      <c r="O840" s="189"/>
      <c r="P840" s="189"/>
      <c r="Q840" s="74"/>
    </row>
    <row r="841" spans="1:17" ht="24" x14ac:dyDescent="0.25">
      <c r="A841" s="190"/>
      <c r="B841" s="189"/>
      <c r="C841" s="189"/>
      <c r="D841" s="189"/>
      <c r="E841" s="189"/>
      <c r="F841" s="189"/>
      <c r="G841" s="114" t="s">
        <v>9</v>
      </c>
      <c r="H841" s="32">
        <f t="shared" si="196"/>
        <v>0</v>
      </c>
      <c r="I841" s="32">
        <v>0</v>
      </c>
      <c r="J841" s="32">
        <v>0</v>
      </c>
      <c r="K841" s="32">
        <v>0</v>
      </c>
      <c r="L841" s="32">
        <v>0</v>
      </c>
      <c r="M841" s="32">
        <v>0</v>
      </c>
      <c r="N841" s="32">
        <v>0</v>
      </c>
      <c r="O841" s="189"/>
      <c r="P841" s="189"/>
      <c r="Q841" s="74"/>
    </row>
    <row r="842" spans="1:17" ht="45.75" customHeight="1" x14ac:dyDescent="0.25">
      <c r="A842" s="190" t="s">
        <v>2518</v>
      </c>
      <c r="B842" s="189" t="s">
        <v>2509</v>
      </c>
      <c r="C842" s="189" t="s">
        <v>126</v>
      </c>
      <c r="D842" s="189">
        <v>2028</v>
      </c>
      <c r="E842" s="189">
        <v>70</v>
      </c>
      <c r="F842" s="189" t="s">
        <v>2511</v>
      </c>
      <c r="G842" s="114" t="s">
        <v>4</v>
      </c>
      <c r="H842" s="32">
        <f>SUM(H843:H846)</f>
        <v>20</v>
      </c>
      <c r="I842" s="32">
        <f t="shared" ref="I842:N842" si="207">SUM(I843:I846)</f>
        <v>0</v>
      </c>
      <c r="J842" s="32">
        <f t="shared" si="207"/>
        <v>0</v>
      </c>
      <c r="K842" s="32">
        <f t="shared" si="207"/>
        <v>0</v>
      </c>
      <c r="L842" s="32">
        <f t="shared" si="207"/>
        <v>20</v>
      </c>
      <c r="M842" s="32">
        <f t="shared" si="207"/>
        <v>0</v>
      </c>
      <c r="N842" s="32">
        <f t="shared" si="207"/>
        <v>0</v>
      </c>
      <c r="O842" s="189">
        <v>66</v>
      </c>
      <c r="P842" s="189" t="s">
        <v>1394</v>
      </c>
      <c r="Q842" s="74"/>
    </row>
    <row r="843" spans="1:17" ht="15.75" x14ac:dyDescent="0.25">
      <c r="A843" s="190"/>
      <c r="B843" s="189"/>
      <c r="C843" s="189"/>
      <c r="D843" s="189"/>
      <c r="E843" s="189"/>
      <c r="F843" s="189"/>
      <c r="G843" s="114" t="s">
        <v>259</v>
      </c>
      <c r="H843" s="32">
        <f t="shared" si="196"/>
        <v>0</v>
      </c>
      <c r="I843" s="32">
        <v>0</v>
      </c>
      <c r="J843" s="32">
        <v>0</v>
      </c>
      <c r="K843" s="32">
        <v>0</v>
      </c>
      <c r="L843" s="32">
        <v>0</v>
      </c>
      <c r="M843" s="32">
        <v>0</v>
      </c>
      <c r="N843" s="32">
        <v>0</v>
      </c>
      <c r="O843" s="189"/>
      <c r="P843" s="189"/>
      <c r="Q843" s="74"/>
    </row>
    <row r="844" spans="1:17" ht="36" x14ac:dyDescent="0.25">
      <c r="A844" s="190"/>
      <c r="B844" s="189"/>
      <c r="C844" s="189"/>
      <c r="D844" s="189"/>
      <c r="E844" s="189"/>
      <c r="F844" s="189"/>
      <c r="G844" s="114" t="s">
        <v>7</v>
      </c>
      <c r="H844" s="32">
        <f t="shared" si="196"/>
        <v>19</v>
      </c>
      <c r="I844" s="32">
        <v>0</v>
      </c>
      <c r="J844" s="32">
        <v>0</v>
      </c>
      <c r="K844" s="32">
        <v>0</v>
      </c>
      <c r="L844" s="32">
        <v>19</v>
      </c>
      <c r="M844" s="32">
        <v>0</v>
      </c>
      <c r="N844" s="32">
        <v>0</v>
      </c>
      <c r="O844" s="189"/>
      <c r="P844" s="189"/>
      <c r="Q844" s="74"/>
    </row>
    <row r="845" spans="1:17" ht="15.75" x14ac:dyDescent="0.25">
      <c r="A845" s="190"/>
      <c r="B845" s="189"/>
      <c r="C845" s="189"/>
      <c r="D845" s="189"/>
      <c r="E845" s="189"/>
      <c r="F845" s="189"/>
      <c r="G845" s="114" t="s">
        <v>8</v>
      </c>
      <c r="H845" s="32">
        <f t="shared" si="196"/>
        <v>1</v>
      </c>
      <c r="I845" s="32">
        <v>0</v>
      </c>
      <c r="J845" s="32">
        <v>0</v>
      </c>
      <c r="K845" s="32">
        <v>0</v>
      </c>
      <c r="L845" s="32">
        <v>1</v>
      </c>
      <c r="M845" s="32">
        <v>0</v>
      </c>
      <c r="N845" s="32">
        <v>0</v>
      </c>
      <c r="O845" s="189"/>
      <c r="P845" s="189"/>
      <c r="Q845" s="74"/>
    </row>
    <row r="846" spans="1:17" ht="24" x14ac:dyDescent="0.25">
      <c r="A846" s="190"/>
      <c r="B846" s="189"/>
      <c r="C846" s="189"/>
      <c r="D846" s="189"/>
      <c r="E846" s="189"/>
      <c r="F846" s="189"/>
      <c r="G846" s="114" t="s">
        <v>9</v>
      </c>
      <c r="H846" s="32">
        <f t="shared" si="196"/>
        <v>0</v>
      </c>
      <c r="I846" s="32">
        <v>0</v>
      </c>
      <c r="J846" s="32">
        <v>0</v>
      </c>
      <c r="K846" s="32">
        <v>0</v>
      </c>
      <c r="L846" s="32">
        <v>0</v>
      </c>
      <c r="M846" s="32">
        <v>0</v>
      </c>
      <c r="N846" s="32">
        <v>0</v>
      </c>
      <c r="O846" s="189"/>
      <c r="P846" s="189"/>
      <c r="Q846" s="74"/>
    </row>
    <row r="847" spans="1:17" ht="47.25" customHeight="1" x14ac:dyDescent="0.25">
      <c r="A847" s="423" t="s">
        <v>4190</v>
      </c>
      <c r="B847" s="189" t="s">
        <v>2509</v>
      </c>
      <c r="C847" s="189" t="s">
        <v>126</v>
      </c>
      <c r="D847" s="189">
        <v>2029</v>
      </c>
      <c r="E847" s="189">
        <v>110</v>
      </c>
      <c r="F847" s="189" t="s">
        <v>2519</v>
      </c>
      <c r="G847" s="114" t="s">
        <v>4</v>
      </c>
      <c r="H847" s="32">
        <f>SUM(H848:H851)</f>
        <v>3.5</v>
      </c>
      <c r="I847" s="32">
        <f t="shared" ref="I847:N847" si="208">SUM(I848:I851)</f>
        <v>0</v>
      </c>
      <c r="J847" s="32">
        <f t="shared" si="208"/>
        <v>0</v>
      </c>
      <c r="K847" s="32">
        <f t="shared" si="208"/>
        <v>0</v>
      </c>
      <c r="L847" s="32">
        <f t="shared" si="208"/>
        <v>0</v>
      </c>
      <c r="M847" s="32">
        <f t="shared" si="208"/>
        <v>3.5</v>
      </c>
      <c r="N847" s="32">
        <f t="shared" si="208"/>
        <v>0</v>
      </c>
      <c r="O847" s="189">
        <v>85</v>
      </c>
      <c r="P847" s="189" t="s">
        <v>1394</v>
      </c>
      <c r="Q847" s="74"/>
    </row>
    <row r="848" spans="1:17" ht="15.75" x14ac:dyDescent="0.25">
      <c r="A848" s="424"/>
      <c r="B848" s="189"/>
      <c r="C848" s="189"/>
      <c r="D848" s="189"/>
      <c r="E848" s="189"/>
      <c r="F848" s="189"/>
      <c r="G848" s="114" t="s">
        <v>259</v>
      </c>
      <c r="H848" s="32">
        <f t="shared" si="196"/>
        <v>0</v>
      </c>
      <c r="I848" s="32">
        <v>0</v>
      </c>
      <c r="J848" s="32">
        <v>0</v>
      </c>
      <c r="K848" s="32">
        <v>0</v>
      </c>
      <c r="L848" s="32">
        <v>0</v>
      </c>
      <c r="M848" s="32">
        <v>0</v>
      </c>
      <c r="N848" s="32">
        <v>0</v>
      </c>
      <c r="O848" s="189"/>
      <c r="P848" s="189"/>
      <c r="Q848" s="74"/>
    </row>
    <row r="849" spans="1:17" ht="36" x14ac:dyDescent="0.25">
      <c r="A849" s="424"/>
      <c r="B849" s="189"/>
      <c r="C849" s="189"/>
      <c r="D849" s="189"/>
      <c r="E849" s="189"/>
      <c r="F849" s="189"/>
      <c r="G849" s="114" t="s">
        <v>7</v>
      </c>
      <c r="H849" s="32">
        <f t="shared" si="196"/>
        <v>3.3</v>
      </c>
      <c r="I849" s="32">
        <v>0</v>
      </c>
      <c r="J849" s="32">
        <v>0</v>
      </c>
      <c r="K849" s="32">
        <v>0</v>
      </c>
      <c r="L849" s="32">
        <v>0</v>
      </c>
      <c r="M849" s="32">
        <v>3.3</v>
      </c>
      <c r="N849" s="32">
        <v>0</v>
      </c>
      <c r="O849" s="189"/>
      <c r="P849" s="189"/>
      <c r="Q849" s="74"/>
    </row>
    <row r="850" spans="1:17" ht="15.75" x14ac:dyDescent="0.25">
      <c r="A850" s="424"/>
      <c r="B850" s="189"/>
      <c r="C850" s="189"/>
      <c r="D850" s="189"/>
      <c r="E850" s="189"/>
      <c r="F850" s="189"/>
      <c r="G850" s="114" t="s">
        <v>8</v>
      </c>
      <c r="H850" s="32">
        <f t="shared" si="196"/>
        <v>0.2</v>
      </c>
      <c r="I850" s="32">
        <v>0</v>
      </c>
      <c r="J850" s="32">
        <v>0</v>
      </c>
      <c r="K850" s="32">
        <v>0</v>
      </c>
      <c r="L850" s="32">
        <v>0</v>
      </c>
      <c r="M850" s="32">
        <v>0.2</v>
      </c>
      <c r="N850" s="32">
        <v>0</v>
      </c>
      <c r="O850" s="189"/>
      <c r="P850" s="189"/>
      <c r="Q850" s="74"/>
    </row>
    <row r="851" spans="1:17" ht="24" x14ac:dyDescent="0.25">
      <c r="A851" s="425"/>
      <c r="B851" s="189"/>
      <c r="C851" s="189"/>
      <c r="D851" s="189"/>
      <c r="E851" s="189"/>
      <c r="F851" s="189"/>
      <c r="G851" s="114" t="s">
        <v>9</v>
      </c>
      <c r="H851" s="32">
        <f t="shared" si="196"/>
        <v>0</v>
      </c>
      <c r="I851" s="32">
        <v>0</v>
      </c>
      <c r="J851" s="32">
        <v>0</v>
      </c>
      <c r="K851" s="32">
        <v>0</v>
      </c>
      <c r="L851" s="32">
        <v>0</v>
      </c>
      <c r="M851" s="32">
        <v>0</v>
      </c>
      <c r="N851" s="32">
        <v>0</v>
      </c>
      <c r="O851" s="189"/>
      <c r="P851" s="189"/>
      <c r="Q851" s="74"/>
    </row>
    <row r="852" spans="1:17" ht="36" x14ac:dyDescent="0.25">
      <c r="A852" s="423" t="s">
        <v>4189</v>
      </c>
      <c r="B852" s="189" t="s">
        <v>2509</v>
      </c>
      <c r="C852" s="189" t="s">
        <v>126</v>
      </c>
      <c r="D852" s="189">
        <v>2029</v>
      </c>
      <c r="E852" s="189">
        <v>199</v>
      </c>
      <c r="F852" s="189" t="s">
        <v>2519</v>
      </c>
      <c r="G852" s="114" t="s">
        <v>4</v>
      </c>
      <c r="H852" s="32">
        <f>SUM(H853:H856)</f>
        <v>8.3000000000000007</v>
      </c>
      <c r="I852" s="32">
        <f t="shared" ref="I852:N852" si="209">SUM(I853:I856)</f>
        <v>0</v>
      </c>
      <c r="J852" s="32">
        <f t="shared" si="209"/>
        <v>0</v>
      </c>
      <c r="K852" s="32">
        <f t="shared" si="209"/>
        <v>0</v>
      </c>
      <c r="L852" s="32">
        <f t="shared" si="209"/>
        <v>0</v>
      </c>
      <c r="M852" s="32">
        <f t="shared" si="209"/>
        <v>8.3000000000000007</v>
      </c>
      <c r="N852" s="32">
        <f t="shared" si="209"/>
        <v>0</v>
      </c>
      <c r="O852" s="189">
        <v>143</v>
      </c>
      <c r="P852" s="189" t="s">
        <v>1394</v>
      </c>
      <c r="Q852" s="74"/>
    </row>
    <row r="853" spans="1:17" ht="15.75" x14ac:dyDescent="0.25">
      <c r="A853" s="424"/>
      <c r="B853" s="189"/>
      <c r="C853" s="189"/>
      <c r="D853" s="189"/>
      <c r="E853" s="189"/>
      <c r="F853" s="189"/>
      <c r="G853" s="114" t="s">
        <v>259</v>
      </c>
      <c r="H853" s="32">
        <f t="shared" ref="H853:H886" si="210">SUM(I853:N853)</f>
        <v>0</v>
      </c>
      <c r="I853" s="32">
        <v>0</v>
      </c>
      <c r="J853" s="32">
        <v>0</v>
      </c>
      <c r="K853" s="32">
        <v>0</v>
      </c>
      <c r="L853" s="32">
        <v>0</v>
      </c>
      <c r="M853" s="32">
        <v>0</v>
      </c>
      <c r="N853" s="32">
        <v>0</v>
      </c>
      <c r="O853" s="189"/>
      <c r="P853" s="189"/>
      <c r="Q853" s="74"/>
    </row>
    <row r="854" spans="1:17" ht="36" x14ac:dyDescent="0.25">
      <c r="A854" s="424"/>
      <c r="B854" s="189"/>
      <c r="C854" s="189"/>
      <c r="D854" s="189"/>
      <c r="E854" s="189"/>
      <c r="F854" s="189"/>
      <c r="G854" s="114" t="s">
        <v>7</v>
      </c>
      <c r="H854" s="32">
        <f t="shared" si="210"/>
        <v>8.3000000000000007</v>
      </c>
      <c r="I854" s="32">
        <v>0</v>
      </c>
      <c r="J854" s="32">
        <v>0</v>
      </c>
      <c r="K854" s="32">
        <v>0</v>
      </c>
      <c r="L854" s="32">
        <v>0</v>
      </c>
      <c r="M854" s="32">
        <v>8.3000000000000007</v>
      </c>
      <c r="N854" s="32">
        <v>0</v>
      </c>
      <c r="O854" s="189"/>
      <c r="P854" s="189"/>
      <c r="Q854" s="74"/>
    </row>
    <row r="855" spans="1:17" ht="15.75" x14ac:dyDescent="0.25">
      <c r="A855" s="424"/>
      <c r="B855" s="189"/>
      <c r="C855" s="189"/>
      <c r="D855" s="189"/>
      <c r="E855" s="189"/>
      <c r="F855" s="189"/>
      <c r="G855" s="114" t="s">
        <v>8</v>
      </c>
      <c r="H855" s="32">
        <f t="shared" si="210"/>
        <v>0</v>
      </c>
      <c r="I855" s="32">
        <v>0</v>
      </c>
      <c r="J855" s="32">
        <v>0</v>
      </c>
      <c r="K855" s="32">
        <v>0</v>
      </c>
      <c r="L855" s="32">
        <v>0</v>
      </c>
      <c r="M855" s="32">
        <v>0</v>
      </c>
      <c r="N855" s="32">
        <v>0</v>
      </c>
      <c r="O855" s="189"/>
      <c r="P855" s="189"/>
      <c r="Q855" s="74"/>
    </row>
    <row r="856" spans="1:17" ht="24" x14ac:dyDescent="0.25">
      <c r="A856" s="425"/>
      <c r="B856" s="189"/>
      <c r="C856" s="189"/>
      <c r="D856" s="189"/>
      <c r="E856" s="189"/>
      <c r="F856" s="189"/>
      <c r="G856" s="114" t="s">
        <v>9</v>
      </c>
      <c r="H856" s="32">
        <f t="shared" si="210"/>
        <v>0</v>
      </c>
      <c r="I856" s="32">
        <v>0</v>
      </c>
      <c r="J856" s="32">
        <v>0</v>
      </c>
      <c r="K856" s="32">
        <v>0</v>
      </c>
      <c r="L856" s="32">
        <v>0</v>
      </c>
      <c r="M856" s="32">
        <v>0</v>
      </c>
      <c r="N856" s="32">
        <v>0</v>
      </c>
      <c r="O856" s="189"/>
      <c r="P856" s="189"/>
      <c r="Q856" s="74"/>
    </row>
    <row r="857" spans="1:17" ht="36" x14ac:dyDescent="0.25">
      <c r="A857" s="423" t="s">
        <v>4188</v>
      </c>
      <c r="B857" s="189" t="s">
        <v>2509</v>
      </c>
      <c r="C857" s="189" t="s">
        <v>126</v>
      </c>
      <c r="D857" s="189">
        <v>2028</v>
      </c>
      <c r="E857" s="189">
        <v>208</v>
      </c>
      <c r="F857" s="189" t="s">
        <v>2520</v>
      </c>
      <c r="G857" s="114" t="s">
        <v>4</v>
      </c>
      <c r="H857" s="32">
        <f>SUM(H858:H861)</f>
        <v>15.9</v>
      </c>
      <c r="I857" s="32">
        <f t="shared" ref="I857:N857" si="211">SUM(I858:I861)</f>
        <v>0</v>
      </c>
      <c r="J857" s="32">
        <f t="shared" si="211"/>
        <v>0</v>
      </c>
      <c r="K857" s="32">
        <f t="shared" si="211"/>
        <v>0</v>
      </c>
      <c r="L857" s="32">
        <f t="shared" si="211"/>
        <v>15.9</v>
      </c>
      <c r="M857" s="32">
        <f t="shared" si="211"/>
        <v>0</v>
      </c>
      <c r="N857" s="32">
        <f t="shared" si="211"/>
        <v>0</v>
      </c>
      <c r="O857" s="189">
        <v>181</v>
      </c>
      <c r="P857" s="189" t="s">
        <v>1394</v>
      </c>
      <c r="Q857" s="74"/>
    </row>
    <row r="858" spans="1:17" ht="15.75" x14ac:dyDescent="0.25">
      <c r="A858" s="424"/>
      <c r="B858" s="189"/>
      <c r="C858" s="189"/>
      <c r="D858" s="189"/>
      <c r="E858" s="189"/>
      <c r="F858" s="189"/>
      <c r="G858" s="114" t="s">
        <v>6</v>
      </c>
      <c r="H858" s="32">
        <f t="shared" si="210"/>
        <v>0</v>
      </c>
      <c r="I858" s="32">
        <v>0</v>
      </c>
      <c r="J858" s="32">
        <v>0</v>
      </c>
      <c r="K858" s="32">
        <v>0</v>
      </c>
      <c r="L858" s="32">
        <v>0</v>
      </c>
      <c r="M858" s="32">
        <v>0</v>
      </c>
      <c r="N858" s="32">
        <v>0</v>
      </c>
      <c r="O858" s="189"/>
      <c r="P858" s="189"/>
      <c r="Q858" s="74"/>
    </row>
    <row r="859" spans="1:17" ht="36" x14ac:dyDescent="0.25">
      <c r="A859" s="424"/>
      <c r="B859" s="189"/>
      <c r="C859" s="189"/>
      <c r="D859" s="189"/>
      <c r="E859" s="189"/>
      <c r="F859" s="189"/>
      <c r="G859" s="114" t="s">
        <v>7</v>
      </c>
      <c r="H859" s="32">
        <f t="shared" si="210"/>
        <v>15.1</v>
      </c>
      <c r="I859" s="32">
        <v>0</v>
      </c>
      <c r="J859" s="32">
        <v>0</v>
      </c>
      <c r="K859" s="32">
        <v>0</v>
      </c>
      <c r="L859" s="32">
        <v>15.1</v>
      </c>
      <c r="M859" s="32">
        <v>0</v>
      </c>
      <c r="N859" s="32">
        <v>0</v>
      </c>
      <c r="O859" s="189"/>
      <c r="P859" s="189"/>
      <c r="Q859" s="74"/>
    </row>
    <row r="860" spans="1:17" ht="15.75" x14ac:dyDescent="0.25">
      <c r="A860" s="424"/>
      <c r="B860" s="189"/>
      <c r="C860" s="189"/>
      <c r="D860" s="189"/>
      <c r="E860" s="189"/>
      <c r="F860" s="189"/>
      <c r="G860" s="114" t="s">
        <v>8</v>
      </c>
      <c r="H860" s="32">
        <f t="shared" si="210"/>
        <v>0.8</v>
      </c>
      <c r="I860" s="32">
        <v>0</v>
      </c>
      <c r="J860" s="32">
        <v>0</v>
      </c>
      <c r="K860" s="32">
        <v>0</v>
      </c>
      <c r="L860" s="32">
        <v>0.8</v>
      </c>
      <c r="M860" s="32">
        <v>0</v>
      </c>
      <c r="N860" s="32">
        <v>0</v>
      </c>
      <c r="O860" s="189"/>
      <c r="P860" s="189"/>
      <c r="Q860" s="74"/>
    </row>
    <row r="861" spans="1:17" ht="24" x14ac:dyDescent="0.25">
      <c r="A861" s="425"/>
      <c r="B861" s="189"/>
      <c r="C861" s="189"/>
      <c r="D861" s="189"/>
      <c r="E861" s="189"/>
      <c r="F861" s="189"/>
      <c r="G861" s="114" t="s">
        <v>9</v>
      </c>
      <c r="H861" s="32">
        <f t="shared" si="210"/>
        <v>0</v>
      </c>
      <c r="I861" s="32">
        <v>0</v>
      </c>
      <c r="J861" s="32">
        <v>0</v>
      </c>
      <c r="K861" s="32">
        <v>0</v>
      </c>
      <c r="L861" s="32">
        <v>0</v>
      </c>
      <c r="M861" s="32">
        <v>0</v>
      </c>
      <c r="N861" s="32">
        <v>0</v>
      </c>
      <c r="O861" s="189"/>
      <c r="P861" s="189"/>
      <c r="Q861" s="74"/>
    </row>
    <row r="862" spans="1:17" ht="36" x14ac:dyDescent="0.25">
      <c r="A862" s="190" t="s">
        <v>4187</v>
      </c>
      <c r="B862" s="189" t="s">
        <v>2509</v>
      </c>
      <c r="C862" s="189" t="s">
        <v>126</v>
      </c>
      <c r="D862" s="189">
        <v>2027</v>
      </c>
      <c r="E862" s="189">
        <v>235</v>
      </c>
      <c r="F862" s="189" t="s">
        <v>491</v>
      </c>
      <c r="G862" s="114" t="s">
        <v>4</v>
      </c>
      <c r="H862" s="32">
        <f>SUM(H863:H866)</f>
        <v>75.800000000000011</v>
      </c>
      <c r="I862" s="32">
        <f t="shared" ref="I862:N862" si="212">SUM(I863:I866)</f>
        <v>0</v>
      </c>
      <c r="J862" s="32">
        <f t="shared" si="212"/>
        <v>0</v>
      </c>
      <c r="K862" s="32">
        <f t="shared" si="212"/>
        <v>75.800000000000011</v>
      </c>
      <c r="L862" s="32">
        <f t="shared" si="212"/>
        <v>0</v>
      </c>
      <c r="M862" s="32">
        <f t="shared" si="212"/>
        <v>0</v>
      </c>
      <c r="N862" s="32">
        <f t="shared" si="212"/>
        <v>0</v>
      </c>
      <c r="O862" s="189">
        <v>118</v>
      </c>
      <c r="P862" s="189" t="s">
        <v>1394</v>
      </c>
      <c r="Q862" s="74"/>
    </row>
    <row r="863" spans="1:17" ht="15.75" x14ac:dyDescent="0.25">
      <c r="A863" s="190"/>
      <c r="B863" s="189"/>
      <c r="C863" s="189"/>
      <c r="D863" s="189"/>
      <c r="E863" s="189"/>
      <c r="F863" s="189"/>
      <c r="G863" s="114" t="s">
        <v>6</v>
      </c>
      <c r="H863" s="32">
        <f t="shared" si="210"/>
        <v>74.900000000000006</v>
      </c>
      <c r="I863" s="32">
        <v>0</v>
      </c>
      <c r="J863" s="32">
        <v>0</v>
      </c>
      <c r="K863" s="32">
        <v>74.900000000000006</v>
      </c>
      <c r="L863" s="32">
        <v>0</v>
      </c>
      <c r="M863" s="32">
        <v>0</v>
      </c>
      <c r="N863" s="32">
        <v>0</v>
      </c>
      <c r="O863" s="189"/>
      <c r="P863" s="189"/>
      <c r="Q863" s="74"/>
    </row>
    <row r="864" spans="1:17" ht="36" x14ac:dyDescent="0.25">
      <c r="A864" s="190"/>
      <c r="B864" s="189"/>
      <c r="C864" s="189"/>
      <c r="D864" s="189"/>
      <c r="E864" s="189"/>
      <c r="F864" s="189"/>
      <c r="G864" s="114" t="s">
        <v>7</v>
      </c>
      <c r="H864" s="32">
        <f t="shared" si="210"/>
        <v>0.9</v>
      </c>
      <c r="I864" s="32">
        <v>0</v>
      </c>
      <c r="J864" s="32">
        <v>0</v>
      </c>
      <c r="K864" s="32">
        <v>0.9</v>
      </c>
      <c r="L864" s="32">
        <v>0</v>
      </c>
      <c r="M864" s="32">
        <v>0</v>
      </c>
      <c r="N864" s="32">
        <v>0</v>
      </c>
      <c r="O864" s="189"/>
      <c r="P864" s="189"/>
      <c r="Q864" s="74"/>
    </row>
    <row r="865" spans="1:17" ht="15.75" x14ac:dyDescent="0.25">
      <c r="A865" s="190"/>
      <c r="B865" s="189"/>
      <c r="C865" s="189"/>
      <c r="D865" s="189"/>
      <c r="E865" s="189"/>
      <c r="F865" s="189"/>
      <c r="G865" s="114" t="s">
        <v>8</v>
      </c>
      <c r="H865" s="32">
        <f t="shared" si="210"/>
        <v>0</v>
      </c>
      <c r="I865" s="32">
        <v>0</v>
      </c>
      <c r="J865" s="32">
        <v>0</v>
      </c>
      <c r="K865" s="32">
        <v>0</v>
      </c>
      <c r="L865" s="32">
        <v>0</v>
      </c>
      <c r="M865" s="32">
        <v>0</v>
      </c>
      <c r="N865" s="32">
        <v>0</v>
      </c>
      <c r="O865" s="189"/>
      <c r="P865" s="189"/>
      <c r="Q865" s="74"/>
    </row>
    <row r="866" spans="1:17" ht="24" x14ac:dyDescent="0.25">
      <c r="A866" s="190"/>
      <c r="B866" s="189"/>
      <c r="C866" s="189"/>
      <c r="D866" s="189"/>
      <c r="E866" s="189"/>
      <c r="F866" s="189"/>
      <c r="G866" s="114" t="s">
        <v>9</v>
      </c>
      <c r="H866" s="32">
        <f t="shared" si="210"/>
        <v>0</v>
      </c>
      <c r="I866" s="32">
        <v>0</v>
      </c>
      <c r="J866" s="32">
        <v>0</v>
      </c>
      <c r="K866" s="32">
        <v>0</v>
      </c>
      <c r="L866" s="32">
        <v>0</v>
      </c>
      <c r="M866" s="32">
        <v>0</v>
      </c>
      <c r="N866" s="32">
        <v>0</v>
      </c>
      <c r="O866" s="189"/>
      <c r="P866" s="189"/>
      <c r="Q866" s="74"/>
    </row>
    <row r="867" spans="1:17" ht="42.75" customHeight="1" x14ac:dyDescent="0.25">
      <c r="A867" s="190" t="s">
        <v>2521</v>
      </c>
      <c r="B867" s="189" t="s">
        <v>2509</v>
      </c>
      <c r="C867" s="189" t="s">
        <v>126</v>
      </c>
      <c r="D867" s="189">
        <v>2027</v>
      </c>
      <c r="E867" s="189">
        <v>154</v>
      </c>
      <c r="F867" s="189" t="s">
        <v>491</v>
      </c>
      <c r="G867" s="114" t="s">
        <v>4</v>
      </c>
      <c r="H867" s="32">
        <f>SUM(H868:H871)</f>
        <v>86.8</v>
      </c>
      <c r="I867" s="32">
        <f t="shared" ref="I867:N867" si="213">SUM(I868:I871)</f>
        <v>0</v>
      </c>
      <c r="J867" s="32">
        <f t="shared" si="213"/>
        <v>0</v>
      </c>
      <c r="K867" s="32">
        <f t="shared" si="213"/>
        <v>86.8</v>
      </c>
      <c r="L867" s="32">
        <f t="shared" si="213"/>
        <v>0</v>
      </c>
      <c r="M867" s="32">
        <f t="shared" si="213"/>
        <v>0</v>
      </c>
      <c r="N867" s="32">
        <f t="shared" si="213"/>
        <v>0</v>
      </c>
      <c r="O867" s="189">
        <v>91</v>
      </c>
      <c r="P867" s="189" t="s">
        <v>1394</v>
      </c>
      <c r="Q867" s="74"/>
    </row>
    <row r="868" spans="1:17" ht="15.75" x14ac:dyDescent="0.25">
      <c r="A868" s="190"/>
      <c r="B868" s="189"/>
      <c r="C868" s="189"/>
      <c r="D868" s="189"/>
      <c r="E868" s="189"/>
      <c r="F868" s="189"/>
      <c r="G868" s="114" t="s">
        <v>6</v>
      </c>
      <c r="H868" s="32">
        <f t="shared" si="210"/>
        <v>85.8</v>
      </c>
      <c r="I868" s="32">
        <v>0</v>
      </c>
      <c r="J868" s="32">
        <v>0</v>
      </c>
      <c r="K868" s="32">
        <v>85.8</v>
      </c>
      <c r="L868" s="32">
        <v>0</v>
      </c>
      <c r="M868" s="32">
        <v>0</v>
      </c>
      <c r="N868" s="32">
        <v>0</v>
      </c>
      <c r="O868" s="189"/>
      <c r="P868" s="189"/>
      <c r="Q868" s="74"/>
    </row>
    <row r="869" spans="1:17" ht="36" x14ac:dyDescent="0.25">
      <c r="A869" s="190"/>
      <c r="B869" s="189"/>
      <c r="C869" s="189"/>
      <c r="D869" s="189"/>
      <c r="E869" s="189"/>
      <c r="F869" s="189"/>
      <c r="G869" s="114" t="s">
        <v>7</v>
      </c>
      <c r="H869" s="32">
        <f t="shared" si="210"/>
        <v>1</v>
      </c>
      <c r="I869" s="32">
        <v>0</v>
      </c>
      <c r="J869" s="32">
        <v>0</v>
      </c>
      <c r="K869" s="32">
        <v>1</v>
      </c>
      <c r="L869" s="32">
        <v>0</v>
      </c>
      <c r="M869" s="32">
        <v>0</v>
      </c>
      <c r="N869" s="32">
        <v>0</v>
      </c>
      <c r="O869" s="189"/>
      <c r="P869" s="189"/>
      <c r="Q869" s="74"/>
    </row>
    <row r="870" spans="1:17" ht="15.75" x14ac:dyDescent="0.25">
      <c r="A870" s="190"/>
      <c r="B870" s="189"/>
      <c r="C870" s="189"/>
      <c r="D870" s="189"/>
      <c r="E870" s="189"/>
      <c r="F870" s="189"/>
      <c r="G870" s="114" t="s">
        <v>8</v>
      </c>
      <c r="H870" s="32">
        <f t="shared" si="210"/>
        <v>0</v>
      </c>
      <c r="I870" s="32">
        <v>0</v>
      </c>
      <c r="J870" s="32">
        <v>0</v>
      </c>
      <c r="K870" s="32">
        <v>0</v>
      </c>
      <c r="L870" s="32">
        <v>0</v>
      </c>
      <c r="M870" s="32">
        <v>0</v>
      </c>
      <c r="N870" s="32">
        <v>0</v>
      </c>
      <c r="O870" s="189"/>
      <c r="P870" s="189"/>
      <c r="Q870" s="74"/>
    </row>
    <row r="871" spans="1:17" ht="24" x14ac:dyDescent="0.25">
      <c r="A871" s="190"/>
      <c r="B871" s="189"/>
      <c r="C871" s="189"/>
      <c r="D871" s="189"/>
      <c r="E871" s="189"/>
      <c r="F871" s="189"/>
      <c r="G871" s="114" t="s">
        <v>9</v>
      </c>
      <c r="H871" s="32">
        <f t="shared" si="210"/>
        <v>0</v>
      </c>
      <c r="I871" s="32">
        <v>0</v>
      </c>
      <c r="J871" s="32">
        <v>0</v>
      </c>
      <c r="K871" s="32">
        <v>0</v>
      </c>
      <c r="L871" s="32">
        <v>0</v>
      </c>
      <c r="M871" s="32">
        <v>0</v>
      </c>
      <c r="N871" s="32">
        <v>0</v>
      </c>
      <c r="O871" s="189"/>
      <c r="P871" s="189"/>
      <c r="Q871" s="74"/>
    </row>
    <row r="872" spans="1:17" ht="36" x14ac:dyDescent="0.25">
      <c r="A872" s="190" t="s">
        <v>2522</v>
      </c>
      <c r="B872" s="205" t="s">
        <v>2348</v>
      </c>
      <c r="C872" s="189" t="s">
        <v>126</v>
      </c>
      <c r="D872" s="189">
        <v>2029</v>
      </c>
      <c r="E872" s="189">
        <v>140</v>
      </c>
      <c r="F872" s="189" t="s">
        <v>2523</v>
      </c>
      <c r="G872" s="114" t="s">
        <v>4</v>
      </c>
      <c r="H872" s="32">
        <f>SUM(H873:H876)</f>
        <v>80</v>
      </c>
      <c r="I872" s="32">
        <f t="shared" ref="I872:N872" si="214">SUM(I873:I876)</f>
        <v>0</v>
      </c>
      <c r="J872" s="32">
        <f t="shared" si="214"/>
        <v>0</v>
      </c>
      <c r="K872" s="32">
        <f t="shared" si="214"/>
        <v>0</v>
      </c>
      <c r="L872" s="32">
        <f t="shared" si="214"/>
        <v>0</v>
      </c>
      <c r="M872" s="32">
        <f t="shared" si="214"/>
        <v>80</v>
      </c>
      <c r="N872" s="32">
        <f t="shared" si="214"/>
        <v>0</v>
      </c>
      <c r="O872" s="189">
        <v>111</v>
      </c>
      <c r="P872" s="189" t="s">
        <v>1394</v>
      </c>
      <c r="Q872" s="74"/>
    </row>
    <row r="873" spans="1:17" ht="15.75" x14ac:dyDescent="0.25">
      <c r="A873" s="190"/>
      <c r="B873" s="206"/>
      <c r="C873" s="189"/>
      <c r="D873" s="189"/>
      <c r="E873" s="189"/>
      <c r="F873" s="189"/>
      <c r="G873" s="114" t="s">
        <v>6</v>
      </c>
      <c r="H873" s="32">
        <f t="shared" si="210"/>
        <v>76</v>
      </c>
      <c r="I873" s="32">
        <v>0</v>
      </c>
      <c r="J873" s="32">
        <v>0</v>
      </c>
      <c r="K873" s="32">
        <v>0</v>
      </c>
      <c r="L873" s="32">
        <v>0</v>
      </c>
      <c r="M873" s="32">
        <v>76</v>
      </c>
      <c r="N873" s="32">
        <v>0</v>
      </c>
      <c r="O873" s="189"/>
      <c r="P873" s="189"/>
      <c r="Q873" s="74"/>
    </row>
    <row r="874" spans="1:17" ht="36" x14ac:dyDescent="0.25">
      <c r="A874" s="190"/>
      <c r="B874" s="206"/>
      <c r="C874" s="189"/>
      <c r="D874" s="189"/>
      <c r="E874" s="189"/>
      <c r="F874" s="189"/>
      <c r="G874" s="114" t="s">
        <v>7</v>
      </c>
      <c r="H874" s="32">
        <f t="shared" si="210"/>
        <v>4</v>
      </c>
      <c r="I874" s="32">
        <v>0</v>
      </c>
      <c r="J874" s="32">
        <v>0</v>
      </c>
      <c r="K874" s="32">
        <v>0</v>
      </c>
      <c r="L874" s="32">
        <v>0</v>
      </c>
      <c r="M874" s="32">
        <v>4</v>
      </c>
      <c r="N874" s="32">
        <v>0</v>
      </c>
      <c r="O874" s="189"/>
      <c r="P874" s="189"/>
      <c r="Q874" s="74"/>
    </row>
    <row r="875" spans="1:17" ht="15.75" x14ac:dyDescent="0.25">
      <c r="A875" s="190"/>
      <c r="B875" s="206"/>
      <c r="C875" s="189"/>
      <c r="D875" s="189"/>
      <c r="E875" s="189"/>
      <c r="F875" s="189"/>
      <c r="G875" s="114" t="s">
        <v>8</v>
      </c>
      <c r="H875" s="32">
        <f t="shared" si="210"/>
        <v>0</v>
      </c>
      <c r="I875" s="32">
        <v>0</v>
      </c>
      <c r="J875" s="32">
        <v>0</v>
      </c>
      <c r="K875" s="32">
        <v>0</v>
      </c>
      <c r="L875" s="32">
        <v>0</v>
      </c>
      <c r="M875" s="32">
        <v>0</v>
      </c>
      <c r="N875" s="32">
        <v>0</v>
      </c>
      <c r="O875" s="189"/>
      <c r="P875" s="189"/>
      <c r="Q875" s="74"/>
    </row>
    <row r="876" spans="1:17" ht="24" x14ac:dyDescent="0.25">
      <c r="A876" s="190"/>
      <c r="B876" s="207"/>
      <c r="C876" s="189"/>
      <c r="D876" s="189"/>
      <c r="E876" s="189"/>
      <c r="F876" s="189"/>
      <c r="G876" s="114" t="s">
        <v>9</v>
      </c>
      <c r="H876" s="32">
        <f t="shared" si="210"/>
        <v>0</v>
      </c>
      <c r="I876" s="32">
        <v>0</v>
      </c>
      <c r="J876" s="32">
        <v>0</v>
      </c>
      <c r="K876" s="32">
        <v>0</v>
      </c>
      <c r="L876" s="32">
        <v>0</v>
      </c>
      <c r="M876" s="32">
        <v>0</v>
      </c>
      <c r="N876" s="32">
        <v>0</v>
      </c>
      <c r="O876" s="189"/>
      <c r="P876" s="189"/>
      <c r="Q876" s="74"/>
    </row>
    <row r="877" spans="1:17" ht="36" x14ac:dyDescent="0.25">
      <c r="A877" s="423" t="s">
        <v>4186</v>
      </c>
      <c r="B877" s="205" t="s">
        <v>2348</v>
      </c>
      <c r="C877" s="189" t="s">
        <v>126</v>
      </c>
      <c r="D877" s="189">
        <v>2029</v>
      </c>
      <c r="E877" s="189">
        <v>80</v>
      </c>
      <c r="F877" s="189" t="s">
        <v>2519</v>
      </c>
      <c r="G877" s="114" t="s">
        <v>4</v>
      </c>
      <c r="H877" s="32">
        <f>SUM(H878:H881)</f>
        <v>33.300000000000004</v>
      </c>
      <c r="I877" s="32">
        <f t="shared" ref="I877:N877" si="215">SUM(I878:I881)</f>
        <v>0</v>
      </c>
      <c r="J877" s="32">
        <f t="shared" si="215"/>
        <v>0</v>
      </c>
      <c r="K877" s="32">
        <f t="shared" si="215"/>
        <v>0</v>
      </c>
      <c r="L877" s="32">
        <f t="shared" si="215"/>
        <v>0</v>
      </c>
      <c r="M877" s="32">
        <f t="shared" si="215"/>
        <v>33.300000000000004</v>
      </c>
      <c r="N877" s="32">
        <f t="shared" si="215"/>
        <v>0</v>
      </c>
      <c r="O877" s="189">
        <v>93</v>
      </c>
      <c r="P877" s="189" t="s">
        <v>1394</v>
      </c>
      <c r="Q877" s="74"/>
    </row>
    <row r="878" spans="1:17" ht="39.75" customHeight="1" x14ac:dyDescent="0.25">
      <c r="A878" s="424"/>
      <c r="B878" s="206"/>
      <c r="C878" s="189"/>
      <c r="D878" s="189"/>
      <c r="E878" s="189"/>
      <c r="F878" s="189"/>
      <c r="G878" s="114" t="s">
        <v>6</v>
      </c>
      <c r="H878" s="32">
        <f t="shared" si="210"/>
        <v>0</v>
      </c>
      <c r="I878" s="32">
        <v>0</v>
      </c>
      <c r="J878" s="32">
        <v>0</v>
      </c>
      <c r="K878" s="32">
        <v>0</v>
      </c>
      <c r="L878" s="32">
        <v>0</v>
      </c>
      <c r="M878" s="32">
        <v>0</v>
      </c>
      <c r="N878" s="32">
        <v>0</v>
      </c>
      <c r="O878" s="189"/>
      <c r="P878" s="189"/>
      <c r="Q878" s="77"/>
    </row>
    <row r="879" spans="1:17" ht="26.25" customHeight="1" x14ac:dyDescent="0.25">
      <c r="A879" s="424"/>
      <c r="B879" s="206"/>
      <c r="C879" s="189"/>
      <c r="D879" s="189"/>
      <c r="E879" s="189"/>
      <c r="F879" s="189"/>
      <c r="G879" s="114" t="s">
        <v>7</v>
      </c>
      <c r="H879" s="32">
        <f t="shared" si="210"/>
        <v>31.6</v>
      </c>
      <c r="I879" s="32">
        <v>0</v>
      </c>
      <c r="J879" s="32">
        <v>0</v>
      </c>
      <c r="K879" s="32">
        <v>0</v>
      </c>
      <c r="L879" s="32">
        <v>0</v>
      </c>
      <c r="M879" s="32">
        <v>31.6</v>
      </c>
      <c r="N879" s="32">
        <v>0</v>
      </c>
      <c r="O879" s="189"/>
      <c r="P879" s="189"/>
      <c r="Q879" s="74"/>
    </row>
    <row r="880" spans="1:17" ht="15.75" x14ac:dyDescent="0.25">
      <c r="A880" s="424"/>
      <c r="B880" s="206"/>
      <c r="C880" s="189"/>
      <c r="D880" s="189"/>
      <c r="E880" s="189"/>
      <c r="F880" s="189"/>
      <c r="G880" s="114" t="s">
        <v>8</v>
      </c>
      <c r="H880" s="32">
        <f t="shared" si="210"/>
        <v>1.7</v>
      </c>
      <c r="I880" s="32">
        <v>0</v>
      </c>
      <c r="J880" s="32">
        <v>0</v>
      </c>
      <c r="K880" s="32">
        <v>0</v>
      </c>
      <c r="L880" s="32">
        <v>0</v>
      </c>
      <c r="M880" s="32">
        <v>1.7</v>
      </c>
      <c r="N880" s="32">
        <v>0</v>
      </c>
      <c r="O880" s="189"/>
      <c r="P880" s="189"/>
      <c r="Q880" s="74"/>
    </row>
    <row r="881" spans="1:17" ht="24" x14ac:dyDescent="0.25">
      <c r="A881" s="425"/>
      <c r="B881" s="207"/>
      <c r="C881" s="189"/>
      <c r="D881" s="189"/>
      <c r="E881" s="189"/>
      <c r="F881" s="189"/>
      <c r="G881" s="114" t="s">
        <v>9</v>
      </c>
      <c r="H881" s="32">
        <f t="shared" si="210"/>
        <v>0</v>
      </c>
      <c r="I881" s="32">
        <v>0</v>
      </c>
      <c r="J881" s="32">
        <v>0</v>
      </c>
      <c r="K881" s="32">
        <v>0</v>
      </c>
      <c r="L881" s="32">
        <v>0</v>
      </c>
      <c r="M881" s="32">
        <v>0</v>
      </c>
      <c r="N881" s="32">
        <v>0</v>
      </c>
      <c r="O881" s="189"/>
      <c r="P881" s="189"/>
      <c r="Q881" s="74"/>
    </row>
    <row r="882" spans="1:17" ht="36" x14ac:dyDescent="0.25">
      <c r="A882" s="208" t="s">
        <v>125</v>
      </c>
      <c r="B882" s="208"/>
      <c r="C882" s="208"/>
      <c r="D882" s="208"/>
      <c r="E882" s="208"/>
      <c r="F882" s="208"/>
      <c r="G882" s="115" t="s">
        <v>4</v>
      </c>
      <c r="H882" s="37">
        <f t="shared" ref="H882:N882" si="216">SUM(H883:H886)</f>
        <v>4762.3</v>
      </c>
      <c r="I882" s="37">
        <f t="shared" si="216"/>
        <v>265.5</v>
      </c>
      <c r="J882" s="37">
        <f t="shared" si="216"/>
        <v>0</v>
      </c>
      <c r="K882" s="37">
        <f t="shared" si="216"/>
        <v>162.6</v>
      </c>
      <c r="L882" s="37">
        <f t="shared" si="216"/>
        <v>1972.8999999999999</v>
      </c>
      <c r="M882" s="37">
        <f t="shared" si="216"/>
        <v>1611.3</v>
      </c>
      <c r="N882" s="37">
        <f t="shared" si="216"/>
        <v>750</v>
      </c>
      <c r="O882" s="189"/>
      <c r="P882" s="189"/>
      <c r="Q882" s="74"/>
    </row>
    <row r="883" spans="1:17" ht="24" x14ac:dyDescent="0.25">
      <c r="A883" s="208"/>
      <c r="B883" s="208"/>
      <c r="C883" s="208"/>
      <c r="D883" s="208"/>
      <c r="E883" s="208"/>
      <c r="F883" s="208"/>
      <c r="G883" s="115" t="s">
        <v>259</v>
      </c>
      <c r="H883" s="37">
        <f t="shared" si="210"/>
        <v>2802.2</v>
      </c>
      <c r="I883" s="37">
        <f t="shared" ref="I883:N883" si="217">I723+I728+I733+I738+I743+I748+I753+I758+I763+I768+I773+I778+I783+I788+I793+I798+I803+I808+I813+I818+I823+I828+I833+I838+I843+I848+I853+I858+I863+I868+I873+I878</f>
        <v>184.2</v>
      </c>
      <c r="J883" s="37">
        <f t="shared" si="217"/>
        <v>0</v>
      </c>
      <c r="K883" s="37">
        <f t="shared" si="217"/>
        <v>160.69999999999999</v>
      </c>
      <c r="L883" s="37">
        <f t="shared" si="217"/>
        <v>1288</v>
      </c>
      <c r="M883" s="37">
        <f t="shared" si="217"/>
        <v>769.3</v>
      </c>
      <c r="N883" s="37">
        <f t="shared" si="217"/>
        <v>400</v>
      </c>
      <c r="O883" s="189"/>
      <c r="P883" s="189"/>
      <c r="Q883" s="74"/>
    </row>
    <row r="884" spans="1:17" ht="36" x14ac:dyDescent="0.25">
      <c r="A884" s="208"/>
      <c r="B884" s="208"/>
      <c r="C884" s="208"/>
      <c r="D884" s="208"/>
      <c r="E884" s="208"/>
      <c r="F884" s="208"/>
      <c r="G884" s="115" t="s">
        <v>7</v>
      </c>
      <c r="H884" s="37">
        <f t="shared" si="210"/>
        <v>1738.1000000000001</v>
      </c>
      <c r="I884" s="37">
        <f t="shared" ref="I884:N884" si="218">I724+I729+I734+I739+I744+I749+I754+I759+I764+I769+I774+I779+I784+I789+I794+I799+I804+I809+I814+I819+I824+I829+I834+I839+I844+I849+I854+I859+I864+I869+I874+I879</f>
        <v>37.199999999999996</v>
      </c>
      <c r="J884" s="37">
        <f t="shared" si="218"/>
        <v>0</v>
      </c>
      <c r="K884" s="37">
        <f t="shared" si="218"/>
        <v>1.9</v>
      </c>
      <c r="L884" s="37">
        <f t="shared" si="218"/>
        <v>621.1</v>
      </c>
      <c r="M884" s="37">
        <f t="shared" si="218"/>
        <v>762.90000000000009</v>
      </c>
      <c r="N884" s="37">
        <f t="shared" si="218"/>
        <v>315</v>
      </c>
      <c r="O884" s="189"/>
      <c r="P884" s="189"/>
      <c r="Q884" s="74"/>
    </row>
    <row r="885" spans="1:17" ht="15.75" x14ac:dyDescent="0.25">
      <c r="A885" s="208"/>
      <c r="B885" s="208"/>
      <c r="C885" s="208"/>
      <c r="D885" s="208"/>
      <c r="E885" s="208"/>
      <c r="F885" s="208"/>
      <c r="G885" s="115" t="s">
        <v>8</v>
      </c>
      <c r="H885" s="37">
        <f t="shared" si="210"/>
        <v>222</v>
      </c>
      <c r="I885" s="37">
        <f t="shared" ref="I885:N885" si="219">I725+I730+I735+I740+I745+I750+I755+I760+I765+I770+I775+I780+I785+I790+I795+I800+I805+I810+I815+I820+I825+I830+I835+I840+I845+I850+I855+I860+I865+I870+I875+I880</f>
        <v>44.1</v>
      </c>
      <c r="J885" s="37">
        <f t="shared" si="219"/>
        <v>0</v>
      </c>
      <c r="K885" s="37">
        <f t="shared" si="219"/>
        <v>0</v>
      </c>
      <c r="L885" s="37">
        <f t="shared" si="219"/>
        <v>63.8</v>
      </c>
      <c r="M885" s="37">
        <f t="shared" si="219"/>
        <v>79.099999999999994</v>
      </c>
      <c r="N885" s="37">
        <f t="shared" si="219"/>
        <v>35</v>
      </c>
      <c r="O885" s="189"/>
      <c r="P885" s="189"/>
      <c r="Q885" s="74"/>
    </row>
    <row r="886" spans="1:17" ht="24" x14ac:dyDescent="0.25">
      <c r="A886" s="208"/>
      <c r="B886" s="208"/>
      <c r="C886" s="208"/>
      <c r="D886" s="208"/>
      <c r="E886" s="208"/>
      <c r="F886" s="208"/>
      <c r="G886" s="115" t="s">
        <v>9</v>
      </c>
      <c r="H886" s="37">
        <f t="shared" si="210"/>
        <v>0</v>
      </c>
      <c r="I886" s="37">
        <f t="shared" ref="I886:N886" si="220">I726+I731+I736+I741+I746+I751+I756+I761+I766+I771+I776+I781+I786+I791+I796+I801+I806+I811+I816+I821+I826+I831+I836+I841+I846+I851+I856+I861+I866+I871+I876+I881</f>
        <v>0</v>
      </c>
      <c r="J886" s="37">
        <f t="shared" si="220"/>
        <v>0</v>
      </c>
      <c r="K886" s="37">
        <f t="shared" si="220"/>
        <v>0</v>
      </c>
      <c r="L886" s="37">
        <f t="shared" si="220"/>
        <v>0</v>
      </c>
      <c r="M886" s="37">
        <f t="shared" si="220"/>
        <v>0</v>
      </c>
      <c r="N886" s="37">
        <f t="shared" si="220"/>
        <v>0</v>
      </c>
      <c r="O886" s="189"/>
      <c r="P886" s="189"/>
      <c r="Q886" s="74"/>
    </row>
    <row r="887" spans="1:17" ht="15.75" x14ac:dyDescent="0.25">
      <c r="A887" s="208" t="s">
        <v>133</v>
      </c>
      <c r="B887" s="208"/>
      <c r="C887" s="208"/>
      <c r="D887" s="208"/>
      <c r="E887" s="208"/>
      <c r="F887" s="208"/>
      <c r="G887" s="208"/>
      <c r="H887" s="208"/>
      <c r="I887" s="208"/>
      <c r="J887" s="208"/>
      <c r="K887" s="208"/>
      <c r="L887" s="208"/>
      <c r="M887" s="208"/>
      <c r="N887" s="208"/>
      <c r="O887" s="208"/>
      <c r="P887" s="208"/>
      <c r="Q887" s="74"/>
    </row>
    <row r="888" spans="1:17" ht="36" x14ac:dyDescent="0.25">
      <c r="A888" s="190" t="s">
        <v>2524</v>
      </c>
      <c r="B888" s="189" t="s">
        <v>2525</v>
      </c>
      <c r="C888" s="189" t="s">
        <v>133</v>
      </c>
      <c r="D888" s="189">
        <v>2028</v>
      </c>
      <c r="E888" s="189">
        <v>230</v>
      </c>
      <c r="F888" s="189" t="s">
        <v>2526</v>
      </c>
      <c r="G888" s="114" t="s">
        <v>4</v>
      </c>
      <c r="H888" s="32">
        <f>SUM(H889:H892)</f>
        <v>40</v>
      </c>
      <c r="I888" s="32">
        <f t="shared" ref="I888:N888" si="221">SUM(I889:I892)</f>
        <v>0</v>
      </c>
      <c r="J888" s="32">
        <f t="shared" si="221"/>
        <v>0</v>
      </c>
      <c r="K888" s="32">
        <f t="shared" si="221"/>
        <v>0</v>
      </c>
      <c r="L888" s="32">
        <f t="shared" si="221"/>
        <v>40</v>
      </c>
      <c r="M888" s="32">
        <f t="shared" si="221"/>
        <v>0</v>
      </c>
      <c r="N888" s="32">
        <f t="shared" si="221"/>
        <v>0</v>
      </c>
      <c r="O888" s="189">
        <v>230</v>
      </c>
      <c r="P888" s="189" t="s">
        <v>2527</v>
      </c>
      <c r="Q888" s="74"/>
    </row>
    <row r="889" spans="1:17" ht="15.75" x14ac:dyDescent="0.25">
      <c r="A889" s="190"/>
      <c r="B889" s="189"/>
      <c r="C889" s="189"/>
      <c r="D889" s="189"/>
      <c r="E889" s="189"/>
      <c r="F889" s="189"/>
      <c r="G889" s="114" t="s">
        <v>6</v>
      </c>
      <c r="H889" s="32">
        <f>SUM(I889:N889)</f>
        <v>39.6</v>
      </c>
      <c r="I889" s="32">
        <v>0</v>
      </c>
      <c r="J889" s="32">
        <v>0</v>
      </c>
      <c r="K889" s="32">
        <v>0</v>
      </c>
      <c r="L889" s="32">
        <v>39.6</v>
      </c>
      <c r="M889" s="32">
        <v>0</v>
      </c>
      <c r="N889" s="32">
        <v>0</v>
      </c>
      <c r="O889" s="189"/>
      <c r="P889" s="189"/>
      <c r="Q889" s="74"/>
    </row>
    <row r="890" spans="1:17" ht="36" x14ac:dyDescent="0.25">
      <c r="A890" s="190"/>
      <c r="B890" s="189"/>
      <c r="C890" s="189"/>
      <c r="D890" s="189"/>
      <c r="E890" s="189"/>
      <c r="F890" s="189"/>
      <c r="G890" s="114" t="s">
        <v>7</v>
      </c>
      <c r="H890" s="32">
        <f t="shared" ref="H890:H922" si="222">SUM(I890:N890)</f>
        <v>0.4</v>
      </c>
      <c r="I890" s="32">
        <v>0</v>
      </c>
      <c r="J890" s="32">
        <v>0</v>
      </c>
      <c r="K890" s="32">
        <v>0</v>
      </c>
      <c r="L890" s="32">
        <v>0.4</v>
      </c>
      <c r="M890" s="32">
        <v>0</v>
      </c>
      <c r="N890" s="32">
        <v>0</v>
      </c>
      <c r="O890" s="189"/>
      <c r="P890" s="189"/>
      <c r="Q890" s="74"/>
    </row>
    <row r="891" spans="1:17" ht="15.75" x14ac:dyDescent="0.25">
      <c r="A891" s="190"/>
      <c r="B891" s="189"/>
      <c r="C891" s="189"/>
      <c r="D891" s="189"/>
      <c r="E891" s="189"/>
      <c r="F891" s="189"/>
      <c r="G891" s="114" t="s">
        <v>8</v>
      </c>
      <c r="H891" s="32">
        <f t="shared" si="222"/>
        <v>0</v>
      </c>
      <c r="I891" s="32">
        <v>0</v>
      </c>
      <c r="J891" s="32">
        <v>0</v>
      </c>
      <c r="K891" s="32">
        <v>0</v>
      </c>
      <c r="L891" s="32">
        <v>0</v>
      </c>
      <c r="M891" s="32">
        <v>0</v>
      </c>
      <c r="N891" s="32">
        <v>0</v>
      </c>
      <c r="O891" s="189"/>
      <c r="P891" s="189"/>
      <c r="Q891" s="74"/>
    </row>
    <row r="892" spans="1:17" ht="24" x14ac:dyDescent="0.25">
      <c r="A892" s="190"/>
      <c r="B892" s="189"/>
      <c r="C892" s="189"/>
      <c r="D892" s="189"/>
      <c r="E892" s="189"/>
      <c r="F892" s="189"/>
      <c r="G892" s="114" t="s">
        <v>9</v>
      </c>
      <c r="H892" s="32">
        <f t="shared" si="222"/>
        <v>0</v>
      </c>
      <c r="I892" s="32">
        <v>0</v>
      </c>
      <c r="J892" s="32">
        <v>0</v>
      </c>
      <c r="K892" s="32">
        <v>0</v>
      </c>
      <c r="L892" s="32">
        <v>0</v>
      </c>
      <c r="M892" s="32">
        <v>0</v>
      </c>
      <c r="N892" s="32">
        <v>0</v>
      </c>
      <c r="O892" s="189"/>
      <c r="P892" s="189"/>
      <c r="Q892" s="74"/>
    </row>
    <row r="893" spans="1:17" ht="36" x14ac:dyDescent="0.25">
      <c r="A893" s="190" t="s">
        <v>2528</v>
      </c>
      <c r="B893" s="189" t="s">
        <v>2362</v>
      </c>
      <c r="C893" s="189" t="s">
        <v>133</v>
      </c>
      <c r="D893" s="189">
        <v>2028</v>
      </c>
      <c r="E893" s="189">
        <v>230</v>
      </c>
      <c r="F893" s="189" t="s">
        <v>2529</v>
      </c>
      <c r="G893" s="114" t="s">
        <v>4</v>
      </c>
      <c r="H893" s="32">
        <f>SUM(H894:H897)</f>
        <v>20</v>
      </c>
      <c r="I893" s="32">
        <f t="shared" ref="I893:N893" si="223">SUM(I894:I897)</f>
        <v>0</v>
      </c>
      <c r="J893" s="32">
        <f t="shared" si="223"/>
        <v>0</v>
      </c>
      <c r="K893" s="32">
        <f t="shared" si="223"/>
        <v>0</v>
      </c>
      <c r="L893" s="32">
        <f t="shared" si="223"/>
        <v>20</v>
      </c>
      <c r="M893" s="32">
        <f t="shared" si="223"/>
        <v>0</v>
      </c>
      <c r="N893" s="32">
        <f t="shared" si="223"/>
        <v>0</v>
      </c>
      <c r="O893" s="189">
        <v>230</v>
      </c>
      <c r="P893" s="189" t="s">
        <v>2530</v>
      </c>
      <c r="Q893" s="74"/>
    </row>
    <row r="894" spans="1:17" ht="15.75" x14ac:dyDescent="0.25">
      <c r="A894" s="190"/>
      <c r="B894" s="189"/>
      <c r="C894" s="189"/>
      <c r="D894" s="189"/>
      <c r="E894" s="189"/>
      <c r="F894" s="189"/>
      <c r="G894" s="114" t="s">
        <v>259</v>
      </c>
      <c r="H894" s="32">
        <f t="shared" si="222"/>
        <v>19.8</v>
      </c>
      <c r="I894" s="32">
        <v>0</v>
      </c>
      <c r="J894" s="32">
        <v>0</v>
      </c>
      <c r="K894" s="32">
        <v>0</v>
      </c>
      <c r="L894" s="32">
        <v>19.8</v>
      </c>
      <c r="M894" s="32">
        <v>0</v>
      </c>
      <c r="N894" s="32">
        <v>0</v>
      </c>
      <c r="O894" s="189"/>
      <c r="P894" s="189"/>
      <c r="Q894" s="74"/>
    </row>
    <row r="895" spans="1:17" ht="36" x14ac:dyDescent="0.25">
      <c r="A895" s="190"/>
      <c r="B895" s="189"/>
      <c r="C895" s="189"/>
      <c r="D895" s="189"/>
      <c r="E895" s="189"/>
      <c r="F895" s="189"/>
      <c r="G895" s="114" t="s">
        <v>7</v>
      </c>
      <c r="H895" s="32">
        <f t="shared" si="222"/>
        <v>0.2</v>
      </c>
      <c r="I895" s="32">
        <v>0</v>
      </c>
      <c r="J895" s="32">
        <v>0</v>
      </c>
      <c r="K895" s="32">
        <v>0</v>
      </c>
      <c r="L895" s="32">
        <v>0.2</v>
      </c>
      <c r="M895" s="32">
        <v>0</v>
      </c>
      <c r="N895" s="32">
        <v>0</v>
      </c>
      <c r="O895" s="189"/>
      <c r="P895" s="189"/>
      <c r="Q895" s="74"/>
    </row>
    <row r="896" spans="1:17" ht="15.75" x14ac:dyDescent="0.25">
      <c r="A896" s="190"/>
      <c r="B896" s="189"/>
      <c r="C896" s="189"/>
      <c r="D896" s="189"/>
      <c r="E896" s="189"/>
      <c r="F896" s="189"/>
      <c r="G896" s="114" t="s">
        <v>8</v>
      </c>
      <c r="H896" s="32">
        <f t="shared" si="222"/>
        <v>0</v>
      </c>
      <c r="I896" s="32">
        <v>0</v>
      </c>
      <c r="J896" s="32">
        <v>0</v>
      </c>
      <c r="K896" s="32">
        <v>0</v>
      </c>
      <c r="L896" s="32">
        <v>0</v>
      </c>
      <c r="M896" s="32">
        <v>0</v>
      </c>
      <c r="N896" s="32">
        <v>0</v>
      </c>
      <c r="O896" s="189"/>
      <c r="P896" s="189"/>
      <c r="Q896" s="74"/>
    </row>
    <row r="897" spans="1:17" ht="24" x14ac:dyDescent="0.25">
      <c r="A897" s="190"/>
      <c r="B897" s="189"/>
      <c r="C897" s="189"/>
      <c r="D897" s="189"/>
      <c r="E897" s="189"/>
      <c r="F897" s="189"/>
      <c r="G897" s="114" t="s">
        <v>9</v>
      </c>
      <c r="H897" s="32">
        <f t="shared" si="222"/>
        <v>0</v>
      </c>
      <c r="I897" s="32">
        <v>0</v>
      </c>
      <c r="J897" s="32">
        <v>0</v>
      </c>
      <c r="K897" s="32">
        <v>0</v>
      </c>
      <c r="L897" s="32">
        <v>0</v>
      </c>
      <c r="M897" s="32">
        <v>0</v>
      </c>
      <c r="N897" s="32">
        <v>0</v>
      </c>
      <c r="O897" s="189"/>
      <c r="P897" s="189"/>
      <c r="Q897" s="74"/>
    </row>
    <row r="898" spans="1:17" ht="36" x14ac:dyDescent="0.25">
      <c r="A898" s="190" t="s">
        <v>2531</v>
      </c>
      <c r="B898" s="189" t="s">
        <v>2525</v>
      </c>
      <c r="C898" s="189" t="s">
        <v>133</v>
      </c>
      <c r="D898" s="189">
        <v>2025</v>
      </c>
      <c r="E898" s="189">
        <v>140</v>
      </c>
      <c r="F898" s="189" t="s">
        <v>261</v>
      </c>
      <c r="G898" s="114" t="s">
        <v>4</v>
      </c>
      <c r="H898" s="32">
        <f>SUM(H899:H902)</f>
        <v>51.2</v>
      </c>
      <c r="I898" s="32">
        <f t="shared" ref="I898:N898" si="224">SUM(I899:I902)</f>
        <v>51.2</v>
      </c>
      <c r="J898" s="32">
        <f t="shared" si="224"/>
        <v>0</v>
      </c>
      <c r="K898" s="32">
        <f t="shared" si="224"/>
        <v>0</v>
      </c>
      <c r="L898" s="32">
        <f t="shared" si="224"/>
        <v>0</v>
      </c>
      <c r="M898" s="32">
        <f t="shared" si="224"/>
        <v>0</v>
      </c>
      <c r="N898" s="32">
        <f t="shared" si="224"/>
        <v>0</v>
      </c>
      <c r="O898" s="189">
        <v>140</v>
      </c>
      <c r="P898" s="189" t="s">
        <v>2532</v>
      </c>
      <c r="Q898" s="74"/>
    </row>
    <row r="899" spans="1:17" ht="15.75" x14ac:dyDescent="0.25">
      <c r="A899" s="190"/>
      <c r="B899" s="189"/>
      <c r="C899" s="189"/>
      <c r="D899" s="189"/>
      <c r="E899" s="189"/>
      <c r="F899" s="189"/>
      <c r="G899" s="114" t="s">
        <v>259</v>
      </c>
      <c r="H899" s="32">
        <f t="shared" si="222"/>
        <v>50.6</v>
      </c>
      <c r="I899" s="32">
        <v>50.6</v>
      </c>
      <c r="J899" s="32">
        <v>0</v>
      </c>
      <c r="K899" s="32">
        <v>0</v>
      </c>
      <c r="L899" s="32">
        <v>0</v>
      </c>
      <c r="M899" s="32">
        <v>0</v>
      </c>
      <c r="N899" s="32">
        <v>0</v>
      </c>
      <c r="O899" s="189"/>
      <c r="P899" s="189"/>
      <c r="Q899" s="74"/>
    </row>
    <row r="900" spans="1:17" ht="36" x14ac:dyDescent="0.25">
      <c r="A900" s="190"/>
      <c r="B900" s="189"/>
      <c r="C900" s="189"/>
      <c r="D900" s="189"/>
      <c r="E900" s="189"/>
      <c r="F900" s="189"/>
      <c r="G900" s="114" t="s">
        <v>7</v>
      </c>
      <c r="H900" s="32">
        <f t="shared" si="222"/>
        <v>0.6</v>
      </c>
      <c r="I900" s="32">
        <v>0.6</v>
      </c>
      <c r="J900" s="32">
        <v>0</v>
      </c>
      <c r="K900" s="32">
        <v>0</v>
      </c>
      <c r="L900" s="32">
        <v>0</v>
      </c>
      <c r="M900" s="32">
        <v>0</v>
      </c>
      <c r="N900" s="32">
        <v>0</v>
      </c>
      <c r="O900" s="189"/>
      <c r="P900" s="189"/>
      <c r="Q900" s="74"/>
    </row>
    <row r="901" spans="1:17" ht="15.75" x14ac:dyDescent="0.25">
      <c r="A901" s="190"/>
      <c r="B901" s="189"/>
      <c r="C901" s="189"/>
      <c r="D901" s="189"/>
      <c r="E901" s="189"/>
      <c r="F901" s="189"/>
      <c r="G901" s="114" t="s">
        <v>8</v>
      </c>
      <c r="H901" s="32">
        <f t="shared" si="222"/>
        <v>0</v>
      </c>
      <c r="I901" s="32">
        <v>0</v>
      </c>
      <c r="J901" s="32">
        <v>0</v>
      </c>
      <c r="K901" s="32">
        <v>0</v>
      </c>
      <c r="L901" s="32">
        <v>0</v>
      </c>
      <c r="M901" s="32">
        <v>0</v>
      </c>
      <c r="N901" s="32">
        <v>0</v>
      </c>
      <c r="O901" s="189"/>
      <c r="P901" s="189"/>
      <c r="Q901" s="74"/>
    </row>
    <row r="902" spans="1:17" ht="24" x14ac:dyDescent="0.25">
      <c r="A902" s="190"/>
      <c r="B902" s="189"/>
      <c r="C902" s="189"/>
      <c r="D902" s="189"/>
      <c r="E902" s="189"/>
      <c r="F902" s="189"/>
      <c r="G902" s="114" t="s">
        <v>9</v>
      </c>
      <c r="H902" s="32">
        <f t="shared" si="222"/>
        <v>0</v>
      </c>
      <c r="I902" s="32">
        <v>0</v>
      </c>
      <c r="J902" s="32">
        <v>0</v>
      </c>
      <c r="K902" s="32">
        <v>0</v>
      </c>
      <c r="L902" s="32">
        <v>0</v>
      </c>
      <c r="M902" s="32">
        <v>0</v>
      </c>
      <c r="N902" s="32">
        <v>0</v>
      </c>
      <c r="O902" s="189"/>
      <c r="P902" s="189"/>
      <c r="Q902" s="74"/>
    </row>
    <row r="903" spans="1:17" ht="36" x14ac:dyDescent="0.25">
      <c r="A903" s="190" t="s">
        <v>2533</v>
      </c>
      <c r="B903" s="189" t="s">
        <v>2525</v>
      </c>
      <c r="C903" s="189" t="s">
        <v>133</v>
      </c>
      <c r="D903" s="189">
        <v>2029</v>
      </c>
      <c r="E903" s="189">
        <v>140</v>
      </c>
      <c r="F903" s="189" t="s">
        <v>2529</v>
      </c>
      <c r="G903" s="114" t="s">
        <v>4</v>
      </c>
      <c r="H903" s="32">
        <f>SUM(H904:H907)</f>
        <v>20</v>
      </c>
      <c r="I903" s="32">
        <f t="shared" ref="I903:N903" si="225">SUM(I904:I907)</f>
        <v>0</v>
      </c>
      <c r="J903" s="32">
        <f t="shared" si="225"/>
        <v>0</v>
      </c>
      <c r="K903" s="32">
        <f t="shared" si="225"/>
        <v>0</v>
      </c>
      <c r="L903" s="32">
        <f t="shared" si="225"/>
        <v>0</v>
      </c>
      <c r="M903" s="32">
        <f t="shared" si="225"/>
        <v>20</v>
      </c>
      <c r="N903" s="32">
        <f t="shared" si="225"/>
        <v>0</v>
      </c>
      <c r="O903" s="189">
        <v>140</v>
      </c>
      <c r="P903" s="189" t="s">
        <v>2532</v>
      </c>
      <c r="Q903" s="74"/>
    </row>
    <row r="904" spans="1:17" ht="15.75" x14ac:dyDescent="0.25">
      <c r="A904" s="190"/>
      <c r="B904" s="189"/>
      <c r="C904" s="189"/>
      <c r="D904" s="189"/>
      <c r="E904" s="189"/>
      <c r="F904" s="189"/>
      <c r="G904" s="114" t="s">
        <v>259</v>
      </c>
      <c r="H904" s="32">
        <f t="shared" si="222"/>
        <v>19.8</v>
      </c>
      <c r="I904" s="32">
        <v>0</v>
      </c>
      <c r="J904" s="32">
        <v>0</v>
      </c>
      <c r="K904" s="32">
        <v>0</v>
      </c>
      <c r="L904" s="32">
        <v>0</v>
      </c>
      <c r="M904" s="32">
        <v>19.8</v>
      </c>
      <c r="N904" s="32">
        <v>0</v>
      </c>
      <c r="O904" s="189"/>
      <c r="P904" s="189"/>
      <c r="Q904" s="74"/>
    </row>
    <row r="905" spans="1:17" ht="36" x14ac:dyDescent="0.25">
      <c r="A905" s="190"/>
      <c r="B905" s="189"/>
      <c r="C905" s="189"/>
      <c r="D905" s="189"/>
      <c r="E905" s="189"/>
      <c r="F905" s="189"/>
      <c r="G905" s="114" t="s">
        <v>7</v>
      </c>
      <c r="H905" s="32">
        <f t="shared" si="222"/>
        <v>0.2</v>
      </c>
      <c r="I905" s="32">
        <v>0</v>
      </c>
      <c r="J905" s="32">
        <v>0</v>
      </c>
      <c r="K905" s="32">
        <v>0</v>
      </c>
      <c r="L905" s="32">
        <v>0</v>
      </c>
      <c r="M905" s="32">
        <v>0.2</v>
      </c>
      <c r="N905" s="32">
        <v>0</v>
      </c>
      <c r="O905" s="189"/>
      <c r="P905" s="189"/>
      <c r="Q905" s="74"/>
    </row>
    <row r="906" spans="1:17" ht="15.75" x14ac:dyDescent="0.25">
      <c r="A906" s="190"/>
      <c r="B906" s="189"/>
      <c r="C906" s="189"/>
      <c r="D906" s="189"/>
      <c r="E906" s="189"/>
      <c r="F906" s="189"/>
      <c r="G906" s="114" t="s">
        <v>8</v>
      </c>
      <c r="H906" s="32">
        <f t="shared" si="222"/>
        <v>0</v>
      </c>
      <c r="I906" s="32">
        <v>0</v>
      </c>
      <c r="J906" s="32">
        <v>0</v>
      </c>
      <c r="K906" s="32">
        <v>0</v>
      </c>
      <c r="L906" s="32">
        <v>0</v>
      </c>
      <c r="M906" s="32">
        <v>0</v>
      </c>
      <c r="N906" s="32">
        <v>0</v>
      </c>
      <c r="O906" s="189"/>
      <c r="P906" s="189"/>
      <c r="Q906" s="74"/>
    </row>
    <row r="907" spans="1:17" ht="24" x14ac:dyDescent="0.25">
      <c r="A907" s="190"/>
      <c r="B907" s="189"/>
      <c r="C907" s="189"/>
      <c r="D907" s="189"/>
      <c r="E907" s="189"/>
      <c r="F907" s="189"/>
      <c r="G907" s="114" t="s">
        <v>9</v>
      </c>
      <c r="H907" s="32">
        <f t="shared" si="222"/>
        <v>0</v>
      </c>
      <c r="I907" s="32">
        <v>0</v>
      </c>
      <c r="J907" s="32">
        <v>0</v>
      </c>
      <c r="K907" s="32">
        <v>0</v>
      </c>
      <c r="L907" s="32">
        <v>0</v>
      </c>
      <c r="M907" s="32">
        <v>0</v>
      </c>
      <c r="N907" s="32">
        <v>0</v>
      </c>
      <c r="O907" s="189"/>
      <c r="P907" s="189"/>
      <c r="Q907" s="74"/>
    </row>
    <row r="908" spans="1:17" ht="36" x14ac:dyDescent="0.25">
      <c r="A908" s="190" t="s">
        <v>2534</v>
      </c>
      <c r="B908" s="189" t="s">
        <v>2525</v>
      </c>
      <c r="C908" s="189" t="s">
        <v>133</v>
      </c>
      <c r="D908" s="189">
        <v>2029</v>
      </c>
      <c r="E908" s="189">
        <v>366</v>
      </c>
      <c r="F908" s="189" t="s">
        <v>2529</v>
      </c>
      <c r="G908" s="114" t="s">
        <v>4</v>
      </c>
      <c r="H908" s="32">
        <f>SUM(H909:H912)</f>
        <v>40</v>
      </c>
      <c r="I908" s="32">
        <f t="shared" ref="I908:N908" si="226">SUM(I909:I912)</f>
        <v>0</v>
      </c>
      <c r="J908" s="32">
        <f t="shared" si="226"/>
        <v>0</v>
      </c>
      <c r="K908" s="32">
        <f t="shared" si="226"/>
        <v>0</v>
      </c>
      <c r="L908" s="32">
        <f t="shared" si="226"/>
        <v>0</v>
      </c>
      <c r="M908" s="32">
        <f t="shared" si="226"/>
        <v>40</v>
      </c>
      <c r="N908" s="32">
        <f t="shared" si="226"/>
        <v>0</v>
      </c>
      <c r="O908" s="189">
        <v>366</v>
      </c>
      <c r="P908" s="189" t="s">
        <v>2535</v>
      </c>
      <c r="Q908" s="74"/>
    </row>
    <row r="909" spans="1:17" ht="15.75" x14ac:dyDescent="0.25">
      <c r="A909" s="190"/>
      <c r="B909" s="189"/>
      <c r="C909" s="189"/>
      <c r="D909" s="189"/>
      <c r="E909" s="189"/>
      <c r="F909" s="189"/>
      <c r="G909" s="114" t="s">
        <v>259</v>
      </c>
      <c r="H909" s="32">
        <f t="shared" si="222"/>
        <v>39.6</v>
      </c>
      <c r="I909" s="32">
        <v>0</v>
      </c>
      <c r="J909" s="32">
        <v>0</v>
      </c>
      <c r="K909" s="32">
        <v>0</v>
      </c>
      <c r="L909" s="32">
        <v>0</v>
      </c>
      <c r="M909" s="32">
        <v>39.6</v>
      </c>
      <c r="N909" s="32">
        <v>0</v>
      </c>
      <c r="O909" s="189"/>
      <c r="P909" s="189"/>
      <c r="Q909" s="74"/>
    </row>
    <row r="910" spans="1:17" ht="36" x14ac:dyDescent="0.25">
      <c r="A910" s="190"/>
      <c r="B910" s="189"/>
      <c r="C910" s="189"/>
      <c r="D910" s="189"/>
      <c r="E910" s="189"/>
      <c r="F910" s="189"/>
      <c r="G910" s="114" t="s">
        <v>7</v>
      </c>
      <c r="H910" s="32">
        <f t="shared" si="222"/>
        <v>0.4</v>
      </c>
      <c r="I910" s="32">
        <v>0</v>
      </c>
      <c r="J910" s="32">
        <v>0</v>
      </c>
      <c r="K910" s="32">
        <v>0</v>
      </c>
      <c r="L910" s="32">
        <v>0</v>
      </c>
      <c r="M910" s="32">
        <v>0.4</v>
      </c>
      <c r="N910" s="32">
        <v>0</v>
      </c>
      <c r="O910" s="189"/>
      <c r="P910" s="189"/>
      <c r="Q910" s="74"/>
    </row>
    <row r="911" spans="1:17" ht="15.75" x14ac:dyDescent="0.25">
      <c r="A911" s="190"/>
      <c r="B911" s="189"/>
      <c r="C911" s="189"/>
      <c r="D911" s="189"/>
      <c r="E911" s="189"/>
      <c r="F911" s="189"/>
      <c r="G911" s="114" t="s">
        <v>8</v>
      </c>
      <c r="H911" s="32">
        <f t="shared" si="222"/>
        <v>0</v>
      </c>
      <c r="I911" s="32">
        <v>0</v>
      </c>
      <c r="J911" s="32">
        <v>0</v>
      </c>
      <c r="K911" s="32">
        <v>0</v>
      </c>
      <c r="L911" s="32">
        <v>0</v>
      </c>
      <c r="M911" s="32">
        <v>0</v>
      </c>
      <c r="N911" s="32">
        <v>0</v>
      </c>
      <c r="O911" s="189"/>
      <c r="P911" s="189"/>
      <c r="Q911" s="74"/>
    </row>
    <row r="912" spans="1:17" ht="24" x14ac:dyDescent="0.25">
      <c r="A912" s="190"/>
      <c r="B912" s="189"/>
      <c r="C912" s="189"/>
      <c r="D912" s="189"/>
      <c r="E912" s="189"/>
      <c r="F912" s="189"/>
      <c r="G912" s="114" t="s">
        <v>9</v>
      </c>
      <c r="H912" s="32">
        <f t="shared" si="222"/>
        <v>0</v>
      </c>
      <c r="I912" s="32">
        <v>0</v>
      </c>
      <c r="J912" s="32">
        <v>0</v>
      </c>
      <c r="K912" s="32">
        <v>0</v>
      </c>
      <c r="L912" s="32">
        <v>0</v>
      </c>
      <c r="M912" s="32">
        <v>0</v>
      </c>
      <c r="N912" s="32">
        <v>0</v>
      </c>
      <c r="O912" s="189"/>
      <c r="P912" s="189"/>
      <c r="Q912" s="74"/>
    </row>
    <row r="913" spans="1:17" ht="36" x14ac:dyDescent="0.25">
      <c r="A913" s="190" t="s">
        <v>2536</v>
      </c>
      <c r="B913" s="189" t="s">
        <v>2525</v>
      </c>
      <c r="C913" s="189" t="s">
        <v>133</v>
      </c>
      <c r="D913" s="189">
        <v>2028</v>
      </c>
      <c r="E913" s="189">
        <v>800</v>
      </c>
      <c r="F913" s="189" t="s">
        <v>2537</v>
      </c>
      <c r="G913" s="114" t="s">
        <v>4</v>
      </c>
      <c r="H913" s="32">
        <f>SUM(H914:H917)</f>
        <v>10</v>
      </c>
      <c r="I913" s="32">
        <f t="shared" ref="I913:N913" si="227">SUM(I914:I917)</f>
        <v>0</v>
      </c>
      <c r="J913" s="32">
        <f t="shared" si="227"/>
        <v>0</v>
      </c>
      <c r="K913" s="32">
        <f t="shared" si="227"/>
        <v>0</v>
      </c>
      <c r="L913" s="32">
        <f t="shared" si="227"/>
        <v>10</v>
      </c>
      <c r="M913" s="32">
        <f t="shared" si="227"/>
        <v>0</v>
      </c>
      <c r="N913" s="32">
        <f t="shared" si="227"/>
        <v>0</v>
      </c>
      <c r="O913" s="189">
        <v>800</v>
      </c>
      <c r="P913" s="189" t="s">
        <v>2538</v>
      </c>
      <c r="Q913" s="74"/>
    </row>
    <row r="914" spans="1:17" ht="15.75" x14ac:dyDescent="0.25">
      <c r="A914" s="190"/>
      <c r="B914" s="189"/>
      <c r="C914" s="189"/>
      <c r="D914" s="189"/>
      <c r="E914" s="189"/>
      <c r="F914" s="189"/>
      <c r="G914" s="114" t="s">
        <v>259</v>
      </c>
      <c r="H914" s="32">
        <f t="shared" si="222"/>
        <v>9.9</v>
      </c>
      <c r="I914" s="32">
        <v>0</v>
      </c>
      <c r="J914" s="32">
        <v>0</v>
      </c>
      <c r="K914" s="32">
        <v>0</v>
      </c>
      <c r="L914" s="32">
        <v>9.9</v>
      </c>
      <c r="M914" s="32">
        <v>0</v>
      </c>
      <c r="N914" s="32">
        <v>0</v>
      </c>
      <c r="O914" s="189"/>
      <c r="P914" s="189"/>
      <c r="Q914" s="74"/>
    </row>
    <row r="915" spans="1:17" ht="27" customHeight="1" x14ac:dyDescent="0.25">
      <c r="A915" s="190"/>
      <c r="B915" s="189"/>
      <c r="C915" s="189"/>
      <c r="D915" s="189"/>
      <c r="E915" s="189"/>
      <c r="F915" s="189"/>
      <c r="G915" s="114" t="s">
        <v>7</v>
      </c>
      <c r="H915" s="32">
        <f t="shared" si="222"/>
        <v>0.1</v>
      </c>
      <c r="I915" s="32">
        <v>0</v>
      </c>
      <c r="J915" s="32">
        <v>0</v>
      </c>
      <c r="K915" s="32">
        <v>0</v>
      </c>
      <c r="L915" s="32">
        <v>0.1</v>
      </c>
      <c r="M915" s="32">
        <v>0</v>
      </c>
      <c r="N915" s="32">
        <v>0</v>
      </c>
      <c r="O915" s="189"/>
      <c r="P915" s="189"/>
      <c r="Q915" s="74"/>
    </row>
    <row r="916" spans="1:17" ht="15.75" x14ac:dyDescent="0.25">
      <c r="A916" s="190"/>
      <c r="B916" s="189"/>
      <c r="C916" s="189"/>
      <c r="D916" s="189"/>
      <c r="E916" s="189"/>
      <c r="F916" s="189"/>
      <c r="G916" s="114" t="s">
        <v>8</v>
      </c>
      <c r="H916" s="32">
        <f t="shared" si="222"/>
        <v>0</v>
      </c>
      <c r="I916" s="32">
        <v>0</v>
      </c>
      <c r="J916" s="32">
        <v>0</v>
      </c>
      <c r="K916" s="32">
        <v>0</v>
      </c>
      <c r="L916" s="32">
        <v>0</v>
      </c>
      <c r="M916" s="32">
        <v>0</v>
      </c>
      <c r="N916" s="32">
        <v>0</v>
      </c>
      <c r="O916" s="189"/>
      <c r="P916" s="189"/>
      <c r="Q916" s="74"/>
    </row>
    <row r="917" spans="1:17" ht="24" x14ac:dyDescent="0.25">
      <c r="A917" s="190"/>
      <c r="B917" s="189"/>
      <c r="C917" s="189"/>
      <c r="D917" s="189"/>
      <c r="E917" s="189"/>
      <c r="F917" s="189"/>
      <c r="G917" s="114" t="s">
        <v>9</v>
      </c>
      <c r="H917" s="32">
        <f t="shared" si="222"/>
        <v>0</v>
      </c>
      <c r="I917" s="32">
        <v>0</v>
      </c>
      <c r="J917" s="32">
        <v>0</v>
      </c>
      <c r="K917" s="32">
        <v>0</v>
      </c>
      <c r="L917" s="32">
        <v>0</v>
      </c>
      <c r="M917" s="32">
        <v>0</v>
      </c>
      <c r="N917" s="32">
        <v>0</v>
      </c>
      <c r="O917" s="189"/>
      <c r="P917" s="189"/>
      <c r="Q917" s="74"/>
    </row>
    <row r="918" spans="1:17" ht="36" x14ac:dyDescent="0.25">
      <c r="A918" s="208" t="s">
        <v>125</v>
      </c>
      <c r="B918" s="208"/>
      <c r="C918" s="208"/>
      <c r="D918" s="208"/>
      <c r="E918" s="208"/>
      <c r="F918" s="208"/>
      <c r="G918" s="115" t="s">
        <v>4</v>
      </c>
      <c r="H918" s="37">
        <f>SUM(H919:H922)</f>
        <v>181.20000000000002</v>
      </c>
      <c r="I918" s="37">
        <f t="shared" ref="I918:N918" si="228">SUM(I919:I922)</f>
        <v>51.2</v>
      </c>
      <c r="J918" s="37">
        <f t="shared" si="228"/>
        <v>0</v>
      </c>
      <c r="K918" s="37">
        <f t="shared" si="228"/>
        <v>0</v>
      </c>
      <c r="L918" s="37">
        <f t="shared" si="228"/>
        <v>70.000000000000014</v>
      </c>
      <c r="M918" s="37">
        <f t="shared" si="228"/>
        <v>60.000000000000007</v>
      </c>
      <c r="N918" s="37">
        <f t="shared" si="228"/>
        <v>0</v>
      </c>
      <c r="O918" s="189"/>
      <c r="P918" s="189"/>
      <c r="Q918" s="74"/>
    </row>
    <row r="919" spans="1:17" ht="24" x14ac:dyDescent="0.25">
      <c r="A919" s="208"/>
      <c r="B919" s="208"/>
      <c r="C919" s="208"/>
      <c r="D919" s="208"/>
      <c r="E919" s="208"/>
      <c r="F919" s="208"/>
      <c r="G919" s="115" t="s">
        <v>259</v>
      </c>
      <c r="H919" s="37">
        <f t="shared" si="222"/>
        <v>179.3</v>
      </c>
      <c r="I919" s="37">
        <f t="shared" ref="I919:N919" si="229">I889+I894+I899+I904+I909+I914</f>
        <v>50.6</v>
      </c>
      <c r="J919" s="37">
        <f t="shared" si="229"/>
        <v>0</v>
      </c>
      <c r="K919" s="37">
        <f t="shared" si="229"/>
        <v>0</v>
      </c>
      <c r="L919" s="37">
        <f t="shared" si="229"/>
        <v>69.300000000000011</v>
      </c>
      <c r="M919" s="37">
        <f t="shared" si="229"/>
        <v>59.400000000000006</v>
      </c>
      <c r="N919" s="37">
        <f t="shared" si="229"/>
        <v>0</v>
      </c>
      <c r="O919" s="189"/>
      <c r="P919" s="189"/>
      <c r="Q919" s="74"/>
    </row>
    <row r="920" spans="1:17" ht="36" x14ac:dyDescent="0.25">
      <c r="A920" s="208"/>
      <c r="B920" s="208"/>
      <c r="C920" s="208"/>
      <c r="D920" s="208"/>
      <c r="E920" s="208"/>
      <c r="F920" s="208"/>
      <c r="G920" s="115" t="s">
        <v>7</v>
      </c>
      <c r="H920" s="37">
        <f t="shared" si="222"/>
        <v>1.9000000000000001</v>
      </c>
      <c r="I920" s="37">
        <f t="shared" ref="I920:N920" si="230">I890+I895+I900+I905+I910+I915</f>
        <v>0.6</v>
      </c>
      <c r="J920" s="37">
        <f t="shared" si="230"/>
        <v>0</v>
      </c>
      <c r="K920" s="37">
        <f t="shared" si="230"/>
        <v>0</v>
      </c>
      <c r="L920" s="37">
        <f t="shared" si="230"/>
        <v>0.70000000000000007</v>
      </c>
      <c r="M920" s="37">
        <f t="shared" si="230"/>
        <v>0.60000000000000009</v>
      </c>
      <c r="N920" s="37">
        <f t="shared" si="230"/>
        <v>0</v>
      </c>
      <c r="O920" s="189"/>
      <c r="P920" s="189"/>
      <c r="Q920" s="74"/>
    </row>
    <row r="921" spans="1:17" ht="15.75" x14ac:dyDescent="0.25">
      <c r="A921" s="208"/>
      <c r="B921" s="208"/>
      <c r="C921" s="208"/>
      <c r="D921" s="208"/>
      <c r="E921" s="208"/>
      <c r="F921" s="208"/>
      <c r="G921" s="115" t="s">
        <v>8</v>
      </c>
      <c r="H921" s="37">
        <f t="shared" si="222"/>
        <v>0</v>
      </c>
      <c r="I921" s="37">
        <f t="shared" ref="I921:N921" si="231">I891+I896+I901+I906+I911+I916</f>
        <v>0</v>
      </c>
      <c r="J921" s="37">
        <f t="shared" si="231"/>
        <v>0</v>
      </c>
      <c r="K921" s="37">
        <f t="shared" si="231"/>
        <v>0</v>
      </c>
      <c r="L921" s="37">
        <f t="shared" si="231"/>
        <v>0</v>
      </c>
      <c r="M921" s="37">
        <f t="shared" si="231"/>
        <v>0</v>
      </c>
      <c r="N921" s="37">
        <f t="shared" si="231"/>
        <v>0</v>
      </c>
      <c r="O921" s="189"/>
      <c r="P921" s="189"/>
      <c r="Q921" s="74"/>
    </row>
    <row r="922" spans="1:17" ht="24" x14ac:dyDescent="0.25">
      <c r="A922" s="208"/>
      <c r="B922" s="208"/>
      <c r="C922" s="208"/>
      <c r="D922" s="208"/>
      <c r="E922" s="208"/>
      <c r="F922" s="208"/>
      <c r="G922" s="115" t="s">
        <v>9</v>
      </c>
      <c r="H922" s="37">
        <f t="shared" si="222"/>
        <v>0</v>
      </c>
      <c r="I922" s="37">
        <f t="shared" ref="I922:N922" si="232">I892+I897+I902+I907+I912+I917</f>
        <v>0</v>
      </c>
      <c r="J922" s="37">
        <f t="shared" si="232"/>
        <v>0</v>
      </c>
      <c r="K922" s="37">
        <f t="shared" si="232"/>
        <v>0</v>
      </c>
      <c r="L922" s="37">
        <f t="shared" si="232"/>
        <v>0</v>
      </c>
      <c r="M922" s="37">
        <f t="shared" si="232"/>
        <v>0</v>
      </c>
      <c r="N922" s="37">
        <f t="shared" si="232"/>
        <v>0</v>
      </c>
      <c r="O922" s="189"/>
      <c r="P922" s="189"/>
      <c r="Q922" s="74"/>
    </row>
    <row r="923" spans="1:17" ht="15.75" x14ac:dyDescent="0.25">
      <c r="A923" s="208" t="s">
        <v>542</v>
      </c>
      <c r="B923" s="208"/>
      <c r="C923" s="208"/>
      <c r="D923" s="208"/>
      <c r="E923" s="208"/>
      <c r="F923" s="208"/>
      <c r="G923" s="208"/>
      <c r="H923" s="208"/>
      <c r="I923" s="208"/>
      <c r="J923" s="208"/>
      <c r="K923" s="208"/>
      <c r="L923" s="208"/>
      <c r="M923" s="208"/>
      <c r="N923" s="208"/>
      <c r="O923" s="208"/>
      <c r="P923" s="208"/>
      <c r="Q923" s="74"/>
    </row>
    <row r="924" spans="1:17" ht="36" x14ac:dyDescent="0.25">
      <c r="A924" s="190" t="s">
        <v>2539</v>
      </c>
      <c r="B924" s="189" t="s">
        <v>2540</v>
      </c>
      <c r="C924" s="189" t="s">
        <v>542</v>
      </c>
      <c r="D924" s="189">
        <v>2026</v>
      </c>
      <c r="E924" s="189"/>
      <c r="F924" s="189" t="s">
        <v>2541</v>
      </c>
      <c r="G924" s="114" t="s">
        <v>4</v>
      </c>
      <c r="H924" s="32">
        <f>SUM(H925:H928)</f>
        <v>97.1</v>
      </c>
      <c r="I924" s="32">
        <f t="shared" ref="I924:N924" si="233">SUM(I925:I928)</f>
        <v>0</v>
      </c>
      <c r="J924" s="32">
        <f t="shared" si="233"/>
        <v>97.1</v>
      </c>
      <c r="K924" s="32">
        <f t="shared" si="233"/>
        <v>0</v>
      </c>
      <c r="L924" s="32">
        <f t="shared" si="233"/>
        <v>0</v>
      </c>
      <c r="M924" s="32">
        <f t="shared" si="233"/>
        <v>0</v>
      </c>
      <c r="N924" s="32">
        <f t="shared" si="233"/>
        <v>0</v>
      </c>
      <c r="O924" s="189">
        <v>1000</v>
      </c>
      <c r="P924" s="189"/>
      <c r="Q924" s="74"/>
    </row>
    <row r="925" spans="1:17" ht="15.75" x14ac:dyDescent="0.25">
      <c r="A925" s="190"/>
      <c r="B925" s="189"/>
      <c r="C925" s="189"/>
      <c r="D925" s="189"/>
      <c r="E925" s="189"/>
      <c r="F925" s="189"/>
      <c r="G925" s="114" t="s">
        <v>259</v>
      </c>
      <c r="H925" s="32">
        <f>SUM(I925:N925)</f>
        <v>47.3</v>
      </c>
      <c r="I925" s="32">
        <v>0</v>
      </c>
      <c r="J925" s="32">
        <v>47.3</v>
      </c>
      <c r="K925" s="32">
        <v>0</v>
      </c>
      <c r="L925" s="32">
        <v>0</v>
      </c>
      <c r="M925" s="32">
        <v>0</v>
      </c>
      <c r="N925" s="32">
        <v>0</v>
      </c>
      <c r="O925" s="189"/>
      <c r="P925" s="189"/>
      <c r="Q925" s="74"/>
    </row>
    <row r="926" spans="1:17" ht="36" x14ac:dyDescent="0.25">
      <c r="A926" s="190"/>
      <c r="B926" s="189"/>
      <c r="C926" s="189"/>
      <c r="D926" s="189"/>
      <c r="E926" s="189"/>
      <c r="F926" s="189"/>
      <c r="G926" s="114" t="s">
        <v>7</v>
      </c>
      <c r="H926" s="32">
        <f t="shared" ref="H926:H983" si="234">SUM(I926:N926)</f>
        <v>49.8</v>
      </c>
      <c r="I926" s="32">
        <v>0</v>
      </c>
      <c r="J926" s="32">
        <v>49.8</v>
      </c>
      <c r="K926" s="32">
        <v>0</v>
      </c>
      <c r="L926" s="32">
        <v>0</v>
      </c>
      <c r="M926" s="32">
        <v>0</v>
      </c>
      <c r="N926" s="32">
        <v>0</v>
      </c>
      <c r="O926" s="189"/>
      <c r="P926" s="189"/>
      <c r="Q926" s="74"/>
    </row>
    <row r="927" spans="1:17" ht="15.75" x14ac:dyDescent="0.25">
      <c r="A927" s="190"/>
      <c r="B927" s="189"/>
      <c r="C927" s="189"/>
      <c r="D927" s="189"/>
      <c r="E927" s="189"/>
      <c r="F927" s="189"/>
      <c r="G927" s="114" t="s">
        <v>8</v>
      </c>
      <c r="H927" s="32">
        <f t="shared" si="234"/>
        <v>0</v>
      </c>
      <c r="I927" s="32">
        <v>0</v>
      </c>
      <c r="J927" s="32">
        <v>0</v>
      </c>
      <c r="K927" s="32">
        <v>0</v>
      </c>
      <c r="L927" s="32">
        <v>0</v>
      </c>
      <c r="M927" s="32">
        <v>0</v>
      </c>
      <c r="N927" s="32">
        <v>0</v>
      </c>
      <c r="O927" s="189"/>
      <c r="P927" s="189"/>
      <c r="Q927" s="74"/>
    </row>
    <row r="928" spans="1:17" ht="24" x14ac:dyDescent="0.25">
      <c r="A928" s="190"/>
      <c r="B928" s="189"/>
      <c r="C928" s="189"/>
      <c r="D928" s="189"/>
      <c r="E928" s="189"/>
      <c r="F928" s="189"/>
      <c r="G928" s="114" t="s">
        <v>9</v>
      </c>
      <c r="H928" s="32">
        <f t="shared" si="234"/>
        <v>0</v>
      </c>
      <c r="I928" s="32">
        <v>0</v>
      </c>
      <c r="J928" s="32">
        <v>0</v>
      </c>
      <c r="K928" s="32">
        <v>0</v>
      </c>
      <c r="L928" s="32">
        <v>0</v>
      </c>
      <c r="M928" s="32">
        <v>0</v>
      </c>
      <c r="N928" s="32">
        <v>0</v>
      </c>
      <c r="O928" s="189"/>
      <c r="P928" s="189"/>
      <c r="Q928" s="74"/>
    </row>
    <row r="929" spans="1:17" ht="36" x14ac:dyDescent="0.25">
      <c r="A929" s="190" t="s">
        <v>2542</v>
      </c>
      <c r="B929" s="189" t="s">
        <v>2540</v>
      </c>
      <c r="C929" s="189" t="s">
        <v>542</v>
      </c>
      <c r="D929" s="189">
        <v>2026</v>
      </c>
      <c r="E929" s="189"/>
      <c r="F929" s="189" t="s">
        <v>2541</v>
      </c>
      <c r="G929" s="114" t="s">
        <v>4</v>
      </c>
      <c r="H929" s="32">
        <f>SUM(H930:H933)</f>
        <v>61</v>
      </c>
      <c r="I929" s="32">
        <f t="shared" ref="I929:N929" si="235">SUM(I930:I933)</f>
        <v>0</v>
      </c>
      <c r="J929" s="32">
        <f t="shared" si="235"/>
        <v>61</v>
      </c>
      <c r="K929" s="32">
        <f t="shared" si="235"/>
        <v>0</v>
      </c>
      <c r="L929" s="32">
        <f t="shared" si="235"/>
        <v>0</v>
      </c>
      <c r="M929" s="32">
        <f t="shared" si="235"/>
        <v>0</v>
      </c>
      <c r="N929" s="32">
        <f t="shared" si="235"/>
        <v>0</v>
      </c>
      <c r="O929" s="189">
        <v>1000</v>
      </c>
      <c r="P929" s="189" t="s">
        <v>1394</v>
      </c>
      <c r="Q929" s="74"/>
    </row>
    <row r="930" spans="1:17" ht="15.75" x14ac:dyDescent="0.25">
      <c r="A930" s="190"/>
      <c r="B930" s="189"/>
      <c r="C930" s="189"/>
      <c r="D930" s="189"/>
      <c r="E930" s="189"/>
      <c r="F930" s="189"/>
      <c r="G930" s="114" t="s">
        <v>259</v>
      </c>
      <c r="H930" s="32">
        <f t="shared" si="234"/>
        <v>53.7</v>
      </c>
      <c r="I930" s="32">
        <v>0</v>
      </c>
      <c r="J930" s="32">
        <v>53.7</v>
      </c>
      <c r="K930" s="32">
        <v>0</v>
      </c>
      <c r="L930" s="32">
        <v>0</v>
      </c>
      <c r="M930" s="32">
        <v>0</v>
      </c>
      <c r="N930" s="32">
        <v>0</v>
      </c>
      <c r="O930" s="189"/>
      <c r="P930" s="189"/>
      <c r="Q930" s="74"/>
    </row>
    <row r="931" spans="1:17" ht="36" x14ac:dyDescent="0.25">
      <c r="A931" s="190"/>
      <c r="B931" s="189"/>
      <c r="C931" s="189"/>
      <c r="D931" s="189"/>
      <c r="E931" s="189"/>
      <c r="F931" s="189"/>
      <c r="G931" s="114" t="s">
        <v>7</v>
      </c>
      <c r="H931" s="32">
        <f t="shared" si="234"/>
        <v>7.3</v>
      </c>
      <c r="I931" s="32">
        <v>0</v>
      </c>
      <c r="J931" s="32">
        <v>7.3</v>
      </c>
      <c r="K931" s="32">
        <v>0</v>
      </c>
      <c r="L931" s="32">
        <v>0</v>
      </c>
      <c r="M931" s="32">
        <v>0</v>
      </c>
      <c r="N931" s="32">
        <v>0</v>
      </c>
      <c r="O931" s="189"/>
      <c r="P931" s="189"/>
      <c r="Q931" s="74"/>
    </row>
    <row r="932" spans="1:17" ht="15.75" x14ac:dyDescent="0.25">
      <c r="A932" s="190"/>
      <c r="B932" s="189"/>
      <c r="C932" s="189"/>
      <c r="D932" s="189"/>
      <c r="E932" s="189"/>
      <c r="F932" s="189"/>
      <c r="G932" s="114" t="s">
        <v>8</v>
      </c>
      <c r="H932" s="32">
        <f t="shared" si="234"/>
        <v>0</v>
      </c>
      <c r="I932" s="32">
        <v>0</v>
      </c>
      <c r="J932" s="32">
        <v>0</v>
      </c>
      <c r="K932" s="32">
        <v>0</v>
      </c>
      <c r="L932" s="32">
        <v>0</v>
      </c>
      <c r="M932" s="32">
        <v>0</v>
      </c>
      <c r="N932" s="32">
        <v>0</v>
      </c>
      <c r="O932" s="189"/>
      <c r="P932" s="189"/>
      <c r="Q932" s="74"/>
    </row>
    <row r="933" spans="1:17" ht="24" x14ac:dyDescent="0.25">
      <c r="A933" s="190"/>
      <c r="B933" s="189"/>
      <c r="C933" s="189"/>
      <c r="D933" s="189"/>
      <c r="E933" s="189"/>
      <c r="F933" s="189"/>
      <c r="G933" s="114" t="s">
        <v>9</v>
      </c>
      <c r="H933" s="32">
        <f t="shared" si="234"/>
        <v>0</v>
      </c>
      <c r="I933" s="32">
        <v>0</v>
      </c>
      <c r="J933" s="32">
        <v>0</v>
      </c>
      <c r="K933" s="32">
        <v>0</v>
      </c>
      <c r="L933" s="32">
        <v>0</v>
      </c>
      <c r="M933" s="32">
        <v>0</v>
      </c>
      <c r="N933" s="32">
        <v>0</v>
      </c>
      <c r="O933" s="189"/>
      <c r="P933" s="189"/>
      <c r="Q933" s="74"/>
    </row>
    <row r="934" spans="1:17" ht="36" x14ac:dyDescent="0.25">
      <c r="A934" s="190" t="s">
        <v>2543</v>
      </c>
      <c r="B934" s="189" t="s">
        <v>2540</v>
      </c>
      <c r="C934" s="189" t="s">
        <v>542</v>
      </c>
      <c r="D934" s="189">
        <v>2026</v>
      </c>
      <c r="E934" s="189"/>
      <c r="F934" s="189" t="s">
        <v>2541</v>
      </c>
      <c r="G934" s="114" t="s">
        <v>4</v>
      </c>
      <c r="H934" s="32">
        <f>SUM(H935:H938)</f>
        <v>60.2</v>
      </c>
      <c r="I934" s="32">
        <f t="shared" ref="I934:N934" si="236">SUM(I935:I938)</f>
        <v>0</v>
      </c>
      <c r="J934" s="32">
        <f t="shared" si="236"/>
        <v>60.2</v>
      </c>
      <c r="K934" s="32">
        <f t="shared" si="236"/>
        <v>0</v>
      </c>
      <c r="L934" s="32">
        <f t="shared" si="236"/>
        <v>0</v>
      </c>
      <c r="M934" s="32">
        <f t="shared" si="236"/>
        <v>0</v>
      </c>
      <c r="N934" s="32">
        <f t="shared" si="236"/>
        <v>0</v>
      </c>
      <c r="O934" s="189">
        <v>1500</v>
      </c>
      <c r="P934" s="189" t="s">
        <v>1394</v>
      </c>
      <c r="Q934" s="74"/>
    </row>
    <row r="935" spans="1:17" ht="15.75" x14ac:dyDescent="0.25">
      <c r="A935" s="190"/>
      <c r="B935" s="189"/>
      <c r="C935" s="189"/>
      <c r="D935" s="189"/>
      <c r="E935" s="189"/>
      <c r="F935" s="189"/>
      <c r="G935" s="114" t="s">
        <v>259</v>
      </c>
      <c r="H935" s="32">
        <f t="shared" si="234"/>
        <v>53.1</v>
      </c>
      <c r="I935" s="32">
        <v>0</v>
      </c>
      <c r="J935" s="32">
        <v>53.1</v>
      </c>
      <c r="K935" s="32">
        <v>0</v>
      </c>
      <c r="L935" s="32">
        <v>0</v>
      </c>
      <c r="M935" s="32">
        <v>0</v>
      </c>
      <c r="N935" s="32">
        <v>0</v>
      </c>
      <c r="O935" s="189"/>
      <c r="P935" s="189"/>
      <c r="Q935" s="74"/>
    </row>
    <row r="936" spans="1:17" ht="36" x14ac:dyDescent="0.25">
      <c r="A936" s="190"/>
      <c r="B936" s="189"/>
      <c r="C936" s="189"/>
      <c r="D936" s="189"/>
      <c r="E936" s="189"/>
      <c r="F936" s="189"/>
      <c r="G936" s="114" t="s">
        <v>7</v>
      </c>
      <c r="H936" s="32">
        <f t="shared" si="234"/>
        <v>7.1</v>
      </c>
      <c r="I936" s="32">
        <v>0</v>
      </c>
      <c r="J936" s="32">
        <v>7.1</v>
      </c>
      <c r="K936" s="32">
        <v>0</v>
      </c>
      <c r="L936" s="32">
        <v>0</v>
      </c>
      <c r="M936" s="32">
        <v>0</v>
      </c>
      <c r="N936" s="32">
        <v>0</v>
      </c>
      <c r="O936" s="189"/>
      <c r="P936" s="189"/>
      <c r="Q936" s="74"/>
    </row>
    <row r="937" spans="1:17" ht="15.75" x14ac:dyDescent="0.25">
      <c r="A937" s="190"/>
      <c r="B937" s="189"/>
      <c r="C937" s="189"/>
      <c r="D937" s="189"/>
      <c r="E937" s="189"/>
      <c r="F937" s="189"/>
      <c r="G937" s="114" t="s">
        <v>8</v>
      </c>
      <c r="H937" s="32">
        <f t="shared" si="234"/>
        <v>0</v>
      </c>
      <c r="I937" s="32">
        <v>0</v>
      </c>
      <c r="J937" s="32">
        <v>0</v>
      </c>
      <c r="K937" s="32">
        <v>0</v>
      </c>
      <c r="L937" s="32">
        <v>0</v>
      </c>
      <c r="M937" s="32">
        <v>0</v>
      </c>
      <c r="N937" s="32">
        <v>0</v>
      </c>
      <c r="O937" s="189"/>
      <c r="P937" s="189"/>
      <c r="Q937" s="74"/>
    </row>
    <row r="938" spans="1:17" ht="24" x14ac:dyDescent="0.25">
      <c r="A938" s="190"/>
      <c r="B938" s="189"/>
      <c r="C938" s="189"/>
      <c r="D938" s="189"/>
      <c r="E938" s="189"/>
      <c r="F938" s="189"/>
      <c r="G938" s="114" t="s">
        <v>9</v>
      </c>
      <c r="H938" s="32">
        <f t="shared" si="234"/>
        <v>0</v>
      </c>
      <c r="I938" s="32">
        <v>0</v>
      </c>
      <c r="J938" s="32">
        <v>0</v>
      </c>
      <c r="K938" s="32">
        <v>0</v>
      </c>
      <c r="L938" s="32">
        <v>0</v>
      </c>
      <c r="M938" s="32">
        <v>0</v>
      </c>
      <c r="N938" s="32">
        <v>0</v>
      </c>
      <c r="O938" s="189"/>
      <c r="P938" s="189"/>
      <c r="Q938" s="74"/>
    </row>
    <row r="939" spans="1:17" ht="36" x14ac:dyDescent="0.25">
      <c r="A939" s="190" t="s">
        <v>2544</v>
      </c>
      <c r="B939" s="189" t="s">
        <v>2540</v>
      </c>
      <c r="C939" s="189" t="s">
        <v>542</v>
      </c>
      <c r="D939" s="189">
        <v>2026</v>
      </c>
      <c r="E939" s="189"/>
      <c r="F939" s="189" t="s">
        <v>2541</v>
      </c>
      <c r="G939" s="114" t="s">
        <v>4</v>
      </c>
      <c r="H939" s="32">
        <f>SUM(H940:H943)</f>
        <v>59.3</v>
      </c>
      <c r="I939" s="32">
        <f t="shared" ref="I939:N939" si="237">SUM(I940:I943)</f>
        <v>0</v>
      </c>
      <c r="J939" s="32">
        <f t="shared" si="237"/>
        <v>59.3</v>
      </c>
      <c r="K939" s="32">
        <f t="shared" si="237"/>
        <v>0</v>
      </c>
      <c r="L939" s="32">
        <f t="shared" si="237"/>
        <v>0</v>
      </c>
      <c r="M939" s="32">
        <f t="shared" si="237"/>
        <v>0</v>
      </c>
      <c r="N939" s="32">
        <f t="shared" si="237"/>
        <v>0</v>
      </c>
      <c r="O939" s="189">
        <v>2000</v>
      </c>
      <c r="P939" s="189" t="s">
        <v>1394</v>
      </c>
      <c r="Q939" s="74"/>
    </row>
    <row r="940" spans="1:17" ht="15.75" x14ac:dyDescent="0.25">
      <c r="A940" s="190"/>
      <c r="B940" s="189"/>
      <c r="C940" s="189"/>
      <c r="D940" s="189"/>
      <c r="E940" s="189"/>
      <c r="F940" s="189"/>
      <c r="G940" s="114" t="s">
        <v>259</v>
      </c>
      <c r="H940" s="32">
        <f t="shared" si="234"/>
        <v>52.9</v>
      </c>
      <c r="I940" s="32">
        <v>0</v>
      </c>
      <c r="J940" s="32">
        <v>52.9</v>
      </c>
      <c r="K940" s="32">
        <v>0</v>
      </c>
      <c r="L940" s="32">
        <v>0</v>
      </c>
      <c r="M940" s="32">
        <v>0</v>
      </c>
      <c r="N940" s="32">
        <v>0</v>
      </c>
      <c r="O940" s="189"/>
      <c r="P940" s="189"/>
      <c r="Q940" s="74"/>
    </row>
    <row r="941" spans="1:17" ht="36" x14ac:dyDescent="0.25">
      <c r="A941" s="190"/>
      <c r="B941" s="189"/>
      <c r="C941" s="189"/>
      <c r="D941" s="189"/>
      <c r="E941" s="189"/>
      <c r="F941" s="189"/>
      <c r="G941" s="114" t="s">
        <v>7</v>
      </c>
      <c r="H941" s="32">
        <f t="shared" si="234"/>
        <v>6.4</v>
      </c>
      <c r="I941" s="32">
        <v>0</v>
      </c>
      <c r="J941" s="32">
        <v>6.4</v>
      </c>
      <c r="K941" s="32">
        <v>0</v>
      </c>
      <c r="L941" s="32">
        <v>0</v>
      </c>
      <c r="M941" s="32">
        <v>0</v>
      </c>
      <c r="N941" s="32">
        <v>0</v>
      </c>
      <c r="O941" s="189"/>
      <c r="P941" s="189"/>
      <c r="Q941" s="74"/>
    </row>
    <row r="942" spans="1:17" ht="15.75" x14ac:dyDescent="0.25">
      <c r="A942" s="190"/>
      <c r="B942" s="189"/>
      <c r="C942" s="189"/>
      <c r="D942" s="189"/>
      <c r="E942" s="189"/>
      <c r="F942" s="189"/>
      <c r="G942" s="114" t="s">
        <v>8</v>
      </c>
      <c r="H942" s="32">
        <f t="shared" si="234"/>
        <v>0</v>
      </c>
      <c r="I942" s="32">
        <v>0</v>
      </c>
      <c r="J942" s="32">
        <v>0</v>
      </c>
      <c r="K942" s="32">
        <v>0</v>
      </c>
      <c r="L942" s="32">
        <v>0</v>
      </c>
      <c r="M942" s="32">
        <v>0</v>
      </c>
      <c r="N942" s="32">
        <v>0</v>
      </c>
      <c r="O942" s="189"/>
      <c r="P942" s="189"/>
      <c r="Q942" s="74"/>
    </row>
    <row r="943" spans="1:17" ht="24" x14ac:dyDescent="0.25">
      <c r="A943" s="190"/>
      <c r="B943" s="189"/>
      <c r="C943" s="189"/>
      <c r="D943" s="189"/>
      <c r="E943" s="189"/>
      <c r="F943" s="189"/>
      <c r="G943" s="114" t="s">
        <v>9</v>
      </c>
      <c r="H943" s="32">
        <f t="shared" si="234"/>
        <v>0</v>
      </c>
      <c r="I943" s="32">
        <v>0</v>
      </c>
      <c r="J943" s="32">
        <v>0</v>
      </c>
      <c r="K943" s="32">
        <v>0</v>
      </c>
      <c r="L943" s="32">
        <v>0</v>
      </c>
      <c r="M943" s="32">
        <v>0</v>
      </c>
      <c r="N943" s="32">
        <v>0</v>
      </c>
      <c r="O943" s="189"/>
      <c r="P943" s="189"/>
      <c r="Q943" s="74"/>
    </row>
    <row r="944" spans="1:17" ht="36" x14ac:dyDescent="0.25">
      <c r="A944" s="190" t="s">
        <v>2545</v>
      </c>
      <c r="B944" s="189" t="s">
        <v>2540</v>
      </c>
      <c r="C944" s="189" t="s">
        <v>542</v>
      </c>
      <c r="D944" s="189">
        <v>2026</v>
      </c>
      <c r="E944" s="189"/>
      <c r="F944" s="189" t="s">
        <v>2541</v>
      </c>
      <c r="G944" s="114" t="s">
        <v>4</v>
      </c>
      <c r="H944" s="32">
        <f>SUM(H945:H948)</f>
        <v>97.399999999999991</v>
      </c>
      <c r="I944" s="32">
        <f t="shared" ref="I944:N944" si="238">SUM(I945:I948)</f>
        <v>0</v>
      </c>
      <c r="J944" s="32">
        <f t="shared" si="238"/>
        <v>97.399999999999991</v>
      </c>
      <c r="K944" s="32">
        <f t="shared" si="238"/>
        <v>0</v>
      </c>
      <c r="L944" s="32">
        <f t="shared" si="238"/>
        <v>0</v>
      </c>
      <c r="M944" s="32">
        <f t="shared" si="238"/>
        <v>0</v>
      </c>
      <c r="N944" s="32">
        <f t="shared" si="238"/>
        <v>0</v>
      </c>
      <c r="O944" s="189">
        <v>600</v>
      </c>
      <c r="P944" s="189" t="s">
        <v>1920</v>
      </c>
      <c r="Q944" s="74"/>
    </row>
    <row r="945" spans="1:17" ht="15.75" x14ac:dyDescent="0.25">
      <c r="A945" s="190"/>
      <c r="B945" s="189"/>
      <c r="C945" s="189"/>
      <c r="D945" s="189"/>
      <c r="E945" s="189"/>
      <c r="F945" s="189"/>
      <c r="G945" s="114" t="s">
        <v>259</v>
      </c>
      <c r="H945" s="32">
        <f t="shared" si="234"/>
        <v>30.1</v>
      </c>
      <c r="I945" s="32">
        <v>0</v>
      </c>
      <c r="J945" s="32">
        <v>30.1</v>
      </c>
      <c r="K945" s="32">
        <v>0</v>
      </c>
      <c r="L945" s="32">
        <v>0</v>
      </c>
      <c r="M945" s="32">
        <v>0</v>
      </c>
      <c r="N945" s="32">
        <v>0</v>
      </c>
      <c r="O945" s="189"/>
      <c r="P945" s="189"/>
      <c r="Q945" s="74"/>
    </row>
    <row r="946" spans="1:17" ht="36" x14ac:dyDescent="0.25">
      <c r="A946" s="190"/>
      <c r="B946" s="189"/>
      <c r="C946" s="189"/>
      <c r="D946" s="189"/>
      <c r="E946" s="189"/>
      <c r="F946" s="189"/>
      <c r="G946" s="114" t="s">
        <v>7</v>
      </c>
      <c r="H946" s="32">
        <f t="shared" si="234"/>
        <v>67</v>
      </c>
      <c r="I946" s="32">
        <v>0</v>
      </c>
      <c r="J946" s="32">
        <v>67</v>
      </c>
      <c r="K946" s="32">
        <v>0</v>
      </c>
      <c r="L946" s="32">
        <v>0</v>
      </c>
      <c r="M946" s="32">
        <v>0</v>
      </c>
      <c r="N946" s="32">
        <v>0</v>
      </c>
      <c r="O946" s="189"/>
      <c r="P946" s="189"/>
      <c r="Q946" s="74"/>
    </row>
    <row r="947" spans="1:17" ht="15.75" x14ac:dyDescent="0.25">
      <c r="A947" s="190"/>
      <c r="B947" s="189"/>
      <c r="C947" s="189"/>
      <c r="D947" s="189"/>
      <c r="E947" s="189"/>
      <c r="F947" s="189"/>
      <c r="G947" s="114" t="s">
        <v>8</v>
      </c>
      <c r="H947" s="32">
        <f t="shared" si="234"/>
        <v>0.3</v>
      </c>
      <c r="I947" s="32">
        <v>0</v>
      </c>
      <c r="J947" s="32">
        <v>0.3</v>
      </c>
      <c r="K947" s="32">
        <v>0</v>
      </c>
      <c r="L947" s="32">
        <v>0</v>
      </c>
      <c r="M947" s="32">
        <v>0</v>
      </c>
      <c r="N947" s="32">
        <v>0</v>
      </c>
      <c r="O947" s="189"/>
      <c r="P947" s="189"/>
      <c r="Q947" s="74"/>
    </row>
    <row r="948" spans="1:17" ht="24" x14ac:dyDescent="0.25">
      <c r="A948" s="190"/>
      <c r="B948" s="189"/>
      <c r="C948" s="189"/>
      <c r="D948" s="189"/>
      <c r="E948" s="189"/>
      <c r="F948" s="189"/>
      <c r="G948" s="114" t="s">
        <v>9</v>
      </c>
      <c r="H948" s="32">
        <f t="shared" si="234"/>
        <v>0</v>
      </c>
      <c r="I948" s="32">
        <v>0</v>
      </c>
      <c r="J948" s="32">
        <v>0</v>
      </c>
      <c r="K948" s="32">
        <v>0</v>
      </c>
      <c r="L948" s="32">
        <v>0</v>
      </c>
      <c r="M948" s="32">
        <v>0</v>
      </c>
      <c r="N948" s="32">
        <v>0</v>
      </c>
      <c r="O948" s="189"/>
      <c r="P948" s="189"/>
      <c r="Q948" s="74"/>
    </row>
    <row r="949" spans="1:17" ht="36" x14ac:dyDescent="0.25">
      <c r="A949" s="190" t="s">
        <v>2546</v>
      </c>
      <c r="B949" s="189" t="s">
        <v>2540</v>
      </c>
      <c r="C949" s="189" t="s">
        <v>542</v>
      </c>
      <c r="D949" s="189" t="s">
        <v>150</v>
      </c>
      <c r="E949" s="189"/>
      <c r="F949" s="189" t="s">
        <v>2541</v>
      </c>
      <c r="G949" s="114" t="s">
        <v>4</v>
      </c>
      <c r="H949" s="32">
        <f>SUM(H950:H953)</f>
        <v>1031.7</v>
      </c>
      <c r="I949" s="32">
        <f t="shared" ref="I949:N949" si="239">SUM(I950:I953)</f>
        <v>884.3</v>
      </c>
      <c r="J949" s="32">
        <f t="shared" si="239"/>
        <v>147.4</v>
      </c>
      <c r="K949" s="32">
        <f t="shared" si="239"/>
        <v>0</v>
      </c>
      <c r="L949" s="32">
        <f t="shared" si="239"/>
        <v>0</v>
      </c>
      <c r="M949" s="32">
        <f t="shared" si="239"/>
        <v>0</v>
      </c>
      <c r="N949" s="32">
        <f t="shared" si="239"/>
        <v>0</v>
      </c>
      <c r="O949" s="189">
        <v>3000</v>
      </c>
      <c r="P949" s="189" t="s">
        <v>1394</v>
      </c>
      <c r="Q949" s="74"/>
    </row>
    <row r="950" spans="1:17" ht="15.75" x14ac:dyDescent="0.25">
      <c r="A950" s="190"/>
      <c r="B950" s="189"/>
      <c r="C950" s="189"/>
      <c r="D950" s="189"/>
      <c r="E950" s="189"/>
      <c r="F950" s="189"/>
      <c r="G950" s="114" t="s">
        <v>259</v>
      </c>
      <c r="H950" s="32">
        <f t="shared" si="234"/>
        <v>0</v>
      </c>
      <c r="I950" s="32">
        <v>0</v>
      </c>
      <c r="J950" s="32">
        <v>0</v>
      </c>
      <c r="K950" s="32">
        <v>0</v>
      </c>
      <c r="L950" s="32">
        <v>0</v>
      </c>
      <c r="M950" s="32">
        <v>0</v>
      </c>
      <c r="N950" s="32">
        <v>0</v>
      </c>
      <c r="O950" s="189"/>
      <c r="P950" s="189"/>
      <c r="Q950" s="74"/>
    </row>
    <row r="951" spans="1:17" ht="36" x14ac:dyDescent="0.25">
      <c r="A951" s="190"/>
      <c r="B951" s="189"/>
      <c r="C951" s="189"/>
      <c r="D951" s="189"/>
      <c r="E951" s="189"/>
      <c r="F951" s="189"/>
      <c r="G951" s="114" t="s">
        <v>7</v>
      </c>
      <c r="H951" s="32">
        <f t="shared" si="234"/>
        <v>1031.7</v>
      </c>
      <c r="I951" s="32">
        <v>884.3</v>
      </c>
      <c r="J951" s="32">
        <v>147.4</v>
      </c>
      <c r="K951" s="32">
        <v>0</v>
      </c>
      <c r="L951" s="32">
        <v>0</v>
      </c>
      <c r="M951" s="32">
        <v>0</v>
      </c>
      <c r="N951" s="32">
        <v>0</v>
      </c>
      <c r="O951" s="189"/>
      <c r="P951" s="189"/>
      <c r="Q951" s="74"/>
    </row>
    <row r="952" spans="1:17" ht="15.75" x14ac:dyDescent="0.25">
      <c r="A952" s="190"/>
      <c r="B952" s="189"/>
      <c r="C952" s="189"/>
      <c r="D952" s="189"/>
      <c r="E952" s="189"/>
      <c r="F952" s="189"/>
      <c r="G952" s="114" t="s">
        <v>8</v>
      </c>
      <c r="H952" s="32">
        <f t="shared" si="234"/>
        <v>0</v>
      </c>
      <c r="I952" s="32">
        <v>0</v>
      </c>
      <c r="J952" s="32">
        <v>0</v>
      </c>
      <c r="K952" s="32">
        <v>0</v>
      </c>
      <c r="L952" s="32">
        <v>0</v>
      </c>
      <c r="M952" s="32">
        <v>0</v>
      </c>
      <c r="N952" s="32">
        <v>0</v>
      </c>
      <c r="O952" s="189"/>
      <c r="P952" s="189"/>
      <c r="Q952" s="74"/>
    </row>
    <row r="953" spans="1:17" ht="24" x14ac:dyDescent="0.25">
      <c r="A953" s="190"/>
      <c r="B953" s="189"/>
      <c r="C953" s="189"/>
      <c r="D953" s="189"/>
      <c r="E953" s="189"/>
      <c r="F953" s="189"/>
      <c r="G953" s="114" t="s">
        <v>9</v>
      </c>
      <c r="H953" s="32">
        <f t="shared" si="234"/>
        <v>0</v>
      </c>
      <c r="I953" s="32">
        <v>0</v>
      </c>
      <c r="J953" s="32">
        <v>0</v>
      </c>
      <c r="K953" s="32">
        <v>0</v>
      </c>
      <c r="L953" s="32">
        <v>0</v>
      </c>
      <c r="M953" s="32">
        <v>0</v>
      </c>
      <c r="N953" s="32">
        <v>0</v>
      </c>
      <c r="O953" s="189"/>
      <c r="P953" s="189"/>
      <c r="Q953" s="74"/>
    </row>
    <row r="954" spans="1:17" ht="36" x14ac:dyDescent="0.25">
      <c r="A954" s="190" t="s">
        <v>2547</v>
      </c>
      <c r="B954" s="189" t="s">
        <v>2540</v>
      </c>
      <c r="C954" s="189" t="s">
        <v>542</v>
      </c>
      <c r="D954" s="189">
        <v>2030</v>
      </c>
      <c r="E954" s="189"/>
      <c r="F954" s="189" t="s">
        <v>2541</v>
      </c>
      <c r="G954" s="114" t="s">
        <v>4</v>
      </c>
      <c r="H954" s="32">
        <f>SUM(H955:H958)</f>
        <v>6</v>
      </c>
      <c r="I954" s="32">
        <f t="shared" ref="I954:N954" si="240">SUM(I955:I958)</f>
        <v>0</v>
      </c>
      <c r="J954" s="32">
        <f t="shared" si="240"/>
        <v>0</v>
      </c>
      <c r="K954" s="32">
        <f t="shared" si="240"/>
        <v>0</v>
      </c>
      <c r="L954" s="32">
        <f t="shared" si="240"/>
        <v>0</v>
      </c>
      <c r="M954" s="32">
        <f t="shared" si="240"/>
        <v>0</v>
      </c>
      <c r="N954" s="32">
        <f t="shared" si="240"/>
        <v>6</v>
      </c>
      <c r="O954" s="189">
        <v>600</v>
      </c>
      <c r="P954" s="189" t="s">
        <v>1394</v>
      </c>
      <c r="Q954" s="74"/>
    </row>
    <row r="955" spans="1:17" ht="15.75" x14ac:dyDescent="0.25">
      <c r="A955" s="190"/>
      <c r="B955" s="189"/>
      <c r="C955" s="189"/>
      <c r="D955" s="189"/>
      <c r="E955" s="189"/>
      <c r="F955" s="189"/>
      <c r="G955" s="114" t="s">
        <v>6</v>
      </c>
      <c r="H955" s="32">
        <f t="shared" si="234"/>
        <v>0</v>
      </c>
      <c r="I955" s="32">
        <v>0</v>
      </c>
      <c r="J955" s="32">
        <v>0</v>
      </c>
      <c r="K955" s="32">
        <v>0</v>
      </c>
      <c r="L955" s="32">
        <v>0</v>
      </c>
      <c r="M955" s="32">
        <v>0</v>
      </c>
      <c r="N955" s="32">
        <v>0</v>
      </c>
      <c r="O955" s="189"/>
      <c r="P955" s="189"/>
      <c r="Q955" s="74"/>
    </row>
    <row r="956" spans="1:17" ht="36" x14ac:dyDescent="0.25">
      <c r="A956" s="190"/>
      <c r="B956" s="189"/>
      <c r="C956" s="189"/>
      <c r="D956" s="189"/>
      <c r="E956" s="189"/>
      <c r="F956" s="189"/>
      <c r="G956" s="114" t="s">
        <v>7</v>
      </c>
      <c r="H956" s="32">
        <f t="shared" si="234"/>
        <v>6</v>
      </c>
      <c r="I956" s="32">
        <v>0</v>
      </c>
      <c r="J956" s="32">
        <v>0</v>
      </c>
      <c r="K956" s="32">
        <v>0</v>
      </c>
      <c r="L956" s="32">
        <v>0</v>
      </c>
      <c r="M956" s="32">
        <v>0</v>
      </c>
      <c r="N956" s="32">
        <v>6</v>
      </c>
      <c r="O956" s="189"/>
      <c r="P956" s="189"/>
      <c r="Q956" s="74"/>
    </row>
    <row r="957" spans="1:17" ht="15.75" x14ac:dyDescent="0.25">
      <c r="A957" s="190"/>
      <c r="B957" s="189"/>
      <c r="C957" s="189"/>
      <c r="D957" s="189"/>
      <c r="E957" s="189"/>
      <c r="F957" s="189"/>
      <c r="G957" s="114" t="s">
        <v>8</v>
      </c>
      <c r="H957" s="32">
        <f t="shared" si="234"/>
        <v>0</v>
      </c>
      <c r="I957" s="32">
        <v>0</v>
      </c>
      <c r="J957" s="32">
        <v>0</v>
      </c>
      <c r="K957" s="32">
        <v>0</v>
      </c>
      <c r="L957" s="32">
        <v>0</v>
      </c>
      <c r="M957" s="32">
        <v>0</v>
      </c>
      <c r="N957" s="32">
        <v>0</v>
      </c>
      <c r="O957" s="189"/>
      <c r="P957" s="189"/>
      <c r="Q957" s="74"/>
    </row>
    <row r="958" spans="1:17" ht="24" x14ac:dyDescent="0.25">
      <c r="A958" s="190"/>
      <c r="B958" s="189"/>
      <c r="C958" s="189"/>
      <c r="D958" s="189"/>
      <c r="E958" s="189"/>
      <c r="F958" s="189"/>
      <c r="G958" s="114" t="s">
        <v>9</v>
      </c>
      <c r="H958" s="32">
        <f t="shared" si="234"/>
        <v>0</v>
      </c>
      <c r="I958" s="32">
        <v>0</v>
      </c>
      <c r="J958" s="32">
        <v>0</v>
      </c>
      <c r="K958" s="32">
        <v>0</v>
      </c>
      <c r="L958" s="32">
        <v>0</v>
      </c>
      <c r="M958" s="32">
        <v>0</v>
      </c>
      <c r="N958" s="32">
        <v>0</v>
      </c>
      <c r="O958" s="189"/>
      <c r="P958" s="189"/>
      <c r="Q958" s="74"/>
    </row>
    <row r="959" spans="1:17" ht="36" x14ac:dyDescent="0.25">
      <c r="A959" s="190" t="s">
        <v>2548</v>
      </c>
      <c r="B959" s="189" t="s">
        <v>2549</v>
      </c>
      <c r="C959" s="189" t="s">
        <v>542</v>
      </c>
      <c r="D959" s="189">
        <v>2030</v>
      </c>
      <c r="E959" s="189"/>
      <c r="F959" s="189" t="s">
        <v>2541</v>
      </c>
      <c r="G959" s="114" t="s">
        <v>4</v>
      </c>
      <c r="H959" s="32">
        <f>SUM(H960:H963)</f>
        <v>126.1</v>
      </c>
      <c r="I959" s="32">
        <f t="shared" ref="I959:N959" si="241">SUM(I960:I963)</f>
        <v>0</v>
      </c>
      <c r="J959" s="32">
        <f t="shared" si="241"/>
        <v>0</v>
      </c>
      <c r="K959" s="32">
        <f t="shared" si="241"/>
        <v>0</v>
      </c>
      <c r="L959" s="32">
        <f t="shared" si="241"/>
        <v>0</v>
      </c>
      <c r="M959" s="32">
        <f t="shared" si="241"/>
        <v>0</v>
      </c>
      <c r="N959" s="32">
        <f t="shared" si="241"/>
        <v>126.1</v>
      </c>
      <c r="O959" s="189">
        <v>2408</v>
      </c>
      <c r="P959" s="189" t="s">
        <v>2550</v>
      </c>
      <c r="Q959" s="74"/>
    </row>
    <row r="960" spans="1:17" ht="15.75" x14ac:dyDescent="0.25">
      <c r="A960" s="190"/>
      <c r="B960" s="189"/>
      <c r="C960" s="189"/>
      <c r="D960" s="189"/>
      <c r="E960" s="189"/>
      <c r="F960" s="189"/>
      <c r="G960" s="114" t="s">
        <v>6</v>
      </c>
      <c r="H960" s="32">
        <f t="shared" si="234"/>
        <v>0</v>
      </c>
      <c r="I960" s="32">
        <v>0</v>
      </c>
      <c r="J960" s="32">
        <v>0</v>
      </c>
      <c r="K960" s="32">
        <v>0</v>
      </c>
      <c r="L960" s="32">
        <v>0</v>
      </c>
      <c r="M960" s="32">
        <v>0</v>
      </c>
      <c r="N960" s="32">
        <v>0</v>
      </c>
      <c r="O960" s="189"/>
      <c r="P960" s="189"/>
      <c r="Q960" s="74"/>
    </row>
    <row r="961" spans="1:17" ht="36" x14ac:dyDescent="0.25">
      <c r="A961" s="190"/>
      <c r="B961" s="189"/>
      <c r="C961" s="189"/>
      <c r="D961" s="189"/>
      <c r="E961" s="189"/>
      <c r="F961" s="189"/>
      <c r="G961" s="114" t="s">
        <v>7</v>
      </c>
      <c r="H961" s="32">
        <f t="shared" si="234"/>
        <v>126.1</v>
      </c>
      <c r="I961" s="32">
        <v>0</v>
      </c>
      <c r="J961" s="32">
        <v>0</v>
      </c>
      <c r="K961" s="32">
        <v>0</v>
      </c>
      <c r="L961" s="32">
        <v>0</v>
      </c>
      <c r="M961" s="32">
        <v>0</v>
      </c>
      <c r="N961" s="32">
        <v>126.1</v>
      </c>
      <c r="O961" s="189"/>
      <c r="P961" s="189"/>
      <c r="Q961" s="74"/>
    </row>
    <row r="962" spans="1:17" ht="15.75" x14ac:dyDescent="0.25">
      <c r="A962" s="190"/>
      <c r="B962" s="189"/>
      <c r="C962" s="189"/>
      <c r="D962" s="189"/>
      <c r="E962" s="189"/>
      <c r="F962" s="189"/>
      <c r="G962" s="114" t="s">
        <v>8</v>
      </c>
      <c r="H962" s="32">
        <f t="shared" si="234"/>
        <v>0</v>
      </c>
      <c r="I962" s="32">
        <v>0</v>
      </c>
      <c r="J962" s="32">
        <v>0</v>
      </c>
      <c r="K962" s="32">
        <v>0</v>
      </c>
      <c r="L962" s="32">
        <v>0</v>
      </c>
      <c r="M962" s="32">
        <v>0</v>
      </c>
      <c r="N962" s="32">
        <v>0</v>
      </c>
      <c r="O962" s="189"/>
      <c r="P962" s="189"/>
      <c r="Q962" s="74"/>
    </row>
    <row r="963" spans="1:17" ht="24" x14ac:dyDescent="0.25">
      <c r="A963" s="190"/>
      <c r="B963" s="189"/>
      <c r="C963" s="189"/>
      <c r="D963" s="189"/>
      <c r="E963" s="189"/>
      <c r="F963" s="189"/>
      <c r="G963" s="114" t="s">
        <v>9</v>
      </c>
      <c r="H963" s="32">
        <f t="shared" si="234"/>
        <v>0</v>
      </c>
      <c r="I963" s="32">
        <v>0</v>
      </c>
      <c r="J963" s="32">
        <v>0</v>
      </c>
      <c r="K963" s="32">
        <v>0</v>
      </c>
      <c r="L963" s="32">
        <v>0</v>
      </c>
      <c r="M963" s="32">
        <v>0</v>
      </c>
      <c r="N963" s="32">
        <v>0</v>
      </c>
      <c r="O963" s="189"/>
      <c r="P963" s="189"/>
      <c r="Q963" s="74"/>
    </row>
    <row r="964" spans="1:17" ht="36" x14ac:dyDescent="0.25">
      <c r="A964" s="190" t="s">
        <v>2551</v>
      </c>
      <c r="B964" s="189" t="s">
        <v>2540</v>
      </c>
      <c r="C964" s="189" t="s">
        <v>542</v>
      </c>
      <c r="D964" s="189">
        <v>2030</v>
      </c>
      <c r="E964" s="189"/>
      <c r="F964" s="189" t="s">
        <v>2541</v>
      </c>
      <c r="G964" s="114" t="s">
        <v>4</v>
      </c>
      <c r="H964" s="32">
        <f>SUM(H965:H968)</f>
        <v>75.099999999999994</v>
      </c>
      <c r="I964" s="32">
        <f t="shared" ref="I964:N964" si="242">SUM(I965:I968)</f>
        <v>0</v>
      </c>
      <c r="J964" s="32">
        <f t="shared" si="242"/>
        <v>0</v>
      </c>
      <c r="K964" s="32">
        <f t="shared" si="242"/>
        <v>0</v>
      </c>
      <c r="L964" s="32">
        <f t="shared" si="242"/>
        <v>0</v>
      </c>
      <c r="M964" s="32">
        <f t="shared" si="242"/>
        <v>0</v>
      </c>
      <c r="N964" s="32">
        <f t="shared" si="242"/>
        <v>75.099999999999994</v>
      </c>
      <c r="O964" s="189">
        <v>2000</v>
      </c>
      <c r="P964" s="189" t="s">
        <v>1394</v>
      </c>
      <c r="Q964" s="74"/>
    </row>
    <row r="965" spans="1:17" ht="15.75" x14ac:dyDescent="0.25">
      <c r="A965" s="190"/>
      <c r="B965" s="189"/>
      <c r="C965" s="189"/>
      <c r="D965" s="189"/>
      <c r="E965" s="189"/>
      <c r="F965" s="189"/>
      <c r="G965" s="114" t="s">
        <v>6</v>
      </c>
      <c r="H965" s="32">
        <f t="shared" si="234"/>
        <v>0</v>
      </c>
      <c r="I965" s="32">
        <v>0</v>
      </c>
      <c r="J965" s="32">
        <v>0</v>
      </c>
      <c r="K965" s="32">
        <v>0</v>
      </c>
      <c r="L965" s="32">
        <v>0</v>
      </c>
      <c r="M965" s="32">
        <v>0</v>
      </c>
      <c r="N965" s="32">
        <v>0</v>
      </c>
      <c r="O965" s="189"/>
      <c r="P965" s="189"/>
      <c r="Q965" s="74"/>
    </row>
    <row r="966" spans="1:17" ht="36" x14ac:dyDescent="0.25">
      <c r="A966" s="190"/>
      <c r="B966" s="189"/>
      <c r="C966" s="189"/>
      <c r="D966" s="189"/>
      <c r="E966" s="189"/>
      <c r="F966" s="189"/>
      <c r="G966" s="114" t="s">
        <v>7</v>
      </c>
      <c r="H966" s="32">
        <f t="shared" si="234"/>
        <v>75.099999999999994</v>
      </c>
      <c r="I966" s="116">
        <v>0</v>
      </c>
      <c r="J966" s="32">
        <v>0</v>
      </c>
      <c r="K966" s="32">
        <v>0</v>
      </c>
      <c r="L966" s="32">
        <v>0</v>
      </c>
      <c r="M966" s="32">
        <v>0</v>
      </c>
      <c r="N966" s="32">
        <v>75.099999999999994</v>
      </c>
      <c r="O966" s="189"/>
      <c r="P966" s="189"/>
      <c r="Q966" s="74"/>
    </row>
    <row r="967" spans="1:17" ht="15.75" x14ac:dyDescent="0.25">
      <c r="A967" s="190"/>
      <c r="B967" s="189"/>
      <c r="C967" s="189"/>
      <c r="D967" s="189"/>
      <c r="E967" s="189"/>
      <c r="F967" s="189"/>
      <c r="G967" s="114" t="s">
        <v>8</v>
      </c>
      <c r="H967" s="32">
        <f t="shared" si="234"/>
        <v>0</v>
      </c>
      <c r="I967" s="32">
        <v>0</v>
      </c>
      <c r="J967" s="32">
        <v>0</v>
      </c>
      <c r="K967" s="32">
        <v>0</v>
      </c>
      <c r="L967" s="32">
        <v>0</v>
      </c>
      <c r="M967" s="32">
        <v>0</v>
      </c>
      <c r="N967" s="32">
        <v>0</v>
      </c>
      <c r="O967" s="189"/>
      <c r="P967" s="189"/>
      <c r="Q967" s="74"/>
    </row>
    <row r="968" spans="1:17" ht="24" x14ac:dyDescent="0.25">
      <c r="A968" s="190"/>
      <c r="B968" s="189"/>
      <c r="C968" s="189"/>
      <c r="D968" s="189"/>
      <c r="E968" s="189"/>
      <c r="F968" s="189"/>
      <c r="G968" s="114" t="s">
        <v>9</v>
      </c>
      <c r="H968" s="32">
        <f t="shared" si="234"/>
        <v>0</v>
      </c>
      <c r="I968" s="32">
        <v>0</v>
      </c>
      <c r="J968" s="32">
        <v>0</v>
      </c>
      <c r="K968" s="32">
        <v>0</v>
      </c>
      <c r="L968" s="32">
        <v>0</v>
      </c>
      <c r="M968" s="32">
        <v>0</v>
      </c>
      <c r="N968" s="32">
        <v>0</v>
      </c>
      <c r="O968" s="189"/>
      <c r="P968" s="189"/>
      <c r="Q968" s="74"/>
    </row>
    <row r="969" spans="1:17" ht="36" customHeight="1" x14ac:dyDescent="0.25">
      <c r="A969" s="190" t="s">
        <v>2552</v>
      </c>
      <c r="B969" s="189" t="s">
        <v>2540</v>
      </c>
      <c r="C969" s="189" t="s">
        <v>542</v>
      </c>
      <c r="D969" s="189">
        <v>2030</v>
      </c>
      <c r="E969" s="189"/>
      <c r="F969" s="189" t="s">
        <v>2541</v>
      </c>
      <c r="G969" s="114" t="s">
        <v>4</v>
      </c>
      <c r="H969" s="32">
        <f>SUM(H970:H973)</f>
        <v>4.8</v>
      </c>
      <c r="I969" s="32">
        <f t="shared" ref="I969:N969" si="243">SUM(I970:I973)</f>
        <v>0</v>
      </c>
      <c r="J969" s="32">
        <f t="shared" si="243"/>
        <v>0</v>
      </c>
      <c r="K969" s="32">
        <f t="shared" si="243"/>
        <v>0</v>
      </c>
      <c r="L969" s="32">
        <f t="shared" si="243"/>
        <v>0</v>
      </c>
      <c r="M969" s="32">
        <f t="shared" si="243"/>
        <v>0</v>
      </c>
      <c r="N969" s="32">
        <f t="shared" si="243"/>
        <v>4.8</v>
      </c>
      <c r="O969" s="189"/>
      <c r="P969" s="189"/>
      <c r="Q969" s="74"/>
    </row>
    <row r="970" spans="1:17" ht="15.75" x14ac:dyDescent="0.25">
      <c r="A970" s="190"/>
      <c r="B970" s="189"/>
      <c r="C970" s="189"/>
      <c r="D970" s="189"/>
      <c r="E970" s="189"/>
      <c r="F970" s="189"/>
      <c r="G970" s="114" t="s">
        <v>6</v>
      </c>
      <c r="H970" s="32">
        <f t="shared" si="234"/>
        <v>0</v>
      </c>
      <c r="I970" s="32">
        <v>0</v>
      </c>
      <c r="J970" s="32">
        <v>0</v>
      </c>
      <c r="K970" s="32">
        <v>0</v>
      </c>
      <c r="L970" s="32">
        <v>0</v>
      </c>
      <c r="M970" s="32">
        <v>0</v>
      </c>
      <c r="N970" s="32">
        <v>0</v>
      </c>
      <c r="O970" s="189"/>
      <c r="P970" s="189"/>
      <c r="Q970" s="74"/>
    </row>
    <row r="971" spans="1:17" ht="36" x14ac:dyDescent="0.25">
      <c r="A971" s="190"/>
      <c r="B971" s="189"/>
      <c r="C971" s="189"/>
      <c r="D971" s="189"/>
      <c r="E971" s="189"/>
      <c r="F971" s="189"/>
      <c r="G971" s="114" t="s">
        <v>7</v>
      </c>
      <c r="H971" s="32">
        <f t="shared" si="234"/>
        <v>4.8</v>
      </c>
      <c r="I971" s="32">
        <v>0</v>
      </c>
      <c r="J971" s="32">
        <v>0</v>
      </c>
      <c r="K971" s="32">
        <v>0</v>
      </c>
      <c r="L971" s="32">
        <v>0</v>
      </c>
      <c r="M971" s="32">
        <v>0</v>
      </c>
      <c r="N971" s="32">
        <v>4.8</v>
      </c>
      <c r="O971" s="189"/>
      <c r="P971" s="189"/>
      <c r="Q971" s="74"/>
    </row>
    <row r="972" spans="1:17" ht="15.75" x14ac:dyDescent="0.25">
      <c r="A972" s="190"/>
      <c r="B972" s="189"/>
      <c r="C972" s="189"/>
      <c r="D972" s="189"/>
      <c r="E972" s="189"/>
      <c r="F972" s="189"/>
      <c r="G972" s="114" t="s">
        <v>8</v>
      </c>
      <c r="H972" s="32">
        <f t="shared" si="234"/>
        <v>0</v>
      </c>
      <c r="I972" s="32">
        <v>0</v>
      </c>
      <c r="J972" s="32">
        <v>0</v>
      </c>
      <c r="K972" s="32">
        <v>0</v>
      </c>
      <c r="L972" s="32">
        <v>0</v>
      </c>
      <c r="M972" s="32">
        <v>0</v>
      </c>
      <c r="N972" s="32">
        <v>0</v>
      </c>
      <c r="O972" s="189"/>
      <c r="P972" s="189"/>
      <c r="Q972" s="74"/>
    </row>
    <row r="973" spans="1:17" ht="24" x14ac:dyDescent="0.25">
      <c r="A973" s="190"/>
      <c r="B973" s="189"/>
      <c r="C973" s="189"/>
      <c r="D973" s="189"/>
      <c r="E973" s="189"/>
      <c r="F973" s="189"/>
      <c r="G973" s="114" t="s">
        <v>9</v>
      </c>
      <c r="H973" s="32">
        <f t="shared" si="234"/>
        <v>0</v>
      </c>
      <c r="I973" s="32">
        <v>0</v>
      </c>
      <c r="J973" s="32">
        <v>0</v>
      </c>
      <c r="K973" s="32">
        <v>0</v>
      </c>
      <c r="L973" s="32">
        <v>0</v>
      </c>
      <c r="M973" s="32">
        <v>0</v>
      </c>
      <c r="N973" s="32">
        <v>0</v>
      </c>
      <c r="O973" s="189"/>
      <c r="P973" s="189"/>
      <c r="Q973" s="74"/>
    </row>
    <row r="974" spans="1:17" ht="36" x14ac:dyDescent="0.25">
      <c r="A974" s="190" t="s">
        <v>4469</v>
      </c>
      <c r="B974" s="433"/>
      <c r="C974" s="433"/>
      <c r="D974" s="433">
        <v>2026</v>
      </c>
      <c r="E974" s="433" t="s">
        <v>4467</v>
      </c>
      <c r="F974" s="434"/>
      <c r="G974" s="28" t="s">
        <v>4</v>
      </c>
      <c r="H974" s="32">
        <f>SUM(H975:H978)</f>
        <v>60</v>
      </c>
      <c r="I974" s="32">
        <f t="shared" ref="I974:N974" si="244">SUM(I975:I978)</f>
        <v>0</v>
      </c>
      <c r="J974" s="32">
        <f t="shared" si="244"/>
        <v>60</v>
      </c>
      <c r="K974" s="32">
        <f t="shared" si="244"/>
        <v>0</v>
      </c>
      <c r="L974" s="32">
        <f t="shared" si="244"/>
        <v>0</v>
      </c>
      <c r="M974" s="32">
        <f t="shared" si="244"/>
        <v>0</v>
      </c>
      <c r="N974" s="32">
        <f t="shared" si="244"/>
        <v>0</v>
      </c>
      <c r="O974" s="396" t="s">
        <v>4467</v>
      </c>
      <c r="P974" s="174" t="s">
        <v>4468</v>
      </c>
      <c r="Q974" s="74"/>
    </row>
    <row r="975" spans="1:17" ht="15.75" x14ac:dyDescent="0.25">
      <c r="A975" s="190"/>
      <c r="B975" s="433"/>
      <c r="C975" s="433"/>
      <c r="D975" s="433"/>
      <c r="E975" s="433"/>
      <c r="F975" s="434"/>
      <c r="G975" s="28" t="s">
        <v>6</v>
      </c>
      <c r="H975" s="32">
        <f t="shared" si="234"/>
        <v>0</v>
      </c>
      <c r="I975" s="29">
        <v>0</v>
      </c>
      <c r="J975" s="131">
        <v>0</v>
      </c>
      <c r="K975" s="29">
        <v>0</v>
      </c>
      <c r="L975" s="29">
        <v>0</v>
      </c>
      <c r="M975" s="29">
        <v>0</v>
      </c>
      <c r="N975" s="29">
        <v>0</v>
      </c>
      <c r="O975" s="396"/>
      <c r="P975" s="174"/>
      <c r="Q975" s="74"/>
    </row>
    <row r="976" spans="1:17" ht="36" x14ac:dyDescent="0.25">
      <c r="A976" s="190"/>
      <c r="B976" s="433"/>
      <c r="C976" s="433"/>
      <c r="D976" s="433"/>
      <c r="E976" s="433"/>
      <c r="F976" s="434"/>
      <c r="G976" s="28" t="s">
        <v>7</v>
      </c>
      <c r="H976" s="32">
        <f t="shared" si="234"/>
        <v>56.4</v>
      </c>
      <c r="I976" s="29">
        <v>0</v>
      </c>
      <c r="J976" s="132">
        <v>56.4</v>
      </c>
      <c r="K976" s="29">
        <v>0</v>
      </c>
      <c r="L976" s="29">
        <v>0</v>
      </c>
      <c r="M976" s="29">
        <v>0</v>
      </c>
      <c r="N976" s="29">
        <v>0</v>
      </c>
      <c r="O976" s="396"/>
      <c r="P976" s="174"/>
      <c r="Q976" s="74"/>
    </row>
    <row r="977" spans="1:17" ht="15.75" x14ac:dyDescent="0.25">
      <c r="A977" s="190"/>
      <c r="B977" s="433"/>
      <c r="C977" s="433"/>
      <c r="D977" s="433"/>
      <c r="E977" s="433"/>
      <c r="F977" s="434"/>
      <c r="G977" s="28" t="s">
        <v>8</v>
      </c>
      <c r="H977" s="32">
        <f t="shared" si="234"/>
        <v>3.6</v>
      </c>
      <c r="I977" s="29">
        <v>0</v>
      </c>
      <c r="J977" s="131">
        <v>3.6</v>
      </c>
      <c r="K977" s="29">
        <v>0</v>
      </c>
      <c r="L977" s="29">
        <v>0</v>
      </c>
      <c r="M977" s="29">
        <v>0</v>
      </c>
      <c r="N977" s="29">
        <v>0</v>
      </c>
      <c r="O977" s="396"/>
      <c r="P977" s="174"/>
      <c r="Q977" s="74"/>
    </row>
    <row r="978" spans="1:17" ht="24" x14ac:dyDescent="0.25">
      <c r="A978" s="190"/>
      <c r="B978" s="433"/>
      <c r="C978" s="433"/>
      <c r="D978" s="433"/>
      <c r="E978" s="433"/>
      <c r="F978" s="434"/>
      <c r="G978" s="28" t="s">
        <v>9</v>
      </c>
      <c r="H978" s="32">
        <f t="shared" si="234"/>
        <v>0</v>
      </c>
      <c r="I978" s="29">
        <v>0</v>
      </c>
      <c r="J978" s="29">
        <v>0</v>
      </c>
      <c r="K978" s="29">
        <v>0</v>
      </c>
      <c r="L978" s="29">
        <v>0</v>
      </c>
      <c r="M978" s="29">
        <v>0</v>
      </c>
      <c r="N978" s="29">
        <v>0</v>
      </c>
      <c r="O978" s="396"/>
      <c r="P978" s="174"/>
      <c r="Q978" s="74"/>
    </row>
    <row r="979" spans="1:17" ht="36" x14ac:dyDescent="0.25">
      <c r="A979" s="208" t="s">
        <v>125</v>
      </c>
      <c r="B979" s="208"/>
      <c r="C979" s="208"/>
      <c r="D979" s="208"/>
      <c r="E979" s="208"/>
      <c r="F979" s="208"/>
      <c r="G979" s="115" t="s">
        <v>4</v>
      </c>
      <c r="H979" s="37">
        <f t="shared" ref="H979:N979" si="245">SUM(H980:H983)</f>
        <v>1678.6999999999998</v>
      </c>
      <c r="I979" s="37">
        <f t="shared" si="245"/>
        <v>884.3</v>
      </c>
      <c r="J979" s="37">
        <f t="shared" si="245"/>
        <v>582.4</v>
      </c>
      <c r="K979" s="37">
        <f t="shared" si="245"/>
        <v>0</v>
      </c>
      <c r="L979" s="37">
        <f t="shared" si="245"/>
        <v>0</v>
      </c>
      <c r="M979" s="37">
        <f t="shared" si="245"/>
        <v>0</v>
      </c>
      <c r="N979" s="37">
        <f t="shared" si="245"/>
        <v>212</v>
      </c>
      <c r="O979" s="189"/>
      <c r="P979" s="189"/>
      <c r="Q979" s="74"/>
    </row>
    <row r="980" spans="1:17" ht="24" x14ac:dyDescent="0.25">
      <c r="A980" s="208"/>
      <c r="B980" s="208"/>
      <c r="C980" s="208"/>
      <c r="D980" s="208"/>
      <c r="E980" s="208"/>
      <c r="F980" s="208"/>
      <c r="G980" s="115" t="s">
        <v>259</v>
      </c>
      <c r="H980" s="37">
        <f>SUM(I980:N980)</f>
        <v>237.1</v>
      </c>
      <c r="I980" s="37">
        <f>I925+I930+I935+I940+I945+I950+I955+I960+I965+I970+I975</f>
        <v>0</v>
      </c>
      <c r="J980" s="37">
        <f t="shared" ref="J980:N980" si="246">J925+J930+J935+J940+J945+J950+J955+J960+J965+J970+J975</f>
        <v>237.1</v>
      </c>
      <c r="K980" s="37">
        <f t="shared" si="246"/>
        <v>0</v>
      </c>
      <c r="L980" s="37">
        <f t="shared" si="246"/>
        <v>0</v>
      </c>
      <c r="M980" s="37">
        <f t="shared" si="246"/>
        <v>0</v>
      </c>
      <c r="N980" s="37">
        <f t="shared" si="246"/>
        <v>0</v>
      </c>
      <c r="O980" s="189"/>
      <c r="P980" s="189"/>
      <c r="Q980" s="74"/>
    </row>
    <row r="981" spans="1:17" ht="36" x14ac:dyDescent="0.25">
      <c r="A981" s="208"/>
      <c r="B981" s="208"/>
      <c r="C981" s="208"/>
      <c r="D981" s="208"/>
      <c r="E981" s="208"/>
      <c r="F981" s="208"/>
      <c r="G981" s="115" t="s">
        <v>7</v>
      </c>
      <c r="H981" s="37">
        <f t="shared" si="234"/>
        <v>1437.6999999999998</v>
      </c>
      <c r="I981" s="37">
        <f t="shared" ref="I981:N981" si="247">I926+I931+I936+I941+I946+I951+I956+I961+I966+I971+I976</f>
        <v>884.3</v>
      </c>
      <c r="J981" s="37">
        <f t="shared" si="247"/>
        <v>341.4</v>
      </c>
      <c r="K981" s="37">
        <f t="shared" si="247"/>
        <v>0</v>
      </c>
      <c r="L981" s="37">
        <f t="shared" si="247"/>
        <v>0</v>
      </c>
      <c r="M981" s="37">
        <f t="shared" si="247"/>
        <v>0</v>
      </c>
      <c r="N981" s="37">
        <f t="shared" si="247"/>
        <v>212</v>
      </c>
      <c r="O981" s="189"/>
      <c r="P981" s="189"/>
      <c r="Q981" s="74"/>
    </row>
    <row r="982" spans="1:17" ht="15.75" x14ac:dyDescent="0.25">
      <c r="A982" s="208"/>
      <c r="B982" s="208"/>
      <c r="C982" s="208"/>
      <c r="D982" s="208"/>
      <c r="E982" s="208"/>
      <c r="F982" s="208"/>
      <c r="G982" s="115" t="s">
        <v>8</v>
      </c>
      <c r="H982" s="37">
        <f t="shared" si="234"/>
        <v>3.9</v>
      </c>
      <c r="I982" s="37">
        <f t="shared" ref="I982:N982" si="248">I927+I932+I937+I942+I947+I952+I957+I962+I967+I972+I977</f>
        <v>0</v>
      </c>
      <c r="J982" s="37">
        <f t="shared" si="248"/>
        <v>3.9</v>
      </c>
      <c r="K982" s="37">
        <f t="shared" si="248"/>
        <v>0</v>
      </c>
      <c r="L982" s="37">
        <f t="shared" si="248"/>
        <v>0</v>
      </c>
      <c r="M982" s="37">
        <f t="shared" si="248"/>
        <v>0</v>
      </c>
      <c r="N982" s="37">
        <f t="shared" si="248"/>
        <v>0</v>
      </c>
      <c r="O982" s="189"/>
      <c r="P982" s="189"/>
      <c r="Q982" s="74"/>
    </row>
    <row r="983" spans="1:17" ht="24" x14ac:dyDescent="0.25">
      <c r="A983" s="208"/>
      <c r="B983" s="208"/>
      <c r="C983" s="208"/>
      <c r="D983" s="208"/>
      <c r="E983" s="208"/>
      <c r="F983" s="208"/>
      <c r="G983" s="115" t="s">
        <v>9</v>
      </c>
      <c r="H983" s="37">
        <f t="shared" si="234"/>
        <v>0</v>
      </c>
      <c r="I983" s="37">
        <f t="shared" ref="I983:N983" si="249">I928+I933+I938+I943+I948+I953+I958+I963+I968+I973+I978</f>
        <v>0</v>
      </c>
      <c r="J983" s="37">
        <f t="shared" si="249"/>
        <v>0</v>
      </c>
      <c r="K983" s="37">
        <f t="shared" si="249"/>
        <v>0</v>
      </c>
      <c r="L983" s="37">
        <f t="shared" si="249"/>
        <v>0</v>
      </c>
      <c r="M983" s="37">
        <f t="shared" si="249"/>
        <v>0</v>
      </c>
      <c r="N983" s="37">
        <f t="shared" si="249"/>
        <v>0</v>
      </c>
      <c r="O983" s="189"/>
      <c r="P983" s="189"/>
      <c r="Q983" s="74"/>
    </row>
    <row r="984" spans="1:17" ht="15.75" x14ac:dyDescent="0.25">
      <c r="A984" s="208" t="s">
        <v>165</v>
      </c>
      <c r="B984" s="208"/>
      <c r="C984" s="208"/>
      <c r="D984" s="208"/>
      <c r="E984" s="208"/>
      <c r="F984" s="208"/>
      <c r="G984" s="208"/>
      <c r="H984" s="208"/>
      <c r="I984" s="208"/>
      <c r="J984" s="208"/>
      <c r="K984" s="208"/>
      <c r="L984" s="208"/>
      <c r="M984" s="208"/>
      <c r="N984" s="208"/>
      <c r="O984" s="208"/>
      <c r="P984" s="208"/>
      <c r="Q984" s="74"/>
    </row>
    <row r="985" spans="1:17" ht="36" x14ac:dyDescent="0.25">
      <c r="A985" s="190" t="s">
        <v>2553</v>
      </c>
      <c r="B985" s="189" t="s">
        <v>2541</v>
      </c>
      <c r="C985" s="189" t="s">
        <v>165</v>
      </c>
      <c r="D985" s="189">
        <v>2028</v>
      </c>
      <c r="E985" s="189">
        <v>90</v>
      </c>
      <c r="F985" s="189" t="s">
        <v>2554</v>
      </c>
      <c r="G985" s="114" t="s">
        <v>4</v>
      </c>
      <c r="H985" s="37">
        <f t="shared" ref="H985:N985" si="250">SUM(H986:H989)</f>
        <v>15.9</v>
      </c>
      <c r="I985" s="37">
        <f t="shared" si="250"/>
        <v>0</v>
      </c>
      <c r="J985" s="37">
        <f t="shared" si="250"/>
        <v>0</v>
      </c>
      <c r="K985" s="37">
        <f t="shared" si="250"/>
        <v>0</v>
      </c>
      <c r="L985" s="37">
        <f t="shared" si="250"/>
        <v>15.9</v>
      </c>
      <c r="M985" s="37">
        <f t="shared" si="250"/>
        <v>0</v>
      </c>
      <c r="N985" s="37">
        <f t="shared" si="250"/>
        <v>0</v>
      </c>
      <c r="O985" s="189">
        <v>90</v>
      </c>
      <c r="P985" s="189"/>
      <c r="Q985" s="74"/>
    </row>
    <row r="986" spans="1:17" ht="15.75" x14ac:dyDescent="0.25">
      <c r="A986" s="190"/>
      <c r="B986" s="189"/>
      <c r="C986" s="189"/>
      <c r="D986" s="189"/>
      <c r="E986" s="189"/>
      <c r="F986" s="189"/>
      <c r="G986" s="114" t="s">
        <v>259</v>
      </c>
      <c r="H986" s="32">
        <f>SUM(I986:N986)</f>
        <v>0</v>
      </c>
      <c r="I986" s="32">
        <v>0</v>
      </c>
      <c r="J986" s="32">
        <v>0</v>
      </c>
      <c r="K986" s="32">
        <v>0</v>
      </c>
      <c r="L986" s="32">
        <v>0</v>
      </c>
      <c r="M986" s="32">
        <v>0</v>
      </c>
      <c r="N986" s="32">
        <v>0</v>
      </c>
      <c r="O986" s="189"/>
      <c r="P986" s="189"/>
      <c r="Q986" s="74"/>
    </row>
    <row r="987" spans="1:17" ht="36" x14ac:dyDescent="0.25">
      <c r="A987" s="190"/>
      <c r="B987" s="189"/>
      <c r="C987" s="189"/>
      <c r="D987" s="189"/>
      <c r="E987" s="189"/>
      <c r="F987" s="189"/>
      <c r="G987" s="114" t="s">
        <v>7</v>
      </c>
      <c r="H987" s="32">
        <f t="shared" ref="H987:H1039" si="251">SUM(I987:N987)</f>
        <v>15.1</v>
      </c>
      <c r="I987" s="32">
        <v>0</v>
      </c>
      <c r="J987" s="32">
        <v>0</v>
      </c>
      <c r="K987" s="32">
        <v>0</v>
      </c>
      <c r="L987" s="32">
        <v>15.1</v>
      </c>
      <c r="M987" s="32">
        <v>0</v>
      </c>
      <c r="N987" s="32">
        <v>0</v>
      </c>
      <c r="O987" s="189"/>
      <c r="P987" s="189"/>
      <c r="Q987" s="74"/>
    </row>
    <row r="988" spans="1:17" ht="15.75" x14ac:dyDescent="0.25">
      <c r="A988" s="190"/>
      <c r="B988" s="189"/>
      <c r="C988" s="189"/>
      <c r="D988" s="189"/>
      <c r="E988" s="189"/>
      <c r="F988" s="189"/>
      <c r="G988" s="114" t="s">
        <v>8</v>
      </c>
      <c r="H988" s="32">
        <f t="shared" si="251"/>
        <v>0.8</v>
      </c>
      <c r="I988" s="32">
        <v>0</v>
      </c>
      <c r="J988" s="32">
        <v>0</v>
      </c>
      <c r="K988" s="32">
        <v>0</v>
      </c>
      <c r="L988" s="32">
        <v>0.8</v>
      </c>
      <c r="M988" s="32">
        <v>0</v>
      </c>
      <c r="N988" s="32">
        <v>0</v>
      </c>
      <c r="O988" s="189"/>
      <c r="P988" s="189"/>
      <c r="Q988" s="74"/>
    </row>
    <row r="989" spans="1:17" ht="24" x14ac:dyDescent="0.25">
      <c r="A989" s="190"/>
      <c r="B989" s="189"/>
      <c r="C989" s="189"/>
      <c r="D989" s="189"/>
      <c r="E989" s="189"/>
      <c r="F989" s="189"/>
      <c r="G989" s="114" t="s">
        <v>9</v>
      </c>
      <c r="H989" s="32">
        <f t="shared" si="251"/>
        <v>0</v>
      </c>
      <c r="I989" s="32">
        <v>0</v>
      </c>
      <c r="J989" s="32">
        <v>0</v>
      </c>
      <c r="K989" s="32">
        <v>0</v>
      </c>
      <c r="L989" s="32">
        <v>0</v>
      </c>
      <c r="M989" s="32">
        <v>0</v>
      </c>
      <c r="N989" s="32">
        <v>0</v>
      </c>
      <c r="O989" s="189"/>
      <c r="P989" s="189"/>
      <c r="Q989" s="74"/>
    </row>
    <row r="990" spans="1:17" ht="36" x14ac:dyDescent="0.25">
      <c r="A990" s="190" t="s">
        <v>2555</v>
      </c>
      <c r="B990" s="189" t="s">
        <v>2541</v>
      </c>
      <c r="C990" s="189" t="s">
        <v>165</v>
      </c>
      <c r="D990" s="189">
        <v>2029</v>
      </c>
      <c r="E990" s="189">
        <v>90</v>
      </c>
      <c r="F990" s="189" t="s">
        <v>2554</v>
      </c>
      <c r="G990" s="114" t="s">
        <v>4</v>
      </c>
      <c r="H990" s="32">
        <f>SUM(H991:H994)</f>
        <v>15.9</v>
      </c>
      <c r="I990" s="32">
        <f t="shared" ref="I990:N990" si="252">SUM(I991:I994)</f>
        <v>0</v>
      </c>
      <c r="J990" s="32">
        <f t="shared" si="252"/>
        <v>0</v>
      </c>
      <c r="K990" s="32">
        <f t="shared" si="252"/>
        <v>0</v>
      </c>
      <c r="L990" s="32">
        <f t="shared" si="252"/>
        <v>0</v>
      </c>
      <c r="M990" s="32">
        <f t="shared" si="252"/>
        <v>15.9</v>
      </c>
      <c r="N990" s="32">
        <f t="shared" si="252"/>
        <v>0</v>
      </c>
      <c r="O990" s="189">
        <v>91</v>
      </c>
      <c r="P990" s="189"/>
      <c r="Q990" s="74"/>
    </row>
    <row r="991" spans="1:17" ht="15.75" x14ac:dyDescent="0.25">
      <c r="A991" s="190"/>
      <c r="B991" s="189"/>
      <c r="C991" s="189"/>
      <c r="D991" s="189"/>
      <c r="E991" s="189"/>
      <c r="F991" s="189"/>
      <c r="G991" s="114" t="s">
        <v>259</v>
      </c>
      <c r="H991" s="32">
        <f t="shared" si="251"/>
        <v>0</v>
      </c>
      <c r="I991" s="32">
        <v>0</v>
      </c>
      <c r="J991" s="32">
        <v>0</v>
      </c>
      <c r="K991" s="32">
        <v>0</v>
      </c>
      <c r="L991" s="32">
        <v>0</v>
      </c>
      <c r="M991" s="32">
        <v>0</v>
      </c>
      <c r="N991" s="32">
        <v>0</v>
      </c>
      <c r="O991" s="189"/>
      <c r="P991" s="189"/>
      <c r="Q991" s="74"/>
    </row>
    <row r="992" spans="1:17" ht="36" x14ac:dyDescent="0.25">
      <c r="A992" s="190"/>
      <c r="B992" s="189"/>
      <c r="C992" s="189"/>
      <c r="D992" s="189"/>
      <c r="E992" s="189"/>
      <c r="F992" s="189"/>
      <c r="G992" s="114" t="s">
        <v>7</v>
      </c>
      <c r="H992" s="32">
        <f t="shared" si="251"/>
        <v>15.1</v>
      </c>
      <c r="I992" s="32">
        <v>0</v>
      </c>
      <c r="J992" s="32">
        <v>0</v>
      </c>
      <c r="K992" s="32">
        <v>0</v>
      </c>
      <c r="L992" s="32">
        <v>0</v>
      </c>
      <c r="M992" s="32">
        <v>15.1</v>
      </c>
      <c r="N992" s="32">
        <v>0</v>
      </c>
      <c r="O992" s="189"/>
      <c r="P992" s="189"/>
      <c r="Q992" s="74"/>
    </row>
    <row r="993" spans="1:17" ht="15.75" x14ac:dyDescent="0.25">
      <c r="A993" s="190"/>
      <c r="B993" s="189"/>
      <c r="C993" s="189"/>
      <c r="D993" s="189"/>
      <c r="E993" s="189"/>
      <c r="F993" s="189"/>
      <c r="G993" s="114" t="s">
        <v>8</v>
      </c>
      <c r="H993" s="32">
        <f t="shared" si="251"/>
        <v>0.8</v>
      </c>
      <c r="I993" s="32">
        <v>0</v>
      </c>
      <c r="J993" s="32">
        <v>0</v>
      </c>
      <c r="K993" s="32">
        <v>0</v>
      </c>
      <c r="L993" s="32">
        <v>0</v>
      </c>
      <c r="M993" s="32">
        <v>0.8</v>
      </c>
      <c r="N993" s="32">
        <v>0</v>
      </c>
      <c r="O993" s="189"/>
      <c r="P993" s="189"/>
      <c r="Q993" s="74"/>
    </row>
    <row r="994" spans="1:17" ht="24" x14ac:dyDescent="0.25">
      <c r="A994" s="190"/>
      <c r="B994" s="189"/>
      <c r="C994" s="189"/>
      <c r="D994" s="189"/>
      <c r="E994" s="189"/>
      <c r="F994" s="189"/>
      <c r="G994" s="114" t="s">
        <v>9</v>
      </c>
      <c r="H994" s="32">
        <f t="shared" si="251"/>
        <v>0</v>
      </c>
      <c r="I994" s="32">
        <v>0</v>
      </c>
      <c r="J994" s="32">
        <v>0</v>
      </c>
      <c r="K994" s="32">
        <v>0</v>
      </c>
      <c r="L994" s="32">
        <v>0</v>
      </c>
      <c r="M994" s="32">
        <v>0</v>
      </c>
      <c r="N994" s="32">
        <v>0</v>
      </c>
      <c r="O994" s="189"/>
      <c r="P994" s="189"/>
      <c r="Q994" s="74"/>
    </row>
    <row r="995" spans="1:17" ht="36" x14ac:dyDescent="0.25">
      <c r="A995" s="190" t="s">
        <v>2556</v>
      </c>
      <c r="B995" s="189" t="s">
        <v>2541</v>
      </c>
      <c r="C995" s="189" t="s">
        <v>165</v>
      </c>
      <c r="D995" s="189">
        <v>2030</v>
      </c>
      <c r="E995" s="189">
        <v>220</v>
      </c>
      <c r="F995" s="189" t="s">
        <v>2557</v>
      </c>
      <c r="G995" s="114" t="s">
        <v>4</v>
      </c>
      <c r="H995" s="32">
        <f>SUM(H996:H999)</f>
        <v>48</v>
      </c>
      <c r="I995" s="32">
        <f t="shared" ref="I995:N995" si="253">SUM(I996:I999)</f>
        <v>0</v>
      </c>
      <c r="J995" s="32">
        <f t="shared" si="253"/>
        <v>0</v>
      </c>
      <c r="K995" s="32">
        <f t="shared" si="253"/>
        <v>0</v>
      </c>
      <c r="L995" s="32">
        <f t="shared" si="253"/>
        <v>0</v>
      </c>
      <c r="M995" s="32">
        <f t="shared" si="253"/>
        <v>0</v>
      </c>
      <c r="N995" s="32">
        <f t="shared" si="253"/>
        <v>48</v>
      </c>
      <c r="O995" s="189">
        <v>60</v>
      </c>
      <c r="P995" s="189"/>
      <c r="Q995" s="74"/>
    </row>
    <row r="996" spans="1:17" ht="15.75" x14ac:dyDescent="0.25">
      <c r="A996" s="190"/>
      <c r="B996" s="189"/>
      <c r="C996" s="189"/>
      <c r="D996" s="189"/>
      <c r="E996" s="189"/>
      <c r="F996" s="189"/>
      <c r="G996" s="114" t="s">
        <v>259</v>
      </c>
      <c r="H996" s="32">
        <f t="shared" si="251"/>
        <v>0</v>
      </c>
      <c r="I996" s="32">
        <v>0</v>
      </c>
      <c r="J996" s="32">
        <v>0</v>
      </c>
      <c r="K996" s="32">
        <v>0</v>
      </c>
      <c r="L996" s="32">
        <v>0</v>
      </c>
      <c r="M996" s="32">
        <v>0</v>
      </c>
      <c r="N996" s="32">
        <v>0</v>
      </c>
      <c r="O996" s="189"/>
      <c r="P996" s="189"/>
      <c r="Q996" s="74"/>
    </row>
    <row r="997" spans="1:17" ht="36" x14ac:dyDescent="0.25">
      <c r="A997" s="190"/>
      <c r="B997" s="189"/>
      <c r="C997" s="189"/>
      <c r="D997" s="189"/>
      <c r="E997" s="189"/>
      <c r="F997" s="189"/>
      <c r="G997" s="114" t="s">
        <v>7</v>
      </c>
      <c r="H997" s="32">
        <f t="shared" si="251"/>
        <v>47.5</v>
      </c>
      <c r="I997" s="32">
        <v>0</v>
      </c>
      <c r="J997" s="32">
        <v>0</v>
      </c>
      <c r="K997" s="32">
        <v>0</v>
      </c>
      <c r="L997" s="32">
        <v>0</v>
      </c>
      <c r="M997" s="32">
        <v>0</v>
      </c>
      <c r="N997" s="32">
        <v>47.5</v>
      </c>
      <c r="O997" s="189"/>
      <c r="P997" s="189"/>
      <c r="Q997" s="74"/>
    </row>
    <row r="998" spans="1:17" ht="15.75" x14ac:dyDescent="0.25">
      <c r="A998" s="190"/>
      <c r="B998" s="189"/>
      <c r="C998" s="189"/>
      <c r="D998" s="189"/>
      <c r="E998" s="189"/>
      <c r="F998" s="189"/>
      <c r="G998" s="114" t="s">
        <v>8</v>
      </c>
      <c r="H998" s="32">
        <f t="shared" si="251"/>
        <v>0.5</v>
      </c>
      <c r="I998" s="32">
        <v>0</v>
      </c>
      <c r="J998" s="32">
        <v>0</v>
      </c>
      <c r="K998" s="32">
        <v>0</v>
      </c>
      <c r="L998" s="32">
        <v>0</v>
      </c>
      <c r="M998" s="32">
        <v>0</v>
      </c>
      <c r="N998" s="32">
        <v>0.5</v>
      </c>
      <c r="O998" s="189"/>
      <c r="P998" s="189"/>
      <c r="Q998" s="74"/>
    </row>
    <row r="999" spans="1:17" ht="24" x14ac:dyDescent="0.25">
      <c r="A999" s="190"/>
      <c r="B999" s="189"/>
      <c r="C999" s="189"/>
      <c r="D999" s="189"/>
      <c r="E999" s="189"/>
      <c r="F999" s="189"/>
      <c r="G999" s="114" t="s">
        <v>9</v>
      </c>
      <c r="H999" s="32">
        <f t="shared" si="251"/>
        <v>0</v>
      </c>
      <c r="I999" s="32">
        <v>0</v>
      </c>
      <c r="J999" s="32">
        <v>0</v>
      </c>
      <c r="K999" s="32">
        <v>0</v>
      </c>
      <c r="L999" s="32">
        <v>0</v>
      </c>
      <c r="M999" s="32">
        <v>0</v>
      </c>
      <c r="N999" s="32">
        <v>0</v>
      </c>
      <c r="O999" s="189"/>
      <c r="P999" s="189"/>
      <c r="Q999" s="74"/>
    </row>
    <row r="1000" spans="1:17" ht="36" x14ac:dyDescent="0.25">
      <c r="A1000" s="190" t="s">
        <v>2558</v>
      </c>
      <c r="B1000" s="189" t="s">
        <v>2541</v>
      </c>
      <c r="C1000" s="189" t="s">
        <v>165</v>
      </c>
      <c r="D1000" s="189">
        <v>2030</v>
      </c>
      <c r="E1000" s="189">
        <v>220</v>
      </c>
      <c r="F1000" s="189" t="s">
        <v>2559</v>
      </c>
      <c r="G1000" s="114" t="s">
        <v>4</v>
      </c>
      <c r="H1000" s="32">
        <f>SUM(H1001:H1004)</f>
        <v>14.5</v>
      </c>
      <c r="I1000" s="32">
        <f t="shared" ref="I1000:N1000" si="254">SUM(I1001:I1004)</f>
        <v>0</v>
      </c>
      <c r="J1000" s="32">
        <f t="shared" si="254"/>
        <v>0</v>
      </c>
      <c r="K1000" s="32">
        <f t="shared" si="254"/>
        <v>0</v>
      </c>
      <c r="L1000" s="32">
        <f t="shared" si="254"/>
        <v>0</v>
      </c>
      <c r="M1000" s="32">
        <f t="shared" si="254"/>
        <v>0</v>
      </c>
      <c r="N1000" s="32">
        <f t="shared" si="254"/>
        <v>14.5</v>
      </c>
      <c r="O1000" s="189">
        <v>60</v>
      </c>
      <c r="P1000" s="189"/>
      <c r="Q1000" s="74"/>
    </row>
    <row r="1001" spans="1:17" ht="15.75" x14ac:dyDescent="0.25">
      <c r="A1001" s="190"/>
      <c r="B1001" s="189"/>
      <c r="C1001" s="189"/>
      <c r="D1001" s="189"/>
      <c r="E1001" s="189"/>
      <c r="F1001" s="189"/>
      <c r="G1001" s="114" t="s">
        <v>259</v>
      </c>
      <c r="H1001" s="32">
        <f t="shared" si="251"/>
        <v>0</v>
      </c>
      <c r="I1001" s="32">
        <v>0</v>
      </c>
      <c r="J1001" s="32">
        <v>0</v>
      </c>
      <c r="K1001" s="32">
        <v>0</v>
      </c>
      <c r="L1001" s="32">
        <v>0</v>
      </c>
      <c r="M1001" s="32">
        <v>0</v>
      </c>
      <c r="N1001" s="32">
        <v>0</v>
      </c>
      <c r="O1001" s="189"/>
      <c r="P1001" s="189"/>
      <c r="Q1001" s="74"/>
    </row>
    <row r="1002" spans="1:17" ht="36" x14ac:dyDescent="0.25">
      <c r="A1002" s="190"/>
      <c r="B1002" s="189"/>
      <c r="C1002" s="189"/>
      <c r="D1002" s="189"/>
      <c r="E1002" s="189"/>
      <c r="F1002" s="189"/>
      <c r="G1002" s="114" t="s">
        <v>7</v>
      </c>
      <c r="H1002" s="32">
        <f t="shared" si="251"/>
        <v>14.3</v>
      </c>
      <c r="I1002" s="32">
        <v>0</v>
      </c>
      <c r="J1002" s="32">
        <v>0</v>
      </c>
      <c r="K1002" s="32">
        <v>0</v>
      </c>
      <c r="L1002" s="32">
        <v>0</v>
      </c>
      <c r="M1002" s="32">
        <v>0</v>
      </c>
      <c r="N1002" s="32">
        <v>14.3</v>
      </c>
      <c r="O1002" s="189"/>
      <c r="P1002" s="189"/>
      <c r="Q1002" s="74"/>
    </row>
    <row r="1003" spans="1:17" ht="15.75" x14ac:dyDescent="0.25">
      <c r="A1003" s="190"/>
      <c r="B1003" s="189"/>
      <c r="C1003" s="189"/>
      <c r="D1003" s="189"/>
      <c r="E1003" s="189"/>
      <c r="F1003" s="189"/>
      <c r="G1003" s="114" t="s">
        <v>8</v>
      </c>
      <c r="H1003" s="32">
        <f t="shared" si="251"/>
        <v>0.2</v>
      </c>
      <c r="I1003" s="32">
        <v>0</v>
      </c>
      <c r="J1003" s="32">
        <v>0</v>
      </c>
      <c r="K1003" s="32">
        <v>0</v>
      </c>
      <c r="L1003" s="32">
        <v>0</v>
      </c>
      <c r="M1003" s="32">
        <v>0</v>
      </c>
      <c r="N1003" s="32">
        <v>0.2</v>
      </c>
      <c r="O1003" s="189"/>
      <c r="P1003" s="189"/>
      <c r="Q1003" s="74"/>
    </row>
    <row r="1004" spans="1:17" ht="24" x14ac:dyDescent="0.25">
      <c r="A1004" s="190"/>
      <c r="B1004" s="189"/>
      <c r="C1004" s="189"/>
      <c r="D1004" s="189"/>
      <c r="E1004" s="189"/>
      <c r="F1004" s="189"/>
      <c r="G1004" s="114" t="s">
        <v>9</v>
      </c>
      <c r="H1004" s="32">
        <f t="shared" si="251"/>
        <v>0</v>
      </c>
      <c r="I1004" s="32">
        <v>0</v>
      </c>
      <c r="J1004" s="32">
        <v>0</v>
      </c>
      <c r="K1004" s="32">
        <v>0</v>
      </c>
      <c r="L1004" s="32">
        <v>0</v>
      </c>
      <c r="M1004" s="32">
        <v>0</v>
      </c>
      <c r="N1004" s="32">
        <v>0</v>
      </c>
      <c r="O1004" s="189"/>
      <c r="P1004" s="189"/>
      <c r="Q1004" s="74"/>
    </row>
    <row r="1005" spans="1:17" ht="36" x14ac:dyDescent="0.25">
      <c r="A1005" s="190" t="s">
        <v>2560</v>
      </c>
      <c r="B1005" s="189" t="s">
        <v>2541</v>
      </c>
      <c r="C1005" s="189" t="s">
        <v>165</v>
      </c>
      <c r="D1005" s="189">
        <v>2028</v>
      </c>
      <c r="E1005" s="189">
        <v>110</v>
      </c>
      <c r="F1005" s="189" t="s">
        <v>2559</v>
      </c>
      <c r="G1005" s="114" t="s">
        <v>4</v>
      </c>
      <c r="H1005" s="32">
        <f>SUM(H1006:H1009)</f>
        <v>51.9</v>
      </c>
      <c r="I1005" s="32">
        <f t="shared" ref="I1005:N1005" si="255">SUM(I1006:I1009)</f>
        <v>0</v>
      </c>
      <c r="J1005" s="32">
        <f t="shared" si="255"/>
        <v>0</v>
      </c>
      <c r="K1005" s="32">
        <f t="shared" si="255"/>
        <v>0</v>
      </c>
      <c r="L1005" s="32">
        <f t="shared" si="255"/>
        <v>51.9</v>
      </c>
      <c r="M1005" s="32">
        <f t="shared" si="255"/>
        <v>0</v>
      </c>
      <c r="N1005" s="32">
        <f t="shared" si="255"/>
        <v>0</v>
      </c>
      <c r="O1005" s="189">
        <v>90</v>
      </c>
      <c r="P1005" s="189"/>
      <c r="Q1005" s="74"/>
    </row>
    <row r="1006" spans="1:17" ht="15.75" x14ac:dyDescent="0.25">
      <c r="A1006" s="190"/>
      <c r="B1006" s="189"/>
      <c r="C1006" s="189"/>
      <c r="D1006" s="189"/>
      <c r="E1006" s="189"/>
      <c r="F1006" s="189"/>
      <c r="G1006" s="114" t="s">
        <v>6</v>
      </c>
      <c r="H1006" s="32">
        <f t="shared" si="251"/>
        <v>0</v>
      </c>
      <c r="I1006" s="32">
        <v>0</v>
      </c>
      <c r="J1006" s="32">
        <v>0</v>
      </c>
      <c r="K1006" s="32">
        <v>0</v>
      </c>
      <c r="L1006" s="32">
        <v>0</v>
      </c>
      <c r="M1006" s="32">
        <v>0</v>
      </c>
      <c r="N1006" s="32">
        <v>0</v>
      </c>
      <c r="O1006" s="189"/>
      <c r="P1006" s="189"/>
      <c r="Q1006" s="74"/>
    </row>
    <row r="1007" spans="1:17" ht="36" x14ac:dyDescent="0.25">
      <c r="A1007" s="190"/>
      <c r="B1007" s="189"/>
      <c r="C1007" s="189"/>
      <c r="D1007" s="189"/>
      <c r="E1007" s="189"/>
      <c r="F1007" s="189"/>
      <c r="G1007" s="114" t="s">
        <v>7</v>
      </c>
      <c r="H1007" s="32">
        <f t="shared" si="251"/>
        <v>49.3</v>
      </c>
      <c r="I1007" s="32">
        <v>0</v>
      </c>
      <c r="J1007" s="32">
        <v>0</v>
      </c>
      <c r="K1007" s="32">
        <v>0</v>
      </c>
      <c r="L1007" s="32">
        <v>49.3</v>
      </c>
      <c r="M1007" s="32">
        <v>0</v>
      </c>
      <c r="N1007" s="32">
        <v>0</v>
      </c>
      <c r="O1007" s="189"/>
      <c r="P1007" s="189"/>
      <c r="Q1007" s="74"/>
    </row>
    <row r="1008" spans="1:17" ht="15.75" x14ac:dyDescent="0.25">
      <c r="A1008" s="190"/>
      <c r="B1008" s="189"/>
      <c r="C1008" s="189"/>
      <c r="D1008" s="189"/>
      <c r="E1008" s="189"/>
      <c r="F1008" s="189"/>
      <c r="G1008" s="114" t="s">
        <v>8</v>
      </c>
      <c r="H1008" s="32">
        <f t="shared" si="251"/>
        <v>2.6</v>
      </c>
      <c r="I1008" s="32">
        <v>0</v>
      </c>
      <c r="J1008" s="32">
        <v>0</v>
      </c>
      <c r="K1008" s="32">
        <v>0</v>
      </c>
      <c r="L1008" s="32">
        <v>2.6</v>
      </c>
      <c r="M1008" s="32">
        <v>0</v>
      </c>
      <c r="N1008" s="32">
        <v>0</v>
      </c>
      <c r="O1008" s="189"/>
      <c r="P1008" s="189"/>
      <c r="Q1008" s="74"/>
    </row>
    <row r="1009" spans="1:17" ht="24" x14ac:dyDescent="0.25">
      <c r="A1009" s="190"/>
      <c r="B1009" s="189"/>
      <c r="C1009" s="189"/>
      <c r="D1009" s="189"/>
      <c r="E1009" s="189"/>
      <c r="F1009" s="189"/>
      <c r="G1009" s="114" t="s">
        <v>9</v>
      </c>
      <c r="H1009" s="32">
        <f t="shared" si="251"/>
        <v>0</v>
      </c>
      <c r="I1009" s="32">
        <v>0</v>
      </c>
      <c r="J1009" s="32">
        <v>0</v>
      </c>
      <c r="K1009" s="32">
        <v>0</v>
      </c>
      <c r="L1009" s="32">
        <v>0</v>
      </c>
      <c r="M1009" s="32">
        <v>0</v>
      </c>
      <c r="N1009" s="32">
        <v>0</v>
      </c>
      <c r="O1009" s="189"/>
      <c r="P1009" s="189"/>
      <c r="Q1009" s="74"/>
    </row>
    <row r="1010" spans="1:17" ht="36" x14ac:dyDescent="0.25">
      <c r="A1010" s="190" t="s">
        <v>2561</v>
      </c>
      <c r="B1010" s="189" t="s">
        <v>2541</v>
      </c>
      <c r="C1010" s="189" t="s">
        <v>165</v>
      </c>
      <c r="D1010" s="189">
        <v>2028</v>
      </c>
      <c r="E1010" s="189">
        <v>120</v>
      </c>
      <c r="F1010" s="189" t="s">
        <v>2562</v>
      </c>
      <c r="G1010" s="114" t="s">
        <v>4</v>
      </c>
      <c r="H1010" s="32">
        <f>SUM(H1011:H1014)</f>
        <v>5.0999999999999996</v>
      </c>
      <c r="I1010" s="32">
        <f t="shared" ref="I1010:N1010" si="256">SUM(I1011:I1014)</f>
        <v>0</v>
      </c>
      <c r="J1010" s="32">
        <f t="shared" si="256"/>
        <v>0</v>
      </c>
      <c r="K1010" s="32">
        <f t="shared" si="256"/>
        <v>0</v>
      </c>
      <c r="L1010" s="32">
        <f t="shared" si="256"/>
        <v>5.0999999999999996</v>
      </c>
      <c r="M1010" s="32">
        <f t="shared" si="256"/>
        <v>0</v>
      </c>
      <c r="N1010" s="32">
        <f t="shared" si="256"/>
        <v>0</v>
      </c>
      <c r="O1010" s="189">
        <v>120</v>
      </c>
      <c r="P1010" s="189"/>
      <c r="Q1010" s="74"/>
    </row>
    <row r="1011" spans="1:17" ht="15.75" x14ac:dyDescent="0.25">
      <c r="A1011" s="190"/>
      <c r="B1011" s="189"/>
      <c r="C1011" s="189"/>
      <c r="D1011" s="189"/>
      <c r="E1011" s="189"/>
      <c r="F1011" s="189"/>
      <c r="G1011" s="114" t="s">
        <v>259</v>
      </c>
      <c r="H1011" s="32">
        <f t="shared" si="251"/>
        <v>0</v>
      </c>
      <c r="I1011" s="32">
        <v>0</v>
      </c>
      <c r="J1011" s="32">
        <v>0</v>
      </c>
      <c r="K1011" s="32">
        <v>0</v>
      </c>
      <c r="L1011" s="32">
        <v>0</v>
      </c>
      <c r="M1011" s="32">
        <v>0</v>
      </c>
      <c r="N1011" s="32">
        <v>0</v>
      </c>
      <c r="O1011" s="189"/>
      <c r="P1011" s="189"/>
      <c r="Q1011" s="74"/>
    </row>
    <row r="1012" spans="1:17" ht="36" x14ac:dyDescent="0.25">
      <c r="A1012" s="190"/>
      <c r="B1012" s="189"/>
      <c r="C1012" s="189"/>
      <c r="D1012" s="189"/>
      <c r="E1012" s="189"/>
      <c r="F1012" s="189"/>
      <c r="G1012" s="114" t="s">
        <v>7</v>
      </c>
      <c r="H1012" s="32">
        <f t="shared" si="251"/>
        <v>4.8</v>
      </c>
      <c r="I1012" s="32">
        <v>0</v>
      </c>
      <c r="J1012" s="32">
        <v>0</v>
      </c>
      <c r="K1012" s="32">
        <v>0</v>
      </c>
      <c r="L1012" s="32">
        <v>4.8</v>
      </c>
      <c r="M1012" s="32">
        <v>0</v>
      </c>
      <c r="N1012" s="32">
        <v>0</v>
      </c>
      <c r="O1012" s="189"/>
      <c r="P1012" s="189"/>
      <c r="Q1012" s="74"/>
    </row>
    <row r="1013" spans="1:17" ht="15.75" x14ac:dyDescent="0.25">
      <c r="A1013" s="190"/>
      <c r="B1013" s="189"/>
      <c r="C1013" s="189"/>
      <c r="D1013" s="189"/>
      <c r="E1013" s="189"/>
      <c r="F1013" s="189"/>
      <c r="G1013" s="114" t="s">
        <v>8</v>
      </c>
      <c r="H1013" s="32">
        <f t="shared" si="251"/>
        <v>0.3</v>
      </c>
      <c r="I1013" s="32">
        <v>0</v>
      </c>
      <c r="J1013" s="32">
        <v>0</v>
      </c>
      <c r="K1013" s="32">
        <v>0</v>
      </c>
      <c r="L1013" s="32">
        <v>0.3</v>
      </c>
      <c r="M1013" s="32">
        <v>0</v>
      </c>
      <c r="N1013" s="32">
        <v>0</v>
      </c>
      <c r="O1013" s="189"/>
      <c r="P1013" s="189"/>
      <c r="Q1013" s="74"/>
    </row>
    <row r="1014" spans="1:17" ht="24" x14ac:dyDescent="0.25">
      <c r="A1014" s="190"/>
      <c r="B1014" s="189"/>
      <c r="C1014" s="189"/>
      <c r="D1014" s="189"/>
      <c r="E1014" s="189"/>
      <c r="F1014" s="189"/>
      <c r="G1014" s="114" t="s">
        <v>9</v>
      </c>
      <c r="H1014" s="32">
        <f t="shared" si="251"/>
        <v>0</v>
      </c>
      <c r="I1014" s="32">
        <v>0</v>
      </c>
      <c r="J1014" s="32">
        <v>0</v>
      </c>
      <c r="K1014" s="32">
        <v>0</v>
      </c>
      <c r="L1014" s="32">
        <v>0</v>
      </c>
      <c r="M1014" s="32">
        <v>0</v>
      </c>
      <c r="N1014" s="32">
        <v>0</v>
      </c>
      <c r="O1014" s="189"/>
      <c r="P1014" s="189"/>
      <c r="Q1014" s="74"/>
    </row>
    <row r="1015" spans="1:17" ht="36" x14ac:dyDescent="0.25">
      <c r="A1015" s="190" t="s">
        <v>2563</v>
      </c>
      <c r="B1015" s="189" t="s">
        <v>2541</v>
      </c>
      <c r="C1015" s="189" t="s">
        <v>165</v>
      </c>
      <c r="D1015" s="189">
        <v>2028</v>
      </c>
      <c r="E1015" s="189">
        <v>135</v>
      </c>
      <c r="F1015" s="189" t="s">
        <v>2562</v>
      </c>
      <c r="G1015" s="114" t="s">
        <v>4</v>
      </c>
      <c r="H1015" s="32">
        <f>SUM(H1016:H1019)</f>
        <v>51.1</v>
      </c>
      <c r="I1015" s="32">
        <f t="shared" ref="I1015:N1015" si="257">SUM(I1016:I1019)</f>
        <v>0</v>
      </c>
      <c r="J1015" s="32">
        <f t="shared" si="257"/>
        <v>0</v>
      </c>
      <c r="K1015" s="32">
        <f t="shared" si="257"/>
        <v>0</v>
      </c>
      <c r="L1015" s="32">
        <f t="shared" si="257"/>
        <v>51.1</v>
      </c>
      <c r="M1015" s="32">
        <f t="shared" si="257"/>
        <v>0</v>
      </c>
      <c r="N1015" s="32">
        <f t="shared" si="257"/>
        <v>0</v>
      </c>
      <c r="O1015" s="189">
        <v>135</v>
      </c>
      <c r="P1015" s="189"/>
      <c r="Q1015" s="74"/>
    </row>
    <row r="1016" spans="1:17" ht="15.75" x14ac:dyDescent="0.25">
      <c r="A1016" s="190"/>
      <c r="B1016" s="189"/>
      <c r="C1016" s="189"/>
      <c r="D1016" s="189"/>
      <c r="E1016" s="189"/>
      <c r="F1016" s="189"/>
      <c r="G1016" s="114" t="s">
        <v>259</v>
      </c>
      <c r="H1016" s="32">
        <f t="shared" si="251"/>
        <v>0</v>
      </c>
      <c r="I1016" s="32">
        <v>0</v>
      </c>
      <c r="J1016" s="32">
        <v>0</v>
      </c>
      <c r="K1016" s="32">
        <v>0</v>
      </c>
      <c r="L1016" s="32">
        <v>0</v>
      </c>
      <c r="M1016" s="32">
        <v>0</v>
      </c>
      <c r="N1016" s="32">
        <v>0</v>
      </c>
      <c r="O1016" s="189"/>
      <c r="P1016" s="189"/>
      <c r="Q1016" s="74"/>
    </row>
    <row r="1017" spans="1:17" ht="36" x14ac:dyDescent="0.25">
      <c r="A1017" s="190"/>
      <c r="B1017" s="189"/>
      <c r="C1017" s="189"/>
      <c r="D1017" s="189"/>
      <c r="E1017" s="189"/>
      <c r="F1017" s="189"/>
      <c r="G1017" s="114" t="s">
        <v>7</v>
      </c>
      <c r="H1017" s="32">
        <f t="shared" si="251"/>
        <v>48.5</v>
      </c>
      <c r="I1017" s="32">
        <v>0</v>
      </c>
      <c r="J1017" s="32">
        <v>0</v>
      </c>
      <c r="K1017" s="32">
        <v>0</v>
      </c>
      <c r="L1017" s="32">
        <v>48.5</v>
      </c>
      <c r="M1017" s="32">
        <v>0</v>
      </c>
      <c r="N1017" s="32">
        <v>0</v>
      </c>
      <c r="O1017" s="189"/>
      <c r="P1017" s="189"/>
      <c r="Q1017" s="74"/>
    </row>
    <row r="1018" spans="1:17" ht="15.75" x14ac:dyDescent="0.25">
      <c r="A1018" s="190"/>
      <c r="B1018" s="189"/>
      <c r="C1018" s="189"/>
      <c r="D1018" s="189"/>
      <c r="E1018" s="189"/>
      <c r="F1018" s="189"/>
      <c r="G1018" s="114" t="s">
        <v>8</v>
      </c>
      <c r="H1018" s="32">
        <f t="shared" si="251"/>
        <v>2.6</v>
      </c>
      <c r="I1018" s="32">
        <v>0</v>
      </c>
      <c r="J1018" s="32">
        <v>0</v>
      </c>
      <c r="K1018" s="32">
        <v>0</v>
      </c>
      <c r="L1018" s="32">
        <v>2.6</v>
      </c>
      <c r="M1018" s="32">
        <v>0</v>
      </c>
      <c r="N1018" s="32">
        <v>0</v>
      </c>
      <c r="O1018" s="189"/>
      <c r="P1018" s="189"/>
      <c r="Q1018" s="74"/>
    </row>
    <row r="1019" spans="1:17" ht="24" x14ac:dyDescent="0.25">
      <c r="A1019" s="190"/>
      <c r="B1019" s="189"/>
      <c r="C1019" s="189"/>
      <c r="D1019" s="189"/>
      <c r="E1019" s="189"/>
      <c r="F1019" s="189"/>
      <c r="G1019" s="114" t="s">
        <v>9</v>
      </c>
      <c r="H1019" s="32">
        <f t="shared" si="251"/>
        <v>0</v>
      </c>
      <c r="I1019" s="32">
        <v>0</v>
      </c>
      <c r="J1019" s="32">
        <v>0</v>
      </c>
      <c r="K1019" s="32">
        <v>0</v>
      </c>
      <c r="L1019" s="32">
        <v>0</v>
      </c>
      <c r="M1019" s="32">
        <v>0</v>
      </c>
      <c r="N1019" s="32">
        <v>0</v>
      </c>
      <c r="O1019" s="189"/>
      <c r="P1019" s="189"/>
      <c r="Q1019" s="74"/>
    </row>
    <row r="1020" spans="1:17" ht="36" x14ac:dyDescent="0.25">
      <c r="A1020" s="190" t="s">
        <v>2564</v>
      </c>
      <c r="B1020" s="189" t="s">
        <v>2541</v>
      </c>
      <c r="C1020" s="189" t="s">
        <v>165</v>
      </c>
      <c r="D1020" s="189">
        <v>2028</v>
      </c>
      <c r="E1020" s="189">
        <v>120</v>
      </c>
      <c r="F1020" s="189" t="s">
        <v>2562</v>
      </c>
      <c r="G1020" s="114" t="s">
        <v>4</v>
      </c>
      <c r="H1020" s="32">
        <f>SUM(H1021:H1024)</f>
        <v>18</v>
      </c>
      <c r="I1020" s="32">
        <f t="shared" ref="I1020:N1020" si="258">SUM(I1021:I1024)</f>
        <v>0</v>
      </c>
      <c r="J1020" s="32">
        <f t="shared" si="258"/>
        <v>0</v>
      </c>
      <c r="K1020" s="32">
        <f t="shared" si="258"/>
        <v>0</v>
      </c>
      <c r="L1020" s="32">
        <f t="shared" si="258"/>
        <v>18</v>
      </c>
      <c r="M1020" s="32">
        <f t="shared" si="258"/>
        <v>0</v>
      </c>
      <c r="N1020" s="32">
        <f t="shared" si="258"/>
        <v>0</v>
      </c>
      <c r="O1020" s="189">
        <v>120</v>
      </c>
      <c r="P1020" s="189"/>
      <c r="Q1020" s="74"/>
    </row>
    <row r="1021" spans="1:17" ht="15.75" x14ac:dyDescent="0.25">
      <c r="A1021" s="190"/>
      <c r="B1021" s="189"/>
      <c r="C1021" s="189"/>
      <c r="D1021" s="189"/>
      <c r="E1021" s="189"/>
      <c r="F1021" s="189"/>
      <c r="G1021" s="114" t="s">
        <v>259</v>
      </c>
      <c r="H1021" s="32">
        <f t="shared" si="251"/>
        <v>0</v>
      </c>
      <c r="I1021" s="32">
        <v>0</v>
      </c>
      <c r="J1021" s="32">
        <v>0</v>
      </c>
      <c r="K1021" s="32">
        <v>0</v>
      </c>
      <c r="L1021" s="32">
        <v>0</v>
      </c>
      <c r="M1021" s="32">
        <v>0</v>
      </c>
      <c r="N1021" s="32">
        <v>0</v>
      </c>
      <c r="O1021" s="189"/>
      <c r="P1021" s="189"/>
      <c r="Q1021" s="74"/>
    </row>
    <row r="1022" spans="1:17" ht="36" x14ac:dyDescent="0.25">
      <c r="A1022" s="190"/>
      <c r="B1022" s="189"/>
      <c r="C1022" s="189"/>
      <c r="D1022" s="189"/>
      <c r="E1022" s="189"/>
      <c r="F1022" s="189"/>
      <c r="G1022" s="114" t="s">
        <v>7</v>
      </c>
      <c r="H1022" s="32">
        <f t="shared" si="251"/>
        <v>17.100000000000001</v>
      </c>
      <c r="I1022" s="32">
        <v>0</v>
      </c>
      <c r="J1022" s="32">
        <v>0</v>
      </c>
      <c r="K1022" s="32">
        <v>0</v>
      </c>
      <c r="L1022" s="32">
        <v>17.100000000000001</v>
      </c>
      <c r="M1022" s="32">
        <v>0</v>
      </c>
      <c r="N1022" s="32">
        <v>0</v>
      </c>
      <c r="O1022" s="189"/>
      <c r="P1022" s="189"/>
      <c r="Q1022" s="74"/>
    </row>
    <row r="1023" spans="1:17" ht="15.75" x14ac:dyDescent="0.25">
      <c r="A1023" s="190"/>
      <c r="B1023" s="189"/>
      <c r="C1023" s="189"/>
      <c r="D1023" s="189"/>
      <c r="E1023" s="189"/>
      <c r="F1023" s="189"/>
      <c r="G1023" s="114" t="s">
        <v>8</v>
      </c>
      <c r="H1023" s="32">
        <f t="shared" si="251"/>
        <v>0.9</v>
      </c>
      <c r="I1023" s="32">
        <v>0</v>
      </c>
      <c r="J1023" s="32">
        <v>0</v>
      </c>
      <c r="K1023" s="32">
        <v>0</v>
      </c>
      <c r="L1023" s="32">
        <v>0.9</v>
      </c>
      <c r="M1023" s="32">
        <v>0</v>
      </c>
      <c r="N1023" s="32">
        <v>0</v>
      </c>
      <c r="O1023" s="189"/>
      <c r="P1023" s="189"/>
      <c r="Q1023" s="74"/>
    </row>
    <row r="1024" spans="1:17" ht="24" x14ac:dyDescent="0.25">
      <c r="A1024" s="190"/>
      <c r="B1024" s="189"/>
      <c r="C1024" s="189"/>
      <c r="D1024" s="189"/>
      <c r="E1024" s="189"/>
      <c r="F1024" s="189"/>
      <c r="G1024" s="114" t="s">
        <v>9</v>
      </c>
      <c r="H1024" s="32">
        <f t="shared" si="251"/>
        <v>0</v>
      </c>
      <c r="I1024" s="32">
        <v>0</v>
      </c>
      <c r="J1024" s="32">
        <v>0</v>
      </c>
      <c r="K1024" s="32">
        <v>0</v>
      </c>
      <c r="L1024" s="32">
        <v>0</v>
      </c>
      <c r="M1024" s="32">
        <v>0</v>
      </c>
      <c r="N1024" s="32">
        <v>0</v>
      </c>
      <c r="O1024" s="189"/>
      <c r="P1024" s="189"/>
      <c r="Q1024" s="74"/>
    </row>
    <row r="1025" spans="1:17" ht="36" x14ac:dyDescent="0.25">
      <c r="A1025" s="190" t="s">
        <v>2565</v>
      </c>
      <c r="B1025" s="189" t="s">
        <v>2541</v>
      </c>
      <c r="C1025" s="189" t="s">
        <v>165</v>
      </c>
      <c r="D1025" s="189">
        <v>2029</v>
      </c>
      <c r="E1025" s="189">
        <v>20</v>
      </c>
      <c r="F1025" s="189" t="s">
        <v>2562</v>
      </c>
      <c r="G1025" s="114" t="s">
        <v>4</v>
      </c>
      <c r="H1025" s="32">
        <f>SUM(H1026:H1029)</f>
        <v>33.099999999999994</v>
      </c>
      <c r="I1025" s="32">
        <f t="shared" ref="I1025:N1025" si="259">SUM(I1026:I1029)</f>
        <v>0</v>
      </c>
      <c r="J1025" s="32">
        <f t="shared" si="259"/>
        <v>0</v>
      </c>
      <c r="K1025" s="32">
        <f t="shared" si="259"/>
        <v>0</v>
      </c>
      <c r="L1025" s="32">
        <f t="shared" si="259"/>
        <v>0</v>
      </c>
      <c r="M1025" s="32">
        <f t="shared" si="259"/>
        <v>33.099999999999994</v>
      </c>
      <c r="N1025" s="32">
        <f t="shared" si="259"/>
        <v>0</v>
      </c>
      <c r="O1025" s="189">
        <v>20</v>
      </c>
      <c r="P1025" s="189"/>
      <c r="Q1025" s="74"/>
    </row>
    <row r="1026" spans="1:17" ht="15.75" x14ac:dyDescent="0.25">
      <c r="A1026" s="190"/>
      <c r="B1026" s="189"/>
      <c r="C1026" s="189"/>
      <c r="D1026" s="189"/>
      <c r="E1026" s="189"/>
      <c r="F1026" s="189"/>
      <c r="G1026" s="114" t="s">
        <v>259</v>
      </c>
      <c r="H1026" s="32">
        <f t="shared" si="251"/>
        <v>0</v>
      </c>
      <c r="I1026" s="32">
        <v>0</v>
      </c>
      <c r="J1026" s="32">
        <v>0</v>
      </c>
      <c r="K1026" s="32">
        <v>0</v>
      </c>
      <c r="L1026" s="32">
        <v>0</v>
      </c>
      <c r="M1026" s="32">
        <v>0</v>
      </c>
      <c r="N1026" s="32">
        <v>0</v>
      </c>
      <c r="O1026" s="189"/>
      <c r="P1026" s="189"/>
      <c r="Q1026" s="74"/>
    </row>
    <row r="1027" spans="1:17" ht="36" x14ac:dyDescent="0.25">
      <c r="A1027" s="190"/>
      <c r="B1027" s="189"/>
      <c r="C1027" s="189"/>
      <c r="D1027" s="189"/>
      <c r="E1027" s="189"/>
      <c r="F1027" s="189"/>
      <c r="G1027" s="114" t="s">
        <v>7</v>
      </c>
      <c r="H1027" s="32">
        <f t="shared" si="251"/>
        <v>32.799999999999997</v>
      </c>
      <c r="I1027" s="32">
        <v>0</v>
      </c>
      <c r="J1027" s="32">
        <v>0</v>
      </c>
      <c r="K1027" s="32">
        <v>0</v>
      </c>
      <c r="L1027" s="32">
        <v>0</v>
      </c>
      <c r="M1027" s="32">
        <v>32.799999999999997</v>
      </c>
      <c r="N1027" s="32">
        <v>0</v>
      </c>
      <c r="O1027" s="189"/>
      <c r="P1027" s="189"/>
      <c r="Q1027" s="74"/>
    </row>
    <row r="1028" spans="1:17" ht="15.75" x14ac:dyDescent="0.25">
      <c r="A1028" s="190"/>
      <c r="B1028" s="189"/>
      <c r="C1028" s="189"/>
      <c r="D1028" s="189"/>
      <c r="E1028" s="189"/>
      <c r="F1028" s="189"/>
      <c r="G1028" s="114" t="s">
        <v>8</v>
      </c>
      <c r="H1028" s="32">
        <f t="shared" si="251"/>
        <v>0.3</v>
      </c>
      <c r="I1028" s="32">
        <v>0</v>
      </c>
      <c r="J1028" s="32">
        <v>0</v>
      </c>
      <c r="K1028" s="32">
        <v>0</v>
      </c>
      <c r="L1028" s="32">
        <v>0</v>
      </c>
      <c r="M1028" s="32">
        <v>0.3</v>
      </c>
      <c r="N1028" s="32">
        <v>0</v>
      </c>
      <c r="O1028" s="189"/>
      <c r="P1028" s="189"/>
      <c r="Q1028" s="74"/>
    </row>
    <row r="1029" spans="1:17" ht="24" x14ac:dyDescent="0.25">
      <c r="A1029" s="190"/>
      <c r="B1029" s="189"/>
      <c r="C1029" s="189"/>
      <c r="D1029" s="189"/>
      <c r="E1029" s="189"/>
      <c r="F1029" s="189"/>
      <c r="G1029" s="114" t="s">
        <v>9</v>
      </c>
      <c r="H1029" s="32">
        <f t="shared" si="251"/>
        <v>0</v>
      </c>
      <c r="I1029" s="32">
        <v>0</v>
      </c>
      <c r="J1029" s="32">
        <v>0</v>
      </c>
      <c r="K1029" s="32">
        <v>0</v>
      </c>
      <c r="L1029" s="32">
        <v>0</v>
      </c>
      <c r="M1029" s="32">
        <v>0</v>
      </c>
      <c r="N1029" s="32">
        <v>0</v>
      </c>
      <c r="O1029" s="189"/>
      <c r="P1029" s="189"/>
      <c r="Q1029" s="74"/>
    </row>
    <row r="1030" spans="1:17" ht="36" x14ac:dyDescent="0.25">
      <c r="A1030" s="190" t="s">
        <v>2566</v>
      </c>
      <c r="B1030" s="189" t="s">
        <v>2541</v>
      </c>
      <c r="C1030" s="189" t="s">
        <v>165</v>
      </c>
      <c r="D1030" s="189">
        <v>2028</v>
      </c>
      <c r="E1030" s="189">
        <v>20</v>
      </c>
      <c r="F1030" s="189" t="s">
        <v>2567</v>
      </c>
      <c r="G1030" s="114" t="s">
        <v>4</v>
      </c>
      <c r="H1030" s="32">
        <f>SUM(H1031:H1034)</f>
        <v>20</v>
      </c>
      <c r="I1030" s="32">
        <f t="shared" ref="I1030:N1030" si="260">SUM(I1031:I1034)</f>
        <v>0</v>
      </c>
      <c r="J1030" s="32">
        <f t="shared" si="260"/>
        <v>0</v>
      </c>
      <c r="K1030" s="32">
        <f t="shared" si="260"/>
        <v>0</v>
      </c>
      <c r="L1030" s="32">
        <f t="shared" si="260"/>
        <v>20</v>
      </c>
      <c r="M1030" s="32">
        <f t="shared" si="260"/>
        <v>0</v>
      </c>
      <c r="N1030" s="32">
        <f t="shared" si="260"/>
        <v>0</v>
      </c>
      <c r="O1030" s="189">
        <v>20</v>
      </c>
      <c r="P1030" s="189"/>
      <c r="Q1030" s="74"/>
    </row>
    <row r="1031" spans="1:17" ht="15.75" x14ac:dyDescent="0.25">
      <c r="A1031" s="190"/>
      <c r="B1031" s="189"/>
      <c r="C1031" s="189"/>
      <c r="D1031" s="189"/>
      <c r="E1031" s="189"/>
      <c r="F1031" s="189"/>
      <c r="G1031" s="114" t="s">
        <v>259</v>
      </c>
      <c r="H1031" s="32">
        <f t="shared" si="251"/>
        <v>0</v>
      </c>
      <c r="I1031" s="32">
        <v>0</v>
      </c>
      <c r="J1031" s="32">
        <v>0</v>
      </c>
      <c r="K1031" s="32">
        <v>0</v>
      </c>
      <c r="L1031" s="32">
        <v>0</v>
      </c>
      <c r="M1031" s="32">
        <v>0</v>
      </c>
      <c r="N1031" s="32">
        <v>0</v>
      </c>
      <c r="O1031" s="189"/>
      <c r="P1031" s="189"/>
      <c r="Q1031" s="74"/>
    </row>
    <row r="1032" spans="1:17" ht="36" x14ac:dyDescent="0.25">
      <c r="A1032" s="190"/>
      <c r="B1032" s="189"/>
      <c r="C1032" s="189"/>
      <c r="D1032" s="189"/>
      <c r="E1032" s="189"/>
      <c r="F1032" s="189"/>
      <c r="G1032" s="114" t="s">
        <v>7</v>
      </c>
      <c r="H1032" s="32">
        <f>SUM(I1032:N1032)</f>
        <v>19</v>
      </c>
      <c r="I1032" s="32">
        <v>0</v>
      </c>
      <c r="J1032" s="32">
        <v>0</v>
      </c>
      <c r="K1032" s="32">
        <v>0</v>
      </c>
      <c r="L1032" s="32">
        <v>19</v>
      </c>
      <c r="M1032" s="32">
        <v>0</v>
      </c>
      <c r="N1032" s="32">
        <v>0</v>
      </c>
      <c r="O1032" s="189"/>
      <c r="P1032" s="189"/>
      <c r="Q1032" s="74"/>
    </row>
    <row r="1033" spans="1:17" ht="15.75" x14ac:dyDescent="0.25">
      <c r="A1033" s="190"/>
      <c r="B1033" s="189"/>
      <c r="C1033" s="189"/>
      <c r="D1033" s="189"/>
      <c r="E1033" s="189"/>
      <c r="F1033" s="189"/>
      <c r="G1033" s="114" t="s">
        <v>8</v>
      </c>
      <c r="H1033" s="32">
        <f t="shared" si="251"/>
        <v>1</v>
      </c>
      <c r="I1033" s="32">
        <v>0</v>
      </c>
      <c r="J1033" s="32">
        <v>0</v>
      </c>
      <c r="K1033" s="32">
        <v>0</v>
      </c>
      <c r="L1033" s="32">
        <v>1</v>
      </c>
      <c r="M1033" s="32">
        <v>0</v>
      </c>
      <c r="N1033" s="32">
        <v>0</v>
      </c>
      <c r="O1033" s="189"/>
      <c r="P1033" s="189"/>
      <c r="Q1033" s="74"/>
    </row>
    <row r="1034" spans="1:17" ht="24" x14ac:dyDescent="0.25">
      <c r="A1034" s="190"/>
      <c r="B1034" s="189"/>
      <c r="C1034" s="189"/>
      <c r="D1034" s="189"/>
      <c r="E1034" s="189"/>
      <c r="F1034" s="189"/>
      <c r="G1034" s="114" t="s">
        <v>9</v>
      </c>
      <c r="H1034" s="32">
        <f t="shared" si="251"/>
        <v>0</v>
      </c>
      <c r="I1034" s="32">
        <v>0</v>
      </c>
      <c r="J1034" s="32">
        <v>0</v>
      </c>
      <c r="K1034" s="32">
        <v>0</v>
      </c>
      <c r="L1034" s="32">
        <v>0</v>
      </c>
      <c r="M1034" s="32">
        <v>0</v>
      </c>
      <c r="N1034" s="32">
        <v>0</v>
      </c>
      <c r="O1034" s="189"/>
      <c r="P1034" s="189"/>
      <c r="Q1034" s="74"/>
    </row>
    <row r="1035" spans="1:17" ht="36" x14ac:dyDescent="0.25">
      <c r="A1035" s="208" t="s">
        <v>125</v>
      </c>
      <c r="B1035" s="208"/>
      <c r="C1035" s="208"/>
      <c r="D1035" s="208"/>
      <c r="E1035" s="208"/>
      <c r="F1035" s="208"/>
      <c r="G1035" s="35" t="s">
        <v>4</v>
      </c>
      <c r="H1035" s="37">
        <f>SUM(H1036:H1039)</f>
        <v>273.5</v>
      </c>
      <c r="I1035" s="37">
        <f t="shared" ref="I1035:N1035" si="261">SUM(I1036:I1039)</f>
        <v>0</v>
      </c>
      <c r="J1035" s="37">
        <f t="shared" si="261"/>
        <v>0</v>
      </c>
      <c r="K1035" s="37">
        <f t="shared" si="261"/>
        <v>0</v>
      </c>
      <c r="L1035" s="37">
        <f t="shared" si="261"/>
        <v>161.99999999999997</v>
      </c>
      <c r="M1035" s="37">
        <f t="shared" si="261"/>
        <v>49</v>
      </c>
      <c r="N1035" s="37">
        <f t="shared" si="261"/>
        <v>62.5</v>
      </c>
      <c r="O1035" s="189"/>
      <c r="P1035" s="189"/>
      <c r="Q1035" s="74"/>
    </row>
    <row r="1036" spans="1:17" ht="24" x14ac:dyDescent="0.25">
      <c r="A1036" s="208"/>
      <c r="B1036" s="208"/>
      <c r="C1036" s="208"/>
      <c r="D1036" s="208"/>
      <c r="E1036" s="208"/>
      <c r="F1036" s="208"/>
      <c r="G1036" s="35" t="s">
        <v>259</v>
      </c>
      <c r="H1036" s="37">
        <f t="shared" si="251"/>
        <v>0</v>
      </c>
      <c r="I1036" s="37">
        <f t="shared" ref="I1036:N1036" si="262">I986+I991+I996+I1001+I1006+I1011+I1016+I1021+I1026+I1031</f>
        <v>0</v>
      </c>
      <c r="J1036" s="37">
        <f t="shared" si="262"/>
        <v>0</v>
      </c>
      <c r="K1036" s="37">
        <f t="shared" si="262"/>
        <v>0</v>
      </c>
      <c r="L1036" s="37">
        <f t="shared" si="262"/>
        <v>0</v>
      </c>
      <c r="M1036" s="37">
        <f t="shared" si="262"/>
        <v>0</v>
      </c>
      <c r="N1036" s="37">
        <f t="shared" si="262"/>
        <v>0</v>
      </c>
      <c r="O1036" s="189"/>
      <c r="P1036" s="189"/>
      <c r="Q1036" s="74"/>
    </row>
    <row r="1037" spans="1:17" ht="36" x14ac:dyDescent="0.25">
      <c r="A1037" s="208"/>
      <c r="B1037" s="208"/>
      <c r="C1037" s="208"/>
      <c r="D1037" s="208"/>
      <c r="E1037" s="208"/>
      <c r="F1037" s="208"/>
      <c r="G1037" s="35" t="s">
        <v>7</v>
      </c>
      <c r="H1037" s="37">
        <f t="shared" si="251"/>
        <v>263.5</v>
      </c>
      <c r="I1037" s="37">
        <f t="shared" ref="I1037:N1037" si="263">I987+I992+I997+I1002+I1007+I1012+I1017+I1022+I1027+I1032</f>
        <v>0</v>
      </c>
      <c r="J1037" s="37">
        <f t="shared" si="263"/>
        <v>0</v>
      </c>
      <c r="K1037" s="37">
        <f t="shared" si="263"/>
        <v>0</v>
      </c>
      <c r="L1037" s="37">
        <f t="shared" si="263"/>
        <v>153.79999999999998</v>
      </c>
      <c r="M1037" s="37">
        <f t="shared" si="263"/>
        <v>47.9</v>
      </c>
      <c r="N1037" s="37">
        <f t="shared" si="263"/>
        <v>61.8</v>
      </c>
      <c r="O1037" s="189"/>
      <c r="P1037" s="189"/>
      <c r="Q1037" s="74"/>
    </row>
    <row r="1038" spans="1:17" ht="15.75" x14ac:dyDescent="0.25">
      <c r="A1038" s="208"/>
      <c r="B1038" s="208"/>
      <c r="C1038" s="208"/>
      <c r="D1038" s="208"/>
      <c r="E1038" s="208"/>
      <c r="F1038" s="208"/>
      <c r="G1038" s="35" t="s">
        <v>8</v>
      </c>
      <c r="H1038" s="37">
        <f t="shared" si="251"/>
        <v>10</v>
      </c>
      <c r="I1038" s="37">
        <f t="shared" ref="I1038:N1038" si="264">I988+I993+I998+I1003+I1008+I1013+I1018+I1023+I1028+I1033</f>
        <v>0</v>
      </c>
      <c r="J1038" s="37">
        <f t="shared" si="264"/>
        <v>0</v>
      </c>
      <c r="K1038" s="37">
        <f t="shared" si="264"/>
        <v>0</v>
      </c>
      <c r="L1038" s="37">
        <f t="shared" si="264"/>
        <v>8.2000000000000011</v>
      </c>
      <c r="M1038" s="37">
        <f t="shared" si="264"/>
        <v>1.1000000000000001</v>
      </c>
      <c r="N1038" s="37">
        <f t="shared" si="264"/>
        <v>0.7</v>
      </c>
      <c r="O1038" s="189"/>
      <c r="P1038" s="189"/>
      <c r="Q1038" s="74"/>
    </row>
    <row r="1039" spans="1:17" ht="24" x14ac:dyDescent="0.25">
      <c r="A1039" s="208"/>
      <c r="B1039" s="208"/>
      <c r="C1039" s="208"/>
      <c r="D1039" s="208"/>
      <c r="E1039" s="208"/>
      <c r="F1039" s="208"/>
      <c r="G1039" s="35" t="s">
        <v>9</v>
      </c>
      <c r="H1039" s="37">
        <f t="shared" si="251"/>
        <v>0</v>
      </c>
      <c r="I1039" s="37">
        <f t="shared" ref="I1039:N1039" si="265">I989+I994+I999+I1004+I1009+I1014+I1019+I1024+I1029+I1034</f>
        <v>0</v>
      </c>
      <c r="J1039" s="37">
        <f t="shared" si="265"/>
        <v>0</v>
      </c>
      <c r="K1039" s="37">
        <f t="shared" si="265"/>
        <v>0</v>
      </c>
      <c r="L1039" s="37">
        <f t="shared" si="265"/>
        <v>0</v>
      </c>
      <c r="M1039" s="37">
        <f t="shared" si="265"/>
        <v>0</v>
      </c>
      <c r="N1039" s="37">
        <f t="shared" si="265"/>
        <v>0</v>
      </c>
      <c r="O1039" s="189"/>
      <c r="P1039" s="189"/>
      <c r="Q1039" s="74"/>
    </row>
    <row r="1040" spans="1:17" ht="15.75" x14ac:dyDescent="0.25">
      <c r="A1040" s="208" t="s">
        <v>0</v>
      </c>
      <c r="B1040" s="208"/>
      <c r="C1040" s="208"/>
      <c r="D1040" s="208"/>
      <c r="E1040" s="208"/>
      <c r="F1040" s="208"/>
      <c r="G1040" s="208"/>
      <c r="H1040" s="208"/>
      <c r="I1040" s="208"/>
      <c r="J1040" s="208"/>
      <c r="K1040" s="208"/>
      <c r="L1040" s="208"/>
      <c r="M1040" s="208"/>
      <c r="N1040" s="208"/>
      <c r="O1040" s="208"/>
      <c r="P1040" s="208"/>
      <c r="Q1040" s="74"/>
    </row>
    <row r="1041" spans="1:17" ht="36" x14ac:dyDescent="0.25">
      <c r="A1041" s="190" t="s">
        <v>2568</v>
      </c>
      <c r="B1041" s="189"/>
      <c r="C1041" s="189" t="s">
        <v>0</v>
      </c>
      <c r="D1041" s="189">
        <v>2028</v>
      </c>
      <c r="E1041" s="189"/>
      <c r="F1041" s="189" t="s">
        <v>2541</v>
      </c>
      <c r="G1041" s="31" t="s">
        <v>4</v>
      </c>
      <c r="H1041" s="32">
        <f>SUM(H1042:H1045)</f>
        <v>50</v>
      </c>
      <c r="I1041" s="32">
        <f t="shared" ref="I1041:N1041" si="266">SUM(I1042:I1045)</f>
        <v>0</v>
      </c>
      <c r="J1041" s="32">
        <f t="shared" si="266"/>
        <v>0</v>
      </c>
      <c r="K1041" s="32">
        <f t="shared" si="266"/>
        <v>0</v>
      </c>
      <c r="L1041" s="32">
        <f t="shared" si="266"/>
        <v>50</v>
      </c>
      <c r="M1041" s="32">
        <f t="shared" si="266"/>
        <v>0</v>
      </c>
      <c r="N1041" s="32">
        <f t="shared" si="266"/>
        <v>0</v>
      </c>
      <c r="O1041" s="189"/>
      <c r="P1041" s="189"/>
      <c r="Q1041" s="74"/>
    </row>
    <row r="1042" spans="1:17" ht="15.75" x14ac:dyDescent="0.25">
      <c r="A1042" s="190"/>
      <c r="B1042" s="189"/>
      <c r="C1042" s="189"/>
      <c r="D1042" s="189"/>
      <c r="E1042" s="189"/>
      <c r="F1042" s="189"/>
      <c r="G1042" s="31" t="s">
        <v>6</v>
      </c>
      <c r="H1042" s="32">
        <f>SUM(I1042:N1042)</f>
        <v>46.5</v>
      </c>
      <c r="I1042" s="32">
        <v>0</v>
      </c>
      <c r="J1042" s="32">
        <v>0</v>
      </c>
      <c r="K1042" s="32">
        <v>0</v>
      </c>
      <c r="L1042" s="32">
        <v>46.5</v>
      </c>
      <c r="M1042" s="32">
        <v>0</v>
      </c>
      <c r="N1042" s="32">
        <v>0</v>
      </c>
      <c r="O1042" s="189"/>
      <c r="P1042" s="189"/>
      <c r="Q1042" s="74"/>
    </row>
    <row r="1043" spans="1:17" ht="36" x14ac:dyDescent="0.25">
      <c r="A1043" s="190"/>
      <c r="B1043" s="189"/>
      <c r="C1043" s="189"/>
      <c r="D1043" s="189"/>
      <c r="E1043" s="189"/>
      <c r="F1043" s="189"/>
      <c r="G1043" s="31" t="s">
        <v>7</v>
      </c>
      <c r="H1043" s="32">
        <f t="shared" ref="H1043:H1095" si="267">SUM(I1043:N1043)</f>
        <v>3</v>
      </c>
      <c r="I1043" s="32">
        <v>0</v>
      </c>
      <c r="J1043" s="32">
        <v>0</v>
      </c>
      <c r="K1043" s="32">
        <v>0</v>
      </c>
      <c r="L1043" s="32">
        <v>3</v>
      </c>
      <c r="M1043" s="32">
        <v>0</v>
      </c>
      <c r="N1043" s="32">
        <v>0</v>
      </c>
      <c r="O1043" s="189"/>
      <c r="P1043" s="189"/>
      <c r="Q1043" s="74"/>
    </row>
    <row r="1044" spans="1:17" ht="15.75" x14ac:dyDescent="0.25">
      <c r="A1044" s="190"/>
      <c r="B1044" s="189"/>
      <c r="C1044" s="189"/>
      <c r="D1044" s="189"/>
      <c r="E1044" s="189"/>
      <c r="F1044" s="189"/>
      <c r="G1044" s="31" t="s">
        <v>8</v>
      </c>
      <c r="H1044" s="32">
        <f t="shared" si="267"/>
        <v>0.5</v>
      </c>
      <c r="I1044" s="32">
        <v>0</v>
      </c>
      <c r="J1044" s="32">
        <v>0</v>
      </c>
      <c r="K1044" s="32">
        <v>0</v>
      </c>
      <c r="L1044" s="32">
        <v>0.5</v>
      </c>
      <c r="M1044" s="32">
        <v>0</v>
      </c>
      <c r="N1044" s="32">
        <v>0</v>
      </c>
      <c r="O1044" s="189"/>
      <c r="P1044" s="189"/>
      <c r="Q1044" s="74"/>
    </row>
    <row r="1045" spans="1:17" ht="24" x14ac:dyDescent="0.25">
      <c r="A1045" s="190"/>
      <c r="B1045" s="189"/>
      <c r="C1045" s="189"/>
      <c r="D1045" s="189"/>
      <c r="E1045" s="189"/>
      <c r="F1045" s="189"/>
      <c r="G1045" s="31" t="s">
        <v>9</v>
      </c>
      <c r="H1045" s="32">
        <f t="shared" si="267"/>
        <v>0</v>
      </c>
      <c r="I1045" s="32">
        <v>0</v>
      </c>
      <c r="J1045" s="32">
        <v>0</v>
      </c>
      <c r="K1045" s="32">
        <v>0</v>
      </c>
      <c r="L1045" s="32">
        <v>0</v>
      </c>
      <c r="M1045" s="32">
        <v>0</v>
      </c>
      <c r="N1045" s="32">
        <v>0</v>
      </c>
      <c r="O1045" s="189"/>
      <c r="P1045" s="189"/>
      <c r="Q1045" s="74"/>
    </row>
    <row r="1046" spans="1:17" ht="36" x14ac:dyDescent="0.25">
      <c r="A1046" s="190" t="s">
        <v>2569</v>
      </c>
      <c r="B1046" s="189"/>
      <c r="C1046" s="189" t="s">
        <v>0</v>
      </c>
      <c r="D1046" s="189">
        <v>2029</v>
      </c>
      <c r="E1046" s="189"/>
      <c r="F1046" s="189" t="s">
        <v>2541</v>
      </c>
      <c r="G1046" s="31" t="s">
        <v>4</v>
      </c>
      <c r="H1046" s="32">
        <f>SUM(H1047:H1050)</f>
        <v>50</v>
      </c>
      <c r="I1046" s="32">
        <f t="shared" ref="I1046:N1046" si="268">SUM(I1047:I1050)</f>
        <v>0</v>
      </c>
      <c r="J1046" s="32">
        <f t="shared" si="268"/>
        <v>0</v>
      </c>
      <c r="K1046" s="32">
        <f t="shared" si="268"/>
        <v>0</v>
      </c>
      <c r="L1046" s="32">
        <f t="shared" si="268"/>
        <v>0</v>
      </c>
      <c r="M1046" s="32">
        <f t="shared" si="268"/>
        <v>50</v>
      </c>
      <c r="N1046" s="32">
        <f t="shared" si="268"/>
        <v>0</v>
      </c>
      <c r="O1046" s="189"/>
      <c r="P1046" s="189"/>
      <c r="Q1046" s="74"/>
    </row>
    <row r="1047" spans="1:17" ht="15.75" x14ac:dyDescent="0.25">
      <c r="A1047" s="190"/>
      <c r="B1047" s="189"/>
      <c r="C1047" s="189"/>
      <c r="D1047" s="189"/>
      <c r="E1047" s="189"/>
      <c r="F1047" s="189"/>
      <c r="G1047" s="31" t="s">
        <v>6</v>
      </c>
      <c r="H1047" s="32">
        <f t="shared" si="267"/>
        <v>46.5</v>
      </c>
      <c r="I1047" s="32">
        <v>0</v>
      </c>
      <c r="J1047" s="32">
        <v>0</v>
      </c>
      <c r="K1047" s="32">
        <v>0</v>
      </c>
      <c r="L1047" s="32">
        <v>0</v>
      </c>
      <c r="M1047" s="32">
        <v>46.5</v>
      </c>
      <c r="N1047" s="32">
        <v>0</v>
      </c>
      <c r="O1047" s="189"/>
      <c r="P1047" s="189"/>
      <c r="Q1047" s="74"/>
    </row>
    <row r="1048" spans="1:17" ht="36" x14ac:dyDescent="0.25">
      <c r="A1048" s="190"/>
      <c r="B1048" s="189"/>
      <c r="C1048" s="189"/>
      <c r="D1048" s="189"/>
      <c r="E1048" s="189"/>
      <c r="F1048" s="189"/>
      <c r="G1048" s="31" t="s">
        <v>7</v>
      </c>
      <c r="H1048" s="32">
        <f t="shared" si="267"/>
        <v>3</v>
      </c>
      <c r="I1048" s="32">
        <v>0</v>
      </c>
      <c r="J1048" s="32">
        <v>0</v>
      </c>
      <c r="K1048" s="32">
        <v>0</v>
      </c>
      <c r="L1048" s="32">
        <v>0</v>
      </c>
      <c r="M1048" s="32">
        <v>3</v>
      </c>
      <c r="N1048" s="32">
        <v>0</v>
      </c>
      <c r="O1048" s="189"/>
      <c r="P1048" s="189"/>
      <c r="Q1048" s="74"/>
    </row>
    <row r="1049" spans="1:17" ht="15.75" x14ac:dyDescent="0.25">
      <c r="A1049" s="190"/>
      <c r="B1049" s="189"/>
      <c r="C1049" s="189"/>
      <c r="D1049" s="189"/>
      <c r="E1049" s="189"/>
      <c r="F1049" s="189"/>
      <c r="G1049" s="31" t="s">
        <v>8</v>
      </c>
      <c r="H1049" s="32">
        <f t="shared" si="267"/>
        <v>0.5</v>
      </c>
      <c r="I1049" s="32">
        <v>0</v>
      </c>
      <c r="J1049" s="32">
        <v>0</v>
      </c>
      <c r="K1049" s="32">
        <v>0</v>
      </c>
      <c r="L1049" s="32">
        <v>0</v>
      </c>
      <c r="M1049" s="32">
        <v>0.5</v>
      </c>
      <c r="N1049" s="32">
        <v>0</v>
      </c>
      <c r="O1049" s="189"/>
      <c r="P1049" s="189"/>
      <c r="Q1049" s="74"/>
    </row>
    <row r="1050" spans="1:17" ht="24" x14ac:dyDescent="0.25">
      <c r="A1050" s="190"/>
      <c r="B1050" s="189"/>
      <c r="C1050" s="189"/>
      <c r="D1050" s="189"/>
      <c r="E1050" s="189"/>
      <c r="F1050" s="189"/>
      <c r="G1050" s="31" t="s">
        <v>9</v>
      </c>
      <c r="H1050" s="32">
        <f t="shared" si="267"/>
        <v>0</v>
      </c>
      <c r="I1050" s="32">
        <v>0</v>
      </c>
      <c r="J1050" s="32">
        <v>0</v>
      </c>
      <c r="K1050" s="32">
        <v>0</v>
      </c>
      <c r="L1050" s="32">
        <v>0</v>
      </c>
      <c r="M1050" s="32">
        <v>0</v>
      </c>
      <c r="N1050" s="32">
        <v>0</v>
      </c>
      <c r="O1050" s="189"/>
      <c r="P1050" s="189"/>
      <c r="Q1050" s="74"/>
    </row>
    <row r="1051" spans="1:17" ht="36" x14ac:dyDescent="0.25">
      <c r="A1051" s="190" t="s">
        <v>2570</v>
      </c>
      <c r="B1051" s="189"/>
      <c r="C1051" s="189" t="s">
        <v>0</v>
      </c>
      <c r="D1051" s="189">
        <v>2029</v>
      </c>
      <c r="E1051" s="189"/>
      <c r="F1051" s="189" t="s">
        <v>2541</v>
      </c>
      <c r="G1051" s="31" t="s">
        <v>4</v>
      </c>
      <c r="H1051" s="32">
        <f>SUM(H1052:H1055)</f>
        <v>50</v>
      </c>
      <c r="I1051" s="32">
        <f t="shared" ref="I1051:N1051" si="269">SUM(I1052:I1055)</f>
        <v>0</v>
      </c>
      <c r="J1051" s="32">
        <f t="shared" si="269"/>
        <v>0</v>
      </c>
      <c r="K1051" s="32">
        <f t="shared" si="269"/>
        <v>0</v>
      </c>
      <c r="L1051" s="32">
        <f t="shared" si="269"/>
        <v>0</v>
      </c>
      <c r="M1051" s="32">
        <f t="shared" si="269"/>
        <v>50</v>
      </c>
      <c r="N1051" s="32">
        <f t="shared" si="269"/>
        <v>0</v>
      </c>
      <c r="O1051" s="189"/>
      <c r="P1051" s="189"/>
      <c r="Q1051" s="74"/>
    </row>
    <row r="1052" spans="1:17" ht="15.75" x14ac:dyDescent="0.25">
      <c r="A1052" s="190"/>
      <c r="B1052" s="189"/>
      <c r="C1052" s="189"/>
      <c r="D1052" s="189"/>
      <c r="E1052" s="189"/>
      <c r="F1052" s="189"/>
      <c r="G1052" s="31" t="s">
        <v>6</v>
      </c>
      <c r="H1052" s="32">
        <f t="shared" si="267"/>
        <v>46.5</v>
      </c>
      <c r="I1052" s="32">
        <v>0</v>
      </c>
      <c r="J1052" s="32">
        <v>0</v>
      </c>
      <c r="K1052" s="32">
        <v>0</v>
      </c>
      <c r="L1052" s="32">
        <v>0</v>
      </c>
      <c r="M1052" s="32">
        <v>46.5</v>
      </c>
      <c r="N1052" s="32">
        <v>0</v>
      </c>
      <c r="O1052" s="189"/>
      <c r="P1052" s="189"/>
      <c r="Q1052" s="74"/>
    </row>
    <row r="1053" spans="1:17" ht="36" x14ac:dyDescent="0.25">
      <c r="A1053" s="190"/>
      <c r="B1053" s="189"/>
      <c r="C1053" s="189"/>
      <c r="D1053" s="189"/>
      <c r="E1053" s="189"/>
      <c r="F1053" s="189"/>
      <c r="G1053" s="31" t="s">
        <v>7</v>
      </c>
      <c r="H1053" s="32">
        <f t="shared" si="267"/>
        <v>3</v>
      </c>
      <c r="I1053" s="32">
        <v>0</v>
      </c>
      <c r="J1053" s="32">
        <v>0</v>
      </c>
      <c r="K1053" s="32">
        <v>0</v>
      </c>
      <c r="L1053" s="32">
        <v>0</v>
      </c>
      <c r="M1053" s="32">
        <v>3</v>
      </c>
      <c r="N1053" s="32">
        <v>0</v>
      </c>
      <c r="O1053" s="189"/>
      <c r="P1053" s="189"/>
      <c r="Q1053" s="74"/>
    </row>
    <row r="1054" spans="1:17" ht="15.75" x14ac:dyDescent="0.25">
      <c r="A1054" s="190"/>
      <c r="B1054" s="189"/>
      <c r="C1054" s="189"/>
      <c r="D1054" s="189"/>
      <c r="E1054" s="189"/>
      <c r="F1054" s="189"/>
      <c r="G1054" s="31" t="s">
        <v>8</v>
      </c>
      <c r="H1054" s="32">
        <f t="shared" si="267"/>
        <v>0.5</v>
      </c>
      <c r="I1054" s="32">
        <v>0</v>
      </c>
      <c r="J1054" s="32">
        <v>0</v>
      </c>
      <c r="K1054" s="32">
        <v>0</v>
      </c>
      <c r="L1054" s="32">
        <v>0</v>
      </c>
      <c r="M1054" s="32">
        <v>0.5</v>
      </c>
      <c r="N1054" s="32">
        <v>0</v>
      </c>
      <c r="O1054" s="189"/>
      <c r="P1054" s="189"/>
      <c r="Q1054" s="74"/>
    </row>
    <row r="1055" spans="1:17" ht="24" x14ac:dyDescent="0.25">
      <c r="A1055" s="190"/>
      <c r="B1055" s="189"/>
      <c r="C1055" s="189"/>
      <c r="D1055" s="189"/>
      <c r="E1055" s="189"/>
      <c r="F1055" s="189"/>
      <c r="G1055" s="31" t="s">
        <v>9</v>
      </c>
      <c r="H1055" s="32">
        <f t="shared" si="267"/>
        <v>0</v>
      </c>
      <c r="I1055" s="32">
        <v>0</v>
      </c>
      <c r="J1055" s="32">
        <v>0</v>
      </c>
      <c r="K1055" s="32">
        <v>0</v>
      </c>
      <c r="L1055" s="32">
        <v>0</v>
      </c>
      <c r="M1055" s="32">
        <v>0</v>
      </c>
      <c r="N1055" s="32">
        <v>0</v>
      </c>
      <c r="O1055" s="189"/>
      <c r="P1055" s="189"/>
      <c r="Q1055" s="74"/>
    </row>
    <row r="1056" spans="1:17" ht="36" x14ac:dyDescent="0.25">
      <c r="A1056" s="190" t="s">
        <v>2571</v>
      </c>
      <c r="B1056" s="189"/>
      <c r="C1056" s="189" t="s">
        <v>0</v>
      </c>
      <c r="D1056" s="189">
        <v>2030</v>
      </c>
      <c r="E1056" s="189"/>
      <c r="F1056" s="189" t="s">
        <v>2541</v>
      </c>
      <c r="G1056" s="31" t="s">
        <v>4</v>
      </c>
      <c r="H1056" s="32">
        <f>SUM(H1057:H1060)</f>
        <v>50</v>
      </c>
      <c r="I1056" s="32">
        <f t="shared" ref="I1056:N1056" si="270">SUM(I1057:I1060)</f>
        <v>0</v>
      </c>
      <c r="J1056" s="32">
        <f t="shared" si="270"/>
        <v>0</v>
      </c>
      <c r="K1056" s="32">
        <f t="shared" si="270"/>
        <v>0</v>
      </c>
      <c r="L1056" s="32">
        <f t="shared" si="270"/>
        <v>0</v>
      </c>
      <c r="M1056" s="32">
        <f t="shared" si="270"/>
        <v>0</v>
      </c>
      <c r="N1056" s="32">
        <f t="shared" si="270"/>
        <v>50</v>
      </c>
      <c r="O1056" s="189"/>
      <c r="P1056" s="189"/>
      <c r="Q1056" s="74"/>
    </row>
    <row r="1057" spans="1:17" ht="15.75" x14ac:dyDescent="0.25">
      <c r="A1057" s="190"/>
      <c r="B1057" s="189"/>
      <c r="C1057" s="189"/>
      <c r="D1057" s="189"/>
      <c r="E1057" s="189"/>
      <c r="F1057" s="189"/>
      <c r="G1057" s="31" t="s">
        <v>6</v>
      </c>
      <c r="H1057" s="32">
        <f t="shared" si="267"/>
        <v>46.5</v>
      </c>
      <c r="I1057" s="32">
        <v>0</v>
      </c>
      <c r="J1057" s="32">
        <v>0</v>
      </c>
      <c r="K1057" s="32">
        <v>0</v>
      </c>
      <c r="L1057" s="32">
        <v>0</v>
      </c>
      <c r="M1057" s="32">
        <v>0</v>
      </c>
      <c r="N1057" s="32">
        <v>46.5</v>
      </c>
      <c r="O1057" s="189"/>
      <c r="P1057" s="189"/>
      <c r="Q1057" s="74"/>
    </row>
    <row r="1058" spans="1:17" ht="36" x14ac:dyDescent="0.25">
      <c r="A1058" s="190"/>
      <c r="B1058" s="189"/>
      <c r="C1058" s="189"/>
      <c r="D1058" s="189"/>
      <c r="E1058" s="189"/>
      <c r="F1058" s="189"/>
      <c r="G1058" s="31" t="s">
        <v>7</v>
      </c>
      <c r="H1058" s="32">
        <f t="shared" si="267"/>
        <v>3</v>
      </c>
      <c r="I1058" s="32">
        <v>0</v>
      </c>
      <c r="J1058" s="32">
        <v>0</v>
      </c>
      <c r="K1058" s="32">
        <v>0</v>
      </c>
      <c r="L1058" s="32">
        <v>0</v>
      </c>
      <c r="M1058" s="32">
        <v>0</v>
      </c>
      <c r="N1058" s="32">
        <v>3</v>
      </c>
      <c r="O1058" s="189"/>
      <c r="P1058" s="189"/>
      <c r="Q1058" s="74"/>
    </row>
    <row r="1059" spans="1:17" ht="15.75" x14ac:dyDescent="0.25">
      <c r="A1059" s="190"/>
      <c r="B1059" s="189"/>
      <c r="C1059" s="189"/>
      <c r="D1059" s="189"/>
      <c r="E1059" s="189"/>
      <c r="F1059" s="189"/>
      <c r="G1059" s="31" t="s">
        <v>8</v>
      </c>
      <c r="H1059" s="32">
        <f t="shared" si="267"/>
        <v>0.5</v>
      </c>
      <c r="I1059" s="32">
        <v>0</v>
      </c>
      <c r="J1059" s="32">
        <v>0</v>
      </c>
      <c r="K1059" s="32">
        <v>0</v>
      </c>
      <c r="L1059" s="32">
        <v>0</v>
      </c>
      <c r="M1059" s="32">
        <v>0</v>
      </c>
      <c r="N1059" s="32">
        <v>0.5</v>
      </c>
      <c r="O1059" s="189"/>
      <c r="P1059" s="189"/>
      <c r="Q1059" s="74"/>
    </row>
    <row r="1060" spans="1:17" ht="24" x14ac:dyDescent="0.25">
      <c r="A1060" s="190"/>
      <c r="B1060" s="189"/>
      <c r="C1060" s="189"/>
      <c r="D1060" s="189"/>
      <c r="E1060" s="189"/>
      <c r="F1060" s="189"/>
      <c r="G1060" s="31" t="s">
        <v>9</v>
      </c>
      <c r="H1060" s="32">
        <f t="shared" si="267"/>
        <v>0</v>
      </c>
      <c r="I1060" s="32">
        <v>0</v>
      </c>
      <c r="J1060" s="32">
        <v>0</v>
      </c>
      <c r="K1060" s="32">
        <v>0</v>
      </c>
      <c r="L1060" s="32">
        <v>0</v>
      </c>
      <c r="M1060" s="32">
        <v>0</v>
      </c>
      <c r="N1060" s="32">
        <v>0</v>
      </c>
      <c r="O1060" s="189"/>
      <c r="P1060" s="189"/>
      <c r="Q1060" s="74"/>
    </row>
    <row r="1061" spans="1:17" ht="36" x14ac:dyDescent="0.25">
      <c r="A1061" s="190" t="s">
        <v>2572</v>
      </c>
      <c r="B1061" s="189"/>
      <c r="C1061" s="189" t="s">
        <v>0</v>
      </c>
      <c r="D1061" s="189">
        <v>2028</v>
      </c>
      <c r="E1061" s="189"/>
      <c r="F1061" s="189" t="s">
        <v>2541</v>
      </c>
      <c r="G1061" s="31" t="s">
        <v>4</v>
      </c>
      <c r="H1061" s="32">
        <f>SUM(H1062:H1065)</f>
        <v>50</v>
      </c>
      <c r="I1061" s="32">
        <f t="shared" ref="I1061:N1061" si="271">SUM(I1062:I1065)</f>
        <v>0</v>
      </c>
      <c r="J1061" s="32">
        <f t="shared" si="271"/>
        <v>0</v>
      </c>
      <c r="K1061" s="32">
        <f t="shared" si="271"/>
        <v>0</v>
      </c>
      <c r="L1061" s="32">
        <f t="shared" si="271"/>
        <v>50</v>
      </c>
      <c r="M1061" s="32">
        <f t="shared" si="271"/>
        <v>0</v>
      </c>
      <c r="N1061" s="32">
        <f t="shared" si="271"/>
        <v>0</v>
      </c>
      <c r="O1061" s="189"/>
      <c r="P1061" s="189"/>
      <c r="Q1061" s="74"/>
    </row>
    <row r="1062" spans="1:17" ht="15.75" x14ac:dyDescent="0.25">
      <c r="A1062" s="190"/>
      <c r="B1062" s="189"/>
      <c r="C1062" s="189"/>
      <c r="D1062" s="189"/>
      <c r="E1062" s="189"/>
      <c r="F1062" s="189"/>
      <c r="G1062" s="31" t="s">
        <v>6</v>
      </c>
      <c r="H1062" s="32">
        <f t="shared" si="267"/>
        <v>46.5</v>
      </c>
      <c r="I1062" s="32">
        <v>0</v>
      </c>
      <c r="J1062" s="32">
        <v>0</v>
      </c>
      <c r="K1062" s="32">
        <v>0</v>
      </c>
      <c r="L1062" s="32">
        <v>46.5</v>
      </c>
      <c r="M1062" s="32">
        <v>0</v>
      </c>
      <c r="N1062" s="32">
        <v>0</v>
      </c>
      <c r="O1062" s="189"/>
      <c r="P1062" s="189"/>
      <c r="Q1062" s="74"/>
    </row>
    <row r="1063" spans="1:17" ht="36" x14ac:dyDescent="0.25">
      <c r="A1063" s="190"/>
      <c r="B1063" s="189"/>
      <c r="C1063" s="189"/>
      <c r="D1063" s="189"/>
      <c r="E1063" s="189"/>
      <c r="F1063" s="189"/>
      <c r="G1063" s="31" t="s">
        <v>7</v>
      </c>
      <c r="H1063" s="32">
        <f t="shared" si="267"/>
        <v>3</v>
      </c>
      <c r="I1063" s="32">
        <v>0</v>
      </c>
      <c r="J1063" s="32">
        <v>0</v>
      </c>
      <c r="K1063" s="32">
        <v>0</v>
      </c>
      <c r="L1063" s="32">
        <v>3</v>
      </c>
      <c r="M1063" s="32">
        <v>0</v>
      </c>
      <c r="N1063" s="32">
        <v>0</v>
      </c>
      <c r="O1063" s="189"/>
      <c r="P1063" s="189"/>
      <c r="Q1063" s="74"/>
    </row>
    <row r="1064" spans="1:17" ht="15.75" x14ac:dyDescent="0.25">
      <c r="A1064" s="190"/>
      <c r="B1064" s="189"/>
      <c r="C1064" s="189"/>
      <c r="D1064" s="189"/>
      <c r="E1064" s="189"/>
      <c r="F1064" s="189"/>
      <c r="G1064" s="31" t="s">
        <v>8</v>
      </c>
      <c r="H1064" s="32">
        <f t="shared" si="267"/>
        <v>0.5</v>
      </c>
      <c r="I1064" s="32">
        <v>0</v>
      </c>
      <c r="J1064" s="32">
        <v>0</v>
      </c>
      <c r="K1064" s="32">
        <v>0</v>
      </c>
      <c r="L1064" s="32">
        <v>0.5</v>
      </c>
      <c r="M1064" s="32">
        <v>0</v>
      </c>
      <c r="N1064" s="32">
        <v>0</v>
      </c>
      <c r="O1064" s="189"/>
      <c r="P1064" s="189"/>
      <c r="Q1064" s="74"/>
    </row>
    <row r="1065" spans="1:17" ht="24" x14ac:dyDescent="0.25">
      <c r="A1065" s="190"/>
      <c r="B1065" s="189"/>
      <c r="C1065" s="189"/>
      <c r="D1065" s="189"/>
      <c r="E1065" s="189"/>
      <c r="F1065" s="189"/>
      <c r="G1065" s="31" t="s">
        <v>9</v>
      </c>
      <c r="H1065" s="32">
        <f t="shared" si="267"/>
        <v>0</v>
      </c>
      <c r="I1065" s="32">
        <v>0</v>
      </c>
      <c r="J1065" s="32">
        <v>0</v>
      </c>
      <c r="K1065" s="32">
        <v>0</v>
      </c>
      <c r="L1065" s="32">
        <v>0</v>
      </c>
      <c r="M1065" s="32">
        <v>0</v>
      </c>
      <c r="N1065" s="32">
        <v>0</v>
      </c>
      <c r="O1065" s="189"/>
      <c r="P1065" s="189"/>
      <c r="Q1065" s="74"/>
    </row>
    <row r="1066" spans="1:17" ht="36" x14ac:dyDescent="0.25">
      <c r="A1066" s="190" t="s">
        <v>2573</v>
      </c>
      <c r="B1066" s="189"/>
      <c r="C1066" s="189" t="s">
        <v>0</v>
      </c>
      <c r="D1066" s="189">
        <v>2028</v>
      </c>
      <c r="E1066" s="189"/>
      <c r="F1066" s="189" t="s">
        <v>2541</v>
      </c>
      <c r="G1066" s="31" t="s">
        <v>4</v>
      </c>
      <c r="H1066" s="32">
        <f>SUM(H1067:H1070)</f>
        <v>50</v>
      </c>
      <c r="I1066" s="32">
        <f t="shared" ref="I1066:N1066" si="272">SUM(I1067:I1070)</f>
        <v>0</v>
      </c>
      <c r="J1066" s="32">
        <f t="shared" si="272"/>
        <v>0</v>
      </c>
      <c r="K1066" s="32">
        <f t="shared" si="272"/>
        <v>0</v>
      </c>
      <c r="L1066" s="32">
        <f t="shared" si="272"/>
        <v>50</v>
      </c>
      <c r="M1066" s="32">
        <f t="shared" si="272"/>
        <v>0</v>
      </c>
      <c r="N1066" s="32">
        <f t="shared" si="272"/>
        <v>0</v>
      </c>
      <c r="O1066" s="189"/>
      <c r="P1066" s="189"/>
      <c r="Q1066" s="74"/>
    </row>
    <row r="1067" spans="1:17" ht="15.75" x14ac:dyDescent="0.25">
      <c r="A1067" s="190"/>
      <c r="B1067" s="189"/>
      <c r="C1067" s="189"/>
      <c r="D1067" s="189"/>
      <c r="E1067" s="189"/>
      <c r="F1067" s="189"/>
      <c r="G1067" s="31" t="s">
        <v>6</v>
      </c>
      <c r="H1067" s="32">
        <f t="shared" si="267"/>
        <v>46.5</v>
      </c>
      <c r="I1067" s="32">
        <v>0</v>
      </c>
      <c r="J1067" s="32">
        <v>0</v>
      </c>
      <c r="K1067" s="32">
        <v>0</v>
      </c>
      <c r="L1067" s="32">
        <v>46.5</v>
      </c>
      <c r="M1067" s="32">
        <v>0</v>
      </c>
      <c r="N1067" s="32">
        <v>0</v>
      </c>
      <c r="O1067" s="189"/>
      <c r="P1067" s="189"/>
      <c r="Q1067" s="74"/>
    </row>
    <row r="1068" spans="1:17" ht="36" x14ac:dyDescent="0.25">
      <c r="A1068" s="190"/>
      <c r="B1068" s="189"/>
      <c r="C1068" s="189"/>
      <c r="D1068" s="189"/>
      <c r="E1068" s="189"/>
      <c r="F1068" s="189"/>
      <c r="G1068" s="31" t="s">
        <v>7</v>
      </c>
      <c r="H1068" s="32">
        <f t="shared" si="267"/>
        <v>3</v>
      </c>
      <c r="I1068" s="32">
        <v>0</v>
      </c>
      <c r="J1068" s="32">
        <v>0</v>
      </c>
      <c r="K1068" s="32">
        <v>0</v>
      </c>
      <c r="L1068" s="32">
        <v>3</v>
      </c>
      <c r="M1068" s="32">
        <v>0</v>
      </c>
      <c r="N1068" s="32">
        <v>0</v>
      </c>
      <c r="O1068" s="189"/>
      <c r="P1068" s="189"/>
      <c r="Q1068" s="74"/>
    </row>
    <row r="1069" spans="1:17" ht="15.75" x14ac:dyDescent="0.25">
      <c r="A1069" s="190"/>
      <c r="B1069" s="189"/>
      <c r="C1069" s="189"/>
      <c r="D1069" s="189"/>
      <c r="E1069" s="189"/>
      <c r="F1069" s="189"/>
      <c r="G1069" s="31" t="s">
        <v>8</v>
      </c>
      <c r="H1069" s="32">
        <f t="shared" si="267"/>
        <v>0.5</v>
      </c>
      <c r="I1069" s="32">
        <v>0</v>
      </c>
      <c r="J1069" s="32">
        <v>0</v>
      </c>
      <c r="K1069" s="32">
        <v>0</v>
      </c>
      <c r="L1069" s="32">
        <v>0.5</v>
      </c>
      <c r="M1069" s="32">
        <v>0</v>
      </c>
      <c r="N1069" s="32">
        <v>0</v>
      </c>
      <c r="O1069" s="189"/>
      <c r="P1069" s="189"/>
      <c r="Q1069" s="74"/>
    </row>
    <row r="1070" spans="1:17" ht="24" x14ac:dyDescent="0.25">
      <c r="A1070" s="190"/>
      <c r="B1070" s="189"/>
      <c r="C1070" s="189"/>
      <c r="D1070" s="189"/>
      <c r="E1070" s="189"/>
      <c r="F1070" s="189"/>
      <c r="G1070" s="31" t="s">
        <v>9</v>
      </c>
      <c r="H1070" s="32">
        <f t="shared" si="267"/>
        <v>0</v>
      </c>
      <c r="I1070" s="32">
        <v>0</v>
      </c>
      <c r="J1070" s="32">
        <v>0</v>
      </c>
      <c r="K1070" s="32">
        <v>0</v>
      </c>
      <c r="L1070" s="32">
        <v>0</v>
      </c>
      <c r="M1070" s="32">
        <v>0</v>
      </c>
      <c r="N1070" s="32">
        <v>0</v>
      </c>
      <c r="O1070" s="189"/>
      <c r="P1070" s="189"/>
      <c r="Q1070" s="74"/>
    </row>
    <row r="1071" spans="1:17" ht="36" x14ac:dyDescent="0.25">
      <c r="A1071" s="190" t="s">
        <v>2574</v>
      </c>
      <c r="B1071" s="189"/>
      <c r="C1071" s="189" t="s">
        <v>0</v>
      </c>
      <c r="D1071" s="189">
        <v>2029</v>
      </c>
      <c r="E1071" s="189"/>
      <c r="F1071" s="189" t="s">
        <v>2541</v>
      </c>
      <c r="G1071" s="31" t="s">
        <v>4</v>
      </c>
      <c r="H1071" s="32">
        <f>SUM(H1072:H1075)</f>
        <v>83.6</v>
      </c>
      <c r="I1071" s="32">
        <f t="shared" ref="I1071:N1071" si="273">SUM(I1072:I1075)</f>
        <v>0</v>
      </c>
      <c r="J1071" s="32">
        <f t="shared" si="273"/>
        <v>0</v>
      </c>
      <c r="K1071" s="32">
        <f t="shared" si="273"/>
        <v>0</v>
      </c>
      <c r="L1071" s="32">
        <f t="shared" si="273"/>
        <v>0</v>
      </c>
      <c r="M1071" s="32">
        <f t="shared" si="273"/>
        <v>83.6</v>
      </c>
      <c r="N1071" s="32">
        <f t="shared" si="273"/>
        <v>0</v>
      </c>
      <c r="O1071" s="189"/>
      <c r="P1071" s="189"/>
      <c r="Q1071" s="74"/>
    </row>
    <row r="1072" spans="1:17" ht="15.75" x14ac:dyDescent="0.25">
      <c r="A1072" s="190"/>
      <c r="B1072" s="189"/>
      <c r="C1072" s="189"/>
      <c r="D1072" s="189"/>
      <c r="E1072" s="189"/>
      <c r="F1072" s="189"/>
      <c r="G1072" s="31" t="s">
        <v>6</v>
      </c>
      <c r="H1072" s="32">
        <f t="shared" si="267"/>
        <v>77.8</v>
      </c>
      <c r="I1072" s="32">
        <v>0</v>
      </c>
      <c r="J1072" s="32">
        <v>0</v>
      </c>
      <c r="K1072" s="32">
        <v>0</v>
      </c>
      <c r="L1072" s="32">
        <v>0</v>
      </c>
      <c r="M1072" s="32">
        <v>77.8</v>
      </c>
      <c r="N1072" s="32">
        <v>0</v>
      </c>
      <c r="O1072" s="189"/>
      <c r="P1072" s="189"/>
      <c r="Q1072" s="74"/>
    </row>
    <row r="1073" spans="1:17" ht="36" x14ac:dyDescent="0.25">
      <c r="A1073" s="190"/>
      <c r="B1073" s="189"/>
      <c r="C1073" s="189"/>
      <c r="D1073" s="189"/>
      <c r="E1073" s="189"/>
      <c r="F1073" s="189"/>
      <c r="G1073" s="31" t="s">
        <v>7</v>
      </c>
      <c r="H1073" s="32">
        <f t="shared" si="267"/>
        <v>5</v>
      </c>
      <c r="I1073" s="32">
        <v>0</v>
      </c>
      <c r="J1073" s="32">
        <v>0</v>
      </c>
      <c r="K1073" s="32">
        <v>0</v>
      </c>
      <c r="L1073" s="32">
        <v>0</v>
      </c>
      <c r="M1073" s="32">
        <v>5</v>
      </c>
      <c r="N1073" s="32">
        <v>0</v>
      </c>
      <c r="O1073" s="189"/>
      <c r="P1073" s="189"/>
      <c r="Q1073" s="74"/>
    </row>
    <row r="1074" spans="1:17" ht="15.75" x14ac:dyDescent="0.25">
      <c r="A1074" s="190"/>
      <c r="B1074" s="189"/>
      <c r="C1074" s="189"/>
      <c r="D1074" s="189"/>
      <c r="E1074" s="189"/>
      <c r="F1074" s="189"/>
      <c r="G1074" s="31" t="s">
        <v>8</v>
      </c>
      <c r="H1074" s="32">
        <f t="shared" si="267"/>
        <v>0.8</v>
      </c>
      <c r="I1074" s="32">
        <v>0</v>
      </c>
      <c r="J1074" s="32">
        <v>0</v>
      </c>
      <c r="K1074" s="32">
        <v>0</v>
      </c>
      <c r="L1074" s="32">
        <v>0</v>
      </c>
      <c r="M1074" s="32">
        <v>0.8</v>
      </c>
      <c r="N1074" s="32">
        <v>0</v>
      </c>
      <c r="O1074" s="189"/>
      <c r="P1074" s="189"/>
      <c r="Q1074" s="74"/>
    </row>
    <row r="1075" spans="1:17" ht="24" x14ac:dyDescent="0.25">
      <c r="A1075" s="190"/>
      <c r="B1075" s="189"/>
      <c r="C1075" s="189"/>
      <c r="D1075" s="189"/>
      <c r="E1075" s="189"/>
      <c r="F1075" s="189"/>
      <c r="G1075" s="31" t="s">
        <v>9</v>
      </c>
      <c r="H1075" s="32">
        <f t="shared" si="267"/>
        <v>0</v>
      </c>
      <c r="I1075" s="32">
        <v>0</v>
      </c>
      <c r="J1075" s="32">
        <v>0</v>
      </c>
      <c r="K1075" s="32">
        <v>0</v>
      </c>
      <c r="L1075" s="32">
        <v>0</v>
      </c>
      <c r="M1075" s="32">
        <v>0</v>
      </c>
      <c r="N1075" s="32">
        <v>0</v>
      </c>
      <c r="O1075" s="189"/>
      <c r="P1075" s="189"/>
      <c r="Q1075" s="74"/>
    </row>
    <row r="1076" spans="1:17" ht="36" x14ac:dyDescent="0.25">
      <c r="A1076" s="423" t="s">
        <v>4193</v>
      </c>
      <c r="B1076" s="189" t="s">
        <v>391</v>
      </c>
      <c r="C1076" s="189" t="s">
        <v>0</v>
      </c>
      <c r="D1076" s="189">
        <v>2025</v>
      </c>
      <c r="E1076" s="189">
        <v>0.9</v>
      </c>
      <c r="F1076" s="189" t="s">
        <v>554</v>
      </c>
      <c r="G1076" s="31" t="s">
        <v>4</v>
      </c>
      <c r="H1076" s="32">
        <f>SUM(H1077:H1080)</f>
        <v>15.899999999999999</v>
      </c>
      <c r="I1076" s="32">
        <f t="shared" ref="I1076:N1076" si="274">SUM(I1077:I1080)</f>
        <v>15.899999999999999</v>
      </c>
      <c r="J1076" s="32">
        <f t="shared" si="274"/>
        <v>0</v>
      </c>
      <c r="K1076" s="32">
        <f t="shared" si="274"/>
        <v>0</v>
      </c>
      <c r="L1076" s="32">
        <f t="shared" si="274"/>
        <v>0</v>
      </c>
      <c r="M1076" s="32">
        <f t="shared" si="274"/>
        <v>0</v>
      </c>
      <c r="N1076" s="32">
        <f t="shared" si="274"/>
        <v>0</v>
      </c>
      <c r="O1076" s="189">
        <v>6200</v>
      </c>
      <c r="P1076" s="205" t="s">
        <v>393</v>
      </c>
      <c r="Q1076" s="74"/>
    </row>
    <row r="1077" spans="1:17" ht="15.75" x14ac:dyDescent="0.25">
      <c r="A1077" s="424"/>
      <c r="B1077" s="189"/>
      <c r="C1077" s="189"/>
      <c r="D1077" s="189"/>
      <c r="E1077" s="189"/>
      <c r="F1077" s="189"/>
      <c r="G1077" s="31" t="s">
        <v>6</v>
      </c>
      <c r="H1077" s="32">
        <f t="shared" si="267"/>
        <v>14.2</v>
      </c>
      <c r="I1077" s="32">
        <v>14.2</v>
      </c>
      <c r="J1077" s="32">
        <v>0</v>
      </c>
      <c r="K1077" s="32">
        <v>0</v>
      </c>
      <c r="L1077" s="32">
        <v>0</v>
      </c>
      <c r="M1077" s="32">
        <v>0</v>
      </c>
      <c r="N1077" s="32">
        <v>0</v>
      </c>
      <c r="O1077" s="189"/>
      <c r="P1077" s="206"/>
      <c r="Q1077" s="74"/>
    </row>
    <row r="1078" spans="1:17" ht="36" x14ac:dyDescent="0.25">
      <c r="A1078" s="424"/>
      <c r="B1078" s="189"/>
      <c r="C1078" s="189"/>
      <c r="D1078" s="189"/>
      <c r="E1078" s="189"/>
      <c r="F1078" s="189"/>
      <c r="G1078" s="31" t="s">
        <v>7</v>
      </c>
      <c r="H1078" s="32">
        <f t="shared" si="267"/>
        <v>0.1</v>
      </c>
      <c r="I1078" s="32">
        <v>0.1</v>
      </c>
      <c r="J1078" s="32">
        <v>0</v>
      </c>
      <c r="K1078" s="32">
        <v>0</v>
      </c>
      <c r="L1078" s="32">
        <v>0</v>
      </c>
      <c r="M1078" s="32">
        <v>0</v>
      </c>
      <c r="N1078" s="32">
        <v>0</v>
      </c>
      <c r="O1078" s="189"/>
      <c r="P1078" s="206"/>
      <c r="Q1078" s="74"/>
    </row>
    <row r="1079" spans="1:17" ht="15.75" x14ac:dyDescent="0.25">
      <c r="A1079" s="424"/>
      <c r="B1079" s="189"/>
      <c r="C1079" s="189"/>
      <c r="D1079" s="189"/>
      <c r="E1079" s="189"/>
      <c r="F1079" s="189"/>
      <c r="G1079" s="31" t="s">
        <v>8</v>
      </c>
      <c r="H1079" s="32">
        <f t="shared" si="267"/>
        <v>0</v>
      </c>
      <c r="I1079" s="32">
        <v>0</v>
      </c>
      <c r="J1079" s="32">
        <v>0</v>
      </c>
      <c r="K1079" s="32">
        <v>0</v>
      </c>
      <c r="L1079" s="32">
        <v>0</v>
      </c>
      <c r="M1079" s="32">
        <v>0</v>
      </c>
      <c r="N1079" s="32">
        <v>0</v>
      </c>
      <c r="O1079" s="189"/>
      <c r="P1079" s="206"/>
      <c r="Q1079" s="74"/>
    </row>
    <row r="1080" spans="1:17" ht="24" x14ac:dyDescent="0.25">
      <c r="A1080" s="425"/>
      <c r="B1080" s="189"/>
      <c r="C1080" s="189"/>
      <c r="D1080" s="189"/>
      <c r="E1080" s="189"/>
      <c r="F1080" s="189"/>
      <c r="G1080" s="31" t="s">
        <v>9</v>
      </c>
      <c r="H1080" s="32">
        <f t="shared" si="267"/>
        <v>1.6</v>
      </c>
      <c r="I1080" s="32">
        <v>1.6</v>
      </c>
      <c r="J1080" s="32">
        <v>0</v>
      </c>
      <c r="K1080" s="32">
        <v>0</v>
      </c>
      <c r="L1080" s="32">
        <v>0</v>
      </c>
      <c r="M1080" s="32">
        <v>0</v>
      </c>
      <c r="N1080" s="32">
        <v>0</v>
      </c>
      <c r="O1080" s="189"/>
      <c r="P1080" s="207"/>
      <c r="Q1080" s="74"/>
    </row>
    <row r="1081" spans="1:17" ht="36" x14ac:dyDescent="0.25">
      <c r="A1081" s="423" t="s">
        <v>4194</v>
      </c>
      <c r="B1081" s="189" t="s">
        <v>391</v>
      </c>
      <c r="C1081" s="189" t="s">
        <v>0</v>
      </c>
      <c r="D1081" s="189">
        <v>2025</v>
      </c>
      <c r="E1081" s="189">
        <v>8.6999999999999994E-2</v>
      </c>
      <c r="F1081" s="189" t="s">
        <v>554</v>
      </c>
      <c r="G1081" s="31" t="s">
        <v>4</v>
      </c>
      <c r="H1081" s="32">
        <f>SUM(H1082:H1085)</f>
        <v>4.3</v>
      </c>
      <c r="I1081" s="32">
        <f t="shared" ref="I1081:N1081" si="275">SUM(I1082:I1085)</f>
        <v>4.3</v>
      </c>
      <c r="J1081" s="32">
        <f t="shared" si="275"/>
        <v>0</v>
      </c>
      <c r="K1081" s="32">
        <f t="shared" si="275"/>
        <v>0</v>
      </c>
      <c r="L1081" s="32">
        <f t="shared" si="275"/>
        <v>0</v>
      </c>
      <c r="M1081" s="32">
        <f t="shared" si="275"/>
        <v>0</v>
      </c>
      <c r="N1081" s="32">
        <f t="shared" si="275"/>
        <v>0</v>
      </c>
      <c r="O1081" s="189">
        <v>6200</v>
      </c>
      <c r="P1081" s="205" t="s">
        <v>4195</v>
      </c>
      <c r="Q1081" s="74"/>
    </row>
    <row r="1082" spans="1:17" x14ac:dyDescent="0.25">
      <c r="A1082" s="424"/>
      <c r="B1082" s="189"/>
      <c r="C1082" s="189"/>
      <c r="D1082" s="189"/>
      <c r="E1082" s="189"/>
      <c r="F1082" s="189"/>
      <c r="G1082" s="31" t="s">
        <v>6</v>
      </c>
      <c r="H1082" s="32">
        <f t="shared" si="267"/>
        <v>3.9</v>
      </c>
      <c r="I1082" s="32">
        <v>3.9</v>
      </c>
      <c r="J1082" s="32">
        <v>0</v>
      </c>
      <c r="K1082" s="32">
        <v>0</v>
      </c>
      <c r="L1082" s="32">
        <v>0</v>
      </c>
      <c r="M1082" s="32">
        <v>0</v>
      </c>
      <c r="N1082" s="32">
        <v>0</v>
      </c>
      <c r="O1082" s="189"/>
      <c r="P1082" s="206"/>
      <c r="Q1082" s="77"/>
    </row>
    <row r="1083" spans="1:17" ht="36" x14ac:dyDescent="0.25">
      <c r="A1083" s="424"/>
      <c r="B1083" s="189"/>
      <c r="C1083" s="189"/>
      <c r="D1083" s="189"/>
      <c r="E1083" s="189"/>
      <c r="F1083" s="189"/>
      <c r="G1083" s="31" t="s">
        <v>7</v>
      </c>
      <c r="H1083" s="32">
        <f t="shared" si="267"/>
        <v>0</v>
      </c>
      <c r="I1083" s="32">
        <v>0</v>
      </c>
      <c r="J1083" s="32">
        <v>0</v>
      </c>
      <c r="K1083" s="32">
        <v>0</v>
      </c>
      <c r="L1083" s="32">
        <v>0</v>
      </c>
      <c r="M1083" s="32">
        <v>0</v>
      </c>
      <c r="N1083" s="32">
        <v>0</v>
      </c>
      <c r="O1083" s="189"/>
      <c r="P1083" s="206"/>
      <c r="Q1083" s="74"/>
    </row>
    <row r="1084" spans="1:17" ht="15.75" x14ac:dyDescent="0.25">
      <c r="A1084" s="424"/>
      <c r="B1084" s="189"/>
      <c r="C1084" s="189"/>
      <c r="D1084" s="189"/>
      <c r="E1084" s="189"/>
      <c r="F1084" s="189"/>
      <c r="G1084" s="31" t="s">
        <v>8</v>
      </c>
      <c r="H1084" s="32">
        <f t="shared" si="267"/>
        <v>0</v>
      </c>
      <c r="I1084" s="32">
        <v>0</v>
      </c>
      <c r="J1084" s="32">
        <v>0</v>
      </c>
      <c r="K1084" s="32">
        <v>0</v>
      </c>
      <c r="L1084" s="32">
        <v>0</v>
      </c>
      <c r="M1084" s="32">
        <v>0</v>
      </c>
      <c r="N1084" s="32">
        <v>0</v>
      </c>
      <c r="O1084" s="189"/>
      <c r="P1084" s="206"/>
      <c r="Q1084" s="74"/>
    </row>
    <row r="1085" spans="1:17" ht="24" x14ac:dyDescent="0.25">
      <c r="A1085" s="425"/>
      <c r="B1085" s="189"/>
      <c r="C1085" s="189"/>
      <c r="D1085" s="189"/>
      <c r="E1085" s="189"/>
      <c r="F1085" s="189"/>
      <c r="G1085" s="31" t="s">
        <v>9</v>
      </c>
      <c r="H1085" s="32">
        <f t="shared" si="267"/>
        <v>0.4</v>
      </c>
      <c r="I1085" s="32">
        <v>0.4</v>
      </c>
      <c r="J1085" s="32">
        <v>0</v>
      </c>
      <c r="K1085" s="32">
        <v>0</v>
      </c>
      <c r="L1085" s="32">
        <v>0</v>
      </c>
      <c r="M1085" s="32">
        <v>0</v>
      </c>
      <c r="N1085" s="32">
        <v>0</v>
      </c>
      <c r="O1085" s="189"/>
      <c r="P1085" s="207"/>
      <c r="Q1085" s="74"/>
    </row>
    <row r="1086" spans="1:17" ht="36" x14ac:dyDescent="0.25">
      <c r="A1086" s="423" t="s">
        <v>4196</v>
      </c>
      <c r="B1086" s="189"/>
      <c r="C1086" s="189" t="s">
        <v>0</v>
      </c>
      <c r="D1086" s="189">
        <v>2028</v>
      </c>
      <c r="E1086" s="189"/>
      <c r="F1086" s="431"/>
      <c r="G1086" s="31" t="s">
        <v>4</v>
      </c>
      <c r="H1086" s="32">
        <f>SUM(H1087:H1090)</f>
        <v>267.8</v>
      </c>
      <c r="I1086" s="32">
        <f t="shared" ref="I1086:N1086" si="276">SUM(I1087:I1090)</f>
        <v>0</v>
      </c>
      <c r="J1086" s="32">
        <f t="shared" si="276"/>
        <v>0</v>
      </c>
      <c r="K1086" s="32">
        <f t="shared" si="276"/>
        <v>0</v>
      </c>
      <c r="L1086" s="32">
        <f t="shared" si="276"/>
        <v>267.8</v>
      </c>
      <c r="M1086" s="32">
        <f t="shared" si="276"/>
        <v>0</v>
      </c>
      <c r="N1086" s="32">
        <f t="shared" si="276"/>
        <v>0</v>
      </c>
      <c r="O1086" s="189"/>
      <c r="P1086" s="189"/>
      <c r="Q1086" s="74"/>
    </row>
    <row r="1087" spans="1:17" ht="15.75" x14ac:dyDescent="0.25">
      <c r="A1087" s="424"/>
      <c r="B1087" s="189"/>
      <c r="C1087" s="189"/>
      <c r="D1087" s="189"/>
      <c r="E1087" s="189"/>
      <c r="F1087" s="431"/>
      <c r="G1087" s="31" t="s">
        <v>6</v>
      </c>
      <c r="H1087" s="32">
        <f t="shared" si="267"/>
        <v>227.3</v>
      </c>
      <c r="I1087" s="32">
        <v>0</v>
      </c>
      <c r="J1087" s="32">
        <v>0</v>
      </c>
      <c r="K1087" s="32">
        <v>0</v>
      </c>
      <c r="L1087" s="32">
        <v>227.3</v>
      </c>
      <c r="M1087" s="32">
        <v>0</v>
      </c>
      <c r="N1087" s="32">
        <v>0</v>
      </c>
      <c r="O1087" s="189"/>
      <c r="P1087" s="189"/>
      <c r="Q1087" s="74"/>
    </row>
    <row r="1088" spans="1:17" ht="36" x14ac:dyDescent="0.25">
      <c r="A1088" s="424"/>
      <c r="B1088" s="189"/>
      <c r="C1088" s="189"/>
      <c r="D1088" s="189"/>
      <c r="E1088" s="189"/>
      <c r="F1088" s="431"/>
      <c r="G1088" s="31" t="s">
        <v>7</v>
      </c>
      <c r="H1088" s="32">
        <f t="shared" si="267"/>
        <v>13.7</v>
      </c>
      <c r="I1088" s="32">
        <v>0</v>
      </c>
      <c r="J1088" s="32">
        <v>0</v>
      </c>
      <c r="K1088" s="32">
        <v>0</v>
      </c>
      <c r="L1088" s="32">
        <v>13.7</v>
      </c>
      <c r="M1088" s="32">
        <v>0</v>
      </c>
      <c r="N1088" s="32">
        <v>0</v>
      </c>
      <c r="O1088" s="189"/>
      <c r="P1088" s="189"/>
      <c r="Q1088" s="74"/>
    </row>
    <row r="1089" spans="1:17" ht="15.75" x14ac:dyDescent="0.25">
      <c r="A1089" s="424"/>
      <c r="B1089" s="189"/>
      <c r="C1089" s="189"/>
      <c r="D1089" s="189"/>
      <c r="E1089" s="189"/>
      <c r="F1089" s="431"/>
      <c r="G1089" s="31" t="s">
        <v>8</v>
      </c>
      <c r="H1089" s="32">
        <f t="shared" si="267"/>
        <v>0</v>
      </c>
      <c r="I1089" s="32">
        <v>0</v>
      </c>
      <c r="J1089" s="32">
        <v>0</v>
      </c>
      <c r="K1089" s="32">
        <v>0</v>
      </c>
      <c r="L1089" s="32">
        <v>0</v>
      </c>
      <c r="M1089" s="32">
        <v>0</v>
      </c>
      <c r="N1089" s="32">
        <v>0</v>
      </c>
      <c r="O1089" s="189"/>
      <c r="P1089" s="189"/>
      <c r="Q1089" s="74"/>
    </row>
    <row r="1090" spans="1:17" ht="24" x14ac:dyDescent="0.25">
      <c r="A1090" s="425"/>
      <c r="B1090" s="189"/>
      <c r="C1090" s="189"/>
      <c r="D1090" s="189"/>
      <c r="E1090" s="189"/>
      <c r="F1090" s="431"/>
      <c r="G1090" s="31" t="s">
        <v>9</v>
      </c>
      <c r="H1090" s="32">
        <f t="shared" si="267"/>
        <v>26.8</v>
      </c>
      <c r="I1090" s="32">
        <v>0</v>
      </c>
      <c r="J1090" s="32">
        <v>0</v>
      </c>
      <c r="K1090" s="32">
        <v>0</v>
      </c>
      <c r="L1090" s="32">
        <v>26.8</v>
      </c>
      <c r="M1090" s="32">
        <v>0</v>
      </c>
      <c r="N1090" s="32">
        <v>0</v>
      </c>
      <c r="O1090" s="189"/>
      <c r="P1090" s="189"/>
      <c r="Q1090" s="74"/>
    </row>
    <row r="1091" spans="1:17" ht="36" x14ac:dyDescent="0.25">
      <c r="A1091" s="208" t="s">
        <v>125</v>
      </c>
      <c r="B1091" s="208"/>
      <c r="C1091" s="208"/>
      <c r="D1091" s="208"/>
      <c r="E1091" s="208"/>
      <c r="F1091" s="208"/>
      <c r="G1091" s="35" t="s">
        <v>4</v>
      </c>
      <c r="H1091" s="32">
        <f t="shared" si="267"/>
        <v>671.6</v>
      </c>
      <c r="I1091" s="32">
        <f t="shared" ref="I1091:N1091" si="277">SUM(I1092:I1095)</f>
        <v>20.2</v>
      </c>
      <c r="J1091" s="32">
        <f t="shared" si="277"/>
        <v>0</v>
      </c>
      <c r="K1091" s="32">
        <f t="shared" si="277"/>
        <v>0</v>
      </c>
      <c r="L1091" s="32">
        <f t="shared" si="277"/>
        <v>417.8</v>
      </c>
      <c r="M1091" s="32">
        <f t="shared" si="277"/>
        <v>183.60000000000002</v>
      </c>
      <c r="N1091" s="32">
        <f t="shared" si="277"/>
        <v>50</v>
      </c>
      <c r="O1091" s="189"/>
      <c r="P1091" s="189"/>
      <c r="Q1091" s="74"/>
    </row>
    <row r="1092" spans="1:17" ht="24" x14ac:dyDescent="0.25">
      <c r="A1092" s="208"/>
      <c r="B1092" s="208"/>
      <c r="C1092" s="208"/>
      <c r="D1092" s="208"/>
      <c r="E1092" s="208"/>
      <c r="F1092" s="208"/>
      <c r="G1092" s="35" t="s">
        <v>6</v>
      </c>
      <c r="H1092" s="32">
        <f t="shared" si="267"/>
        <v>602.20000000000005</v>
      </c>
      <c r="I1092" s="37">
        <f t="shared" ref="I1092:N1092" si="278">I1042+I1047+I1052+I1057+I1062+I1067+I1072+I1077+I1082+I1087</f>
        <v>18.099999999999998</v>
      </c>
      <c r="J1092" s="37">
        <f t="shared" si="278"/>
        <v>0</v>
      </c>
      <c r="K1092" s="37">
        <f t="shared" si="278"/>
        <v>0</v>
      </c>
      <c r="L1092" s="37">
        <f t="shared" si="278"/>
        <v>366.8</v>
      </c>
      <c r="M1092" s="37">
        <f t="shared" si="278"/>
        <v>170.8</v>
      </c>
      <c r="N1092" s="37">
        <f t="shared" si="278"/>
        <v>46.5</v>
      </c>
      <c r="O1092" s="189"/>
      <c r="P1092" s="189"/>
      <c r="Q1092" s="74"/>
    </row>
    <row r="1093" spans="1:17" ht="36" x14ac:dyDescent="0.25">
      <c r="A1093" s="208"/>
      <c r="B1093" s="208"/>
      <c r="C1093" s="208"/>
      <c r="D1093" s="208"/>
      <c r="E1093" s="208"/>
      <c r="F1093" s="208"/>
      <c r="G1093" s="35" t="s">
        <v>7</v>
      </c>
      <c r="H1093" s="32">
        <f t="shared" si="267"/>
        <v>36.799999999999997</v>
      </c>
      <c r="I1093" s="37">
        <f t="shared" ref="I1093:N1093" si="279">I1043+I1048+I1053+I1058+I1063+I1068+I1073+I1078+I1083+I1088</f>
        <v>0.1</v>
      </c>
      <c r="J1093" s="37">
        <f t="shared" si="279"/>
        <v>0</v>
      </c>
      <c r="K1093" s="37">
        <f t="shared" si="279"/>
        <v>0</v>
      </c>
      <c r="L1093" s="37">
        <f t="shared" si="279"/>
        <v>22.7</v>
      </c>
      <c r="M1093" s="37">
        <f t="shared" si="279"/>
        <v>11</v>
      </c>
      <c r="N1093" s="37">
        <f t="shared" si="279"/>
        <v>3</v>
      </c>
      <c r="O1093" s="189"/>
      <c r="P1093" s="189"/>
      <c r="Q1093" s="74"/>
    </row>
    <row r="1094" spans="1:17" ht="15.75" x14ac:dyDescent="0.25">
      <c r="A1094" s="208"/>
      <c r="B1094" s="208"/>
      <c r="C1094" s="208"/>
      <c r="D1094" s="208"/>
      <c r="E1094" s="208"/>
      <c r="F1094" s="208"/>
      <c r="G1094" s="35" t="s">
        <v>8</v>
      </c>
      <c r="H1094" s="32">
        <f t="shared" si="267"/>
        <v>3.8</v>
      </c>
      <c r="I1094" s="37">
        <f t="shared" ref="I1094:N1094" si="280">I1044+I1049+I1054+I1059+I1064+I1069+I1074+I1079+I1084+I1089</f>
        <v>0</v>
      </c>
      <c r="J1094" s="37">
        <f t="shared" si="280"/>
        <v>0</v>
      </c>
      <c r="K1094" s="37">
        <f t="shared" si="280"/>
        <v>0</v>
      </c>
      <c r="L1094" s="37">
        <f t="shared" si="280"/>
        <v>1.5</v>
      </c>
      <c r="M1094" s="37">
        <f t="shared" si="280"/>
        <v>1.8</v>
      </c>
      <c r="N1094" s="37">
        <f t="shared" si="280"/>
        <v>0.5</v>
      </c>
      <c r="O1094" s="189"/>
      <c r="P1094" s="189"/>
      <c r="Q1094" s="74"/>
    </row>
    <row r="1095" spans="1:17" ht="24" x14ac:dyDescent="0.25">
      <c r="A1095" s="208"/>
      <c r="B1095" s="208"/>
      <c r="C1095" s="208"/>
      <c r="D1095" s="208"/>
      <c r="E1095" s="208"/>
      <c r="F1095" s="208"/>
      <c r="G1095" s="35" t="s">
        <v>9</v>
      </c>
      <c r="H1095" s="32">
        <f t="shared" si="267"/>
        <v>28.8</v>
      </c>
      <c r="I1095" s="37">
        <f t="shared" ref="I1095:N1095" si="281">I1045+I1050+I1055+I1060+I1065+I1070+I1075+I1080+I1085+I1090</f>
        <v>2</v>
      </c>
      <c r="J1095" s="37">
        <f t="shared" si="281"/>
        <v>0</v>
      </c>
      <c r="K1095" s="37">
        <f t="shared" si="281"/>
        <v>0</v>
      </c>
      <c r="L1095" s="37">
        <f t="shared" si="281"/>
        <v>26.8</v>
      </c>
      <c r="M1095" s="37">
        <f t="shared" si="281"/>
        <v>0</v>
      </c>
      <c r="N1095" s="37">
        <f t="shared" si="281"/>
        <v>0</v>
      </c>
      <c r="O1095" s="189"/>
      <c r="P1095" s="189"/>
      <c r="Q1095" s="74"/>
    </row>
    <row r="1096" spans="1:17" ht="15.75" x14ac:dyDescent="0.25">
      <c r="A1096" s="208" t="s">
        <v>170</v>
      </c>
      <c r="B1096" s="208"/>
      <c r="C1096" s="208"/>
      <c r="D1096" s="208"/>
      <c r="E1096" s="208"/>
      <c r="F1096" s="208"/>
      <c r="G1096" s="208"/>
      <c r="H1096" s="208"/>
      <c r="I1096" s="208"/>
      <c r="J1096" s="208"/>
      <c r="K1096" s="208"/>
      <c r="L1096" s="208"/>
      <c r="M1096" s="208"/>
      <c r="N1096" s="208"/>
      <c r="O1096" s="208"/>
      <c r="P1096" s="208"/>
      <c r="Q1096" s="74"/>
    </row>
    <row r="1097" spans="1:17" ht="36" x14ac:dyDescent="0.25">
      <c r="A1097" s="190" t="s">
        <v>2575</v>
      </c>
      <c r="B1097" s="189" t="s">
        <v>2576</v>
      </c>
      <c r="C1097" s="189" t="s">
        <v>170</v>
      </c>
      <c r="D1097" s="189" t="s">
        <v>44</v>
      </c>
      <c r="E1097" s="189"/>
      <c r="F1097" s="189" t="s">
        <v>2577</v>
      </c>
      <c r="G1097" s="114" t="s">
        <v>4</v>
      </c>
      <c r="H1097" s="32">
        <f>SUM(H1098:H1101)</f>
        <v>66</v>
      </c>
      <c r="I1097" s="32">
        <f t="shared" ref="I1097:N1097" si="282">SUM(I1098:I1101)</f>
        <v>0</v>
      </c>
      <c r="J1097" s="32">
        <f t="shared" si="282"/>
        <v>0</v>
      </c>
      <c r="K1097" s="32">
        <f t="shared" si="282"/>
        <v>0</v>
      </c>
      <c r="L1097" s="32">
        <f t="shared" si="282"/>
        <v>16</v>
      </c>
      <c r="M1097" s="32">
        <f t="shared" si="282"/>
        <v>22</v>
      </c>
      <c r="N1097" s="32">
        <f t="shared" si="282"/>
        <v>28</v>
      </c>
      <c r="O1097" s="189">
        <v>2800</v>
      </c>
      <c r="P1097" s="205" t="s">
        <v>4197</v>
      </c>
      <c r="Q1097" s="74"/>
    </row>
    <row r="1098" spans="1:17" ht="15.75" x14ac:dyDescent="0.25">
      <c r="A1098" s="190"/>
      <c r="B1098" s="189"/>
      <c r="C1098" s="189"/>
      <c r="D1098" s="189"/>
      <c r="E1098" s="189"/>
      <c r="F1098" s="189"/>
      <c r="G1098" s="114" t="s">
        <v>6</v>
      </c>
      <c r="H1098" s="32">
        <f>SUM(I1098:N1098)</f>
        <v>0</v>
      </c>
      <c r="I1098" s="32">
        <v>0</v>
      </c>
      <c r="J1098" s="32">
        <v>0</v>
      </c>
      <c r="K1098" s="32">
        <v>0</v>
      </c>
      <c r="L1098" s="32">
        <v>0</v>
      </c>
      <c r="M1098" s="32">
        <v>0</v>
      </c>
      <c r="N1098" s="32">
        <v>0</v>
      </c>
      <c r="O1098" s="189"/>
      <c r="P1098" s="206"/>
      <c r="Q1098" s="74"/>
    </row>
    <row r="1099" spans="1:17" ht="36" x14ac:dyDescent="0.25">
      <c r="A1099" s="190"/>
      <c r="B1099" s="189"/>
      <c r="C1099" s="189"/>
      <c r="D1099" s="189"/>
      <c r="E1099" s="189"/>
      <c r="F1099" s="189"/>
      <c r="G1099" s="114" t="s">
        <v>7</v>
      </c>
      <c r="H1099" s="32">
        <f t="shared" ref="H1099:H1111" si="283">SUM(I1099:N1099)</f>
        <v>66</v>
      </c>
      <c r="I1099" s="32">
        <v>0</v>
      </c>
      <c r="J1099" s="32">
        <v>0</v>
      </c>
      <c r="K1099" s="32">
        <v>0</v>
      </c>
      <c r="L1099" s="32">
        <v>16</v>
      </c>
      <c r="M1099" s="32">
        <v>22</v>
      </c>
      <c r="N1099" s="32">
        <v>28</v>
      </c>
      <c r="O1099" s="189"/>
      <c r="P1099" s="206"/>
      <c r="Q1099" s="74"/>
    </row>
    <row r="1100" spans="1:17" ht="15.75" x14ac:dyDescent="0.25">
      <c r="A1100" s="190"/>
      <c r="B1100" s="189"/>
      <c r="C1100" s="189"/>
      <c r="D1100" s="189"/>
      <c r="E1100" s="189"/>
      <c r="F1100" s="189"/>
      <c r="G1100" s="114" t="s">
        <v>8</v>
      </c>
      <c r="H1100" s="32">
        <f t="shared" si="283"/>
        <v>0</v>
      </c>
      <c r="I1100" s="32">
        <v>0</v>
      </c>
      <c r="J1100" s="32">
        <v>0</v>
      </c>
      <c r="K1100" s="32">
        <v>0</v>
      </c>
      <c r="L1100" s="32">
        <v>0</v>
      </c>
      <c r="M1100" s="32">
        <v>0</v>
      </c>
      <c r="N1100" s="32">
        <v>0</v>
      </c>
      <c r="O1100" s="189"/>
      <c r="P1100" s="206"/>
      <c r="Q1100" s="74"/>
    </row>
    <row r="1101" spans="1:17" ht="24" x14ac:dyDescent="0.25">
      <c r="A1101" s="190"/>
      <c r="B1101" s="189"/>
      <c r="C1101" s="189"/>
      <c r="D1101" s="189"/>
      <c r="E1101" s="189"/>
      <c r="F1101" s="189"/>
      <c r="G1101" s="114" t="s">
        <v>9</v>
      </c>
      <c r="H1101" s="32">
        <f t="shared" si="283"/>
        <v>0</v>
      </c>
      <c r="I1101" s="32">
        <v>0</v>
      </c>
      <c r="J1101" s="32">
        <v>0</v>
      </c>
      <c r="K1101" s="32">
        <v>0</v>
      </c>
      <c r="L1101" s="32">
        <v>0</v>
      </c>
      <c r="M1101" s="32">
        <v>0</v>
      </c>
      <c r="N1101" s="32">
        <v>0</v>
      </c>
      <c r="O1101" s="189"/>
      <c r="P1101" s="207"/>
      <c r="Q1101" s="74"/>
    </row>
    <row r="1102" spans="1:17" ht="36" x14ac:dyDescent="0.25">
      <c r="A1102" s="190" t="s">
        <v>2578</v>
      </c>
      <c r="B1102" s="189" t="s">
        <v>2579</v>
      </c>
      <c r="C1102" s="189" t="s">
        <v>170</v>
      </c>
      <c r="D1102" s="189" t="s">
        <v>2</v>
      </c>
      <c r="E1102" s="189"/>
      <c r="F1102" s="189" t="s">
        <v>2580</v>
      </c>
      <c r="G1102" s="114" t="s">
        <v>4</v>
      </c>
      <c r="H1102" s="32">
        <f>SUM(H1103:H1106)</f>
        <v>12</v>
      </c>
      <c r="I1102" s="32">
        <f t="shared" ref="I1102:N1102" si="284">SUM(I1103:I1106)</f>
        <v>0</v>
      </c>
      <c r="J1102" s="32">
        <f t="shared" si="284"/>
        <v>2</v>
      </c>
      <c r="K1102" s="32">
        <f t="shared" si="284"/>
        <v>4</v>
      </c>
      <c r="L1102" s="32">
        <f t="shared" si="284"/>
        <v>6</v>
      </c>
      <c r="M1102" s="32">
        <f t="shared" si="284"/>
        <v>0</v>
      </c>
      <c r="N1102" s="32">
        <f t="shared" si="284"/>
        <v>0</v>
      </c>
      <c r="O1102" s="189">
        <v>7570</v>
      </c>
      <c r="P1102" s="205" t="s">
        <v>4595</v>
      </c>
      <c r="Q1102" s="74"/>
    </row>
    <row r="1103" spans="1:17" ht="15.75" x14ac:dyDescent="0.25">
      <c r="A1103" s="190"/>
      <c r="B1103" s="189"/>
      <c r="C1103" s="189"/>
      <c r="D1103" s="189"/>
      <c r="E1103" s="189"/>
      <c r="F1103" s="189"/>
      <c r="G1103" s="114" t="s">
        <v>6</v>
      </c>
      <c r="H1103" s="32">
        <f t="shared" si="283"/>
        <v>0</v>
      </c>
      <c r="I1103" s="32">
        <v>0</v>
      </c>
      <c r="J1103" s="32">
        <v>0</v>
      </c>
      <c r="K1103" s="32">
        <v>0</v>
      </c>
      <c r="L1103" s="32">
        <v>0</v>
      </c>
      <c r="M1103" s="32">
        <v>0</v>
      </c>
      <c r="N1103" s="32">
        <v>0</v>
      </c>
      <c r="O1103" s="189"/>
      <c r="P1103" s="206"/>
      <c r="Q1103" s="74"/>
    </row>
    <row r="1104" spans="1:17" ht="36" x14ac:dyDescent="0.25">
      <c r="A1104" s="190"/>
      <c r="B1104" s="189"/>
      <c r="C1104" s="189"/>
      <c r="D1104" s="189"/>
      <c r="E1104" s="189"/>
      <c r="F1104" s="189"/>
      <c r="G1104" s="114" t="s">
        <v>7</v>
      </c>
      <c r="H1104" s="32">
        <f t="shared" si="283"/>
        <v>12</v>
      </c>
      <c r="I1104" s="32">
        <v>0</v>
      </c>
      <c r="J1104" s="32">
        <v>2</v>
      </c>
      <c r="K1104" s="32">
        <v>4</v>
      </c>
      <c r="L1104" s="32">
        <v>6</v>
      </c>
      <c r="M1104" s="32">
        <v>0</v>
      </c>
      <c r="N1104" s="32">
        <v>0</v>
      </c>
      <c r="O1104" s="189"/>
      <c r="P1104" s="206"/>
      <c r="Q1104" s="74"/>
    </row>
    <row r="1105" spans="1:17" ht="15.75" x14ac:dyDescent="0.25">
      <c r="A1105" s="190"/>
      <c r="B1105" s="189"/>
      <c r="C1105" s="189"/>
      <c r="D1105" s="189"/>
      <c r="E1105" s="189"/>
      <c r="F1105" s="189"/>
      <c r="G1105" s="114" t="s">
        <v>8</v>
      </c>
      <c r="H1105" s="32">
        <f t="shared" si="283"/>
        <v>0</v>
      </c>
      <c r="I1105" s="32">
        <v>0</v>
      </c>
      <c r="J1105" s="32">
        <v>0</v>
      </c>
      <c r="K1105" s="32">
        <v>0</v>
      </c>
      <c r="L1105" s="32">
        <v>0</v>
      </c>
      <c r="M1105" s="32">
        <v>0</v>
      </c>
      <c r="N1105" s="32">
        <v>0</v>
      </c>
      <c r="O1105" s="189"/>
      <c r="P1105" s="206"/>
      <c r="Q1105" s="74"/>
    </row>
    <row r="1106" spans="1:17" ht="24" x14ac:dyDescent="0.25">
      <c r="A1106" s="190"/>
      <c r="B1106" s="189"/>
      <c r="C1106" s="189"/>
      <c r="D1106" s="189"/>
      <c r="E1106" s="189"/>
      <c r="F1106" s="189"/>
      <c r="G1106" s="114" t="s">
        <v>9</v>
      </c>
      <c r="H1106" s="32">
        <f t="shared" si="283"/>
        <v>0</v>
      </c>
      <c r="I1106" s="32">
        <v>0</v>
      </c>
      <c r="J1106" s="32">
        <v>0</v>
      </c>
      <c r="K1106" s="32">
        <v>0</v>
      </c>
      <c r="L1106" s="32">
        <v>0</v>
      </c>
      <c r="M1106" s="32">
        <v>0</v>
      </c>
      <c r="N1106" s="32">
        <v>0</v>
      </c>
      <c r="O1106" s="189"/>
      <c r="P1106" s="207"/>
      <c r="Q1106" s="74"/>
    </row>
    <row r="1107" spans="1:17" ht="36" x14ac:dyDescent="0.25">
      <c r="A1107" s="208" t="s">
        <v>125</v>
      </c>
      <c r="B1107" s="208"/>
      <c r="C1107" s="208"/>
      <c r="D1107" s="208"/>
      <c r="E1107" s="208"/>
      <c r="F1107" s="208"/>
      <c r="G1107" s="115" t="s">
        <v>4</v>
      </c>
      <c r="H1107" s="37">
        <f>SUM(H1108:H1111)</f>
        <v>78</v>
      </c>
      <c r="I1107" s="37">
        <f t="shared" ref="I1107:N1107" si="285">SUM(I1108:I1111)</f>
        <v>0</v>
      </c>
      <c r="J1107" s="37">
        <f t="shared" si="285"/>
        <v>2</v>
      </c>
      <c r="K1107" s="37">
        <f t="shared" si="285"/>
        <v>4</v>
      </c>
      <c r="L1107" s="37">
        <f t="shared" si="285"/>
        <v>22</v>
      </c>
      <c r="M1107" s="37">
        <f t="shared" si="285"/>
        <v>22</v>
      </c>
      <c r="N1107" s="37">
        <f t="shared" si="285"/>
        <v>28</v>
      </c>
      <c r="O1107" s="189">
        <v>7570</v>
      </c>
      <c r="P1107" s="189"/>
      <c r="Q1107" s="74"/>
    </row>
    <row r="1108" spans="1:17" ht="24" x14ac:dyDescent="0.25">
      <c r="A1108" s="208"/>
      <c r="B1108" s="208"/>
      <c r="C1108" s="208"/>
      <c r="D1108" s="208"/>
      <c r="E1108" s="208"/>
      <c r="F1108" s="208"/>
      <c r="G1108" s="115" t="s">
        <v>6</v>
      </c>
      <c r="H1108" s="37">
        <f t="shared" si="283"/>
        <v>0</v>
      </c>
      <c r="I1108" s="37">
        <f t="shared" ref="I1108:N1108" si="286">I1098+I1103</f>
        <v>0</v>
      </c>
      <c r="J1108" s="37">
        <f t="shared" si="286"/>
        <v>0</v>
      </c>
      <c r="K1108" s="37">
        <f t="shared" si="286"/>
        <v>0</v>
      </c>
      <c r="L1108" s="37">
        <f t="shared" si="286"/>
        <v>0</v>
      </c>
      <c r="M1108" s="37">
        <f t="shared" si="286"/>
        <v>0</v>
      </c>
      <c r="N1108" s="37">
        <f t="shared" si="286"/>
        <v>0</v>
      </c>
      <c r="O1108" s="189"/>
      <c r="P1108" s="189"/>
      <c r="Q1108" s="74"/>
    </row>
    <row r="1109" spans="1:17" ht="36" x14ac:dyDescent="0.25">
      <c r="A1109" s="208"/>
      <c r="B1109" s="208"/>
      <c r="C1109" s="208"/>
      <c r="D1109" s="208"/>
      <c r="E1109" s="208"/>
      <c r="F1109" s="208"/>
      <c r="G1109" s="115" t="s">
        <v>7</v>
      </c>
      <c r="H1109" s="37">
        <f t="shared" si="283"/>
        <v>78</v>
      </c>
      <c r="I1109" s="37">
        <f t="shared" ref="I1109:N1109" si="287">I1099+I1104</f>
        <v>0</v>
      </c>
      <c r="J1109" s="37">
        <f t="shared" si="287"/>
        <v>2</v>
      </c>
      <c r="K1109" s="37">
        <f t="shared" si="287"/>
        <v>4</v>
      </c>
      <c r="L1109" s="37">
        <f t="shared" si="287"/>
        <v>22</v>
      </c>
      <c r="M1109" s="37">
        <f t="shared" si="287"/>
        <v>22</v>
      </c>
      <c r="N1109" s="37">
        <f t="shared" si="287"/>
        <v>28</v>
      </c>
      <c r="O1109" s="189"/>
      <c r="P1109" s="189"/>
      <c r="Q1109" s="74"/>
    </row>
    <row r="1110" spans="1:17" ht="15.75" x14ac:dyDescent="0.25">
      <c r="A1110" s="208"/>
      <c r="B1110" s="208"/>
      <c r="C1110" s="208"/>
      <c r="D1110" s="208"/>
      <c r="E1110" s="208"/>
      <c r="F1110" s="208"/>
      <c r="G1110" s="115" t="s">
        <v>8</v>
      </c>
      <c r="H1110" s="37">
        <f t="shared" si="283"/>
        <v>0</v>
      </c>
      <c r="I1110" s="37">
        <f t="shared" ref="I1110:N1110" si="288">I1100+I1105</f>
        <v>0</v>
      </c>
      <c r="J1110" s="37">
        <f t="shared" si="288"/>
        <v>0</v>
      </c>
      <c r="K1110" s="37">
        <f t="shared" si="288"/>
        <v>0</v>
      </c>
      <c r="L1110" s="37">
        <f t="shared" si="288"/>
        <v>0</v>
      </c>
      <c r="M1110" s="37">
        <f t="shared" si="288"/>
        <v>0</v>
      </c>
      <c r="N1110" s="37">
        <f t="shared" si="288"/>
        <v>0</v>
      </c>
      <c r="O1110" s="189"/>
      <c r="P1110" s="189"/>
      <c r="Q1110" s="74"/>
    </row>
    <row r="1111" spans="1:17" ht="24" x14ac:dyDescent="0.25">
      <c r="A1111" s="208"/>
      <c r="B1111" s="208"/>
      <c r="C1111" s="208"/>
      <c r="D1111" s="208"/>
      <c r="E1111" s="208"/>
      <c r="F1111" s="208"/>
      <c r="G1111" s="115" t="s">
        <v>9</v>
      </c>
      <c r="H1111" s="37">
        <f t="shared" si="283"/>
        <v>0</v>
      </c>
      <c r="I1111" s="37">
        <f t="shared" ref="I1111:N1111" si="289">I1101+I1106</f>
        <v>0</v>
      </c>
      <c r="J1111" s="37">
        <f t="shared" si="289"/>
        <v>0</v>
      </c>
      <c r="K1111" s="37">
        <f t="shared" si="289"/>
        <v>0</v>
      </c>
      <c r="L1111" s="37">
        <f t="shared" si="289"/>
        <v>0</v>
      </c>
      <c r="M1111" s="37">
        <f t="shared" si="289"/>
        <v>0</v>
      </c>
      <c r="N1111" s="37">
        <f t="shared" si="289"/>
        <v>0</v>
      </c>
      <c r="O1111" s="189"/>
      <c r="P1111" s="189"/>
      <c r="Q1111" s="74"/>
    </row>
    <row r="1112" spans="1:17" ht="15.75" x14ac:dyDescent="0.25">
      <c r="A1112" s="208" t="s">
        <v>642</v>
      </c>
      <c r="B1112" s="208"/>
      <c r="C1112" s="208"/>
      <c r="D1112" s="208"/>
      <c r="E1112" s="208"/>
      <c r="F1112" s="208"/>
      <c r="G1112" s="208"/>
      <c r="H1112" s="208"/>
      <c r="I1112" s="208"/>
      <c r="J1112" s="208"/>
      <c r="K1112" s="208"/>
      <c r="L1112" s="208"/>
      <c r="M1112" s="208"/>
      <c r="N1112" s="208"/>
      <c r="O1112" s="208"/>
      <c r="P1112" s="208"/>
      <c r="Q1112" s="74"/>
    </row>
    <row r="1113" spans="1:17" ht="36" x14ac:dyDescent="0.25">
      <c r="A1113" s="190" t="s">
        <v>2581</v>
      </c>
      <c r="B1113" s="189" t="s">
        <v>2582</v>
      </c>
      <c r="C1113" s="189" t="s">
        <v>642</v>
      </c>
      <c r="D1113" s="189">
        <v>2025</v>
      </c>
      <c r="E1113" s="189">
        <v>178</v>
      </c>
      <c r="F1113" s="189" t="s">
        <v>2583</v>
      </c>
      <c r="G1113" s="114" t="s">
        <v>4</v>
      </c>
      <c r="H1113" s="32">
        <f>SUM(H1114:H1117)</f>
        <v>87.2</v>
      </c>
      <c r="I1113" s="32">
        <f t="shared" ref="I1113:N1113" si="290">SUM(I1114:I1117)</f>
        <v>87.2</v>
      </c>
      <c r="J1113" s="32">
        <f t="shared" si="290"/>
        <v>0</v>
      </c>
      <c r="K1113" s="32">
        <f t="shared" si="290"/>
        <v>0</v>
      </c>
      <c r="L1113" s="32">
        <f t="shared" si="290"/>
        <v>0</v>
      </c>
      <c r="M1113" s="32">
        <f t="shared" si="290"/>
        <v>0</v>
      </c>
      <c r="N1113" s="32">
        <f t="shared" si="290"/>
        <v>0</v>
      </c>
      <c r="O1113" s="189">
        <v>2003</v>
      </c>
      <c r="P1113" s="189" t="s">
        <v>2584</v>
      </c>
      <c r="Q1113" s="74"/>
    </row>
    <row r="1114" spans="1:17" ht="30" customHeight="1" x14ac:dyDescent="0.25">
      <c r="A1114" s="190"/>
      <c r="B1114" s="189"/>
      <c r="C1114" s="189"/>
      <c r="D1114" s="189"/>
      <c r="E1114" s="189"/>
      <c r="F1114" s="189"/>
      <c r="G1114" s="114" t="s">
        <v>259</v>
      </c>
      <c r="H1114" s="32">
        <f>SUM(I1114:N1114)</f>
        <v>0</v>
      </c>
      <c r="I1114" s="32">
        <v>0</v>
      </c>
      <c r="J1114" s="32">
        <v>0</v>
      </c>
      <c r="K1114" s="32">
        <v>0</v>
      </c>
      <c r="L1114" s="32">
        <v>0</v>
      </c>
      <c r="M1114" s="32">
        <v>0</v>
      </c>
      <c r="N1114" s="32">
        <v>0</v>
      </c>
      <c r="O1114" s="189"/>
      <c r="P1114" s="189"/>
      <c r="Q1114" s="74"/>
    </row>
    <row r="1115" spans="1:17" ht="36" x14ac:dyDescent="0.25">
      <c r="A1115" s="190"/>
      <c r="B1115" s="189"/>
      <c r="C1115" s="189"/>
      <c r="D1115" s="189"/>
      <c r="E1115" s="189"/>
      <c r="F1115" s="189"/>
      <c r="G1115" s="114" t="s">
        <v>7</v>
      </c>
      <c r="H1115" s="32">
        <f t="shared" ref="H1115:H1177" si="291">SUM(I1115:N1115)</f>
        <v>81.3</v>
      </c>
      <c r="I1115" s="32">
        <v>81.3</v>
      </c>
      <c r="J1115" s="32">
        <v>0</v>
      </c>
      <c r="K1115" s="32">
        <v>0</v>
      </c>
      <c r="L1115" s="32">
        <v>0</v>
      </c>
      <c r="M1115" s="32">
        <v>0</v>
      </c>
      <c r="N1115" s="32">
        <v>0</v>
      </c>
      <c r="O1115" s="189"/>
      <c r="P1115" s="189"/>
      <c r="Q1115" s="74"/>
    </row>
    <row r="1116" spans="1:17" ht="15.75" x14ac:dyDescent="0.25">
      <c r="A1116" s="190"/>
      <c r="B1116" s="189"/>
      <c r="C1116" s="189"/>
      <c r="D1116" s="189"/>
      <c r="E1116" s="189"/>
      <c r="F1116" s="189"/>
      <c r="G1116" s="114" t="s">
        <v>8</v>
      </c>
      <c r="H1116" s="32">
        <f t="shared" si="291"/>
        <v>5.9</v>
      </c>
      <c r="I1116" s="32">
        <v>5.9</v>
      </c>
      <c r="J1116" s="32">
        <v>0</v>
      </c>
      <c r="K1116" s="32">
        <v>0</v>
      </c>
      <c r="L1116" s="32">
        <v>0</v>
      </c>
      <c r="M1116" s="32">
        <v>0</v>
      </c>
      <c r="N1116" s="32">
        <v>0</v>
      </c>
      <c r="O1116" s="189"/>
      <c r="P1116" s="189"/>
      <c r="Q1116" s="74"/>
    </row>
    <row r="1117" spans="1:17" ht="24" x14ac:dyDescent="0.25">
      <c r="A1117" s="190"/>
      <c r="B1117" s="189"/>
      <c r="C1117" s="189"/>
      <c r="D1117" s="189"/>
      <c r="E1117" s="189"/>
      <c r="F1117" s="189"/>
      <c r="G1117" s="114" t="s">
        <v>9</v>
      </c>
      <c r="H1117" s="32">
        <f t="shared" si="291"/>
        <v>0</v>
      </c>
      <c r="I1117" s="32">
        <v>0</v>
      </c>
      <c r="J1117" s="32">
        <v>0</v>
      </c>
      <c r="K1117" s="32">
        <v>0</v>
      </c>
      <c r="L1117" s="32">
        <v>0</v>
      </c>
      <c r="M1117" s="32">
        <v>0</v>
      </c>
      <c r="N1117" s="32">
        <v>0</v>
      </c>
      <c r="O1117" s="189"/>
      <c r="P1117" s="189"/>
      <c r="Q1117" s="74"/>
    </row>
    <row r="1118" spans="1:17" ht="36" x14ac:dyDescent="0.25">
      <c r="A1118" s="190" t="s">
        <v>2585</v>
      </c>
      <c r="B1118" s="189" t="s">
        <v>2582</v>
      </c>
      <c r="C1118" s="189" t="s">
        <v>642</v>
      </c>
      <c r="D1118" s="189">
        <v>2028</v>
      </c>
      <c r="E1118" s="189">
        <v>178</v>
      </c>
      <c r="F1118" s="189" t="s">
        <v>2586</v>
      </c>
      <c r="G1118" s="114" t="s">
        <v>4</v>
      </c>
      <c r="H1118" s="32">
        <f>SUM(H1119:H1122)</f>
        <v>22</v>
      </c>
      <c r="I1118" s="32">
        <f t="shared" ref="I1118:N1118" si="292">SUM(I1119:I1122)</f>
        <v>0</v>
      </c>
      <c r="J1118" s="32">
        <f t="shared" si="292"/>
        <v>0</v>
      </c>
      <c r="K1118" s="32">
        <f t="shared" si="292"/>
        <v>0</v>
      </c>
      <c r="L1118" s="32">
        <f t="shared" si="292"/>
        <v>22</v>
      </c>
      <c r="M1118" s="32">
        <f t="shared" si="292"/>
        <v>0</v>
      </c>
      <c r="N1118" s="32">
        <f t="shared" si="292"/>
        <v>0</v>
      </c>
      <c r="O1118" s="189">
        <v>2003</v>
      </c>
      <c r="P1118" s="189" t="s">
        <v>2587</v>
      </c>
      <c r="Q1118" s="74"/>
    </row>
    <row r="1119" spans="1:17" ht="15.75" x14ac:dyDescent="0.25">
      <c r="A1119" s="190"/>
      <c r="B1119" s="189"/>
      <c r="C1119" s="189"/>
      <c r="D1119" s="189"/>
      <c r="E1119" s="189"/>
      <c r="F1119" s="189"/>
      <c r="G1119" s="114" t="s">
        <v>259</v>
      </c>
      <c r="H1119" s="32">
        <f t="shared" si="291"/>
        <v>0</v>
      </c>
      <c r="I1119" s="32">
        <v>0</v>
      </c>
      <c r="J1119" s="32">
        <v>0</v>
      </c>
      <c r="K1119" s="32">
        <v>0</v>
      </c>
      <c r="L1119" s="32">
        <v>0</v>
      </c>
      <c r="M1119" s="32">
        <v>0</v>
      </c>
      <c r="N1119" s="32">
        <v>0</v>
      </c>
      <c r="O1119" s="189"/>
      <c r="P1119" s="189"/>
      <c r="Q1119" s="74"/>
    </row>
    <row r="1120" spans="1:17" ht="36" x14ac:dyDescent="0.25">
      <c r="A1120" s="190"/>
      <c r="B1120" s="189"/>
      <c r="C1120" s="189"/>
      <c r="D1120" s="189"/>
      <c r="E1120" s="189"/>
      <c r="F1120" s="189"/>
      <c r="G1120" s="114" t="s">
        <v>7</v>
      </c>
      <c r="H1120" s="32">
        <f t="shared" si="291"/>
        <v>20.5</v>
      </c>
      <c r="I1120" s="32">
        <v>0</v>
      </c>
      <c r="J1120" s="32">
        <v>0</v>
      </c>
      <c r="K1120" s="32">
        <v>0</v>
      </c>
      <c r="L1120" s="32">
        <v>20.5</v>
      </c>
      <c r="M1120" s="32">
        <v>0</v>
      </c>
      <c r="N1120" s="32">
        <v>0</v>
      </c>
      <c r="O1120" s="189"/>
      <c r="P1120" s="189"/>
      <c r="Q1120" s="74"/>
    </row>
    <row r="1121" spans="1:17" ht="15.75" x14ac:dyDescent="0.25">
      <c r="A1121" s="190"/>
      <c r="B1121" s="189"/>
      <c r="C1121" s="189"/>
      <c r="D1121" s="189"/>
      <c r="E1121" s="189"/>
      <c r="F1121" s="189"/>
      <c r="G1121" s="114" t="s">
        <v>8</v>
      </c>
      <c r="H1121" s="32">
        <f t="shared" si="291"/>
        <v>1.5</v>
      </c>
      <c r="I1121" s="32">
        <v>0</v>
      </c>
      <c r="J1121" s="32">
        <v>0</v>
      </c>
      <c r="K1121" s="32">
        <v>0</v>
      </c>
      <c r="L1121" s="32">
        <v>1.5</v>
      </c>
      <c r="M1121" s="32">
        <v>0</v>
      </c>
      <c r="N1121" s="32">
        <v>0</v>
      </c>
      <c r="O1121" s="189"/>
      <c r="P1121" s="189"/>
      <c r="Q1121" s="74"/>
    </row>
    <row r="1122" spans="1:17" ht="24" x14ac:dyDescent="0.25">
      <c r="A1122" s="190"/>
      <c r="B1122" s="189"/>
      <c r="C1122" s="189"/>
      <c r="D1122" s="189"/>
      <c r="E1122" s="189"/>
      <c r="F1122" s="189"/>
      <c r="G1122" s="114" t="s">
        <v>9</v>
      </c>
      <c r="H1122" s="32">
        <f t="shared" si="291"/>
        <v>0</v>
      </c>
      <c r="I1122" s="32">
        <v>0</v>
      </c>
      <c r="J1122" s="32">
        <v>0</v>
      </c>
      <c r="K1122" s="32">
        <v>0</v>
      </c>
      <c r="L1122" s="32">
        <v>0</v>
      </c>
      <c r="M1122" s="32">
        <v>0</v>
      </c>
      <c r="N1122" s="32">
        <v>0</v>
      </c>
      <c r="O1122" s="189"/>
      <c r="P1122" s="189"/>
      <c r="Q1122" s="74"/>
    </row>
    <row r="1123" spans="1:17" ht="36" x14ac:dyDescent="0.25">
      <c r="A1123" s="190" t="s">
        <v>2588</v>
      </c>
      <c r="B1123" s="189" t="s">
        <v>2582</v>
      </c>
      <c r="C1123" s="189" t="s">
        <v>642</v>
      </c>
      <c r="D1123" s="189">
        <v>2028</v>
      </c>
      <c r="E1123" s="189">
        <v>384</v>
      </c>
      <c r="F1123" s="189" t="s">
        <v>2589</v>
      </c>
      <c r="G1123" s="114" t="s">
        <v>4</v>
      </c>
      <c r="H1123" s="32">
        <f>SUM(H1124:H1127)</f>
        <v>101.5</v>
      </c>
      <c r="I1123" s="32">
        <f t="shared" ref="I1123:N1123" si="293">SUM(I1124:I1127)</f>
        <v>0</v>
      </c>
      <c r="J1123" s="32">
        <f t="shared" si="293"/>
        <v>0</v>
      </c>
      <c r="K1123" s="32">
        <f t="shared" si="293"/>
        <v>0</v>
      </c>
      <c r="L1123" s="32">
        <f t="shared" si="293"/>
        <v>101.5</v>
      </c>
      <c r="M1123" s="32">
        <f t="shared" si="293"/>
        <v>0</v>
      </c>
      <c r="N1123" s="32">
        <f t="shared" si="293"/>
        <v>0</v>
      </c>
      <c r="O1123" s="189">
        <v>1310</v>
      </c>
      <c r="P1123" s="189" t="s">
        <v>2587</v>
      </c>
      <c r="Q1123" s="74"/>
    </row>
    <row r="1124" spans="1:17" ht="15.75" x14ac:dyDescent="0.25">
      <c r="A1124" s="190"/>
      <c r="B1124" s="189"/>
      <c r="C1124" s="189"/>
      <c r="D1124" s="189"/>
      <c r="E1124" s="189"/>
      <c r="F1124" s="189"/>
      <c r="G1124" s="114" t="s">
        <v>259</v>
      </c>
      <c r="H1124" s="32">
        <f t="shared" si="291"/>
        <v>0</v>
      </c>
      <c r="I1124" s="32">
        <v>0</v>
      </c>
      <c r="J1124" s="32">
        <v>0</v>
      </c>
      <c r="K1124" s="32">
        <v>0</v>
      </c>
      <c r="L1124" s="32">
        <v>0</v>
      </c>
      <c r="M1124" s="32">
        <v>0</v>
      </c>
      <c r="N1124" s="32">
        <v>0</v>
      </c>
      <c r="O1124" s="189"/>
      <c r="P1124" s="189"/>
      <c r="Q1124" s="74"/>
    </row>
    <row r="1125" spans="1:17" ht="36" x14ac:dyDescent="0.25">
      <c r="A1125" s="190"/>
      <c r="B1125" s="189"/>
      <c r="C1125" s="189"/>
      <c r="D1125" s="189"/>
      <c r="E1125" s="189"/>
      <c r="F1125" s="189"/>
      <c r="G1125" s="114" t="s">
        <v>7</v>
      </c>
      <c r="H1125" s="32">
        <f t="shared" si="291"/>
        <v>94.4</v>
      </c>
      <c r="I1125" s="32">
        <v>0</v>
      </c>
      <c r="J1125" s="32">
        <v>0</v>
      </c>
      <c r="K1125" s="32">
        <v>0</v>
      </c>
      <c r="L1125" s="32">
        <v>94.4</v>
      </c>
      <c r="M1125" s="32">
        <v>0</v>
      </c>
      <c r="N1125" s="32">
        <v>0</v>
      </c>
      <c r="O1125" s="189"/>
      <c r="P1125" s="189"/>
      <c r="Q1125" s="74"/>
    </row>
    <row r="1126" spans="1:17" ht="15.75" x14ac:dyDescent="0.25">
      <c r="A1126" s="190"/>
      <c r="B1126" s="189"/>
      <c r="C1126" s="189"/>
      <c r="D1126" s="189"/>
      <c r="E1126" s="189"/>
      <c r="F1126" s="189"/>
      <c r="G1126" s="114" t="s">
        <v>8</v>
      </c>
      <c r="H1126" s="32">
        <f t="shared" si="291"/>
        <v>7.1</v>
      </c>
      <c r="I1126" s="32">
        <v>0</v>
      </c>
      <c r="J1126" s="32">
        <v>0</v>
      </c>
      <c r="K1126" s="32">
        <v>0</v>
      </c>
      <c r="L1126" s="32">
        <v>7.1</v>
      </c>
      <c r="M1126" s="32">
        <v>0</v>
      </c>
      <c r="N1126" s="32">
        <v>0</v>
      </c>
      <c r="O1126" s="189"/>
      <c r="P1126" s="189"/>
      <c r="Q1126" s="74"/>
    </row>
    <row r="1127" spans="1:17" ht="24" x14ac:dyDescent="0.25">
      <c r="A1127" s="190"/>
      <c r="B1127" s="189"/>
      <c r="C1127" s="189"/>
      <c r="D1127" s="189"/>
      <c r="E1127" s="189"/>
      <c r="F1127" s="189"/>
      <c r="G1127" s="114" t="s">
        <v>9</v>
      </c>
      <c r="H1127" s="32">
        <f t="shared" si="291"/>
        <v>0</v>
      </c>
      <c r="I1127" s="32">
        <v>0</v>
      </c>
      <c r="J1127" s="32">
        <v>0</v>
      </c>
      <c r="K1127" s="32">
        <v>0</v>
      </c>
      <c r="L1127" s="32">
        <v>0</v>
      </c>
      <c r="M1127" s="32">
        <v>0</v>
      </c>
      <c r="N1127" s="32">
        <v>0</v>
      </c>
      <c r="O1127" s="189"/>
      <c r="P1127" s="189"/>
      <c r="Q1127" s="74"/>
    </row>
    <row r="1128" spans="1:17" ht="36" x14ac:dyDescent="0.25">
      <c r="A1128" s="190" t="s">
        <v>2590</v>
      </c>
      <c r="B1128" s="189" t="s">
        <v>2582</v>
      </c>
      <c r="C1128" s="189" t="s">
        <v>642</v>
      </c>
      <c r="D1128" s="189">
        <v>2029</v>
      </c>
      <c r="E1128" s="189">
        <v>374</v>
      </c>
      <c r="F1128" s="189" t="s">
        <v>2589</v>
      </c>
      <c r="G1128" s="114" t="s">
        <v>4</v>
      </c>
      <c r="H1128" s="32">
        <f>SUM(H1129:H1132)</f>
        <v>126.80000000000001</v>
      </c>
      <c r="I1128" s="32">
        <f t="shared" ref="I1128:N1128" si="294">SUM(I1129:I1132)</f>
        <v>0</v>
      </c>
      <c r="J1128" s="32">
        <f t="shared" si="294"/>
        <v>0</v>
      </c>
      <c r="K1128" s="32">
        <f t="shared" si="294"/>
        <v>0</v>
      </c>
      <c r="L1128" s="32">
        <f t="shared" si="294"/>
        <v>126.80000000000001</v>
      </c>
      <c r="M1128" s="32">
        <f t="shared" si="294"/>
        <v>0</v>
      </c>
      <c r="N1128" s="32">
        <f t="shared" si="294"/>
        <v>0</v>
      </c>
      <c r="O1128" s="189">
        <v>2252</v>
      </c>
      <c r="P1128" s="189" t="s">
        <v>2591</v>
      </c>
      <c r="Q1128" s="74"/>
    </row>
    <row r="1129" spans="1:17" ht="15.75" x14ac:dyDescent="0.25">
      <c r="A1129" s="190"/>
      <c r="B1129" s="189"/>
      <c r="C1129" s="189"/>
      <c r="D1129" s="189"/>
      <c r="E1129" s="189"/>
      <c r="F1129" s="189"/>
      <c r="G1129" s="114" t="s">
        <v>259</v>
      </c>
      <c r="H1129" s="32">
        <f t="shared" si="291"/>
        <v>0</v>
      </c>
      <c r="I1129" s="32">
        <v>0</v>
      </c>
      <c r="J1129" s="32">
        <v>0</v>
      </c>
      <c r="K1129" s="32">
        <v>0</v>
      </c>
      <c r="L1129" s="32">
        <v>0</v>
      </c>
      <c r="M1129" s="32">
        <v>0</v>
      </c>
      <c r="N1129" s="32">
        <v>0</v>
      </c>
      <c r="O1129" s="189"/>
      <c r="P1129" s="189"/>
      <c r="Q1129" s="74"/>
    </row>
    <row r="1130" spans="1:17" ht="36" x14ac:dyDescent="0.25">
      <c r="A1130" s="190"/>
      <c r="B1130" s="189"/>
      <c r="C1130" s="189"/>
      <c r="D1130" s="189"/>
      <c r="E1130" s="189"/>
      <c r="F1130" s="189"/>
      <c r="G1130" s="114" t="s">
        <v>7</v>
      </c>
      <c r="H1130" s="32">
        <f t="shared" si="291"/>
        <v>117.9</v>
      </c>
      <c r="I1130" s="32">
        <v>0</v>
      </c>
      <c r="J1130" s="32">
        <v>0</v>
      </c>
      <c r="K1130" s="32">
        <v>0</v>
      </c>
      <c r="L1130" s="32">
        <v>117.9</v>
      </c>
      <c r="M1130" s="32">
        <v>0</v>
      </c>
      <c r="N1130" s="32">
        <v>0</v>
      </c>
      <c r="O1130" s="189"/>
      <c r="P1130" s="189"/>
      <c r="Q1130" s="74"/>
    </row>
    <row r="1131" spans="1:17" ht="15.75" x14ac:dyDescent="0.25">
      <c r="A1131" s="190"/>
      <c r="B1131" s="189"/>
      <c r="C1131" s="189"/>
      <c r="D1131" s="189"/>
      <c r="E1131" s="189"/>
      <c r="F1131" s="189"/>
      <c r="G1131" s="114" t="s">
        <v>8</v>
      </c>
      <c r="H1131" s="32">
        <f t="shared" si="291"/>
        <v>8.9</v>
      </c>
      <c r="I1131" s="32">
        <v>0</v>
      </c>
      <c r="J1131" s="32">
        <v>0</v>
      </c>
      <c r="K1131" s="32">
        <v>0</v>
      </c>
      <c r="L1131" s="32">
        <v>8.9</v>
      </c>
      <c r="M1131" s="32">
        <v>0</v>
      </c>
      <c r="N1131" s="32">
        <v>0</v>
      </c>
      <c r="O1131" s="189"/>
      <c r="P1131" s="189"/>
      <c r="Q1131" s="74"/>
    </row>
    <row r="1132" spans="1:17" ht="24" x14ac:dyDescent="0.25">
      <c r="A1132" s="190"/>
      <c r="B1132" s="189"/>
      <c r="C1132" s="189"/>
      <c r="D1132" s="189"/>
      <c r="E1132" s="189"/>
      <c r="F1132" s="189"/>
      <c r="G1132" s="114" t="s">
        <v>9</v>
      </c>
      <c r="H1132" s="32">
        <f t="shared" si="291"/>
        <v>0</v>
      </c>
      <c r="I1132" s="32">
        <v>0</v>
      </c>
      <c r="J1132" s="32">
        <v>0</v>
      </c>
      <c r="K1132" s="32">
        <v>0</v>
      </c>
      <c r="L1132" s="32">
        <v>0</v>
      </c>
      <c r="M1132" s="32">
        <v>0</v>
      </c>
      <c r="N1132" s="32">
        <v>0</v>
      </c>
      <c r="O1132" s="189"/>
      <c r="P1132" s="189"/>
      <c r="Q1132" s="74"/>
    </row>
    <row r="1133" spans="1:17" ht="36" x14ac:dyDescent="0.25">
      <c r="A1133" s="190" t="s">
        <v>2592</v>
      </c>
      <c r="B1133" s="189" t="s">
        <v>2582</v>
      </c>
      <c r="C1133" s="189" t="s">
        <v>642</v>
      </c>
      <c r="D1133" s="189">
        <v>2028</v>
      </c>
      <c r="E1133" s="189">
        <v>374</v>
      </c>
      <c r="F1133" s="189" t="s">
        <v>2589</v>
      </c>
      <c r="G1133" s="114" t="s">
        <v>4</v>
      </c>
      <c r="H1133" s="32">
        <f>SUM(H1134:H1137)</f>
        <v>135.6</v>
      </c>
      <c r="I1133" s="32">
        <f t="shared" ref="I1133:N1133" si="295">SUM(I1134:I1137)</f>
        <v>0</v>
      </c>
      <c r="J1133" s="32">
        <f t="shared" si="295"/>
        <v>0</v>
      </c>
      <c r="K1133" s="32">
        <f t="shared" si="295"/>
        <v>0</v>
      </c>
      <c r="L1133" s="32">
        <f t="shared" si="295"/>
        <v>135.6</v>
      </c>
      <c r="M1133" s="32">
        <f t="shared" si="295"/>
        <v>0</v>
      </c>
      <c r="N1133" s="32">
        <f t="shared" si="295"/>
        <v>0</v>
      </c>
      <c r="O1133" s="189">
        <v>2252</v>
      </c>
      <c r="P1133" s="189" t="s">
        <v>2593</v>
      </c>
      <c r="Q1133" s="74"/>
    </row>
    <row r="1134" spans="1:17" ht="15.75" x14ac:dyDescent="0.25">
      <c r="A1134" s="190"/>
      <c r="B1134" s="189"/>
      <c r="C1134" s="189"/>
      <c r="D1134" s="189"/>
      <c r="E1134" s="189"/>
      <c r="F1134" s="189"/>
      <c r="G1134" s="114" t="s">
        <v>259</v>
      </c>
      <c r="H1134" s="32">
        <f t="shared" si="291"/>
        <v>0</v>
      </c>
      <c r="I1134" s="32">
        <v>0</v>
      </c>
      <c r="J1134" s="32">
        <v>0</v>
      </c>
      <c r="K1134" s="32">
        <v>0</v>
      </c>
      <c r="L1134" s="32">
        <v>0</v>
      </c>
      <c r="M1134" s="32">
        <v>0</v>
      </c>
      <c r="N1134" s="32">
        <v>0</v>
      </c>
      <c r="O1134" s="189"/>
      <c r="P1134" s="189"/>
      <c r="Q1134" s="74"/>
    </row>
    <row r="1135" spans="1:17" ht="36" x14ac:dyDescent="0.25">
      <c r="A1135" s="190"/>
      <c r="B1135" s="189"/>
      <c r="C1135" s="189"/>
      <c r="D1135" s="189"/>
      <c r="E1135" s="189"/>
      <c r="F1135" s="189"/>
      <c r="G1135" s="114" t="s">
        <v>7</v>
      </c>
      <c r="H1135" s="32">
        <f t="shared" si="291"/>
        <v>126.1</v>
      </c>
      <c r="I1135" s="32">
        <v>0</v>
      </c>
      <c r="J1135" s="32">
        <v>0</v>
      </c>
      <c r="K1135" s="32">
        <v>0</v>
      </c>
      <c r="L1135" s="32">
        <v>126.1</v>
      </c>
      <c r="M1135" s="32">
        <v>0</v>
      </c>
      <c r="N1135" s="32">
        <v>0</v>
      </c>
      <c r="O1135" s="189"/>
      <c r="P1135" s="189"/>
      <c r="Q1135" s="74"/>
    </row>
    <row r="1136" spans="1:17" ht="15.75" x14ac:dyDescent="0.25">
      <c r="A1136" s="190"/>
      <c r="B1136" s="189"/>
      <c r="C1136" s="189"/>
      <c r="D1136" s="189"/>
      <c r="E1136" s="189"/>
      <c r="F1136" s="189"/>
      <c r="G1136" s="114" t="s">
        <v>8</v>
      </c>
      <c r="H1136" s="32">
        <f t="shared" si="291"/>
        <v>9.5</v>
      </c>
      <c r="I1136" s="32">
        <v>0</v>
      </c>
      <c r="J1136" s="32">
        <v>0</v>
      </c>
      <c r="K1136" s="32">
        <v>0</v>
      </c>
      <c r="L1136" s="32">
        <v>9.5</v>
      </c>
      <c r="M1136" s="32">
        <v>0</v>
      </c>
      <c r="N1136" s="32">
        <v>0</v>
      </c>
      <c r="O1136" s="189"/>
      <c r="P1136" s="189"/>
      <c r="Q1136" s="74"/>
    </row>
    <row r="1137" spans="1:17" ht="24" x14ac:dyDescent="0.25">
      <c r="A1137" s="190"/>
      <c r="B1137" s="189"/>
      <c r="C1137" s="189"/>
      <c r="D1137" s="189"/>
      <c r="E1137" s="189"/>
      <c r="F1137" s="189"/>
      <c r="G1137" s="114" t="s">
        <v>9</v>
      </c>
      <c r="H1137" s="32">
        <f t="shared" si="291"/>
        <v>0</v>
      </c>
      <c r="I1137" s="32">
        <v>0</v>
      </c>
      <c r="J1137" s="32">
        <v>0</v>
      </c>
      <c r="K1137" s="32">
        <v>0</v>
      </c>
      <c r="L1137" s="32">
        <v>0</v>
      </c>
      <c r="M1137" s="32">
        <v>0</v>
      </c>
      <c r="N1137" s="32">
        <v>0</v>
      </c>
      <c r="O1137" s="189"/>
      <c r="P1137" s="189"/>
      <c r="Q1137" s="74"/>
    </row>
    <row r="1138" spans="1:17" ht="36" x14ac:dyDescent="0.25">
      <c r="A1138" s="190" t="s">
        <v>2594</v>
      </c>
      <c r="B1138" s="189" t="s">
        <v>2582</v>
      </c>
      <c r="C1138" s="189" t="s">
        <v>642</v>
      </c>
      <c r="D1138" s="189">
        <v>2029</v>
      </c>
      <c r="E1138" s="189">
        <v>380</v>
      </c>
      <c r="F1138" s="189" t="s">
        <v>2589</v>
      </c>
      <c r="G1138" s="114" t="s">
        <v>4</v>
      </c>
      <c r="H1138" s="32">
        <f>SUM(H1139:H1142)</f>
        <v>61.199999999999996</v>
      </c>
      <c r="I1138" s="32">
        <f t="shared" ref="I1138:N1138" si="296">SUM(I1139:I1142)</f>
        <v>0</v>
      </c>
      <c r="J1138" s="32">
        <f t="shared" si="296"/>
        <v>0</v>
      </c>
      <c r="K1138" s="32">
        <f t="shared" si="296"/>
        <v>0</v>
      </c>
      <c r="L1138" s="32">
        <f t="shared" si="296"/>
        <v>0</v>
      </c>
      <c r="M1138" s="32">
        <f t="shared" si="296"/>
        <v>61.199999999999996</v>
      </c>
      <c r="N1138" s="32">
        <f t="shared" si="296"/>
        <v>0</v>
      </c>
      <c r="O1138" s="189">
        <v>2082</v>
      </c>
      <c r="P1138" s="189" t="s">
        <v>2591</v>
      </c>
      <c r="Q1138" s="74"/>
    </row>
    <row r="1139" spans="1:17" ht="15.75" x14ac:dyDescent="0.25">
      <c r="A1139" s="190"/>
      <c r="B1139" s="189"/>
      <c r="C1139" s="189"/>
      <c r="D1139" s="189"/>
      <c r="E1139" s="189"/>
      <c r="F1139" s="189"/>
      <c r="G1139" s="114" t="s">
        <v>259</v>
      </c>
      <c r="H1139" s="32">
        <f t="shared" si="291"/>
        <v>0</v>
      </c>
      <c r="I1139" s="32">
        <v>0</v>
      </c>
      <c r="J1139" s="32">
        <v>0</v>
      </c>
      <c r="K1139" s="32">
        <v>0</v>
      </c>
      <c r="L1139" s="32">
        <v>0</v>
      </c>
      <c r="M1139" s="32">
        <v>0</v>
      </c>
      <c r="N1139" s="32">
        <v>0</v>
      </c>
      <c r="O1139" s="189"/>
      <c r="P1139" s="189"/>
      <c r="Q1139" s="74"/>
    </row>
    <row r="1140" spans="1:17" ht="36" x14ac:dyDescent="0.25">
      <c r="A1140" s="190"/>
      <c r="B1140" s="189"/>
      <c r="C1140" s="189"/>
      <c r="D1140" s="189"/>
      <c r="E1140" s="189"/>
      <c r="F1140" s="189"/>
      <c r="G1140" s="114" t="s">
        <v>7</v>
      </c>
      <c r="H1140" s="32">
        <f t="shared" si="291"/>
        <v>56.9</v>
      </c>
      <c r="I1140" s="32">
        <v>0</v>
      </c>
      <c r="J1140" s="32">
        <v>0</v>
      </c>
      <c r="K1140" s="32">
        <v>0</v>
      </c>
      <c r="L1140" s="32">
        <v>0</v>
      </c>
      <c r="M1140" s="32">
        <v>56.9</v>
      </c>
      <c r="N1140" s="32">
        <v>0</v>
      </c>
      <c r="O1140" s="189"/>
      <c r="P1140" s="189"/>
      <c r="Q1140" s="74"/>
    </row>
    <row r="1141" spans="1:17" ht="15.75" x14ac:dyDescent="0.25">
      <c r="A1141" s="190"/>
      <c r="B1141" s="189"/>
      <c r="C1141" s="189"/>
      <c r="D1141" s="189"/>
      <c r="E1141" s="189"/>
      <c r="F1141" s="189"/>
      <c r="G1141" s="114" t="s">
        <v>8</v>
      </c>
      <c r="H1141" s="32">
        <f t="shared" si="291"/>
        <v>4.3</v>
      </c>
      <c r="I1141" s="32">
        <v>0</v>
      </c>
      <c r="J1141" s="32">
        <v>0</v>
      </c>
      <c r="K1141" s="32">
        <v>0</v>
      </c>
      <c r="L1141" s="32">
        <v>0</v>
      </c>
      <c r="M1141" s="32">
        <v>4.3</v>
      </c>
      <c r="N1141" s="32">
        <v>0</v>
      </c>
      <c r="O1141" s="189"/>
      <c r="P1141" s="189"/>
      <c r="Q1141" s="74"/>
    </row>
    <row r="1142" spans="1:17" ht="24" x14ac:dyDescent="0.25">
      <c r="A1142" s="190"/>
      <c r="B1142" s="189"/>
      <c r="C1142" s="189"/>
      <c r="D1142" s="189"/>
      <c r="E1142" s="189"/>
      <c r="F1142" s="189"/>
      <c r="G1142" s="114" t="s">
        <v>9</v>
      </c>
      <c r="H1142" s="32">
        <f t="shared" si="291"/>
        <v>0</v>
      </c>
      <c r="I1142" s="32">
        <v>0</v>
      </c>
      <c r="J1142" s="32">
        <v>0</v>
      </c>
      <c r="K1142" s="32">
        <v>0</v>
      </c>
      <c r="L1142" s="32">
        <v>0</v>
      </c>
      <c r="M1142" s="32">
        <v>0</v>
      </c>
      <c r="N1142" s="32">
        <v>0</v>
      </c>
      <c r="O1142" s="189"/>
      <c r="P1142" s="189"/>
      <c r="Q1142" s="74"/>
    </row>
    <row r="1143" spans="1:17" ht="36" x14ac:dyDescent="0.25">
      <c r="A1143" s="190" t="s">
        <v>2595</v>
      </c>
      <c r="B1143" s="189" t="s">
        <v>2582</v>
      </c>
      <c r="C1143" s="189" t="s">
        <v>642</v>
      </c>
      <c r="D1143" s="189">
        <v>2029</v>
      </c>
      <c r="E1143" s="189">
        <v>260</v>
      </c>
      <c r="F1143" s="189" t="s">
        <v>2589</v>
      </c>
      <c r="G1143" s="114" t="s">
        <v>4</v>
      </c>
      <c r="H1143" s="32">
        <f>SUM(H1144:H1147)</f>
        <v>45.5</v>
      </c>
      <c r="I1143" s="32">
        <f t="shared" ref="I1143:N1143" si="297">SUM(I1144:I1147)</f>
        <v>0</v>
      </c>
      <c r="J1143" s="32">
        <f t="shared" si="297"/>
        <v>0</v>
      </c>
      <c r="K1143" s="32">
        <f t="shared" si="297"/>
        <v>0</v>
      </c>
      <c r="L1143" s="32">
        <f t="shared" si="297"/>
        <v>0</v>
      </c>
      <c r="M1143" s="32">
        <f t="shared" si="297"/>
        <v>45.5</v>
      </c>
      <c r="N1143" s="32">
        <f t="shared" si="297"/>
        <v>0</v>
      </c>
      <c r="O1143" s="189">
        <v>988</v>
      </c>
      <c r="P1143" s="189" t="s">
        <v>2591</v>
      </c>
      <c r="Q1143" s="74"/>
    </row>
    <row r="1144" spans="1:17" ht="15.75" x14ac:dyDescent="0.25">
      <c r="A1144" s="190"/>
      <c r="B1144" s="189"/>
      <c r="C1144" s="189"/>
      <c r="D1144" s="189"/>
      <c r="E1144" s="189"/>
      <c r="F1144" s="189"/>
      <c r="G1144" s="114" t="s">
        <v>259</v>
      </c>
      <c r="H1144" s="32">
        <f t="shared" si="291"/>
        <v>0</v>
      </c>
      <c r="I1144" s="32">
        <v>0</v>
      </c>
      <c r="J1144" s="32">
        <v>0</v>
      </c>
      <c r="K1144" s="32">
        <v>0</v>
      </c>
      <c r="L1144" s="32">
        <v>0</v>
      </c>
      <c r="M1144" s="32">
        <v>0</v>
      </c>
      <c r="N1144" s="32">
        <v>0</v>
      </c>
      <c r="O1144" s="189"/>
      <c r="P1144" s="189"/>
      <c r="Q1144" s="74"/>
    </row>
    <row r="1145" spans="1:17" ht="36" x14ac:dyDescent="0.25">
      <c r="A1145" s="190"/>
      <c r="B1145" s="189"/>
      <c r="C1145" s="189"/>
      <c r="D1145" s="189"/>
      <c r="E1145" s="189"/>
      <c r="F1145" s="189"/>
      <c r="G1145" s="114" t="s">
        <v>7</v>
      </c>
      <c r="H1145" s="32">
        <f t="shared" si="291"/>
        <v>42.3</v>
      </c>
      <c r="I1145" s="32">
        <v>0</v>
      </c>
      <c r="J1145" s="32">
        <v>0</v>
      </c>
      <c r="K1145" s="32">
        <v>0</v>
      </c>
      <c r="L1145" s="32">
        <v>0</v>
      </c>
      <c r="M1145" s="32">
        <v>42.3</v>
      </c>
      <c r="N1145" s="32">
        <v>0</v>
      </c>
      <c r="O1145" s="189"/>
      <c r="P1145" s="189"/>
      <c r="Q1145" s="74"/>
    </row>
    <row r="1146" spans="1:17" ht="15.75" x14ac:dyDescent="0.25">
      <c r="A1146" s="190"/>
      <c r="B1146" s="189"/>
      <c r="C1146" s="189"/>
      <c r="D1146" s="189"/>
      <c r="E1146" s="189"/>
      <c r="F1146" s="189"/>
      <c r="G1146" s="114" t="s">
        <v>8</v>
      </c>
      <c r="H1146" s="32">
        <f t="shared" si="291"/>
        <v>3.2</v>
      </c>
      <c r="I1146" s="32">
        <v>0</v>
      </c>
      <c r="J1146" s="32">
        <v>0</v>
      </c>
      <c r="K1146" s="32">
        <v>0</v>
      </c>
      <c r="L1146" s="32">
        <v>0</v>
      </c>
      <c r="M1146" s="32">
        <v>3.2</v>
      </c>
      <c r="N1146" s="32">
        <v>0</v>
      </c>
      <c r="O1146" s="189"/>
      <c r="P1146" s="189"/>
      <c r="Q1146" s="74"/>
    </row>
    <row r="1147" spans="1:17" ht="24" x14ac:dyDescent="0.25">
      <c r="A1147" s="190"/>
      <c r="B1147" s="189"/>
      <c r="C1147" s="189"/>
      <c r="D1147" s="189"/>
      <c r="E1147" s="189"/>
      <c r="F1147" s="189"/>
      <c r="G1147" s="114" t="s">
        <v>9</v>
      </c>
      <c r="H1147" s="32">
        <f t="shared" si="291"/>
        <v>0</v>
      </c>
      <c r="I1147" s="32">
        <v>0</v>
      </c>
      <c r="J1147" s="32">
        <v>0</v>
      </c>
      <c r="K1147" s="32">
        <v>0</v>
      </c>
      <c r="L1147" s="32">
        <v>0</v>
      </c>
      <c r="M1147" s="32">
        <v>0</v>
      </c>
      <c r="N1147" s="32">
        <v>0</v>
      </c>
      <c r="O1147" s="189"/>
      <c r="P1147" s="189"/>
      <c r="Q1147" s="74"/>
    </row>
    <row r="1148" spans="1:17" ht="36" x14ac:dyDescent="0.25">
      <c r="A1148" s="190" t="s">
        <v>2596</v>
      </c>
      <c r="B1148" s="189" t="s">
        <v>2582</v>
      </c>
      <c r="C1148" s="189" t="s">
        <v>642</v>
      </c>
      <c r="D1148" s="189">
        <v>2028</v>
      </c>
      <c r="E1148" s="189">
        <v>140</v>
      </c>
      <c r="F1148" s="189" t="s">
        <v>2597</v>
      </c>
      <c r="G1148" s="114" t="s">
        <v>4</v>
      </c>
      <c r="H1148" s="32">
        <f>SUM(H1149:H1152)</f>
        <v>66.400000000000006</v>
      </c>
      <c r="I1148" s="32">
        <f t="shared" ref="I1148:N1148" si="298">SUM(I1149:I1152)</f>
        <v>0</v>
      </c>
      <c r="J1148" s="32">
        <f t="shared" si="298"/>
        <v>0</v>
      </c>
      <c r="K1148" s="32">
        <f t="shared" si="298"/>
        <v>0</v>
      </c>
      <c r="L1148" s="32">
        <f t="shared" si="298"/>
        <v>66.400000000000006</v>
      </c>
      <c r="M1148" s="32">
        <f t="shared" si="298"/>
        <v>0</v>
      </c>
      <c r="N1148" s="32">
        <f t="shared" si="298"/>
        <v>0</v>
      </c>
      <c r="O1148" s="189">
        <v>3156</v>
      </c>
      <c r="P1148" s="189" t="s">
        <v>2591</v>
      </c>
      <c r="Q1148" s="74"/>
    </row>
    <row r="1149" spans="1:17" ht="15.75" x14ac:dyDescent="0.25">
      <c r="A1149" s="190"/>
      <c r="B1149" s="189"/>
      <c r="C1149" s="189"/>
      <c r="D1149" s="189"/>
      <c r="E1149" s="189"/>
      <c r="F1149" s="189"/>
      <c r="G1149" s="114" t="s">
        <v>259</v>
      </c>
      <c r="H1149" s="32">
        <f t="shared" si="291"/>
        <v>60</v>
      </c>
      <c r="I1149" s="32">
        <v>0</v>
      </c>
      <c r="J1149" s="32">
        <v>0</v>
      </c>
      <c r="K1149" s="32">
        <v>0</v>
      </c>
      <c r="L1149" s="32">
        <v>60</v>
      </c>
      <c r="M1149" s="32">
        <v>0</v>
      </c>
      <c r="N1149" s="32">
        <v>0</v>
      </c>
      <c r="O1149" s="189"/>
      <c r="P1149" s="189"/>
      <c r="Q1149" s="74"/>
    </row>
    <row r="1150" spans="1:17" ht="36" x14ac:dyDescent="0.25">
      <c r="A1150" s="190"/>
      <c r="B1150" s="189"/>
      <c r="C1150" s="189"/>
      <c r="D1150" s="189"/>
      <c r="E1150" s="189"/>
      <c r="F1150" s="189"/>
      <c r="G1150" s="114" t="s">
        <v>7</v>
      </c>
      <c r="H1150" s="32">
        <f t="shared" si="291"/>
        <v>6.4</v>
      </c>
      <c r="I1150" s="32">
        <v>0</v>
      </c>
      <c r="J1150" s="32">
        <v>0</v>
      </c>
      <c r="K1150" s="32">
        <v>0</v>
      </c>
      <c r="L1150" s="32">
        <v>6.4</v>
      </c>
      <c r="M1150" s="32">
        <v>0</v>
      </c>
      <c r="N1150" s="32">
        <v>0</v>
      </c>
      <c r="O1150" s="189"/>
      <c r="P1150" s="189"/>
      <c r="Q1150" s="74"/>
    </row>
    <row r="1151" spans="1:17" ht="15.75" x14ac:dyDescent="0.25">
      <c r="A1151" s="190"/>
      <c r="B1151" s="189"/>
      <c r="C1151" s="189"/>
      <c r="D1151" s="189"/>
      <c r="E1151" s="189"/>
      <c r="F1151" s="189"/>
      <c r="G1151" s="114" t="s">
        <v>8</v>
      </c>
      <c r="H1151" s="32">
        <f t="shared" si="291"/>
        <v>0</v>
      </c>
      <c r="I1151" s="32">
        <v>0</v>
      </c>
      <c r="J1151" s="32">
        <v>0</v>
      </c>
      <c r="K1151" s="32">
        <v>0</v>
      </c>
      <c r="L1151" s="32">
        <v>0</v>
      </c>
      <c r="M1151" s="32">
        <v>0</v>
      </c>
      <c r="N1151" s="32">
        <v>0</v>
      </c>
      <c r="O1151" s="189"/>
      <c r="P1151" s="189"/>
      <c r="Q1151" s="74"/>
    </row>
    <row r="1152" spans="1:17" ht="24" x14ac:dyDescent="0.25">
      <c r="A1152" s="190"/>
      <c r="B1152" s="189"/>
      <c r="C1152" s="189"/>
      <c r="D1152" s="189"/>
      <c r="E1152" s="189"/>
      <c r="F1152" s="189"/>
      <c r="G1152" s="114" t="s">
        <v>9</v>
      </c>
      <c r="H1152" s="32">
        <f t="shared" si="291"/>
        <v>0</v>
      </c>
      <c r="I1152" s="32">
        <v>0</v>
      </c>
      <c r="J1152" s="32">
        <v>0</v>
      </c>
      <c r="K1152" s="32">
        <v>0</v>
      </c>
      <c r="L1152" s="32">
        <v>0</v>
      </c>
      <c r="M1152" s="32">
        <v>0</v>
      </c>
      <c r="N1152" s="32">
        <v>0</v>
      </c>
      <c r="O1152" s="189"/>
      <c r="P1152" s="189"/>
      <c r="Q1152" s="74"/>
    </row>
    <row r="1153" spans="1:17" ht="36" x14ac:dyDescent="0.25">
      <c r="A1153" s="190" t="s">
        <v>2598</v>
      </c>
      <c r="B1153" s="189" t="s">
        <v>2582</v>
      </c>
      <c r="C1153" s="189" t="s">
        <v>642</v>
      </c>
      <c r="D1153" s="189">
        <v>2030</v>
      </c>
      <c r="E1153" s="189">
        <v>140</v>
      </c>
      <c r="F1153" s="189" t="s">
        <v>2586</v>
      </c>
      <c r="G1153" s="114" t="s">
        <v>4</v>
      </c>
      <c r="H1153" s="32">
        <f>SUM(H1154:H1157)</f>
        <v>30</v>
      </c>
      <c r="I1153" s="32">
        <f t="shared" ref="I1153:N1153" si="299">SUM(I1154:I1157)</f>
        <v>0</v>
      </c>
      <c r="J1153" s="32">
        <f t="shared" si="299"/>
        <v>0</v>
      </c>
      <c r="K1153" s="32">
        <f t="shared" si="299"/>
        <v>0</v>
      </c>
      <c r="L1153" s="32">
        <f t="shared" si="299"/>
        <v>0</v>
      </c>
      <c r="M1153" s="32">
        <f t="shared" si="299"/>
        <v>0</v>
      </c>
      <c r="N1153" s="32">
        <f t="shared" si="299"/>
        <v>30</v>
      </c>
      <c r="O1153" s="189">
        <v>3156</v>
      </c>
      <c r="P1153" s="189"/>
      <c r="Q1153" s="74"/>
    </row>
    <row r="1154" spans="1:17" ht="15.75" x14ac:dyDescent="0.25">
      <c r="A1154" s="190"/>
      <c r="B1154" s="189"/>
      <c r="C1154" s="189"/>
      <c r="D1154" s="189"/>
      <c r="E1154" s="189"/>
      <c r="F1154" s="189"/>
      <c r="G1154" s="114" t="s">
        <v>259</v>
      </c>
      <c r="H1154" s="32">
        <f t="shared" si="291"/>
        <v>0</v>
      </c>
      <c r="I1154" s="32">
        <v>0</v>
      </c>
      <c r="J1154" s="32">
        <v>0</v>
      </c>
      <c r="K1154" s="32">
        <v>0</v>
      </c>
      <c r="L1154" s="32">
        <v>0</v>
      </c>
      <c r="M1154" s="32">
        <v>0</v>
      </c>
      <c r="N1154" s="32">
        <v>0</v>
      </c>
      <c r="O1154" s="189"/>
      <c r="P1154" s="189"/>
      <c r="Q1154" s="74"/>
    </row>
    <row r="1155" spans="1:17" ht="36" x14ac:dyDescent="0.25">
      <c r="A1155" s="190"/>
      <c r="B1155" s="189"/>
      <c r="C1155" s="189"/>
      <c r="D1155" s="189"/>
      <c r="E1155" s="189"/>
      <c r="F1155" s="189"/>
      <c r="G1155" s="114" t="s">
        <v>7</v>
      </c>
      <c r="H1155" s="32">
        <f t="shared" si="291"/>
        <v>27.9</v>
      </c>
      <c r="I1155" s="32">
        <v>0</v>
      </c>
      <c r="J1155" s="32">
        <v>0</v>
      </c>
      <c r="K1155" s="32">
        <v>0</v>
      </c>
      <c r="L1155" s="32">
        <v>0</v>
      </c>
      <c r="M1155" s="32">
        <v>0</v>
      </c>
      <c r="N1155" s="32">
        <v>27.9</v>
      </c>
      <c r="O1155" s="189"/>
      <c r="P1155" s="189"/>
      <c r="Q1155" s="74"/>
    </row>
    <row r="1156" spans="1:17" ht="15.75" x14ac:dyDescent="0.25">
      <c r="A1156" s="190"/>
      <c r="B1156" s="189"/>
      <c r="C1156" s="189"/>
      <c r="D1156" s="189"/>
      <c r="E1156" s="189"/>
      <c r="F1156" s="189"/>
      <c r="G1156" s="114" t="s">
        <v>8</v>
      </c>
      <c r="H1156" s="32">
        <f t="shared" si="291"/>
        <v>2.1</v>
      </c>
      <c r="I1156" s="32">
        <v>0</v>
      </c>
      <c r="J1156" s="32">
        <v>0</v>
      </c>
      <c r="K1156" s="32">
        <v>0</v>
      </c>
      <c r="L1156" s="32">
        <v>0</v>
      </c>
      <c r="M1156" s="32">
        <v>0</v>
      </c>
      <c r="N1156" s="32">
        <v>2.1</v>
      </c>
      <c r="O1156" s="189"/>
      <c r="P1156" s="189"/>
      <c r="Q1156" s="74"/>
    </row>
    <row r="1157" spans="1:17" ht="24" x14ac:dyDescent="0.25">
      <c r="A1157" s="190"/>
      <c r="B1157" s="189"/>
      <c r="C1157" s="189"/>
      <c r="D1157" s="189"/>
      <c r="E1157" s="189"/>
      <c r="F1157" s="189"/>
      <c r="G1157" s="114" t="s">
        <v>9</v>
      </c>
      <c r="H1157" s="32">
        <f t="shared" si="291"/>
        <v>0</v>
      </c>
      <c r="I1157" s="32">
        <v>0</v>
      </c>
      <c r="J1157" s="32">
        <v>0</v>
      </c>
      <c r="K1157" s="32">
        <v>0</v>
      </c>
      <c r="L1157" s="32">
        <v>0</v>
      </c>
      <c r="M1157" s="32">
        <v>0</v>
      </c>
      <c r="N1157" s="32">
        <v>0</v>
      </c>
      <c r="O1157" s="189"/>
      <c r="P1157" s="189"/>
      <c r="Q1157" s="74"/>
    </row>
    <row r="1158" spans="1:17" ht="36" x14ac:dyDescent="0.25">
      <c r="A1158" s="190" t="s">
        <v>2599</v>
      </c>
      <c r="B1158" s="189" t="s">
        <v>2582</v>
      </c>
      <c r="C1158" s="189" t="s">
        <v>642</v>
      </c>
      <c r="D1158" s="189">
        <v>2028</v>
      </c>
      <c r="E1158" s="189">
        <v>785</v>
      </c>
      <c r="F1158" s="189" t="s">
        <v>2597</v>
      </c>
      <c r="G1158" s="114" t="s">
        <v>4</v>
      </c>
      <c r="H1158" s="32">
        <f>SUM(H1159:H1162)</f>
        <v>224.79999999999998</v>
      </c>
      <c r="I1158" s="32">
        <f t="shared" ref="I1158:N1158" si="300">SUM(I1159:I1162)</f>
        <v>0</v>
      </c>
      <c r="J1158" s="32">
        <f t="shared" si="300"/>
        <v>0</v>
      </c>
      <c r="K1158" s="32">
        <f t="shared" si="300"/>
        <v>0</v>
      </c>
      <c r="L1158" s="32">
        <f t="shared" si="300"/>
        <v>224.79999999999998</v>
      </c>
      <c r="M1158" s="32">
        <f t="shared" si="300"/>
        <v>0</v>
      </c>
      <c r="N1158" s="32">
        <f t="shared" si="300"/>
        <v>0</v>
      </c>
      <c r="O1158" s="189">
        <v>4604</v>
      </c>
      <c r="P1158" s="189"/>
      <c r="Q1158" s="74"/>
    </row>
    <row r="1159" spans="1:17" ht="15.75" x14ac:dyDescent="0.25">
      <c r="A1159" s="190"/>
      <c r="B1159" s="189"/>
      <c r="C1159" s="189"/>
      <c r="D1159" s="189"/>
      <c r="E1159" s="189"/>
      <c r="F1159" s="189"/>
      <c r="G1159" s="114" t="s">
        <v>259</v>
      </c>
      <c r="H1159" s="32">
        <f t="shared" si="291"/>
        <v>218.1</v>
      </c>
      <c r="I1159" s="32">
        <v>0</v>
      </c>
      <c r="J1159" s="32">
        <v>0</v>
      </c>
      <c r="K1159" s="32">
        <v>0</v>
      </c>
      <c r="L1159" s="32">
        <v>218.1</v>
      </c>
      <c r="M1159" s="32">
        <v>0</v>
      </c>
      <c r="N1159" s="32">
        <v>0</v>
      </c>
      <c r="O1159" s="189"/>
      <c r="P1159" s="189"/>
      <c r="Q1159" s="74"/>
    </row>
    <row r="1160" spans="1:17" ht="36" x14ac:dyDescent="0.25">
      <c r="A1160" s="190"/>
      <c r="B1160" s="189"/>
      <c r="C1160" s="189"/>
      <c r="D1160" s="189"/>
      <c r="E1160" s="189"/>
      <c r="F1160" s="189"/>
      <c r="G1160" s="114" t="s">
        <v>7</v>
      </c>
      <c r="H1160" s="32">
        <f t="shared" si="291"/>
        <v>6.7</v>
      </c>
      <c r="I1160" s="32">
        <v>0</v>
      </c>
      <c r="J1160" s="32">
        <v>0</v>
      </c>
      <c r="K1160" s="32">
        <v>0</v>
      </c>
      <c r="L1160" s="32">
        <v>6.7</v>
      </c>
      <c r="M1160" s="32">
        <v>0</v>
      </c>
      <c r="N1160" s="32">
        <v>0</v>
      </c>
      <c r="O1160" s="189"/>
      <c r="P1160" s="189"/>
      <c r="Q1160" s="74"/>
    </row>
    <row r="1161" spans="1:17" ht="15.75" x14ac:dyDescent="0.25">
      <c r="A1161" s="190"/>
      <c r="B1161" s="189"/>
      <c r="C1161" s="189"/>
      <c r="D1161" s="189"/>
      <c r="E1161" s="189"/>
      <c r="F1161" s="189"/>
      <c r="G1161" s="114" t="s">
        <v>8</v>
      </c>
      <c r="H1161" s="32">
        <f t="shared" si="291"/>
        <v>0</v>
      </c>
      <c r="I1161" s="32">
        <v>0</v>
      </c>
      <c r="J1161" s="32">
        <v>0</v>
      </c>
      <c r="K1161" s="32">
        <v>0</v>
      </c>
      <c r="L1161" s="32">
        <v>0</v>
      </c>
      <c r="M1161" s="32">
        <v>0</v>
      </c>
      <c r="N1161" s="32">
        <v>0</v>
      </c>
      <c r="O1161" s="189"/>
      <c r="P1161" s="189"/>
      <c r="Q1161" s="74"/>
    </row>
    <row r="1162" spans="1:17" ht="24" x14ac:dyDescent="0.25">
      <c r="A1162" s="190"/>
      <c r="B1162" s="189"/>
      <c r="C1162" s="189"/>
      <c r="D1162" s="189"/>
      <c r="E1162" s="189"/>
      <c r="F1162" s="189"/>
      <c r="G1162" s="114" t="s">
        <v>9</v>
      </c>
      <c r="H1162" s="32">
        <f t="shared" si="291"/>
        <v>0</v>
      </c>
      <c r="I1162" s="32">
        <v>0</v>
      </c>
      <c r="J1162" s="32">
        <v>0</v>
      </c>
      <c r="K1162" s="32">
        <v>0</v>
      </c>
      <c r="L1162" s="32">
        <v>0</v>
      </c>
      <c r="M1162" s="32">
        <v>0</v>
      </c>
      <c r="N1162" s="32">
        <v>0</v>
      </c>
      <c r="O1162" s="189"/>
      <c r="P1162" s="189"/>
      <c r="Q1162" s="74"/>
    </row>
    <row r="1163" spans="1:17" ht="36" x14ac:dyDescent="0.25">
      <c r="A1163" s="190" t="s">
        <v>2600</v>
      </c>
      <c r="B1163" s="189" t="s">
        <v>2582</v>
      </c>
      <c r="C1163" s="189" t="s">
        <v>642</v>
      </c>
      <c r="D1163" s="189">
        <v>2029</v>
      </c>
      <c r="E1163" s="189">
        <v>135</v>
      </c>
      <c r="F1163" s="189" t="s">
        <v>2328</v>
      </c>
      <c r="G1163" s="114" t="s">
        <v>4</v>
      </c>
      <c r="H1163" s="32">
        <f>SUM(H1164:H1167)</f>
        <v>20.599999999999998</v>
      </c>
      <c r="I1163" s="32">
        <f t="shared" ref="I1163:N1163" si="301">SUM(I1164:I1167)</f>
        <v>0</v>
      </c>
      <c r="J1163" s="32">
        <f t="shared" si="301"/>
        <v>0</v>
      </c>
      <c r="K1163" s="32">
        <f t="shared" si="301"/>
        <v>0</v>
      </c>
      <c r="L1163" s="32">
        <f t="shared" si="301"/>
        <v>0</v>
      </c>
      <c r="M1163" s="32">
        <f t="shared" si="301"/>
        <v>20.599999999999998</v>
      </c>
      <c r="N1163" s="32">
        <f t="shared" si="301"/>
        <v>0</v>
      </c>
      <c r="O1163" s="189">
        <v>4604</v>
      </c>
      <c r="P1163" s="189"/>
      <c r="Q1163" s="74"/>
    </row>
    <row r="1164" spans="1:17" ht="15.75" x14ac:dyDescent="0.25">
      <c r="A1164" s="190"/>
      <c r="B1164" s="189"/>
      <c r="C1164" s="189"/>
      <c r="D1164" s="189"/>
      <c r="E1164" s="189"/>
      <c r="F1164" s="189"/>
      <c r="G1164" s="114" t="s">
        <v>259</v>
      </c>
      <c r="H1164" s="32">
        <f t="shared" si="291"/>
        <v>0</v>
      </c>
      <c r="I1164" s="32">
        <v>0</v>
      </c>
      <c r="J1164" s="32">
        <v>0</v>
      </c>
      <c r="K1164" s="32">
        <v>0</v>
      </c>
      <c r="L1164" s="32">
        <v>0</v>
      </c>
      <c r="M1164" s="32">
        <v>0</v>
      </c>
      <c r="N1164" s="32">
        <v>0</v>
      </c>
      <c r="O1164" s="189"/>
      <c r="P1164" s="189"/>
      <c r="Q1164" s="74"/>
    </row>
    <row r="1165" spans="1:17" ht="36" x14ac:dyDescent="0.25">
      <c r="A1165" s="190"/>
      <c r="B1165" s="189"/>
      <c r="C1165" s="189"/>
      <c r="D1165" s="189"/>
      <c r="E1165" s="189"/>
      <c r="F1165" s="189"/>
      <c r="G1165" s="114" t="s">
        <v>7</v>
      </c>
      <c r="H1165" s="32">
        <f t="shared" si="291"/>
        <v>19.2</v>
      </c>
      <c r="I1165" s="32">
        <v>0</v>
      </c>
      <c r="J1165" s="32">
        <v>0</v>
      </c>
      <c r="K1165" s="32">
        <v>0</v>
      </c>
      <c r="L1165" s="32">
        <v>0</v>
      </c>
      <c r="M1165" s="32">
        <v>19.2</v>
      </c>
      <c r="N1165" s="32">
        <v>0</v>
      </c>
      <c r="O1165" s="189"/>
      <c r="P1165" s="189"/>
      <c r="Q1165" s="74"/>
    </row>
    <row r="1166" spans="1:17" ht="15.75" x14ac:dyDescent="0.25">
      <c r="A1166" s="190"/>
      <c r="B1166" s="189"/>
      <c r="C1166" s="189"/>
      <c r="D1166" s="189"/>
      <c r="E1166" s="189"/>
      <c r="F1166" s="189"/>
      <c r="G1166" s="114" t="s">
        <v>8</v>
      </c>
      <c r="H1166" s="32">
        <f t="shared" si="291"/>
        <v>1.4</v>
      </c>
      <c r="I1166" s="32">
        <v>0</v>
      </c>
      <c r="J1166" s="32">
        <v>0</v>
      </c>
      <c r="K1166" s="32">
        <v>0</v>
      </c>
      <c r="L1166" s="32">
        <v>0</v>
      </c>
      <c r="M1166" s="32">
        <v>1.4</v>
      </c>
      <c r="N1166" s="32">
        <v>0</v>
      </c>
      <c r="O1166" s="189"/>
      <c r="P1166" s="189"/>
      <c r="Q1166" s="74"/>
    </row>
    <row r="1167" spans="1:17" ht="24" x14ac:dyDescent="0.25">
      <c r="A1167" s="190"/>
      <c r="B1167" s="189"/>
      <c r="C1167" s="189"/>
      <c r="D1167" s="189"/>
      <c r="E1167" s="189"/>
      <c r="F1167" s="189"/>
      <c r="G1167" s="114" t="s">
        <v>9</v>
      </c>
      <c r="H1167" s="32">
        <f t="shared" si="291"/>
        <v>0</v>
      </c>
      <c r="I1167" s="32">
        <v>0</v>
      </c>
      <c r="J1167" s="32">
        <v>0</v>
      </c>
      <c r="K1167" s="32">
        <v>0</v>
      </c>
      <c r="L1167" s="32">
        <v>0</v>
      </c>
      <c r="M1167" s="32">
        <v>0</v>
      </c>
      <c r="N1167" s="32">
        <v>0</v>
      </c>
      <c r="O1167" s="189"/>
      <c r="P1167" s="189"/>
      <c r="Q1167" s="74"/>
    </row>
    <row r="1168" spans="1:17" ht="36" x14ac:dyDescent="0.25">
      <c r="A1168" s="190" t="s">
        <v>2601</v>
      </c>
      <c r="B1168" s="189" t="s">
        <v>2582</v>
      </c>
      <c r="C1168" s="189" t="s">
        <v>642</v>
      </c>
      <c r="D1168" s="189">
        <v>2028</v>
      </c>
      <c r="E1168" s="189">
        <v>250</v>
      </c>
      <c r="F1168" s="189" t="s">
        <v>2602</v>
      </c>
      <c r="G1168" s="114" t="s">
        <v>4</v>
      </c>
      <c r="H1168" s="32">
        <f>SUM(H1169:H1172)</f>
        <v>120</v>
      </c>
      <c r="I1168" s="32">
        <f t="shared" ref="I1168:N1168" si="302">SUM(I1169:I1172)</f>
        <v>0</v>
      </c>
      <c r="J1168" s="32">
        <f t="shared" si="302"/>
        <v>0</v>
      </c>
      <c r="K1168" s="32">
        <f t="shared" si="302"/>
        <v>0</v>
      </c>
      <c r="L1168" s="32">
        <f t="shared" si="302"/>
        <v>120</v>
      </c>
      <c r="M1168" s="32">
        <f t="shared" si="302"/>
        <v>0</v>
      </c>
      <c r="N1168" s="32">
        <f t="shared" si="302"/>
        <v>0</v>
      </c>
      <c r="O1168" s="189">
        <v>2082</v>
      </c>
      <c r="P1168" s="189"/>
      <c r="Q1168" s="74"/>
    </row>
    <row r="1169" spans="1:17" ht="15.75" x14ac:dyDescent="0.25">
      <c r="A1169" s="190"/>
      <c r="B1169" s="189"/>
      <c r="C1169" s="189"/>
      <c r="D1169" s="189"/>
      <c r="E1169" s="189"/>
      <c r="F1169" s="189"/>
      <c r="G1169" s="114" t="s">
        <v>259</v>
      </c>
      <c r="H1169" s="32">
        <f t="shared" si="291"/>
        <v>0</v>
      </c>
      <c r="I1169" s="32">
        <v>0</v>
      </c>
      <c r="J1169" s="32">
        <v>0</v>
      </c>
      <c r="K1169" s="32">
        <v>0</v>
      </c>
      <c r="L1169" s="32">
        <v>0</v>
      </c>
      <c r="M1169" s="32">
        <v>0</v>
      </c>
      <c r="N1169" s="32">
        <v>0</v>
      </c>
      <c r="O1169" s="189"/>
      <c r="P1169" s="189"/>
      <c r="Q1169" s="74"/>
    </row>
    <row r="1170" spans="1:17" ht="36" x14ac:dyDescent="0.25">
      <c r="A1170" s="190"/>
      <c r="B1170" s="189"/>
      <c r="C1170" s="189"/>
      <c r="D1170" s="189"/>
      <c r="E1170" s="189"/>
      <c r="F1170" s="189"/>
      <c r="G1170" s="114" t="s">
        <v>7</v>
      </c>
      <c r="H1170" s="32">
        <f t="shared" si="291"/>
        <v>111.6</v>
      </c>
      <c r="I1170" s="32">
        <v>0</v>
      </c>
      <c r="J1170" s="32">
        <v>0</v>
      </c>
      <c r="K1170" s="32">
        <v>0</v>
      </c>
      <c r="L1170" s="32">
        <v>111.6</v>
      </c>
      <c r="M1170" s="32">
        <v>0</v>
      </c>
      <c r="N1170" s="32">
        <v>0</v>
      </c>
      <c r="O1170" s="189"/>
      <c r="P1170" s="189"/>
      <c r="Q1170" s="74"/>
    </row>
    <row r="1171" spans="1:17" ht="15.75" x14ac:dyDescent="0.25">
      <c r="A1171" s="190"/>
      <c r="B1171" s="189"/>
      <c r="C1171" s="189"/>
      <c r="D1171" s="189"/>
      <c r="E1171" s="189"/>
      <c r="F1171" s="189"/>
      <c r="G1171" s="114" t="s">
        <v>8</v>
      </c>
      <c r="H1171" s="32">
        <f t="shared" si="291"/>
        <v>8.4</v>
      </c>
      <c r="I1171" s="32">
        <v>0</v>
      </c>
      <c r="J1171" s="32">
        <v>0</v>
      </c>
      <c r="K1171" s="32">
        <v>0</v>
      </c>
      <c r="L1171" s="32">
        <v>8.4</v>
      </c>
      <c r="M1171" s="32">
        <v>0</v>
      </c>
      <c r="N1171" s="32">
        <v>0</v>
      </c>
      <c r="O1171" s="189"/>
      <c r="P1171" s="189"/>
      <c r="Q1171" s="74"/>
    </row>
    <row r="1172" spans="1:17" ht="24" x14ac:dyDescent="0.25">
      <c r="A1172" s="190"/>
      <c r="B1172" s="189"/>
      <c r="C1172" s="189"/>
      <c r="D1172" s="189"/>
      <c r="E1172" s="189"/>
      <c r="F1172" s="189"/>
      <c r="G1172" s="114" t="s">
        <v>9</v>
      </c>
      <c r="H1172" s="32">
        <f t="shared" si="291"/>
        <v>0</v>
      </c>
      <c r="I1172" s="32">
        <v>0</v>
      </c>
      <c r="J1172" s="32">
        <v>0</v>
      </c>
      <c r="K1172" s="32">
        <v>0</v>
      </c>
      <c r="L1172" s="32">
        <v>0</v>
      </c>
      <c r="M1172" s="32">
        <v>0</v>
      </c>
      <c r="N1172" s="32">
        <v>0</v>
      </c>
      <c r="O1172" s="189"/>
      <c r="P1172" s="189"/>
      <c r="Q1172" s="74"/>
    </row>
    <row r="1173" spans="1:17" ht="36" x14ac:dyDescent="0.25">
      <c r="A1173" s="190" t="s">
        <v>2603</v>
      </c>
      <c r="B1173" s="189" t="s">
        <v>2582</v>
      </c>
      <c r="C1173" s="189" t="s">
        <v>642</v>
      </c>
      <c r="D1173" s="189">
        <v>2029</v>
      </c>
      <c r="E1173" s="189">
        <v>384</v>
      </c>
      <c r="F1173" s="189" t="s">
        <v>2328</v>
      </c>
      <c r="G1173" s="114" t="s">
        <v>4</v>
      </c>
      <c r="H1173" s="32">
        <f>SUM(H1174:H1177)</f>
        <v>17</v>
      </c>
      <c r="I1173" s="32">
        <f t="shared" ref="I1173:N1173" si="303">SUM(I1174:I1177)</f>
        <v>0</v>
      </c>
      <c r="J1173" s="32">
        <f t="shared" si="303"/>
        <v>0</v>
      </c>
      <c r="K1173" s="32">
        <f t="shared" si="303"/>
        <v>0</v>
      </c>
      <c r="L1173" s="32">
        <f t="shared" si="303"/>
        <v>0</v>
      </c>
      <c r="M1173" s="32">
        <f t="shared" si="303"/>
        <v>17</v>
      </c>
      <c r="N1173" s="32">
        <f t="shared" si="303"/>
        <v>0</v>
      </c>
      <c r="O1173" s="189">
        <v>1310</v>
      </c>
      <c r="P1173" s="189"/>
      <c r="Q1173" s="74"/>
    </row>
    <row r="1174" spans="1:17" ht="15.75" x14ac:dyDescent="0.25">
      <c r="A1174" s="190"/>
      <c r="B1174" s="189"/>
      <c r="C1174" s="189"/>
      <c r="D1174" s="189"/>
      <c r="E1174" s="189"/>
      <c r="F1174" s="189"/>
      <c r="G1174" s="114" t="s">
        <v>259</v>
      </c>
      <c r="H1174" s="32">
        <f t="shared" si="291"/>
        <v>0</v>
      </c>
      <c r="I1174" s="32">
        <v>0</v>
      </c>
      <c r="J1174" s="32">
        <v>0</v>
      </c>
      <c r="K1174" s="32">
        <v>0</v>
      </c>
      <c r="L1174" s="32">
        <v>0</v>
      </c>
      <c r="M1174" s="32">
        <v>0</v>
      </c>
      <c r="N1174" s="32">
        <v>0</v>
      </c>
      <c r="O1174" s="189"/>
      <c r="P1174" s="189"/>
      <c r="Q1174" s="74"/>
    </row>
    <row r="1175" spans="1:17" ht="36" x14ac:dyDescent="0.25">
      <c r="A1175" s="190"/>
      <c r="B1175" s="189"/>
      <c r="C1175" s="189"/>
      <c r="D1175" s="189"/>
      <c r="E1175" s="189"/>
      <c r="F1175" s="189"/>
      <c r="G1175" s="114" t="s">
        <v>7</v>
      </c>
      <c r="H1175" s="32">
        <f t="shared" si="291"/>
        <v>15.8</v>
      </c>
      <c r="I1175" s="32">
        <v>0</v>
      </c>
      <c r="J1175" s="32">
        <v>0</v>
      </c>
      <c r="K1175" s="32">
        <v>0</v>
      </c>
      <c r="L1175" s="32">
        <v>0</v>
      </c>
      <c r="M1175" s="32">
        <v>15.8</v>
      </c>
      <c r="N1175" s="32">
        <v>0</v>
      </c>
      <c r="O1175" s="189"/>
      <c r="P1175" s="189"/>
      <c r="Q1175" s="74"/>
    </row>
    <row r="1176" spans="1:17" ht="15.75" x14ac:dyDescent="0.25">
      <c r="A1176" s="190"/>
      <c r="B1176" s="189"/>
      <c r="C1176" s="189"/>
      <c r="D1176" s="189"/>
      <c r="E1176" s="189"/>
      <c r="F1176" s="189"/>
      <c r="G1176" s="114" t="s">
        <v>8</v>
      </c>
      <c r="H1176" s="32">
        <f t="shared" si="291"/>
        <v>1.2</v>
      </c>
      <c r="I1176" s="32">
        <v>0</v>
      </c>
      <c r="J1176" s="32">
        <v>0</v>
      </c>
      <c r="K1176" s="32">
        <v>0</v>
      </c>
      <c r="L1176" s="32">
        <v>0</v>
      </c>
      <c r="M1176" s="32">
        <v>1.2</v>
      </c>
      <c r="N1176" s="32">
        <v>0</v>
      </c>
      <c r="O1176" s="189"/>
      <c r="P1176" s="189"/>
      <c r="Q1176" s="74"/>
    </row>
    <row r="1177" spans="1:17" ht="24" x14ac:dyDescent="0.25">
      <c r="A1177" s="190"/>
      <c r="B1177" s="189"/>
      <c r="C1177" s="189"/>
      <c r="D1177" s="189"/>
      <c r="E1177" s="189"/>
      <c r="F1177" s="189"/>
      <c r="G1177" s="114" t="s">
        <v>9</v>
      </c>
      <c r="H1177" s="32">
        <f t="shared" si="291"/>
        <v>0</v>
      </c>
      <c r="I1177" s="32">
        <v>0</v>
      </c>
      <c r="J1177" s="32">
        <v>0</v>
      </c>
      <c r="K1177" s="32">
        <v>0</v>
      </c>
      <c r="L1177" s="32">
        <v>0</v>
      </c>
      <c r="M1177" s="32">
        <v>0</v>
      </c>
      <c r="N1177" s="32">
        <v>0</v>
      </c>
      <c r="O1177" s="189"/>
      <c r="P1177" s="189"/>
      <c r="Q1177" s="74"/>
    </row>
    <row r="1178" spans="1:17" ht="36" x14ac:dyDescent="0.25">
      <c r="A1178" s="190" t="s">
        <v>2604</v>
      </c>
      <c r="B1178" s="189" t="s">
        <v>2582</v>
      </c>
      <c r="C1178" s="189" t="s">
        <v>642</v>
      </c>
      <c r="D1178" s="189">
        <v>2030</v>
      </c>
      <c r="E1178" s="189">
        <v>260</v>
      </c>
      <c r="F1178" s="189" t="s">
        <v>2602</v>
      </c>
      <c r="G1178" s="114" t="s">
        <v>4</v>
      </c>
      <c r="H1178" s="32">
        <f>SUM(H1179:H1182)</f>
        <v>30</v>
      </c>
      <c r="I1178" s="32">
        <f t="shared" ref="I1178:N1178" si="304">SUM(I1179:I1182)</f>
        <v>0</v>
      </c>
      <c r="J1178" s="32">
        <f t="shared" si="304"/>
        <v>0</v>
      </c>
      <c r="K1178" s="32">
        <f t="shared" si="304"/>
        <v>0</v>
      </c>
      <c r="L1178" s="32">
        <f t="shared" si="304"/>
        <v>0</v>
      </c>
      <c r="M1178" s="32">
        <f t="shared" si="304"/>
        <v>0</v>
      </c>
      <c r="N1178" s="32">
        <f t="shared" si="304"/>
        <v>30</v>
      </c>
      <c r="O1178" s="189">
        <v>988</v>
      </c>
      <c r="P1178" s="189"/>
      <c r="Q1178" s="74"/>
    </row>
    <row r="1179" spans="1:17" ht="15.75" x14ac:dyDescent="0.25">
      <c r="A1179" s="190"/>
      <c r="B1179" s="189"/>
      <c r="C1179" s="189"/>
      <c r="D1179" s="189"/>
      <c r="E1179" s="189"/>
      <c r="F1179" s="189"/>
      <c r="G1179" s="114" t="s">
        <v>259</v>
      </c>
      <c r="H1179" s="32">
        <f t="shared" ref="H1179:H1232" si="305">SUM(I1179:N1179)</f>
        <v>0</v>
      </c>
      <c r="I1179" s="32">
        <v>0</v>
      </c>
      <c r="J1179" s="32">
        <v>0</v>
      </c>
      <c r="K1179" s="32">
        <v>0</v>
      </c>
      <c r="L1179" s="32">
        <v>0</v>
      </c>
      <c r="M1179" s="32">
        <v>0</v>
      </c>
      <c r="N1179" s="32">
        <v>0</v>
      </c>
      <c r="O1179" s="189"/>
      <c r="P1179" s="189"/>
      <c r="Q1179" s="74"/>
    </row>
    <row r="1180" spans="1:17" ht="36" x14ac:dyDescent="0.25">
      <c r="A1180" s="190"/>
      <c r="B1180" s="189"/>
      <c r="C1180" s="189"/>
      <c r="D1180" s="189"/>
      <c r="E1180" s="189"/>
      <c r="F1180" s="189"/>
      <c r="G1180" s="114" t="s">
        <v>7</v>
      </c>
      <c r="H1180" s="32">
        <f t="shared" si="305"/>
        <v>27.9</v>
      </c>
      <c r="I1180" s="32">
        <v>0</v>
      </c>
      <c r="J1180" s="32">
        <v>0</v>
      </c>
      <c r="K1180" s="32">
        <v>0</v>
      </c>
      <c r="L1180" s="32">
        <v>0</v>
      </c>
      <c r="M1180" s="32">
        <v>0</v>
      </c>
      <c r="N1180" s="32">
        <v>27.9</v>
      </c>
      <c r="O1180" s="189"/>
      <c r="P1180" s="189"/>
      <c r="Q1180" s="74"/>
    </row>
    <row r="1181" spans="1:17" ht="15.75" x14ac:dyDescent="0.25">
      <c r="A1181" s="190"/>
      <c r="B1181" s="189"/>
      <c r="C1181" s="189"/>
      <c r="D1181" s="189"/>
      <c r="E1181" s="189"/>
      <c r="F1181" s="189"/>
      <c r="G1181" s="114" t="s">
        <v>8</v>
      </c>
      <c r="H1181" s="32">
        <f t="shared" si="305"/>
        <v>2.1</v>
      </c>
      <c r="I1181" s="32">
        <v>0</v>
      </c>
      <c r="J1181" s="32">
        <v>0</v>
      </c>
      <c r="K1181" s="32">
        <v>0</v>
      </c>
      <c r="L1181" s="32">
        <v>0</v>
      </c>
      <c r="M1181" s="32">
        <v>0</v>
      </c>
      <c r="N1181" s="32">
        <v>2.1</v>
      </c>
      <c r="O1181" s="189"/>
      <c r="P1181" s="189"/>
      <c r="Q1181" s="74"/>
    </row>
    <row r="1182" spans="1:17" ht="24" x14ac:dyDescent="0.25">
      <c r="A1182" s="190"/>
      <c r="B1182" s="189"/>
      <c r="C1182" s="189"/>
      <c r="D1182" s="189"/>
      <c r="E1182" s="189"/>
      <c r="F1182" s="189"/>
      <c r="G1182" s="114" t="s">
        <v>9</v>
      </c>
      <c r="H1182" s="32">
        <f t="shared" si="305"/>
        <v>0</v>
      </c>
      <c r="I1182" s="32">
        <v>0</v>
      </c>
      <c r="J1182" s="32">
        <v>0</v>
      </c>
      <c r="K1182" s="32">
        <v>0</v>
      </c>
      <c r="L1182" s="32">
        <v>0</v>
      </c>
      <c r="M1182" s="32">
        <v>0</v>
      </c>
      <c r="N1182" s="32">
        <v>0</v>
      </c>
      <c r="O1182" s="189"/>
      <c r="P1182" s="189"/>
      <c r="Q1182" s="74"/>
    </row>
    <row r="1183" spans="1:17" ht="36" x14ac:dyDescent="0.25">
      <c r="A1183" s="190" t="s">
        <v>2605</v>
      </c>
      <c r="B1183" s="189" t="s">
        <v>2582</v>
      </c>
      <c r="C1183" s="189" t="s">
        <v>642</v>
      </c>
      <c r="D1183" s="189">
        <v>2029</v>
      </c>
      <c r="E1183" s="189">
        <v>785</v>
      </c>
      <c r="F1183" s="189" t="s">
        <v>2328</v>
      </c>
      <c r="G1183" s="114" t="s">
        <v>4</v>
      </c>
      <c r="H1183" s="32">
        <f>SUM(H1184:H1187)</f>
        <v>110</v>
      </c>
      <c r="I1183" s="32">
        <f t="shared" ref="I1183:N1183" si="306">SUM(I1184:I1187)</f>
        <v>0</v>
      </c>
      <c r="J1183" s="32">
        <f t="shared" si="306"/>
        <v>0</v>
      </c>
      <c r="K1183" s="32">
        <f t="shared" si="306"/>
        <v>0</v>
      </c>
      <c r="L1183" s="32">
        <f t="shared" si="306"/>
        <v>0</v>
      </c>
      <c r="M1183" s="32">
        <f t="shared" si="306"/>
        <v>110</v>
      </c>
      <c r="N1183" s="32">
        <f t="shared" si="306"/>
        <v>0</v>
      </c>
      <c r="O1183" s="189">
        <v>4604</v>
      </c>
      <c r="P1183" s="189"/>
      <c r="Q1183" s="74"/>
    </row>
    <row r="1184" spans="1:17" ht="15.75" x14ac:dyDescent="0.25">
      <c r="A1184" s="190"/>
      <c r="B1184" s="189"/>
      <c r="C1184" s="189"/>
      <c r="D1184" s="189"/>
      <c r="E1184" s="189"/>
      <c r="F1184" s="189"/>
      <c r="G1184" s="114" t="s">
        <v>259</v>
      </c>
      <c r="H1184" s="32">
        <f t="shared" si="305"/>
        <v>0</v>
      </c>
      <c r="I1184" s="32">
        <v>0</v>
      </c>
      <c r="J1184" s="32">
        <v>0</v>
      </c>
      <c r="K1184" s="32">
        <v>0</v>
      </c>
      <c r="L1184" s="32">
        <v>0</v>
      </c>
      <c r="M1184" s="32">
        <v>0</v>
      </c>
      <c r="N1184" s="32">
        <v>0</v>
      </c>
      <c r="O1184" s="189"/>
      <c r="P1184" s="189"/>
      <c r="Q1184" s="74"/>
    </row>
    <row r="1185" spans="1:17" ht="36" x14ac:dyDescent="0.25">
      <c r="A1185" s="190"/>
      <c r="B1185" s="189"/>
      <c r="C1185" s="189"/>
      <c r="D1185" s="189"/>
      <c r="E1185" s="189"/>
      <c r="F1185" s="189"/>
      <c r="G1185" s="114" t="s">
        <v>7</v>
      </c>
      <c r="H1185" s="32">
        <f t="shared" si="305"/>
        <v>102.3</v>
      </c>
      <c r="I1185" s="32">
        <v>0</v>
      </c>
      <c r="J1185" s="32">
        <v>0</v>
      </c>
      <c r="K1185" s="32">
        <v>0</v>
      </c>
      <c r="L1185" s="32">
        <v>0</v>
      </c>
      <c r="M1185" s="32">
        <v>102.3</v>
      </c>
      <c r="N1185" s="32">
        <v>0</v>
      </c>
      <c r="O1185" s="189"/>
      <c r="P1185" s="189"/>
      <c r="Q1185" s="74"/>
    </row>
    <row r="1186" spans="1:17" ht="15.75" x14ac:dyDescent="0.25">
      <c r="A1186" s="190"/>
      <c r="B1186" s="189"/>
      <c r="C1186" s="189"/>
      <c r="D1186" s="189"/>
      <c r="E1186" s="189"/>
      <c r="F1186" s="189"/>
      <c r="G1186" s="114" t="s">
        <v>8</v>
      </c>
      <c r="H1186" s="32">
        <f t="shared" si="305"/>
        <v>7.7</v>
      </c>
      <c r="I1186" s="32">
        <v>0</v>
      </c>
      <c r="J1186" s="32">
        <v>0</v>
      </c>
      <c r="K1186" s="32">
        <v>0</v>
      </c>
      <c r="L1186" s="32">
        <v>0</v>
      </c>
      <c r="M1186" s="32">
        <v>7.7</v>
      </c>
      <c r="N1186" s="32">
        <v>0</v>
      </c>
      <c r="O1186" s="189"/>
      <c r="P1186" s="189"/>
      <c r="Q1186" s="74"/>
    </row>
    <row r="1187" spans="1:17" ht="24" x14ac:dyDescent="0.25">
      <c r="A1187" s="190"/>
      <c r="B1187" s="189"/>
      <c r="C1187" s="189"/>
      <c r="D1187" s="189"/>
      <c r="E1187" s="189"/>
      <c r="F1187" s="189"/>
      <c r="G1187" s="114" t="s">
        <v>9</v>
      </c>
      <c r="H1187" s="32">
        <f t="shared" si="305"/>
        <v>0</v>
      </c>
      <c r="I1187" s="32">
        <v>0</v>
      </c>
      <c r="J1187" s="32">
        <v>0</v>
      </c>
      <c r="K1187" s="32">
        <v>0</v>
      </c>
      <c r="L1187" s="32">
        <v>0</v>
      </c>
      <c r="M1187" s="32">
        <v>0</v>
      </c>
      <c r="N1187" s="32">
        <v>0</v>
      </c>
      <c r="O1187" s="189"/>
      <c r="P1187" s="189"/>
      <c r="Q1187" s="74"/>
    </row>
    <row r="1188" spans="1:17" ht="36" x14ac:dyDescent="0.25">
      <c r="A1188" s="190" t="s">
        <v>2606</v>
      </c>
      <c r="B1188" s="189" t="s">
        <v>2607</v>
      </c>
      <c r="C1188" s="189" t="s">
        <v>642</v>
      </c>
      <c r="D1188" s="189">
        <v>2028</v>
      </c>
      <c r="E1188" s="189">
        <v>410</v>
      </c>
      <c r="F1188" s="189" t="s">
        <v>2328</v>
      </c>
      <c r="G1188" s="114" t="s">
        <v>4</v>
      </c>
      <c r="H1188" s="32">
        <f>SUM(H1189:H1192)</f>
        <v>1</v>
      </c>
      <c r="I1188" s="32">
        <f t="shared" ref="I1188:N1188" si="307">SUM(I1189:I1192)</f>
        <v>0</v>
      </c>
      <c r="J1188" s="32">
        <f t="shared" si="307"/>
        <v>0</v>
      </c>
      <c r="K1188" s="32">
        <f t="shared" si="307"/>
        <v>0</v>
      </c>
      <c r="L1188" s="32">
        <f t="shared" si="307"/>
        <v>1</v>
      </c>
      <c r="M1188" s="32">
        <f t="shared" si="307"/>
        <v>0</v>
      </c>
      <c r="N1188" s="32">
        <f t="shared" si="307"/>
        <v>0</v>
      </c>
      <c r="O1188" s="189">
        <v>3156</v>
      </c>
      <c r="P1188" s="189"/>
      <c r="Q1188" s="74"/>
    </row>
    <row r="1189" spans="1:17" ht="15.75" x14ac:dyDescent="0.25">
      <c r="A1189" s="190"/>
      <c r="B1189" s="189"/>
      <c r="C1189" s="189"/>
      <c r="D1189" s="189"/>
      <c r="E1189" s="189"/>
      <c r="F1189" s="189"/>
      <c r="G1189" s="114" t="s">
        <v>259</v>
      </c>
      <c r="H1189" s="32">
        <f t="shared" si="305"/>
        <v>0</v>
      </c>
      <c r="I1189" s="32">
        <v>0</v>
      </c>
      <c r="J1189" s="32">
        <v>0</v>
      </c>
      <c r="K1189" s="32">
        <v>0</v>
      </c>
      <c r="L1189" s="32">
        <v>0</v>
      </c>
      <c r="M1189" s="32">
        <v>0</v>
      </c>
      <c r="N1189" s="32">
        <v>0</v>
      </c>
      <c r="O1189" s="189"/>
      <c r="P1189" s="189"/>
      <c r="Q1189" s="74"/>
    </row>
    <row r="1190" spans="1:17" ht="36" x14ac:dyDescent="0.25">
      <c r="A1190" s="190"/>
      <c r="B1190" s="189"/>
      <c r="C1190" s="189"/>
      <c r="D1190" s="189"/>
      <c r="E1190" s="189"/>
      <c r="F1190" s="189"/>
      <c r="G1190" s="114" t="s">
        <v>7</v>
      </c>
      <c r="H1190" s="32">
        <f t="shared" si="305"/>
        <v>0</v>
      </c>
      <c r="I1190" s="32">
        <v>0</v>
      </c>
      <c r="J1190" s="32">
        <v>0</v>
      </c>
      <c r="K1190" s="32">
        <v>0</v>
      </c>
      <c r="L1190" s="32">
        <v>0</v>
      </c>
      <c r="M1190" s="32">
        <v>0</v>
      </c>
      <c r="N1190" s="32">
        <v>0</v>
      </c>
      <c r="O1190" s="189"/>
      <c r="P1190" s="189"/>
      <c r="Q1190" s="74"/>
    </row>
    <row r="1191" spans="1:17" ht="15.75" x14ac:dyDescent="0.25">
      <c r="A1191" s="190"/>
      <c r="B1191" s="189"/>
      <c r="C1191" s="189"/>
      <c r="D1191" s="189"/>
      <c r="E1191" s="189"/>
      <c r="F1191" s="189"/>
      <c r="G1191" s="114" t="s">
        <v>8</v>
      </c>
      <c r="H1191" s="32">
        <f t="shared" si="305"/>
        <v>1</v>
      </c>
      <c r="I1191" s="32">
        <v>0</v>
      </c>
      <c r="J1191" s="32">
        <v>0</v>
      </c>
      <c r="K1191" s="32">
        <v>0</v>
      </c>
      <c r="L1191" s="32">
        <v>1</v>
      </c>
      <c r="M1191" s="32">
        <v>0</v>
      </c>
      <c r="N1191" s="32">
        <v>0</v>
      </c>
      <c r="O1191" s="189"/>
      <c r="P1191" s="189"/>
      <c r="Q1191" s="74"/>
    </row>
    <row r="1192" spans="1:17" ht="24" x14ac:dyDescent="0.25">
      <c r="A1192" s="190"/>
      <c r="B1192" s="189"/>
      <c r="C1192" s="189"/>
      <c r="D1192" s="189"/>
      <c r="E1192" s="189"/>
      <c r="F1192" s="189"/>
      <c r="G1192" s="114" t="s">
        <v>9</v>
      </c>
      <c r="H1192" s="32">
        <f t="shared" si="305"/>
        <v>0</v>
      </c>
      <c r="I1192" s="32">
        <v>0</v>
      </c>
      <c r="J1192" s="32">
        <v>0</v>
      </c>
      <c r="K1192" s="32">
        <v>0</v>
      </c>
      <c r="L1192" s="32">
        <v>0</v>
      </c>
      <c r="M1192" s="32">
        <v>0</v>
      </c>
      <c r="N1192" s="32">
        <v>0</v>
      </c>
      <c r="O1192" s="189"/>
      <c r="P1192" s="189"/>
      <c r="Q1192" s="74"/>
    </row>
    <row r="1193" spans="1:17" ht="36" x14ac:dyDescent="0.25">
      <c r="A1193" s="190" t="s">
        <v>2608</v>
      </c>
      <c r="B1193" s="189" t="s">
        <v>2582</v>
      </c>
      <c r="C1193" s="189" t="s">
        <v>642</v>
      </c>
      <c r="D1193" s="189">
        <v>2028</v>
      </c>
      <c r="E1193" s="189">
        <v>264</v>
      </c>
      <c r="F1193" s="189" t="s">
        <v>2597</v>
      </c>
      <c r="G1193" s="114" t="s">
        <v>4</v>
      </c>
      <c r="H1193" s="32">
        <f>SUM(H1194:H1197)</f>
        <v>136.80000000000001</v>
      </c>
      <c r="I1193" s="32">
        <f t="shared" ref="I1193:N1193" si="308">SUM(I1194:I1197)</f>
        <v>0</v>
      </c>
      <c r="J1193" s="32">
        <f t="shared" si="308"/>
        <v>0</v>
      </c>
      <c r="K1193" s="32">
        <f t="shared" si="308"/>
        <v>0</v>
      </c>
      <c r="L1193" s="32">
        <f t="shared" si="308"/>
        <v>136.80000000000001</v>
      </c>
      <c r="M1193" s="32">
        <f t="shared" si="308"/>
        <v>0</v>
      </c>
      <c r="N1193" s="32">
        <f t="shared" si="308"/>
        <v>0</v>
      </c>
      <c r="O1193" s="189">
        <v>4604</v>
      </c>
      <c r="P1193" s="189"/>
      <c r="Q1193" s="74"/>
    </row>
    <row r="1194" spans="1:17" ht="15.75" x14ac:dyDescent="0.25">
      <c r="A1194" s="190"/>
      <c r="B1194" s="189"/>
      <c r="C1194" s="189"/>
      <c r="D1194" s="189"/>
      <c r="E1194" s="189"/>
      <c r="F1194" s="189"/>
      <c r="G1194" s="114" t="s">
        <v>259</v>
      </c>
      <c r="H1194" s="32">
        <f t="shared" si="305"/>
        <v>60</v>
      </c>
      <c r="I1194" s="32">
        <v>0</v>
      </c>
      <c r="J1194" s="32">
        <v>0</v>
      </c>
      <c r="K1194" s="32">
        <v>0</v>
      </c>
      <c r="L1194" s="32">
        <v>60</v>
      </c>
      <c r="M1194" s="32">
        <v>0</v>
      </c>
      <c r="N1194" s="32">
        <v>0</v>
      </c>
      <c r="O1194" s="189"/>
      <c r="P1194" s="189"/>
      <c r="Q1194" s="74"/>
    </row>
    <row r="1195" spans="1:17" ht="36" x14ac:dyDescent="0.25">
      <c r="A1195" s="190"/>
      <c r="B1195" s="189"/>
      <c r="C1195" s="189"/>
      <c r="D1195" s="189"/>
      <c r="E1195" s="189"/>
      <c r="F1195" s="189"/>
      <c r="G1195" s="114" t="s">
        <v>7</v>
      </c>
      <c r="H1195" s="32">
        <f t="shared" si="305"/>
        <v>76.8</v>
      </c>
      <c r="I1195" s="32">
        <v>0</v>
      </c>
      <c r="J1195" s="32">
        <v>0</v>
      </c>
      <c r="K1195" s="32">
        <v>0</v>
      </c>
      <c r="L1195" s="32">
        <v>76.8</v>
      </c>
      <c r="M1195" s="32">
        <v>0</v>
      </c>
      <c r="N1195" s="32">
        <v>0</v>
      </c>
      <c r="O1195" s="189"/>
      <c r="P1195" s="189"/>
      <c r="Q1195" s="74"/>
    </row>
    <row r="1196" spans="1:17" ht="15.75" x14ac:dyDescent="0.25">
      <c r="A1196" s="190"/>
      <c r="B1196" s="189"/>
      <c r="C1196" s="189"/>
      <c r="D1196" s="189"/>
      <c r="E1196" s="189"/>
      <c r="F1196" s="189"/>
      <c r="G1196" s="114" t="s">
        <v>8</v>
      </c>
      <c r="H1196" s="32">
        <f t="shared" si="305"/>
        <v>0</v>
      </c>
      <c r="I1196" s="32">
        <v>0</v>
      </c>
      <c r="J1196" s="32">
        <v>0</v>
      </c>
      <c r="K1196" s="32">
        <v>0</v>
      </c>
      <c r="L1196" s="32">
        <v>0</v>
      </c>
      <c r="M1196" s="32">
        <v>0</v>
      </c>
      <c r="N1196" s="32">
        <v>0</v>
      </c>
      <c r="O1196" s="189"/>
      <c r="P1196" s="189"/>
      <c r="Q1196" s="74"/>
    </row>
    <row r="1197" spans="1:17" ht="24" x14ac:dyDescent="0.25">
      <c r="A1197" s="190"/>
      <c r="B1197" s="189"/>
      <c r="C1197" s="189"/>
      <c r="D1197" s="189"/>
      <c r="E1197" s="189"/>
      <c r="F1197" s="189"/>
      <c r="G1197" s="114" t="s">
        <v>9</v>
      </c>
      <c r="H1197" s="32">
        <f t="shared" si="305"/>
        <v>0</v>
      </c>
      <c r="I1197" s="32">
        <v>0</v>
      </c>
      <c r="J1197" s="32">
        <v>0</v>
      </c>
      <c r="K1197" s="32">
        <v>0</v>
      </c>
      <c r="L1197" s="32">
        <v>0</v>
      </c>
      <c r="M1197" s="32">
        <v>0</v>
      </c>
      <c r="N1197" s="32">
        <v>0</v>
      </c>
      <c r="O1197" s="189"/>
      <c r="P1197" s="189"/>
      <c r="Q1197" s="74"/>
    </row>
    <row r="1198" spans="1:17" ht="36" x14ac:dyDescent="0.25">
      <c r="A1198" s="190" t="s">
        <v>2609</v>
      </c>
      <c r="B1198" s="189" t="s">
        <v>2582</v>
      </c>
      <c r="C1198" s="189" t="s">
        <v>642</v>
      </c>
      <c r="D1198" s="189">
        <v>2028</v>
      </c>
      <c r="E1198" s="189">
        <v>264</v>
      </c>
      <c r="F1198" s="189" t="s">
        <v>2602</v>
      </c>
      <c r="G1198" s="114" t="s">
        <v>4</v>
      </c>
      <c r="H1198" s="32">
        <f>SUM(H1199:H1202)</f>
        <v>25.1</v>
      </c>
      <c r="I1198" s="32">
        <f t="shared" ref="I1198:N1198" si="309">SUM(I1199:I1202)</f>
        <v>0</v>
      </c>
      <c r="J1198" s="32">
        <f t="shared" si="309"/>
        <v>0</v>
      </c>
      <c r="K1198" s="32">
        <f t="shared" si="309"/>
        <v>0</v>
      </c>
      <c r="L1198" s="32">
        <f t="shared" si="309"/>
        <v>25.1</v>
      </c>
      <c r="M1198" s="32">
        <f t="shared" si="309"/>
        <v>0</v>
      </c>
      <c r="N1198" s="32">
        <f t="shared" si="309"/>
        <v>0</v>
      </c>
      <c r="O1198" s="189">
        <v>4604</v>
      </c>
      <c r="P1198" s="189"/>
      <c r="Q1198" s="74"/>
    </row>
    <row r="1199" spans="1:17" ht="15.75" x14ac:dyDescent="0.25">
      <c r="A1199" s="190"/>
      <c r="B1199" s="189"/>
      <c r="C1199" s="189"/>
      <c r="D1199" s="189"/>
      <c r="E1199" s="189"/>
      <c r="F1199" s="189"/>
      <c r="G1199" s="114" t="s">
        <v>259</v>
      </c>
      <c r="H1199" s="32">
        <f t="shared" si="305"/>
        <v>0</v>
      </c>
      <c r="I1199" s="32">
        <v>0</v>
      </c>
      <c r="J1199" s="32">
        <v>0</v>
      </c>
      <c r="K1199" s="32">
        <v>0</v>
      </c>
      <c r="L1199" s="32">
        <v>0</v>
      </c>
      <c r="M1199" s="32">
        <v>0</v>
      </c>
      <c r="N1199" s="32">
        <v>0</v>
      </c>
      <c r="O1199" s="189"/>
      <c r="P1199" s="189"/>
      <c r="Q1199" s="74"/>
    </row>
    <row r="1200" spans="1:17" ht="36" x14ac:dyDescent="0.25">
      <c r="A1200" s="190"/>
      <c r="B1200" s="189"/>
      <c r="C1200" s="189"/>
      <c r="D1200" s="189"/>
      <c r="E1200" s="189"/>
      <c r="F1200" s="189"/>
      <c r="G1200" s="114" t="s">
        <v>7</v>
      </c>
      <c r="H1200" s="32">
        <f t="shared" si="305"/>
        <v>23.3</v>
      </c>
      <c r="I1200" s="32">
        <v>0</v>
      </c>
      <c r="J1200" s="32">
        <v>0</v>
      </c>
      <c r="K1200" s="32">
        <v>0</v>
      </c>
      <c r="L1200" s="32">
        <v>23.3</v>
      </c>
      <c r="M1200" s="32">
        <v>0</v>
      </c>
      <c r="N1200" s="32">
        <v>0</v>
      </c>
      <c r="O1200" s="189"/>
      <c r="P1200" s="189"/>
      <c r="Q1200" s="74"/>
    </row>
    <row r="1201" spans="1:17" ht="15.75" x14ac:dyDescent="0.25">
      <c r="A1201" s="190"/>
      <c r="B1201" s="189"/>
      <c r="C1201" s="189"/>
      <c r="D1201" s="189"/>
      <c r="E1201" s="189"/>
      <c r="F1201" s="189"/>
      <c r="G1201" s="114" t="s">
        <v>8</v>
      </c>
      <c r="H1201" s="32">
        <f t="shared" si="305"/>
        <v>1.8</v>
      </c>
      <c r="I1201" s="32">
        <v>0</v>
      </c>
      <c r="J1201" s="32">
        <v>0</v>
      </c>
      <c r="K1201" s="32">
        <v>0</v>
      </c>
      <c r="L1201" s="32">
        <v>1.8</v>
      </c>
      <c r="M1201" s="32">
        <v>0</v>
      </c>
      <c r="N1201" s="32">
        <v>0</v>
      </c>
      <c r="O1201" s="189"/>
      <c r="P1201" s="189"/>
      <c r="Q1201" s="74"/>
    </row>
    <row r="1202" spans="1:17" ht="24" x14ac:dyDescent="0.25">
      <c r="A1202" s="190"/>
      <c r="B1202" s="189"/>
      <c r="C1202" s="189"/>
      <c r="D1202" s="189"/>
      <c r="E1202" s="189"/>
      <c r="F1202" s="189"/>
      <c r="G1202" s="114" t="s">
        <v>9</v>
      </c>
      <c r="H1202" s="32">
        <f t="shared" si="305"/>
        <v>0</v>
      </c>
      <c r="I1202" s="32">
        <v>0</v>
      </c>
      <c r="J1202" s="32">
        <v>0</v>
      </c>
      <c r="K1202" s="32">
        <v>0</v>
      </c>
      <c r="L1202" s="32">
        <v>0</v>
      </c>
      <c r="M1202" s="32">
        <v>0</v>
      </c>
      <c r="N1202" s="32">
        <v>0</v>
      </c>
      <c r="O1202" s="189"/>
      <c r="P1202" s="189"/>
      <c r="Q1202" s="74"/>
    </row>
    <row r="1203" spans="1:17" ht="36" x14ac:dyDescent="0.25">
      <c r="A1203" s="190" t="s">
        <v>2610</v>
      </c>
      <c r="B1203" s="189" t="s">
        <v>2611</v>
      </c>
      <c r="C1203" s="189" t="s">
        <v>642</v>
      </c>
      <c r="D1203" s="189">
        <v>2029</v>
      </c>
      <c r="E1203" s="189">
        <v>264</v>
      </c>
      <c r="F1203" s="189" t="s">
        <v>2602</v>
      </c>
      <c r="G1203" s="114" t="s">
        <v>4</v>
      </c>
      <c r="H1203" s="32">
        <f>SUM(H1204:H1207)</f>
        <v>5</v>
      </c>
      <c r="I1203" s="32">
        <f t="shared" ref="I1203:N1203" si="310">SUM(I1204:I1207)</f>
        <v>0</v>
      </c>
      <c r="J1203" s="32">
        <f t="shared" si="310"/>
        <v>0</v>
      </c>
      <c r="K1203" s="32">
        <f t="shared" si="310"/>
        <v>0</v>
      </c>
      <c r="L1203" s="32">
        <f t="shared" si="310"/>
        <v>0</v>
      </c>
      <c r="M1203" s="32">
        <f t="shared" si="310"/>
        <v>5</v>
      </c>
      <c r="N1203" s="32">
        <f t="shared" si="310"/>
        <v>0</v>
      </c>
      <c r="O1203" s="189">
        <v>2252</v>
      </c>
      <c r="P1203" s="189"/>
      <c r="Q1203" s="74"/>
    </row>
    <row r="1204" spans="1:17" ht="15.75" x14ac:dyDescent="0.25">
      <c r="A1204" s="190"/>
      <c r="B1204" s="189"/>
      <c r="C1204" s="189"/>
      <c r="D1204" s="189"/>
      <c r="E1204" s="189"/>
      <c r="F1204" s="189"/>
      <c r="G1204" s="114" t="s">
        <v>259</v>
      </c>
      <c r="H1204" s="32">
        <f t="shared" si="305"/>
        <v>0</v>
      </c>
      <c r="I1204" s="32">
        <v>0</v>
      </c>
      <c r="J1204" s="32">
        <v>0</v>
      </c>
      <c r="K1204" s="32">
        <v>0</v>
      </c>
      <c r="L1204" s="32">
        <v>0</v>
      </c>
      <c r="M1204" s="32">
        <v>0</v>
      </c>
      <c r="N1204" s="32">
        <v>0</v>
      </c>
      <c r="O1204" s="189"/>
      <c r="P1204" s="189"/>
      <c r="Q1204" s="74"/>
    </row>
    <row r="1205" spans="1:17" ht="36" x14ac:dyDescent="0.25">
      <c r="A1205" s="190"/>
      <c r="B1205" s="189"/>
      <c r="C1205" s="189"/>
      <c r="D1205" s="189"/>
      <c r="E1205" s="189"/>
      <c r="F1205" s="189"/>
      <c r="G1205" s="114" t="s">
        <v>7</v>
      </c>
      <c r="H1205" s="32">
        <f t="shared" si="305"/>
        <v>5</v>
      </c>
      <c r="I1205" s="32">
        <v>0</v>
      </c>
      <c r="J1205" s="32">
        <v>0</v>
      </c>
      <c r="K1205" s="32">
        <v>0</v>
      </c>
      <c r="L1205" s="32">
        <v>0</v>
      </c>
      <c r="M1205" s="32">
        <v>5</v>
      </c>
      <c r="N1205" s="32">
        <v>0</v>
      </c>
      <c r="O1205" s="189"/>
      <c r="P1205" s="189"/>
      <c r="Q1205" s="74"/>
    </row>
    <row r="1206" spans="1:17" ht="15.75" x14ac:dyDescent="0.25">
      <c r="A1206" s="190"/>
      <c r="B1206" s="189"/>
      <c r="C1206" s="189"/>
      <c r="D1206" s="189"/>
      <c r="E1206" s="189"/>
      <c r="F1206" s="189"/>
      <c r="G1206" s="114" t="s">
        <v>8</v>
      </c>
      <c r="H1206" s="32">
        <f t="shared" si="305"/>
        <v>0</v>
      </c>
      <c r="I1206" s="32">
        <v>0</v>
      </c>
      <c r="J1206" s="32">
        <v>0</v>
      </c>
      <c r="K1206" s="32">
        <v>0</v>
      </c>
      <c r="L1206" s="32">
        <v>0</v>
      </c>
      <c r="M1206" s="32">
        <v>0</v>
      </c>
      <c r="N1206" s="32">
        <v>0</v>
      </c>
      <c r="O1206" s="189"/>
      <c r="P1206" s="189"/>
      <c r="Q1206" s="74"/>
    </row>
    <row r="1207" spans="1:17" ht="24" x14ac:dyDescent="0.25">
      <c r="A1207" s="190"/>
      <c r="B1207" s="189"/>
      <c r="C1207" s="189"/>
      <c r="D1207" s="189"/>
      <c r="E1207" s="189"/>
      <c r="F1207" s="189"/>
      <c r="G1207" s="114" t="s">
        <v>9</v>
      </c>
      <c r="H1207" s="32">
        <f t="shared" si="305"/>
        <v>0</v>
      </c>
      <c r="I1207" s="32">
        <v>0</v>
      </c>
      <c r="J1207" s="32">
        <v>0</v>
      </c>
      <c r="K1207" s="32">
        <v>0</v>
      </c>
      <c r="L1207" s="32">
        <v>0</v>
      </c>
      <c r="M1207" s="32">
        <v>0</v>
      </c>
      <c r="N1207" s="32">
        <v>0</v>
      </c>
      <c r="O1207" s="189"/>
      <c r="P1207" s="189"/>
      <c r="Q1207" s="74"/>
    </row>
    <row r="1208" spans="1:17" ht="36" x14ac:dyDescent="0.25">
      <c r="A1208" s="190" t="s">
        <v>2612</v>
      </c>
      <c r="B1208" s="189" t="s">
        <v>2541</v>
      </c>
      <c r="C1208" s="189" t="s">
        <v>642</v>
      </c>
      <c r="D1208" s="189">
        <v>2029</v>
      </c>
      <c r="E1208" s="189">
        <v>785</v>
      </c>
      <c r="F1208" s="189" t="s">
        <v>2276</v>
      </c>
      <c r="G1208" s="114" t="s">
        <v>4</v>
      </c>
      <c r="H1208" s="32">
        <f>SUM(H1209:H1212)</f>
        <v>85.1</v>
      </c>
      <c r="I1208" s="32">
        <f t="shared" ref="I1208:N1208" si="311">SUM(I1209:I1212)</f>
        <v>0</v>
      </c>
      <c r="J1208" s="32">
        <f t="shared" si="311"/>
        <v>0</v>
      </c>
      <c r="K1208" s="32">
        <f t="shared" si="311"/>
        <v>0</v>
      </c>
      <c r="L1208" s="32">
        <f t="shared" si="311"/>
        <v>0</v>
      </c>
      <c r="M1208" s="32">
        <f t="shared" si="311"/>
        <v>85.1</v>
      </c>
      <c r="N1208" s="32">
        <f t="shared" si="311"/>
        <v>0</v>
      </c>
      <c r="O1208" s="189">
        <v>31000</v>
      </c>
      <c r="P1208" s="189"/>
      <c r="Q1208" s="74"/>
    </row>
    <row r="1209" spans="1:17" ht="15.75" x14ac:dyDescent="0.25">
      <c r="A1209" s="190"/>
      <c r="B1209" s="189"/>
      <c r="C1209" s="189"/>
      <c r="D1209" s="189"/>
      <c r="E1209" s="189"/>
      <c r="F1209" s="189"/>
      <c r="G1209" s="114" t="s">
        <v>259</v>
      </c>
      <c r="H1209" s="32">
        <f t="shared" si="305"/>
        <v>0</v>
      </c>
      <c r="I1209" s="32">
        <v>0</v>
      </c>
      <c r="J1209" s="32">
        <v>0</v>
      </c>
      <c r="K1209" s="32">
        <v>0</v>
      </c>
      <c r="L1209" s="32">
        <v>0</v>
      </c>
      <c r="M1209" s="32">
        <v>0</v>
      </c>
      <c r="N1209" s="32">
        <v>0</v>
      </c>
      <c r="O1209" s="189"/>
      <c r="P1209" s="189"/>
      <c r="Q1209" s="74"/>
    </row>
    <row r="1210" spans="1:17" ht="36" x14ac:dyDescent="0.25">
      <c r="A1210" s="190"/>
      <c r="B1210" s="189"/>
      <c r="C1210" s="189"/>
      <c r="D1210" s="189"/>
      <c r="E1210" s="189"/>
      <c r="F1210" s="189"/>
      <c r="G1210" s="114" t="s">
        <v>7</v>
      </c>
      <c r="H1210" s="32">
        <f t="shared" si="305"/>
        <v>79.099999999999994</v>
      </c>
      <c r="I1210" s="32">
        <v>0</v>
      </c>
      <c r="J1210" s="32">
        <v>0</v>
      </c>
      <c r="K1210" s="32">
        <v>0</v>
      </c>
      <c r="L1210" s="32">
        <v>0</v>
      </c>
      <c r="M1210" s="32">
        <v>79.099999999999994</v>
      </c>
      <c r="N1210" s="32">
        <v>0</v>
      </c>
      <c r="O1210" s="189"/>
      <c r="P1210" s="189"/>
      <c r="Q1210" s="74"/>
    </row>
    <row r="1211" spans="1:17" ht="15.75" x14ac:dyDescent="0.25">
      <c r="A1211" s="190"/>
      <c r="B1211" s="189"/>
      <c r="C1211" s="189"/>
      <c r="D1211" s="189"/>
      <c r="E1211" s="189"/>
      <c r="F1211" s="189"/>
      <c r="G1211" s="114" t="s">
        <v>8</v>
      </c>
      <c r="H1211" s="32">
        <f t="shared" si="305"/>
        <v>6</v>
      </c>
      <c r="I1211" s="32">
        <v>0</v>
      </c>
      <c r="J1211" s="32">
        <v>0</v>
      </c>
      <c r="K1211" s="32">
        <v>0</v>
      </c>
      <c r="L1211" s="32">
        <v>0</v>
      </c>
      <c r="M1211" s="32">
        <v>6</v>
      </c>
      <c r="N1211" s="32">
        <v>0</v>
      </c>
      <c r="O1211" s="189"/>
      <c r="P1211" s="189"/>
      <c r="Q1211" s="74"/>
    </row>
    <row r="1212" spans="1:17" ht="24" x14ac:dyDescent="0.25">
      <c r="A1212" s="190"/>
      <c r="B1212" s="189"/>
      <c r="C1212" s="189"/>
      <c r="D1212" s="189"/>
      <c r="E1212" s="189"/>
      <c r="F1212" s="189"/>
      <c r="G1212" s="114" t="s">
        <v>9</v>
      </c>
      <c r="H1212" s="32">
        <f t="shared" si="305"/>
        <v>0</v>
      </c>
      <c r="I1212" s="32">
        <v>0</v>
      </c>
      <c r="J1212" s="32">
        <v>0</v>
      </c>
      <c r="K1212" s="32">
        <v>0</v>
      </c>
      <c r="L1212" s="32">
        <v>0</v>
      </c>
      <c r="M1212" s="32">
        <v>0</v>
      </c>
      <c r="N1212" s="32">
        <v>0</v>
      </c>
      <c r="O1212" s="189"/>
      <c r="P1212" s="189"/>
      <c r="Q1212" s="74"/>
    </row>
    <row r="1213" spans="1:17" ht="36" x14ac:dyDescent="0.25">
      <c r="A1213" s="190" t="s">
        <v>2613</v>
      </c>
      <c r="B1213" s="189" t="s">
        <v>2582</v>
      </c>
      <c r="C1213" s="189" t="s">
        <v>642</v>
      </c>
      <c r="D1213" s="189">
        <v>2029</v>
      </c>
      <c r="E1213" s="189">
        <v>560</v>
      </c>
      <c r="F1213" s="189" t="s">
        <v>2602</v>
      </c>
      <c r="G1213" s="114" t="s">
        <v>4</v>
      </c>
      <c r="H1213" s="32">
        <f>SUM(H1214:H1217)</f>
        <v>0</v>
      </c>
      <c r="I1213" s="32">
        <f t="shared" ref="I1213:N1213" si="312">SUM(I1214:I1217)</f>
        <v>0</v>
      </c>
      <c r="J1213" s="32">
        <f t="shared" si="312"/>
        <v>0</v>
      </c>
      <c r="K1213" s="32">
        <f t="shared" si="312"/>
        <v>0</v>
      </c>
      <c r="L1213" s="32">
        <f t="shared" si="312"/>
        <v>0</v>
      </c>
      <c r="M1213" s="32">
        <f t="shared" si="312"/>
        <v>0</v>
      </c>
      <c r="N1213" s="32">
        <f t="shared" si="312"/>
        <v>0</v>
      </c>
      <c r="O1213" s="189">
        <v>31000</v>
      </c>
      <c r="P1213" s="189"/>
      <c r="Q1213" s="74"/>
    </row>
    <row r="1214" spans="1:17" ht="15.75" x14ac:dyDescent="0.25">
      <c r="A1214" s="190"/>
      <c r="B1214" s="189"/>
      <c r="C1214" s="189"/>
      <c r="D1214" s="189"/>
      <c r="E1214" s="189"/>
      <c r="F1214" s="189"/>
      <c r="G1214" s="114" t="s">
        <v>259</v>
      </c>
      <c r="H1214" s="32">
        <f t="shared" si="305"/>
        <v>0</v>
      </c>
      <c r="I1214" s="32">
        <v>0</v>
      </c>
      <c r="J1214" s="32">
        <v>0</v>
      </c>
      <c r="K1214" s="32">
        <v>0</v>
      </c>
      <c r="L1214" s="32">
        <v>0</v>
      </c>
      <c r="M1214" s="32">
        <v>0</v>
      </c>
      <c r="N1214" s="32">
        <v>0</v>
      </c>
      <c r="O1214" s="189"/>
      <c r="P1214" s="189"/>
      <c r="Q1214" s="74"/>
    </row>
    <row r="1215" spans="1:17" ht="36" x14ac:dyDescent="0.25">
      <c r="A1215" s="190"/>
      <c r="B1215" s="189"/>
      <c r="C1215" s="189"/>
      <c r="D1215" s="189"/>
      <c r="E1215" s="189"/>
      <c r="F1215" s="189"/>
      <c r="G1215" s="114" t="s">
        <v>7</v>
      </c>
      <c r="H1215" s="32">
        <f t="shared" si="305"/>
        <v>0</v>
      </c>
      <c r="I1215" s="32">
        <v>0</v>
      </c>
      <c r="J1215" s="32">
        <v>0</v>
      </c>
      <c r="K1215" s="32">
        <v>0</v>
      </c>
      <c r="L1215" s="32">
        <v>0</v>
      </c>
      <c r="M1215" s="32">
        <v>0</v>
      </c>
      <c r="N1215" s="32">
        <v>0</v>
      </c>
      <c r="O1215" s="189"/>
      <c r="P1215" s="189"/>
      <c r="Q1215" s="74"/>
    </row>
    <row r="1216" spans="1:17" ht="15.75" x14ac:dyDescent="0.25">
      <c r="A1216" s="190"/>
      <c r="B1216" s="189"/>
      <c r="C1216" s="189"/>
      <c r="D1216" s="189"/>
      <c r="E1216" s="189"/>
      <c r="F1216" s="189"/>
      <c r="G1216" s="114" t="s">
        <v>8</v>
      </c>
      <c r="H1216" s="32">
        <f t="shared" si="305"/>
        <v>0</v>
      </c>
      <c r="I1216" s="32">
        <v>0</v>
      </c>
      <c r="J1216" s="32">
        <v>0</v>
      </c>
      <c r="K1216" s="32">
        <v>0</v>
      </c>
      <c r="L1216" s="32">
        <v>0</v>
      </c>
      <c r="M1216" s="32">
        <v>0</v>
      </c>
      <c r="N1216" s="32">
        <v>0</v>
      </c>
      <c r="O1216" s="189"/>
      <c r="P1216" s="189"/>
      <c r="Q1216" s="74"/>
    </row>
    <row r="1217" spans="1:17" ht="24" x14ac:dyDescent="0.25">
      <c r="A1217" s="190"/>
      <c r="B1217" s="189"/>
      <c r="C1217" s="189"/>
      <c r="D1217" s="189"/>
      <c r="E1217" s="189"/>
      <c r="F1217" s="189"/>
      <c r="G1217" s="114" t="s">
        <v>9</v>
      </c>
      <c r="H1217" s="32">
        <f t="shared" si="305"/>
        <v>0</v>
      </c>
      <c r="I1217" s="32">
        <v>0</v>
      </c>
      <c r="J1217" s="32">
        <v>0</v>
      </c>
      <c r="K1217" s="32">
        <v>0</v>
      </c>
      <c r="L1217" s="32">
        <v>0</v>
      </c>
      <c r="M1217" s="32">
        <v>0</v>
      </c>
      <c r="N1217" s="32">
        <v>0</v>
      </c>
      <c r="O1217" s="189"/>
      <c r="P1217" s="189"/>
      <c r="Q1217" s="74"/>
    </row>
    <row r="1218" spans="1:17" ht="36" x14ac:dyDescent="0.25">
      <c r="A1218" s="190" t="s">
        <v>2614</v>
      </c>
      <c r="B1218" s="189" t="s">
        <v>2582</v>
      </c>
      <c r="C1218" s="189" t="s">
        <v>642</v>
      </c>
      <c r="D1218" s="189">
        <v>2026</v>
      </c>
      <c r="E1218" s="189">
        <v>225</v>
      </c>
      <c r="F1218" s="189" t="s">
        <v>2615</v>
      </c>
      <c r="G1218" s="114" t="s">
        <v>4</v>
      </c>
      <c r="H1218" s="32">
        <f>SUM(H1219:H1222)</f>
        <v>58.300000000000004</v>
      </c>
      <c r="I1218" s="32">
        <f t="shared" ref="I1218:N1218" si="313">SUM(I1219:I1222)</f>
        <v>0</v>
      </c>
      <c r="J1218" s="32">
        <f t="shared" si="313"/>
        <v>58.300000000000004</v>
      </c>
      <c r="K1218" s="32">
        <f t="shared" si="313"/>
        <v>0</v>
      </c>
      <c r="L1218" s="32">
        <f t="shared" si="313"/>
        <v>0</v>
      </c>
      <c r="M1218" s="32">
        <f t="shared" si="313"/>
        <v>0</v>
      </c>
      <c r="N1218" s="32">
        <f t="shared" si="313"/>
        <v>0</v>
      </c>
      <c r="O1218" s="189">
        <v>31000</v>
      </c>
      <c r="P1218" s="189"/>
      <c r="Q1218" s="74"/>
    </row>
    <row r="1219" spans="1:17" ht="15.75" x14ac:dyDescent="0.25">
      <c r="A1219" s="190"/>
      <c r="B1219" s="189"/>
      <c r="C1219" s="189"/>
      <c r="D1219" s="189"/>
      <c r="E1219" s="189"/>
      <c r="F1219" s="189"/>
      <c r="G1219" s="114" t="s">
        <v>259</v>
      </c>
      <c r="H1219" s="32">
        <f t="shared" si="305"/>
        <v>54.2</v>
      </c>
      <c r="I1219" s="32">
        <v>0</v>
      </c>
      <c r="J1219" s="32">
        <v>54.2</v>
      </c>
      <c r="K1219" s="32">
        <v>0</v>
      </c>
      <c r="L1219" s="32">
        <v>0</v>
      </c>
      <c r="M1219" s="32">
        <v>0</v>
      </c>
      <c r="N1219" s="32">
        <v>0</v>
      </c>
      <c r="O1219" s="189"/>
      <c r="P1219" s="189"/>
      <c r="Q1219" s="74"/>
    </row>
    <row r="1220" spans="1:17" ht="36" x14ac:dyDescent="0.25">
      <c r="A1220" s="190"/>
      <c r="B1220" s="189"/>
      <c r="C1220" s="189"/>
      <c r="D1220" s="189"/>
      <c r="E1220" s="189"/>
      <c r="F1220" s="189"/>
      <c r="G1220" s="114" t="s">
        <v>7</v>
      </c>
      <c r="H1220" s="32">
        <f t="shared" si="305"/>
        <v>4.0999999999999996</v>
      </c>
      <c r="I1220" s="32">
        <v>0</v>
      </c>
      <c r="J1220" s="32">
        <v>4.0999999999999996</v>
      </c>
      <c r="K1220" s="32">
        <v>0</v>
      </c>
      <c r="L1220" s="32">
        <v>0</v>
      </c>
      <c r="M1220" s="32">
        <v>0</v>
      </c>
      <c r="N1220" s="32">
        <v>0</v>
      </c>
      <c r="O1220" s="189"/>
      <c r="P1220" s="189"/>
      <c r="Q1220" s="74"/>
    </row>
    <row r="1221" spans="1:17" ht="15.75" x14ac:dyDescent="0.25">
      <c r="A1221" s="190"/>
      <c r="B1221" s="189"/>
      <c r="C1221" s="189"/>
      <c r="D1221" s="189"/>
      <c r="E1221" s="189"/>
      <c r="F1221" s="189"/>
      <c r="G1221" s="114" t="s">
        <v>8</v>
      </c>
      <c r="H1221" s="32">
        <f t="shared" si="305"/>
        <v>0</v>
      </c>
      <c r="I1221" s="32">
        <v>0</v>
      </c>
      <c r="J1221" s="32">
        <v>0</v>
      </c>
      <c r="K1221" s="32">
        <v>0</v>
      </c>
      <c r="L1221" s="32">
        <v>0</v>
      </c>
      <c r="M1221" s="32">
        <v>0</v>
      </c>
      <c r="N1221" s="32">
        <v>0</v>
      </c>
      <c r="O1221" s="189"/>
      <c r="P1221" s="189"/>
      <c r="Q1221" s="74"/>
    </row>
    <row r="1222" spans="1:17" ht="24" x14ac:dyDescent="0.25">
      <c r="A1222" s="190"/>
      <c r="B1222" s="189"/>
      <c r="C1222" s="189"/>
      <c r="D1222" s="189"/>
      <c r="E1222" s="189"/>
      <c r="F1222" s="189"/>
      <c r="G1222" s="114" t="s">
        <v>9</v>
      </c>
      <c r="H1222" s="32">
        <f t="shared" si="305"/>
        <v>0</v>
      </c>
      <c r="I1222" s="32">
        <v>0</v>
      </c>
      <c r="J1222" s="32">
        <v>0</v>
      </c>
      <c r="K1222" s="32">
        <v>0</v>
      </c>
      <c r="L1222" s="32">
        <v>0</v>
      </c>
      <c r="M1222" s="32">
        <v>0</v>
      </c>
      <c r="N1222" s="32">
        <v>0</v>
      </c>
      <c r="O1222" s="189"/>
      <c r="P1222" s="189"/>
      <c r="Q1222" s="74"/>
    </row>
    <row r="1223" spans="1:17" ht="36" x14ac:dyDescent="0.25">
      <c r="A1223" s="423" t="s">
        <v>4198</v>
      </c>
      <c r="B1223" s="189" t="s">
        <v>479</v>
      </c>
      <c r="C1223" s="189" t="s">
        <v>642</v>
      </c>
      <c r="D1223" s="189" t="s">
        <v>1472</v>
      </c>
      <c r="E1223" s="189"/>
      <c r="F1223" s="189" t="s">
        <v>222</v>
      </c>
      <c r="G1223" s="114" t="s">
        <v>4</v>
      </c>
      <c r="H1223" s="32">
        <f>SUM(H1224:H1227)</f>
        <v>33.5</v>
      </c>
      <c r="I1223" s="32">
        <f t="shared" ref="I1223:N1223" si="314">SUM(I1224:I1227)</f>
        <v>33.5</v>
      </c>
      <c r="J1223" s="32">
        <f t="shared" si="314"/>
        <v>0</v>
      </c>
      <c r="K1223" s="32">
        <f t="shared" si="314"/>
        <v>0</v>
      </c>
      <c r="L1223" s="32">
        <f t="shared" si="314"/>
        <v>0</v>
      </c>
      <c r="M1223" s="32">
        <f t="shared" si="314"/>
        <v>0</v>
      </c>
      <c r="N1223" s="32">
        <f t="shared" si="314"/>
        <v>0</v>
      </c>
      <c r="O1223" s="189"/>
      <c r="P1223" s="189"/>
      <c r="Q1223" s="74"/>
    </row>
    <row r="1224" spans="1:17" ht="15.75" x14ac:dyDescent="0.25">
      <c r="A1224" s="424"/>
      <c r="B1224" s="189"/>
      <c r="C1224" s="189"/>
      <c r="D1224" s="189"/>
      <c r="E1224" s="189"/>
      <c r="F1224" s="189"/>
      <c r="G1224" s="114" t="s">
        <v>259</v>
      </c>
      <c r="H1224" s="32">
        <f t="shared" si="305"/>
        <v>0</v>
      </c>
      <c r="I1224" s="32">
        <v>0</v>
      </c>
      <c r="J1224" s="32">
        <v>0</v>
      </c>
      <c r="K1224" s="32">
        <v>0</v>
      </c>
      <c r="L1224" s="32">
        <v>0</v>
      </c>
      <c r="M1224" s="32">
        <v>0</v>
      </c>
      <c r="N1224" s="32">
        <v>0</v>
      </c>
      <c r="O1224" s="189"/>
      <c r="P1224" s="189"/>
      <c r="Q1224" s="74"/>
    </row>
    <row r="1225" spans="1:17" ht="36" x14ac:dyDescent="0.25">
      <c r="A1225" s="424"/>
      <c r="B1225" s="189"/>
      <c r="C1225" s="189"/>
      <c r="D1225" s="189"/>
      <c r="E1225" s="189"/>
      <c r="F1225" s="189"/>
      <c r="G1225" s="114" t="s">
        <v>7</v>
      </c>
      <c r="H1225" s="32">
        <f t="shared" si="305"/>
        <v>33.5</v>
      </c>
      <c r="I1225" s="32">
        <v>33.5</v>
      </c>
      <c r="J1225" s="32">
        <v>0</v>
      </c>
      <c r="K1225" s="32">
        <v>0</v>
      </c>
      <c r="L1225" s="32">
        <v>0</v>
      </c>
      <c r="M1225" s="32">
        <v>0</v>
      </c>
      <c r="N1225" s="32">
        <v>0</v>
      </c>
      <c r="O1225" s="189"/>
      <c r="P1225" s="189"/>
      <c r="Q1225" s="74"/>
    </row>
    <row r="1226" spans="1:17" ht="15.75" x14ac:dyDescent="0.25">
      <c r="A1226" s="424"/>
      <c r="B1226" s="189"/>
      <c r="C1226" s="189"/>
      <c r="D1226" s="189"/>
      <c r="E1226" s="189"/>
      <c r="F1226" s="189"/>
      <c r="G1226" s="114" t="s">
        <v>8</v>
      </c>
      <c r="H1226" s="32">
        <f t="shared" si="305"/>
        <v>0</v>
      </c>
      <c r="I1226" s="32">
        <v>0</v>
      </c>
      <c r="J1226" s="32">
        <v>0</v>
      </c>
      <c r="K1226" s="32">
        <v>0</v>
      </c>
      <c r="L1226" s="32">
        <v>0</v>
      </c>
      <c r="M1226" s="32">
        <v>0</v>
      </c>
      <c r="N1226" s="32">
        <v>0</v>
      </c>
      <c r="O1226" s="189"/>
      <c r="P1226" s="189"/>
      <c r="Q1226" s="74"/>
    </row>
    <row r="1227" spans="1:17" ht="24" x14ac:dyDescent="0.25">
      <c r="A1227" s="425"/>
      <c r="B1227" s="189"/>
      <c r="C1227" s="189"/>
      <c r="D1227" s="189"/>
      <c r="E1227" s="189"/>
      <c r="F1227" s="189"/>
      <c r="G1227" s="114" t="s">
        <v>9</v>
      </c>
      <c r="H1227" s="32">
        <f t="shared" si="305"/>
        <v>0</v>
      </c>
      <c r="I1227" s="32">
        <v>0</v>
      </c>
      <c r="J1227" s="32">
        <v>0</v>
      </c>
      <c r="K1227" s="32">
        <v>0</v>
      </c>
      <c r="L1227" s="32">
        <v>0</v>
      </c>
      <c r="M1227" s="32">
        <v>0</v>
      </c>
      <c r="N1227" s="32">
        <v>0</v>
      </c>
      <c r="O1227" s="189"/>
      <c r="P1227" s="189"/>
      <c r="Q1227" s="74"/>
    </row>
    <row r="1228" spans="1:17" ht="36" x14ac:dyDescent="0.25">
      <c r="A1228" s="208" t="s">
        <v>125</v>
      </c>
      <c r="B1228" s="208"/>
      <c r="C1228" s="208"/>
      <c r="D1228" s="208"/>
      <c r="E1228" s="208"/>
      <c r="F1228" s="208"/>
      <c r="G1228" s="115" t="s">
        <v>4</v>
      </c>
      <c r="H1228" s="37">
        <f>SUM(H1229:H1232)</f>
        <v>1543.3999999999996</v>
      </c>
      <c r="I1228" s="37">
        <f t="shared" ref="I1228:N1228" si="315">SUM(I1229:I1232)</f>
        <v>120.7</v>
      </c>
      <c r="J1228" s="37">
        <f t="shared" si="315"/>
        <v>58.300000000000004</v>
      </c>
      <c r="K1228" s="37">
        <f t="shared" si="315"/>
        <v>0</v>
      </c>
      <c r="L1228" s="37">
        <f t="shared" si="315"/>
        <v>959.99999999999989</v>
      </c>
      <c r="M1228" s="37">
        <f t="shared" si="315"/>
        <v>344.40000000000003</v>
      </c>
      <c r="N1228" s="37">
        <f t="shared" si="315"/>
        <v>60</v>
      </c>
      <c r="O1228" s="189"/>
      <c r="P1228" s="189"/>
      <c r="Q1228" s="74"/>
    </row>
    <row r="1229" spans="1:17" ht="24" x14ac:dyDescent="0.25">
      <c r="A1229" s="208"/>
      <c r="B1229" s="208"/>
      <c r="C1229" s="208"/>
      <c r="D1229" s="208"/>
      <c r="E1229" s="208"/>
      <c r="F1229" s="208"/>
      <c r="G1229" s="115" t="s">
        <v>546</v>
      </c>
      <c r="H1229" s="37">
        <f t="shared" si="305"/>
        <v>392.3</v>
      </c>
      <c r="I1229" s="37">
        <f t="shared" ref="I1229:N1229" si="316">I1114+I1119+I1124+I1129+I1134+I1139+I1144+I1149+I1154+I1159+I1164+I1169+I1174+I1179+I1184+I1189+I1194+I1199+I1204+I1209+I1214+I1219+I1224</f>
        <v>0</v>
      </c>
      <c r="J1229" s="37">
        <f t="shared" si="316"/>
        <v>54.2</v>
      </c>
      <c r="K1229" s="37">
        <f t="shared" si="316"/>
        <v>0</v>
      </c>
      <c r="L1229" s="37">
        <f t="shared" si="316"/>
        <v>338.1</v>
      </c>
      <c r="M1229" s="37">
        <f t="shared" si="316"/>
        <v>0</v>
      </c>
      <c r="N1229" s="37">
        <f t="shared" si="316"/>
        <v>0</v>
      </c>
      <c r="O1229" s="189"/>
      <c r="P1229" s="189"/>
      <c r="Q1229" s="74"/>
    </row>
    <row r="1230" spans="1:17" ht="36" x14ac:dyDescent="0.25">
      <c r="A1230" s="208"/>
      <c r="B1230" s="208"/>
      <c r="C1230" s="208"/>
      <c r="D1230" s="208"/>
      <c r="E1230" s="208"/>
      <c r="F1230" s="208"/>
      <c r="G1230" s="115" t="s">
        <v>7</v>
      </c>
      <c r="H1230" s="37">
        <f t="shared" si="305"/>
        <v>1078.9999999999998</v>
      </c>
      <c r="I1230" s="37">
        <f t="shared" ref="I1230:N1230" si="317">I1115+I1120+I1125+I1130+I1135+I1140+I1145+I1150+I1155+I1160+I1165+I1170+I1175+I1180+I1185+I1190+I1195+I1200+I1205+I1210+I1215+I1220+I1225</f>
        <v>114.8</v>
      </c>
      <c r="J1230" s="37">
        <f t="shared" si="317"/>
        <v>4.0999999999999996</v>
      </c>
      <c r="K1230" s="37">
        <f t="shared" si="317"/>
        <v>0</v>
      </c>
      <c r="L1230" s="37">
        <f t="shared" si="317"/>
        <v>583.69999999999982</v>
      </c>
      <c r="M1230" s="37">
        <f t="shared" si="317"/>
        <v>320.60000000000002</v>
      </c>
      <c r="N1230" s="37">
        <f t="shared" si="317"/>
        <v>55.8</v>
      </c>
      <c r="O1230" s="189"/>
      <c r="P1230" s="189"/>
      <c r="Q1230" s="74"/>
    </row>
    <row r="1231" spans="1:17" ht="15.75" x14ac:dyDescent="0.25">
      <c r="A1231" s="208"/>
      <c r="B1231" s="208"/>
      <c r="C1231" s="208"/>
      <c r="D1231" s="208"/>
      <c r="E1231" s="208"/>
      <c r="F1231" s="208"/>
      <c r="G1231" s="115" t="s">
        <v>8</v>
      </c>
      <c r="H1231" s="37">
        <f t="shared" si="305"/>
        <v>72.099999999999994</v>
      </c>
      <c r="I1231" s="37">
        <f t="shared" ref="I1231:N1231" si="318">I1116+I1121+I1126+I1131+I1136+I1141+I1146+I1151+I1156+I1161+I1166+I1171+I1176+I1181+I1186+I1191+I1196+I1201+I1206+I1211+I1216+I1221+I1226</f>
        <v>5.9</v>
      </c>
      <c r="J1231" s="37">
        <f t="shared" si="318"/>
        <v>0</v>
      </c>
      <c r="K1231" s="37">
        <f t="shared" si="318"/>
        <v>0</v>
      </c>
      <c r="L1231" s="37">
        <f t="shared" si="318"/>
        <v>38.199999999999996</v>
      </c>
      <c r="M1231" s="37">
        <f t="shared" si="318"/>
        <v>23.8</v>
      </c>
      <c r="N1231" s="37">
        <f t="shared" si="318"/>
        <v>4.2</v>
      </c>
      <c r="O1231" s="189"/>
      <c r="P1231" s="189"/>
      <c r="Q1231" s="74"/>
    </row>
    <row r="1232" spans="1:17" ht="24" x14ac:dyDescent="0.25">
      <c r="A1232" s="208"/>
      <c r="B1232" s="208"/>
      <c r="C1232" s="208"/>
      <c r="D1232" s="208"/>
      <c r="E1232" s="208"/>
      <c r="F1232" s="208"/>
      <c r="G1232" s="115" t="s">
        <v>9</v>
      </c>
      <c r="H1232" s="37">
        <f t="shared" si="305"/>
        <v>0</v>
      </c>
      <c r="I1232" s="37">
        <f t="shared" ref="I1232:N1232" si="319">I1117+I1122+I1127+I1132+I1137+I1142+I1147+I1152+I1157+I1162+I1167+I1172+I1177+I1182+I1187+I1192+I1197+I1202+I1207+I1212+I1217+I1222+I1227</f>
        <v>0</v>
      </c>
      <c r="J1232" s="37">
        <f t="shared" si="319"/>
        <v>0</v>
      </c>
      <c r="K1232" s="37">
        <f t="shared" si="319"/>
        <v>0</v>
      </c>
      <c r="L1232" s="37">
        <f t="shared" si="319"/>
        <v>0</v>
      </c>
      <c r="M1232" s="37">
        <f t="shared" si="319"/>
        <v>0</v>
      </c>
      <c r="N1232" s="37">
        <f t="shared" si="319"/>
        <v>0</v>
      </c>
      <c r="O1232" s="189"/>
      <c r="P1232" s="189"/>
      <c r="Q1232" s="74"/>
    </row>
    <row r="1233" spans="1:17" ht="15.75" x14ac:dyDescent="0.25">
      <c r="A1233" s="208" t="s">
        <v>184</v>
      </c>
      <c r="B1233" s="208"/>
      <c r="C1233" s="208"/>
      <c r="D1233" s="208"/>
      <c r="E1233" s="208"/>
      <c r="F1233" s="208"/>
      <c r="G1233" s="208"/>
      <c r="H1233" s="208"/>
      <c r="I1233" s="208"/>
      <c r="J1233" s="208"/>
      <c r="K1233" s="208"/>
      <c r="L1233" s="208"/>
      <c r="M1233" s="208"/>
      <c r="N1233" s="208"/>
      <c r="O1233" s="208"/>
      <c r="P1233" s="208"/>
      <c r="Q1233" s="74"/>
    </row>
    <row r="1234" spans="1:17" ht="24" x14ac:dyDescent="0.25">
      <c r="A1234" s="190" t="s">
        <v>2616</v>
      </c>
      <c r="B1234" s="189" t="s">
        <v>2617</v>
      </c>
      <c r="C1234" s="189" t="s">
        <v>184</v>
      </c>
      <c r="D1234" s="189">
        <v>2027</v>
      </c>
      <c r="E1234" s="189">
        <v>154</v>
      </c>
      <c r="F1234" s="189" t="s">
        <v>2618</v>
      </c>
      <c r="G1234" s="114" t="s">
        <v>189</v>
      </c>
      <c r="H1234" s="32">
        <f>SUM(H1235:H1238)</f>
        <v>2</v>
      </c>
      <c r="I1234" s="32">
        <f t="shared" ref="I1234:N1234" si="320">SUM(I1235:I1238)</f>
        <v>0</v>
      </c>
      <c r="J1234" s="32">
        <f t="shared" si="320"/>
        <v>0</v>
      </c>
      <c r="K1234" s="32">
        <f t="shared" si="320"/>
        <v>2</v>
      </c>
      <c r="L1234" s="32">
        <f t="shared" si="320"/>
        <v>0</v>
      </c>
      <c r="M1234" s="32">
        <f t="shared" si="320"/>
        <v>0</v>
      </c>
      <c r="N1234" s="32">
        <f t="shared" si="320"/>
        <v>0</v>
      </c>
      <c r="O1234" s="189">
        <v>790</v>
      </c>
      <c r="P1234" s="189" t="s">
        <v>2619</v>
      </c>
      <c r="Q1234" s="74"/>
    </row>
    <row r="1235" spans="1:17" ht="15.75" x14ac:dyDescent="0.25">
      <c r="A1235" s="190"/>
      <c r="B1235" s="189"/>
      <c r="C1235" s="189"/>
      <c r="D1235" s="189"/>
      <c r="E1235" s="189"/>
      <c r="F1235" s="189"/>
      <c r="G1235" s="114" t="s">
        <v>546</v>
      </c>
      <c r="H1235" s="32">
        <f>SUM(I1235:N1235)</f>
        <v>0</v>
      </c>
      <c r="I1235" s="32">
        <v>0</v>
      </c>
      <c r="J1235" s="32">
        <v>0</v>
      </c>
      <c r="K1235" s="32">
        <v>0</v>
      </c>
      <c r="L1235" s="32">
        <v>0</v>
      </c>
      <c r="M1235" s="32">
        <v>0</v>
      </c>
      <c r="N1235" s="32">
        <v>0</v>
      </c>
      <c r="O1235" s="189"/>
      <c r="P1235" s="189"/>
      <c r="Q1235" s="74"/>
    </row>
    <row r="1236" spans="1:17" ht="36" x14ac:dyDescent="0.25">
      <c r="A1236" s="190"/>
      <c r="B1236" s="189"/>
      <c r="C1236" s="189"/>
      <c r="D1236" s="189"/>
      <c r="E1236" s="189"/>
      <c r="F1236" s="189"/>
      <c r="G1236" s="114" t="s">
        <v>7</v>
      </c>
      <c r="H1236" s="32">
        <f t="shared" ref="H1236:H1298" si="321">SUM(I1236:N1236)</f>
        <v>1.9</v>
      </c>
      <c r="I1236" s="32">
        <v>0</v>
      </c>
      <c r="J1236" s="32">
        <v>0</v>
      </c>
      <c r="K1236" s="32">
        <v>1.9</v>
      </c>
      <c r="L1236" s="32">
        <v>0</v>
      </c>
      <c r="M1236" s="32">
        <v>0</v>
      </c>
      <c r="N1236" s="32">
        <v>0</v>
      </c>
      <c r="O1236" s="189"/>
      <c r="P1236" s="189"/>
      <c r="Q1236" s="74"/>
    </row>
    <row r="1237" spans="1:17" ht="15.75" x14ac:dyDescent="0.25">
      <c r="A1237" s="190"/>
      <c r="B1237" s="189"/>
      <c r="C1237" s="189"/>
      <c r="D1237" s="189"/>
      <c r="E1237" s="189"/>
      <c r="F1237" s="189"/>
      <c r="G1237" s="114" t="s">
        <v>8</v>
      </c>
      <c r="H1237" s="32">
        <f t="shared" si="321"/>
        <v>0.1</v>
      </c>
      <c r="I1237" s="32">
        <v>0</v>
      </c>
      <c r="J1237" s="32">
        <v>0</v>
      </c>
      <c r="K1237" s="32">
        <v>0.1</v>
      </c>
      <c r="L1237" s="32">
        <v>0</v>
      </c>
      <c r="M1237" s="32">
        <v>0</v>
      </c>
      <c r="N1237" s="32">
        <v>0</v>
      </c>
      <c r="O1237" s="189"/>
      <c r="P1237" s="189"/>
      <c r="Q1237" s="74"/>
    </row>
    <row r="1238" spans="1:17" ht="24" x14ac:dyDescent="0.25">
      <c r="A1238" s="190"/>
      <c r="B1238" s="189"/>
      <c r="C1238" s="189"/>
      <c r="D1238" s="189"/>
      <c r="E1238" s="189"/>
      <c r="F1238" s="189"/>
      <c r="G1238" s="114" t="s">
        <v>9</v>
      </c>
      <c r="H1238" s="32">
        <f t="shared" si="321"/>
        <v>0</v>
      </c>
      <c r="I1238" s="32">
        <v>0</v>
      </c>
      <c r="J1238" s="32">
        <v>0</v>
      </c>
      <c r="K1238" s="32">
        <v>0</v>
      </c>
      <c r="L1238" s="32">
        <v>0</v>
      </c>
      <c r="M1238" s="32">
        <v>0</v>
      </c>
      <c r="N1238" s="32">
        <v>0</v>
      </c>
      <c r="O1238" s="189"/>
      <c r="P1238" s="189"/>
      <c r="Q1238" s="74"/>
    </row>
    <row r="1239" spans="1:17" ht="25.5" customHeight="1" x14ac:dyDescent="0.25">
      <c r="A1239" s="190" t="s">
        <v>2620</v>
      </c>
      <c r="B1239" s="189" t="s">
        <v>2617</v>
      </c>
      <c r="C1239" s="189" t="s">
        <v>184</v>
      </c>
      <c r="D1239" s="189">
        <v>2028</v>
      </c>
      <c r="E1239" s="189">
        <v>154</v>
      </c>
      <c r="F1239" s="189" t="s">
        <v>2618</v>
      </c>
      <c r="G1239" s="114" t="s">
        <v>189</v>
      </c>
      <c r="H1239" s="32">
        <f>SUM(H1240:H1243)</f>
        <v>20</v>
      </c>
      <c r="I1239" s="32">
        <f t="shared" ref="I1239:N1239" si="322">SUM(I1240:I1243)</f>
        <v>0</v>
      </c>
      <c r="J1239" s="32">
        <f t="shared" si="322"/>
        <v>0</v>
      </c>
      <c r="K1239" s="32">
        <f t="shared" si="322"/>
        <v>0</v>
      </c>
      <c r="L1239" s="32">
        <f t="shared" si="322"/>
        <v>20</v>
      </c>
      <c r="M1239" s="32">
        <f t="shared" si="322"/>
        <v>0</v>
      </c>
      <c r="N1239" s="32">
        <f t="shared" si="322"/>
        <v>0</v>
      </c>
      <c r="O1239" s="189">
        <v>790</v>
      </c>
      <c r="P1239" s="189" t="s">
        <v>740</v>
      </c>
      <c r="Q1239" s="74"/>
    </row>
    <row r="1240" spans="1:17" ht="15.75" x14ac:dyDescent="0.25">
      <c r="A1240" s="190"/>
      <c r="B1240" s="189"/>
      <c r="C1240" s="189"/>
      <c r="D1240" s="189"/>
      <c r="E1240" s="189"/>
      <c r="F1240" s="189"/>
      <c r="G1240" s="114" t="s">
        <v>546</v>
      </c>
      <c r="H1240" s="32">
        <f t="shared" si="321"/>
        <v>0</v>
      </c>
      <c r="I1240" s="32">
        <v>0</v>
      </c>
      <c r="J1240" s="32">
        <v>0</v>
      </c>
      <c r="K1240" s="32">
        <v>0</v>
      </c>
      <c r="L1240" s="32">
        <v>0</v>
      </c>
      <c r="M1240" s="32">
        <v>0</v>
      </c>
      <c r="N1240" s="32">
        <v>0</v>
      </c>
      <c r="O1240" s="189"/>
      <c r="P1240" s="189"/>
      <c r="Q1240" s="74"/>
    </row>
    <row r="1241" spans="1:17" ht="36" x14ac:dyDescent="0.25">
      <c r="A1241" s="190"/>
      <c r="B1241" s="189"/>
      <c r="C1241" s="189"/>
      <c r="D1241" s="189"/>
      <c r="E1241" s="189"/>
      <c r="F1241" s="189"/>
      <c r="G1241" s="114" t="s">
        <v>7</v>
      </c>
      <c r="H1241" s="32">
        <f t="shared" si="321"/>
        <v>19</v>
      </c>
      <c r="I1241" s="32">
        <v>0</v>
      </c>
      <c r="J1241" s="32">
        <v>0</v>
      </c>
      <c r="K1241" s="32">
        <v>0</v>
      </c>
      <c r="L1241" s="32">
        <v>19</v>
      </c>
      <c r="M1241" s="32">
        <v>0</v>
      </c>
      <c r="N1241" s="32">
        <v>0</v>
      </c>
      <c r="O1241" s="189"/>
      <c r="P1241" s="189"/>
      <c r="Q1241" s="74"/>
    </row>
    <row r="1242" spans="1:17" ht="15.75" x14ac:dyDescent="0.25">
      <c r="A1242" s="190"/>
      <c r="B1242" s="189"/>
      <c r="C1242" s="189"/>
      <c r="D1242" s="189"/>
      <c r="E1242" s="189"/>
      <c r="F1242" s="189"/>
      <c r="G1242" s="114" t="s">
        <v>8</v>
      </c>
      <c r="H1242" s="32">
        <f t="shared" si="321"/>
        <v>1</v>
      </c>
      <c r="I1242" s="32">
        <v>0</v>
      </c>
      <c r="J1242" s="32">
        <v>0</v>
      </c>
      <c r="K1242" s="32">
        <v>0</v>
      </c>
      <c r="L1242" s="32">
        <v>1</v>
      </c>
      <c r="M1242" s="32">
        <v>0</v>
      </c>
      <c r="N1242" s="32">
        <v>0</v>
      </c>
      <c r="O1242" s="189"/>
      <c r="P1242" s="189"/>
      <c r="Q1242" s="74"/>
    </row>
    <row r="1243" spans="1:17" ht="24" x14ac:dyDescent="0.25">
      <c r="A1243" s="190"/>
      <c r="B1243" s="189"/>
      <c r="C1243" s="189"/>
      <c r="D1243" s="189"/>
      <c r="E1243" s="189"/>
      <c r="F1243" s="189"/>
      <c r="G1243" s="114" t="s">
        <v>9</v>
      </c>
      <c r="H1243" s="32">
        <f t="shared" si="321"/>
        <v>0</v>
      </c>
      <c r="I1243" s="32">
        <v>0</v>
      </c>
      <c r="J1243" s="32">
        <v>0</v>
      </c>
      <c r="K1243" s="32">
        <v>0</v>
      </c>
      <c r="L1243" s="32">
        <v>0</v>
      </c>
      <c r="M1243" s="32">
        <v>0</v>
      </c>
      <c r="N1243" s="32">
        <v>0</v>
      </c>
      <c r="O1243" s="189"/>
      <c r="P1243" s="189"/>
      <c r="Q1243" s="74"/>
    </row>
    <row r="1244" spans="1:17" ht="96" customHeight="1" x14ac:dyDescent="0.25">
      <c r="A1244" s="190" t="s">
        <v>2621</v>
      </c>
      <c r="B1244" s="189" t="s">
        <v>2617</v>
      </c>
      <c r="C1244" s="189" t="s">
        <v>184</v>
      </c>
      <c r="D1244" s="189">
        <v>2028</v>
      </c>
      <c r="E1244" s="189">
        <v>154</v>
      </c>
      <c r="F1244" s="189" t="s">
        <v>2618</v>
      </c>
      <c r="G1244" s="114" t="s">
        <v>189</v>
      </c>
      <c r="H1244" s="32">
        <f>SUM(H1245:H1248)</f>
        <v>10</v>
      </c>
      <c r="I1244" s="32">
        <f t="shared" ref="I1244:N1244" si="323">SUM(I1245:I1248)</f>
        <v>0</v>
      </c>
      <c r="J1244" s="32">
        <f t="shared" si="323"/>
        <v>0</v>
      </c>
      <c r="K1244" s="32">
        <f t="shared" si="323"/>
        <v>0</v>
      </c>
      <c r="L1244" s="32">
        <f t="shared" si="323"/>
        <v>10</v>
      </c>
      <c r="M1244" s="32">
        <f t="shared" si="323"/>
        <v>0</v>
      </c>
      <c r="N1244" s="32">
        <f t="shared" si="323"/>
        <v>0</v>
      </c>
      <c r="O1244" s="189">
        <v>790</v>
      </c>
      <c r="P1244" s="189" t="s">
        <v>740</v>
      </c>
      <c r="Q1244" s="74"/>
    </row>
    <row r="1245" spans="1:17" ht="15.75" x14ac:dyDescent="0.25">
      <c r="A1245" s="190"/>
      <c r="B1245" s="189"/>
      <c r="C1245" s="189"/>
      <c r="D1245" s="189"/>
      <c r="E1245" s="189"/>
      <c r="F1245" s="189"/>
      <c r="G1245" s="114" t="s">
        <v>546</v>
      </c>
      <c r="H1245" s="32">
        <f t="shared" si="321"/>
        <v>0</v>
      </c>
      <c r="I1245" s="32">
        <v>0</v>
      </c>
      <c r="J1245" s="32">
        <v>0</v>
      </c>
      <c r="K1245" s="32">
        <v>0</v>
      </c>
      <c r="L1245" s="32">
        <v>0</v>
      </c>
      <c r="M1245" s="32">
        <v>0</v>
      </c>
      <c r="N1245" s="32">
        <v>0</v>
      </c>
      <c r="O1245" s="189"/>
      <c r="P1245" s="189"/>
      <c r="Q1245" s="74"/>
    </row>
    <row r="1246" spans="1:17" ht="36" x14ac:dyDescent="0.25">
      <c r="A1246" s="190"/>
      <c r="B1246" s="189"/>
      <c r="C1246" s="189"/>
      <c r="D1246" s="189"/>
      <c r="E1246" s="189"/>
      <c r="F1246" s="189"/>
      <c r="G1246" s="114" t="s">
        <v>7</v>
      </c>
      <c r="H1246" s="32">
        <f t="shared" si="321"/>
        <v>9.5</v>
      </c>
      <c r="I1246" s="32">
        <v>0</v>
      </c>
      <c r="J1246" s="32">
        <v>0</v>
      </c>
      <c r="K1246" s="32">
        <v>0</v>
      </c>
      <c r="L1246" s="32">
        <v>9.5</v>
      </c>
      <c r="M1246" s="32">
        <v>0</v>
      </c>
      <c r="N1246" s="32">
        <v>0</v>
      </c>
      <c r="O1246" s="189"/>
      <c r="P1246" s="189"/>
      <c r="Q1246" s="74"/>
    </row>
    <row r="1247" spans="1:17" ht="15.75" x14ac:dyDescent="0.25">
      <c r="A1247" s="190"/>
      <c r="B1247" s="189"/>
      <c r="C1247" s="189"/>
      <c r="D1247" s="189"/>
      <c r="E1247" s="189"/>
      <c r="F1247" s="189"/>
      <c r="G1247" s="114" t="s">
        <v>8</v>
      </c>
      <c r="H1247" s="32">
        <f t="shared" si="321"/>
        <v>0.5</v>
      </c>
      <c r="I1247" s="32">
        <v>0</v>
      </c>
      <c r="J1247" s="32">
        <v>0</v>
      </c>
      <c r="K1247" s="32">
        <v>0</v>
      </c>
      <c r="L1247" s="32">
        <v>0.5</v>
      </c>
      <c r="M1247" s="32">
        <v>0</v>
      </c>
      <c r="N1247" s="32">
        <v>0</v>
      </c>
      <c r="O1247" s="189"/>
      <c r="P1247" s="189"/>
      <c r="Q1247" s="74"/>
    </row>
    <row r="1248" spans="1:17" ht="24" x14ac:dyDescent="0.25">
      <c r="A1248" s="190"/>
      <c r="B1248" s="189"/>
      <c r="C1248" s="189"/>
      <c r="D1248" s="189"/>
      <c r="E1248" s="189"/>
      <c r="F1248" s="189"/>
      <c r="G1248" s="114" t="s">
        <v>9</v>
      </c>
      <c r="H1248" s="32">
        <f t="shared" si="321"/>
        <v>0</v>
      </c>
      <c r="I1248" s="32">
        <v>0</v>
      </c>
      <c r="J1248" s="32">
        <v>0</v>
      </c>
      <c r="K1248" s="32">
        <v>0</v>
      </c>
      <c r="L1248" s="32">
        <v>0</v>
      </c>
      <c r="M1248" s="32">
        <v>0</v>
      </c>
      <c r="N1248" s="32">
        <v>0</v>
      </c>
      <c r="O1248" s="189"/>
      <c r="P1248" s="189"/>
      <c r="Q1248" s="74"/>
    </row>
    <row r="1249" spans="1:17" ht="72" customHeight="1" x14ac:dyDescent="0.25">
      <c r="A1249" s="190" t="s">
        <v>2622</v>
      </c>
      <c r="B1249" s="189" t="s">
        <v>2617</v>
      </c>
      <c r="C1249" s="189" t="s">
        <v>184</v>
      </c>
      <c r="D1249" s="189">
        <v>2028</v>
      </c>
      <c r="E1249" s="189">
        <v>154</v>
      </c>
      <c r="F1249" s="189" t="s">
        <v>2618</v>
      </c>
      <c r="G1249" s="114" t="s">
        <v>189</v>
      </c>
      <c r="H1249" s="32">
        <f>SUM(H1250:H1253)</f>
        <v>2</v>
      </c>
      <c r="I1249" s="32">
        <f t="shared" ref="I1249:N1249" si="324">SUM(I1250:I1253)</f>
        <v>0</v>
      </c>
      <c r="J1249" s="32">
        <f t="shared" si="324"/>
        <v>0</v>
      </c>
      <c r="K1249" s="32">
        <f t="shared" si="324"/>
        <v>0</v>
      </c>
      <c r="L1249" s="32">
        <f t="shared" si="324"/>
        <v>2</v>
      </c>
      <c r="M1249" s="32">
        <f t="shared" si="324"/>
        <v>0</v>
      </c>
      <c r="N1249" s="32">
        <f t="shared" si="324"/>
        <v>0</v>
      </c>
      <c r="O1249" s="189">
        <v>790</v>
      </c>
      <c r="P1249" s="189" t="s">
        <v>2623</v>
      </c>
      <c r="Q1249" s="74"/>
    </row>
    <row r="1250" spans="1:17" ht="15.75" x14ac:dyDescent="0.25">
      <c r="A1250" s="190"/>
      <c r="B1250" s="189"/>
      <c r="C1250" s="189"/>
      <c r="D1250" s="189"/>
      <c r="E1250" s="189"/>
      <c r="F1250" s="189"/>
      <c r="G1250" s="114" t="s">
        <v>546</v>
      </c>
      <c r="H1250" s="32">
        <f t="shared" si="321"/>
        <v>0</v>
      </c>
      <c r="I1250" s="32">
        <v>0</v>
      </c>
      <c r="J1250" s="32">
        <v>0</v>
      </c>
      <c r="K1250" s="32">
        <v>0</v>
      </c>
      <c r="L1250" s="32">
        <v>0</v>
      </c>
      <c r="M1250" s="32">
        <v>0</v>
      </c>
      <c r="N1250" s="32">
        <v>0</v>
      </c>
      <c r="O1250" s="189"/>
      <c r="P1250" s="189"/>
      <c r="Q1250" s="74"/>
    </row>
    <row r="1251" spans="1:17" ht="36" x14ac:dyDescent="0.25">
      <c r="A1251" s="190"/>
      <c r="B1251" s="189"/>
      <c r="C1251" s="189"/>
      <c r="D1251" s="189"/>
      <c r="E1251" s="189"/>
      <c r="F1251" s="189"/>
      <c r="G1251" s="114" t="s">
        <v>7</v>
      </c>
      <c r="H1251" s="32">
        <f t="shared" si="321"/>
        <v>1.9</v>
      </c>
      <c r="I1251" s="32">
        <v>0</v>
      </c>
      <c r="J1251" s="32">
        <v>0</v>
      </c>
      <c r="K1251" s="32">
        <v>0</v>
      </c>
      <c r="L1251" s="32">
        <v>1.9</v>
      </c>
      <c r="M1251" s="32">
        <v>0</v>
      </c>
      <c r="N1251" s="32">
        <v>0</v>
      </c>
      <c r="O1251" s="189"/>
      <c r="P1251" s="189"/>
      <c r="Q1251" s="74"/>
    </row>
    <row r="1252" spans="1:17" ht="15.75" x14ac:dyDescent="0.25">
      <c r="A1252" s="190"/>
      <c r="B1252" s="189"/>
      <c r="C1252" s="189"/>
      <c r="D1252" s="189"/>
      <c r="E1252" s="189"/>
      <c r="F1252" s="189"/>
      <c r="G1252" s="114" t="s">
        <v>8</v>
      </c>
      <c r="H1252" s="32">
        <f t="shared" si="321"/>
        <v>0.1</v>
      </c>
      <c r="I1252" s="32">
        <v>0</v>
      </c>
      <c r="J1252" s="32">
        <v>0</v>
      </c>
      <c r="K1252" s="32">
        <v>0</v>
      </c>
      <c r="L1252" s="32">
        <v>0.1</v>
      </c>
      <c r="M1252" s="32">
        <v>0</v>
      </c>
      <c r="N1252" s="32">
        <v>0</v>
      </c>
      <c r="O1252" s="189"/>
      <c r="P1252" s="189"/>
      <c r="Q1252" s="74"/>
    </row>
    <row r="1253" spans="1:17" ht="24" x14ac:dyDescent="0.25">
      <c r="A1253" s="190"/>
      <c r="B1253" s="189"/>
      <c r="C1253" s="189"/>
      <c r="D1253" s="189"/>
      <c r="E1253" s="189"/>
      <c r="F1253" s="189"/>
      <c r="G1253" s="114" t="s">
        <v>9</v>
      </c>
      <c r="H1253" s="32">
        <f t="shared" si="321"/>
        <v>0</v>
      </c>
      <c r="I1253" s="32">
        <v>0</v>
      </c>
      <c r="J1253" s="32">
        <v>0</v>
      </c>
      <c r="K1253" s="32">
        <v>0</v>
      </c>
      <c r="L1253" s="32">
        <v>0</v>
      </c>
      <c r="M1253" s="32">
        <v>0</v>
      </c>
      <c r="N1253" s="32">
        <v>0</v>
      </c>
      <c r="O1253" s="189"/>
      <c r="P1253" s="189"/>
      <c r="Q1253" s="74"/>
    </row>
    <row r="1254" spans="1:17" ht="61.5" customHeight="1" x14ac:dyDescent="0.25">
      <c r="A1254" s="190" t="s">
        <v>2624</v>
      </c>
      <c r="B1254" s="189" t="s">
        <v>2617</v>
      </c>
      <c r="C1254" s="189" t="s">
        <v>184</v>
      </c>
      <c r="D1254" s="189">
        <v>2029</v>
      </c>
      <c r="E1254" s="189">
        <v>320</v>
      </c>
      <c r="F1254" s="189" t="s">
        <v>2625</v>
      </c>
      <c r="G1254" s="114" t="s">
        <v>189</v>
      </c>
      <c r="H1254" s="32">
        <f>SUM(H1255:H1258)</f>
        <v>41.7</v>
      </c>
      <c r="I1254" s="32">
        <f t="shared" ref="I1254:N1254" si="325">SUM(I1255:I1258)</f>
        <v>0</v>
      </c>
      <c r="J1254" s="32">
        <f t="shared" si="325"/>
        <v>0</v>
      </c>
      <c r="K1254" s="32">
        <f t="shared" si="325"/>
        <v>0</v>
      </c>
      <c r="L1254" s="32">
        <f t="shared" si="325"/>
        <v>0</v>
      </c>
      <c r="M1254" s="32">
        <f t="shared" si="325"/>
        <v>41.7</v>
      </c>
      <c r="N1254" s="32">
        <f t="shared" si="325"/>
        <v>0</v>
      </c>
      <c r="O1254" s="189">
        <v>1074</v>
      </c>
      <c r="P1254" s="189" t="s">
        <v>740</v>
      </c>
      <c r="Q1254" s="74"/>
    </row>
    <row r="1255" spans="1:17" ht="15.75" x14ac:dyDescent="0.25">
      <c r="A1255" s="190"/>
      <c r="B1255" s="189"/>
      <c r="C1255" s="189"/>
      <c r="D1255" s="189"/>
      <c r="E1255" s="189"/>
      <c r="F1255" s="189"/>
      <c r="G1255" s="114" t="s">
        <v>546</v>
      </c>
      <c r="H1255" s="32">
        <f t="shared" si="321"/>
        <v>0</v>
      </c>
      <c r="I1255" s="32">
        <v>0</v>
      </c>
      <c r="J1255" s="32">
        <v>0</v>
      </c>
      <c r="K1255" s="32">
        <v>0</v>
      </c>
      <c r="L1255" s="32">
        <v>0</v>
      </c>
      <c r="M1255" s="32">
        <v>0</v>
      </c>
      <c r="N1255" s="32">
        <v>0</v>
      </c>
      <c r="O1255" s="189"/>
      <c r="P1255" s="189"/>
      <c r="Q1255" s="74"/>
    </row>
    <row r="1256" spans="1:17" ht="36" x14ac:dyDescent="0.25">
      <c r="A1256" s="190"/>
      <c r="B1256" s="189"/>
      <c r="C1256" s="189"/>
      <c r="D1256" s="189"/>
      <c r="E1256" s="189"/>
      <c r="F1256" s="189"/>
      <c r="G1256" s="114" t="s">
        <v>7</v>
      </c>
      <c r="H1256" s="32">
        <f t="shared" si="321"/>
        <v>39.6</v>
      </c>
      <c r="I1256" s="32">
        <v>0</v>
      </c>
      <c r="J1256" s="32">
        <v>0</v>
      </c>
      <c r="K1256" s="32">
        <v>0</v>
      </c>
      <c r="L1256" s="32">
        <v>0</v>
      </c>
      <c r="M1256" s="32">
        <v>39.6</v>
      </c>
      <c r="N1256" s="32">
        <v>0</v>
      </c>
      <c r="O1256" s="189"/>
      <c r="P1256" s="189"/>
      <c r="Q1256" s="74"/>
    </row>
    <row r="1257" spans="1:17" ht="15.75" x14ac:dyDescent="0.25">
      <c r="A1257" s="190"/>
      <c r="B1257" s="189"/>
      <c r="C1257" s="189"/>
      <c r="D1257" s="189"/>
      <c r="E1257" s="189"/>
      <c r="F1257" s="189"/>
      <c r="G1257" s="114" t="s">
        <v>8</v>
      </c>
      <c r="H1257" s="32">
        <f t="shared" si="321"/>
        <v>2.1</v>
      </c>
      <c r="I1257" s="32">
        <v>0</v>
      </c>
      <c r="J1257" s="32">
        <v>0</v>
      </c>
      <c r="K1257" s="32">
        <v>0</v>
      </c>
      <c r="L1257" s="32">
        <v>0</v>
      </c>
      <c r="M1257" s="32">
        <v>2.1</v>
      </c>
      <c r="N1257" s="32">
        <v>0</v>
      </c>
      <c r="O1257" s="189"/>
      <c r="P1257" s="189"/>
      <c r="Q1257" s="74"/>
    </row>
    <row r="1258" spans="1:17" ht="24" x14ac:dyDescent="0.25">
      <c r="A1258" s="190"/>
      <c r="B1258" s="189"/>
      <c r="C1258" s="189"/>
      <c r="D1258" s="189"/>
      <c r="E1258" s="189"/>
      <c r="F1258" s="189"/>
      <c r="G1258" s="114" t="s">
        <v>9</v>
      </c>
      <c r="H1258" s="32">
        <f t="shared" si="321"/>
        <v>0</v>
      </c>
      <c r="I1258" s="32">
        <v>0</v>
      </c>
      <c r="J1258" s="32">
        <v>0</v>
      </c>
      <c r="K1258" s="32">
        <v>0</v>
      </c>
      <c r="L1258" s="32">
        <v>0</v>
      </c>
      <c r="M1258" s="32">
        <v>0</v>
      </c>
      <c r="N1258" s="32">
        <v>0</v>
      </c>
      <c r="O1258" s="189"/>
      <c r="P1258" s="189"/>
      <c r="Q1258" s="74"/>
    </row>
    <row r="1259" spans="1:17" ht="24" x14ac:dyDescent="0.25">
      <c r="A1259" s="423" t="s">
        <v>4199</v>
      </c>
      <c r="B1259" s="189" t="s">
        <v>2617</v>
      </c>
      <c r="C1259" s="189" t="s">
        <v>184</v>
      </c>
      <c r="D1259" s="189">
        <v>2027</v>
      </c>
      <c r="E1259" s="189">
        <v>320</v>
      </c>
      <c r="F1259" s="189" t="s">
        <v>2618</v>
      </c>
      <c r="G1259" s="114" t="s">
        <v>189</v>
      </c>
      <c r="H1259" s="32">
        <f>SUM(H1260:H1263)</f>
        <v>2</v>
      </c>
      <c r="I1259" s="32">
        <f t="shared" ref="I1259:N1259" si="326">SUM(I1260:I1263)</f>
        <v>0</v>
      </c>
      <c r="J1259" s="32">
        <f t="shared" si="326"/>
        <v>0</v>
      </c>
      <c r="K1259" s="32">
        <f t="shared" si="326"/>
        <v>2</v>
      </c>
      <c r="L1259" s="32">
        <f t="shared" si="326"/>
        <v>0</v>
      </c>
      <c r="M1259" s="32">
        <f t="shared" si="326"/>
        <v>0</v>
      </c>
      <c r="N1259" s="32">
        <f t="shared" si="326"/>
        <v>0</v>
      </c>
      <c r="O1259" s="189">
        <v>1074</v>
      </c>
      <c r="P1259" s="189" t="s">
        <v>2626</v>
      </c>
      <c r="Q1259" s="74"/>
    </row>
    <row r="1260" spans="1:17" ht="15.75" x14ac:dyDescent="0.25">
      <c r="A1260" s="424"/>
      <c r="B1260" s="189"/>
      <c r="C1260" s="189"/>
      <c r="D1260" s="189"/>
      <c r="E1260" s="189"/>
      <c r="F1260" s="189"/>
      <c r="G1260" s="114" t="s">
        <v>546</v>
      </c>
      <c r="H1260" s="32">
        <f t="shared" si="321"/>
        <v>0</v>
      </c>
      <c r="I1260" s="32">
        <v>0</v>
      </c>
      <c r="J1260" s="32">
        <v>0</v>
      </c>
      <c r="K1260" s="32">
        <v>0</v>
      </c>
      <c r="L1260" s="32">
        <v>0</v>
      </c>
      <c r="M1260" s="32">
        <v>0</v>
      </c>
      <c r="N1260" s="32">
        <v>0</v>
      </c>
      <c r="O1260" s="189"/>
      <c r="P1260" s="189"/>
      <c r="Q1260" s="74"/>
    </row>
    <row r="1261" spans="1:17" ht="36" x14ac:dyDescent="0.25">
      <c r="A1261" s="424"/>
      <c r="B1261" s="189"/>
      <c r="C1261" s="189"/>
      <c r="D1261" s="189"/>
      <c r="E1261" s="189"/>
      <c r="F1261" s="189"/>
      <c r="G1261" s="114" t="s">
        <v>7</v>
      </c>
      <c r="H1261" s="32">
        <f t="shared" si="321"/>
        <v>1.9</v>
      </c>
      <c r="I1261" s="32">
        <v>0</v>
      </c>
      <c r="J1261" s="32">
        <v>0</v>
      </c>
      <c r="K1261" s="32">
        <v>1.9</v>
      </c>
      <c r="L1261" s="32">
        <v>0</v>
      </c>
      <c r="M1261" s="32">
        <v>0</v>
      </c>
      <c r="N1261" s="32">
        <v>0</v>
      </c>
      <c r="O1261" s="189"/>
      <c r="P1261" s="189"/>
      <c r="Q1261" s="74"/>
    </row>
    <row r="1262" spans="1:17" ht="15.75" x14ac:dyDescent="0.25">
      <c r="A1262" s="424"/>
      <c r="B1262" s="189"/>
      <c r="C1262" s="189"/>
      <c r="D1262" s="189"/>
      <c r="E1262" s="189"/>
      <c r="F1262" s="189"/>
      <c r="G1262" s="114" t="s">
        <v>8</v>
      </c>
      <c r="H1262" s="32">
        <f t="shared" si="321"/>
        <v>0.1</v>
      </c>
      <c r="I1262" s="32">
        <v>0</v>
      </c>
      <c r="J1262" s="32">
        <v>0</v>
      </c>
      <c r="K1262" s="32">
        <v>0.1</v>
      </c>
      <c r="L1262" s="32">
        <v>0</v>
      </c>
      <c r="M1262" s="32">
        <v>0</v>
      </c>
      <c r="N1262" s="32">
        <v>0</v>
      </c>
      <c r="O1262" s="189"/>
      <c r="P1262" s="189"/>
      <c r="Q1262" s="74"/>
    </row>
    <row r="1263" spans="1:17" ht="24" x14ac:dyDescent="0.25">
      <c r="A1263" s="425"/>
      <c r="B1263" s="189"/>
      <c r="C1263" s="189"/>
      <c r="D1263" s="189"/>
      <c r="E1263" s="189"/>
      <c r="F1263" s="189"/>
      <c r="G1263" s="114" t="s">
        <v>9</v>
      </c>
      <c r="H1263" s="32">
        <f t="shared" si="321"/>
        <v>0</v>
      </c>
      <c r="I1263" s="32">
        <v>0</v>
      </c>
      <c r="J1263" s="32">
        <v>0</v>
      </c>
      <c r="K1263" s="32">
        <v>0</v>
      </c>
      <c r="L1263" s="32">
        <v>0</v>
      </c>
      <c r="M1263" s="32">
        <v>0</v>
      </c>
      <c r="N1263" s="32">
        <v>0</v>
      </c>
      <c r="O1263" s="189"/>
      <c r="P1263" s="189"/>
      <c r="Q1263" s="74"/>
    </row>
    <row r="1264" spans="1:17" ht="24" x14ac:dyDescent="0.25">
      <c r="A1264" s="423" t="s">
        <v>4200</v>
      </c>
      <c r="B1264" s="189" t="s">
        <v>2617</v>
      </c>
      <c r="C1264" s="189" t="s">
        <v>184</v>
      </c>
      <c r="D1264" s="189">
        <v>2028</v>
      </c>
      <c r="E1264" s="189">
        <v>320</v>
      </c>
      <c r="F1264" s="189" t="s">
        <v>2618</v>
      </c>
      <c r="G1264" s="114" t="s">
        <v>189</v>
      </c>
      <c r="H1264" s="32">
        <f>SUM(H1265:H1268)</f>
        <v>20</v>
      </c>
      <c r="I1264" s="32">
        <f t="shared" ref="I1264:N1264" si="327">SUM(I1265:I1268)</f>
        <v>0</v>
      </c>
      <c r="J1264" s="32">
        <f t="shared" si="327"/>
        <v>0</v>
      </c>
      <c r="K1264" s="32">
        <f t="shared" si="327"/>
        <v>0</v>
      </c>
      <c r="L1264" s="32">
        <f t="shared" si="327"/>
        <v>20</v>
      </c>
      <c r="M1264" s="32">
        <f t="shared" si="327"/>
        <v>0</v>
      </c>
      <c r="N1264" s="32">
        <f t="shared" si="327"/>
        <v>0</v>
      </c>
      <c r="O1264" s="189">
        <v>1074</v>
      </c>
      <c r="P1264" s="189" t="s">
        <v>740</v>
      </c>
      <c r="Q1264" s="74"/>
    </row>
    <row r="1265" spans="1:17" ht="15.75" x14ac:dyDescent="0.25">
      <c r="A1265" s="424"/>
      <c r="B1265" s="189"/>
      <c r="C1265" s="189"/>
      <c r="D1265" s="189"/>
      <c r="E1265" s="189"/>
      <c r="F1265" s="189"/>
      <c r="G1265" s="114" t="s">
        <v>546</v>
      </c>
      <c r="H1265" s="32">
        <f t="shared" si="321"/>
        <v>0</v>
      </c>
      <c r="I1265" s="32">
        <v>0</v>
      </c>
      <c r="J1265" s="32">
        <v>0</v>
      </c>
      <c r="K1265" s="32">
        <v>0</v>
      </c>
      <c r="L1265" s="32">
        <v>0</v>
      </c>
      <c r="M1265" s="32">
        <v>0</v>
      </c>
      <c r="N1265" s="32">
        <v>0</v>
      </c>
      <c r="O1265" s="189"/>
      <c r="P1265" s="189"/>
      <c r="Q1265" s="74"/>
    </row>
    <row r="1266" spans="1:17" ht="36" x14ac:dyDescent="0.25">
      <c r="A1266" s="424"/>
      <c r="B1266" s="189"/>
      <c r="C1266" s="189"/>
      <c r="D1266" s="189"/>
      <c r="E1266" s="189"/>
      <c r="F1266" s="189"/>
      <c r="G1266" s="114" t="s">
        <v>7</v>
      </c>
      <c r="H1266" s="32">
        <f t="shared" si="321"/>
        <v>19</v>
      </c>
      <c r="I1266" s="32">
        <v>0</v>
      </c>
      <c r="J1266" s="32">
        <v>0</v>
      </c>
      <c r="K1266" s="32">
        <v>0</v>
      </c>
      <c r="L1266" s="32">
        <v>19</v>
      </c>
      <c r="M1266" s="32">
        <v>0</v>
      </c>
      <c r="N1266" s="32">
        <v>0</v>
      </c>
      <c r="O1266" s="189"/>
      <c r="P1266" s="189"/>
      <c r="Q1266" s="74"/>
    </row>
    <row r="1267" spans="1:17" ht="15.75" x14ac:dyDescent="0.25">
      <c r="A1267" s="424"/>
      <c r="B1267" s="189"/>
      <c r="C1267" s="189"/>
      <c r="D1267" s="189"/>
      <c r="E1267" s="189"/>
      <c r="F1267" s="189"/>
      <c r="G1267" s="114" t="s">
        <v>8</v>
      </c>
      <c r="H1267" s="32">
        <f t="shared" si="321"/>
        <v>1</v>
      </c>
      <c r="I1267" s="32">
        <v>0</v>
      </c>
      <c r="J1267" s="32">
        <v>0</v>
      </c>
      <c r="K1267" s="32">
        <v>0</v>
      </c>
      <c r="L1267" s="32">
        <v>1</v>
      </c>
      <c r="M1267" s="32">
        <v>0</v>
      </c>
      <c r="N1267" s="32">
        <v>0</v>
      </c>
      <c r="O1267" s="189"/>
      <c r="P1267" s="189"/>
      <c r="Q1267" s="74"/>
    </row>
    <row r="1268" spans="1:17" ht="24" x14ac:dyDescent="0.25">
      <c r="A1268" s="425"/>
      <c r="B1268" s="189"/>
      <c r="C1268" s="189"/>
      <c r="D1268" s="189"/>
      <c r="E1268" s="189"/>
      <c r="F1268" s="189"/>
      <c r="G1268" s="114" t="s">
        <v>9</v>
      </c>
      <c r="H1268" s="32">
        <f t="shared" si="321"/>
        <v>0</v>
      </c>
      <c r="I1268" s="32">
        <v>0</v>
      </c>
      <c r="J1268" s="32">
        <v>0</v>
      </c>
      <c r="K1268" s="32">
        <v>0</v>
      </c>
      <c r="L1268" s="32">
        <v>0</v>
      </c>
      <c r="M1268" s="32">
        <v>0</v>
      </c>
      <c r="N1268" s="32">
        <v>0</v>
      </c>
      <c r="O1268" s="189"/>
      <c r="P1268" s="189"/>
      <c r="Q1268" s="74"/>
    </row>
    <row r="1269" spans="1:17" ht="24" x14ac:dyDescent="0.25">
      <c r="A1269" s="190" t="s">
        <v>2627</v>
      </c>
      <c r="B1269" s="189" t="s">
        <v>2617</v>
      </c>
      <c r="C1269" s="189" t="s">
        <v>184</v>
      </c>
      <c r="D1269" s="189">
        <v>2028</v>
      </c>
      <c r="E1269" s="189">
        <v>1296</v>
      </c>
      <c r="F1269" s="189" t="s">
        <v>2628</v>
      </c>
      <c r="G1269" s="114" t="s">
        <v>189</v>
      </c>
      <c r="H1269" s="32">
        <f>SUM(H1270:H1273)</f>
        <v>229.9</v>
      </c>
      <c r="I1269" s="32">
        <f t="shared" ref="I1269:N1269" si="328">SUM(I1270:I1273)</f>
        <v>0</v>
      </c>
      <c r="J1269" s="32">
        <f t="shared" si="328"/>
        <v>0</v>
      </c>
      <c r="K1269" s="32">
        <f t="shared" si="328"/>
        <v>0</v>
      </c>
      <c r="L1269" s="32">
        <f t="shared" si="328"/>
        <v>229.9</v>
      </c>
      <c r="M1269" s="32">
        <f t="shared" si="328"/>
        <v>0</v>
      </c>
      <c r="N1269" s="32">
        <f t="shared" si="328"/>
        <v>0</v>
      </c>
      <c r="O1269" s="189">
        <v>5081</v>
      </c>
      <c r="P1269" s="189" t="s">
        <v>2629</v>
      </c>
      <c r="Q1269" s="74"/>
    </row>
    <row r="1270" spans="1:17" ht="15.75" x14ac:dyDescent="0.25">
      <c r="A1270" s="190"/>
      <c r="B1270" s="189"/>
      <c r="C1270" s="189"/>
      <c r="D1270" s="189"/>
      <c r="E1270" s="189"/>
      <c r="F1270" s="189"/>
      <c r="G1270" s="114" t="s">
        <v>546</v>
      </c>
      <c r="H1270" s="32">
        <f t="shared" si="321"/>
        <v>227.6</v>
      </c>
      <c r="I1270" s="32">
        <v>0</v>
      </c>
      <c r="J1270" s="32">
        <v>0</v>
      </c>
      <c r="K1270" s="32">
        <v>0</v>
      </c>
      <c r="L1270" s="32">
        <v>227.6</v>
      </c>
      <c r="M1270" s="32">
        <v>0</v>
      </c>
      <c r="N1270" s="32">
        <v>0</v>
      </c>
      <c r="O1270" s="189"/>
      <c r="P1270" s="189"/>
      <c r="Q1270" s="74"/>
    </row>
    <row r="1271" spans="1:17" ht="36" x14ac:dyDescent="0.25">
      <c r="A1271" s="190"/>
      <c r="B1271" s="189"/>
      <c r="C1271" s="189"/>
      <c r="D1271" s="189"/>
      <c r="E1271" s="189"/>
      <c r="F1271" s="189"/>
      <c r="G1271" s="114" t="s">
        <v>7</v>
      </c>
      <c r="H1271" s="32">
        <f t="shared" si="321"/>
        <v>2.2999999999999998</v>
      </c>
      <c r="I1271" s="32">
        <v>0</v>
      </c>
      <c r="J1271" s="32">
        <v>0</v>
      </c>
      <c r="K1271" s="32">
        <v>0</v>
      </c>
      <c r="L1271" s="32">
        <v>2.2999999999999998</v>
      </c>
      <c r="M1271" s="32">
        <v>0</v>
      </c>
      <c r="N1271" s="32">
        <v>0</v>
      </c>
      <c r="O1271" s="189"/>
      <c r="P1271" s="189"/>
      <c r="Q1271" s="74"/>
    </row>
    <row r="1272" spans="1:17" ht="15.75" x14ac:dyDescent="0.25">
      <c r="A1272" s="190"/>
      <c r="B1272" s="189"/>
      <c r="C1272" s="189"/>
      <c r="D1272" s="189"/>
      <c r="E1272" s="189"/>
      <c r="F1272" s="189"/>
      <c r="G1272" s="114" t="s">
        <v>8</v>
      </c>
      <c r="H1272" s="32">
        <f t="shared" si="321"/>
        <v>0</v>
      </c>
      <c r="I1272" s="32">
        <v>0</v>
      </c>
      <c r="J1272" s="32">
        <v>0</v>
      </c>
      <c r="K1272" s="32">
        <v>0</v>
      </c>
      <c r="L1272" s="32">
        <v>0</v>
      </c>
      <c r="M1272" s="32">
        <v>0</v>
      </c>
      <c r="N1272" s="32">
        <v>0</v>
      </c>
      <c r="O1272" s="189"/>
      <c r="P1272" s="189"/>
      <c r="Q1272" s="74"/>
    </row>
    <row r="1273" spans="1:17" ht="24" x14ac:dyDescent="0.25">
      <c r="A1273" s="190"/>
      <c r="B1273" s="189"/>
      <c r="C1273" s="189"/>
      <c r="D1273" s="189"/>
      <c r="E1273" s="189"/>
      <c r="F1273" s="189"/>
      <c r="G1273" s="114" t="s">
        <v>9</v>
      </c>
      <c r="H1273" s="32">
        <f t="shared" si="321"/>
        <v>0</v>
      </c>
      <c r="I1273" s="32">
        <v>0</v>
      </c>
      <c r="J1273" s="32">
        <v>0</v>
      </c>
      <c r="K1273" s="32">
        <v>0</v>
      </c>
      <c r="L1273" s="32">
        <v>0</v>
      </c>
      <c r="M1273" s="32">
        <v>0</v>
      </c>
      <c r="N1273" s="32">
        <v>0</v>
      </c>
      <c r="O1273" s="189"/>
      <c r="P1273" s="189"/>
      <c r="Q1273" s="74"/>
    </row>
    <row r="1274" spans="1:17" ht="24" x14ac:dyDescent="0.25">
      <c r="A1274" s="190" t="s">
        <v>2630</v>
      </c>
      <c r="B1274" s="189" t="s">
        <v>2617</v>
      </c>
      <c r="C1274" s="189" t="s">
        <v>184</v>
      </c>
      <c r="D1274" s="189">
        <v>2029</v>
      </c>
      <c r="E1274" s="189">
        <v>1296</v>
      </c>
      <c r="F1274" s="189" t="s">
        <v>2618</v>
      </c>
      <c r="G1274" s="114" t="s">
        <v>189</v>
      </c>
      <c r="H1274" s="32">
        <f>SUM(H1275:H1278)</f>
        <v>5</v>
      </c>
      <c r="I1274" s="32">
        <f t="shared" ref="I1274:N1274" si="329">SUM(I1275:I1278)</f>
        <v>0</v>
      </c>
      <c r="J1274" s="32">
        <f t="shared" si="329"/>
        <v>0</v>
      </c>
      <c r="K1274" s="32">
        <f t="shared" si="329"/>
        <v>0</v>
      </c>
      <c r="L1274" s="32">
        <f t="shared" si="329"/>
        <v>0</v>
      </c>
      <c r="M1274" s="32">
        <f t="shared" si="329"/>
        <v>5</v>
      </c>
      <c r="N1274" s="32">
        <f t="shared" si="329"/>
        <v>0</v>
      </c>
      <c r="O1274" s="189">
        <v>5081</v>
      </c>
      <c r="P1274" s="189" t="s">
        <v>2629</v>
      </c>
      <c r="Q1274" s="74"/>
    </row>
    <row r="1275" spans="1:17" ht="15.75" x14ac:dyDescent="0.25">
      <c r="A1275" s="190"/>
      <c r="B1275" s="189"/>
      <c r="C1275" s="189"/>
      <c r="D1275" s="189"/>
      <c r="E1275" s="189"/>
      <c r="F1275" s="189"/>
      <c r="G1275" s="114" t="s">
        <v>546</v>
      </c>
      <c r="H1275" s="32">
        <f t="shared" si="321"/>
        <v>0</v>
      </c>
      <c r="I1275" s="32">
        <v>0</v>
      </c>
      <c r="J1275" s="32">
        <v>0</v>
      </c>
      <c r="K1275" s="32">
        <v>0</v>
      </c>
      <c r="L1275" s="32">
        <v>0</v>
      </c>
      <c r="M1275" s="32">
        <v>0</v>
      </c>
      <c r="N1275" s="32">
        <v>0</v>
      </c>
      <c r="O1275" s="189"/>
      <c r="P1275" s="189"/>
      <c r="Q1275" s="74"/>
    </row>
    <row r="1276" spans="1:17" ht="36" x14ac:dyDescent="0.25">
      <c r="A1276" s="190"/>
      <c r="B1276" s="189"/>
      <c r="C1276" s="189"/>
      <c r="D1276" s="189"/>
      <c r="E1276" s="189"/>
      <c r="F1276" s="189"/>
      <c r="G1276" s="114" t="s">
        <v>7</v>
      </c>
      <c r="H1276" s="32">
        <f t="shared" si="321"/>
        <v>4.8</v>
      </c>
      <c r="I1276" s="32">
        <v>0</v>
      </c>
      <c r="J1276" s="32">
        <v>0</v>
      </c>
      <c r="K1276" s="32">
        <v>0</v>
      </c>
      <c r="L1276" s="32">
        <v>0</v>
      </c>
      <c r="M1276" s="32">
        <v>4.8</v>
      </c>
      <c r="N1276" s="32">
        <v>0</v>
      </c>
      <c r="O1276" s="189"/>
      <c r="P1276" s="189"/>
      <c r="Q1276" s="74"/>
    </row>
    <row r="1277" spans="1:17" ht="15.75" x14ac:dyDescent="0.25">
      <c r="A1277" s="190"/>
      <c r="B1277" s="189"/>
      <c r="C1277" s="189"/>
      <c r="D1277" s="189"/>
      <c r="E1277" s="189"/>
      <c r="F1277" s="189"/>
      <c r="G1277" s="114" t="s">
        <v>8</v>
      </c>
      <c r="H1277" s="32">
        <f t="shared" si="321"/>
        <v>0.2</v>
      </c>
      <c r="I1277" s="32">
        <v>0</v>
      </c>
      <c r="J1277" s="32">
        <v>0</v>
      </c>
      <c r="K1277" s="32">
        <v>0</v>
      </c>
      <c r="L1277" s="32">
        <v>0</v>
      </c>
      <c r="M1277" s="32">
        <v>0.2</v>
      </c>
      <c r="N1277" s="32">
        <v>0</v>
      </c>
      <c r="O1277" s="189"/>
      <c r="P1277" s="189"/>
      <c r="Q1277" s="74"/>
    </row>
    <row r="1278" spans="1:17" ht="24" x14ac:dyDescent="0.25">
      <c r="A1278" s="190"/>
      <c r="B1278" s="189"/>
      <c r="C1278" s="189"/>
      <c r="D1278" s="189"/>
      <c r="E1278" s="189"/>
      <c r="F1278" s="189"/>
      <c r="G1278" s="114" t="s">
        <v>9</v>
      </c>
      <c r="H1278" s="32">
        <f t="shared" si="321"/>
        <v>0</v>
      </c>
      <c r="I1278" s="32">
        <v>0</v>
      </c>
      <c r="J1278" s="32">
        <v>0</v>
      </c>
      <c r="K1278" s="32">
        <v>0</v>
      </c>
      <c r="L1278" s="32">
        <v>0</v>
      </c>
      <c r="M1278" s="32">
        <v>0</v>
      </c>
      <c r="N1278" s="32">
        <v>0</v>
      </c>
      <c r="O1278" s="189"/>
      <c r="P1278" s="189"/>
      <c r="Q1278" s="74"/>
    </row>
    <row r="1279" spans="1:17" ht="24" x14ac:dyDescent="0.25">
      <c r="A1279" s="190" t="s">
        <v>2631</v>
      </c>
      <c r="B1279" s="189" t="s">
        <v>2617</v>
      </c>
      <c r="C1279" s="189" t="s">
        <v>184</v>
      </c>
      <c r="D1279" s="189">
        <v>2029</v>
      </c>
      <c r="E1279" s="189">
        <v>1296</v>
      </c>
      <c r="F1279" s="189" t="s">
        <v>2618</v>
      </c>
      <c r="G1279" s="114" t="s">
        <v>189</v>
      </c>
      <c r="H1279" s="32">
        <f>SUM(H1280:H1283)</f>
        <v>15</v>
      </c>
      <c r="I1279" s="32">
        <f t="shared" ref="I1279:N1279" si="330">SUM(I1280:I1283)</f>
        <v>0</v>
      </c>
      <c r="J1279" s="32">
        <f t="shared" si="330"/>
        <v>0</v>
      </c>
      <c r="K1279" s="32">
        <f t="shared" si="330"/>
        <v>0</v>
      </c>
      <c r="L1279" s="32">
        <f t="shared" si="330"/>
        <v>0</v>
      </c>
      <c r="M1279" s="32">
        <f t="shared" si="330"/>
        <v>15</v>
      </c>
      <c r="N1279" s="32">
        <f t="shared" si="330"/>
        <v>0</v>
      </c>
      <c r="O1279" s="189">
        <v>5081</v>
      </c>
      <c r="P1279" s="189" t="s">
        <v>752</v>
      </c>
      <c r="Q1279" s="74"/>
    </row>
    <row r="1280" spans="1:17" ht="15.75" x14ac:dyDescent="0.25">
      <c r="A1280" s="190"/>
      <c r="B1280" s="189"/>
      <c r="C1280" s="189"/>
      <c r="D1280" s="189"/>
      <c r="E1280" s="189"/>
      <c r="F1280" s="189"/>
      <c r="G1280" s="114" t="s">
        <v>546</v>
      </c>
      <c r="H1280" s="32">
        <f t="shared" si="321"/>
        <v>0</v>
      </c>
      <c r="I1280" s="32">
        <v>0</v>
      </c>
      <c r="J1280" s="32">
        <v>0</v>
      </c>
      <c r="K1280" s="32">
        <v>0</v>
      </c>
      <c r="L1280" s="32">
        <v>0</v>
      </c>
      <c r="M1280" s="32">
        <v>0</v>
      </c>
      <c r="N1280" s="32">
        <v>0</v>
      </c>
      <c r="O1280" s="189"/>
      <c r="P1280" s="189"/>
      <c r="Q1280" s="74"/>
    </row>
    <row r="1281" spans="1:17" ht="36" x14ac:dyDescent="0.25">
      <c r="A1281" s="190"/>
      <c r="B1281" s="189"/>
      <c r="C1281" s="189"/>
      <c r="D1281" s="189"/>
      <c r="E1281" s="189"/>
      <c r="F1281" s="189"/>
      <c r="G1281" s="114" t="s">
        <v>7</v>
      </c>
      <c r="H1281" s="32">
        <f t="shared" si="321"/>
        <v>14.3</v>
      </c>
      <c r="I1281" s="32">
        <v>0</v>
      </c>
      <c r="J1281" s="32">
        <v>0</v>
      </c>
      <c r="K1281" s="32">
        <v>0</v>
      </c>
      <c r="L1281" s="32">
        <v>0</v>
      </c>
      <c r="M1281" s="32">
        <v>14.3</v>
      </c>
      <c r="N1281" s="32">
        <v>0</v>
      </c>
      <c r="O1281" s="189"/>
      <c r="P1281" s="189"/>
      <c r="Q1281" s="74"/>
    </row>
    <row r="1282" spans="1:17" ht="15.75" x14ac:dyDescent="0.25">
      <c r="A1282" s="190"/>
      <c r="B1282" s="189"/>
      <c r="C1282" s="189"/>
      <c r="D1282" s="189"/>
      <c r="E1282" s="189"/>
      <c r="F1282" s="189"/>
      <c r="G1282" s="114" t="s">
        <v>8</v>
      </c>
      <c r="H1282" s="32">
        <f t="shared" si="321"/>
        <v>0.7</v>
      </c>
      <c r="I1282" s="32">
        <v>0</v>
      </c>
      <c r="J1282" s="32">
        <v>0</v>
      </c>
      <c r="K1282" s="32">
        <v>0</v>
      </c>
      <c r="L1282" s="32">
        <v>0</v>
      </c>
      <c r="M1282" s="32">
        <v>0.7</v>
      </c>
      <c r="N1282" s="32">
        <v>0</v>
      </c>
      <c r="O1282" s="189"/>
      <c r="P1282" s="189"/>
      <c r="Q1282" s="74"/>
    </row>
    <row r="1283" spans="1:17" ht="24" x14ac:dyDescent="0.25">
      <c r="A1283" s="190"/>
      <c r="B1283" s="189"/>
      <c r="C1283" s="189"/>
      <c r="D1283" s="189"/>
      <c r="E1283" s="189"/>
      <c r="F1283" s="189"/>
      <c r="G1283" s="114" t="s">
        <v>9</v>
      </c>
      <c r="H1283" s="32">
        <f t="shared" si="321"/>
        <v>0</v>
      </c>
      <c r="I1283" s="32">
        <v>0</v>
      </c>
      <c r="J1283" s="32">
        <v>0</v>
      </c>
      <c r="K1283" s="32">
        <v>0</v>
      </c>
      <c r="L1283" s="32">
        <v>0</v>
      </c>
      <c r="M1283" s="32">
        <v>0</v>
      </c>
      <c r="N1283" s="32">
        <v>0</v>
      </c>
      <c r="O1283" s="189"/>
      <c r="P1283" s="189"/>
      <c r="Q1283" s="74"/>
    </row>
    <row r="1284" spans="1:17" ht="24" x14ac:dyDescent="0.25">
      <c r="A1284" s="190" t="s">
        <v>2632</v>
      </c>
      <c r="B1284" s="189" t="s">
        <v>2617</v>
      </c>
      <c r="C1284" s="189" t="s">
        <v>184</v>
      </c>
      <c r="D1284" s="189">
        <v>2029</v>
      </c>
      <c r="E1284" s="189">
        <v>120</v>
      </c>
      <c r="F1284" s="189" t="s">
        <v>2633</v>
      </c>
      <c r="G1284" s="114" t="s">
        <v>189</v>
      </c>
      <c r="H1284" s="32">
        <f>SUM(H1285:H1288)</f>
        <v>50</v>
      </c>
      <c r="I1284" s="32">
        <f t="shared" ref="I1284:N1284" si="331">SUM(I1285:I1288)</f>
        <v>0</v>
      </c>
      <c r="J1284" s="32">
        <f t="shared" si="331"/>
        <v>0</v>
      </c>
      <c r="K1284" s="32">
        <f t="shared" si="331"/>
        <v>0</v>
      </c>
      <c r="L1284" s="32">
        <f t="shared" si="331"/>
        <v>0</v>
      </c>
      <c r="M1284" s="32">
        <f t="shared" si="331"/>
        <v>50</v>
      </c>
      <c r="N1284" s="32">
        <f t="shared" si="331"/>
        <v>0</v>
      </c>
      <c r="O1284" s="189">
        <v>496</v>
      </c>
      <c r="P1284" s="189" t="s">
        <v>740</v>
      </c>
      <c r="Q1284" s="74"/>
    </row>
    <row r="1285" spans="1:17" ht="15.75" x14ac:dyDescent="0.25">
      <c r="A1285" s="190"/>
      <c r="B1285" s="189"/>
      <c r="C1285" s="189"/>
      <c r="D1285" s="189"/>
      <c r="E1285" s="189"/>
      <c r="F1285" s="189"/>
      <c r="G1285" s="114" t="s">
        <v>546</v>
      </c>
      <c r="H1285" s="32">
        <f t="shared" si="321"/>
        <v>49.5</v>
      </c>
      <c r="I1285" s="32">
        <v>0</v>
      </c>
      <c r="J1285" s="32">
        <v>0</v>
      </c>
      <c r="K1285" s="32">
        <v>0</v>
      </c>
      <c r="L1285" s="32">
        <v>0</v>
      </c>
      <c r="M1285" s="32">
        <v>49.5</v>
      </c>
      <c r="N1285" s="32">
        <v>0</v>
      </c>
      <c r="O1285" s="189"/>
      <c r="P1285" s="189"/>
      <c r="Q1285" s="74"/>
    </row>
    <row r="1286" spans="1:17" ht="36" x14ac:dyDescent="0.25">
      <c r="A1286" s="190"/>
      <c r="B1286" s="189"/>
      <c r="C1286" s="189"/>
      <c r="D1286" s="189"/>
      <c r="E1286" s="189"/>
      <c r="F1286" s="189"/>
      <c r="G1286" s="114" t="s">
        <v>7</v>
      </c>
      <c r="H1286" s="32">
        <f t="shared" si="321"/>
        <v>0.5</v>
      </c>
      <c r="I1286" s="32">
        <v>0</v>
      </c>
      <c r="J1286" s="32">
        <v>0</v>
      </c>
      <c r="K1286" s="32">
        <v>0</v>
      </c>
      <c r="L1286" s="32">
        <v>0</v>
      </c>
      <c r="M1286" s="32">
        <v>0.5</v>
      </c>
      <c r="N1286" s="32">
        <v>0</v>
      </c>
      <c r="O1286" s="189"/>
      <c r="P1286" s="189"/>
      <c r="Q1286" s="74"/>
    </row>
    <row r="1287" spans="1:17" ht="15.75" x14ac:dyDescent="0.25">
      <c r="A1287" s="190"/>
      <c r="B1287" s="189"/>
      <c r="C1287" s="189"/>
      <c r="D1287" s="189"/>
      <c r="E1287" s="189"/>
      <c r="F1287" s="189"/>
      <c r="G1287" s="114" t="s">
        <v>8</v>
      </c>
      <c r="H1287" s="32">
        <f t="shared" si="321"/>
        <v>0</v>
      </c>
      <c r="I1287" s="32">
        <v>0</v>
      </c>
      <c r="J1287" s="32">
        <v>0</v>
      </c>
      <c r="K1287" s="32">
        <v>0</v>
      </c>
      <c r="L1287" s="32">
        <v>0</v>
      </c>
      <c r="M1287" s="32">
        <v>0</v>
      </c>
      <c r="N1287" s="32">
        <v>0</v>
      </c>
      <c r="O1287" s="189"/>
      <c r="P1287" s="189"/>
      <c r="Q1287" s="74"/>
    </row>
    <row r="1288" spans="1:17" ht="24" x14ac:dyDescent="0.25">
      <c r="A1288" s="190"/>
      <c r="B1288" s="189"/>
      <c r="C1288" s="189"/>
      <c r="D1288" s="189"/>
      <c r="E1288" s="189"/>
      <c r="F1288" s="189"/>
      <c r="G1288" s="114" t="s">
        <v>9</v>
      </c>
      <c r="H1288" s="32">
        <f t="shared" si="321"/>
        <v>0</v>
      </c>
      <c r="I1288" s="32">
        <v>0</v>
      </c>
      <c r="J1288" s="32">
        <v>0</v>
      </c>
      <c r="K1288" s="32">
        <v>0</v>
      </c>
      <c r="L1288" s="32">
        <v>0</v>
      </c>
      <c r="M1288" s="32">
        <v>0</v>
      </c>
      <c r="N1288" s="32">
        <v>0</v>
      </c>
      <c r="O1288" s="189"/>
      <c r="P1288" s="189"/>
      <c r="Q1288" s="74"/>
    </row>
    <row r="1289" spans="1:17" ht="24" x14ac:dyDescent="0.25">
      <c r="A1289" s="190" t="s">
        <v>2634</v>
      </c>
      <c r="B1289" s="189" t="s">
        <v>2617</v>
      </c>
      <c r="C1289" s="189" t="s">
        <v>184</v>
      </c>
      <c r="D1289" s="189">
        <v>2028</v>
      </c>
      <c r="E1289" s="189">
        <v>120</v>
      </c>
      <c r="F1289" s="189" t="s">
        <v>2618</v>
      </c>
      <c r="G1289" s="114" t="s">
        <v>189</v>
      </c>
      <c r="H1289" s="32">
        <f>SUM(H1290:H1293)</f>
        <v>12</v>
      </c>
      <c r="I1289" s="32">
        <f t="shared" ref="I1289:N1289" si="332">SUM(I1290:I1293)</f>
        <v>0</v>
      </c>
      <c r="J1289" s="32">
        <f t="shared" si="332"/>
        <v>0</v>
      </c>
      <c r="K1289" s="32">
        <f t="shared" si="332"/>
        <v>0</v>
      </c>
      <c r="L1289" s="32">
        <f t="shared" si="332"/>
        <v>12</v>
      </c>
      <c r="M1289" s="32">
        <f t="shared" si="332"/>
        <v>0</v>
      </c>
      <c r="N1289" s="32">
        <f t="shared" si="332"/>
        <v>0</v>
      </c>
      <c r="O1289" s="189">
        <v>496</v>
      </c>
      <c r="P1289" s="189" t="s">
        <v>2619</v>
      </c>
      <c r="Q1289" s="74"/>
    </row>
    <row r="1290" spans="1:17" ht="15.75" x14ac:dyDescent="0.25">
      <c r="A1290" s="190"/>
      <c r="B1290" s="189"/>
      <c r="C1290" s="189"/>
      <c r="D1290" s="189"/>
      <c r="E1290" s="189"/>
      <c r="F1290" s="189"/>
      <c r="G1290" s="114" t="s">
        <v>546</v>
      </c>
      <c r="H1290" s="32">
        <f t="shared" si="321"/>
        <v>0</v>
      </c>
      <c r="I1290" s="32">
        <v>0</v>
      </c>
      <c r="J1290" s="32">
        <v>0</v>
      </c>
      <c r="K1290" s="32">
        <v>0</v>
      </c>
      <c r="L1290" s="32">
        <v>0</v>
      </c>
      <c r="M1290" s="32">
        <v>0</v>
      </c>
      <c r="N1290" s="32">
        <v>0</v>
      </c>
      <c r="O1290" s="189"/>
      <c r="P1290" s="189"/>
      <c r="Q1290" s="74"/>
    </row>
    <row r="1291" spans="1:17" ht="36" x14ac:dyDescent="0.25">
      <c r="A1291" s="190"/>
      <c r="B1291" s="189"/>
      <c r="C1291" s="189"/>
      <c r="D1291" s="189"/>
      <c r="E1291" s="189"/>
      <c r="F1291" s="189"/>
      <c r="G1291" s="114" t="s">
        <v>7</v>
      </c>
      <c r="H1291" s="32">
        <f t="shared" si="321"/>
        <v>11.4</v>
      </c>
      <c r="I1291" s="32">
        <v>0</v>
      </c>
      <c r="J1291" s="32">
        <v>0</v>
      </c>
      <c r="K1291" s="32">
        <v>0</v>
      </c>
      <c r="L1291" s="32">
        <v>11.4</v>
      </c>
      <c r="M1291" s="32">
        <v>0</v>
      </c>
      <c r="N1291" s="32">
        <v>0</v>
      </c>
      <c r="O1291" s="189"/>
      <c r="P1291" s="189"/>
      <c r="Q1291" s="74"/>
    </row>
    <row r="1292" spans="1:17" ht="15.75" x14ac:dyDescent="0.25">
      <c r="A1292" s="190"/>
      <c r="B1292" s="189"/>
      <c r="C1292" s="189"/>
      <c r="D1292" s="189"/>
      <c r="E1292" s="189"/>
      <c r="F1292" s="189"/>
      <c r="G1292" s="114" t="s">
        <v>8</v>
      </c>
      <c r="H1292" s="32">
        <f t="shared" si="321"/>
        <v>0.6</v>
      </c>
      <c r="I1292" s="32">
        <v>0</v>
      </c>
      <c r="J1292" s="32">
        <v>0</v>
      </c>
      <c r="K1292" s="32">
        <v>0</v>
      </c>
      <c r="L1292" s="32">
        <v>0.6</v>
      </c>
      <c r="M1292" s="32">
        <v>0</v>
      </c>
      <c r="N1292" s="32">
        <v>0</v>
      </c>
      <c r="O1292" s="189"/>
      <c r="P1292" s="189"/>
      <c r="Q1292" s="74"/>
    </row>
    <row r="1293" spans="1:17" ht="24" x14ac:dyDescent="0.25">
      <c r="A1293" s="190"/>
      <c r="B1293" s="189"/>
      <c r="C1293" s="189"/>
      <c r="D1293" s="189"/>
      <c r="E1293" s="189"/>
      <c r="F1293" s="189"/>
      <c r="G1293" s="114" t="s">
        <v>9</v>
      </c>
      <c r="H1293" s="32">
        <f t="shared" si="321"/>
        <v>0</v>
      </c>
      <c r="I1293" s="32">
        <v>0</v>
      </c>
      <c r="J1293" s="32">
        <v>0</v>
      </c>
      <c r="K1293" s="32">
        <v>0</v>
      </c>
      <c r="L1293" s="32">
        <v>0</v>
      </c>
      <c r="M1293" s="32">
        <v>0</v>
      </c>
      <c r="N1293" s="32">
        <v>0</v>
      </c>
      <c r="O1293" s="189"/>
      <c r="P1293" s="189"/>
      <c r="Q1293" s="74"/>
    </row>
    <row r="1294" spans="1:17" ht="24" x14ac:dyDescent="0.25">
      <c r="A1294" s="190" t="s">
        <v>2635</v>
      </c>
      <c r="B1294" s="189" t="s">
        <v>2617</v>
      </c>
      <c r="C1294" s="189" t="s">
        <v>184</v>
      </c>
      <c r="D1294" s="189">
        <v>2028</v>
      </c>
      <c r="E1294" s="189">
        <v>167</v>
      </c>
      <c r="F1294" s="189" t="s">
        <v>2636</v>
      </c>
      <c r="G1294" s="115" t="s">
        <v>189</v>
      </c>
      <c r="H1294" s="32">
        <f>SUM(H1295:H1298)</f>
        <v>31.2</v>
      </c>
      <c r="I1294" s="32">
        <f t="shared" ref="I1294:N1294" si="333">SUM(I1295:I1298)</f>
        <v>0</v>
      </c>
      <c r="J1294" s="32">
        <f t="shared" si="333"/>
        <v>0</v>
      </c>
      <c r="K1294" s="32">
        <f t="shared" si="333"/>
        <v>0</v>
      </c>
      <c r="L1294" s="32">
        <f t="shared" si="333"/>
        <v>31.2</v>
      </c>
      <c r="M1294" s="32">
        <f t="shared" si="333"/>
        <v>0</v>
      </c>
      <c r="N1294" s="32">
        <f t="shared" si="333"/>
        <v>0</v>
      </c>
      <c r="O1294" s="189">
        <v>5081</v>
      </c>
      <c r="P1294" s="189" t="s">
        <v>2629</v>
      </c>
      <c r="Q1294" s="74"/>
    </row>
    <row r="1295" spans="1:17" ht="15.75" x14ac:dyDescent="0.25">
      <c r="A1295" s="190"/>
      <c r="B1295" s="189"/>
      <c r="C1295" s="189"/>
      <c r="D1295" s="189"/>
      <c r="E1295" s="189"/>
      <c r="F1295" s="189"/>
      <c r="G1295" s="114" t="s">
        <v>546</v>
      </c>
      <c r="H1295" s="32">
        <f t="shared" si="321"/>
        <v>31</v>
      </c>
      <c r="I1295" s="32">
        <v>0</v>
      </c>
      <c r="J1295" s="32">
        <v>0</v>
      </c>
      <c r="K1295" s="32">
        <v>0</v>
      </c>
      <c r="L1295" s="32">
        <v>31</v>
      </c>
      <c r="M1295" s="32">
        <v>0</v>
      </c>
      <c r="N1295" s="32">
        <v>0</v>
      </c>
      <c r="O1295" s="189"/>
      <c r="P1295" s="189"/>
      <c r="Q1295" s="74"/>
    </row>
    <row r="1296" spans="1:17" ht="36" x14ac:dyDescent="0.25">
      <c r="A1296" s="190"/>
      <c r="B1296" s="189"/>
      <c r="C1296" s="189"/>
      <c r="D1296" s="189"/>
      <c r="E1296" s="189"/>
      <c r="F1296" s="189"/>
      <c r="G1296" s="114" t="s">
        <v>7</v>
      </c>
      <c r="H1296" s="32">
        <f t="shared" si="321"/>
        <v>0.2</v>
      </c>
      <c r="I1296" s="32">
        <v>0</v>
      </c>
      <c r="J1296" s="32">
        <v>0</v>
      </c>
      <c r="K1296" s="32">
        <v>0</v>
      </c>
      <c r="L1296" s="32">
        <v>0.2</v>
      </c>
      <c r="M1296" s="32">
        <v>0</v>
      </c>
      <c r="N1296" s="32">
        <v>0</v>
      </c>
      <c r="O1296" s="189"/>
      <c r="P1296" s="189"/>
      <c r="Q1296" s="74"/>
    </row>
    <row r="1297" spans="1:17" ht="15.75" x14ac:dyDescent="0.25">
      <c r="A1297" s="190"/>
      <c r="B1297" s="189"/>
      <c r="C1297" s="189"/>
      <c r="D1297" s="189"/>
      <c r="E1297" s="189"/>
      <c r="F1297" s="189"/>
      <c r="G1297" s="114" t="s">
        <v>8</v>
      </c>
      <c r="H1297" s="32">
        <f t="shared" si="321"/>
        <v>0</v>
      </c>
      <c r="I1297" s="32">
        <v>0</v>
      </c>
      <c r="J1297" s="32">
        <v>0</v>
      </c>
      <c r="K1297" s="32">
        <v>0</v>
      </c>
      <c r="L1297" s="32">
        <v>0</v>
      </c>
      <c r="M1297" s="32">
        <v>0</v>
      </c>
      <c r="N1297" s="32">
        <v>0</v>
      </c>
      <c r="O1297" s="189"/>
      <c r="P1297" s="189"/>
      <c r="Q1297" s="74"/>
    </row>
    <row r="1298" spans="1:17" ht="24" x14ac:dyDescent="0.25">
      <c r="A1298" s="190"/>
      <c r="B1298" s="189"/>
      <c r="C1298" s="189"/>
      <c r="D1298" s="189"/>
      <c r="E1298" s="189"/>
      <c r="F1298" s="189"/>
      <c r="G1298" s="114" t="s">
        <v>9</v>
      </c>
      <c r="H1298" s="32">
        <f t="shared" si="321"/>
        <v>0</v>
      </c>
      <c r="I1298" s="32">
        <v>0</v>
      </c>
      <c r="J1298" s="32">
        <v>0</v>
      </c>
      <c r="K1298" s="32">
        <v>0</v>
      </c>
      <c r="L1298" s="32">
        <v>0</v>
      </c>
      <c r="M1298" s="32">
        <v>0</v>
      </c>
      <c r="N1298" s="32">
        <v>0</v>
      </c>
      <c r="O1298" s="189"/>
      <c r="P1298" s="189"/>
      <c r="Q1298" s="74"/>
    </row>
    <row r="1299" spans="1:17" ht="25.5" customHeight="1" x14ac:dyDescent="0.25">
      <c r="A1299" s="190" t="s">
        <v>2637</v>
      </c>
      <c r="B1299" s="189" t="s">
        <v>2617</v>
      </c>
      <c r="C1299" s="189" t="s">
        <v>184</v>
      </c>
      <c r="D1299" s="189">
        <v>2029</v>
      </c>
      <c r="E1299" s="189">
        <v>167</v>
      </c>
      <c r="F1299" s="189" t="s">
        <v>2618</v>
      </c>
      <c r="G1299" s="114" t="s">
        <v>189</v>
      </c>
      <c r="H1299" s="32">
        <f>SUM(H1300:H1303)</f>
        <v>5</v>
      </c>
      <c r="I1299" s="32">
        <f t="shared" ref="I1299:N1299" si="334">SUM(I1300:I1303)</f>
        <v>0</v>
      </c>
      <c r="J1299" s="32">
        <f t="shared" si="334"/>
        <v>0</v>
      </c>
      <c r="K1299" s="32">
        <f t="shared" si="334"/>
        <v>0</v>
      </c>
      <c r="L1299" s="32">
        <f t="shared" si="334"/>
        <v>0</v>
      </c>
      <c r="M1299" s="32">
        <f t="shared" si="334"/>
        <v>5</v>
      </c>
      <c r="N1299" s="32">
        <f t="shared" si="334"/>
        <v>0</v>
      </c>
      <c r="O1299" s="189">
        <v>5081</v>
      </c>
      <c r="P1299" s="189" t="s">
        <v>752</v>
      </c>
      <c r="Q1299" s="74"/>
    </row>
    <row r="1300" spans="1:17" ht="15.75" x14ac:dyDescent="0.25">
      <c r="A1300" s="190"/>
      <c r="B1300" s="189"/>
      <c r="C1300" s="189"/>
      <c r="D1300" s="189"/>
      <c r="E1300" s="189"/>
      <c r="F1300" s="189"/>
      <c r="G1300" s="114" t="s">
        <v>546</v>
      </c>
      <c r="H1300" s="32">
        <f t="shared" ref="H1300:H1333" si="335">SUM(I1300:N1300)</f>
        <v>0</v>
      </c>
      <c r="I1300" s="32">
        <v>0</v>
      </c>
      <c r="J1300" s="32">
        <v>0</v>
      </c>
      <c r="K1300" s="32">
        <v>0</v>
      </c>
      <c r="L1300" s="32">
        <v>0</v>
      </c>
      <c r="M1300" s="32">
        <v>0</v>
      </c>
      <c r="N1300" s="32">
        <v>0</v>
      </c>
      <c r="O1300" s="189"/>
      <c r="P1300" s="189"/>
      <c r="Q1300" s="74"/>
    </row>
    <row r="1301" spans="1:17" ht="36" x14ac:dyDescent="0.25">
      <c r="A1301" s="190"/>
      <c r="B1301" s="189"/>
      <c r="C1301" s="189"/>
      <c r="D1301" s="189"/>
      <c r="E1301" s="189"/>
      <c r="F1301" s="189"/>
      <c r="G1301" s="114" t="s">
        <v>7</v>
      </c>
      <c r="H1301" s="32">
        <f t="shared" si="335"/>
        <v>4.8</v>
      </c>
      <c r="I1301" s="32">
        <v>0</v>
      </c>
      <c r="J1301" s="32">
        <v>0</v>
      </c>
      <c r="K1301" s="32">
        <v>0</v>
      </c>
      <c r="L1301" s="32">
        <v>0</v>
      </c>
      <c r="M1301" s="32">
        <v>4.8</v>
      </c>
      <c r="N1301" s="32">
        <v>0</v>
      </c>
      <c r="O1301" s="189"/>
      <c r="P1301" s="189"/>
      <c r="Q1301" s="74"/>
    </row>
    <row r="1302" spans="1:17" ht="15.75" x14ac:dyDescent="0.25">
      <c r="A1302" s="190"/>
      <c r="B1302" s="189"/>
      <c r="C1302" s="189"/>
      <c r="D1302" s="189"/>
      <c r="E1302" s="189"/>
      <c r="F1302" s="189"/>
      <c r="G1302" s="114" t="s">
        <v>8</v>
      </c>
      <c r="H1302" s="32">
        <f t="shared" si="335"/>
        <v>0.2</v>
      </c>
      <c r="I1302" s="32">
        <v>0</v>
      </c>
      <c r="J1302" s="32">
        <v>0</v>
      </c>
      <c r="K1302" s="32">
        <v>0</v>
      </c>
      <c r="L1302" s="32">
        <v>0</v>
      </c>
      <c r="M1302" s="32">
        <v>0.2</v>
      </c>
      <c r="N1302" s="32">
        <v>0</v>
      </c>
      <c r="O1302" s="189"/>
      <c r="P1302" s="189"/>
      <c r="Q1302" s="74"/>
    </row>
    <row r="1303" spans="1:17" ht="24" x14ac:dyDescent="0.25">
      <c r="A1303" s="190"/>
      <c r="B1303" s="189"/>
      <c r="C1303" s="189"/>
      <c r="D1303" s="189"/>
      <c r="E1303" s="189"/>
      <c r="F1303" s="189"/>
      <c r="G1303" s="114" t="s">
        <v>9</v>
      </c>
      <c r="H1303" s="32">
        <f t="shared" si="335"/>
        <v>0</v>
      </c>
      <c r="I1303" s="32">
        <v>0</v>
      </c>
      <c r="J1303" s="32">
        <v>0</v>
      </c>
      <c r="K1303" s="32">
        <v>0</v>
      </c>
      <c r="L1303" s="32">
        <v>0</v>
      </c>
      <c r="M1303" s="32">
        <v>0</v>
      </c>
      <c r="N1303" s="32">
        <v>0</v>
      </c>
      <c r="O1303" s="189"/>
      <c r="P1303" s="189"/>
      <c r="Q1303" s="74"/>
    </row>
    <row r="1304" spans="1:17" ht="24" x14ac:dyDescent="0.25">
      <c r="A1304" s="190" t="s">
        <v>2638</v>
      </c>
      <c r="B1304" s="189" t="s">
        <v>2617</v>
      </c>
      <c r="C1304" s="189" t="s">
        <v>184</v>
      </c>
      <c r="D1304" s="189">
        <v>2028</v>
      </c>
      <c r="E1304" s="189">
        <v>135</v>
      </c>
      <c r="F1304" s="189" t="s">
        <v>2618</v>
      </c>
      <c r="G1304" s="114" t="s">
        <v>189</v>
      </c>
      <c r="H1304" s="32">
        <f>SUM(H1305:H1308)</f>
        <v>5</v>
      </c>
      <c r="I1304" s="32">
        <f t="shared" ref="I1304:N1304" si="336">SUM(I1305:I1308)</f>
        <v>0</v>
      </c>
      <c r="J1304" s="32">
        <f t="shared" si="336"/>
        <v>0</v>
      </c>
      <c r="K1304" s="32">
        <f t="shared" si="336"/>
        <v>0</v>
      </c>
      <c r="L1304" s="32">
        <f t="shared" si="336"/>
        <v>5</v>
      </c>
      <c r="M1304" s="32">
        <f t="shared" si="336"/>
        <v>0</v>
      </c>
      <c r="N1304" s="32">
        <f t="shared" si="336"/>
        <v>0</v>
      </c>
      <c r="O1304" s="189">
        <v>5081</v>
      </c>
      <c r="P1304" s="189" t="s">
        <v>752</v>
      </c>
      <c r="Q1304" s="74"/>
    </row>
    <row r="1305" spans="1:17" ht="15.75" x14ac:dyDescent="0.25">
      <c r="A1305" s="190"/>
      <c r="B1305" s="189"/>
      <c r="C1305" s="189"/>
      <c r="D1305" s="189"/>
      <c r="E1305" s="189"/>
      <c r="F1305" s="189"/>
      <c r="G1305" s="114" t="s">
        <v>546</v>
      </c>
      <c r="H1305" s="32">
        <f t="shared" si="335"/>
        <v>0</v>
      </c>
      <c r="I1305" s="32">
        <v>0</v>
      </c>
      <c r="J1305" s="32">
        <v>0</v>
      </c>
      <c r="K1305" s="32">
        <v>0</v>
      </c>
      <c r="L1305" s="32">
        <v>0</v>
      </c>
      <c r="M1305" s="32">
        <v>0</v>
      </c>
      <c r="N1305" s="32">
        <v>0</v>
      </c>
      <c r="O1305" s="189"/>
      <c r="P1305" s="189"/>
      <c r="Q1305" s="74"/>
    </row>
    <row r="1306" spans="1:17" ht="36" x14ac:dyDescent="0.25">
      <c r="A1306" s="190"/>
      <c r="B1306" s="189"/>
      <c r="C1306" s="189"/>
      <c r="D1306" s="189"/>
      <c r="E1306" s="189"/>
      <c r="F1306" s="189"/>
      <c r="G1306" s="114" t="s">
        <v>7</v>
      </c>
      <c r="H1306" s="32">
        <f t="shared" si="335"/>
        <v>4.8</v>
      </c>
      <c r="I1306" s="32">
        <v>0</v>
      </c>
      <c r="J1306" s="32">
        <v>0</v>
      </c>
      <c r="K1306" s="32">
        <v>0</v>
      </c>
      <c r="L1306" s="32">
        <v>4.8</v>
      </c>
      <c r="M1306" s="32">
        <v>0</v>
      </c>
      <c r="N1306" s="32">
        <v>0</v>
      </c>
      <c r="O1306" s="189"/>
      <c r="P1306" s="189"/>
      <c r="Q1306" s="74"/>
    </row>
    <row r="1307" spans="1:17" ht="15.75" x14ac:dyDescent="0.25">
      <c r="A1307" s="190"/>
      <c r="B1307" s="189"/>
      <c r="C1307" s="189"/>
      <c r="D1307" s="189"/>
      <c r="E1307" s="189"/>
      <c r="F1307" s="189"/>
      <c r="G1307" s="114" t="s">
        <v>8</v>
      </c>
      <c r="H1307" s="32">
        <f t="shared" si="335"/>
        <v>0.2</v>
      </c>
      <c r="I1307" s="32">
        <v>0</v>
      </c>
      <c r="J1307" s="32">
        <v>0</v>
      </c>
      <c r="K1307" s="32">
        <v>0</v>
      </c>
      <c r="L1307" s="32">
        <v>0.2</v>
      </c>
      <c r="M1307" s="32">
        <v>0</v>
      </c>
      <c r="N1307" s="32">
        <v>0</v>
      </c>
      <c r="O1307" s="189"/>
      <c r="P1307" s="189"/>
      <c r="Q1307" s="74"/>
    </row>
    <row r="1308" spans="1:17" ht="24" x14ac:dyDescent="0.25">
      <c r="A1308" s="190"/>
      <c r="B1308" s="189"/>
      <c r="C1308" s="189"/>
      <c r="D1308" s="189"/>
      <c r="E1308" s="189"/>
      <c r="F1308" s="189"/>
      <c r="G1308" s="114" t="s">
        <v>9</v>
      </c>
      <c r="H1308" s="32">
        <f t="shared" si="335"/>
        <v>0</v>
      </c>
      <c r="I1308" s="32">
        <v>0</v>
      </c>
      <c r="J1308" s="32">
        <v>0</v>
      </c>
      <c r="K1308" s="32">
        <v>0</v>
      </c>
      <c r="L1308" s="32">
        <v>0</v>
      </c>
      <c r="M1308" s="32">
        <v>0</v>
      </c>
      <c r="N1308" s="32">
        <v>0</v>
      </c>
      <c r="O1308" s="189"/>
      <c r="P1308" s="189"/>
      <c r="Q1308" s="74"/>
    </row>
    <row r="1309" spans="1:17" ht="24" x14ac:dyDescent="0.25">
      <c r="A1309" s="190" t="s">
        <v>2639</v>
      </c>
      <c r="B1309" s="189" t="s">
        <v>2617</v>
      </c>
      <c r="C1309" s="189" t="s">
        <v>184</v>
      </c>
      <c r="D1309" s="189">
        <v>2028</v>
      </c>
      <c r="E1309" s="189">
        <v>135</v>
      </c>
      <c r="F1309" s="189" t="s">
        <v>2618</v>
      </c>
      <c r="G1309" s="114" t="s">
        <v>189</v>
      </c>
      <c r="H1309" s="32">
        <f>SUM(H1310:H1313)</f>
        <v>12</v>
      </c>
      <c r="I1309" s="32">
        <f t="shared" ref="I1309:N1309" si="337">SUM(I1310:I1313)</f>
        <v>0</v>
      </c>
      <c r="J1309" s="32">
        <f t="shared" si="337"/>
        <v>0</v>
      </c>
      <c r="K1309" s="32">
        <f t="shared" si="337"/>
        <v>0</v>
      </c>
      <c r="L1309" s="32">
        <f t="shared" si="337"/>
        <v>12</v>
      </c>
      <c r="M1309" s="32">
        <f t="shared" si="337"/>
        <v>0</v>
      </c>
      <c r="N1309" s="32">
        <f t="shared" si="337"/>
        <v>0</v>
      </c>
      <c r="O1309" s="189">
        <v>5081</v>
      </c>
      <c r="P1309" s="189" t="s">
        <v>752</v>
      </c>
      <c r="Q1309" s="74"/>
    </row>
    <row r="1310" spans="1:17" ht="15.75" x14ac:dyDescent="0.25">
      <c r="A1310" s="190"/>
      <c r="B1310" s="189"/>
      <c r="C1310" s="189"/>
      <c r="D1310" s="189"/>
      <c r="E1310" s="189"/>
      <c r="F1310" s="189"/>
      <c r="G1310" s="114" t="s">
        <v>546</v>
      </c>
      <c r="H1310" s="32">
        <f t="shared" si="335"/>
        <v>0</v>
      </c>
      <c r="I1310" s="32">
        <v>0</v>
      </c>
      <c r="J1310" s="32">
        <v>0</v>
      </c>
      <c r="K1310" s="32">
        <v>0</v>
      </c>
      <c r="L1310" s="32">
        <v>0</v>
      </c>
      <c r="M1310" s="32">
        <v>0</v>
      </c>
      <c r="N1310" s="32">
        <v>0</v>
      </c>
      <c r="O1310" s="189"/>
      <c r="P1310" s="189"/>
      <c r="Q1310" s="74"/>
    </row>
    <row r="1311" spans="1:17" ht="36" x14ac:dyDescent="0.25">
      <c r="A1311" s="190"/>
      <c r="B1311" s="189"/>
      <c r="C1311" s="189"/>
      <c r="D1311" s="189"/>
      <c r="E1311" s="189"/>
      <c r="F1311" s="189"/>
      <c r="G1311" s="114" t="s">
        <v>7</v>
      </c>
      <c r="H1311" s="32">
        <f t="shared" si="335"/>
        <v>11.4</v>
      </c>
      <c r="I1311" s="32">
        <v>0</v>
      </c>
      <c r="J1311" s="32">
        <v>0</v>
      </c>
      <c r="K1311" s="32">
        <v>0</v>
      </c>
      <c r="L1311" s="32">
        <v>11.4</v>
      </c>
      <c r="M1311" s="32">
        <v>0</v>
      </c>
      <c r="N1311" s="32">
        <v>0</v>
      </c>
      <c r="O1311" s="189"/>
      <c r="P1311" s="189"/>
      <c r="Q1311" s="74"/>
    </row>
    <row r="1312" spans="1:17" ht="15.75" x14ac:dyDescent="0.25">
      <c r="A1312" s="190"/>
      <c r="B1312" s="189"/>
      <c r="C1312" s="189"/>
      <c r="D1312" s="189"/>
      <c r="E1312" s="189"/>
      <c r="F1312" s="189"/>
      <c r="G1312" s="114" t="s">
        <v>8</v>
      </c>
      <c r="H1312" s="32">
        <f t="shared" si="335"/>
        <v>0.6</v>
      </c>
      <c r="I1312" s="32">
        <v>0</v>
      </c>
      <c r="J1312" s="32">
        <v>0</v>
      </c>
      <c r="K1312" s="32">
        <v>0</v>
      </c>
      <c r="L1312" s="32">
        <v>0.6</v>
      </c>
      <c r="M1312" s="32">
        <v>0</v>
      </c>
      <c r="N1312" s="32">
        <v>0</v>
      </c>
      <c r="O1312" s="189"/>
      <c r="P1312" s="189"/>
      <c r="Q1312" s="74"/>
    </row>
    <row r="1313" spans="1:17" ht="24" x14ac:dyDescent="0.25">
      <c r="A1313" s="190"/>
      <c r="B1313" s="189"/>
      <c r="C1313" s="189"/>
      <c r="D1313" s="189"/>
      <c r="E1313" s="189"/>
      <c r="F1313" s="189"/>
      <c r="G1313" s="114" t="s">
        <v>9</v>
      </c>
      <c r="H1313" s="32">
        <f t="shared" si="335"/>
        <v>0</v>
      </c>
      <c r="I1313" s="32">
        <v>0</v>
      </c>
      <c r="J1313" s="32">
        <v>0</v>
      </c>
      <c r="K1313" s="32">
        <v>0</v>
      </c>
      <c r="L1313" s="32">
        <v>0</v>
      </c>
      <c r="M1313" s="32">
        <v>0</v>
      </c>
      <c r="N1313" s="32">
        <v>0</v>
      </c>
      <c r="O1313" s="189"/>
      <c r="P1313" s="189"/>
      <c r="Q1313" s="74"/>
    </row>
    <row r="1314" spans="1:17" ht="24" x14ac:dyDescent="0.25">
      <c r="A1314" s="190" t="s">
        <v>2640</v>
      </c>
      <c r="B1314" s="189" t="s">
        <v>2617</v>
      </c>
      <c r="C1314" s="189" t="s">
        <v>184</v>
      </c>
      <c r="D1314" s="189">
        <v>2027</v>
      </c>
      <c r="E1314" s="189">
        <v>135</v>
      </c>
      <c r="F1314" s="189" t="s">
        <v>2618</v>
      </c>
      <c r="G1314" s="114" t="s">
        <v>189</v>
      </c>
      <c r="H1314" s="32">
        <f>SUM(H1315:H1318)</f>
        <v>8</v>
      </c>
      <c r="I1314" s="32">
        <f t="shared" ref="I1314:N1314" si="338">SUM(I1315:I1318)</f>
        <v>0</v>
      </c>
      <c r="J1314" s="32">
        <f t="shared" si="338"/>
        <v>0</v>
      </c>
      <c r="K1314" s="32">
        <f t="shared" si="338"/>
        <v>8</v>
      </c>
      <c r="L1314" s="32">
        <f t="shared" si="338"/>
        <v>0</v>
      </c>
      <c r="M1314" s="32">
        <f t="shared" si="338"/>
        <v>0</v>
      </c>
      <c r="N1314" s="32">
        <f t="shared" si="338"/>
        <v>0</v>
      </c>
      <c r="O1314" s="189">
        <v>5081</v>
      </c>
      <c r="P1314" s="189" t="s">
        <v>752</v>
      </c>
      <c r="Q1314" s="74"/>
    </row>
    <row r="1315" spans="1:17" ht="15.75" x14ac:dyDescent="0.25">
      <c r="A1315" s="190"/>
      <c r="B1315" s="189"/>
      <c r="C1315" s="189"/>
      <c r="D1315" s="189"/>
      <c r="E1315" s="189"/>
      <c r="F1315" s="189"/>
      <c r="G1315" s="114" t="s">
        <v>546</v>
      </c>
      <c r="H1315" s="32">
        <f t="shared" si="335"/>
        <v>0</v>
      </c>
      <c r="I1315" s="32">
        <v>0</v>
      </c>
      <c r="J1315" s="32">
        <v>0</v>
      </c>
      <c r="K1315" s="32">
        <v>0</v>
      </c>
      <c r="L1315" s="32">
        <v>0</v>
      </c>
      <c r="M1315" s="32">
        <v>0</v>
      </c>
      <c r="N1315" s="32">
        <v>0</v>
      </c>
      <c r="O1315" s="189"/>
      <c r="P1315" s="189"/>
      <c r="Q1315" s="74"/>
    </row>
    <row r="1316" spans="1:17" ht="36" x14ac:dyDescent="0.25">
      <c r="A1316" s="190"/>
      <c r="B1316" s="189"/>
      <c r="C1316" s="189"/>
      <c r="D1316" s="189"/>
      <c r="E1316" s="189"/>
      <c r="F1316" s="189"/>
      <c r="G1316" s="114" t="s">
        <v>7</v>
      </c>
      <c r="H1316" s="32">
        <f t="shared" si="335"/>
        <v>7.6</v>
      </c>
      <c r="I1316" s="32">
        <v>0</v>
      </c>
      <c r="J1316" s="32">
        <v>0</v>
      </c>
      <c r="K1316" s="32">
        <v>7.6</v>
      </c>
      <c r="L1316" s="32">
        <v>0</v>
      </c>
      <c r="M1316" s="32">
        <v>0</v>
      </c>
      <c r="N1316" s="32">
        <v>0</v>
      </c>
      <c r="O1316" s="189"/>
      <c r="P1316" s="189"/>
      <c r="Q1316" s="74"/>
    </row>
    <row r="1317" spans="1:17" ht="15.75" x14ac:dyDescent="0.25">
      <c r="A1317" s="190"/>
      <c r="B1317" s="189"/>
      <c r="C1317" s="189"/>
      <c r="D1317" s="189"/>
      <c r="E1317" s="189"/>
      <c r="F1317" s="189"/>
      <c r="G1317" s="114" t="s">
        <v>8</v>
      </c>
      <c r="H1317" s="32">
        <f t="shared" si="335"/>
        <v>0.4</v>
      </c>
      <c r="I1317" s="32">
        <v>0</v>
      </c>
      <c r="J1317" s="32">
        <v>0</v>
      </c>
      <c r="K1317" s="32">
        <v>0.4</v>
      </c>
      <c r="L1317" s="32">
        <v>0</v>
      </c>
      <c r="M1317" s="32">
        <v>0</v>
      </c>
      <c r="N1317" s="32">
        <v>0</v>
      </c>
      <c r="O1317" s="189"/>
      <c r="P1317" s="189"/>
      <c r="Q1317" s="74"/>
    </row>
    <row r="1318" spans="1:17" ht="24" x14ac:dyDescent="0.25">
      <c r="A1318" s="190"/>
      <c r="B1318" s="189"/>
      <c r="C1318" s="189"/>
      <c r="D1318" s="189"/>
      <c r="E1318" s="189"/>
      <c r="F1318" s="189"/>
      <c r="G1318" s="114" t="s">
        <v>9</v>
      </c>
      <c r="H1318" s="32">
        <f t="shared" si="335"/>
        <v>0</v>
      </c>
      <c r="I1318" s="32">
        <v>0</v>
      </c>
      <c r="J1318" s="32">
        <v>0</v>
      </c>
      <c r="K1318" s="32">
        <v>0</v>
      </c>
      <c r="L1318" s="32">
        <v>0</v>
      </c>
      <c r="M1318" s="32">
        <v>0</v>
      </c>
      <c r="N1318" s="32">
        <v>0</v>
      </c>
      <c r="O1318" s="189"/>
      <c r="P1318" s="189"/>
      <c r="Q1318" s="74"/>
    </row>
    <row r="1319" spans="1:17" ht="24" x14ac:dyDescent="0.25">
      <c r="A1319" s="190" t="s">
        <v>2641</v>
      </c>
      <c r="B1319" s="189" t="s">
        <v>2617</v>
      </c>
      <c r="C1319" s="189" t="s">
        <v>184</v>
      </c>
      <c r="D1319" s="189">
        <v>2025</v>
      </c>
      <c r="E1319" s="189">
        <v>150</v>
      </c>
      <c r="F1319" s="189" t="s">
        <v>2618</v>
      </c>
      <c r="G1319" s="114" t="s">
        <v>189</v>
      </c>
      <c r="H1319" s="32">
        <f xml:space="preserve">              SUM(                                                                                           H1321:H1322                       H1320:H1323     )</f>
        <v>50</v>
      </c>
      <c r="I1319" s="32">
        <f xml:space="preserve">              SUM(                                                                                           I1321:I1322                       I1320:I1323     )</f>
        <v>50</v>
      </c>
      <c r="J1319" s="32">
        <f xml:space="preserve">              SUM(                                                                                           J1321:J1322                       J1320:J1323     )</f>
        <v>0</v>
      </c>
      <c r="K1319" s="32">
        <f xml:space="preserve">              SUM(                                                                                           K1321:K1322                       K1320:K1323     )</f>
        <v>0</v>
      </c>
      <c r="L1319" s="32">
        <f xml:space="preserve">              SUM(                                                                                           L1321:L1322                       L1320:L1323     )</f>
        <v>0</v>
      </c>
      <c r="M1319" s="32">
        <f xml:space="preserve">              SUM(                                                                                           M1321:M1322                       M1320:M1323     )</f>
        <v>0</v>
      </c>
      <c r="N1319" s="32">
        <f xml:space="preserve">              SUM(                                                                                           N1321:N1322                       N1320:N1323     )</f>
        <v>0</v>
      </c>
      <c r="O1319" s="189">
        <v>5081</v>
      </c>
      <c r="P1319" s="189" t="s">
        <v>752</v>
      </c>
      <c r="Q1319" s="74"/>
    </row>
    <row r="1320" spans="1:17" ht="15.75" x14ac:dyDescent="0.25">
      <c r="A1320" s="190"/>
      <c r="B1320" s="189"/>
      <c r="C1320" s="189"/>
      <c r="D1320" s="189"/>
      <c r="E1320" s="189"/>
      <c r="F1320" s="189"/>
      <c r="G1320" s="114" t="s">
        <v>546</v>
      </c>
      <c r="H1320" s="32">
        <f t="shared" si="335"/>
        <v>0</v>
      </c>
      <c r="I1320" s="32">
        <v>0</v>
      </c>
      <c r="J1320" s="32">
        <v>0</v>
      </c>
      <c r="K1320" s="32">
        <v>0</v>
      </c>
      <c r="L1320" s="32">
        <v>0</v>
      </c>
      <c r="M1320" s="32">
        <v>0</v>
      </c>
      <c r="N1320" s="32">
        <v>0</v>
      </c>
      <c r="O1320" s="189"/>
      <c r="P1320" s="189"/>
      <c r="Q1320" s="74"/>
    </row>
    <row r="1321" spans="1:17" ht="36" x14ac:dyDescent="0.25">
      <c r="A1321" s="190"/>
      <c r="B1321" s="189"/>
      <c r="C1321" s="189"/>
      <c r="D1321" s="189"/>
      <c r="E1321" s="189"/>
      <c r="F1321" s="189"/>
      <c r="G1321" s="114" t="s">
        <v>7</v>
      </c>
      <c r="H1321" s="32">
        <f t="shared" si="335"/>
        <v>47.5</v>
      </c>
      <c r="I1321" s="32">
        <v>47.5</v>
      </c>
      <c r="J1321" s="32">
        <v>0</v>
      </c>
      <c r="K1321" s="32">
        <v>0</v>
      </c>
      <c r="L1321" s="32">
        <v>0</v>
      </c>
      <c r="M1321" s="32">
        <v>0</v>
      </c>
      <c r="N1321" s="32">
        <v>0</v>
      </c>
      <c r="O1321" s="189"/>
      <c r="P1321" s="189"/>
      <c r="Q1321" s="74"/>
    </row>
    <row r="1322" spans="1:17" ht="15.75" x14ac:dyDescent="0.25">
      <c r="A1322" s="190"/>
      <c r="B1322" s="189"/>
      <c r="C1322" s="189"/>
      <c r="D1322" s="189"/>
      <c r="E1322" s="189"/>
      <c r="F1322" s="189"/>
      <c r="G1322" s="114" t="s">
        <v>8</v>
      </c>
      <c r="H1322" s="32">
        <f t="shared" si="335"/>
        <v>2.5</v>
      </c>
      <c r="I1322" s="32">
        <v>2.5</v>
      </c>
      <c r="J1322" s="32">
        <v>0</v>
      </c>
      <c r="K1322" s="32">
        <v>0</v>
      </c>
      <c r="L1322" s="32">
        <v>0</v>
      </c>
      <c r="M1322" s="32">
        <v>0</v>
      </c>
      <c r="N1322" s="32">
        <v>0</v>
      </c>
      <c r="O1322" s="189"/>
      <c r="P1322" s="189"/>
      <c r="Q1322" s="74"/>
    </row>
    <row r="1323" spans="1:17" ht="24" x14ac:dyDescent="0.25">
      <c r="A1323" s="190"/>
      <c r="B1323" s="189"/>
      <c r="C1323" s="189"/>
      <c r="D1323" s="189"/>
      <c r="E1323" s="189"/>
      <c r="F1323" s="189"/>
      <c r="G1323" s="114" t="s">
        <v>9</v>
      </c>
      <c r="H1323" s="32">
        <f t="shared" si="335"/>
        <v>0</v>
      </c>
      <c r="I1323" s="32">
        <v>0</v>
      </c>
      <c r="J1323" s="32">
        <v>0</v>
      </c>
      <c r="K1323" s="32">
        <v>0</v>
      </c>
      <c r="L1323" s="32">
        <v>0</v>
      </c>
      <c r="M1323" s="32">
        <v>0</v>
      </c>
      <c r="N1323" s="32">
        <v>0</v>
      </c>
      <c r="O1323" s="189"/>
      <c r="P1323" s="189"/>
      <c r="Q1323" s="74"/>
    </row>
    <row r="1324" spans="1:17" ht="24" x14ac:dyDescent="0.25">
      <c r="A1324" s="190" t="s">
        <v>2642</v>
      </c>
      <c r="B1324" s="189" t="s">
        <v>2643</v>
      </c>
      <c r="C1324" s="189" t="s">
        <v>184</v>
      </c>
      <c r="D1324" s="189">
        <v>2028</v>
      </c>
      <c r="E1324" s="189">
        <v>200</v>
      </c>
      <c r="F1324" s="189" t="s">
        <v>2618</v>
      </c>
      <c r="G1324" s="114" t="s">
        <v>189</v>
      </c>
      <c r="H1324" s="32">
        <f>SUM(H1325:H1328)</f>
        <v>3</v>
      </c>
      <c r="I1324" s="32">
        <f t="shared" ref="I1324:N1324" si="339">SUM(I1325:I1328)</f>
        <v>0</v>
      </c>
      <c r="J1324" s="32">
        <f t="shared" si="339"/>
        <v>0</v>
      </c>
      <c r="K1324" s="32">
        <f t="shared" si="339"/>
        <v>0</v>
      </c>
      <c r="L1324" s="32">
        <f t="shared" si="339"/>
        <v>3</v>
      </c>
      <c r="M1324" s="32">
        <f t="shared" si="339"/>
        <v>0</v>
      </c>
      <c r="N1324" s="32">
        <f t="shared" si="339"/>
        <v>0</v>
      </c>
      <c r="O1324" s="189">
        <v>1600</v>
      </c>
      <c r="P1324" s="189" t="s">
        <v>2644</v>
      </c>
      <c r="Q1324" s="74"/>
    </row>
    <row r="1325" spans="1:17" ht="15.75" x14ac:dyDescent="0.25">
      <c r="A1325" s="190"/>
      <c r="B1325" s="189"/>
      <c r="C1325" s="189"/>
      <c r="D1325" s="189"/>
      <c r="E1325" s="189"/>
      <c r="F1325" s="189"/>
      <c r="G1325" s="114" t="s">
        <v>546</v>
      </c>
      <c r="H1325" s="32">
        <f t="shared" si="335"/>
        <v>0</v>
      </c>
      <c r="I1325" s="32">
        <v>0</v>
      </c>
      <c r="J1325" s="32">
        <v>0</v>
      </c>
      <c r="K1325" s="32">
        <v>0</v>
      </c>
      <c r="L1325" s="32">
        <v>0</v>
      </c>
      <c r="M1325" s="32">
        <v>0</v>
      </c>
      <c r="N1325" s="32">
        <v>0</v>
      </c>
      <c r="O1325" s="189"/>
      <c r="P1325" s="189"/>
      <c r="Q1325" s="74"/>
    </row>
    <row r="1326" spans="1:17" ht="36" x14ac:dyDescent="0.25">
      <c r="A1326" s="190"/>
      <c r="B1326" s="189"/>
      <c r="C1326" s="189"/>
      <c r="D1326" s="189"/>
      <c r="E1326" s="189"/>
      <c r="F1326" s="189"/>
      <c r="G1326" s="114" t="s">
        <v>7</v>
      </c>
      <c r="H1326" s="32">
        <f t="shared" si="335"/>
        <v>2.9</v>
      </c>
      <c r="I1326" s="32">
        <v>0</v>
      </c>
      <c r="J1326" s="32">
        <v>0</v>
      </c>
      <c r="K1326" s="32">
        <v>0</v>
      </c>
      <c r="L1326" s="32">
        <v>2.9</v>
      </c>
      <c r="M1326" s="32">
        <v>0</v>
      </c>
      <c r="N1326" s="32">
        <v>0</v>
      </c>
      <c r="O1326" s="189"/>
      <c r="P1326" s="189"/>
      <c r="Q1326" s="74"/>
    </row>
    <row r="1327" spans="1:17" ht="15.75" x14ac:dyDescent="0.25">
      <c r="A1327" s="190"/>
      <c r="B1327" s="189"/>
      <c r="C1327" s="189"/>
      <c r="D1327" s="189"/>
      <c r="E1327" s="189"/>
      <c r="F1327" s="189"/>
      <c r="G1327" s="114" t="s">
        <v>8</v>
      </c>
      <c r="H1327" s="32">
        <f t="shared" si="335"/>
        <v>0.1</v>
      </c>
      <c r="I1327" s="32">
        <v>0</v>
      </c>
      <c r="J1327" s="32">
        <v>0</v>
      </c>
      <c r="K1327" s="32">
        <v>0</v>
      </c>
      <c r="L1327" s="32">
        <v>0.1</v>
      </c>
      <c r="M1327" s="32">
        <v>0</v>
      </c>
      <c r="N1327" s="32">
        <v>0</v>
      </c>
      <c r="O1327" s="189"/>
      <c r="P1327" s="189"/>
      <c r="Q1327" s="74"/>
    </row>
    <row r="1328" spans="1:17" ht="24" x14ac:dyDescent="0.25">
      <c r="A1328" s="190"/>
      <c r="B1328" s="189"/>
      <c r="C1328" s="189"/>
      <c r="D1328" s="189"/>
      <c r="E1328" s="189"/>
      <c r="F1328" s="189"/>
      <c r="G1328" s="114" t="s">
        <v>9</v>
      </c>
      <c r="H1328" s="32">
        <f t="shared" si="335"/>
        <v>0</v>
      </c>
      <c r="I1328" s="32">
        <v>0</v>
      </c>
      <c r="J1328" s="32">
        <v>0</v>
      </c>
      <c r="K1328" s="32">
        <v>0</v>
      </c>
      <c r="L1328" s="32">
        <v>0</v>
      </c>
      <c r="M1328" s="32">
        <v>0</v>
      </c>
      <c r="N1328" s="32">
        <v>0</v>
      </c>
      <c r="O1328" s="189"/>
      <c r="P1328" s="189"/>
      <c r="Q1328" s="74"/>
    </row>
    <row r="1329" spans="1:17" ht="24" x14ac:dyDescent="0.25">
      <c r="A1329" s="208" t="s">
        <v>125</v>
      </c>
      <c r="B1329" s="208"/>
      <c r="C1329" s="208"/>
      <c r="D1329" s="208"/>
      <c r="E1329" s="208"/>
      <c r="F1329" s="208"/>
      <c r="G1329" s="115" t="s">
        <v>189</v>
      </c>
      <c r="H1329" s="37">
        <f>SUM(H1330:H1333)</f>
        <v>523.80000000000007</v>
      </c>
      <c r="I1329" s="37">
        <f t="shared" ref="I1329:N1329" si="340">SUM(I1330:I1333)</f>
        <v>50</v>
      </c>
      <c r="J1329" s="37">
        <f t="shared" si="340"/>
        <v>0</v>
      </c>
      <c r="K1329" s="37">
        <f t="shared" si="340"/>
        <v>11.999999999999998</v>
      </c>
      <c r="L1329" s="37">
        <f t="shared" si="340"/>
        <v>345.1</v>
      </c>
      <c r="M1329" s="37">
        <f t="shared" si="340"/>
        <v>116.7</v>
      </c>
      <c r="N1329" s="37">
        <f t="shared" si="340"/>
        <v>0</v>
      </c>
      <c r="O1329" s="189" t="s">
        <v>107</v>
      </c>
      <c r="P1329" s="189" t="s">
        <v>107</v>
      </c>
      <c r="Q1329" s="74"/>
    </row>
    <row r="1330" spans="1:17" ht="24" x14ac:dyDescent="0.25">
      <c r="A1330" s="208"/>
      <c r="B1330" s="208"/>
      <c r="C1330" s="208"/>
      <c r="D1330" s="208"/>
      <c r="E1330" s="208"/>
      <c r="F1330" s="208"/>
      <c r="G1330" s="115" t="s">
        <v>546</v>
      </c>
      <c r="H1330" s="37">
        <f t="shared" si="335"/>
        <v>308.10000000000002</v>
      </c>
      <c r="I1330" s="37">
        <f t="shared" ref="I1330:N1330" si="341">I1235+I1240+I1245+I1250+I1255+I1260+I1265+I1270+I1275+I1280+I1285+I1290+I1295+I1300+I1305+I1310+I1315+I1320+I1325</f>
        <v>0</v>
      </c>
      <c r="J1330" s="37">
        <f t="shared" si="341"/>
        <v>0</v>
      </c>
      <c r="K1330" s="37">
        <f t="shared" si="341"/>
        <v>0</v>
      </c>
      <c r="L1330" s="37">
        <f t="shared" si="341"/>
        <v>258.60000000000002</v>
      </c>
      <c r="M1330" s="37">
        <f t="shared" si="341"/>
        <v>49.5</v>
      </c>
      <c r="N1330" s="37">
        <f t="shared" si="341"/>
        <v>0</v>
      </c>
      <c r="O1330" s="189"/>
      <c r="P1330" s="189"/>
      <c r="Q1330" s="74"/>
    </row>
    <row r="1331" spans="1:17" ht="36" x14ac:dyDescent="0.25">
      <c r="A1331" s="208"/>
      <c r="B1331" s="208"/>
      <c r="C1331" s="208"/>
      <c r="D1331" s="208"/>
      <c r="E1331" s="208"/>
      <c r="F1331" s="208"/>
      <c r="G1331" s="115" t="s">
        <v>7</v>
      </c>
      <c r="H1331" s="37">
        <f>SUM(I1331:N1331)</f>
        <v>205.3</v>
      </c>
      <c r="I1331" s="37">
        <f t="shared" ref="I1331:N1333" si="342">I1236+I1241+I1246+I1251+I1256+I1261+I1266+I1271+I1276+I1281+I1286+I1291+I1296+I1301+I1306+I1311+I1316+I1321+I1326</f>
        <v>47.5</v>
      </c>
      <c r="J1331" s="37">
        <f t="shared" si="342"/>
        <v>0</v>
      </c>
      <c r="K1331" s="37">
        <f t="shared" si="342"/>
        <v>11.399999999999999</v>
      </c>
      <c r="L1331" s="37">
        <f t="shared" si="342"/>
        <v>82.4</v>
      </c>
      <c r="M1331" s="37">
        <f t="shared" si="342"/>
        <v>64</v>
      </c>
      <c r="N1331" s="37">
        <f t="shared" si="342"/>
        <v>0</v>
      </c>
      <c r="O1331" s="189"/>
      <c r="P1331" s="189"/>
      <c r="Q1331" s="74"/>
    </row>
    <row r="1332" spans="1:17" ht="15.75" x14ac:dyDescent="0.25">
      <c r="A1332" s="208"/>
      <c r="B1332" s="208"/>
      <c r="C1332" s="208"/>
      <c r="D1332" s="208"/>
      <c r="E1332" s="208"/>
      <c r="F1332" s="208"/>
      <c r="G1332" s="115" t="s">
        <v>8</v>
      </c>
      <c r="H1332" s="37">
        <f t="shared" si="335"/>
        <v>10.399999999999999</v>
      </c>
      <c r="I1332" s="37">
        <f t="shared" si="342"/>
        <v>2.5</v>
      </c>
      <c r="J1332" s="37">
        <f t="shared" si="342"/>
        <v>0</v>
      </c>
      <c r="K1332" s="37">
        <f t="shared" si="342"/>
        <v>0.60000000000000009</v>
      </c>
      <c r="L1332" s="37">
        <f t="shared" si="342"/>
        <v>4.0999999999999996</v>
      </c>
      <c r="M1332" s="37">
        <f t="shared" si="342"/>
        <v>3.2</v>
      </c>
      <c r="N1332" s="37">
        <f t="shared" si="342"/>
        <v>0</v>
      </c>
      <c r="O1332" s="189"/>
      <c r="P1332" s="189"/>
      <c r="Q1332" s="74"/>
    </row>
    <row r="1333" spans="1:17" ht="24" x14ac:dyDescent="0.25">
      <c r="A1333" s="208"/>
      <c r="B1333" s="208"/>
      <c r="C1333" s="208"/>
      <c r="D1333" s="208"/>
      <c r="E1333" s="208"/>
      <c r="F1333" s="208"/>
      <c r="G1333" s="115" t="s">
        <v>9</v>
      </c>
      <c r="H1333" s="37">
        <f t="shared" si="335"/>
        <v>0</v>
      </c>
      <c r="I1333" s="37">
        <f t="shared" si="342"/>
        <v>0</v>
      </c>
      <c r="J1333" s="37">
        <f t="shared" si="342"/>
        <v>0</v>
      </c>
      <c r="K1333" s="37">
        <f t="shared" si="342"/>
        <v>0</v>
      </c>
      <c r="L1333" s="37">
        <f t="shared" si="342"/>
        <v>0</v>
      </c>
      <c r="M1333" s="37">
        <f t="shared" si="342"/>
        <v>0</v>
      </c>
      <c r="N1333" s="37">
        <f t="shared" si="342"/>
        <v>0</v>
      </c>
      <c r="O1333" s="189"/>
      <c r="P1333" s="189"/>
      <c r="Q1333" s="74"/>
    </row>
    <row r="1334" spans="1:17" ht="15.75" x14ac:dyDescent="0.25">
      <c r="A1334" s="187" t="s">
        <v>200</v>
      </c>
      <c r="B1334" s="187"/>
      <c r="C1334" s="187"/>
      <c r="D1334" s="187"/>
      <c r="E1334" s="187"/>
      <c r="F1334" s="187"/>
      <c r="G1334" s="187"/>
      <c r="H1334" s="187"/>
      <c r="I1334" s="187"/>
      <c r="J1334" s="187"/>
      <c r="K1334" s="187"/>
      <c r="L1334" s="187"/>
      <c r="M1334" s="187"/>
      <c r="N1334" s="187"/>
      <c r="O1334" s="187"/>
      <c r="P1334" s="187"/>
      <c r="Q1334" s="74"/>
    </row>
    <row r="1335" spans="1:17" ht="36" x14ac:dyDescent="0.25">
      <c r="A1335" s="190" t="s">
        <v>2645</v>
      </c>
      <c r="B1335" s="189" t="s">
        <v>2646</v>
      </c>
      <c r="C1335" s="189" t="s">
        <v>200</v>
      </c>
      <c r="D1335" s="189" t="s">
        <v>44</v>
      </c>
      <c r="E1335" s="189">
        <v>205</v>
      </c>
      <c r="F1335" s="189" t="s">
        <v>261</v>
      </c>
      <c r="G1335" s="114" t="s">
        <v>4</v>
      </c>
      <c r="H1335" s="32">
        <f>SUM(H1336:H1339)</f>
        <v>566</v>
      </c>
      <c r="I1335" s="32">
        <f t="shared" ref="I1335:N1335" si="343">SUM(I1336:I1339)</f>
        <v>0</v>
      </c>
      <c r="J1335" s="32">
        <f t="shared" si="343"/>
        <v>0</v>
      </c>
      <c r="K1335" s="32">
        <f t="shared" si="343"/>
        <v>0</v>
      </c>
      <c r="L1335" s="32">
        <f t="shared" si="343"/>
        <v>0</v>
      </c>
      <c r="M1335" s="32">
        <f t="shared" si="343"/>
        <v>0</v>
      </c>
      <c r="N1335" s="32">
        <f t="shared" si="343"/>
        <v>566</v>
      </c>
      <c r="O1335" s="192">
        <v>1082</v>
      </c>
      <c r="P1335" s="189" t="s">
        <v>1975</v>
      </c>
      <c r="Q1335" s="74"/>
    </row>
    <row r="1336" spans="1:17" ht="15.75" x14ac:dyDescent="0.25">
      <c r="A1336" s="190"/>
      <c r="B1336" s="189"/>
      <c r="C1336" s="189"/>
      <c r="D1336" s="189"/>
      <c r="E1336" s="189"/>
      <c r="F1336" s="189"/>
      <c r="G1336" s="114" t="s">
        <v>546</v>
      </c>
      <c r="H1336" s="32">
        <f>SUM(I1336:N1336)</f>
        <v>0</v>
      </c>
      <c r="I1336" s="32">
        <v>0</v>
      </c>
      <c r="J1336" s="32">
        <v>0</v>
      </c>
      <c r="K1336" s="32">
        <v>0</v>
      </c>
      <c r="L1336" s="32">
        <v>0</v>
      </c>
      <c r="M1336" s="32">
        <v>0</v>
      </c>
      <c r="N1336" s="32">
        <v>0</v>
      </c>
      <c r="O1336" s="192"/>
      <c r="P1336" s="189"/>
      <c r="Q1336" s="74"/>
    </row>
    <row r="1337" spans="1:17" ht="36" x14ac:dyDescent="0.25">
      <c r="A1337" s="190"/>
      <c r="B1337" s="189"/>
      <c r="C1337" s="189"/>
      <c r="D1337" s="189"/>
      <c r="E1337" s="189"/>
      <c r="F1337" s="189"/>
      <c r="G1337" s="114" t="s">
        <v>7</v>
      </c>
      <c r="H1337" s="32">
        <f t="shared" ref="H1337:H1399" si="344">SUM(I1337:N1337)</f>
        <v>537.70000000000005</v>
      </c>
      <c r="I1337" s="32">
        <v>0</v>
      </c>
      <c r="J1337" s="32">
        <v>0</v>
      </c>
      <c r="K1337" s="32">
        <v>0</v>
      </c>
      <c r="L1337" s="32">
        <v>0</v>
      </c>
      <c r="M1337" s="32">
        <v>0</v>
      </c>
      <c r="N1337" s="32">
        <v>537.70000000000005</v>
      </c>
      <c r="O1337" s="192"/>
      <c r="P1337" s="189"/>
      <c r="Q1337" s="74"/>
    </row>
    <row r="1338" spans="1:17" ht="15.75" x14ac:dyDescent="0.25">
      <c r="A1338" s="190"/>
      <c r="B1338" s="189"/>
      <c r="C1338" s="189"/>
      <c r="D1338" s="189"/>
      <c r="E1338" s="189"/>
      <c r="F1338" s="189"/>
      <c r="G1338" s="114" t="s">
        <v>8</v>
      </c>
      <c r="H1338" s="32">
        <f t="shared" si="344"/>
        <v>28.3</v>
      </c>
      <c r="I1338" s="32">
        <v>0</v>
      </c>
      <c r="J1338" s="32">
        <v>0</v>
      </c>
      <c r="K1338" s="32">
        <v>0</v>
      </c>
      <c r="L1338" s="32">
        <v>0</v>
      </c>
      <c r="M1338" s="32">
        <v>0</v>
      </c>
      <c r="N1338" s="32">
        <v>28.3</v>
      </c>
      <c r="O1338" s="192"/>
      <c r="P1338" s="189"/>
      <c r="Q1338" s="74"/>
    </row>
    <row r="1339" spans="1:17" ht="24" x14ac:dyDescent="0.25">
      <c r="A1339" s="190"/>
      <c r="B1339" s="189"/>
      <c r="C1339" s="189"/>
      <c r="D1339" s="189"/>
      <c r="E1339" s="189"/>
      <c r="F1339" s="189"/>
      <c r="G1339" s="114" t="s">
        <v>9</v>
      </c>
      <c r="H1339" s="32">
        <f t="shared" si="344"/>
        <v>0</v>
      </c>
      <c r="I1339" s="32">
        <v>0</v>
      </c>
      <c r="J1339" s="32">
        <v>0</v>
      </c>
      <c r="K1339" s="32">
        <v>0</v>
      </c>
      <c r="L1339" s="32">
        <v>0</v>
      </c>
      <c r="M1339" s="32">
        <v>0</v>
      </c>
      <c r="N1339" s="32">
        <v>0</v>
      </c>
      <c r="O1339" s="192"/>
      <c r="P1339" s="189"/>
      <c r="Q1339" s="74"/>
    </row>
    <row r="1340" spans="1:17" ht="36" x14ac:dyDescent="0.25">
      <c r="A1340" s="190" t="s">
        <v>2647</v>
      </c>
      <c r="B1340" s="189" t="s">
        <v>2646</v>
      </c>
      <c r="C1340" s="189" t="s">
        <v>200</v>
      </c>
      <c r="D1340" s="189">
        <v>2028</v>
      </c>
      <c r="E1340" s="189">
        <v>250</v>
      </c>
      <c r="F1340" s="189" t="s">
        <v>261</v>
      </c>
      <c r="G1340" s="114" t="s">
        <v>4</v>
      </c>
      <c r="H1340" s="32">
        <f>SUM(H1341:H1344)</f>
        <v>66.7</v>
      </c>
      <c r="I1340" s="32">
        <f t="shared" ref="I1340:N1340" si="345">SUM(I1341:I1344)</f>
        <v>0</v>
      </c>
      <c r="J1340" s="32">
        <f t="shared" si="345"/>
        <v>0</v>
      </c>
      <c r="K1340" s="32">
        <f t="shared" si="345"/>
        <v>0</v>
      </c>
      <c r="L1340" s="32">
        <f t="shared" si="345"/>
        <v>66.7</v>
      </c>
      <c r="M1340" s="32">
        <f t="shared" si="345"/>
        <v>0</v>
      </c>
      <c r="N1340" s="32">
        <f t="shared" si="345"/>
        <v>0</v>
      </c>
      <c r="O1340" s="192">
        <v>1080</v>
      </c>
      <c r="P1340" s="189" t="s">
        <v>1975</v>
      </c>
      <c r="Q1340" s="74"/>
    </row>
    <row r="1341" spans="1:17" ht="15.75" x14ac:dyDescent="0.25">
      <c r="A1341" s="190"/>
      <c r="B1341" s="189"/>
      <c r="C1341" s="189"/>
      <c r="D1341" s="189"/>
      <c r="E1341" s="189"/>
      <c r="F1341" s="189"/>
      <c r="G1341" s="114" t="s">
        <v>546</v>
      </c>
      <c r="H1341" s="32">
        <f t="shared" si="344"/>
        <v>66</v>
      </c>
      <c r="I1341" s="32">
        <v>0</v>
      </c>
      <c r="J1341" s="32">
        <v>0</v>
      </c>
      <c r="K1341" s="32">
        <v>0</v>
      </c>
      <c r="L1341" s="32">
        <v>66</v>
      </c>
      <c r="M1341" s="32">
        <v>0</v>
      </c>
      <c r="N1341" s="32">
        <v>0</v>
      </c>
      <c r="O1341" s="192"/>
      <c r="P1341" s="189"/>
      <c r="Q1341" s="74"/>
    </row>
    <row r="1342" spans="1:17" ht="36" x14ac:dyDescent="0.25">
      <c r="A1342" s="190"/>
      <c r="B1342" s="189"/>
      <c r="C1342" s="189"/>
      <c r="D1342" s="189"/>
      <c r="E1342" s="189"/>
      <c r="F1342" s="189"/>
      <c r="G1342" s="114" t="s">
        <v>7</v>
      </c>
      <c r="H1342" s="32">
        <f t="shared" si="344"/>
        <v>0.7</v>
      </c>
      <c r="I1342" s="32">
        <v>0</v>
      </c>
      <c r="J1342" s="32">
        <v>0</v>
      </c>
      <c r="K1342" s="32">
        <v>0</v>
      </c>
      <c r="L1342" s="32">
        <v>0.7</v>
      </c>
      <c r="M1342" s="32">
        <v>0</v>
      </c>
      <c r="N1342" s="32">
        <v>0</v>
      </c>
      <c r="O1342" s="192"/>
      <c r="P1342" s="189"/>
      <c r="Q1342" s="74"/>
    </row>
    <row r="1343" spans="1:17" ht="15.75" x14ac:dyDescent="0.25">
      <c r="A1343" s="190"/>
      <c r="B1343" s="189"/>
      <c r="C1343" s="189"/>
      <c r="D1343" s="189"/>
      <c r="E1343" s="189"/>
      <c r="F1343" s="189"/>
      <c r="G1343" s="114" t="s">
        <v>8</v>
      </c>
      <c r="H1343" s="32">
        <f t="shared" si="344"/>
        <v>0</v>
      </c>
      <c r="I1343" s="32">
        <v>0</v>
      </c>
      <c r="J1343" s="32">
        <v>0</v>
      </c>
      <c r="K1343" s="32">
        <v>0</v>
      </c>
      <c r="L1343" s="32">
        <v>0</v>
      </c>
      <c r="M1343" s="32">
        <v>0</v>
      </c>
      <c r="N1343" s="32">
        <v>0</v>
      </c>
      <c r="O1343" s="192"/>
      <c r="P1343" s="189"/>
      <c r="Q1343" s="74"/>
    </row>
    <row r="1344" spans="1:17" ht="24" x14ac:dyDescent="0.25">
      <c r="A1344" s="190"/>
      <c r="B1344" s="189"/>
      <c r="C1344" s="189"/>
      <c r="D1344" s="189"/>
      <c r="E1344" s="189"/>
      <c r="F1344" s="189"/>
      <c r="G1344" s="114" t="s">
        <v>9</v>
      </c>
      <c r="H1344" s="32">
        <f t="shared" si="344"/>
        <v>0</v>
      </c>
      <c r="I1344" s="32">
        <v>0</v>
      </c>
      <c r="J1344" s="32">
        <v>0</v>
      </c>
      <c r="K1344" s="32">
        <v>0</v>
      </c>
      <c r="L1344" s="32">
        <v>0</v>
      </c>
      <c r="M1344" s="32">
        <v>0</v>
      </c>
      <c r="N1344" s="32">
        <v>0</v>
      </c>
      <c r="O1344" s="192"/>
      <c r="P1344" s="189"/>
      <c r="Q1344" s="74"/>
    </row>
    <row r="1345" spans="1:17" ht="36" x14ac:dyDescent="0.25">
      <c r="A1345" s="190" t="s">
        <v>2648</v>
      </c>
      <c r="B1345" s="189" t="s">
        <v>2646</v>
      </c>
      <c r="C1345" s="189" t="s">
        <v>200</v>
      </c>
      <c r="D1345" s="189" t="s">
        <v>458</v>
      </c>
      <c r="E1345" s="189">
        <v>135</v>
      </c>
      <c r="F1345" s="189" t="s">
        <v>261</v>
      </c>
      <c r="G1345" s="114" t="s">
        <v>4</v>
      </c>
      <c r="H1345" s="32">
        <f>SUM(H1346:H1349)</f>
        <v>73.2</v>
      </c>
      <c r="I1345" s="32">
        <f t="shared" ref="I1345:N1345" si="346">SUM(I1346:I1349)</f>
        <v>0</v>
      </c>
      <c r="J1345" s="32">
        <f t="shared" si="346"/>
        <v>73.2</v>
      </c>
      <c r="K1345" s="32">
        <f t="shared" si="346"/>
        <v>0</v>
      </c>
      <c r="L1345" s="32">
        <f t="shared" si="346"/>
        <v>0</v>
      </c>
      <c r="M1345" s="32">
        <f t="shared" si="346"/>
        <v>0</v>
      </c>
      <c r="N1345" s="32">
        <f t="shared" si="346"/>
        <v>0</v>
      </c>
      <c r="O1345" s="192">
        <v>1060</v>
      </c>
      <c r="P1345" s="189" t="s">
        <v>1975</v>
      </c>
      <c r="Q1345" s="74"/>
    </row>
    <row r="1346" spans="1:17" ht="15.75" x14ac:dyDescent="0.25">
      <c r="A1346" s="190"/>
      <c r="B1346" s="189"/>
      <c r="C1346" s="189"/>
      <c r="D1346" s="189"/>
      <c r="E1346" s="189"/>
      <c r="F1346" s="189"/>
      <c r="G1346" s="114" t="s">
        <v>546</v>
      </c>
      <c r="H1346" s="32">
        <f t="shared" si="344"/>
        <v>72.5</v>
      </c>
      <c r="I1346" s="32">
        <v>0</v>
      </c>
      <c r="J1346" s="32">
        <v>72.5</v>
      </c>
      <c r="K1346" s="32">
        <v>0</v>
      </c>
      <c r="L1346" s="32">
        <v>0</v>
      </c>
      <c r="M1346" s="32">
        <v>0</v>
      </c>
      <c r="N1346" s="32">
        <v>0</v>
      </c>
      <c r="O1346" s="192"/>
      <c r="P1346" s="189"/>
      <c r="Q1346" s="74"/>
    </row>
    <row r="1347" spans="1:17" ht="36" x14ac:dyDescent="0.25">
      <c r="A1347" s="190"/>
      <c r="B1347" s="189"/>
      <c r="C1347" s="189"/>
      <c r="D1347" s="189"/>
      <c r="E1347" s="189"/>
      <c r="F1347" s="189"/>
      <c r="G1347" s="114" t="s">
        <v>7</v>
      </c>
      <c r="H1347" s="32">
        <f t="shared" si="344"/>
        <v>0.7</v>
      </c>
      <c r="I1347" s="32">
        <v>0</v>
      </c>
      <c r="J1347" s="32">
        <v>0.7</v>
      </c>
      <c r="K1347" s="32">
        <v>0</v>
      </c>
      <c r="L1347" s="32">
        <v>0</v>
      </c>
      <c r="M1347" s="32">
        <v>0</v>
      </c>
      <c r="N1347" s="32">
        <v>0</v>
      </c>
      <c r="O1347" s="192"/>
      <c r="P1347" s="189"/>
      <c r="Q1347" s="74"/>
    </row>
    <row r="1348" spans="1:17" ht="15.75" x14ac:dyDescent="0.25">
      <c r="A1348" s="190"/>
      <c r="B1348" s="189"/>
      <c r="C1348" s="189"/>
      <c r="D1348" s="189"/>
      <c r="E1348" s="189"/>
      <c r="F1348" s="189"/>
      <c r="G1348" s="114" t="s">
        <v>8</v>
      </c>
      <c r="H1348" s="32">
        <f t="shared" si="344"/>
        <v>0</v>
      </c>
      <c r="I1348" s="32">
        <v>0</v>
      </c>
      <c r="J1348" s="32">
        <v>0</v>
      </c>
      <c r="K1348" s="32">
        <v>0</v>
      </c>
      <c r="L1348" s="32">
        <v>0</v>
      </c>
      <c r="M1348" s="32">
        <v>0</v>
      </c>
      <c r="N1348" s="32">
        <v>0</v>
      </c>
      <c r="O1348" s="192"/>
      <c r="P1348" s="189"/>
      <c r="Q1348" s="74"/>
    </row>
    <row r="1349" spans="1:17" ht="24" x14ac:dyDescent="0.25">
      <c r="A1349" s="190"/>
      <c r="B1349" s="189"/>
      <c r="C1349" s="189"/>
      <c r="D1349" s="189"/>
      <c r="E1349" s="189"/>
      <c r="F1349" s="189"/>
      <c r="G1349" s="114" t="s">
        <v>9</v>
      </c>
      <c r="H1349" s="32">
        <f t="shared" si="344"/>
        <v>0</v>
      </c>
      <c r="I1349" s="32">
        <v>0</v>
      </c>
      <c r="J1349" s="32">
        <v>0</v>
      </c>
      <c r="K1349" s="32">
        <v>0</v>
      </c>
      <c r="L1349" s="32">
        <v>0</v>
      </c>
      <c r="M1349" s="32">
        <v>0</v>
      </c>
      <c r="N1349" s="32">
        <v>0</v>
      </c>
      <c r="O1349" s="192"/>
      <c r="P1349" s="189"/>
      <c r="Q1349" s="74"/>
    </row>
    <row r="1350" spans="1:17" ht="36" x14ac:dyDescent="0.25">
      <c r="A1350" s="190" t="s">
        <v>2649</v>
      </c>
      <c r="B1350" s="189" t="s">
        <v>2646</v>
      </c>
      <c r="C1350" s="189" t="s">
        <v>200</v>
      </c>
      <c r="D1350" s="189" t="s">
        <v>44</v>
      </c>
      <c r="E1350" s="189">
        <v>90</v>
      </c>
      <c r="F1350" s="189" t="s">
        <v>261</v>
      </c>
      <c r="G1350" s="114" t="s">
        <v>4</v>
      </c>
      <c r="H1350" s="32">
        <f>SUM(H1351:H1354)</f>
        <v>62.7</v>
      </c>
      <c r="I1350" s="32">
        <f t="shared" ref="I1350:N1350" si="347">SUM(I1351:I1354)</f>
        <v>0</v>
      </c>
      <c r="J1350" s="32">
        <f t="shared" si="347"/>
        <v>0</v>
      </c>
      <c r="K1350" s="32">
        <f t="shared" si="347"/>
        <v>0</v>
      </c>
      <c r="L1350" s="32">
        <f t="shared" si="347"/>
        <v>62.7</v>
      </c>
      <c r="M1350" s="32">
        <f t="shared" si="347"/>
        <v>0</v>
      </c>
      <c r="N1350" s="32">
        <f t="shared" si="347"/>
        <v>0</v>
      </c>
      <c r="O1350" s="192">
        <v>1766</v>
      </c>
      <c r="P1350" s="189" t="s">
        <v>1975</v>
      </c>
      <c r="Q1350" s="74"/>
    </row>
    <row r="1351" spans="1:17" ht="15.75" x14ac:dyDescent="0.25">
      <c r="A1351" s="190"/>
      <c r="B1351" s="189"/>
      <c r="C1351" s="189"/>
      <c r="D1351" s="189"/>
      <c r="E1351" s="189"/>
      <c r="F1351" s="189"/>
      <c r="G1351" s="114" t="s">
        <v>546</v>
      </c>
      <c r="H1351" s="32">
        <f t="shared" si="344"/>
        <v>62.1</v>
      </c>
      <c r="I1351" s="32">
        <v>0</v>
      </c>
      <c r="J1351" s="32">
        <v>0</v>
      </c>
      <c r="K1351" s="32">
        <v>0</v>
      </c>
      <c r="L1351" s="32">
        <v>62.1</v>
      </c>
      <c r="M1351" s="32">
        <v>0</v>
      </c>
      <c r="N1351" s="32">
        <v>0</v>
      </c>
      <c r="O1351" s="192"/>
      <c r="P1351" s="189"/>
      <c r="Q1351" s="74"/>
    </row>
    <row r="1352" spans="1:17" ht="36" x14ac:dyDescent="0.25">
      <c r="A1352" s="190"/>
      <c r="B1352" s="189"/>
      <c r="C1352" s="189"/>
      <c r="D1352" s="189"/>
      <c r="E1352" s="189"/>
      <c r="F1352" s="189"/>
      <c r="G1352" s="114" t="s">
        <v>7</v>
      </c>
      <c r="H1352" s="32">
        <f t="shared" si="344"/>
        <v>0.6</v>
      </c>
      <c r="I1352" s="32">
        <v>0</v>
      </c>
      <c r="J1352" s="32">
        <v>0</v>
      </c>
      <c r="K1352" s="32">
        <v>0</v>
      </c>
      <c r="L1352" s="32">
        <v>0.6</v>
      </c>
      <c r="M1352" s="32">
        <v>0</v>
      </c>
      <c r="N1352" s="32">
        <v>0</v>
      </c>
      <c r="O1352" s="192"/>
      <c r="P1352" s="189"/>
      <c r="Q1352" s="74"/>
    </row>
    <row r="1353" spans="1:17" ht="15.75" x14ac:dyDescent="0.25">
      <c r="A1353" s="190"/>
      <c r="B1353" s="189"/>
      <c r="C1353" s="189"/>
      <c r="D1353" s="189"/>
      <c r="E1353" s="189"/>
      <c r="F1353" s="189"/>
      <c r="G1353" s="114" t="s">
        <v>8</v>
      </c>
      <c r="H1353" s="32">
        <f t="shared" si="344"/>
        <v>0</v>
      </c>
      <c r="I1353" s="32">
        <v>0</v>
      </c>
      <c r="J1353" s="32">
        <v>0</v>
      </c>
      <c r="K1353" s="32">
        <v>0</v>
      </c>
      <c r="L1353" s="32">
        <v>0</v>
      </c>
      <c r="M1353" s="32">
        <v>0</v>
      </c>
      <c r="N1353" s="32">
        <v>0</v>
      </c>
      <c r="O1353" s="192"/>
      <c r="P1353" s="189"/>
      <c r="Q1353" s="74"/>
    </row>
    <row r="1354" spans="1:17" ht="24" x14ac:dyDescent="0.25">
      <c r="A1354" s="190"/>
      <c r="B1354" s="189"/>
      <c r="C1354" s="189"/>
      <c r="D1354" s="189"/>
      <c r="E1354" s="189"/>
      <c r="F1354" s="189"/>
      <c r="G1354" s="114" t="s">
        <v>9</v>
      </c>
      <c r="H1354" s="32">
        <f t="shared" si="344"/>
        <v>0</v>
      </c>
      <c r="I1354" s="32">
        <v>0</v>
      </c>
      <c r="J1354" s="32">
        <v>0</v>
      </c>
      <c r="K1354" s="32">
        <v>0</v>
      </c>
      <c r="L1354" s="32">
        <v>0</v>
      </c>
      <c r="M1354" s="32">
        <v>0</v>
      </c>
      <c r="N1354" s="32">
        <v>0</v>
      </c>
      <c r="O1354" s="192"/>
      <c r="P1354" s="189"/>
      <c r="Q1354" s="74"/>
    </row>
    <row r="1355" spans="1:17" ht="36" x14ac:dyDescent="0.25">
      <c r="A1355" s="190" t="s">
        <v>2650</v>
      </c>
      <c r="B1355" s="189" t="s">
        <v>2646</v>
      </c>
      <c r="C1355" s="189" t="s">
        <v>200</v>
      </c>
      <c r="D1355" s="189" t="s">
        <v>44</v>
      </c>
      <c r="E1355" s="189">
        <v>45</v>
      </c>
      <c r="F1355" s="189" t="s">
        <v>261</v>
      </c>
      <c r="G1355" s="114" t="s">
        <v>4</v>
      </c>
      <c r="H1355" s="32">
        <f>SUM(H1356:H1359)</f>
        <v>39.6</v>
      </c>
      <c r="I1355" s="32">
        <f t="shared" ref="I1355:N1355" si="348">SUM(I1356:I1359)</f>
        <v>0</v>
      </c>
      <c r="J1355" s="32">
        <f t="shared" si="348"/>
        <v>0</v>
      </c>
      <c r="K1355" s="32">
        <f t="shared" si="348"/>
        <v>0</v>
      </c>
      <c r="L1355" s="32">
        <f t="shared" si="348"/>
        <v>0</v>
      </c>
      <c r="M1355" s="32">
        <f t="shared" si="348"/>
        <v>0</v>
      </c>
      <c r="N1355" s="32">
        <f t="shared" si="348"/>
        <v>39.6</v>
      </c>
      <c r="O1355" s="192">
        <v>721</v>
      </c>
      <c r="P1355" s="189" t="s">
        <v>2651</v>
      </c>
      <c r="Q1355" s="74"/>
    </row>
    <row r="1356" spans="1:17" ht="15.75" x14ac:dyDescent="0.25">
      <c r="A1356" s="190"/>
      <c r="B1356" s="189"/>
      <c r="C1356" s="189"/>
      <c r="D1356" s="189"/>
      <c r="E1356" s="189"/>
      <c r="F1356" s="189"/>
      <c r="G1356" s="114" t="s">
        <v>546</v>
      </c>
      <c r="H1356" s="32">
        <f t="shared" si="344"/>
        <v>0</v>
      </c>
      <c r="I1356" s="32">
        <v>0</v>
      </c>
      <c r="J1356" s="32">
        <v>0</v>
      </c>
      <c r="K1356" s="32">
        <v>0</v>
      </c>
      <c r="L1356" s="32">
        <v>0</v>
      </c>
      <c r="M1356" s="32">
        <v>0</v>
      </c>
      <c r="N1356" s="32">
        <v>0</v>
      </c>
      <c r="O1356" s="192"/>
      <c r="P1356" s="189"/>
      <c r="Q1356" s="74"/>
    </row>
    <row r="1357" spans="1:17" ht="36" x14ac:dyDescent="0.25">
      <c r="A1357" s="190"/>
      <c r="B1357" s="189"/>
      <c r="C1357" s="189"/>
      <c r="D1357" s="189"/>
      <c r="E1357" s="189"/>
      <c r="F1357" s="189"/>
      <c r="G1357" s="114" t="s">
        <v>7</v>
      </c>
      <c r="H1357" s="32">
        <f t="shared" si="344"/>
        <v>37.6</v>
      </c>
      <c r="I1357" s="32">
        <v>0</v>
      </c>
      <c r="J1357" s="32">
        <v>0</v>
      </c>
      <c r="K1357" s="32">
        <v>0</v>
      </c>
      <c r="L1357" s="32">
        <v>0</v>
      </c>
      <c r="M1357" s="32">
        <v>0</v>
      </c>
      <c r="N1357" s="32">
        <v>37.6</v>
      </c>
      <c r="O1357" s="192"/>
      <c r="P1357" s="189"/>
      <c r="Q1357" s="74"/>
    </row>
    <row r="1358" spans="1:17" ht="15.75" x14ac:dyDescent="0.25">
      <c r="A1358" s="190"/>
      <c r="B1358" s="189"/>
      <c r="C1358" s="189"/>
      <c r="D1358" s="189"/>
      <c r="E1358" s="189"/>
      <c r="F1358" s="189"/>
      <c r="G1358" s="114" t="s">
        <v>8</v>
      </c>
      <c r="H1358" s="32">
        <f t="shared" si="344"/>
        <v>2</v>
      </c>
      <c r="I1358" s="32">
        <v>0</v>
      </c>
      <c r="J1358" s="32">
        <v>0</v>
      </c>
      <c r="K1358" s="32">
        <v>0</v>
      </c>
      <c r="L1358" s="32">
        <v>0</v>
      </c>
      <c r="M1358" s="32">
        <v>0</v>
      </c>
      <c r="N1358" s="32">
        <v>2</v>
      </c>
      <c r="O1358" s="192"/>
      <c r="P1358" s="189"/>
      <c r="Q1358" s="74"/>
    </row>
    <row r="1359" spans="1:17" ht="24" x14ac:dyDescent="0.25">
      <c r="A1359" s="190"/>
      <c r="B1359" s="189"/>
      <c r="C1359" s="189"/>
      <c r="D1359" s="189"/>
      <c r="E1359" s="189"/>
      <c r="F1359" s="189"/>
      <c r="G1359" s="114" t="s">
        <v>9</v>
      </c>
      <c r="H1359" s="32">
        <f t="shared" si="344"/>
        <v>0</v>
      </c>
      <c r="I1359" s="32">
        <v>0</v>
      </c>
      <c r="J1359" s="32">
        <v>0</v>
      </c>
      <c r="K1359" s="32">
        <v>0</v>
      </c>
      <c r="L1359" s="32">
        <v>0</v>
      </c>
      <c r="M1359" s="32">
        <v>0</v>
      </c>
      <c r="N1359" s="32">
        <v>0</v>
      </c>
      <c r="O1359" s="192"/>
      <c r="P1359" s="189"/>
      <c r="Q1359" s="74"/>
    </row>
    <row r="1360" spans="1:17" ht="36" x14ac:dyDescent="0.25">
      <c r="A1360" s="190" t="s">
        <v>2652</v>
      </c>
      <c r="B1360" s="189" t="s">
        <v>2646</v>
      </c>
      <c r="C1360" s="189" t="s">
        <v>200</v>
      </c>
      <c r="D1360" s="189" t="s">
        <v>44</v>
      </c>
      <c r="E1360" s="189">
        <v>53</v>
      </c>
      <c r="F1360" s="189" t="s">
        <v>261</v>
      </c>
      <c r="G1360" s="114" t="s">
        <v>4</v>
      </c>
      <c r="H1360" s="32">
        <f>SUM(H1361:H1364)</f>
        <v>75.8</v>
      </c>
      <c r="I1360" s="32">
        <f t="shared" ref="I1360:N1360" si="349">SUM(I1361:I1364)</f>
        <v>0</v>
      </c>
      <c r="J1360" s="32">
        <f t="shared" si="349"/>
        <v>0</v>
      </c>
      <c r="K1360" s="32">
        <f t="shared" si="349"/>
        <v>0</v>
      </c>
      <c r="L1360" s="32">
        <f t="shared" si="349"/>
        <v>0</v>
      </c>
      <c r="M1360" s="32">
        <f t="shared" si="349"/>
        <v>0</v>
      </c>
      <c r="N1360" s="32">
        <f t="shared" si="349"/>
        <v>75.8</v>
      </c>
      <c r="O1360" s="192">
        <v>1160</v>
      </c>
      <c r="P1360" s="189" t="s">
        <v>2651</v>
      </c>
      <c r="Q1360" s="74"/>
    </row>
    <row r="1361" spans="1:17" ht="15.75" x14ac:dyDescent="0.25">
      <c r="A1361" s="190"/>
      <c r="B1361" s="189"/>
      <c r="C1361" s="189"/>
      <c r="D1361" s="189"/>
      <c r="E1361" s="189"/>
      <c r="F1361" s="189"/>
      <c r="G1361" s="114" t="s">
        <v>546</v>
      </c>
      <c r="H1361" s="32">
        <f t="shared" si="344"/>
        <v>0</v>
      </c>
      <c r="I1361" s="32">
        <v>0</v>
      </c>
      <c r="J1361" s="32">
        <v>0</v>
      </c>
      <c r="K1361" s="32">
        <v>0</v>
      </c>
      <c r="L1361" s="32">
        <v>0</v>
      </c>
      <c r="M1361" s="32">
        <v>0</v>
      </c>
      <c r="N1361" s="32">
        <v>0</v>
      </c>
      <c r="O1361" s="192"/>
      <c r="P1361" s="189"/>
      <c r="Q1361" s="74"/>
    </row>
    <row r="1362" spans="1:17" ht="36" x14ac:dyDescent="0.25">
      <c r="A1362" s="190"/>
      <c r="B1362" s="189"/>
      <c r="C1362" s="189"/>
      <c r="D1362" s="189"/>
      <c r="E1362" s="189"/>
      <c r="F1362" s="189"/>
      <c r="G1362" s="114" t="s">
        <v>7</v>
      </c>
      <c r="H1362" s="32">
        <f t="shared" si="344"/>
        <v>72</v>
      </c>
      <c r="I1362" s="32">
        <v>0</v>
      </c>
      <c r="J1362" s="32">
        <v>0</v>
      </c>
      <c r="K1362" s="32">
        <v>0</v>
      </c>
      <c r="L1362" s="32">
        <v>0</v>
      </c>
      <c r="M1362" s="32">
        <v>0</v>
      </c>
      <c r="N1362" s="32">
        <v>72</v>
      </c>
      <c r="O1362" s="192"/>
      <c r="P1362" s="189"/>
      <c r="Q1362" s="74"/>
    </row>
    <row r="1363" spans="1:17" ht="15.75" x14ac:dyDescent="0.25">
      <c r="A1363" s="190"/>
      <c r="B1363" s="189"/>
      <c r="C1363" s="189"/>
      <c r="D1363" s="189"/>
      <c r="E1363" s="189"/>
      <c r="F1363" s="189"/>
      <c r="G1363" s="114" t="s">
        <v>8</v>
      </c>
      <c r="H1363" s="32">
        <f t="shared" si="344"/>
        <v>3.8</v>
      </c>
      <c r="I1363" s="32">
        <v>0</v>
      </c>
      <c r="J1363" s="32">
        <v>0</v>
      </c>
      <c r="K1363" s="32">
        <v>0</v>
      </c>
      <c r="L1363" s="32">
        <v>0</v>
      </c>
      <c r="M1363" s="32">
        <v>0</v>
      </c>
      <c r="N1363" s="32">
        <v>3.8</v>
      </c>
      <c r="O1363" s="192"/>
      <c r="P1363" s="189"/>
      <c r="Q1363" s="74"/>
    </row>
    <row r="1364" spans="1:17" ht="24" x14ac:dyDescent="0.25">
      <c r="A1364" s="190"/>
      <c r="B1364" s="189"/>
      <c r="C1364" s="189"/>
      <c r="D1364" s="189"/>
      <c r="E1364" s="189"/>
      <c r="F1364" s="189"/>
      <c r="G1364" s="114" t="s">
        <v>9</v>
      </c>
      <c r="H1364" s="32">
        <f t="shared" si="344"/>
        <v>0</v>
      </c>
      <c r="I1364" s="32">
        <v>0</v>
      </c>
      <c r="J1364" s="32">
        <v>0</v>
      </c>
      <c r="K1364" s="32">
        <v>0</v>
      </c>
      <c r="L1364" s="32">
        <v>0</v>
      </c>
      <c r="M1364" s="32">
        <v>0</v>
      </c>
      <c r="N1364" s="32">
        <v>0</v>
      </c>
      <c r="O1364" s="192"/>
      <c r="P1364" s="189"/>
      <c r="Q1364" s="74"/>
    </row>
    <row r="1365" spans="1:17" ht="36" x14ac:dyDescent="0.25">
      <c r="A1365" s="190" t="s">
        <v>2653</v>
      </c>
      <c r="B1365" s="189" t="s">
        <v>2646</v>
      </c>
      <c r="C1365" s="189" t="s">
        <v>200</v>
      </c>
      <c r="D1365" s="189" t="s">
        <v>44</v>
      </c>
      <c r="E1365" s="189">
        <v>90</v>
      </c>
      <c r="F1365" s="189" t="s">
        <v>261</v>
      </c>
      <c r="G1365" s="114" t="s">
        <v>4</v>
      </c>
      <c r="H1365" s="32">
        <f>SUM(H1366:H1369)</f>
        <v>6.7</v>
      </c>
      <c r="I1365" s="32">
        <f t="shared" ref="I1365:N1365" si="350">SUM(I1366:I1369)</f>
        <v>0</v>
      </c>
      <c r="J1365" s="32">
        <f t="shared" si="350"/>
        <v>0</v>
      </c>
      <c r="K1365" s="32">
        <f t="shared" si="350"/>
        <v>0</v>
      </c>
      <c r="L1365" s="32">
        <f t="shared" si="350"/>
        <v>0</v>
      </c>
      <c r="M1365" s="32">
        <f t="shared" si="350"/>
        <v>0</v>
      </c>
      <c r="N1365" s="32">
        <f t="shared" si="350"/>
        <v>6.7</v>
      </c>
      <c r="O1365" s="192">
        <v>5035</v>
      </c>
      <c r="P1365" s="189" t="s">
        <v>1975</v>
      </c>
      <c r="Q1365" s="74"/>
    </row>
    <row r="1366" spans="1:17" ht="15.75" x14ac:dyDescent="0.25">
      <c r="A1366" s="190"/>
      <c r="B1366" s="189"/>
      <c r="C1366" s="189"/>
      <c r="D1366" s="189"/>
      <c r="E1366" s="189"/>
      <c r="F1366" s="189"/>
      <c r="G1366" s="114" t="s">
        <v>546</v>
      </c>
      <c r="H1366" s="32">
        <f t="shared" si="344"/>
        <v>0</v>
      </c>
      <c r="I1366" s="32">
        <v>0</v>
      </c>
      <c r="J1366" s="32">
        <v>0</v>
      </c>
      <c r="K1366" s="32">
        <v>0</v>
      </c>
      <c r="L1366" s="32">
        <v>0</v>
      </c>
      <c r="M1366" s="32">
        <v>0</v>
      </c>
      <c r="N1366" s="32">
        <v>0</v>
      </c>
      <c r="O1366" s="192"/>
      <c r="P1366" s="189"/>
      <c r="Q1366" s="74"/>
    </row>
    <row r="1367" spans="1:17" ht="36" x14ac:dyDescent="0.25">
      <c r="A1367" s="190"/>
      <c r="B1367" s="189"/>
      <c r="C1367" s="189"/>
      <c r="D1367" s="189"/>
      <c r="E1367" s="189"/>
      <c r="F1367" s="189"/>
      <c r="G1367" s="114" t="s">
        <v>7</v>
      </c>
      <c r="H1367" s="32">
        <f t="shared" si="344"/>
        <v>6.4</v>
      </c>
      <c r="I1367" s="32">
        <v>0</v>
      </c>
      <c r="J1367" s="32">
        <v>0</v>
      </c>
      <c r="K1367" s="32">
        <v>0</v>
      </c>
      <c r="L1367" s="32">
        <v>0</v>
      </c>
      <c r="M1367" s="32">
        <v>0</v>
      </c>
      <c r="N1367" s="32">
        <v>6.4</v>
      </c>
      <c r="O1367" s="192"/>
      <c r="P1367" s="189"/>
      <c r="Q1367" s="74"/>
    </row>
    <row r="1368" spans="1:17" ht="15.75" x14ac:dyDescent="0.25">
      <c r="A1368" s="190"/>
      <c r="B1368" s="189"/>
      <c r="C1368" s="189"/>
      <c r="D1368" s="189"/>
      <c r="E1368" s="189"/>
      <c r="F1368" s="189"/>
      <c r="G1368" s="114" t="s">
        <v>8</v>
      </c>
      <c r="H1368" s="32">
        <f t="shared" si="344"/>
        <v>0.3</v>
      </c>
      <c r="I1368" s="32">
        <v>0</v>
      </c>
      <c r="J1368" s="32">
        <v>0</v>
      </c>
      <c r="K1368" s="32">
        <v>0</v>
      </c>
      <c r="L1368" s="32">
        <v>0</v>
      </c>
      <c r="M1368" s="32">
        <v>0</v>
      </c>
      <c r="N1368" s="32">
        <v>0.3</v>
      </c>
      <c r="O1368" s="192"/>
      <c r="P1368" s="189"/>
      <c r="Q1368" s="74"/>
    </row>
    <row r="1369" spans="1:17" ht="24" x14ac:dyDescent="0.25">
      <c r="A1369" s="190"/>
      <c r="B1369" s="189"/>
      <c r="C1369" s="189"/>
      <c r="D1369" s="189"/>
      <c r="E1369" s="189"/>
      <c r="F1369" s="189"/>
      <c r="G1369" s="114" t="s">
        <v>9</v>
      </c>
      <c r="H1369" s="32">
        <f t="shared" si="344"/>
        <v>0</v>
      </c>
      <c r="I1369" s="32">
        <v>0</v>
      </c>
      <c r="J1369" s="32">
        <v>0</v>
      </c>
      <c r="K1369" s="32">
        <v>0</v>
      </c>
      <c r="L1369" s="32">
        <v>0</v>
      </c>
      <c r="M1369" s="32">
        <v>0</v>
      </c>
      <c r="N1369" s="32">
        <v>0</v>
      </c>
      <c r="O1369" s="192"/>
      <c r="P1369" s="189"/>
      <c r="Q1369" s="74"/>
    </row>
    <row r="1370" spans="1:17" ht="36" x14ac:dyDescent="0.25">
      <c r="A1370" s="190" t="s">
        <v>2654</v>
      </c>
      <c r="B1370" s="189" t="s">
        <v>2646</v>
      </c>
      <c r="C1370" s="189" t="s">
        <v>200</v>
      </c>
      <c r="D1370" s="189" t="s">
        <v>44</v>
      </c>
      <c r="E1370" s="189">
        <v>50</v>
      </c>
      <c r="F1370" s="189" t="s">
        <v>261</v>
      </c>
      <c r="G1370" s="114" t="s">
        <v>4</v>
      </c>
      <c r="H1370" s="32">
        <f>SUM(H1371:H1374)</f>
        <v>9.4</v>
      </c>
      <c r="I1370" s="32">
        <f t="shared" ref="I1370:N1370" si="351">SUM(I1371:I1374)</f>
        <v>0</v>
      </c>
      <c r="J1370" s="32">
        <f t="shared" si="351"/>
        <v>0</v>
      </c>
      <c r="K1370" s="32">
        <f t="shared" si="351"/>
        <v>0</v>
      </c>
      <c r="L1370" s="32">
        <f t="shared" si="351"/>
        <v>0</v>
      </c>
      <c r="M1370" s="32">
        <f t="shared" si="351"/>
        <v>0</v>
      </c>
      <c r="N1370" s="32">
        <f t="shared" si="351"/>
        <v>9.4</v>
      </c>
      <c r="O1370" s="192">
        <v>1163</v>
      </c>
      <c r="P1370" s="189" t="s">
        <v>1975</v>
      </c>
      <c r="Q1370" s="74"/>
    </row>
    <row r="1371" spans="1:17" ht="15.75" x14ac:dyDescent="0.25">
      <c r="A1371" s="190"/>
      <c r="B1371" s="189"/>
      <c r="C1371" s="189"/>
      <c r="D1371" s="189"/>
      <c r="E1371" s="189"/>
      <c r="F1371" s="189"/>
      <c r="G1371" s="114" t="s">
        <v>546</v>
      </c>
      <c r="H1371" s="32">
        <f t="shared" si="344"/>
        <v>0</v>
      </c>
      <c r="I1371" s="32">
        <v>0</v>
      </c>
      <c r="J1371" s="32">
        <v>0</v>
      </c>
      <c r="K1371" s="32">
        <v>0</v>
      </c>
      <c r="L1371" s="32">
        <v>0</v>
      </c>
      <c r="M1371" s="32">
        <v>0</v>
      </c>
      <c r="N1371" s="32">
        <v>0</v>
      </c>
      <c r="O1371" s="192"/>
      <c r="P1371" s="189"/>
      <c r="Q1371" s="74"/>
    </row>
    <row r="1372" spans="1:17" ht="36" x14ac:dyDescent="0.25">
      <c r="A1372" s="190"/>
      <c r="B1372" s="189"/>
      <c r="C1372" s="189"/>
      <c r="D1372" s="189"/>
      <c r="E1372" s="189"/>
      <c r="F1372" s="189"/>
      <c r="G1372" s="114" t="s">
        <v>7</v>
      </c>
      <c r="H1372" s="32">
        <f t="shared" si="344"/>
        <v>8.9</v>
      </c>
      <c r="I1372" s="32">
        <v>0</v>
      </c>
      <c r="J1372" s="32">
        <v>0</v>
      </c>
      <c r="K1372" s="32">
        <v>0</v>
      </c>
      <c r="L1372" s="32">
        <v>0</v>
      </c>
      <c r="M1372" s="32">
        <v>0</v>
      </c>
      <c r="N1372" s="32">
        <v>8.9</v>
      </c>
      <c r="O1372" s="192"/>
      <c r="P1372" s="189"/>
      <c r="Q1372" s="74"/>
    </row>
    <row r="1373" spans="1:17" ht="15.75" x14ac:dyDescent="0.25">
      <c r="A1373" s="190"/>
      <c r="B1373" s="189"/>
      <c r="C1373" s="189"/>
      <c r="D1373" s="189"/>
      <c r="E1373" s="189"/>
      <c r="F1373" s="189"/>
      <c r="G1373" s="114" t="s">
        <v>8</v>
      </c>
      <c r="H1373" s="32">
        <f t="shared" si="344"/>
        <v>0.5</v>
      </c>
      <c r="I1373" s="32">
        <v>0</v>
      </c>
      <c r="J1373" s="32">
        <v>0</v>
      </c>
      <c r="K1373" s="32">
        <v>0</v>
      </c>
      <c r="L1373" s="32">
        <v>0</v>
      </c>
      <c r="M1373" s="32">
        <v>0</v>
      </c>
      <c r="N1373" s="32">
        <v>0.5</v>
      </c>
      <c r="O1373" s="192"/>
      <c r="P1373" s="189"/>
      <c r="Q1373" s="74"/>
    </row>
    <row r="1374" spans="1:17" ht="24" x14ac:dyDescent="0.25">
      <c r="A1374" s="190"/>
      <c r="B1374" s="189"/>
      <c r="C1374" s="189"/>
      <c r="D1374" s="189"/>
      <c r="E1374" s="189"/>
      <c r="F1374" s="189"/>
      <c r="G1374" s="114" t="s">
        <v>9</v>
      </c>
      <c r="H1374" s="32">
        <f t="shared" si="344"/>
        <v>0</v>
      </c>
      <c r="I1374" s="32">
        <v>0</v>
      </c>
      <c r="J1374" s="32">
        <v>0</v>
      </c>
      <c r="K1374" s="32">
        <v>0</v>
      </c>
      <c r="L1374" s="32">
        <v>0</v>
      </c>
      <c r="M1374" s="32">
        <v>0</v>
      </c>
      <c r="N1374" s="32">
        <v>0</v>
      </c>
      <c r="O1374" s="192"/>
      <c r="P1374" s="189"/>
      <c r="Q1374" s="74"/>
    </row>
    <row r="1375" spans="1:17" ht="36" x14ac:dyDescent="0.25">
      <c r="A1375" s="190" t="s">
        <v>2655</v>
      </c>
      <c r="B1375" s="189" t="s">
        <v>2646</v>
      </c>
      <c r="C1375" s="189" t="s">
        <v>200</v>
      </c>
      <c r="D1375" s="189" t="s">
        <v>44</v>
      </c>
      <c r="E1375" s="189">
        <v>70</v>
      </c>
      <c r="F1375" s="189" t="s">
        <v>611</v>
      </c>
      <c r="G1375" s="114" t="s">
        <v>4</v>
      </c>
      <c r="H1375" s="32">
        <f>SUM(H1376:H1379)</f>
        <v>42.800000000000004</v>
      </c>
      <c r="I1375" s="32">
        <f t="shared" ref="I1375:N1375" si="352">SUM(I1376:I1379)</f>
        <v>0</v>
      </c>
      <c r="J1375" s="32">
        <f t="shared" si="352"/>
        <v>0</v>
      </c>
      <c r="K1375" s="32">
        <f t="shared" si="352"/>
        <v>0</v>
      </c>
      <c r="L1375" s="32">
        <f t="shared" si="352"/>
        <v>0</v>
      </c>
      <c r="M1375" s="32">
        <f t="shared" si="352"/>
        <v>0</v>
      </c>
      <c r="N1375" s="32">
        <f t="shared" si="352"/>
        <v>42.800000000000004</v>
      </c>
      <c r="O1375" s="192">
        <v>1082</v>
      </c>
      <c r="P1375" s="189" t="s">
        <v>2656</v>
      </c>
      <c r="Q1375" s="74"/>
    </row>
    <row r="1376" spans="1:17" ht="15.75" x14ac:dyDescent="0.25">
      <c r="A1376" s="190"/>
      <c r="B1376" s="189"/>
      <c r="C1376" s="189"/>
      <c r="D1376" s="189"/>
      <c r="E1376" s="189"/>
      <c r="F1376" s="189"/>
      <c r="G1376" s="114" t="s">
        <v>546</v>
      </c>
      <c r="H1376" s="32">
        <f t="shared" si="344"/>
        <v>0</v>
      </c>
      <c r="I1376" s="32">
        <v>0</v>
      </c>
      <c r="J1376" s="32">
        <v>0</v>
      </c>
      <c r="K1376" s="32">
        <v>0</v>
      </c>
      <c r="L1376" s="32">
        <v>0</v>
      </c>
      <c r="M1376" s="32">
        <v>0</v>
      </c>
      <c r="N1376" s="32">
        <v>0</v>
      </c>
      <c r="O1376" s="192"/>
      <c r="P1376" s="189"/>
      <c r="Q1376" s="74"/>
    </row>
    <row r="1377" spans="1:17" ht="36" x14ac:dyDescent="0.25">
      <c r="A1377" s="190"/>
      <c r="B1377" s="189"/>
      <c r="C1377" s="189"/>
      <c r="D1377" s="189"/>
      <c r="E1377" s="189"/>
      <c r="F1377" s="189"/>
      <c r="G1377" s="114" t="s">
        <v>7</v>
      </c>
      <c r="H1377" s="32">
        <f t="shared" si="344"/>
        <v>40.700000000000003</v>
      </c>
      <c r="I1377" s="32">
        <v>0</v>
      </c>
      <c r="J1377" s="32">
        <v>0</v>
      </c>
      <c r="K1377" s="32">
        <v>0</v>
      </c>
      <c r="L1377" s="32">
        <v>0</v>
      </c>
      <c r="M1377" s="32">
        <v>0</v>
      </c>
      <c r="N1377" s="32">
        <v>40.700000000000003</v>
      </c>
      <c r="O1377" s="192"/>
      <c r="P1377" s="189"/>
      <c r="Q1377" s="74"/>
    </row>
    <row r="1378" spans="1:17" ht="15.75" x14ac:dyDescent="0.25">
      <c r="A1378" s="190"/>
      <c r="B1378" s="189"/>
      <c r="C1378" s="189"/>
      <c r="D1378" s="189"/>
      <c r="E1378" s="189"/>
      <c r="F1378" s="189"/>
      <c r="G1378" s="114" t="s">
        <v>8</v>
      </c>
      <c r="H1378" s="32">
        <f t="shared" si="344"/>
        <v>2.1</v>
      </c>
      <c r="I1378" s="32">
        <v>0</v>
      </c>
      <c r="J1378" s="32">
        <v>0</v>
      </c>
      <c r="K1378" s="32">
        <v>0</v>
      </c>
      <c r="L1378" s="32">
        <v>0</v>
      </c>
      <c r="M1378" s="32">
        <v>0</v>
      </c>
      <c r="N1378" s="32">
        <v>2.1</v>
      </c>
      <c r="O1378" s="192"/>
      <c r="P1378" s="189"/>
      <c r="Q1378" s="74"/>
    </row>
    <row r="1379" spans="1:17" ht="24" x14ac:dyDescent="0.25">
      <c r="A1379" s="190"/>
      <c r="B1379" s="189"/>
      <c r="C1379" s="189"/>
      <c r="D1379" s="189"/>
      <c r="E1379" s="189"/>
      <c r="F1379" s="189"/>
      <c r="G1379" s="114" t="s">
        <v>9</v>
      </c>
      <c r="H1379" s="32">
        <f t="shared" si="344"/>
        <v>0</v>
      </c>
      <c r="I1379" s="32">
        <v>0</v>
      </c>
      <c r="J1379" s="32">
        <v>0</v>
      </c>
      <c r="K1379" s="32">
        <v>0</v>
      </c>
      <c r="L1379" s="32">
        <v>0</v>
      </c>
      <c r="M1379" s="32">
        <v>0</v>
      </c>
      <c r="N1379" s="32">
        <v>0</v>
      </c>
      <c r="O1379" s="192"/>
      <c r="P1379" s="189"/>
      <c r="Q1379" s="74"/>
    </row>
    <row r="1380" spans="1:17" ht="36" x14ac:dyDescent="0.25">
      <c r="A1380" s="190" t="s">
        <v>2657</v>
      </c>
      <c r="B1380" s="189" t="s">
        <v>2646</v>
      </c>
      <c r="C1380" s="189" t="s">
        <v>200</v>
      </c>
      <c r="D1380" s="189" t="s">
        <v>44</v>
      </c>
      <c r="E1380" s="189">
        <v>50</v>
      </c>
      <c r="F1380" s="189" t="s">
        <v>261</v>
      </c>
      <c r="G1380" s="114" t="s">
        <v>4</v>
      </c>
      <c r="H1380" s="32">
        <f>SUM(H1381:H1384)</f>
        <v>13.5</v>
      </c>
      <c r="I1380" s="32">
        <f t="shared" ref="I1380:N1380" si="353">SUM(I1381:I1384)</f>
        <v>0</v>
      </c>
      <c r="J1380" s="32">
        <f t="shared" si="353"/>
        <v>0</v>
      </c>
      <c r="K1380" s="32">
        <f t="shared" si="353"/>
        <v>0</v>
      </c>
      <c r="L1380" s="32">
        <f t="shared" si="353"/>
        <v>0</v>
      </c>
      <c r="M1380" s="32">
        <f t="shared" si="353"/>
        <v>0</v>
      </c>
      <c r="N1380" s="32">
        <f t="shared" si="353"/>
        <v>13.5</v>
      </c>
      <c r="O1380" s="192">
        <v>1163</v>
      </c>
      <c r="P1380" s="189" t="s">
        <v>1975</v>
      </c>
      <c r="Q1380" s="74"/>
    </row>
    <row r="1381" spans="1:17" ht="15.75" x14ac:dyDescent="0.25">
      <c r="A1381" s="190"/>
      <c r="B1381" s="189"/>
      <c r="C1381" s="189"/>
      <c r="D1381" s="189"/>
      <c r="E1381" s="189"/>
      <c r="F1381" s="189"/>
      <c r="G1381" s="114" t="s">
        <v>546</v>
      </c>
      <c r="H1381" s="32">
        <f t="shared" si="344"/>
        <v>0</v>
      </c>
      <c r="I1381" s="32">
        <v>0</v>
      </c>
      <c r="J1381" s="32">
        <v>0</v>
      </c>
      <c r="K1381" s="32">
        <v>0</v>
      </c>
      <c r="L1381" s="32">
        <v>0</v>
      </c>
      <c r="M1381" s="32">
        <v>0</v>
      </c>
      <c r="N1381" s="32">
        <v>0</v>
      </c>
      <c r="O1381" s="192"/>
      <c r="P1381" s="189"/>
      <c r="Q1381" s="74"/>
    </row>
    <row r="1382" spans="1:17" ht="36" x14ac:dyDescent="0.25">
      <c r="A1382" s="190"/>
      <c r="B1382" s="189"/>
      <c r="C1382" s="189"/>
      <c r="D1382" s="189"/>
      <c r="E1382" s="189"/>
      <c r="F1382" s="189"/>
      <c r="G1382" s="114" t="s">
        <v>7</v>
      </c>
      <c r="H1382" s="32">
        <f t="shared" si="344"/>
        <v>12.8</v>
      </c>
      <c r="I1382" s="32">
        <v>0</v>
      </c>
      <c r="J1382" s="32">
        <v>0</v>
      </c>
      <c r="K1382" s="32">
        <v>0</v>
      </c>
      <c r="L1382" s="32">
        <v>0</v>
      </c>
      <c r="M1382" s="32">
        <v>0</v>
      </c>
      <c r="N1382" s="32">
        <v>12.8</v>
      </c>
      <c r="O1382" s="192"/>
      <c r="P1382" s="189"/>
      <c r="Q1382" s="74"/>
    </row>
    <row r="1383" spans="1:17" ht="15.75" x14ac:dyDescent="0.25">
      <c r="A1383" s="190"/>
      <c r="B1383" s="189"/>
      <c r="C1383" s="189"/>
      <c r="D1383" s="189"/>
      <c r="E1383" s="189"/>
      <c r="F1383" s="189"/>
      <c r="G1383" s="114" t="s">
        <v>8</v>
      </c>
      <c r="H1383" s="32">
        <f t="shared" si="344"/>
        <v>0.7</v>
      </c>
      <c r="I1383" s="32">
        <v>0</v>
      </c>
      <c r="J1383" s="32">
        <v>0</v>
      </c>
      <c r="K1383" s="32">
        <v>0</v>
      </c>
      <c r="L1383" s="32">
        <v>0</v>
      </c>
      <c r="M1383" s="32">
        <v>0</v>
      </c>
      <c r="N1383" s="32">
        <v>0.7</v>
      </c>
      <c r="O1383" s="192"/>
      <c r="P1383" s="189"/>
      <c r="Q1383" s="74"/>
    </row>
    <row r="1384" spans="1:17" ht="24" x14ac:dyDescent="0.25">
      <c r="A1384" s="190"/>
      <c r="B1384" s="189"/>
      <c r="C1384" s="189"/>
      <c r="D1384" s="189"/>
      <c r="E1384" s="189"/>
      <c r="F1384" s="189"/>
      <c r="G1384" s="114" t="s">
        <v>9</v>
      </c>
      <c r="H1384" s="32">
        <f t="shared" si="344"/>
        <v>0</v>
      </c>
      <c r="I1384" s="32">
        <v>0</v>
      </c>
      <c r="J1384" s="32">
        <v>0</v>
      </c>
      <c r="K1384" s="32">
        <v>0</v>
      </c>
      <c r="L1384" s="32">
        <v>0</v>
      </c>
      <c r="M1384" s="32">
        <v>0</v>
      </c>
      <c r="N1384" s="32">
        <v>0</v>
      </c>
      <c r="O1384" s="192"/>
      <c r="P1384" s="189"/>
      <c r="Q1384" s="74"/>
    </row>
    <row r="1385" spans="1:17" ht="36" x14ac:dyDescent="0.25">
      <c r="A1385" s="190" t="s">
        <v>2658</v>
      </c>
      <c r="B1385" s="189" t="s">
        <v>2646</v>
      </c>
      <c r="C1385" s="189" t="s">
        <v>200</v>
      </c>
      <c r="D1385" s="189" t="s">
        <v>44</v>
      </c>
      <c r="E1385" s="189">
        <v>75</v>
      </c>
      <c r="F1385" s="189" t="s">
        <v>261</v>
      </c>
      <c r="G1385" s="114" t="s">
        <v>4</v>
      </c>
      <c r="H1385" s="32">
        <f>SUM(H1386:H1389)</f>
        <v>14.5</v>
      </c>
      <c r="I1385" s="32">
        <f t="shared" ref="I1385:N1385" si="354">SUM(I1386:I1389)</f>
        <v>0</v>
      </c>
      <c r="J1385" s="32">
        <f t="shared" si="354"/>
        <v>0</v>
      </c>
      <c r="K1385" s="32">
        <f t="shared" si="354"/>
        <v>0</v>
      </c>
      <c r="L1385" s="32">
        <f t="shared" si="354"/>
        <v>0</v>
      </c>
      <c r="M1385" s="32">
        <f t="shared" si="354"/>
        <v>0</v>
      </c>
      <c r="N1385" s="32">
        <f t="shared" si="354"/>
        <v>14.5</v>
      </c>
      <c r="O1385" s="192">
        <v>5035</v>
      </c>
      <c r="P1385" s="189" t="s">
        <v>1975</v>
      </c>
      <c r="Q1385" s="74"/>
    </row>
    <row r="1386" spans="1:17" ht="15.75" x14ac:dyDescent="0.25">
      <c r="A1386" s="190"/>
      <c r="B1386" s="189"/>
      <c r="C1386" s="189"/>
      <c r="D1386" s="189"/>
      <c r="E1386" s="189"/>
      <c r="F1386" s="189"/>
      <c r="G1386" s="114" t="s">
        <v>546</v>
      </c>
      <c r="H1386" s="32">
        <f t="shared" si="344"/>
        <v>0</v>
      </c>
      <c r="I1386" s="32">
        <v>0</v>
      </c>
      <c r="J1386" s="32">
        <v>0</v>
      </c>
      <c r="K1386" s="32">
        <v>0</v>
      </c>
      <c r="L1386" s="32">
        <v>0</v>
      </c>
      <c r="M1386" s="32">
        <v>0</v>
      </c>
      <c r="N1386" s="32">
        <v>0</v>
      </c>
      <c r="O1386" s="192"/>
      <c r="P1386" s="189"/>
      <c r="Q1386" s="74"/>
    </row>
    <row r="1387" spans="1:17" ht="36" x14ac:dyDescent="0.25">
      <c r="A1387" s="190"/>
      <c r="B1387" s="189"/>
      <c r="C1387" s="189"/>
      <c r="D1387" s="189"/>
      <c r="E1387" s="189"/>
      <c r="F1387" s="189"/>
      <c r="G1387" s="114" t="s">
        <v>7</v>
      </c>
      <c r="H1387" s="32">
        <f t="shared" si="344"/>
        <v>13.8</v>
      </c>
      <c r="I1387" s="32">
        <v>0</v>
      </c>
      <c r="J1387" s="32">
        <v>0</v>
      </c>
      <c r="K1387" s="32">
        <v>0</v>
      </c>
      <c r="L1387" s="32">
        <v>0</v>
      </c>
      <c r="M1387" s="32">
        <v>0</v>
      </c>
      <c r="N1387" s="32">
        <v>13.8</v>
      </c>
      <c r="O1387" s="192"/>
      <c r="P1387" s="189"/>
      <c r="Q1387" s="74"/>
    </row>
    <row r="1388" spans="1:17" ht="15.75" x14ac:dyDescent="0.25">
      <c r="A1388" s="190"/>
      <c r="B1388" s="189"/>
      <c r="C1388" s="189"/>
      <c r="D1388" s="189"/>
      <c r="E1388" s="189"/>
      <c r="F1388" s="189"/>
      <c r="G1388" s="114" t="s">
        <v>8</v>
      </c>
      <c r="H1388" s="32">
        <f t="shared" si="344"/>
        <v>0.7</v>
      </c>
      <c r="I1388" s="32">
        <v>0</v>
      </c>
      <c r="J1388" s="32">
        <v>0</v>
      </c>
      <c r="K1388" s="32">
        <v>0</v>
      </c>
      <c r="L1388" s="32">
        <v>0</v>
      </c>
      <c r="M1388" s="32">
        <v>0</v>
      </c>
      <c r="N1388" s="32">
        <v>0.7</v>
      </c>
      <c r="O1388" s="192"/>
      <c r="P1388" s="189"/>
      <c r="Q1388" s="74"/>
    </row>
    <row r="1389" spans="1:17" ht="24" x14ac:dyDescent="0.25">
      <c r="A1389" s="190"/>
      <c r="B1389" s="189"/>
      <c r="C1389" s="189"/>
      <c r="D1389" s="189"/>
      <c r="E1389" s="189"/>
      <c r="F1389" s="189"/>
      <c r="G1389" s="114" t="s">
        <v>9</v>
      </c>
      <c r="H1389" s="32">
        <f t="shared" si="344"/>
        <v>0</v>
      </c>
      <c r="I1389" s="32">
        <v>0</v>
      </c>
      <c r="J1389" s="32">
        <v>0</v>
      </c>
      <c r="K1389" s="32">
        <v>0</v>
      </c>
      <c r="L1389" s="32">
        <v>0</v>
      </c>
      <c r="M1389" s="32">
        <v>0</v>
      </c>
      <c r="N1389" s="32">
        <v>0</v>
      </c>
      <c r="O1389" s="192"/>
      <c r="P1389" s="189"/>
      <c r="Q1389" s="74"/>
    </row>
    <row r="1390" spans="1:17" ht="36" x14ac:dyDescent="0.25">
      <c r="A1390" s="190" t="s">
        <v>2659</v>
      </c>
      <c r="B1390" s="189" t="s">
        <v>2646</v>
      </c>
      <c r="C1390" s="189" t="s">
        <v>200</v>
      </c>
      <c r="D1390" s="189" t="s">
        <v>458</v>
      </c>
      <c r="E1390" s="189">
        <v>100</v>
      </c>
      <c r="F1390" s="189" t="s">
        <v>611</v>
      </c>
      <c r="G1390" s="114" t="s">
        <v>4</v>
      </c>
      <c r="H1390" s="32">
        <f t="shared" ref="H1390:N1390" si="355">SUM(H1391:H1394)</f>
        <v>16.900000000000002</v>
      </c>
      <c r="I1390" s="32">
        <f t="shared" si="355"/>
        <v>0</v>
      </c>
      <c r="J1390" s="32">
        <f t="shared" si="355"/>
        <v>0</v>
      </c>
      <c r="K1390" s="32">
        <f t="shared" si="355"/>
        <v>0</v>
      </c>
      <c r="L1390" s="32">
        <f t="shared" si="355"/>
        <v>16.900000000000002</v>
      </c>
      <c r="M1390" s="32">
        <f t="shared" si="355"/>
        <v>0</v>
      </c>
      <c r="N1390" s="32">
        <f t="shared" si="355"/>
        <v>0</v>
      </c>
      <c r="O1390" s="192">
        <v>992</v>
      </c>
      <c r="P1390" s="189" t="s">
        <v>1975</v>
      </c>
      <c r="Q1390" s="74"/>
    </row>
    <row r="1391" spans="1:17" ht="15.75" x14ac:dyDescent="0.25">
      <c r="A1391" s="190"/>
      <c r="B1391" s="189"/>
      <c r="C1391" s="189"/>
      <c r="D1391" s="189"/>
      <c r="E1391" s="189"/>
      <c r="F1391" s="189"/>
      <c r="G1391" s="114" t="s">
        <v>546</v>
      </c>
      <c r="H1391" s="32">
        <f t="shared" si="344"/>
        <v>0</v>
      </c>
      <c r="I1391" s="32">
        <v>0</v>
      </c>
      <c r="J1391" s="32">
        <v>0</v>
      </c>
      <c r="K1391" s="32">
        <v>0</v>
      </c>
      <c r="L1391" s="32">
        <v>0</v>
      </c>
      <c r="M1391" s="32">
        <v>0</v>
      </c>
      <c r="N1391" s="32">
        <v>0</v>
      </c>
      <c r="O1391" s="192"/>
      <c r="P1391" s="189"/>
      <c r="Q1391" s="74"/>
    </row>
    <row r="1392" spans="1:17" ht="36" x14ac:dyDescent="0.25">
      <c r="A1392" s="190"/>
      <c r="B1392" s="189"/>
      <c r="C1392" s="189"/>
      <c r="D1392" s="189"/>
      <c r="E1392" s="189"/>
      <c r="F1392" s="189"/>
      <c r="G1392" s="114" t="s">
        <v>7</v>
      </c>
      <c r="H1392" s="32">
        <f t="shared" si="344"/>
        <v>16.100000000000001</v>
      </c>
      <c r="I1392" s="32">
        <v>0</v>
      </c>
      <c r="J1392" s="32">
        <v>0</v>
      </c>
      <c r="K1392" s="32">
        <v>0</v>
      </c>
      <c r="L1392" s="32">
        <v>16.100000000000001</v>
      </c>
      <c r="M1392" s="32">
        <v>0</v>
      </c>
      <c r="N1392" s="32">
        <v>0</v>
      </c>
      <c r="O1392" s="192"/>
      <c r="P1392" s="189"/>
      <c r="Q1392" s="74"/>
    </row>
    <row r="1393" spans="1:17" ht="15.75" x14ac:dyDescent="0.25">
      <c r="A1393" s="190"/>
      <c r="B1393" s="189"/>
      <c r="C1393" s="189"/>
      <c r="D1393" s="189"/>
      <c r="E1393" s="189"/>
      <c r="F1393" s="189"/>
      <c r="G1393" s="114" t="s">
        <v>8</v>
      </c>
      <c r="H1393" s="32">
        <f t="shared" si="344"/>
        <v>0.8</v>
      </c>
      <c r="I1393" s="32">
        <v>0</v>
      </c>
      <c r="J1393" s="32">
        <v>0</v>
      </c>
      <c r="K1393" s="32">
        <v>0</v>
      </c>
      <c r="L1393" s="32">
        <v>0.8</v>
      </c>
      <c r="M1393" s="32">
        <v>0</v>
      </c>
      <c r="N1393" s="32">
        <v>0</v>
      </c>
      <c r="O1393" s="192"/>
      <c r="P1393" s="189"/>
      <c r="Q1393" s="74"/>
    </row>
    <row r="1394" spans="1:17" ht="24" x14ac:dyDescent="0.25">
      <c r="A1394" s="190"/>
      <c r="B1394" s="189"/>
      <c r="C1394" s="189"/>
      <c r="D1394" s="189"/>
      <c r="E1394" s="189"/>
      <c r="F1394" s="189"/>
      <c r="G1394" s="114" t="s">
        <v>9</v>
      </c>
      <c r="H1394" s="32">
        <f t="shared" si="344"/>
        <v>0</v>
      </c>
      <c r="I1394" s="32">
        <v>0</v>
      </c>
      <c r="J1394" s="32">
        <v>0</v>
      </c>
      <c r="K1394" s="32">
        <v>0</v>
      </c>
      <c r="L1394" s="32">
        <v>0</v>
      </c>
      <c r="M1394" s="32">
        <v>0</v>
      </c>
      <c r="N1394" s="32">
        <v>0</v>
      </c>
      <c r="O1394" s="192"/>
      <c r="P1394" s="189"/>
      <c r="Q1394" s="74"/>
    </row>
    <row r="1395" spans="1:17" ht="36" x14ac:dyDescent="0.25">
      <c r="A1395" s="190" t="s">
        <v>2660</v>
      </c>
      <c r="B1395" s="189" t="s">
        <v>2661</v>
      </c>
      <c r="C1395" s="189" t="s">
        <v>200</v>
      </c>
      <c r="D1395" s="189" t="s">
        <v>44</v>
      </c>
      <c r="E1395" s="189">
        <v>115</v>
      </c>
      <c r="F1395" s="189" t="s">
        <v>611</v>
      </c>
      <c r="G1395" s="114" t="s">
        <v>4</v>
      </c>
      <c r="H1395" s="32">
        <f>SUM(H1396:H1399)</f>
        <v>15.100000000000001</v>
      </c>
      <c r="I1395" s="32">
        <f t="shared" ref="I1395:N1395" si="356">SUM(I1396:I1399)</f>
        <v>0</v>
      </c>
      <c r="J1395" s="32">
        <f t="shared" si="356"/>
        <v>0</v>
      </c>
      <c r="K1395" s="32">
        <f t="shared" si="356"/>
        <v>0</v>
      </c>
      <c r="L1395" s="32">
        <f t="shared" si="356"/>
        <v>15.100000000000001</v>
      </c>
      <c r="M1395" s="32">
        <f t="shared" si="356"/>
        <v>0</v>
      </c>
      <c r="N1395" s="32">
        <f t="shared" si="356"/>
        <v>0</v>
      </c>
      <c r="O1395" s="192">
        <v>992</v>
      </c>
      <c r="P1395" s="189" t="s">
        <v>1975</v>
      </c>
      <c r="Q1395" s="74"/>
    </row>
    <row r="1396" spans="1:17" ht="15.75" x14ac:dyDescent="0.25">
      <c r="A1396" s="190"/>
      <c r="B1396" s="189"/>
      <c r="C1396" s="189"/>
      <c r="D1396" s="189"/>
      <c r="E1396" s="189"/>
      <c r="F1396" s="189"/>
      <c r="G1396" s="114" t="s">
        <v>546</v>
      </c>
      <c r="H1396" s="32">
        <f t="shared" si="344"/>
        <v>0</v>
      </c>
      <c r="I1396" s="32">
        <v>0</v>
      </c>
      <c r="J1396" s="32">
        <v>0</v>
      </c>
      <c r="K1396" s="32">
        <v>0</v>
      </c>
      <c r="L1396" s="32">
        <v>0</v>
      </c>
      <c r="M1396" s="32">
        <v>0</v>
      </c>
      <c r="N1396" s="32">
        <v>0</v>
      </c>
      <c r="O1396" s="192"/>
      <c r="P1396" s="189"/>
      <c r="Q1396" s="74"/>
    </row>
    <row r="1397" spans="1:17" ht="36" x14ac:dyDescent="0.25">
      <c r="A1397" s="190"/>
      <c r="B1397" s="189"/>
      <c r="C1397" s="189"/>
      <c r="D1397" s="189"/>
      <c r="E1397" s="189"/>
      <c r="F1397" s="189"/>
      <c r="G1397" s="114" t="s">
        <v>7</v>
      </c>
      <c r="H1397" s="32">
        <f t="shared" si="344"/>
        <v>14.3</v>
      </c>
      <c r="I1397" s="32">
        <v>0</v>
      </c>
      <c r="J1397" s="32">
        <v>0</v>
      </c>
      <c r="K1397" s="32">
        <v>0</v>
      </c>
      <c r="L1397" s="32">
        <v>14.3</v>
      </c>
      <c r="M1397" s="32">
        <v>0</v>
      </c>
      <c r="N1397" s="32">
        <v>0</v>
      </c>
      <c r="O1397" s="192"/>
      <c r="P1397" s="189"/>
      <c r="Q1397" s="74"/>
    </row>
    <row r="1398" spans="1:17" ht="15.75" x14ac:dyDescent="0.25">
      <c r="A1398" s="190"/>
      <c r="B1398" s="189"/>
      <c r="C1398" s="189"/>
      <c r="D1398" s="189"/>
      <c r="E1398" s="189"/>
      <c r="F1398" s="189"/>
      <c r="G1398" s="114" t="s">
        <v>8</v>
      </c>
      <c r="H1398" s="32">
        <f t="shared" si="344"/>
        <v>0.8</v>
      </c>
      <c r="I1398" s="32">
        <v>0</v>
      </c>
      <c r="J1398" s="32">
        <v>0</v>
      </c>
      <c r="K1398" s="32">
        <v>0</v>
      </c>
      <c r="L1398" s="32">
        <v>0.8</v>
      </c>
      <c r="M1398" s="32">
        <v>0</v>
      </c>
      <c r="N1398" s="32">
        <v>0</v>
      </c>
      <c r="O1398" s="192"/>
      <c r="P1398" s="189"/>
      <c r="Q1398" s="74"/>
    </row>
    <row r="1399" spans="1:17" ht="24" x14ac:dyDescent="0.25">
      <c r="A1399" s="190"/>
      <c r="B1399" s="189"/>
      <c r="C1399" s="189"/>
      <c r="D1399" s="189"/>
      <c r="E1399" s="189"/>
      <c r="F1399" s="189"/>
      <c r="G1399" s="114" t="s">
        <v>9</v>
      </c>
      <c r="H1399" s="32">
        <f t="shared" si="344"/>
        <v>0</v>
      </c>
      <c r="I1399" s="32">
        <v>0</v>
      </c>
      <c r="J1399" s="32">
        <v>0</v>
      </c>
      <c r="K1399" s="32">
        <v>0</v>
      </c>
      <c r="L1399" s="32">
        <v>0</v>
      </c>
      <c r="M1399" s="32">
        <v>0</v>
      </c>
      <c r="N1399" s="32">
        <v>0</v>
      </c>
      <c r="O1399" s="192"/>
      <c r="P1399" s="189"/>
      <c r="Q1399" s="74"/>
    </row>
    <row r="1400" spans="1:17" ht="36" x14ac:dyDescent="0.25">
      <c r="A1400" s="190" t="s">
        <v>2662</v>
      </c>
      <c r="B1400" s="189" t="s">
        <v>2663</v>
      </c>
      <c r="C1400" s="189" t="s">
        <v>200</v>
      </c>
      <c r="D1400" s="189">
        <v>2029</v>
      </c>
      <c r="E1400" s="189">
        <v>120</v>
      </c>
      <c r="F1400" s="189" t="s">
        <v>611</v>
      </c>
      <c r="G1400" s="114" t="s">
        <v>4</v>
      </c>
      <c r="H1400" s="32">
        <f>SUM(H1401:H1404)</f>
        <v>20</v>
      </c>
      <c r="I1400" s="32">
        <f t="shared" ref="I1400:N1400" si="357">SUM(I1401:I1404)</f>
        <v>0</v>
      </c>
      <c r="J1400" s="32">
        <f t="shared" si="357"/>
        <v>0</v>
      </c>
      <c r="K1400" s="32">
        <f t="shared" si="357"/>
        <v>0</v>
      </c>
      <c r="L1400" s="32">
        <f t="shared" si="357"/>
        <v>0</v>
      </c>
      <c r="M1400" s="32">
        <f t="shared" si="357"/>
        <v>20</v>
      </c>
      <c r="N1400" s="32">
        <f t="shared" si="357"/>
        <v>0</v>
      </c>
      <c r="O1400" s="192">
        <v>5035</v>
      </c>
      <c r="P1400" s="189" t="s">
        <v>2664</v>
      </c>
      <c r="Q1400" s="74"/>
    </row>
    <row r="1401" spans="1:17" ht="15.75" x14ac:dyDescent="0.25">
      <c r="A1401" s="190"/>
      <c r="B1401" s="189"/>
      <c r="C1401" s="189"/>
      <c r="D1401" s="189"/>
      <c r="E1401" s="189"/>
      <c r="F1401" s="189"/>
      <c r="G1401" s="114" t="s">
        <v>546</v>
      </c>
      <c r="H1401" s="32">
        <f t="shared" ref="H1401:H1444" si="358">SUM(I1401:N1401)</f>
        <v>0</v>
      </c>
      <c r="I1401" s="32">
        <v>0</v>
      </c>
      <c r="J1401" s="32">
        <v>0</v>
      </c>
      <c r="K1401" s="32">
        <v>0</v>
      </c>
      <c r="L1401" s="32">
        <v>0</v>
      </c>
      <c r="M1401" s="32">
        <v>0</v>
      </c>
      <c r="N1401" s="32">
        <v>0</v>
      </c>
      <c r="O1401" s="192"/>
      <c r="P1401" s="189"/>
      <c r="Q1401" s="74"/>
    </row>
    <row r="1402" spans="1:17" ht="36" x14ac:dyDescent="0.25">
      <c r="A1402" s="190"/>
      <c r="B1402" s="189"/>
      <c r="C1402" s="189"/>
      <c r="D1402" s="189"/>
      <c r="E1402" s="189"/>
      <c r="F1402" s="189"/>
      <c r="G1402" s="114" t="s">
        <v>7</v>
      </c>
      <c r="H1402" s="32">
        <f t="shared" si="358"/>
        <v>19</v>
      </c>
      <c r="I1402" s="32">
        <v>0</v>
      </c>
      <c r="J1402" s="32">
        <v>0</v>
      </c>
      <c r="K1402" s="32">
        <v>0</v>
      </c>
      <c r="L1402" s="32">
        <v>0</v>
      </c>
      <c r="M1402" s="32">
        <v>19</v>
      </c>
      <c r="N1402" s="32">
        <v>0</v>
      </c>
      <c r="O1402" s="192"/>
      <c r="P1402" s="189"/>
      <c r="Q1402" s="74"/>
    </row>
    <row r="1403" spans="1:17" ht="15.75" x14ac:dyDescent="0.25">
      <c r="A1403" s="190"/>
      <c r="B1403" s="189"/>
      <c r="C1403" s="189"/>
      <c r="D1403" s="189"/>
      <c r="E1403" s="189"/>
      <c r="F1403" s="189"/>
      <c r="G1403" s="114" t="s">
        <v>8</v>
      </c>
      <c r="H1403" s="32">
        <f t="shared" si="358"/>
        <v>1</v>
      </c>
      <c r="I1403" s="32">
        <v>0</v>
      </c>
      <c r="J1403" s="32">
        <v>0</v>
      </c>
      <c r="K1403" s="32">
        <v>0</v>
      </c>
      <c r="L1403" s="32">
        <v>0</v>
      </c>
      <c r="M1403" s="32">
        <v>1</v>
      </c>
      <c r="N1403" s="32">
        <v>0</v>
      </c>
      <c r="O1403" s="192"/>
      <c r="P1403" s="189"/>
      <c r="Q1403" s="74"/>
    </row>
    <row r="1404" spans="1:17" ht="24" x14ac:dyDescent="0.25">
      <c r="A1404" s="190"/>
      <c r="B1404" s="189"/>
      <c r="C1404" s="189"/>
      <c r="D1404" s="189"/>
      <c r="E1404" s="189"/>
      <c r="F1404" s="189"/>
      <c r="G1404" s="114" t="s">
        <v>9</v>
      </c>
      <c r="H1404" s="32">
        <f t="shared" si="358"/>
        <v>0</v>
      </c>
      <c r="I1404" s="32">
        <v>0</v>
      </c>
      <c r="J1404" s="32">
        <v>0</v>
      </c>
      <c r="K1404" s="32">
        <v>0</v>
      </c>
      <c r="L1404" s="32">
        <v>0</v>
      </c>
      <c r="M1404" s="32">
        <v>0</v>
      </c>
      <c r="N1404" s="32">
        <v>0</v>
      </c>
      <c r="O1404" s="192"/>
      <c r="P1404" s="189"/>
      <c r="Q1404" s="74"/>
    </row>
    <row r="1405" spans="1:17" ht="36" x14ac:dyDescent="0.25">
      <c r="A1405" s="190" t="s">
        <v>2665</v>
      </c>
      <c r="B1405" s="189" t="s">
        <v>2666</v>
      </c>
      <c r="C1405" s="189" t="s">
        <v>200</v>
      </c>
      <c r="D1405" s="189">
        <v>2030</v>
      </c>
      <c r="E1405" s="189">
        <v>120</v>
      </c>
      <c r="F1405" s="189" t="s">
        <v>611</v>
      </c>
      <c r="G1405" s="114" t="s">
        <v>4</v>
      </c>
      <c r="H1405" s="32">
        <f>SUM(H1406:H1409)</f>
        <v>35.099999999999994</v>
      </c>
      <c r="I1405" s="32">
        <f t="shared" ref="I1405:N1405" si="359">SUM(I1406:I1409)</f>
        <v>0</v>
      </c>
      <c r="J1405" s="32">
        <f t="shared" si="359"/>
        <v>0</v>
      </c>
      <c r="K1405" s="32">
        <f t="shared" si="359"/>
        <v>0</v>
      </c>
      <c r="L1405" s="32">
        <f t="shared" si="359"/>
        <v>0</v>
      </c>
      <c r="M1405" s="32">
        <f t="shared" si="359"/>
        <v>0</v>
      </c>
      <c r="N1405" s="32">
        <f t="shared" si="359"/>
        <v>35.099999999999994</v>
      </c>
      <c r="O1405" s="192">
        <v>5035</v>
      </c>
      <c r="P1405" s="189" t="s">
        <v>789</v>
      </c>
      <c r="Q1405" s="74"/>
    </row>
    <row r="1406" spans="1:17" ht="15.75" x14ac:dyDescent="0.25">
      <c r="A1406" s="190"/>
      <c r="B1406" s="189"/>
      <c r="C1406" s="189"/>
      <c r="D1406" s="189"/>
      <c r="E1406" s="189"/>
      <c r="F1406" s="189"/>
      <c r="G1406" s="114" t="s">
        <v>546</v>
      </c>
      <c r="H1406" s="32">
        <f t="shared" si="358"/>
        <v>0</v>
      </c>
      <c r="I1406" s="32">
        <v>0</v>
      </c>
      <c r="J1406" s="32">
        <v>0</v>
      </c>
      <c r="K1406" s="32">
        <v>0</v>
      </c>
      <c r="L1406" s="32">
        <v>0</v>
      </c>
      <c r="M1406" s="32">
        <v>0</v>
      </c>
      <c r="N1406" s="32">
        <v>0</v>
      </c>
      <c r="O1406" s="192"/>
      <c r="P1406" s="189"/>
      <c r="Q1406" s="74"/>
    </row>
    <row r="1407" spans="1:17" ht="36" x14ac:dyDescent="0.25">
      <c r="A1407" s="190"/>
      <c r="B1407" s="189"/>
      <c r="C1407" s="189"/>
      <c r="D1407" s="189"/>
      <c r="E1407" s="189"/>
      <c r="F1407" s="189"/>
      <c r="G1407" s="114" t="s">
        <v>7</v>
      </c>
      <c r="H1407" s="32">
        <f t="shared" si="358"/>
        <v>33.299999999999997</v>
      </c>
      <c r="I1407" s="32">
        <v>0</v>
      </c>
      <c r="J1407" s="32">
        <v>0</v>
      </c>
      <c r="K1407" s="32">
        <v>0</v>
      </c>
      <c r="L1407" s="32">
        <v>0</v>
      </c>
      <c r="M1407" s="32">
        <v>0</v>
      </c>
      <c r="N1407" s="32">
        <v>33.299999999999997</v>
      </c>
      <c r="O1407" s="192"/>
      <c r="P1407" s="189"/>
      <c r="Q1407" s="74"/>
    </row>
    <row r="1408" spans="1:17" ht="15.75" x14ac:dyDescent="0.25">
      <c r="A1408" s="190"/>
      <c r="B1408" s="189"/>
      <c r="C1408" s="189"/>
      <c r="D1408" s="189"/>
      <c r="E1408" s="189"/>
      <c r="F1408" s="189"/>
      <c r="G1408" s="114" t="s">
        <v>8</v>
      </c>
      <c r="H1408" s="32">
        <f t="shared" si="358"/>
        <v>1.8</v>
      </c>
      <c r="I1408" s="32">
        <v>0</v>
      </c>
      <c r="J1408" s="32">
        <v>0</v>
      </c>
      <c r="K1408" s="32">
        <v>0</v>
      </c>
      <c r="L1408" s="32">
        <v>0</v>
      </c>
      <c r="M1408" s="32">
        <v>0</v>
      </c>
      <c r="N1408" s="32">
        <v>1.8</v>
      </c>
      <c r="O1408" s="192"/>
      <c r="P1408" s="189"/>
      <c r="Q1408" s="74"/>
    </row>
    <row r="1409" spans="1:17" ht="24" x14ac:dyDescent="0.25">
      <c r="A1409" s="190"/>
      <c r="B1409" s="189"/>
      <c r="C1409" s="189"/>
      <c r="D1409" s="189"/>
      <c r="E1409" s="189"/>
      <c r="F1409" s="189"/>
      <c r="G1409" s="114" t="s">
        <v>9</v>
      </c>
      <c r="H1409" s="32">
        <f t="shared" si="358"/>
        <v>0</v>
      </c>
      <c r="I1409" s="32">
        <v>0</v>
      </c>
      <c r="J1409" s="32">
        <v>0</v>
      </c>
      <c r="K1409" s="32">
        <v>0</v>
      </c>
      <c r="L1409" s="32">
        <v>0</v>
      </c>
      <c r="M1409" s="32">
        <v>0</v>
      </c>
      <c r="N1409" s="32">
        <v>0</v>
      </c>
      <c r="O1409" s="192"/>
      <c r="P1409" s="189"/>
      <c r="Q1409" s="74"/>
    </row>
    <row r="1410" spans="1:17" ht="36" x14ac:dyDescent="0.25">
      <c r="A1410" s="190" t="s">
        <v>2667</v>
      </c>
      <c r="B1410" s="189" t="s">
        <v>2663</v>
      </c>
      <c r="C1410" s="189" t="s">
        <v>200</v>
      </c>
      <c r="D1410" s="189">
        <v>2028</v>
      </c>
      <c r="E1410" s="189">
        <v>460</v>
      </c>
      <c r="F1410" s="189" t="s">
        <v>611</v>
      </c>
      <c r="G1410" s="114" t="s">
        <v>4</v>
      </c>
      <c r="H1410" s="32">
        <f>SUM(H1411:H1414)</f>
        <v>70</v>
      </c>
      <c r="I1410" s="32">
        <f t="shared" ref="I1410:N1410" si="360">SUM(I1411:I1414)</f>
        <v>0</v>
      </c>
      <c r="J1410" s="32">
        <f t="shared" si="360"/>
        <v>0</v>
      </c>
      <c r="K1410" s="32">
        <f t="shared" si="360"/>
        <v>0</v>
      </c>
      <c r="L1410" s="32">
        <f t="shared" si="360"/>
        <v>70</v>
      </c>
      <c r="M1410" s="32">
        <f t="shared" si="360"/>
        <v>0</v>
      </c>
      <c r="N1410" s="32">
        <f t="shared" si="360"/>
        <v>0</v>
      </c>
      <c r="O1410" s="192">
        <v>20067</v>
      </c>
      <c r="P1410" s="189" t="s">
        <v>2664</v>
      </c>
      <c r="Q1410" s="74"/>
    </row>
    <row r="1411" spans="1:17" ht="15.75" x14ac:dyDescent="0.25">
      <c r="A1411" s="190"/>
      <c r="B1411" s="189"/>
      <c r="C1411" s="189"/>
      <c r="D1411" s="189"/>
      <c r="E1411" s="189"/>
      <c r="F1411" s="189"/>
      <c r="G1411" s="114" t="s">
        <v>546</v>
      </c>
      <c r="H1411" s="32">
        <f t="shared" si="358"/>
        <v>0</v>
      </c>
      <c r="I1411" s="32">
        <v>0</v>
      </c>
      <c r="J1411" s="32">
        <v>0</v>
      </c>
      <c r="K1411" s="32">
        <v>0</v>
      </c>
      <c r="L1411" s="32">
        <v>0</v>
      </c>
      <c r="M1411" s="32">
        <v>0</v>
      </c>
      <c r="N1411" s="32">
        <v>0</v>
      </c>
      <c r="O1411" s="192"/>
      <c r="P1411" s="189"/>
      <c r="Q1411" s="74"/>
    </row>
    <row r="1412" spans="1:17" ht="36" x14ac:dyDescent="0.25">
      <c r="A1412" s="190"/>
      <c r="B1412" s="189"/>
      <c r="C1412" s="189"/>
      <c r="D1412" s="189"/>
      <c r="E1412" s="189"/>
      <c r="F1412" s="189"/>
      <c r="G1412" s="114" t="s">
        <v>7</v>
      </c>
      <c r="H1412" s="32">
        <f t="shared" si="358"/>
        <v>66.5</v>
      </c>
      <c r="I1412" s="32">
        <v>0</v>
      </c>
      <c r="J1412" s="32">
        <v>0</v>
      </c>
      <c r="K1412" s="32">
        <v>0</v>
      </c>
      <c r="L1412" s="32">
        <v>66.5</v>
      </c>
      <c r="M1412" s="32">
        <v>0</v>
      </c>
      <c r="N1412" s="32">
        <v>0</v>
      </c>
      <c r="O1412" s="192"/>
      <c r="P1412" s="189"/>
      <c r="Q1412" s="74"/>
    </row>
    <row r="1413" spans="1:17" ht="15.75" x14ac:dyDescent="0.25">
      <c r="A1413" s="190"/>
      <c r="B1413" s="189"/>
      <c r="C1413" s="189"/>
      <c r="D1413" s="189"/>
      <c r="E1413" s="189"/>
      <c r="F1413" s="189"/>
      <c r="G1413" s="114" t="s">
        <v>8</v>
      </c>
      <c r="H1413" s="32">
        <f t="shared" si="358"/>
        <v>3.5</v>
      </c>
      <c r="I1413" s="32">
        <v>0</v>
      </c>
      <c r="J1413" s="32">
        <v>0</v>
      </c>
      <c r="K1413" s="32">
        <v>0</v>
      </c>
      <c r="L1413" s="32">
        <v>3.5</v>
      </c>
      <c r="M1413" s="32">
        <v>0</v>
      </c>
      <c r="N1413" s="32">
        <v>0</v>
      </c>
      <c r="O1413" s="192"/>
      <c r="P1413" s="189"/>
      <c r="Q1413" s="74"/>
    </row>
    <row r="1414" spans="1:17" ht="24" x14ac:dyDescent="0.25">
      <c r="A1414" s="190"/>
      <c r="B1414" s="189"/>
      <c r="C1414" s="189"/>
      <c r="D1414" s="189"/>
      <c r="E1414" s="189"/>
      <c r="F1414" s="189"/>
      <c r="G1414" s="114" t="s">
        <v>9</v>
      </c>
      <c r="H1414" s="32">
        <f t="shared" si="358"/>
        <v>0</v>
      </c>
      <c r="I1414" s="32">
        <v>0</v>
      </c>
      <c r="J1414" s="32">
        <v>0</v>
      </c>
      <c r="K1414" s="32">
        <v>0</v>
      </c>
      <c r="L1414" s="32">
        <v>0</v>
      </c>
      <c r="M1414" s="32">
        <v>0</v>
      </c>
      <c r="N1414" s="32">
        <v>0</v>
      </c>
      <c r="O1414" s="192"/>
      <c r="P1414" s="189"/>
      <c r="Q1414" s="74"/>
    </row>
    <row r="1415" spans="1:17" ht="36" x14ac:dyDescent="0.25">
      <c r="A1415" s="190" t="s">
        <v>2668</v>
      </c>
      <c r="B1415" s="189" t="s">
        <v>2663</v>
      </c>
      <c r="C1415" s="189" t="s">
        <v>200</v>
      </c>
      <c r="D1415" s="189" t="s">
        <v>2669</v>
      </c>
      <c r="E1415" s="189">
        <v>180</v>
      </c>
      <c r="F1415" s="189" t="s">
        <v>611</v>
      </c>
      <c r="G1415" s="114" t="s">
        <v>4</v>
      </c>
      <c r="H1415" s="32">
        <f>SUM(H1416:H1419)</f>
        <v>35.099999999999994</v>
      </c>
      <c r="I1415" s="32">
        <f t="shared" ref="I1415:N1415" si="361">SUM(I1416:I1419)</f>
        <v>0</v>
      </c>
      <c r="J1415" s="32">
        <f t="shared" si="361"/>
        <v>0</v>
      </c>
      <c r="K1415" s="32">
        <f t="shared" si="361"/>
        <v>0</v>
      </c>
      <c r="L1415" s="32">
        <f t="shared" si="361"/>
        <v>35.099999999999994</v>
      </c>
      <c r="M1415" s="32">
        <f t="shared" si="361"/>
        <v>0</v>
      </c>
      <c r="N1415" s="32">
        <f t="shared" si="361"/>
        <v>0</v>
      </c>
      <c r="O1415" s="192">
        <v>1766</v>
      </c>
      <c r="P1415" s="189" t="s">
        <v>1975</v>
      </c>
      <c r="Q1415" s="74"/>
    </row>
    <row r="1416" spans="1:17" ht="15.75" x14ac:dyDescent="0.25">
      <c r="A1416" s="190"/>
      <c r="B1416" s="189"/>
      <c r="C1416" s="189"/>
      <c r="D1416" s="189"/>
      <c r="E1416" s="189"/>
      <c r="F1416" s="189"/>
      <c r="G1416" s="114" t="s">
        <v>546</v>
      </c>
      <c r="H1416" s="32">
        <f t="shared" si="358"/>
        <v>0</v>
      </c>
      <c r="I1416" s="32">
        <v>0</v>
      </c>
      <c r="J1416" s="32">
        <v>0</v>
      </c>
      <c r="K1416" s="32">
        <v>0</v>
      </c>
      <c r="L1416" s="32">
        <v>0</v>
      </c>
      <c r="M1416" s="32">
        <v>0</v>
      </c>
      <c r="N1416" s="32">
        <v>0</v>
      </c>
      <c r="O1416" s="192"/>
      <c r="P1416" s="189"/>
      <c r="Q1416" s="74"/>
    </row>
    <row r="1417" spans="1:17" ht="36" x14ac:dyDescent="0.25">
      <c r="A1417" s="190"/>
      <c r="B1417" s="189"/>
      <c r="C1417" s="189"/>
      <c r="D1417" s="189"/>
      <c r="E1417" s="189"/>
      <c r="F1417" s="189"/>
      <c r="G1417" s="114" t="s">
        <v>7</v>
      </c>
      <c r="H1417" s="32">
        <f t="shared" si="358"/>
        <v>33.299999999999997</v>
      </c>
      <c r="I1417" s="32">
        <v>0</v>
      </c>
      <c r="J1417" s="32">
        <v>0</v>
      </c>
      <c r="K1417" s="32">
        <v>0</v>
      </c>
      <c r="L1417" s="32">
        <v>33.299999999999997</v>
      </c>
      <c r="M1417" s="32">
        <v>0</v>
      </c>
      <c r="N1417" s="32">
        <v>0</v>
      </c>
      <c r="O1417" s="192"/>
      <c r="P1417" s="189"/>
      <c r="Q1417" s="74"/>
    </row>
    <row r="1418" spans="1:17" ht="15.75" x14ac:dyDescent="0.25">
      <c r="A1418" s="190"/>
      <c r="B1418" s="189"/>
      <c r="C1418" s="189"/>
      <c r="D1418" s="189"/>
      <c r="E1418" s="189"/>
      <c r="F1418" s="189"/>
      <c r="G1418" s="114" t="s">
        <v>8</v>
      </c>
      <c r="H1418" s="32">
        <f t="shared" si="358"/>
        <v>1.8</v>
      </c>
      <c r="I1418" s="32">
        <v>0</v>
      </c>
      <c r="J1418" s="32">
        <v>0</v>
      </c>
      <c r="K1418" s="32">
        <v>0</v>
      </c>
      <c r="L1418" s="32">
        <v>1.8</v>
      </c>
      <c r="M1418" s="32">
        <v>0</v>
      </c>
      <c r="N1418" s="32">
        <v>0</v>
      </c>
      <c r="O1418" s="192"/>
      <c r="P1418" s="189"/>
      <c r="Q1418" s="74"/>
    </row>
    <row r="1419" spans="1:17" ht="24" x14ac:dyDescent="0.25">
      <c r="A1419" s="190"/>
      <c r="B1419" s="189"/>
      <c r="C1419" s="189"/>
      <c r="D1419" s="189"/>
      <c r="E1419" s="189"/>
      <c r="F1419" s="189"/>
      <c r="G1419" s="114" t="s">
        <v>9</v>
      </c>
      <c r="H1419" s="32">
        <f t="shared" si="358"/>
        <v>0</v>
      </c>
      <c r="I1419" s="32">
        <v>0</v>
      </c>
      <c r="J1419" s="32">
        <v>0</v>
      </c>
      <c r="K1419" s="32">
        <v>0</v>
      </c>
      <c r="L1419" s="32">
        <v>0</v>
      </c>
      <c r="M1419" s="32">
        <v>0</v>
      </c>
      <c r="N1419" s="32">
        <v>0</v>
      </c>
      <c r="O1419" s="192"/>
      <c r="P1419" s="189"/>
      <c r="Q1419" s="74"/>
    </row>
    <row r="1420" spans="1:17" ht="36" x14ac:dyDescent="0.25">
      <c r="A1420" s="190" t="s">
        <v>2670</v>
      </c>
      <c r="B1420" s="189" t="s">
        <v>2663</v>
      </c>
      <c r="C1420" s="189" t="s">
        <v>200</v>
      </c>
      <c r="D1420" s="189" t="s">
        <v>44</v>
      </c>
      <c r="E1420" s="189">
        <v>120</v>
      </c>
      <c r="F1420" s="189" t="s">
        <v>261</v>
      </c>
      <c r="G1420" s="114" t="s">
        <v>4</v>
      </c>
      <c r="H1420" s="32">
        <f>SUM(H1421:H1424)</f>
        <v>40</v>
      </c>
      <c r="I1420" s="32">
        <f t="shared" ref="I1420:N1420" si="362">SUM(I1421:I1424)</f>
        <v>0</v>
      </c>
      <c r="J1420" s="32">
        <f t="shared" si="362"/>
        <v>0</v>
      </c>
      <c r="K1420" s="32">
        <f t="shared" si="362"/>
        <v>0</v>
      </c>
      <c r="L1420" s="32">
        <f t="shared" si="362"/>
        <v>40</v>
      </c>
      <c r="M1420" s="32">
        <f t="shared" si="362"/>
        <v>0</v>
      </c>
      <c r="N1420" s="32">
        <f t="shared" si="362"/>
        <v>0</v>
      </c>
      <c r="O1420" s="192">
        <v>1027</v>
      </c>
      <c r="P1420" s="189" t="s">
        <v>1975</v>
      </c>
      <c r="Q1420" s="74"/>
    </row>
    <row r="1421" spans="1:17" ht="15.75" x14ac:dyDescent="0.25">
      <c r="A1421" s="190"/>
      <c r="B1421" s="189"/>
      <c r="C1421" s="189"/>
      <c r="D1421" s="189"/>
      <c r="E1421" s="189"/>
      <c r="F1421" s="189"/>
      <c r="G1421" s="114" t="s">
        <v>546</v>
      </c>
      <c r="H1421" s="32">
        <f t="shared" si="358"/>
        <v>0</v>
      </c>
      <c r="I1421" s="32">
        <v>0</v>
      </c>
      <c r="J1421" s="32">
        <v>0</v>
      </c>
      <c r="K1421" s="32">
        <v>0</v>
      </c>
      <c r="L1421" s="32">
        <v>0</v>
      </c>
      <c r="M1421" s="32">
        <v>0</v>
      </c>
      <c r="N1421" s="32">
        <v>0</v>
      </c>
      <c r="O1421" s="192"/>
      <c r="P1421" s="189"/>
      <c r="Q1421" s="74"/>
    </row>
    <row r="1422" spans="1:17" ht="36" x14ac:dyDescent="0.25">
      <c r="A1422" s="190"/>
      <c r="B1422" s="189"/>
      <c r="C1422" s="189"/>
      <c r="D1422" s="189"/>
      <c r="E1422" s="189"/>
      <c r="F1422" s="189"/>
      <c r="G1422" s="114" t="s">
        <v>7</v>
      </c>
      <c r="H1422" s="32">
        <f t="shared" si="358"/>
        <v>38</v>
      </c>
      <c r="I1422" s="32">
        <v>0</v>
      </c>
      <c r="J1422" s="32">
        <v>0</v>
      </c>
      <c r="K1422" s="32">
        <v>0</v>
      </c>
      <c r="L1422" s="32">
        <v>38</v>
      </c>
      <c r="M1422" s="32">
        <v>0</v>
      </c>
      <c r="N1422" s="32">
        <v>0</v>
      </c>
      <c r="O1422" s="192"/>
      <c r="P1422" s="189"/>
      <c r="Q1422" s="74"/>
    </row>
    <row r="1423" spans="1:17" ht="15.75" x14ac:dyDescent="0.25">
      <c r="A1423" s="190"/>
      <c r="B1423" s="189"/>
      <c r="C1423" s="189"/>
      <c r="D1423" s="189"/>
      <c r="E1423" s="189"/>
      <c r="F1423" s="189"/>
      <c r="G1423" s="114" t="s">
        <v>8</v>
      </c>
      <c r="H1423" s="32">
        <f t="shared" si="358"/>
        <v>2</v>
      </c>
      <c r="I1423" s="32">
        <v>0</v>
      </c>
      <c r="J1423" s="32">
        <v>0</v>
      </c>
      <c r="K1423" s="32">
        <v>0</v>
      </c>
      <c r="L1423" s="32">
        <v>2</v>
      </c>
      <c r="M1423" s="32">
        <v>0</v>
      </c>
      <c r="N1423" s="32">
        <v>0</v>
      </c>
      <c r="O1423" s="192"/>
      <c r="P1423" s="189"/>
      <c r="Q1423" s="74"/>
    </row>
    <row r="1424" spans="1:17" ht="24" x14ac:dyDescent="0.25">
      <c r="A1424" s="190"/>
      <c r="B1424" s="189"/>
      <c r="C1424" s="189"/>
      <c r="D1424" s="189"/>
      <c r="E1424" s="189"/>
      <c r="F1424" s="189"/>
      <c r="G1424" s="114" t="s">
        <v>9</v>
      </c>
      <c r="H1424" s="32">
        <f t="shared" si="358"/>
        <v>0</v>
      </c>
      <c r="I1424" s="32">
        <v>0</v>
      </c>
      <c r="J1424" s="32">
        <v>0</v>
      </c>
      <c r="K1424" s="32">
        <v>0</v>
      </c>
      <c r="L1424" s="32">
        <v>0</v>
      </c>
      <c r="M1424" s="32">
        <v>0</v>
      </c>
      <c r="N1424" s="32">
        <v>0</v>
      </c>
      <c r="O1424" s="192"/>
      <c r="P1424" s="189"/>
      <c r="Q1424" s="74"/>
    </row>
    <row r="1425" spans="1:17" ht="36" x14ac:dyDescent="0.25">
      <c r="A1425" s="190" t="s">
        <v>2671</v>
      </c>
      <c r="B1425" s="189" t="s">
        <v>2663</v>
      </c>
      <c r="C1425" s="189" t="s">
        <v>200</v>
      </c>
      <c r="D1425" s="189">
        <v>2028</v>
      </c>
      <c r="E1425" s="189">
        <v>84</v>
      </c>
      <c r="F1425" s="189" t="s">
        <v>611</v>
      </c>
      <c r="G1425" s="114" t="s">
        <v>4</v>
      </c>
      <c r="H1425" s="32">
        <f>SUM(H1426:H1429)</f>
        <v>30</v>
      </c>
      <c r="I1425" s="32">
        <f t="shared" ref="I1425:N1425" si="363">SUM(I1426:I1429)</f>
        <v>0</v>
      </c>
      <c r="J1425" s="32">
        <f t="shared" si="363"/>
        <v>0</v>
      </c>
      <c r="K1425" s="32">
        <f t="shared" si="363"/>
        <v>0</v>
      </c>
      <c r="L1425" s="32">
        <f t="shared" si="363"/>
        <v>30</v>
      </c>
      <c r="M1425" s="32">
        <f t="shared" si="363"/>
        <v>0</v>
      </c>
      <c r="N1425" s="32">
        <f t="shared" si="363"/>
        <v>0</v>
      </c>
      <c r="O1425" s="192">
        <v>5035</v>
      </c>
      <c r="P1425" s="189" t="s">
        <v>789</v>
      </c>
      <c r="Q1425" s="74"/>
    </row>
    <row r="1426" spans="1:17" ht="15.75" x14ac:dyDescent="0.25">
      <c r="A1426" s="190"/>
      <c r="B1426" s="189"/>
      <c r="C1426" s="189"/>
      <c r="D1426" s="189"/>
      <c r="E1426" s="189"/>
      <c r="F1426" s="189"/>
      <c r="G1426" s="114" t="s">
        <v>546</v>
      </c>
      <c r="H1426" s="32">
        <f t="shared" si="358"/>
        <v>0</v>
      </c>
      <c r="I1426" s="32">
        <v>0</v>
      </c>
      <c r="J1426" s="32">
        <v>0</v>
      </c>
      <c r="K1426" s="32">
        <v>0</v>
      </c>
      <c r="L1426" s="32">
        <v>0</v>
      </c>
      <c r="M1426" s="32">
        <v>0</v>
      </c>
      <c r="N1426" s="32">
        <v>0</v>
      </c>
      <c r="O1426" s="192"/>
      <c r="P1426" s="189"/>
      <c r="Q1426" s="74"/>
    </row>
    <row r="1427" spans="1:17" ht="36" x14ac:dyDescent="0.25">
      <c r="A1427" s="190"/>
      <c r="B1427" s="189"/>
      <c r="C1427" s="189"/>
      <c r="D1427" s="189"/>
      <c r="E1427" s="189"/>
      <c r="F1427" s="189"/>
      <c r="G1427" s="114" t="s">
        <v>7</v>
      </c>
      <c r="H1427" s="32">
        <f t="shared" si="358"/>
        <v>28.5</v>
      </c>
      <c r="I1427" s="32">
        <v>0</v>
      </c>
      <c r="J1427" s="32">
        <v>0</v>
      </c>
      <c r="K1427" s="32">
        <v>0</v>
      </c>
      <c r="L1427" s="32">
        <v>28.5</v>
      </c>
      <c r="M1427" s="32">
        <v>0</v>
      </c>
      <c r="N1427" s="32">
        <v>0</v>
      </c>
      <c r="O1427" s="192"/>
      <c r="P1427" s="189"/>
      <c r="Q1427" s="74"/>
    </row>
    <row r="1428" spans="1:17" ht="15.75" x14ac:dyDescent="0.25">
      <c r="A1428" s="190"/>
      <c r="B1428" s="189"/>
      <c r="C1428" s="189"/>
      <c r="D1428" s="189"/>
      <c r="E1428" s="189"/>
      <c r="F1428" s="189"/>
      <c r="G1428" s="114" t="s">
        <v>8</v>
      </c>
      <c r="H1428" s="32">
        <f t="shared" si="358"/>
        <v>1.5</v>
      </c>
      <c r="I1428" s="32">
        <v>0</v>
      </c>
      <c r="J1428" s="32">
        <v>0</v>
      </c>
      <c r="K1428" s="32">
        <v>0</v>
      </c>
      <c r="L1428" s="32">
        <v>1.5</v>
      </c>
      <c r="M1428" s="32">
        <v>0</v>
      </c>
      <c r="N1428" s="32">
        <v>0</v>
      </c>
      <c r="O1428" s="192"/>
      <c r="P1428" s="189"/>
      <c r="Q1428" s="74"/>
    </row>
    <row r="1429" spans="1:17" ht="24" x14ac:dyDescent="0.25">
      <c r="A1429" s="190"/>
      <c r="B1429" s="189"/>
      <c r="C1429" s="189"/>
      <c r="D1429" s="189"/>
      <c r="E1429" s="189"/>
      <c r="F1429" s="189"/>
      <c r="G1429" s="114" t="s">
        <v>9</v>
      </c>
      <c r="H1429" s="32">
        <f t="shared" si="358"/>
        <v>0</v>
      </c>
      <c r="I1429" s="32">
        <v>0</v>
      </c>
      <c r="J1429" s="32">
        <v>0</v>
      </c>
      <c r="K1429" s="32">
        <v>0</v>
      </c>
      <c r="L1429" s="32">
        <v>0</v>
      </c>
      <c r="M1429" s="32">
        <v>0</v>
      </c>
      <c r="N1429" s="32">
        <v>0</v>
      </c>
      <c r="O1429" s="192"/>
      <c r="P1429" s="189"/>
      <c r="Q1429" s="74"/>
    </row>
    <row r="1430" spans="1:17" ht="36" x14ac:dyDescent="0.25">
      <c r="A1430" s="190" t="s">
        <v>2672</v>
      </c>
      <c r="B1430" s="189" t="s">
        <v>2663</v>
      </c>
      <c r="C1430" s="189" t="s">
        <v>200</v>
      </c>
      <c r="D1430" s="189" t="s">
        <v>474</v>
      </c>
      <c r="E1430" s="189">
        <v>111</v>
      </c>
      <c r="F1430" s="189" t="s">
        <v>611</v>
      </c>
      <c r="G1430" s="114" t="s">
        <v>4</v>
      </c>
      <c r="H1430" s="32">
        <f>SUM(H1431:H1434)</f>
        <v>40</v>
      </c>
      <c r="I1430" s="32">
        <f t="shared" ref="I1430:N1430" si="364">SUM(I1431:I1434)</f>
        <v>0</v>
      </c>
      <c r="J1430" s="32">
        <f t="shared" si="364"/>
        <v>0</v>
      </c>
      <c r="K1430" s="32">
        <f t="shared" si="364"/>
        <v>0</v>
      </c>
      <c r="L1430" s="32">
        <f t="shared" si="364"/>
        <v>40</v>
      </c>
      <c r="M1430" s="32">
        <f t="shared" si="364"/>
        <v>0</v>
      </c>
      <c r="N1430" s="32">
        <f t="shared" si="364"/>
        <v>0</v>
      </c>
      <c r="O1430" s="192">
        <v>1060</v>
      </c>
      <c r="P1430" s="189" t="s">
        <v>1975</v>
      </c>
      <c r="Q1430" s="74"/>
    </row>
    <row r="1431" spans="1:17" ht="61.5" customHeight="1" x14ac:dyDescent="0.25">
      <c r="A1431" s="190"/>
      <c r="B1431" s="189"/>
      <c r="C1431" s="189"/>
      <c r="D1431" s="189"/>
      <c r="E1431" s="189"/>
      <c r="F1431" s="189"/>
      <c r="G1431" s="114" t="s">
        <v>546</v>
      </c>
      <c r="H1431" s="32">
        <f t="shared" si="358"/>
        <v>0</v>
      </c>
      <c r="I1431" s="32">
        <v>0</v>
      </c>
      <c r="J1431" s="32">
        <v>0</v>
      </c>
      <c r="K1431" s="32">
        <v>0</v>
      </c>
      <c r="L1431" s="32">
        <v>0</v>
      </c>
      <c r="M1431" s="32">
        <v>0</v>
      </c>
      <c r="N1431" s="32">
        <v>0</v>
      </c>
      <c r="O1431" s="192"/>
      <c r="P1431" s="189"/>
      <c r="Q1431" s="74"/>
    </row>
    <row r="1432" spans="1:17" ht="36" x14ac:dyDescent="0.25">
      <c r="A1432" s="190"/>
      <c r="B1432" s="189"/>
      <c r="C1432" s="189"/>
      <c r="D1432" s="189"/>
      <c r="E1432" s="189"/>
      <c r="F1432" s="189"/>
      <c r="G1432" s="114" t="s">
        <v>7</v>
      </c>
      <c r="H1432" s="32">
        <f t="shared" si="358"/>
        <v>38</v>
      </c>
      <c r="I1432" s="32">
        <v>0</v>
      </c>
      <c r="J1432" s="32">
        <v>0</v>
      </c>
      <c r="K1432" s="32">
        <v>0</v>
      </c>
      <c r="L1432" s="32">
        <v>38</v>
      </c>
      <c r="M1432" s="32">
        <v>0</v>
      </c>
      <c r="N1432" s="32">
        <v>0</v>
      </c>
      <c r="O1432" s="192"/>
      <c r="P1432" s="189"/>
      <c r="Q1432" s="74"/>
    </row>
    <row r="1433" spans="1:17" ht="15.75" x14ac:dyDescent="0.25">
      <c r="A1433" s="190"/>
      <c r="B1433" s="189"/>
      <c r="C1433" s="189"/>
      <c r="D1433" s="189"/>
      <c r="E1433" s="189"/>
      <c r="F1433" s="189"/>
      <c r="G1433" s="114" t="s">
        <v>8</v>
      </c>
      <c r="H1433" s="32">
        <f t="shared" si="358"/>
        <v>2</v>
      </c>
      <c r="I1433" s="32">
        <v>0</v>
      </c>
      <c r="J1433" s="32">
        <v>0</v>
      </c>
      <c r="K1433" s="32">
        <v>0</v>
      </c>
      <c r="L1433" s="32">
        <v>2</v>
      </c>
      <c r="M1433" s="32">
        <v>0</v>
      </c>
      <c r="N1433" s="32">
        <v>0</v>
      </c>
      <c r="O1433" s="192"/>
      <c r="P1433" s="189"/>
      <c r="Q1433" s="74"/>
    </row>
    <row r="1434" spans="1:17" ht="24" x14ac:dyDescent="0.25">
      <c r="A1434" s="190"/>
      <c r="B1434" s="189"/>
      <c r="C1434" s="189"/>
      <c r="D1434" s="189"/>
      <c r="E1434" s="189"/>
      <c r="F1434" s="189"/>
      <c r="G1434" s="114" t="s">
        <v>9</v>
      </c>
      <c r="H1434" s="32">
        <f t="shared" si="358"/>
        <v>0</v>
      </c>
      <c r="I1434" s="32">
        <v>0</v>
      </c>
      <c r="J1434" s="32">
        <v>0</v>
      </c>
      <c r="K1434" s="32">
        <v>0</v>
      </c>
      <c r="L1434" s="32">
        <v>0</v>
      </c>
      <c r="M1434" s="32">
        <v>0</v>
      </c>
      <c r="N1434" s="32">
        <v>0</v>
      </c>
      <c r="O1434" s="192"/>
      <c r="P1434" s="189"/>
      <c r="Q1434" s="74"/>
    </row>
    <row r="1435" spans="1:17" ht="36" x14ac:dyDescent="0.25">
      <c r="A1435" s="190" t="s">
        <v>2673</v>
      </c>
      <c r="B1435" s="189" t="s">
        <v>2661</v>
      </c>
      <c r="C1435" s="189" t="s">
        <v>200</v>
      </c>
      <c r="D1435" s="189">
        <v>2026</v>
      </c>
      <c r="E1435" s="189">
        <v>350</v>
      </c>
      <c r="F1435" s="189" t="s">
        <v>611</v>
      </c>
      <c r="G1435" s="114" t="s">
        <v>4</v>
      </c>
      <c r="H1435" s="32">
        <f>SUM(H1436:H1439)</f>
        <v>150</v>
      </c>
      <c r="I1435" s="32">
        <f t="shared" ref="I1435:N1435" si="365">SUM(I1436:I1439)</f>
        <v>0</v>
      </c>
      <c r="J1435" s="32">
        <f t="shared" si="365"/>
        <v>150</v>
      </c>
      <c r="K1435" s="32">
        <f t="shared" si="365"/>
        <v>0</v>
      </c>
      <c r="L1435" s="32">
        <f t="shared" si="365"/>
        <v>0</v>
      </c>
      <c r="M1435" s="32">
        <f t="shared" si="365"/>
        <v>0</v>
      </c>
      <c r="N1435" s="32">
        <f t="shared" si="365"/>
        <v>0</v>
      </c>
      <c r="O1435" s="192">
        <v>2112</v>
      </c>
      <c r="P1435" s="189" t="s">
        <v>789</v>
      </c>
      <c r="Q1435" s="74"/>
    </row>
    <row r="1436" spans="1:17" ht="15.75" x14ac:dyDescent="0.25">
      <c r="A1436" s="190"/>
      <c r="B1436" s="189"/>
      <c r="C1436" s="189"/>
      <c r="D1436" s="189"/>
      <c r="E1436" s="189"/>
      <c r="F1436" s="189"/>
      <c r="G1436" s="114" t="s">
        <v>546</v>
      </c>
      <c r="H1436" s="32">
        <f t="shared" si="358"/>
        <v>148.5</v>
      </c>
      <c r="I1436" s="116">
        <v>0</v>
      </c>
      <c r="J1436" s="116">
        <v>148.5</v>
      </c>
      <c r="K1436" s="116">
        <v>0</v>
      </c>
      <c r="L1436" s="116">
        <v>0</v>
      </c>
      <c r="M1436" s="116">
        <v>0</v>
      </c>
      <c r="N1436" s="116">
        <v>0</v>
      </c>
      <c r="O1436" s="192"/>
      <c r="P1436" s="189"/>
      <c r="Q1436" s="74"/>
    </row>
    <row r="1437" spans="1:17" ht="36" x14ac:dyDescent="0.25">
      <c r="A1437" s="190"/>
      <c r="B1437" s="189"/>
      <c r="C1437" s="189"/>
      <c r="D1437" s="189"/>
      <c r="E1437" s="189"/>
      <c r="F1437" s="189"/>
      <c r="G1437" s="114" t="s">
        <v>7</v>
      </c>
      <c r="H1437" s="32">
        <f t="shared" si="358"/>
        <v>1.4</v>
      </c>
      <c r="I1437" s="116">
        <v>0</v>
      </c>
      <c r="J1437" s="116">
        <v>1.4</v>
      </c>
      <c r="K1437" s="116">
        <v>0</v>
      </c>
      <c r="L1437" s="116">
        <v>0</v>
      </c>
      <c r="M1437" s="116">
        <v>0</v>
      </c>
      <c r="N1437" s="116">
        <v>0</v>
      </c>
      <c r="O1437" s="192"/>
      <c r="P1437" s="189"/>
      <c r="Q1437" s="74"/>
    </row>
    <row r="1438" spans="1:17" ht="15.75" x14ac:dyDescent="0.25">
      <c r="A1438" s="190"/>
      <c r="B1438" s="189"/>
      <c r="C1438" s="189"/>
      <c r="D1438" s="189"/>
      <c r="E1438" s="189"/>
      <c r="F1438" s="189"/>
      <c r="G1438" s="114" t="s">
        <v>8</v>
      </c>
      <c r="H1438" s="32">
        <f t="shared" si="358"/>
        <v>0.1</v>
      </c>
      <c r="I1438" s="116">
        <v>0</v>
      </c>
      <c r="J1438" s="116">
        <v>0.1</v>
      </c>
      <c r="K1438" s="116">
        <v>0</v>
      </c>
      <c r="L1438" s="116">
        <v>0</v>
      </c>
      <c r="M1438" s="116">
        <v>0</v>
      </c>
      <c r="N1438" s="116">
        <v>0</v>
      </c>
      <c r="O1438" s="192"/>
      <c r="P1438" s="189"/>
      <c r="Q1438" s="74"/>
    </row>
    <row r="1439" spans="1:17" ht="24" x14ac:dyDescent="0.25">
      <c r="A1439" s="190"/>
      <c r="B1439" s="189"/>
      <c r="C1439" s="189"/>
      <c r="D1439" s="189"/>
      <c r="E1439" s="189"/>
      <c r="F1439" s="189"/>
      <c r="G1439" s="114" t="s">
        <v>9</v>
      </c>
      <c r="H1439" s="32">
        <f t="shared" si="358"/>
        <v>0</v>
      </c>
      <c r="I1439" s="116">
        <v>0</v>
      </c>
      <c r="J1439" s="116">
        <v>0</v>
      </c>
      <c r="K1439" s="116">
        <v>0</v>
      </c>
      <c r="L1439" s="116">
        <v>0</v>
      </c>
      <c r="M1439" s="116">
        <v>0</v>
      </c>
      <c r="N1439" s="116">
        <v>0</v>
      </c>
      <c r="O1439" s="192"/>
      <c r="P1439" s="189"/>
      <c r="Q1439" s="74"/>
    </row>
    <row r="1440" spans="1:17" ht="36" x14ac:dyDescent="0.25">
      <c r="A1440" s="187" t="s">
        <v>125</v>
      </c>
      <c r="B1440" s="187"/>
      <c r="C1440" s="187"/>
      <c r="D1440" s="187"/>
      <c r="E1440" s="187"/>
      <c r="F1440" s="187"/>
      <c r="G1440" s="115" t="s">
        <v>4</v>
      </c>
      <c r="H1440" s="37">
        <f>SUM(H1441:H1444)</f>
        <v>1423.1000000000001</v>
      </c>
      <c r="I1440" s="37">
        <f t="shared" ref="I1440:N1440" si="366">SUM(I1441:I1444)</f>
        <v>0</v>
      </c>
      <c r="J1440" s="37">
        <f t="shared" si="366"/>
        <v>223.2</v>
      </c>
      <c r="K1440" s="37">
        <f t="shared" si="366"/>
        <v>0</v>
      </c>
      <c r="L1440" s="37">
        <f t="shared" si="366"/>
        <v>376.5</v>
      </c>
      <c r="M1440" s="37">
        <f t="shared" si="366"/>
        <v>20</v>
      </c>
      <c r="N1440" s="37">
        <f t="shared" si="366"/>
        <v>803.4</v>
      </c>
      <c r="O1440" s="189"/>
      <c r="P1440" s="189"/>
      <c r="Q1440" s="74"/>
    </row>
    <row r="1441" spans="1:17" ht="85.5" customHeight="1" x14ac:dyDescent="0.25">
      <c r="A1441" s="187"/>
      <c r="B1441" s="187"/>
      <c r="C1441" s="187"/>
      <c r="D1441" s="187"/>
      <c r="E1441" s="187"/>
      <c r="F1441" s="187"/>
      <c r="G1441" s="115" t="s">
        <v>546</v>
      </c>
      <c r="H1441" s="37">
        <f t="shared" si="358"/>
        <v>349.1</v>
      </c>
      <c r="I1441" s="37">
        <f t="shared" ref="I1441:N1441" si="367">I1336+I1341+I1346+I1351+I1356+I1361+I1366+I1371+I1376+I1381+I1386+I1391+I1396+I1401+I1406+I1411+I1416+I1421+I1426+I1431+I1436</f>
        <v>0</v>
      </c>
      <c r="J1441" s="37">
        <f t="shared" si="367"/>
        <v>221</v>
      </c>
      <c r="K1441" s="37">
        <f t="shared" si="367"/>
        <v>0</v>
      </c>
      <c r="L1441" s="37">
        <f t="shared" si="367"/>
        <v>128.1</v>
      </c>
      <c r="M1441" s="37">
        <f t="shared" si="367"/>
        <v>0</v>
      </c>
      <c r="N1441" s="37">
        <f t="shared" si="367"/>
        <v>0</v>
      </c>
      <c r="O1441" s="189"/>
      <c r="P1441" s="189"/>
      <c r="Q1441" s="74"/>
    </row>
    <row r="1442" spans="1:17" ht="36" x14ac:dyDescent="0.25">
      <c r="A1442" s="187"/>
      <c r="B1442" s="187"/>
      <c r="C1442" s="187"/>
      <c r="D1442" s="187"/>
      <c r="E1442" s="187"/>
      <c r="F1442" s="187"/>
      <c r="G1442" s="115" t="s">
        <v>7</v>
      </c>
      <c r="H1442" s="37">
        <f t="shared" si="358"/>
        <v>1020.3</v>
      </c>
      <c r="I1442" s="37">
        <f t="shared" ref="I1442:N1442" si="368">I1337+I1342+I1347+I1352+I1357+I1362+I1367+I1372+I1377+I1382+I1387+I1392+I1397+I1402+I1407+I1412+I1417+I1422+I1427+I1432+I1437</f>
        <v>0</v>
      </c>
      <c r="J1442" s="37">
        <f>J1337+J1342+J1347+J1352+J1357+J1362+J1367+J1372+J1377+J1382+J1387+J1392+J1397+J1402+J1407+J1412+J1417+J1422+J1427+J1432+J1437</f>
        <v>2.0999999999999996</v>
      </c>
      <c r="K1442" s="37">
        <f t="shared" si="368"/>
        <v>0</v>
      </c>
      <c r="L1442" s="37">
        <f t="shared" si="368"/>
        <v>236</v>
      </c>
      <c r="M1442" s="37">
        <f t="shared" si="368"/>
        <v>19</v>
      </c>
      <c r="N1442" s="37">
        <f t="shared" si="368"/>
        <v>763.19999999999993</v>
      </c>
      <c r="O1442" s="189"/>
      <c r="P1442" s="189"/>
      <c r="Q1442" s="74"/>
    </row>
    <row r="1443" spans="1:17" ht="15.75" x14ac:dyDescent="0.25">
      <c r="A1443" s="187"/>
      <c r="B1443" s="187"/>
      <c r="C1443" s="187"/>
      <c r="D1443" s="187"/>
      <c r="E1443" s="187"/>
      <c r="F1443" s="187"/>
      <c r="G1443" s="115" t="s">
        <v>8</v>
      </c>
      <c r="H1443" s="37">
        <f t="shared" si="358"/>
        <v>53.7</v>
      </c>
      <c r="I1443" s="37">
        <f t="shared" ref="I1443:N1443" si="369">I1338+I1343+I1348+I1353+I1358+I1363+I1368+I1373+I1378+I1383+I1388+I1393+I1398+I1403+I1408+I1413+I1418+I1423+I1428+I1433+I1438</f>
        <v>0</v>
      </c>
      <c r="J1443" s="37">
        <f t="shared" si="369"/>
        <v>0.1</v>
      </c>
      <c r="K1443" s="37">
        <f t="shared" si="369"/>
        <v>0</v>
      </c>
      <c r="L1443" s="37">
        <f t="shared" si="369"/>
        <v>12.399999999999999</v>
      </c>
      <c r="M1443" s="37">
        <f t="shared" si="369"/>
        <v>1</v>
      </c>
      <c r="N1443" s="37">
        <f t="shared" si="369"/>
        <v>40.200000000000003</v>
      </c>
      <c r="O1443" s="189"/>
      <c r="P1443" s="189"/>
      <c r="Q1443" s="74"/>
    </row>
    <row r="1444" spans="1:17" ht="24" x14ac:dyDescent="0.25">
      <c r="A1444" s="187"/>
      <c r="B1444" s="187"/>
      <c r="C1444" s="187"/>
      <c r="D1444" s="187"/>
      <c r="E1444" s="187"/>
      <c r="F1444" s="187"/>
      <c r="G1444" s="115" t="s">
        <v>9</v>
      </c>
      <c r="H1444" s="37">
        <f t="shared" si="358"/>
        <v>0</v>
      </c>
      <c r="I1444" s="37">
        <f t="shared" ref="I1444:N1444" si="370">I1339+I1344+I1349+I1354+I1359+I1364+I1369+I1374+I1379+I1384+I1389+I1394+I1399+I1404+I1409+I1414+I1419+I1424+I1429+I1434+I1439</f>
        <v>0</v>
      </c>
      <c r="J1444" s="37">
        <f t="shared" si="370"/>
        <v>0</v>
      </c>
      <c r="K1444" s="37">
        <f t="shared" si="370"/>
        <v>0</v>
      </c>
      <c r="L1444" s="37">
        <f t="shared" si="370"/>
        <v>0</v>
      </c>
      <c r="M1444" s="37">
        <f t="shared" si="370"/>
        <v>0</v>
      </c>
      <c r="N1444" s="37">
        <f t="shared" si="370"/>
        <v>0</v>
      </c>
      <c r="O1444" s="189"/>
      <c r="P1444" s="189"/>
      <c r="Q1444" s="74"/>
    </row>
    <row r="1445" spans="1:17" ht="15.75" x14ac:dyDescent="0.25">
      <c r="A1445" s="208" t="s">
        <v>11</v>
      </c>
      <c r="B1445" s="208"/>
      <c r="C1445" s="208"/>
      <c r="D1445" s="208"/>
      <c r="E1445" s="208"/>
      <c r="F1445" s="208"/>
      <c r="G1445" s="208"/>
      <c r="H1445" s="208"/>
      <c r="I1445" s="208"/>
      <c r="J1445" s="208"/>
      <c r="K1445" s="208"/>
      <c r="L1445" s="208"/>
      <c r="M1445" s="208"/>
      <c r="N1445" s="208"/>
      <c r="O1445" s="208"/>
      <c r="P1445" s="208"/>
      <c r="Q1445" s="74"/>
    </row>
    <row r="1446" spans="1:17" ht="85.5" customHeight="1" x14ac:dyDescent="0.25">
      <c r="A1446" s="190" t="s">
        <v>2674</v>
      </c>
      <c r="B1446" s="189" t="s">
        <v>2661</v>
      </c>
      <c r="C1446" s="189" t="s">
        <v>11</v>
      </c>
      <c r="D1446" s="189" t="s">
        <v>44</v>
      </c>
      <c r="E1446" s="189">
        <v>464</v>
      </c>
      <c r="F1446" s="189" t="s">
        <v>2675</v>
      </c>
      <c r="G1446" s="114" t="s">
        <v>4</v>
      </c>
      <c r="H1446" s="32">
        <f>SUM(H1447:H1450)</f>
        <v>59.8</v>
      </c>
      <c r="I1446" s="32">
        <f t="shared" ref="I1446:N1446" si="371">SUM(I1447:I1450)</f>
        <v>0</v>
      </c>
      <c r="J1446" s="32">
        <f t="shared" si="371"/>
        <v>0</v>
      </c>
      <c r="K1446" s="32">
        <f t="shared" si="371"/>
        <v>0</v>
      </c>
      <c r="L1446" s="32">
        <f t="shared" si="371"/>
        <v>0</v>
      </c>
      <c r="M1446" s="32">
        <f t="shared" si="371"/>
        <v>59.8</v>
      </c>
      <c r="N1446" s="32">
        <f t="shared" si="371"/>
        <v>0</v>
      </c>
      <c r="O1446" s="189">
        <v>331</v>
      </c>
      <c r="P1446" s="189"/>
      <c r="Q1446" s="74"/>
    </row>
    <row r="1447" spans="1:17" ht="15.75" x14ac:dyDescent="0.25">
      <c r="A1447" s="190"/>
      <c r="B1447" s="189"/>
      <c r="C1447" s="189"/>
      <c r="D1447" s="189"/>
      <c r="E1447" s="189"/>
      <c r="F1447" s="189"/>
      <c r="G1447" s="114" t="s">
        <v>546</v>
      </c>
      <c r="H1447" s="32">
        <f>SUM(I1447:N1447)</f>
        <v>0</v>
      </c>
      <c r="I1447" s="32">
        <v>0</v>
      </c>
      <c r="J1447" s="32">
        <v>0</v>
      </c>
      <c r="K1447" s="32">
        <v>0</v>
      </c>
      <c r="L1447" s="32">
        <v>0</v>
      </c>
      <c r="M1447" s="32">
        <v>0</v>
      </c>
      <c r="N1447" s="32">
        <v>0</v>
      </c>
      <c r="O1447" s="189"/>
      <c r="P1447" s="189"/>
      <c r="Q1447" s="74"/>
    </row>
    <row r="1448" spans="1:17" ht="36" x14ac:dyDescent="0.25">
      <c r="A1448" s="190"/>
      <c r="B1448" s="189"/>
      <c r="C1448" s="189"/>
      <c r="D1448" s="189"/>
      <c r="E1448" s="189"/>
      <c r="F1448" s="189"/>
      <c r="G1448" s="114" t="s">
        <v>7</v>
      </c>
      <c r="H1448" s="32">
        <f t="shared" ref="H1448:H1510" si="372">SUM(I1448:N1448)</f>
        <v>55</v>
      </c>
      <c r="I1448" s="32">
        <v>0</v>
      </c>
      <c r="J1448" s="32">
        <v>0</v>
      </c>
      <c r="K1448" s="32">
        <v>0</v>
      </c>
      <c r="L1448" s="32">
        <v>0</v>
      </c>
      <c r="M1448" s="32">
        <v>55</v>
      </c>
      <c r="N1448" s="32">
        <v>0</v>
      </c>
      <c r="O1448" s="189"/>
      <c r="P1448" s="189"/>
      <c r="Q1448" s="74"/>
    </row>
    <row r="1449" spans="1:17" ht="15.75" x14ac:dyDescent="0.25">
      <c r="A1449" s="190"/>
      <c r="B1449" s="189"/>
      <c r="C1449" s="189"/>
      <c r="D1449" s="189"/>
      <c r="E1449" s="189"/>
      <c r="F1449" s="189"/>
      <c r="G1449" s="114" t="s">
        <v>8</v>
      </c>
      <c r="H1449" s="32">
        <f t="shared" si="372"/>
        <v>4.8</v>
      </c>
      <c r="I1449" s="32">
        <v>0</v>
      </c>
      <c r="J1449" s="32">
        <v>0</v>
      </c>
      <c r="K1449" s="32">
        <v>0</v>
      </c>
      <c r="L1449" s="32">
        <v>0</v>
      </c>
      <c r="M1449" s="32">
        <v>4.8</v>
      </c>
      <c r="N1449" s="32">
        <v>0</v>
      </c>
      <c r="O1449" s="189"/>
      <c r="P1449" s="189"/>
      <c r="Q1449" s="74"/>
    </row>
    <row r="1450" spans="1:17" ht="24" x14ac:dyDescent="0.25">
      <c r="A1450" s="190"/>
      <c r="B1450" s="189"/>
      <c r="C1450" s="189"/>
      <c r="D1450" s="189"/>
      <c r="E1450" s="189"/>
      <c r="F1450" s="189"/>
      <c r="G1450" s="114" t="s">
        <v>9</v>
      </c>
      <c r="H1450" s="32">
        <f t="shared" si="372"/>
        <v>0</v>
      </c>
      <c r="I1450" s="32">
        <v>0</v>
      </c>
      <c r="J1450" s="32">
        <v>0</v>
      </c>
      <c r="K1450" s="32">
        <v>0</v>
      </c>
      <c r="L1450" s="32">
        <v>0</v>
      </c>
      <c r="M1450" s="32">
        <v>0</v>
      </c>
      <c r="N1450" s="32">
        <v>0</v>
      </c>
      <c r="O1450" s="189"/>
      <c r="P1450" s="189"/>
      <c r="Q1450" s="74"/>
    </row>
    <row r="1451" spans="1:17" ht="85.5" customHeight="1" x14ac:dyDescent="0.25">
      <c r="A1451" s="190" t="s">
        <v>2676</v>
      </c>
      <c r="B1451" s="189" t="s">
        <v>2661</v>
      </c>
      <c r="C1451" s="189" t="s">
        <v>11</v>
      </c>
      <c r="D1451" s="189" t="s">
        <v>44</v>
      </c>
      <c r="E1451" s="189">
        <v>554</v>
      </c>
      <c r="F1451" s="189" t="s">
        <v>2677</v>
      </c>
      <c r="G1451" s="114" t="s">
        <v>4</v>
      </c>
      <c r="H1451" s="32">
        <f>SUM(H1452:H1455)</f>
        <v>111.5</v>
      </c>
      <c r="I1451" s="32">
        <f t="shared" ref="I1451:N1451" si="373">SUM(I1452:I1455)</f>
        <v>0</v>
      </c>
      <c r="J1451" s="32">
        <f t="shared" si="373"/>
        <v>0</v>
      </c>
      <c r="K1451" s="32">
        <f t="shared" si="373"/>
        <v>0</v>
      </c>
      <c r="L1451" s="32">
        <f t="shared" si="373"/>
        <v>111.5</v>
      </c>
      <c r="M1451" s="32">
        <f t="shared" si="373"/>
        <v>0</v>
      </c>
      <c r="N1451" s="32">
        <f t="shared" si="373"/>
        <v>0</v>
      </c>
      <c r="O1451" s="189">
        <v>1123</v>
      </c>
      <c r="P1451" s="189"/>
      <c r="Q1451" s="74"/>
    </row>
    <row r="1452" spans="1:17" ht="15.75" x14ac:dyDescent="0.25">
      <c r="A1452" s="190"/>
      <c r="B1452" s="189"/>
      <c r="C1452" s="189"/>
      <c r="D1452" s="189"/>
      <c r="E1452" s="189"/>
      <c r="F1452" s="189"/>
      <c r="G1452" s="114" t="s">
        <v>546</v>
      </c>
      <c r="H1452" s="32">
        <f t="shared" si="372"/>
        <v>0</v>
      </c>
      <c r="I1452" s="32">
        <v>0</v>
      </c>
      <c r="J1452" s="32">
        <v>0</v>
      </c>
      <c r="K1452" s="32">
        <v>0</v>
      </c>
      <c r="L1452" s="32">
        <v>0</v>
      </c>
      <c r="M1452" s="32">
        <v>0</v>
      </c>
      <c r="N1452" s="32">
        <v>0</v>
      </c>
      <c r="O1452" s="189"/>
      <c r="P1452" s="189"/>
      <c r="Q1452" s="74"/>
    </row>
    <row r="1453" spans="1:17" ht="36" x14ac:dyDescent="0.25">
      <c r="A1453" s="190"/>
      <c r="B1453" s="189"/>
      <c r="C1453" s="189"/>
      <c r="D1453" s="189"/>
      <c r="E1453" s="189"/>
      <c r="F1453" s="189"/>
      <c r="G1453" s="114" t="s">
        <v>7</v>
      </c>
      <c r="H1453" s="32">
        <f t="shared" si="372"/>
        <v>102.6</v>
      </c>
      <c r="I1453" s="32">
        <v>0</v>
      </c>
      <c r="J1453" s="32">
        <v>0</v>
      </c>
      <c r="K1453" s="32">
        <v>0</v>
      </c>
      <c r="L1453" s="32">
        <v>102.6</v>
      </c>
      <c r="M1453" s="32">
        <v>0</v>
      </c>
      <c r="N1453" s="32">
        <v>0</v>
      </c>
      <c r="O1453" s="189"/>
      <c r="P1453" s="189"/>
      <c r="Q1453" s="74"/>
    </row>
    <row r="1454" spans="1:17" ht="15.75" x14ac:dyDescent="0.25">
      <c r="A1454" s="190"/>
      <c r="B1454" s="189"/>
      <c r="C1454" s="189"/>
      <c r="D1454" s="189"/>
      <c r="E1454" s="189"/>
      <c r="F1454" s="189"/>
      <c r="G1454" s="114" t="s">
        <v>8</v>
      </c>
      <c r="H1454" s="32">
        <f t="shared" si="372"/>
        <v>8.9</v>
      </c>
      <c r="I1454" s="32">
        <v>0</v>
      </c>
      <c r="J1454" s="32">
        <v>0</v>
      </c>
      <c r="K1454" s="32">
        <v>0</v>
      </c>
      <c r="L1454" s="32">
        <v>8.9</v>
      </c>
      <c r="M1454" s="32">
        <v>0</v>
      </c>
      <c r="N1454" s="32">
        <v>0</v>
      </c>
      <c r="O1454" s="189"/>
      <c r="P1454" s="189"/>
      <c r="Q1454" s="74"/>
    </row>
    <row r="1455" spans="1:17" ht="24" x14ac:dyDescent="0.25">
      <c r="A1455" s="190"/>
      <c r="B1455" s="189"/>
      <c r="C1455" s="189"/>
      <c r="D1455" s="189"/>
      <c r="E1455" s="189"/>
      <c r="F1455" s="189"/>
      <c r="G1455" s="114" t="s">
        <v>9</v>
      </c>
      <c r="H1455" s="32">
        <f t="shared" si="372"/>
        <v>0</v>
      </c>
      <c r="I1455" s="32">
        <v>0</v>
      </c>
      <c r="J1455" s="32">
        <v>0</v>
      </c>
      <c r="K1455" s="32">
        <v>0</v>
      </c>
      <c r="L1455" s="32">
        <v>0</v>
      </c>
      <c r="M1455" s="32">
        <v>0</v>
      </c>
      <c r="N1455" s="32">
        <v>0</v>
      </c>
      <c r="O1455" s="189"/>
      <c r="P1455" s="189"/>
      <c r="Q1455" s="74"/>
    </row>
    <row r="1456" spans="1:17" ht="36" x14ac:dyDescent="0.25">
      <c r="A1456" s="190" t="s">
        <v>2678</v>
      </c>
      <c r="B1456" s="189" t="s">
        <v>2661</v>
      </c>
      <c r="C1456" s="189" t="s">
        <v>11</v>
      </c>
      <c r="D1456" s="189" t="s">
        <v>44</v>
      </c>
      <c r="E1456" s="189">
        <v>290</v>
      </c>
      <c r="F1456" s="189" t="s">
        <v>2679</v>
      </c>
      <c r="G1456" s="114" t="s">
        <v>4</v>
      </c>
      <c r="H1456" s="32">
        <f>SUM(H1457:H1460)</f>
        <v>97.8</v>
      </c>
      <c r="I1456" s="32">
        <f t="shared" ref="I1456:N1456" si="374">SUM(I1457:I1460)</f>
        <v>0</v>
      </c>
      <c r="J1456" s="32">
        <f t="shared" si="374"/>
        <v>0</v>
      </c>
      <c r="K1456" s="32">
        <f t="shared" si="374"/>
        <v>0</v>
      </c>
      <c r="L1456" s="32">
        <f t="shared" si="374"/>
        <v>97.8</v>
      </c>
      <c r="M1456" s="32">
        <f t="shared" si="374"/>
        <v>0</v>
      </c>
      <c r="N1456" s="32">
        <f t="shared" si="374"/>
        <v>0</v>
      </c>
      <c r="O1456" s="189">
        <v>55</v>
      </c>
      <c r="P1456" s="189"/>
      <c r="Q1456" s="74"/>
    </row>
    <row r="1457" spans="1:17" ht="15.75" x14ac:dyDescent="0.25">
      <c r="A1457" s="190"/>
      <c r="B1457" s="189"/>
      <c r="C1457" s="189"/>
      <c r="D1457" s="189"/>
      <c r="E1457" s="189"/>
      <c r="F1457" s="189"/>
      <c r="G1457" s="114" t="s">
        <v>546</v>
      </c>
      <c r="H1457" s="32">
        <f t="shared" si="372"/>
        <v>0</v>
      </c>
      <c r="I1457" s="32">
        <v>0</v>
      </c>
      <c r="J1457" s="32">
        <v>0</v>
      </c>
      <c r="K1457" s="32">
        <v>0</v>
      </c>
      <c r="L1457" s="32">
        <v>0</v>
      </c>
      <c r="M1457" s="32">
        <v>0</v>
      </c>
      <c r="N1457" s="32">
        <v>0</v>
      </c>
      <c r="O1457" s="189"/>
      <c r="P1457" s="189"/>
      <c r="Q1457" s="74"/>
    </row>
    <row r="1458" spans="1:17" ht="36" x14ac:dyDescent="0.25">
      <c r="A1458" s="190"/>
      <c r="B1458" s="189"/>
      <c r="C1458" s="189"/>
      <c r="D1458" s="189"/>
      <c r="E1458" s="189"/>
      <c r="F1458" s="189"/>
      <c r="G1458" s="114" t="s">
        <v>7</v>
      </c>
      <c r="H1458" s="32">
        <f t="shared" si="372"/>
        <v>90</v>
      </c>
      <c r="I1458" s="32">
        <v>0</v>
      </c>
      <c r="J1458" s="32">
        <v>0</v>
      </c>
      <c r="K1458" s="32">
        <v>0</v>
      </c>
      <c r="L1458" s="32">
        <v>90</v>
      </c>
      <c r="M1458" s="32">
        <v>0</v>
      </c>
      <c r="N1458" s="32">
        <v>0</v>
      </c>
      <c r="O1458" s="189"/>
      <c r="P1458" s="189"/>
      <c r="Q1458" s="74"/>
    </row>
    <row r="1459" spans="1:17" ht="15.75" x14ac:dyDescent="0.25">
      <c r="A1459" s="190"/>
      <c r="B1459" s="189"/>
      <c r="C1459" s="189"/>
      <c r="D1459" s="189"/>
      <c r="E1459" s="189"/>
      <c r="F1459" s="189"/>
      <c r="G1459" s="114" t="s">
        <v>8</v>
      </c>
      <c r="H1459" s="32">
        <f t="shared" si="372"/>
        <v>7.8</v>
      </c>
      <c r="I1459" s="32">
        <v>0</v>
      </c>
      <c r="J1459" s="32">
        <v>0</v>
      </c>
      <c r="K1459" s="32">
        <v>0</v>
      </c>
      <c r="L1459" s="32">
        <v>7.8</v>
      </c>
      <c r="M1459" s="32">
        <v>0</v>
      </c>
      <c r="N1459" s="32">
        <v>0</v>
      </c>
      <c r="O1459" s="189"/>
      <c r="P1459" s="189"/>
      <c r="Q1459" s="74"/>
    </row>
    <row r="1460" spans="1:17" ht="24" x14ac:dyDescent="0.25">
      <c r="A1460" s="190"/>
      <c r="B1460" s="189"/>
      <c r="C1460" s="189"/>
      <c r="D1460" s="189"/>
      <c r="E1460" s="189"/>
      <c r="F1460" s="189"/>
      <c r="G1460" s="114" t="s">
        <v>9</v>
      </c>
      <c r="H1460" s="32">
        <f t="shared" si="372"/>
        <v>0</v>
      </c>
      <c r="I1460" s="32">
        <v>0</v>
      </c>
      <c r="J1460" s="32">
        <v>0</v>
      </c>
      <c r="K1460" s="32">
        <v>0</v>
      </c>
      <c r="L1460" s="32">
        <v>0</v>
      </c>
      <c r="M1460" s="32">
        <v>0</v>
      </c>
      <c r="N1460" s="32">
        <v>0</v>
      </c>
      <c r="O1460" s="189"/>
      <c r="P1460" s="189"/>
      <c r="Q1460" s="74"/>
    </row>
    <row r="1461" spans="1:17" ht="36" x14ac:dyDescent="0.25">
      <c r="A1461" s="190" t="s">
        <v>2680</v>
      </c>
      <c r="B1461" s="189" t="s">
        <v>2661</v>
      </c>
      <c r="C1461" s="189" t="s">
        <v>11</v>
      </c>
      <c r="D1461" s="189" t="s">
        <v>44</v>
      </c>
      <c r="E1461" s="189">
        <v>196</v>
      </c>
      <c r="F1461" s="189" t="s">
        <v>2681</v>
      </c>
      <c r="G1461" s="114" t="s">
        <v>4</v>
      </c>
      <c r="H1461" s="32">
        <f>SUM(H1462:H1465)</f>
        <v>105.10000000000001</v>
      </c>
      <c r="I1461" s="32">
        <f t="shared" ref="I1461:N1461" si="375">SUM(I1462:I1465)</f>
        <v>0</v>
      </c>
      <c r="J1461" s="32">
        <f t="shared" si="375"/>
        <v>0</v>
      </c>
      <c r="K1461" s="32">
        <f t="shared" si="375"/>
        <v>0</v>
      </c>
      <c r="L1461" s="32">
        <f t="shared" si="375"/>
        <v>0</v>
      </c>
      <c r="M1461" s="32">
        <f t="shared" si="375"/>
        <v>0</v>
      </c>
      <c r="N1461" s="32">
        <f t="shared" si="375"/>
        <v>105.10000000000001</v>
      </c>
      <c r="O1461" s="189">
        <v>50</v>
      </c>
      <c r="P1461" s="189"/>
      <c r="Q1461" s="74"/>
    </row>
    <row r="1462" spans="1:17" ht="15.75" x14ac:dyDescent="0.25">
      <c r="A1462" s="190"/>
      <c r="B1462" s="189"/>
      <c r="C1462" s="189"/>
      <c r="D1462" s="189"/>
      <c r="E1462" s="189"/>
      <c r="F1462" s="189"/>
      <c r="G1462" s="114" t="s">
        <v>546</v>
      </c>
      <c r="H1462" s="32">
        <f t="shared" si="372"/>
        <v>96.7</v>
      </c>
      <c r="I1462" s="32">
        <v>0</v>
      </c>
      <c r="J1462" s="32">
        <v>0</v>
      </c>
      <c r="K1462" s="32">
        <v>0</v>
      </c>
      <c r="L1462" s="32">
        <v>0</v>
      </c>
      <c r="M1462" s="32">
        <v>0</v>
      </c>
      <c r="N1462" s="32">
        <v>96.7</v>
      </c>
      <c r="O1462" s="189"/>
      <c r="P1462" s="189"/>
      <c r="Q1462" s="74"/>
    </row>
    <row r="1463" spans="1:17" ht="36" x14ac:dyDescent="0.25">
      <c r="A1463" s="190"/>
      <c r="B1463" s="189"/>
      <c r="C1463" s="189"/>
      <c r="D1463" s="189"/>
      <c r="E1463" s="189"/>
      <c r="F1463" s="189"/>
      <c r="G1463" s="114" t="s">
        <v>7</v>
      </c>
      <c r="H1463" s="32">
        <f t="shared" si="372"/>
        <v>8.4</v>
      </c>
      <c r="I1463" s="32">
        <v>0</v>
      </c>
      <c r="J1463" s="32">
        <v>0</v>
      </c>
      <c r="K1463" s="32">
        <v>0</v>
      </c>
      <c r="L1463" s="32">
        <v>0</v>
      </c>
      <c r="M1463" s="32">
        <v>0</v>
      </c>
      <c r="N1463" s="32">
        <v>8.4</v>
      </c>
      <c r="O1463" s="189"/>
      <c r="P1463" s="189"/>
      <c r="Q1463" s="74"/>
    </row>
    <row r="1464" spans="1:17" ht="15.75" x14ac:dyDescent="0.25">
      <c r="A1464" s="190"/>
      <c r="B1464" s="189"/>
      <c r="C1464" s="189"/>
      <c r="D1464" s="189"/>
      <c r="E1464" s="189"/>
      <c r="F1464" s="189"/>
      <c r="G1464" s="114" t="s">
        <v>8</v>
      </c>
      <c r="H1464" s="32">
        <f t="shared" si="372"/>
        <v>0</v>
      </c>
      <c r="I1464" s="32">
        <v>0</v>
      </c>
      <c r="J1464" s="32">
        <v>0</v>
      </c>
      <c r="K1464" s="32">
        <v>0</v>
      </c>
      <c r="L1464" s="32">
        <v>0</v>
      </c>
      <c r="M1464" s="32">
        <v>0</v>
      </c>
      <c r="N1464" s="32">
        <v>0</v>
      </c>
      <c r="O1464" s="189"/>
      <c r="P1464" s="189"/>
      <c r="Q1464" s="74"/>
    </row>
    <row r="1465" spans="1:17" ht="24" x14ac:dyDescent="0.25">
      <c r="A1465" s="190"/>
      <c r="B1465" s="189"/>
      <c r="C1465" s="189"/>
      <c r="D1465" s="189"/>
      <c r="E1465" s="189"/>
      <c r="F1465" s="189"/>
      <c r="G1465" s="114" t="s">
        <v>9</v>
      </c>
      <c r="H1465" s="32">
        <f t="shared" si="372"/>
        <v>0</v>
      </c>
      <c r="I1465" s="32">
        <v>0</v>
      </c>
      <c r="J1465" s="32">
        <v>0</v>
      </c>
      <c r="K1465" s="32">
        <v>0</v>
      </c>
      <c r="L1465" s="32">
        <v>0</v>
      </c>
      <c r="M1465" s="32">
        <v>0</v>
      </c>
      <c r="N1465" s="32">
        <v>0</v>
      </c>
      <c r="O1465" s="189"/>
      <c r="P1465" s="189"/>
      <c r="Q1465" s="74"/>
    </row>
    <row r="1466" spans="1:17" ht="36" x14ac:dyDescent="0.25">
      <c r="A1466" s="190" t="s">
        <v>2682</v>
      </c>
      <c r="B1466" s="189" t="s">
        <v>2661</v>
      </c>
      <c r="C1466" s="189" t="s">
        <v>11</v>
      </c>
      <c r="D1466" s="189" t="s">
        <v>44</v>
      </c>
      <c r="E1466" s="189">
        <v>243</v>
      </c>
      <c r="F1466" s="189" t="s">
        <v>2683</v>
      </c>
      <c r="G1466" s="114" t="s">
        <v>4</v>
      </c>
      <c r="H1466" s="32">
        <f>SUM(H1467:H1470)</f>
        <v>90.100000000000009</v>
      </c>
      <c r="I1466" s="32">
        <f t="shared" ref="I1466:N1466" si="376">SUM(I1467:I1470)</f>
        <v>0</v>
      </c>
      <c r="J1466" s="32">
        <f t="shared" si="376"/>
        <v>0</v>
      </c>
      <c r="K1466" s="32">
        <f t="shared" si="376"/>
        <v>0</v>
      </c>
      <c r="L1466" s="32">
        <f t="shared" si="376"/>
        <v>0</v>
      </c>
      <c r="M1466" s="32">
        <f t="shared" si="376"/>
        <v>0</v>
      </c>
      <c r="N1466" s="32">
        <f t="shared" si="376"/>
        <v>90.100000000000009</v>
      </c>
      <c r="O1466" s="189">
        <v>50</v>
      </c>
      <c r="P1466" s="189"/>
      <c r="Q1466" s="74"/>
    </row>
    <row r="1467" spans="1:17" ht="15.75" x14ac:dyDescent="0.25">
      <c r="A1467" s="190"/>
      <c r="B1467" s="189"/>
      <c r="C1467" s="189"/>
      <c r="D1467" s="189"/>
      <c r="E1467" s="189"/>
      <c r="F1467" s="189"/>
      <c r="G1467" s="114" t="s">
        <v>546</v>
      </c>
      <c r="H1467" s="32">
        <f t="shared" si="372"/>
        <v>0</v>
      </c>
      <c r="I1467" s="32">
        <v>0</v>
      </c>
      <c r="J1467" s="32">
        <v>0</v>
      </c>
      <c r="K1467" s="32">
        <v>0</v>
      </c>
      <c r="L1467" s="32">
        <v>0</v>
      </c>
      <c r="M1467" s="32">
        <v>0</v>
      </c>
      <c r="N1467" s="32">
        <v>0</v>
      </c>
      <c r="O1467" s="189"/>
      <c r="P1467" s="189"/>
      <c r="Q1467" s="74"/>
    </row>
    <row r="1468" spans="1:17" ht="36" x14ac:dyDescent="0.25">
      <c r="A1468" s="190"/>
      <c r="B1468" s="189"/>
      <c r="C1468" s="189"/>
      <c r="D1468" s="189"/>
      <c r="E1468" s="189"/>
      <c r="F1468" s="189"/>
      <c r="G1468" s="114" t="s">
        <v>7</v>
      </c>
      <c r="H1468" s="32">
        <f t="shared" si="372"/>
        <v>82.9</v>
      </c>
      <c r="I1468" s="32">
        <v>0</v>
      </c>
      <c r="J1468" s="32">
        <v>0</v>
      </c>
      <c r="K1468" s="32">
        <v>0</v>
      </c>
      <c r="L1468" s="32">
        <v>0</v>
      </c>
      <c r="M1468" s="32">
        <v>0</v>
      </c>
      <c r="N1468" s="32">
        <v>82.9</v>
      </c>
      <c r="O1468" s="189"/>
      <c r="P1468" s="189"/>
      <c r="Q1468" s="74"/>
    </row>
    <row r="1469" spans="1:17" ht="15.75" x14ac:dyDescent="0.25">
      <c r="A1469" s="190"/>
      <c r="B1469" s="189"/>
      <c r="C1469" s="189"/>
      <c r="D1469" s="189"/>
      <c r="E1469" s="189"/>
      <c r="F1469" s="189"/>
      <c r="G1469" s="114" t="s">
        <v>8</v>
      </c>
      <c r="H1469" s="32">
        <f t="shared" si="372"/>
        <v>7.2</v>
      </c>
      <c r="I1469" s="32">
        <v>0</v>
      </c>
      <c r="J1469" s="32">
        <v>0</v>
      </c>
      <c r="K1469" s="32">
        <v>0</v>
      </c>
      <c r="L1469" s="32">
        <v>0</v>
      </c>
      <c r="M1469" s="32">
        <v>0</v>
      </c>
      <c r="N1469" s="32">
        <v>7.2</v>
      </c>
      <c r="O1469" s="189"/>
      <c r="P1469" s="189"/>
      <c r="Q1469" s="74"/>
    </row>
    <row r="1470" spans="1:17" ht="24" x14ac:dyDescent="0.25">
      <c r="A1470" s="190"/>
      <c r="B1470" s="189"/>
      <c r="C1470" s="189"/>
      <c r="D1470" s="189"/>
      <c r="E1470" s="189"/>
      <c r="F1470" s="189"/>
      <c r="G1470" s="114" t="s">
        <v>9</v>
      </c>
      <c r="H1470" s="32">
        <f t="shared" si="372"/>
        <v>0</v>
      </c>
      <c r="I1470" s="32">
        <v>0</v>
      </c>
      <c r="J1470" s="32">
        <v>0</v>
      </c>
      <c r="K1470" s="32">
        <v>0</v>
      </c>
      <c r="L1470" s="32">
        <v>0</v>
      </c>
      <c r="M1470" s="32">
        <v>0</v>
      </c>
      <c r="N1470" s="32">
        <v>0</v>
      </c>
      <c r="O1470" s="189"/>
      <c r="P1470" s="189"/>
      <c r="Q1470" s="74"/>
    </row>
    <row r="1471" spans="1:17" ht="36" x14ac:dyDescent="0.25">
      <c r="A1471" s="190" t="s">
        <v>2684</v>
      </c>
      <c r="B1471" s="189" t="s">
        <v>2661</v>
      </c>
      <c r="C1471" s="189" t="s">
        <v>11</v>
      </c>
      <c r="D1471" s="189" t="s">
        <v>458</v>
      </c>
      <c r="E1471" s="189">
        <v>55</v>
      </c>
      <c r="F1471" s="189" t="s">
        <v>2685</v>
      </c>
      <c r="G1471" s="114" t="s">
        <v>4</v>
      </c>
      <c r="H1471" s="32">
        <f>SUM(H1472:H1475)</f>
        <v>20.9</v>
      </c>
      <c r="I1471" s="32">
        <f t="shared" ref="I1471:N1471" si="377">SUM(I1472:I1475)</f>
        <v>20.9</v>
      </c>
      <c r="J1471" s="32">
        <f t="shared" si="377"/>
        <v>0</v>
      </c>
      <c r="K1471" s="32">
        <f t="shared" si="377"/>
        <v>0</v>
      </c>
      <c r="L1471" s="32">
        <f t="shared" si="377"/>
        <v>0</v>
      </c>
      <c r="M1471" s="32">
        <f t="shared" si="377"/>
        <v>0</v>
      </c>
      <c r="N1471" s="32">
        <f t="shared" si="377"/>
        <v>0</v>
      </c>
      <c r="O1471" s="189">
        <v>30</v>
      </c>
      <c r="P1471" s="189"/>
      <c r="Q1471" s="74"/>
    </row>
    <row r="1472" spans="1:17" ht="15.75" x14ac:dyDescent="0.25">
      <c r="A1472" s="190"/>
      <c r="B1472" s="189"/>
      <c r="C1472" s="189"/>
      <c r="D1472" s="189"/>
      <c r="E1472" s="189"/>
      <c r="F1472" s="189"/>
      <c r="G1472" s="114" t="s">
        <v>546</v>
      </c>
      <c r="H1472" s="32">
        <f t="shared" si="372"/>
        <v>20.7</v>
      </c>
      <c r="I1472" s="32">
        <v>20.7</v>
      </c>
      <c r="J1472" s="32">
        <v>0</v>
      </c>
      <c r="K1472" s="32">
        <v>0</v>
      </c>
      <c r="L1472" s="32">
        <v>0</v>
      </c>
      <c r="M1472" s="32">
        <v>0</v>
      </c>
      <c r="N1472" s="32">
        <v>0</v>
      </c>
      <c r="O1472" s="189"/>
      <c r="P1472" s="189"/>
      <c r="Q1472" s="74"/>
    </row>
    <row r="1473" spans="1:17" ht="36" x14ac:dyDescent="0.25">
      <c r="A1473" s="190"/>
      <c r="B1473" s="189"/>
      <c r="C1473" s="189"/>
      <c r="D1473" s="189"/>
      <c r="E1473" s="189"/>
      <c r="F1473" s="189"/>
      <c r="G1473" s="114" t="s">
        <v>7</v>
      </c>
      <c r="H1473" s="32">
        <f t="shared" si="372"/>
        <v>0.2</v>
      </c>
      <c r="I1473" s="32">
        <v>0.2</v>
      </c>
      <c r="J1473" s="32">
        <v>0</v>
      </c>
      <c r="K1473" s="32">
        <v>0</v>
      </c>
      <c r="L1473" s="32">
        <v>0</v>
      </c>
      <c r="M1473" s="32">
        <v>0</v>
      </c>
      <c r="N1473" s="32">
        <v>0</v>
      </c>
      <c r="O1473" s="189"/>
      <c r="P1473" s="189"/>
      <c r="Q1473" s="74"/>
    </row>
    <row r="1474" spans="1:17" ht="15.75" x14ac:dyDescent="0.25">
      <c r="A1474" s="190"/>
      <c r="B1474" s="189"/>
      <c r="C1474" s="189"/>
      <c r="D1474" s="189"/>
      <c r="E1474" s="189"/>
      <c r="F1474" s="189"/>
      <c r="G1474" s="114" t="s">
        <v>8</v>
      </c>
      <c r="H1474" s="32">
        <f t="shared" si="372"/>
        <v>0</v>
      </c>
      <c r="I1474" s="32">
        <v>0</v>
      </c>
      <c r="J1474" s="32">
        <v>0</v>
      </c>
      <c r="K1474" s="32">
        <v>0</v>
      </c>
      <c r="L1474" s="32">
        <v>0</v>
      </c>
      <c r="M1474" s="32">
        <v>0</v>
      </c>
      <c r="N1474" s="32">
        <v>0</v>
      </c>
      <c r="O1474" s="189"/>
      <c r="P1474" s="189"/>
      <c r="Q1474" s="74"/>
    </row>
    <row r="1475" spans="1:17" ht="24" x14ac:dyDescent="0.25">
      <c r="A1475" s="190"/>
      <c r="B1475" s="189"/>
      <c r="C1475" s="189"/>
      <c r="D1475" s="189"/>
      <c r="E1475" s="189"/>
      <c r="F1475" s="189"/>
      <c r="G1475" s="114" t="s">
        <v>9</v>
      </c>
      <c r="H1475" s="32">
        <f t="shared" si="372"/>
        <v>0</v>
      </c>
      <c r="I1475" s="32">
        <v>0</v>
      </c>
      <c r="J1475" s="32">
        <v>0</v>
      </c>
      <c r="K1475" s="32">
        <v>0</v>
      </c>
      <c r="L1475" s="32">
        <v>0</v>
      </c>
      <c r="M1475" s="32">
        <v>0</v>
      </c>
      <c r="N1475" s="32">
        <v>0</v>
      </c>
      <c r="O1475" s="189"/>
      <c r="P1475" s="189"/>
      <c r="Q1475" s="74"/>
    </row>
    <row r="1476" spans="1:17" ht="36" x14ac:dyDescent="0.25">
      <c r="A1476" s="190" t="s">
        <v>2686</v>
      </c>
      <c r="B1476" s="189" t="s">
        <v>2661</v>
      </c>
      <c r="C1476" s="189" t="s">
        <v>11</v>
      </c>
      <c r="D1476" s="189" t="s">
        <v>44</v>
      </c>
      <c r="E1476" s="189">
        <v>55</v>
      </c>
      <c r="F1476" s="189" t="s">
        <v>2687</v>
      </c>
      <c r="G1476" s="114" t="s">
        <v>4</v>
      </c>
      <c r="H1476" s="32">
        <f>SUM(H1477:H1480)</f>
        <v>39.200000000000003</v>
      </c>
      <c r="I1476" s="32">
        <f t="shared" ref="I1476:N1476" si="378">SUM(I1477:I1480)</f>
        <v>0</v>
      </c>
      <c r="J1476" s="32">
        <f t="shared" si="378"/>
        <v>0</v>
      </c>
      <c r="K1476" s="32">
        <f t="shared" si="378"/>
        <v>0</v>
      </c>
      <c r="L1476" s="32">
        <f t="shared" si="378"/>
        <v>39.200000000000003</v>
      </c>
      <c r="M1476" s="32">
        <f t="shared" si="378"/>
        <v>0</v>
      </c>
      <c r="N1476" s="32">
        <f t="shared" si="378"/>
        <v>0</v>
      </c>
      <c r="O1476" s="189">
        <v>30</v>
      </c>
      <c r="P1476" s="189"/>
      <c r="Q1476" s="74"/>
    </row>
    <row r="1477" spans="1:17" ht="15.75" x14ac:dyDescent="0.25">
      <c r="A1477" s="190"/>
      <c r="B1477" s="189"/>
      <c r="C1477" s="189"/>
      <c r="D1477" s="189"/>
      <c r="E1477" s="189"/>
      <c r="F1477" s="189"/>
      <c r="G1477" s="114" t="s">
        <v>546</v>
      </c>
      <c r="H1477" s="32">
        <f t="shared" si="372"/>
        <v>0</v>
      </c>
      <c r="I1477" s="32">
        <v>0</v>
      </c>
      <c r="J1477" s="32">
        <v>0</v>
      </c>
      <c r="K1477" s="32">
        <v>0</v>
      </c>
      <c r="L1477" s="32">
        <v>0</v>
      </c>
      <c r="M1477" s="32">
        <v>0</v>
      </c>
      <c r="N1477" s="32">
        <v>0</v>
      </c>
      <c r="O1477" s="189"/>
      <c r="P1477" s="189"/>
      <c r="Q1477" s="74"/>
    </row>
    <row r="1478" spans="1:17" ht="36" x14ac:dyDescent="0.25">
      <c r="A1478" s="190"/>
      <c r="B1478" s="189"/>
      <c r="C1478" s="189"/>
      <c r="D1478" s="189"/>
      <c r="E1478" s="189"/>
      <c r="F1478" s="189"/>
      <c r="G1478" s="114" t="s">
        <v>7</v>
      </c>
      <c r="H1478" s="32">
        <f t="shared" si="372"/>
        <v>36.1</v>
      </c>
      <c r="I1478" s="32">
        <v>0</v>
      </c>
      <c r="J1478" s="32">
        <v>0</v>
      </c>
      <c r="K1478" s="32">
        <v>0</v>
      </c>
      <c r="L1478" s="32">
        <v>36.1</v>
      </c>
      <c r="M1478" s="32">
        <v>0</v>
      </c>
      <c r="N1478" s="32">
        <v>0</v>
      </c>
      <c r="O1478" s="189"/>
      <c r="P1478" s="189"/>
      <c r="Q1478" s="74"/>
    </row>
    <row r="1479" spans="1:17" ht="15.75" x14ac:dyDescent="0.25">
      <c r="A1479" s="190"/>
      <c r="B1479" s="189"/>
      <c r="C1479" s="189"/>
      <c r="D1479" s="189"/>
      <c r="E1479" s="189"/>
      <c r="F1479" s="189"/>
      <c r="G1479" s="114" t="s">
        <v>8</v>
      </c>
      <c r="H1479" s="32">
        <f t="shared" si="372"/>
        <v>3.1</v>
      </c>
      <c r="I1479" s="32">
        <v>0</v>
      </c>
      <c r="J1479" s="32">
        <v>0</v>
      </c>
      <c r="K1479" s="32">
        <v>0</v>
      </c>
      <c r="L1479" s="32">
        <v>3.1</v>
      </c>
      <c r="M1479" s="32">
        <v>0</v>
      </c>
      <c r="N1479" s="32">
        <v>0</v>
      </c>
      <c r="O1479" s="189"/>
      <c r="P1479" s="189"/>
      <c r="Q1479" s="74"/>
    </row>
    <row r="1480" spans="1:17" ht="24" x14ac:dyDescent="0.25">
      <c r="A1480" s="190"/>
      <c r="B1480" s="189"/>
      <c r="C1480" s="189"/>
      <c r="D1480" s="189"/>
      <c r="E1480" s="189"/>
      <c r="F1480" s="189"/>
      <c r="G1480" s="114" t="s">
        <v>9</v>
      </c>
      <c r="H1480" s="32">
        <f t="shared" si="372"/>
        <v>0</v>
      </c>
      <c r="I1480" s="32">
        <v>0</v>
      </c>
      <c r="J1480" s="32">
        <v>0</v>
      </c>
      <c r="K1480" s="32">
        <v>0</v>
      </c>
      <c r="L1480" s="32">
        <v>0</v>
      </c>
      <c r="M1480" s="32">
        <v>0</v>
      </c>
      <c r="N1480" s="32">
        <v>0</v>
      </c>
      <c r="O1480" s="189"/>
      <c r="P1480" s="189"/>
      <c r="Q1480" s="74"/>
    </row>
    <row r="1481" spans="1:17" ht="75.75" customHeight="1" x14ac:dyDescent="0.25">
      <c r="A1481" s="190" t="s">
        <v>2688</v>
      </c>
      <c r="B1481" s="189" t="s">
        <v>2661</v>
      </c>
      <c r="C1481" s="189" t="s">
        <v>11</v>
      </c>
      <c r="D1481" s="189" t="s">
        <v>2689</v>
      </c>
      <c r="E1481" s="189">
        <v>192</v>
      </c>
      <c r="F1481" s="189" t="s">
        <v>2690</v>
      </c>
      <c r="G1481" s="114" t="s">
        <v>4</v>
      </c>
      <c r="H1481" s="32">
        <f>SUM(H1482:H1485)</f>
        <v>14.899999999999999</v>
      </c>
      <c r="I1481" s="32">
        <f t="shared" ref="I1481:N1481" si="379">SUM(I1482:I1485)</f>
        <v>0</v>
      </c>
      <c r="J1481" s="32">
        <f t="shared" si="379"/>
        <v>0</v>
      </c>
      <c r="K1481" s="32">
        <f t="shared" si="379"/>
        <v>0</v>
      </c>
      <c r="L1481" s="32">
        <f t="shared" si="379"/>
        <v>0</v>
      </c>
      <c r="M1481" s="32">
        <f t="shared" si="379"/>
        <v>14.899999999999999</v>
      </c>
      <c r="N1481" s="32">
        <f t="shared" si="379"/>
        <v>0</v>
      </c>
      <c r="O1481" s="189">
        <v>60</v>
      </c>
      <c r="P1481" s="189"/>
      <c r="Q1481" s="74"/>
    </row>
    <row r="1482" spans="1:17" ht="15.75" x14ac:dyDescent="0.25">
      <c r="A1482" s="190"/>
      <c r="B1482" s="189"/>
      <c r="C1482" s="189"/>
      <c r="D1482" s="189"/>
      <c r="E1482" s="189"/>
      <c r="F1482" s="189"/>
      <c r="G1482" s="114" t="s">
        <v>546</v>
      </c>
      <c r="H1482" s="32">
        <f t="shared" si="372"/>
        <v>0</v>
      </c>
      <c r="I1482" s="32">
        <v>0</v>
      </c>
      <c r="J1482" s="32">
        <v>0</v>
      </c>
      <c r="K1482" s="32">
        <v>0</v>
      </c>
      <c r="L1482" s="32">
        <v>0</v>
      </c>
      <c r="M1482" s="32">
        <v>0</v>
      </c>
      <c r="N1482" s="32">
        <v>0</v>
      </c>
      <c r="O1482" s="189"/>
      <c r="P1482" s="189"/>
      <c r="Q1482" s="74"/>
    </row>
    <row r="1483" spans="1:17" ht="36" x14ac:dyDescent="0.25">
      <c r="A1483" s="190"/>
      <c r="B1483" s="189"/>
      <c r="C1483" s="189"/>
      <c r="D1483" s="189"/>
      <c r="E1483" s="189"/>
      <c r="F1483" s="189"/>
      <c r="G1483" s="114" t="s">
        <v>7</v>
      </c>
      <c r="H1483" s="32">
        <f t="shared" si="372"/>
        <v>13.7</v>
      </c>
      <c r="I1483" s="32">
        <v>0</v>
      </c>
      <c r="J1483" s="32">
        <v>0</v>
      </c>
      <c r="K1483" s="32">
        <v>0</v>
      </c>
      <c r="L1483" s="32">
        <v>0</v>
      </c>
      <c r="M1483" s="32">
        <v>13.7</v>
      </c>
      <c r="N1483" s="32">
        <v>0</v>
      </c>
      <c r="O1483" s="189"/>
      <c r="P1483" s="189"/>
      <c r="Q1483" s="74"/>
    </row>
    <row r="1484" spans="1:17" ht="15.75" x14ac:dyDescent="0.25">
      <c r="A1484" s="190"/>
      <c r="B1484" s="189"/>
      <c r="C1484" s="189"/>
      <c r="D1484" s="189"/>
      <c r="E1484" s="189"/>
      <c r="F1484" s="189"/>
      <c r="G1484" s="114" t="s">
        <v>8</v>
      </c>
      <c r="H1484" s="32">
        <f t="shared" si="372"/>
        <v>1.2</v>
      </c>
      <c r="I1484" s="32">
        <v>0</v>
      </c>
      <c r="J1484" s="32">
        <v>0</v>
      </c>
      <c r="K1484" s="32">
        <v>0</v>
      </c>
      <c r="L1484" s="32">
        <v>0</v>
      </c>
      <c r="M1484" s="32">
        <v>1.2</v>
      </c>
      <c r="N1484" s="32">
        <v>0</v>
      </c>
      <c r="O1484" s="189"/>
      <c r="P1484" s="189"/>
      <c r="Q1484" s="74"/>
    </row>
    <row r="1485" spans="1:17" ht="24" x14ac:dyDescent="0.25">
      <c r="A1485" s="190"/>
      <c r="B1485" s="189"/>
      <c r="C1485" s="189"/>
      <c r="D1485" s="189"/>
      <c r="E1485" s="189"/>
      <c r="F1485" s="189"/>
      <c r="G1485" s="114" t="s">
        <v>9</v>
      </c>
      <c r="H1485" s="32">
        <f t="shared" si="372"/>
        <v>0</v>
      </c>
      <c r="I1485" s="32">
        <v>0</v>
      </c>
      <c r="J1485" s="32">
        <v>0</v>
      </c>
      <c r="K1485" s="32">
        <v>0</v>
      </c>
      <c r="L1485" s="32">
        <v>0</v>
      </c>
      <c r="M1485" s="32">
        <v>0</v>
      </c>
      <c r="N1485" s="32">
        <v>0</v>
      </c>
      <c r="O1485" s="189"/>
      <c r="P1485" s="189"/>
      <c r="Q1485" s="74"/>
    </row>
    <row r="1486" spans="1:17" ht="96" customHeight="1" x14ac:dyDescent="0.25">
      <c r="A1486" s="190" t="s">
        <v>2691</v>
      </c>
      <c r="B1486" s="189" t="s">
        <v>2661</v>
      </c>
      <c r="C1486" s="189" t="s">
        <v>11</v>
      </c>
      <c r="D1486" s="189" t="s">
        <v>44</v>
      </c>
      <c r="E1486" s="189">
        <v>131</v>
      </c>
      <c r="F1486" s="189" t="s">
        <v>2692</v>
      </c>
      <c r="G1486" s="114" t="s">
        <v>4</v>
      </c>
      <c r="H1486" s="32">
        <f>SUM(H1487:H1490)</f>
        <v>2.2000000000000002</v>
      </c>
      <c r="I1486" s="32">
        <f t="shared" ref="I1486:N1486" si="380">SUM(I1487:I1490)</f>
        <v>0</v>
      </c>
      <c r="J1486" s="32">
        <f t="shared" si="380"/>
        <v>0</v>
      </c>
      <c r="K1486" s="32">
        <f t="shared" si="380"/>
        <v>0</v>
      </c>
      <c r="L1486" s="32">
        <f t="shared" si="380"/>
        <v>2.2000000000000002</v>
      </c>
      <c r="M1486" s="32">
        <f t="shared" si="380"/>
        <v>0</v>
      </c>
      <c r="N1486" s="32">
        <f t="shared" si="380"/>
        <v>0</v>
      </c>
      <c r="O1486" s="189">
        <v>143</v>
      </c>
      <c r="P1486" s="189"/>
      <c r="Q1486" s="74"/>
    </row>
    <row r="1487" spans="1:17" ht="15.75" x14ac:dyDescent="0.25">
      <c r="A1487" s="190"/>
      <c r="B1487" s="189"/>
      <c r="C1487" s="189"/>
      <c r="D1487" s="189"/>
      <c r="E1487" s="189"/>
      <c r="F1487" s="189"/>
      <c r="G1487" s="114" t="s">
        <v>546</v>
      </c>
      <c r="H1487" s="32">
        <f t="shared" si="372"/>
        <v>0</v>
      </c>
      <c r="I1487" s="32">
        <v>0</v>
      </c>
      <c r="J1487" s="32">
        <v>0</v>
      </c>
      <c r="K1487" s="32">
        <v>0</v>
      </c>
      <c r="L1487" s="32">
        <v>0</v>
      </c>
      <c r="M1487" s="32">
        <v>0</v>
      </c>
      <c r="N1487" s="32">
        <v>0</v>
      </c>
      <c r="O1487" s="189"/>
      <c r="P1487" s="189"/>
      <c r="Q1487" s="74"/>
    </row>
    <row r="1488" spans="1:17" ht="36" x14ac:dyDescent="0.25">
      <c r="A1488" s="190"/>
      <c r="B1488" s="189"/>
      <c r="C1488" s="189"/>
      <c r="D1488" s="189"/>
      <c r="E1488" s="189"/>
      <c r="F1488" s="189"/>
      <c r="G1488" s="114" t="s">
        <v>7</v>
      </c>
      <c r="H1488" s="32">
        <f t="shared" si="372"/>
        <v>2</v>
      </c>
      <c r="I1488" s="32">
        <v>0</v>
      </c>
      <c r="J1488" s="32">
        <v>0</v>
      </c>
      <c r="K1488" s="32">
        <v>0</v>
      </c>
      <c r="L1488" s="32">
        <v>2</v>
      </c>
      <c r="M1488" s="32">
        <v>0</v>
      </c>
      <c r="N1488" s="32">
        <v>0</v>
      </c>
      <c r="O1488" s="189"/>
      <c r="P1488" s="189"/>
      <c r="Q1488" s="74"/>
    </row>
    <row r="1489" spans="1:17" ht="15.75" x14ac:dyDescent="0.25">
      <c r="A1489" s="190"/>
      <c r="B1489" s="189"/>
      <c r="C1489" s="189"/>
      <c r="D1489" s="189"/>
      <c r="E1489" s="189"/>
      <c r="F1489" s="189"/>
      <c r="G1489" s="114" t="s">
        <v>8</v>
      </c>
      <c r="H1489" s="32">
        <f t="shared" si="372"/>
        <v>0.2</v>
      </c>
      <c r="I1489" s="32">
        <v>0</v>
      </c>
      <c r="J1489" s="32">
        <v>0</v>
      </c>
      <c r="K1489" s="32">
        <v>0</v>
      </c>
      <c r="L1489" s="32">
        <v>0.2</v>
      </c>
      <c r="M1489" s="32">
        <v>0</v>
      </c>
      <c r="N1489" s="32">
        <v>0</v>
      </c>
      <c r="O1489" s="189"/>
      <c r="P1489" s="189"/>
      <c r="Q1489" s="74"/>
    </row>
    <row r="1490" spans="1:17" ht="24" x14ac:dyDescent="0.25">
      <c r="A1490" s="190"/>
      <c r="B1490" s="189"/>
      <c r="C1490" s="189"/>
      <c r="D1490" s="189"/>
      <c r="E1490" s="189"/>
      <c r="F1490" s="189"/>
      <c r="G1490" s="114" t="s">
        <v>9</v>
      </c>
      <c r="H1490" s="32">
        <f t="shared" si="372"/>
        <v>0</v>
      </c>
      <c r="I1490" s="32">
        <v>0</v>
      </c>
      <c r="J1490" s="32">
        <v>0</v>
      </c>
      <c r="K1490" s="32">
        <v>0</v>
      </c>
      <c r="L1490" s="32">
        <v>0</v>
      </c>
      <c r="M1490" s="32">
        <v>0</v>
      </c>
      <c r="N1490" s="32">
        <v>0</v>
      </c>
      <c r="O1490" s="189"/>
      <c r="P1490" s="189"/>
      <c r="Q1490" s="74"/>
    </row>
    <row r="1491" spans="1:17" ht="72" customHeight="1" x14ac:dyDescent="0.25">
      <c r="A1491" s="190" t="s">
        <v>2693</v>
      </c>
      <c r="B1491" s="205" t="s">
        <v>4201</v>
      </c>
      <c r="C1491" s="189" t="s">
        <v>11</v>
      </c>
      <c r="D1491" s="189" t="s">
        <v>44</v>
      </c>
      <c r="E1491" s="189">
        <v>500</v>
      </c>
      <c r="F1491" s="189" t="s">
        <v>2694</v>
      </c>
      <c r="G1491" s="114" t="s">
        <v>4</v>
      </c>
      <c r="H1491" s="32">
        <f>SUM(H1492:H1495)</f>
        <v>1433</v>
      </c>
      <c r="I1491" s="32">
        <f t="shared" ref="I1491:N1491" si="381">SUM(I1492:I1495)</f>
        <v>0</v>
      </c>
      <c r="J1491" s="32">
        <f t="shared" si="381"/>
        <v>0</v>
      </c>
      <c r="K1491" s="32">
        <f t="shared" si="381"/>
        <v>0</v>
      </c>
      <c r="L1491" s="32">
        <f t="shared" si="381"/>
        <v>0</v>
      </c>
      <c r="M1491" s="32">
        <f t="shared" si="381"/>
        <v>1433</v>
      </c>
      <c r="N1491" s="32">
        <f t="shared" si="381"/>
        <v>0</v>
      </c>
      <c r="O1491" s="189">
        <v>1123</v>
      </c>
      <c r="P1491" s="189"/>
      <c r="Q1491" s="74"/>
    </row>
    <row r="1492" spans="1:17" ht="15.75" x14ac:dyDescent="0.25">
      <c r="A1492" s="190"/>
      <c r="B1492" s="206"/>
      <c r="C1492" s="189"/>
      <c r="D1492" s="189"/>
      <c r="E1492" s="189"/>
      <c r="F1492" s="189"/>
      <c r="G1492" s="114" t="s">
        <v>546</v>
      </c>
      <c r="H1492" s="32">
        <f t="shared" si="372"/>
        <v>1418.7</v>
      </c>
      <c r="I1492" s="32">
        <v>0</v>
      </c>
      <c r="J1492" s="32">
        <v>0</v>
      </c>
      <c r="K1492" s="32">
        <v>0</v>
      </c>
      <c r="L1492" s="32">
        <v>0</v>
      </c>
      <c r="M1492" s="32">
        <v>1418.7</v>
      </c>
      <c r="N1492" s="32">
        <v>0</v>
      </c>
      <c r="O1492" s="189"/>
      <c r="P1492" s="189"/>
      <c r="Q1492" s="74"/>
    </row>
    <row r="1493" spans="1:17" ht="36" x14ac:dyDescent="0.25">
      <c r="A1493" s="190"/>
      <c r="B1493" s="206"/>
      <c r="C1493" s="189"/>
      <c r="D1493" s="189"/>
      <c r="E1493" s="189"/>
      <c r="F1493" s="189"/>
      <c r="G1493" s="114" t="s">
        <v>7</v>
      </c>
      <c r="H1493" s="32">
        <f t="shared" si="372"/>
        <v>14.3</v>
      </c>
      <c r="I1493" s="32">
        <v>0</v>
      </c>
      <c r="J1493" s="32">
        <v>0</v>
      </c>
      <c r="K1493" s="32">
        <v>0</v>
      </c>
      <c r="L1493" s="32">
        <v>0</v>
      </c>
      <c r="M1493" s="32">
        <v>14.3</v>
      </c>
      <c r="N1493" s="32">
        <v>0</v>
      </c>
      <c r="O1493" s="189"/>
      <c r="P1493" s="189"/>
      <c r="Q1493" s="74"/>
    </row>
    <row r="1494" spans="1:17" ht="15.75" x14ac:dyDescent="0.25">
      <c r="A1494" s="190"/>
      <c r="B1494" s="206"/>
      <c r="C1494" s="189"/>
      <c r="D1494" s="189"/>
      <c r="E1494" s="189"/>
      <c r="F1494" s="189"/>
      <c r="G1494" s="114" t="s">
        <v>8</v>
      </c>
      <c r="H1494" s="32">
        <f t="shared" si="372"/>
        <v>0</v>
      </c>
      <c r="I1494" s="32">
        <v>0</v>
      </c>
      <c r="J1494" s="32">
        <v>0</v>
      </c>
      <c r="K1494" s="32">
        <v>0</v>
      </c>
      <c r="L1494" s="32">
        <v>0</v>
      </c>
      <c r="M1494" s="32">
        <v>0</v>
      </c>
      <c r="N1494" s="32">
        <v>0</v>
      </c>
      <c r="O1494" s="189"/>
      <c r="P1494" s="189"/>
      <c r="Q1494" s="74"/>
    </row>
    <row r="1495" spans="1:17" ht="24" x14ac:dyDescent="0.25">
      <c r="A1495" s="190"/>
      <c r="B1495" s="207"/>
      <c r="C1495" s="189"/>
      <c r="D1495" s="189"/>
      <c r="E1495" s="189"/>
      <c r="F1495" s="189"/>
      <c r="G1495" s="114" t="s">
        <v>9</v>
      </c>
      <c r="H1495" s="32">
        <f t="shared" si="372"/>
        <v>0</v>
      </c>
      <c r="I1495" s="32">
        <v>0</v>
      </c>
      <c r="J1495" s="32">
        <v>0</v>
      </c>
      <c r="K1495" s="32">
        <v>0</v>
      </c>
      <c r="L1495" s="32">
        <v>0</v>
      </c>
      <c r="M1495" s="32">
        <v>0</v>
      </c>
      <c r="N1495" s="32">
        <v>0</v>
      </c>
      <c r="O1495" s="189"/>
      <c r="P1495" s="189"/>
      <c r="Q1495" s="74"/>
    </row>
    <row r="1496" spans="1:17" ht="36" x14ac:dyDescent="0.25">
      <c r="A1496" s="190" t="s">
        <v>2695</v>
      </c>
      <c r="B1496" s="189" t="s">
        <v>2661</v>
      </c>
      <c r="C1496" s="189" t="s">
        <v>11</v>
      </c>
      <c r="D1496" s="189" t="s">
        <v>44</v>
      </c>
      <c r="E1496" s="189">
        <v>372</v>
      </c>
      <c r="F1496" s="205" t="s">
        <v>4202</v>
      </c>
      <c r="G1496" s="114" t="s">
        <v>4</v>
      </c>
      <c r="H1496" s="32">
        <f>SUM(H1497:H1500)</f>
        <v>18.3</v>
      </c>
      <c r="I1496" s="32">
        <f t="shared" ref="I1496:N1496" si="382">SUM(I1497:I1500)</f>
        <v>0</v>
      </c>
      <c r="J1496" s="32">
        <f t="shared" si="382"/>
        <v>0</v>
      </c>
      <c r="K1496" s="32">
        <f t="shared" si="382"/>
        <v>0</v>
      </c>
      <c r="L1496" s="32">
        <f t="shared" si="382"/>
        <v>0</v>
      </c>
      <c r="M1496" s="32">
        <f t="shared" si="382"/>
        <v>18.3</v>
      </c>
      <c r="N1496" s="32">
        <f t="shared" si="382"/>
        <v>0</v>
      </c>
      <c r="O1496" s="189">
        <v>100</v>
      </c>
      <c r="P1496" s="189"/>
      <c r="Q1496" s="74"/>
    </row>
    <row r="1497" spans="1:17" ht="15.75" x14ac:dyDescent="0.25">
      <c r="A1497" s="190"/>
      <c r="B1497" s="189"/>
      <c r="C1497" s="189"/>
      <c r="D1497" s="189"/>
      <c r="E1497" s="189"/>
      <c r="F1497" s="206"/>
      <c r="G1497" s="114" t="s">
        <v>546</v>
      </c>
      <c r="H1497" s="32">
        <f t="shared" si="372"/>
        <v>0</v>
      </c>
      <c r="I1497" s="32">
        <v>0</v>
      </c>
      <c r="J1497" s="32">
        <v>0</v>
      </c>
      <c r="K1497" s="32">
        <v>0</v>
      </c>
      <c r="L1497" s="32">
        <v>0</v>
      </c>
      <c r="M1497" s="32">
        <v>0</v>
      </c>
      <c r="N1497" s="32">
        <v>0</v>
      </c>
      <c r="O1497" s="189"/>
      <c r="P1497" s="189"/>
      <c r="Q1497" s="74"/>
    </row>
    <row r="1498" spans="1:17" ht="36" x14ac:dyDescent="0.25">
      <c r="A1498" s="190"/>
      <c r="B1498" s="189"/>
      <c r="C1498" s="189"/>
      <c r="D1498" s="189"/>
      <c r="E1498" s="189"/>
      <c r="F1498" s="206"/>
      <c r="G1498" s="114" t="s">
        <v>7</v>
      </c>
      <c r="H1498" s="32">
        <f t="shared" si="372"/>
        <v>16.8</v>
      </c>
      <c r="I1498" s="32">
        <v>0</v>
      </c>
      <c r="J1498" s="32">
        <v>0</v>
      </c>
      <c r="K1498" s="32">
        <v>0</v>
      </c>
      <c r="L1498" s="32">
        <v>0</v>
      </c>
      <c r="M1498" s="32">
        <v>16.8</v>
      </c>
      <c r="N1498" s="32">
        <v>0</v>
      </c>
      <c r="O1498" s="189"/>
      <c r="P1498" s="189"/>
      <c r="Q1498" s="74"/>
    </row>
    <row r="1499" spans="1:17" ht="15.75" x14ac:dyDescent="0.25">
      <c r="A1499" s="190"/>
      <c r="B1499" s="189"/>
      <c r="C1499" s="189"/>
      <c r="D1499" s="189"/>
      <c r="E1499" s="189"/>
      <c r="F1499" s="206"/>
      <c r="G1499" s="114" t="s">
        <v>8</v>
      </c>
      <c r="H1499" s="32">
        <f t="shared" si="372"/>
        <v>1.5</v>
      </c>
      <c r="I1499" s="32">
        <v>0</v>
      </c>
      <c r="J1499" s="32">
        <v>0</v>
      </c>
      <c r="K1499" s="32">
        <v>0</v>
      </c>
      <c r="L1499" s="32">
        <v>0</v>
      </c>
      <c r="M1499" s="32">
        <v>1.5</v>
      </c>
      <c r="N1499" s="32">
        <v>0</v>
      </c>
      <c r="O1499" s="189"/>
      <c r="P1499" s="189"/>
      <c r="Q1499" s="74"/>
    </row>
    <row r="1500" spans="1:17" ht="24" x14ac:dyDescent="0.25">
      <c r="A1500" s="190"/>
      <c r="B1500" s="189"/>
      <c r="C1500" s="189"/>
      <c r="D1500" s="189"/>
      <c r="E1500" s="189"/>
      <c r="F1500" s="207"/>
      <c r="G1500" s="114" t="s">
        <v>9</v>
      </c>
      <c r="H1500" s="32">
        <f t="shared" si="372"/>
        <v>0</v>
      </c>
      <c r="I1500" s="32">
        <v>0</v>
      </c>
      <c r="J1500" s="32">
        <v>0</v>
      </c>
      <c r="K1500" s="32">
        <v>0</v>
      </c>
      <c r="L1500" s="32">
        <v>0</v>
      </c>
      <c r="M1500" s="32">
        <v>0</v>
      </c>
      <c r="N1500" s="32">
        <v>0</v>
      </c>
      <c r="O1500" s="189"/>
      <c r="P1500" s="189"/>
      <c r="Q1500" s="74"/>
    </row>
    <row r="1501" spans="1:17" ht="36" x14ac:dyDescent="0.25">
      <c r="A1501" s="190" t="s">
        <v>4451</v>
      </c>
      <c r="B1501" s="189" t="s">
        <v>2661</v>
      </c>
      <c r="C1501" s="189" t="s">
        <v>11</v>
      </c>
      <c r="D1501" s="189" t="s">
        <v>44</v>
      </c>
      <c r="E1501" s="189">
        <v>390</v>
      </c>
      <c r="F1501" s="189" t="s">
        <v>611</v>
      </c>
      <c r="G1501" s="114" t="s">
        <v>4</v>
      </c>
      <c r="H1501" s="32">
        <f>SUM(H1502:H1505)</f>
        <v>18.3</v>
      </c>
      <c r="I1501" s="32">
        <f t="shared" ref="I1501:N1501" si="383">SUM(I1502:I1505)</f>
        <v>0</v>
      </c>
      <c r="J1501" s="32">
        <f t="shared" si="383"/>
        <v>0</v>
      </c>
      <c r="K1501" s="32">
        <f t="shared" si="383"/>
        <v>0</v>
      </c>
      <c r="L1501" s="32">
        <f t="shared" si="383"/>
        <v>0</v>
      </c>
      <c r="M1501" s="32">
        <f t="shared" si="383"/>
        <v>18.3</v>
      </c>
      <c r="N1501" s="32">
        <f t="shared" si="383"/>
        <v>0</v>
      </c>
      <c r="O1501" s="189">
        <v>100</v>
      </c>
      <c r="P1501" s="189"/>
      <c r="Q1501" s="74"/>
    </row>
    <row r="1502" spans="1:17" ht="15.75" x14ac:dyDescent="0.25">
      <c r="A1502" s="190"/>
      <c r="B1502" s="189"/>
      <c r="C1502" s="189"/>
      <c r="D1502" s="189"/>
      <c r="E1502" s="189"/>
      <c r="F1502" s="189"/>
      <c r="G1502" s="114" t="s">
        <v>546</v>
      </c>
      <c r="H1502" s="32">
        <f t="shared" si="372"/>
        <v>0</v>
      </c>
      <c r="I1502" s="32">
        <v>0</v>
      </c>
      <c r="J1502" s="32">
        <v>0</v>
      </c>
      <c r="K1502" s="32">
        <v>0</v>
      </c>
      <c r="L1502" s="32">
        <v>0</v>
      </c>
      <c r="M1502" s="32">
        <v>0</v>
      </c>
      <c r="N1502" s="32">
        <v>0</v>
      </c>
      <c r="O1502" s="189"/>
      <c r="P1502" s="189"/>
      <c r="Q1502" s="74"/>
    </row>
    <row r="1503" spans="1:17" ht="36" x14ac:dyDescent="0.25">
      <c r="A1503" s="190"/>
      <c r="B1503" s="189"/>
      <c r="C1503" s="189"/>
      <c r="D1503" s="189"/>
      <c r="E1503" s="189"/>
      <c r="F1503" s="189"/>
      <c r="G1503" s="114" t="s">
        <v>7</v>
      </c>
      <c r="H1503" s="32">
        <f t="shared" si="372"/>
        <v>16.8</v>
      </c>
      <c r="I1503" s="32">
        <v>0</v>
      </c>
      <c r="J1503" s="32">
        <v>0</v>
      </c>
      <c r="K1503" s="32">
        <v>0</v>
      </c>
      <c r="L1503" s="32">
        <v>0</v>
      </c>
      <c r="M1503" s="32">
        <v>16.8</v>
      </c>
      <c r="N1503" s="32">
        <v>0</v>
      </c>
      <c r="O1503" s="189"/>
      <c r="P1503" s="189"/>
      <c r="Q1503" s="74"/>
    </row>
    <row r="1504" spans="1:17" ht="15.75" x14ac:dyDescent="0.25">
      <c r="A1504" s="190"/>
      <c r="B1504" s="189"/>
      <c r="C1504" s="189"/>
      <c r="D1504" s="189"/>
      <c r="E1504" s="189"/>
      <c r="F1504" s="189"/>
      <c r="G1504" s="114" t="s">
        <v>8</v>
      </c>
      <c r="H1504" s="32">
        <f t="shared" si="372"/>
        <v>1.5</v>
      </c>
      <c r="I1504" s="32">
        <v>0</v>
      </c>
      <c r="J1504" s="32">
        <v>0</v>
      </c>
      <c r="K1504" s="32">
        <v>0</v>
      </c>
      <c r="L1504" s="32">
        <v>0</v>
      </c>
      <c r="M1504" s="32">
        <v>1.5</v>
      </c>
      <c r="N1504" s="32">
        <v>0</v>
      </c>
      <c r="O1504" s="189"/>
      <c r="P1504" s="189"/>
      <c r="Q1504" s="74"/>
    </row>
    <row r="1505" spans="1:17" ht="24" x14ac:dyDescent="0.25">
      <c r="A1505" s="190"/>
      <c r="B1505" s="189"/>
      <c r="C1505" s="189"/>
      <c r="D1505" s="189"/>
      <c r="E1505" s="189"/>
      <c r="F1505" s="189"/>
      <c r="G1505" s="114" t="s">
        <v>9</v>
      </c>
      <c r="H1505" s="32">
        <f t="shared" si="372"/>
        <v>0</v>
      </c>
      <c r="I1505" s="32">
        <v>0</v>
      </c>
      <c r="J1505" s="32">
        <v>0</v>
      </c>
      <c r="K1505" s="32">
        <v>0</v>
      </c>
      <c r="L1505" s="32">
        <v>0</v>
      </c>
      <c r="M1505" s="32">
        <v>0</v>
      </c>
      <c r="N1505" s="32">
        <v>0</v>
      </c>
      <c r="O1505" s="189"/>
      <c r="P1505" s="189"/>
      <c r="Q1505" s="74"/>
    </row>
    <row r="1506" spans="1:17" ht="36" x14ac:dyDescent="0.25">
      <c r="A1506" s="190" t="s">
        <v>4450</v>
      </c>
      <c r="B1506" s="189" t="s">
        <v>2696</v>
      </c>
      <c r="C1506" s="189" t="s">
        <v>11</v>
      </c>
      <c r="D1506" s="189" t="s">
        <v>458</v>
      </c>
      <c r="E1506" s="189">
        <v>140</v>
      </c>
      <c r="F1506" s="189" t="s">
        <v>611</v>
      </c>
      <c r="G1506" s="114" t="s">
        <v>4</v>
      </c>
      <c r="H1506" s="32">
        <f>SUM(H1507:H1510)</f>
        <v>5</v>
      </c>
      <c r="I1506" s="32">
        <f t="shared" ref="I1506:N1506" si="384">SUM(I1507:I1510)</f>
        <v>0</v>
      </c>
      <c r="J1506" s="32">
        <f t="shared" si="384"/>
        <v>0</v>
      </c>
      <c r="K1506" s="32">
        <f t="shared" si="384"/>
        <v>0</v>
      </c>
      <c r="L1506" s="32">
        <f t="shared" si="384"/>
        <v>5</v>
      </c>
      <c r="M1506" s="32">
        <f t="shared" si="384"/>
        <v>0</v>
      </c>
      <c r="N1506" s="32">
        <f t="shared" si="384"/>
        <v>0</v>
      </c>
      <c r="O1506" s="189">
        <v>110</v>
      </c>
      <c r="P1506" s="189"/>
      <c r="Q1506" s="74"/>
    </row>
    <row r="1507" spans="1:17" ht="15.75" x14ac:dyDescent="0.25">
      <c r="A1507" s="190"/>
      <c r="B1507" s="189"/>
      <c r="C1507" s="189"/>
      <c r="D1507" s="189"/>
      <c r="E1507" s="189"/>
      <c r="F1507" s="189"/>
      <c r="G1507" s="114" t="s">
        <v>546</v>
      </c>
      <c r="H1507" s="32">
        <f t="shared" si="372"/>
        <v>0</v>
      </c>
      <c r="I1507" s="32">
        <v>0</v>
      </c>
      <c r="J1507" s="32">
        <v>0</v>
      </c>
      <c r="K1507" s="32">
        <v>0</v>
      </c>
      <c r="L1507" s="32">
        <v>0</v>
      </c>
      <c r="M1507" s="32">
        <v>0</v>
      </c>
      <c r="N1507" s="32">
        <v>0</v>
      </c>
      <c r="O1507" s="189"/>
      <c r="P1507" s="189"/>
      <c r="Q1507" s="74"/>
    </row>
    <row r="1508" spans="1:17" ht="36" x14ac:dyDescent="0.25">
      <c r="A1508" s="190"/>
      <c r="B1508" s="189"/>
      <c r="C1508" s="189"/>
      <c r="D1508" s="189"/>
      <c r="E1508" s="189"/>
      <c r="F1508" s="189"/>
      <c r="G1508" s="114" t="s">
        <v>7</v>
      </c>
      <c r="H1508" s="32">
        <f t="shared" si="372"/>
        <v>4.5999999999999996</v>
      </c>
      <c r="I1508" s="32">
        <v>0</v>
      </c>
      <c r="J1508" s="32">
        <v>0</v>
      </c>
      <c r="K1508" s="32">
        <v>0</v>
      </c>
      <c r="L1508" s="32">
        <v>4.5999999999999996</v>
      </c>
      <c r="M1508" s="32">
        <v>0</v>
      </c>
      <c r="N1508" s="32">
        <v>0</v>
      </c>
      <c r="O1508" s="189"/>
      <c r="P1508" s="189"/>
      <c r="Q1508" s="74"/>
    </row>
    <row r="1509" spans="1:17" ht="15.75" x14ac:dyDescent="0.25">
      <c r="A1509" s="190"/>
      <c r="B1509" s="189"/>
      <c r="C1509" s="189"/>
      <c r="D1509" s="189"/>
      <c r="E1509" s="189"/>
      <c r="F1509" s="189"/>
      <c r="G1509" s="114" t="s">
        <v>8</v>
      </c>
      <c r="H1509" s="32">
        <f t="shared" si="372"/>
        <v>0.4</v>
      </c>
      <c r="I1509" s="32">
        <v>0</v>
      </c>
      <c r="J1509" s="32">
        <v>0</v>
      </c>
      <c r="K1509" s="32">
        <v>0</v>
      </c>
      <c r="L1509" s="32">
        <v>0.4</v>
      </c>
      <c r="M1509" s="32">
        <v>0</v>
      </c>
      <c r="N1509" s="32">
        <v>0</v>
      </c>
      <c r="O1509" s="189"/>
      <c r="P1509" s="189"/>
      <c r="Q1509" s="74"/>
    </row>
    <row r="1510" spans="1:17" ht="24" x14ac:dyDescent="0.25">
      <c r="A1510" s="190"/>
      <c r="B1510" s="189"/>
      <c r="C1510" s="189"/>
      <c r="D1510" s="189"/>
      <c r="E1510" s="189"/>
      <c r="F1510" s="189"/>
      <c r="G1510" s="114" t="s">
        <v>9</v>
      </c>
      <c r="H1510" s="32">
        <f t="shared" si="372"/>
        <v>0</v>
      </c>
      <c r="I1510" s="32">
        <v>0</v>
      </c>
      <c r="J1510" s="32">
        <v>0</v>
      </c>
      <c r="K1510" s="32">
        <v>0</v>
      </c>
      <c r="L1510" s="32">
        <v>0</v>
      </c>
      <c r="M1510" s="32">
        <v>0</v>
      </c>
      <c r="N1510" s="32">
        <v>0</v>
      </c>
      <c r="O1510" s="189"/>
      <c r="P1510" s="189"/>
      <c r="Q1510" s="74"/>
    </row>
    <row r="1511" spans="1:17" ht="36" x14ac:dyDescent="0.25">
      <c r="A1511" s="190" t="s">
        <v>2697</v>
      </c>
      <c r="B1511" s="189" t="s">
        <v>2661</v>
      </c>
      <c r="C1511" s="189" t="s">
        <v>11</v>
      </c>
      <c r="D1511" s="189" t="s">
        <v>458</v>
      </c>
      <c r="E1511" s="189">
        <v>70</v>
      </c>
      <c r="F1511" s="189" t="s">
        <v>611</v>
      </c>
      <c r="G1511" s="114" t="s">
        <v>4</v>
      </c>
      <c r="H1511" s="32">
        <f>SUM(H1512:H1515)</f>
        <v>15</v>
      </c>
      <c r="I1511" s="32">
        <f t="shared" ref="I1511:N1511" si="385">SUM(I1512:I1515)</f>
        <v>0</v>
      </c>
      <c r="J1511" s="32">
        <f t="shared" si="385"/>
        <v>0</v>
      </c>
      <c r="K1511" s="32">
        <f t="shared" si="385"/>
        <v>0</v>
      </c>
      <c r="L1511" s="32">
        <f t="shared" si="385"/>
        <v>15</v>
      </c>
      <c r="M1511" s="32">
        <f t="shared" si="385"/>
        <v>0</v>
      </c>
      <c r="N1511" s="32">
        <f t="shared" si="385"/>
        <v>0</v>
      </c>
      <c r="O1511" s="189">
        <v>36</v>
      </c>
      <c r="P1511" s="189"/>
      <c r="Q1511" s="74"/>
    </row>
    <row r="1512" spans="1:17" ht="15.75" x14ac:dyDescent="0.25">
      <c r="A1512" s="190"/>
      <c r="B1512" s="189"/>
      <c r="C1512" s="189"/>
      <c r="D1512" s="189"/>
      <c r="E1512" s="189"/>
      <c r="F1512" s="189"/>
      <c r="G1512" s="114" t="s">
        <v>546</v>
      </c>
      <c r="H1512" s="32">
        <f t="shared" ref="H1512:H1530" si="386">SUM(I1512:N1512)</f>
        <v>0</v>
      </c>
      <c r="I1512" s="32">
        <v>0</v>
      </c>
      <c r="J1512" s="32">
        <v>0</v>
      </c>
      <c r="K1512" s="32">
        <v>0</v>
      </c>
      <c r="L1512" s="32">
        <v>0</v>
      </c>
      <c r="M1512" s="32">
        <v>0</v>
      </c>
      <c r="N1512" s="32">
        <v>0</v>
      </c>
      <c r="O1512" s="189"/>
      <c r="P1512" s="189"/>
      <c r="Q1512" s="74"/>
    </row>
    <row r="1513" spans="1:17" ht="36" x14ac:dyDescent="0.25">
      <c r="A1513" s="190"/>
      <c r="B1513" s="189"/>
      <c r="C1513" s="189"/>
      <c r="D1513" s="189"/>
      <c r="E1513" s="189"/>
      <c r="F1513" s="189"/>
      <c r="G1513" s="114" t="s">
        <v>7</v>
      </c>
      <c r="H1513" s="32">
        <f t="shared" si="386"/>
        <v>13.8</v>
      </c>
      <c r="I1513" s="32">
        <v>0</v>
      </c>
      <c r="J1513" s="32">
        <v>0</v>
      </c>
      <c r="K1513" s="32">
        <v>0</v>
      </c>
      <c r="L1513" s="32">
        <v>13.8</v>
      </c>
      <c r="M1513" s="32">
        <v>0</v>
      </c>
      <c r="N1513" s="32">
        <v>0</v>
      </c>
      <c r="O1513" s="189"/>
      <c r="P1513" s="189"/>
      <c r="Q1513" s="74"/>
    </row>
    <row r="1514" spans="1:17" ht="15.75" x14ac:dyDescent="0.25">
      <c r="A1514" s="190"/>
      <c r="B1514" s="189"/>
      <c r="C1514" s="189"/>
      <c r="D1514" s="189"/>
      <c r="E1514" s="189"/>
      <c r="F1514" s="189"/>
      <c r="G1514" s="114" t="s">
        <v>8</v>
      </c>
      <c r="H1514" s="32">
        <f t="shared" si="386"/>
        <v>1.2</v>
      </c>
      <c r="I1514" s="32">
        <v>0</v>
      </c>
      <c r="J1514" s="32">
        <v>0</v>
      </c>
      <c r="K1514" s="32">
        <v>0</v>
      </c>
      <c r="L1514" s="32">
        <v>1.2</v>
      </c>
      <c r="M1514" s="32">
        <v>0</v>
      </c>
      <c r="N1514" s="32">
        <v>0</v>
      </c>
      <c r="O1514" s="189"/>
      <c r="P1514" s="189"/>
      <c r="Q1514" s="74"/>
    </row>
    <row r="1515" spans="1:17" ht="24" x14ac:dyDescent="0.25">
      <c r="A1515" s="190"/>
      <c r="B1515" s="189"/>
      <c r="C1515" s="189"/>
      <c r="D1515" s="189"/>
      <c r="E1515" s="189"/>
      <c r="F1515" s="189"/>
      <c r="G1515" s="114" t="s">
        <v>9</v>
      </c>
      <c r="H1515" s="32">
        <f t="shared" si="386"/>
        <v>0</v>
      </c>
      <c r="I1515" s="32">
        <v>0</v>
      </c>
      <c r="J1515" s="32">
        <v>0</v>
      </c>
      <c r="K1515" s="32">
        <v>0</v>
      </c>
      <c r="L1515" s="32">
        <v>0</v>
      </c>
      <c r="M1515" s="32">
        <v>0</v>
      </c>
      <c r="N1515" s="32">
        <v>0</v>
      </c>
      <c r="O1515" s="189"/>
      <c r="P1515" s="189"/>
      <c r="Q1515" s="74"/>
    </row>
    <row r="1516" spans="1:17" ht="36" x14ac:dyDescent="0.25">
      <c r="A1516" s="190" t="s">
        <v>2698</v>
      </c>
      <c r="B1516" s="189" t="s">
        <v>2699</v>
      </c>
      <c r="C1516" s="189" t="s">
        <v>11</v>
      </c>
      <c r="D1516" s="189" t="s">
        <v>458</v>
      </c>
      <c r="E1516" s="189">
        <v>55</v>
      </c>
      <c r="F1516" s="189" t="s">
        <v>611</v>
      </c>
      <c r="G1516" s="114" t="s">
        <v>4</v>
      </c>
      <c r="H1516" s="32">
        <f>SUM(H1517:H1520)</f>
        <v>14</v>
      </c>
      <c r="I1516" s="32">
        <f t="shared" ref="I1516:N1516" si="387">SUM(I1517:I1520)</f>
        <v>0</v>
      </c>
      <c r="J1516" s="32">
        <f t="shared" si="387"/>
        <v>0</v>
      </c>
      <c r="K1516" s="32">
        <f t="shared" si="387"/>
        <v>0</v>
      </c>
      <c r="L1516" s="32">
        <f t="shared" si="387"/>
        <v>14</v>
      </c>
      <c r="M1516" s="32">
        <f t="shared" si="387"/>
        <v>0</v>
      </c>
      <c r="N1516" s="32">
        <f t="shared" si="387"/>
        <v>0</v>
      </c>
      <c r="O1516" s="189">
        <v>32</v>
      </c>
      <c r="P1516" s="189"/>
      <c r="Q1516" s="74"/>
    </row>
    <row r="1517" spans="1:17" ht="39.75" customHeight="1" x14ac:dyDescent="0.25">
      <c r="A1517" s="190"/>
      <c r="B1517" s="189"/>
      <c r="C1517" s="189"/>
      <c r="D1517" s="189"/>
      <c r="E1517" s="189"/>
      <c r="F1517" s="189"/>
      <c r="G1517" s="114" t="s">
        <v>546</v>
      </c>
      <c r="H1517" s="32">
        <f t="shared" si="386"/>
        <v>0</v>
      </c>
      <c r="I1517" s="32">
        <v>0</v>
      </c>
      <c r="J1517" s="32">
        <v>0</v>
      </c>
      <c r="K1517" s="32">
        <v>0</v>
      </c>
      <c r="L1517" s="32">
        <v>0</v>
      </c>
      <c r="M1517" s="32">
        <v>0</v>
      </c>
      <c r="N1517" s="32">
        <v>0</v>
      </c>
      <c r="O1517" s="189"/>
      <c r="P1517" s="189"/>
      <c r="Q1517" s="74"/>
    </row>
    <row r="1518" spans="1:17" ht="36" x14ac:dyDescent="0.25">
      <c r="A1518" s="190"/>
      <c r="B1518" s="189"/>
      <c r="C1518" s="189"/>
      <c r="D1518" s="189"/>
      <c r="E1518" s="189"/>
      <c r="F1518" s="189"/>
      <c r="G1518" s="114" t="s">
        <v>7</v>
      </c>
      <c r="H1518" s="32">
        <f t="shared" si="386"/>
        <v>12.9</v>
      </c>
      <c r="I1518" s="32">
        <v>0</v>
      </c>
      <c r="J1518" s="32">
        <v>0</v>
      </c>
      <c r="K1518" s="32">
        <v>0</v>
      </c>
      <c r="L1518" s="32">
        <v>12.9</v>
      </c>
      <c r="M1518" s="32">
        <v>0</v>
      </c>
      <c r="N1518" s="32">
        <v>0</v>
      </c>
      <c r="O1518" s="189"/>
      <c r="P1518" s="189"/>
      <c r="Q1518" s="74"/>
    </row>
    <row r="1519" spans="1:17" ht="15.75" x14ac:dyDescent="0.25">
      <c r="A1519" s="190"/>
      <c r="B1519" s="189"/>
      <c r="C1519" s="189"/>
      <c r="D1519" s="189"/>
      <c r="E1519" s="189"/>
      <c r="F1519" s="189"/>
      <c r="G1519" s="114" t="s">
        <v>8</v>
      </c>
      <c r="H1519" s="32">
        <f t="shared" si="386"/>
        <v>1.1000000000000001</v>
      </c>
      <c r="I1519" s="32">
        <v>0</v>
      </c>
      <c r="J1519" s="32">
        <v>0</v>
      </c>
      <c r="K1519" s="32">
        <v>0</v>
      </c>
      <c r="L1519" s="32">
        <v>1.1000000000000001</v>
      </c>
      <c r="M1519" s="32">
        <v>0</v>
      </c>
      <c r="N1519" s="32">
        <v>0</v>
      </c>
      <c r="O1519" s="189"/>
      <c r="P1519" s="189"/>
      <c r="Q1519" s="74"/>
    </row>
    <row r="1520" spans="1:17" ht="24" x14ac:dyDescent="0.25">
      <c r="A1520" s="190"/>
      <c r="B1520" s="189"/>
      <c r="C1520" s="189"/>
      <c r="D1520" s="189"/>
      <c r="E1520" s="189"/>
      <c r="F1520" s="189"/>
      <c r="G1520" s="114" t="s">
        <v>9</v>
      </c>
      <c r="H1520" s="32">
        <f t="shared" si="386"/>
        <v>0</v>
      </c>
      <c r="I1520" s="32">
        <v>0</v>
      </c>
      <c r="J1520" s="32">
        <v>0</v>
      </c>
      <c r="K1520" s="32">
        <v>0</v>
      </c>
      <c r="L1520" s="32">
        <v>0</v>
      </c>
      <c r="M1520" s="32">
        <v>0</v>
      </c>
      <c r="N1520" s="32">
        <v>0</v>
      </c>
      <c r="O1520" s="189"/>
      <c r="P1520" s="189"/>
      <c r="Q1520" s="74"/>
    </row>
    <row r="1521" spans="1:17" ht="36" x14ac:dyDescent="0.25">
      <c r="A1521" s="190" t="s">
        <v>4446</v>
      </c>
      <c r="B1521" s="189"/>
      <c r="C1521" s="189" t="s">
        <v>11</v>
      </c>
      <c r="D1521" s="189" t="s">
        <v>4211</v>
      </c>
      <c r="E1521" s="189" t="s">
        <v>4447</v>
      </c>
      <c r="F1521" s="190" t="s">
        <v>4448</v>
      </c>
      <c r="G1521" s="31" t="s">
        <v>4</v>
      </c>
      <c r="H1521" s="32">
        <f>SUM(H1522:H1525)</f>
        <v>461.22512</v>
      </c>
      <c r="I1521" s="32">
        <f t="shared" ref="I1521:N1521" si="388">SUM(I1522:I1525)</f>
        <v>239.489</v>
      </c>
      <c r="J1521" s="32">
        <f t="shared" si="388"/>
        <v>221.73612</v>
      </c>
      <c r="K1521" s="32">
        <f t="shared" si="388"/>
        <v>0</v>
      </c>
      <c r="L1521" s="32">
        <f t="shared" si="388"/>
        <v>0</v>
      </c>
      <c r="M1521" s="32">
        <f t="shared" si="388"/>
        <v>0</v>
      </c>
      <c r="N1521" s="32">
        <f t="shared" si="388"/>
        <v>0</v>
      </c>
      <c r="O1521" s="192"/>
      <c r="P1521" s="190" t="s">
        <v>4449</v>
      </c>
      <c r="Q1521" s="74"/>
    </row>
    <row r="1522" spans="1:17" ht="33.75" customHeight="1" x14ac:dyDescent="0.25">
      <c r="A1522" s="190"/>
      <c r="B1522" s="189"/>
      <c r="C1522" s="189"/>
      <c r="D1522" s="189"/>
      <c r="E1522" s="189"/>
      <c r="F1522" s="190"/>
      <c r="G1522" s="31" t="s">
        <v>6</v>
      </c>
      <c r="H1522" s="32">
        <f>SUM(I1522:N1522)</f>
        <v>0</v>
      </c>
      <c r="I1522" s="32">
        <v>0</v>
      </c>
      <c r="J1522" s="32">
        <v>0</v>
      </c>
      <c r="K1522" s="32">
        <v>0</v>
      </c>
      <c r="L1522" s="32">
        <v>0</v>
      </c>
      <c r="M1522" s="32">
        <v>0</v>
      </c>
      <c r="N1522" s="32">
        <v>0</v>
      </c>
      <c r="O1522" s="192"/>
      <c r="P1522" s="190"/>
      <c r="Q1522" s="74"/>
    </row>
    <row r="1523" spans="1:17" ht="36" x14ac:dyDescent="0.25">
      <c r="A1523" s="190"/>
      <c r="B1523" s="189"/>
      <c r="C1523" s="189"/>
      <c r="D1523" s="189"/>
      <c r="E1523" s="189"/>
      <c r="F1523" s="190"/>
      <c r="G1523" s="31" t="s">
        <v>7</v>
      </c>
      <c r="H1523" s="32">
        <f>SUM(I1523:N1523)</f>
        <v>461.22512</v>
      </c>
      <c r="I1523" s="32">
        <v>239.489</v>
      </c>
      <c r="J1523" s="32">
        <v>221.73612</v>
      </c>
      <c r="K1523" s="32">
        <v>0</v>
      </c>
      <c r="L1523" s="32">
        <v>0</v>
      </c>
      <c r="M1523" s="32">
        <v>0</v>
      </c>
      <c r="N1523" s="32">
        <v>0</v>
      </c>
      <c r="O1523" s="192"/>
      <c r="P1523" s="190"/>
      <c r="Q1523" s="74"/>
    </row>
    <row r="1524" spans="1:17" ht="15.75" x14ac:dyDescent="0.25">
      <c r="A1524" s="190"/>
      <c r="B1524" s="189"/>
      <c r="C1524" s="189"/>
      <c r="D1524" s="189"/>
      <c r="E1524" s="189"/>
      <c r="F1524" s="190"/>
      <c r="G1524" s="31" t="s">
        <v>8</v>
      </c>
      <c r="H1524" s="32">
        <f>SUM(I1524:N1524)</f>
        <v>0</v>
      </c>
      <c r="I1524" s="32">
        <v>0</v>
      </c>
      <c r="J1524" s="32">
        <v>0</v>
      </c>
      <c r="K1524" s="32">
        <v>0</v>
      </c>
      <c r="L1524" s="32">
        <v>0</v>
      </c>
      <c r="M1524" s="32">
        <v>0</v>
      </c>
      <c r="N1524" s="32">
        <v>0</v>
      </c>
      <c r="O1524" s="192"/>
      <c r="P1524" s="190"/>
      <c r="Q1524" s="74"/>
    </row>
    <row r="1525" spans="1:17" ht="24" x14ac:dyDescent="0.25">
      <c r="A1525" s="190"/>
      <c r="B1525" s="189"/>
      <c r="C1525" s="189"/>
      <c r="D1525" s="189"/>
      <c r="E1525" s="189"/>
      <c r="F1525" s="190"/>
      <c r="G1525" s="31" t="s">
        <v>9</v>
      </c>
      <c r="H1525" s="32">
        <f>SUM(I1525:N1525)</f>
        <v>0</v>
      </c>
      <c r="I1525" s="32">
        <v>0</v>
      </c>
      <c r="J1525" s="32">
        <v>0</v>
      </c>
      <c r="K1525" s="32">
        <v>0</v>
      </c>
      <c r="L1525" s="32">
        <v>0</v>
      </c>
      <c r="M1525" s="32">
        <v>0</v>
      </c>
      <c r="N1525" s="32">
        <v>0</v>
      </c>
      <c r="O1525" s="192"/>
      <c r="P1525" s="190"/>
      <c r="Q1525" s="74"/>
    </row>
    <row r="1526" spans="1:17" ht="36" x14ac:dyDescent="0.25">
      <c r="A1526" s="208" t="s">
        <v>125</v>
      </c>
      <c r="B1526" s="208"/>
      <c r="C1526" s="208"/>
      <c r="D1526" s="208"/>
      <c r="E1526" s="208"/>
      <c r="F1526" s="208"/>
      <c r="G1526" s="115" t="s">
        <v>4</v>
      </c>
      <c r="H1526" s="37">
        <f>SUM(H1527:H1530)</f>
        <v>2506.32512</v>
      </c>
      <c r="I1526" s="37">
        <f t="shared" ref="I1526:N1526" si="389">SUM(I1527:I1530)</f>
        <v>260.38900000000001</v>
      </c>
      <c r="J1526" s="37">
        <f t="shared" si="389"/>
        <v>221.73612</v>
      </c>
      <c r="K1526" s="37">
        <f t="shared" si="389"/>
        <v>0</v>
      </c>
      <c r="L1526" s="37">
        <f t="shared" si="389"/>
        <v>284.7</v>
      </c>
      <c r="M1526" s="37">
        <f t="shared" si="389"/>
        <v>1544.3</v>
      </c>
      <c r="N1526" s="37">
        <f t="shared" si="389"/>
        <v>195.2</v>
      </c>
      <c r="O1526" s="189">
        <v>3373</v>
      </c>
      <c r="P1526" s="189"/>
      <c r="Q1526" s="74"/>
    </row>
    <row r="1527" spans="1:17" ht="36" customHeight="1" x14ac:dyDescent="0.25">
      <c r="A1527" s="208"/>
      <c r="B1527" s="208"/>
      <c r="C1527" s="208"/>
      <c r="D1527" s="208"/>
      <c r="E1527" s="208"/>
      <c r="F1527" s="208"/>
      <c r="G1527" s="115" t="s">
        <v>259</v>
      </c>
      <c r="H1527" s="37">
        <f>SUM(I1527:N1527)</f>
        <v>1536.1000000000001</v>
      </c>
      <c r="I1527" s="37">
        <f>I1447+I1452+I1457+I1462+I1467+I1472+I1477+I1482+I1487+I1492+I1497+I1502+I1507+I1512+I1517+I1522</f>
        <v>20.7</v>
      </c>
      <c r="J1527" s="37">
        <f t="shared" ref="J1527:N1527" si="390">J1447+J1452+J1457+J1462+J1467+J1472+J1477+J1482+J1487+J1492+J1497+J1502+J1507+J1512+J1517+J1522</f>
        <v>0</v>
      </c>
      <c r="K1527" s="37">
        <f t="shared" si="390"/>
        <v>0</v>
      </c>
      <c r="L1527" s="37">
        <f t="shared" si="390"/>
        <v>0</v>
      </c>
      <c r="M1527" s="37">
        <f t="shared" si="390"/>
        <v>1418.7</v>
      </c>
      <c r="N1527" s="37">
        <f t="shared" si="390"/>
        <v>96.7</v>
      </c>
      <c r="O1527" s="189"/>
      <c r="P1527" s="189"/>
      <c r="Q1527" s="74"/>
    </row>
    <row r="1528" spans="1:17" ht="36" x14ac:dyDescent="0.25">
      <c r="A1528" s="208"/>
      <c r="B1528" s="208"/>
      <c r="C1528" s="208"/>
      <c r="D1528" s="208"/>
      <c r="E1528" s="208"/>
      <c r="F1528" s="208"/>
      <c r="G1528" s="115" t="s">
        <v>7</v>
      </c>
      <c r="H1528" s="37">
        <f t="shared" si="386"/>
        <v>931.32511999999997</v>
      </c>
      <c r="I1528" s="37">
        <f t="shared" ref="I1528:N1528" si="391">I1448+I1453+I1458+I1463+I1468+I1473+I1478+I1483+I1488+I1493+I1498+I1503+I1508+I1513+I1518+I1523</f>
        <v>239.68899999999999</v>
      </c>
      <c r="J1528" s="37">
        <f t="shared" si="391"/>
        <v>221.73612</v>
      </c>
      <c r="K1528" s="37">
        <f t="shared" si="391"/>
        <v>0</v>
      </c>
      <c r="L1528" s="37">
        <f t="shared" si="391"/>
        <v>262</v>
      </c>
      <c r="M1528" s="37">
        <f t="shared" si="391"/>
        <v>116.6</v>
      </c>
      <c r="N1528" s="37">
        <f t="shared" si="391"/>
        <v>91.300000000000011</v>
      </c>
      <c r="O1528" s="189"/>
      <c r="P1528" s="189"/>
      <c r="Q1528" s="74"/>
    </row>
    <row r="1529" spans="1:17" ht="15.75" x14ac:dyDescent="0.25">
      <c r="A1529" s="208"/>
      <c r="B1529" s="208"/>
      <c r="C1529" s="208"/>
      <c r="D1529" s="208"/>
      <c r="E1529" s="208"/>
      <c r="F1529" s="208"/>
      <c r="G1529" s="115" t="s">
        <v>8</v>
      </c>
      <c r="H1529" s="37">
        <f t="shared" si="386"/>
        <v>38.9</v>
      </c>
      <c r="I1529" s="37">
        <f t="shared" ref="I1529:N1529" si="392">I1449+I1454+I1459+I1464+I1469+I1474+I1479+I1484+I1489+I1494+I1499+I1504+I1509+I1514+I1519+I1524</f>
        <v>0</v>
      </c>
      <c r="J1529" s="37">
        <f t="shared" si="392"/>
        <v>0</v>
      </c>
      <c r="K1529" s="37">
        <f t="shared" si="392"/>
        <v>0</v>
      </c>
      <c r="L1529" s="37">
        <f t="shared" si="392"/>
        <v>22.7</v>
      </c>
      <c r="M1529" s="37">
        <f t="shared" si="392"/>
        <v>9</v>
      </c>
      <c r="N1529" s="37">
        <f t="shared" si="392"/>
        <v>7.2</v>
      </c>
      <c r="O1529" s="189"/>
      <c r="P1529" s="189"/>
      <c r="Q1529" s="74"/>
    </row>
    <row r="1530" spans="1:17" ht="24" x14ac:dyDescent="0.25">
      <c r="A1530" s="208"/>
      <c r="B1530" s="208"/>
      <c r="C1530" s="208"/>
      <c r="D1530" s="208"/>
      <c r="E1530" s="208"/>
      <c r="F1530" s="208"/>
      <c r="G1530" s="115" t="s">
        <v>9</v>
      </c>
      <c r="H1530" s="37">
        <f t="shared" si="386"/>
        <v>0</v>
      </c>
      <c r="I1530" s="37">
        <f t="shared" ref="I1530:N1530" si="393">I1450+I1455+I1460+I1465+I1470+I1475+I1480+I1485+I1490+I1495+I1500+I1505+I1510+I1515+I1520+I1525</f>
        <v>0</v>
      </c>
      <c r="J1530" s="37">
        <f t="shared" si="393"/>
        <v>0</v>
      </c>
      <c r="K1530" s="37">
        <f t="shared" si="393"/>
        <v>0</v>
      </c>
      <c r="L1530" s="37">
        <f t="shared" si="393"/>
        <v>0</v>
      </c>
      <c r="M1530" s="37">
        <f t="shared" si="393"/>
        <v>0</v>
      </c>
      <c r="N1530" s="37">
        <f t="shared" si="393"/>
        <v>0</v>
      </c>
      <c r="O1530" s="189"/>
      <c r="P1530" s="189"/>
      <c r="Q1530" s="74"/>
    </row>
    <row r="1531" spans="1:17" ht="15.75" x14ac:dyDescent="0.25">
      <c r="A1531" s="208" t="s">
        <v>848</v>
      </c>
      <c r="B1531" s="208"/>
      <c r="C1531" s="208"/>
      <c r="D1531" s="208"/>
      <c r="E1531" s="208"/>
      <c r="F1531" s="208"/>
      <c r="G1531" s="208"/>
      <c r="H1531" s="208"/>
      <c r="I1531" s="208"/>
      <c r="J1531" s="208"/>
      <c r="K1531" s="208"/>
      <c r="L1531" s="208"/>
      <c r="M1531" s="208"/>
      <c r="N1531" s="208"/>
      <c r="O1531" s="208"/>
      <c r="P1531" s="208"/>
      <c r="Q1531" s="74"/>
    </row>
    <row r="1532" spans="1:17" ht="36" customHeight="1" x14ac:dyDescent="0.25">
      <c r="A1532" s="190" t="s">
        <v>2700</v>
      </c>
      <c r="B1532" s="189" t="s">
        <v>2701</v>
      </c>
      <c r="C1532" s="189" t="s">
        <v>848</v>
      </c>
      <c r="D1532" s="189">
        <v>2028</v>
      </c>
      <c r="E1532" s="189">
        <v>825</v>
      </c>
      <c r="F1532" s="189" t="s">
        <v>2702</v>
      </c>
      <c r="G1532" s="114" t="s">
        <v>4</v>
      </c>
      <c r="H1532" s="32">
        <f>SUM(H1533:H1536)</f>
        <v>1120.3</v>
      </c>
      <c r="I1532" s="32">
        <f t="shared" ref="I1532:N1532" si="394">SUM(I1533:I1536)</f>
        <v>0</v>
      </c>
      <c r="J1532" s="32">
        <f t="shared" si="394"/>
        <v>0</v>
      </c>
      <c r="K1532" s="32">
        <f t="shared" si="394"/>
        <v>0</v>
      </c>
      <c r="L1532" s="32">
        <f t="shared" si="394"/>
        <v>1120.3</v>
      </c>
      <c r="M1532" s="32">
        <f t="shared" si="394"/>
        <v>0</v>
      </c>
      <c r="N1532" s="32">
        <f t="shared" si="394"/>
        <v>0</v>
      </c>
      <c r="O1532" s="189">
        <v>2269</v>
      </c>
      <c r="P1532" s="189" t="s">
        <v>2703</v>
      </c>
      <c r="Q1532" s="74"/>
    </row>
    <row r="1533" spans="1:17" ht="15.75" x14ac:dyDescent="0.25">
      <c r="A1533" s="190"/>
      <c r="B1533" s="189"/>
      <c r="C1533" s="189"/>
      <c r="D1533" s="189"/>
      <c r="E1533" s="189"/>
      <c r="F1533" s="189"/>
      <c r="G1533" s="114" t="s">
        <v>6</v>
      </c>
      <c r="H1533" s="32">
        <f>SUM(I1533:N1533)</f>
        <v>0</v>
      </c>
      <c r="I1533" s="32">
        <v>0</v>
      </c>
      <c r="J1533" s="32">
        <v>0</v>
      </c>
      <c r="K1533" s="32">
        <v>0</v>
      </c>
      <c r="L1533" s="32">
        <v>0</v>
      </c>
      <c r="M1533" s="32">
        <v>0</v>
      </c>
      <c r="N1533" s="32">
        <v>0</v>
      </c>
      <c r="O1533" s="189"/>
      <c r="P1533" s="189"/>
      <c r="Q1533" s="74"/>
    </row>
    <row r="1534" spans="1:17" ht="36" x14ac:dyDescent="0.25">
      <c r="A1534" s="190"/>
      <c r="B1534" s="189"/>
      <c r="C1534" s="189"/>
      <c r="D1534" s="189"/>
      <c r="E1534" s="189"/>
      <c r="F1534" s="189"/>
      <c r="G1534" s="114" t="s">
        <v>7</v>
      </c>
      <c r="H1534" s="32">
        <f t="shared" ref="H1534:H1596" si="395">SUM(I1534:N1534)</f>
        <v>1120.3</v>
      </c>
      <c r="I1534" s="32">
        <v>0</v>
      </c>
      <c r="J1534" s="32">
        <v>0</v>
      </c>
      <c r="K1534" s="32">
        <v>0</v>
      </c>
      <c r="L1534" s="32">
        <v>1120.3</v>
      </c>
      <c r="M1534" s="32">
        <v>0</v>
      </c>
      <c r="N1534" s="32">
        <v>0</v>
      </c>
      <c r="O1534" s="189"/>
      <c r="P1534" s="189"/>
      <c r="Q1534" s="74"/>
    </row>
    <row r="1535" spans="1:17" ht="15.75" x14ac:dyDescent="0.25">
      <c r="A1535" s="190"/>
      <c r="B1535" s="189"/>
      <c r="C1535" s="189"/>
      <c r="D1535" s="189"/>
      <c r="E1535" s="189"/>
      <c r="F1535" s="189"/>
      <c r="G1535" s="114" t="s">
        <v>8</v>
      </c>
      <c r="H1535" s="32">
        <f t="shared" si="395"/>
        <v>0</v>
      </c>
      <c r="I1535" s="32">
        <v>0</v>
      </c>
      <c r="J1535" s="32">
        <v>0</v>
      </c>
      <c r="K1535" s="32">
        <v>0</v>
      </c>
      <c r="L1535" s="32">
        <v>0</v>
      </c>
      <c r="M1535" s="32">
        <v>0</v>
      </c>
      <c r="N1535" s="32">
        <v>0</v>
      </c>
      <c r="O1535" s="189"/>
      <c r="P1535" s="189"/>
      <c r="Q1535" s="74"/>
    </row>
    <row r="1536" spans="1:17" ht="24" x14ac:dyDescent="0.25">
      <c r="A1536" s="190"/>
      <c r="B1536" s="189"/>
      <c r="C1536" s="189"/>
      <c r="D1536" s="189"/>
      <c r="E1536" s="189"/>
      <c r="F1536" s="189"/>
      <c r="G1536" s="114" t="s">
        <v>9</v>
      </c>
      <c r="H1536" s="32">
        <f t="shared" si="395"/>
        <v>0</v>
      </c>
      <c r="I1536" s="32">
        <v>0</v>
      </c>
      <c r="J1536" s="32">
        <v>0</v>
      </c>
      <c r="K1536" s="32">
        <v>0</v>
      </c>
      <c r="L1536" s="32">
        <v>0</v>
      </c>
      <c r="M1536" s="32">
        <v>0</v>
      </c>
      <c r="N1536" s="32">
        <v>0</v>
      </c>
      <c r="O1536" s="189"/>
      <c r="P1536" s="189"/>
      <c r="Q1536" s="74"/>
    </row>
    <row r="1537" spans="1:17" ht="36" x14ac:dyDescent="0.25">
      <c r="A1537" s="423" t="s">
        <v>4266</v>
      </c>
      <c r="B1537" s="189" t="s">
        <v>2701</v>
      </c>
      <c r="C1537" s="189" t="s">
        <v>848</v>
      </c>
      <c r="D1537" s="189" t="s">
        <v>44</v>
      </c>
      <c r="E1537" s="189">
        <v>154</v>
      </c>
      <c r="F1537" s="189" t="s">
        <v>2702</v>
      </c>
      <c r="G1537" s="114" t="s">
        <v>4</v>
      </c>
      <c r="H1537" s="32">
        <f>SUM(H1538:H1541)</f>
        <v>400</v>
      </c>
      <c r="I1537" s="32">
        <f t="shared" ref="I1537:N1537" si="396">SUM(I1538:I1541)</f>
        <v>0</v>
      </c>
      <c r="J1537" s="32">
        <f t="shared" si="396"/>
        <v>0</v>
      </c>
      <c r="K1537" s="32">
        <f t="shared" si="396"/>
        <v>0</v>
      </c>
      <c r="L1537" s="32">
        <f t="shared" si="396"/>
        <v>0</v>
      </c>
      <c r="M1537" s="32">
        <f t="shared" si="396"/>
        <v>0</v>
      </c>
      <c r="N1537" s="32">
        <f t="shared" si="396"/>
        <v>400</v>
      </c>
      <c r="O1537" s="189">
        <v>424</v>
      </c>
      <c r="P1537" s="205" t="s">
        <v>4268</v>
      </c>
      <c r="Q1537" s="74"/>
    </row>
    <row r="1538" spans="1:17" ht="15.75" x14ac:dyDescent="0.25">
      <c r="A1538" s="424"/>
      <c r="B1538" s="189"/>
      <c r="C1538" s="189"/>
      <c r="D1538" s="189"/>
      <c r="E1538" s="189"/>
      <c r="F1538" s="189"/>
      <c r="G1538" s="114" t="s">
        <v>6</v>
      </c>
      <c r="H1538" s="32">
        <f t="shared" si="395"/>
        <v>0</v>
      </c>
      <c r="I1538" s="32">
        <v>0</v>
      </c>
      <c r="J1538" s="32">
        <v>0</v>
      </c>
      <c r="K1538" s="32">
        <v>0</v>
      </c>
      <c r="L1538" s="32">
        <v>0</v>
      </c>
      <c r="M1538" s="32">
        <v>0</v>
      </c>
      <c r="N1538" s="32">
        <v>0</v>
      </c>
      <c r="O1538" s="189"/>
      <c r="P1538" s="206"/>
      <c r="Q1538" s="74"/>
    </row>
    <row r="1539" spans="1:17" ht="36" x14ac:dyDescent="0.25">
      <c r="A1539" s="424"/>
      <c r="B1539" s="189"/>
      <c r="C1539" s="189"/>
      <c r="D1539" s="189"/>
      <c r="E1539" s="189"/>
      <c r="F1539" s="189"/>
      <c r="G1539" s="114" t="s">
        <v>7</v>
      </c>
      <c r="H1539" s="32">
        <f t="shared" si="395"/>
        <v>400</v>
      </c>
      <c r="I1539" s="32">
        <v>0</v>
      </c>
      <c r="J1539" s="32">
        <v>0</v>
      </c>
      <c r="K1539" s="32">
        <v>0</v>
      </c>
      <c r="L1539" s="32">
        <v>0</v>
      </c>
      <c r="M1539" s="32">
        <v>0</v>
      </c>
      <c r="N1539" s="32">
        <v>400</v>
      </c>
      <c r="O1539" s="189"/>
      <c r="P1539" s="206"/>
      <c r="Q1539" s="74"/>
    </row>
    <row r="1540" spans="1:17" ht="15.75" x14ac:dyDescent="0.25">
      <c r="A1540" s="424"/>
      <c r="B1540" s="189"/>
      <c r="C1540" s="189"/>
      <c r="D1540" s="189"/>
      <c r="E1540" s="189"/>
      <c r="F1540" s="189"/>
      <c r="G1540" s="114" t="s">
        <v>8</v>
      </c>
      <c r="H1540" s="32">
        <f t="shared" si="395"/>
        <v>0</v>
      </c>
      <c r="I1540" s="32">
        <v>0</v>
      </c>
      <c r="J1540" s="32">
        <v>0</v>
      </c>
      <c r="K1540" s="32">
        <v>0</v>
      </c>
      <c r="L1540" s="32">
        <v>0</v>
      </c>
      <c r="M1540" s="32">
        <v>0</v>
      </c>
      <c r="N1540" s="32">
        <v>0</v>
      </c>
      <c r="O1540" s="189"/>
      <c r="P1540" s="206"/>
      <c r="Q1540" s="74"/>
    </row>
    <row r="1541" spans="1:17" ht="24" x14ac:dyDescent="0.25">
      <c r="A1541" s="425"/>
      <c r="B1541" s="189"/>
      <c r="C1541" s="189"/>
      <c r="D1541" s="189"/>
      <c r="E1541" s="189"/>
      <c r="F1541" s="189"/>
      <c r="G1541" s="114" t="s">
        <v>9</v>
      </c>
      <c r="H1541" s="32">
        <f t="shared" si="395"/>
        <v>0</v>
      </c>
      <c r="I1541" s="32">
        <v>0</v>
      </c>
      <c r="J1541" s="32">
        <v>0</v>
      </c>
      <c r="K1541" s="32">
        <v>0</v>
      </c>
      <c r="L1541" s="32">
        <v>0</v>
      </c>
      <c r="M1541" s="32">
        <v>0</v>
      </c>
      <c r="N1541" s="32">
        <v>0</v>
      </c>
      <c r="O1541" s="189"/>
      <c r="P1541" s="207"/>
      <c r="Q1541" s="74"/>
    </row>
    <row r="1542" spans="1:17" ht="36" x14ac:dyDescent="0.25">
      <c r="A1542" s="423" t="s">
        <v>4267</v>
      </c>
      <c r="B1542" s="189" t="s">
        <v>2704</v>
      </c>
      <c r="C1542" s="189" t="s">
        <v>848</v>
      </c>
      <c r="D1542" s="189" t="s">
        <v>67</v>
      </c>
      <c r="E1542" s="189">
        <v>160</v>
      </c>
      <c r="F1542" s="189" t="s">
        <v>2702</v>
      </c>
      <c r="G1542" s="114" t="s">
        <v>4</v>
      </c>
      <c r="H1542" s="32">
        <f>SUM(H1543:H1546)</f>
        <v>800</v>
      </c>
      <c r="I1542" s="32">
        <f t="shared" ref="I1542:N1542" si="397">SUM(I1543:I1546)</f>
        <v>0</v>
      </c>
      <c r="J1542" s="32">
        <f t="shared" si="397"/>
        <v>0</v>
      </c>
      <c r="K1542" s="32">
        <f t="shared" si="397"/>
        <v>0</v>
      </c>
      <c r="L1542" s="32">
        <f t="shared" si="397"/>
        <v>0</v>
      </c>
      <c r="M1542" s="32">
        <f t="shared" si="397"/>
        <v>800</v>
      </c>
      <c r="N1542" s="32">
        <f t="shared" si="397"/>
        <v>0</v>
      </c>
      <c r="O1542" s="189">
        <v>440</v>
      </c>
      <c r="P1542" s="205" t="s">
        <v>4269</v>
      </c>
      <c r="Q1542" s="74"/>
    </row>
    <row r="1543" spans="1:17" ht="15.75" x14ac:dyDescent="0.25">
      <c r="A1543" s="424"/>
      <c r="B1543" s="189"/>
      <c r="C1543" s="189"/>
      <c r="D1543" s="189"/>
      <c r="E1543" s="189"/>
      <c r="F1543" s="189"/>
      <c r="G1543" s="114" t="s">
        <v>6</v>
      </c>
      <c r="H1543" s="32">
        <f t="shared" si="395"/>
        <v>0</v>
      </c>
      <c r="I1543" s="32">
        <v>0</v>
      </c>
      <c r="J1543" s="32">
        <v>0</v>
      </c>
      <c r="K1543" s="32">
        <v>0</v>
      </c>
      <c r="L1543" s="32">
        <v>0</v>
      </c>
      <c r="M1543" s="32">
        <v>0</v>
      </c>
      <c r="N1543" s="32">
        <v>0</v>
      </c>
      <c r="O1543" s="189"/>
      <c r="P1543" s="206"/>
      <c r="Q1543" s="74"/>
    </row>
    <row r="1544" spans="1:17" ht="36" x14ac:dyDescent="0.25">
      <c r="A1544" s="424"/>
      <c r="B1544" s="189"/>
      <c r="C1544" s="189"/>
      <c r="D1544" s="189"/>
      <c r="E1544" s="189"/>
      <c r="F1544" s="189"/>
      <c r="G1544" s="114" t="s">
        <v>7</v>
      </c>
      <c r="H1544" s="32">
        <f t="shared" si="395"/>
        <v>800</v>
      </c>
      <c r="I1544" s="32">
        <v>0</v>
      </c>
      <c r="J1544" s="32">
        <v>0</v>
      </c>
      <c r="K1544" s="32">
        <v>0</v>
      </c>
      <c r="L1544" s="32">
        <v>0</v>
      </c>
      <c r="M1544" s="32">
        <v>800</v>
      </c>
      <c r="N1544" s="32">
        <v>0</v>
      </c>
      <c r="O1544" s="189"/>
      <c r="P1544" s="206"/>
      <c r="Q1544" s="74"/>
    </row>
    <row r="1545" spans="1:17" ht="15.75" x14ac:dyDescent="0.25">
      <c r="A1545" s="424"/>
      <c r="B1545" s="189"/>
      <c r="C1545" s="189"/>
      <c r="D1545" s="189"/>
      <c r="E1545" s="189"/>
      <c r="F1545" s="189"/>
      <c r="G1545" s="114" t="s">
        <v>8</v>
      </c>
      <c r="H1545" s="32">
        <f t="shared" si="395"/>
        <v>0</v>
      </c>
      <c r="I1545" s="32">
        <v>0</v>
      </c>
      <c r="J1545" s="32">
        <v>0</v>
      </c>
      <c r="K1545" s="32">
        <v>0</v>
      </c>
      <c r="L1545" s="32">
        <v>0</v>
      </c>
      <c r="M1545" s="32">
        <v>0</v>
      </c>
      <c r="N1545" s="32">
        <v>0</v>
      </c>
      <c r="O1545" s="189"/>
      <c r="P1545" s="206"/>
      <c r="Q1545" s="74"/>
    </row>
    <row r="1546" spans="1:17" ht="24" x14ac:dyDescent="0.25">
      <c r="A1546" s="425"/>
      <c r="B1546" s="189"/>
      <c r="C1546" s="189"/>
      <c r="D1546" s="189"/>
      <c r="E1546" s="189"/>
      <c r="F1546" s="205"/>
      <c r="G1546" s="114" t="s">
        <v>9</v>
      </c>
      <c r="H1546" s="32">
        <f t="shared" si="395"/>
        <v>0</v>
      </c>
      <c r="I1546" s="32">
        <v>0</v>
      </c>
      <c r="J1546" s="32">
        <v>0</v>
      </c>
      <c r="K1546" s="32">
        <v>0</v>
      </c>
      <c r="L1546" s="32">
        <v>0</v>
      </c>
      <c r="M1546" s="32">
        <v>0</v>
      </c>
      <c r="N1546" s="32">
        <v>0</v>
      </c>
      <c r="O1546" s="189"/>
      <c r="P1546" s="206"/>
      <c r="Q1546" s="74"/>
    </row>
    <row r="1547" spans="1:17" ht="36" x14ac:dyDescent="0.25">
      <c r="A1547" s="190" t="s">
        <v>4270</v>
      </c>
      <c r="B1547" s="205" t="s">
        <v>2749</v>
      </c>
      <c r="C1547" s="189" t="s">
        <v>848</v>
      </c>
      <c r="D1547" s="189">
        <v>2026</v>
      </c>
      <c r="E1547" s="426">
        <v>220</v>
      </c>
      <c r="F1547" s="189" t="s">
        <v>4273</v>
      </c>
      <c r="G1547" s="133" t="s">
        <v>4</v>
      </c>
      <c r="H1547" s="32">
        <f>SUM(H1548:H1551)</f>
        <v>103.7</v>
      </c>
      <c r="I1547" s="32">
        <f t="shared" ref="I1547:N1547" si="398">SUM(I1548:I1551)</f>
        <v>0</v>
      </c>
      <c r="J1547" s="32">
        <f t="shared" si="398"/>
        <v>103.7</v>
      </c>
      <c r="K1547" s="32">
        <f t="shared" si="398"/>
        <v>0</v>
      </c>
      <c r="L1547" s="32">
        <f t="shared" si="398"/>
        <v>0</v>
      </c>
      <c r="M1547" s="32">
        <f t="shared" si="398"/>
        <v>0</v>
      </c>
      <c r="N1547" s="32">
        <f t="shared" si="398"/>
        <v>0</v>
      </c>
      <c r="O1547" s="426">
        <v>454</v>
      </c>
      <c r="P1547" s="189" t="s">
        <v>4271</v>
      </c>
      <c r="Q1547" s="74"/>
    </row>
    <row r="1548" spans="1:17" ht="15.75" x14ac:dyDescent="0.25">
      <c r="A1548" s="190"/>
      <c r="B1548" s="206"/>
      <c r="C1548" s="189"/>
      <c r="D1548" s="189"/>
      <c r="E1548" s="426"/>
      <c r="F1548" s="189"/>
      <c r="G1548" s="133" t="s">
        <v>6</v>
      </c>
      <c r="H1548" s="32">
        <f t="shared" si="395"/>
        <v>93</v>
      </c>
      <c r="I1548" s="32">
        <v>0</v>
      </c>
      <c r="J1548" s="32">
        <v>93</v>
      </c>
      <c r="K1548" s="32">
        <v>0</v>
      </c>
      <c r="L1548" s="32">
        <v>0</v>
      </c>
      <c r="M1548" s="32">
        <v>0</v>
      </c>
      <c r="N1548" s="32">
        <v>0</v>
      </c>
      <c r="O1548" s="426"/>
      <c r="P1548" s="189"/>
      <c r="Q1548" s="74"/>
    </row>
    <row r="1549" spans="1:17" ht="36" x14ac:dyDescent="0.25">
      <c r="A1549" s="190"/>
      <c r="B1549" s="206"/>
      <c r="C1549" s="189"/>
      <c r="D1549" s="189"/>
      <c r="E1549" s="426"/>
      <c r="F1549" s="189"/>
      <c r="G1549" s="133" t="s">
        <v>7</v>
      </c>
      <c r="H1549" s="32">
        <f t="shared" si="395"/>
        <v>10.7</v>
      </c>
      <c r="I1549" s="32">
        <v>0</v>
      </c>
      <c r="J1549" s="32">
        <v>10.7</v>
      </c>
      <c r="K1549" s="32">
        <v>0</v>
      </c>
      <c r="L1549" s="32">
        <v>0</v>
      </c>
      <c r="M1549" s="32">
        <v>0</v>
      </c>
      <c r="N1549" s="32">
        <v>0</v>
      </c>
      <c r="O1549" s="426"/>
      <c r="P1549" s="189"/>
      <c r="Q1549" s="74"/>
    </row>
    <row r="1550" spans="1:17" ht="15.75" x14ac:dyDescent="0.25">
      <c r="A1550" s="190"/>
      <c r="B1550" s="206"/>
      <c r="C1550" s="189"/>
      <c r="D1550" s="189"/>
      <c r="E1550" s="426"/>
      <c r="F1550" s="189"/>
      <c r="G1550" s="133" t="s">
        <v>8</v>
      </c>
      <c r="H1550" s="32">
        <f t="shared" si="395"/>
        <v>0</v>
      </c>
      <c r="I1550" s="32">
        <v>0</v>
      </c>
      <c r="J1550" s="32">
        <v>0</v>
      </c>
      <c r="K1550" s="32">
        <v>0</v>
      </c>
      <c r="L1550" s="32">
        <v>0</v>
      </c>
      <c r="M1550" s="32">
        <v>0</v>
      </c>
      <c r="N1550" s="32">
        <v>0</v>
      </c>
      <c r="O1550" s="426"/>
      <c r="P1550" s="189"/>
      <c r="Q1550" s="74"/>
    </row>
    <row r="1551" spans="1:17" ht="24" x14ac:dyDescent="0.25">
      <c r="A1551" s="190"/>
      <c r="B1551" s="207"/>
      <c r="C1551" s="189"/>
      <c r="D1551" s="189"/>
      <c r="E1551" s="426"/>
      <c r="F1551" s="189"/>
      <c r="G1551" s="133" t="s">
        <v>9</v>
      </c>
      <c r="H1551" s="32">
        <f t="shared" si="395"/>
        <v>0</v>
      </c>
      <c r="I1551" s="32">
        <v>0</v>
      </c>
      <c r="J1551" s="32">
        <v>0</v>
      </c>
      <c r="K1551" s="32">
        <v>0</v>
      </c>
      <c r="L1551" s="32">
        <v>0</v>
      </c>
      <c r="M1551" s="32">
        <v>0</v>
      </c>
      <c r="N1551" s="32">
        <v>0</v>
      </c>
      <c r="O1551" s="426"/>
      <c r="P1551" s="189"/>
      <c r="Q1551" s="74"/>
    </row>
    <row r="1552" spans="1:17" ht="36" x14ac:dyDescent="0.25">
      <c r="A1552" s="190" t="s">
        <v>4272</v>
      </c>
      <c r="B1552" s="205" t="s">
        <v>2749</v>
      </c>
      <c r="C1552" s="189" t="s">
        <v>848</v>
      </c>
      <c r="D1552" s="189">
        <v>2026</v>
      </c>
      <c r="E1552" s="426">
        <v>268</v>
      </c>
      <c r="F1552" s="189" t="s">
        <v>4273</v>
      </c>
      <c r="G1552" s="133" t="s">
        <v>4</v>
      </c>
      <c r="H1552" s="32">
        <f>SUM(H1553:H1556)</f>
        <v>96.9</v>
      </c>
      <c r="I1552" s="32">
        <f t="shared" ref="I1552:N1552" si="399">SUM(I1553:I1556)</f>
        <v>0</v>
      </c>
      <c r="J1552" s="118">
        <f t="shared" si="399"/>
        <v>96.9</v>
      </c>
      <c r="K1552" s="32">
        <f t="shared" si="399"/>
        <v>0</v>
      </c>
      <c r="L1552" s="32">
        <f t="shared" si="399"/>
        <v>0</v>
      </c>
      <c r="M1552" s="32">
        <f t="shared" si="399"/>
        <v>0</v>
      </c>
      <c r="N1552" s="32">
        <f t="shared" si="399"/>
        <v>0</v>
      </c>
      <c r="O1552" s="426">
        <v>410</v>
      </c>
      <c r="P1552" s="189" t="s">
        <v>4271</v>
      </c>
      <c r="Q1552" s="74"/>
    </row>
    <row r="1553" spans="1:17" ht="15.75" x14ac:dyDescent="0.25">
      <c r="A1553" s="190"/>
      <c r="B1553" s="206"/>
      <c r="C1553" s="189"/>
      <c r="D1553" s="189"/>
      <c r="E1553" s="426"/>
      <c r="F1553" s="189"/>
      <c r="G1553" s="133" t="s">
        <v>6</v>
      </c>
      <c r="H1553" s="32">
        <f t="shared" si="395"/>
        <v>95.9</v>
      </c>
      <c r="I1553" s="119">
        <v>0</v>
      </c>
      <c r="J1553" s="32">
        <v>95.9</v>
      </c>
      <c r="K1553" s="120">
        <v>0</v>
      </c>
      <c r="L1553" s="32">
        <v>0</v>
      </c>
      <c r="M1553" s="32">
        <v>0</v>
      </c>
      <c r="N1553" s="32">
        <v>0</v>
      </c>
      <c r="O1553" s="426"/>
      <c r="P1553" s="189"/>
      <c r="Q1553" s="74"/>
    </row>
    <row r="1554" spans="1:17" ht="36" x14ac:dyDescent="0.25">
      <c r="A1554" s="190"/>
      <c r="B1554" s="206"/>
      <c r="C1554" s="189"/>
      <c r="D1554" s="189"/>
      <c r="E1554" s="426"/>
      <c r="F1554" s="189"/>
      <c r="G1554" s="133" t="s">
        <v>7</v>
      </c>
      <c r="H1554" s="32">
        <f t="shared" si="395"/>
        <v>1</v>
      </c>
      <c r="I1554" s="119">
        <v>0</v>
      </c>
      <c r="J1554" s="32">
        <v>1</v>
      </c>
      <c r="K1554" s="120">
        <v>0</v>
      </c>
      <c r="L1554" s="32">
        <v>0</v>
      </c>
      <c r="M1554" s="32">
        <v>0</v>
      </c>
      <c r="N1554" s="32">
        <v>0</v>
      </c>
      <c r="O1554" s="426"/>
      <c r="P1554" s="189"/>
      <c r="Q1554" s="74"/>
    </row>
    <row r="1555" spans="1:17" ht="15.75" x14ac:dyDescent="0.25">
      <c r="A1555" s="190"/>
      <c r="B1555" s="206"/>
      <c r="C1555" s="189"/>
      <c r="D1555" s="189"/>
      <c r="E1555" s="426"/>
      <c r="F1555" s="189"/>
      <c r="G1555" s="133" t="s">
        <v>8</v>
      </c>
      <c r="H1555" s="32">
        <f t="shared" si="395"/>
        <v>0</v>
      </c>
      <c r="I1555" s="32">
        <v>0</v>
      </c>
      <c r="J1555" s="121">
        <v>0</v>
      </c>
      <c r="K1555" s="32">
        <v>0</v>
      </c>
      <c r="L1555" s="32">
        <v>0</v>
      </c>
      <c r="M1555" s="32">
        <v>0</v>
      </c>
      <c r="N1555" s="32">
        <v>0</v>
      </c>
      <c r="O1555" s="426"/>
      <c r="P1555" s="189"/>
      <c r="Q1555" s="74"/>
    </row>
    <row r="1556" spans="1:17" ht="24" x14ac:dyDescent="0.25">
      <c r="A1556" s="190"/>
      <c r="B1556" s="207"/>
      <c r="C1556" s="189"/>
      <c r="D1556" s="189"/>
      <c r="E1556" s="426"/>
      <c r="F1556" s="189"/>
      <c r="G1556" s="133" t="s">
        <v>9</v>
      </c>
      <c r="H1556" s="32">
        <f t="shared" si="395"/>
        <v>0</v>
      </c>
      <c r="I1556" s="32">
        <v>0</v>
      </c>
      <c r="J1556" s="32">
        <v>0</v>
      </c>
      <c r="K1556" s="32">
        <v>0</v>
      </c>
      <c r="L1556" s="32">
        <v>0</v>
      </c>
      <c r="M1556" s="32">
        <v>0</v>
      </c>
      <c r="N1556" s="32">
        <v>0</v>
      </c>
      <c r="O1556" s="426"/>
      <c r="P1556" s="189"/>
      <c r="Q1556" s="74"/>
    </row>
    <row r="1557" spans="1:17" ht="36" x14ac:dyDescent="0.25">
      <c r="A1557" s="190" t="s">
        <v>2706</v>
      </c>
      <c r="B1557" s="189" t="s">
        <v>2705</v>
      </c>
      <c r="C1557" s="189" t="s">
        <v>848</v>
      </c>
      <c r="D1557" s="189" t="s">
        <v>67</v>
      </c>
      <c r="E1557" s="189">
        <v>464</v>
      </c>
      <c r="F1557" s="207" t="s">
        <v>2707</v>
      </c>
      <c r="G1557" s="114" t="s">
        <v>4</v>
      </c>
      <c r="H1557" s="32">
        <f>SUM(H1558:H1561)</f>
        <v>103.8</v>
      </c>
      <c r="I1557" s="32">
        <f t="shared" ref="I1557:N1557" si="400">SUM(I1558:I1561)</f>
        <v>0</v>
      </c>
      <c r="J1557" s="32">
        <f t="shared" si="400"/>
        <v>0</v>
      </c>
      <c r="K1557" s="32">
        <f t="shared" si="400"/>
        <v>0</v>
      </c>
      <c r="L1557" s="32">
        <f t="shared" si="400"/>
        <v>103.8</v>
      </c>
      <c r="M1557" s="32">
        <f t="shared" si="400"/>
        <v>0</v>
      </c>
      <c r="N1557" s="32">
        <f t="shared" si="400"/>
        <v>0</v>
      </c>
      <c r="O1557" s="189">
        <v>792</v>
      </c>
      <c r="P1557" s="207" t="s">
        <v>2708</v>
      </c>
      <c r="Q1557" s="74"/>
    </row>
    <row r="1558" spans="1:17" ht="15.75" x14ac:dyDescent="0.25">
      <c r="A1558" s="190"/>
      <c r="B1558" s="189"/>
      <c r="C1558" s="189"/>
      <c r="D1558" s="189"/>
      <c r="E1558" s="189"/>
      <c r="F1558" s="189"/>
      <c r="G1558" s="114" t="s">
        <v>6</v>
      </c>
      <c r="H1558" s="32">
        <f t="shared" si="395"/>
        <v>96.5</v>
      </c>
      <c r="I1558" s="32">
        <v>0</v>
      </c>
      <c r="J1558" s="32">
        <v>0</v>
      </c>
      <c r="K1558" s="32">
        <v>0</v>
      </c>
      <c r="L1558" s="32">
        <v>96.5</v>
      </c>
      <c r="M1558" s="32">
        <v>0</v>
      </c>
      <c r="N1558" s="32">
        <v>0</v>
      </c>
      <c r="O1558" s="189"/>
      <c r="P1558" s="189"/>
      <c r="Q1558" s="74"/>
    </row>
    <row r="1559" spans="1:17" ht="36" x14ac:dyDescent="0.25">
      <c r="A1559" s="190"/>
      <c r="B1559" s="189"/>
      <c r="C1559" s="189"/>
      <c r="D1559" s="189"/>
      <c r="E1559" s="189"/>
      <c r="F1559" s="189"/>
      <c r="G1559" s="114" t="s">
        <v>7</v>
      </c>
      <c r="H1559" s="32">
        <f t="shared" si="395"/>
        <v>7.3</v>
      </c>
      <c r="I1559" s="32">
        <v>0</v>
      </c>
      <c r="J1559" s="32">
        <v>0</v>
      </c>
      <c r="K1559" s="32">
        <v>0</v>
      </c>
      <c r="L1559" s="32">
        <v>7.3</v>
      </c>
      <c r="M1559" s="32">
        <v>0</v>
      </c>
      <c r="N1559" s="32">
        <v>0</v>
      </c>
      <c r="O1559" s="189"/>
      <c r="P1559" s="189"/>
      <c r="Q1559" s="74"/>
    </row>
    <row r="1560" spans="1:17" ht="15.75" x14ac:dyDescent="0.25">
      <c r="A1560" s="190"/>
      <c r="B1560" s="189"/>
      <c r="C1560" s="189"/>
      <c r="D1560" s="189"/>
      <c r="E1560" s="189"/>
      <c r="F1560" s="189"/>
      <c r="G1560" s="114" t="s">
        <v>8</v>
      </c>
      <c r="H1560" s="32">
        <f t="shared" si="395"/>
        <v>0</v>
      </c>
      <c r="I1560" s="32">
        <v>0</v>
      </c>
      <c r="J1560" s="32">
        <v>0</v>
      </c>
      <c r="K1560" s="32">
        <v>0</v>
      </c>
      <c r="L1560" s="32">
        <v>0</v>
      </c>
      <c r="M1560" s="32">
        <v>0</v>
      </c>
      <c r="N1560" s="32">
        <v>0</v>
      </c>
      <c r="O1560" s="189"/>
      <c r="P1560" s="189"/>
      <c r="Q1560" s="74"/>
    </row>
    <row r="1561" spans="1:17" ht="24" x14ac:dyDescent="0.25">
      <c r="A1561" s="190"/>
      <c r="B1561" s="189"/>
      <c r="C1561" s="189"/>
      <c r="D1561" s="189"/>
      <c r="E1561" s="189"/>
      <c r="F1561" s="189"/>
      <c r="G1561" s="114" t="s">
        <v>9</v>
      </c>
      <c r="H1561" s="32">
        <f t="shared" si="395"/>
        <v>0</v>
      </c>
      <c r="I1561" s="32">
        <v>0</v>
      </c>
      <c r="J1561" s="32">
        <v>0</v>
      </c>
      <c r="K1561" s="32">
        <v>0</v>
      </c>
      <c r="L1561" s="32">
        <v>0</v>
      </c>
      <c r="M1561" s="32">
        <v>0</v>
      </c>
      <c r="N1561" s="32">
        <v>0</v>
      </c>
      <c r="O1561" s="189"/>
      <c r="P1561" s="189"/>
      <c r="Q1561" s="74"/>
    </row>
    <row r="1562" spans="1:17" ht="36" x14ac:dyDescent="0.25">
      <c r="A1562" s="190" t="s">
        <v>2709</v>
      </c>
      <c r="B1562" s="189" t="s">
        <v>2705</v>
      </c>
      <c r="C1562" s="189" t="s">
        <v>848</v>
      </c>
      <c r="D1562" s="189" t="s">
        <v>67</v>
      </c>
      <c r="E1562" s="189">
        <v>552</v>
      </c>
      <c r="F1562" s="189" t="s">
        <v>2707</v>
      </c>
      <c r="G1562" s="114" t="s">
        <v>4</v>
      </c>
      <c r="H1562" s="32">
        <f>SUM(H1563:H1566)</f>
        <v>141.70000000000002</v>
      </c>
      <c r="I1562" s="32">
        <f t="shared" ref="I1562:N1562" si="401">SUM(I1563:I1566)</f>
        <v>0</v>
      </c>
      <c r="J1562" s="32">
        <f t="shared" si="401"/>
        <v>0</v>
      </c>
      <c r="K1562" s="32">
        <f t="shared" si="401"/>
        <v>0</v>
      </c>
      <c r="L1562" s="32">
        <f t="shared" si="401"/>
        <v>0</v>
      </c>
      <c r="M1562" s="32">
        <f t="shared" si="401"/>
        <v>141.70000000000002</v>
      </c>
      <c r="N1562" s="32">
        <f t="shared" si="401"/>
        <v>0</v>
      </c>
      <c r="O1562" s="189">
        <v>1029</v>
      </c>
      <c r="P1562" s="189" t="s">
        <v>2708</v>
      </c>
      <c r="Q1562" s="74"/>
    </row>
    <row r="1563" spans="1:17" ht="15.75" x14ac:dyDescent="0.25">
      <c r="A1563" s="190"/>
      <c r="B1563" s="189"/>
      <c r="C1563" s="189"/>
      <c r="D1563" s="189"/>
      <c r="E1563" s="189"/>
      <c r="F1563" s="189"/>
      <c r="G1563" s="114" t="s">
        <v>6</v>
      </c>
      <c r="H1563" s="32">
        <f t="shared" si="395"/>
        <v>131.80000000000001</v>
      </c>
      <c r="I1563" s="32">
        <v>0</v>
      </c>
      <c r="J1563" s="32">
        <v>0</v>
      </c>
      <c r="K1563" s="32">
        <v>0</v>
      </c>
      <c r="L1563" s="32">
        <v>0</v>
      </c>
      <c r="M1563" s="32">
        <v>131.80000000000001</v>
      </c>
      <c r="N1563" s="32">
        <v>0</v>
      </c>
      <c r="O1563" s="189"/>
      <c r="P1563" s="189"/>
      <c r="Q1563" s="74"/>
    </row>
    <row r="1564" spans="1:17" ht="36" x14ac:dyDescent="0.25">
      <c r="A1564" s="190"/>
      <c r="B1564" s="189"/>
      <c r="C1564" s="189"/>
      <c r="D1564" s="189"/>
      <c r="E1564" s="189"/>
      <c r="F1564" s="189"/>
      <c r="G1564" s="114" t="s">
        <v>7</v>
      </c>
      <c r="H1564" s="32">
        <f t="shared" si="395"/>
        <v>9.9</v>
      </c>
      <c r="I1564" s="32">
        <v>0</v>
      </c>
      <c r="J1564" s="32">
        <v>0</v>
      </c>
      <c r="K1564" s="32">
        <v>0</v>
      </c>
      <c r="L1564" s="32">
        <v>0</v>
      </c>
      <c r="M1564" s="32">
        <v>9.9</v>
      </c>
      <c r="N1564" s="32">
        <v>0</v>
      </c>
      <c r="O1564" s="189"/>
      <c r="P1564" s="189"/>
      <c r="Q1564" s="74"/>
    </row>
    <row r="1565" spans="1:17" ht="15.75" x14ac:dyDescent="0.25">
      <c r="A1565" s="190"/>
      <c r="B1565" s="189"/>
      <c r="C1565" s="189"/>
      <c r="D1565" s="189"/>
      <c r="E1565" s="189"/>
      <c r="F1565" s="189"/>
      <c r="G1565" s="114" t="s">
        <v>8</v>
      </c>
      <c r="H1565" s="32">
        <f t="shared" si="395"/>
        <v>0</v>
      </c>
      <c r="I1565" s="32">
        <v>0</v>
      </c>
      <c r="J1565" s="32">
        <v>0</v>
      </c>
      <c r="K1565" s="32">
        <v>0</v>
      </c>
      <c r="L1565" s="32">
        <v>0</v>
      </c>
      <c r="M1565" s="32">
        <v>0</v>
      </c>
      <c r="N1565" s="32">
        <v>0</v>
      </c>
      <c r="O1565" s="189"/>
      <c r="P1565" s="189"/>
      <c r="Q1565" s="74"/>
    </row>
    <row r="1566" spans="1:17" ht="24" x14ac:dyDescent="0.25">
      <c r="A1566" s="190"/>
      <c r="B1566" s="189"/>
      <c r="C1566" s="189"/>
      <c r="D1566" s="189"/>
      <c r="E1566" s="189"/>
      <c r="F1566" s="189"/>
      <c r="G1566" s="114" t="s">
        <v>9</v>
      </c>
      <c r="H1566" s="32">
        <f t="shared" si="395"/>
        <v>0</v>
      </c>
      <c r="I1566" s="32">
        <v>0</v>
      </c>
      <c r="J1566" s="32">
        <v>0</v>
      </c>
      <c r="K1566" s="32">
        <v>0</v>
      </c>
      <c r="L1566" s="32">
        <v>0</v>
      </c>
      <c r="M1566" s="32">
        <v>0</v>
      </c>
      <c r="N1566" s="32">
        <v>0</v>
      </c>
      <c r="O1566" s="189"/>
      <c r="P1566" s="189"/>
      <c r="Q1566" s="74"/>
    </row>
    <row r="1567" spans="1:17" ht="36" x14ac:dyDescent="0.25">
      <c r="A1567" s="190" t="s">
        <v>2710</v>
      </c>
      <c r="B1567" s="189" t="s">
        <v>2705</v>
      </c>
      <c r="C1567" s="189" t="s">
        <v>848</v>
      </c>
      <c r="D1567" s="189" t="s">
        <v>67</v>
      </c>
      <c r="E1567" s="189">
        <v>725</v>
      </c>
      <c r="F1567" s="189" t="s">
        <v>2707</v>
      </c>
      <c r="G1567" s="114" t="s">
        <v>4</v>
      </c>
      <c r="H1567" s="32">
        <f>SUM(H1568:H1571)</f>
        <v>173.6</v>
      </c>
      <c r="I1567" s="32">
        <f t="shared" ref="I1567:N1567" si="402">SUM(I1568:I1571)</f>
        <v>0</v>
      </c>
      <c r="J1567" s="32">
        <f t="shared" si="402"/>
        <v>0</v>
      </c>
      <c r="K1567" s="32">
        <f t="shared" si="402"/>
        <v>0</v>
      </c>
      <c r="L1567" s="32">
        <f t="shared" si="402"/>
        <v>0</v>
      </c>
      <c r="M1567" s="32">
        <f t="shared" si="402"/>
        <v>173.6</v>
      </c>
      <c r="N1567" s="32">
        <f t="shared" si="402"/>
        <v>0</v>
      </c>
      <c r="O1567" s="189">
        <v>2580</v>
      </c>
      <c r="P1567" s="189" t="s">
        <v>2708</v>
      </c>
      <c r="Q1567" s="74"/>
    </row>
    <row r="1568" spans="1:17" ht="15.75" x14ac:dyDescent="0.25">
      <c r="A1568" s="190"/>
      <c r="B1568" s="189"/>
      <c r="C1568" s="189"/>
      <c r="D1568" s="189"/>
      <c r="E1568" s="189"/>
      <c r="F1568" s="189"/>
      <c r="G1568" s="114" t="s">
        <v>6</v>
      </c>
      <c r="H1568" s="32">
        <f t="shared" si="395"/>
        <v>161.4</v>
      </c>
      <c r="I1568" s="32">
        <v>0</v>
      </c>
      <c r="J1568" s="32">
        <v>0</v>
      </c>
      <c r="K1568" s="32">
        <v>0</v>
      </c>
      <c r="L1568" s="32">
        <v>0</v>
      </c>
      <c r="M1568" s="32">
        <v>161.4</v>
      </c>
      <c r="N1568" s="32">
        <v>0</v>
      </c>
      <c r="O1568" s="189"/>
      <c r="P1568" s="189"/>
      <c r="Q1568" s="74"/>
    </row>
    <row r="1569" spans="1:17" ht="36" x14ac:dyDescent="0.25">
      <c r="A1569" s="190"/>
      <c r="B1569" s="189"/>
      <c r="C1569" s="189"/>
      <c r="D1569" s="189"/>
      <c r="E1569" s="189"/>
      <c r="F1569" s="189"/>
      <c r="G1569" s="114" t="s">
        <v>7</v>
      </c>
      <c r="H1569" s="32">
        <f t="shared" si="395"/>
        <v>12.2</v>
      </c>
      <c r="I1569" s="32">
        <v>0</v>
      </c>
      <c r="J1569" s="32">
        <v>0</v>
      </c>
      <c r="K1569" s="32">
        <v>0</v>
      </c>
      <c r="L1569" s="32">
        <v>0</v>
      </c>
      <c r="M1569" s="32">
        <v>12.2</v>
      </c>
      <c r="N1569" s="32">
        <v>0</v>
      </c>
      <c r="O1569" s="189"/>
      <c r="P1569" s="189"/>
      <c r="Q1569" s="74"/>
    </row>
    <row r="1570" spans="1:17" ht="15.75" x14ac:dyDescent="0.25">
      <c r="A1570" s="190"/>
      <c r="B1570" s="189"/>
      <c r="C1570" s="189"/>
      <c r="D1570" s="189"/>
      <c r="E1570" s="189"/>
      <c r="F1570" s="189"/>
      <c r="G1570" s="114" t="s">
        <v>8</v>
      </c>
      <c r="H1570" s="32">
        <f t="shared" si="395"/>
        <v>0</v>
      </c>
      <c r="I1570" s="32">
        <v>0</v>
      </c>
      <c r="J1570" s="32">
        <v>0</v>
      </c>
      <c r="K1570" s="32">
        <v>0</v>
      </c>
      <c r="L1570" s="32">
        <v>0</v>
      </c>
      <c r="M1570" s="32">
        <v>0</v>
      </c>
      <c r="N1570" s="32">
        <v>0</v>
      </c>
      <c r="O1570" s="189"/>
      <c r="P1570" s="189"/>
      <c r="Q1570" s="74"/>
    </row>
    <row r="1571" spans="1:17" ht="24" x14ac:dyDescent="0.25">
      <c r="A1571" s="190"/>
      <c r="B1571" s="189"/>
      <c r="C1571" s="189"/>
      <c r="D1571" s="189"/>
      <c r="E1571" s="189"/>
      <c r="F1571" s="189"/>
      <c r="G1571" s="114" t="s">
        <v>9</v>
      </c>
      <c r="H1571" s="32">
        <f t="shared" si="395"/>
        <v>0</v>
      </c>
      <c r="I1571" s="32">
        <v>0</v>
      </c>
      <c r="J1571" s="32">
        <v>0</v>
      </c>
      <c r="K1571" s="32">
        <v>0</v>
      </c>
      <c r="L1571" s="32">
        <v>0</v>
      </c>
      <c r="M1571" s="32">
        <v>0</v>
      </c>
      <c r="N1571" s="32">
        <v>0</v>
      </c>
      <c r="O1571" s="189"/>
      <c r="P1571" s="189"/>
      <c r="Q1571" s="74"/>
    </row>
    <row r="1572" spans="1:17" ht="36" x14ac:dyDescent="0.25">
      <c r="A1572" s="190" t="s">
        <v>2711</v>
      </c>
      <c r="B1572" s="189" t="s">
        <v>2705</v>
      </c>
      <c r="C1572" s="189" t="s">
        <v>848</v>
      </c>
      <c r="D1572" s="189" t="s">
        <v>67</v>
      </c>
      <c r="E1572" s="189">
        <v>424</v>
      </c>
      <c r="F1572" s="189" t="s">
        <v>2707</v>
      </c>
      <c r="G1572" s="114" t="s">
        <v>4</v>
      </c>
      <c r="H1572" s="32">
        <f>SUM(H1573:H1576)</f>
        <v>124.10000000000001</v>
      </c>
      <c r="I1572" s="32">
        <f t="shared" ref="I1572:N1572" si="403">SUM(I1573:I1576)</f>
        <v>0</v>
      </c>
      <c r="J1572" s="32">
        <f t="shared" si="403"/>
        <v>0</v>
      </c>
      <c r="K1572" s="32">
        <f t="shared" si="403"/>
        <v>0</v>
      </c>
      <c r="L1572" s="32">
        <f t="shared" si="403"/>
        <v>0</v>
      </c>
      <c r="M1572" s="32">
        <f t="shared" si="403"/>
        <v>124.10000000000001</v>
      </c>
      <c r="N1572" s="32">
        <f t="shared" si="403"/>
        <v>0</v>
      </c>
      <c r="O1572" s="189">
        <v>1119</v>
      </c>
      <c r="P1572" s="189" t="s">
        <v>2708</v>
      </c>
      <c r="Q1572" s="74"/>
    </row>
    <row r="1573" spans="1:17" ht="15.75" x14ac:dyDescent="0.25">
      <c r="A1573" s="190"/>
      <c r="B1573" s="189"/>
      <c r="C1573" s="189"/>
      <c r="D1573" s="189"/>
      <c r="E1573" s="189"/>
      <c r="F1573" s="189"/>
      <c r="G1573" s="114" t="s">
        <v>6</v>
      </c>
      <c r="H1573" s="32">
        <f t="shared" si="395"/>
        <v>115.4</v>
      </c>
      <c r="I1573" s="32">
        <v>0</v>
      </c>
      <c r="J1573" s="32">
        <v>0</v>
      </c>
      <c r="K1573" s="32">
        <v>0</v>
      </c>
      <c r="L1573" s="32">
        <v>0</v>
      </c>
      <c r="M1573" s="32">
        <v>115.4</v>
      </c>
      <c r="N1573" s="32">
        <v>0</v>
      </c>
      <c r="O1573" s="189"/>
      <c r="P1573" s="189"/>
      <c r="Q1573" s="74"/>
    </row>
    <row r="1574" spans="1:17" ht="36" x14ac:dyDescent="0.25">
      <c r="A1574" s="190"/>
      <c r="B1574" s="189"/>
      <c r="C1574" s="189"/>
      <c r="D1574" s="189"/>
      <c r="E1574" s="189"/>
      <c r="F1574" s="189"/>
      <c r="G1574" s="114" t="s">
        <v>7</v>
      </c>
      <c r="H1574" s="32">
        <f t="shared" si="395"/>
        <v>8.6999999999999993</v>
      </c>
      <c r="I1574" s="32">
        <v>0</v>
      </c>
      <c r="J1574" s="32">
        <v>0</v>
      </c>
      <c r="K1574" s="32">
        <v>0</v>
      </c>
      <c r="L1574" s="32">
        <v>0</v>
      </c>
      <c r="M1574" s="32">
        <v>8.6999999999999993</v>
      </c>
      <c r="N1574" s="32">
        <v>0</v>
      </c>
      <c r="O1574" s="189"/>
      <c r="P1574" s="189"/>
      <c r="Q1574" s="74"/>
    </row>
    <row r="1575" spans="1:17" ht="15.75" x14ac:dyDescent="0.25">
      <c r="A1575" s="190"/>
      <c r="B1575" s="189"/>
      <c r="C1575" s="189"/>
      <c r="D1575" s="189"/>
      <c r="E1575" s="189"/>
      <c r="F1575" s="189"/>
      <c r="G1575" s="114" t="s">
        <v>8</v>
      </c>
      <c r="H1575" s="32">
        <f t="shared" si="395"/>
        <v>0</v>
      </c>
      <c r="I1575" s="32">
        <v>0</v>
      </c>
      <c r="J1575" s="32">
        <v>0</v>
      </c>
      <c r="K1575" s="32">
        <v>0</v>
      </c>
      <c r="L1575" s="32">
        <v>0</v>
      </c>
      <c r="M1575" s="32">
        <v>0</v>
      </c>
      <c r="N1575" s="32">
        <v>0</v>
      </c>
      <c r="O1575" s="189"/>
      <c r="P1575" s="189"/>
      <c r="Q1575" s="74"/>
    </row>
    <row r="1576" spans="1:17" ht="24" x14ac:dyDescent="0.25">
      <c r="A1576" s="190"/>
      <c r="B1576" s="189"/>
      <c r="C1576" s="189"/>
      <c r="D1576" s="189"/>
      <c r="E1576" s="189"/>
      <c r="F1576" s="189"/>
      <c r="G1576" s="114" t="s">
        <v>9</v>
      </c>
      <c r="H1576" s="32">
        <f t="shared" si="395"/>
        <v>0</v>
      </c>
      <c r="I1576" s="32">
        <v>0</v>
      </c>
      <c r="J1576" s="32">
        <v>0</v>
      </c>
      <c r="K1576" s="32">
        <v>0</v>
      </c>
      <c r="L1576" s="32">
        <v>0</v>
      </c>
      <c r="M1576" s="32">
        <v>0</v>
      </c>
      <c r="N1576" s="32">
        <v>0</v>
      </c>
      <c r="O1576" s="189"/>
      <c r="P1576" s="189"/>
      <c r="Q1576" s="74"/>
    </row>
    <row r="1577" spans="1:17" ht="36" x14ac:dyDescent="0.25">
      <c r="A1577" s="190" t="s">
        <v>2712</v>
      </c>
      <c r="B1577" s="189" t="s">
        <v>2705</v>
      </c>
      <c r="C1577" s="189" t="s">
        <v>848</v>
      </c>
      <c r="D1577" s="189" t="s">
        <v>67</v>
      </c>
      <c r="E1577" s="189">
        <v>120</v>
      </c>
      <c r="F1577" s="189" t="s">
        <v>2707</v>
      </c>
      <c r="G1577" s="114" t="s">
        <v>4</v>
      </c>
      <c r="H1577" s="32">
        <f>SUM(H1578:H1581)</f>
        <v>60</v>
      </c>
      <c r="I1577" s="32">
        <f t="shared" ref="I1577:N1577" si="404">SUM(I1578:I1581)</f>
        <v>0</v>
      </c>
      <c r="J1577" s="32">
        <f t="shared" si="404"/>
        <v>0</v>
      </c>
      <c r="K1577" s="32">
        <f t="shared" si="404"/>
        <v>0</v>
      </c>
      <c r="L1577" s="32">
        <f t="shared" si="404"/>
        <v>0</v>
      </c>
      <c r="M1577" s="32">
        <f t="shared" si="404"/>
        <v>60</v>
      </c>
      <c r="N1577" s="32">
        <f t="shared" si="404"/>
        <v>0</v>
      </c>
      <c r="O1577" s="189">
        <v>292</v>
      </c>
      <c r="P1577" s="189" t="s">
        <v>2713</v>
      </c>
      <c r="Q1577" s="74"/>
    </row>
    <row r="1578" spans="1:17" ht="15.75" x14ac:dyDescent="0.25">
      <c r="A1578" s="190"/>
      <c r="B1578" s="189"/>
      <c r="C1578" s="189"/>
      <c r="D1578" s="189"/>
      <c r="E1578" s="189"/>
      <c r="F1578" s="189"/>
      <c r="G1578" s="114" t="s">
        <v>6</v>
      </c>
      <c r="H1578" s="32">
        <f t="shared" si="395"/>
        <v>55.8</v>
      </c>
      <c r="I1578" s="32">
        <v>0</v>
      </c>
      <c r="J1578" s="32">
        <v>0</v>
      </c>
      <c r="K1578" s="32">
        <v>0</v>
      </c>
      <c r="L1578" s="32">
        <v>0</v>
      </c>
      <c r="M1578" s="32">
        <v>55.8</v>
      </c>
      <c r="N1578" s="32">
        <v>0</v>
      </c>
      <c r="O1578" s="189"/>
      <c r="P1578" s="189"/>
      <c r="Q1578" s="74"/>
    </row>
    <row r="1579" spans="1:17" ht="36" x14ac:dyDescent="0.25">
      <c r="A1579" s="190"/>
      <c r="B1579" s="189"/>
      <c r="C1579" s="189"/>
      <c r="D1579" s="189"/>
      <c r="E1579" s="189"/>
      <c r="F1579" s="189"/>
      <c r="G1579" s="114" t="s">
        <v>7</v>
      </c>
      <c r="H1579" s="32">
        <f t="shared" si="395"/>
        <v>4.2</v>
      </c>
      <c r="I1579" s="32">
        <v>0</v>
      </c>
      <c r="J1579" s="32">
        <v>0</v>
      </c>
      <c r="K1579" s="32">
        <v>0</v>
      </c>
      <c r="L1579" s="32">
        <v>0</v>
      </c>
      <c r="M1579" s="32">
        <v>4.2</v>
      </c>
      <c r="N1579" s="32">
        <v>0</v>
      </c>
      <c r="O1579" s="189"/>
      <c r="P1579" s="189"/>
      <c r="Q1579" s="74"/>
    </row>
    <row r="1580" spans="1:17" ht="15.75" x14ac:dyDescent="0.25">
      <c r="A1580" s="190"/>
      <c r="B1580" s="189"/>
      <c r="C1580" s="189"/>
      <c r="D1580" s="189"/>
      <c r="E1580" s="189"/>
      <c r="F1580" s="189"/>
      <c r="G1580" s="114" t="s">
        <v>8</v>
      </c>
      <c r="H1580" s="32">
        <f t="shared" si="395"/>
        <v>0</v>
      </c>
      <c r="I1580" s="32">
        <v>0</v>
      </c>
      <c r="J1580" s="32">
        <v>0</v>
      </c>
      <c r="K1580" s="32">
        <v>0</v>
      </c>
      <c r="L1580" s="32">
        <v>0</v>
      </c>
      <c r="M1580" s="32">
        <v>0</v>
      </c>
      <c r="N1580" s="32">
        <v>0</v>
      </c>
      <c r="O1580" s="189"/>
      <c r="P1580" s="189"/>
      <c r="Q1580" s="74"/>
    </row>
    <row r="1581" spans="1:17" ht="24" x14ac:dyDescent="0.25">
      <c r="A1581" s="190"/>
      <c r="B1581" s="189"/>
      <c r="C1581" s="189"/>
      <c r="D1581" s="189"/>
      <c r="E1581" s="189"/>
      <c r="F1581" s="189"/>
      <c r="G1581" s="114" t="s">
        <v>9</v>
      </c>
      <c r="H1581" s="32">
        <f t="shared" si="395"/>
        <v>0</v>
      </c>
      <c r="I1581" s="32">
        <v>0</v>
      </c>
      <c r="J1581" s="32">
        <v>0</v>
      </c>
      <c r="K1581" s="32">
        <v>0</v>
      </c>
      <c r="L1581" s="32">
        <v>0</v>
      </c>
      <c r="M1581" s="32">
        <v>0</v>
      </c>
      <c r="N1581" s="32">
        <v>0</v>
      </c>
      <c r="O1581" s="189"/>
      <c r="P1581" s="189"/>
      <c r="Q1581" s="74"/>
    </row>
    <row r="1582" spans="1:17" ht="109.5" customHeight="1" x14ac:dyDescent="0.25">
      <c r="A1582" s="190" t="s">
        <v>2714</v>
      </c>
      <c r="B1582" s="189" t="s">
        <v>2705</v>
      </c>
      <c r="C1582" s="189" t="s">
        <v>848</v>
      </c>
      <c r="D1582" s="189" t="s">
        <v>67</v>
      </c>
      <c r="E1582" s="189">
        <v>750</v>
      </c>
      <c r="F1582" s="189" t="s">
        <v>2715</v>
      </c>
      <c r="G1582" s="114" t="s">
        <v>4</v>
      </c>
      <c r="H1582" s="32">
        <f>SUM(H1583:H1586)</f>
        <v>250</v>
      </c>
      <c r="I1582" s="32">
        <f t="shared" ref="I1582:N1582" si="405">SUM(I1583:I1586)</f>
        <v>0</v>
      </c>
      <c r="J1582" s="32">
        <f t="shared" si="405"/>
        <v>0</v>
      </c>
      <c r="K1582" s="32">
        <f t="shared" si="405"/>
        <v>0</v>
      </c>
      <c r="L1582" s="32">
        <f t="shared" si="405"/>
        <v>250</v>
      </c>
      <c r="M1582" s="32">
        <f t="shared" si="405"/>
        <v>0</v>
      </c>
      <c r="N1582" s="32">
        <f t="shared" si="405"/>
        <v>0</v>
      </c>
      <c r="O1582" s="189">
        <v>1268</v>
      </c>
      <c r="P1582" s="189" t="s">
        <v>2708</v>
      </c>
      <c r="Q1582" s="74"/>
    </row>
    <row r="1583" spans="1:17" ht="15.75" x14ac:dyDescent="0.25">
      <c r="A1583" s="190"/>
      <c r="B1583" s="189"/>
      <c r="C1583" s="189"/>
      <c r="D1583" s="189"/>
      <c r="E1583" s="189"/>
      <c r="F1583" s="189"/>
      <c r="G1583" s="114" t="s">
        <v>6</v>
      </c>
      <c r="H1583" s="32">
        <f t="shared" si="395"/>
        <v>232.5</v>
      </c>
      <c r="I1583" s="32">
        <v>0</v>
      </c>
      <c r="J1583" s="32">
        <v>0</v>
      </c>
      <c r="K1583" s="32">
        <v>0</v>
      </c>
      <c r="L1583" s="32">
        <v>232.5</v>
      </c>
      <c r="M1583" s="32">
        <v>0</v>
      </c>
      <c r="N1583" s="32">
        <v>0</v>
      </c>
      <c r="O1583" s="189"/>
      <c r="P1583" s="189"/>
      <c r="Q1583" s="74"/>
    </row>
    <row r="1584" spans="1:17" ht="36" x14ac:dyDescent="0.25">
      <c r="A1584" s="190"/>
      <c r="B1584" s="189"/>
      <c r="C1584" s="189"/>
      <c r="D1584" s="189"/>
      <c r="E1584" s="189"/>
      <c r="F1584" s="189"/>
      <c r="G1584" s="114" t="s">
        <v>7</v>
      </c>
      <c r="H1584" s="32">
        <f t="shared" si="395"/>
        <v>17.5</v>
      </c>
      <c r="I1584" s="32">
        <v>0</v>
      </c>
      <c r="J1584" s="32">
        <v>0</v>
      </c>
      <c r="K1584" s="32">
        <v>0</v>
      </c>
      <c r="L1584" s="32">
        <v>17.5</v>
      </c>
      <c r="M1584" s="32">
        <v>0</v>
      </c>
      <c r="N1584" s="32">
        <v>0</v>
      </c>
      <c r="O1584" s="189"/>
      <c r="P1584" s="189"/>
      <c r="Q1584" s="74"/>
    </row>
    <row r="1585" spans="1:17" ht="15.75" x14ac:dyDescent="0.25">
      <c r="A1585" s="190"/>
      <c r="B1585" s="189"/>
      <c r="C1585" s="189"/>
      <c r="D1585" s="189"/>
      <c r="E1585" s="189"/>
      <c r="F1585" s="189"/>
      <c r="G1585" s="114" t="s">
        <v>8</v>
      </c>
      <c r="H1585" s="32">
        <f t="shared" si="395"/>
        <v>0</v>
      </c>
      <c r="I1585" s="32">
        <v>0</v>
      </c>
      <c r="J1585" s="32">
        <v>0</v>
      </c>
      <c r="K1585" s="32">
        <v>0</v>
      </c>
      <c r="L1585" s="32">
        <v>0</v>
      </c>
      <c r="M1585" s="32">
        <v>0</v>
      </c>
      <c r="N1585" s="32">
        <v>0</v>
      </c>
      <c r="O1585" s="189"/>
      <c r="P1585" s="189"/>
      <c r="Q1585" s="74"/>
    </row>
    <row r="1586" spans="1:17" ht="24" x14ac:dyDescent="0.25">
      <c r="A1586" s="190"/>
      <c r="B1586" s="189"/>
      <c r="C1586" s="189"/>
      <c r="D1586" s="189"/>
      <c r="E1586" s="189"/>
      <c r="F1586" s="189"/>
      <c r="G1586" s="114" t="s">
        <v>9</v>
      </c>
      <c r="H1586" s="32">
        <f t="shared" si="395"/>
        <v>0</v>
      </c>
      <c r="I1586" s="32">
        <v>0</v>
      </c>
      <c r="J1586" s="32">
        <v>0</v>
      </c>
      <c r="K1586" s="32">
        <v>0</v>
      </c>
      <c r="L1586" s="32">
        <v>0</v>
      </c>
      <c r="M1586" s="32">
        <v>0</v>
      </c>
      <c r="N1586" s="32">
        <v>0</v>
      </c>
      <c r="O1586" s="189"/>
      <c r="P1586" s="189"/>
      <c r="Q1586" s="74"/>
    </row>
    <row r="1587" spans="1:17" ht="36" x14ac:dyDescent="0.25">
      <c r="A1587" s="190" t="s">
        <v>2716</v>
      </c>
      <c r="B1587" s="189" t="s">
        <v>2705</v>
      </c>
      <c r="C1587" s="189" t="s">
        <v>848</v>
      </c>
      <c r="D1587" s="189" t="s">
        <v>67</v>
      </c>
      <c r="E1587" s="189">
        <v>750</v>
      </c>
      <c r="F1587" s="189" t="s">
        <v>2715</v>
      </c>
      <c r="G1587" s="114" t="s">
        <v>4</v>
      </c>
      <c r="H1587" s="32">
        <f>SUM(H1588:H1591)</f>
        <v>250</v>
      </c>
      <c r="I1587" s="32">
        <f t="shared" ref="I1587:N1587" si="406">SUM(I1588:I1591)</f>
        <v>0</v>
      </c>
      <c r="J1587" s="32">
        <f t="shared" si="406"/>
        <v>0</v>
      </c>
      <c r="K1587" s="32">
        <f t="shared" si="406"/>
        <v>0</v>
      </c>
      <c r="L1587" s="32">
        <f t="shared" si="406"/>
        <v>250</v>
      </c>
      <c r="M1587" s="32">
        <f t="shared" si="406"/>
        <v>0</v>
      </c>
      <c r="N1587" s="32">
        <f t="shared" si="406"/>
        <v>0</v>
      </c>
      <c r="O1587" s="189">
        <v>1268</v>
      </c>
      <c r="P1587" s="189" t="s">
        <v>2708</v>
      </c>
      <c r="Q1587" s="74"/>
    </row>
    <row r="1588" spans="1:17" ht="15.75" x14ac:dyDescent="0.25">
      <c r="A1588" s="190"/>
      <c r="B1588" s="189"/>
      <c r="C1588" s="189"/>
      <c r="D1588" s="189"/>
      <c r="E1588" s="189"/>
      <c r="F1588" s="189"/>
      <c r="G1588" s="114" t="s">
        <v>6</v>
      </c>
      <c r="H1588" s="32">
        <f t="shared" si="395"/>
        <v>232.5</v>
      </c>
      <c r="I1588" s="32">
        <v>0</v>
      </c>
      <c r="J1588" s="32">
        <v>0</v>
      </c>
      <c r="K1588" s="32">
        <v>0</v>
      </c>
      <c r="L1588" s="32">
        <v>232.5</v>
      </c>
      <c r="M1588" s="32">
        <v>0</v>
      </c>
      <c r="N1588" s="32">
        <v>0</v>
      </c>
      <c r="O1588" s="189"/>
      <c r="P1588" s="189"/>
      <c r="Q1588" s="74"/>
    </row>
    <row r="1589" spans="1:17" ht="36" x14ac:dyDescent="0.25">
      <c r="A1589" s="190"/>
      <c r="B1589" s="189"/>
      <c r="C1589" s="189"/>
      <c r="D1589" s="189"/>
      <c r="E1589" s="189"/>
      <c r="F1589" s="189"/>
      <c r="G1589" s="114" t="s">
        <v>7</v>
      </c>
      <c r="H1589" s="32">
        <f t="shared" si="395"/>
        <v>17.5</v>
      </c>
      <c r="I1589" s="32">
        <v>0</v>
      </c>
      <c r="J1589" s="32">
        <v>0</v>
      </c>
      <c r="K1589" s="32">
        <v>0</v>
      </c>
      <c r="L1589" s="32">
        <v>17.5</v>
      </c>
      <c r="M1589" s="32">
        <v>0</v>
      </c>
      <c r="N1589" s="32">
        <v>0</v>
      </c>
      <c r="O1589" s="189"/>
      <c r="P1589" s="189"/>
      <c r="Q1589" s="74"/>
    </row>
    <row r="1590" spans="1:17" ht="15.75" x14ac:dyDescent="0.25">
      <c r="A1590" s="190"/>
      <c r="B1590" s="189"/>
      <c r="C1590" s="189"/>
      <c r="D1590" s="189"/>
      <c r="E1590" s="189"/>
      <c r="F1590" s="189"/>
      <c r="G1590" s="114" t="s">
        <v>8</v>
      </c>
      <c r="H1590" s="32">
        <f t="shared" si="395"/>
        <v>0</v>
      </c>
      <c r="I1590" s="32">
        <v>0</v>
      </c>
      <c r="J1590" s="32">
        <v>0</v>
      </c>
      <c r="K1590" s="32">
        <v>0</v>
      </c>
      <c r="L1590" s="32">
        <v>0</v>
      </c>
      <c r="M1590" s="32">
        <v>0</v>
      </c>
      <c r="N1590" s="32">
        <v>0</v>
      </c>
      <c r="O1590" s="189"/>
      <c r="P1590" s="189"/>
      <c r="Q1590" s="74"/>
    </row>
    <row r="1591" spans="1:17" ht="24" x14ac:dyDescent="0.25">
      <c r="A1591" s="190"/>
      <c r="B1591" s="189"/>
      <c r="C1591" s="189"/>
      <c r="D1591" s="189"/>
      <c r="E1591" s="189"/>
      <c r="F1591" s="189"/>
      <c r="G1591" s="114" t="s">
        <v>9</v>
      </c>
      <c r="H1591" s="32">
        <f t="shared" si="395"/>
        <v>0</v>
      </c>
      <c r="I1591" s="32">
        <v>0</v>
      </c>
      <c r="J1591" s="32">
        <v>0</v>
      </c>
      <c r="K1591" s="32">
        <v>0</v>
      </c>
      <c r="L1591" s="32">
        <v>0</v>
      </c>
      <c r="M1591" s="32">
        <v>0</v>
      </c>
      <c r="N1591" s="32">
        <v>0</v>
      </c>
      <c r="O1591" s="189"/>
      <c r="P1591" s="189"/>
      <c r="Q1591" s="74"/>
    </row>
    <row r="1592" spans="1:17" ht="36" x14ac:dyDescent="0.25">
      <c r="A1592" s="190" t="s">
        <v>2717</v>
      </c>
      <c r="B1592" s="189" t="s">
        <v>2705</v>
      </c>
      <c r="C1592" s="189" t="s">
        <v>848</v>
      </c>
      <c r="D1592" s="189" t="s">
        <v>67</v>
      </c>
      <c r="E1592" s="189">
        <v>280</v>
      </c>
      <c r="F1592" s="189" t="s">
        <v>2707</v>
      </c>
      <c r="G1592" s="114" t="s">
        <v>4</v>
      </c>
      <c r="H1592" s="32">
        <f>SUM(H1593:H1596)</f>
        <v>121.3</v>
      </c>
      <c r="I1592" s="32">
        <f t="shared" ref="I1592:N1592" si="407">SUM(I1593:I1596)</f>
        <v>0</v>
      </c>
      <c r="J1592" s="32">
        <f t="shared" si="407"/>
        <v>0</v>
      </c>
      <c r="K1592" s="32">
        <f t="shared" si="407"/>
        <v>0</v>
      </c>
      <c r="L1592" s="32">
        <f t="shared" si="407"/>
        <v>121.3</v>
      </c>
      <c r="M1592" s="32">
        <f t="shared" si="407"/>
        <v>0</v>
      </c>
      <c r="N1592" s="32">
        <f t="shared" si="407"/>
        <v>0</v>
      </c>
      <c r="O1592" s="189">
        <v>600</v>
      </c>
      <c r="P1592" s="189" t="s">
        <v>2708</v>
      </c>
      <c r="Q1592" s="74"/>
    </row>
    <row r="1593" spans="1:17" ht="15.75" x14ac:dyDescent="0.25">
      <c r="A1593" s="190"/>
      <c r="B1593" s="189"/>
      <c r="C1593" s="189"/>
      <c r="D1593" s="189"/>
      <c r="E1593" s="189"/>
      <c r="F1593" s="189"/>
      <c r="G1593" s="114" t="s">
        <v>6</v>
      </c>
      <c r="H1593" s="32">
        <f t="shared" si="395"/>
        <v>112.8</v>
      </c>
      <c r="I1593" s="32">
        <v>0</v>
      </c>
      <c r="J1593" s="32">
        <v>0</v>
      </c>
      <c r="K1593" s="32">
        <v>0</v>
      </c>
      <c r="L1593" s="32">
        <v>112.8</v>
      </c>
      <c r="M1593" s="32">
        <v>0</v>
      </c>
      <c r="N1593" s="32">
        <v>0</v>
      </c>
      <c r="O1593" s="189"/>
      <c r="P1593" s="189"/>
      <c r="Q1593" s="74"/>
    </row>
    <row r="1594" spans="1:17" ht="36" x14ac:dyDescent="0.25">
      <c r="A1594" s="190"/>
      <c r="B1594" s="189"/>
      <c r="C1594" s="189"/>
      <c r="D1594" s="189"/>
      <c r="E1594" s="189"/>
      <c r="F1594" s="189"/>
      <c r="G1594" s="114" t="s">
        <v>7</v>
      </c>
      <c r="H1594" s="32">
        <f t="shared" si="395"/>
        <v>8.5</v>
      </c>
      <c r="I1594" s="32">
        <v>0</v>
      </c>
      <c r="J1594" s="32">
        <v>0</v>
      </c>
      <c r="K1594" s="32">
        <v>0</v>
      </c>
      <c r="L1594" s="32">
        <v>8.5</v>
      </c>
      <c r="M1594" s="32">
        <v>0</v>
      </c>
      <c r="N1594" s="32">
        <v>0</v>
      </c>
      <c r="O1594" s="189"/>
      <c r="P1594" s="189"/>
      <c r="Q1594" s="74"/>
    </row>
    <row r="1595" spans="1:17" ht="15.75" x14ac:dyDescent="0.25">
      <c r="A1595" s="190"/>
      <c r="B1595" s="189"/>
      <c r="C1595" s="189"/>
      <c r="D1595" s="189"/>
      <c r="E1595" s="189"/>
      <c r="F1595" s="189"/>
      <c r="G1595" s="114" t="s">
        <v>8</v>
      </c>
      <c r="H1595" s="32">
        <f t="shared" si="395"/>
        <v>0</v>
      </c>
      <c r="I1595" s="32">
        <v>0</v>
      </c>
      <c r="J1595" s="32">
        <v>0</v>
      </c>
      <c r="K1595" s="32">
        <v>0</v>
      </c>
      <c r="L1595" s="32">
        <v>0</v>
      </c>
      <c r="M1595" s="32">
        <v>0</v>
      </c>
      <c r="N1595" s="32">
        <v>0</v>
      </c>
      <c r="O1595" s="189"/>
      <c r="P1595" s="189"/>
      <c r="Q1595" s="74"/>
    </row>
    <row r="1596" spans="1:17" ht="24" x14ac:dyDescent="0.25">
      <c r="A1596" s="190"/>
      <c r="B1596" s="189"/>
      <c r="C1596" s="189"/>
      <c r="D1596" s="189"/>
      <c r="E1596" s="189"/>
      <c r="F1596" s="189"/>
      <c r="G1596" s="114" t="s">
        <v>9</v>
      </c>
      <c r="H1596" s="32">
        <f t="shared" si="395"/>
        <v>0</v>
      </c>
      <c r="I1596" s="32">
        <v>0</v>
      </c>
      <c r="J1596" s="32">
        <v>0</v>
      </c>
      <c r="K1596" s="32">
        <v>0</v>
      </c>
      <c r="L1596" s="32">
        <v>0</v>
      </c>
      <c r="M1596" s="32">
        <v>0</v>
      </c>
      <c r="N1596" s="32">
        <v>0</v>
      </c>
      <c r="O1596" s="189"/>
      <c r="P1596" s="189"/>
      <c r="Q1596" s="74"/>
    </row>
    <row r="1597" spans="1:17" ht="36" x14ac:dyDescent="0.25">
      <c r="A1597" s="190" t="s">
        <v>2718</v>
      </c>
      <c r="B1597" s="189" t="s">
        <v>2719</v>
      </c>
      <c r="C1597" s="189" t="s">
        <v>848</v>
      </c>
      <c r="D1597" s="189" t="s">
        <v>67</v>
      </c>
      <c r="E1597" s="189">
        <v>280</v>
      </c>
      <c r="F1597" s="189" t="s">
        <v>2707</v>
      </c>
      <c r="G1597" s="114" t="s">
        <v>4</v>
      </c>
      <c r="H1597" s="32">
        <f>SUM(H1598:H1601)</f>
        <v>142</v>
      </c>
      <c r="I1597" s="32">
        <f t="shared" ref="I1597:N1597" si="408">SUM(I1598:I1601)</f>
        <v>0</v>
      </c>
      <c r="J1597" s="32">
        <f t="shared" si="408"/>
        <v>0</v>
      </c>
      <c r="K1597" s="32">
        <f t="shared" si="408"/>
        <v>0</v>
      </c>
      <c r="L1597" s="32">
        <f t="shared" si="408"/>
        <v>142</v>
      </c>
      <c r="M1597" s="32">
        <f t="shared" si="408"/>
        <v>0</v>
      </c>
      <c r="N1597" s="32">
        <f t="shared" si="408"/>
        <v>0</v>
      </c>
      <c r="O1597" s="189">
        <v>583</v>
      </c>
      <c r="P1597" s="189" t="s">
        <v>2708</v>
      </c>
      <c r="Q1597" s="74"/>
    </row>
    <row r="1598" spans="1:17" ht="15.75" x14ac:dyDescent="0.25">
      <c r="A1598" s="190"/>
      <c r="B1598" s="189"/>
      <c r="C1598" s="189"/>
      <c r="D1598" s="189"/>
      <c r="E1598" s="189"/>
      <c r="F1598" s="189"/>
      <c r="G1598" s="114" t="s">
        <v>262</v>
      </c>
      <c r="H1598" s="32">
        <f t="shared" ref="H1598:H1616" si="409">SUM(I1598:N1598)</f>
        <v>132.1</v>
      </c>
      <c r="I1598" s="32">
        <v>0</v>
      </c>
      <c r="J1598" s="32">
        <v>0</v>
      </c>
      <c r="K1598" s="32">
        <v>0</v>
      </c>
      <c r="L1598" s="32">
        <v>132.1</v>
      </c>
      <c r="M1598" s="32">
        <v>0</v>
      </c>
      <c r="N1598" s="32">
        <v>0</v>
      </c>
      <c r="O1598" s="189"/>
      <c r="P1598" s="189"/>
      <c r="Q1598" s="74"/>
    </row>
    <row r="1599" spans="1:17" ht="36" x14ac:dyDescent="0.25">
      <c r="A1599" s="190"/>
      <c r="B1599" s="189"/>
      <c r="C1599" s="189"/>
      <c r="D1599" s="189"/>
      <c r="E1599" s="189"/>
      <c r="F1599" s="189"/>
      <c r="G1599" s="114" t="s">
        <v>7</v>
      </c>
      <c r="H1599" s="32">
        <f t="shared" si="409"/>
        <v>9.9</v>
      </c>
      <c r="I1599" s="32">
        <v>0</v>
      </c>
      <c r="J1599" s="32">
        <v>0</v>
      </c>
      <c r="K1599" s="32">
        <v>0</v>
      </c>
      <c r="L1599" s="32">
        <v>9.9</v>
      </c>
      <c r="M1599" s="32">
        <v>0</v>
      </c>
      <c r="N1599" s="32">
        <v>0</v>
      </c>
      <c r="O1599" s="189"/>
      <c r="P1599" s="189"/>
      <c r="Q1599" s="74"/>
    </row>
    <row r="1600" spans="1:17" ht="15.75" x14ac:dyDescent="0.25">
      <c r="A1600" s="190"/>
      <c r="B1600" s="189"/>
      <c r="C1600" s="189"/>
      <c r="D1600" s="189"/>
      <c r="E1600" s="189"/>
      <c r="F1600" s="189"/>
      <c r="G1600" s="114" t="s">
        <v>8</v>
      </c>
      <c r="H1600" s="32">
        <f t="shared" si="409"/>
        <v>0</v>
      </c>
      <c r="I1600" s="32">
        <v>0</v>
      </c>
      <c r="J1600" s="32">
        <v>0</v>
      </c>
      <c r="K1600" s="32">
        <v>0</v>
      </c>
      <c r="L1600" s="32">
        <v>0</v>
      </c>
      <c r="M1600" s="32">
        <v>0</v>
      </c>
      <c r="N1600" s="32">
        <v>0</v>
      </c>
      <c r="O1600" s="189"/>
      <c r="P1600" s="189"/>
      <c r="Q1600" s="74"/>
    </row>
    <row r="1601" spans="1:17" ht="24" x14ac:dyDescent="0.25">
      <c r="A1601" s="190"/>
      <c r="B1601" s="189"/>
      <c r="C1601" s="189"/>
      <c r="D1601" s="189"/>
      <c r="E1601" s="189"/>
      <c r="F1601" s="189"/>
      <c r="G1601" s="114" t="s">
        <v>9</v>
      </c>
      <c r="H1601" s="32">
        <f t="shared" si="409"/>
        <v>0</v>
      </c>
      <c r="I1601" s="32">
        <v>0</v>
      </c>
      <c r="J1601" s="32">
        <v>0</v>
      </c>
      <c r="K1601" s="32">
        <v>0</v>
      </c>
      <c r="L1601" s="32">
        <v>0</v>
      </c>
      <c r="M1601" s="32">
        <v>0</v>
      </c>
      <c r="N1601" s="32">
        <v>0</v>
      </c>
      <c r="O1601" s="189"/>
      <c r="P1601" s="189"/>
      <c r="Q1601" s="74"/>
    </row>
    <row r="1602" spans="1:17" ht="36" x14ac:dyDescent="0.25">
      <c r="A1602" s="190" t="s">
        <v>2720</v>
      </c>
      <c r="B1602" s="189"/>
      <c r="C1602" s="189" t="s">
        <v>848</v>
      </c>
      <c r="D1602" s="189">
        <v>2029</v>
      </c>
      <c r="E1602" s="189">
        <v>7874</v>
      </c>
      <c r="F1602" s="189"/>
      <c r="G1602" s="114" t="s">
        <v>4</v>
      </c>
      <c r="H1602" s="32">
        <f>SUM(H1603:H1606)</f>
        <v>600</v>
      </c>
      <c r="I1602" s="32">
        <f t="shared" ref="I1602:N1602" si="410">SUM(I1603:I1606)</f>
        <v>0</v>
      </c>
      <c r="J1602" s="32">
        <f t="shared" si="410"/>
        <v>0</v>
      </c>
      <c r="K1602" s="32">
        <f t="shared" si="410"/>
        <v>0</v>
      </c>
      <c r="L1602" s="32">
        <f t="shared" si="410"/>
        <v>0</v>
      </c>
      <c r="M1602" s="32">
        <f t="shared" si="410"/>
        <v>600</v>
      </c>
      <c r="N1602" s="32">
        <f t="shared" si="410"/>
        <v>0</v>
      </c>
      <c r="O1602" s="189">
        <v>6146</v>
      </c>
      <c r="P1602" s="27" t="s">
        <v>2721</v>
      </c>
      <c r="Q1602" s="74"/>
    </row>
    <row r="1603" spans="1:17" ht="15.75" x14ac:dyDescent="0.25">
      <c r="A1603" s="190"/>
      <c r="B1603" s="189"/>
      <c r="C1603" s="189"/>
      <c r="D1603" s="189"/>
      <c r="E1603" s="189"/>
      <c r="F1603" s="189"/>
      <c r="G1603" s="114" t="s">
        <v>6</v>
      </c>
      <c r="H1603" s="32">
        <f t="shared" si="409"/>
        <v>0</v>
      </c>
      <c r="I1603" s="32">
        <v>0</v>
      </c>
      <c r="J1603" s="32">
        <v>0</v>
      </c>
      <c r="K1603" s="32">
        <v>0</v>
      </c>
      <c r="L1603" s="32">
        <v>0</v>
      </c>
      <c r="M1603" s="32">
        <v>0</v>
      </c>
      <c r="N1603" s="32">
        <v>0</v>
      </c>
      <c r="O1603" s="189"/>
      <c r="P1603" s="27" t="s">
        <v>2722</v>
      </c>
      <c r="Q1603" s="74"/>
    </row>
    <row r="1604" spans="1:17" ht="36" x14ac:dyDescent="0.25">
      <c r="A1604" s="190"/>
      <c r="B1604" s="189"/>
      <c r="C1604" s="189"/>
      <c r="D1604" s="189"/>
      <c r="E1604" s="189"/>
      <c r="F1604" s="189"/>
      <c r="G1604" s="114" t="s">
        <v>7</v>
      </c>
      <c r="H1604" s="32">
        <f t="shared" si="409"/>
        <v>600</v>
      </c>
      <c r="I1604" s="32">
        <v>0</v>
      </c>
      <c r="J1604" s="32">
        <v>0</v>
      </c>
      <c r="K1604" s="32">
        <v>0</v>
      </c>
      <c r="L1604" s="32">
        <v>0</v>
      </c>
      <c r="M1604" s="32">
        <v>600</v>
      </c>
      <c r="N1604" s="32">
        <v>0</v>
      </c>
      <c r="O1604" s="189"/>
      <c r="P1604" s="49"/>
      <c r="Q1604" s="74"/>
    </row>
    <row r="1605" spans="1:17" ht="15.75" x14ac:dyDescent="0.25">
      <c r="A1605" s="190"/>
      <c r="B1605" s="189"/>
      <c r="C1605" s="189"/>
      <c r="D1605" s="189"/>
      <c r="E1605" s="189"/>
      <c r="F1605" s="189"/>
      <c r="G1605" s="114" t="s">
        <v>8</v>
      </c>
      <c r="H1605" s="32">
        <f t="shared" si="409"/>
        <v>0</v>
      </c>
      <c r="I1605" s="32">
        <v>0</v>
      </c>
      <c r="J1605" s="32">
        <v>0</v>
      </c>
      <c r="K1605" s="32">
        <v>0</v>
      </c>
      <c r="L1605" s="32">
        <v>0</v>
      </c>
      <c r="M1605" s="32">
        <v>0</v>
      </c>
      <c r="N1605" s="32">
        <v>0</v>
      </c>
      <c r="O1605" s="189"/>
      <c r="P1605" s="49"/>
      <c r="Q1605" s="74"/>
    </row>
    <row r="1606" spans="1:17" ht="24" x14ac:dyDescent="0.25">
      <c r="A1606" s="190"/>
      <c r="B1606" s="189"/>
      <c r="C1606" s="189"/>
      <c r="D1606" s="189"/>
      <c r="E1606" s="189"/>
      <c r="F1606" s="189"/>
      <c r="G1606" s="114" t="s">
        <v>9</v>
      </c>
      <c r="H1606" s="32">
        <f t="shared" si="409"/>
        <v>0</v>
      </c>
      <c r="I1606" s="32">
        <v>0</v>
      </c>
      <c r="J1606" s="32">
        <v>0</v>
      </c>
      <c r="K1606" s="32">
        <v>0</v>
      </c>
      <c r="L1606" s="32">
        <v>0</v>
      </c>
      <c r="M1606" s="32">
        <v>0</v>
      </c>
      <c r="N1606" s="32">
        <v>0</v>
      </c>
      <c r="O1606" s="189"/>
      <c r="P1606" s="49"/>
      <c r="Q1606" s="74"/>
    </row>
    <row r="1607" spans="1:17" ht="36" x14ac:dyDescent="0.25">
      <c r="A1607" s="190" t="s">
        <v>2723</v>
      </c>
      <c r="B1607" s="189"/>
      <c r="C1607" s="189" t="s">
        <v>848</v>
      </c>
      <c r="D1607" s="189">
        <v>2029</v>
      </c>
      <c r="E1607" s="189"/>
      <c r="F1607" s="189"/>
      <c r="G1607" s="114" t="s">
        <v>4</v>
      </c>
      <c r="H1607" s="32">
        <f>SUM(H1608:H1611)</f>
        <v>300</v>
      </c>
      <c r="I1607" s="32">
        <f t="shared" ref="I1607:N1607" si="411">SUM(I1608:I1611)</f>
        <v>0</v>
      </c>
      <c r="J1607" s="32">
        <f t="shared" si="411"/>
        <v>0</v>
      </c>
      <c r="K1607" s="32">
        <f t="shared" si="411"/>
        <v>0</v>
      </c>
      <c r="L1607" s="32">
        <f t="shared" si="411"/>
        <v>0</v>
      </c>
      <c r="M1607" s="32">
        <f t="shared" si="411"/>
        <v>300</v>
      </c>
      <c r="N1607" s="32">
        <f t="shared" si="411"/>
        <v>0</v>
      </c>
      <c r="O1607" s="189">
        <v>6146</v>
      </c>
      <c r="P1607" s="27" t="s">
        <v>2724</v>
      </c>
      <c r="Q1607" s="74"/>
    </row>
    <row r="1608" spans="1:17" ht="15.75" x14ac:dyDescent="0.25">
      <c r="A1608" s="190"/>
      <c r="B1608" s="189"/>
      <c r="C1608" s="189"/>
      <c r="D1608" s="189"/>
      <c r="E1608" s="189"/>
      <c r="F1608" s="189"/>
      <c r="G1608" s="114" t="s">
        <v>6</v>
      </c>
      <c r="H1608" s="32">
        <f t="shared" si="409"/>
        <v>0</v>
      </c>
      <c r="I1608" s="32">
        <v>0</v>
      </c>
      <c r="J1608" s="32">
        <v>0</v>
      </c>
      <c r="K1608" s="32">
        <v>0</v>
      </c>
      <c r="L1608" s="32">
        <v>0</v>
      </c>
      <c r="M1608" s="32">
        <v>0</v>
      </c>
      <c r="N1608" s="32">
        <v>0</v>
      </c>
      <c r="O1608" s="189"/>
      <c r="P1608" s="27" t="s">
        <v>2725</v>
      </c>
      <c r="Q1608" s="74"/>
    </row>
    <row r="1609" spans="1:17" ht="36" x14ac:dyDescent="0.25">
      <c r="A1609" s="190"/>
      <c r="B1609" s="189"/>
      <c r="C1609" s="189"/>
      <c r="D1609" s="189"/>
      <c r="E1609" s="189"/>
      <c r="F1609" s="189"/>
      <c r="G1609" s="114" t="s">
        <v>7</v>
      </c>
      <c r="H1609" s="32">
        <f t="shared" si="409"/>
        <v>300</v>
      </c>
      <c r="I1609" s="32">
        <v>0</v>
      </c>
      <c r="J1609" s="32">
        <v>0</v>
      </c>
      <c r="K1609" s="32">
        <v>0</v>
      </c>
      <c r="L1609" s="32">
        <v>0</v>
      </c>
      <c r="M1609" s="32">
        <v>300</v>
      </c>
      <c r="N1609" s="32">
        <v>0</v>
      </c>
      <c r="O1609" s="189"/>
      <c r="P1609" s="49"/>
      <c r="Q1609" s="74"/>
    </row>
    <row r="1610" spans="1:17" ht="15.75" x14ac:dyDescent="0.25">
      <c r="A1610" s="190"/>
      <c r="B1610" s="189"/>
      <c r="C1610" s="189"/>
      <c r="D1610" s="189"/>
      <c r="E1610" s="189"/>
      <c r="F1610" s="189"/>
      <c r="G1610" s="114" t="s">
        <v>8</v>
      </c>
      <c r="H1610" s="32">
        <f t="shared" si="409"/>
        <v>0</v>
      </c>
      <c r="I1610" s="32">
        <v>0</v>
      </c>
      <c r="J1610" s="32">
        <v>0</v>
      </c>
      <c r="K1610" s="32">
        <v>0</v>
      </c>
      <c r="L1610" s="32">
        <v>0</v>
      </c>
      <c r="M1610" s="32">
        <v>0</v>
      </c>
      <c r="N1610" s="32">
        <v>0</v>
      </c>
      <c r="O1610" s="189"/>
      <c r="P1610" s="49"/>
      <c r="Q1610" s="74"/>
    </row>
    <row r="1611" spans="1:17" ht="24" x14ac:dyDescent="0.25">
      <c r="A1611" s="190"/>
      <c r="B1611" s="189"/>
      <c r="C1611" s="189"/>
      <c r="D1611" s="189"/>
      <c r="E1611" s="189"/>
      <c r="F1611" s="189"/>
      <c r="G1611" s="114" t="s">
        <v>9</v>
      </c>
      <c r="H1611" s="32">
        <f t="shared" si="409"/>
        <v>0</v>
      </c>
      <c r="I1611" s="32">
        <v>0</v>
      </c>
      <c r="J1611" s="32">
        <v>0</v>
      </c>
      <c r="K1611" s="32">
        <v>0</v>
      </c>
      <c r="L1611" s="32">
        <v>0</v>
      </c>
      <c r="M1611" s="32">
        <v>0</v>
      </c>
      <c r="N1611" s="32">
        <v>0</v>
      </c>
      <c r="O1611" s="189"/>
      <c r="P1611" s="49"/>
      <c r="Q1611" s="74"/>
    </row>
    <row r="1612" spans="1:17" ht="36" x14ac:dyDescent="0.25">
      <c r="A1612" s="187" t="s">
        <v>125</v>
      </c>
      <c r="B1612" s="187"/>
      <c r="C1612" s="187"/>
      <c r="D1612" s="187"/>
      <c r="E1612" s="187"/>
      <c r="F1612" s="187"/>
      <c r="G1612" s="115" t="s">
        <v>4</v>
      </c>
      <c r="H1612" s="37">
        <f>SUM(H1613:H1616)</f>
        <v>4787.3999999999996</v>
      </c>
      <c r="I1612" s="37">
        <f t="shared" ref="I1612:N1612" si="412">SUM(I1613:I1616)</f>
        <v>0</v>
      </c>
      <c r="J1612" s="37">
        <f t="shared" si="412"/>
        <v>200.6</v>
      </c>
      <c r="K1612" s="37">
        <f t="shared" si="412"/>
        <v>0</v>
      </c>
      <c r="L1612" s="37">
        <f t="shared" si="412"/>
        <v>1987.4</v>
      </c>
      <c r="M1612" s="37">
        <f t="shared" si="412"/>
        <v>2199.4</v>
      </c>
      <c r="N1612" s="37">
        <f t="shared" si="412"/>
        <v>400</v>
      </c>
      <c r="O1612" s="208">
        <v>25820</v>
      </c>
      <c r="P1612" s="208"/>
      <c r="Q1612" s="74"/>
    </row>
    <row r="1613" spans="1:17" ht="24" x14ac:dyDescent="0.25">
      <c r="A1613" s="187"/>
      <c r="B1613" s="187"/>
      <c r="C1613" s="187"/>
      <c r="D1613" s="187"/>
      <c r="E1613" s="187"/>
      <c r="F1613" s="187"/>
      <c r="G1613" s="115" t="s">
        <v>262</v>
      </c>
      <c r="H1613" s="37">
        <f t="shared" si="409"/>
        <v>1459.7</v>
      </c>
      <c r="I1613" s="37">
        <f t="shared" ref="I1613:N1613" si="413">I1533+I1538+I1543+I1548+I1553+I1558+I1563+I1568+I1573+I1578+I1583+I1588+I1593+I1598+I1603+I1608</f>
        <v>0</v>
      </c>
      <c r="J1613" s="37">
        <f t="shared" si="413"/>
        <v>188.9</v>
      </c>
      <c r="K1613" s="37">
        <f t="shared" si="413"/>
        <v>0</v>
      </c>
      <c r="L1613" s="37">
        <f t="shared" si="413"/>
        <v>806.4</v>
      </c>
      <c r="M1613" s="37">
        <f t="shared" si="413"/>
        <v>464.40000000000003</v>
      </c>
      <c r="N1613" s="37">
        <f t="shared" si="413"/>
        <v>0</v>
      </c>
      <c r="O1613" s="208"/>
      <c r="P1613" s="208"/>
      <c r="Q1613" s="74"/>
    </row>
    <row r="1614" spans="1:17" ht="36" x14ac:dyDescent="0.25">
      <c r="A1614" s="187"/>
      <c r="B1614" s="187"/>
      <c r="C1614" s="187"/>
      <c r="D1614" s="187"/>
      <c r="E1614" s="187"/>
      <c r="F1614" s="187"/>
      <c r="G1614" s="115" t="s">
        <v>7</v>
      </c>
      <c r="H1614" s="37">
        <f t="shared" si="409"/>
        <v>3327.7</v>
      </c>
      <c r="I1614" s="37">
        <f t="shared" ref="I1614:N1614" si="414">I1534+I1539+I1544+I1549+I1554+I1559+I1564+I1569+I1574+I1579+I1584+I1589+I1594+I1599+I1604+I1609</f>
        <v>0</v>
      </c>
      <c r="J1614" s="37">
        <f t="shared" si="414"/>
        <v>11.7</v>
      </c>
      <c r="K1614" s="37">
        <f t="shared" si="414"/>
        <v>0</v>
      </c>
      <c r="L1614" s="37">
        <f t="shared" si="414"/>
        <v>1181</v>
      </c>
      <c r="M1614" s="37">
        <f t="shared" si="414"/>
        <v>1735</v>
      </c>
      <c r="N1614" s="37">
        <f t="shared" si="414"/>
        <v>400</v>
      </c>
      <c r="O1614" s="208"/>
      <c r="P1614" s="208"/>
      <c r="Q1614" s="74"/>
    </row>
    <row r="1615" spans="1:17" ht="15.75" x14ac:dyDescent="0.25">
      <c r="A1615" s="187"/>
      <c r="B1615" s="187"/>
      <c r="C1615" s="187"/>
      <c r="D1615" s="187"/>
      <c r="E1615" s="187"/>
      <c r="F1615" s="187"/>
      <c r="G1615" s="115" t="s">
        <v>8</v>
      </c>
      <c r="H1615" s="37">
        <f t="shared" si="409"/>
        <v>0</v>
      </c>
      <c r="I1615" s="37">
        <f t="shared" ref="I1615:N1615" si="415">I1535+I1540+I1545+I1550+I1555+I1560+I1565+I1570+I1575+I1580+I1585+I1590+I1595+I1600+I1605+I1610</f>
        <v>0</v>
      </c>
      <c r="J1615" s="37">
        <f t="shared" si="415"/>
        <v>0</v>
      </c>
      <c r="K1615" s="37">
        <f t="shared" si="415"/>
        <v>0</v>
      </c>
      <c r="L1615" s="37">
        <f t="shared" si="415"/>
        <v>0</v>
      </c>
      <c r="M1615" s="37">
        <f t="shared" si="415"/>
        <v>0</v>
      </c>
      <c r="N1615" s="37">
        <f t="shared" si="415"/>
        <v>0</v>
      </c>
      <c r="O1615" s="208"/>
      <c r="P1615" s="208"/>
      <c r="Q1615" s="74"/>
    </row>
    <row r="1616" spans="1:17" ht="24" x14ac:dyDescent="0.25">
      <c r="A1616" s="187"/>
      <c r="B1616" s="187"/>
      <c r="C1616" s="187"/>
      <c r="D1616" s="187"/>
      <c r="E1616" s="187"/>
      <c r="F1616" s="187"/>
      <c r="G1616" s="115" t="s">
        <v>9</v>
      </c>
      <c r="H1616" s="37">
        <f t="shared" si="409"/>
        <v>0</v>
      </c>
      <c r="I1616" s="37">
        <f t="shared" ref="I1616:N1616" si="416">I1536+I1541+I1546+I1551+I1556+I1561+I1566+I1571+I1576+I1581+I1586+I1591+I1596+I1601+I1606+I1611</f>
        <v>0</v>
      </c>
      <c r="J1616" s="37">
        <f t="shared" si="416"/>
        <v>0</v>
      </c>
      <c r="K1616" s="37">
        <f t="shared" si="416"/>
        <v>0</v>
      </c>
      <c r="L1616" s="37">
        <f t="shared" si="416"/>
        <v>0</v>
      </c>
      <c r="M1616" s="37">
        <f t="shared" si="416"/>
        <v>0</v>
      </c>
      <c r="N1616" s="37">
        <f t="shared" si="416"/>
        <v>0</v>
      </c>
      <c r="O1616" s="208"/>
      <c r="P1616" s="208"/>
      <c r="Q1616" s="74"/>
    </row>
    <row r="1617" spans="1:17" ht="15.75" x14ac:dyDescent="0.25">
      <c r="A1617" s="208" t="s">
        <v>213</v>
      </c>
      <c r="B1617" s="208"/>
      <c r="C1617" s="208"/>
      <c r="D1617" s="208"/>
      <c r="E1617" s="208"/>
      <c r="F1617" s="208"/>
      <c r="G1617" s="208"/>
      <c r="H1617" s="208"/>
      <c r="I1617" s="208"/>
      <c r="J1617" s="208"/>
      <c r="K1617" s="208"/>
      <c r="L1617" s="208"/>
      <c r="M1617" s="208"/>
      <c r="N1617" s="208"/>
      <c r="O1617" s="208"/>
      <c r="P1617" s="208"/>
      <c r="Q1617" s="74"/>
    </row>
    <row r="1618" spans="1:17" ht="36" x14ac:dyDescent="0.25">
      <c r="A1618" s="190" t="s">
        <v>2726</v>
      </c>
      <c r="B1618" s="189" t="s">
        <v>2727</v>
      </c>
      <c r="C1618" s="189" t="s">
        <v>213</v>
      </c>
      <c r="D1618" s="189">
        <v>2028</v>
      </c>
      <c r="E1618" s="189" t="s">
        <v>2728</v>
      </c>
      <c r="F1618" s="189" t="s">
        <v>2729</v>
      </c>
      <c r="G1618" s="114" t="s">
        <v>4</v>
      </c>
      <c r="H1618" s="32">
        <f>SUM(H1619:H1622)</f>
        <v>64.7</v>
      </c>
      <c r="I1618" s="32">
        <f t="shared" ref="I1618:N1618" si="417">SUM(I1619:I1622)</f>
        <v>0</v>
      </c>
      <c r="J1618" s="32">
        <f t="shared" si="417"/>
        <v>0</v>
      </c>
      <c r="K1618" s="32">
        <f t="shared" si="417"/>
        <v>0</v>
      </c>
      <c r="L1618" s="32">
        <f t="shared" si="417"/>
        <v>64.7</v>
      </c>
      <c r="M1618" s="32">
        <f t="shared" si="417"/>
        <v>0</v>
      </c>
      <c r="N1618" s="32">
        <f t="shared" si="417"/>
        <v>0</v>
      </c>
      <c r="O1618" s="189">
        <v>740</v>
      </c>
      <c r="P1618" s="189" t="s">
        <v>2730</v>
      </c>
      <c r="Q1618" s="74"/>
    </row>
    <row r="1619" spans="1:17" ht="15.75" x14ac:dyDescent="0.25">
      <c r="A1619" s="190"/>
      <c r="B1619" s="189"/>
      <c r="C1619" s="189"/>
      <c r="D1619" s="189"/>
      <c r="E1619" s="189"/>
      <c r="F1619" s="189"/>
      <c r="G1619" s="114" t="s">
        <v>259</v>
      </c>
      <c r="H1619" s="32">
        <f>SUM(I1619:N1619)</f>
        <v>61.5</v>
      </c>
      <c r="I1619" s="32">
        <v>0</v>
      </c>
      <c r="J1619" s="32">
        <v>0</v>
      </c>
      <c r="K1619" s="32">
        <v>0</v>
      </c>
      <c r="L1619" s="32">
        <v>61.5</v>
      </c>
      <c r="M1619" s="32">
        <v>0</v>
      </c>
      <c r="N1619" s="32">
        <v>0</v>
      </c>
      <c r="O1619" s="189"/>
      <c r="P1619" s="189"/>
      <c r="Q1619" s="74"/>
    </row>
    <row r="1620" spans="1:17" ht="36" x14ac:dyDescent="0.25">
      <c r="A1620" s="190"/>
      <c r="B1620" s="189"/>
      <c r="C1620" s="189"/>
      <c r="D1620" s="189"/>
      <c r="E1620" s="189"/>
      <c r="F1620" s="189"/>
      <c r="G1620" s="114" t="s">
        <v>7</v>
      </c>
      <c r="H1620" s="32">
        <f t="shared" ref="H1620:H1662" si="418">SUM(I1620:N1620)</f>
        <v>0</v>
      </c>
      <c r="I1620" s="32">
        <v>0</v>
      </c>
      <c r="J1620" s="32">
        <v>0</v>
      </c>
      <c r="K1620" s="32">
        <v>0</v>
      </c>
      <c r="L1620" s="32">
        <v>0</v>
      </c>
      <c r="M1620" s="32">
        <v>0</v>
      </c>
      <c r="N1620" s="32">
        <v>0</v>
      </c>
      <c r="O1620" s="189"/>
      <c r="P1620" s="189"/>
      <c r="Q1620" s="74"/>
    </row>
    <row r="1621" spans="1:17" ht="15.75" x14ac:dyDescent="0.25">
      <c r="A1621" s="190"/>
      <c r="B1621" s="189"/>
      <c r="C1621" s="189"/>
      <c r="D1621" s="189"/>
      <c r="E1621" s="189"/>
      <c r="F1621" s="189"/>
      <c r="G1621" s="114" t="s">
        <v>8</v>
      </c>
      <c r="H1621" s="32">
        <f t="shared" si="418"/>
        <v>3.2</v>
      </c>
      <c r="I1621" s="32">
        <v>0</v>
      </c>
      <c r="J1621" s="32">
        <v>0</v>
      </c>
      <c r="K1621" s="32">
        <v>0</v>
      </c>
      <c r="L1621" s="32">
        <v>3.2</v>
      </c>
      <c r="M1621" s="32">
        <v>0</v>
      </c>
      <c r="N1621" s="32">
        <v>0</v>
      </c>
      <c r="O1621" s="189"/>
      <c r="P1621" s="189"/>
      <c r="Q1621" s="74"/>
    </row>
    <row r="1622" spans="1:17" ht="24" x14ac:dyDescent="0.25">
      <c r="A1622" s="190"/>
      <c r="B1622" s="189"/>
      <c r="C1622" s="189"/>
      <c r="D1622" s="189"/>
      <c r="E1622" s="189"/>
      <c r="F1622" s="189"/>
      <c r="G1622" s="114" t="s">
        <v>9</v>
      </c>
      <c r="H1622" s="32">
        <f t="shared" si="418"/>
        <v>0</v>
      </c>
      <c r="I1622" s="32">
        <v>0</v>
      </c>
      <c r="J1622" s="32">
        <v>0</v>
      </c>
      <c r="K1622" s="32">
        <v>0</v>
      </c>
      <c r="L1622" s="32">
        <v>0</v>
      </c>
      <c r="M1622" s="32">
        <v>0</v>
      </c>
      <c r="N1622" s="32">
        <v>0</v>
      </c>
      <c r="O1622" s="189"/>
      <c r="P1622" s="189"/>
      <c r="Q1622" s="74"/>
    </row>
    <row r="1623" spans="1:17" ht="36" x14ac:dyDescent="0.25">
      <c r="A1623" s="190" t="s">
        <v>2731</v>
      </c>
      <c r="B1623" s="189" t="s">
        <v>2727</v>
      </c>
      <c r="C1623" s="189" t="s">
        <v>213</v>
      </c>
      <c r="D1623" s="189">
        <v>2028</v>
      </c>
      <c r="E1623" s="189" t="s">
        <v>2732</v>
      </c>
      <c r="F1623" s="189" t="s">
        <v>2729</v>
      </c>
      <c r="G1623" s="114" t="s">
        <v>4</v>
      </c>
      <c r="H1623" s="32">
        <f>SUM(H1624:H1627)</f>
        <v>30.1</v>
      </c>
      <c r="I1623" s="32">
        <f t="shared" ref="I1623:N1623" si="419">SUM(I1624:I1627)</f>
        <v>0</v>
      </c>
      <c r="J1623" s="32">
        <f t="shared" si="419"/>
        <v>0</v>
      </c>
      <c r="K1623" s="32">
        <f t="shared" si="419"/>
        <v>0</v>
      </c>
      <c r="L1623" s="32">
        <f t="shared" si="419"/>
        <v>30.1</v>
      </c>
      <c r="M1623" s="32">
        <f t="shared" si="419"/>
        <v>0</v>
      </c>
      <c r="N1623" s="32">
        <f t="shared" si="419"/>
        <v>0</v>
      </c>
      <c r="O1623" s="189">
        <v>2560</v>
      </c>
      <c r="P1623" s="189" t="s">
        <v>2730</v>
      </c>
      <c r="Q1623" s="74"/>
    </row>
    <row r="1624" spans="1:17" ht="15.75" x14ac:dyDescent="0.25">
      <c r="A1624" s="190"/>
      <c r="B1624" s="189"/>
      <c r="C1624" s="189"/>
      <c r="D1624" s="189"/>
      <c r="E1624" s="189"/>
      <c r="F1624" s="189"/>
      <c r="G1624" s="114" t="s">
        <v>259</v>
      </c>
      <c r="H1624" s="32">
        <f t="shared" si="418"/>
        <v>0</v>
      </c>
      <c r="I1624" s="32">
        <v>0</v>
      </c>
      <c r="J1624" s="32">
        <v>0</v>
      </c>
      <c r="K1624" s="32">
        <v>0</v>
      </c>
      <c r="L1624" s="32">
        <v>0</v>
      </c>
      <c r="M1624" s="32">
        <v>0</v>
      </c>
      <c r="N1624" s="32">
        <v>0</v>
      </c>
      <c r="O1624" s="189"/>
      <c r="P1624" s="189"/>
      <c r="Q1624" s="74"/>
    </row>
    <row r="1625" spans="1:17" ht="36" x14ac:dyDescent="0.25">
      <c r="A1625" s="190"/>
      <c r="B1625" s="189"/>
      <c r="C1625" s="189"/>
      <c r="D1625" s="189"/>
      <c r="E1625" s="189"/>
      <c r="F1625" s="189"/>
      <c r="G1625" s="114" t="s">
        <v>7</v>
      </c>
      <c r="H1625" s="32">
        <f t="shared" si="418"/>
        <v>28.6</v>
      </c>
      <c r="I1625" s="32">
        <v>0</v>
      </c>
      <c r="J1625" s="32">
        <v>0</v>
      </c>
      <c r="K1625" s="32">
        <v>0</v>
      </c>
      <c r="L1625" s="32">
        <v>28.6</v>
      </c>
      <c r="M1625" s="32">
        <v>0</v>
      </c>
      <c r="N1625" s="32">
        <v>0</v>
      </c>
      <c r="O1625" s="189"/>
      <c r="P1625" s="189"/>
      <c r="Q1625" s="74"/>
    </row>
    <row r="1626" spans="1:17" ht="15.75" x14ac:dyDescent="0.25">
      <c r="A1626" s="190"/>
      <c r="B1626" s="189"/>
      <c r="C1626" s="189"/>
      <c r="D1626" s="189"/>
      <c r="E1626" s="189"/>
      <c r="F1626" s="189"/>
      <c r="G1626" s="114" t="s">
        <v>8</v>
      </c>
      <c r="H1626" s="32">
        <f t="shared" si="418"/>
        <v>1.5</v>
      </c>
      <c r="I1626" s="32">
        <v>0</v>
      </c>
      <c r="J1626" s="32">
        <v>0</v>
      </c>
      <c r="K1626" s="32">
        <v>0</v>
      </c>
      <c r="L1626" s="32">
        <v>1.5</v>
      </c>
      <c r="M1626" s="32">
        <v>0</v>
      </c>
      <c r="N1626" s="32">
        <v>0</v>
      </c>
      <c r="O1626" s="189"/>
      <c r="P1626" s="189"/>
      <c r="Q1626" s="74"/>
    </row>
    <row r="1627" spans="1:17" ht="24" x14ac:dyDescent="0.25">
      <c r="A1627" s="190"/>
      <c r="B1627" s="189"/>
      <c r="C1627" s="189"/>
      <c r="D1627" s="189"/>
      <c r="E1627" s="189"/>
      <c r="F1627" s="189"/>
      <c r="G1627" s="114" t="s">
        <v>9</v>
      </c>
      <c r="H1627" s="32">
        <f t="shared" si="418"/>
        <v>0</v>
      </c>
      <c r="I1627" s="32">
        <v>0</v>
      </c>
      <c r="J1627" s="32">
        <v>0</v>
      </c>
      <c r="K1627" s="32">
        <v>0</v>
      </c>
      <c r="L1627" s="32">
        <v>0</v>
      </c>
      <c r="M1627" s="32">
        <v>0</v>
      </c>
      <c r="N1627" s="32">
        <v>0</v>
      </c>
      <c r="O1627" s="189"/>
      <c r="P1627" s="189"/>
      <c r="Q1627" s="74"/>
    </row>
    <row r="1628" spans="1:17" ht="36" x14ac:dyDescent="0.25">
      <c r="A1628" s="190" t="s">
        <v>2733</v>
      </c>
      <c r="B1628" s="189" t="s">
        <v>2727</v>
      </c>
      <c r="C1628" s="189" t="s">
        <v>213</v>
      </c>
      <c r="D1628" s="189">
        <v>2029</v>
      </c>
      <c r="E1628" s="189" t="s">
        <v>2734</v>
      </c>
      <c r="F1628" s="189" t="s">
        <v>2729</v>
      </c>
      <c r="G1628" s="114" t="s">
        <v>4</v>
      </c>
      <c r="H1628" s="32">
        <f>SUM(H1629:H1632)</f>
        <v>9.6</v>
      </c>
      <c r="I1628" s="32">
        <f t="shared" ref="I1628:N1628" si="420">SUM(I1629:I1632)</f>
        <v>0</v>
      </c>
      <c r="J1628" s="32">
        <f t="shared" si="420"/>
        <v>0</v>
      </c>
      <c r="K1628" s="32">
        <f t="shared" si="420"/>
        <v>0</v>
      </c>
      <c r="L1628" s="32">
        <f t="shared" si="420"/>
        <v>0</v>
      </c>
      <c r="M1628" s="32">
        <f t="shared" si="420"/>
        <v>9.6</v>
      </c>
      <c r="N1628" s="32">
        <f t="shared" si="420"/>
        <v>0</v>
      </c>
      <c r="O1628" s="189">
        <v>360</v>
      </c>
      <c r="P1628" s="189" t="s">
        <v>2730</v>
      </c>
      <c r="Q1628" s="74"/>
    </row>
    <row r="1629" spans="1:17" ht="15.75" x14ac:dyDescent="0.25">
      <c r="A1629" s="190"/>
      <c r="B1629" s="189"/>
      <c r="C1629" s="189"/>
      <c r="D1629" s="189"/>
      <c r="E1629" s="189"/>
      <c r="F1629" s="189"/>
      <c r="G1629" s="114" t="s">
        <v>259</v>
      </c>
      <c r="H1629" s="32">
        <f t="shared" si="418"/>
        <v>0</v>
      </c>
      <c r="I1629" s="32">
        <v>0</v>
      </c>
      <c r="J1629" s="32">
        <v>0</v>
      </c>
      <c r="K1629" s="32">
        <v>0</v>
      </c>
      <c r="L1629" s="32">
        <v>0</v>
      </c>
      <c r="M1629" s="32">
        <v>0</v>
      </c>
      <c r="N1629" s="32">
        <v>0</v>
      </c>
      <c r="O1629" s="189"/>
      <c r="P1629" s="189"/>
      <c r="Q1629" s="74"/>
    </row>
    <row r="1630" spans="1:17" ht="36" x14ac:dyDescent="0.25">
      <c r="A1630" s="190"/>
      <c r="B1630" s="189"/>
      <c r="C1630" s="189"/>
      <c r="D1630" s="189"/>
      <c r="E1630" s="189"/>
      <c r="F1630" s="189"/>
      <c r="G1630" s="114" t="s">
        <v>7</v>
      </c>
      <c r="H1630" s="32">
        <f t="shared" si="418"/>
        <v>9.1</v>
      </c>
      <c r="I1630" s="32">
        <v>0</v>
      </c>
      <c r="J1630" s="32">
        <v>0</v>
      </c>
      <c r="K1630" s="32">
        <v>0</v>
      </c>
      <c r="L1630" s="32">
        <v>0</v>
      </c>
      <c r="M1630" s="32">
        <v>9.1</v>
      </c>
      <c r="N1630" s="32">
        <v>0</v>
      </c>
      <c r="O1630" s="189"/>
      <c r="P1630" s="189"/>
      <c r="Q1630" s="74"/>
    </row>
    <row r="1631" spans="1:17" ht="15.75" x14ac:dyDescent="0.25">
      <c r="A1631" s="190"/>
      <c r="B1631" s="189"/>
      <c r="C1631" s="189"/>
      <c r="D1631" s="189"/>
      <c r="E1631" s="189"/>
      <c r="F1631" s="189"/>
      <c r="G1631" s="114" t="s">
        <v>8</v>
      </c>
      <c r="H1631" s="32">
        <f t="shared" si="418"/>
        <v>0.5</v>
      </c>
      <c r="I1631" s="32">
        <v>0</v>
      </c>
      <c r="J1631" s="32">
        <v>0</v>
      </c>
      <c r="K1631" s="32">
        <v>0</v>
      </c>
      <c r="L1631" s="32">
        <v>0</v>
      </c>
      <c r="M1631" s="32">
        <v>0.5</v>
      </c>
      <c r="N1631" s="32">
        <v>0</v>
      </c>
      <c r="O1631" s="189"/>
      <c r="P1631" s="189"/>
      <c r="Q1631" s="74"/>
    </row>
    <row r="1632" spans="1:17" ht="24" x14ac:dyDescent="0.25">
      <c r="A1632" s="190"/>
      <c r="B1632" s="189"/>
      <c r="C1632" s="189"/>
      <c r="D1632" s="189"/>
      <c r="E1632" s="189"/>
      <c r="F1632" s="189"/>
      <c r="G1632" s="114" t="s">
        <v>9</v>
      </c>
      <c r="H1632" s="32">
        <f t="shared" si="418"/>
        <v>0</v>
      </c>
      <c r="I1632" s="32">
        <v>0</v>
      </c>
      <c r="J1632" s="32">
        <v>0</v>
      </c>
      <c r="K1632" s="32">
        <v>0</v>
      </c>
      <c r="L1632" s="32">
        <v>0</v>
      </c>
      <c r="M1632" s="32">
        <v>0</v>
      </c>
      <c r="N1632" s="32">
        <v>0</v>
      </c>
      <c r="O1632" s="189"/>
      <c r="P1632" s="189"/>
      <c r="Q1632" s="74"/>
    </row>
    <row r="1633" spans="1:17" ht="36" x14ac:dyDescent="0.25">
      <c r="A1633" s="190" t="s">
        <v>2735</v>
      </c>
      <c r="B1633" s="189" t="s">
        <v>2727</v>
      </c>
      <c r="C1633" s="189" t="s">
        <v>213</v>
      </c>
      <c r="D1633" s="189">
        <v>2029</v>
      </c>
      <c r="E1633" s="189" t="s">
        <v>2736</v>
      </c>
      <c r="F1633" s="189" t="s">
        <v>2729</v>
      </c>
      <c r="G1633" s="114" t="s">
        <v>4</v>
      </c>
      <c r="H1633" s="32">
        <f>SUM(H1634:H1637)</f>
        <v>4.2</v>
      </c>
      <c r="I1633" s="32">
        <f t="shared" ref="I1633:N1633" si="421">SUM(I1634:I1637)</f>
        <v>0</v>
      </c>
      <c r="J1633" s="32">
        <f t="shared" si="421"/>
        <v>0</v>
      </c>
      <c r="K1633" s="32">
        <f t="shared" si="421"/>
        <v>0</v>
      </c>
      <c r="L1633" s="32">
        <f t="shared" si="421"/>
        <v>0</v>
      </c>
      <c r="M1633" s="32">
        <f t="shared" si="421"/>
        <v>4.2</v>
      </c>
      <c r="N1633" s="32">
        <f t="shared" si="421"/>
        <v>0</v>
      </c>
      <c r="O1633" s="189">
        <v>1146</v>
      </c>
      <c r="P1633" s="189" t="s">
        <v>2737</v>
      </c>
      <c r="Q1633" s="74"/>
    </row>
    <row r="1634" spans="1:17" ht="15.75" x14ac:dyDescent="0.25">
      <c r="A1634" s="190"/>
      <c r="B1634" s="189"/>
      <c r="C1634" s="189"/>
      <c r="D1634" s="189"/>
      <c r="E1634" s="189"/>
      <c r="F1634" s="189"/>
      <c r="G1634" s="114" t="s">
        <v>259</v>
      </c>
      <c r="H1634" s="32">
        <f t="shared" si="418"/>
        <v>0</v>
      </c>
      <c r="I1634" s="32">
        <v>0</v>
      </c>
      <c r="J1634" s="32">
        <v>0</v>
      </c>
      <c r="K1634" s="32">
        <v>0</v>
      </c>
      <c r="L1634" s="32">
        <v>0</v>
      </c>
      <c r="M1634" s="32">
        <v>0</v>
      </c>
      <c r="N1634" s="32">
        <v>0</v>
      </c>
      <c r="O1634" s="189"/>
      <c r="P1634" s="189"/>
      <c r="Q1634" s="74"/>
    </row>
    <row r="1635" spans="1:17" ht="36" x14ac:dyDescent="0.25">
      <c r="A1635" s="190"/>
      <c r="B1635" s="189"/>
      <c r="C1635" s="189"/>
      <c r="D1635" s="189"/>
      <c r="E1635" s="189"/>
      <c r="F1635" s="189"/>
      <c r="G1635" s="114" t="s">
        <v>7</v>
      </c>
      <c r="H1635" s="32">
        <f t="shared" si="418"/>
        <v>4</v>
      </c>
      <c r="I1635" s="32">
        <v>0</v>
      </c>
      <c r="J1635" s="32">
        <v>0</v>
      </c>
      <c r="K1635" s="32">
        <v>0</v>
      </c>
      <c r="L1635" s="32">
        <v>0</v>
      </c>
      <c r="M1635" s="32">
        <v>4</v>
      </c>
      <c r="N1635" s="32">
        <v>0</v>
      </c>
      <c r="O1635" s="189"/>
      <c r="P1635" s="189"/>
      <c r="Q1635" s="74"/>
    </row>
    <row r="1636" spans="1:17" ht="15.75" x14ac:dyDescent="0.25">
      <c r="A1636" s="190"/>
      <c r="B1636" s="189"/>
      <c r="C1636" s="189"/>
      <c r="D1636" s="189"/>
      <c r="E1636" s="189"/>
      <c r="F1636" s="189"/>
      <c r="G1636" s="114" t="s">
        <v>8</v>
      </c>
      <c r="H1636" s="32">
        <f t="shared" si="418"/>
        <v>0.2</v>
      </c>
      <c r="I1636" s="32">
        <v>0</v>
      </c>
      <c r="J1636" s="32">
        <v>0</v>
      </c>
      <c r="K1636" s="32">
        <v>0</v>
      </c>
      <c r="L1636" s="32">
        <v>0</v>
      </c>
      <c r="M1636" s="32">
        <v>0.2</v>
      </c>
      <c r="N1636" s="32">
        <v>0</v>
      </c>
      <c r="O1636" s="189"/>
      <c r="P1636" s="189"/>
      <c r="Q1636" s="74"/>
    </row>
    <row r="1637" spans="1:17" ht="24" x14ac:dyDescent="0.25">
      <c r="A1637" s="190"/>
      <c r="B1637" s="189"/>
      <c r="C1637" s="189"/>
      <c r="D1637" s="189"/>
      <c r="E1637" s="189"/>
      <c r="F1637" s="189"/>
      <c r="G1637" s="114" t="s">
        <v>9</v>
      </c>
      <c r="H1637" s="32">
        <f t="shared" si="418"/>
        <v>0</v>
      </c>
      <c r="I1637" s="32">
        <v>0</v>
      </c>
      <c r="J1637" s="32">
        <v>0</v>
      </c>
      <c r="K1637" s="32">
        <v>0</v>
      </c>
      <c r="L1637" s="32">
        <v>0</v>
      </c>
      <c r="M1637" s="32">
        <v>0</v>
      </c>
      <c r="N1637" s="32">
        <v>0</v>
      </c>
      <c r="O1637" s="189"/>
      <c r="P1637" s="189"/>
      <c r="Q1637" s="74"/>
    </row>
    <row r="1638" spans="1:17" ht="36" x14ac:dyDescent="0.25">
      <c r="A1638" s="190" t="s">
        <v>2738</v>
      </c>
      <c r="B1638" s="189" t="s">
        <v>2727</v>
      </c>
      <c r="C1638" s="189" t="s">
        <v>213</v>
      </c>
      <c r="D1638" s="189">
        <v>2029</v>
      </c>
      <c r="E1638" s="189" t="s">
        <v>2732</v>
      </c>
      <c r="F1638" s="189" t="s">
        <v>2729</v>
      </c>
      <c r="G1638" s="114" t="s">
        <v>4</v>
      </c>
      <c r="H1638" s="32">
        <f>SUM(H1639:H1642)</f>
        <v>7.9</v>
      </c>
      <c r="I1638" s="32">
        <f t="shared" ref="I1638:N1638" si="422">SUM(I1639:I1642)</f>
        <v>0</v>
      </c>
      <c r="J1638" s="32">
        <f t="shared" si="422"/>
        <v>0</v>
      </c>
      <c r="K1638" s="32">
        <f t="shared" si="422"/>
        <v>0</v>
      </c>
      <c r="L1638" s="32">
        <f t="shared" si="422"/>
        <v>0</v>
      </c>
      <c r="M1638" s="32">
        <f t="shared" si="422"/>
        <v>7.9</v>
      </c>
      <c r="N1638" s="32">
        <f t="shared" si="422"/>
        <v>0</v>
      </c>
      <c r="O1638" s="189">
        <v>3607</v>
      </c>
      <c r="P1638" s="189" t="s">
        <v>2730</v>
      </c>
      <c r="Q1638" s="74"/>
    </row>
    <row r="1639" spans="1:17" ht="15.75" x14ac:dyDescent="0.25">
      <c r="A1639" s="190"/>
      <c r="B1639" s="189"/>
      <c r="C1639" s="189"/>
      <c r="D1639" s="189"/>
      <c r="E1639" s="189"/>
      <c r="F1639" s="189"/>
      <c r="G1639" s="114" t="s">
        <v>259</v>
      </c>
      <c r="H1639" s="32">
        <f t="shared" si="418"/>
        <v>0</v>
      </c>
      <c r="I1639" s="32">
        <v>0</v>
      </c>
      <c r="J1639" s="32">
        <v>0</v>
      </c>
      <c r="K1639" s="32">
        <v>0</v>
      </c>
      <c r="L1639" s="32">
        <v>0</v>
      </c>
      <c r="M1639" s="32">
        <v>0</v>
      </c>
      <c r="N1639" s="32">
        <v>0</v>
      </c>
      <c r="O1639" s="189"/>
      <c r="P1639" s="189"/>
      <c r="Q1639" s="74"/>
    </row>
    <row r="1640" spans="1:17" ht="36" x14ac:dyDescent="0.25">
      <c r="A1640" s="190"/>
      <c r="B1640" s="189"/>
      <c r="C1640" s="189"/>
      <c r="D1640" s="189"/>
      <c r="E1640" s="189"/>
      <c r="F1640" s="189"/>
      <c r="G1640" s="114" t="s">
        <v>7</v>
      </c>
      <c r="H1640" s="32">
        <f t="shared" si="418"/>
        <v>7.5</v>
      </c>
      <c r="I1640" s="32">
        <v>0</v>
      </c>
      <c r="J1640" s="32">
        <v>0</v>
      </c>
      <c r="K1640" s="32">
        <v>0</v>
      </c>
      <c r="L1640" s="32">
        <v>0</v>
      </c>
      <c r="M1640" s="32">
        <v>7.5</v>
      </c>
      <c r="N1640" s="32">
        <v>0</v>
      </c>
      <c r="O1640" s="189"/>
      <c r="P1640" s="189"/>
      <c r="Q1640" s="74"/>
    </row>
    <row r="1641" spans="1:17" ht="15.75" x14ac:dyDescent="0.25">
      <c r="A1641" s="190"/>
      <c r="B1641" s="189"/>
      <c r="C1641" s="189"/>
      <c r="D1641" s="189"/>
      <c r="E1641" s="189"/>
      <c r="F1641" s="189"/>
      <c r="G1641" s="114" t="s">
        <v>8</v>
      </c>
      <c r="H1641" s="32">
        <f t="shared" si="418"/>
        <v>0.4</v>
      </c>
      <c r="I1641" s="32">
        <v>0</v>
      </c>
      <c r="J1641" s="32">
        <v>0</v>
      </c>
      <c r="K1641" s="32">
        <v>0</v>
      </c>
      <c r="L1641" s="32">
        <v>0</v>
      </c>
      <c r="M1641" s="32">
        <v>0.4</v>
      </c>
      <c r="N1641" s="32">
        <v>0</v>
      </c>
      <c r="O1641" s="189"/>
      <c r="P1641" s="189"/>
      <c r="Q1641" s="74"/>
    </row>
    <row r="1642" spans="1:17" ht="24" x14ac:dyDescent="0.25">
      <c r="A1642" s="190"/>
      <c r="B1642" s="189"/>
      <c r="C1642" s="189"/>
      <c r="D1642" s="189"/>
      <c r="E1642" s="189"/>
      <c r="F1642" s="189"/>
      <c r="G1642" s="114" t="s">
        <v>9</v>
      </c>
      <c r="H1642" s="32">
        <f t="shared" si="418"/>
        <v>0</v>
      </c>
      <c r="I1642" s="32">
        <v>0</v>
      </c>
      <c r="J1642" s="32">
        <v>0</v>
      </c>
      <c r="K1642" s="32">
        <v>0</v>
      </c>
      <c r="L1642" s="32">
        <v>0</v>
      </c>
      <c r="M1642" s="32">
        <v>0</v>
      </c>
      <c r="N1642" s="32">
        <v>0</v>
      </c>
      <c r="O1642" s="189"/>
      <c r="P1642" s="189"/>
      <c r="Q1642" s="74"/>
    </row>
    <row r="1643" spans="1:17" ht="36" x14ac:dyDescent="0.25">
      <c r="A1643" s="190" t="s">
        <v>2739</v>
      </c>
      <c r="B1643" s="189" t="s">
        <v>2727</v>
      </c>
      <c r="C1643" s="189" t="s">
        <v>213</v>
      </c>
      <c r="D1643" s="189">
        <v>2029</v>
      </c>
      <c r="E1643" s="189">
        <v>2870</v>
      </c>
      <c r="F1643" s="189" t="s">
        <v>2729</v>
      </c>
      <c r="G1643" s="114" t="s">
        <v>4</v>
      </c>
      <c r="H1643" s="32">
        <f>SUM(H1644:H1647)</f>
        <v>20.9</v>
      </c>
      <c r="I1643" s="32">
        <f t="shared" ref="I1643:N1643" si="423">SUM(I1644:I1647)</f>
        <v>0</v>
      </c>
      <c r="J1643" s="32">
        <f t="shared" si="423"/>
        <v>0</v>
      </c>
      <c r="K1643" s="32">
        <f t="shared" si="423"/>
        <v>0</v>
      </c>
      <c r="L1643" s="32">
        <f t="shared" si="423"/>
        <v>0</v>
      </c>
      <c r="M1643" s="32">
        <f t="shared" si="423"/>
        <v>20.9</v>
      </c>
      <c r="N1643" s="32">
        <f t="shared" si="423"/>
        <v>0</v>
      </c>
      <c r="O1643" s="189">
        <v>3607</v>
      </c>
      <c r="P1643" s="189" t="s">
        <v>2740</v>
      </c>
      <c r="Q1643" s="74"/>
    </row>
    <row r="1644" spans="1:17" ht="15.75" x14ac:dyDescent="0.25">
      <c r="A1644" s="190"/>
      <c r="B1644" s="189"/>
      <c r="C1644" s="189"/>
      <c r="D1644" s="189"/>
      <c r="E1644" s="189"/>
      <c r="F1644" s="189"/>
      <c r="G1644" s="114" t="s">
        <v>259</v>
      </c>
      <c r="H1644" s="32">
        <f t="shared" si="418"/>
        <v>0</v>
      </c>
      <c r="I1644" s="32">
        <v>0</v>
      </c>
      <c r="J1644" s="32">
        <v>0</v>
      </c>
      <c r="K1644" s="32">
        <v>0</v>
      </c>
      <c r="L1644" s="32">
        <v>0</v>
      </c>
      <c r="M1644" s="32">
        <v>0</v>
      </c>
      <c r="N1644" s="32">
        <v>0</v>
      </c>
      <c r="O1644" s="189"/>
      <c r="P1644" s="189"/>
      <c r="Q1644" s="74"/>
    </row>
    <row r="1645" spans="1:17" ht="36" x14ac:dyDescent="0.25">
      <c r="A1645" s="190"/>
      <c r="B1645" s="189"/>
      <c r="C1645" s="189"/>
      <c r="D1645" s="189"/>
      <c r="E1645" s="189"/>
      <c r="F1645" s="189"/>
      <c r="G1645" s="114" t="s">
        <v>7</v>
      </c>
      <c r="H1645" s="32">
        <f t="shared" si="418"/>
        <v>20.9</v>
      </c>
      <c r="I1645" s="32">
        <v>0</v>
      </c>
      <c r="J1645" s="32">
        <v>0</v>
      </c>
      <c r="K1645" s="32">
        <v>0</v>
      </c>
      <c r="L1645" s="32">
        <v>0</v>
      </c>
      <c r="M1645" s="32">
        <v>20.9</v>
      </c>
      <c r="N1645" s="32">
        <v>0</v>
      </c>
      <c r="O1645" s="189"/>
      <c r="P1645" s="189"/>
      <c r="Q1645" s="74"/>
    </row>
    <row r="1646" spans="1:17" ht="15.75" x14ac:dyDescent="0.25">
      <c r="A1646" s="190"/>
      <c r="B1646" s="189"/>
      <c r="C1646" s="189"/>
      <c r="D1646" s="189"/>
      <c r="E1646" s="189"/>
      <c r="F1646" s="189"/>
      <c r="G1646" s="114" t="s">
        <v>8</v>
      </c>
      <c r="H1646" s="32">
        <f t="shared" si="418"/>
        <v>0</v>
      </c>
      <c r="I1646" s="32">
        <v>0</v>
      </c>
      <c r="J1646" s="32">
        <v>0</v>
      </c>
      <c r="K1646" s="32">
        <v>0</v>
      </c>
      <c r="L1646" s="32">
        <v>0</v>
      </c>
      <c r="M1646" s="32">
        <v>0</v>
      </c>
      <c r="N1646" s="32">
        <v>0</v>
      </c>
      <c r="O1646" s="189"/>
      <c r="P1646" s="189"/>
      <c r="Q1646" s="74"/>
    </row>
    <row r="1647" spans="1:17" ht="24" x14ac:dyDescent="0.25">
      <c r="A1647" s="190"/>
      <c r="B1647" s="189"/>
      <c r="C1647" s="189"/>
      <c r="D1647" s="189"/>
      <c r="E1647" s="189"/>
      <c r="F1647" s="189"/>
      <c r="G1647" s="114" t="s">
        <v>9</v>
      </c>
      <c r="H1647" s="32">
        <f t="shared" si="418"/>
        <v>0</v>
      </c>
      <c r="I1647" s="32">
        <v>0</v>
      </c>
      <c r="J1647" s="32">
        <v>0</v>
      </c>
      <c r="K1647" s="32">
        <v>0</v>
      </c>
      <c r="L1647" s="32">
        <v>0</v>
      </c>
      <c r="M1647" s="32">
        <v>0</v>
      </c>
      <c r="N1647" s="32">
        <v>0</v>
      </c>
      <c r="O1647" s="189"/>
      <c r="P1647" s="189"/>
      <c r="Q1647" s="74"/>
    </row>
    <row r="1648" spans="1:17" ht="36" x14ac:dyDescent="0.25">
      <c r="A1648" s="190" t="s">
        <v>2741</v>
      </c>
      <c r="B1648" s="189" t="s">
        <v>2727</v>
      </c>
      <c r="C1648" s="189" t="s">
        <v>213</v>
      </c>
      <c r="D1648" s="189">
        <v>2026</v>
      </c>
      <c r="E1648" s="189">
        <v>2870</v>
      </c>
      <c r="F1648" s="189" t="s">
        <v>448</v>
      </c>
      <c r="G1648" s="114" t="s">
        <v>4</v>
      </c>
      <c r="H1648" s="32">
        <f>SUM(H1649:H1652)</f>
        <v>2.5</v>
      </c>
      <c r="I1648" s="32">
        <f t="shared" ref="I1648:N1648" si="424">SUM(I1649:I1652)</f>
        <v>0</v>
      </c>
      <c r="J1648" s="32">
        <f t="shared" si="424"/>
        <v>2.5</v>
      </c>
      <c r="K1648" s="32">
        <f t="shared" si="424"/>
        <v>0</v>
      </c>
      <c r="L1648" s="32">
        <f t="shared" si="424"/>
        <v>0</v>
      </c>
      <c r="M1648" s="32">
        <f t="shared" si="424"/>
        <v>0</v>
      </c>
      <c r="N1648" s="32">
        <f t="shared" si="424"/>
        <v>0</v>
      </c>
      <c r="O1648" s="189">
        <v>3500</v>
      </c>
      <c r="P1648" s="189" t="s">
        <v>2742</v>
      </c>
      <c r="Q1648" s="74"/>
    </row>
    <row r="1649" spans="1:17" ht="15.75" x14ac:dyDescent="0.25">
      <c r="A1649" s="190"/>
      <c r="B1649" s="189"/>
      <c r="C1649" s="189"/>
      <c r="D1649" s="189"/>
      <c r="E1649" s="189"/>
      <c r="F1649" s="189"/>
      <c r="G1649" s="114" t="s">
        <v>259</v>
      </c>
      <c r="H1649" s="32">
        <f t="shared" si="418"/>
        <v>0</v>
      </c>
      <c r="I1649" s="32">
        <v>0</v>
      </c>
      <c r="J1649" s="32">
        <v>0</v>
      </c>
      <c r="K1649" s="32">
        <v>0</v>
      </c>
      <c r="L1649" s="32">
        <v>0</v>
      </c>
      <c r="M1649" s="32">
        <v>0</v>
      </c>
      <c r="N1649" s="32">
        <v>0</v>
      </c>
      <c r="O1649" s="189"/>
      <c r="P1649" s="189"/>
      <c r="Q1649" s="74"/>
    </row>
    <row r="1650" spans="1:17" ht="36" x14ac:dyDescent="0.25">
      <c r="A1650" s="190"/>
      <c r="B1650" s="189"/>
      <c r="C1650" s="189"/>
      <c r="D1650" s="189"/>
      <c r="E1650" s="189"/>
      <c r="F1650" s="189"/>
      <c r="G1650" s="114" t="s">
        <v>7</v>
      </c>
      <c r="H1650" s="32">
        <f t="shared" si="418"/>
        <v>2.5</v>
      </c>
      <c r="I1650" s="32">
        <v>0</v>
      </c>
      <c r="J1650" s="32">
        <v>2.5</v>
      </c>
      <c r="K1650" s="32">
        <v>0</v>
      </c>
      <c r="L1650" s="32">
        <v>0</v>
      </c>
      <c r="M1650" s="32">
        <v>0</v>
      </c>
      <c r="N1650" s="32">
        <v>0</v>
      </c>
      <c r="O1650" s="189"/>
      <c r="P1650" s="189"/>
      <c r="Q1650" s="74"/>
    </row>
    <row r="1651" spans="1:17" ht="15.75" x14ac:dyDescent="0.25">
      <c r="A1651" s="190"/>
      <c r="B1651" s="189"/>
      <c r="C1651" s="189"/>
      <c r="D1651" s="189"/>
      <c r="E1651" s="189"/>
      <c r="F1651" s="189"/>
      <c r="G1651" s="114" t="s">
        <v>8</v>
      </c>
      <c r="H1651" s="32">
        <f t="shared" si="418"/>
        <v>0</v>
      </c>
      <c r="I1651" s="32">
        <v>0</v>
      </c>
      <c r="J1651" s="32">
        <v>0</v>
      </c>
      <c r="K1651" s="32">
        <v>0</v>
      </c>
      <c r="L1651" s="32">
        <v>0</v>
      </c>
      <c r="M1651" s="32">
        <v>0</v>
      </c>
      <c r="N1651" s="32">
        <v>0</v>
      </c>
      <c r="O1651" s="189"/>
      <c r="P1651" s="189"/>
      <c r="Q1651" s="74"/>
    </row>
    <row r="1652" spans="1:17" ht="24" x14ac:dyDescent="0.25">
      <c r="A1652" s="190"/>
      <c r="B1652" s="189"/>
      <c r="C1652" s="189"/>
      <c r="D1652" s="189"/>
      <c r="E1652" s="189"/>
      <c r="F1652" s="189"/>
      <c r="G1652" s="114" t="s">
        <v>9</v>
      </c>
      <c r="H1652" s="32">
        <f t="shared" si="418"/>
        <v>0</v>
      </c>
      <c r="I1652" s="32">
        <v>0</v>
      </c>
      <c r="J1652" s="32">
        <v>0</v>
      </c>
      <c r="K1652" s="32">
        <v>0</v>
      </c>
      <c r="L1652" s="32">
        <v>0</v>
      </c>
      <c r="M1652" s="32">
        <v>0</v>
      </c>
      <c r="N1652" s="32">
        <v>0</v>
      </c>
      <c r="O1652" s="189"/>
      <c r="P1652" s="189"/>
      <c r="Q1652" s="74"/>
    </row>
    <row r="1653" spans="1:17" ht="36" x14ac:dyDescent="0.25">
      <c r="A1653" s="190" t="s">
        <v>2743</v>
      </c>
      <c r="B1653" s="189" t="s">
        <v>2727</v>
      </c>
      <c r="C1653" s="189" t="s">
        <v>213</v>
      </c>
      <c r="D1653" s="189">
        <v>2029</v>
      </c>
      <c r="E1653" s="189">
        <v>2870</v>
      </c>
      <c r="F1653" s="189" t="s">
        <v>448</v>
      </c>
      <c r="G1653" s="114" t="s">
        <v>4</v>
      </c>
      <c r="H1653" s="32">
        <f>SUM(H1654:H1657)</f>
        <v>1.5</v>
      </c>
      <c r="I1653" s="32">
        <f t="shared" ref="I1653:N1653" si="425">SUM(I1654:I1657)</f>
        <v>0</v>
      </c>
      <c r="J1653" s="32">
        <f t="shared" si="425"/>
        <v>0</v>
      </c>
      <c r="K1653" s="32">
        <f t="shared" si="425"/>
        <v>0</v>
      </c>
      <c r="L1653" s="32">
        <f t="shared" si="425"/>
        <v>0</v>
      </c>
      <c r="M1653" s="32">
        <f t="shared" si="425"/>
        <v>1.5</v>
      </c>
      <c r="N1653" s="32">
        <f t="shared" si="425"/>
        <v>0</v>
      </c>
      <c r="O1653" s="189"/>
      <c r="P1653" s="189"/>
      <c r="Q1653" s="74"/>
    </row>
    <row r="1654" spans="1:17" ht="49.5" customHeight="1" x14ac:dyDescent="0.25">
      <c r="A1654" s="190"/>
      <c r="B1654" s="189"/>
      <c r="C1654" s="189"/>
      <c r="D1654" s="189"/>
      <c r="E1654" s="189"/>
      <c r="F1654" s="189"/>
      <c r="G1654" s="114" t="s">
        <v>259</v>
      </c>
      <c r="H1654" s="32">
        <f t="shared" si="418"/>
        <v>0</v>
      </c>
      <c r="I1654" s="32">
        <v>0</v>
      </c>
      <c r="J1654" s="32">
        <v>0</v>
      </c>
      <c r="K1654" s="32">
        <v>0</v>
      </c>
      <c r="L1654" s="32">
        <v>0</v>
      </c>
      <c r="M1654" s="32">
        <v>0</v>
      </c>
      <c r="N1654" s="32">
        <v>0</v>
      </c>
      <c r="O1654" s="189"/>
      <c r="P1654" s="189"/>
      <c r="Q1654" s="74"/>
    </row>
    <row r="1655" spans="1:17" ht="36" x14ac:dyDescent="0.25">
      <c r="A1655" s="190"/>
      <c r="B1655" s="189"/>
      <c r="C1655" s="189"/>
      <c r="D1655" s="189"/>
      <c r="E1655" s="189"/>
      <c r="F1655" s="189"/>
      <c r="G1655" s="114" t="s">
        <v>7</v>
      </c>
      <c r="H1655" s="32">
        <f t="shared" si="418"/>
        <v>1.5</v>
      </c>
      <c r="I1655" s="32">
        <v>0</v>
      </c>
      <c r="J1655" s="32">
        <v>0</v>
      </c>
      <c r="K1655" s="32">
        <v>0</v>
      </c>
      <c r="L1655" s="32">
        <v>0</v>
      </c>
      <c r="M1655" s="32">
        <v>1.5</v>
      </c>
      <c r="N1655" s="32">
        <v>0</v>
      </c>
      <c r="O1655" s="189"/>
      <c r="P1655" s="189"/>
      <c r="Q1655" s="74"/>
    </row>
    <row r="1656" spans="1:17" ht="15.75" x14ac:dyDescent="0.25">
      <c r="A1656" s="190"/>
      <c r="B1656" s="189"/>
      <c r="C1656" s="189"/>
      <c r="D1656" s="189"/>
      <c r="E1656" s="189"/>
      <c r="F1656" s="189"/>
      <c r="G1656" s="114" t="s">
        <v>8</v>
      </c>
      <c r="H1656" s="32">
        <f t="shared" si="418"/>
        <v>0</v>
      </c>
      <c r="I1656" s="32">
        <v>0</v>
      </c>
      <c r="J1656" s="32">
        <v>0</v>
      </c>
      <c r="K1656" s="32">
        <v>0</v>
      </c>
      <c r="L1656" s="32">
        <v>0</v>
      </c>
      <c r="M1656" s="32">
        <v>0</v>
      </c>
      <c r="N1656" s="32">
        <v>0</v>
      </c>
      <c r="O1656" s="189"/>
      <c r="P1656" s="189"/>
      <c r="Q1656" s="74"/>
    </row>
    <row r="1657" spans="1:17" ht="24" x14ac:dyDescent="0.25">
      <c r="A1657" s="190"/>
      <c r="B1657" s="189"/>
      <c r="C1657" s="189"/>
      <c r="D1657" s="189"/>
      <c r="E1657" s="189"/>
      <c r="F1657" s="189"/>
      <c r="G1657" s="114" t="s">
        <v>9</v>
      </c>
      <c r="H1657" s="32">
        <f t="shared" si="418"/>
        <v>0</v>
      </c>
      <c r="I1657" s="32">
        <v>0</v>
      </c>
      <c r="J1657" s="32">
        <v>0</v>
      </c>
      <c r="K1657" s="32">
        <v>0</v>
      </c>
      <c r="L1657" s="32">
        <v>0</v>
      </c>
      <c r="M1657" s="32">
        <v>0</v>
      </c>
      <c r="N1657" s="32">
        <v>0</v>
      </c>
      <c r="O1657" s="189"/>
      <c r="P1657" s="189"/>
      <c r="Q1657" s="74"/>
    </row>
    <row r="1658" spans="1:17" ht="36" x14ac:dyDescent="0.25">
      <c r="A1658" s="187" t="s">
        <v>125</v>
      </c>
      <c r="B1658" s="187"/>
      <c r="C1658" s="187"/>
      <c r="D1658" s="187"/>
      <c r="E1658" s="187"/>
      <c r="F1658" s="187"/>
      <c r="G1658" s="115" t="s">
        <v>4</v>
      </c>
      <c r="H1658" s="37">
        <f>SUM(H1659:H1662)</f>
        <v>141.4</v>
      </c>
      <c r="I1658" s="37">
        <f t="shared" ref="I1658:N1658" si="426">SUM(I1659:I1662)</f>
        <v>0</v>
      </c>
      <c r="J1658" s="37">
        <f t="shared" si="426"/>
        <v>2.5</v>
      </c>
      <c r="K1658" s="37">
        <f t="shared" si="426"/>
        <v>0</v>
      </c>
      <c r="L1658" s="37">
        <f t="shared" si="426"/>
        <v>94.8</v>
      </c>
      <c r="M1658" s="37">
        <f t="shared" si="426"/>
        <v>44.1</v>
      </c>
      <c r="N1658" s="37">
        <f t="shared" si="426"/>
        <v>0</v>
      </c>
      <c r="O1658" s="189"/>
      <c r="P1658" s="189"/>
      <c r="Q1658" s="74"/>
    </row>
    <row r="1659" spans="1:17" ht="48" customHeight="1" x14ac:dyDescent="0.25">
      <c r="A1659" s="187"/>
      <c r="B1659" s="187"/>
      <c r="C1659" s="187"/>
      <c r="D1659" s="187"/>
      <c r="E1659" s="187"/>
      <c r="F1659" s="187"/>
      <c r="G1659" s="115" t="s">
        <v>259</v>
      </c>
      <c r="H1659" s="37">
        <f t="shared" si="418"/>
        <v>61.5</v>
      </c>
      <c r="I1659" s="37">
        <f t="shared" ref="I1659:N1659" si="427">I1619+I1624+I1629+I1634+I1639+I1644+I1649+I1654</f>
        <v>0</v>
      </c>
      <c r="J1659" s="37">
        <f t="shared" si="427"/>
        <v>0</v>
      </c>
      <c r="K1659" s="37">
        <f t="shared" si="427"/>
        <v>0</v>
      </c>
      <c r="L1659" s="37">
        <f t="shared" si="427"/>
        <v>61.5</v>
      </c>
      <c r="M1659" s="37">
        <f t="shared" si="427"/>
        <v>0</v>
      </c>
      <c r="N1659" s="37">
        <f t="shared" si="427"/>
        <v>0</v>
      </c>
      <c r="O1659" s="189"/>
      <c r="P1659" s="189"/>
      <c r="Q1659" s="74"/>
    </row>
    <row r="1660" spans="1:17" ht="36" x14ac:dyDescent="0.25">
      <c r="A1660" s="187"/>
      <c r="B1660" s="187"/>
      <c r="C1660" s="187"/>
      <c r="D1660" s="187"/>
      <c r="E1660" s="187"/>
      <c r="F1660" s="187"/>
      <c r="G1660" s="115" t="s">
        <v>7</v>
      </c>
      <c r="H1660" s="37">
        <f t="shared" si="418"/>
        <v>74.099999999999994</v>
      </c>
      <c r="I1660" s="37">
        <f t="shared" ref="I1660:N1660" si="428">I1620+I1625+I1630+I1635+I1640+I1645+I1650+I1655</f>
        <v>0</v>
      </c>
      <c r="J1660" s="37">
        <f t="shared" si="428"/>
        <v>2.5</v>
      </c>
      <c r="K1660" s="37">
        <f t="shared" si="428"/>
        <v>0</v>
      </c>
      <c r="L1660" s="37">
        <f t="shared" si="428"/>
        <v>28.6</v>
      </c>
      <c r="M1660" s="37">
        <f t="shared" si="428"/>
        <v>43</v>
      </c>
      <c r="N1660" s="37">
        <f t="shared" si="428"/>
        <v>0</v>
      </c>
      <c r="O1660" s="189"/>
      <c r="P1660" s="189"/>
      <c r="Q1660" s="74"/>
    </row>
    <row r="1661" spans="1:17" ht="15.75" x14ac:dyDescent="0.25">
      <c r="A1661" s="187"/>
      <c r="B1661" s="187"/>
      <c r="C1661" s="187"/>
      <c r="D1661" s="187"/>
      <c r="E1661" s="187"/>
      <c r="F1661" s="187"/>
      <c r="G1661" s="115" t="s">
        <v>8</v>
      </c>
      <c r="H1661" s="37">
        <f t="shared" si="418"/>
        <v>5.8000000000000007</v>
      </c>
      <c r="I1661" s="37">
        <f t="shared" ref="I1661:N1661" si="429">I1621+I1626+I1631+I1636+I1641+I1646+I1651+I1656</f>
        <v>0</v>
      </c>
      <c r="J1661" s="37">
        <f t="shared" si="429"/>
        <v>0</v>
      </c>
      <c r="K1661" s="37">
        <f t="shared" si="429"/>
        <v>0</v>
      </c>
      <c r="L1661" s="37">
        <f t="shared" si="429"/>
        <v>4.7</v>
      </c>
      <c r="M1661" s="37">
        <f t="shared" si="429"/>
        <v>1.1000000000000001</v>
      </c>
      <c r="N1661" s="37">
        <f t="shared" si="429"/>
        <v>0</v>
      </c>
      <c r="O1661" s="189"/>
      <c r="P1661" s="189"/>
      <c r="Q1661" s="74"/>
    </row>
    <row r="1662" spans="1:17" ht="24" x14ac:dyDescent="0.25">
      <c r="A1662" s="187"/>
      <c r="B1662" s="187"/>
      <c r="C1662" s="187"/>
      <c r="D1662" s="187"/>
      <c r="E1662" s="187"/>
      <c r="F1662" s="187"/>
      <c r="G1662" s="115" t="s">
        <v>9</v>
      </c>
      <c r="H1662" s="37">
        <f t="shared" si="418"/>
        <v>0</v>
      </c>
      <c r="I1662" s="37">
        <f t="shared" ref="I1662:N1662" si="430">I1622+I1627+I1632+I1637+I1642+I1647+I1652+I1657</f>
        <v>0</v>
      </c>
      <c r="J1662" s="37">
        <f t="shared" si="430"/>
        <v>0</v>
      </c>
      <c r="K1662" s="37">
        <f t="shared" si="430"/>
        <v>0</v>
      </c>
      <c r="L1662" s="37">
        <f t="shared" si="430"/>
        <v>0</v>
      </c>
      <c r="M1662" s="37">
        <f t="shared" si="430"/>
        <v>0</v>
      </c>
      <c r="N1662" s="37">
        <f t="shared" si="430"/>
        <v>0</v>
      </c>
      <c r="O1662" s="189"/>
      <c r="P1662" s="189"/>
      <c r="Q1662" s="74"/>
    </row>
    <row r="1663" spans="1:17" ht="15.75" x14ac:dyDescent="0.25">
      <c r="A1663" s="208" t="s">
        <v>214</v>
      </c>
      <c r="B1663" s="208"/>
      <c r="C1663" s="208"/>
      <c r="D1663" s="208"/>
      <c r="E1663" s="208"/>
      <c r="F1663" s="208"/>
      <c r="G1663" s="208"/>
      <c r="H1663" s="208"/>
      <c r="I1663" s="208"/>
      <c r="J1663" s="208"/>
      <c r="K1663" s="208"/>
      <c r="L1663" s="208"/>
      <c r="M1663" s="208"/>
      <c r="N1663" s="208"/>
      <c r="O1663" s="208"/>
      <c r="P1663" s="208"/>
      <c r="Q1663" s="74"/>
    </row>
    <row r="1664" spans="1:17" ht="36" x14ac:dyDescent="0.25">
      <c r="A1664" s="190" t="s">
        <v>2744</v>
      </c>
      <c r="B1664" s="189" t="s">
        <v>2745</v>
      </c>
      <c r="C1664" s="189" t="s">
        <v>214</v>
      </c>
      <c r="D1664" s="189">
        <v>2028</v>
      </c>
      <c r="E1664" s="189">
        <v>90</v>
      </c>
      <c r="F1664" s="189" t="s">
        <v>2746</v>
      </c>
      <c r="G1664" s="114" t="s">
        <v>4</v>
      </c>
      <c r="H1664" s="32">
        <f>SUM(H1665:H1668)</f>
        <v>173.6</v>
      </c>
      <c r="I1664" s="32">
        <f t="shared" ref="I1664:N1664" si="431">SUM(I1665:I1668)</f>
        <v>0</v>
      </c>
      <c r="J1664" s="32">
        <f t="shared" si="431"/>
        <v>0</v>
      </c>
      <c r="K1664" s="32">
        <f t="shared" si="431"/>
        <v>0</v>
      </c>
      <c r="L1664" s="32">
        <f t="shared" si="431"/>
        <v>173.6</v>
      </c>
      <c r="M1664" s="32">
        <f t="shared" si="431"/>
        <v>0</v>
      </c>
      <c r="N1664" s="32">
        <f t="shared" si="431"/>
        <v>0</v>
      </c>
      <c r="O1664" s="189">
        <v>270</v>
      </c>
      <c r="P1664" s="189" t="s">
        <v>2747</v>
      </c>
      <c r="Q1664" s="74"/>
    </row>
    <row r="1665" spans="1:17" ht="15.75" x14ac:dyDescent="0.25">
      <c r="A1665" s="190"/>
      <c r="B1665" s="189"/>
      <c r="C1665" s="189"/>
      <c r="D1665" s="189"/>
      <c r="E1665" s="189"/>
      <c r="F1665" s="189"/>
      <c r="G1665" s="114" t="s">
        <v>262</v>
      </c>
      <c r="H1665" s="32">
        <f>SUM(I1665:N1665)</f>
        <v>161.4</v>
      </c>
      <c r="I1665" s="32">
        <v>0</v>
      </c>
      <c r="J1665" s="32">
        <v>0</v>
      </c>
      <c r="K1665" s="32">
        <v>0</v>
      </c>
      <c r="L1665" s="32">
        <v>161.4</v>
      </c>
      <c r="M1665" s="32">
        <v>0</v>
      </c>
      <c r="N1665" s="32">
        <v>0</v>
      </c>
      <c r="O1665" s="189"/>
      <c r="P1665" s="189"/>
      <c r="Q1665" s="74"/>
    </row>
    <row r="1666" spans="1:17" ht="36" x14ac:dyDescent="0.25">
      <c r="A1666" s="190"/>
      <c r="B1666" s="189"/>
      <c r="C1666" s="189"/>
      <c r="D1666" s="189"/>
      <c r="E1666" s="189"/>
      <c r="F1666" s="189"/>
      <c r="G1666" s="114" t="s">
        <v>7</v>
      </c>
      <c r="H1666" s="32">
        <f t="shared" ref="H1666:H1728" si="432">SUM(I1666:N1666)</f>
        <v>6.1</v>
      </c>
      <c r="I1666" s="32">
        <v>0</v>
      </c>
      <c r="J1666" s="32">
        <v>0</v>
      </c>
      <c r="K1666" s="32">
        <v>0</v>
      </c>
      <c r="L1666" s="32">
        <v>6.1</v>
      </c>
      <c r="M1666" s="32">
        <v>0</v>
      </c>
      <c r="N1666" s="32">
        <v>0</v>
      </c>
      <c r="O1666" s="189"/>
      <c r="P1666" s="189"/>
      <c r="Q1666" s="74"/>
    </row>
    <row r="1667" spans="1:17" ht="15.75" x14ac:dyDescent="0.25">
      <c r="A1667" s="190"/>
      <c r="B1667" s="189"/>
      <c r="C1667" s="189"/>
      <c r="D1667" s="189"/>
      <c r="E1667" s="189"/>
      <c r="F1667" s="189"/>
      <c r="G1667" s="114" t="s">
        <v>8</v>
      </c>
      <c r="H1667" s="32">
        <f t="shared" si="432"/>
        <v>6.1</v>
      </c>
      <c r="I1667" s="32">
        <v>0</v>
      </c>
      <c r="J1667" s="32">
        <v>0</v>
      </c>
      <c r="K1667" s="32">
        <v>0</v>
      </c>
      <c r="L1667" s="32">
        <v>6.1</v>
      </c>
      <c r="M1667" s="32">
        <v>0</v>
      </c>
      <c r="N1667" s="32">
        <v>0</v>
      </c>
      <c r="O1667" s="189"/>
      <c r="P1667" s="189"/>
      <c r="Q1667" s="74"/>
    </row>
    <row r="1668" spans="1:17" ht="24" x14ac:dyDescent="0.25">
      <c r="A1668" s="190"/>
      <c r="B1668" s="189"/>
      <c r="C1668" s="189"/>
      <c r="D1668" s="189"/>
      <c r="E1668" s="189"/>
      <c r="F1668" s="189"/>
      <c r="G1668" s="114" t="s">
        <v>9</v>
      </c>
      <c r="H1668" s="32">
        <f t="shared" si="432"/>
        <v>0</v>
      </c>
      <c r="I1668" s="32">
        <v>0</v>
      </c>
      <c r="J1668" s="32">
        <v>0</v>
      </c>
      <c r="K1668" s="32">
        <v>0</v>
      </c>
      <c r="L1668" s="32">
        <v>0</v>
      </c>
      <c r="M1668" s="32">
        <v>0</v>
      </c>
      <c r="N1668" s="32">
        <v>0</v>
      </c>
      <c r="O1668" s="189"/>
      <c r="P1668" s="189"/>
      <c r="Q1668" s="74"/>
    </row>
    <row r="1669" spans="1:17" ht="49.5" customHeight="1" x14ac:dyDescent="0.25">
      <c r="A1669" s="190" t="s">
        <v>2748</v>
      </c>
      <c r="B1669" s="189" t="s">
        <v>2749</v>
      </c>
      <c r="C1669" s="189" t="s">
        <v>214</v>
      </c>
      <c r="D1669" s="189">
        <v>2028</v>
      </c>
      <c r="E1669" s="189">
        <v>90</v>
      </c>
      <c r="F1669" s="189" t="s">
        <v>2750</v>
      </c>
      <c r="G1669" s="114" t="s">
        <v>4</v>
      </c>
      <c r="H1669" s="32">
        <f>SUM(H1670:H1673)</f>
        <v>80</v>
      </c>
      <c r="I1669" s="32">
        <f t="shared" ref="I1669:N1669" si="433">SUM(I1670:I1673)</f>
        <v>0</v>
      </c>
      <c r="J1669" s="32">
        <f t="shared" si="433"/>
        <v>0</v>
      </c>
      <c r="K1669" s="32">
        <f t="shared" si="433"/>
        <v>0</v>
      </c>
      <c r="L1669" s="32">
        <f t="shared" si="433"/>
        <v>80</v>
      </c>
      <c r="M1669" s="32">
        <f t="shared" si="433"/>
        <v>0</v>
      </c>
      <c r="N1669" s="32">
        <f t="shared" si="433"/>
        <v>0</v>
      </c>
      <c r="O1669" s="189">
        <v>270</v>
      </c>
      <c r="P1669" s="189" t="s">
        <v>2751</v>
      </c>
      <c r="Q1669" s="74"/>
    </row>
    <row r="1670" spans="1:17" ht="15.75" x14ac:dyDescent="0.25">
      <c r="A1670" s="190"/>
      <c r="B1670" s="189"/>
      <c r="C1670" s="189"/>
      <c r="D1670" s="189"/>
      <c r="E1670" s="189"/>
      <c r="F1670" s="189"/>
      <c r="G1670" s="114" t="s">
        <v>262</v>
      </c>
      <c r="H1670" s="32">
        <f t="shared" si="432"/>
        <v>0</v>
      </c>
      <c r="I1670" s="32">
        <v>0</v>
      </c>
      <c r="J1670" s="32">
        <v>0</v>
      </c>
      <c r="K1670" s="32">
        <v>0</v>
      </c>
      <c r="L1670" s="32">
        <v>0</v>
      </c>
      <c r="M1670" s="32">
        <v>0</v>
      </c>
      <c r="N1670" s="32">
        <v>0</v>
      </c>
      <c r="O1670" s="189"/>
      <c r="P1670" s="189"/>
      <c r="Q1670" s="74"/>
    </row>
    <row r="1671" spans="1:17" ht="36" x14ac:dyDescent="0.25">
      <c r="A1671" s="190"/>
      <c r="B1671" s="189"/>
      <c r="C1671" s="189"/>
      <c r="D1671" s="189"/>
      <c r="E1671" s="189"/>
      <c r="F1671" s="189"/>
      <c r="G1671" s="114" t="s">
        <v>7</v>
      </c>
      <c r="H1671" s="32">
        <f t="shared" si="432"/>
        <v>72.8</v>
      </c>
      <c r="I1671" s="32">
        <v>0</v>
      </c>
      <c r="J1671" s="32">
        <v>0</v>
      </c>
      <c r="K1671" s="32">
        <v>0</v>
      </c>
      <c r="L1671" s="32">
        <v>72.8</v>
      </c>
      <c r="M1671" s="32">
        <v>0</v>
      </c>
      <c r="N1671" s="32">
        <v>0</v>
      </c>
      <c r="O1671" s="189"/>
      <c r="P1671" s="189"/>
      <c r="Q1671" s="74"/>
    </row>
    <row r="1672" spans="1:17" ht="15.75" x14ac:dyDescent="0.25">
      <c r="A1672" s="190"/>
      <c r="B1672" s="189"/>
      <c r="C1672" s="189"/>
      <c r="D1672" s="189"/>
      <c r="E1672" s="189"/>
      <c r="F1672" s="189"/>
      <c r="G1672" s="114" t="s">
        <v>8</v>
      </c>
      <c r="H1672" s="32">
        <f t="shared" si="432"/>
        <v>7.2</v>
      </c>
      <c r="I1672" s="32">
        <v>0</v>
      </c>
      <c r="J1672" s="32">
        <v>0</v>
      </c>
      <c r="K1672" s="32">
        <v>0</v>
      </c>
      <c r="L1672" s="32">
        <v>7.2</v>
      </c>
      <c r="M1672" s="32">
        <v>0</v>
      </c>
      <c r="N1672" s="32">
        <v>0</v>
      </c>
      <c r="O1672" s="189"/>
      <c r="P1672" s="189"/>
      <c r="Q1672" s="74"/>
    </row>
    <row r="1673" spans="1:17" ht="24" x14ac:dyDescent="0.25">
      <c r="A1673" s="190"/>
      <c r="B1673" s="189"/>
      <c r="C1673" s="189"/>
      <c r="D1673" s="189"/>
      <c r="E1673" s="189"/>
      <c r="F1673" s="189"/>
      <c r="G1673" s="114" t="s">
        <v>9</v>
      </c>
      <c r="H1673" s="32">
        <f t="shared" si="432"/>
        <v>0</v>
      </c>
      <c r="I1673" s="32">
        <v>0</v>
      </c>
      <c r="J1673" s="32">
        <v>0</v>
      </c>
      <c r="K1673" s="32">
        <v>0</v>
      </c>
      <c r="L1673" s="32">
        <v>0</v>
      </c>
      <c r="M1673" s="32">
        <v>0</v>
      </c>
      <c r="N1673" s="32">
        <v>0</v>
      </c>
      <c r="O1673" s="189"/>
      <c r="P1673" s="189"/>
      <c r="Q1673" s="74"/>
    </row>
    <row r="1674" spans="1:17" ht="36" x14ac:dyDescent="0.25">
      <c r="A1674" s="190" t="s">
        <v>2752</v>
      </c>
      <c r="B1674" s="189" t="s">
        <v>2749</v>
      </c>
      <c r="C1674" s="189" t="s">
        <v>214</v>
      </c>
      <c r="D1674" s="189">
        <v>2029</v>
      </c>
      <c r="E1674" s="189">
        <v>90</v>
      </c>
      <c r="F1674" s="189" t="s">
        <v>2750</v>
      </c>
      <c r="G1674" s="114" t="s">
        <v>4</v>
      </c>
      <c r="H1674" s="32">
        <f>SUM(H1675:H1678)</f>
        <v>133</v>
      </c>
      <c r="I1674" s="32">
        <f t="shared" ref="I1674:N1674" si="434">SUM(I1675:I1678)</f>
        <v>0</v>
      </c>
      <c r="J1674" s="32">
        <f t="shared" si="434"/>
        <v>0</v>
      </c>
      <c r="K1674" s="32">
        <f t="shared" si="434"/>
        <v>0</v>
      </c>
      <c r="L1674" s="32">
        <f t="shared" si="434"/>
        <v>0</v>
      </c>
      <c r="M1674" s="32">
        <f t="shared" si="434"/>
        <v>133</v>
      </c>
      <c r="N1674" s="32">
        <f t="shared" si="434"/>
        <v>0</v>
      </c>
      <c r="O1674" s="189">
        <v>270</v>
      </c>
      <c r="P1674" s="189" t="s">
        <v>2753</v>
      </c>
      <c r="Q1674" s="74"/>
    </row>
    <row r="1675" spans="1:17" ht="15.75" x14ac:dyDescent="0.25">
      <c r="A1675" s="190"/>
      <c r="B1675" s="189"/>
      <c r="C1675" s="189"/>
      <c r="D1675" s="189"/>
      <c r="E1675" s="189"/>
      <c r="F1675" s="189"/>
      <c r="G1675" s="114" t="s">
        <v>262</v>
      </c>
      <c r="H1675" s="32">
        <f t="shared" si="432"/>
        <v>0</v>
      </c>
      <c r="I1675" s="32">
        <v>0</v>
      </c>
      <c r="J1675" s="32">
        <v>0</v>
      </c>
      <c r="K1675" s="32">
        <v>0</v>
      </c>
      <c r="L1675" s="32">
        <v>0</v>
      </c>
      <c r="M1675" s="32">
        <v>0</v>
      </c>
      <c r="N1675" s="32">
        <v>0</v>
      </c>
      <c r="O1675" s="189"/>
      <c r="P1675" s="189"/>
      <c r="Q1675" s="74"/>
    </row>
    <row r="1676" spans="1:17" ht="36" x14ac:dyDescent="0.25">
      <c r="A1676" s="190"/>
      <c r="B1676" s="189"/>
      <c r="C1676" s="189"/>
      <c r="D1676" s="189"/>
      <c r="E1676" s="189"/>
      <c r="F1676" s="189"/>
      <c r="G1676" s="114" t="s">
        <v>7</v>
      </c>
      <c r="H1676" s="32">
        <f t="shared" si="432"/>
        <v>121</v>
      </c>
      <c r="I1676" s="32">
        <v>0</v>
      </c>
      <c r="J1676" s="32">
        <v>0</v>
      </c>
      <c r="K1676" s="32">
        <v>0</v>
      </c>
      <c r="L1676" s="32">
        <v>0</v>
      </c>
      <c r="M1676" s="32">
        <v>121</v>
      </c>
      <c r="N1676" s="32">
        <v>0</v>
      </c>
      <c r="O1676" s="189"/>
      <c r="P1676" s="189"/>
      <c r="Q1676" s="74"/>
    </row>
    <row r="1677" spans="1:17" ht="15.75" x14ac:dyDescent="0.25">
      <c r="A1677" s="190"/>
      <c r="B1677" s="189"/>
      <c r="C1677" s="189"/>
      <c r="D1677" s="189"/>
      <c r="E1677" s="189"/>
      <c r="F1677" s="189"/>
      <c r="G1677" s="114" t="s">
        <v>8</v>
      </c>
      <c r="H1677" s="32">
        <f t="shared" si="432"/>
        <v>12</v>
      </c>
      <c r="I1677" s="32">
        <v>0</v>
      </c>
      <c r="J1677" s="32">
        <v>0</v>
      </c>
      <c r="K1677" s="32">
        <v>0</v>
      </c>
      <c r="L1677" s="32">
        <v>0</v>
      </c>
      <c r="M1677" s="32">
        <v>12</v>
      </c>
      <c r="N1677" s="32">
        <v>0</v>
      </c>
      <c r="O1677" s="189"/>
      <c r="P1677" s="189"/>
      <c r="Q1677" s="74"/>
    </row>
    <row r="1678" spans="1:17" ht="24" x14ac:dyDescent="0.25">
      <c r="A1678" s="190"/>
      <c r="B1678" s="189"/>
      <c r="C1678" s="189"/>
      <c r="D1678" s="189"/>
      <c r="E1678" s="189"/>
      <c r="F1678" s="189"/>
      <c r="G1678" s="114" t="s">
        <v>9</v>
      </c>
      <c r="H1678" s="32">
        <f t="shared" si="432"/>
        <v>0</v>
      </c>
      <c r="I1678" s="32">
        <v>0</v>
      </c>
      <c r="J1678" s="32">
        <v>0</v>
      </c>
      <c r="K1678" s="32">
        <v>0</v>
      </c>
      <c r="L1678" s="32">
        <v>0</v>
      </c>
      <c r="M1678" s="32">
        <v>0</v>
      </c>
      <c r="N1678" s="32">
        <v>0</v>
      </c>
      <c r="O1678" s="189"/>
      <c r="P1678" s="189"/>
      <c r="Q1678" s="74"/>
    </row>
    <row r="1679" spans="1:17" ht="60" customHeight="1" x14ac:dyDescent="0.25">
      <c r="A1679" s="423" t="s">
        <v>4275</v>
      </c>
      <c r="B1679" s="189" t="s">
        <v>2745</v>
      </c>
      <c r="C1679" s="189" t="s">
        <v>214</v>
      </c>
      <c r="D1679" s="189">
        <v>2028</v>
      </c>
      <c r="E1679" s="189">
        <v>110</v>
      </c>
      <c r="F1679" s="189" t="s">
        <v>2754</v>
      </c>
      <c r="G1679" s="114" t="s">
        <v>4</v>
      </c>
      <c r="H1679" s="32">
        <f>SUM(H1680:H1683)</f>
        <v>188</v>
      </c>
      <c r="I1679" s="32">
        <f t="shared" ref="I1679:N1679" si="435">SUM(I1680:I1683)</f>
        <v>0</v>
      </c>
      <c r="J1679" s="32">
        <f t="shared" si="435"/>
        <v>0</v>
      </c>
      <c r="K1679" s="32">
        <f t="shared" si="435"/>
        <v>0</v>
      </c>
      <c r="L1679" s="32">
        <f t="shared" si="435"/>
        <v>188</v>
      </c>
      <c r="M1679" s="32">
        <f t="shared" si="435"/>
        <v>0</v>
      </c>
      <c r="N1679" s="32">
        <f t="shared" si="435"/>
        <v>0</v>
      </c>
      <c r="O1679" s="189">
        <v>365</v>
      </c>
      <c r="P1679" s="189" t="s">
        <v>990</v>
      </c>
      <c r="Q1679" s="74"/>
    </row>
    <row r="1680" spans="1:17" ht="15.75" x14ac:dyDescent="0.25">
      <c r="A1680" s="424"/>
      <c r="B1680" s="189"/>
      <c r="C1680" s="189"/>
      <c r="D1680" s="189"/>
      <c r="E1680" s="189"/>
      <c r="F1680" s="189"/>
      <c r="G1680" s="114" t="s">
        <v>262</v>
      </c>
      <c r="H1680" s="32">
        <f t="shared" si="432"/>
        <v>174.8</v>
      </c>
      <c r="I1680" s="32">
        <v>0</v>
      </c>
      <c r="J1680" s="32">
        <v>0</v>
      </c>
      <c r="K1680" s="32">
        <v>0</v>
      </c>
      <c r="L1680" s="32">
        <v>174.8</v>
      </c>
      <c r="M1680" s="32">
        <v>0</v>
      </c>
      <c r="N1680" s="32">
        <v>0</v>
      </c>
      <c r="O1680" s="189"/>
      <c r="P1680" s="189"/>
      <c r="Q1680" s="74"/>
    </row>
    <row r="1681" spans="1:17" ht="36" x14ac:dyDescent="0.25">
      <c r="A1681" s="424"/>
      <c r="B1681" s="189"/>
      <c r="C1681" s="189"/>
      <c r="D1681" s="189"/>
      <c r="E1681" s="189"/>
      <c r="F1681" s="189"/>
      <c r="G1681" s="114" t="s">
        <v>7</v>
      </c>
      <c r="H1681" s="32">
        <f t="shared" si="432"/>
        <v>6.6</v>
      </c>
      <c r="I1681" s="32">
        <v>0</v>
      </c>
      <c r="J1681" s="32">
        <v>0</v>
      </c>
      <c r="K1681" s="32">
        <v>0</v>
      </c>
      <c r="L1681" s="32">
        <v>6.6</v>
      </c>
      <c r="M1681" s="32">
        <v>0</v>
      </c>
      <c r="N1681" s="32">
        <v>0</v>
      </c>
      <c r="O1681" s="189"/>
      <c r="P1681" s="189"/>
      <c r="Q1681" s="74"/>
    </row>
    <row r="1682" spans="1:17" ht="15.75" x14ac:dyDescent="0.25">
      <c r="A1682" s="424"/>
      <c r="B1682" s="189"/>
      <c r="C1682" s="189"/>
      <c r="D1682" s="189"/>
      <c r="E1682" s="189"/>
      <c r="F1682" s="189"/>
      <c r="G1682" s="114" t="s">
        <v>8</v>
      </c>
      <c r="H1682" s="32">
        <f t="shared" si="432"/>
        <v>6.6</v>
      </c>
      <c r="I1682" s="32">
        <v>0</v>
      </c>
      <c r="J1682" s="32">
        <v>0</v>
      </c>
      <c r="K1682" s="32">
        <v>0</v>
      </c>
      <c r="L1682" s="32">
        <v>6.6</v>
      </c>
      <c r="M1682" s="32">
        <v>0</v>
      </c>
      <c r="N1682" s="32">
        <v>0</v>
      </c>
      <c r="O1682" s="189"/>
      <c r="P1682" s="189"/>
      <c r="Q1682" s="74"/>
    </row>
    <row r="1683" spans="1:17" ht="24" x14ac:dyDescent="0.25">
      <c r="A1683" s="425"/>
      <c r="B1683" s="189"/>
      <c r="C1683" s="189"/>
      <c r="D1683" s="189"/>
      <c r="E1683" s="189"/>
      <c r="F1683" s="189"/>
      <c r="G1683" s="114" t="s">
        <v>9</v>
      </c>
      <c r="H1683" s="32">
        <f t="shared" si="432"/>
        <v>0</v>
      </c>
      <c r="I1683" s="32">
        <v>0</v>
      </c>
      <c r="J1683" s="32">
        <v>0</v>
      </c>
      <c r="K1683" s="32">
        <v>0</v>
      </c>
      <c r="L1683" s="32">
        <v>0</v>
      </c>
      <c r="M1683" s="32">
        <v>0</v>
      </c>
      <c r="N1683" s="32">
        <v>0</v>
      </c>
      <c r="O1683" s="189"/>
      <c r="P1683" s="189"/>
      <c r="Q1683" s="74"/>
    </row>
    <row r="1684" spans="1:17" ht="37.5" customHeight="1" x14ac:dyDescent="0.25">
      <c r="A1684" s="190" t="s">
        <v>2755</v>
      </c>
      <c r="B1684" s="189" t="s">
        <v>2749</v>
      </c>
      <c r="C1684" s="189" t="s">
        <v>214</v>
      </c>
      <c r="D1684" s="189">
        <v>2028</v>
      </c>
      <c r="E1684" s="189">
        <v>110</v>
      </c>
      <c r="F1684" s="189" t="s">
        <v>2756</v>
      </c>
      <c r="G1684" s="114" t="s">
        <v>4</v>
      </c>
      <c r="H1684" s="32">
        <f>SUM(H1685:H1688)</f>
        <v>80</v>
      </c>
      <c r="I1684" s="32">
        <f t="shared" ref="I1684:N1684" si="436">SUM(I1685:I1688)</f>
        <v>0</v>
      </c>
      <c r="J1684" s="32">
        <f t="shared" si="436"/>
        <v>0</v>
      </c>
      <c r="K1684" s="32">
        <f t="shared" si="436"/>
        <v>0</v>
      </c>
      <c r="L1684" s="32">
        <f t="shared" si="436"/>
        <v>80</v>
      </c>
      <c r="M1684" s="32">
        <f t="shared" si="436"/>
        <v>0</v>
      </c>
      <c r="N1684" s="32">
        <f t="shared" si="436"/>
        <v>0</v>
      </c>
      <c r="O1684" s="189">
        <v>365</v>
      </c>
      <c r="P1684" s="189" t="s">
        <v>2751</v>
      </c>
      <c r="Q1684" s="74"/>
    </row>
    <row r="1685" spans="1:17" ht="15.75" x14ac:dyDescent="0.25">
      <c r="A1685" s="190"/>
      <c r="B1685" s="189"/>
      <c r="C1685" s="189"/>
      <c r="D1685" s="189"/>
      <c r="E1685" s="189"/>
      <c r="F1685" s="189"/>
      <c r="G1685" s="114" t="s">
        <v>262</v>
      </c>
      <c r="H1685" s="32">
        <f t="shared" si="432"/>
        <v>0</v>
      </c>
      <c r="I1685" s="32">
        <v>0</v>
      </c>
      <c r="J1685" s="32">
        <v>0</v>
      </c>
      <c r="K1685" s="32">
        <v>0</v>
      </c>
      <c r="L1685" s="32">
        <v>0</v>
      </c>
      <c r="M1685" s="32">
        <v>0</v>
      </c>
      <c r="N1685" s="32">
        <v>0</v>
      </c>
      <c r="O1685" s="189"/>
      <c r="P1685" s="189"/>
      <c r="Q1685" s="74"/>
    </row>
    <row r="1686" spans="1:17" ht="36" x14ac:dyDescent="0.25">
      <c r="A1686" s="190"/>
      <c r="B1686" s="189"/>
      <c r="C1686" s="189"/>
      <c r="D1686" s="189"/>
      <c r="E1686" s="189"/>
      <c r="F1686" s="189"/>
      <c r="G1686" s="114" t="s">
        <v>7</v>
      </c>
      <c r="H1686" s="32">
        <f t="shared" si="432"/>
        <v>72.8</v>
      </c>
      <c r="I1686" s="32">
        <v>0</v>
      </c>
      <c r="J1686" s="32">
        <v>0</v>
      </c>
      <c r="K1686" s="32">
        <v>0</v>
      </c>
      <c r="L1686" s="32">
        <v>72.8</v>
      </c>
      <c r="M1686" s="32">
        <v>0</v>
      </c>
      <c r="N1686" s="32">
        <v>0</v>
      </c>
      <c r="O1686" s="189"/>
      <c r="P1686" s="189"/>
      <c r="Q1686" s="74"/>
    </row>
    <row r="1687" spans="1:17" ht="15.75" x14ac:dyDescent="0.25">
      <c r="A1687" s="190"/>
      <c r="B1687" s="189"/>
      <c r="C1687" s="189"/>
      <c r="D1687" s="189"/>
      <c r="E1687" s="189"/>
      <c r="F1687" s="189"/>
      <c r="G1687" s="114" t="s">
        <v>8</v>
      </c>
      <c r="H1687" s="32">
        <f t="shared" si="432"/>
        <v>7.2</v>
      </c>
      <c r="I1687" s="32">
        <v>0</v>
      </c>
      <c r="J1687" s="32">
        <v>0</v>
      </c>
      <c r="K1687" s="32">
        <v>0</v>
      </c>
      <c r="L1687" s="32">
        <v>7.2</v>
      </c>
      <c r="M1687" s="32">
        <v>0</v>
      </c>
      <c r="N1687" s="32">
        <v>0</v>
      </c>
      <c r="O1687" s="189"/>
      <c r="P1687" s="189"/>
      <c r="Q1687" s="74"/>
    </row>
    <row r="1688" spans="1:17" ht="24" x14ac:dyDescent="0.25">
      <c r="A1688" s="190"/>
      <c r="B1688" s="189"/>
      <c r="C1688" s="189"/>
      <c r="D1688" s="189"/>
      <c r="E1688" s="189"/>
      <c r="F1688" s="189"/>
      <c r="G1688" s="114" t="s">
        <v>9</v>
      </c>
      <c r="H1688" s="32">
        <f t="shared" si="432"/>
        <v>0</v>
      </c>
      <c r="I1688" s="32">
        <v>0</v>
      </c>
      <c r="J1688" s="32">
        <v>0</v>
      </c>
      <c r="K1688" s="32">
        <v>0</v>
      </c>
      <c r="L1688" s="32">
        <v>0</v>
      </c>
      <c r="M1688" s="32">
        <v>0</v>
      </c>
      <c r="N1688" s="32">
        <v>0</v>
      </c>
      <c r="O1688" s="189"/>
      <c r="P1688" s="189"/>
      <c r="Q1688" s="74"/>
    </row>
    <row r="1689" spans="1:17" ht="49.5" customHeight="1" x14ac:dyDescent="0.25">
      <c r="A1689" s="190" t="s">
        <v>2757</v>
      </c>
      <c r="B1689" s="189" t="s">
        <v>2749</v>
      </c>
      <c r="C1689" s="189" t="s">
        <v>214</v>
      </c>
      <c r="D1689" s="189">
        <v>2029</v>
      </c>
      <c r="E1689" s="189">
        <v>110</v>
      </c>
      <c r="F1689" s="189" t="s">
        <v>2756</v>
      </c>
      <c r="G1689" s="114" t="s">
        <v>4</v>
      </c>
      <c r="H1689" s="32">
        <f>SUM(H1690:H1693)</f>
        <v>133</v>
      </c>
      <c r="I1689" s="32">
        <f t="shared" ref="I1689:N1689" si="437">SUM(I1690:I1693)</f>
        <v>0</v>
      </c>
      <c r="J1689" s="32">
        <f t="shared" si="437"/>
        <v>0</v>
      </c>
      <c r="K1689" s="32">
        <f t="shared" si="437"/>
        <v>0</v>
      </c>
      <c r="L1689" s="32">
        <f t="shared" si="437"/>
        <v>0</v>
      </c>
      <c r="M1689" s="32">
        <f t="shared" si="437"/>
        <v>133</v>
      </c>
      <c r="N1689" s="32">
        <f t="shared" si="437"/>
        <v>0</v>
      </c>
      <c r="O1689" s="189">
        <v>365</v>
      </c>
      <c r="P1689" s="189" t="s">
        <v>2758</v>
      </c>
      <c r="Q1689" s="74"/>
    </row>
    <row r="1690" spans="1:17" ht="15.75" x14ac:dyDescent="0.25">
      <c r="A1690" s="190"/>
      <c r="B1690" s="189"/>
      <c r="C1690" s="189"/>
      <c r="D1690" s="189"/>
      <c r="E1690" s="189"/>
      <c r="F1690" s="189"/>
      <c r="G1690" s="114" t="s">
        <v>262</v>
      </c>
      <c r="H1690" s="32">
        <f t="shared" si="432"/>
        <v>0</v>
      </c>
      <c r="I1690" s="32">
        <v>0</v>
      </c>
      <c r="J1690" s="32">
        <v>0</v>
      </c>
      <c r="K1690" s="32">
        <v>0</v>
      </c>
      <c r="L1690" s="32">
        <v>0</v>
      </c>
      <c r="M1690" s="32">
        <v>0</v>
      </c>
      <c r="N1690" s="32">
        <v>0</v>
      </c>
      <c r="O1690" s="189"/>
      <c r="P1690" s="189"/>
      <c r="Q1690" s="74"/>
    </row>
    <row r="1691" spans="1:17" ht="36" x14ac:dyDescent="0.25">
      <c r="A1691" s="190"/>
      <c r="B1691" s="189"/>
      <c r="C1691" s="189"/>
      <c r="D1691" s="189"/>
      <c r="E1691" s="189"/>
      <c r="F1691" s="189"/>
      <c r="G1691" s="114" t="s">
        <v>7</v>
      </c>
      <c r="H1691" s="32">
        <f t="shared" si="432"/>
        <v>121</v>
      </c>
      <c r="I1691" s="32">
        <v>0</v>
      </c>
      <c r="J1691" s="32">
        <v>0</v>
      </c>
      <c r="K1691" s="32">
        <v>0</v>
      </c>
      <c r="L1691" s="32">
        <v>0</v>
      </c>
      <c r="M1691" s="32">
        <v>121</v>
      </c>
      <c r="N1691" s="32">
        <v>0</v>
      </c>
      <c r="O1691" s="189"/>
      <c r="P1691" s="189"/>
      <c r="Q1691" s="74"/>
    </row>
    <row r="1692" spans="1:17" ht="15.75" x14ac:dyDescent="0.25">
      <c r="A1692" s="190"/>
      <c r="B1692" s="189"/>
      <c r="C1692" s="189"/>
      <c r="D1692" s="189"/>
      <c r="E1692" s="189"/>
      <c r="F1692" s="189"/>
      <c r="G1692" s="114" t="s">
        <v>8</v>
      </c>
      <c r="H1692" s="32">
        <f t="shared" si="432"/>
        <v>12</v>
      </c>
      <c r="I1692" s="32">
        <v>0</v>
      </c>
      <c r="J1692" s="32">
        <v>0</v>
      </c>
      <c r="K1692" s="32">
        <v>0</v>
      </c>
      <c r="L1692" s="32">
        <v>0</v>
      </c>
      <c r="M1692" s="32">
        <v>12</v>
      </c>
      <c r="N1692" s="32">
        <v>0</v>
      </c>
      <c r="O1692" s="189"/>
      <c r="P1692" s="189"/>
      <c r="Q1692" s="74"/>
    </row>
    <row r="1693" spans="1:17" ht="24" x14ac:dyDescent="0.25">
      <c r="A1693" s="190"/>
      <c r="B1693" s="189"/>
      <c r="C1693" s="189"/>
      <c r="D1693" s="189"/>
      <c r="E1693" s="189"/>
      <c r="F1693" s="189"/>
      <c r="G1693" s="114" t="s">
        <v>9</v>
      </c>
      <c r="H1693" s="32">
        <f t="shared" si="432"/>
        <v>0</v>
      </c>
      <c r="I1693" s="32">
        <v>0</v>
      </c>
      <c r="J1693" s="32">
        <v>0</v>
      </c>
      <c r="K1693" s="32">
        <v>0</v>
      </c>
      <c r="L1693" s="32">
        <v>0</v>
      </c>
      <c r="M1693" s="32">
        <v>0</v>
      </c>
      <c r="N1693" s="32">
        <v>0</v>
      </c>
      <c r="O1693" s="189"/>
      <c r="P1693" s="189"/>
      <c r="Q1693" s="74"/>
    </row>
    <row r="1694" spans="1:17" ht="36" x14ac:dyDescent="0.25">
      <c r="A1694" s="190" t="s">
        <v>2759</v>
      </c>
      <c r="B1694" s="189" t="s">
        <v>2745</v>
      </c>
      <c r="C1694" s="189" t="s">
        <v>214</v>
      </c>
      <c r="D1694" s="189">
        <v>2028</v>
      </c>
      <c r="E1694" s="189">
        <v>252</v>
      </c>
      <c r="F1694" s="189" t="s">
        <v>2760</v>
      </c>
      <c r="G1694" s="114" t="s">
        <v>4</v>
      </c>
      <c r="H1694" s="32">
        <f>SUM(H1695:H1698)</f>
        <v>254</v>
      </c>
      <c r="I1694" s="32">
        <f t="shared" ref="I1694:N1694" si="438">SUM(I1695:I1698)</f>
        <v>0</v>
      </c>
      <c r="J1694" s="32">
        <f t="shared" si="438"/>
        <v>0</v>
      </c>
      <c r="K1694" s="32">
        <f t="shared" si="438"/>
        <v>0</v>
      </c>
      <c r="L1694" s="32">
        <f t="shared" si="438"/>
        <v>254</v>
      </c>
      <c r="M1694" s="32">
        <f t="shared" si="438"/>
        <v>0</v>
      </c>
      <c r="N1694" s="32">
        <f t="shared" si="438"/>
        <v>0</v>
      </c>
      <c r="O1694" s="189">
        <v>526</v>
      </c>
      <c r="P1694" s="189" t="s">
        <v>2761</v>
      </c>
      <c r="Q1694" s="74"/>
    </row>
    <row r="1695" spans="1:17" ht="15.75" x14ac:dyDescent="0.25">
      <c r="A1695" s="190"/>
      <c r="B1695" s="189"/>
      <c r="C1695" s="189"/>
      <c r="D1695" s="189"/>
      <c r="E1695" s="189"/>
      <c r="F1695" s="189"/>
      <c r="G1695" s="114" t="s">
        <v>262</v>
      </c>
      <c r="H1695" s="32">
        <f t="shared" si="432"/>
        <v>236.2</v>
      </c>
      <c r="I1695" s="32">
        <v>0</v>
      </c>
      <c r="J1695" s="32">
        <v>0</v>
      </c>
      <c r="K1695" s="32">
        <v>0</v>
      </c>
      <c r="L1695" s="32">
        <v>236.2</v>
      </c>
      <c r="M1695" s="32">
        <v>0</v>
      </c>
      <c r="N1695" s="32">
        <v>0</v>
      </c>
      <c r="O1695" s="189"/>
      <c r="P1695" s="189"/>
      <c r="Q1695" s="74"/>
    </row>
    <row r="1696" spans="1:17" ht="36" x14ac:dyDescent="0.25">
      <c r="A1696" s="190"/>
      <c r="B1696" s="189"/>
      <c r="C1696" s="189"/>
      <c r="D1696" s="189"/>
      <c r="E1696" s="189"/>
      <c r="F1696" s="189"/>
      <c r="G1696" s="114" t="s">
        <v>7</v>
      </c>
      <c r="H1696" s="32">
        <f t="shared" si="432"/>
        <v>8.9</v>
      </c>
      <c r="I1696" s="32">
        <v>0</v>
      </c>
      <c r="J1696" s="32">
        <v>0</v>
      </c>
      <c r="K1696" s="32">
        <v>0</v>
      </c>
      <c r="L1696" s="32">
        <v>8.9</v>
      </c>
      <c r="M1696" s="32">
        <v>0</v>
      </c>
      <c r="N1696" s="32">
        <v>0</v>
      </c>
      <c r="O1696" s="189"/>
      <c r="P1696" s="189"/>
      <c r="Q1696" s="74"/>
    </row>
    <row r="1697" spans="1:17" ht="15.75" x14ac:dyDescent="0.25">
      <c r="A1697" s="190"/>
      <c r="B1697" s="189"/>
      <c r="C1697" s="189"/>
      <c r="D1697" s="189"/>
      <c r="E1697" s="189"/>
      <c r="F1697" s="189"/>
      <c r="G1697" s="114" t="s">
        <v>8</v>
      </c>
      <c r="H1697" s="32">
        <f t="shared" si="432"/>
        <v>8.9</v>
      </c>
      <c r="I1697" s="32">
        <v>0</v>
      </c>
      <c r="J1697" s="32">
        <v>0</v>
      </c>
      <c r="K1697" s="32">
        <v>0</v>
      </c>
      <c r="L1697" s="32">
        <v>8.9</v>
      </c>
      <c r="M1697" s="32">
        <v>0</v>
      </c>
      <c r="N1697" s="32">
        <v>0</v>
      </c>
      <c r="O1697" s="189"/>
      <c r="P1697" s="189"/>
      <c r="Q1697" s="74"/>
    </row>
    <row r="1698" spans="1:17" ht="24" x14ac:dyDescent="0.25">
      <c r="A1698" s="190"/>
      <c r="B1698" s="189"/>
      <c r="C1698" s="189"/>
      <c r="D1698" s="189"/>
      <c r="E1698" s="189"/>
      <c r="F1698" s="189"/>
      <c r="G1698" s="114" t="s">
        <v>9</v>
      </c>
      <c r="H1698" s="32">
        <f t="shared" si="432"/>
        <v>0</v>
      </c>
      <c r="I1698" s="32">
        <v>0</v>
      </c>
      <c r="J1698" s="32">
        <v>0</v>
      </c>
      <c r="K1698" s="32">
        <v>0</v>
      </c>
      <c r="L1698" s="32">
        <v>0</v>
      </c>
      <c r="M1698" s="32">
        <v>0</v>
      </c>
      <c r="N1698" s="32">
        <v>0</v>
      </c>
      <c r="O1698" s="189"/>
      <c r="P1698" s="189"/>
      <c r="Q1698" s="74"/>
    </row>
    <row r="1699" spans="1:17" ht="49.5" customHeight="1" x14ac:dyDescent="0.25">
      <c r="A1699" s="423" t="s">
        <v>4274</v>
      </c>
      <c r="B1699" s="189" t="s">
        <v>2745</v>
      </c>
      <c r="C1699" s="189" t="s">
        <v>214</v>
      </c>
      <c r="D1699" s="189">
        <v>2027</v>
      </c>
      <c r="E1699" s="189">
        <v>135</v>
      </c>
      <c r="F1699" s="189" t="s">
        <v>2760</v>
      </c>
      <c r="G1699" s="114" t="s">
        <v>4</v>
      </c>
      <c r="H1699" s="32">
        <f>SUM(H1700:H1703)</f>
        <v>179.20000000000002</v>
      </c>
      <c r="I1699" s="32">
        <f t="shared" ref="I1699:N1699" si="439">SUM(I1700:I1703)</f>
        <v>0</v>
      </c>
      <c r="J1699" s="32">
        <f t="shared" si="439"/>
        <v>0</v>
      </c>
      <c r="K1699" s="32">
        <f t="shared" si="439"/>
        <v>0</v>
      </c>
      <c r="L1699" s="32">
        <f t="shared" si="439"/>
        <v>179.20000000000002</v>
      </c>
      <c r="M1699" s="32">
        <f t="shared" si="439"/>
        <v>0</v>
      </c>
      <c r="N1699" s="32">
        <f t="shared" si="439"/>
        <v>0</v>
      </c>
      <c r="O1699" s="189">
        <v>430</v>
      </c>
      <c r="P1699" s="189" t="s">
        <v>990</v>
      </c>
      <c r="Q1699" s="74"/>
    </row>
    <row r="1700" spans="1:17" ht="15.75" x14ac:dyDescent="0.25">
      <c r="A1700" s="424"/>
      <c r="B1700" s="189"/>
      <c r="C1700" s="189"/>
      <c r="D1700" s="189"/>
      <c r="E1700" s="189"/>
      <c r="F1700" s="189"/>
      <c r="G1700" s="114" t="s">
        <v>262</v>
      </c>
      <c r="H1700" s="32">
        <f t="shared" si="432"/>
        <v>166.6</v>
      </c>
      <c r="I1700" s="32">
        <v>0</v>
      </c>
      <c r="J1700" s="32">
        <v>0</v>
      </c>
      <c r="K1700" s="32">
        <v>0</v>
      </c>
      <c r="L1700" s="32">
        <v>166.6</v>
      </c>
      <c r="M1700" s="32">
        <v>0</v>
      </c>
      <c r="N1700" s="32">
        <v>0</v>
      </c>
      <c r="O1700" s="189"/>
      <c r="P1700" s="189"/>
      <c r="Q1700" s="74"/>
    </row>
    <row r="1701" spans="1:17" ht="36" x14ac:dyDescent="0.25">
      <c r="A1701" s="424"/>
      <c r="B1701" s="189"/>
      <c r="C1701" s="189"/>
      <c r="D1701" s="189"/>
      <c r="E1701" s="189"/>
      <c r="F1701" s="189"/>
      <c r="G1701" s="114" t="s">
        <v>7</v>
      </c>
      <c r="H1701" s="32">
        <f t="shared" si="432"/>
        <v>6.3</v>
      </c>
      <c r="I1701" s="32">
        <v>0</v>
      </c>
      <c r="J1701" s="32">
        <v>0</v>
      </c>
      <c r="K1701" s="32">
        <v>0</v>
      </c>
      <c r="L1701" s="32">
        <v>6.3</v>
      </c>
      <c r="M1701" s="32">
        <v>0</v>
      </c>
      <c r="N1701" s="32">
        <v>0</v>
      </c>
      <c r="O1701" s="189"/>
      <c r="P1701" s="189"/>
      <c r="Q1701" s="74"/>
    </row>
    <row r="1702" spans="1:17" ht="15.75" x14ac:dyDescent="0.25">
      <c r="A1702" s="424"/>
      <c r="B1702" s="189"/>
      <c r="C1702" s="189"/>
      <c r="D1702" s="189"/>
      <c r="E1702" s="189"/>
      <c r="F1702" s="189"/>
      <c r="G1702" s="114" t="s">
        <v>8</v>
      </c>
      <c r="H1702" s="32">
        <f t="shared" si="432"/>
        <v>6.3</v>
      </c>
      <c r="I1702" s="32">
        <v>0</v>
      </c>
      <c r="J1702" s="32">
        <v>0</v>
      </c>
      <c r="K1702" s="32">
        <v>0</v>
      </c>
      <c r="L1702" s="32">
        <v>6.3</v>
      </c>
      <c r="M1702" s="32">
        <v>0</v>
      </c>
      <c r="N1702" s="32">
        <v>0</v>
      </c>
      <c r="O1702" s="189"/>
      <c r="P1702" s="189"/>
      <c r="Q1702" s="74"/>
    </row>
    <row r="1703" spans="1:17" ht="24" x14ac:dyDescent="0.25">
      <c r="A1703" s="425"/>
      <c r="B1703" s="189"/>
      <c r="C1703" s="189"/>
      <c r="D1703" s="189"/>
      <c r="E1703" s="189"/>
      <c r="F1703" s="189"/>
      <c r="G1703" s="114" t="s">
        <v>9</v>
      </c>
      <c r="H1703" s="32">
        <f t="shared" si="432"/>
        <v>0</v>
      </c>
      <c r="I1703" s="32">
        <v>0</v>
      </c>
      <c r="J1703" s="32">
        <v>0</v>
      </c>
      <c r="K1703" s="32">
        <v>0</v>
      </c>
      <c r="L1703" s="32">
        <v>0</v>
      </c>
      <c r="M1703" s="32">
        <v>0</v>
      </c>
      <c r="N1703" s="32">
        <v>0</v>
      </c>
      <c r="O1703" s="189"/>
      <c r="P1703" s="189"/>
      <c r="Q1703" s="74"/>
    </row>
    <row r="1704" spans="1:17" ht="36" x14ac:dyDescent="0.25">
      <c r="A1704" s="190" t="s">
        <v>2762</v>
      </c>
      <c r="B1704" s="189" t="s">
        <v>2763</v>
      </c>
      <c r="C1704" s="189" t="s">
        <v>214</v>
      </c>
      <c r="D1704" s="189">
        <v>2028</v>
      </c>
      <c r="E1704" s="189">
        <v>135</v>
      </c>
      <c r="F1704" s="189" t="s">
        <v>2756</v>
      </c>
      <c r="G1704" s="114" t="s">
        <v>4</v>
      </c>
      <c r="H1704" s="32">
        <f>SUM(H1705:H1708)</f>
        <v>80</v>
      </c>
      <c r="I1704" s="32">
        <f t="shared" ref="I1704:N1704" si="440">SUM(I1705:I1708)</f>
        <v>0</v>
      </c>
      <c r="J1704" s="32">
        <f t="shared" si="440"/>
        <v>0</v>
      </c>
      <c r="K1704" s="32">
        <f t="shared" si="440"/>
        <v>0</v>
      </c>
      <c r="L1704" s="32">
        <f t="shared" si="440"/>
        <v>80</v>
      </c>
      <c r="M1704" s="32">
        <f t="shared" si="440"/>
        <v>0</v>
      </c>
      <c r="N1704" s="32">
        <f t="shared" si="440"/>
        <v>0</v>
      </c>
      <c r="O1704" s="189">
        <v>430</v>
      </c>
      <c r="P1704" s="189" t="s">
        <v>2764</v>
      </c>
      <c r="Q1704" s="74"/>
    </row>
    <row r="1705" spans="1:17" ht="15.75" x14ac:dyDescent="0.25">
      <c r="A1705" s="190"/>
      <c r="B1705" s="189"/>
      <c r="C1705" s="189"/>
      <c r="D1705" s="189"/>
      <c r="E1705" s="189"/>
      <c r="F1705" s="189"/>
      <c r="G1705" s="114" t="s">
        <v>262</v>
      </c>
      <c r="H1705" s="32">
        <f t="shared" si="432"/>
        <v>0</v>
      </c>
      <c r="I1705" s="32">
        <v>0</v>
      </c>
      <c r="J1705" s="32">
        <v>0</v>
      </c>
      <c r="K1705" s="32">
        <v>0</v>
      </c>
      <c r="L1705" s="32">
        <v>0</v>
      </c>
      <c r="M1705" s="32">
        <v>0</v>
      </c>
      <c r="N1705" s="32">
        <v>0</v>
      </c>
      <c r="O1705" s="189"/>
      <c r="P1705" s="189"/>
      <c r="Q1705" s="74"/>
    </row>
    <row r="1706" spans="1:17" ht="36" x14ac:dyDescent="0.25">
      <c r="A1706" s="190"/>
      <c r="B1706" s="189"/>
      <c r="C1706" s="189"/>
      <c r="D1706" s="189"/>
      <c r="E1706" s="189"/>
      <c r="F1706" s="189"/>
      <c r="G1706" s="114" t="s">
        <v>7</v>
      </c>
      <c r="H1706" s="32">
        <f t="shared" si="432"/>
        <v>72.8</v>
      </c>
      <c r="I1706" s="32">
        <v>0</v>
      </c>
      <c r="J1706" s="32">
        <v>0</v>
      </c>
      <c r="K1706" s="32">
        <v>0</v>
      </c>
      <c r="L1706" s="32">
        <v>72.8</v>
      </c>
      <c r="M1706" s="32">
        <v>0</v>
      </c>
      <c r="N1706" s="32">
        <v>0</v>
      </c>
      <c r="O1706" s="189"/>
      <c r="P1706" s="189"/>
      <c r="Q1706" s="74"/>
    </row>
    <row r="1707" spans="1:17" ht="15.75" x14ac:dyDescent="0.25">
      <c r="A1707" s="190"/>
      <c r="B1707" s="189"/>
      <c r="C1707" s="189"/>
      <c r="D1707" s="189"/>
      <c r="E1707" s="189"/>
      <c r="F1707" s="189"/>
      <c r="G1707" s="114" t="s">
        <v>8</v>
      </c>
      <c r="H1707" s="32">
        <f t="shared" si="432"/>
        <v>7.2</v>
      </c>
      <c r="I1707" s="32">
        <v>0</v>
      </c>
      <c r="J1707" s="32">
        <v>0</v>
      </c>
      <c r="K1707" s="32">
        <v>0</v>
      </c>
      <c r="L1707" s="32">
        <v>7.2</v>
      </c>
      <c r="M1707" s="32">
        <v>0</v>
      </c>
      <c r="N1707" s="32">
        <v>0</v>
      </c>
      <c r="O1707" s="189"/>
      <c r="P1707" s="189"/>
      <c r="Q1707" s="74"/>
    </row>
    <row r="1708" spans="1:17" ht="24" x14ac:dyDescent="0.25">
      <c r="A1708" s="190"/>
      <c r="B1708" s="189"/>
      <c r="C1708" s="189"/>
      <c r="D1708" s="189"/>
      <c r="E1708" s="189"/>
      <c r="F1708" s="189"/>
      <c r="G1708" s="114" t="s">
        <v>9</v>
      </c>
      <c r="H1708" s="32">
        <f t="shared" si="432"/>
        <v>0</v>
      </c>
      <c r="I1708" s="32">
        <v>0</v>
      </c>
      <c r="J1708" s="32">
        <v>0</v>
      </c>
      <c r="K1708" s="32">
        <v>0</v>
      </c>
      <c r="L1708" s="32">
        <v>0</v>
      </c>
      <c r="M1708" s="32">
        <v>0</v>
      </c>
      <c r="N1708" s="32">
        <v>0</v>
      </c>
      <c r="O1708" s="189"/>
      <c r="P1708" s="189"/>
      <c r="Q1708" s="74"/>
    </row>
    <row r="1709" spans="1:17" ht="36" x14ac:dyDescent="0.25">
      <c r="A1709" s="190" t="s">
        <v>2765</v>
      </c>
      <c r="B1709" s="189" t="s">
        <v>2763</v>
      </c>
      <c r="C1709" s="189" t="s">
        <v>214</v>
      </c>
      <c r="D1709" s="189">
        <v>2029</v>
      </c>
      <c r="E1709" s="189">
        <v>135</v>
      </c>
      <c r="F1709" s="189" t="s">
        <v>2756</v>
      </c>
      <c r="G1709" s="114" t="s">
        <v>4</v>
      </c>
      <c r="H1709" s="32">
        <f>SUM(H1710:H1713)</f>
        <v>36.5</v>
      </c>
      <c r="I1709" s="32">
        <f t="shared" ref="I1709:N1709" si="441">SUM(I1710:I1713)</f>
        <v>0</v>
      </c>
      <c r="J1709" s="32">
        <f t="shared" si="441"/>
        <v>0</v>
      </c>
      <c r="K1709" s="32">
        <f t="shared" si="441"/>
        <v>0</v>
      </c>
      <c r="L1709" s="32">
        <f t="shared" si="441"/>
        <v>0</v>
      </c>
      <c r="M1709" s="32">
        <f t="shared" si="441"/>
        <v>36.5</v>
      </c>
      <c r="N1709" s="32">
        <f t="shared" si="441"/>
        <v>0</v>
      </c>
      <c r="O1709" s="189">
        <v>430</v>
      </c>
      <c r="P1709" s="189" t="s">
        <v>2766</v>
      </c>
      <c r="Q1709" s="74"/>
    </row>
    <row r="1710" spans="1:17" ht="15.75" x14ac:dyDescent="0.25">
      <c r="A1710" s="190"/>
      <c r="B1710" s="189"/>
      <c r="C1710" s="189"/>
      <c r="D1710" s="189"/>
      <c r="E1710" s="189"/>
      <c r="F1710" s="189"/>
      <c r="G1710" s="114" t="s">
        <v>262</v>
      </c>
      <c r="H1710" s="32">
        <f t="shared" si="432"/>
        <v>0</v>
      </c>
      <c r="I1710" s="32">
        <v>0</v>
      </c>
      <c r="J1710" s="32">
        <v>0</v>
      </c>
      <c r="K1710" s="32">
        <v>0</v>
      </c>
      <c r="L1710" s="32">
        <v>0</v>
      </c>
      <c r="M1710" s="32">
        <v>0</v>
      </c>
      <c r="N1710" s="32">
        <v>0</v>
      </c>
      <c r="O1710" s="189"/>
      <c r="P1710" s="189"/>
      <c r="Q1710" s="74"/>
    </row>
    <row r="1711" spans="1:17" ht="36" x14ac:dyDescent="0.25">
      <c r="A1711" s="190"/>
      <c r="B1711" s="189"/>
      <c r="C1711" s="189"/>
      <c r="D1711" s="189"/>
      <c r="E1711" s="189"/>
      <c r="F1711" s="189"/>
      <c r="G1711" s="114" t="s">
        <v>7</v>
      </c>
      <c r="H1711" s="32">
        <f t="shared" si="432"/>
        <v>33.200000000000003</v>
      </c>
      <c r="I1711" s="32">
        <v>0</v>
      </c>
      <c r="J1711" s="32">
        <v>0</v>
      </c>
      <c r="K1711" s="32">
        <v>0</v>
      </c>
      <c r="L1711" s="32">
        <v>0</v>
      </c>
      <c r="M1711" s="32">
        <v>33.200000000000003</v>
      </c>
      <c r="N1711" s="32">
        <v>0</v>
      </c>
      <c r="O1711" s="189"/>
      <c r="P1711" s="189"/>
      <c r="Q1711" s="74"/>
    </row>
    <row r="1712" spans="1:17" ht="15.75" x14ac:dyDescent="0.25">
      <c r="A1712" s="190"/>
      <c r="B1712" s="189"/>
      <c r="C1712" s="189"/>
      <c r="D1712" s="189"/>
      <c r="E1712" s="189"/>
      <c r="F1712" s="189"/>
      <c r="G1712" s="114" t="s">
        <v>8</v>
      </c>
      <c r="H1712" s="32">
        <f t="shared" si="432"/>
        <v>3.3</v>
      </c>
      <c r="I1712" s="32">
        <v>0</v>
      </c>
      <c r="J1712" s="32">
        <v>0</v>
      </c>
      <c r="K1712" s="32">
        <v>0</v>
      </c>
      <c r="L1712" s="32">
        <v>0</v>
      </c>
      <c r="M1712" s="32">
        <v>3.3</v>
      </c>
      <c r="N1712" s="32">
        <v>0</v>
      </c>
      <c r="O1712" s="189"/>
      <c r="P1712" s="189"/>
      <c r="Q1712" s="74"/>
    </row>
    <row r="1713" spans="1:17" ht="24" x14ac:dyDescent="0.25">
      <c r="A1713" s="190"/>
      <c r="B1713" s="189"/>
      <c r="C1713" s="189"/>
      <c r="D1713" s="189"/>
      <c r="E1713" s="189"/>
      <c r="F1713" s="189"/>
      <c r="G1713" s="114" t="s">
        <v>9</v>
      </c>
      <c r="H1713" s="32">
        <f t="shared" si="432"/>
        <v>0</v>
      </c>
      <c r="I1713" s="32">
        <v>0</v>
      </c>
      <c r="J1713" s="32">
        <v>0</v>
      </c>
      <c r="K1713" s="32">
        <v>0</v>
      </c>
      <c r="L1713" s="32">
        <v>0</v>
      </c>
      <c r="M1713" s="32">
        <v>0</v>
      </c>
      <c r="N1713" s="32">
        <v>0</v>
      </c>
      <c r="O1713" s="189"/>
      <c r="P1713" s="189"/>
      <c r="Q1713" s="74"/>
    </row>
    <row r="1714" spans="1:17" ht="87" customHeight="1" x14ac:dyDescent="0.25">
      <c r="A1714" s="190" t="s">
        <v>2767</v>
      </c>
      <c r="B1714" s="189" t="s">
        <v>2745</v>
      </c>
      <c r="C1714" s="189" t="s">
        <v>214</v>
      </c>
      <c r="D1714" s="189">
        <v>2027</v>
      </c>
      <c r="E1714" s="189">
        <v>256</v>
      </c>
      <c r="F1714" s="189" t="s">
        <v>2768</v>
      </c>
      <c r="G1714" s="114" t="s">
        <v>4</v>
      </c>
      <c r="H1714" s="32">
        <f>SUM(H1715:H1718)</f>
        <v>154.10000000000002</v>
      </c>
      <c r="I1714" s="32">
        <f t="shared" ref="I1714:N1714" si="442">SUM(I1715:I1718)</f>
        <v>0</v>
      </c>
      <c r="J1714" s="32">
        <f t="shared" si="442"/>
        <v>0</v>
      </c>
      <c r="K1714" s="32">
        <f t="shared" si="442"/>
        <v>0</v>
      </c>
      <c r="L1714" s="32">
        <f t="shared" si="442"/>
        <v>154.10000000000002</v>
      </c>
      <c r="M1714" s="32">
        <f t="shared" si="442"/>
        <v>0</v>
      </c>
      <c r="N1714" s="32">
        <f t="shared" si="442"/>
        <v>0</v>
      </c>
      <c r="O1714" s="189">
        <v>510</v>
      </c>
      <c r="P1714" s="189" t="s">
        <v>2769</v>
      </c>
      <c r="Q1714" s="74"/>
    </row>
    <row r="1715" spans="1:17" ht="15.75" x14ac:dyDescent="0.25">
      <c r="A1715" s="190"/>
      <c r="B1715" s="189"/>
      <c r="C1715" s="189"/>
      <c r="D1715" s="189"/>
      <c r="E1715" s="189"/>
      <c r="F1715" s="189"/>
      <c r="G1715" s="114" t="s">
        <v>262</v>
      </c>
      <c r="H1715" s="32">
        <f t="shared" si="432"/>
        <v>143.30000000000001</v>
      </c>
      <c r="I1715" s="32">
        <v>0</v>
      </c>
      <c r="J1715" s="32">
        <v>0</v>
      </c>
      <c r="K1715" s="32">
        <v>0</v>
      </c>
      <c r="L1715" s="32">
        <v>143.30000000000001</v>
      </c>
      <c r="M1715" s="32">
        <v>0</v>
      </c>
      <c r="N1715" s="32">
        <v>0</v>
      </c>
      <c r="O1715" s="189"/>
      <c r="P1715" s="189"/>
      <c r="Q1715" s="74"/>
    </row>
    <row r="1716" spans="1:17" ht="36" x14ac:dyDescent="0.25">
      <c r="A1716" s="190"/>
      <c r="B1716" s="189"/>
      <c r="C1716" s="189"/>
      <c r="D1716" s="189"/>
      <c r="E1716" s="189"/>
      <c r="F1716" s="189"/>
      <c r="G1716" s="114" t="s">
        <v>7</v>
      </c>
      <c r="H1716" s="32">
        <f t="shared" si="432"/>
        <v>5.4</v>
      </c>
      <c r="I1716" s="32">
        <v>0</v>
      </c>
      <c r="J1716" s="32">
        <v>0</v>
      </c>
      <c r="K1716" s="32">
        <v>0</v>
      </c>
      <c r="L1716" s="32">
        <v>5.4</v>
      </c>
      <c r="M1716" s="32">
        <v>0</v>
      </c>
      <c r="N1716" s="32">
        <v>0</v>
      </c>
      <c r="O1716" s="189"/>
      <c r="P1716" s="189"/>
      <c r="Q1716" s="74"/>
    </row>
    <row r="1717" spans="1:17" ht="15.75" x14ac:dyDescent="0.25">
      <c r="A1717" s="190"/>
      <c r="B1717" s="189"/>
      <c r="C1717" s="189"/>
      <c r="D1717" s="189"/>
      <c r="E1717" s="189"/>
      <c r="F1717" s="189"/>
      <c r="G1717" s="114" t="s">
        <v>8</v>
      </c>
      <c r="H1717" s="32">
        <f t="shared" si="432"/>
        <v>5.4</v>
      </c>
      <c r="I1717" s="32">
        <v>0</v>
      </c>
      <c r="J1717" s="32">
        <v>0</v>
      </c>
      <c r="K1717" s="32">
        <v>0</v>
      </c>
      <c r="L1717" s="32">
        <v>5.4</v>
      </c>
      <c r="M1717" s="32">
        <v>0</v>
      </c>
      <c r="N1717" s="32">
        <v>0</v>
      </c>
      <c r="O1717" s="189"/>
      <c r="P1717" s="189"/>
      <c r="Q1717" s="74"/>
    </row>
    <row r="1718" spans="1:17" ht="24" x14ac:dyDescent="0.25">
      <c r="A1718" s="190"/>
      <c r="B1718" s="189"/>
      <c r="C1718" s="189"/>
      <c r="D1718" s="189"/>
      <c r="E1718" s="189"/>
      <c r="F1718" s="189"/>
      <c r="G1718" s="114" t="s">
        <v>9</v>
      </c>
      <c r="H1718" s="32">
        <f t="shared" si="432"/>
        <v>0</v>
      </c>
      <c r="I1718" s="32">
        <v>0</v>
      </c>
      <c r="J1718" s="32">
        <v>0</v>
      </c>
      <c r="K1718" s="32">
        <v>0</v>
      </c>
      <c r="L1718" s="32">
        <v>0</v>
      </c>
      <c r="M1718" s="32">
        <v>0</v>
      </c>
      <c r="N1718" s="32">
        <v>0</v>
      </c>
      <c r="O1718" s="189"/>
      <c r="P1718" s="189"/>
      <c r="Q1718" s="74"/>
    </row>
    <row r="1719" spans="1:17" ht="36" customHeight="1" x14ac:dyDescent="0.25">
      <c r="A1719" s="190" t="s">
        <v>2770</v>
      </c>
      <c r="B1719" s="189" t="s">
        <v>2749</v>
      </c>
      <c r="C1719" s="189" t="s">
        <v>214</v>
      </c>
      <c r="D1719" s="189">
        <v>2028</v>
      </c>
      <c r="E1719" s="189">
        <v>256</v>
      </c>
      <c r="F1719" s="189" t="s">
        <v>2771</v>
      </c>
      <c r="G1719" s="114" t="s">
        <v>4</v>
      </c>
      <c r="H1719" s="32">
        <f>SUM(H1720:H1723)</f>
        <v>4.2</v>
      </c>
      <c r="I1719" s="32">
        <f t="shared" ref="I1719:N1719" si="443">SUM(I1720:I1723)</f>
        <v>0</v>
      </c>
      <c r="J1719" s="32">
        <f t="shared" si="443"/>
        <v>0</v>
      </c>
      <c r="K1719" s="32">
        <f t="shared" si="443"/>
        <v>0</v>
      </c>
      <c r="L1719" s="32">
        <f t="shared" si="443"/>
        <v>4.2</v>
      </c>
      <c r="M1719" s="32">
        <f t="shared" si="443"/>
        <v>0</v>
      </c>
      <c r="N1719" s="32">
        <f t="shared" si="443"/>
        <v>0</v>
      </c>
      <c r="O1719" s="189">
        <v>510</v>
      </c>
      <c r="P1719" s="189" t="s">
        <v>2772</v>
      </c>
      <c r="Q1719" s="74"/>
    </row>
    <row r="1720" spans="1:17" ht="15.75" x14ac:dyDescent="0.25">
      <c r="A1720" s="190"/>
      <c r="B1720" s="189"/>
      <c r="C1720" s="189"/>
      <c r="D1720" s="189"/>
      <c r="E1720" s="189"/>
      <c r="F1720" s="189"/>
      <c r="G1720" s="114" t="s">
        <v>262</v>
      </c>
      <c r="H1720" s="32">
        <f t="shared" si="432"/>
        <v>0</v>
      </c>
      <c r="I1720" s="32">
        <v>0</v>
      </c>
      <c r="J1720" s="32">
        <v>0</v>
      </c>
      <c r="K1720" s="32">
        <v>0</v>
      </c>
      <c r="L1720" s="32">
        <v>0</v>
      </c>
      <c r="M1720" s="32">
        <v>0</v>
      </c>
      <c r="N1720" s="32">
        <v>0</v>
      </c>
      <c r="O1720" s="189"/>
      <c r="P1720" s="189"/>
      <c r="Q1720" s="74"/>
    </row>
    <row r="1721" spans="1:17" ht="36" x14ac:dyDescent="0.25">
      <c r="A1721" s="190"/>
      <c r="B1721" s="189"/>
      <c r="C1721" s="189"/>
      <c r="D1721" s="189"/>
      <c r="E1721" s="189"/>
      <c r="F1721" s="189"/>
      <c r="G1721" s="114" t="s">
        <v>7</v>
      </c>
      <c r="H1721" s="32">
        <f t="shared" si="432"/>
        <v>3.8</v>
      </c>
      <c r="I1721" s="32">
        <v>0</v>
      </c>
      <c r="J1721" s="32">
        <v>0</v>
      </c>
      <c r="K1721" s="32">
        <v>0</v>
      </c>
      <c r="L1721" s="32">
        <v>3.8</v>
      </c>
      <c r="M1721" s="32">
        <v>0</v>
      </c>
      <c r="N1721" s="32">
        <v>0</v>
      </c>
      <c r="O1721" s="189"/>
      <c r="P1721" s="189"/>
      <c r="Q1721" s="74"/>
    </row>
    <row r="1722" spans="1:17" ht="15.75" x14ac:dyDescent="0.25">
      <c r="A1722" s="190"/>
      <c r="B1722" s="189"/>
      <c r="C1722" s="189"/>
      <c r="D1722" s="189"/>
      <c r="E1722" s="189"/>
      <c r="F1722" s="189"/>
      <c r="G1722" s="114" t="s">
        <v>8</v>
      </c>
      <c r="H1722" s="32">
        <f t="shared" si="432"/>
        <v>0.4</v>
      </c>
      <c r="I1722" s="32">
        <v>0</v>
      </c>
      <c r="J1722" s="32">
        <v>0</v>
      </c>
      <c r="K1722" s="32">
        <v>0</v>
      </c>
      <c r="L1722" s="32">
        <v>0.4</v>
      </c>
      <c r="M1722" s="32">
        <v>0</v>
      </c>
      <c r="N1722" s="32">
        <v>0</v>
      </c>
      <c r="O1722" s="189"/>
      <c r="P1722" s="189"/>
      <c r="Q1722" s="74"/>
    </row>
    <row r="1723" spans="1:17" ht="24" x14ac:dyDescent="0.25">
      <c r="A1723" s="190"/>
      <c r="B1723" s="189"/>
      <c r="C1723" s="189"/>
      <c r="D1723" s="189"/>
      <c r="E1723" s="189"/>
      <c r="F1723" s="189"/>
      <c r="G1723" s="114" t="s">
        <v>9</v>
      </c>
      <c r="H1723" s="32">
        <f t="shared" si="432"/>
        <v>0</v>
      </c>
      <c r="I1723" s="32">
        <v>0</v>
      </c>
      <c r="J1723" s="32">
        <v>0</v>
      </c>
      <c r="K1723" s="32">
        <v>0</v>
      </c>
      <c r="L1723" s="32">
        <v>0</v>
      </c>
      <c r="M1723" s="32">
        <v>0</v>
      </c>
      <c r="N1723" s="32">
        <v>0</v>
      </c>
      <c r="O1723" s="189"/>
      <c r="P1723" s="189"/>
      <c r="Q1723" s="74"/>
    </row>
    <row r="1724" spans="1:17" ht="36" x14ac:dyDescent="0.25">
      <c r="A1724" s="190" t="s">
        <v>2773</v>
      </c>
      <c r="B1724" s="189" t="s">
        <v>2774</v>
      </c>
      <c r="C1724" s="189" t="s">
        <v>214</v>
      </c>
      <c r="D1724" s="189">
        <v>2028</v>
      </c>
      <c r="E1724" s="189">
        <v>266</v>
      </c>
      <c r="F1724" s="189" t="s">
        <v>2760</v>
      </c>
      <c r="G1724" s="114" t="s">
        <v>4</v>
      </c>
      <c r="H1724" s="32">
        <f>SUM(H1725:H1728)</f>
        <v>254</v>
      </c>
      <c r="I1724" s="32">
        <f t="shared" ref="I1724:N1724" si="444">SUM(I1725:I1728)</f>
        <v>0</v>
      </c>
      <c r="J1724" s="32">
        <f t="shared" si="444"/>
        <v>0</v>
      </c>
      <c r="K1724" s="32">
        <f t="shared" si="444"/>
        <v>0</v>
      </c>
      <c r="L1724" s="32">
        <f t="shared" si="444"/>
        <v>254</v>
      </c>
      <c r="M1724" s="32">
        <f t="shared" si="444"/>
        <v>0</v>
      </c>
      <c r="N1724" s="32">
        <f t="shared" si="444"/>
        <v>0</v>
      </c>
      <c r="O1724" s="189">
        <v>705</v>
      </c>
      <c r="P1724" s="189" t="s">
        <v>2775</v>
      </c>
      <c r="Q1724" s="74"/>
    </row>
    <row r="1725" spans="1:17" ht="15.75" x14ac:dyDescent="0.25">
      <c r="A1725" s="190"/>
      <c r="B1725" s="189"/>
      <c r="C1725" s="189"/>
      <c r="D1725" s="189"/>
      <c r="E1725" s="189"/>
      <c r="F1725" s="189"/>
      <c r="G1725" s="114" t="s">
        <v>262</v>
      </c>
      <c r="H1725" s="32">
        <f t="shared" si="432"/>
        <v>236.2</v>
      </c>
      <c r="I1725" s="32">
        <v>0</v>
      </c>
      <c r="J1725" s="32">
        <v>0</v>
      </c>
      <c r="K1725" s="32">
        <v>0</v>
      </c>
      <c r="L1725" s="32">
        <v>236.2</v>
      </c>
      <c r="M1725" s="32">
        <v>0</v>
      </c>
      <c r="N1725" s="32">
        <v>0</v>
      </c>
      <c r="O1725" s="189"/>
      <c r="P1725" s="189"/>
      <c r="Q1725" s="74"/>
    </row>
    <row r="1726" spans="1:17" ht="36" x14ac:dyDescent="0.25">
      <c r="A1726" s="190"/>
      <c r="B1726" s="189"/>
      <c r="C1726" s="189"/>
      <c r="D1726" s="189"/>
      <c r="E1726" s="189"/>
      <c r="F1726" s="189"/>
      <c r="G1726" s="114" t="s">
        <v>7</v>
      </c>
      <c r="H1726" s="32">
        <f t="shared" si="432"/>
        <v>8.9</v>
      </c>
      <c r="I1726" s="32">
        <v>0</v>
      </c>
      <c r="J1726" s="32">
        <v>0</v>
      </c>
      <c r="K1726" s="32">
        <v>0</v>
      </c>
      <c r="L1726" s="32">
        <v>8.9</v>
      </c>
      <c r="M1726" s="32">
        <v>0</v>
      </c>
      <c r="N1726" s="32">
        <v>0</v>
      </c>
      <c r="O1726" s="189"/>
      <c r="P1726" s="189"/>
      <c r="Q1726" s="74"/>
    </row>
    <row r="1727" spans="1:17" ht="15.75" x14ac:dyDescent="0.25">
      <c r="A1727" s="190"/>
      <c r="B1727" s="189"/>
      <c r="C1727" s="189"/>
      <c r="D1727" s="189"/>
      <c r="E1727" s="189"/>
      <c r="F1727" s="189"/>
      <c r="G1727" s="114" t="s">
        <v>8</v>
      </c>
      <c r="H1727" s="32">
        <f t="shared" si="432"/>
        <v>8.9</v>
      </c>
      <c r="I1727" s="32">
        <v>0</v>
      </c>
      <c r="J1727" s="32">
        <v>0</v>
      </c>
      <c r="K1727" s="32">
        <v>0</v>
      </c>
      <c r="L1727" s="32">
        <v>8.9</v>
      </c>
      <c r="M1727" s="32">
        <v>0</v>
      </c>
      <c r="N1727" s="32">
        <v>0</v>
      </c>
      <c r="O1727" s="189"/>
      <c r="P1727" s="189"/>
      <c r="Q1727" s="74"/>
    </row>
    <row r="1728" spans="1:17" ht="24" x14ac:dyDescent="0.25">
      <c r="A1728" s="190"/>
      <c r="B1728" s="189"/>
      <c r="C1728" s="189"/>
      <c r="D1728" s="189"/>
      <c r="E1728" s="189"/>
      <c r="F1728" s="189"/>
      <c r="G1728" s="114" t="s">
        <v>9</v>
      </c>
      <c r="H1728" s="32">
        <f t="shared" si="432"/>
        <v>0</v>
      </c>
      <c r="I1728" s="32">
        <v>0</v>
      </c>
      <c r="J1728" s="32">
        <v>0</v>
      </c>
      <c r="K1728" s="32">
        <v>0</v>
      </c>
      <c r="L1728" s="32">
        <v>0</v>
      </c>
      <c r="M1728" s="32">
        <v>0</v>
      </c>
      <c r="N1728" s="32">
        <v>0</v>
      </c>
      <c r="O1728" s="189"/>
      <c r="P1728" s="189"/>
      <c r="Q1728" s="74"/>
    </row>
    <row r="1729" spans="1:17" ht="49.5" customHeight="1" x14ac:dyDescent="0.25">
      <c r="A1729" s="190" t="s">
        <v>2776</v>
      </c>
      <c r="B1729" s="189" t="s">
        <v>2763</v>
      </c>
      <c r="C1729" s="189" t="s">
        <v>214</v>
      </c>
      <c r="D1729" s="189">
        <v>2027</v>
      </c>
      <c r="E1729" s="189">
        <v>266</v>
      </c>
      <c r="F1729" s="189" t="s">
        <v>2756</v>
      </c>
      <c r="G1729" s="114" t="s">
        <v>4</v>
      </c>
      <c r="H1729" s="32">
        <f>SUM(H1730:H1733)</f>
        <v>80</v>
      </c>
      <c r="I1729" s="32">
        <f t="shared" ref="I1729:N1729" si="445">SUM(I1730:I1733)</f>
        <v>0</v>
      </c>
      <c r="J1729" s="32">
        <f t="shared" si="445"/>
        <v>0</v>
      </c>
      <c r="K1729" s="32">
        <f t="shared" si="445"/>
        <v>0</v>
      </c>
      <c r="L1729" s="32">
        <f t="shared" si="445"/>
        <v>80</v>
      </c>
      <c r="M1729" s="32">
        <f t="shared" si="445"/>
        <v>0</v>
      </c>
      <c r="N1729" s="32">
        <f t="shared" si="445"/>
        <v>0</v>
      </c>
      <c r="O1729" s="189">
        <v>705</v>
      </c>
      <c r="P1729" s="189" t="s">
        <v>2751</v>
      </c>
      <c r="Q1729" s="74"/>
    </row>
    <row r="1730" spans="1:17" ht="15.75" x14ac:dyDescent="0.25">
      <c r="A1730" s="190"/>
      <c r="B1730" s="189"/>
      <c r="C1730" s="189"/>
      <c r="D1730" s="189"/>
      <c r="E1730" s="189"/>
      <c r="F1730" s="189"/>
      <c r="G1730" s="114" t="s">
        <v>262</v>
      </c>
      <c r="H1730" s="32">
        <f t="shared" ref="H1730:H1793" si="446">SUM(I1730:N1730)</f>
        <v>0</v>
      </c>
      <c r="I1730" s="32">
        <v>0</v>
      </c>
      <c r="J1730" s="32">
        <v>0</v>
      </c>
      <c r="K1730" s="32">
        <v>0</v>
      </c>
      <c r="L1730" s="32">
        <v>0</v>
      </c>
      <c r="M1730" s="32">
        <v>0</v>
      </c>
      <c r="N1730" s="32">
        <v>0</v>
      </c>
      <c r="O1730" s="189"/>
      <c r="P1730" s="189"/>
      <c r="Q1730" s="74"/>
    </row>
    <row r="1731" spans="1:17" ht="36" x14ac:dyDescent="0.25">
      <c r="A1731" s="190"/>
      <c r="B1731" s="189"/>
      <c r="C1731" s="189"/>
      <c r="D1731" s="189"/>
      <c r="E1731" s="189"/>
      <c r="F1731" s="189"/>
      <c r="G1731" s="114" t="s">
        <v>7</v>
      </c>
      <c r="H1731" s="32">
        <f t="shared" si="446"/>
        <v>72.8</v>
      </c>
      <c r="I1731" s="32">
        <v>0</v>
      </c>
      <c r="J1731" s="32">
        <v>0</v>
      </c>
      <c r="K1731" s="32">
        <v>0</v>
      </c>
      <c r="L1731" s="32">
        <v>72.8</v>
      </c>
      <c r="M1731" s="32">
        <v>0</v>
      </c>
      <c r="N1731" s="32">
        <v>0</v>
      </c>
      <c r="O1731" s="189"/>
      <c r="P1731" s="189"/>
      <c r="Q1731" s="74"/>
    </row>
    <row r="1732" spans="1:17" ht="15.75" x14ac:dyDescent="0.25">
      <c r="A1732" s="190"/>
      <c r="B1732" s="189"/>
      <c r="C1732" s="189"/>
      <c r="D1732" s="189"/>
      <c r="E1732" s="189"/>
      <c r="F1732" s="189"/>
      <c r="G1732" s="114" t="s">
        <v>8</v>
      </c>
      <c r="H1732" s="32">
        <f t="shared" si="446"/>
        <v>7.2</v>
      </c>
      <c r="I1732" s="32">
        <v>0</v>
      </c>
      <c r="J1732" s="32">
        <v>0</v>
      </c>
      <c r="K1732" s="32">
        <v>0</v>
      </c>
      <c r="L1732" s="32">
        <v>7.2</v>
      </c>
      <c r="M1732" s="32">
        <v>0</v>
      </c>
      <c r="N1732" s="32">
        <v>0</v>
      </c>
      <c r="O1732" s="189"/>
      <c r="P1732" s="189"/>
      <c r="Q1732" s="74"/>
    </row>
    <row r="1733" spans="1:17" ht="24" x14ac:dyDescent="0.25">
      <c r="A1733" s="190"/>
      <c r="B1733" s="189"/>
      <c r="C1733" s="189"/>
      <c r="D1733" s="189"/>
      <c r="E1733" s="189"/>
      <c r="F1733" s="189"/>
      <c r="G1733" s="114" t="s">
        <v>9</v>
      </c>
      <c r="H1733" s="32">
        <f t="shared" si="446"/>
        <v>0</v>
      </c>
      <c r="I1733" s="32">
        <v>0</v>
      </c>
      <c r="J1733" s="32">
        <v>0</v>
      </c>
      <c r="K1733" s="32">
        <v>0</v>
      </c>
      <c r="L1733" s="32">
        <v>0</v>
      </c>
      <c r="M1733" s="32">
        <v>0</v>
      </c>
      <c r="N1733" s="32">
        <v>0</v>
      </c>
      <c r="O1733" s="189"/>
      <c r="P1733" s="189"/>
      <c r="Q1733" s="74"/>
    </row>
    <row r="1734" spans="1:17" ht="36" x14ac:dyDescent="0.25">
      <c r="A1734" s="190" t="s">
        <v>2777</v>
      </c>
      <c r="B1734" s="189" t="s">
        <v>2763</v>
      </c>
      <c r="C1734" s="189" t="s">
        <v>214</v>
      </c>
      <c r="D1734" s="189">
        <v>2028</v>
      </c>
      <c r="E1734" s="189">
        <v>266</v>
      </c>
      <c r="F1734" s="189" t="s">
        <v>2756</v>
      </c>
      <c r="G1734" s="114" t="s">
        <v>4</v>
      </c>
      <c r="H1734" s="32">
        <f>SUM(H1735:H1738)</f>
        <v>133</v>
      </c>
      <c r="I1734" s="32">
        <f t="shared" ref="I1734:N1734" si="447">SUM(I1735:I1738)</f>
        <v>0</v>
      </c>
      <c r="J1734" s="32">
        <f t="shared" si="447"/>
        <v>0</v>
      </c>
      <c r="K1734" s="32">
        <f t="shared" si="447"/>
        <v>0</v>
      </c>
      <c r="L1734" s="32">
        <f t="shared" si="447"/>
        <v>133</v>
      </c>
      <c r="M1734" s="32">
        <f t="shared" si="447"/>
        <v>0</v>
      </c>
      <c r="N1734" s="32">
        <f t="shared" si="447"/>
        <v>0</v>
      </c>
      <c r="O1734" s="189">
        <v>705</v>
      </c>
      <c r="P1734" s="205" t="s">
        <v>4276</v>
      </c>
      <c r="Q1734" s="74"/>
    </row>
    <row r="1735" spans="1:17" ht="15.75" x14ac:dyDescent="0.25">
      <c r="A1735" s="190"/>
      <c r="B1735" s="189"/>
      <c r="C1735" s="189"/>
      <c r="D1735" s="189"/>
      <c r="E1735" s="189"/>
      <c r="F1735" s="189"/>
      <c r="G1735" s="114" t="s">
        <v>6</v>
      </c>
      <c r="H1735" s="32">
        <f t="shared" si="446"/>
        <v>0</v>
      </c>
      <c r="I1735" s="32">
        <v>0</v>
      </c>
      <c r="J1735" s="32">
        <v>0</v>
      </c>
      <c r="K1735" s="32">
        <v>0</v>
      </c>
      <c r="L1735" s="32">
        <v>0</v>
      </c>
      <c r="M1735" s="32">
        <v>0</v>
      </c>
      <c r="N1735" s="32">
        <v>0</v>
      </c>
      <c r="O1735" s="189"/>
      <c r="P1735" s="206"/>
      <c r="Q1735" s="74"/>
    </row>
    <row r="1736" spans="1:17" ht="36" x14ac:dyDescent="0.25">
      <c r="A1736" s="190"/>
      <c r="B1736" s="189"/>
      <c r="C1736" s="189"/>
      <c r="D1736" s="189"/>
      <c r="E1736" s="189"/>
      <c r="F1736" s="189"/>
      <c r="G1736" s="114" t="s">
        <v>7</v>
      </c>
      <c r="H1736" s="32">
        <f t="shared" si="446"/>
        <v>121</v>
      </c>
      <c r="I1736" s="32">
        <v>0</v>
      </c>
      <c r="J1736" s="32">
        <v>0</v>
      </c>
      <c r="K1736" s="32">
        <v>0</v>
      </c>
      <c r="L1736" s="32">
        <v>121</v>
      </c>
      <c r="M1736" s="32">
        <v>0</v>
      </c>
      <c r="N1736" s="32">
        <v>0</v>
      </c>
      <c r="O1736" s="189"/>
      <c r="P1736" s="206"/>
      <c r="Q1736" s="74"/>
    </row>
    <row r="1737" spans="1:17" ht="15.75" x14ac:dyDescent="0.25">
      <c r="A1737" s="190"/>
      <c r="B1737" s="189"/>
      <c r="C1737" s="189"/>
      <c r="D1737" s="189"/>
      <c r="E1737" s="189"/>
      <c r="F1737" s="189"/>
      <c r="G1737" s="114" t="s">
        <v>8</v>
      </c>
      <c r="H1737" s="32">
        <f t="shared" si="446"/>
        <v>12</v>
      </c>
      <c r="I1737" s="32">
        <v>0</v>
      </c>
      <c r="J1737" s="32">
        <v>0</v>
      </c>
      <c r="K1737" s="32">
        <v>0</v>
      </c>
      <c r="L1737" s="32">
        <v>12</v>
      </c>
      <c r="M1737" s="32">
        <v>0</v>
      </c>
      <c r="N1737" s="32">
        <v>0</v>
      </c>
      <c r="O1737" s="189"/>
      <c r="P1737" s="206"/>
      <c r="Q1737" s="74"/>
    </row>
    <row r="1738" spans="1:17" ht="24" x14ac:dyDescent="0.25">
      <c r="A1738" s="190"/>
      <c r="B1738" s="189"/>
      <c r="C1738" s="189"/>
      <c r="D1738" s="189"/>
      <c r="E1738" s="189"/>
      <c r="F1738" s="205"/>
      <c r="G1738" s="114" t="s">
        <v>9</v>
      </c>
      <c r="H1738" s="32">
        <f t="shared" si="446"/>
        <v>0</v>
      </c>
      <c r="I1738" s="32">
        <v>0</v>
      </c>
      <c r="J1738" s="32">
        <v>0</v>
      </c>
      <c r="K1738" s="32">
        <v>0</v>
      </c>
      <c r="L1738" s="32">
        <v>0</v>
      </c>
      <c r="M1738" s="32">
        <v>0</v>
      </c>
      <c r="N1738" s="32">
        <v>0</v>
      </c>
      <c r="O1738" s="189"/>
      <c r="P1738" s="206"/>
      <c r="Q1738" s="74"/>
    </row>
    <row r="1739" spans="1:17" ht="36" x14ac:dyDescent="0.25">
      <c r="A1739" s="190" t="s">
        <v>2778</v>
      </c>
      <c r="B1739" s="189" t="s">
        <v>2774</v>
      </c>
      <c r="C1739" s="189" t="s">
        <v>214</v>
      </c>
      <c r="D1739" s="189">
        <v>2025</v>
      </c>
      <c r="E1739" s="426">
        <v>258</v>
      </c>
      <c r="F1739" s="189" t="s">
        <v>2814</v>
      </c>
      <c r="G1739" s="133" t="s">
        <v>4</v>
      </c>
      <c r="H1739" s="32">
        <f>SUM(H1740:H1743)</f>
        <v>108.5</v>
      </c>
      <c r="I1739" s="118">
        <f t="shared" ref="I1739:N1739" si="448">SUM(I1740:I1743)</f>
        <v>108.5</v>
      </c>
      <c r="J1739" s="32">
        <f t="shared" si="448"/>
        <v>0</v>
      </c>
      <c r="K1739" s="32">
        <f t="shared" si="448"/>
        <v>0</v>
      </c>
      <c r="L1739" s="32">
        <f>SUM(L1740:L1743)</f>
        <v>0</v>
      </c>
      <c r="M1739" s="32">
        <f t="shared" si="448"/>
        <v>0</v>
      </c>
      <c r="N1739" s="32">
        <f t="shared" si="448"/>
        <v>0</v>
      </c>
      <c r="O1739" s="426">
        <v>550</v>
      </c>
      <c r="P1739" s="189" t="s">
        <v>4280</v>
      </c>
      <c r="Q1739" s="74"/>
    </row>
    <row r="1740" spans="1:17" ht="26.25" customHeight="1" x14ac:dyDescent="0.25">
      <c r="A1740" s="190"/>
      <c r="B1740" s="189"/>
      <c r="C1740" s="189"/>
      <c r="D1740" s="189"/>
      <c r="E1740" s="426"/>
      <c r="F1740" s="189"/>
      <c r="G1740" s="133" t="s">
        <v>262</v>
      </c>
      <c r="H1740" s="119">
        <f t="shared" si="446"/>
        <v>59.4</v>
      </c>
      <c r="I1740" s="27">
        <v>59.4</v>
      </c>
      <c r="J1740" s="120">
        <v>0</v>
      </c>
      <c r="K1740" s="32">
        <v>0</v>
      </c>
      <c r="L1740" s="32">
        <v>0</v>
      </c>
      <c r="M1740" s="32">
        <v>0</v>
      </c>
      <c r="N1740" s="32">
        <v>0</v>
      </c>
      <c r="O1740" s="426"/>
      <c r="P1740" s="189"/>
      <c r="Q1740" s="74"/>
    </row>
    <row r="1741" spans="1:17" ht="36" x14ac:dyDescent="0.25">
      <c r="A1741" s="190"/>
      <c r="B1741" s="189"/>
      <c r="C1741" s="189"/>
      <c r="D1741" s="189"/>
      <c r="E1741" s="426"/>
      <c r="F1741" s="189"/>
      <c r="G1741" s="133" t="s">
        <v>7</v>
      </c>
      <c r="H1741" s="119">
        <f t="shared" si="446"/>
        <v>49.1</v>
      </c>
      <c r="I1741" s="27">
        <v>49.1</v>
      </c>
      <c r="J1741" s="120">
        <v>0</v>
      </c>
      <c r="K1741" s="32">
        <v>0</v>
      </c>
      <c r="L1741" s="32">
        <v>0</v>
      </c>
      <c r="M1741" s="32">
        <v>0</v>
      </c>
      <c r="N1741" s="32">
        <v>0</v>
      </c>
      <c r="O1741" s="426"/>
      <c r="P1741" s="189"/>
      <c r="Q1741" s="74"/>
    </row>
    <row r="1742" spans="1:17" ht="15.75" x14ac:dyDescent="0.25">
      <c r="A1742" s="190"/>
      <c r="B1742" s="189"/>
      <c r="C1742" s="189"/>
      <c r="D1742" s="189"/>
      <c r="E1742" s="426"/>
      <c r="F1742" s="189"/>
      <c r="G1742" s="133" t="s">
        <v>8</v>
      </c>
      <c r="H1742" s="32">
        <f t="shared" si="446"/>
        <v>0</v>
      </c>
      <c r="I1742" s="121">
        <v>0</v>
      </c>
      <c r="J1742" s="32">
        <v>0</v>
      </c>
      <c r="K1742" s="32">
        <v>0</v>
      </c>
      <c r="L1742" s="32">
        <v>0</v>
      </c>
      <c r="M1742" s="32">
        <v>0</v>
      </c>
      <c r="N1742" s="32">
        <v>0</v>
      </c>
      <c r="O1742" s="426"/>
      <c r="P1742" s="189"/>
      <c r="Q1742" s="74"/>
    </row>
    <row r="1743" spans="1:17" ht="24" x14ac:dyDescent="0.25">
      <c r="A1743" s="190"/>
      <c r="B1743" s="189"/>
      <c r="C1743" s="189"/>
      <c r="D1743" s="189"/>
      <c r="E1743" s="426"/>
      <c r="F1743" s="189"/>
      <c r="G1743" s="133" t="s">
        <v>9</v>
      </c>
      <c r="H1743" s="32">
        <f t="shared" si="446"/>
        <v>0</v>
      </c>
      <c r="I1743" s="32">
        <v>0</v>
      </c>
      <c r="J1743" s="32">
        <v>0</v>
      </c>
      <c r="K1743" s="32">
        <v>0</v>
      </c>
      <c r="L1743" s="32">
        <v>0</v>
      </c>
      <c r="M1743" s="32">
        <v>0</v>
      </c>
      <c r="N1743" s="32">
        <v>0</v>
      </c>
      <c r="O1743" s="426"/>
      <c r="P1743" s="189"/>
      <c r="Q1743" s="74"/>
    </row>
    <row r="1744" spans="1:17" ht="36" x14ac:dyDescent="0.25">
      <c r="A1744" s="190" t="s">
        <v>2779</v>
      </c>
      <c r="B1744" s="189" t="s">
        <v>2749</v>
      </c>
      <c r="C1744" s="189" t="s">
        <v>214</v>
      </c>
      <c r="D1744" s="189">
        <v>2026</v>
      </c>
      <c r="E1744" s="189">
        <v>258</v>
      </c>
      <c r="F1744" s="207" t="s">
        <v>2780</v>
      </c>
      <c r="G1744" s="114" t="s">
        <v>4</v>
      </c>
      <c r="H1744" s="32">
        <f>SUM(H1745:H1748)</f>
        <v>60</v>
      </c>
      <c r="I1744" s="32">
        <f t="shared" ref="I1744:N1744" si="449">SUM(I1745:I1748)</f>
        <v>0</v>
      </c>
      <c r="J1744" s="32">
        <f t="shared" si="449"/>
        <v>0</v>
      </c>
      <c r="K1744" s="32">
        <f t="shared" si="449"/>
        <v>0</v>
      </c>
      <c r="L1744" s="32">
        <f t="shared" si="449"/>
        <v>60</v>
      </c>
      <c r="M1744" s="32">
        <f t="shared" si="449"/>
        <v>0</v>
      </c>
      <c r="N1744" s="32">
        <f t="shared" si="449"/>
        <v>0</v>
      </c>
      <c r="O1744" s="189">
        <v>700</v>
      </c>
      <c r="P1744" s="207" t="s">
        <v>2751</v>
      </c>
      <c r="Q1744" s="74"/>
    </row>
    <row r="1745" spans="1:17" ht="15.75" x14ac:dyDescent="0.25">
      <c r="A1745" s="190"/>
      <c r="B1745" s="189"/>
      <c r="C1745" s="189"/>
      <c r="D1745" s="189"/>
      <c r="E1745" s="189"/>
      <c r="F1745" s="189"/>
      <c r="G1745" s="114" t="s">
        <v>262</v>
      </c>
      <c r="H1745" s="32">
        <f t="shared" si="446"/>
        <v>0</v>
      </c>
      <c r="I1745" s="32">
        <v>0</v>
      </c>
      <c r="J1745" s="32">
        <v>0</v>
      </c>
      <c r="K1745" s="32">
        <v>0</v>
      </c>
      <c r="L1745" s="32">
        <v>0</v>
      </c>
      <c r="M1745" s="32">
        <v>0</v>
      </c>
      <c r="N1745" s="32">
        <v>0</v>
      </c>
      <c r="O1745" s="189"/>
      <c r="P1745" s="189"/>
      <c r="Q1745" s="74"/>
    </row>
    <row r="1746" spans="1:17" ht="36" x14ac:dyDescent="0.25">
      <c r="A1746" s="190"/>
      <c r="B1746" s="189"/>
      <c r="C1746" s="189"/>
      <c r="D1746" s="189"/>
      <c r="E1746" s="189"/>
      <c r="F1746" s="189"/>
      <c r="G1746" s="114" t="s">
        <v>7</v>
      </c>
      <c r="H1746" s="32">
        <f t="shared" si="446"/>
        <v>54.6</v>
      </c>
      <c r="I1746" s="32">
        <v>0</v>
      </c>
      <c r="J1746" s="32">
        <v>0</v>
      </c>
      <c r="K1746" s="32">
        <v>0</v>
      </c>
      <c r="L1746" s="32">
        <v>54.6</v>
      </c>
      <c r="M1746" s="32">
        <v>0</v>
      </c>
      <c r="N1746" s="32">
        <v>0</v>
      </c>
      <c r="O1746" s="189"/>
      <c r="P1746" s="189"/>
      <c r="Q1746" s="74"/>
    </row>
    <row r="1747" spans="1:17" ht="15.75" x14ac:dyDescent="0.25">
      <c r="A1747" s="190"/>
      <c r="B1747" s="189"/>
      <c r="C1747" s="189"/>
      <c r="D1747" s="189"/>
      <c r="E1747" s="189"/>
      <c r="F1747" s="189"/>
      <c r="G1747" s="114" t="s">
        <v>8</v>
      </c>
      <c r="H1747" s="32">
        <f t="shared" si="446"/>
        <v>5.4</v>
      </c>
      <c r="I1747" s="32">
        <v>0</v>
      </c>
      <c r="J1747" s="32">
        <v>0</v>
      </c>
      <c r="K1747" s="32">
        <v>0</v>
      </c>
      <c r="L1747" s="32">
        <v>5.4</v>
      </c>
      <c r="M1747" s="32">
        <v>0</v>
      </c>
      <c r="N1747" s="32">
        <v>0</v>
      </c>
      <c r="O1747" s="189"/>
      <c r="P1747" s="189"/>
      <c r="Q1747" s="74"/>
    </row>
    <row r="1748" spans="1:17" ht="24" x14ac:dyDescent="0.25">
      <c r="A1748" s="190"/>
      <c r="B1748" s="189"/>
      <c r="C1748" s="189"/>
      <c r="D1748" s="189"/>
      <c r="E1748" s="189"/>
      <c r="F1748" s="189"/>
      <c r="G1748" s="114" t="s">
        <v>9</v>
      </c>
      <c r="H1748" s="32">
        <f t="shared" si="446"/>
        <v>0</v>
      </c>
      <c r="I1748" s="32">
        <v>0</v>
      </c>
      <c r="J1748" s="32">
        <v>0</v>
      </c>
      <c r="K1748" s="32">
        <v>0</v>
      </c>
      <c r="L1748" s="32">
        <v>0</v>
      </c>
      <c r="M1748" s="32">
        <v>0</v>
      </c>
      <c r="N1748" s="32">
        <v>0</v>
      </c>
      <c r="O1748" s="189"/>
      <c r="P1748" s="189"/>
      <c r="Q1748" s="74"/>
    </row>
    <row r="1749" spans="1:17" ht="36" x14ac:dyDescent="0.25">
      <c r="A1749" s="190" t="s">
        <v>2781</v>
      </c>
      <c r="B1749" s="189" t="s">
        <v>2749</v>
      </c>
      <c r="C1749" s="189" t="s">
        <v>214</v>
      </c>
      <c r="D1749" s="189">
        <v>2028</v>
      </c>
      <c r="E1749" s="189">
        <v>258</v>
      </c>
      <c r="F1749" s="189" t="s">
        <v>2782</v>
      </c>
      <c r="G1749" s="114" t="s">
        <v>4</v>
      </c>
      <c r="H1749" s="32">
        <f>SUM(H1750:H1753)</f>
        <v>150</v>
      </c>
      <c r="I1749" s="32">
        <f t="shared" ref="I1749:N1749" si="450">SUM(I1750:I1753)</f>
        <v>0</v>
      </c>
      <c r="J1749" s="32">
        <f t="shared" si="450"/>
        <v>0</v>
      </c>
      <c r="K1749" s="32">
        <f t="shared" si="450"/>
        <v>0</v>
      </c>
      <c r="L1749" s="32">
        <f t="shared" si="450"/>
        <v>150</v>
      </c>
      <c r="M1749" s="32">
        <f t="shared" si="450"/>
        <v>0</v>
      </c>
      <c r="N1749" s="32">
        <f t="shared" si="450"/>
        <v>0</v>
      </c>
      <c r="O1749" s="189">
        <v>700</v>
      </c>
      <c r="P1749" s="189" t="s">
        <v>2783</v>
      </c>
      <c r="Q1749" s="74"/>
    </row>
    <row r="1750" spans="1:17" ht="15.75" x14ac:dyDescent="0.25">
      <c r="A1750" s="190"/>
      <c r="B1750" s="189"/>
      <c r="C1750" s="189"/>
      <c r="D1750" s="189"/>
      <c r="E1750" s="189"/>
      <c r="F1750" s="189"/>
      <c r="G1750" s="114" t="s">
        <v>262</v>
      </c>
      <c r="H1750" s="32">
        <f t="shared" si="446"/>
        <v>0</v>
      </c>
      <c r="I1750" s="32">
        <v>0</v>
      </c>
      <c r="J1750" s="32">
        <v>0</v>
      </c>
      <c r="K1750" s="32">
        <v>0</v>
      </c>
      <c r="L1750" s="32">
        <v>0</v>
      </c>
      <c r="M1750" s="32">
        <v>0</v>
      </c>
      <c r="N1750" s="32">
        <v>0</v>
      </c>
      <c r="O1750" s="189"/>
      <c r="P1750" s="189"/>
      <c r="Q1750" s="74"/>
    </row>
    <row r="1751" spans="1:17" ht="36" x14ac:dyDescent="0.25">
      <c r="A1751" s="190"/>
      <c r="B1751" s="189"/>
      <c r="C1751" s="189"/>
      <c r="D1751" s="189"/>
      <c r="E1751" s="189"/>
      <c r="F1751" s="189"/>
      <c r="G1751" s="114" t="s">
        <v>7</v>
      </c>
      <c r="H1751" s="32">
        <f t="shared" si="446"/>
        <v>136.5</v>
      </c>
      <c r="I1751" s="32">
        <v>0</v>
      </c>
      <c r="J1751" s="32">
        <v>0</v>
      </c>
      <c r="K1751" s="32">
        <v>0</v>
      </c>
      <c r="L1751" s="32">
        <v>136.5</v>
      </c>
      <c r="M1751" s="32">
        <v>0</v>
      </c>
      <c r="N1751" s="32">
        <v>0</v>
      </c>
      <c r="O1751" s="189"/>
      <c r="P1751" s="189"/>
      <c r="Q1751" s="74"/>
    </row>
    <row r="1752" spans="1:17" ht="15.75" x14ac:dyDescent="0.25">
      <c r="A1752" s="190"/>
      <c r="B1752" s="189"/>
      <c r="C1752" s="189"/>
      <c r="D1752" s="189"/>
      <c r="E1752" s="189"/>
      <c r="F1752" s="189"/>
      <c r="G1752" s="114" t="s">
        <v>8</v>
      </c>
      <c r="H1752" s="32">
        <f t="shared" si="446"/>
        <v>13.5</v>
      </c>
      <c r="I1752" s="32">
        <v>0</v>
      </c>
      <c r="J1752" s="32">
        <v>0</v>
      </c>
      <c r="K1752" s="32">
        <v>0</v>
      </c>
      <c r="L1752" s="32">
        <v>13.5</v>
      </c>
      <c r="M1752" s="32">
        <v>0</v>
      </c>
      <c r="N1752" s="32">
        <v>0</v>
      </c>
      <c r="O1752" s="189"/>
      <c r="P1752" s="189"/>
      <c r="Q1752" s="74"/>
    </row>
    <row r="1753" spans="1:17" ht="24" x14ac:dyDescent="0.25">
      <c r="A1753" s="190"/>
      <c r="B1753" s="189"/>
      <c r="C1753" s="189"/>
      <c r="D1753" s="189"/>
      <c r="E1753" s="189"/>
      <c r="F1753" s="189"/>
      <c r="G1753" s="114" t="s">
        <v>9</v>
      </c>
      <c r="H1753" s="32">
        <f t="shared" si="446"/>
        <v>0</v>
      </c>
      <c r="I1753" s="32">
        <v>0</v>
      </c>
      <c r="J1753" s="32">
        <v>0</v>
      </c>
      <c r="K1753" s="32">
        <v>0</v>
      </c>
      <c r="L1753" s="32">
        <v>0</v>
      </c>
      <c r="M1753" s="32">
        <v>0</v>
      </c>
      <c r="N1753" s="32">
        <v>0</v>
      </c>
      <c r="O1753" s="189"/>
      <c r="P1753" s="189"/>
      <c r="Q1753" s="74"/>
    </row>
    <row r="1754" spans="1:17" ht="36" x14ac:dyDescent="0.25">
      <c r="A1754" s="190" t="s">
        <v>2784</v>
      </c>
      <c r="B1754" s="189" t="s">
        <v>2774</v>
      </c>
      <c r="C1754" s="189" t="s">
        <v>214</v>
      </c>
      <c r="D1754" s="189">
        <v>2026</v>
      </c>
      <c r="E1754" s="189">
        <v>1176</v>
      </c>
      <c r="F1754" s="189" t="s">
        <v>2785</v>
      </c>
      <c r="G1754" s="114" t="s">
        <v>4</v>
      </c>
      <c r="H1754" s="32">
        <f>SUM(H1755:H1758)</f>
        <v>39.299999999999997</v>
      </c>
      <c r="I1754" s="32">
        <f t="shared" ref="I1754:N1754" si="451">SUM(I1755:I1758)</f>
        <v>0</v>
      </c>
      <c r="J1754" s="32">
        <f t="shared" si="451"/>
        <v>39.299999999999997</v>
      </c>
      <c r="K1754" s="32">
        <f t="shared" si="451"/>
        <v>0</v>
      </c>
      <c r="L1754" s="32">
        <f t="shared" si="451"/>
        <v>0</v>
      </c>
      <c r="M1754" s="32">
        <f t="shared" si="451"/>
        <v>0</v>
      </c>
      <c r="N1754" s="32">
        <f t="shared" si="451"/>
        <v>0</v>
      </c>
      <c r="O1754" s="189">
        <v>2000</v>
      </c>
      <c r="P1754" s="189" t="s">
        <v>990</v>
      </c>
      <c r="Q1754" s="74"/>
    </row>
    <row r="1755" spans="1:17" ht="15.75" x14ac:dyDescent="0.25">
      <c r="A1755" s="190"/>
      <c r="B1755" s="189"/>
      <c r="C1755" s="189"/>
      <c r="D1755" s="189"/>
      <c r="E1755" s="189"/>
      <c r="F1755" s="189"/>
      <c r="G1755" s="114" t="s">
        <v>6</v>
      </c>
      <c r="H1755" s="32">
        <f t="shared" si="446"/>
        <v>14.1</v>
      </c>
      <c r="I1755" s="32">
        <v>0</v>
      </c>
      <c r="J1755" s="32">
        <v>14.1</v>
      </c>
      <c r="K1755" s="32">
        <v>0</v>
      </c>
      <c r="L1755" s="32">
        <v>0</v>
      </c>
      <c r="M1755" s="32">
        <v>0</v>
      </c>
      <c r="N1755" s="32">
        <v>0</v>
      </c>
      <c r="O1755" s="189"/>
      <c r="P1755" s="189"/>
      <c r="Q1755" s="74"/>
    </row>
    <row r="1756" spans="1:17" ht="36" x14ac:dyDescent="0.25">
      <c r="A1756" s="190"/>
      <c r="B1756" s="189"/>
      <c r="C1756" s="189"/>
      <c r="D1756" s="189"/>
      <c r="E1756" s="189"/>
      <c r="F1756" s="189"/>
      <c r="G1756" s="114" t="s">
        <v>7</v>
      </c>
      <c r="H1756" s="32">
        <f t="shared" si="446"/>
        <v>25.2</v>
      </c>
      <c r="I1756" s="32">
        <v>0</v>
      </c>
      <c r="J1756" s="32">
        <v>25.2</v>
      </c>
      <c r="K1756" s="32">
        <v>0</v>
      </c>
      <c r="L1756" s="32">
        <v>0</v>
      </c>
      <c r="M1756" s="32">
        <v>0</v>
      </c>
      <c r="N1756" s="32">
        <v>0</v>
      </c>
      <c r="O1756" s="189"/>
      <c r="P1756" s="189"/>
      <c r="Q1756" s="74"/>
    </row>
    <row r="1757" spans="1:17" ht="15.75" x14ac:dyDescent="0.25">
      <c r="A1757" s="190"/>
      <c r="B1757" s="189"/>
      <c r="C1757" s="189"/>
      <c r="D1757" s="189"/>
      <c r="E1757" s="189"/>
      <c r="F1757" s="189"/>
      <c r="G1757" s="114" t="s">
        <v>8</v>
      </c>
      <c r="H1757" s="32">
        <f t="shared" si="446"/>
        <v>0</v>
      </c>
      <c r="I1757" s="32">
        <v>0</v>
      </c>
      <c r="J1757" s="32">
        <v>0</v>
      </c>
      <c r="K1757" s="32">
        <v>0</v>
      </c>
      <c r="L1757" s="32">
        <v>0</v>
      </c>
      <c r="M1757" s="32">
        <v>0</v>
      </c>
      <c r="N1757" s="32">
        <v>0</v>
      </c>
      <c r="O1757" s="189"/>
      <c r="P1757" s="189"/>
      <c r="Q1757" s="74"/>
    </row>
    <row r="1758" spans="1:17" ht="24" x14ac:dyDescent="0.25">
      <c r="A1758" s="190"/>
      <c r="B1758" s="189"/>
      <c r="C1758" s="189"/>
      <c r="D1758" s="189"/>
      <c r="E1758" s="189"/>
      <c r="F1758" s="189"/>
      <c r="G1758" s="114" t="s">
        <v>9</v>
      </c>
      <c r="H1758" s="32">
        <f t="shared" si="446"/>
        <v>0</v>
      </c>
      <c r="I1758" s="32">
        <v>0</v>
      </c>
      <c r="J1758" s="32">
        <v>0</v>
      </c>
      <c r="K1758" s="32">
        <v>0</v>
      </c>
      <c r="L1758" s="32">
        <v>0</v>
      </c>
      <c r="M1758" s="32">
        <v>0</v>
      </c>
      <c r="N1758" s="32">
        <v>0</v>
      </c>
      <c r="O1758" s="189"/>
      <c r="P1758" s="189"/>
      <c r="Q1758" s="74"/>
    </row>
    <row r="1759" spans="1:17" ht="36" x14ac:dyDescent="0.25">
      <c r="A1759" s="190" t="s">
        <v>2786</v>
      </c>
      <c r="B1759" s="189" t="s">
        <v>2749</v>
      </c>
      <c r="C1759" s="189" t="s">
        <v>214</v>
      </c>
      <c r="D1759" s="189">
        <v>2028</v>
      </c>
      <c r="E1759" s="189">
        <v>1398</v>
      </c>
      <c r="F1759" s="189" t="s">
        <v>2787</v>
      </c>
      <c r="G1759" s="114" t="s">
        <v>4</v>
      </c>
      <c r="H1759" s="32">
        <f>SUM(H1760:H1763)</f>
        <v>71.100000000000009</v>
      </c>
      <c r="I1759" s="32">
        <f t="shared" ref="I1759:N1759" si="452">SUM(I1760:I1763)</f>
        <v>0</v>
      </c>
      <c r="J1759" s="32">
        <f t="shared" si="452"/>
        <v>0</v>
      </c>
      <c r="K1759" s="32">
        <f t="shared" si="452"/>
        <v>0</v>
      </c>
      <c r="L1759" s="32">
        <f t="shared" si="452"/>
        <v>71.100000000000009</v>
      </c>
      <c r="M1759" s="32">
        <f t="shared" si="452"/>
        <v>0</v>
      </c>
      <c r="N1759" s="32">
        <f t="shared" si="452"/>
        <v>0</v>
      </c>
      <c r="O1759" s="189">
        <v>4195</v>
      </c>
      <c r="P1759" s="205" t="s">
        <v>4277</v>
      </c>
      <c r="Q1759" s="74"/>
    </row>
    <row r="1760" spans="1:17" ht="15.75" x14ac:dyDescent="0.25">
      <c r="A1760" s="190"/>
      <c r="B1760" s="189"/>
      <c r="C1760" s="189"/>
      <c r="D1760" s="189"/>
      <c r="E1760" s="189"/>
      <c r="F1760" s="189"/>
      <c r="G1760" s="114" t="s">
        <v>6</v>
      </c>
      <c r="H1760" s="32">
        <f t="shared" si="446"/>
        <v>0</v>
      </c>
      <c r="I1760" s="32">
        <v>0</v>
      </c>
      <c r="J1760" s="32">
        <v>0</v>
      </c>
      <c r="K1760" s="32">
        <v>0</v>
      </c>
      <c r="L1760" s="32">
        <v>0</v>
      </c>
      <c r="M1760" s="32">
        <v>0</v>
      </c>
      <c r="N1760" s="32">
        <v>0</v>
      </c>
      <c r="O1760" s="189"/>
      <c r="P1760" s="206"/>
      <c r="Q1760" s="74"/>
    </row>
    <row r="1761" spans="1:17" ht="36" x14ac:dyDescent="0.25">
      <c r="A1761" s="190"/>
      <c r="B1761" s="189"/>
      <c r="C1761" s="189"/>
      <c r="D1761" s="189"/>
      <c r="E1761" s="189"/>
      <c r="F1761" s="189"/>
      <c r="G1761" s="114" t="s">
        <v>7</v>
      </c>
      <c r="H1761" s="32">
        <f t="shared" si="446"/>
        <v>64.7</v>
      </c>
      <c r="I1761" s="32">
        <v>0</v>
      </c>
      <c r="J1761" s="32">
        <v>0</v>
      </c>
      <c r="K1761" s="32">
        <v>0</v>
      </c>
      <c r="L1761" s="32">
        <v>64.7</v>
      </c>
      <c r="M1761" s="32">
        <v>0</v>
      </c>
      <c r="N1761" s="32">
        <v>0</v>
      </c>
      <c r="O1761" s="189"/>
      <c r="P1761" s="206"/>
      <c r="Q1761" s="74"/>
    </row>
    <row r="1762" spans="1:17" ht="15.75" x14ac:dyDescent="0.25">
      <c r="A1762" s="190"/>
      <c r="B1762" s="189"/>
      <c r="C1762" s="189"/>
      <c r="D1762" s="189"/>
      <c r="E1762" s="189"/>
      <c r="F1762" s="189"/>
      <c r="G1762" s="114" t="s">
        <v>8</v>
      </c>
      <c r="H1762" s="32">
        <f t="shared" si="446"/>
        <v>6.4</v>
      </c>
      <c r="I1762" s="32">
        <v>0</v>
      </c>
      <c r="J1762" s="32">
        <v>0</v>
      </c>
      <c r="K1762" s="32">
        <v>0</v>
      </c>
      <c r="L1762" s="32">
        <v>6.4</v>
      </c>
      <c r="M1762" s="32">
        <v>0</v>
      </c>
      <c r="N1762" s="32">
        <v>0</v>
      </c>
      <c r="O1762" s="189"/>
      <c r="P1762" s="206"/>
      <c r="Q1762" s="74"/>
    </row>
    <row r="1763" spans="1:17" ht="24" x14ac:dyDescent="0.25">
      <c r="A1763" s="190"/>
      <c r="B1763" s="189"/>
      <c r="C1763" s="189"/>
      <c r="D1763" s="189"/>
      <c r="E1763" s="189"/>
      <c r="F1763" s="189"/>
      <c r="G1763" s="114" t="s">
        <v>9</v>
      </c>
      <c r="H1763" s="32">
        <f t="shared" si="446"/>
        <v>0</v>
      </c>
      <c r="I1763" s="32">
        <v>0</v>
      </c>
      <c r="J1763" s="32">
        <v>0</v>
      </c>
      <c r="K1763" s="32">
        <v>0</v>
      </c>
      <c r="L1763" s="32">
        <v>0</v>
      </c>
      <c r="M1763" s="32">
        <v>0</v>
      </c>
      <c r="N1763" s="32">
        <v>0</v>
      </c>
      <c r="O1763" s="189"/>
      <c r="P1763" s="207"/>
      <c r="Q1763" s="74"/>
    </row>
    <row r="1764" spans="1:17" ht="36" x14ac:dyDescent="0.25">
      <c r="A1764" s="190" t="s">
        <v>2788</v>
      </c>
      <c r="B1764" s="189" t="s">
        <v>2749</v>
      </c>
      <c r="C1764" s="189" t="s">
        <v>214</v>
      </c>
      <c r="D1764" s="189">
        <v>2028</v>
      </c>
      <c r="E1764" s="189" t="s">
        <v>2789</v>
      </c>
      <c r="F1764" s="189" t="s">
        <v>94</v>
      </c>
      <c r="G1764" s="114" t="s">
        <v>4</v>
      </c>
      <c r="H1764" s="32">
        <f>SUM(H1765:H1768)</f>
        <v>2</v>
      </c>
      <c r="I1764" s="32">
        <f t="shared" ref="I1764:N1764" si="453">SUM(I1765:I1768)</f>
        <v>0</v>
      </c>
      <c r="J1764" s="32">
        <f t="shared" si="453"/>
        <v>0</v>
      </c>
      <c r="K1764" s="32">
        <f t="shared" si="453"/>
        <v>0</v>
      </c>
      <c r="L1764" s="32">
        <f t="shared" si="453"/>
        <v>2</v>
      </c>
      <c r="M1764" s="32">
        <f t="shared" si="453"/>
        <v>0</v>
      </c>
      <c r="N1764" s="32">
        <f t="shared" si="453"/>
        <v>0</v>
      </c>
      <c r="O1764" s="189">
        <v>1000</v>
      </c>
      <c r="P1764" s="189" t="s">
        <v>2790</v>
      </c>
      <c r="Q1764" s="74"/>
    </row>
    <row r="1765" spans="1:17" ht="15.75" x14ac:dyDescent="0.25">
      <c r="A1765" s="190"/>
      <c r="B1765" s="189"/>
      <c r="C1765" s="189"/>
      <c r="D1765" s="189"/>
      <c r="E1765" s="189"/>
      <c r="F1765" s="189"/>
      <c r="G1765" s="114" t="s">
        <v>6</v>
      </c>
      <c r="H1765" s="32">
        <f t="shared" si="446"/>
        <v>0</v>
      </c>
      <c r="I1765" s="32">
        <v>0</v>
      </c>
      <c r="J1765" s="32">
        <v>0</v>
      </c>
      <c r="K1765" s="32">
        <v>0</v>
      </c>
      <c r="L1765" s="32">
        <v>0</v>
      </c>
      <c r="M1765" s="32">
        <v>0</v>
      </c>
      <c r="N1765" s="32">
        <v>0</v>
      </c>
      <c r="O1765" s="189"/>
      <c r="P1765" s="189"/>
      <c r="Q1765" s="74"/>
    </row>
    <row r="1766" spans="1:17" ht="36" x14ac:dyDescent="0.25">
      <c r="A1766" s="190"/>
      <c r="B1766" s="189"/>
      <c r="C1766" s="189"/>
      <c r="D1766" s="189"/>
      <c r="E1766" s="189"/>
      <c r="F1766" s="189"/>
      <c r="G1766" s="114" t="s">
        <v>7</v>
      </c>
      <c r="H1766" s="32">
        <f t="shared" si="446"/>
        <v>2</v>
      </c>
      <c r="I1766" s="32">
        <v>0</v>
      </c>
      <c r="J1766" s="32">
        <v>0</v>
      </c>
      <c r="K1766" s="32">
        <v>0</v>
      </c>
      <c r="L1766" s="32">
        <v>2</v>
      </c>
      <c r="M1766" s="32">
        <v>0</v>
      </c>
      <c r="N1766" s="32">
        <v>0</v>
      </c>
      <c r="O1766" s="189"/>
      <c r="P1766" s="189"/>
      <c r="Q1766" s="74"/>
    </row>
    <row r="1767" spans="1:17" ht="15.75" x14ac:dyDescent="0.25">
      <c r="A1767" s="190"/>
      <c r="B1767" s="189"/>
      <c r="C1767" s="189"/>
      <c r="D1767" s="189"/>
      <c r="E1767" s="189"/>
      <c r="F1767" s="189"/>
      <c r="G1767" s="114" t="s">
        <v>8</v>
      </c>
      <c r="H1767" s="32">
        <f t="shared" si="446"/>
        <v>0</v>
      </c>
      <c r="I1767" s="32">
        <v>0</v>
      </c>
      <c r="J1767" s="32">
        <v>0</v>
      </c>
      <c r="K1767" s="32">
        <v>0</v>
      </c>
      <c r="L1767" s="32">
        <v>0</v>
      </c>
      <c r="M1767" s="32">
        <v>0</v>
      </c>
      <c r="N1767" s="32">
        <v>0</v>
      </c>
      <c r="O1767" s="189"/>
      <c r="P1767" s="189"/>
      <c r="Q1767" s="74"/>
    </row>
    <row r="1768" spans="1:17" ht="24" x14ac:dyDescent="0.25">
      <c r="A1768" s="190"/>
      <c r="B1768" s="189"/>
      <c r="C1768" s="189"/>
      <c r="D1768" s="189"/>
      <c r="E1768" s="189"/>
      <c r="F1768" s="189"/>
      <c r="G1768" s="114" t="s">
        <v>9</v>
      </c>
      <c r="H1768" s="32">
        <f t="shared" si="446"/>
        <v>0</v>
      </c>
      <c r="I1768" s="32">
        <v>0</v>
      </c>
      <c r="J1768" s="32">
        <v>0</v>
      </c>
      <c r="K1768" s="32">
        <v>0</v>
      </c>
      <c r="L1768" s="32">
        <v>0</v>
      </c>
      <c r="M1768" s="32">
        <v>0</v>
      </c>
      <c r="N1768" s="32">
        <v>0</v>
      </c>
      <c r="O1768" s="189"/>
      <c r="P1768" s="189"/>
      <c r="Q1768" s="74"/>
    </row>
    <row r="1769" spans="1:17" ht="36" x14ac:dyDescent="0.25">
      <c r="A1769" s="190" t="s">
        <v>2791</v>
      </c>
      <c r="B1769" s="189" t="s">
        <v>2749</v>
      </c>
      <c r="C1769" s="189" t="s">
        <v>214</v>
      </c>
      <c r="D1769" s="189">
        <v>2028</v>
      </c>
      <c r="E1769" s="189" t="s">
        <v>2789</v>
      </c>
      <c r="F1769" s="189" t="s">
        <v>2792</v>
      </c>
      <c r="G1769" s="114" t="s">
        <v>4</v>
      </c>
      <c r="H1769" s="32">
        <f>SUM(H1770:H1773)</f>
        <v>20</v>
      </c>
      <c r="I1769" s="32">
        <f t="shared" ref="I1769:N1769" si="454">SUM(I1770:I1773)</f>
        <v>0</v>
      </c>
      <c r="J1769" s="32">
        <f t="shared" si="454"/>
        <v>0</v>
      </c>
      <c r="K1769" s="32">
        <f t="shared" si="454"/>
        <v>0</v>
      </c>
      <c r="L1769" s="32">
        <f t="shared" si="454"/>
        <v>20</v>
      </c>
      <c r="M1769" s="32">
        <f t="shared" si="454"/>
        <v>0</v>
      </c>
      <c r="N1769" s="32">
        <f t="shared" si="454"/>
        <v>0</v>
      </c>
      <c r="O1769" s="189">
        <v>1000</v>
      </c>
      <c r="P1769" s="189" t="s">
        <v>2790</v>
      </c>
      <c r="Q1769" s="74"/>
    </row>
    <row r="1770" spans="1:17" ht="15.75" x14ac:dyDescent="0.25">
      <c r="A1770" s="190"/>
      <c r="B1770" s="189"/>
      <c r="C1770" s="189"/>
      <c r="D1770" s="189"/>
      <c r="E1770" s="189"/>
      <c r="F1770" s="189"/>
      <c r="G1770" s="114" t="s">
        <v>6</v>
      </c>
      <c r="H1770" s="32">
        <f t="shared" si="446"/>
        <v>0</v>
      </c>
      <c r="I1770" s="32">
        <v>0</v>
      </c>
      <c r="J1770" s="32">
        <v>0</v>
      </c>
      <c r="K1770" s="32">
        <v>0</v>
      </c>
      <c r="L1770" s="32">
        <v>0</v>
      </c>
      <c r="M1770" s="32">
        <v>0</v>
      </c>
      <c r="N1770" s="32">
        <v>0</v>
      </c>
      <c r="O1770" s="189"/>
      <c r="P1770" s="189"/>
      <c r="Q1770" s="74"/>
    </row>
    <row r="1771" spans="1:17" ht="36" x14ac:dyDescent="0.25">
      <c r="A1771" s="190"/>
      <c r="B1771" s="189"/>
      <c r="C1771" s="189"/>
      <c r="D1771" s="189"/>
      <c r="E1771" s="189"/>
      <c r="F1771" s="189"/>
      <c r="G1771" s="114" t="s">
        <v>7</v>
      </c>
      <c r="H1771" s="32">
        <f t="shared" si="446"/>
        <v>18.2</v>
      </c>
      <c r="I1771" s="32">
        <v>0</v>
      </c>
      <c r="J1771" s="32">
        <v>0</v>
      </c>
      <c r="K1771" s="32">
        <v>0</v>
      </c>
      <c r="L1771" s="32">
        <v>18.2</v>
      </c>
      <c r="M1771" s="32">
        <v>0</v>
      </c>
      <c r="N1771" s="32">
        <v>0</v>
      </c>
      <c r="O1771" s="189"/>
      <c r="P1771" s="189"/>
      <c r="Q1771" s="74"/>
    </row>
    <row r="1772" spans="1:17" ht="15.75" x14ac:dyDescent="0.25">
      <c r="A1772" s="190"/>
      <c r="B1772" s="189"/>
      <c r="C1772" s="189"/>
      <c r="D1772" s="189"/>
      <c r="E1772" s="189"/>
      <c r="F1772" s="189"/>
      <c r="G1772" s="114" t="s">
        <v>8</v>
      </c>
      <c r="H1772" s="32">
        <f t="shared" si="446"/>
        <v>1.8</v>
      </c>
      <c r="I1772" s="32">
        <v>0</v>
      </c>
      <c r="J1772" s="32">
        <v>0</v>
      </c>
      <c r="K1772" s="32">
        <v>0</v>
      </c>
      <c r="L1772" s="32">
        <v>1.8</v>
      </c>
      <c r="M1772" s="32">
        <v>0</v>
      </c>
      <c r="N1772" s="32">
        <v>0</v>
      </c>
      <c r="O1772" s="189"/>
      <c r="P1772" s="189"/>
      <c r="Q1772" s="74"/>
    </row>
    <row r="1773" spans="1:17" ht="24" x14ac:dyDescent="0.25">
      <c r="A1773" s="190"/>
      <c r="B1773" s="189"/>
      <c r="C1773" s="189"/>
      <c r="D1773" s="189"/>
      <c r="E1773" s="189"/>
      <c r="F1773" s="189"/>
      <c r="G1773" s="114" t="s">
        <v>9</v>
      </c>
      <c r="H1773" s="32">
        <f t="shared" si="446"/>
        <v>0</v>
      </c>
      <c r="I1773" s="32">
        <v>0</v>
      </c>
      <c r="J1773" s="32">
        <v>0</v>
      </c>
      <c r="K1773" s="32">
        <v>0</v>
      </c>
      <c r="L1773" s="32">
        <v>0</v>
      </c>
      <c r="M1773" s="32">
        <v>0</v>
      </c>
      <c r="N1773" s="32">
        <v>0</v>
      </c>
      <c r="O1773" s="189"/>
      <c r="P1773" s="189"/>
      <c r="Q1773" s="74"/>
    </row>
    <row r="1774" spans="1:17" ht="36" x14ac:dyDescent="0.25">
      <c r="A1774" s="190" t="s">
        <v>2793</v>
      </c>
      <c r="B1774" s="189" t="s">
        <v>2749</v>
      </c>
      <c r="C1774" s="189" t="s">
        <v>214</v>
      </c>
      <c r="D1774" s="189">
        <v>2028</v>
      </c>
      <c r="E1774" s="189" t="s">
        <v>2794</v>
      </c>
      <c r="F1774" s="189" t="s">
        <v>94</v>
      </c>
      <c r="G1774" s="114" t="s">
        <v>4</v>
      </c>
      <c r="H1774" s="32">
        <f>SUM(H1775:H1778)</f>
        <v>2</v>
      </c>
      <c r="I1774" s="32">
        <f t="shared" ref="I1774:N1774" si="455">SUM(I1775:I1778)</f>
        <v>0</v>
      </c>
      <c r="J1774" s="32">
        <f t="shared" si="455"/>
        <v>0</v>
      </c>
      <c r="K1774" s="32">
        <f t="shared" si="455"/>
        <v>0</v>
      </c>
      <c r="L1774" s="32">
        <f t="shared" si="455"/>
        <v>2</v>
      </c>
      <c r="M1774" s="32">
        <f t="shared" si="455"/>
        <v>0</v>
      </c>
      <c r="N1774" s="32">
        <f t="shared" si="455"/>
        <v>0</v>
      </c>
      <c r="O1774" s="189">
        <v>1000</v>
      </c>
      <c r="P1774" s="189" t="s">
        <v>2795</v>
      </c>
      <c r="Q1774" s="74"/>
    </row>
    <row r="1775" spans="1:17" ht="15.75" x14ac:dyDescent="0.25">
      <c r="A1775" s="190"/>
      <c r="B1775" s="189"/>
      <c r="C1775" s="189"/>
      <c r="D1775" s="189"/>
      <c r="E1775" s="189"/>
      <c r="F1775" s="189"/>
      <c r="G1775" s="114" t="s">
        <v>6</v>
      </c>
      <c r="H1775" s="32">
        <f t="shared" si="446"/>
        <v>0</v>
      </c>
      <c r="I1775" s="32">
        <v>0</v>
      </c>
      <c r="J1775" s="32">
        <v>0</v>
      </c>
      <c r="K1775" s="32">
        <v>0</v>
      </c>
      <c r="L1775" s="32">
        <v>0</v>
      </c>
      <c r="M1775" s="32">
        <v>0</v>
      </c>
      <c r="N1775" s="32">
        <v>0</v>
      </c>
      <c r="O1775" s="189"/>
      <c r="P1775" s="189"/>
      <c r="Q1775" s="74"/>
    </row>
    <row r="1776" spans="1:17" ht="36" x14ac:dyDescent="0.25">
      <c r="A1776" s="190"/>
      <c r="B1776" s="189"/>
      <c r="C1776" s="189"/>
      <c r="D1776" s="189"/>
      <c r="E1776" s="189"/>
      <c r="F1776" s="189"/>
      <c r="G1776" s="114" t="s">
        <v>7</v>
      </c>
      <c r="H1776" s="32">
        <f t="shared" si="446"/>
        <v>2</v>
      </c>
      <c r="I1776" s="32">
        <v>0</v>
      </c>
      <c r="J1776" s="32">
        <v>0</v>
      </c>
      <c r="K1776" s="32">
        <v>0</v>
      </c>
      <c r="L1776" s="32">
        <v>2</v>
      </c>
      <c r="M1776" s="32">
        <v>0</v>
      </c>
      <c r="N1776" s="32">
        <v>0</v>
      </c>
      <c r="O1776" s="189"/>
      <c r="P1776" s="189"/>
      <c r="Q1776" s="74"/>
    </row>
    <row r="1777" spans="1:17" ht="15.75" x14ac:dyDescent="0.25">
      <c r="A1777" s="190"/>
      <c r="B1777" s="189"/>
      <c r="C1777" s="189"/>
      <c r="D1777" s="189"/>
      <c r="E1777" s="189"/>
      <c r="F1777" s="189"/>
      <c r="G1777" s="114" t="s">
        <v>8</v>
      </c>
      <c r="H1777" s="32">
        <f t="shared" si="446"/>
        <v>0</v>
      </c>
      <c r="I1777" s="32">
        <v>0</v>
      </c>
      <c r="J1777" s="32">
        <v>0</v>
      </c>
      <c r="K1777" s="32">
        <v>0</v>
      </c>
      <c r="L1777" s="32">
        <v>0</v>
      </c>
      <c r="M1777" s="32">
        <v>0</v>
      </c>
      <c r="N1777" s="32">
        <v>0</v>
      </c>
      <c r="O1777" s="189"/>
      <c r="P1777" s="189"/>
      <c r="Q1777" s="74"/>
    </row>
    <row r="1778" spans="1:17" ht="24" x14ac:dyDescent="0.25">
      <c r="A1778" s="190"/>
      <c r="B1778" s="189"/>
      <c r="C1778" s="189"/>
      <c r="D1778" s="189"/>
      <c r="E1778" s="189"/>
      <c r="F1778" s="189"/>
      <c r="G1778" s="114" t="s">
        <v>9</v>
      </c>
      <c r="H1778" s="32">
        <f t="shared" si="446"/>
        <v>0</v>
      </c>
      <c r="I1778" s="32">
        <v>0</v>
      </c>
      <c r="J1778" s="32">
        <v>0</v>
      </c>
      <c r="K1778" s="32">
        <v>0</v>
      </c>
      <c r="L1778" s="32">
        <v>0</v>
      </c>
      <c r="M1778" s="32">
        <v>0</v>
      </c>
      <c r="N1778" s="32">
        <v>0</v>
      </c>
      <c r="O1778" s="189"/>
      <c r="P1778" s="189"/>
      <c r="Q1778" s="74"/>
    </row>
    <row r="1779" spans="1:17" ht="36" x14ac:dyDescent="0.25">
      <c r="A1779" s="190" t="s">
        <v>2796</v>
      </c>
      <c r="B1779" s="189" t="s">
        <v>2749</v>
      </c>
      <c r="C1779" s="189" t="s">
        <v>214</v>
      </c>
      <c r="D1779" s="189">
        <v>2028</v>
      </c>
      <c r="E1779" s="189" t="s">
        <v>2794</v>
      </c>
      <c r="F1779" s="189" t="s">
        <v>2771</v>
      </c>
      <c r="G1779" s="114" t="s">
        <v>4</v>
      </c>
      <c r="H1779" s="32">
        <f>SUM(H1780:H1783)</f>
        <v>20</v>
      </c>
      <c r="I1779" s="32">
        <f t="shared" ref="I1779:N1779" si="456">SUM(I1780:I1783)</f>
        <v>0</v>
      </c>
      <c r="J1779" s="32">
        <f t="shared" si="456"/>
        <v>0</v>
      </c>
      <c r="K1779" s="32">
        <f t="shared" si="456"/>
        <v>0</v>
      </c>
      <c r="L1779" s="32">
        <f t="shared" si="456"/>
        <v>20</v>
      </c>
      <c r="M1779" s="32">
        <f t="shared" si="456"/>
        <v>0</v>
      </c>
      <c r="N1779" s="32">
        <f t="shared" si="456"/>
        <v>0</v>
      </c>
      <c r="O1779" s="189">
        <v>1000</v>
      </c>
      <c r="P1779" s="189" t="s">
        <v>2790</v>
      </c>
      <c r="Q1779" s="74"/>
    </row>
    <row r="1780" spans="1:17" ht="15.75" x14ac:dyDescent="0.25">
      <c r="A1780" s="190"/>
      <c r="B1780" s="189"/>
      <c r="C1780" s="189"/>
      <c r="D1780" s="189"/>
      <c r="E1780" s="189"/>
      <c r="F1780" s="189"/>
      <c r="G1780" s="114" t="s">
        <v>6</v>
      </c>
      <c r="H1780" s="32">
        <f t="shared" si="446"/>
        <v>0</v>
      </c>
      <c r="I1780" s="32">
        <v>0</v>
      </c>
      <c r="J1780" s="32">
        <v>0</v>
      </c>
      <c r="K1780" s="32">
        <v>0</v>
      </c>
      <c r="L1780" s="32">
        <v>0</v>
      </c>
      <c r="M1780" s="32">
        <v>0</v>
      </c>
      <c r="N1780" s="32">
        <v>0</v>
      </c>
      <c r="O1780" s="189"/>
      <c r="P1780" s="189"/>
      <c r="Q1780" s="74"/>
    </row>
    <row r="1781" spans="1:17" ht="36" x14ac:dyDescent="0.25">
      <c r="A1781" s="190"/>
      <c r="B1781" s="189"/>
      <c r="C1781" s="189"/>
      <c r="D1781" s="189"/>
      <c r="E1781" s="189"/>
      <c r="F1781" s="189"/>
      <c r="G1781" s="114" t="s">
        <v>7</v>
      </c>
      <c r="H1781" s="32">
        <f t="shared" si="446"/>
        <v>18.2</v>
      </c>
      <c r="I1781" s="32">
        <v>0</v>
      </c>
      <c r="J1781" s="32">
        <v>0</v>
      </c>
      <c r="K1781" s="32">
        <v>0</v>
      </c>
      <c r="L1781" s="32">
        <v>18.2</v>
      </c>
      <c r="M1781" s="32">
        <v>0</v>
      </c>
      <c r="N1781" s="32">
        <v>0</v>
      </c>
      <c r="O1781" s="189"/>
      <c r="P1781" s="189"/>
      <c r="Q1781" s="74"/>
    </row>
    <row r="1782" spans="1:17" ht="15.75" x14ac:dyDescent="0.25">
      <c r="A1782" s="190"/>
      <c r="B1782" s="189"/>
      <c r="C1782" s="189"/>
      <c r="D1782" s="189"/>
      <c r="E1782" s="189"/>
      <c r="F1782" s="189"/>
      <c r="G1782" s="114" t="s">
        <v>8</v>
      </c>
      <c r="H1782" s="32">
        <f t="shared" si="446"/>
        <v>1.8</v>
      </c>
      <c r="I1782" s="32">
        <v>0</v>
      </c>
      <c r="J1782" s="32">
        <v>0</v>
      </c>
      <c r="K1782" s="32">
        <v>0</v>
      </c>
      <c r="L1782" s="32">
        <v>1.8</v>
      </c>
      <c r="M1782" s="32">
        <v>0</v>
      </c>
      <c r="N1782" s="32">
        <v>0</v>
      </c>
      <c r="O1782" s="189"/>
      <c r="P1782" s="189"/>
      <c r="Q1782" s="74"/>
    </row>
    <row r="1783" spans="1:17" ht="24" x14ac:dyDescent="0.25">
      <c r="A1783" s="190"/>
      <c r="B1783" s="189"/>
      <c r="C1783" s="189"/>
      <c r="D1783" s="189"/>
      <c r="E1783" s="189"/>
      <c r="F1783" s="189"/>
      <c r="G1783" s="114" t="s">
        <v>9</v>
      </c>
      <c r="H1783" s="32">
        <f t="shared" si="446"/>
        <v>0</v>
      </c>
      <c r="I1783" s="32">
        <v>0</v>
      </c>
      <c r="J1783" s="32">
        <v>0</v>
      </c>
      <c r="K1783" s="32">
        <v>0</v>
      </c>
      <c r="L1783" s="32">
        <v>0</v>
      </c>
      <c r="M1783" s="32">
        <v>0</v>
      </c>
      <c r="N1783" s="32">
        <v>0</v>
      </c>
      <c r="O1783" s="189"/>
      <c r="P1783" s="189"/>
      <c r="Q1783" s="74"/>
    </row>
    <row r="1784" spans="1:17" ht="36" x14ac:dyDescent="0.25">
      <c r="A1784" s="190" t="s">
        <v>2797</v>
      </c>
      <c r="B1784" s="189" t="s">
        <v>2749</v>
      </c>
      <c r="C1784" s="189" t="s">
        <v>214</v>
      </c>
      <c r="D1784" s="189">
        <v>2028</v>
      </c>
      <c r="E1784" s="189" t="s">
        <v>2798</v>
      </c>
      <c r="F1784" s="189" t="s">
        <v>453</v>
      </c>
      <c r="G1784" s="114" t="s">
        <v>4</v>
      </c>
      <c r="H1784" s="32">
        <f>SUM(H1785:H1788)</f>
        <v>34.900000000000006</v>
      </c>
      <c r="I1784" s="32">
        <f t="shared" ref="I1784:N1784" si="457">SUM(I1785:I1788)</f>
        <v>0</v>
      </c>
      <c r="J1784" s="32">
        <f t="shared" si="457"/>
        <v>0</v>
      </c>
      <c r="K1784" s="32">
        <f t="shared" si="457"/>
        <v>0</v>
      </c>
      <c r="L1784" s="32">
        <f t="shared" si="457"/>
        <v>34.900000000000006</v>
      </c>
      <c r="M1784" s="32">
        <f t="shared" si="457"/>
        <v>0</v>
      </c>
      <c r="N1784" s="32">
        <f t="shared" si="457"/>
        <v>0</v>
      </c>
      <c r="O1784" s="189">
        <v>1000</v>
      </c>
      <c r="P1784" s="189" t="s">
        <v>2790</v>
      </c>
      <c r="Q1784" s="74"/>
    </row>
    <row r="1785" spans="1:17" ht="15.75" x14ac:dyDescent="0.25">
      <c r="A1785" s="190"/>
      <c r="B1785" s="189"/>
      <c r="C1785" s="189"/>
      <c r="D1785" s="189"/>
      <c r="E1785" s="189"/>
      <c r="F1785" s="189"/>
      <c r="G1785" s="114" t="s">
        <v>6</v>
      </c>
      <c r="H1785" s="32">
        <f t="shared" si="446"/>
        <v>32.5</v>
      </c>
      <c r="I1785" s="32">
        <v>0</v>
      </c>
      <c r="J1785" s="32">
        <v>0</v>
      </c>
      <c r="K1785" s="32">
        <v>0</v>
      </c>
      <c r="L1785" s="32">
        <v>32.5</v>
      </c>
      <c r="M1785" s="32">
        <v>0</v>
      </c>
      <c r="N1785" s="32">
        <v>0</v>
      </c>
      <c r="O1785" s="189"/>
      <c r="P1785" s="189"/>
      <c r="Q1785" s="74"/>
    </row>
    <row r="1786" spans="1:17" ht="36" x14ac:dyDescent="0.25">
      <c r="A1786" s="190"/>
      <c r="B1786" s="189"/>
      <c r="C1786" s="189"/>
      <c r="D1786" s="189"/>
      <c r="E1786" s="189"/>
      <c r="F1786" s="189"/>
      <c r="G1786" s="114" t="s">
        <v>7</v>
      </c>
      <c r="H1786" s="32">
        <f t="shared" si="446"/>
        <v>1.2</v>
      </c>
      <c r="I1786" s="32">
        <v>0</v>
      </c>
      <c r="J1786" s="32">
        <v>0</v>
      </c>
      <c r="K1786" s="32">
        <v>0</v>
      </c>
      <c r="L1786" s="32">
        <v>1.2</v>
      </c>
      <c r="M1786" s="32">
        <v>0</v>
      </c>
      <c r="N1786" s="32">
        <v>0</v>
      </c>
      <c r="O1786" s="189"/>
      <c r="P1786" s="189"/>
      <c r="Q1786" s="74"/>
    </row>
    <row r="1787" spans="1:17" ht="15.75" x14ac:dyDescent="0.25">
      <c r="A1787" s="190"/>
      <c r="B1787" s="189"/>
      <c r="C1787" s="189"/>
      <c r="D1787" s="189"/>
      <c r="E1787" s="189"/>
      <c r="F1787" s="189"/>
      <c r="G1787" s="114" t="s">
        <v>8</v>
      </c>
      <c r="H1787" s="32">
        <f t="shared" si="446"/>
        <v>1.2</v>
      </c>
      <c r="I1787" s="32">
        <v>0</v>
      </c>
      <c r="J1787" s="32">
        <v>0</v>
      </c>
      <c r="K1787" s="32">
        <v>0</v>
      </c>
      <c r="L1787" s="32">
        <v>1.2</v>
      </c>
      <c r="M1787" s="32">
        <v>0</v>
      </c>
      <c r="N1787" s="32">
        <v>0</v>
      </c>
      <c r="O1787" s="189"/>
      <c r="P1787" s="189"/>
      <c r="Q1787" s="74"/>
    </row>
    <row r="1788" spans="1:17" ht="24" x14ac:dyDescent="0.25">
      <c r="A1788" s="190"/>
      <c r="B1788" s="189"/>
      <c r="C1788" s="189"/>
      <c r="D1788" s="189"/>
      <c r="E1788" s="189"/>
      <c r="F1788" s="189"/>
      <c r="G1788" s="114" t="s">
        <v>9</v>
      </c>
      <c r="H1788" s="32">
        <f t="shared" si="446"/>
        <v>0</v>
      </c>
      <c r="I1788" s="32">
        <v>0</v>
      </c>
      <c r="J1788" s="32">
        <v>0</v>
      </c>
      <c r="K1788" s="32">
        <v>0</v>
      </c>
      <c r="L1788" s="32">
        <v>0</v>
      </c>
      <c r="M1788" s="32">
        <v>0</v>
      </c>
      <c r="N1788" s="32">
        <v>0</v>
      </c>
      <c r="O1788" s="189"/>
      <c r="P1788" s="189"/>
      <c r="Q1788" s="74"/>
    </row>
    <row r="1789" spans="1:17" ht="49.5" customHeight="1" x14ac:dyDescent="0.25">
      <c r="A1789" s="190" t="s">
        <v>2799</v>
      </c>
      <c r="B1789" s="189" t="s">
        <v>2749</v>
      </c>
      <c r="C1789" s="189" t="s">
        <v>214</v>
      </c>
      <c r="D1789" s="189">
        <v>2028</v>
      </c>
      <c r="E1789" s="189" t="s">
        <v>2798</v>
      </c>
      <c r="F1789" s="189" t="s">
        <v>2800</v>
      </c>
      <c r="G1789" s="114" t="s">
        <v>4</v>
      </c>
      <c r="H1789" s="32">
        <f t="shared" ref="H1789:N1789" si="458">SUM(H1790:H1793)</f>
        <v>40</v>
      </c>
      <c r="I1789" s="32">
        <f t="shared" si="458"/>
        <v>0</v>
      </c>
      <c r="J1789" s="32">
        <f t="shared" si="458"/>
        <v>0</v>
      </c>
      <c r="K1789" s="32">
        <f t="shared" si="458"/>
        <v>0</v>
      </c>
      <c r="L1789" s="32">
        <f t="shared" si="458"/>
        <v>40</v>
      </c>
      <c r="M1789" s="32">
        <f t="shared" si="458"/>
        <v>0</v>
      </c>
      <c r="N1789" s="32">
        <f t="shared" si="458"/>
        <v>0</v>
      </c>
      <c r="O1789" s="189">
        <v>1000</v>
      </c>
      <c r="P1789" s="189" t="s">
        <v>2790</v>
      </c>
      <c r="Q1789" s="74"/>
    </row>
    <row r="1790" spans="1:17" ht="15.75" x14ac:dyDescent="0.25">
      <c r="A1790" s="190"/>
      <c r="B1790" s="189"/>
      <c r="C1790" s="189"/>
      <c r="D1790" s="189"/>
      <c r="E1790" s="189"/>
      <c r="F1790" s="189"/>
      <c r="G1790" s="114" t="s">
        <v>6</v>
      </c>
      <c r="H1790" s="32">
        <f t="shared" si="446"/>
        <v>0</v>
      </c>
      <c r="I1790" s="32">
        <v>0</v>
      </c>
      <c r="J1790" s="32">
        <v>0</v>
      </c>
      <c r="K1790" s="32">
        <v>0</v>
      </c>
      <c r="L1790" s="32">
        <v>0</v>
      </c>
      <c r="M1790" s="32">
        <v>0</v>
      </c>
      <c r="N1790" s="32">
        <v>0</v>
      </c>
      <c r="O1790" s="189"/>
      <c r="P1790" s="189"/>
      <c r="Q1790" s="74"/>
    </row>
    <row r="1791" spans="1:17" ht="36" x14ac:dyDescent="0.25">
      <c r="A1791" s="190"/>
      <c r="B1791" s="189"/>
      <c r="C1791" s="189"/>
      <c r="D1791" s="189"/>
      <c r="E1791" s="189"/>
      <c r="F1791" s="189"/>
      <c r="G1791" s="114" t="s">
        <v>7</v>
      </c>
      <c r="H1791" s="32">
        <f t="shared" si="446"/>
        <v>40</v>
      </c>
      <c r="I1791" s="32">
        <v>0</v>
      </c>
      <c r="J1791" s="32">
        <v>0</v>
      </c>
      <c r="K1791" s="32">
        <v>0</v>
      </c>
      <c r="L1791" s="32">
        <v>40</v>
      </c>
      <c r="M1791" s="32">
        <v>0</v>
      </c>
      <c r="N1791" s="32">
        <v>0</v>
      </c>
      <c r="O1791" s="189"/>
      <c r="P1791" s="189"/>
      <c r="Q1791" s="74"/>
    </row>
    <row r="1792" spans="1:17" ht="15.75" x14ac:dyDescent="0.25">
      <c r="A1792" s="190"/>
      <c r="B1792" s="189"/>
      <c r="C1792" s="189"/>
      <c r="D1792" s="189"/>
      <c r="E1792" s="189"/>
      <c r="F1792" s="189"/>
      <c r="G1792" s="114" t="s">
        <v>8</v>
      </c>
      <c r="H1792" s="32">
        <f t="shared" si="446"/>
        <v>0</v>
      </c>
      <c r="I1792" s="32">
        <v>0</v>
      </c>
      <c r="J1792" s="32">
        <v>0</v>
      </c>
      <c r="K1792" s="32">
        <v>0</v>
      </c>
      <c r="L1792" s="32">
        <v>0</v>
      </c>
      <c r="M1792" s="32">
        <v>0</v>
      </c>
      <c r="N1792" s="32">
        <v>0</v>
      </c>
      <c r="O1792" s="189"/>
      <c r="P1792" s="189"/>
      <c r="Q1792" s="74"/>
    </row>
    <row r="1793" spans="1:17" ht="24" x14ac:dyDescent="0.25">
      <c r="A1793" s="190"/>
      <c r="B1793" s="189"/>
      <c r="C1793" s="189"/>
      <c r="D1793" s="189"/>
      <c r="E1793" s="189"/>
      <c r="F1793" s="189"/>
      <c r="G1793" s="114" t="s">
        <v>9</v>
      </c>
      <c r="H1793" s="32">
        <f t="shared" si="446"/>
        <v>0</v>
      </c>
      <c r="I1793" s="32">
        <v>0</v>
      </c>
      <c r="J1793" s="32">
        <v>0</v>
      </c>
      <c r="K1793" s="32">
        <v>0</v>
      </c>
      <c r="L1793" s="32">
        <v>0</v>
      </c>
      <c r="M1793" s="32">
        <v>0</v>
      </c>
      <c r="N1793" s="32">
        <v>0</v>
      </c>
      <c r="O1793" s="189"/>
      <c r="P1793" s="189"/>
      <c r="Q1793" s="74"/>
    </row>
    <row r="1794" spans="1:17" ht="105" customHeight="1" x14ac:dyDescent="0.25">
      <c r="A1794" s="190" t="s">
        <v>2801</v>
      </c>
      <c r="B1794" s="189" t="s">
        <v>2749</v>
      </c>
      <c r="C1794" s="189" t="s">
        <v>214</v>
      </c>
      <c r="D1794" s="189">
        <v>2028</v>
      </c>
      <c r="E1794" s="189" t="s">
        <v>2798</v>
      </c>
      <c r="F1794" s="189" t="s">
        <v>2802</v>
      </c>
      <c r="G1794" s="114" t="s">
        <v>4</v>
      </c>
      <c r="H1794" s="32">
        <f>SUM(H1795:H1798)</f>
        <v>400</v>
      </c>
      <c r="I1794" s="32">
        <f t="shared" ref="I1794:N1794" si="459">SUM(I1795:I1798)</f>
        <v>0</v>
      </c>
      <c r="J1794" s="32">
        <f t="shared" si="459"/>
        <v>0</v>
      </c>
      <c r="K1794" s="32">
        <f t="shared" si="459"/>
        <v>0</v>
      </c>
      <c r="L1794" s="32">
        <f t="shared" si="459"/>
        <v>400</v>
      </c>
      <c r="M1794" s="32">
        <f t="shared" si="459"/>
        <v>0</v>
      </c>
      <c r="N1794" s="32">
        <f t="shared" si="459"/>
        <v>0</v>
      </c>
      <c r="O1794" s="189">
        <v>1000</v>
      </c>
      <c r="P1794" s="189" t="s">
        <v>2790</v>
      </c>
      <c r="Q1794" s="74"/>
    </row>
    <row r="1795" spans="1:17" ht="15.75" x14ac:dyDescent="0.25">
      <c r="A1795" s="190"/>
      <c r="B1795" s="189"/>
      <c r="C1795" s="189"/>
      <c r="D1795" s="189"/>
      <c r="E1795" s="189"/>
      <c r="F1795" s="189"/>
      <c r="G1795" s="114" t="s">
        <v>262</v>
      </c>
      <c r="H1795" s="32">
        <f t="shared" ref="H1795:H1843" si="460">SUM(I1795:N1795)</f>
        <v>372</v>
      </c>
      <c r="I1795" s="32">
        <v>0</v>
      </c>
      <c r="J1795" s="32">
        <v>0</v>
      </c>
      <c r="K1795" s="32">
        <v>0</v>
      </c>
      <c r="L1795" s="32">
        <v>372</v>
      </c>
      <c r="M1795" s="32">
        <v>0</v>
      </c>
      <c r="N1795" s="32">
        <v>0</v>
      </c>
      <c r="O1795" s="189"/>
      <c r="P1795" s="189"/>
      <c r="Q1795" s="74"/>
    </row>
    <row r="1796" spans="1:17" ht="36" x14ac:dyDescent="0.25">
      <c r="A1796" s="190"/>
      <c r="B1796" s="189"/>
      <c r="C1796" s="189"/>
      <c r="D1796" s="189"/>
      <c r="E1796" s="189"/>
      <c r="F1796" s="189"/>
      <c r="G1796" s="114" t="s">
        <v>7</v>
      </c>
      <c r="H1796" s="32">
        <f t="shared" si="460"/>
        <v>14</v>
      </c>
      <c r="I1796" s="32">
        <v>0</v>
      </c>
      <c r="J1796" s="32">
        <v>0</v>
      </c>
      <c r="K1796" s="32">
        <v>0</v>
      </c>
      <c r="L1796" s="32">
        <v>14</v>
      </c>
      <c r="M1796" s="32">
        <v>0</v>
      </c>
      <c r="N1796" s="32">
        <v>0</v>
      </c>
      <c r="O1796" s="189"/>
      <c r="P1796" s="189"/>
      <c r="Q1796" s="74"/>
    </row>
    <row r="1797" spans="1:17" ht="15.75" x14ac:dyDescent="0.25">
      <c r="A1797" s="190"/>
      <c r="B1797" s="189"/>
      <c r="C1797" s="189"/>
      <c r="D1797" s="189"/>
      <c r="E1797" s="189"/>
      <c r="F1797" s="189"/>
      <c r="G1797" s="114" t="s">
        <v>8</v>
      </c>
      <c r="H1797" s="32">
        <f t="shared" si="460"/>
        <v>14</v>
      </c>
      <c r="I1797" s="32">
        <v>0</v>
      </c>
      <c r="J1797" s="32">
        <v>0</v>
      </c>
      <c r="K1797" s="32">
        <v>0</v>
      </c>
      <c r="L1797" s="32">
        <v>14</v>
      </c>
      <c r="M1797" s="32">
        <v>0</v>
      </c>
      <c r="N1797" s="32">
        <v>0</v>
      </c>
      <c r="O1797" s="189"/>
      <c r="P1797" s="189"/>
      <c r="Q1797" s="74"/>
    </row>
    <row r="1798" spans="1:17" ht="24" x14ac:dyDescent="0.25">
      <c r="A1798" s="190"/>
      <c r="B1798" s="189"/>
      <c r="C1798" s="189"/>
      <c r="D1798" s="189"/>
      <c r="E1798" s="189"/>
      <c r="F1798" s="189"/>
      <c r="G1798" s="114" t="s">
        <v>9</v>
      </c>
      <c r="H1798" s="32">
        <f t="shared" si="460"/>
        <v>0</v>
      </c>
      <c r="I1798" s="32">
        <v>0</v>
      </c>
      <c r="J1798" s="32">
        <v>0</v>
      </c>
      <c r="K1798" s="32">
        <v>0</v>
      </c>
      <c r="L1798" s="32">
        <v>0</v>
      </c>
      <c r="M1798" s="32">
        <v>0</v>
      </c>
      <c r="N1798" s="32">
        <v>0</v>
      </c>
      <c r="O1798" s="189"/>
      <c r="P1798" s="189"/>
      <c r="Q1798" s="74"/>
    </row>
    <row r="1799" spans="1:17" ht="36" x14ac:dyDescent="0.25">
      <c r="A1799" s="190" t="s">
        <v>2803</v>
      </c>
      <c r="B1799" s="189" t="s">
        <v>2749</v>
      </c>
      <c r="C1799" s="189" t="s">
        <v>214</v>
      </c>
      <c r="D1799" s="189">
        <v>2028</v>
      </c>
      <c r="E1799" s="189" t="s">
        <v>2798</v>
      </c>
      <c r="F1799" s="189" t="s">
        <v>506</v>
      </c>
      <c r="G1799" s="114" t="s">
        <v>4</v>
      </c>
      <c r="H1799" s="32">
        <f>SUM(H1800:H1803)</f>
        <v>10</v>
      </c>
      <c r="I1799" s="32">
        <f t="shared" ref="I1799:N1799" si="461">SUM(I1800:I1803)</f>
        <v>0</v>
      </c>
      <c r="J1799" s="32">
        <f t="shared" si="461"/>
        <v>0</v>
      </c>
      <c r="K1799" s="32">
        <f t="shared" si="461"/>
        <v>0</v>
      </c>
      <c r="L1799" s="32">
        <f t="shared" si="461"/>
        <v>10</v>
      </c>
      <c r="M1799" s="32">
        <f t="shared" si="461"/>
        <v>0</v>
      </c>
      <c r="N1799" s="32">
        <f t="shared" si="461"/>
        <v>0</v>
      </c>
      <c r="O1799" s="189">
        <v>1000</v>
      </c>
      <c r="P1799" s="189" t="s">
        <v>2790</v>
      </c>
      <c r="Q1799" s="74"/>
    </row>
    <row r="1800" spans="1:17" ht="15.75" x14ac:dyDescent="0.25">
      <c r="A1800" s="190"/>
      <c r="B1800" s="189"/>
      <c r="C1800" s="189"/>
      <c r="D1800" s="189"/>
      <c r="E1800" s="189"/>
      <c r="F1800" s="189"/>
      <c r="G1800" s="114" t="s">
        <v>262</v>
      </c>
      <c r="H1800" s="32">
        <f t="shared" si="460"/>
        <v>0</v>
      </c>
      <c r="I1800" s="32">
        <v>0</v>
      </c>
      <c r="J1800" s="32">
        <v>0</v>
      </c>
      <c r="K1800" s="32">
        <v>0</v>
      </c>
      <c r="L1800" s="32">
        <v>0</v>
      </c>
      <c r="M1800" s="32">
        <v>0</v>
      </c>
      <c r="N1800" s="32">
        <v>0</v>
      </c>
      <c r="O1800" s="189"/>
      <c r="P1800" s="189"/>
      <c r="Q1800" s="74"/>
    </row>
    <row r="1801" spans="1:17" ht="36" x14ac:dyDescent="0.25">
      <c r="A1801" s="190"/>
      <c r="B1801" s="189"/>
      <c r="C1801" s="189"/>
      <c r="D1801" s="189"/>
      <c r="E1801" s="189"/>
      <c r="F1801" s="189"/>
      <c r="G1801" s="114" t="s">
        <v>7</v>
      </c>
      <c r="H1801" s="32">
        <f t="shared" si="460"/>
        <v>9.1</v>
      </c>
      <c r="I1801" s="32">
        <v>0</v>
      </c>
      <c r="J1801" s="32">
        <v>0</v>
      </c>
      <c r="K1801" s="32">
        <v>0</v>
      </c>
      <c r="L1801" s="32">
        <v>9.1</v>
      </c>
      <c r="M1801" s="32">
        <v>0</v>
      </c>
      <c r="N1801" s="32">
        <v>0</v>
      </c>
      <c r="O1801" s="189"/>
      <c r="P1801" s="189"/>
      <c r="Q1801" s="74"/>
    </row>
    <row r="1802" spans="1:17" ht="15.75" x14ac:dyDescent="0.25">
      <c r="A1802" s="190"/>
      <c r="B1802" s="189"/>
      <c r="C1802" s="189"/>
      <c r="D1802" s="189"/>
      <c r="E1802" s="189"/>
      <c r="F1802" s="189"/>
      <c r="G1802" s="114" t="s">
        <v>8</v>
      </c>
      <c r="H1802" s="32">
        <f t="shared" si="460"/>
        <v>0.9</v>
      </c>
      <c r="I1802" s="32">
        <v>0</v>
      </c>
      <c r="J1802" s="32">
        <v>0</v>
      </c>
      <c r="K1802" s="32">
        <v>0</v>
      </c>
      <c r="L1802" s="32">
        <v>0.9</v>
      </c>
      <c r="M1802" s="32">
        <v>0</v>
      </c>
      <c r="N1802" s="32">
        <v>0</v>
      </c>
      <c r="O1802" s="189"/>
      <c r="P1802" s="189"/>
      <c r="Q1802" s="74"/>
    </row>
    <row r="1803" spans="1:17" ht="24" x14ac:dyDescent="0.25">
      <c r="A1803" s="190"/>
      <c r="B1803" s="189"/>
      <c r="C1803" s="189"/>
      <c r="D1803" s="189"/>
      <c r="E1803" s="189"/>
      <c r="F1803" s="189"/>
      <c r="G1803" s="114" t="s">
        <v>9</v>
      </c>
      <c r="H1803" s="32">
        <f t="shared" si="460"/>
        <v>0</v>
      </c>
      <c r="I1803" s="32">
        <v>0</v>
      </c>
      <c r="J1803" s="32">
        <v>0</v>
      </c>
      <c r="K1803" s="32">
        <v>0</v>
      </c>
      <c r="L1803" s="32">
        <v>0</v>
      </c>
      <c r="M1803" s="32">
        <v>0</v>
      </c>
      <c r="N1803" s="32">
        <v>0</v>
      </c>
      <c r="O1803" s="189"/>
      <c r="P1803" s="189"/>
      <c r="Q1803" s="74"/>
    </row>
    <row r="1804" spans="1:17" ht="36" x14ac:dyDescent="0.25">
      <c r="A1804" s="190" t="s">
        <v>2804</v>
      </c>
      <c r="B1804" s="189" t="s">
        <v>2749</v>
      </c>
      <c r="C1804" s="189" t="s">
        <v>214</v>
      </c>
      <c r="D1804" s="189">
        <v>2028</v>
      </c>
      <c r="E1804" s="189">
        <v>252</v>
      </c>
      <c r="F1804" s="189" t="s">
        <v>2805</v>
      </c>
      <c r="G1804" s="114" t="s">
        <v>4</v>
      </c>
      <c r="H1804" s="32">
        <f>SUM(H1805:H1808)</f>
        <v>80</v>
      </c>
      <c r="I1804" s="32">
        <f t="shared" ref="I1804:N1804" si="462">SUM(I1805:I1808)</f>
        <v>0</v>
      </c>
      <c r="J1804" s="32">
        <f t="shared" si="462"/>
        <v>0</v>
      </c>
      <c r="K1804" s="32">
        <f t="shared" si="462"/>
        <v>0</v>
      </c>
      <c r="L1804" s="32">
        <f t="shared" si="462"/>
        <v>80</v>
      </c>
      <c r="M1804" s="32">
        <f t="shared" si="462"/>
        <v>0</v>
      </c>
      <c r="N1804" s="32">
        <f t="shared" si="462"/>
        <v>0</v>
      </c>
      <c r="O1804" s="189">
        <v>756</v>
      </c>
      <c r="P1804" s="189" t="s">
        <v>2751</v>
      </c>
      <c r="Q1804" s="74"/>
    </row>
    <row r="1805" spans="1:17" ht="15.75" x14ac:dyDescent="0.25">
      <c r="A1805" s="190"/>
      <c r="B1805" s="189"/>
      <c r="C1805" s="189"/>
      <c r="D1805" s="189"/>
      <c r="E1805" s="189"/>
      <c r="F1805" s="189"/>
      <c r="G1805" s="114" t="s">
        <v>262</v>
      </c>
      <c r="H1805" s="32">
        <f t="shared" si="460"/>
        <v>0</v>
      </c>
      <c r="I1805" s="32">
        <v>0</v>
      </c>
      <c r="J1805" s="32">
        <v>0</v>
      </c>
      <c r="K1805" s="32">
        <v>0</v>
      </c>
      <c r="L1805" s="32">
        <v>0</v>
      </c>
      <c r="M1805" s="32">
        <v>0</v>
      </c>
      <c r="N1805" s="32">
        <v>0</v>
      </c>
      <c r="O1805" s="189"/>
      <c r="P1805" s="189"/>
      <c r="Q1805" s="74"/>
    </row>
    <row r="1806" spans="1:17" ht="36" x14ac:dyDescent="0.25">
      <c r="A1806" s="190"/>
      <c r="B1806" s="189"/>
      <c r="C1806" s="189"/>
      <c r="D1806" s="189"/>
      <c r="E1806" s="189"/>
      <c r="F1806" s="189"/>
      <c r="G1806" s="114" t="s">
        <v>7</v>
      </c>
      <c r="H1806" s="32">
        <f t="shared" si="460"/>
        <v>72.8</v>
      </c>
      <c r="I1806" s="32">
        <v>0</v>
      </c>
      <c r="J1806" s="32">
        <v>0</v>
      </c>
      <c r="K1806" s="32">
        <v>0</v>
      </c>
      <c r="L1806" s="32">
        <v>72.8</v>
      </c>
      <c r="M1806" s="32">
        <v>0</v>
      </c>
      <c r="N1806" s="32">
        <v>0</v>
      </c>
      <c r="O1806" s="189"/>
      <c r="P1806" s="189"/>
      <c r="Q1806" s="74"/>
    </row>
    <row r="1807" spans="1:17" ht="15.75" x14ac:dyDescent="0.25">
      <c r="A1807" s="190"/>
      <c r="B1807" s="189"/>
      <c r="C1807" s="189"/>
      <c r="D1807" s="189"/>
      <c r="E1807" s="189"/>
      <c r="F1807" s="189"/>
      <c r="G1807" s="114" t="s">
        <v>8</v>
      </c>
      <c r="H1807" s="32">
        <f t="shared" si="460"/>
        <v>7.2</v>
      </c>
      <c r="I1807" s="32">
        <v>0</v>
      </c>
      <c r="J1807" s="32">
        <v>0</v>
      </c>
      <c r="K1807" s="32">
        <v>0</v>
      </c>
      <c r="L1807" s="32">
        <v>7.2</v>
      </c>
      <c r="M1807" s="32">
        <v>0</v>
      </c>
      <c r="N1807" s="32">
        <v>0</v>
      </c>
      <c r="O1807" s="189"/>
      <c r="P1807" s="189"/>
      <c r="Q1807" s="74"/>
    </row>
    <row r="1808" spans="1:17" ht="24" x14ac:dyDescent="0.25">
      <c r="A1808" s="190"/>
      <c r="B1808" s="189"/>
      <c r="C1808" s="189"/>
      <c r="D1808" s="189"/>
      <c r="E1808" s="189"/>
      <c r="F1808" s="189"/>
      <c r="G1808" s="114" t="s">
        <v>9</v>
      </c>
      <c r="H1808" s="32">
        <f t="shared" si="460"/>
        <v>0</v>
      </c>
      <c r="I1808" s="32">
        <v>0</v>
      </c>
      <c r="J1808" s="32">
        <v>0</v>
      </c>
      <c r="K1808" s="32">
        <v>0</v>
      </c>
      <c r="L1808" s="32">
        <v>0</v>
      </c>
      <c r="M1808" s="32">
        <v>0</v>
      </c>
      <c r="N1808" s="32">
        <v>0</v>
      </c>
      <c r="O1808" s="189"/>
      <c r="P1808" s="189"/>
      <c r="Q1808" s="74"/>
    </row>
    <row r="1809" spans="1:17" ht="36" x14ac:dyDescent="0.25">
      <c r="A1809" s="190" t="s">
        <v>2806</v>
      </c>
      <c r="B1809" s="189" t="s">
        <v>2807</v>
      </c>
      <c r="C1809" s="189" t="s">
        <v>214</v>
      </c>
      <c r="D1809" s="189">
        <v>2029</v>
      </c>
      <c r="E1809" s="189">
        <v>252</v>
      </c>
      <c r="F1809" s="189" t="s">
        <v>2805</v>
      </c>
      <c r="G1809" s="114" t="s">
        <v>4</v>
      </c>
      <c r="H1809" s="32">
        <f>SUM(H1810:H1813)</f>
        <v>160.9</v>
      </c>
      <c r="I1809" s="32">
        <f t="shared" ref="I1809:N1809" si="463">SUM(I1810:I1813)</f>
        <v>0</v>
      </c>
      <c r="J1809" s="32">
        <f t="shared" si="463"/>
        <v>0</v>
      </c>
      <c r="K1809" s="32">
        <f t="shared" si="463"/>
        <v>0</v>
      </c>
      <c r="L1809" s="32">
        <f t="shared" si="463"/>
        <v>0</v>
      </c>
      <c r="M1809" s="32">
        <f t="shared" si="463"/>
        <v>160.9</v>
      </c>
      <c r="N1809" s="32">
        <f t="shared" si="463"/>
        <v>0</v>
      </c>
      <c r="O1809" s="189">
        <v>756</v>
      </c>
      <c r="P1809" s="189" t="s">
        <v>2808</v>
      </c>
      <c r="Q1809" s="74"/>
    </row>
    <row r="1810" spans="1:17" ht="15.75" x14ac:dyDescent="0.25">
      <c r="A1810" s="190"/>
      <c r="B1810" s="189"/>
      <c r="C1810" s="189"/>
      <c r="D1810" s="189"/>
      <c r="E1810" s="189"/>
      <c r="F1810" s="189"/>
      <c r="G1810" s="114" t="s">
        <v>262</v>
      </c>
      <c r="H1810" s="32">
        <f t="shared" si="460"/>
        <v>0</v>
      </c>
      <c r="I1810" s="32">
        <v>0</v>
      </c>
      <c r="J1810" s="32">
        <v>0</v>
      </c>
      <c r="K1810" s="32">
        <v>0</v>
      </c>
      <c r="L1810" s="32">
        <v>0</v>
      </c>
      <c r="M1810" s="32">
        <v>0</v>
      </c>
      <c r="N1810" s="32">
        <v>0</v>
      </c>
      <c r="O1810" s="189"/>
      <c r="P1810" s="189"/>
      <c r="Q1810" s="74"/>
    </row>
    <row r="1811" spans="1:17" ht="36" x14ac:dyDescent="0.25">
      <c r="A1811" s="190"/>
      <c r="B1811" s="189"/>
      <c r="C1811" s="189"/>
      <c r="D1811" s="189"/>
      <c r="E1811" s="189"/>
      <c r="F1811" s="189"/>
      <c r="G1811" s="114" t="s">
        <v>7</v>
      </c>
      <c r="H1811" s="32">
        <f t="shared" si="460"/>
        <v>146.4</v>
      </c>
      <c r="I1811" s="32">
        <v>0</v>
      </c>
      <c r="J1811" s="32">
        <v>0</v>
      </c>
      <c r="K1811" s="32">
        <v>0</v>
      </c>
      <c r="L1811" s="32">
        <v>0</v>
      </c>
      <c r="M1811" s="32">
        <v>146.4</v>
      </c>
      <c r="N1811" s="32">
        <v>0</v>
      </c>
      <c r="O1811" s="189"/>
      <c r="P1811" s="189"/>
      <c r="Q1811" s="74"/>
    </row>
    <row r="1812" spans="1:17" ht="15.75" x14ac:dyDescent="0.25">
      <c r="A1812" s="190"/>
      <c r="B1812" s="189"/>
      <c r="C1812" s="189"/>
      <c r="D1812" s="189"/>
      <c r="E1812" s="189"/>
      <c r="F1812" s="189"/>
      <c r="G1812" s="114" t="s">
        <v>8</v>
      </c>
      <c r="H1812" s="32">
        <f t="shared" si="460"/>
        <v>14.5</v>
      </c>
      <c r="I1812" s="32">
        <v>0</v>
      </c>
      <c r="J1812" s="32">
        <v>0</v>
      </c>
      <c r="K1812" s="32">
        <v>0</v>
      </c>
      <c r="L1812" s="32">
        <v>0</v>
      </c>
      <c r="M1812" s="32">
        <v>14.5</v>
      </c>
      <c r="N1812" s="32">
        <v>0</v>
      </c>
      <c r="O1812" s="189"/>
      <c r="P1812" s="189"/>
      <c r="Q1812" s="74"/>
    </row>
    <row r="1813" spans="1:17" ht="24" x14ac:dyDescent="0.25">
      <c r="A1813" s="190"/>
      <c r="B1813" s="189"/>
      <c r="C1813" s="189"/>
      <c r="D1813" s="189"/>
      <c r="E1813" s="189"/>
      <c r="F1813" s="189"/>
      <c r="G1813" s="114" t="s">
        <v>9</v>
      </c>
      <c r="H1813" s="32">
        <f t="shared" si="460"/>
        <v>0</v>
      </c>
      <c r="I1813" s="32">
        <v>0</v>
      </c>
      <c r="J1813" s="32">
        <v>0</v>
      </c>
      <c r="K1813" s="32">
        <v>0</v>
      </c>
      <c r="L1813" s="32">
        <v>0</v>
      </c>
      <c r="M1813" s="32">
        <v>0</v>
      </c>
      <c r="N1813" s="32">
        <v>0</v>
      </c>
      <c r="O1813" s="189"/>
      <c r="P1813" s="189"/>
      <c r="Q1813" s="74"/>
    </row>
    <row r="1814" spans="1:17" ht="36" x14ac:dyDescent="0.25">
      <c r="A1814" s="190" t="s">
        <v>2809</v>
      </c>
      <c r="B1814" s="189" t="s">
        <v>2763</v>
      </c>
      <c r="C1814" s="189" t="s">
        <v>214</v>
      </c>
      <c r="D1814" s="189">
        <v>2028</v>
      </c>
      <c r="E1814" s="189">
        <v>250</v>
      </c>
      <c r="F1814" s="189" t="s">
        <v>2810</v>
      </c>
      <c r="G1814" s="114" t="s">
        <v>4</v>
      </c>
      <c r="H1814" s="32">
        <f>SUM(H1815:H1818)</f>
        <v>52.7</v>
      </c>
      <c r="I1814" s="32">
        <f t="shared" ref="I1814:N1814" si="464">SUM(I1815:I1818)</f>
        <v>0</v>
      </c>
      <c r="J1814" s="32">
        <f t="shared" si="464"/>
        <v>0</v>
      </c>
      <c r="K1814" s="32">
        <f t="shared" si="464"/>
        <v>0</v>
      </c>
      <c r="L1814" s="32">
        <f t="shared" si="464"/>
        <v>52.7</v>
      </c>
      <c r="M1814" s="32">
        <f t="shared" si="464"/>
        <v>0</v>
      </c>
      <c r="N1814" s="32">
        <f t="shared" si="464"/>
        <v>0</v>
      </c>
      <c r="O1814" s="189">
        <v>755</v>
      </c>
      <c r="P1814" s="205" t="s">
        <v>4278</v>
      </c>
      <c r="Q1814" s="74"/>
    </row>
    <row r="1815" spans="1:17" ht="15.75" x14ac:dyDescent="0.25">
      <c r="A1815" s="190"/>
      <c r="B1815" s="189"/>
      <c r="C1815" s="189"/>
      <c r="D1815" s="189"/>
      <c r="E1815" s="189"/>
      <c r="F1815" s="189"/>
      <c r="G1815" s="114" t="s">
        <v>6</v>
      </c>
      <c r="H1815" s="32">
        <f t="shared" si="460"/>
        <v>0</v>
      </c>
      <c r="I1815" s="32">
        <v>0</v>
      </c>
      <c r="J1815" s="32">
        <v>0</v>
      </c>
      <c r="K1815" s="32">
        <v>0</v>
      </c>
      <c r="L1815" s="32">
        <v>0</v>
      </c>
      <c r="M1815" s="32">
        <v>0</v>
      </c>
      <c r="N1815" s="32">
        <v>0</v>
      </c>
      <c r="O1815" s="189"/>
      <c r="P1815" s="206"/>
      <c r="Q1815" s="74"/>
    </row>
    <row r="1816" spans="1:17" ht="36" x14ac:dyDescent="0.25">
      <c r="A1816" s="190"/>
      <c r="B1816" s="189"/>
      <c r="C1816" s="189"/>
      <c r="D1816" s="189"/>
      <c r="E1816" s="189"/>
      <c r="F1816" s="189"/>
      <c r="G1816" s="114" t="s">
        <v>7</v>
      </c>
      <c r="H1816" s="32">
        <f t="shared" si="460"/>
        <v>48</v>
      </c>
      <c r="I1816" s="32">
        <v>0</v>
      </c>
      <c r="J1816" s="32">
        <v>0</v>
      </c>
      <c r="K1816" s="32">
        <v>0</v>
      </c>
      <c r="L1816" s="32">
        <v>48</v>
      </c>
      <c r="M1816" s="32">
        <v>0</v>
      </c>
      <c r="N1816" s="32">
        <v>0</v>
      </c>
      <c r="O1816" s="189"/>
      <c r="P1816" s="206"/>
      <c r="Q1816" s="74"/>
    </row>
    <row r="1817" spans="1:17" ht="15.75" x14ac:dyDescent="0.25">
      <c r="A1817" s="190"/>
      <c r="B1817" s="189"/>
      <c r="C1817" s="189"/>
      <c r="D1817" s="189"/>
      <c r="E1817" s="189"/>
      <c r="F1817" s="189"/>
      <c r="G1817" s="114" t="s">
        <v>8</v>
      </c>
      <c r="H1817" s="32">
        <f t="shared" si="460"/>
        <v>4.7</v>
      </c>
      <c r="I1817" s="32">
        <v>0</v>
      </c>
      <c r="J1817" s="32">
        <v>0</v>
      </c>
      <c r="K1817" s="32">
        <v>0</v>
      </c>
      <c r="L1817" s="32">
        <v>4.7</v>
      </c>
      <c r="M1817" s="32">
        <v>0</v>
      </c>
      <c r="N1817" s="32">
        <v>0</v>
      </c>
      <c r="O1817" s="189"/>
      <c r="P1817" s="206"/>
      <c r="Q1817" s="74"/>
    </row>
    <row r="1818" spans="1:17" ht="24" x14ac:dyDescent="0.25">
      <c r="A1818" s="190"/>
      <c r="B1818" s="189"/>
      <c r="C1818" s="189"/>
      <c r="D1818" s="189"/>
      <c r="E1818" s="189"/>
      <c r="F1818" s="189"/>
      <c r="G1818" s="114" t="s">
        <v>9</v>
      </c>
      <c r="H1818" s="32">
        <f t="shared" si="460"/>
        <v>0</v>
      </c>
      <c r="I1818" s="32">
        <v>0</v>
      </c>
      <c r="J1818" s="32">
        <v>0</v>
      </c>
      <c r="K1818" s="32">
        <v>0</v>
      </c>
      <c r="L1818" s="32">
        <v>0</v>
      </c>
      <c r="M1818" s="32">
        <v>0</v>
      </c>
      <c r="N1818" s="32">
        <v>0</v>
      </c>
      <c r="O1818" s="189"/>
      <c r="P1818" s="207"/>
      <c r="Q1818" s="74"/>
    </row>
    <row r="1819" spans="1:17" ht="36" x14ac:dyDescent="0.25">
      <c r="A1819" s="190" t="s">
        <v>2811</v>
      </c>
      <c r="B1819" s="189" t="s">
        <v>2812</v>
      </c>
      <c r="C1819" s="189" t="s">
        <v>214</v>
      </c>
      <c r="D1819" s="189">
        <v>2026</v>
      </c>
      <c r="E1819" s="189">
        <v>1176</v>
      </c>
      <c r="F1819" s="189" t="s">
        <v>453</v>
      </c>
      <c r="G1819" s="114" t="s">
        <v>4</v>
      </c>
      <c r="H1819" s="32">
        <f>SUM(H1820:H1823)</f>
        <v>8.6</v>
      </c>
      <c r="I1819" s="32">
        <f t="shared" ref="I1819:N1819" si="465">SUM(I1820:I1823)</f>
        <v>0</v>
      </c>
      <c r="J1819" s="32">
        <f t="shared" si="465"/>
        <v>8.6</v>
      </c>
      <c r="K1819" s="32">
        <f t="shared" si="465"/>
        <v>0</v>
      </c>
      <c r="L1819" s="32">
        <f t="shared" si="465"/>
        <v>0</v>
      </c>
      <c r="M1819" s="32">
        <f t="shared" si="465"/>
        <v>0</v>
      </c>
      <c r="N1819" s="32">
        <f t="shared" si="465"/>
        <v>0</v>
      </c>
      <c r="O1819" s="189">
        <v>2000</v>
      </c>
      <c r="P1819" s="189" t="s">
        <v>990</v>
      </c>
      <c r="Q1819" s="74"/>
    </row>
    <row r="1820" spans="1:17" ht="15.75" x14ac:dyDescent="0.25">
      <c r="A1820" s="190"/>
      <c r="B1820" s="189"/>
      <c r="C1820" s="189"/>
      <c r="D1820" s="189"/>
      <c r="E1820" s="189"/>
      <c r="F1820" s="189"/>
      <c r="G1820" s="114" t="s">
        <v>262</v>
      </c>
      <c r="H1820" s="32">
        <f t="shared" si="460"/>
        <v>8.5</v>
      </c>
      <c r="I1820" s="32">
        <v>0</v>
      </c>
      <c r="J1820" s="32">
        <v>8.5</v>
      </c>
      <c r="K1820" s="32">
        <v>0</v>
      </c>
      <c r="L1820" s="32">
        <v>0</v>
      </c>
      <c r="M1820" s="32">
        <v>0</v>
      </c>
      <c r="N1820" s="32">
        <v>0</v>
      </c>
      <c r="O1820" s="189"/>
      <c r="P1820" s="189"/>
      <c r="Q1820" s="74"/>
    </row>
    <row r="1821" spans="1:17" ht="36" x14ac:dyDescent="0.25">
      <c r="A1821" s="190"/>
      <c r="B1821" s="189"/>
      <c r="C1821" s="189"/>
      <c r="D1821" s="189"/>
      <c r="E1821" s="189"/>
      <c r="F1821" s="189"/>
      <c r="G1821" s="114" t="s">
        <v>7</v>
      </c>
      <c r="H1821" s="32">
        <f t="shared" si="460"/>
        <v>0.1</v>
      </c>
      <c r="I1821" s="32">
        <v>0</v>
      </c>
      <c r="J1821" s="32">
        <v>0.1</v>
      </c>
      <c r="K1821" s="32">
        <v>0</v>
      </c>
      <c r="L1821" s="32">
        <v>0</v>
      </c>
      <c r="M1821" s="32">
        <v>0</v>
      </c>
      <c r="N1821" s="32">
        <v>0</v>
      </c>
      <c r="O1821" s="189"/>
      <c r="P1821" s="189"/>
      <c r="Q1821" s="74"/>
    </row>
    <row r="1822" spans="1:17" ht="15.75" x14ac:dyDescent="0.25">
      <c r="A1822" s="190"/>
      <c r="B1822" s="189"/>
      <c r="C1822" s="189"/>
      <c r="D1822" s="189"/>
      <c r="E1822" s="189"/>
      <c r="F1822" s="189"/>
      <c r="G1822" s="114" t="s">
        <v>8</v>
      </c>
      <c r="H1822" s="32">
        <f t="shared" si="460"/>
        <v>0</v>
      </c>
      <c r="I1822" s="32">
        <v>0</v>
      </c>
      <c r="J1822" s="32">
        <v>0</v>
      </c>
      <c r="K1822" s="32">
        <v>0</v>
      </c>
      <c r="L1822" s="32">
        <v>0</v>
      </c>
      <c r="M1822" s="32">
        <v>0</v>
      </c>
      <c r="N1822" s="32">
        <v>0</v>
      </c>
      <c r="O1822" s="189"/>
      <c r="P1822" s="189"/>
      <c r="Q1822" s="74"/>
    </row>
    <row r="1823" spans="1:17" ht="24" x14ac:dyDescent="0.25">
      <c r="A1823" s="190"/>
      <c r="B1823" s="189"/>
      <c r="C1823" s="189"/>
      <c r="D1823" s="189"/>
      <c r="E1823" s="189"/>
      <c r="F1823" s="189"/>
      <c r="G1823" s="114" t="s">
        <v>9</v>
      </c>
      <c r="H1823" s="32">
        <f t="shared" si="460"/>
        <v>0</v>
      </c>
      <c r="I1823" s="32">
        <v>0</v>
      </c>
      <c r="J1823" s="32">
        <v>0</v>
      </c>
      <c r="K1823" s="32">
        <v>0</v>
      </c>
      <c r="L1823" s="32">
        <v>0</v>
      </c>
      <c r="M1823" s="32">
        <v>0</v>
      </c>
      <c r="N1823" s="32">
        <v>0</v>
      </c>
      <c r="O1823" s="189"/>
      <c r="P1823" s="189"/>
      <c r="Q1823" s="74"/>
    </row>
    <row r="1824" spans="1:17" ht="36" x14ac:dyDescent="0.25">
      <c r="A1824" s="190" t="s">
        <v>2813</v>
      </c>
      <c r="B1824" s="189" t="s">
        <v>2812</v>
      </c>
      <c r="C1824" s="189" t="s">
        <v>214</v>
      </c>
      <c r="D1824" s="189">
        <v>2028</v>
      </c>
      <c r="E1824" s="189">
        <v>640</v>
      </c>
      <c r="F1824" s="189" t="s">
        <v>2814</v>
      </c>
      <c r="G1824" s="114" t="s">
        <v>4</v>
      </c>
      <c r="H1824" s="32">
        <f>SUM(H1825:H1828)</f>
        <v>67.499999999999986</v>
      </c>
      <c r="I1824" s="32">
        <f t="shared" ref="I1824:N1824" si="466">SUM(I1825:I1828)</f>
        <v>0</v>
      </c>
      <c r="J1824" s="32">
        <f t="shared" si="466"/>
        <v>0</v>
      </c>
      <c r="K1824" s="32">
        <f t="shared" si="466"/>
        <v>0</v>
      </c>
      <c r="L1824" s="32">
        <f t="shared" si="466"/>
        <v>67.499999999999986</v>
      </c>
      <c r="M1824" s="32">
        <f t="shared" si="466"/>
        <v>0</v>
      </c>
      <c r="N1824" s="32">
        <f t="shared" si="466"/>
        <v>0</v>
      </c>
      <c r="O1824" s="189">
        <v>142</v>
      </c>
      <c r="P1824" s="189" t="s">
        <v>2815</v>
      </c>
      <c r="Q1824" s="74"/>
    </row>
    <row r="1825" spans="1:17" ht="15.75" x14ac:dyDescent="0.25">
      <c r="A1825" s="190"/>
      <c r="B1825" s="189"/>
      <c r="C1825" s="189"/>
      <c r="D1825" s="189"/>
      <c r="E1825" s="189"/>
      <c r="F1825" s="189"/>
      <c r="G1825" s="114" t="s">
        <v>262</v>
      </c>
      <c r="H1825" s="32">
        <f t="shared" si="460"/>
        <v>66.8</v>
      </c>
      <c r="I1825" s="32">
        <v>0</v>
      </c>
      <c r="J1825" s="32">
        <v>0</v>
      </c>
      <c r="K1825" s="32">
        <v>0</v>
      </c>
      <c r="L1825" s="32">
        <v>66.8</v>
      </c>
      <c r="M1825" s="32">
        <v>0</v>
      </c>
      <c r="N1825" s="32">
        <v>0</v>
      </c>
      <c r="O1825" s="189"/>
      <c r="P1825" s="189"/>
      <c r="Q1825" s="74"/>
    </row>
    <row r="1826" spans="1:17" ht="36" x14ac:dyDescent="0.25">
      <c r="A1826" s="190"/>
      <c r="B1826" s="189"/>
      <c r="C1826" s="189"/>
      <c r="D1826" s="189"/>
      <c r="E1826" s="189"/>
      <c r="F1826" s="189"/>
      <c r="G1826" s="114" t="s">
        <v>7</v>
      </c>
      <c r="H1826" s="32">
        <f t="shared" si="460"/>
        <v>0.6</v>
      </c>
      <c r="I1826" s="32">
        <v>0</v>
      </c>
      <c r="J1826" s="32">
        <v>0</v>
      </c>
      <c r="K1826" s="32">
        <v>0</v>
      </c>
      <c r="L1826" s="32">
        <v>0.6</v>
      </c>
      <c r="M1826" s="32">
        <v>0</v>
      </c>
      <c r="N1826" s="32">
        <v>0</v>
      </c>
      <c r="O1826" s="189"/>
      <c r="P1826" s="189"/>
      <c r="Q1826" s="74"/>
    </row>
    <row r="1827" spans="1:17" ht="15.75" x14ac:dyDescent="0.25">
      <c r="A1827" s="190"/>
      <c r="B1827" s="189"/>
      <c r="C1827" s="189"/>
      <c r="D1827" s="189"/>
      <c r="E1827" s="189"/>
      <c r="F1827" s="189"/>
      <c r="G1827" s="114" t="s">
        <v>8</v>
      </c>
      <c r="H1827" s="32">
        <f t="shared" si="460"/>
        <v>0.1</v>
      </c>
      <c r="I1827" s="32">
        <v>0</v>
      </c>
      <c r="J1827" s="32">
        <v>0</v>
      </c>
      <c r="K1827" s="32">
        <v>0</v>
      </c>
      <c r="L1827" s="32">
        <v>0.1</v>
      </c>
      <c r="M1827" s="32">
        <v>0</v>
      </c>
      <c r="N1827" s="32">
        <v>0</v>
      </c>
      <c r="O1827" s="189"/>
      <c r="P1827" s="189"/>
      <c r="Q1827" s="74"/>
    </row>
    <row r="1828" spans="1:17" ht="24" x14ac:dyDescent="0.25">
      <c r="A1828" s="190"/>
      <c r="B1828" s="189"/>
      <c r="C1828" s="189"/>
      <c r="D1828" s="189"/>
      <c r="E1828" s="189"/>
      <c r="F1828" s="189"/>
      <c r="G1828" s="114" t="s">
        <v>9</v>
      </c>
      <c r="H1828" s="32">
        <f t="shared" si="460"/>
        <v>0</v>
      </c>
      <c r="I1828" s="32">
        <v>0</v>
      </c>
      <c r="J1828" s="32">
        <v>0</v>
      </c>
      <c r="K1828" s="32">
        <v>0</v>
      </c>
      <c r="L1828" s="32">
        <v>0</v>
      </c>
      <c r="M1828" s="32">
        <v>0</v>
      </c>
      <c r="N1828" s="32">
        <v>0</v>
      </c>
      <c r="O1828" s="189"/>
      <c r="P1828" s="189"/>
      <c r="Q1828" s="74"/>
    </row>
    <row r="1829" spans="1:17" ht="36" x14ac:dyDescent="0.25">
      <c r="A1829" s="190" t="s">
        <v>2816</v>
      </c>
      <c r="B1829" s="189" t="s">
        <v>2812</v>
      </c>
      <c r="C1829" s="189" t="s">
        <v>214</v>
      </c>
      <c r="D1829" s="189">
        <v>2028</v>
      </c>
      <c r="E1829" s="189">
        <v>244</v>
      </c>
      <c r="F1829" s="189" t="s">
        <v>2814</v>
      </c>
      <c r="G1829" s="114" t="s">
        <v>4</v>
      </c>
      <c r="H1829" s="32">
        <f>SUM(H1830:H1833)</f>
        <v>78.2</v>
      </c>
      <c r="I1829" s="32">
        <f t="shared" ref="I1829:N1829" si="467">SUM(I1830:I1833)</f>
        <v>0</v>
      </c>
      <c r="J1829" s="32">
        <f t="shared" si="467"/>
        <v>0</v>
      </c>
      <c r="K1829" s="32">
        <f t="shared" si="467"/>
        <v>0</v>
      </c>
      <c r="L1829" s="32">
        <f t="shared" si="467"/>
        <v>78.2</v>
      </c>
      <c r="M1829" s="32">
        <f t="shared" si="467"/>
        <v>0</v>
      </c>
      <c r="N1829" s="32">
        <f t="shared" si="467"/>
        <v>0</v>
      </c>
      <c r="O1829" s="189">
        <v>72</v>
      </c>
      <c r="P1829" s="189" t="s">
        <v>2817</v>
      </c>
      <c r="Q1829" s="74"/>
    </row>
    <row r="1830" spans="1:17" ht="60" customHeight="1" x14ac:dyDescent="0.25">
      <c r="A1830" s="190"/>
      <c r="B1830" s="189"/>
      <c r="C1830" s="189"/>
      <c r="D1830" s="189"/>
      <c r="E1830" s="189"/>
      <c r="F1830" s="189"/>
      <c r="G1830" s="114" t="s">
        <v>262</v>
      </c>
      <c r="H1830" s="32">
        <f t="shared" si="460"/>
        <v>77.400000000000006</v>
      </c>
      <c r="I1830" s="32">
        <v>0</v>
      </c>
      <c r="J1830" s="32">
        <v>0</v>
      </c>
      <c r="K1830" s="32">
        <v>0</v>
      </c>
      <c r="L1830" s="32">
        <v>77.400000000000006</v>
      </c>
      <c r="M1830" s="32">
        <v>0</v>
      </c>
      <c r="N1830" s="32">
        <v>0</v>
      </c>
      <c r="O1830" s="189"/>
      <c r="P1830" s="189"/>
      <c r="Q1830" s="74"/>
    </row>
    <row r="1831" spans="1:17" ht="36" x14ac:dyDescent="0.25">
      <c r="A1831" s="190"/>
      <c r="B1831" s="189"/>
      <c r="C1831" s="189"/>
      <c r="D1831" s="189"/>
      <c r="E1831" s="189"/>
      <c r="F1831" s="189"/>
      <c r="G1831" s="114" t="s">
        <v>7</v>
      </c>
      <c r="H1831" s="32">
        <f t="shared" si="460"/>
        <v>0.7</v>
      </c>
      <c r="I1831" s="32">
        <v>0</v>
      </c>
      <c r="J1831" s="32">
        <v>0</v>
      </c>
      <c r="K1831" s="32">
        <v>0</v>
      </c>
      <c r="L1831" s="32">
        <v>0.7</v>
      </c>
      <c r="M1831" s="32">
        <v>0</v>
      </c>
      <c r="N1831" s="32">
        <v>0</v>
      </c>
      <c r="O1831" s="189"/>
      <c r="P1831" s="189"/>
      <c r="Q1831" s="74"/>
    </row>
    <row r="1832" spans="1:17" ht="15.75" x14ac:dyDescent="0.25">
      <c r="A1832" s="190"/>
      <c r="B1832" s="189"/>
      <c r="C1832" s="189"/>
      <c r="D1832" s="189"/>
      <c r="E1832" s="189"/>
      <c r="F1832" s="189"/>
      <c r="G1832" s="114" t="s">
        <v>8</v>
      </c>
      <c r="H1832" s="32">
        <f t="shared" si="460"/>
        <v>0.1</v>
      </c>
      <c r="I1832" s="32">
        <v>0</v>
      </c>
      <c r="J1832" s="32">
        <v>0</v>
      </c>
      <c r="K1832" s="32">
        <v>0</v>
      </c>
      <c r="L1832" s="32">
        <v>0.1</v>
      </c>
      <c r="M1832" s="32">
        <v>0</v>
      </c>
      <c r="N1832" s="32">
        <v>0</v>
      </c>
      <c r="O1832" s="189"/>
      <c r="P1832" s="189"/>
      <c r="Q1832" s="74"/>
    </row>
    <row r="1833" spans="1:17" ht="24" x14ac:dyDescent="0.25">
      <c r="A1833" s="190"/>
      <c r="B1833" s="189"/>
      <c r="C1833" s="189"/>
      <c r="D1833" s="189"/>
      <c r="E1833" s="189"/>
      <c r="F1833" s="189"/>
      <c r="G1833" s="114" t="s">
        <v>9</v>
      </c>
      <c r="H1833" s="32">
        <f t="shared" si="460"/>
        <v>0</v>
      </c>
      <c r="I1833" s="32">
        <v>0</v>
      </c>
      <c r="J1833" s="32">
        <v>0</v>
      </c>
      <c r="K1833" s="32">
        <v>0</v>
      </c>
      <c r="L1833" s="32">
        <v>0</v>
      </c>
      <c r="M1833" s="32">
        <v>0</v>
      </c>
      <c r="N1833" s="32">
        <v>0</v>
      </c>
      <c r="O1833" s="189"/>
      <c r="P1833" s="189"/>
      <c r="Q1833" s="74"/>
    </row>
    <row r="1834" spans="1:17" ht="36" x14ac:dyDescent="0.25">
      <c r="A1834" s="190" t="s">
        <v>2818</v>
      </c>
      <c r="B1834" s="189" t="s">
        <v>2812</v>
      </c>
      <c r="C1834" s="189" t="s">
        <v>214</v>
      </c>
      <c r="D1834" s="189">
        <v>2028</v>
      </c>
      <c r="E1834" s="189">
        <v>460</v>
      </c>
      <c r="F1834" s="189" t="s">
        <v>2814</v>
      </c>
      <c r="G1834" s="114" t="s">
        <v>4</v>
      </c>
      <c r="H1834" s="32">
        <f>SUM(H1835:H1838)</f>
        <v>93.1</v>
      </c>
      <c r="I1834" s="32">
        <f t="shared" ref="I1834:N1834" si="468">SUM(I1835:I1838)</f>
        <v>0</v>
      </c>
      <c r="J1834" s="32">
        <f t="shared" si="468"/>
        <v>0</v>
      </c>
      <c r="K1834" s="32">
        <f t="shared" si="468"/>
        <v>0</v>
      </c>
      <c r="L1834" s="32">
        <f t="shared" si="468"/>
        <v>93.1</v>
      </c>
      <c r="M1834" s="32">
        <f t="shared" si="468"/>
        <v>0</v>
      </c>
      <c r="N1834" s="32">
        <f t="shared" si="468"/>
        <v>0</v>
      </c>
      <c r="O1834" s="189">
        <v>84</v>
      </c>
      <c r="P1834" s="189" t="s">
        <v>2819</v>
      </c>
      <c r="Q1834" s="74"/>
    </row>
    <row r="1835" spans="1:17" ht="15.75" x14ac:dyDescent="0.25">
      <c r="A1835" s="190"/>
      <c r="B1835" s="189"/>
      <c r="C1835" s="189"/>
      <c r="D1835" s="189"/>
      <c r="E1835" s="189"/>
      <c r="F1835" s="189"/>
      <c r="G1835" s="114" t="s">
        <v>262</v>
      </c>
      <c r="H1835" s="32">
        <f t="shared" si="460"/>
        <v>92.2</v>
      </c>
      <c r="I1835" s="32">
        <v>0</v>
      </c>
      <c r="J1835" s="32">
        <v>0</v>
      </c>
      <c r="K1835" s="32">
        <v>0</v>
      </c>
      <c r="L1835" s="32">
        <v>92.2</v>
      </c>
      <c r="M1835" s="32">
        <v>0</v>
      </c>
      <c r="N1835" s="32">
        <v>0</v>
      </c>
      <c r="O1835" s="189"/>
      <c r="P1835" s="189"/>
      <c r="Q1835" s="74"/>
    </row>
    <row r="1836" spans="1:17" ht="36" x14ac:dyDescent="0.25">
      <c r="A1836" s="190"/>
      <c r="B1836" s="189"/>
      <c r="C1836" s="189"/>
      <c r="D1836" s="189"/>
      <c r="E1836" s="189"/>
      <c r="F1836" s="189"/>
      <c r="G1836" s="114" t="s">
        <v>7</v>
      </c>
      <c r="H1836" s="32">
        <f t="shared" si="460"/>
        <v>0.8</v>
      </c>
      <c r="I1836" s="32">
        <v>0</v>
      </c>
      <c r="J1836" s="32">
        <v>0</v>
      </c>
      <c r="K1836" s="32">
        <v>0</v>
      </c>
      <c r="L1836" s="32">
        <v>0.8</v>
      </c>
      <c r="M1836" s="32">
        <v>0</v>
      </c>
      <c r="N1836" s="32">
        <v>0</v>
      </c>
      <c r="O1836" s="189"/>
      <c r="P1836" s="189"/>
      <c r="Q1836" s="74"/>
    </row>
    <row r="1837" spans="1:17" ht="15.75" x14ac:dyDescent="0.25">
      <c r="A1837" s="190"/>
      <c r="B1837" s="189"/>
      <c r="C1837" s="189"/>
      <c r="D1837" s="189"/>
      <c r="E1837" s="189"/>
      <c r="F1837" s="189"/>
      <c r="G1837" s="114" t="s">
        <v>8</v>
      </c>
      <c r="H1837" s="32">
        <f t="shared" si="460"/>
        <v>0.1</v>
      </c>
      <c r="I1837" s="32">
        <v>0</v>
      </c>
      <c r="J1837" s="32">
        <v>0</v>
      </c>
      <c r="K1837" s="32">
        <v>0</v>
      </c>
      <c r="L1837" s="32">
        <v>0.1</v>
      </c>
      <c r="M1837" s="32">
        <v>0</v>
      </c>
      <c r="N1837" s="32">
        <v>0</v>
      </c>
      <c r="O1837" s="189"/>
      <c r="P1837" s="189"/>
      <c r="Q1837" s="74"/>
    </row>
    <row r="1838" spans="1:17" ht="24" x14ac:dyDescent="0.25">
      <c r="A1838" s="190"/>
      <c r="B1838" s="189"/>
      <c r="C1838" s="189"/>
      <c r="D1838" s="189"/>
      <c r="E1838" s="189"/>
      <c r="F1838" s="189"/>
      <c r="G1838" s="114" t="s">
        <v>9</v>
      </c>
      <c r="H1838" s="32">
        <f t="shared" si="460"/>
        <v>0</v>
      </c>
      <c r="I1838" s="32">
        <v>0</v>
      </c>
      <c r="J1838" s="32">
        <v>0</v>
      </c>
      <c r="K1838" s="32">
        <v>0</v>
      </c>
      <c r="L1838" s="32">
        <v>0</v>
      </c>
      <c r="M1838" s="32">
        <v>0</v>
      </c>
      <c r="N1838" s="32">
        <v>0</v>
      </c>
      <c r="O1838" s="189"/>
      <c r="P1838" s="189"/>
      <c r="Q1838" s="74"/>
    </row>
    <row r="1839" spans="1:17" ht="36" x14ac:dyDescent="0.25">
      <c r="A1839" s="187" t="s">
        <v>125</v>
      </c>
      <c r="B1839" s="187"/>
      <c r="C1839" s="187"/>
      <c r="D1839" s="187"/>
      <c r="E1839" s="187"/>
      <c r="F1839" s="187"/>
      <c r="G1839" s="115" t="s">
        <v>4</v>
      </c>
      <c r="H1839" s="37">
        <f>SUM(H1840:H1843)</f>
        <v>3461.400000000001</v>
      </c>
      <c r="I1839" s="37">
        <f t="shared" ref="I1839:N1839" si="469">SUM(I1840:I1843)</f>
        <v>108.5</v>
      </c>
      <c r="J1839" s="37">
        <f t="shared" si="469"/>
        <v>47.900000000000006</v>
      </c>
      <c r="K1839" s="37">
        <f t="shared" si="469"/>
        <v>0</v>
      </c>
      <c r="L1839" s="37">
        <f t="shared" si="469"/>
        <v>2841.6000000000004</v>
      </c>
      <c r="M1839" s="37">
        <f t="shared" si="469"/>
        <v>463.40000000000003</v>
      </c>
      <c r="N1839" s="37">
        <f t="shared" si="469"/>
        <v>0</v>
      </c>
      <c r="O1839" s="189"/>
      <c r="P1839" s="189"/>
      <c r="Q1839" s="74"/>
    </row>
    <row r="1840" spans="1:17" ht="24" x14ac:dyDescent="0.25">
      <c r="A1840" s="187"/>
      <c r="B1840" s="187"/>
      <c r="C1840" s="187"/>
      <c r="D1840" s="187"/>
      <c r="E1840" s="187"/>
      <c r="F1840" s="187"/>
      <c r="G1840" s="115" t="s">
        <v>262</v>
      </c>
      <c r="H1840" s="37">
        <f t="shared" si="460"/>
        <v>1841.4000000000003</v>
      </c>
      <c r="I1840" s="37">
        <f t="shared" ref="I1840:N1840" si="470">I1665+I1670+I1675+I1680+I1685+I1690+I1695+I1700+I1705+I1710+I1715+I1720+I1725+I1730+I1735+I1740+I1745+I1750+I1755+I1760+I1765+I1770+I1775+I1780+I1785+I1790+I1795+I1800+I1805+I1810+I1815+I1820+I1825+I1830+I1835</f>
        <v>59.4</v>
      </c>
      <c r="J1840" s="37">
        <f t="shared" si="470"/>
        <v>22.6</v>
      </c>
      <c r="K1840" s="37">
        <f t="shared" si="470"/>
        <v>0</v>
      </c>
      <c r="L1840" s="37">
        <f t="shared" si="470"/>
        <v>1759.4000000000003</v>
      </c>
      <c r="M1840" s="37">
        <f t="shared" si="470"/>
        <v>0</v>
      </c>
      <c r="N1840" s="37">
        <f t="shared" si="470"/>
        <v>0</v>
      </c>
      <c r="O1840" s="189"/>
      <c r="P1840" s="189"/>
      <c r="Q1840" s="74"/>
    </row>
    <row r="1841" spans="1:17" ht="36" x14ac:dyDescent="0.25">
      <c r="A1841" s="187"/>
      <c r="B1841" s="187"/>
      <c r="C1841" s="187"/>
      <c r="D1841" s="187"/>
      <c r="E1841" s="187"/>
      <c r="F1841" s="187"/>
      <c r="G1841" s="115" t="s">
        <v>7</v>
      </c>
      <c r="H1841" s="37">
        <f t="shared" si="460"/>
        <v>1437.6000000000004</v>
      </c>
      <c r="I1841" s="37">
        <f t="shared" ref="I1841:N1841" si="471">I1666+I1671+I1676+I1681+I1686+I1691+I1696+I1701+I1706+I1711+I1716+I1721+I1726+I1731+I1736+I1741+I1746+I1751+I1756+I1761+I1766+I1771+I1776+I1781+I1786+I1791+I1796+I1801+I1806+I1811+I1816+I1821+I1826+I1831+I1836</f>
        <v>49.1</v>
      </c>
      <c r="J1841" s="37">
        <f t="shared" si="471"/>
        <v>25.3</v>
      </c>
      <c r="K1841" s="37">
        <f t="shared" si="471"/>
        <v>0</v>
      </c>
      <c r="L1841" s="37">
        <f t="shared" si="471"/>
        <v>941.60000000000025</v>
      </c>
      <c r="M1841" s="37">
        <f t="shared" si="471"/>
        <v>421.6</v>
      </c>
      <c r="N1841" s="37">
        <f t="shared" si="471"/>
        <v>0</v>
      </c>
      <c r="O1841" s="189"/>
      <c r="P1841" s="189"/>
      <c r="Q1841" s="74"/>
    </row>
    <row r="1842" spans="1:17" ht="15.75" x14ac:dyDescent="0.25">
      <c r="A1842" s="187"/>
      <c r="B1842" s="187"/>
      <c r="C1842" s="187"/>
      <c r="D1842" s="187"/>
      <c r="E1842" s="187"/>
      <c r="F1842" s="187"/>
      <c r="G1842" s="115" t="s">
        <v>8</v>
      </c>
      <c r="H1842" s="37">
        <f t="shared" si="460"/>
        <v>182.39999999999998</v>
      </c>
      <c r="I1842" s="37">
        <f t="shared" ref="I1842:N1842" si="472">I1667+I1672+I1677+I1682+I1687+I1692+I1697+I1702+I1707+I1712+I1717+I1722+I1727+I1732+I1737+I1742+I1747+I1752+I1757+I1762+I1767+I1772+I1777+I1782+I1787+I1792+I1797+I1802+I1807+I1812+I1817+I1822+I1827+I1832+I1837</f>
        <v>0</v>
      </c>
      <c r="J1842" s="37">
        <f t="shared" si="472"/>
        <v>0</v>
      </c>
      <c r="K1842" s="37">
        <f t="shared" si="472"/>
        <v>0</v>
      </c>
      <c r="L1842" s="37">
        <f t="shared" si="472"/>
        <v>140.59999999999997</v>
      </c>
      <c r="M1842" s="37">
        <f t="shared" si="472"/>
        <v>41.8</v>
      </c>
      <c r="N1842" s="37">
        <f t="shared" si="472"/>
        <v>0</v>
      </c>
      <c r="O1842" s="189"/>
      <c r="P1842" s="189"/>
      <c r="Q1842" s="74"/>
    </row>
    <row r="1843" spans="1:17" ht="24" x14ac:dyDescent="0.25">
      <c r="A1843" s="187"/>
      <c r="B1843" s="187"/>
      <c r="C1843" s="187"/>
      <c r="D1843" s="187"/>
      <c r="E1843" s="187"/>
      <c r="F1843" s="187"/>
      <c r="G1843" s="115" t="s">
        <v>9</v>
      </c>
      <c r="H1843" s="37">
        <f t="shared" si="460"/>
        <v>0</v>
      </c>
      <c r="I1843" s="37">
        <f t="shared" ref="I1843:N1843" si="473">I1668+I1673+I1678+I1683+I1688+I1693+I1698+I1703+I1708+I1713+I1718+I1723+I1728+I1733+I1738+I1743+I1748+I1753+I1758+I1763+I1768+I1773+I1778+I1783+I1788+I1793+I1798+I1803+I1808+I1813+I1818+I1823+I1828+I1833+I1838</f>
        <v>0</v>
      </c>
      <c r="J1843" s="37">
        <f t="shared" si="473"/>
        <v>0</v>
      </c>
      <c r="K1843" s="37">
        <f t="shared" si="473"/>
        <v>0</v>
      </c>
      <c r="L1843" s="37">
        <f t="shared" si="473"/>
        <v>0</v>
      </c>
      <c r="M1843" s="37">
        <f t="shared" si="473"/>
        <v>0</v>
      </c>
      <c r="N1843" s="37">
        <f t="shared" si="473"/>
        <v>0</v>
      </c>
      <c r="O1843" s="189"/>
      <c r="P1843" s="189"/>
      <c r="Q1843" s="74"/>
    </row>
    <row r="1844" spans="1:17" ht="15.75" x14ac:dyDescent="0.25">
      <c r="A1844" s="208" t="s">
        <v>215</v>
      </c>
      <c r="B1844" s="208"/>
      <c r="C1844" s="208"/>
      <c r="D1844" s="208"/>
      <c r="E1844" s="208"/>
      <c r="F1844" s="208"/>
      <c r="G1844" s="208"/>
      <c r="H1844" s="208"/>
      <c r="I1844" s="208"/>
      <c r="J1844" s="208"/>
      <c r="K1844" s="208"/>
      <c r="L1844" s="208"/>
      <c r="M1844" s="208"/>
      <c r="N1844" s="208"/>
      <c r="O1844" s="208"/>
      <c r="P1844" s="208"/>
      <c r="Q1844" s="74"/>
    </row>
    <row r="1845" spans="1:17" ht="36" x14ac:dyDescent="0.25">
      <c r="A1845" s="190" t="s">
        <v>2820</v>
      </c>
      <c r="B1845" s="189" t="s">
        <v>2821</v>
      </c>
      <c r="C1845" s="189" t="s">
        <v>215</v>
      </c>
      <c r="D1845" s="189">
        <v>2028</v>
      </c>
      <c r="E1845" s="189">
        <v>392</v>
      </c>
      <c r="F1845" s="189" t="s">
        <v>2822</v>
      </c>
      <c r="G1845" s="114" t="s">
        <v>4</v>
      </c>
      <c r="H1845" s="32">
        <f>SUM(H1846:H1849)</f>
        <v>85.100000000000009</v>
      </c>
      <c r="I1845" s="32">
        <f t="shared" ref="I1845:N1845" si="474">SUM(I1846:I1849)</f>
        <v>0</v>
      </c>
      <c r="J1845" s="32">
        <f t="shared" si="474"/>
        <v>0</v>
      </c>
      <c r="K1845" s="32">
        <f t="shared" si="474"/>
        <v>0</v>
      </c>
      <c r="L1845" s="32">
        <f t="shared" si="474"/>
        <v>85.100000000000009</v>
      </c>
      <c r="M1845" s="32">
        <f t="shared" si="474"/>
        <v>0</v>
      </c>
      <c r="N1845" s="32">
        <f t="shared" si="474"/>
        <v>0</v>
      </c>
      <c r="O1845" s="189"/>
      <c r="P1845" s="189" t="s">
        <v>2823</v>
      </c>
      <c r="Q1845" s="74"/>
    </row>
    <row r="1846" spans="1:17" ht="15.75" x14ac:dyDescent="0.25">
      <c r="A1846" s="190"/>
      <c r="B1846" s="189"/>
      <c r="C1846" s="189"/>
      <c r="D1846" s="189"/>
      <c r="E1846" s="189"/>
      <c r="F1846" s="189"/>
      <c r="G1846" s="114" t="s">
        <v>259</v>
      </c>
      <c r="H1846" s="32">
        <f>SUM(I1846:N1846)</f>
        <v>83.4</v>
      </c>
      <c r="I1846" s="32">
        <v>0</v>
      </c>
      <c r="J1846" s="32">
        <v>0</v>
      </c>
      <c r="K1846" s="32">
        <v>0</v>
      </c>
      <c r="L1846" s="32">
        <v>83.4</v>
      </c>
      <c r="M1846" s="32">
        <v>0</v>
      </c>
      <c r="N1846" s="32">
        <v>0</v>
      </c>
      <c r="O1846" s="189"/>
      <c r="P1846" s="189"/>
      <c r="Q1846" s="74"/>
    </row>
    <row r="1847" spans="1:17" ht="36" x14ac:dyDescent="0.25">
      <c r="A1847" s="190"/>
      <c r="B1847" s="189"/>
      <c r="C1847" s="189"/>
      <c r="D1847" s="189"/>
      <c r="E1847" s="189"/>
      <c r="F1847" s="189"/>
      <c r="G1847" s="114" t="s">
        <v>7</v>
      </c>
      <c r="H1847" s="32">
        <f t="shared" ref="H1847:H1904" si="475">SUM(I1847:N1847)</f>
        <v>1.7</v>
      </c>
      <c r="I1847" s="32">
        <v>0</v>
      </c>
      <c r="J1847" s="32">
        <v>0</v>
      </c>
      <c r="K1847" s="32">
        <v>0</v>
      </c>
      <c r="L1847" s="32">
        <v>1.7</v>
      </c>
      <c r="M1847" s="32">
        <v>0</v>
      </c>
      <c r="N1847" s="32">
        <v>0</v>
      </c>
      <c r="O1847" s="189"/>
      <c r="P1847" s="189"/>
      <c r="Q1847" s="74"/>
    </row>
    <row r="1848" spans="1:17" ht="15.75" x14ac:dyDescent="0.25">
      <c r="A1848" s="190"/>
      <c r="B1848" s="189"/>
      <c r="C1848" s="189"/>
      <c r="D1848" s="189"/>
      <c r="E1848" s="189"/>
      <c r="F1848" s="189"/>
      <c r="G1848" s="114" t="s">
        <v>8</v>
      </c>
      <c r="H1848" s="32">
        <f t="shared" si="475"/>
        <v>0</v>
      </c>
      <c r="I1848" s="32">
        <v>0</v>
      </c>
      <c r="J1848" s="32">
        <v>0</v>
      </c>
      <c r="K1848" s="32">
        <v>0</v>
      </c>
      <c r="L1848" s="32">
        <v>0</v>
      </c>
      <c r="M1848" s="32">
        <v>0</v>
      </c>
      <c r="N1848" s="32">
        <v>0</v>
      </c>
      <c r="O1848" s="189"/>
      <c r="P1848" s="189"/>
      <c r="Q1848" s="74"/>
    </row>
    <row r="1849" spans="1:17" ht="24" x14ac:dyDescent="0.25">
      <c r="A1849" s="190"/>
      <c r="B1849" s="189"/>
      <c r="C1849" s="189"/>
      <c r="D1849" s="189"/>
      <c r="E1849" s="189"/>
      <c r="F1849" s="189"/>
      <c r="G1849" s="114" t="s">
        <v>9</v>
      </c>
      <c r="H1849" s="32">
        <f t="shared" si="475"/>
        <v>0</v>
      </c>
      <c r="I1849" s="32">
        <v>0</v>
      </c>
      <c r="J1849" s="32">
        <v>0</v>
      </c>
      <c r="K1849" s="32">
        <v>0</v>
      </c>
      <c r="L1849" s="32">
        <v>0</v>
      </c>
      <c r="M1849" s="32">
        <v>0</v>
      </c>
      <c r="N1849" s="32">
        <v>0</v>
      </c>
      <c r="O1849" s="189"/>
      <c r="P1849" s="189"/>
      <c r="Q1849" s="74"/>
    </row>
    <row r="1850" spans="1:17" ht="36" x14ac:dyDescent="0.25">
      <c r="A1850" s="423" t="s">
        <v>4279</v>
      </c>
      <c r="B1850" s="189" t="s">
        <v>2821</v>
      </c>
      <c r="C1850" s="189" t="s">
        <v>215</v>
      </c>
      <c r="D1850" s="189">
        <v>2028</v>
      </c>
      <c r="E1850" s="189">
        <v>392</v>
      </c>
      <c r="F1850" s="189" t="s">
        <v>2822</v>
      </c>
      <c r="G1850" s="114" t="s">
        <v>4</v>
      </c>
      <c r="H1850" s="32">
        <f>SUM(H1851:H1854)</f>
        <v>20.9</v>
      </c>
      <c r="I1850" s="32">
        <f t="shared" ref="I1850:N1850" si="476">SUM(I1851:I1854)</f>
        <v>0</v>
      </c>
      <c r="J1850" s="32">
        <f t="shared" si="476"/>
        <v>0</v>
      </c>
      <c r="K1850" s="32">
        <f t="shared" si="476"/>
        <v>0</v>
      </c>
      <c r="L1850" s="32">
        <f t="shared" si="476"/>
        <v>20.9</v>
      </c>
      <c r="M1850" s="32">
        <f t="shared" si="476"/>
        <v>0</v>
      </c>
      <c r="N1850" s="32">
        <f t="shared" si="476"/>
        <v>0</v>
      </c>
      <c r="O1850" s="189"/>
      <c r="P1850" s="189"/>
      <c r="Q1850" s="74"/>
    </row>
    <row r="1851" spans="1:17" ht="15.75" x14ac:dyDescent="0.25">
      <c r="A1851" s="424"/>
      <c r="B1851" s="189"/>
      <c r="C1851" s="189"/>
      <c r="D1851" s="189"/>
      <c r="E1851" s="189"/>
      <c r="F1851" s="189"/>
      <c r="G1851" s="114" t="s">
        <v>259</v>
      </c>
      <c r="H1851" s="32">
        <f t="shared" si="475"/>
        <v>19.7</v>
      </c>
      <c r="I1851" s="32">
        <v>0</v>
      </c>
      <c r="J1851" s="32">
        <v>0</v>
      </c>
      <c r="K1851" s="32">
        <v>0</v>
      </c>
      <c r="L1851" s="32">
        <v>19.7</v>
      </c>
      <c r="M1851" s="32">
        <v>0</v>
      </c>
      <c r="N1851" s="32">
        <v>0</v>
      </c>
      <c r="O1851" s="189"/>
      <c r="P1851" s="189"/>
      <c r="Q1851" s="74"/>
    </row>
    <row r="1852" spans="1:17" ht="36" x14ac:dyDescent="0.25">
      <c r="A1852" s="424"/>
      <c r="B1852" s="189"/>
      <c r="C1852" s="189"/>
      <c r="D1852" s="189"/>
      <c r="E1852" s="189"/>
      <c r="F1852" s="189"/>
      <c r="G1852" s="114" t="s">
        <v>7</v>
      </c>
      <c r="H1852" s="32">
        <f t="shared" si="475"/>
        <v>1.2</v>
      </c>
      <c r="I1852" s="32">
        <v>0</v>
      </c>
      <c r="J1852" s="32">
        <v>0</v>
      </c>
      <c r="K1852" s="32">
        <v>0</v>
      </c>
      <c r="L1852" s="32">
        <v>1.2</v>
      </c>
      <c r="M1852" s="32">
        <v>0</v>
      </c>
      <c r="N1852" s="32">
        <v>0</v>
      </c>
      <c r="O1852" s="189"/>
      <c r="P1852" s="189"/>
      <c r="Q1852" s="74"/>
    </row>
    <row r="1853" spans="1:17" ht="15.75" x14ac:dyDescent="0.25">
      <c r="A1853" s="424"/>
      <c r="B1853" s="189"/>
      <c r="C1853" s="189"/>
      <c r="D1853" s="189"/>
      <c r="E1853" s="189"/>
      <c r="F1853" s="189"/>
      <c r="G1853" s="114" t="s">
        <v>8</v>
      </c>
      <c r="H1853" s="32">
        <f t="shared" si="475"/>
        <v>0</v>
      </c>
      <c r="I1853" s="32">
        <v>0</v>
      </c>
      <c r="J1853" s="32">
        <v>0</v>
      </c>
      <c r="K1853" s="32">
        <v>0</v>
      </c>
      <c r="L1853" s="32">
        <v>0</v>
      </c>
      <c r="M1853" s="32">
        <v>0</v>
      </c>
      <c r="N1853" s="32">
        <v>0</v>
      </c>
      <c r="O1853" s="189"/>
      <c r="P1853" s="189"/>
      <c r="Q1853" s="74"/>
    </row>
    <row r="1854" spans="1:17" ht="24" x14ac:dyDescent="0.25">
      <c r="A1854" s="425"/>
      <c r="B1854" s="189"/>
      <c r="C1854" s="189"/>
      <c r="D1854" s="189"/>
      <c r="E1854" s="189"/>
      <c r="F1854" s="189"/>
      <c r="G1854" s="114" t="s">
        <v>9</v>
      </c>
      <c r="H1854" s="32">
        <f t="shared" si="475"/>
        <v>0</v>
      </c>
      <c r="I1854" s="32">
        <v>0</v>
      </c>
      <c r="J1854" s="32">
        <v>0</v>
      </c>
      <c r="K1854" s="32">
        <v>0</v>
      </c>
      <c r="L1854" s="32">
        <v>0</v>
      </c>
      <c r="M1854" s="32">
        <v>0</v>
      </c>
      <c r="N1854" s="32">
        <v>0</v>
      </c>
      <c r="O1854" s="189"/>
      <c r="P1854" s="189"/>
      <c r="Q1854" s="74"/>
    </row>
    <row r="1855" spans="1:17" ht="36" x14ac:dyDescent="0.25">
      <c r="A1855" s="190" t="s">
        <v>2824</v>
      </c>
      <c r="B1855" s="189" t="s">
        <v>2821</v>
      </c>
      <c r="C1855" s="189" t="s">
        <v>215</v>
      </c>
      <c r="D1855" s="189">
        <v>2026</v>
      </c>
      <c r="E1855" s="189">
        <v>392</v>
      </c>
      <c r="F1855" s="189" t="s">
        <v>2822</v>
      </c>
      <c r="G1855" s="114" t="s">
        <v>4</v>
      </c>
      <c r="H1855" s="32">
        <f>SUM(H1856:H1859)</f>
        <v>57.6</v>
      </c>
      <c r="I1855" s="32">
        <f t="shared" ref="I1855:N1855" si="477">SUM(I1856:I1859)</f>
        <v>0</v>
      </c>
      <c r="J1855" s="32">
        <f t="shared" si="477"/>
        <v>57.6</v>
      </c>
      <c r="K1855" s="32">
        <f t="shared" si="477"/>
        <v>0</v>
      </c>
      <c r="L1855" s="32">
        <f t="shared" si="477"/>
        <v>0</v>
      </c>
      <c r="M1855" s="32">
        <f t="shared" si="477"/>
        <v>0</v>
      </c>
      <c r="N1855" s="32">
        <f t="shared" si="477"/>
        <v>0</v>
      </c>
      <c r="O1855" s="189"/>
      <c r="P1855" s="189" t="s">
        <v>2823</v>
      </c>
      <c r="Q1855" s="74"/>
    </row>
    <row r="1856" spans="1:17" ht="15.75" x14ac:dyDescent="0.25">
      <c r="A1856" s="190"/>
      <c r="B1856" s="189"/>
      <c r="C1856" s="189"/>
      <c r="D1856" s="189"/>
      <c r="E1856" s="189"/>
      <c r="F1856" s="189"/>
      <c r="G1856" s="114" t="s">
        <v>259</v>
      </c>
      <c r="H1856" s="32">
        <f t="shared" si="475"/>
        <v>52.6</v>
      </c>
      <c r="I1856" s="32">
        <v>0</v>
      </c>
      <c r="J1856" s="32">
        <v>52.6</v>
      </c>
      <c r="K1856" s="32">
        <v>0</v>
      </c>
      <c r="L1856" s="32">
        <v>0</v>
      </c>
      <c r="M1856" s="32">
        <v>0</v>
      </c>
      <c r="N1856" s="32">
        <v>0</v>
      </c>
      <c r="O1856" s="189"/>
      <c r="P1856" s="189"/>
      <c r="Q1856" s="74"/>
    </row>
    <row r="1857" spans="1:17" ht="36" x14ac:dyDescent="0.25">
      <c r="A1857" s="190"/>
      <c r="B1857" s="189"/>
      <c r="C1857" s="189"/>
      <c r="D1857" s="189"/>
      <c r="E1857" s="189"/>
      <c r="F1857" s="189"/>
      <c r="G1857" s="114" t="s">
        <v>7</v>
      </c>
      <c r="H1857" s="32">
        <f t="shared" si="475"/>
        <v>5</v>
      </c>
      <c r="I1857" s="32">
        <v>0</v>
      </c>
      <c r="J1857" s="32">
        <v>5</v>
      </c>
      <c r="K1857" s="32">
        <v>0</v>
      </c>
      <c r="L1857" s="32">
        <v>0</v>
      </c>
      <c r="M1857" s="32">
        <v>0</v>
      </c>
      <c r="N1857" s="32">
        <v>0</v>
      </c>
      <c r="O1857" s="189"/>
      <c r="P1857" s="189"/>
      <c r="Q1857" s="74"/>
    </row>
    <row r="1858" spans="1:17" ht="15.75" x14ac:dyDescent="0.25">
      <c r="A1858" s="190"/>
      <c r="B1858" s="189"/>
      <c r="C1858" s="189"/>
      <c r="D1858" s="189"/>
      <c r="E1858" s="189"/>
      <c r="F1858" s="189"/>
      <c r="G1858" s="114" t="s">
        <v>8</v>
      </c>
      <c r="H1858" s="32">
        <f t="shared" si="475"/>
        <v>0</v>
      </c>
      <c r="I1858" s="32">
        <v>0</v>
      </c>
      <c r="J1858" s="32">
        <v>0</v>
      </c>
      <c r="K1858" s="32">
        <v>0</v>
      </c>
      <c r="L1858" s="32">
        <v>0</v>
      </c>
      <c r="M1858" s="32">
        <v>0</v>
      </c>
      <c r="N1858" s="32">
        <v>0</v>
      </c>
      <c r="O1858" s="189"/>
      <c r="P1858" s="189"/>
      <c r="Q1858" s="74"/>
    </row>
    <row r="1859" spans="1:17" ht="24" x14ac:dyDescent="0.25">
      <c r="A1859" s="190"/>
      <c r="B1859" s="189"/>
      <c r="C1859" s="189"/>
      <c r="D1859" s="189"/>
      <c r="E1859" s="189"/>
      <c r="F1859" s="189"/>
      <c r="G1859" s="114" t="s">
        <v>9</v>
      </c>
      <c r="H1859" s="32">
        <f t="shared" si="475"/>
        <v>0</v>
      </c>
      <c r="I1859" s="32">
        <v>0</v>
      </c>
      <c r="J1859" s="32">
        <v>0</v>
      </c>
      <c r="K1859" s="32">
        <v>0</v>
      </c>
      <c r="L1859" s="32">
        <v>0</v>
      </c>
      <c r="M1859" s="32">
        <v>0</v>
      </c>
      <c r="N1859" s="32">
        <v>0</v>
      </c>
      <c r="O1859" s="189"/>
      <c r="P1859" s="189"/>
      <c r="Q1859" s="74"/>
    </row>
    <row r="1860" spans="1:17" ht="36" x14ac:dyDescent="0.25">
      <c r="A1860" s="190" t="s">
        <v>2825</v>
      </c>
      <c r="B1860" s="189" t="s">
        <v>2821</v>
      </c>
      <c r="C1860" s="189" t="s">
        <v>215</v>
      </c>
      <c r="D1860" s="189">
        <v>2028</v>
      </c>
      <c r="E1860" s="189">
        <v>392</v>
      </c>
      <c r="F1860" s="189" t="s">
        <v>2822</v>
      </c>
      <c r="G1860" s="114" t="s">
        <v>4</v>
      </c>
      <c r="H1860" s="32">
        <f>SUM(H1861:H1864)</f>
        <v>20.9</v>
      </c>
      <c r="I1860" s="32">
        <f t="shared" ref="I1860:N1860" si="478">SUM(I1861:I1864)</f>
        <v>0</v>
      </c>
      <c r="J1860" s="32">
        <f t="shared" si="478"/>
        <v>0</v>
      </c>
      <c r="K1860" s="32">
        <f t="shared" si="478"/>
        <v>0</v>
      </c>
      <c r="L1860" s="32">
        <f t="shared" si="478"/>
        <v>20.9</v>
      </c>
      <c r="M1860" s="32">
        <f t="shared" si="478"/>
        <v>0</v>
      </c>
      <c r="N1860" s="32">
        <f t="shared" si="478"/>
        <v>0</v>
      </c>
      <c r="O1860" s="189"/>
      <c r="P1860" s="189"/>
      <c r="Q1860" s="74"/>
    </row>
    <row r="1861" spans="1:17" ht="15.75" x14ac:dyDescent="0.25">
      <c r="A1861" s="190"/>
      <c r="B1861" s="189"/>
      <c r="C1861" s="189"/>
      <c r="D1861" s="189"/>
      <c r="E1861" s="189"/>
      <c r="F1861" s="189"/>
      <c r="G1861" s="114" t="s">
        <v>259</v>
      </c>
      <c r="H1861" s="32">
        <f t="shared" si="475"/>
        <v>19.7</v>
      </c>
      <c r="I1861" s="32">
        <v>0</v>
      </c>
      <c r="J1861" s="32">
        <v>0</v>
      </c>
      <c r="K1861" s="32">
        <v>0</v>
      </c>
      <c r="L1861" s="32">
        <v>19.7</v>
      </c>
      <c r="M1861" s="32">
        <v>0</v>
      </c>
      <c r="N1861" s="32">
        <v>0</v>
      </c>
      <c r="O1861" s="189"/>
      <c r="P1861" s="189"/>
      <c r="Q1861" s="74"/>
    </row>
    <row r="1862" spans="1:17" ht="36" x14ac:dyDescent="0.25">
      <c r="A1862" s="190"/>
      <c r="B1862" s="189"/>
      <c r="C1862" s="189"/>
      <c r="D1862" s="189"/>
      <c r="E1862" s="189"/>
      <c r="F1862" s="189"/>
      <c r="G1862" s="114" t="s">
        <v>7</v>
      </c>
      <c r="H1862" s="32">
        <f t="shared" si="475"/>
        <v>1.2</v>
      </c>
      <c r="I1862" s="32">
        <v>0</v>
      </c>
      <c r="J1862" s="32">
        <v>0</v>
      </c>
      <c r="K1862" s="32">
        <v>0</v>
      </c>
      <c r="L1862" s="32">
        <v>1.2</v>
      </c>
      <c r="M1862" s="32">
        <v>0</v>
      </c>
      <c r="N1862" s="32">
        <v>0</v>
      </c>
      <c r="O1862" s="189"/>
      <c r="P1862" s="189"/>
      <c r="Q1862" s="74"/>
    </row>
    <row r="1863" spans="1:17" ht="15.75" x14ac:dyDescent="0.25">
      <c r="A1863" s="190"/>
      <c r="B1863" s="189"/>
      <c r="C1863" s="189"/>
      <c r="D1863" s="189"/>
      <c r="E1863" s="189"/>
      <c r="F1863" s="189"/>
      <c r="G1863" s="114" t="s">
        <v>8</v>
      </c>
      <c r="H1863" s="32">
        <f t="shared" si="475"/>
        <v>0</v>
      </c>
      <c r="I1863" s="32">
        <v>0</v>
      </c>
      <c r="J1863" s="32">
        <v>0</v>
      </c>
      <c r="K1863" s="32">
        <v>0</v>
      </c>
      <c r="L1863" s="32">
        <v>0</v>
      </c>
      <c r="M1863" s="32">
        <v>0</v>
      </c>
      <c r="N1863" s="32">
        <v>0</v>
      </c>
      <c r="O1863" s="189"/>
      <c r="P1863" s="189"/>
      <c r="Q1863" s="74"/>
    </row>
    <row r="1864" spans="1:17" ht="24" x14ac:dyDescent="0.25">
      <c r="A1864" s="190"/>
      <c r="B1864" s="189"/>
      <c r="C1864" s="189"/>
      <c r="D1864" s="189"/>
      <c r="E1864" s="189"/>
      <c r="F1864" s="189"/>
      <c r="G1864" s="114" t="s">
        <v>9</v>
      </c>
      <c r="H1864" s="32">
        <f t="shared" si="475"/>
        <v>0</v>
      </c>
      <c r="I1864" s="32">
        <v>0</v>
      </c>
      <c r="J1864" s="32">
        <v>0</v>
      </c>
      <c r="K1864" s="32">
        <v>0</v>
      </c>
      <c r="L1864" s="32">
        <v>0</v>
      </c>
      <c r="M1864" s="32">
        <v>0</v>
      </c>
      <c r="N1864" s="32">
        <v>0</v>
      </c>
      <c r="O1864" s="189"/>
      <c r="P1864" s="189"/>
      <c r="Q1864" s="74"/>
    </row>
    <row r="1865" spans="1:17" ht="36" x14ac:dyDescent="0.25">
      <c r="A1865" s="190" t="s">
        <v>2826</v>
      </c>
      <c r="B1865" s="189" t="s">
        <v>2821</v>
      </c>
      <c r="C1865" s="189" t="s">
        <v>215</v>
      </c>
      <c r="D1865" s="189">
        <v>2028</v>
      </c>
      <c r="E1865" s="189">
        <v>240</v>
      </c>
      <c r="F1865" s="189" t="s">
        <v>2822</v>
      </c>
      <c r="G1865" s="114" t="s">
        <v>4</v>
      </c>
      <c r="H1865" s="32">
        <f>SUM(H1866:H1869)</f>
        <v>92.100000000000009</v>
      </c>
      <c r="I1865" s="32">
        <f t="shared" ref="I1865:N1865" si="479">SUM(I1866:I1869)</f>
        <v>0</v>
      </c>
      <c r="J1865" s="32">
        <f t="shared" si="479"/>
        <v>0</v>
      </c>
      <c r="K1865" s="32">
        <f t="shared" si="479"/>
        <v>0</v>
      </c>
      <c r="L1865" s="32">
        <f t="shared" si="479"/>
        <v>92.100000000000009</v>
      </c>
      <c r="M1865" s="32">
        <f t="shared" si="479"/>
        <v>0</v>
      </c>
      <c r="N1865" s="32">
        <f t="shared" si="479"/>
        <v>0</v>
      </c>
      <c r="O1865" s="189"/>
      <c r="P1865" s="189" t="s">
        <v>2823</v>
      </c>
      <c r="Q1865" s="74"/>
    </row>
    <row r="1866" spans="1:17" ht="15.75" x14ac:dyDescent="0.25">
      <c r="A1866" s="190"/>
      <c r="B1866" s="189"/>
      <c r="C1866" s="189"/>
      <c r="D1866" s="189"/>
      <c r="E1866" s="189"/>
      <c r="F1866" s="189"/>
      <c r="G1866" s="114" t="s">
        <v>259</v>
      </c>
      <c r="H1866" s="32">
        <f t="shared" si="475"/>
        <v>91.2</v>
      </c>
      <c r="I1866" s="32">
        <v>0</v>
      </c>
      <c r="J1866" s="32">
        <v>0</v>
      </c>
      <c r="K1866" s="32">
        <v>0</v>
      </c>
      <c r="L1866" s="32">
        <v>91.2</v>
      </c>
      <c r="M1866" s="32">
        <v>0</v>
      </c>
      <c r="N1866" s="32">
        <v>0</v>
      </c>
      <c r="O1866" s="189"/>
      <c r="P1866" s="189"/>
      <c r="Q1866" s="74"/>
    </row>
    <row r="1867" spans="1:17" ht="36" x14ac:dyDescent="0.25">
      <c r="A1867" s="190"/>
      <c r="B1867" s="189"/>
      <c r="C1867" s="189"/>
      <c r="D1867" s="189"/>
      <c r="E1867" s="189"/>
      <c r="F1867" s="189"/>
      <c r="G1867" s="114" t="s">
        <v>7</v>
      </c>
      <c r="H1867" s="32">
        <f t="shared" si="475"/>
        <v>0.9</v>
      </c>
      <c r="I1867" s="32">
        <v>0</v>
      </c>
      <c r="J1867" s="32">
        <v>0</v>
      </c>
      <c r="K1867" s="32">
        <v>0</v>
      </c>
      <c r="L1867" s="32">
        <v>0.9</v>
      </c>
      <c r="M1867" s="32">
        <v>0</v>
      </c>
      <c r="N1867" s="32">
        <v>0</v>
      </c>
      <c r="O1867" s="189"/>
      <c r="P1867" s="189"/>
      <c r="Q1867" s="74"/>
    </row>
    <row r="1868" spans="1:17" ht="15.75" x14ac:dyDescent="0.25">
      <c r="A1868" s="190"/>
      <c r="B1868" s="189"/>
      <c r="C1868" s="189"/>
      <c r="D1868" s="189"/>
      <c r="E1868" s="189"/>
      <c r="F1868" s="189"/>
      <c r="G1868" s="114" t="s">
        <v>8</v>
      </c>
      <c r="H1868" s="32">
        <f t="shared" si="475"/>
        <v>0</v>
      </c>
      <c r="I1868" s="32">
        <v>0</v>
      </c>
      <c r="J1868" s="32">
        <v>0</v>
      </c>
      <c r="K1868" s="32">
        <v>0</v>
      </c>
      <c r="L1868" s="32">
        <v>0</v>
      </c>
      <c r="M1868" s="32">
        <v>0</v>
      </c>
      <c r="N1868" s="32">
        <v>0</v>
      </c>
      <c r="O1868" s="189"/>
      <c r="P1868" s="189"/>
      <c r="Q1868" s="74"/>
    </row>
    <row r="1869" spans="1:17" ht="24" x14ac:dyDescent="0.25">
      <c r="A1869" s="190"/>
      <c r="B1869" s="189"/>
      <c r="C1869" s="189"/>
      <c r="D1869" s="189"/>
      <c r="E1869" s="189"/>
      <c r="F1869" s="189"/>
      <c r="G1869" s="114" t="s">
        <v>9</v>
      </c>
      <c r="H1869" s="32">
        <f t="shared" si="475"/>
        <v>0</v>
      </c>
      <c r="I1869" s="32">
        <v>0</v>
      </c>
      <c r="J1869" s="32">
        <v>0</v>
      </c>
      <c r="K1869" s="32">
        <v>0</v>
      </c>
      <c r="L1869" s="32">
        <v>0</v>
      </c>
      <c r="M1869" s="32">
        <v>0</v>
      </c>
      <c r="N1869" s="32">
        <v>0</v>
      </c>
      <c r="O1869" s="189"/>
      <c r="P1869" s="189"/>
      <c r="Q1869" s="74"/>
    </row>
    <row r="1870" spans="1:17" ht="36" x14ac:dyDescent="0.25">
      <c r="A1870" s="190" t="s">
        <v>2827</v>
      </c>
      <c r="B1870" s="189" t="s">
        <v>2821</v>
      </c>
      <c r="C1870" s="189" t="s">
        <v>215</v>
      </c>
      <c r="D1870" s="189">
        <v>2029</v>
      </c>
      <c r="E1870" s="189">
        <v>264</v>
      </c>
      <c r="F1870" s="189" t="s">
        <v>2822</v>
      </c>
      <c r="G1870" s="114" t="s">
        <v>4</v>
      </c>
      <c r="H1870" s="32">
        <f>SUM(H1871:H1874)</f>
        <v>77.599999999999994</v>
      </c>
      <c r="I1870" s="32">
        <f t="shared" ref="I1870:N1870" si="480">SUM(I1871:I1874)</f>
        <v>0</v>
      </c>
      <c r="J1870" s="32">
        <f t="shared" si="480"/>
        <v>0</v>
      </c>
      <c r="K1870" s="32">
        <f t="shared" si="480"/>
        <v>0</v>
      </c>
      <c r="L1870" s="32">
        <f t="shared" si="480"/>
        <v>0</v>
      </c>
      <c r="M1870" s="32">
        <f t="shared" si="480"/>
        <v>77.599999999999994</v>
      </c>
      <c r="N1870" s="32">
        <f t="shared" si="480"/>
        <v>0</v>
      </c>
      <c r="O1870" s="189"/>
      <c r="P1870" s="189" t="s">
        <v>2823</v>
      </c>
      <c r="Q1870" s="74"/>
    </row>
    <row r="1871" spans="1:17" ht="15.75" x14ac:dyDescent="0.25">
      <c r="A1871" s="190"/>
      <c r="B1871" s="189"/>
      <c r="C1871" s="189"/>
      <c r="D1871" s="189"/>
      <c r="E1871" s="189"/>
      <c r="F1871" s="189"/>
      <c r="G1871" s="114" t="s">
        <v>259</v>
      </c>
      <c r="H1871" s="32">
        <f t="shared" si="475"/>
        <v>76.8</v>
      </c>
      <c r="I1871" s="32">
        <v>0</v>
      </c>
      <c r="J1871" s="32">
        <v>0</v>
      </c>
      <c r="K1871" s="32">
        <v>0</v>
      </c>
      <c r="L1871" s="32">
        <v>0</v>
      </c>
      <c r="M1871" s="32">
        <v>76.8</v>
      </c>
      <c r="N1871" s="32">
        <v>0</v>
      </c>
      <c r="O1871" s="189"/>
      <c r="P1871" s="189"/>
      <c r="Q1871" s="74"/>
    </row>
    <row r="1872" spans="1:17" ht="36" x14ac:dyDescent="0.25">
      <c r="A1872" s="190"/>
      <c r="B1872" s="189"/>
      <c r="C1872" s="189"/>
      <c r="D1872" s="189"/>
      <c r="E1872" s="189"/>
      <c r="F1872" s="189"/>
      <c r="G1872" s="114" t="s">
        <v>7</v>
      </c>
      <c r="H1872" s="32">
        <f t="shared" si="475"/>
        <v>0.8</v>
      </c>
      <c r="I1872" s="32">
        <v>0</v>
      </c>
      <c r="J1872" s="32">
        <v>0</v>
      </c>
      <c r="K1872" s="32">
        <v>0</v>
      </c>
      <c r="L1872" s="32">
        <v>0</v>
      </c>
      <c r="M1872" s="32">
        <v>0.8</v>
      </c>
      <c r="N1872" s="32">
        <v>0</v>
      </c>
      <c r="O1872" s="189"/>
      <c r="P1872" s="189"/>
      <c r="Q1872" s="74"/>
    </row>
    <row r="1873" spans="1:17" ht="15.75" x14ac:dyDescent="0.25">
      <c r="A1873" s="190"/>
      <c r="B1873" s="189"/>
      <c r="C1873" s="189"/>
      <c r="D1873" s="189"/>
      <c r="E1873" s="189"/>
      <c r="F1873" s="189"/>
      <c r="G1873" s="114" t="s">
        <v>8</v>
      </c>
      <c r="H1873" s="32">
        <f t="shared" si="475"/>
        <v>0</v>
      </c>
      <c r="I1873" s="32">
        <v>0</v>
      </c>
      <c r="J1873" s="32">
        <v>0</v>
      </c>
      <c r="K1873" s="32">
        <v>0</v>
      </c>
      <c r="L1873" s="32">
        <v>0</v>
      </c>
      <c r="M1873" s="32">
        <v>0</v>
      </c>
      <c r="N1873" s="32">
        <v>0</v>
      </c>
      <c r="O1873" s="189"/>
      <c r="P1873" s="189"/>
      <c r="Q1873" s="74"/>
    </row>
    <row r="1874" spans="1:17" ht="24" x14ac:dyDescent="0.25">
      <c r="A1874" s="190"/>
      <c r="B1874" s="189"/>
      <c r="C1874" s="189"/>
      <c r="D1874" s="189"/>
      <c r="E1874" s="189"/>
      <c r="F1874" s="189"/>
      <c r="G1874" s="114" t="s">
        <v>9</v>
      </c>
      <c r="H1874" s="32">
        <f t="shared" si="475"/>
        <v>0</v>
      </c>
      <c r="I1874" s="32">
        <v>0</v>
      </c>
      <c r="J1874" s="32">
        <v>0</v>
      </c>
      <c r="K1874" s="32">
        <v>0</v>
      </c>
      <c r="L1874" s="32">
        <v>0</v>
      </c>
      <c r="M1874" s="32">
        <v>0</v>
      </c>
      <c r="N1874" s="32">
        <v>0</v>
      </c>
      <c r="O1874" s="189"/>
      <c r="P1874" s="189"/>
      <c r="Q1874" s="74"/>
    </row>
    <row r="1875" spans="1:17" ht="36" x14ac:dyDescent="0.25">
      <c r="A1875" s="190" t="s">
        <v>2828</v>
      </c>
      <c r="B1875" s="189" t="s">
        <v>2821</v>
      </c>
      <c r="C1875" s="189" t="s">
        <v>215</v>
      </c>
      <c r="D1875" s="189">
        <v>2029</v>
      </c>
      <c r="E1875" s="189">
        <v>264</v>
      </c>
      <c r="F1875" s="189" t="s">
        <v>2822</v>
      </c>
      <c r="G1875" s="114" t="s">
        <v>4</v>
      </c>
      <c r="H1875" s="32">
        <f>SUM(H1876:H1879)</f>
        <v>20.9</v>
      </c>
      <c r="I1875" s="32">
        <f t="shared" ref="I1875:N1875" si="481">SUM(I1876:I1879)</f>
        <v>0</v>
      </c>
      <c r="J1875" s="32">
        <f t="shared" si="481"/>
        <v>0</v>
      </c>
      <c r="K1875" s="32">
        <f t="shared" si="481"/>
        <v>0</v>
      </c>
      <c r="L1875" s="32">
        <f t="shared" si="481"/>
        <v>0</v>
      </c>
      <c r="M1875" s="32">
        <f t="shared" si="481"/>
        <v>20.9</v>
      </c>
      <c r="N1875" s="32">
        <f t="shared" si="481"/>
        <v>0</v>
      </c>
      <c r="O1875" s="189"/>
      <c r="P1875" s="189"/>
      <c r="Q1875" s="74"/>
    </row>
    <row r="1876" spans="1:17" ht="15.75" x14ac:dyDescent="0.25">
      <c r="A1876" s="190"/>
      <c r="B1876" s="189"/>
      <c r="C1876" s="189"/>
      <c r="D1876" s="189"/>
      <c r="E1876" s="189"/>
      <c r="F1876" s="189"/>
      <c r="G1876" s="114" t="s">
        <v>259</v>
      </c>
      <c r="H1876" s="32">
        <f t="shared" si="475"/>
        <v>19.7</v>
      </c>
      <c r="I1876" s="32">
        <v>0</v>
      </c>
      <c r="J1876" s="32">
        <v>0</v>
      </c>
      <c r="K1876" s="32">
        <v>0</v>
      </c>
      <c r="L1876" s="32">
        <v>0</v>
      </c>
      <c r="M1876" s="32">
        <v>19.7</v>
      </c>
      <c r="N1876" s="32">
        <v>0</v>
      </c>
      <c r="O1876" s="189"/>
      <c r="P1876" s="189"/>
      <c r="Q1876" s="74"/>
    </row>
    <row r="1877" spans="1:17" ht="36" x14ac:dyDescent="0.25">
      <c r="A1877" s="190"/>
      <c r="B1877" s="189"/>
      <c r="C1877" s="189"/>
      <c r="D1877" s="189"/>
      <c r="E1877" s="189"/>
      <c r="F1877" s="189"/>
      <c r="G1877" s="114" t="s">
        <v>7</v>
      </c>
      <c r="H1877" s="32">
        <f t="shared" si="475"/>
        <v>1.2</v>
      </c>
      <c r="I1877" s="32">
        <v>0</v>
      </c>
      <c r="J1877" s="32">
        <v>0</v>
      </c>
      <c r="K1877" s="32">
        <v>0</v>
      </c>
      <c r="L1877" s="32">
        <v>0</v>
      </c>
      <c r="M1877" s="32">
        <v>1.2</v>
      </c>
      <c r="N1877" s="32">
        <v>0</v>
      </c>
      <c r="O1877" s="189"/>
      <c r="P1877" s="189"/>
      <c r="Q1877" s="74"/>
    </row>
    <row r="1878" spans="1:17" ht="15.75" x14ac:dyDescent="0.25">
      <c r="A1878" s="190"/>
      <c r="B1878" s="189"/>
      <c r="C1878" s="189"/>
      <c r="D1878" s="189"/>
      <c r="E1878" s="189"/>
      <c r="F1878" s="189"/>
      <c r="G1878" s="114" t="s">
        <v>8</v>
      </c>
      <c r="H1878" s="32">
        <f t="shared" si="475"/>
        <v>0</v>
      </c>
      <c r="I1878" s="32">
        <v>0</v>
      </c>
      <c r="J1878" s="32">
        <v>0</v>
      </c>
      <c r="K1878" s="32">
        <v>0</v>
      </c>
      <c r="L1878" s="32">
        <v>0</v>
      </c>
      <c r="M1878" s="32">
        <v>0</v>
      </c>
      <c r="N1878" s="32">
        <v>0</v>
      </c>
      <c r="O1878" s="189"/>
      <c r="P1878" s="189"/>
      <c r="Q1878" s="74"/>
    </row>
    <row r="1879" spans="1:17" ht="24" x14ac:dyDescent="0.25">
      <c r="A1879" s="190"/>
      <c r="B1879" s="189"/>
      <c r="C1879" s="189"/>
      <c r="D1879" s="189"/>
      <c r="E1879" s="189"/>
      <c r="F1879" s="189"/>
      <c r="G1879" s="114" t="s">
        <v>9</v>
      </c>
      <c r="H1879" s="32">
        <f t="shared" si="475"/>
        <v>0</v>
      </c>
      <c r="I1879" s="32">
        <v>0</v>
      </c>
      <c r="J1879" s="32">
        <v>0</v>
      </c>
      <c r="K1879" s="32">
        <v>0</v>
      </c>
      <c r="L1879" s="32">
        <v>0</v>
      </c>
      <c r="M1879" s="32">
        <v>0</v>
      </c>
      <c r="N1879" s="32">
        <v>0</v>
      </c>
      <c r="O1879" s="189"/>
      <c r="P1879" s="189"/>
      <c r="Q1879" s="74"/>
    </row>
    <row r="1880" spans="1:17" ht="36" x14ac:dyDescent="0.25">
      <c r="A1880" s="190" t="s">
        <v>2829</v>
      </c>
      <c r="B1880" s="189" t="s">
        <v>2821</v>
      </c>
      <c r="C1880" s="189" t="s">
        <v>215</v>
      </c>
      <c r="D1880" s="189">
        <v>2029</v>
      </c>
      <c r="E1880" s="189">
        <v>350</v>
      </c>
      <c r="F1880" s="189" t="s">
        <v>2822</v>
      </c>
      <c r="G1880" s="114" t="s">
        <v>4</v>
      </c>
      <c r="H1880" s="32">
        <f>SUM(H1881:H1884)</f>
        <v>105.6</v>
      </c>
      <c r="I1880" s="32">
        <f t="shared" ref="I1880:N1880" si="482">SUM(I1881:I1884)</f>
        <v>0</v>
      </c>
      <c r="J1880" s="32">
        <f t="shared" si="482"/>
        <v>0</v>
      </c>
      <c r="K1880" s="32">
        <f t="shared" si="482"/>
        <v>0</v>
      </c>
      <c r="L1880" s="32">
        <f t="shared" si="482"/>
        <v>0</v>
      </c>
      <c r="M1880" s="32">
        <f t="shared" si="482"/>
        <v>105.6</v>
      </c>
      <c r="N1880" s="32">
        <f t="shared" si="482"/>
        <v>0</v>
      </c>
      <c r="O1880" s="189"/>
      <c r="P1880" s="189" t="s">
        <v>2830</v>
      </c>
      <c r="Q1880" s="74"/>
    </row>
    <row r="1881" spans="1:17" ht="15.75" x14ac:dyDescent="0.25">
      <c r="A1881" s="190"/>
      <c r="B1881" s="189"/>
      <c r="C1881" s="189"/>
      <c r="D1881" s="189"/>
      <c r="E1881" s="189"/>
      <c r="F1881" s="189"/>
      <c r="G1881" s="114" t="s">
        <v>259</v>
      </c>
      <c r="H1881" s="32">
        <f t="shared" si="475"/>
        <v>104.5</v>
      </c>
      <c r="I1881" s="32">
        <v>0</v>
      </c>
      <c r="J1881" s="32">
        <v>0</v>
      </c>
      <c r="K1881" s="32">
        <v>0</v>
      </c>
      <c r="L1881" s="32">
        <v>0</v>
      </c>
      <c r="M1881" s="32">
        <v>104.5</v>
      </c>
      <c r="N1881" s="32">
        <v>0</v>
      </c>
      <c r="O1881" s="189"/>
      <c r="P1881" s="189"/>
      <c r="Q1881" s="74"/>
    </row>
    <row r="1882" spans="1:17" ht="36" x14ac:dyDescent="0.25">
      <c r="A1882" s="190"/>
      <c r="B1882" s="189"/>
      <c r="C1882" s="189"/>
      <c r="D1882" s="189"/>
      <c r="E1882" s="189"/>
      <c r="F1882" s="189"/>
      <c r="G1882" s="114" t="s">
        <v>7</v>
      </c>
      <c r="H1882" s="32">
        <f t="shared" si="475"/>
        <v>1.1000000000000001</v>
      </c>
      <c r="I1882" s="32">
        <v>0</v>
      </c>
      <c r="J1882" s="32">
        <v>0</v>
      </c>
      <c r="K1882" s="32">
        <v>0</v>
      </c>
      <c r="L1882" s="32">
        <v>0</v>
      </c>
      <c r="M1882" s="32">
        <v>1.1000000000000001</v>
      </c>
      <c r="N1882" s="32">
        <v>0</v>
      </c>
      <c r="O1882" s="189"/>
      <c r="P1882" s="189"/>
      <c r="Q1882" s="74"/>
    </row>
    <row r="1883" spans="1:17" ht="15.75" x14ac:dyDescent="0.25">
      <c r="A1883" s="190"/>
      <c r="B1883" s="189"/>
      <c r="C1883" s="189"/>
      <c r="D1883" s="189"/>
      <c r="E1883" s="189"/>
      <c r="F1883" s="189"/>
      <c r="G1883" s="114" t="s">
        <v>8</v>
      </c>
      <c r="H1883" s="32">
        <f t="shared" si="475"/>
        <v>0</v>
      </c>
      <c r="I1883" s="32">
        <v>0</v>
      </c>
      <c r="J1883" s="32">
        <v>0</v>
      </c>
      <c r="K1883" s="32">
        <v>0</v>
      </c>
      <c r="L1883" s="32">
        <v>0</v>
      </c>
      <c r="M1883" s="32">
        <v>0</v>
      </c>
      <c r="N1883" s="32">
        <v>0</v>
      </c>
      <c r="O1883" s="189"/>
      <c r="P1883" s="189"/>
      <c r="Q1883" s="74"/>
    </row>
    <row r="1884" spans="1:17" ht="24" x14ac:dyDescent="0.25">
      <c r="A1884" s="190"/>
      <c r="B1884" s="189"/>
      <c r="C1884" s="189"/>
      <c r="D1884" s="189"/>
      <c r="E1884" s="189"/>
      <c r="F1884" s="189"/>
      <c r="G1884" s="114" t="s">
        <v>9</v>
      </c>
      <c r="H1884" s="32">
        <f t="shared" si="475"/>
        <v>0</v>
      </c>
      <c r="I1884" s="32">
        <v>0</v>
      </c>
      <c r="J1884" s="32">
        <v>0</v>
      </c>
      <c r="K1884" s="32">
        <v>0</v>
      </c>
      <c r="L1884" s="32">
        <v>0</v>
      </c>
      <c r="M1884" s="32">
        <v>0</v>
      </c>
      <c r="N1884" s="32">
        <v>0</v>
      </c>
      <c r="O1884" s="189"/>
      <c r="P1884" s="189"/>
      <c r="Q1884" s="74"/>
    </row>
    <row r="1885" spans="1:17" ht="36" x14ac:dyDescent="0.25">
      <c r="A1885" s="190" t="s">
        <v>2831</v>
      </c>
      <c r="B1885" s="189" t="s">
        <v>2821</v>
      </c>
      <c r="C1885" s="189" t="s">
        <v>215</v>
      </c>
      <c r="D1885" s="189">
        <v>2030</v>
      </c>
      <c r="E1885" s="189">
        <v>350</v>
      </c>
      <c r="F1885" s="189" t="s">
        <v>2822</v>
      </c>
      <c r="G1885" s="114" t="s">
        <v>4</v>
      </c>
      <c r="H1885" s="32">
        <f>SUM(H1886:H1889)</f>
        <v>30</v>
      </c>
      <c r="I1885" s="32">
        <f t="shared" ref="I1885:N1885" si="483">SUM(I1886:I1889)</f>
        <v>0</v>
      </c>
      <c r="J1885" s="32">
        <f t="shared" si="483"/>
        <v>0</v>
      </c>
      <c r="K1885" s="32">
        <f t="shared" si="483"/>
        <v>0</v>
      </c>
      <c r="L1885" s="32">
        <f t="shared" si="483"/>
        <v>0</v>
      </c>
      <c r="M1885" s="32">
        <f t="shared" si="483"/>
        <v>0</v>
      </c>
      <c r="N1885" s="32">
        <f t="shared" si="483"/>
        <v>30</v>
      </c>
      <c r="O1885" s="189"/>
      <c r="P1885" s="189"/>
      <c r="Q1885" s="74"/>
    </row>
    <row r="1886" spans="1:17" ht="30.75" customHeight="1" x14ac:dyDescent="0.25">
      <c r="A1886" s="190"/>
      <c r="B1886" s="189"/>
      <c r="C1886" s="189"/>
      <c r="D1886" s="189"/>
      <c r="E1886" s="189"/>
      <c r="F1886" s="189"/>
      <c r="G1886" s="114" t="s">
        <v>259</v>
      </c>
      <c r="H1886" s="32">
        <f t="shared" si="475"/>
        <v>28.2</v>
      </c>
      <c r="I1886" s="32">
        <v>0</v>
      </c>
      <c r="J1886" s="32">
        <v>0</v>
      </c>
      <c r="K1886" s="32">
        <v>0</v>
      </c>
      <c r="L1886" s="32">
        <v>0</v>
      </c>
      <c r="M1886" s="32">
        <v>0</v>
      </c>
      <c r="N1886" s="32">
        <v>28.2</v>
      </c>
      <c r="O1886" s="189"/>
      <c r="P1886" s="189"/>
      <c r="Q1886" s="77"/>
    </row>
    <row r="1887" spans="1:17" ht="36" x14ac:dyDescent="0.25">
      <c r="A1887" s="190"/>
      <c r="B1887" s="189"/>
      <c r="C1887" s="189"/>
      <c r="D1887" s="189"/>
      <c r="E1887" s="189"/>
      <c r="F1887" s="189"/>
      <c r="G1887" s="114" t="s">
        <v>7</v>
      </c>
      <c r="H1887" s="32">
        <f t="shared" si="475"/>
        <v>1.8</v>
      </c>
      <c r="I1887" s="32">
        <v>0</v>
      </c>
      <c r="J1887" s="32">
        <v>0</v>
      </c>
      <c r="K1887" s="32">
        <v>0</v>
      </c>
      <c r="L1887" s="32">
        <v>0</v>
      </c>
      <c r="M1887" s="32">
        <v>0</v>
      </c>
      <c r="N1887" s="32">
        <v>1.8</v>
      </c>
      <c r="O1887" s="189"/>
      <c r="P1887" s="189"/>
      <c r="Q1887" s="74"/>
    </row>
    <row r="1888" spans="1:17" ht="15.75" x14ac:dyDescent="0.25">
      <c r="A1888" s="190"/>
      <c r="B1888" s="189"/>
      <c r="C1888" s="189"/>
      <c r="D1888" s="189"/>
      <c r="E1888" s="189"/>
      <c r="F1888" s="189"/>
      <c r="G1888" s="114" t="s">
        <v>8</v>
      </c>
      <c r="H1888" s="32">
        <f t="shared" si="475"/>
        <v>0</v>
      </c>
      <c r="I1888" s="32">
        <v>0</v>
      </c>
      <c r="J1888" s="32">
        <v>0</v>
      </c>
      <c r="K1888" s="32">
        <v>0</v>
      </c>
      <c r="L1888" s="32">
        <v>0</v>
      </c>
      <c r="M1888" s="32">
        <v>0</v>
      </c>
      <c r="N1888" s="32">
        <v>0</v>
      </c>
      <c r="O1888" s="189"/>
      <c r="P1888" s="189"/>
      <c r="Q1888" s="74"/>
    </row>
    <row r="1889" spans="1:17" ht="24" x14ac:dyDescent="0.25">
      <c r="A1889" s="190"/>
      <c r="B1889" s="189"/>
      <c r="C1889" s="189"/>
      <c r="D1889" s="189"/>
      <c r="E1889" s="189"/>
      <c r="F1889" s="189"/>
      <c r="G1889" s="114" t="s">
        <v>9</v>
      </c>
      <c r="H1889" s="32">
        <f t="shared" si="475"/>
        <v>0</v>
      </c>
      <c r="I1889" s="32">
        <v>0</v>
      </c>
      <c r="J1889" s="32">
        <v>0</v>
      </c>
      <c r="K1889" s="32">
        <v>0</v>
      </c>
      <c r="L1889" s="32">
        <v>0</v>
      </c>
      <c r="M1889" s="32">
        <v>0</v>
      </c>
      <c r="N1889" s="32">
        <v>0</v>
      </c>
      <c r="O1889" s="189"/>
      <c r="P1889" s="189"/>
      <c r="Q1889" s="74"/>
    </row>
    <row r="1890" spans="1:17" ht="36" x14ac:dyDescent="0.25">
      <c r="A1890" s="190" t="s">
        <v>2832</v>
      </c>
      <c r="B1890" s="189" t="s">
        <v>2821</v>
      </c>
      <c r="C1890" s="189" t="s">
        <v>215</v>
      </c>
      <c r="D1890" s="189">
        <v>2028</v>
      </c>
      <c r="E1890" s="189">
        <v>80</v>
      </c>
      <c r="F1890" s="189" t="s">
        <v>1829</v>
      </c>
      <c r="G1890" s="114" t="s">
        <v>4</v>
      </c>
      <c r="H1890" s="32">
        <f>SUM(H1891:H1894)</f>
        <v>100</v>
      </c>
      <c r="I1890" s="32">
        <f t="shared" ref="I1890:N1890" si="484">SUM(I1891:I1894)</f>
        <v>0</v>
      </c>
      <c r="J1890" s="32">
        <f t="shared" si="484"/>
        <v>0</v>
      </c>
      <c r="K1890" s="32">
        <f t="shared" si="484"/>
        <v>0</v>
      </c>
      <c r="L1890" s="32">
        <f t="shared" si="484"/>
        <v>100</v>
      </c>
      <c r="M1890" s="32">
        <f t="shared" si="484"/>
        <v>0</v>
      </c>
      <c r="N1890" s="32">
        <f t="shared" si="484"/>
        <v>0</v>
      </c>
      <c r="O1890" s="189"/>
      <c r="P1890" s="189" t="s">
        <v>2833</v>
      </c>
      <c r="Q1890" s="74"/>
    </row>
    <row r="1891" spans="1:17" ht="49.5" customHeight="1" x14ac:dyDescent="0.25">
      <c r="A1891" s="190"/>
      <c r="B1891" s="189"/>
      <c r="C1891" s="189"/>
      <c r="D1891" s="189"/>
      <c r="E1891" s="189"/>
      <c r="F1891" s="189"/>
      <c r="G1891" s="114" t="s">
        <v>259</v>
      </c>
      <c r="H1891" s="32">
        <f t="shared" si="475"/>
        <v>0</v>
      </c>
      <c r="I1891" s="32">
        <v>0</v>
      </c>
      <c r="J1891" s="32">
        <v>0</v>
      </c>
      <c r="K1891" s="32">
        <v>0</v>
      </c>
      <c r="L1891" s="32">
        <v>0</v>
      </c>
      <c r="M1891" s="32">
        <v>0</v>
      </c>
      <c r="N1891" s="32">
        <v>0</v>
      </c>
      <c r="O1891" s="189"/>
      <c r="P1891" s="189"/>
      <c r="Q1891" s="74"/>
    </row>
    <row r="1892" spans="1:17" ht="36" x14ac:dyDescent="0.25">
      <c r="A1892" s="190"/>
      <c r="B1892" s="189"/>
      <c r="C1892" s="189"/>
      <c r="D1892" s="189"/>
      <c r="E1892" s="189"/>
      <c r="F1892" s="189"/>
      <c r="G1892" s="114" t="s">
        <v>7</v>
      </c>
      <c r="H1892" s="32">
        <f t="shared" si="475"/>
        <v>100</v>
      </c>
      <c r="I1892" s="32">
        <v>0</v>
      </c>
      <c r="J1892" s="32">
        <v>0</v>
      </c>
      <c r="K1892" s="32">
        <v>0</v>
      </c>
      <c r="L1892" s="32">
        <v>100</v>
      </c>
      <c r="M1892" s="32">
        <v>0</v>
      </c>
      <c r="N1892" s="32">
        <v>0</v>
      </c>
      <c r="O1892" s="189"/>
      <c r="P1892" s="189"/>
      <c r="Q1892" s="74"/>
    </row>
    <row r="1893" spans="1:17" ht="15.75" x14ac:dyDescent="0.25">
      <c r="A1893" s="190"/>
      <c r="B1893" s="189"/>
      <c r="C1893" s="189"/>
      <c r="D1893" s="189"/>
      <c r="E1893" s="189"/>
      <c r="F1893" s="189"/>
      <c r="G1893" s="114" t="s">
        <v>8</v>
      </c>
      <c r="H1893" s="32">
        <f t="shared" si="475"/>
        <v>0</v>
      </c>
      <c r="I1893" s="32">
        <v>0</v>
      </c>
      <c r="J1893" s="32">
        <v>0</v>
      </c>
      <c r="K1893" s="32">
        <v>0</v>
      </c>
      <c r="L1893" s="32">
        <v>0</v>
      </c>
      <c r="M1893" s="32">
        <v>0</v>
      </c>
      <c r="N1893" s="32">
        <v>0</v>
      </c>
      <c r="O1893" s="189"/>
      <c r="P1893" s="189"/>
      <c r="Q1893" s="74"/>
    </row>
    <row r="1894" spans="1:17" ht="24" x14ac:dyDescent="0.25">
      <c r="A1894" s="190"/>
      <c r="B1894" s="189"/>
      <c r="C1894" s="189"/>
      <c r="D1894" s="189"/>
      <c r="E1894" s="189"/>
      <c r="F1894" s="189"/>
      <c r="G1894" s="114" t="s">
        <v>9</v>
      </c>
      <c r="H1894" s="32">
        <f t="shared" si="475"/>
        <v>0</v>
      </c>
      <c r="I1894" s="32">
        <v>0</v>
      </c>
      <c r="J1894" s="32">
        <v>0</v>
      </c>
      <c r="K1894" s="32">
        <v>0</v>
      </c>
      <c r="L1894" s="32">
        <v>0</v>
      </c>
      <c r="M1894" s="32">
        <v>0</v>
      </c>
      <c r="N1894" s="32">
        <v>0</v>
      </c>
      <c r="O1894" s="189"/>
      <c r="P1894" s="189"/>
      <c r="Q1894" s="74"/>
    </row>
    <row r="1895" spans="1:17" ht="36" x14ac:dyDescent="0.25">
      <c r="A1895" s="190" t="s">
        <v>2834</v>
      </c>
      <c r="B1895" s="189" t="s">
        <v>2821</v>
      </c>
      <c r="C1895" s="189" t="s">
        <v>215</v>
      </c>
      <c r="D1895" s="189">
        <v>2026</v>
      </c>
      <c r="E1895" s="189">
        <v>392</v>
      </c>
      <c r="F1895" s="189" t="s">
        <v>2822</v>
      </c>
      <c r="G1895" s="114" t="s">
        <v>4</v>
      </c>
      <c r="H1895" s="32">
        <f>SUM(H1896:H1899)</f>
        <v>8.6</v>
      </c>
      <c r="I1895" s="32">
        <f t="shared" ref="I1895:N1895" si="485">SUM(I1896:I1899)</f>
        <v>0</v>
      </c>
      <c r="J1895" s="32">
        <f t="shared" si="485"/>
        <v>8.6</v>
      </c>
      <c r="K1895" s="32">
        <f t="shared" si="485"/>
        <v>0</v>
      </c>
      <c r="L1895" s="32">
        <f t="shared" si="485"/>
        <v>0</v>
      </c>
      <c r="M1895" s="32">
        <f t="shared" si="485"/>
        <v>0</v>
      </c>
      <c r="N1895" s="32">
        <f t="shared" si="485"/>
        <v>0</v>
      </c>
      <c r="O1895" s="189"/>
      <c r="P1895" s="189" t="s">
        <v>2823</v>
      </c>
      <c r="Q1895" s="74"/>
    </row>
    <row r="1896" spans="1:17" ht="61.5" customHeight="1" x14ac:dyDescent="0.25">
      <c r="A1896" s="190"/>
      <c r="B1896" s="189"/>
      <c r="C1896" s="189"/>
      <c r="D1896" s="189"/>
      <c r="E1896" s="189"/>
      <c r="F1896" s="189"/>
      <c r="G1896" s="114" t="s">
        <v>259</v>
      </c>
      <c r="H1896" s="32">
        <f t="shared" si="475"/>
        <v>8.5</v>
      </c>
      <c r="I1896" s="32">
        <v>0</v>
      </c>
      <c r="J1896" s="32">
        <v>8.5</v>
      </c>
      <c r="K1896" s="32">
        <v>0</v>
      </c>
      <c r="L1896" s="32">
        <v>0</v>
      </c>
      <c r="M1896" s="32">
        <v>0</v>
      </c>
      <c r="N1896" s="32">
        <v>0</v>
      </c>
      <c r="O1896" s="189"/>
      <c r="P1896" s="189"/>
      <c r="Q1896" s="74"/>
    </row>
    <row r="1897" spans="1:17" ht="36" x14ac:dyDescent="0.25">
      <c r="A1897" s="190"/>
      <c r="B1897" s="189"/>
      <c r="C1897" s="189"/>
      <c r="D1897" s="189"/>
      <c r="E1897" s="189"/>
      <c r="F1897" s="189"/>
      <c r="G1897" s="114" t="s">
        <v>7</v>
      </c>
      <c r="H1897" s="32">
        <f t="shared" si="475"/>
        <v>0.1</v>
      </c>
      <c r="I1897" s="32">
        <v>0</v>
      </c>
      <c r="J1897" s="32">
        <v>0.1</v>
      </c>
      <c r="K1897" s="32">
        <v>0</v>
      </c>
      <c r="L1897" s="32">
        <v>0</v>
      </c>
      <c r="M1897" s="32">
        <v>0</v>
      </c>
      <c r="N1897" s="32">
        <v>0</v>
      </c>
      <c r="O1897" s="189"/>
      <c r="P1897" s="189"/>
      <c r="Q1897" s="74"/>
    </row>
    <row r="1898" spans="1:17" ht="15.75" x14ac:dyDescent="0.25">
      <c r="A1898" s="190"/>
      <c r="B1898" s="189"/>
      <c r="C1898" s="189"/>
      <c r="D1898" s="189"/>
      <c r="E1898" s="189"/>
      <c r="F1898" s="189"/>
      <c r="G1898" s="114" t="s">
        <v>8</v>
      </c>
      <c r="H1898" s="32">
        <f t="shared" si="475"/>
        <v>0</v>
      </c>
      <c r="I1898" s="32">
        <v>0</v>
      </c>
      <c r="J1898" s="32">
        <v>0</v>
      </c>
      <c r="K1898" s="32">
        <v>0</v>
      </c>
      <c r="L1898" s="32">
        <v>0</v>
      </c>
      <c r="M1898" s="32">
        <v>0</v>
      </c>
      <c r="N1898" s="32">
        <v>0</v>
      </c>
      <c r="O1898" s="189"/>
      <c r="P1898" s="189"/>
      <c r="Q1898" s="74"/>
    </row>
    <row r="1899" spans="1:17" ht="24" x14ac:dyDescent="0.25">
      <c r="A1899" s="190"/>
      <c r="B1899" s="189"/>
      <c r="C1899" s="189"/>
      <c r="D1899" s="189"/>
      <c r="E1899" s="189"/>
      <c r="F1899" s="189"/>
      <c r="G1899" s="114" t="s">
        <v>9</v>
      </c>
      <c r="H1899" s="32">
        <f t="shared" si="475"/>
        <v>0</v>
      </c>
      <c r="I1899" s="32">
        <v>0</v>
      </c>
      <c r="J1899" s="32">
        <v>0</v>
      </c>
      <c r="K1899" s="32">
        <v>0</v>
      </c>
      <c r="L1899" s="32">
        <v>0</v>
      </c>
      <c r="M1899" s="32">
        <v>0</v>
      </c>
      <c r="N1899" s="32">
        <v>0</v>
      </c>
      <c r="O1899" s="189"/>
      <c r="P1899" s="189"/>
      <c r="Q1899" s="74"/>
    </row>
    <row r="1900" spans="1:17" ht="36" x14ac:dyDescent="0.25">
      <c r="A1900" s="432" t="s">
        <v>125</v>
      </c>
      <c r="B1900" s="432"/>
      <c r="C1900" s="432"/>
      <c r="D1900" s="432"/>
      <c r="E1900" s="432"/>
      <c r="F1900" s="432"/>
      <c r="G1900" s="115" t="s">
        <v>4</v>
      </c>
      <c r="H1900" s="37">
        <f>SUM(H1901:H1904)</f>
        <v>619.29999999999995</v>
      </c>
      <c r="I1900" s="37">
        <f t="shared" ref="I1900:N1900" si="486">SUM(I1901:I1904)</f>
        <v>0</v>
      </c>
      <c r="J1900" s="37">
        <f t="shared" si="486"/>
        <v>66.2</v>
      </c>
      <c r="K1900" s="37">
        <f t="shared" si="486"/>
        <v>0</v>
      </c>
      <c r="L1900" s="37">
        <f t="shared" si="486"/>
        <v>319</v>
      </c>
      <c r="M1900" s="37">
        <f t="shared" si="486"/>
        <v>204.1</v>
      </c>
      <c r="N1900" s="37">
        <f t="shared" si="486"/>
        <v>30</v>
      </c>
      <c r="O1900" s="189"/>
      <c r="P1900" s="189"/>
      <c r="Q1900" s="74"/>
    </row>
    <row r="1901" spans="1:17" ht="24" x14ac:dyDescent="0.25">
      <c r="A1901" s="432"/>
      <c r="B1901" s="432"/>
      <c r="C1901" s="432"/>
      <c r="D1901" s="432"/>
      <c r="E1901" s="432"/>
      <c r="F1901" s="432"/>
      <c r="G1901" s="115" t="s">
        <v>546</v>
      </c>
      <c r="H1901" s="37">
        <f t="shared" si="475"/>
        <v>504.3</v>
      </c>
      <c r="I1901" s="37">
        <f t="shared" ref="I1901:N1901" si="487">I1846+I1851+I1856+I1861+I1866+I1871+I1876+I1881+I1886+I1891+I1896</f>
        <v>0</v>
      </c>
      <c r="J1901" s="37">
        <f t="shared" si="487"/>
        <v>61.1</v>
      </c>
      <c r="K1901" s="37">
        <f t="shared" si="487"/>
        <v>0</v>
      </c>
      <c r="L1901" s="37">
        <f t="shared" si="487"/>
        <v>214</v>
      </c>
      <c r="M1901" s="37">
        <f t="shared" si="487"/>
        <v>201</v>
      </c>
      <c r="N1901" s="37">
        <f t="shared" si="487"/>
        <v>28.2</v>
      </c>
      <c r="O1901" s="189"/>
      <c r="P1901" s="189"/>
      <c r="Q1901" s="74"/>
    </row>
    <row r="1902" spans="1:17" ht="36" x14ac:dyDescent="0.25">
      <c r="A1902" s="432"/>
      <c r="B1902" s="432"/>
      <c r="C1902" s="432"/>
      <c r="D1902" s="432"/>
      <c r="E1902" s="432"/>
      <c r="F1902" s="432"/>
      <c r="G1902" s="115" t="s">
        <v>7</v>
      </c>
      <c r="H1902" s="37">
        <f t="shared" si="475"/>
        <v>114.99999999999999</v>
      </c>
      <c r="I1902" s="37">
        <f t="shared" ref="I1902:N1902" si="488">I1847+I1852+I1857+I1862+I1867+I1872+I1877+I1882+I1887+I1892+I1897</f>
        <v>0</v>
      </c>
      <c r="J1902" s="37">
        <f t="shared" si="488"/>
        <v>5.0999999999999996</v>
      </c>
      <c r="K1902" s="37">
        <f t="shared" si="488"/>
        <v>0</v>
      </c>
      <c r="L1902" s="37">
        <f t="shared" si="488"/>
        <v>105</v>
      </c>
      <c r="M1902" s="37">
        <f t="shared" si="488"/>
        <v>3.1</v>
      </c>
      <c r="N1902" s="37">
        <f t="shared" si="488"/>
        <v>1.8</v>
      </c>
      <c r="O1902" s="189"/>
      <c r="P1902" s="189"/>
      <c r="Q1902" s="74"/>
    </row>
    <row r="1903" spans="1:17" ht="15.75" x14ac:dyDescent="0.25">
      <c r="A1903" s="432"/>
      <c r="B1903" s="432"/>
      <c r="C1903" s="432"/>
      <c r="D1903" s="432"/>
      <c r="E1903" s="432"/>
      <c r="F1903" s="432"/>
      <c r="G1903" s="115" t="s">
        <v>8</v>
      </c>
      <c r="H1903" s="37">
        <f t="shared" si="475"/>
        <v>0</v>
      </c>
      <c r="I1903" s="37">
        <f t="shared" ref="I1903:N1903" si="489">I1848+I1853+I1858+I1863+I1868+I1873+I1878+I1883+I1888+I1893+I1898</f>
        <v>0</v>
      </c>
      <c r="J1903" s="37">
        <f t="shared" si="489"/>
        <v>0</v>
      </c>
      <c r="K1903" s="37">
        <f t="shared" si="489"/>
        <v>0</v>
      </c>
      <c r="L1903" s="37">
        <f t="shared" si="489"/>
        <v>0</v>
      </c>
      <c r="M1903" s="37">
        <f t="shared" si="489"/>
        <v>0</v>
      </c>
      <c r="N1903" s="37">
        <f t="shared" si="489"/>
        <v>0</v>
      </c>
      <c r="O1903" s="189"/>
      <c r="P1903" s="189"/>
      <c r="Q1903" s="74"/>
    </row>
    <row r="1904" spans="1:17" ht="24" x14ac:dyDescent="0.25">
      <c r="A1904" s="432"/>
      <c r="B1904" s="432"/>
      <c r="C1904" s="432"/>
      <c r="D1904" s="432"/>
      <c r="E1904" s="432"/>
      <c r="F1904" s="432"/>
      <c r="G1904" s="115" t="s">
        <v>9</v>
      </c>
      <c r="H1904" s="37">
        <f t="shared" si="475"/>
        <v>0</v>
      </c>
      <c r="I1904" s="37">
        <f t="shared" ref="I1904:N1904" si="490">I1849+I1854+I1859+I1864+I1869+I1874+I1879+I1884+I1889+I1894+I1899</f>
        <v>0</v>
      </c>
      <c r="J1904" s="37">
        <f t="shared" si="490"/>
        <v>0</v>
      </c>
      <c r="K1904" s="37">
        <f t="shared" si="490"/>
        <v>0</v>
      </c>
      <c r="L1904" s="37">
        <f t="shared" si="490"/>
        <v>0</v>
      </c>
      <c r="M1904" s="37">
        <f t="shared" si="490"/>
        <v>0</v>
      </c>
      <c r="N1904" s="37">
        <f t="shared" si="490"/>
        <v>0</v>
      </c>
      <c r="O1904" s="189"/>
      <c r="P1904" s="189"/>
      <c r="Q1904" s="74"/>
    </row>
    <row r="1905" spans="1:17" ht="15.75" x14ac:dyDescent="0.25">
      <c r="A1905" s="208" t="s">
        <v>1119</v>
      </c>
      <c r="B1905" s="208"/>
      <c r="C1905" s="208"/>
      <c r="D1905" s="208"/>
      <c r="E1905" s="208"/>
      <c r="F1905" s="208"/>
      <c r="G1905" s="208"/>
      <c r="H1905" s="208"/>
      <c r="I1905" s="208"/>
      <c r="J1905" s="208"/>
      <c r="K1905" s="208"/>
      <c r="L1905" s="208"/>
      <c r="M1905" s="208"/>
      <c r="N1905" s="208"/>
      <c r="O1905" s="208"/>
      <c r="P1905" s="208"/>
      <c r="Q1905" s="74"/>
    </row>
    <row r="1906" spans="1:17" ht="36" x14ac:dyDescent="0.25">
      <c r="A1906" s="190" t="s">
        <v>2835</v>
      </c>
      <c r="B1906" s="189" t="s">
        <v>2836</v>
      </c>
      <c r="C1906" s="189" t="s">
        <v>1119</v>
      </c>
      <c r="D1906" s="189">
        <v>2028</v>
      </c>
      <c r="E1906" s="189">
        <v>392</v>
      </c>
      <c r="F1906" s="189" t="s">
        <v>2837</v>
      </c>
      <c r="G1906" s="114" t="s">
        <v>4</v>
      </c>
      <c r="H1906" s="32">
        <f>SUM(H1907:H1910)</f>
        <v>85.699999999999989</v>
      </c>
      <c r="I1906" s="32">
        <f t="shared" ref="I1906:N1906" si="491">SUM(I1907:I1910)</f>
        <v>0</v>
      </c>
      <c r="J1906" s="32">
        <f t="shared" si="491"/>
        <v>0</v>
      </c>
      <c r="K1906" s="32">
        <f t="shared" si="491"/>
        <v>0</v>
      </c>
      <c r="L1906" s="32">
        <f t="shared" si="491"/>
        <v>85.699999999999989</v>
      </c>
      <c r="M1906" s="32">
        <f t="shared" si="491"/>
        <v>0</v>
      </c>
      <c r="N1906" s="32">
        <f t="shared" si="491"/>
        <v>0</v>
      </c>
      <c r="O1906" s="189">
        <v>293</v>
      </c>
      <c r="P1906" s="189" t="s">
        <v>1118</v>
      </c>
      <c r="Q1906" s="74"/>
    </row>
    <row r="1907" spans="1:17" ht="15.75" x14ac:dyDescent="0.25">
      <c r="A1907" s="190"/>
      <c r="B1907" s="189"/>
      <c r="C1907" s="189"/>
      <c r="D1907" s="189"/>
      <c r="E1907" s="189"/>
      <c r="F1907" s="189"/>
      <c r="G1907" s="114" t="s">
        <v>259</v>
      </c>
      <c r="H1907" s="32">
        <f>SUM(I1907:N1907)</f>
        <v>0</v>
      </c>
      <c r="I1907" s="32">
        <v>0</v>
      </c>
      <c r="J1907" s="32">
        <v>0</v>
      </c>
      <c r="K1907" s="32">
        <v>0</v>
      </c>
      <c r="L1907" s="32">
        <v>0</v>
      </c>
      <c r="M1907" s="32">
        <v>0</v>
      </c>
      <c r="N1907" s="32">
        <v>0</v>
      </c>
      <c r="O1907" s="189"/>
      <c r="P1907" s="189"/>
      <c r="Q1907" s="74"/>
    </row>
    <row r="1908" spans="1:17" ht="36" x14ac:dyDescent="0.25">
      <c r="A1908" s="190"/>
      <c r="B1908" s="189"/>
      <c r="C1908" s="189"/>
      <c r="D1908" s="189"/>
      <c r="E1908" s="189"/>
      <c r="F1908" s="189"/>
      <c r="G1908" s="114" t="s">
        <v>7</v>
      </c>
      <c r="H1908" s="32">
        <f t="shared" ref="H1908:H1925" si="492">SUM(I1908:N1908)</f>
        <v>80.599999999999994</v>
      </c>
      <c r="I1908" s="32">
        <v>0</v>
      </c>
      <c r="J1908" s="32">
        <v>0</v>
      </c>
      <c r="K1908" s="32">
        <v>0</v>
      </c>
      <c r="L1908" s="32">
        <v>80.599999999999994</v>
      </c>
      <c r="M1908" s="32">
        <v>0</v>
      </c>
      <c r="N1908" s="32">
        <v>0</v>
      </c>
      <c r="O1908" s="189"/>
      <c r="P1908" s="189"/>
      <c r="Q1908" s="74"/>
    </row>
    <row r="1909" spans="1:17" ht="15.75" x14ac:dyDescent="0.25">
      <c r="A1909" s="190"/>
      <c r="B1909" s="189"/>
      <c r="C1909" s="189"/>
      <c r="D1909" s="189"/>
      <c r="E1909" s="189"/>
      <c r="F1909" s="189"/>
      <c r="G1909" s="114" t="s">
        <v>8</v>
      </c>
      <c r="H1909" s="32">
        <f t="shared" si="492"/>
        <v>5.0999999999999996</v>
      </c>
      <c r="I1909" s="32">
        <v>0</v>
      </c>
      <c r="J1909" s="32">
        <v>0</v>
      </c>
      <c r="K1909" s="32">
        <v>0</v>
      </c>
      <c r="L1909" s="32">
        <v>5.0999999999999996</v>
      </c>
      <c r="M1909" s="32">
        <v>0</v>
      </c>
      <c r="N1909" s="32">
        <v>0</v>
      </c>
      <c r="O1909" s="189"/>
      <c r="P1909" s="189"/>
      <c r="Q1909" s="74"/>
    </row>
    <row r="1910" spans="1:17" ht="24" x14ac:dyDescent="0.25">
      <c r="A1910" s="190"/>
      <c r="B1910" s="189"/>
      <c r="C1910" s="189"/>
      <c r="D1910" s="189"/>
      <c r="E1910" s="189"/>
      <c r="F1910" s="189"/>
      <c r="G1910" s="114" t="s">
        <v>9</v>
      </c>
      <c r="H1910" s="32">
        <f t="shared" si="492"/>
        <v>0</v>
      </c>
      <c r="I1910" s="32">
        <v>0</v>
      </c>
      <c r="J1910" s="32">
        <v>0</v>
      </c>
      <c r="K1910" s="32">
        <v>0</v>
      </c>
      <c r="L1910" s="32">
        <v>0</v>
      </c>
      <c r="M1910" s="32">
        <v>0</v>
      </c>
      <c r="N1910" s="32">
        <v>0</v>
      </c>
      <c r="O1910" s="189"/>
      <c r="P1910" s="189"/>
      <c r="Q1910" s="74"/>
    </row>
    <row r="1911" spans="1:17" ht="36" x14ac:dyDescent="0.25">
      <c r="A1911" s="190" t="s">
        <v>2838</v>
      </c>
      <c r="B1911" s="189" t="s">
        <v>2836</v>
      </c>
      <c r="C1911" s="189" t="s">
        <v>1119</v>
      </c>
      <c r="D1911" s="189">
        <v>2028</v>
      </c>
      <c r="E1911" s="189">
        <v>518</v>
      </c>
      <c r="F1911" s="189" t="s">
        <v>2837</v>
      </c>
      <c r="G1911" s="114" t="s">
        <v>4</v>
      </c>
      <c r="H1911" s="32">
        <f>SUM(H1912:H1915)</f>
        <v>59.300000000000004</v>
      </c>
      <c r="I1911" s="32">
        <f t="shared" ref="I1911:N1911" si="493">SUM(I1912:I1915)</f>
        <v>0</v>
      </c>
      <c r="J1911" s="32">
        <f t="shared" si="493"/>
        <v>0</v>
      </c>
      <c r="K1911" s="32">
        <f t="shared" si="493"/>
        <v>0</v>
      </c>
      <c r="L1911" s="32">
        <f t="shared" si="493"/>
        <v>59.300000000000004</v>
      </c>
      <c r="M1911" s="32">
        <f t="shared" si="493"/>
        <v>0</v>
      </c>
      <c r="N1911" s="32">
        <f t="shared" si="493"/>
        <v>0</v>
      </c>
      <c r="O1911" s="189">
        <v>2248</v>
      </c>
      <c r="P1911" s="189" t="s">
        <v>1118</v>
      </c>
      <c r="Q1911" s="74"/>
    </row>
    <row r="1912" spans="1:17" ht="15.75" x14ac:dyDescent="0.25">
      <c r="A1912" s="190"/>
      <c r="B1912" s="189"/>
      <c r="C1912" s="189"/>
      <c r="D1912" s="189"/>
      <c r="E1912" s="189"/>
      <c r="F1912" s="189"/>
      <c r="G1912" s="114" t="s">
        <v>259</v>
      </c>
      <c r="H1912" s="32">
        <f t="shared" si="492"/>
        <v>0</v>
      </c>
      <c r="I1912" s="32">
        <v>0</v>
      </c>
      <c r="J1912" s="32">
        <v>0</v>
      </c>
      <c r="K1912" s="32">
        <v>0</v>
      </c>
      <c r="L1912" s="32">
        <v>0</v>
      </c>
      <c r="M1912" s="32">
        <v>0</v>
      </c>
      <c r="N1912" s="32">
        <v>0</v>
      </c>
      <c r="O1912" s="189"/>
      <c r="P1912" s="189"/>
      <c r="Q1912" s="74"/>
    </row>
    <row r="1913" spans="1:17" ht="36" x14ac:dyDescent="0.25">
      <c r="A1913" s="190"/>
      <c r="B1913" s="189"/>
      <c r="C1913" s="189"/>
      <c r="D1913" s="189"/>
      <c r="E1913" s="189"/>
      <c r="F1913" s="189"/>
      <c r="G1913" s="114" t="s">
        <v>7</v>
      </c>
      <c r="H1913" s="32">
        <f t="shared" si="492"/>
        <v>55.7</v>
      </c>
      <c r="I1913" s="32">
        <v>0</v>
      </c>
      <c r="J1913" s="32">
        <v>0</v>
      </c>
      <c r="K1913" s="32">
        <v>0</v>
      </c>
      <c r="L1913" s="32">
        <v>55.7</v>
      </c>
      <c r="M1913" s="32">
        <v>0</v>
      </c>
      <c r="N1913" s="32">
        <v>0</v>
      </c>
      <c r="O1913" s="189"/>
      <c r="P1913" s="189"/>
      <c r="Q1913" s="74"/>
    </row>
    <row r="1914" spans="1:17" ht="15.75" x14ac:dyDescent="0.25">
      <c r="A1914" s="190"/>
      <c r="B1914" s="189"/>
      <c r="C1914" s="189"/>
      <c r="D1914" s="189"/>
      <c r="E1914" s="189"/>
      <c r="F1914" s="189"/>
      <c r="G1914" s="114" t="s">
        <v>8</v>
      </c>
      <c r="H1914" s="32">
        <f t="shared" si="492"/>
        <v>3.6</v>
      </c>
      <c r="I1914" s="32">
        <v>0</v>
      </c>
      <c r="J1914" s="32">
        <v>0</v>
      </c>
      <c r="K1914" s="32">
        <v>0</v>
      </c>
      <c r="L1914" s="32">
        <v>3.6</v>
      </c>
      <c r="M1914" s="32">
        <v>0</v>
      </c>
      <c r="N1914" s="32">
        <v>0</v>
      </c>
      <c r="O1914" s="189"/>
      <c r="P1914" s="189"/>
      <c r="Q1914" s="74"/>
    </row>
    <row r="1915" spans="1:17" ht="24" x14ac:dyDescent="0.25">
      <c r="A1915" s="190"/>
      <c r="B1915" s="189"/>
      <c r="C1915" s="189"/>
      <c r="D1915" s="189"/>
      <c r="E1915" s="189"/>
      <c r="F1915" s="189"/>
      <c r="G1915" s="114" t="s">
        <v>9</v>
      </c>
      <c r="H1915" s="32">
        <f t="shared" si="492"/>
        <v>0</v>
      </c>
      <c r="I1915" s="32">
        <v>0</v>
      </c>
      <c r="J1915" s="32">
        <v>0</v>
      </c>
      <c r="K1915" s="32">
        <v>0</v>
      </c>
      <c r="L1915" s="32">
        <v>0</v>
      </c>
      <c r="M1915" s="32">
        <v>0</v>
      </c>
      <c r="N1915" s="32">
        <v>0</v>
      </c>
      <c r="O1915" s="189"/>
      <c r="P1915" s="189"/>
      <c r="Q1915" s="74"/>
    </row>
    <row r="1916" spans="1:17" ht="36" x14ac:dyDescent="0.25">
      <c r="A1916" s="190" t="s">
        <v>2839</v>
      </c>
      <c r="B1916" s="189" t="s">
        <v>2836</v>
      </c>
      <c r="C1916" s="189" t="s">
        <v>1119</v>
      </c>
      <c r="D1916" s="189">
        <v>2028</v>
      </c>
      <c r="E1916" s="189">
        <v>320</v>
      </c>
      <c r="F1916" s="189" t="s">
        <v>2837</v>
      </c>
      <c r="G1916" s="114" t="s">
        <v>4</v>
      </c>
      <c r="H1916" s="32">
        <f>SUM(H1917:H1920)</f>
        <v>36.5</v>
      </c>
      <c r="I1916" s="32">
        <f t="shared" ref="I1916:N1916" si="494">SUM(I1917:I1920)</f>
        <v>0</v>
      </c>
      <c r="J1916" s="32">
        <f t="shared" si="494"/>
        <v>0</v>
      </c>
      <c r="K1916" s="32">
        <f t="shared" si="494"/>
        <v>0</v>
      </c>
      <c r="L1916" s="32">
        <f t="shared" si="494"/>
        <v>36.5</v>
      </c>
      <c r="M1916" s="32">
        <f t="shared" si="494"/>
        <v>0</v>
      </c>
      <c r="N1916" s="32">
        <f t="shared" si="494"/>
        <v>0</v>
      </c>
      <c r="O1916" s="189">
        <v>440</v>
      </c>
      <c r="P1916" s="189" t="s">
        <v>1118</v>
      </c>
      <c r="Q1916" s="74"/>
    </row>
    <row r="1917" spans="1:17" ht="15.75" x14ac:dyDescent="0.25">
      <c r="A1917" s="190"/>
      <c r="B1917" s="189"/>
      <c r="C1917" s="189"/>
      <c r="D1917" s="189"/>
      <c r="E1917" s="189"/>
      <c r="F1917" s="189"/>
      <c r="G1917" s="114" t="s">
        <v>259</v>
      </c>
      <c r="H1917" s="32">
        <f t="shared" si="492"/>
        <v>0</v>
      </c>
      <c r="I1917" s="32">
        <v>0</v>
      </c>
      <c r="J1917" s="32">
        <v>0</v>
      </c>
      <c r="K1917" s="32">
        <v>0</v>
      </c>
      <c r="L1917" s="32">
        <v>0</v>
      </c>
      <c r="M1917" s="32">
        <v>0</v>
      </c>
      <c r="N1917" s="32">
        <v>0</v>
      </c>
      <c r="O1917" s="189"/>
      <c r="P1917" s="189"/>
      <c r="Q1917" s="74"/>
    </row>
    <row r="1918" spans="1:17" ht="36" x14ac:dyDescent="0.25">
      <c r="A1918" s="190"/>
      <c r="B1918" s="189"/>
      <c r="C1918" s="189"/>
      <c r="D1918" s="189"/>
      <c r="E1918" s="189"/>
      <c r="F1918" s="189"/>
      <c r="G1918" s="114" t="s">
        <v>7</v>
      </c>
      <c r="H1918" s="32">
        <f t="shared" si="492"/>
        <v>34.299999999999997</v>
      </c>
      <c r="I1918" s="32">
        <v>0</v>
      </c>
      <c r="J1918" s="32">
        <v>0</v>
      </c>
      <c r="K1918" s="32">
        <v>0</v>
      </c>
      <c r="L1918" s="32">
        <v>34.299999999999997</v>
      </c>
      <c r="M1918" s="32">
        <v>0</v>
      </c>
      <c r="N1918" s="32">
        <v>0</v>
      </c>
      <c r="O1918" s="189"/>
      <c r="P1918" s="189"/>
      <c r="Q1918" s="74"/>
    </row>
    <row r="1919" spans="1:17" ht="15.75" x14ac:dyDescent="0.25">
      <c r="A1919" s="190"/>
      <c r="B1919" s="189"/>
      <c r="C1919" s="189"/>
      <c r="D1919" s="189"/>
      <c r="E1919" s="189"/>
      <c r="F1919" s="189"/>
      <c r="G1919" s="114" t="s">
        <v>8</v>
      </c>
      <c r="H1919" s="32">
        <f t="shared" si="492"/>
        <v>2.2000000000000002</v>
      </c>
      <c r="I1919" s="32">
        <v>0</v>
      </c>
      <c r="J1919" s="32">
        <v>0</v>
      </c>
      <c r="K1919" s="32">
        <v>0</v>
      </c>
      <c r="L1919" s="32">
        <v>2.2000000000000002</v>
      </c>
      <c r="M1919" s="32">
        <v>0</v>
      </c>
      <c r="N1919" s="32">
        <v>0</v>
      </c>
      <c r="O1919" s="189"/>
      <c r="P1919" s="189"/>
      <c r="Q1919" s="74"/>
    </row>
    <row r="1920" spans="1:17" ht="24" x14ac:dyDescent="0.25">
      <c r="A1920" s="190"/>
      <c r="B1920" s="189"/>
      <c r="C1920" s="189"/>
      <c r="D1920" s="189"/>
      <c r="E1920" s="189"/>
      <c r="F1920" s="189"/>
      <c r="G1920" s="114" t="s">
        <v>9</v>
      </c>
      <c r="H1920" s="32">
        <f t="shared" si="492"/>
        <v>0</v>
      </c>
      <c r="I1920" s="32">
        <v>0</v>
      </c>
      <c r="J1920" s="32">
        <v>0</v>
      </c>
      <c r="K1920" s="32">
        <v>0</v>
      </c>
      <c r="L1920" s="32">
        <v>0</v>
      </c>
      <c r="M1920" s="32">
        <v>0</v>
      </c>
      <c r="N1920" s="32">
        <v>0</v>
      </c>
      <c r="O1920" s="189"/>
      <c r="P1920" s="189"/>
      <c r="Q1920" s="74"/>
    </row>
    <row r="1921" spans="1:17" ht="36" x14ac:dyDescent="0.25">
      <c r="A1921" s="187" t="s">
        <v>125</v>
      </c>
      <c r="B1921" s="187"/>
      <c r="C1921" s="187"/>
      <c r="D1921" s="187"/>
      <c r="E1921" s="187"/>
      <c r="F1921" s="187"/>
      <c r="G1921" s="115" t="s">
        <v>4</v>
      </c>
      <c r="H1921" s="37">
        <f>SUM(H1922:H1925)</f>
        <v>181.50000000000003</v>
      </c>
      <c r="I1921" s="37">
        <f t="shared" ref="I1921:N1921" si="495">SUM(I1922:I1925)</f>
        <v>0</v>
      </c>
      <c r="J1921" s="37">
        <f t="shared" si="495"/>
        <v>0</v>
      </c>
      <c r="K1921" s="37">
        <f t="shared" si="495"/>
        <v>0</v>
      </c>
      <c r="L1921" s="37">
        <f t="shared" si="495"/>
        <v>181.50000000000003</v>
      </c>
      <c r="M1921" s="37">
        <f t="shared" si="495"/>
        <v>0</v>
      </c>
      <c r="N1921" s="37">
        <f t="shared" si="495"/>
        <v>0</v>
      </c>
      <c r="O1921" s="187" t="s">
        <v>107</v>
      </c>
      <c r="P1921" s="187" t="s">
        <v>107</v>
      </c>
      <c r="Q1921" s="74"/>
    </row>
    <row r="1922" spans="1:17" ht="24" x14ac:dyDescent="0.25">
      <c r="A1922" s="187"/>
      <c r="B1922" s="187"/>
      <c r="C1922" s="187"/>
      <c r="D1922" s="187"/>
      <c r="E1922" s="187"/>
      <c r="F1922" s="187"/>
      <c r="G1922" s="115" t="s">
        <v>259</v>
      </c>
      <c r="H1922" s="37">
        <f t="shared" si="492"/>
        <v>0</v>
      </c>
      <c r="I1922" s="37">
        <f t="shared" ref="I1922:N1922" si="496">SUM(I1907+I1912+I1917)</f>
        <v>0</v>
      </c>
      <c r="J1922" s="37">
        <f t="shared" si="496"/>
        <v>0</v>
      </c>
      <c r="K1922" s="37">
        <f t="shared" si="496"/>
        <v>0</v>
      </c>
      <c r="L1922" s="37">
        <f t="shared" si="496"/>
        <v>0</v>
      </c>
      <c r="M1922" s="37">
        <f t="shared" si="496"/>
        <v>0</v>
      </c>
      <c r="N1922" s="37">
        <f t="shared" si="496"/>
        <v>0</v>
      </c>
      <c r="O1922" s="187"/>
      <c r="P1922" s="187"/>
      <c r="Q1922" s="74"/>
    </row>
    <row r="1923" spans="1:17" ht="36" x14ac:dyDescent="0.25">
      <c r="A1923" s="187"/>
      <c r="B1923" s="187"/>
      <c r="C1923" s="187"/>
      <c r="D1923" s="187"/>
      <c r="E1923" s="187"/>
      <c r="F1923" s="187"/>
      <c r="G1923" s="115" t="s">
        <v>7</v>
      </c>
      <c r="H1923" s="37">
        <f t="shared" si="492"/>
        <v>170.60000000000002</v>
      </c>
      <c r="I1923" s="37">
        <f t="shared" ref="I1923:N1923" si="497">SUM(I1908+I1913+I1918)</f>
        <v>0</v>
      </c>
      <c r="J1923" s="37">
        <f t="shared" si="497"/>
        <v>0</v>
      </c>
      <c r="K1923" s="37">
        <f t="shared" si="497"/>
        <v>0</v>
      </c>
      <c r="L1923" s="37">
        <f t="shared" si="497"/>
        <v>170.60000000000002</v>
      </c>
      <c r="M1923" s="37">
        <f t="shared" si="497"/>
        <v>0</v>
      </c>
      <c r="N1923" s="37">
        <f t="shared" si="497"/>
        <v>0</v>
      </c>
      <c r="O1923" s="187"/>
      <c r="P1923" s="187"/>
      <c r="Q1923" s="74"/>
    </row>
    <row r="1924" spans="1:17" ht="15.75" x14ac:dyDescent="0.25">
      <c r="A1924" s="187"/>
      <c r="B1924" s="187"/>
      <c r="C1924" s="187"/>
      <c r="D1924" s="187"/>
      <c r="E1924" s="187"/>
      <c r="F1924" s="187"/>
      <c r="G1924" s="115" t="s">
        <v>8</v>
      </c>
      <c r="H1924" s="37">
        <f t="shared" si="492"/>
        <v>10.899999999999999</v>
      </c>
      <c r="I1924" s="37">
        <f t="shared" ref="I1924:N1924" si="498">SUM(I1909+I1914+I1919)</f>
        <v>0</v>
      </c>
      <c r="J1924" s="37">
        <f t="shared" si="498"/>
        <v>0</v>
      </c>
      <c r="K1924" s="37">
        <f t="shared" si="498"/>
        <v>0</v>
      </c>
      <c r="L1924" s="37">
        <f t="shared" si="498"/>
        <v>10.899999999999999</v>
      </c>
      <c r="M1924" s="37">
        <f t="shared" si="498"/>
        <v>0</v>
      </c>
      <c r="N1924" s="37">
        <f t="shared" si="498"/>
        <v>0</v>
      </c>
      <c r="O1924" s="187"/>
      <c r="P1924" s="187"/>
      <c r="Q1924" s="74"/>
    </row>
    <row r="1925" spans="1:17" ht="24" x14ac:dyDescent="0.25">
      <c r="A1925" s="187"/>
      <c r="B1925" s="187"/>
      <c r="C1925" s="187"/>
      <c r="D1925" s="187"/>
      <c r="E1925" s="187"/>
      <c r="F1925" s="187"/>
      <c r="G1925" s="115" t="s">
        <v>9</v>
      </c>
      <c r="H1925" s="37">
        <f t="shared" si="492"/>
        <v>0</v>
      </c>
      <c r="I1925" s="37">
        <f t="shared" ref="I1925:N1925" si="499">SUM(I1910+I1915+I1920)</f>
        <v>0</v>
      </c>
      <c r="J1925" s="37">
        <f t="shared" si="499"/>
        <v>0</v>
      </c>
      <c r="K1925" s="37">
        <f t="shared" si="499"/>
        <v>0</v>
      </c>
      <c r="L1925" s="37">
        <f t="shared" si="499"/>
        <v>0</v>
      </c>
      <c r="M1925" s="37">
        <f t="shared" si="499"/>
        <v>0</v>
      </c>
      <c r="N1925" s="37">
        <f t="shared" si="499"/>
        <v>0</v>
      </c>
      <c r="O1925" s="187"/>
      <c r="P1925" s="187"/>
      <c r="Q1925" s="74"/>
    </row>
    <row r="1926" spans="1:17" ht="15.75" x14ac:dyDescent="0.25">
      <c r="A1926" s="208" t="s">
        <v>1128</v>
      </c>
      <c r="B1926" s="208"/>
      <c r="C1926" s="208"/>
      <c r="D1926" s="208"/>
      <c r="E1926" s="208"/>
      <c r="F1926" s="208"/>
      <c r="G1926" s="208"/>
      <c r="H1926" s="208"/>
      <c r="I1926" s="208"/>
      <c r="J1926" s="208"/>
      <c r="K1926" s="208"/>
      <c r="L1926" s="208"/>
      <c r="M1926" s="208"/>
      <c r="N1926" s="208"/>
      <c r="O1926" s="208"/>
      <c r="P1926" s="208"/>
      <c r="Q1926" s="74"/>
    </row>
    <row r="1927" spans="1:17" ht="36" x14ac:dyDescent="0.25">
      <c r="A1927" s="190" t="s">
        <v>2840</v>
      </c>
      <c r="B1927" s="189" t="s">
        <v>2348</v>
      </c>
      <c r="C1927" s="189" t="s">
        <v>1128</v>
      </c>
      <c r="D1927" s="189">
        <v>2026</v>
      </c>
      <c r="E1927" s="189">
        <v>250</v>
      </c>
      <c r="F1927" s="189" t="s">
        <v>2841</v>
      </c>
      <c r="G1927" s="114" t="s">
        <v>4</v>
      </c>
      <c r="H1927" s="32">
        <f>SUM(H1928:H1931)</f>
        <v>93.1</v>
      </c>
      <c r="I1927" s="32">
        <f t="shared" ref="I1927:N1927" si="500">SUM(I1928:I1931)</f>
        <v>0</v>
      </c>
      <c r="J1927" s="32">
        <f t="shared" si="500"/>
        <v>93.1</v>
      </c>
      <c r="K1927" s="32">
        <f t="shared" si="500"/>
        <v>0</v>
      </c>
      <c r="L1927" s="32">
        <f t="shared" si="500"/>
        <v>0</v>
      </c>
      <c r="M1927" s="32">
        <f t="shared" si="500"/>
        <v>0</v>
      </c>
      <c r="N1927" s="32">
        <f t="shared" si="500"/>
        <v>0</v>
      </c>
      <c r="O1927" s="189">
        <v>1064</v>
      </c>
      <c r="P1927" s="189" t="s">
        <v>2842</v>
      </c>
      <c r="Q1927" s="74"/>
    </row>
    <row r="1928" spans="1:17" ht="15.75" x14ac:dyDescent="0.25">
      <c r="A1928" s="190"/>
      <c r="B1928" s="189"/>
      <c r="C1928" s="189"/>
      <c r="D1928" s="189"/>
      <c r="E1928" s="189"/>
      <c r="F1928" s="189"/>
      <c r="G1928" s="114" t="s">
        <v>6</v>
      </c>
      <c r="H1928" s="32">
        <f>SUM(I1928:N1928)</f>
        <v>84.5</v>
      </c>
      <c r="I1928" s="32">
        <v>0</v>
      </c>
      <c r="J1928" s="32">
        <v>84.5</v>
      </c>
      <c r="K1928" s="32">
        <v>0</v>
      </c>
      <c r="L1928" s="32">
        <v>0</v>
      </c>
      <c r="M1928" s="32">
        <v>0</v>
      </c>
      <c r="N1928" s="32">
        <v>0</v>
      </c>
      <c r="O1928" s="189"/>
      <c r="P1928" s="189"/>
      <c r="Q1928" s="74"/>
    </row>
    <row r="1929" spans="1:17" ht="36" x14ac:dyDescent="0.25">
      <c r="A1929" s="190"/>
      <c r="B1929" s="189"/>
      <c r="C1929" s="189"/>
      <c r="D1929" s="189"/>
      <c r="E1929" s="189"/>
      <c r="F1929" s="189"/>
      <c r="G1929" s="114" t="s">
        <v>7</v>
      </c>
      <c r="H1929" s="32">
        <f t="shared" ref="H1929:H1961" si="501">SUM(I1929:N1929)</f>
        <v>8.6</v>
      </c>
      <c r="I1929" s="32">
        <v>0</v>
      </c>
      <c r="J1929" s="32">
        <v>8.6</v>
      </c>
      <c r="K1929" s="32">
        <v>0</v>
      </c>
      <c r="L1929" s="32">
        <v>0</v>
      </c>
      <c r="M1929" s="32">
        <v>0</v>
      </c>
      <c r="N1929" s="32">
        <v>0</v>
      </c>
      <c r="O1929" s="189"/>
      <c r="P1929" s="189"/>
      <c r="Q1929" s="74"/>
    </row>
    <row r="1930" spans="1:17" ht="15.75" x14ac:dyDescent="0.25">
      <c r="A1930" s="190"/>
      <c r="B1930" s="189"/>
      <c r="C1930" s="189"/>
      <c r="D1930" s="189"/>
      <c r="E1930" s="189"/>
      <c r="F1930" s="189"/>
      <c r="G1930" s="114" t="s">
        <v>8</v>
      </c>
      <c r="H1930" s="32">
        <f t="shared" si="501"/>
        <v>0</v>
      </c>
      <c r="I1930" s="32">
        <v>0</v>
      </c>
      <c r="J1930" s="32">
        <v>0</v>
      </c>
      <c r="K1930" s="32">
        <v>0</v>
      </c>
      <c r="L1930" s="32">
        <v>0</v>
      </c>
      <c r="M1930" s="32">
        <v>0</v>
      </c>
      <c r="N1930" s="32">
        <v>0</v>
      </c>
      <c r="O1930" s="189"/>
      <c r="P1930" s="189"/>
      <c r="Q1930" s="74"/>
    </row>
    <row r="1931" spans="1:17" ht="24" x14ac:dyDescent="0.25">
      <c r="A1931" s="190"/>
      <c r="B1931" s="189"/>
      <c r="C1931" s="189"/>
      <c r="D1931" s="189"/>
      <c r="E1931" s="189"/>
      <c r="F1931" s="189"/>
      <c r="G1931" s="114" t="s">
        <v>9</v>
      </c>
      <c r="H1931" s="32">
        <f t="shared" si="501"/>
        <v>0</v>
      </c>
      <c r="I1931" s="32">
        <v>0</v>
      </c>
      <c r="J1931" s="32">
        <v>0</v>
      </c>
      <c r="K1931" s="32">
        <v>0</v>
      </c>
      <c r="L1931" s="32">
        <v>0</v>
      </c>
      <c r="M1931" s="32">
        <v>0</v>
      </c>
      <c r="N1931" s="32">
        <v>0</v>
      </c>
      <c r="O1931" s="189"/>
      <c r="P1931" s="189"/>
      <c r="Q1931" s="74"/>
    </row>
    <row r="1932" spans="1:17" ht="36" x14ac:dyDescent="0.25">
      <c r="A1932" s="190" t="s">
        <v>2843</v>
      </c>
      <c r="B1932" s="189" t="s">
        <v>2348</v>
      </c>
      <c r="C1932" s="189" t="s">
        <v>1128</v>
      </c>
      <c r="D1932" s="189">
        <v>2026</v>
      </c>
      <c r="E1932" s="189">
        <v>250</v>
      </c>
      <c r="F1932" s="189" t="s">
        <v>453</v>
      </c>
      <c r="G1932" s="114" t="s">
        <v>4</v>
      </c>
      <c r="H1932" s="32">
        <f>SUM(H1933:H1936)</f>
        <v>8.6</v>
      </c>
      <c r="I1932" s="32">
        <f t="shared" ref="I1932:N1932" si="502">SUM(I1933:I1936)</f>
        <v>0</v>
      </c>
      <c r="J1932" s="32">
        <f t="shared" si="502"/>
        <v>8.6</v>
      </c>
      <c r="K1932" s="32">
        <f t="shared" si="502"/>
        <v>0</v>
      </c>
      <c r="L1932" s="32">
        <f t="shared" si="502"/>
        <v>0</v>
      </c>
      <c r="M1932" s="32">
        <f t="shared" si="502"/>
        <v>0</v>
      </c>
      <c r="N1932" s="32">
        <f t="shared" si="502"/>
        <v>0</v>
      </c>
      <c r="O1932" s="189">
        <v>1064</v>
      </c>
      <c r="P1932" s="189" t="s">
        <v>2844</v>
      </c>
      <c r="Q1932" s="74"/>
    </row>
    <row r="1933" spans="1:17" ht="15.75" x14ac:dyDescent="0.25">
      <c r="A1933" s="190"/>
      <c r="B1933" s="189"/>
      <c r="C1933" s="189"/>
      <c r="D1933" s="189"/>
      <c r="E1933" s="189"/>
      <c r="F1933" s="189"/>
      <c r="G1933" s="114" t="s">
        <v>259</v>
      </c>
      <c r="H1933" s="32">
        <f t="shared" si="501"/>
        <v>8.5</v>
      </c>
      <c r="I1933" s="32">
        <v>0</v>
      </c>
      <c r="J1933" s="32">
        <v>8.5</v>
      </c>
      <c r="K1933" s="32">
        <v>0</v>
      </c>
      <c r="L1933" s="32">
        <v>0</v>
      </c>
      <c r="M1933" s="32">
        <v>0</v>
      </c>
      <c r="N1933" s="32">
        <v>0</v>
      </c>
      <c r="O1933" s="189"/>
      <c r="P1933" s="189"/>
      <c r="Q1933" s="74"/>
    </row>
    <row r="1934" spans="1:17" ht="36" x14ac:dyDescent="0.25">
      <c r="A1934" s="190"/>
      <c r="B1934" s="189"/>
      <c r="C1934" s="189"/>
      <c r="D1934" s="189"/>
      <c r="E1934" s="189"/>
      <c r="F1934" s="189"/>
      <c r="G1934" s="114" t="s">
        <v>7</v>
      </c>
      <c r="H1934" s="32">
        <f t="shared" si="501"/>
        <v>0.1</v>
      </c>
      <c r="I1934" s="32">
        <v>0</v>
      </c>
      <c r="J1934" s="32">
        <v>0.1</v>
      </c>
      <c r="K1934" s="32">
        <v>0</v>
      </c>
      <c r="L1934" s="32">
        <v>0</v>
      </c>
      <c r="M1934" s="32">
        <v>0</v>
      </c>
      <c r="N1934" s="32">
        <v>0</v>
      </c>
      <c r="O1934" s="189"/>
      <c r="P1934" s="189"/>
      <c r="Q1934" s="74"/>
    </row>
    <row r="1935" spans="1:17" ht="15.75" x14ac:dyDescent="0.25">
      <c r="A1935" s="190"/>
      <c r="B1935" s="189"/>
      <c r="C1935" s="189"/>
      <c r="D1935" s="189"/>
      <c r="E1935" s="189"/>
      <c r="F1935" s="189"/>
      <c r="G1935" s="114" t="s">
        <v>2845</v>
      </c>
      <c r="H1935" s="32">
        <f t="shared" si="501"/>
        <v>0</v>
      </c>
      <c r="I1935" s="32">
        <v>0</v>
      </c>
      <c r="J1935" s="32">
        <v>0</v>
      </c>
      <c r="K1935" s="32">
        <v>0</v>
      </c>
      <c r="L1935" s="32">
        <v>0</v>
      </c>
      <c r="M1935" s="32">
        <v>0</v>
      </c>
      <c r="N1935" s="32">
        <v>0</v>
      </c>
      <c r="O1935" s="189"/>
      <c r="P1935" s="189"/>
      <c r="Q1935" s="74"/>
    </row>
    <row r="1936" spans="1:17" ht="24" x14ac:dyDescent="0.25">
      <c r="A1936" s="190"/>
      <c r="B1936" s="189"/>
      <c r="C1936" s="189"/>
      <c r="D1936" s="189"/>
      <c r="E1936" s="189"/>
      <c r="F1936" s="189"/>
      <c r="G1936" s="114" t="s">
        <v>9</v>
      </c>
      <c r="H1936" s="32">
        <f t="shared" si="501"/>
        <v>0</v>
      </c>
      <c r="I1936" s="32">
        <v>0</v>
      </c>
      <c r="J1936" s="32">
        <v>0</v>
      </c>
      <c r="K1936" s="32">
        <v>0</v>
      </c>
      <c r="L1936" s="32">
        <v>0</v>
      </c>
      <c r="M1936" s="32">
        <v>0</v>
      </c>
      <c r="N1936" s="32">
        <v>0</v>
      </c>
      <c r="O1936" s="189"/>
      <c r="P1936" s="189"/>
      <c r="Q1936" s="74"/>
    </row>
    <row r="1937" spans="1:17" ht="36" x14ac:dyDescent="0.25">
      <c r="A1937" s="190" t="s">
        <v>2846</v>
      </c>
      <c r="B1937" s="189" t="s">
        <v>2348</v>
      </c>
      <c r="C1937" s="189" t="s">
        <v>1128</v>
      </c>
      <c r="D1937" s="189">
        <v>2027</v>
      </c>
      <c r="E1937" s="189">
        <v>140</v>
      </c>
      <c r="F1937" s="189" t="s">
        <v>2847</v>
      </c>
      <c r="G1937" s="114" t="s">
        <v>4</v>
      </c>
      <c r="H1937" s="32">
        <f>SUM(H1938:H1941)</f>
        <v>45</v>
      </c>
      <c r="I1937" s="32">
        <f t="shared" ref="I1937:N1937" si="503">SUM(I1938:I1941)</f>
        <v>0</v>
      </c>
      <c r="J1937" s="32">
        <f t="shared" si="503"/>
        <v>0</v>
      </c>
      <c r="K1937" s="32">
        <f t="shared" si="503"/>
        <v>45</v>
      </c>
      <c r="L1937" s="32">
        <f t="shared" si="503"/>
        <v>0</v>
      </c>
      <c r="M1937" s="32">
        <f t="shared" si="503"/>
        <v>0</v>
      </c>
      <c r="N1937" s="32">
        <f t="shared" si="503"/>
        <v>0</v>
      </c>
      <c r="O1937" s="189">
        <v>890</v>
      </c>
      <c r="P1937" s="189" t="s">
        <v>1394</v>
      </c>
      <c r="Q1937" s="74"/>
    </row>
    <row r="1938" spans="1:17" ht="15.75" x14ac:dyDescent="0.25">
      <c r="A1938" s="190"/>
      <c r="B1938" s="189"/>
      <c r="C1938" s="189"/>
      <c r="D1938" s="189"/>
      <c r="E1938" s="189"/>
      <c r="F1938" s="189"/>
      <c r="G1938" s="114" t="s">
        <v>6</v>
      </c>
      <c r="H1938" s="32">
        <f t="shared" si="501"/>
        <v>0</v>
      </c>
      <c r="I1938" s="32">
        <v>0</v>
      </c>
      <c r="J1938" s="32">
        <v>0</v>
      </c>
      <c r="K1938" s="32">
        <v>0</v>
      </c>
      <c r="L1938" s="32">
        <v>0</v>
      </c>
      <c r="M1938" s="32">
        <v>0</v>
      </c>
      <c r="N1938" s="32">
        <v>0</v>
      </c>
      <c r="O1938" s="189"/>
      <c r="P1938" s="189"/>
      <c r="Q1938" s="74"/>
    </row>
    <row r="1939" spans="1:17" ht="36" x14ac:dyDescent="0.25">
      <c r="A1939" s="190"/>
      <c r="B1939" s="189"/>
      <c r="C1939" s="189"/>
      <c r="D1939" s="189"/>
      <c r="E1939" s="189"/>
      <c r="F1939" s="189"/>
      <c r="G1939" s="114" t="s">
        <v>7</v>
      </c>
      <c r="H1939" s="32">
        <f t="shared" si="501"/>
        <v>0</v>
      </c>
      <c r="I1939" s="32">
        <v>0</v>
      </c>
      <c r="J1939" s="32">
        <v>0</v>
      </c>
      <c r="K1939" s="32">
        <v>0</v>
      </c>
      <c r="L1939" s="32">
        <v>0</v>
      </c>
      <c r="M1939" s="32">
        <v>0</v>
      </c>
      <c r="N1939" s="32">
        <v>0</v>
      </c>
      <c r="O1939" s="189"/>
      <c r="P1939" s="189"/>
      <c r="Q1939" s="74"/>
    </row>
    <row r="1940" spans="1:17" ht="15.75" x14ac:dyDescent="0.25">
      <c r="A1940" s="190"/>
      <c r="B1940" s="189"/>
      <c r="C1940" s="189"/>
      <c r="D1940" s="189"/>
      <c r="E1940" s="189"/>
      <c r="F1940" s="189"/>
      <c r="G1940" s="114" t="s">
        <v>8</v>
      </c>
      <c r="H1940" s="32">
        <f t="shared" si="501"/>
        <v>45</v>
      </c>
      <c r="I1940" s="32">
        <v>0</v>
      </c>
      <c r="J1940" s="32">
        <v>0</v>
      </c>
      <c r="K1940" s="32">
        <v>45</v>
      </c>
      <c r="L1940" s="32">
        <v>0</v>
      </c>
      <c r="M1940" s="32">
        <v>0</v>
      </c>
      <c r="N1940" s="32">
        <v>0</v>
      </c>
      <c r="O1940" s="189"/>
      <c r="P1940" s="189"/>
      <c r="Q1940" s="74"/>
    </row>
    <row r="1941" spans="1:17" ht="24" x14ac:dyDescent="0.25">
      <c r="A1941" s="190"/>
      <c r="B1941" s="189"/>
      <c r="C1941" s="189"/>
      <c r="D1941" s="189"/>
      <c r="E1941" s="189"/>
      <c r="F1941" s="189"/>
      <c r="G1941" s="114" t="s">
        <v>9</v>
      </c>
      <c r="H1941" s="32">
        <f t="shared" si="501"/>
        <v>0</v>
      </c>
      <c r="I1941" s="32">
        <v>0</v>
      </c>
      <c r="J1941" s="32">
        <v>0</v>
      </c>
      <c r="K1941" s="32">
        <v>0</v>
      </c>
      <c r="L1941" s="32">
        <v>0</v>
      </c>
      <c r="M1941" s="32">
        <v>0</v>
      </c>
      <c r="N1941" s="32">
        <v>0</v>
      </c>
      <c r="O1941" s="189"/>
      <c r="P1941" s="189"/>
      <c r="Q1941" s="74"/>
    </row>
    <row r="1942" spans="1:17" ht="36" x14ac:dyDescent="0.25">
      <c r="A1942" s="190" t="s">
        <v>2848</v>
      </c>
      <c r="B1942" s="189" t="s">
        <v>2849</v>
      </c>
      <c r="C1942" s="189" t="s">
        <v>1128</v>
      </c>
      <c r="D1942" s="189">
        <v>2028</v>
      </c>
      <c r="E1942" s="189">
        <v>300</v>
      </c>
      <c r="F1942" s="189" t="s">
        <v>2847</v>
      </c>
      <c r="G1942" s="114" t="s">
        <v>4</v>
      </c>
      <c r="H1942" s="32">
        <f>SUM(H1943:H1946)</f>
        <v>50</v>
      </c>
      <c r="I1942" s="32">
        <f t="shared" ref="I1942:N1942" si="504">SUM(I1943:I1946)</f>
        <v>0</v>
      </c>
      <c r="J1942" s="32">
        <f t="shared" si="504"/>
        <v>0</v>
      </c>
      <c r="K1942" s="32">
        <f t="shared" si="504"/>
        <v>0</v>
      </c>
      <c r="L1942" s="32">
        <f t="shared" si="504"/>
        <v>50</v>
      </c>
      <c r="M1942" s="32">
        <f t="shared" si="504"/>
        <v>0</v>
      </c>
      <c r="N1942" s="32">
        <f t="shared" si="504"/>
        <v>0</v>
      </c>
      <c r="O1942" s="189">
        <v>12065</v>
      </c>
      <c r="P1942" s="189" t="s">
        <v>1920</v>
      </c>
      <c r="Q1942" s="74"/>
    </row>
    <row r="1943" spans="1:17" ht="15.75" x14ac:dyDescent="0.25">
      <c r="A1943" s="190"/>
      <c r="B1943" s="189"/>
      <c r="C1943" s="189"/>
      <c r="D1943" s="189"/>
      <c r="E1943" s="189"/>
      <c r="F1943" s="189"/>
      <c r="G1943" s="114" t="s">
        <v>6</v>
      </c>
      <c r="H1943" s="32">
        <f t="shared" si="501"/>
        <v>0</v>
      </c>
      <c r="I1943" s="32">
        <v>0</v>
      </c>
      <c r="J1943" s="32">
        <v>0</v>
      </c>
      <c r="K1943" s="32">
        <v>0</v>
      </c>
      <c r="L1943" s="32">
        <v>0</v>
      </c>
      <c r="M1943" s="32">
        <v>0</v>
      </c>
      <c r="N1943" s="32">
        <v>0</v>
      </c>
      <c r="O1943" s="189"/>
      <c r="P1943" s="189"/>
      <c r="Q1943" s="74"/>
    </row>
    <row r="1944" spans="1:17" ht="36" x14ac:dyDescent="0.25">
      <c r="A1944" s="190"/>
      <c r="B1944" s="189"/>
      <c r="C1944" s="189"/>
      <c r="D1944" s="189"/>
      <c r="E1944" s="189"/>
      <c r="F1944" s="189"/>
      <c r="G1944" s="114" t="s">
        <v>7</v>
      </c>
      <c r="H1944" s="32">
        <f t="shared" si="501"/>
        <v>0</v>
      </c>
      <c r="I1944" s="32">
        <v>0</v>
      </c>
      <c r="J1944" s="32">
        <v>0</v>
      </c>
      <c r="K1944" s="32">
        <v>0</v>
      </c>
      <c r="L1944" s="32">
        <v>0</v>
      </c>
      <c r="M1944" s="32">
        <v>0</v>
      </c>
      <c r="N1944" s="32">
        <v>0</v>
      </c>
      <c r="O1944" s="189"/>
      <c r="P1944" s="189"/>
      <c r="Q1944" s="74"/>
    </row>
    <row r="1945" spans="1:17" ht="15.75" x14ac:dyDescent="0.25">
      <c r="A1945" s="190"/>
      <c r="B1945" s="189"/>
      <c r="C1945" s="189"/>
      <c r="D1945" s="189"/>
      <c r="E1945" s="189"/>
      <c r="F1945" s="189"/>
      <c r="G1945" s="114" t="s">
        <v>8</v>
      </c>
      <c r="H1945" s="32">
        <f t="shared" si="501"/>
        <v>50</v>
      </c>
      <c r="I1945" s="32">
        <v>0</v>
      </c>
      <c r="J1945" s="32">
        <v>0</v>
      </c>
      <c r="K1945" s="32">
        <v>0</v>
      </c>
      <c r="L1945" s="32">
        <v>50</v>
      </c>
      <c r="M1945" s="32">
        <v>0</v>
      </c>
      <c r="N1945" s="32">
        <v>0</v>
      </c>
      <c r="O1945" s="189"/>
      <c r="P1945" s="189"/>
      <c r="Q1945" s="74"/>
    </row>
    <row r="1946" spans="1:17" ht="24" x14ac:dyDescent="0.25">
      <c r="A1946" s="190"/>
      <c r="B1946" s="189"/>
      <c r="C1946" s="189"/>
      <c r="D1946" s="189"/>
      <c r="E1946" s="189"/>
      <c r="F1946" s="189"/>
      <c r="G1946" s="114" t="s">
        <v>9</v>
      </c>
      <c r="H1946" s="32">
        <f t="shared" si="501"/>
        <v>0</v>
      </c>
      <c r="I1946" s="32">
        <v>0</v>
      </c>
      <c r="J1946" s="32">
        <v>0</v>
      </c>
      <c r="K1946" s="32">
        <v>0</v>
      </c>
      <c r="L1946" s="32">
        <v>0</v>
      </c>
      <c r="M1946" s="32">
        <v>0</v>
      </c>
      <c r="N1946" s="32">
        <v>0</v>
      </c>
      <c r="O1946" s="189"/>
      <c r="P1946" s="189"/>
      <c r="Q1946" s="74"/>
    </row>
    <row r="1947" spans="1:17" ht="36" x14ac:dyDescent="0.25">
      <c r="A1947" s="190" t="s">
        <v>2850</v>
      </c>
      <c r="B1947" s="189" t="s">
        <v>2849</v>
      </c>
      <c r="C1947" s="189" t="s">
        <v>1128</v>
      </c>
      <c r="D1947" s="189">
        <v>2029</v>
      </c>
      <c r="E1947" s="189">
        <v>540</v>
      </c>
      <c r="F1947" s="189" t="s">
        <v>2847</v>
      </c>
      <c r="G1947" s="114" t="s">
        <v>4</v>
      </c>
      <c r="H1947" s="32">
        <f>SUM(H1948:H1951)</f>
        <v>80</v>
      </c>
      <c r="I1947" s="32">
        <f t="shared" ref="I1947:N1947" si="505">SUM(I1948:I1951)</f>
        <v>0</v>
      </c>
      <c r="J1947" s="32">
        <f t="shared" si="505"/>
        <v>0</v>
      </c>
      <c r="K1947" s="32">
        <f t="shared" si="505"/>
        <v>0</v>
      </c>
      <c r="L1947" s="32">
        <f t="shared" si="505"/>
        <v>0</v>
      </c>
      <c r="M1947" s="32">
        <f t="shared" si="505"/>
        <v>80</v>
      </c>
      <c r="N1947" s="32">
        <f t="shared" si="505"/>
        <v>0</v>
      </c>
      <c r="O1947" s="189">
        <v>4268</v>
      </c>
      <c r="P1947" s="189" t="s">
        <v>1394</v>
      </c>
      <c r="Q1947" s="74"/>
    </row>
    <row r="1948" spans="1:17" ht="15.75" x14ac:dyDescent="0.25">
      <c r="A1948" s="190"/>
      <c r="B1948" s="189"/>
      <c r="C1948" s="189"/>
      <c r="D1948" s="189"/>
      <c r="E1948" s="189"/>
      <c r="F1948" s="189"/>
      <c r="G1948" s="114" t="s">
        <v>6</v>
      </c>
      <c r="H1948" s="32">
        <f t="shared" si="501"/>
        <v>0</v>
      </c>
      <c r="I1948" s="32">
        <v>0</v>
      </c>
      <c r="J1948" s="32">
        <v>0</v>
      </c>
      <c r="K1948" s="32">
        <v>0</v>
      </c>
      <c r="L1948" s="32">
        <v>0</v>
      </c>
      <c r="M1948" s="32">
        <v>0</v>
      </c>
      <c r="N1948" s="32">
        <v>0</v>
      </c>
      <c r="O1948" s="189"/>
      <c r="P1948" s="189"/>
      <c r="Q1948" s="74"/>
    </row>
    <row r="1949" spans="1:17" ht="36" x14ac:dyDescent="0.25">
      <c r="A1949" s="190"/>
      <c r="B1949" s="189"/>
      <c r="C1949" s="189"/>
      <c r="D1949" s="189"/>
      <c r="E1949" s="189"/>
      <c r="F1949" s="189"/>
      <c r="G1949" s="114" t="s">
        <v>7</v>
      </c>
      <c r="H1949" s="32">
        <f t="shared" si="501"/>
        <v>0</v>
      </c>
      <c r="I1949" s="32">
        <v>0</v>
      </c>
      <c r="J1949" s="32">
        <v>0</v>
      </c>
      <c r="K1949" s="32">
        <v>0</v>
      </c>
      <c r="L1949" s="32">
        <v>0</v>
      </c>
      <c r="M1949" s="32">
        <v>0</v>
      </c>
      <c r="N1949" s="32">
        <v>0</v>
      </c>
      <c r="O1949" s="189"/>
      <c r="P1949" s="189"/>
      <c r="Q1949" s="74"/>
    </row>
    <row r="1950" spans="1:17" ht="15.75" x14ac:dyDescent="0.25">
      <c r="A1950" s="190"/>
      <c r="B1950" s="189"/>
      <c r="C1950" s="189"/>
      <c r="D1950" s="189"/>
      <c r="E1950" s="189"/>
      <c r="F1950" s="189"/>
      <c r="G1950" s="114" t="s">
        <v>8</v>
      </c>
      <c r="H1950" s="32">
        <f t="shared" si="501"/>
        <v>80</v>
      </c>
      <c r="I1950" s="32">
        <v>0</v>
      </c>
      <c r="J1950" s="32">
        <v>0</v>
      </c>
      <c r="K1950" s="32">
        <v>0</v>
      </c>
      <c r="L1950" s="32">
        <v>0</v>
      </c>
      <c r="M1950" s="32">
        <v>80</v>
      </c>
      <c r="N1950" s="32">
        <v>0</v>
      </c>
      <c r="O1950" s="189"/>
      <c r="P1950" s="189"/>
      <c r="Q1950" s="74"/>
    </row>
    <row r="1951" spans="1:17" ht="24" x14ac:dyDescent="0.25">
      <c r="A1951" s="190"/>
      <c r="B1951" s="189"/>
      <c r="C1951" s="189"/>
      <c r="D1951" s="189"/>
      <c r="E1951" s="189"/>
      <c r="F1951" s="189"/>
      <c r="G1951" s="114" t="s">
        <v>9</v>
      </c>
      <c r="H1951" s="32">
        <f t="shared" si="501"/>
        <v>0</v>
      </c>
      <c r="I1951" s="32">
        <v>0</v>
      </c>
      <c r="J1951" s="32">
        <v>0</v>
      </c>
      <c r="K1951" s="32">
        <v>0</v>
      </c>
      <c r="L1951" s="32">
        <v>0</v>
      </c>
      <c r="M1951" s="32">
        <v>0</v>
      </c>
      <c r="N1951" s="32">
        <v>0</v>
      </c>
      <c r="O1951" s="189"/>
      <c r="P1951" s="189"/>
      <c r="Q1951" s="74"/>
    </row>
    <row r="1952" spans="1:17" ht="36" x14ac:dyDescent="0.25">
      <c r="A1952" s="190" t="s">
        <v>2851</v>
      </c>
      <c r="B1952" s="189" t="s">
        <v>2849</v>
      </c>
      <c r="C1952" s="189" t="s">
        <v>1128</v>
      </c>
      <c r="D1952" s="189">
        <v>2030</v>
      </c>
      <c r="E1952" s="189">
        <v>140</v>
      </c>
      <c r="F1952" s="189" t="s">
        <v>2847</v>
      </c>
      <c r="G1952" s="114" t="s">
        <v>4</v>
      </c>
      <c r="H1952" s="32">
        <f>SUM(H1953:H1956)</f>
        <v>50</v>
      </c>
      <c r="I1952" s="32">
        <f t="shared" ref="I1952:N1952" si="506">SUM(I1953:I1956)</f>
        <v>0</v>
      </c>
      <c r="J1952" s="32">
        <f t="shared" si="506"/>
        <v>0</v>
      </c>
      <c r="K1952" s="32">
        <f t="shared" si="506"/>
        <v>0</v>
      </c>
      <c r="L1952" s="32">
        <f t="shared" si="506"/>
        <v>0</v>
      </c>
      <c r="M1952" s="32">
        <f t="shared" si="506"/>
        <v>0</v>
      </c>
      <c r="N1952" s="32">
        <f t="shared" si="506"/>
        <v>50</v>
      </c>
      <c r="O1952" s="189">
        <v>937</v>
      </c>
      <c r="P1952" s="189" t="s">
        <v>482</v>
      </c>
      <c r="Q1952" s="74"/>
    </row>
    <row r="1953" spans="1:17" ht="15.75" x14ac:dyDescent="0.25">
      <c r="A1953" s="190"/>
      <c r="B1953" s="189"/>
      <c r="C1953" s="189"/>
      <c r="D1953" s="189"/>
      <c r="E1953" s="189"/>
      <c r="F1953" s="189"/>
      <c r="G1953" s="114" t="s">
        <v>6</v>
      </c>
      <c r="H1953" s="32">
        <f t="shared" si="501"/>
        <v>0</v>
      </c>
      <c r="I1953" s="32">
        <v>0</v>
      </c>
      <c r="J1953" s="32">
        <v>0</v>
      </c>
      <c r="K1953" s="32">
        <v>0</v>
      </c>
      <c r="L1953" s="32">
        <v>0</v>
      </c>
      <c r="M1953" s="32">
        <v>0</v>
      </c>
      <c r="N1953" s="32">
        <v>0</v>
      </c>
      <c r="O1953" s="189"/>
      <c r="P1953" s="189"/>
      <c r="Q1953" s="74"/>
    </row>
    <row r="1954" spans="1:17" ht="36" x14ac:dyDescent="0.25">
      <c r="A1954" s="190"/>
      <c r="B1954" s="189"/>
      <c r="C1954" s="189"/>
      <c r="D1954" s="189"/>
      <c r="E1954" s="189"/>
      <c r="F1954" s="189"/>
      <c r="G1954" s="114" t="s">
        <v>7</v>
      </c>
      <c r="H1954" s="32">
        <f t="shared" si="501"/>
        <v>0</v>
      </c>
      <c r="I1954" s="32">
        <v>0</v>
      </c>
      <c r="J1954" s="32">
        <v>0</v>
      </c>
      <c r="K1954" s="32">
        <v>0</v>
      </c>
      <c r="L1954" s="32">
        <v>0</v>
      </c>
      <c r="M1954" s="32">
        <v>0</v>
      </c>
      <c r="N1954" s="32">
        <v>0</v>
      </c>
      <c r="O1954" s="189"/>
      <c r="P1954" s="189"/>
      <c r="Q1954" s="74"/>
    </row>
    <row r="1955" spans="1:17" ht="15.75" x14ac:dyDescent="0.25">
      <c r="A1955" s="190"/>
      <c r="B1955" s="189"/>
      <c r="C1955" s="189"/>
      <c r="D1955" s="189"/>
      <c r="E1955" s="189"/>
      <c r="F1955" s="189"/>
      <c r="G1955" s="114" t="s">
        <v>8</v>
      </c>
      <c r="H1955" s="32">
        <f t="shared" si="501"/>
        <v>50</v>
      </c>
      <c r="I1955" s="32">
        <v>0</v>
      </c>
      <c r="J1955" s="32">
        <v>0</v>
      </c>
      <c r="K1955" s="32">
        <v>0</v>
      </c>
      <c r="L1955" s="32">
        <v>0</v>
      </c>
      <c r="M1955" s="32">
        <v>0</v>
      </c>
      <c r="N1955" s="32">
        <v>50</v>
      </c>
      <c r="O1955" s="189"/>
      <c r="P1955" s="189"/>
      <c r="Q1955" s="74"/>
    </row>
    <row r="1956" spans="1:17" ht="24" x14ac:dyDescent="0.25">
      <c r="A1956" s="190"/>
      <c r="B1956" s="189"/>
      <c r="C1956" s="189"/>
      <c r="D1956" s="189"/>
      <c r="E1956" s="189"/>
      <c r="F1956" s="189"/>
      <c r="G1956" s="114" t="s">
        <v>9</v>
      </c>
      <c r="H1956" s="32">
        <f t="shared" si="501"/>
        <v>0</v>
      </c>
      <c r="I1956" s="32">
        <v>0</v>
      </c>
      <c r="J1956" s="32">
        <v>0</v>
      </c>
      <c r="K1956" s="32">
        <v>0</v>
      </c>
      <c r="L1956" s="32">
        <v>0</v>
      </c>
      <c r="M1956" s="32">
        <v>0</v>
      </c>
      <c r="N1956" s="32">
        <v>0</v>
      </c>
      <c r="O1956" s="189"/>
      <c r="P1956" s="189"/>
      <c r="Q1956" s="74"/>
    </row>
    <row r="1957" spans="1:17" ht="36" x14ac:dyDescent="0.25">
      <c r="A1957" s="187" t="s">
        <v>125</v>
      </c>
      <c r="B1957" s="187"/>
      <c r="C1957" s="187"/>
      <c r="D1957" s="187"/>
      <c r="E1957" s="187"/>
      <c r="F1957" s="187"/>
      <c r="G1957" s="115" t="s">
        <v>4</v>
      </c>
      <c r="H1957" s="37">
        <f>SUM(H1958:H1961)</f>
        <v>326.7</v>
      </c>
      <c r="I1957" s="37">
        <f t="shared" ref="I1957:N1957" si="507">SUM(I1958:I1961)</f>
        <v>0</v>
      </c>
      <c r="J1957" s="37">
        <f t="shared" si="507"/>
        <v>101.7</v>
      </c>
      <c r="K1957" s="37">
        <f t="shared" si="507"/>
        <v>45</v>
      </c>
      <c r="L1957" s="37">
        <f t="shared" si="507"/>
        <v>50</v>
      </c>
      <c r="M1957" s="37">
        <f t="shared" si="507"/>
        <v>80</v>
      </c>
      <c r="N1957" s="37">
        <f t="shared" si="507"/>
        <v>50</v>
      </c>
      <c r="O1957" s="189" t="s">
        <v>107</v>
      </c>
      <c r="P1957" s="189"/>
      <c r="Q1957" s="74"/>
    </row>
    <row r="1958" spans="1:17" ht="24" x14ac:dyDescent="0.25">
      <c r="A1958" s="187"/>
      <c r="B1958" s="187"/>
      <c r="C1958" s="187"/>
      <c r="D1958" s="187"/>
      <c r="E1958" s="187"/>
      <c r="F1958" s="187"/>
      <c r="G1958" s="115" t="s">
        <v>6</v>
      </c>
      <c r="H1958" s="37">
        <f t="shared" si="501"/>
        <v>93</v>
      </c>
      <c r="I1958" s="37">
        <f t="shared" ref="I1958:N1958" si="508">I1928+I1933+I1938+I1943+I1948+I1953</f>
        <v>0</v>
      </c>
      <c r="J1958" s="37">
        <f t="shared" si="508"/>
        <v>93</v>
      </c>
      <c r="K1958" s="37">
        <f t="shared" si="508"/>
        <v>0</v>
      </c>
      <c r="L1958" s="37">
        <f t="shared" si="508"/>
        <v>0</v>
      </c>
      <c r="M1958" s="37">
        <f t="shared" si="508"/>
        <v>0</v>
      </c>
      <c r="N1958" s="37">
        <f t="shared" si="508"/>
        <v>0</v>
      </c>
      <c r="O1958" s="189"/>
      <c r="P1958" s="189"/>
      <c r="Q1958" s="74"/>
    </row>
    <row r="1959" spans="1:17" ht="36" x14ac:dyDescent="0.25">
      <c r="A1959" s="187"/>
      <c r="B1959" s="187"/>
      <c r="C1959" s="187"/>
      <c r="D1959" s="187"/>
      <c r="E1959" s="187"/>
      <c r="F1959" s="187"/>
      <c r="G1959" s="115" t="s">
        <v>7</v>
      </c>
      <c r="H1959" s="37">
        <f t="shared" si="501"/>
        <v>8.6999999999999993</v>
      </c>
      <c r="I1959" s="37">
        <f t="shared" ref="I1959:N1959" si="509">I1929+I1934+I1939+I1944+I1949+I1954</f>
        <v>0</v>
      </c>
      <c r="J1959" s="37">
        <f t="shared" si="509"/>
        <v>8.6999999999999993</v>
      </c>
      <c r="K1959" s="37">
        <f t="shared" si="509"/>
        <v>0</v>
      </c>
      <c r="L1959" s="37">
        <f t="shared" si="509"/>
        <v>0</v>
      </c>
      <c r="M1959" s="37">
        <f t="shared" si="509"/>
        <v>0</v>
      </c>
      <c r="N1959" s="37">
        <f t="shared" si="509"/>
        <v>0</v>
      </c>
      <c r="O1959" s="189"/>
      <c r="P1959" s="189"/>
      <c r="Q1959" s="74"/>
    </row>
    <row r="1960" spans="1:17" ht="15.75" x14ac:dyDescent="0.25">
      <c r="A1960" s="187"/>
      <c r="B1960" s="187"/>
      <c r="C1960" s="187"/>
      <c r="D1960" s="187"/>
      <c r="E1960" s="187"/>
      <c r="F1960" s="187"/>
      <c r="G1960" s="115" t="s">
        <v>8</v>
      </c>
      <c r="H1960" s="37">
        <f t="shared" si="501"/>
        <v>225</v>
      </c>
      <c r="I1960" s="37">
        <f t="shared" ref="I1960:N1960" si="510">I1930+I1935+I1940+I1945+I1950+I1955</f>
        <v>0</v>
      </c>
      <c r="J1960" s="37">
        <f t="shared" si="510"/>
        <v>0</v>
      </c>
      <c r="K1960" s="37">
        <f t="shared" si="510"/>
        <v>45</v>
      </c>
      <c r="L1960" s="37">
        <f t="shared" si="510"/>
        <v>50</v>
      </c>
      <c r="M1960" s="37">
        <f t="shared" si="510"/>
        <v>80</v>
      </c>
      <c r="N1960" s="37">
        <f t="shared" si="510"/>
        <v>50</v>
      </c>
      <c r="O1960" s="189"/>
      <c r="P1960" s="189"/>
      <c r="Q1960" s="74"/>
    </row>
    <row r="1961" spans="1:17" ht="24" x14ac:dyDescent="0.25">
      <c r="A1961" s="187"/>
      <c r="B1961" s="187"/>
      <c r="C1961" s="187"/>
      <c r="D1961" s="187"/>
      <c r="E1961" s="187"/>
      <c r="F1961" s="187"/>
      <c r="G1961" s="115" t="s">
        <v>9</v>
      </c>
      <c r="H1961" s="37">
        <f t="shared" si="501"/>
        <v>0</v>
      </c>
      <c r="I1961" s="37">
        <f t="shared" ref="I1961:N1961" si="511">I1931+I1936+I1941+I1946+I1951+I1956</f>
        <v>0</v>
      </c>
      <c r="J1961" s="37">
        <f t="shared" si="511"/>
        <v>0</v>
      </c>
      <c r="K1961" s="37">
        <f t="shared" si="511"/>
        <v>0</v>
      </c>
      <c r="L1961" s="37">
        <f t="shared" si="511"/>
        <v>0</v>
      </c>
      <c r="M1961" s="37">
        <f t="shared" si="511"/>
        <v>0</v>
      </c>
      <c r="N1961" s="37">
        <f t="shared" si="511"/>
        <v>0</v>
      </c>
      <c r="O1961" s="189"/>
      <c r="P1961" s="189"/>
      <c r="Q1961" s="74"/>
    </row>
    <row r="1962" spans="1:17" ht="15.75" x14ac:dyDescent="0.25">
      <c r="A1962" s="208" t="s">
        <v>1162</v>
      </c>
      <c r="B1962" s="208"/>
      <c r="C1962" s="208"/>
      <c r="D1962" s="208"/>
      <c r="E1962" s="208"/>
      <c r="F1962" s="208"/>
      <c r="G1962" s="208"/>
      <c r="H1962" s="208"/>
      <c r="I1962" s="208"/>
      <c r="J1962" s="208"/>
      <c r="K1962" s="208"/>
      <c r="L1962" s="208"/>
      <c r="M1962" s="208"/>
      <c r="N1962" s="208"/>
      <c r="O1962" s="208"/>
      <c r="P1962" s="208"/>
      <c r="Q1962" s="74"/>
    </row>
    <row r="1963" spans="1:17" ht="36" x14ac:dyDescent="0.25">
      <c r="A1963" s="190" t="s">
        <v>2852</v>
      </c>
      <c r="B1963" s="189" t="s">
        <v>479</v>
      </c>
      <c r="C1963" s="189" t="s">
        <v>2853</v>
      </c>
      <c r="D1963" s="189" t="s">
        <v>2854</v>
      </c>
      <c r="E1963" s="189"/>
      <c r="F1963" s="189" t="s">
        <v>222</v>
      </c>
      <c r="G1963" s="114" t="s">
        <v>4</v>
      </c>
      <c r="H1963" s="32">
        <f>SUM(H1964:H1967)</f>
        <v>12780</v>
      </c>
      <c r="I1963" s="32">
        <f t="shared" ref="I1963:N1963" si="512">SUM(I1964:I1967)</f>
        <v>2130</v>
      </c>
      <c r="J1963" s="32">
        <f t="shared" si="512"/>
        <v>2130</v>
      </c>
      <c r="K1963" s="32">
        <f t="shared" si="512"/>
        <v>2130</v>
      </c>
      <c r="L1963" s="32">
        <f t="shared" si="512"/>
        <v>2130</v>
      </c>
      <c r="M1963" s="32">
        <f t="shared" si="512"/>
        <v>2130</v>
      </c>
      <c r="N1963" s="32">
        <f t="shared" si="512"/>
        <v>2130</v>
      </c>
      <c r="O1963" s="192"/>
      <c r="P1963" s="192"/>
    </row>
    <row r="1964" spans="1:17" x14ac:dyDescent="0.25">
      <c r="A1964" s="190"/>
      <c r="B1964" s="189"/>
      <c r="C1964" s="189"/>
      <c r="D1964" s="189"/>
      <c r="E1964" s="189"/>
      <c r="F1964" s="189"/>
      <c r="G1964" s="114" t="s">
        <v>259</v>
      </c>
      <c r="H1964" s="32">
        <f>SUM(I1964:N1964)</f>
        <v>3541.8</v>
      </c>
      <c r="I1964" s="32">
        <v>590.29999999999995</v>
      </c>
      <c r="J1964" s="32">
        <v>590.29999999999995</v>
      </c>
      <c r="K1964" s="32">
        <v>590.29999999999995</v>
      </c>
      <c r="L1964" s="32">
        <v>590.29999999999995</v>
      </c>
      <c r="M1964" s="32">
        <v>590.29999999999995</v>
      </c>
      <c r="N1964" s="32">
        <v>590.29999999999995</v>
      </c>
      <c r="O1964" s="192"/>
      <c r="P1964" s="192"/>
    </row>
    <row r="1965" spans="1:17" ht="36" x14ac:dyDescent="0.25">
      <c r="A1965" s="190"/>
      <c r="B1965" s="189"/>
      <c r="C1965" s="189"/>
      <c r="D1965" s="189"/>
      <c r="E1965" s="189"/>
      <c r="F1965" s="189"/>
      <c r="G1965" s="114" t="s">
        <v>7</v>
      </c>
      <c r="H1965" s="32">
        <f t="shared" ref="H1965:H1981" si="513">SUM(I1965:N1965)</f>
        <v>7231.2</v>
      </c>
      <c r="I1965" s="32">
        <v>1205.2</v>
      </c>
      <c r="J1965" s="32">
        <v>1205.2</v>
      </c>
      <c r="K1965" s="32">
        <v>1205.2</v>
      </c>
      <c r="L1965" s="32">
        <v>1205.2</v>
      </c>
      <c r="M1965" s="32">
        <v>1205.2</v>
      </c>
      <c r="N1965" s="32">
        <v>1205.2</v>
      </c>
      <c r="O1965" s="192"/>
      <c r="P1965" s="192"/>
    </row>
    <row r="1966" spans="1:17" x14ac:dyDescent="0.25">
      <c r="A1966" s="190"/>
      <c r="B1966" s="189"/>
      <c r="C1966" s="189"/>
      <c r="D1966" s="189"/>
      <c r="E1966" s="189"/>
      <c r="F1966" s="189"/>
      <c r="G1966" s="114" t="s">
        <v>8</v>
      </c>
      <c r="H1966" s="32">
        <f t="shared" si="513"/>
        <v>1311</v>
      </c>
      <c r="I1966" s="32">
        <v>218.5</v>
      </c>
      <c r="J1966" s="32">
        <v>218.5</v>
      </c>
      <c r="K1966" s="32">
        <v>218.5</v>
      </c>
      <c r="L1966" s="32">
        <v>218.5</v>
      </c>
      <c r="M1966" s="32">
        <v>218.5</v>
      </c>
      <c r="N1966" s="32">
        <v>218.5</v>
      </c>
      <c r="O1966" s="192"/>
      <c r="P1966" s="192"/>
    </row>
    <row r="1967" spans="1:17" ht="24" x14ac:dyDescent="0.25">
      <c r="A1967" s="190"/>
      <c r="B1967" s="189"/>
      <c r="C1967" s="189"/>
      <c r="D1967" s="189"/>
      <c r="E1967" s="189"/>
      <c r="F1967" s="189"/>
      <c r="G1967" s="114" t="s">
        <v>9</v>
      </c>
      <c r="H1967" s="32">
        <f t="shared" si="513"/>
        <v>696</v>
      </c>
      <c r="I1967" s="32">
        <v>116</v>
      </c>
      <c r="J1967" s="32">
        <v>116</v>
      </c>
      <c r="K1967" s="32">
        <v>116</v>
      </c>
      <c r="L1967" s="32">
        <v>116</v>
      </c>
      <c r="M1967" s="32">
        <v>116</v>
      </c>
      <c r="N1967" s="32">
        <v>116</v>
      </c>
      <c r="O1967" s="192"/>
      <c r="P1967" s="192"/>
    </row>
    <row r="1968" spans="1:17" ht="36" x14ac:dyDescent="0.25">
      <c r="A1968" s="190" t="s">
        <v>2855</v>
      </c>
      <c r="B1968" s="189"/>
      <c r="C1968" s="189" t="s">
        <v>2853</v>
      </c>
      <c r="D1968" s="189" t="s">
        <v>304</v>
      </c>
      <c r="E1968" s="189"/>
      <c r="F1968" s="189" t="s">
        <v>172</v>
      </c>
      <c r="G1968" s="114" t="s">
        <v>4</v>
      </c>
      <c r="H1968" s="32">
        <f>SUM(H1969:H1972)</f>
        <v>8599.6</v>
      </c>
      <c r="I1968" s="32">
        <f t="shared" ref="I1968:N1968" si="514">SUM(I1969:I1972)</f>
        <v>2149.9</v>
      </c>
      <c r="J1968" s="32">
        <f t="shared" si="514"/>
        <v>2149.9</v>
      </c>
      <c r="K1968" s="32">
        <f t="shared" si="514"/>
        <v>2149.9</v>
      </c>
      <c r="L1968" s="32">
        <f t="shared" si="514"/>
        <v>2149.9</v>
      </c>
      <c r="M1968" s="32">
        <f t="shared" si="514"/>
        <v>0</v>
      </c>
      <c r="N1968" s="32">
        <f t="shared" si="514"/>
        <v>0</v>
      </c>
      <c r="O1968" s="192"/>
      <c r="P1968" s="192"/>
    </row>
    <row r="1969" spans="1:16" x14ac:dyDescent="0.25">
      <c r="A1969" s="190"/>
      <c r="B1969" s="189"/>
      <c r="C1969" s="189"/>
      <c r="D1969" s="189"/>
      <c r="E1969" s="189"/>
      <c r="F1969" s="189"/>
      <c r="G1969" s="114" t="s">
        <v>259</v>
      </c>
      <c r="H1969" s="32">
        <f t="shared" si="513"/>
        <v>6898</v>
      </c>
      <c r="I1969" s="32">
        <v>1724.5</v>
      </c>
      <c r="J1969" s="32">
        <v>1724.5</v>
      </c>
      <c r="K1969" s="32">
        <v>1724.5</v>
      </c>
      <c r="L1969" s="32">
        <v>1724.5</v>
      </c>
      <c r="M1969" s="32">
        <v>0</v>
      </c>
      <c r="N1969" s="32">
        <v>0</v>
      </c>
      <c r="O1969" s="192"/>
      <c r="P1969" s="192"/>
    </row>
    <row r="1970" spans="1:16" ht="36" x14ac:dyDescent="0.25">
      <c r="A1970" s="190"/>
      <c r="B1970" s="189"/>
      <c r="C1970" s="189"/>
      <c r="D1970" s="189"/>
      <c r="E1970" s="189"/>
      <c r="F1970" s="189"/>
      <c r="G1970" s="114" t="s">
        <v>7</v>
      </c>
      <c r="H1970" s="32">
        <f t="shared" si="513"/>
        <v>1701.6</v>
      </c>
      <c r="I1970" s="32">
        <v>425.4</v>
      </c>
      <c r="J1970" s="32">
        <v>425.4</v>
      </c>
      <c r="K1970" s="32">
        <v>425.4</v>
      </c>
      <c r="L1970" s="32">
        <v>425.4</v>
      </c>
      <c r="M1970" s="32">
        <v>0</v>
      </c>
      <c r="N1970" s="32">
        <v>0</v>
      </c>
      <c r="O1970" s="192"/>
      <c r="P1970" s="192"/>
    </row>
    <row r="1971" spans="1:16" x14ac:dyDescent="0.25">
      <c r="A1971" s="190"/>
      <c r="B1971" s="189"/>
      <c r="C1971" s="189"/>
      <c r="D1971" s="189"/>
      <c r="E1971" s="189"/>
      <c r="F1971" s="189"/>
      <c r="G1971" s="114" t="s">
        <v>8</v>
      </c>
      <c r="H1971" s="32">
        <f t="shared" si="513"/>
        <v>0</v>
      </c>
      <c r="I1971" s="32">
        <v>0</v>
      </c>
      <c r="J1971" s="32">
        <v>0</v>
      </c>
      <c r="K1971" s="32">
        <v>0</v>
      </c>
      <c r="L1971" s="32">
        <v>0</v>
      </c>
      <c r="M1971" s="32">
        <v>0</v>
      </c>
      <c r="N1971" s="32">
        <v>0</v>
      </c>
      <c r="O1971" s="192"/>
      <c r="P1971" s="192"/>
    </row>
    <row r="1972" spans="1:16" ht="24" x14ac:dyDescent="0.25">
      <c r="A1972" s="190"/>
      <c r="B1972" s="189"/>
      <c r="C1972" s="189"/>
      <c r="D1972" s="189"/>
      <c r="E1972" s="189"/>
      <c r="F1972" s="189"/>
      <c r="G1972" s="114" t="s">
        <v>9</v>
      </c>
      <c r="H1972" s="32">
        <f t="shared" si="513"/>
        <v>0</v>
      </c>
      <c r="I1972" s="32">
        <v>0</v>
      </c>
      <c r="J1972" s="32">
        <v>0</v>
      </c>
      <c r="K1972" s="32">
        <v>0</v>
      </c>
      <c r="L1972" s="32">
        <v>0</v>
      </c>
      <c r="M1972" s="32">
        <v>0</v>
      </c>
      <c r="N1972" s="32">
        <v>0</v>
      </c>
      <c r="O1972" s="192"/>
      <c r="P1972" s="192"/>
    </row>
    <row r="1973" spans="1:16" ht="36" x14ac:dyDescent="0.25">
      <c r="A1973" s="190" t="s">
        <v>2856</v>
      </c>
      <c r="B1973" s="189"/>
      <c r="C1973" s="189" t="s">
        <v>2853</v>
      </c>
      <c r="D1973" s="189" t="s">
        <v>458</v>
      </c>
      <c r="E1973" s="189"/>
      <c r="F1973" s="189" t="s">
        <v>172</v>
      </c>
      <c r="G1973" s="114" t="s">
        <v>4</v>
      </c>
      <c r="H1973" s="32">
        <f>SUM(H1974:H1977)</f>
        <v>1200</v>
      </c>
      <c r="I1973" s="32">
        <f t="shared" ref="I1973:N1973" si="515">SUM(I1974:I1977)</f>
        <v>200</v>
      </c>
      <c r="J1973" s="32">
        <f t="shared" si="515"/>
        <v>200</v>
      </c>
      <c r="K1973" s="32">
        <f t="shared" si="515"/>
        <v>200</v>
      </c>
      <c r="L1973" s="32">
        <f t="shared" si="515"/>
        <v>200</v>
      </c>
      <c r="M1973" s="32">
        <f t="shared" si="515"/>
        <v>200</v>
      </c>
      <c r="N1973" s="32">
        <f t="shared" si="515"/>
        <v>200</v>
      </c>
      <c r="O1973" s="192"/>
      <c r="P1973" s="192"/>
    </row>
    <row r="1974" spans="1:16" x14ac:dyDescent="0.25">
      <c r="A1974" s="190"/>
      <c r="B1974" s="189"/>
      <c r="C1974" s="189"/>
      <c r="D1974" s="189"/>
      <c r="E1974" s="189"/>
      <c r="F1974" s="189"/>
      <c r="G1974" s="114" t="s">
        <v>259</v>
      </c>
      <c r="H1974" s="32">
        <f t="shared" si="513"/>
        <v>760.8</v>
      </c>
      <c r="I1974" s="32">
        <v>126.8</v>
      </c>
      <c r="J1974" s="32">
        <v>126.8</v>
      </c>
      <c r="K1974" s="32">
        <v>126.8</v>
      </c>
      <c r="L1974" s="32">
        <v>126.8</v>
      </c>
      <c r="M1974" s="32">
        <v>126.8</v>
      </c>
      <c r="N1974" s="32">
        <v>126.8</v>
      </c>
      <c r="O1974" s="192"/>
      <c r="P1974" s="192"/>
    </row>
    <row r="1975" spans="1:16" ht="36" x14ac:dyDescent="0.25">
      <c r="A1975" s="190"/>
      <c r="B1975" s="189"/>
      <c r="C1975" s="189"/>
      <c r="D1975" s="189"/>
      <c r="E1975" s="189"/>
      <c r="F1975" s="189"/>
      <c r="G1975" s="114" t="s">
        <v>7</v>
      </c>
      <c r="H1975" s="32">
        <f t="shared" si="513"/>
        <v>77.400000000000006</v>
      </c>
      <c r="I1975" s="32">
        <v>12.9</v>
      </c>
      <c r="J1975" s="32">
        <v>12.9</v>
      </c>
      <c r="K1975" s="32">
        <v>12.9</v>
      </c>
      <c r="L1975" s="32">
        <v>12.9</v>
      </c>
      <c r="M1975" s="32">
        <v>12.9</v>
      </c>
      <c r="N1975" s="32">
        <v>12.9</v>
      </c>
      <c r="O1975" s="192"/>
      <c r="P1975" s="192"/>
    </row>
    <row r="1976" spans="1:16" x14ac:dyDescent="0.25">
      <c r="A1976" s="190"/>
      <c r="B1976" s="189"/>
      <c r="C1976" s="189"/>
      <c r="D1976" s="189"/>
      <c r="E1976" s="189"/>
      <c r="F1976" s="189"/>
      <c r="G1976" s="114" t="s">
        <v>8</v>
      </c>
      <c r="H1976" s="32">
        <f t="shared" si="513"/>
        <v>0</v>
      </c>
      <c r="I1976" s="32">
        <v>0</v>
      </c>
      <c r="J1976" s="32">
        <v>0</v>
      </c>
      <c r="K1976" s="32">
        <v>0</v>
      </c>
      <c r="L1976" s="32">
        <v>0</v>
      </c>
      <c r="M1976" s="32">
        <v>0</v>
      </c>
      <c r="N1976" s="32">
        <v>0</v>
      </c>
      <c r="O1976" s="192"/>
      <c r="P1976" s="192"/>
    </row>
    <row r="1977" spans="1:16" ht="24" x14ac:dyDescent="0.25">
      <c r="A1977" s="190"/>
      <c r="B1977" s="189"/>
      <c r="C1977" s="189"/>
      <c r="D1977" s="189"/>
      <c r="E1977" s="189"/>
      <c r="F1977" s="189"/>
      <c r="G1977" s="114" t="s">
        <v>9</v>
      </c>
      <c r="H1977" s="32">
        <f t="shared" si="513"/>
        <v>361.8</v>
      </c>
      <c r="I1977" s="32">
        <v>60.3</v>
      </c>
      <c r="J1977" s="32">
        <v>60.3</v>
      </c>
      <c r="K1977" s="32">
        <v>60.3</v>
      </c>
      <c r="L1977" s="32">
        <v>60.3</v>
      </c>
      <c r="M1977" s="32">
        <v>60.3</v>
      </c>
      <c r="N1977" s="32">
        <v>60.3</v>
      </c>
      <c r="O1977" s="192"/>
      <c r="P1977" s="192"/>
    </row>
    <row r="1978" spans="1:16" ht="36" x14ac:dyDescent="0.25">
      <c r="A1978" s="208" t="s">
        <v>1172</v>
      </c>
      <c r="B1978" s="208"/>
      <c r="C1978" s="208"/>
      <c r="D1978" s="208"/>
      <c r="E1978" s="208"/>
      <c r="F1978" s="208"/>
      <c r="G1978" s="115" t="s">
        <v>4</v>
      </c>
      <c r="H1978" s="37">
        <f>SUM(H1979:H1982)</f>
        <v>22579.600000000002</v>
      </c>
      <c r="I1978" s="37">
        <f t="shared" ref="I1978:N1978" si="516">SUM(I1979:I1982)</f>
        <v>4479.9000000000005</v>
      </c>
      <c r="J1978" s="37">
        <f t="shared" si="516"/>
        <v>4479.9000000000005</v>
      </c>
      <c r="K1978" s="37">
        <f t="shared" si="516"/>
        <v>4479.9000000000005</v>
      </c>
      <c r="L1978" s="37">
        <f t="shared" si="516"/>
        <v>4479.9000000000005</v>
      </c>
      <c r="M1978" s="37">
        <f t="shared" si="516"/>
        <v>2330</v>
      </c>
      <c r="N1978" s="37">
        <f t="shared" si="516"/>
        <v>2330</v>
      </c>
      <c r="O1978" s="192"/>
      <c r="P1978" s="192"/>
    </row>
    <row r="1979" spans="1:16" ht="24" x14ac:dyDescent="0.25">
      <c r="A1979" s="208"/>
      <c r="B1979" s="208"/>
      <c r="C1979" s="208"/>
      <c r="D1979" s="208"/>
      <c r="E1979" s="208"/>
      <c r="F1979" s="208"/>
      <c r="G1979" s="115" t="s">
        <v>6</v>
      </c>
      <c r="H1979" s="37">
        <f t="shared" si="513"/>
        <v>11200.600000000002</v>
      </c>
      <c r="I1979" s="37">
        <f t="shared" ref="I1979:N1979" si="517">I1964+I1969+I1974</f>
        <v>2441.6000000000004</v>
      </c>
      <c r="J1979" s="37">
        <f t="shared" si="517"/>
        <v>2441.6000000000004</v>
      </c>
      <c r="K1979" s="37">
        <f t="shared" si="517"/>
        <v>2441.6000000000004</v>
      </c>
      <c r="L1979" s="37">
        <f t="shared" si="517"/>
        <v>2441.6000000000004</v>
      </c>
      <c r="M1979" s="37">
        <f t="shared" si="517"/>
        <v>717.09999999999991</v>
      </c>
      <c r="N1979" s="37">
        <f t="shared" si="517"/>
        <v>717.09999999999991</v>
      </c>
      <c r="O1979" s="192"/>
      <c r="P1979" s="192"/>
    </row>
    <row r="1980" spans="1:16" ht="36" x14ac:dyDescent="0.25">
      <c r="A1980" s="208"/>
      <c r="B1980" s="208"/>
      <c r="C1980" s="208"/>
      <c r="D1980" s="208"/>
      <c r="E1980" s="208"/>
      <c r="F1980" s="208"/>
      <c r="G1980" s="115" t="s">
        <v>7</v>
      </c>
      <c r="H1980" s="37">
        <f t="shared" si="513"/>
        <v>9010.2000000000007</v>
      </c>
      <c r="I1980" s="37">
        <f t="shared" ref="I1980:N1980" si="518">I1965+I1970+I1975</f>
        <v>1643.5</v>
      </c>
      <c r="J1980" s="37">
        <f t="shared" si="518"/>
        <v>1643.5</v>
      </c>
      <c r="K1980" s="37">
        <f t="shared" si="518"/>
        <v>1643.5</v>
      </c>
      <c r="L1980" s="37">
        <f t="shared" si="518"/>
        <v>1643.5</v>
      </c>
      <c r="M1980" s="37">
        <f t="shared" si="518"/>
        <v>1218.1000000000001</v>
      </c>
      <c r="N1980" s="37">
        <f t="shared" si="518"/>
        <v>1218.1000000000001</v>
      </c>
      <c r="O1980" s="192"/>
      <c r="P1980" s="192"/>
    </row>
    <row r="1981" spans="1:16" x14ac:dyDescent="0.25">
      <c r="A1981" s="208"/>
      <c r="B1981" s="208"/>
      <c r="C1981" s="208"/>
      <c r="D1981" s="208"/>
      <c r="E1981" s="208"/>
      <c r="F1981" s="208"/>
      <c r="G1981" s="115" t="s">
        <v>8</v>
      </c>
      <c r="H1981" s="37">
        <f t="shared" si="513"/>
        <v>1311</v>
      </c>
      <c r="I1981" s="37">
        <f t="shared" ref="I1981:N1981" si="519">I1966+I1971+I1976</f>
        <v>218.5</v>
      </c>
      <c r="J1981" s="37">
        <f t="shared" si="519"/>
        <v>218.5</v>
      </c>
      <c r="K1981" s="37">
        <f t="shared" si="519"/>
        <v>218.5</v>
      </c>
      <c r="L1981" s="37">
        <f t="shared" si="519"/>
        <v>218.5</v>
      </c>
      <c r="M1981" s="37">
        <f t="shared" si="519"/>
        <v>218.5</v>
      </c>
      <c r="N1981" s="37">
        <f t="shared" si="519"/>
        <v>218.5</v>
      </c>
      <c r="O1981" s="192"/>
      <c r="P1981" s="192"/>
    </row>
    <row r="1982" spans="1:16" ht="24" x14ac:dyDescent="0.25">
      <c r="A1982" s="208"/>
      <c r="B1982" s="208"/>
      <c r="C1982" s="208"/>
      <c r="D1982" s="208"/>
      <c r="E1982" s="208"/>
      <c r="F1982" s="208"/>
      <c r="G1982" s="115" t="s">
        <v>9</v>
      </c>
      <c r="H1982" s="37">
        <f>SUM(I1982:N1982)</f>
        <v>1057.8</v>
      </c>
      <c r="I1982" s="37">
        <f t="shared" ref="I1982:N1982" si="520">I1967+I1972+I1977</f>
        <v>176.3</v>
      </c>
      <c r="J1982" s="37">
        <f t="shared" si="520"/>
        <v>176.3</v>
      </c>
      <c r="K1982" s="37">
        <f t="shared" si="520"/>
        <v>176.3</v>
      </c>
      <c r="L1982" s="37">
        <f t="shared" si="520"/>
        <v>176.3</v>
      </c>
      <c r="M1982" s="37">
        <f t="shared" si="520"/>
        <v>176.3</v>
      </c>
      <c r="N1982" s="37">
        <f t="shared" si="520"/>
        <v>176.3</v>
      </c>
      <c r="O1982" s="192"/>
      <c r="P1982" s="192"/>
    </row>
  </sheetData>
  <mergeCells count="3033">
    <mergeCell ref="A614:A618"/>
    <mergeCell ref="B614:B618"/>
    <mergeCell ref="C614:C618"/>
    <mergeCell ref="D614:D618"/>
    <mergeCell ref="E614:E618"/>
    <mergeCell ref="F614:F618"/>
    <mergeCell ref="O614:O618"/>
    <mergeCell ref="P614:P618"/>
    <mergeCell ref="A974:A978"/>
    <mergeCell ref="B974:B978"/>
    <mergeCell ref="C974:C978"/>
    <mergeCell ref="D974:D978"/>
    <mergeCell ref="E974:E978"/>
    <mergeCell ref="F974:F978"/>
    <mergeCell ref="O974:O978"/>
    <mergeCell ref="P974:P978"/>
    <mergeCell ref="A619:A623"/>
    <mergeCell ref="B619:B623"/>
    <mergeCell ref="C619:C623"/>
    <mergeCell ref="D619:D623"/>
    <mergeCell ref="E619:E623"/>
    <mergeCell ref="F619:F623"/>
    <mergeCell ref="O619:O623"/>
    <mergeCell ref="P619:P623"/>
    <mergeCell ref="B640:B644"/>
    <mergeCell ref="C640:C644"/>
    <mergeCell ref="D640:D644"/>
    <mergeCell ref="F640:F644"/>
    <mergeCell ref="O641:O646"/>
    <mergeCell ref="P641:P646"/>
    <mergeCell ref="E650:E654"/>
    <mergeCell ref="O630:O634"/>
    <mergeCell ref="A111:A115"/>
    <mergeCell ref="B111:B115"/>
    <mergeCell ref="C111:C115"/>
    <mergeCell ref="D111:D115"/>
    <mergeCell ref="E111:E115"/>
    <mergeCell ref="O111:O115"/>
    <mergeCell ref="P111:P115"/>
    <mergeCell ref="A106:A110"/>
    <mergeCell ref="B106:B110"/>
    <mergeCell ref="C106:C110"/>
    <mergeCell ref="D106:D110"/>
    <mergeCell ref="E106:E110"/>
    <mergeCell ref="O106:O110"/>
    <mergeCell ref="P96:P100"/>
    <mergeCell ref="A101:A105"/>
    <mergeCell ref="B101:B105"/>
    <mergeCell ref="C101:C105"/>
    <mergeCell ref="D101:D105"/>
    <mergeCell ref="E101:E105"/>
    <mergeCell ref="O101:O105"/>
    <mergeCell ref="P101:P105"/>
    <mergeCell ref="A96:A100"/>
    <mergeCell ref="B96:B100"/>
    <mergeCell ref="C96:C100"/>
    <mergeCell ref="D96:D100"/>
    <mergeCell ref="E96:E100"/>
    <mergeCell ref="O96:O100"/>
    <mergeCell ref="F111:F115"/>
    <mergeCell ref="F106:F110"/>
    <mergeCell ref="F101:F105"/>
    <mergeCell ref="F96:F100"/>
    <mergeCell ref="P106:P110"/>
    <mergeCell ref="O5:O9"/>
    <mergeCell ref="P5:P9"/>
    <mergeCell ref="A10:A14"/>
    <mergeCell ref="B10:B14"/>
    <mergeCell ref="C10:C14"/>
    <mergeCell ref="D10:D14"/>
    <mergeCell ref="E10:E14"/>
    <mergeCell ref="F10:F14"/>
    <mergeCell ref="O10:O14"/>
    <mergeCell ref="P10:P14"/>
    <mergeCell ref="G1:N1"/>
    <mergeCell ref="O1:O2"/>
    <mergeCell ref="P1:P2"/>
    <mergeCell ref="A4:P4"/>
    <mergeCell ref="A5:A9"/>
    <mergeCell ref="B5:B9"/>
    <mergeCell ref="C5:C9"/>
    <mergeCell ref="D5:D9"/>
    <mergeCell ref="E5:E9"/>
    <mergeCell ref="F5:F9"/>
    <mergeCell ref="A1:A2"/>
    <mergeCell ref="B1:B2"/>
    <mergeCell ref="C1:C2"/>
    <mergeCell ref="D1:D2"/>
    <mergeCell ref="E1:E2"/>
    <mergeCell ref="F1:F2"/>
    <mergeCell ref="O25:O29"/>
    <mergeCell ref="P25:P29"/>
    <mergeCell ref="A30:A34"/>
    <mergeCell ref="B30:B34"/>
    <mergeCell ref="C30:C34"/>
    <mergeCell ref="D30:D34"/>
    <mergeCell ref="E30:E34"/>
    <mergeCell ref="F30:F34"/>
    <mergeCell ref="O30:O34"/>
    <mergeCell ref="P30:P34"/>
    <mergeCell ref="A25:A29"/>
    <mergeCell ref="B25:B29"/>
    <mergeCell ref="C25:C29"/>
    <mergeCell ref="D25:D29"/>
    <mergeCell ref="E25:E29"/>
    <mergeCell ref="F25:F29"/>
    <mergeCell ref="O15:O19"/>
    <mergeCell ref="P15:P19"/>
    <mergeCell ref="A20:A24"/>
    <mergeCell ref="B20:B24"/>
    <mergeCell ref="C20:C24"/>
    <mergeCell ref="D20:D24"/>
    <mergeCell ref="E20:E24"/>
    <mergeCell ref="F20:F24"/>
    <mergeCell ref="O20:O24"/>
    <mergeCell ref="P20:P24"/>
    <mergeCell ref="A15:A19"/>
    <mergeCell ref="B15:B19"/>
    <mergeCell ref="C15:C19"/>
    <mergeCell ref="D15:D19"/>
    <mergeCell ref="E15:E19"/>
    <mergeCell ref="F15:F19"/>
    <mergeCell ref="O45:O49"/>
    <mergeCell ref="P45:P49"/>
    <mergeCell ref="A50:A54"/>
    <mergeCell ref="B50:B54"/>
    <mergeCell ref="C50:C54"/>
    <mergeCell ref="D50:D54"/>
    <mergeCell ref="E50:E54"/>
    <mergeCell ref="F50:F54"/>
    <mergeCell ref="O50:O54"/>
    <mergeCell ref="P50:P54"/>
    <mergeCell ref="A45:A49"/>
    <mergeCell ref="B45:B49"/>
    <mergeCell ref="C45:C49"/>
    <mergeCell ref="D45:D49"/>
    <mergeCell ref="E45:E49"/>
    <mergeCell ref="F45:F49"/>
    <mergeCell ref="O35:O39"/>
    <mergeCell ref="P35:P39"/>
    <mergeCell ref="A40:A44"/>
    <mergeCell ref="B40:B44"/>
    <mergeCell ref="C40:C44"/>
    <mergeCell ref="D40:D44"/>
    <mergeCell ref="E40:E44"/>
    <mergeCell ref="F40:F44"/>
    <mergeCell ref="O40:O44"/>
    <mergeCell ref="P40:P44"/>
    <mergeCell ref="A35:A39"/>
    <mergeCell ref="B35:B39"/>
    <mergeCell ref="C35:C39"/>
    <mergeCell ref="D35:D39"/>
    <mergeCell ref="E35:E39"/>
    <mergeCell ref="F35:F39"/>
    <mergeCell ref="P66:P70"/>
    <mergeCell ref="B71:B75"/>
    <mergeCell ref="C71:C75"/>
    <mergeCell ref="D71:D75"/>
    <mergeCell ref="E71:E75"/>
    <mergeCell ref="O71:O75"/>
    <mergeCell ref="P71:P75"/>
    <mergeCell ref="A66:A70"/>
    <mergeCell ref="B66:B70"/>
    <mergeCell ref="C66:C70"/>
    <mergeCell ref="D66:D70"/>
    <mergeCell ref="E66:E70"/>
    <mergeCell ref="O66:O70"/>
    <mergeCell ref="O55:O59"/>
    <mergeCell ref="P55:P59"/>
    <mergeCell ref="A60:F64"/>
    <mergeCell ref="O60:O64"/>
    <mergeCell ref="P60:P64"/>
    <mergeCell ref="A65:P65"/>
    <mergeCell ref="A55:A59"/>
    <mergeCell ref="B55:B59"/>
    <mergeCell ref="C55:C59"/>
    <mergeCell ref="D55:D59"/>
    <mergeCell ref="E55:E59"/>
    <mergeCell ref="F55:F59"/>
    <mergeCell ref="F71:F75"/>
    <mergeCell ref="F66:F70"/>
    <mergeCell ref="A71:A75"/>
    <mergeCell ref="P86:P90"/>
    <mergeCell ref="B91:B95"/>
    <mergeCell ref="C91:C95"/>
    <mergeCell ref="D91:D95"/>
    <mergeCell ref="E91:E95"/>
    <mergeCell ref="O91:O95"/>
    <mergeCell ref="P91:P95"/>
    <mergeCell ref="A86:A90"/>
    <mergeCell ref="B86:B90"/>
    <mergeCell ref="C86:C90"/>
    <mergeCell ref="D86:D90"/>
    <mergeCell ref="E86:E90"/>
    <mergeCell ref="O86:O90"/>
    <mergeCell ref="P76:P80"/>
    <mergeCell ref="A81:A85"/>
    <mergeCell ref="B81:B85"/>
    <mergeCell ref="C81:C85"/>
    <mergeCell ref="D81:D85"/>
    <mergeCell ref="E81:E85"/>
    <mergeCell ref="O81:O85"/>
    <mergeCell ref="P81:P85"/>
    <mergeCell ref="A76:A80"/>
    <mergeCell ref="B76:B80"/>
    <mergeCell ref="C76:C80"/>
    <mergeCell ref="D76:D80"/>
    <mergeCell ref="E76:E80"/>
    <mergeCell ref="O76:O80"/>
    <mergeCell ref="F86:F90"/>
    <mergeCell ref="F81:F85"/>
    <mergeCell ref="F76:F80"/>
    <mergeCell ref="A91:A95"/>
    <mergeCell ref="F91:F95"/>
    <mergeCell ref="A126:A130"/>
    <mergeCell ref="B126:B130"/>
    <mergeCell ref="C126:C130"/>
    <mergeCell ref="D126:D130"/>
    <mergeCell ref="E126:E130"/>
    <mergeCell ref="F126:F130"/>
    <mergeCell ref="P116:P120"/>
    <mergeCell ref="A121:A125"/>
    <mergeCell ref="B121:B125"/>
    <mergeCell ref="C121:C125"/>
    <mergeCell ref="D121:D125"/>
    <mergeCell ref="E121:E125"/>
    <mergeCell ref="O121:O125"/>
    <mergeCell ref="P121:P125"/>
    <mergeCell ref="A116:A120"/>
    <mergeCell ref="B116:B120"/>
    <mergeCell ref="C116:C120"/>
    <mergeCell ref="D116:D120"/>
    <mergeCell ref="E116:E120"/>
    <mergeCell ref="O116:O120"/>
    <mergeCell ref="F121:F125"/>
    <mergeCell ref="F116:F120"/>
    <mergeCell ref="O126:O130"/>
    <mergeCell ref="P126:P130"/>
    <mergeCell ref="A136:F140"/>
    <mergeCell ref="O136:O140"/>
    <mergeCell ref="P136:P140"/>
    <mergeCell ref="A141:P141"/>
    <mergeCell ref="A142:A146"/>
    <mergeCell ref="B142:B146"/>
    <mergeCell ref="C142:C146"/>
    <mergeCell ref="D142:D146"/>
    <mergeCell ref="E142:E146"/>
    <mergeCell ref="F142:F146"/>
    <mergeCell ref="A131:A135"/>
    <mergeCell ref="B131:B135"/>
    <mergeCell ref="C131:C135"/>
    <mergeCell ref="D131:D135"/>
    <mergeCell ref="E131:E135"/>
    <mergeCell ref="F131:F135"/>
    <mergeCell ref="O131:O135"/>
    <mergeCell ref="P131:P135"/>
    <mergeCell ref="A157:A161"/>
    <mergeCell ref="B157:B161"/>
    <mergeCell ref="C157:C161"/>
    <mergeCell ref="D157:D161"/>
    <mergeCell ref="E157:E161"/>
    <mergeCell ref="F157:F161"/>
    <mergeCell ref="O157:O161"/>
    <mergeCell ref="P157:P161"/>
    <mergeCell ref="A152:A156"/>
    <mergeCell ref="B152:B156"/>
    <mergeCell ref="C152:C156"/>
    <mergeCell ref="D152:D156"/>
    <mergeCell ref="E152:E156"/>
    <mergeCell ref="F152:F156"/>
    <mergeCell ref="O142:O146"/>
    <mergeCell ref="P142:P146"/>
    <mergeCell ref="A147:A151"/>
    <mergeCell ref="B147:B151"/>
    <mergeCell ref="C147:C151"/>
    <mergeCell ref="D147:D151"/>
    <mergeCell ref="E147:E151"/>
    <mergeCell ref="F147:F151"/>
    <mergeCell ref="O147:O151"/>
    <mergeCell ref="P147:P151"/>
    <mergeCell ref="O152:O156"/>
    <mergeCell ref="P152:P156"/>
    <mergeCell ref="A172:F176"/>
    <mergeCell ref="O172:O176"/>
    <mergeCell ref="P172:P176"/>
    <mergeCell ref="A177:P177"/>
    <mergeCell ref="A178:A182"/>
    <mergeCell ref="B178:B182"/>
    <mergeCell ref="C178:C182"/>
    <mergeCell ref="D178:D182"/>
    <mergeCell ref="E178:E182"/>
    <mergeCell ref="O178:O182"/>
    <mergeCell ref="O162:O166"/>
    <mergeCell ref="P162:P166"/>
    <mergeCell ref="A167:A171"/>
    <mergeCell ref="B167:B171"/>
    <mergeCell ref="C167:C171"/>
    <mergeCell ref="D167:D171"/>
    <mergeCell ref="E167:E171"/>
    <mergeCell ref="F167:F171"/>
    <mergeCell ref="O167:O171"/>
    <mergeCell ref="P167:P171"/>
    <mergeCell ref="A162:A166"/>
    <mergeCell ref="B162:B166"/>
    <mergeCell ref="C162:C166"/>
    <mergeCell ref="D162:D166"/>
    <mergeCell ref="E162:E166"/>
    <mergeCell ref="F162:F166"/>
    <mergeCell ref="A193:A197"/>
    <mergeCell ref="B193:B197"/>
    <mergeCell ref="C193:C197"/>
    <mergeCell ref="D193:D197"/>
    <mergeCell ref="E193:E197"/>
    <mergeCell ref="O193:O197"/>
    <mergeCell ref="P193:P197"/>
    <mergeCell ref="A188:A192"/>
    <mergeCell ref="B188:B192"/>
    <mergeCell ref="C188:C192"/>
    <mergeCell ref="D188:D192"/>
    <mergeCell ref="E188:E192"/>
    <mergeCell ref="O188:O192"/>
    <mergeCell ref="P178:P182"/>
    <mergeCell ref="A183:A187"/>
    <mergeCell ref="B183:B187"/>
    <mergeCell ref="C183:C187"/>
    <mergeCell ref="D183:D187"/>
    <mergeCell ref="E183:E187"/>
    <mergeCell ref="O183:O187"/>
    <mergeCell ref="P183:P187"/>
    <mergeCell ref="F193:F197"/>
    <mergeCell ref="F188:F192"/>
    <mergeCell ref="F183:F187"/>
    <mergeCell ref="F178:F182"/>
    <mergeCell ref="P188:P192"/>
    <mergeCell ref="A213:A217"/>
    <mergeCell ref="B213:B217"/>
    <mergeCell ref="C213:C217"/>
    <mergeCell ref="D213:D217"/>
    <mergeCell ref="E213:E217"/>
    <mergeCell ref="F213:F217"/>
    <mergeCell ref="O213:O217"/>
    <mergeCell ref="P213:P217"/>
    <mergeCell ref="A208:A212"/>
    <mergeCell ref="B208:B212"/>
    <mergeCell ref="C208:C212"/>
    <mergeCell ref="D208:D212"/>
    <mergeCell ref="E208:E212"/>
    <mergeCell ref="F208:F212"/>
    <mergeCell ref="O198:O202"/>
    <mergeCell ref="P198:P202"/>
    <mergeCell ref="A203:A207"/>
    <mergeCell ref="B203:B207"/>
    <mergeCell ref="C203:C207"/>
    <mergeCell ref="D203:D207"/>
    <mergeCell ref="E203:E207"/>
    <mergeCell ref="O203:O207"/>
    <mergeCell ref="P203:P207"/>
    <mergeCell ref="A198:A202"/>
    <mergeCell ref="B198:B202"/>
    <mergeCell ref="C198:C202"/>
    <mergeCell ref="D198:D202"/>
    <mergeCell ref="E198:E202"/>
    <mergeCell ref="F198:F202"/>
    <mergeCell ref="F203:F207"/>
    <mergeCell ref="O208:O212"/>
    <mergeCell ref="P208:P212"/>
    <mergeCell ref="A233:A237"/>
    <mergeCell ref="B233:B237"/>
    <mergeCell ref="C233:C237"/>
    <mergeCell ref="D233:D237"/>
    <mergeCell ref="E233:E237"/>
    <mergeCell ref="F233:F237"/>
    <mergeCell ref="O233:O237"/>
    <mergeCell ref="P233:P237"/>
    <mergeCell ref="A228:A232"/>
    <mergeCell ref="B228:B232"/>
    <mergeCell ref="C228:C232"/>
    <mergeCell ref="D228:D232"/>
    <mergeCell ref="E228:E232"/>
    <mergeCell ref="F228:F232"/>
    <mergeCell ref="O218:O222"/>
    <mergeCell ref="P218:P222"/>
    <mergeCell ref="A223:A227"/>
    <mergeCell ref="B223:B227"/>
    <mergeCell ref="C223:C227"/>
    <mergeCell ref="D223:D227"/>
    <mergeCell ref="E223:E227"/>
    <mergeCell ref="F223:F227"/>
    <mergeCell ref="O223:O227"/>
    <mergeCell ref="P223:P227"/>
    <mergeCell ref="A218:A222"/>
    <mergeCell ref="B218:B222"/>
    <mergeCell ref="C218:C222"/>
    <mergeCell ref="D218:D222"/>
    <mergeCell ref="E218:E222"/>
    <mergeCell ref="F218:F222"/>
    <mergeCell ref="O228:O232"/>
    <mergeCell ref="P228:P232"/>
    <mergeCell ref="A253:A257"/>
    <mergeCell ref="B253:B257"/>
    <mergeCell ref="C253:C257"/>
    <mergeCell ref="D253:D257"/>
    <mergeCell ref="E253:E257"/>
    <mergeCell ref="F253:F257"/>
    <mergeCell ref="O253:O257"/>
    <mergeCell ref="P253:P257"/>
    <mergeCell ref="A248:A252"/>
    <mergeCell ref="B248:B252"/>
    <mergeCell ref="C248:C252"/>
    <mergeCell ref="D248:D252"/>
    <mergeCell ref="E248:E252"/>
    <mergeCell ref="F248:F252"/>
    <mergeCell ref="O238:O242"/>
    <mergeCell ref="P238:P242"/>
    <mergeCell ref="A243:A247"/>
    <mergeCell ref="B243:B247"/>
    <mergeCell ref="C243:C247"/>
    <mergeCell ref="D243:D247"/>
    <mergeCell ref="E243:E247"/>
    <mergeCell ref="F243:F247"/>
    <mergeCell ref="O243:O247"/>
    <mergeCell ref="P243:P247"/>
    <mergeCell ref="A238:A242"/>
    <mergeCell ref="B238:B242"/>
    <mergeCell ref="C238:C242"/>
    <mergeCell ref="D238:D242"/>
    <mergeCell ref="E238:E242"/>
    <mergeCell ref="F238:F242"/>
    <mergeCell ref="O248:O252"/>
    <mergeCell ref="P248:P252"/>
    <mergeCell ref="A273:A277"/>
    <mergeCell ref="B273:B277"/>
    <mergeCell ref="C273:C277"/>
    <mergeCell ref="D273:D277"/>
    <mergeCell ref="E273:E277"/>
    <mergeCell ref="F273:F277"/>
    <mergeCell ref="O273:O277"/>
    <mergeCell ref="P273:P277"/>
    <mergeCell ref="A268:A272"/>
    <mergeCell ref="B268:B272"/>
    <mergeCell ref="C268:C272"/>
    <mergeCell ref="D268:D272"/>
    <mergeCell ref="E268:E272"/>
    <mergeCell ref="F268:F272"/>
    <mergeCell ref="O258:O262"/>
    <mergeCell ref="P258:P262"/>
    <mergeCell ref="A263:A267"/>
    <mergeCell ref="B263:B267"/>
    <mergeCell ref="C263:C267"/>
    <mergeCell ref="D263:D267"/>
    <mergeCell ref="E263:E267"/>
    <mergeCell ref="F263:F267"/>
    <mergeCell ref="O263:O267"/>
    <mergeCell ref="P263:P267"/>
    <mergeCell ref="A258:A262"/>
    <mergeCell ref="B258:B262"/>
    <mergeCell ref="C258:C262"/>
    <mergeCell ref="D258:D262"/>
    <mergeCell ref="E258:E262"/>
    <mergeCell ref="F258:F262"/>
    <mergeCell ref="O268:O272"/>
    <mergeCell ref="P268:P272"/>
    <mergeCell ref="A293:A297"/>
    <mergeCell ref="B293:B297"/>
    <mergeCell ref="C293:C297"/>
    <mergeCell ref="D293:D297"/>
    <mergeCell ref="E293:E297"/>
    <mergeCell ref="F293:F297"/>
    <mergeCell ref="O293:O297"/>
    <mergeCell ref="P293:P297"/>
    <mergeCell ref="A288:A292"/>
    <mergeCell ref="B288:B292"/>
    <mergeCell ref="C288:C292"/>
    <mergeCell ref="D288:D292"/>
    <mergeCell ref="E288:E292"/>
    <mergeCell ref="F288:F292"/>
    <mergeCell ref="O278:O282"/>
    <mergeCell ref="P278:P282"/>
    <mergeCell ref="A283:A287"/>
    <mergeCell ref="B283:B287"/>
    <mergeCell ref="C283:C287"/>
    <mergeCell ref="D283:D287"/>
    <mergeCell ref="E283:E287"/>
    <mergeCell ref="F283:F287"/>
    <mergeCell ref="O283:O287"/>
    <mergeCell ref="P283:P287"/>
    <mergeCell ref="A278:A282"/>
    <mergeCell ref="B278:B282"/>
    <mergeCell ref="C278:C282"/>
    <mergeCell ref="D278:D282"/>
    <mergeCell ref="E278:E282"/>
    <mergeCell ref="F278:F282"/>
    <mergeCell ref="O288:O292"/>
    <mergeCell ref="P288:P292"/>
    <mergeCell ref="A308:A312"/>
    <mergeCell ref="B308:B312"/>
    <mergeCell ref="C308:C312"/>
    <mergeCell ref="D308:D312"/>
    <mergeCell ref="E308:E312"/>
    <mergeCell ref="F308:F312"/>
    <mergeCell ref="O298:O302"/>
    <mergeCell ref="P298:P302"/>
    <mergeCell ref="A303:A307"/>
    <mergeCell ref="B303:B307"/>
    <mergeCell ref="C303:C307"/>
    <mergeCell ref="D303:D307"/>
    <mergeCell ref="E303:E307"/>
    <mergeCell ref="F303:F307"/>
    <mergeCell ref="O303:O307"/>
    <mergeCell ref="P303:P307"/>
    <mergeCell ref="A298:A302"/>
    <mergeCell ref="B298:B302"/>
    <mergeCell ref="C298:C302"/>
    <mergeCell ref="D298:D302"/>
    <mergeCell ref="E298:E302"/>
    <mergeCell ref="F298:F302"/>
    <mergeCell ref="O308:O312"/>
    <mergeCell ref="P308:P312"/>
    <mergeCell ref="A323:A327"/>
    <mergeCell ref="B323:B327"/>
    <mergeCell ref="C323:C327"/>
    <mergeCell ref="D323:D327"/>
    <mergeCell ref="E323:E327"/>
    <mergeCell ref="F323:F327"/>
    <mergeCell ref="O323:O327"/>
    <mergeCell ref="P323:P327"/>
    <mergeCell ref="A318:A322"/>
    <mergeCell ref="B318:B322"/>
    <mergeCell ref="C318:C322"/>
    <mergeCell ref="D318:D322"/>
    <mergeCell ref="E318:E322"/>
    <mergeCell ref="F318:F322"/>
    <mergeCell ref="A313:A317"/>
    <mergeCell ref="B313:B317"/>
    <mergeCell ref="C313:C317"/>
    <mergeCell ref="D313:D317"/>
    <mergeCell ref="E313:E317"/>
    <mergeCell ref="F313:F317"/>
    <mergeCell ref="O313:O317"/>
    <mergeCell ref="P313:P317"/>
    <mergeCell ref="O318:O322"/>
    <mergeCell ref="P318:P322"/>
    <mergeCell ref="A343:A347"/>
    <mergeCell ref="B343:B347"/>
    <mergeCell ref="C343:C347"/>
    <mergeCell ref="D343:D347"/>
    <mergeCell ref="E343:E347"/>
    <mergeCell ref="F343:F347"/>
    <mergeCell ref="O343:O347"/>
    <mergeCell ref="P343:P347"/>
    <mergeCell ref="A338:A342"/>
    <mergeCell ref="B338:B342"/>
    <mergeCell ref="C338:C342"/>
    <mergeCell ref="D338:D342"/>
    <mergeCell ref="E338:E342"/>
    <mergeCell ref="F338:F342"/>
    <mergeCell ref="O328:O332"/>
    <mergeCell ref="P328:P332"/>
    <mergeCell ref="A333:A337"/>
    <mergeCell ref="B333:B337"/>
    <mergeCell ref="C333:C337"/>
    <mergeCell ref="D333:D337"/>
    <mergeCell ref="E333:E337"/>
    <mergeCell ref="F333:F337"/>
    <mergeCell ref="O333:O337"/>
    <mergeCell ref="P333:P337"/>
    <mergeCell ref="A328:A332"/>
    <mergeCell ref="B328:B332"/>
    <mergeCell ref="C328:C332"/>
    <mergeCell ref="D328:D332"/>
    <mergeCell ref="E328:E332"/>
    <mergeCell ref="F328:F332"/>
    <mergeCell ref="O338:O342"/>
    <mergeCell ref="P338:P342"/>
    <mergeCell ref="A363:A367"/>
    <mergeCell ref="B363:B367"/>
    <mergeCell ref="C363:C367"/>
    <mergeCell ref="D363:D367"/>
    <mergeCell ref="E363:E367"/>
    <mergeCell ref="F363:F367"/>
    <mergeCell ref="O363:O367"/>
    <mergeCell ref="P363:P367"/>
    <mergeCell ref="A358:A362"/>
    <mergeCell ref="B358:B362"/>
    <mergeCell ref="C358:C362"/>
    <mergeCell ref="D358:D362"/>
    <mergeCell ref="E358:E362"/>
    <mergeCell ref="F358:F362"/>
    <mergeCell ref="O348:O352"/>
    <mergeCell ref="P348:P352"/>
    <mergeCell ref="A353:A357"/>
    <mergeCell ref="B353:B357"/>
    <mergeCell ref="C353:C357"/>
    <mergeCell ref="D353:D357"/>
    <mergeCell ref="E353:E357"/>
    <mergeCell ref="F353:F357"/>
    <mergeCell ref="O353:O357"/>
    <mergeCell ref="P353:P357"/>
    <mergeCell ref="A348:A352"/>
    <mergeCell ref="B348:B352"/>
    <mergeCell ref="C348:C352"/>
    <mergeCell ref="D348:D352"/>
    <mergeCell ref="E348:E352"/>
    <mergeCell ref="F348:F352"/>
    <mergeCell ref="O358:O362"/>
    <mergeCell ref="P358:P362"/>
    <mergeCell ref="A383:A387"/>
    <mergeCell ref="B383:B387"/>
    <mergeCell ref="C383:C387"/>
    <mergeCell ref="D383:D387"/>
    <mergeCell ref="E383:E387"/>
    <mergeCell ref="F383:F387"/>
    <mergeCell ref="O383:O387"/>
    <mergeCell ref="P383:P387"/>
    <mergeCell ref="A378:A382"/>
    <mergeCell ref="B378:B382"/>
    <mergeCell ref="C378:C382"/>
    <mergeCell ref="D378:D382"/>
    <mergeCell ref="E378:E382"/>
    <mergeCell ref="F378:F382"/>
    <mergeCell ref="O368:O372"/>
    <mergeCell ref="P368:P372"/>
    <mergeCell ref="A373:A377"/>
    <mergeCell ref="B373:B377"/>
    <mergeCell ref="C373:C377"/>
    <mergeCell ref="D373:D377"/>
    <mergeCell ref="E373:E377"/>
    <mergeCell ref="F373:F377"/>
    <mergeCell ref="O373:O377"/>
    <mergeCell ref="P373:P377"/>
    <mergeCell ref="A368:A372"/>
    <mergeCell ref="B368:B372"/>
    <mergeCell ref="C368:C372"/>
    <mergeCell ref="D368:D372"/>
    <mergeCell ref="E368:E372"/>
    <mergeCell ref="F368:F372"/>
    <mergeCell ref="O378:O382"/>
    <mergeCell ref="P378:P382"/>
    <mergeCell ref="A403:A407"/>
    <mergeCell ref="B403:B407"/>
    <mergeCell ref="C403:C407"/>
    <mergeCell ref="D403:D407"/>
    <mergeCell ref="E403:E407"/>
    <mergeCell ref="F403:F407"/>
    <mergeCell ref="O403:O407"/>
    <mergeCell ref="P403:P407"/>
    <mergeCell ref="A398:A402"/>
    <mergeCell ref="B398:B402"/>
    <mergeCell ref="C398:C402"/>
    <mergeCell ref="D398:D402"/>
    <mergeCell ref="E398:E402"/>
    <mergeCell ref="F398:F402"/>
    <mergeCell ref="O388:O392"/>
    <mergeCell ref="P388:P392"/>
    <mergeCell ref="A393:A397"/>
    <mergeCell ref="B393:B397"/>
    <mergeCell ref="C393:C397"/>
    <mergeCell ref="D393:D397"/>
    <mergeCell ref="E393:E397"/>
    <mergeCell ref="F393:F397"/>
    <mergeCell ref="O393:O397"/>
    <mergeCell ref="P393:P397"/>
    <mergeCell ref="A388:A392"/>
    <mergeCell ref="B388:B392"/>
    <mergeCell ref="C388:C392"/>
    <mergeCell ref="D388:D392"/>
    <mergeCell ref="E388:E392"/>
    <mergeCell ref="F388:F392"/>
    <mergeCell ref="O398:O402"/>
    <mergeCell ref="P398:P402"/>
    <mergeCell ref="A423:A427"/>
    <mergeCell ref="B423:B427"/>
    <mergeCell ref="C423:C427"/>
    <mergeCell ref="D423:D427"/>
    <mergeCell ref="E423:E427"/>
    <mergeCell ref="F423:F427"/>
    <mergeCell ref="O423:O427"/>
    <mergeCell ref="P423:P427"/>
    <mergeCell ref="A418:A422"/>
    <mergeCell ref="B418:B422"/>
    <mergeCell ref="C418:C422"/>
    <mergeCell ref="D418:D422"/>
    <mergeCell ref="E418:E422"/>
    <mergeCell ref="F418:F422"/>
    <mergeCell ref="O408:O412"/>
    <mergeCell ref="P408:P412"/>
    <mergeCell ref="A413:A417"/>
    <mergeCell ref="B413:B417"/>
    <mergeCell ref="C413:C417"/>
    <mergeCell ref="D413:D417"/>
    <mergeCell ref="E413:E417"/>
    <mergeCell ref="F413:F417"/>
    <mergeCell ref="O413:O417"/>
    <mergeCell ref="P413:P417"/>
    <mergeCell ref="A408:A412"/>
    <mergeCell ref="B408:B412"/>
    <mergeCell ref="C408:C412"/>
    <mergeCell ref="D408:D412"/>
    <mergeCell ref="E408:E412"/>
    <mergeCell ref="F408:F412"/>
    <mergeCell ref="O418:O422"/>
    <mergeCell ref="P418:P422"/>
    <mergeCell ref="P438:P442"/>
    <mergeCell ref="A443:A447"/>
    <mergeCell ref="B443:B447"/>
    <mergeCell ref="C443:C447"/>
    <mergeCell ref="D443:D447"/>
    <mergeCell ref="E443:E447"/>
    <mergeCell ref="F443:F447"/>
    <mergeCell ref="O443:O447"/>
    <mergeCell ref="P443:P447"/>
    <mergeCell ref="A438:A442"/>
    <mergeCell ref="B438:B442"/>
    <mergeCell ref="C438:C442"/>
    <mergeCell ref="D438:D442"/>
    <mergeCell ref="E438:E442"/>
    <mergeCell ref="F438:F442"/>
    <mergeCell ref="O428:O432"/>
    <mergeCell ref="P428:P432"/>
    <mergeCell ref="A433:A437"/>
    <mergeCell ref="B433:B437"/>
    <mergeCell ref="C433:C437"/>
    <mergeCell ref="D433:D437"/>
    <mergeCell ref="E433:E437"/>
    <mergeCell ref="F433:F437"/>
    <mergeCell ref="O433:O437"/>
    <mergeCell ref="P433:P437"/>
    <mergeCell ref="A428:A432"/>
    <mergeCell ref="B428:B432"/>
    <mergeCell ref="C428:C432"/>
    <mergeCell ref="D428:D432"/>
    <mergeCell ref="E428:E432"/>
    <mergeCell ref="F428:F432"/>
    <mergeCell ref="O438:O442"/>
    <mergeCell ref="O458:O462"/>
    <mergeCell ref="P458:P462"/>
    <mergeCell ref="A463:A467"/>
    <mergeCell ref="B463:B467"/>
    <mergeCell ref="C463:C467"/>
    <mergeCell ref="D463:D467"/>
    <mergeCell ref="E463:E467"/>
    <mergeCell ref="F463:F467"/>
    <mergeCell ref="O463:O467"/>
    <mergeCell ref="P463:P467"/>
    <mergeCell ref="A458:A462"/>
    <mergeCell ref="B458:B462"/>
    <mergeCell ref="C458:C462"/>
    <mergeCell ref="D458:D462"/>
    <mergeCell ref="E458:E462"/>
    <mergeCell ref="F458:F462"/>
    <mergeCell ref="O448:O452"/>
    <mergeCell ref="P448:P452"/>
    <mergeCell ref="A453:A457"/>
    <mergeCell ref="B453:B457"/>
    <mergeCell ref="C453:C457"/>
    <mergeCell ref="D453:D457"/>
    <mergeCell ref="E453:E457"/>
    <mergeCell ref="F453:F457"/>
    <mergeCell ref="O453:O457"/>
    <mergeCell ref="P453:P457"/>
    <mergeCell ref="A448:A452"/>
    <mergeCell ref="B448:B452"/>
    <mergeCell ref="C448:C452"/>
    <mergeCell ref="D448:D452"/>
    <mergeCell ref="E448:E452"/>
    <mergeCell ref="F448:F452"/>
    <mergeCell ref="O478:O482"/>
    <mergeCell ref="P478:P482"/>
    <mergeCell ref="A483:A487"/>
    <mergeCell ref="B483:B487"/>
    <mergeCell ref="C483:C487"/>
    <mergeCell ref="D483:D487"/>
    <mergeCell ref="E483:E487"/>
    <mergeCell ref="F483:F487"/>
    <mergeCell ref="O483:O487"/>
    <mergeCell ref="P483:P487"/>
    <mergeCell ref="A478:A482"/>
    <mergeCell ref="B478:B482"/>
    <mergeCell ref="C478:C482"/>
    <mergeCell ref="D478:D482"/>
    <mergeCell ref="E478:E482"/>
    <mergeCell ref="F478:F482"/>
    <mergeCell ref="O468:O472"/>
    <mergeCell ref="P468:P472"/>
    <mergeCell ref="A473:A477"/>
    <mergeCell ref="B473:B477"/>
    <mergeCell ref="C473:C477"/>
    <mergeCell ref="D473:D477"/>
    <mergeCell ref="E473:E477"/>
    <mergeCell ref="F473:F477"/>
    <mergeCell ref="O473:O477"/>
    <mergeCell ref="P473:P477"/>
    <mergeCell ref="A468:A472"/>
    <mergeCell ref="B468:B472"/>
    <mergeCell ref="C468:C472"/>
    <mergeCell ref="D468:D472"/>
    <mergeCell ref="E468:E472"/>
    <mergeCell ref="F468:F472"/>
    <mergeCell ref="O499:O503"/>
    <mergeCell ref="P499:P503"/>
    <mergeCell ref="A504:A508"/>
    <mergeCell ref="B504:B508"/>
    <mergeCell ref="C504:C508"/>
    <mergeCell ref="D504:D508"/>
    <mergeCell ref="E504:E508"/>
    <mergeCell ref="F504:F508"/>
    <mergeCell ref="O504:O508"/>
    <mergeCell ref="P504:P508"/>
    <mergeCell ref="A499:A503"/>
    <mergeCell ref="B499:B503"/>
    <mergeCell ref="C499:C503"/>
    <mergeCell ref="D499:D503"/>
    <mergeCell ref="E499:E503"/>
    <mergeCell ref="F499:F503"/>
    <mergeCell ref="O488:O492"/>
    <mergeCell ref="P488:P492"/>
    <mergeCell ref="A493:F497"/>
    <mergeCell ref="O493:O497"/>
    <mergeCell ref="P493:P497"/>
    <mergeCell ref="A498:P498"/>
    <mergeCell ref="A488:A492"/>
    <mergeCell ref="B488:B492"/>
    <mergeCell ref="C488:C492"/>
    <mergeCell ref="D488:D492"/>
    <mergeCell ref="E488:E492"/>
    <mergeCell ref="F488:F492"/>
    <mergeCell ref="O519:O523"/>
    <mergeCell ref="P519:P523"/>
    <mergeCell ref="A524:A528"/>
    <mergeCell ref="B524:B528"/>
    <mergeCell ref="C524:C528"/>
    <mergeCell ref="D524:D528"/>
    <mergeCell ref="E524:E528"/>
    <mergeCell ref="F524:F528"/>
    <mergeCell ref="O524:O528"/>
    <mergeCell ref="P524:P528"/>
    <mergeCell ref="A519:A523"/>
    <mergeCell ref="B519:B523"/>
    <mergeCell ref="C519:C523"/>
    <mergeCell ref="D519:D523"/>
    <mergeCell ref="E519:E523"/>
    <mergeCell ref="F519:F523"/>
    <mergeCell ref="O509:O513"/>
    <mergeCell ref="P509:P513"/>
    <mergeCell ref="A514:A518"/>
    <mergeCell ref="B514:B518"/>
    <mergeCell ref="C514:C518"/>
    <mergeCell ref="D514:D518"/>
    <mergeCell ref="E514:E518"/>
    <mergeCell ref="F514:F518"/>
    <mergeCell ref="O514:O518"/>
    <mergeCell ref="P514:P518"/>
    <mergeCell ref="A509:A513"/>
    <mergeCell ref="B509:B513"/>
    <mergeCell ref="C509:C513"/>
    <mergeCell ref="D509:D513"/>
    <mergeCell ref="E509:E513"/>
    <mergeCell ref="F509:F513"/>
    <mergeCell ref="O539:O543"/>
    <mergeCell ref="P539:P543"/>
    <mergeCell ref="A544:A548"/>
    <mergeCell ref="B544:B548"/>
    <mergeCell ref="C544:C548"/>
    <mergeCell ref="D544:D548"/>
    <mergeCell ref="E544:E548"/>
    <mergeCell ref="F544:F548"/>
    <mergeCell ref="O544:O548"/>
    <mergeCell ref="P544:P548"/>
    <mergeCell ref="A539:A543"/>
    <mergeCell ref="B539:B543"/>
    <mergeCell ref="C539:C543"/>
    <mergeCell ref="D539:D543"/>
    <mergeCell ref="E539:E543"/>
    <mergeCell ref="F539:F543"/>
    <mergeCell ref="O529:O533"/>
    <mergeCell ref="P529:P533"/>
    <mergeCell ref="A534:A538"/>
    <mergeCell ref="B534:B538"/>
    <mergeCell ref="C534:C538"/>
    <mergeCell ref="D534:D538"/>
    <mergeCell ref="E534:E538"/>
    <mergeCell ref="F534:F538"/>
    <mergeCell ref="O534:O538"/>
    <mergeCell ref="P534:P538"/>
    <mergeCell ref="A529:A533"/>
    <mergeCell ref="B529:B533"/>
    <mergeCell ref="C529:C533"/>
    <mergeCell ref="D529:D533"/>
    <mergeCell ref="E529:E533"/>
    <mergeCell ref="F529:F533"/>
    <mergeCell ref="O559:O563"/>
    <mergeCell ref="P559:P563"/>
    <mergeCell ref="A564:A568"/>
    <mergeCell ref="B564:B568"/>
    <mergeCell ref="C564:C568"/>
    <mergeCell ref="D564:D568"/>
    <mergeCell ref="E564:E568"/>
    <mergeCell ref="F564:F568"/>
    <mergeCell ref="O564:O568"/>
    <mergeCell ref="P564:P568"/>
    <mergeCell ref="A559:A563"/>
    <mergeCell ref="B559:B563"/>
    <mergeCell ref="C559:C563"/>
    <mergeCell ref="D559:D563"/>
    <mergeCell ref="E559:E563"/>
    <mergeCell ref="F559:F563"/>
    <mergeCell ref="O549:O553"/>
    <mergeCell ref="P549:P553"/>
    <mergeCell ref="A554:A558"/>
    <mergeCell ref="B554:B558"/>
    <mergeCell ref="C554:C558"/>
    <mergeCell ref="D554:D558"/>
    <mergeCell ref="E554:E558"/>
    <mergeCell ref="F554:F558"/>
    <mergeCell ref="O554:O558"/>
    <mergeCell ref="P554:P558"/>
    <mergeCell ref="A549:A553"/>
    <mergeCell ref="B549:B553"/>
    <mergeCell ref="C549:C553"/>
    <mergeCell ref="D549:D553"/>
    <mergeCell ref="E549:E553"/>
    <mergeCell ref="F549:F553"/>
    <mergeCell ref="O579:O583"/>
    <mergeCell ref="P579:P583"/>
    <mergeCell ref="A584:A588"/>
    <mergeCell ref="B584:B588"/>
    <mergeCell ref="C584:C588"/>
    <mergeCell ref="D584:D588"/>
    <mergeCell ref="E584:E588"/>
    <mergeCell ref="F584:F588"/>
    <mergeCell ref="O584:O588"/>
    <mergeCell ref="P584:P588"/>
    <mergeCell ref="A579:A583"/>
    <mergeCell ref="B579:B583"/>
    <mergeCell ref="C579:C583"/>
    <mergeCell ref="D579:D583"/>
    <mergeCell ref="E579:E583"/>
    <mergeCell ref="F579:F583"/>
    <mergeCell ref="O569:O573"/>
    <mergeCell ref="P569:P573"/>
    <mergeCell ref="A574:A578"/>
    <mergeCell ref="B574:B578"/>
    <mergeCell ref="C574:C578"/>
    <mergeCell ref="D574:D578"/>
    <mergeCell ref="E574:E578"/>
    <mergeCell ref="F574:F578"/>
    <mergeCell ref="O574:O578"/>
    <mergeCell ref="P574:P578"/>
    <mergeCell ref="A569:A573"/>
    <mergeCell ref="B569:B573"/>
    <mergeCell ref="C569:C573"/>
    <mergeCell ref="D569:D573"/>
    <mergeCell ref="E569:E573"/>
    <mergeCell ref="F569:F573"/>
    <mergeCell ref="B604:B608"/>
    <mergeCell ref="C604:C608"/>
    <mergeCell ref="D604:D608"/>
    <mergeCell ref="E604:E608"/>
    <mergeCell ref="F604:F608"/>
    <mergeCell ref="O604:O608"/>
    <mergeCell ref="P604:P608"/>
    <mergeCell ref="A599:A603"/>
    <mergeCell ref="B599:B603"/>
    <mergeCell ref="C599:C603"/>
    <mergeCell ref="D599:D603"/>
    <mergeCell ref="E599:E603"/>
    <mergeCell ref="F599:F603"/>
    <mergeCell ref="O589:O593"/>
    <mergeCell ref="P589:P593"/>
    <mergeCell ref="A594:A598"/>
    <mergeCell ref="B594:B598"/>
    <mergeCell ref="C594:C598"/>
    <mergeCell ref="D594:D598"/>
    <mergeCell ref="E594:E598"/>
    <mergeCell ref="F594:F598"/>
    <mergeCell ref="O594:O598"/>
    <mergeCell ref="P594:P598"/>
    <mergeCell ref="A589:A593"/>
    <mergeCell ref="B589:B593"/>
    <mergeCell ref="C589:C593"/>
    <mergeCell ref="D589:D593"/>
    <mergeCell ref="E589:E593"/>
    <mergeCell ref="F589:F593"/>
    <mergeCell ref="P630:P634"/>
    <mergeCell ref="A635:A639"/>
    <mergeCell ref="B635:B639"/>
    <mergeCell ref="C635:C639"/>
    <mergeCell ref="D635:D639"/>
    <mergeCell ref="F635:F639"/>
    <mergeCell ref="P635:P640"/>
    <mergeCell ref="A640:A644"/>
    <mergeCell ref="A630:A634"/>
    <mergeCell ref="B630:B634"/>
    <mergeCell ref="C630:C634"/>
    <mergeCell ref="D630:D634"/>
    <mergeCell ref="E630:E634"/>
    <mergeCell ref="F630:F634"/>
    <mergeCell ref="C655:C659"/>
    <mergeCell ref="D655:D659"/>
    <mergeCell ref="E655:E659"/>
    <mergeCell ref="F655:F659"/>
    <mergeCell ref="E635:E639"/>
    <mergeCell ref="E640:E644"/>
    <mergeCell ref="O635:O639"/>
    <mergeCell ref="C660:C664"/>
    <mergeCell ref="D660:D664"/>
    <mergeCell ref="E660:E664"/>
    <mergeCell ref="F660:F664"/>
    <mergeCell ref="P647:P652"/>
    <mergeCell ref="A650:A654"/>
    <mergeCell ref="B650:B654"/>
    <mergeCell ref="C650:C654"/>
    <mergeCell ref="D650:D654"/>
    <mergeCell ref="F650:F654"/>
    <mergeCell ref="O654:O659"/>
    <mergeCell ref="P654:P659"/>
    <mergeCell ref="A655:A659"/>
    <mergeCell ref="B655:B659"/>
    <mergeCell ref="A645:A649"/>
    <mergeCell ref="B645:B649"/>
    <mergeCell ref="C645:C649"/>
    <mergeCell ref="D645:D649"/>
    <mergeCell ref="F645:F649"/>
    <mergeCell ref="O647:O652"/>
    <mergeCell ref="A660:A664"/>
    <mergeCell ref="E645:E649"/>
    <mergeCell ref="O660:O665"/>
    <mergeCell ref="O679:O684"/>
    <mergeCell ref="P679:P684"/>
    <mergeCell ref="A680:A684"/>
    <mergeCell ref="B680:B684"/>
    <mergeCell ref="C680:C684"/>
    <mergeCell ref="D680:D684"/>
    <mergeCell ref="E680:E684"/>
    <mergeCell ref="F680:F684"/>
    <mergeCell ref="A675:A679"/>
    <mergeCell ref="B675:B679"/>
    <mergeCell ref="C675:C679"/>
    <mergeCell ref="D675:D679"/>
    <mergeCell ref="E675:E679"/>
    <mergeCell ref="F675:F679"/>
    <mergeCell ref="O672:O677"/>
    <mergeCell ref="P672:P677"/>
    <mergeCell ref="A670:A674"/>
    <mergeCell ref="C670:C674"/>
    <mergeCell ref="D670:D674"/>
    <mergeCell ref="E670:E674"/>
    <mergeCell ref="F670:F674"/>
    <mergeCell ref="O666:O671"/>
    <mergeCell ref="P666:P671"/>
    <mergeCell ref="B670:B674"/>
    <mergeCell ref="A665:A669"/>
    <mergeCell ref="P660:P665"/>
    <mergeCell ref="B665:B669"/>
    <mergeCell ref="C665:C669"/>
    <mergeCell ref="D665:D669"/>
    <mergeCell ref="E665:E669"/>
    <mergeCell ref="F665:F669"/>
    <mergeCell ref="B660:B664"/>
    <mergeCell ref="P691:P695"/>
    <mergeCell ref="A696:A700"/>
    <mergeCell ref="B696:B700"/>
    <mergeCell ref="C696:C700"/>
    <mergeCell ref="D696:D700"/>
    <mergeCell ref="E696:E700"/>
    <mergeCell ref="F696:F700"/>
    <mergeCell ref="O696:O700"/>
    <mergeCell ref="P696:P700"/>
    <mergeCell ref="A685:F689"/>
    <mergeCell ref="O685:P689"/>
    <mergeCell ref="A690:P690"/>
    <mergeCell ref="A691:A695"/>
    <mergeCell ref="B691:B695"/>
    <mergeCell ref="C691:C695"/>
    <mergeCell ref="D691:D695"/>
    <mergeCell ref="E691:E695"/>
    <mergeCell ref="F691:F695"/>
    <mergeCell ref="O691:O695"/>
    <mergeCell ref="C711:C715"/>
    <mergeCell ref="D711:D715"/>
    <mergeCell ref="E711:E715"/>
    <mergeCell ref="F711:F715"/>
    <mergeCell ref="P701:P705"/>
    <mergeCell ref="A706:A710"/>
    <mergeCell ref="B706:B710"/>
    <mergeCell ref="C706:C710"/>
    <mergeCell ref="D706:D710"/>
    <mergeCell ref="E706:E710"/>
    <mergeCell ref="F706:F710"/>
    <mergeCell ref="O706:O710"/>
    <mergeCell ref="P706:P710"/>
    <mergeCell ref="B701:B705"/>
    <mergeCell ref="C701:C705"/>
    <mergeCell ref="D701:D705"/>
    <mergeCell ref="E701:E705"/>
    <mergeCell ref="F701:F705"/>
    <mergeCell ref="O701:O705"/>
    <mergeCell ref="A701:A705"/>
    <mergeCell ref="P711:P715"/>
    <mergeCell ref="O742:O746"/>
    <mergeCell ref="P742:P746"/>
    <mergeCell ref="A747:A751"/>
    <mergeCell ref="B747:B751"/>
    <mergeCell ref="C747:C751"/>
    <mergeCell ref="D747:D751"/>
    <mergeCell ref="E747:E751"/>
    <mergeCell ref="F747:F751"/>
    <mergeCell ref="O747:O751"/>
    <mergeCell ref="P747:P751"/>
    <mergeCell ref="A742:A746"/>
    <mergeCell ref="B742:B746"/>
    <mergeCell ref="C742:C746"/>
    <mergeCell ref="D742:D746"/>
    <mergeCell ref="E742:E746"/>
    <mergeCell ref="F742:F746"/>
    <mergeCell ref="O732:O736"/>
    <mergeCell ref="P732:P736"/>
    <mergeCell ref="A737:A741"/>
    <mergeCell ref="B737:B741"/>
    <mergeCell ref="C737:C741"/>
    <mergeCell ref="D737:D741"/>
    <mergeCell ref="E737:E741"/>
    <mergeCell ref="F737:F741"/>
    <mergeCell ref="O737:O741"/>
    <mergeCell ref="P737:P741"/>
    <mergeCell ref="A732:A736"/>
    <mergeCell ref="B732:B736"/>
    <mergeCell ref="C732:C736"/>
    <mergeCell ref="D732:D736"/>
    <mergeCell ref="E732:E736"/>
    <mergeCell ref="F732:F736"/>
    <mergeCell ref="O762:O766"/>
    <mergeCell ref="P762:P766"/>
    <mergeCell ref="A767:A771"/>
    <mergeCell ref="B767:B771"/>
    <mergeCell ref="C767:C771"/>
    <mergeCell ref="D767:D771"/>
    <mergeCell ref="E767:E771"/>
    <mergeCell ref="F767:F771"/>
    <mergeCell ref="O767:O771"/>
    <mergeCell ref="P767:P771"/>
    <mergeCell ref="A762:A766"/>
    <mergeCell ref="B762:B766"/>
    <mergeCell ref="C762:C766"/>
    <mergeCell ref="D762:D766"/>
    <mergeCell ref="E762:E766"/>
    <mergeCell ref="F762:F766"/>
    <mergeCell ref="O752:O756"/>
    <mergeCell ref="P752:P756"/>
    <mergeCell ref="A757:A761"/>
    <mergeCell ref="B757:B761"/>
    <mergeCell ref="C757:C761"/>
    <mergeCell ref="D757:D761"/>
    <mergeCell ref="E757:E761"/>
    <mergeCell ref="F757:F761"/>
    <mergeCell ref="O757:O761"/>
    <mergeCell ref="P757:P761"/>
    <mergeCell ref="A752:A756"/>
    <mergeCell ref="B752:B756"/>
    <mergeCell ref="C752:C756"/>
    <mergeCell ref="D752:D756"/>
    <mergeCell ref="E752:E756"/>
    <mergeCell ref="F752:F756"/>
    <mergeCell ref="P782:P786"/>
    <mergeCell ref="A787:A791"/>
    <mergeCell ref="B787:B791"/>
    <mergeCell ref="C787:C791"/>
    <mergeCell ref="D787:D791"/>
    <mergeCell ref="E787:E791"/>
    <mergeCell ref="F787:F791"/>
    <mergeCell ref="O787:O791"/>
    <mergeCell ref="P787:P791"/>
    <mergeCell ref="B782:B786"/>
    <mergeCell ref="C782:C786"/>
    <mergeCell ref="D782:D786"/>
    <mergeCell ref="E782:E786"/>
    <mergeCell ref="F782:F786"/>
    <mergeCell ref="O782:O786"/>
    <mergeCell ref="O772:O776"/>
    <mergeCell ref="P772:P776"/>
    <mergeCell ref="A777:A781"/>
    <mergeCell ref="B777:B781"/>
    <mergeCell ref="C777:C781"/>
    <mergeCell ref="D777:D781"/>
    <mergeCell ref="E777:E781"/>
    <mergeCell ref="F777:F781"/>
    <mergeCell ref="O777:O781"/>
    <mergeCell ref="P777:P781"/>
    <mergeCell ref="A772:A776"/>
    <mergeCell ref="B772:B776"/>
    <mergeCell ref="C772:C776"/>
    <mergeCell ref="D772:D776"/>
    <mergeCell ref="E772:E776"/>
    <mergeCell ref="F772:F776"/>
    <mergeCell ref="A782:A786"/>
    <mergeCell ref="O802:O806"/>
    <mergeCell ref="P802:P806"/>
    <mergeCell ref="A807:A811"/>
    <mergeCell ref="B807:B811"/>
    <mergeCell ref="C807:C811"/>
    <mergeCell ref="D807:D811"/>
    <mergeCell ref="E807:E811"/>
    <mergeCell ref="F807:F811"/>
    <mergeCell ref="O807:O811"/>
    <mergeCell ref="P807:P811"/>
    <mergeCell ref="A802:A806"/>
    <mergeCell ref="B802:B806"/>
    <mergeCell ref="C802:C806"/>
    <mergeCell ref="D802:D806"/>
    <mergeCell ref="E802:E806"/>
    <mergeCell ref="F802:F806"/>
    <mergeCell ref="O792:O796"/>
    <mergeCell ref="P792:P796"/>
    <mergeCell ref="A797:A801"/>
    <mergeCell ref="B797:B801"/>
    <mergeCell ref="C797:C801"/>
    <mergeCell ref="D797:D801"/>
    <mergeCell ref="E797:E801"/>
    <mergeCell ref="F797:F801"/>
    <mergeCell ref="O797:O801"/>
    <mergeCell ref="P797:P801"/>
    <mergeCell ref="A792:A796"/>
    <mergeCell ref="B792:B796"/>
    <mergeCell ref="C792:C796"/>
    <mergeCell ref="D792:D796"/>
    <mergeCell ref="E792:E796"/>
    <mergeCell ref="F792:F796"/>
    <mergeCell ref="O822:O826"/>
    <mergeCell ref="P822:P826"/>
    <mergeCell ref="A827:A831"/>
    <mergeCell ref="B827:B831"/>
    <mergeCell ref="C827:C831"/>
    <mergeCell ref="D827:D831"/>
    <mergeCell ref="E827:E831"/>
    <mergeCell ref="F827:F831"/>
    <mergeCell ref="O827:O831"/>
    <mergeCell ref="P827:P831"/>
    <mergeCell ref="A822:A826"/>
    <mergeCell ref="B822:B826"/>
    <mergeCell ref="C822:C826"/>
    <mergeCell ref="D822:D826"/>
    <mergeCell ref="E822:E826"/>
    <mergeCell ref="F822:F826"/>
    <mergeCell ref="O812:O816"/>
    <mergeCell ref="P812:P816"/>
    <mergeCell ref="A817:A821"/>
    <mergeCell ref="B817:B821"/>
    <mergeCell ref="C817:C821"/>
    <mergeCell ref="D817:D821"/>
    <mergeCell ref="E817:E821"/>
    <mergeCell ref="F817:F821"/>
    <mergeCell ref="O817:O821"/>
    <mergeCell ref="P817:P821"/>
    <mergeCell ref="A812:A816"/>
    <mergeCell ref="B812:B816"/>
    <mergeCell ref="C812:C816"/>
    <mergeCell ref="D812:D816"/>
    <mergeCell ref="E812:E816"/>
    <mergeCell ref="F812:F816"/>
    <mergeCell ref="O842:O846"/>
    <mergeCell ref="P842:P846"/>
    <mergeCell ref="B847:B851"/>
    <mergeCell ref="C847:C851"/>
    <mergeCell ref="D847:D851"/>
    <mergeCell ref="E847:E851"/>
    <mergeCell ref="F847:F851"/>
    <mergeCell ref="O847:O851"/>
    <mergeCell ref="P847:P851"/>
    <mergeCell ref="A842:A846"/>
    <mergeCell ref="B842:B846"/>
    <mergeCell ref="C842:C846"/>
    <mergeCell ref="D842:D846"/>
    <mergeCell ref="E842:E846"/>
    <mergeCell ref="F842:F846"/>
    <mergeCell ref="P832:P836"/>
    <mergeCell ref="A837:A841"/>
    <mergeCell ref="B837:B841"/>
    <mergeCell ref="C837:C841"/>
    <mergeCell ref="D837:D841"/>
    <mergeCell ref="E837:E841"/>
    <mergeCell ref="F837:F841"/>
    <mergeCell ref="O837:O841"/>
    <mergeCell ref="P837:P841"/>
    <mergeCell ref="B832:B836"/>
    <mergeCell ref="C832:C836"/>
    <mergeCell ref="D832:D836"/>
    <mergeCell ref="E832:E836"/>
    <mergeCell ref="F832:F836"/>
    <mergeCell ref="O832:O836"/>
    <mergeCell ref="A887:P887"/>
    <mergeCell ref="E872:E876"/>
    <mergeCell ref="F872:F876"/>
    <mergeCell ref="O872:O876"/>
    <mergeCell ref="O862:O866"/>
    <mergeCell ref="P862:P866"/>
    <mergeCell ref="A867:A871"/>
    <mergeCell ref="B867:B871"/>
    <mergeCell ref="C867:C871"/>
    <mergeCell ref="D867:D871"/>
    <mergeCell ref="E867:E871"/>
    <mergeCell ref="F867:F871"/>
    <mergeCell ref="O867:O871"/>
    <mergeCell ref="P852:P856"/>
    <mergeCell ref="B857:B861"/>
    <mergeCell ref="C857:C861"/>
    <mergeCell ref="D857:D861"/>
    <mergeCell ref="E857:E861"/>
    <mergeCell ref="F857:F861"/>
    <mergeCell ref="O857:O861"/>
    <mergeCell ref="P857:P861"/>
    <mergeCell ref="B852:B856"/>
    <mergeCell ref="C852:C856"/>
    <mergeCell ref="D852:D856"/>
    <mergeCell ref="E852:E856"/>
    <mergeCell ref="F852:F856"/>
    <mergeCell ref="O852:O856"/>
    <mergeCell ref="P893:P897"/>
    <mergeCell ref="A898:A902"/>
    <mergeCell ref="B898:B902"/>
    <mergeCell ref="C898:C902"/>
    <mergeCell ref="D898:D902"/>
    <mergeCell ref="E898:E902"/>
    <mergeCell ref="F898:F902"/>
    <mergeCell ref="O898:O902"/>
    <mergeCell ref="P898:P902"/>
    <mergeCell ref="O888:O892"/>
    <mergeCell ref="P888:P892"/>
    <mergeCell ref="A893:A897"/>
    <mergeCell ref="B893:B897"/>
    <mergeCell ref="C893:C897"/>
    <mergeCell ref="D893:D897"/>
    <mergeCell ref="E893:E897"/>
    <mergeCell ref="F893:F897"/>
    <mergeCell ref="O893:O897"/>
    <mergeCell ref="A888:A892"/>
    <mergeCell ref="B888:B892"/>
    <mergeCell ref="C888:C892"/>
    <mergeCell ref="D888:D892"/>
    <mergeCell ref="E888:E892"/>
    <mergeCell ref="F888:F892"/>
    <mergeCell ref="O913:O917"/>
    <mergeCell ref="P913:P917"/>
    <mergeCell ref="A918:F922"/>
    <mergeCell ref="O918:O922"/>
    <mergeCell ref="P918:P922"/>
    <mergeCell ref="A923:P923"/>
    <mergeCell ref="A913:A917"/>
    <mergeCell ref="B913:B917"/>
    <mergeCell ref="C913:C917"/>
    <mergeCell ref="D913:D917"/>
    <mergeCell ref="E913:E917"/>
    <mergeCell ref="F913:F917"/>
    <mergeCell ref="O903:O907"/>
    <mergeCell ref="P903:P907"/>
    <mergeCell ref="A908:A912"/>
    <mergeCell ref="B908:B912"/>
    <mergeCell ref="C908:C912"/>
    <mergeCell ref="D908:D912"/>
    <mergeCell ref="E908:E912"/>
    <mergeCell ref="F908:F912"/>
    <mergeCell ref="O908:O912"/>
    <mergeCell ref="P908:P912"/>
    <mergeCell ref="A903:A907"/>
    <mergeCell ref="B903:B907"/>
    <mergeCell ref="C903:C907"/>
    <mergeCell ref="D903:D907"/>
    <mergeCell ref="E903:E907"/>
    <mergeCell ref="F903:F907"/>
    <mergeCell ref="O934:O938"/>
    <mergeCell ref="P934:P938"/>
    <mergeCell ref="A939:A943"/>
    <mergeCell ref="B939:B943"/>
    <mergeCell ref="C939:C943"/>
    <mergeCell ref="D939:D943"/>
    <mergeCell ref="E939:E943"/>
    <mergeCell ref="F939:F943"/>
    <mergeCell ref="O939:O943"/>
    <mergeCell ref="P939:P943"/>
    <mergeCell ref="A934:A938"/>
    <mergeCell ref="B934:B938"/>
    <mergeCell ref="C934:C938"/>
    <mergeCell ref="D934:D938"/>
    <mergeCell ref="E934:E938"/>
    <mergeCell ref="F934:F938"/>
    <mergeCell ref="O924:O928"/>
    <mergeCell ref="P924:P928"/>
    <mergeCell ref="A929:A933"/>
    <mergeCell ref="B929:B933"/>
    <mergeCell ref="C929:C933"/>
    <mergeCell ref="D929:D933"/>
    <mergeCell ref="E929:E933"/>
    <mergeCell ref="F929:F933"/>
    <mergeCell ref="O929:O933"/>
    <mergeCell ref="P929:P933"/>
    <mergeCell ref="A924:A928"/>
    <mergeCell ref="B924:B928"/>
    <mergeCell ref="C924:C928"/>
    <mergeCell ref="D924:D928"/>
    <mergeCell ref="E924:E928"/>
    <mergeCell ref="F924:F928"/>
    <mergeCell ref="E959:E963"/>
    <mergeCell ref="F959:F963"/>
    <mergeCell ref="O959:O963"/>
    <mergeCell ref="P959:P963"/>
    <mergeCell ref="A954:A958"/>
    <mergeCell ref="B954:B958"/>
    <mergeCell ref="C954:C958"/>
    <mergeCell ref="D954:D958"/>
    <mergeCell ref="E954:E958"/>
    <mergeCell ref="F954:F958"/>
    <mergeCell ref="O944:O948"/>
    <mergeCell ref="P944:P948"/>
    <mergeCell ref="A949:A953"/>
    <mergeCell ref="B949:B953"/>
    <mergeCell ref="C949:C953"/>
    <mergeCell ref="D949:D953"/>
    <mergeCell ref="E949:E953"/>
    <mergeCell ref="F949:F953"/>
    <mergeCell ref="O949:O953"/>
    <mergeCell ref="P949:P953"/>
    <mergeCell ref="A944:A948"/>
    <mergeCell ref="B944:B948"/>
    <mergeCell ref="C944:C948"/>
    <mergeCell ref="D944:D948"/>
    <mergeCell ref="E944:E948"/>
    <mergeCell ref="F944:F948"/>
    <mergeCell ref="O954:O958"/>
    <mergeCell ref="P954:P958"/>
    <mergeCell ref="A959:A963"/>
    <mergeCell ref="B959:B963"/>
    <mergeCell ref="C959:C963"/>
    <mergeCell ref="D959:D963"/>
    <mergeCell ref="O995:O999"/>
    <mergeCell ref="P995:P999"/>
    <mergeCell ref="A1000:A1004"/>
    <mergeCell ref="B1000:B1004"/>
    <mergeCell ref="C1000:C1004"/>
    <mergeCell ref="D1000:D1004"/>
    <mergeCell ref="E1000:E1004"/>
    <mergeCell ref="F1000:F1004"/>
    <mergeCell ref="O1000:O1004"/>
    <mergeCell ref="P1000:P1004"/>
    <mergeCell ref="A995:A999"/>
    <mergeCell ref="B995:B999"/>
    <mergeCell ref="C995:C999"/>
    <mergeCell ref="D995:D999"/>
    <mergeCell ref="E995:E999"/>
    <mergeCell ref="F995:F999"/>
    <mergeCell ref="O985:O989"/>
    <mergeCell ref="P985:P989"/>
    <mergeCell ref="A990:A994"/>
    <mergeCell ref="B990:B994"/>
    <mergeCell ref="C990:C994"/>
    <mergeCell ref="D990:D994"/>
    <mergeCell ref="E990:E994"/>
    <mergeCell ref="F990:F994"/>
    <mergeCell ref="O990:O994"/>
    <mergeCell ref="P990:P994"/>
    <mergeCell ref="A985:A989"/>
    <mergeCell ref="B985:B989"/>
    <mergeCell ref="C985:C989"/>
    <mergeCell ref="D985:D989"/>
    <mergeCell ref="E985:E989"/>
    <mergeCell ref="F985:F989"/>
    <mergeCell ref="O1015:O1019"/>
    <mergeCell ref="P1015:P1019"/>
    <mergeCell ref="A1020:A1024"/>
    <mergeCell ref="B1020:B1024"/>
    <mergeCell ref="C1020:C1024"/>
    <mergeCell ref="D1020:D1024"/>
    <mergeCell ref="E1020:E1024"/>
    <mergeCell ref="F1020:F1024"/>
    <mergeCell ref="O1020:O1024"/>
    <mergeCell ref="P1020:P1024"/>
    <mergeCell ref="A1015:A1019"/>
    <mergeCell ref="B1015:B1019"/>
    <mergeCell ref="C1015:C1019"/>
    <mergeCell ref="D1015:D1019"/>
    <mergeCell ref="E1015:E1019"/>
    <mergeCell ref="F1015:F1019"/>
    <mergeCell ref="O1005:O1009"/>
    <mergeCell ref="P1005:P1009"/>
    <mergeCell ref="A1010:A1014"/>
    <mergeCell ref="B1010:B1014"/>
    <mergeCell ref="C1010:C1014"/>
    <mergeCell ref="D1010:D1014"/>
    <mergeCell ref="E1010:E1014"/>
    <mergeCell ref="F1010:F1014"/>
    <mergeCell ref="O1010:O1014"/>
    <mergeCell ref="P1010:P1014"/>
    <mergeCell ref="A1005:A1009"/>
    <mergeCell ref="B1005:B1009"/>
    <mergeCell ref="C1005:C1009"/>
    <mergeCell ref="D1005:D1009"/>
    <mergeCell ref="E1005:E1009"/>
    <mergeCell ref="F1005:F1009"/>
    <mergeCell ref="A1035:F1039"/>
    <mergeCell ref="O1035:O1039"/>
    <mergeCell ref="P1035:P1039"/>
    <mergeCell ref="A1040:P1040"/>
    <mergeCell ref="A1041:A1045"/>
    <mergeCell ref="B1041:B1045"/>
    <mergeCell ref="C1041:C1045"/>
    <mergeCell ref="D1041:D1045"/>
    <mergeCell ref="E1041:E1045"/>
    <mergeCell ref="F1041:F1045"/>
    <mergeCell ref="O1025:O1029"/>
    <mergeCell ref="P1025:P1029"/>
    <mergeCell ref="A1030:A1034"/>
    <mergeCell ref="B1030:B1034"/>
    <mergeCell ref="C1030:C1034"/>
    <mergeCell ref="D1030:D1034"/>
    <mergeCell ref="E1030:E1034"/>
    <mergeCell ref="F1030:F1034"/>
    <mergeCell ref="O1030:O1034"/>
    <mergeCell ref="P1030:P1034"/>
    <mergeCell ref="A1025:A1029"/>
    <mergeCell ref="B1025:B1029"/>
    <mergeCell ref="C1025:C1029"/>
    <mergeCell ref="D1025:D1029"/>
    <mergeCell ref="E1025:E1029"/>
    <mergeCell ref="F1025:F1029"/>
    <mergeCell ref="O1051:O1055"/>
    <mergeCell ref="P1051:P1055"/>
    <mergeCell ref="A1056:A1060"/>
    <mergeCell ref="B1056:B1060"/>
    <mergeCell ref="C1056:C1060"/>
    <mergeCell ref="D1056:D1060"/>
    <mergeCell ref="E1056:E1060"/>
    <mergeCell ref="F1056:F1060"/>
    <mergeCell ref="O1056:O1060"/>
    <mergeCell ref="P1056:P1060"/>
    <mergeCell ref="A1051:A1055"/>
    <mergeCell ref="B1051:B1055"/>
    <mergeCell ref="C1051:C1055"/>
    <mergeCell ref="D1051:D1055"/>
    <mergeCell ref="E1051:E1055"/>
    <mergeCell ref="F1051:F1055"/>
    <mergeCell ref="O1041:O1045"/>
    <mergeCell ref="P1041:P1045"/>
    <mergeCell ref="A1046:A1050"/>
    <mergeCell ref="B1046:B1050"/>
    <mergeCell ref="C1046:C1050"/>
    <mergeCell ref="D1046:D1050"/>
    <mergeCell ref="E1046:E1050"/>
    <mergeCell ref="F1046:F1050"/>
    <mergeCell ref="O1046:O1050"/>
    <mergeCell ref="P1046:P1050"/>
    <mergeCell ref="E1076:E1080"/>
    <mergeCell ref="F1076:F1080"/>
    <mergeCell ref="O1076:O1080"/>
    <mergeCell ref="A1071:A1075"/>
    <mergeCell ref="B1071:B1075"/>
    <mergeCell ref="C1071:C1075"/>
    <mergeCell ref="D1071:D1075"/>
    <mergeCell ref="E1071:E1075"/>
    <mergeCell ref="F1071:F1075"/>
    <mergeCell ref="O1061:O1065"/>
    <mergeCell ref="P1061:P1065"/>
    <mergeCell ref="A1066:A1070"/>
    <mergeCell ref="B1066:B1070"/>
    <mergeCell ref="C1066:C1070"/>
    <mergeCell ref="D1066:D1070"/>
    <mergeCell ref="E1066:E1070"/>
    <mergeCell ref="F1066:F1070"/>
    <mergeCell ref="O1066:O1070"/>
    <mergeCell ref="P1066:P1070"/>
    <mergeCell ref="A1061:A1065"/>
    <mergeCell ref="B1061:B1065"/>
    <mergeCell ref="C1061:C1065"/>
    <mergeCell ref="D1061:D1065"/>
    <mergeCell ref="E1061:E1065"/>
    <mergeCell ref="F1061:F1065"/>
    <mergeCell ref="A1076:A1080"/>
    <mergeCell ref="P1076:P1080"/>
    <mergeCell ref="O1071:O1075"/>
    <mergeCell ref="P1071:P1075"/>
    <mergeCell ref="B1076:B1080"/>
    <mergeCell ref="C1076:C1080"/>
    <mergeCell ref="D1076:D1080"/>
    <mergeCell ref="O1091:O1095"/>
    <mergeCell ref="P1091:P1095"/>
    <mergeCell ref="A1096:P1096"/>
    <mergeCell ref="A1097:A1101"/>
    <mergeCell ref="B1097:B1101"/>
    <mergeCell ref="C1097:C1101"/>
    <mergeCell ref="D1097:D1101"/>
    <mergeCell ref="E1097:E1101"/>
    <mergeCell ref="B1086:B1090"/>
    <mergeCell ref="C1086:C1090"/>
    <mergeCell ref="D1086:D1090"/>
    <mergeCell ref="E1086:E1090"/>
    <mergeCell ref="F1086:F1090"/>
    <mergeCell ref="O1086:O1090"/>
    <mergeCell ref="B1081:B1085"/>
    <mergeCell ref="C1081:C1085"/>
    <mergeCell ref="D1081:D1085"/>
    <mergeCell ref="E1081:E1085"/>
    <mergeCell ref="F1081:F1085"/>
    <mergeCell ref="O1081:O1085"/>
    <mergeCell ref="A1081:A1085"/>
    <mergeCell ref="P1081:P1085"/>
    <mergeCell ref="A1086:A1090"/>
    <mergeCell ref="P1086:P1090"/>
    <mergeCell ref="A1091:F1095"/>
    <mergeCell ref="O1102:O1106"/>
    <mergeCell ref="A1107:F1111"/>
    <mergeCell ref="O1107:O1111"/>
    <mergeCell ref="P1107:P1111"/>
    <mergeCell ref="A1112:P1112"/>
    <mergeCell ref="A1113:A1117"/>
    <mergeCell ref="B1113:B1117"/>
    <mergeCell ref="C1113:C1117"/>
    <mergeCell ref="D1113:D1117"/>
    <mergeCell ref="E1113:E1117"/>
    <mergeCell ref="O1097:O1101"/>
    <mergeCell ref="A1102:A1106"/>
    <mergeCell ref="B1102:B1106"/>
    <mergeCell ref="C1102:C1106"/>
    <mergeCell ref="D1102:D1106"/>
    <mergeCell ref="E1102:E1106"/>
    <mergeCell ref="F1102:F1106"/>
    <mergeCell ref="F1097:F1101"/>
    <mergeCell ref="P1097:P1101"/>
    <mergeCell ref="P1102:P1106"/>
    <mergeCell ref="A1123:A1127"/>
    <mergeCell ref="B1123:B1127"/>
    <mergeCell ref="C1123:C1127"/>
    <mergeCell ref="D1123:D1127"/>
    <mergeCell ref="E1123:E1127"/>
    <mergeCell ref="F1123:F1127"/>
    <mergeCell ref="O1123:O1127"/>
    <mergeCell ref="P1123:P1127"/>
    <mergeCell ref="F1113:F1117"/>
    <mergeCell ref="O1113:O1117"/>
    <mergeCell ref="P1113:P1117"/>
    <mergeCell ref="A1118:A1122"/>
    <mergeCell ref="B1118:B1122"/>
    <mergeCell ref="C1118:C1122"/>
    <mergeCell ref="D1118:D1122"/>
    <mergeCell ref="E1118:E1122"/>
    <mergeCell ref="F1118:F1122"/>
    <mergeCell ref="O1118:O1122"/>
    <mergeCell ref="P1118:P1122"/>
    <mergeCell ref="O1138:O1142"/>
    <mergeCell ref="P1138:P1142"/>
    <mergeCell ref="A1143:A1147"/>
    <mergeCell ref="B1143:B1147"/>
    <mergeCell ref="C1143:C1147"/>
    <mergeCell ref="D1143:D1147"/>
    <mergeCell ref="E1143:E1147"/>
    <mergeCell ref="F1143:F1147"/>
    <mergeCell ref="O1143:O1147"/>
    <mergeCell ref="P1143:P1147"/>
    <mergeCell ref="A1138:A1142"/>
    <mergeCell ref="B1138:B1142"/>
    <mergeCell ref="C1138:C1142"/>
    <mergeCell ref="D1138:D1142"/>
    <mergeCell ref="E1138:E1142"/>
    <mergeCell ref="F1138:F1142"/>
    <mergeCell ref="O1128:O1132"/>
    <mergeCell ref="P1128:P1132"/>
    <mergeCell ref="A1133:A1137"/>
    <mergeCell ref="B1133:B1137"/>
    <mergeCell ref="C1133:C1137"/>
    <mergeCell ref="D1133:D1137"/>
    <mergeCell ref="E1133:E1137"/>
    <mergeCell ref="F1133:F1137"/>
    <mergeCell ref="O1133:O1137"/>
    <mergeCell ref="P1133:P1137"/>
    <mergeCell ref="A1128:A1132"/>
    <mergeCell ref="B1128:B1132"/>
    <mergeCell ref="C1128:C1132"/>
    <mergeCell ref="D1128:D1132"/>
    <mergeCell ref="E1128:E1132"/>
    <mergeCell ref="F1128:F1132"/>
    <mergeCell ref="O1158:O1162"/>
    <mergeCell ref="P1158:P1162"/>
    <mergeCell ref="A1163:A1167"/>
    <mergeCell ref="B1163:B1167"/>
    <mergeCell ref="C1163:C1167"/>
    <mergeCell ref="D1163:D1167"/>
    <mergeCell ref="E1163:E1167"/>
    <mergeCell ref="F1163:F1167"/>
    <mergeCell ref="O1163:O1167"/>
    <mergeCell ref="P1163:P1167"/>
    <mergeCell ref="A1158:A1162"/>
    <mergeCell ref="B1158:B1162"/>
    <mergeCell ref="C1158:C1162"/>
    <mergeCell ref="D1158:D1162"/>
    <mergeCell ref="E1158:E1162"/>
    <mergeCell ref="F1158:F1162"/>
    <mergeCell ref="O1148:O1152"/>
    <mergeCell ref="P1148:P1152"/>
    <mergeCell ref="A1153:A1157"/>
    <mergeCell ref="B1153:B1157"/>
    <mergeCell ref="C1153:C1157"/>
    <mergeCell ref="D1153:D1157"/>
    <mergeCell ref="E1153:E1157"/>
    <mergeCell ref="F1153:F1157"/>
    <mergeCell ref="O1153:O1157"/>
    <mergeCell ref="P1153:P1157"/>
    <mergeCell ref="A1148:A1152"/>
    <mergeCell ref="B1148:B1152"/>
    <mergeCell ref="C1148:C1152"/>
    <mergeCell ref="D1148:D1152"/>
    <mergeCell ref="E1148:E1152"/>
    <mergeCell ref="F1148:F1152"/>
    <mergeCell ref="O1178:O1182"/>
    <mergeCell ref="P1178:P1182"/>
    <mergeCell ref="A1183:A1187"/>
    <mergeCell ref="B1183:B1187"/>
    <mergeCell ref="C1183:C1187"/>
    <mergeCell ref="D1183:D1187"/>
    <mergeCell ref="E1183:E1187"/>
    <mergeCell ref="F1183:F1187"/>
    <mergeCell ref="O1183:O1187"/>
    <mergeCell ref="P1183:P1187"/>
    <mergeCell ref="A1178:A1182"/>
    <mergeCell ref="B1178:B1182"/>
    <mergeCell ref="C1178:C1182"/>
    <mergeCell ref="D1178:D1182"/>
    <mergeCell ref="E1178:E1182"/>
    <mergeCell ref="F1178:F1182"/>
    <mergeCell ref="O1168:O1172"/>
    <mergeCell ref="P1168:P1172"/>
    <mergeCell ref="A1173:A1177"/>
    <mergeCell ref="B1173:B1177"/>
    <mergeCell ref="C1173:C1177"/>
    <mergeCell ref="D1173:D1177"/>
    <mergeCell ref="E1173:E1177"/>
    <mergeCell ref="F1173:F1177"/>
    <mergeCell ref="O1173:O1177"/>
    <mergeCell ref="P1173:P1177"/>
    <mergeCell ref="A1168:A1172"/>
    <mergeCell ref="B1168:B1172"/>
    <mergeCell ref="C1168:C1172"/>
    <mergeCell ref="D1168:D1172"/>
    <mergeCell ref="E1168:E1172"/>
    <mergeCell ref="F1168:F1172"/>
    <mergeCell ref="O1198:O1202"/>
    <mergeCell ref="P1198:P1202"/>
    <mergeCell ref="A1203:A1207"/>
    <mergeCell ref="B1203:B1207"/>
    <mergeCell ref="C1203:C1207"/>
    <mergeCell ref="D1203:D1207"/>
    <mergeCell ref="E1203:E1207"/>
    <mergeCell ref="F1203:F1207"/>
    <mergeCell ref="O1203:O1207"/>
    <mergeCell ref="P1203:P1207"/>
    <mergeCell ref="A1198:A1202"/>
    <mergeCell ref="B1198:B1202"/>
    <mergeCell ref="C1198:C1202"/>
    <mergeCell ref="D1198:D1202"/>
    <mergeCell ref="E1198:E1202"/>
    <mergeCell ref="F1198:F1202"/>
    <mergeCell ref="O1188:O1192"/>
    <mergeCell ref="P1188:P1192"/>
    <mergeCell ref="A1193:A1197"/>
    <mergeCell ref="B1193:B1197"/>
    <mergeCell ref="C1193:C1197"/>
    <mergeCell ref="D1193:D1197"/>
    <mergeCell ref="E1193:E1197"/>
    <mergeCell ref="F1193:F1197"/>
    <mergeCell ref="O1193:O1197"/>
    <mergeCell ref="P1193:P1197"/>
    <mergeCell ref="A1188:A1192"/>
    <mergeCell ref="B1188:B1192"/>
    <mergeCell ref="C1188:C1192"/>
    <mergeCell ref="D1188:D1192"/>
    <mergeCell ref="E1188:E1192"/>
    <mergeCell ref="F1188:F1192"/>
    <mergeCell ref="O1218:O1222"/>
    <mergeCell ref="P1218:P1222"/>
    <mergeCell ref="B1223:B1227"/>
    <mergeCell ref="C1223:C1227"/>
    <mergeCell ref="D1223:D1227"/>
    <mergeCell ref="E1223:E1227"/>
    <mergeCell ref="F1223:F1227"/>
    <mergeCell ref="O1223:O1227"/>
    <mergeCell ref="P1223:P1227"/>
    <mergeCell ref="A1218:A1222"/>
    <mergeCell ref="B1218:B1222"/>
    <mergeCell ref="C1218:C1222"/>
    <mergeCell ref="D1218:D1222"/>
    <mergeCell ref="E1218:E1222"/>
    <mergeCell ref="F1218:F1222"/>
    <mergeCell ref="O1208:O1212"/>
    <mergeCell ref="P1208:P1212"/>
    <mergeCell ref="A1213:A1217"/>
    <mergeCell ref="B1213:B1217"/>
    <mergeCell ref="C1213:C1217"/>
    <mergeCell ref="D1213:D1217"/>
    <mergeCell ref="E1213:E1217"/>
    <mergeCell ref="F1213:F1217"/>
    <mergeCell ref="O1213:O1217"/>
    <mergeCell ref="P1213:P1217"/>
    <mergeCell ref="A1208:A1212"/>
    <mergeCell ref="B1208:B1212"/>
    <mergeCell ref="C1208:C1212"/>
    <mergeCell ref="D1208:D1212"/>
    <mergeCell ref="E1208:E1212"/>
    <mergeCell ref="F1208:F1212"/>
    <mergeCell ref="A1223:A1227"/>
    <mergeCell ref="F1244:F1248"/>
    <mergeCell ref="O1234:O1238"/>
    <mergeCell ref="P1234:P1238"/>
    <mergeCell ref="A1239:A1243"/>
    <mergeCell ref="B1239:B1243"/>
    <mergeCell ref="C1239:C1243"/>
    <mergeCell ref="D1239:D1243"/>
    <mergeCell ref="E1239:E1243"/>
    <mergeCell ref="F1239:F1243"/>
    <mergeCell ref="O1239:O1243"/>
    <mergeCell ref="P1239:P1243"/>
    <mergeCell ref="A1228:F1232"/>
    <mergeCell ref="O1228:O1232"/>
    <mergeCell ref="P1228:P1232"/>
    <mergeCell ref="A1233:P1233"/>
    <mergeCell ref="A1234:A1238"/>
    <mergeCell ref="B1234:B1238"/>
    <mergeCell ref="C1234:C1238"/>
    <mergeCell ref="D1234:D1238"/>
    <mergeCell ref="E1234:E1238"/>
    <mergeCell ref="F1234:F1238"/>
    <mergeCell ref="O1244:O1248"/>
    <mergeCell ref="P1244:P1248"/>
    <mergeCell ref="P1264:P1268"/>
    <mergeCell ref="A1269:A1273"/>
    <mergeCell ref="B1269:B1273"/>
    <mergeCell ref="C1269:C1273"/>
    <mergeCell ref="D1269:D1273"/>
    <mergeCell ref="E1269:E1273"/>
    <mergeCell ref="F1269:F1273"/>
    <mergeCell ref="O1269:O1273"/>
    <mergeCell ref="P1269:P1273"/>
    <mergeCell ref="B1264:B1268"/>
    <mergeCell ref="C1264:C1268"/>
    <mergeCell ref="D1264:D1268"/>
    <mergeCell ref="E1264:E1268"/>
    <mergeCell ref="F1264:F1268"/>
    <mergeCell ref="O1264:O1268"/>
    <mergeCell ref="O1254:O1258"/>
    <mergeCell ref="P1254:P1258"/>
    <mergeCell ref="B1259:B1263"/>
    <mergeCell ref="C1259:C1263"/>
    <mergeCell ref="D1259:D1263"/>
    <mergeCell ref="E1259:E1263"/>
    <mergeCell ref="F1259:F1263"/>
    <mergeCell ref="O1259:O1263"/>
    <mergeCell ref="P1259:P1263"/>
    <mergeCell ref="A1254:A1258"/>
    <mergeCell ref="B1254:B1258"/>
    <mergeCell ref="C1254:C1258"/>
    <mergeCell ref="D1254:D1258"/>
    <mergeCell ref="E1254:E1258"/>
    <mergeCell ref="F1254:F1258"/>
    <mergeCell ref="O1284:O1288"/>
    <mergeCell ref="P1284:P1288"/>
    <mergeCell ref="A1289:A1293"/>
    <mergeCell ref="B1289:B1293"/>
    <mergeCell ref="C1289:C1293"/>
    <mergeCell ref="D1289:D1293"/>
    <mergeCell ref="E1289:E1293"/>
    <mergeCell ref="F1289:F1293"/>
    <mergeCell ref="O1289:O1293"/>
    <mergeCell ref="P1289:P1293"/>
    <mergeCell ref="A1284:A1288"/>
    <mergeCell ref="B1284:B1288"/>
    <mergeCell ref="C1284:C1288"/>
    <mergeCell ref="D1284:D1288"/>
    <mergeCell ref="E1284:E1288"/>
    <mergeCell ref="F1284:F1288"/>
    <mergeCell ref="O1274:O1278"/>
    <mergeCell ref="P1274:P1278"/>
    <mergeCell ref="A1279:A1283"/>
    <mergeCell ref="B1279:B1283"/>
    <mergeCell ref="C1279:C1283"/>
    <mergeCell ref="D1279:D1283"/>
    <mergeCell ref="E1279:E1283"/>
    <mergeCell ref="F1279:F1283"/>
    <mergeCell ref="O1279:O1283"/>
    <mergeCell ref="P1279:P1283"/>
    <mergeCell ref="A1274:A1278"/>
    <mergeCell ref="B1274:B1278"/>
    <mergeCell ref="C1274:C1278"/>
    <mergeCell ref="D1274:D1278"/>
    <mergeCell ref="E1274:E1278"/>
    <mergeCell ref="F1274:F1278"/>
    <mergeCell ref="F1304:F1308"/>
    <mergeCell ref="O1294:O1298"/>
    <mergeCell ref="P1294:P1298"/>
    <mergeCell ref="A1299:A1303"/>
    <mergeCell ref="B1299:B1303"/>
    <mergeCell ref="C1299:C1303"/>
    <mergeCell ref="D1299:D1303"/>
    <mergeCell ref="E1299:E1303"/>
    <mergeCell ref="F1299:F1303"/>
    <mergeCell ref="O1299:O1303"/>
    <mergeCell ref="P1299:P1303"/>
    <mergeCell ref="A1294:A1298"/>
    <mergeCell ref="B1294:B1298"/>
    <mergeCell ref="C1294:C1298"/>
    <mergeCell ref="D1294:D1298"/>
    <mergeCell ref="E1294:E1298"/>
    <mergeCell ref="F1294:F1298"/>
    <mergeCell ref="A1334:P1334"/>
    <mergeCell ref="A1324:A1328"/>
    <mergeCell ref="B1324:B1328"/>
    <mergeCell ref="C1324:C1328"/>
    <mergeCell ref="D1324:D1328"/>
    <mergeCell ref="E1324:E1328"/>
    <mergeCell ref="F1324:F1328"/>
    <mergeCell ref="O1314:O1318"/>
    <mergeCell ref="P1314:P1318"/>
    <mergeCell ref="A1319:A1323"/>
    <mergeCell ref="B1319:B1323"/>
    <mergeCell ref="C1319:C1323"/>
    <mergeCell ref="D1319:D1323"/>
    <mergeCell ref="E1319:E1323"/>
    <mergeCell ref="F1319:F1323"/>
    <mergeCell ref="O1319:O1323"/>
    <mergeCell ref="P1319:P1323"/>
    <mergeCell ref="A1314:A1318"/>
    <mergeCell ref="B1314:B1318"/>
    <mergeCell ref="C1314:C1318"/>
    <mergeCell ref="D1314:D1318"/>
    <mergeCell ref="E1314:E1318"/>
    <mergeCell ref="F1314:F1318"/>
    <mergeCell ref="A1329:F1333"/>
    <mergeCell ref="O1329:O1333"/>
    <mergeCell ref="P1329:P1333"/>
    <mergeCell ref="O1345:O1349"/>
    <mergeCell ref="P1345:P1349"/>
    <mergeCell ref="A1350:A1354"/>
    <mergeCell ref="B1350:B1354"/>
    <mergeCell ref="C1350:C1354"/>
    <mergeCell ref="D1350:D1354"/>
    <mergeCell ref="E1350:E1354"/>
    <mergeCell ref="F1350:F1354"/>
    <mergeCell ref="O1350:O1354"/>
    <mergeCell ref="P1350:P1354"/>
    <mergeCell ref="A1345:A1349"/>
    <mergeCell ref="B1345:B1349"/>
    <mergeCell ref="C1345:C1349"/>
    <mergeCell ref="D1345:D1349"/>
    <mergeCell ref="E1345:E1349"/>
    <mergeCell ref="F1345:F1349"/>
    <mergeCell ref="O1335:O1339"/>
    <mergeCell ref="P1335:P1339"/>
    <mergeCell ref="A1340:A1344"/>
    <mergeCell ref="B1340:B1344"/>
    <mergeCell ref="C1340:C1344"/>
    <mergeCell ref="D1340:D1344"/>
    <mergeCell ref="E1340:E1344"/>
    <mergeCell ref="F1340:F1344"/>
    <mergeCell ref="O1340:O1344"/>
    <mergeCell ref="P1340:P1344"/>
    <mergeCell ref="A1335:A1339"/>
    <mergeCell ref="B1335:B1339"/>
    <mergeCell ref="C1335:C1339"/>
    <mergeCell ref="D1335:D1339"/>
    <mergeCell ref="E1335:E1339"/>
    <mergeCell ref="F1335:F1339"/>
    <mergeCell ref="O1365:O1369"/>
    <mergeCell ref="P1365:P1369"/>
    <mergeCell ref="A1370:A1374"/>
    <mergeCell ref="B1370:B1374"/>
    <mergeCell ref="C1370:C1374"/>
    <mergeCell ref="D1370:D1374"/>
    <mergeCell ref="E1370:E1374"/>
    <mergeCell ref="F1370:F1374"/>
    <mergeCell ref="O1370:O1374"/>
    <mergeCell ref="P1370:P1374"/>
    <mergeCell ref="A1365:A1369"/>
    <mergeCell ref="B1365:B1369"/>
    <mergeCell ref="C1365:C1369"/>
    <mergeCell ref="D1365:D1369"/>
    <mergeCell ref="E1365:E1369"/>
    <mergeCell ref="F1365:F1369"/>
    <mergeCell ref="O1355:O1359"/>
    <mergeCell ref="P1355:P1359"/>
    <mergeCell ref="A1360:A1364"/>
    <mergeCell ref="B1360:B1364"/>
    <mergeCell ref="C1360:C1364"/>
    <mergeCell ref="D1360:D1364"/>
    <mergeCell ref="E1360:E1364"/>
    <mergeCell ref="F1360:F1364"/>
    <mergeCell ref="O1360:O1364"/>
    <mergeCell ref="P1360:P1364"/>
    <mergeCell ref="A1355:A1359"/>
    <mergeCell ref="B1355:B1359"/>
    <mergeCell ref="C1355:C1359"/>
    <mergeCell ref="D1355:D1359"/>
    <mergeCell ref="E1355:E1359"/>
    <mergeCell ref="F1355:F1359"/>
    <mergeCell ref="O1385:O1389"/>
    <mergeCell ref="P1385:P1389"/>
    <mergeCell ref="A1390:A1394"/>
    <mergeCell ref="B1390:B1394"/>
    <mergeCell ref="C1390:C1394"/>
    <mergeCell ref="D1390:D1394"/>
    <mergeCell ref="E1390:E1394"/>
    <mergeCell ref="F1390:F1394"/>
    <mergeCell ref="O1390:O1394"/>
    <mergeCell ref="P1390:P1394"/>
    <mergeCell ref="A1385:A1389"/>
    <mergeCell ref="B1385:B1389"/>
    <mergeCell ref="C1385:C1389"/>
    <mergeCell ref="D1385:D1389"/>
    <mergeCell ref="E1385:E1389"/>
    <mergeCell ref="F1385:F1389"/>
    <mergeCell ref="O1375:O1379"/>
    <mergeCell ref="P1375:P1379"/>
    <mergeCell ref="A1380:A1384"/>
    <mergeCell ref="B1380:B1384"/>
    <mergeCell ref="C1380:C1384"/>
    <mergeCell ref="D1380:D1384"/>
    <mergeCell ref="E1380:E1384"/>
    <mergeCell ref="F1380:F1384"/>
    <mergeCell ref="O1380:O1384"/>
    <mergeCell ref="P1380:P1384"/>
    <mergeCell ref="A1375:A1379"/>
    <mergeCell ref="B1375:B1379"/>
    <mergeCell ref="C1375:C1379"/>
    <mergeCell ref="D1375:D1379"/>
    <mergeCell ref="E1375:E1379"/>
    <mergeCell ref="F1375:F1379"/>
    <mergeCell ref="O1405:O1409"/>
    <mergeCell ref="P1405:P1409"/>
    <mergeCell ref="A1410:A1414"/>
    <mergeCell ref="B1410:B1414"/>
    <mergeCell ref="C1410:C1414"/>
    <mergeCell ref="D1410:D1414"/>
    <mergeCell ref="E1410:E1414"/>
    <mergeCell ref="F1410:F1414"/>
    <mergeCell ref="O1410:O1414"/>
    <mergeCell ref="P1410:P1414"/>
    <mergeCell ref="A1405:A1409"/>
    <mergeCell ref="B1405:B1409"/>
    <mergeCell ref="C1405:C1409"/>
    <mergeCell ref="D1405:D1409"/>
    <mergeCell ref="E1405:E1409"/>
    <mergeCell ref="F1405:F1409"/>
    <mergeCell ref="O1395:O1399"/>
    <mergeCell ref="P1395:P1399"/>
    <mergeCell ref="A1400:A1404"/>
    <mergeCell ref="B1400:B1404"/>
    <mergeCell ref="C1400:C1404"/>
    <mergeCell ref="D1400:D1404"/>
    <mergeCell ref="E1400:E1404"/>
    <mergeCell ref="F1400:F1404"/>
    <mergeCell ref="O1400:O1404"/>
    <mergeCell ref="P1400:P1404"/>
    <mergeCell ref="A1395:A1399"/>
    <mergeCell ref="B1395:B1399"/>
    <mergeCell ref="C1395:C1399"/>
    <mergeCell ref="D1395:D1399"/>
    <mergeCell ref="E1395:E1399"/>
    <mergeCell ref="F1395:F1399"/>
    <mergeCell ref="O1425:O1429"/>
    <mergeCell ref="P1425:P1429"/>
    <mergeCell ref="A1430:A1434"/>
    <mergeCell ref="B1430:B1434"/>
    <mergeCell ref="C1430:C1434"/>
    <mergeCell ref="D1430:D1434"/>
    <mergeCell ref="E1430:E1434"/>
    <mergeCell ref="F1430:F1434"/>
    <mergeCell ref="O1430:O1434"/>
    <mergeCell ref="P1430:P1434"/>
    <mergeCell ref="A1425:A1429"/>
    <mergeCell ref="B1425:B1429"/>
    <mergeCell ref="C1425:C1429"/>
    <mergeCell ref="D1425:D1429"/>
    <mergeCell ref="E1425:E1429"/>
    <mergeCell ref="F1425:F1429"/>
    <mergeCell ref="O1415:O1419"/>
    <mergeCell ref="P1415:P1419"/>
    <mergeCell ref="A1420:A1424"/>
    <mergeCell ref="B1420:B1424"/>
    <mergeCell ref="C1420:C1424"/>
    <mergeCell ref="D1420:D1424"/>
    <mergeCell ref="E1420:E1424"/>
    <mergeCell ref="F1420:F1424"/>
    <mergeCell ref="O1420:O1424"/>
    <mergeCell ref="P1420:P1424"/>
    <mergeCell ref="A1415:A1419"/>
    <mergeCell ref="B1415:B1419"/>
    <mergeCell ref="C1415:C1419"/>
    <mergeCell ref="D1415:D1419"/>
    <mergeCell ref="E1415:E1419"/>
    <mergeCell ref="F1415:F1419"/>
    <mergeCell ref="O1446:O1450"/>
    <mergeCell ref="P1446:P1450"/>
    <mergeCell ref="A1451:A1455"/>
    <mergeCell ref="B1451:B1455"/>
    <mergeCell ref="C1451:C1455"/>
    <mergeCell ref="D1451:D1455"/>
    <mergeCell ref="E1451:E1455"/>
    <mergeCell ref="F1451:F1455"/>
    <mergeCell ref="O1451:O1455"/>
    <mergeCell ref="P1451:P1455"/>
    <mergeCell ref="A1446:A1450"/>
    <mergeCell ref="B1446:B1450"/>
    <mergeCell ref="C1446:C1450"/>
    <mergeCell ref="D1446:D1450"/>
    <mergeCell ref="E1446:E1450"/>
    <mergeCell ref="F1446:F1450"/>
    <mergeCell ref="O1435:O1439"/>
    <mergeCell ref="P1435:P1439"/>
    <mergeCell ref="A1440:F1444"/>
    <mergeCell ref="O1440:O1444"/>
    <mergeCell ref="P1440:P1444"/>
    <mergeCell ref="A1445:P1445"/>
    <mergeCell ref="A1435:A1439"/>
    <mergeCell ref="B1435:B1439"/>
    <mergeCell ref="C1435:C1439"/>
    <mergeCell ref="D1435:D1439"/>
    <mergeCell ref="E1435:E1439"/>
    <mergeCell ref="F1435:F1439"/>
    <mergeCell ref="O1466:O1470"/>
    <mergeCell ref="P1466:P1470"/>
    <mergeCell ref="A1471:A1475"/>
    <mergeCell ref="B1471:B1475"/>
    <mergeCell ref="C1471:C1475"/>
    <mergeCell ref="D1471:D1475"/>
    <mergeCell ref="E1471:E1475"/>
    <mergeCell ref="F1471:F1475"/>
    <mergeCell ref="O1471:O1475"/>
    <mergeCell ref="P1471:P1475"/>
    <mergeCell ref="A1466:A1470"/>
    <mergeCell ref="B1466:B1470"/>
    <mergeCell ref="C1466:C1470"/>
    <mergeCell ref="D1466:D1470"/>
    <mergeCell ref="E1466:E1470"/>
    <mergeCell ref="F1466:F1470"/>
    <mergeCell ref="O1456:O1460"/>
    <mergeCell ref="P1456:P1460"/>
    <mergeCell ref="A1461:A1465"/>
    <mergeCell ref="B1461:B1465"/>
    <mergeCell ref="C1461:C1465"/>
    <mergeCell ref="D1461:D1465"/>
    <mergeCell ref="E1461:E1465"/>
    <mergeCell ref="F1461:F1465"/>
    <mergeCell ref="O1461:O1465"/>
    <mergeCell ref="P1461:P1465"/>
    <mergeCell ref="A1456:A1460"/>
    <mergeCell ref="B1456:B1460"/>
    <mergeCell ref="C1456:C1460"/>
    <mergeCell ref="D1456:D1460"/>
    <mergeCell ref="E1456:E1460"/>
    <mergeCell ref="F1456:F1460"/>
    <mergeCell ref="O1486:O1490"/>
    <mergeCell ref="P1486:P1490"/>
    <mergeCell ref="A1491:A1495"/>
    <mergeCell ref="C1491:C1495"/>
    <mergeCell ref="D1491:D1495"/>
    <mergeCell ref="E1491:E1495"/>
    <mergeCell ref="F1491:F1495"/>
    <mergeCell ref="O1491:O1495"/>
    <mergeCell ref="P1491:P1495"/>
    <mergeCell ref="A1486:A1490"/>
    <mergeCell ref="B1486:B1490"/>
    <mergeCell ref="C1486:C1490"/>
    <mergeCell ref="D1486:D1490"/>
    <mergeCell ref="E1486:E1490"/>
    <mergeCell ref="F1486:F1490"/>
    <mergeCell ref="O1476:O1480"/>
    <mergeCell ref="P1476:P1480"/>
    <mergeCell ref="A1481:A1485"/>
    <mergeCell ref="B1481:B1485"/>
    <mergeCell ref="C1481:C1485"/>
    <mergeCell ref="D1481:D1485"/>
    <mergeCell ref="E1481:E1485"/>
    <mergeCell ref="F1481:F1485"/>
    <mergeCell ref="O1481:O1485"/>
    <mergeCell ref="P1481:P1485"/>
    <mergeCell ref="A1476:A1480"/>
    <mergeCell ref="B1476:B1480"/>
    <mergeCell ref="C1476:C1480"/>
    <mergeCell ref="D1476:D1480"/>
    <mergeCell ref="E1476:E1480"/>
    <mergeCell ref="F1476:F1480"/>
    <mergeCell ref="B1491:B1495"/>
    <mergeCell ref="A1511:A1515"/>
    <mergeCell ref="B1511:B1515"/>
    <mergeCell ref="C1511:C1515"/>
    <mergeCell ref="D1511:D1515"/>
    <mergeCell ref="E1511:E1515"/>
    <mergeCell ref="F1511:F1515"/>
    <mergeCell ref="O1511:O1515"/>
    <mergeCell ref="P1511:P1515"/>
    <mergeCell ref="B1506:B1510"/>
    <mergeCell ref="C1506:C1510"/>
    <mergeCell ref="D1506:D1510"/>
    <mergeCell ref="E1506:E1510"/>
    <mergeCell ref="F1506:F1510"/>
    <mergeCell ref="O1506:O1510"/>
    <mergeCell ref="P1496:P1500"/>
    <mergeCell ref="B1501:B1505"/>
    <mergeCell ref="C1501:C1505"/>
    <mergeCell ref="D1501:D1505"/>
    <mergeCell ref="E1501:E1505"/>
    <mergeCell ref="F1501:F1505"/>
    <mergeCell ref="O1501:O1505"/>
    <mergeCell ref="P1501:P1505"/>
    <mergeCell ref="A1496:A1500"/>
    <mergeCell ref="B1496:B1500"/>
    <mergeCell ref="C1496:C1500"/>
    <mergeCell ref="D1496:D1500"/>
    <mergeCell ref="E1496:E1500"/>
    <mergeCell ref="O1496:O1500"/>
    <mergeCell ref="A1506:A1510"/>
    <mergeCell ref="A1501:A1505"/>
    <mergeCell ref="F1496:F1500"/>
    <mergeCell ref="A1532:A1536"/>
    <mergeCell ref="B1532:B1536"/>
    <mergeCell ref="C1532:C1536"/>
    <mergeCell ref="D1532:D1536"/>
    <mergeCell ref="E1532:E1536"/>
    <mergeCell ref="F1532:F1536"/>
    <mergeCell ref="O1516:O1520"/>
    <mergeCell ref="P1516:P1520"/>
    <mergeCell ref="A1526:F1530"/>
    <mergeCell ref="O1526:O1530"/>
    <mergeCell ref="P1526:P1530"/>
    <mergeCell ref="A1531:P1531"/>
    <mergeCell ref="A1516:A1520"/>
    <mergeCell ref="B1516:B1520"/>
    <mergeCell ref="C1516:C1520"/>
    <mergeCell ref="D1516:D1520"/>
    <mergeCell ref="E1516:E1520"/>
    <mergeCell ref="F1516:F1520"/>
    <mergeCell ref="A1521:A1525"/>
    <mergeCell ref="B1521:B1525"/>
    <mergeCell ref="C1521:C1525"/>
    <mergeCell ref="D1521:D1525"/>
    <mergeCell ref="E1521:E1525"/>
    <mergeCell ref="F1521:F1525"/>
    <mergeCell ref="O1521:O1525"/>
    <mergeCell ref="P1521:P1525"/>
    <mergeCell ref="O1532:O1536"/>
    <mergeCell ref="P1532:P1536"/>
    <mergeCell ref="A1552:A1556"/>
    <mergeCell ref="B1552:B1556"/>
    <mergeCell ref="C1552:C1556"/>
    <mergeCell ref="D1552:D1556"/>
    <mergeCell ref="E1552:E1556"/>
    <mergeCell ref="F1552:F1556"/>
    <mergeCell ref="O1552:O1556"/>
    <mergeCell ref="P1552:P1556"/>
    <mergeCell ref="A1547:A1551"/>
    <mergeCell ref="B1547:B1551"/>
    <mergeCell ref="C1547:C1551"/>
    <mergeCell ref="D1547:D1551"/>
    <mergeCell ref="E1547:E1551"/>
    <mergeCell ref="F1547:F1551"/>
    <mergeCell ref="B1542:B1546"/>
    <mergeCell ref="C1542:C1546"/>
    <mergeCell ref="D1542:D1546"/>
    <mergeCell ref="E1542:E1546"/>
    <mergeCell ref="F1542:F1546"/>
    <mergeCell ref="O1542:O1546"/>
    <mergeCell ref="O1547:O1551"/>
    <mergeCell ref="P1547:P1551"/>
    <mergeCell ref="A1567:A1571"/>
    <mergeCell ref="B1567:B1571"/>
    <mergeCell ref="C1567:C1571"/>
    <mergeCell ref="D1567:D1571"/>
    <mergeCell ref="E1567:E1571"/>
    <mergeCell ref="F1567:F1571"/>
    <mergeCell ref="O1557:O1561"/>
    <mergeCell ref="P1557:P1561"/>
    <mergeCell ref="A1562:A1566"/>
    <mergeCell ref="B1562:B1566"/>
    <mergeCell ref="C1562:C1566"/>
    <mergeCell ref="D1562:D1566"/>
    <mergeCell ref="E1562:E1566"/>
    <mergeCell ref="F1562:F1566"/>
    <mergeCell ref="O1562:O1566"/>
    <mergeCell ref="P1562:P1566"/>
    <mergeCell ref="A1557:A1561"/>
    <mergeCell ref="B1557:B1561"/>
    <mergeCell ref="C1557:C1561"/>
    <mergeCell ref="D1557:D1561"/>
    <mergeCell ref="E1557:E1561"/>
    <mergeCell ref="F1557:F1561"/>
    <mergeCell ref="O1567:O1571"/>
    <mergeCell ref="P1567:P1571"/>
    <mergeCell ref="O1577:O1581"/>
    <mergeCell ref="P1577:P1581"/>
    <mergeCell ref="A1582:A1586"/>
    <mergeCell ref="B1582:B1586"/>
    <mergeCell ref="C1582:C1586"/>
    <mergeCell ref="D1582:D1586"/>
    <mergeCell ref="E1582:E1586"/>
    <mergeCell ref="F1582:F1586"/>
    <mergeCell ref="O1582:O1586"/>
    <mergeCell ref="P1582:P1586"/>
    <mergeCell ref="A1577:A1581"/>
    <mergeCell ref="B1577:B1581"/>
    <mergeCell ref="C1577:C1581"/>
    <mergeCell ref="D1577:D1581"/>
    <mergeCell ref="E1577:E1581"/>
    <mergeCell ref="F1577:F1581"/>
    <mergeCell ref="A1572:A1576"/>
    <mergeCell ref="B1572:B1576"/>
    <mergeCell ref="C1572:C1576"/>
    <mergeCell ref="D1572:D1576"/>
    <mergeCell ref="E1572:E1576"/>
    <mergeCell ref="F1572:F1576"/>
    <mergeCell ref="O1572:O1576"/>
    <mergeCell ref="P1572:P1576"/>
    <mergeCell ref="O1597:O1601"/>
    <mergeCell ref="P1597:P1601"/>
    <mergeCell ref="A1602:A1606"/>
    <mergeCell ref="B1602:B1606"/>
    <mergeCell ref="C1602:C1606"/>
    <mergeCell ref="D1602:D1606"/>
    <mergeCell ref="E1602:E1606"/>
    <mergeCell ref="F1602:F1606"/>
    <mergeCell ref="O1602:O1606"/>
    <mergeCell ref="A1597:A1601"/>
    <mergeCell ref="B1597:B1601"/>
    <mergeCell ref="C1597:C1601"/>
    <mergeCell ref="D1597:D1601"/>
    <mergeCell ref="E1597:E1601"/>
    <mergeCell ref="F1597:F1601"/>
    <mergeCell ref="O1587:O1591"/>
    <mergeCell ref="P1587:P1591"/>
    <mergeCell ref="A1592:A1596"/>
    <mergeCell ref="B1592:B1596"/>
    <mergeCell ref="C1592:C1596"/>
    <mergeCell ref="D1592:D1596"/>
    <mergeCell ref="E1592:E1596"/>
    <mergeCell ref="F1592:F1596"/>
    <mergeCell ref="O1592:O1596"/>
    <mergeCell ref="P1592:P1596"/>
    <mergeCell ref="A1587:A1591"/>
    <mergeCell ref="B1587:B1591"/>
    <mergeCell ref="C1587:C1591"/>
    <mergeCell ref="D1587:D1591"/>
    <mergeCell ref="E1587:E1591"/>
    <mergeCell ref="F1587:F1591"/>
    <mergeCell ref="F1618:F1622"/>
    <mergeCell ref="O1618:O1622"/>
    <mergeCell ref="P1618:P1622"/>
    <mergeCell ref="A1623:A1627"/>
    <mergeCell ref="B1623:B1627"/>
    <mergeCell ref="C1623:C1627"/>
    <mergeCell ref="D1623:D1627"/>
    <mergeCell ref="E1623:E1627"/>
    <mergeCell ref="F1623:F1627"/>
    <mergeCell ref="O1623:O1627"/>
    <mergeCell ref="O1607:O1611"/>
    <mergeCell ref="A1612:F1616"/>
    <mergeCell ref="O1612:O1616"/>
    <mergeCell ref="P1612:P1616"/>
    <mergeCell ref="A1617:P1617"/>
    <mergeCell ref="A1618:A1622"/>
    <mergeCell ref="B1618:B1622"/>
    <mergeCell ref="C1618:C1622"/>
    <mergeCell ref="D1618:D1622"/>
    <mergeCell ref="E1618:E1622"/>
    <mergeCell ref="A1607:A1611"/>
    <mergeCell ref="B1607:B1611"/>
    <mergeCell ref="C1607:C1611"/>
    <mergeCell ref="D1607:D1611"/>
    <mergeCell ref="E1607:E1611"/>
    <mergeCell ref="F1607:F1611"/>
    <mergeCell ref="O1633:O1637"/>
    <mergeCell ref="P1633:P1637"/>
    <mergeCell ref="A1638:A1642"/>
    <mergeCell ref="B1638:B1642"/>
    <mergeCell ref="C1638:C1642"/>
    <mergeCell ref="D1638:D1642"/>
    <mergeCell ref="E1638:E1642"/>
    <mergeCell ref="F1638:F1642"/>
    <mergeCell ref="O1638:O1642"/>
    <mergeCell ref="P1638:P1642"/>
    <mergeCell ref="A1633:A1637"/>
    <mergeCell ref="B1633:B1637"/>
    <mergeCell ref="C1633:C1637"/>
    <mergeCell ref="D1633:D1637"/>
    <mergeCell ref="E1633:E1637"/>
    <mergeCell ref="F1633:F1637"/>
    <mergeCell ref="P1623:P1627"/>
    <mergeCell ref="A1628:A1632"/>
    <mergeCell ref="B1628:B1632"/>
    <mergeCell ref="C1628:C1632"/>
    <mergeCell ref="D1628:D1632"/>
    <mergeCell ref="E1628:E1632"/>
    <mergeCell ref="F1628:F1632"/>
    <mergeCell ref="O1628:O1632"/>
    <mergeCell ref="P1628:P1632"/>
    <mergeCell ref="O1653:O1657"/>
    <mergeCell ref="P1653:P1657"/>
    <mergeCell ref="A1658:F1662"/>
    <mergeCell ref="O1658:O1662"/>
    <mergeCell ref="P1658:P1662"/>
    <mergeCell ref="A1663:P1663"/>
    <mergeCell ref="A1653:A1657"/>
    <mergeCell ref="B1653:B1657"/>
    <mergeCell ref="C1653:C1657"/>
    <mergeCell ref="D1653:D1657"/>
    <mergeCell ref="E1653:E1657"/>
    <mergeCell ref="F1653:F1657"/>
    <mergeCell ref="O1643:O1647"/>
    <mergeCell ref="P1643:P1647"/>
    <mergeCell ref="A1648:A1652"/>
    <mergeCell ref="B1648:B1652"/>
    <mergeCell ref="C1648:C1652"/>
    <mergeCell ref="D1648:D1652"/>
    <mergeCell ref="E1648:E1652"/>
    <mergeCell ref="F1648:F1652"/>
    <mergeCell ref="O1648:O1652"/>
    <mergeCell ref="P1648:P1652"/>
    <mergeCell ref="A1643:A1647"/>
    <mergeCell ref="B1643:B1647"/>
    <mergeCell ref="C1643:C1647"/>
    <mergeCell ref="D1643:D1647"/>
    <mergeCell ref="E1643:E1647"/>
    <mergeCell ref="F1643:F1647"/>
    <mergeCell ref="O1674:O1678"/>
    <mergeCell ref="P1674:P1678"/>
    <mergeCell ref="B1679:B1683"/>
    <mergeCell ref="C1679:C1683"/>
    <mergeCell ref="D1679:D1683"/>
    <mergeCell ref="E1679:E1683"/>
    <mergeCell ref="F1679:F1683"/>
    <mergeCell ref="O1679:O1683"/>
    <mergeCell ref="P1679:P1683"/>
    <mergeCell ref="A1674:A1678"/>
    <mergeCell ref="B1674:B1678"/>
    <mergeCell ref="C1674:C1678"/>
    <mergeCell ref="D1674:D1678"/>
    <mergeCell ref="E1674:E1678"/>
    <mergeCell ref="F1674:F1678"/>
    <mergeCell ref="O1664:O1668"/>
    <mergeCell ref="P1664:P1668"/>
    <mergeCell ref="A1669:A1673"/>
    <mergeCell ref="B1669:B1673"/>
    <mergeCell ref="C1669:C1673"/>
    <mergeCell ref="D1669:D1673"/>
    <mergeCell ref="E1669:E1673"/>
    <mergeCell ref="F1669:F1673"/>
    <mergeCell ref="O1669:O1673"/>
    <mergeCell ref="P1669:P1673"/>
    <mergeCell ref="A1664:A1668"/>
    <mergeCell ref="B1664:B1668"/>
    <mergeCell ref="C1664:C1668"/>
    <mergeCell ref="D1664:D1668"/>
    <mergeCell ref="E1664:E1668"/>
    <mergeCell ref="F1664:F1668"/>
    <mergeCell ref="O1694:O1698"/>
    <mergeCell ref="P1694:P1698"/>
    <mergeCell ref="B1699:B1703"/>
    <mergeCell ref="C1699:C1703"/>
    <mergeCell ref="D1699:D1703"/>
    <mergeCell ref="E1699:E1703"/>
    <mergeCell ref="F1699:F1703"/>
    <mergeCell ref="O1699:O1703"/>
    <mergeCell ref="P1699:P1703"/>
    <mergeCell ref="A1694:A1698"/>
    <mergeCell ref="B1694:B1698"/>
    <mergeCell ref="C1694:C1698"/>
    <mergeCell ref="D1694:D1698"/>
    <mergeCell ref="E1694:E1698"/>
    <mergeCell ref="F1694:F1698"/>
    <mergeCell ref="O1684:O1688"/>
    <mergeCell ref="P1684:P1688"/>
    <mergeCell ref="A1689:A1693"/>
    <mergeCell ref="B1689:B1693"/>
    <mergeCell ref="C1689:C1693"/>
    <mergeCell ref="D1689:D1693"/>
    <mergeCell ref="E1689:E1693"/>
    <mergeCell ref="F1689:F1693"/>
    <mergeCell ref="O1689:O1693"/>
    <mergeCell ref="P1689:P1693"/>
    <mergeCell ref="A1684:A1688"/>
    <mergeCell ref="B1684:B1688"/>
    <mergeCell ref="C1684:C1688"/>
    <mergeCell ref="D1684:D1688"/>
    <mergeCell ref="E1684:E1688"/>
    <mergeCell ref="F1684:F1688"/>
    <mergeCell ref="O1714:O1718"/>
    <mergeCell ref="P1714:P1718"/>
    <mergeCell ref="A1719:A1723"/>
    <mergeCell ref="B1719:B1723"/>
    <mergeCell ref="C1719:C1723"/>
    <mergeCell ref="D1719:D1723"/>
    <mergeCell ref="E1719:E1723"/>
    <mergeCell ref="F1719:F1723"/>
    <mergeCell ref="O1719:O1723"/>
    <mergeCell ref="P1719:P1723"/>
    <mergeCell ref="A1714:A1718"/>
    <mergeCell ref="B1714:B1718"/>
    <mergeCell ref="C1714:C1718"/>
    <mergeCell ref="D1714:D1718"/>
    <mergeCell ref="E1714:E1718"/>
    <mergeCell ref="F1714:F1718"/>
    <mergeCell ref="O1704:O1708"/>
    <mergeCell ref="P1704:P1708"/>
    <mergeCell ref="A1709:A1713"/>
    <mergeCell ref="B1709:B1713"/>
    <mergeCell ref="C1709:C1713"/>
    <mergeCell ref="D1709:D1713"/>
    <mergeCell ref="E1709:E1713"/>
    <mergeCell ref="F1709:F1713"/>
    <mergeCell ref="O1709:O1713"/>
    <mergeCell ref="P1709:P1713"/>
    <mergeCell ref="A1704:A1708"/>
    <mergeCell ref="B1704:B1708"/>
    <mergeCell ref="C1704:C1708"/>
    <mergeCell ref="D1704:D1708"/>
    <mergeCell ref="E1704:E1708"/>
    <mergeCell ref="F1704:F1708"/>
    <mergeCell ref="O1734:O1738"/>
    <mergeCell ref="A1739:A1743"/>
    <mergeCell ref="B1739:B1743"/>
    <mergeCell ref="C1739:C1743"/>
    <mergeCell ref="D1739:D1743"/>
    <mergeCell ref="E1739:E1743"/>
    <mergeCell ref="F1739:F1743"/>
    <mergeCell ref="O1739:O1743"/>
    <mergeCell ref="A1734:A1738"/>
    <mergeCell ref="B1734:B1738"/>
    <mergeCell ref="C1734:C1738"/>
    <mergeCell ref="D1734:D1738"/>
    <mergeCell ref="E1734:E1738"/>
    <mergeCell ref="F1734:F1738"/>
    <mergeCell ref="O1724:O1728"/>
    <mergeCell ref="P1724:P1728"/>
    <mergeCell ref="A1729:A1733"/>
    <mergeCell ref="B1729:B1733"/>
    <mergeCell ref="C1729:C1733"/>
    <mergeCell ref="D1729:D1733"/>
    <mergeCell ref="E1729:E1733"/>
    <mergeCell ref="F1729:F1733"/>
    <mergeCell ref="O1729:O1733"/>
    <mergeCell ref="P1729:P1733"/>
    <mergeCell ref="A1724:A1728"/>
    <mergeCell ref="B1724:B1728"/>
    <mergeCell ref="C1724:C1728"/>
    <mergeCell ref="D1724:D1728"/>
    <mergeCell ref="E1724:E1728"/>
    <mergeCell ref="F1724:F1728"/>
    <mergeCell ref="O1749:O1753"/>
    <mergeCell ref="P1749:P1753"/>
    <mergeCell ref="A1754:A1758"/>
    <mergeCell ref="B1754:B1758"/>
    <mergeCell ref="C1754:C1758"/>
    <mergeCell ref="D1754:D1758"/>
    <mergeCell ref="E1754:E1758"/>
    <mergeCell ref="F1754:F1758"/>
    <mergeCell ref="O1754:O1758"/>
    <mergeCell ref="P1754:P1758"/>
    <mergeCell ref="A1749:A1753"/>
    <mergeCell ref="B1749:B1753"/>
    <mergeCell ref="C1749:C1753"/>
    <mergeCell ref="D1749:D1753"/>
    <mergeCell ref="E1749:E1753"/>
    <mergeCell ref="F1749:F1753"/>
    <mergeCell ref="P1739:P1743"/>
    <mergeCell ref="A1744:A1748"/>
    <mergeCell ref="B1744:B1748"/>
    <mergeCell ref="C1744:C1748"/>
    <mergeCell ref="D1744:D1748"/>
    <mergeCell ref="E1744:E1748"/>
    <mergeCell ref="F1744:F1748"/>
    <mergeCell ref="O1744:O1748"/>
    <mergeCell ref="P1744:P1748"/>
    <mergeCell ref="P1764:P1768"/>
    <mergeCell ref="A1769:A1773"/>
    <mergeCell ref="B1769:B1773"/>
    <mergeCell ref="C1769:C1773"/>
    <mergeCell ref="D1769:D1773"/>
    <mergeCell ref="E1769:E1773"/>
    <mergeCell ref="F1769:F1773"/>
    <mergeCell ref="O1769:O1773"/>
    <mergeCell ref="P1769:P1773"/>
    <mergeCell ref="O1759:O1763"/>
    <mergeCell ref="A1764:A1768"/>
    <mergeCell ref="B1764:B1768"/>
    <mergeCell ref="C1764:C1768"/>
    <mergeCell ref="D1764:D1768"/>
    <mergeCell ref="E1764:E1768"/>
    <mergeCell ref="F1764:F1768"/>
    <mergeCell ref="O1764:O1768"/>
    <mergeCell ref="A1759:A1763"/>
    <mergeCell ref="B1759:B1763"/>
    <mergeCell ref="C1759:C1763"/>
    <mergeCell ref="D1759:D1763"/>
    <mergeCell ref="E1759:E1763"/>
    <mergeCell ref="F1759:F1763"/>
    <mergeCell ref="O1784:O1788"/>
    <mergeCell ref="P1784:P1788"/>
    <mergeCell ref="A1789:A1793"/>
    <mergeCell ref="B1789:B1793"/>
    <mergeCell ref="C1789:C1793"/>
    <mergeCell ref="D1789:D1793"/>
    <mergeCell ref="E1789:E1793"/>
    <mergeCell ref="F1789:F1793"/>
    <mergeCell ref="O1789:O1793"/>
    <mergeCell ref="P1789:P1793"/>
    <mergeCell ref="A1784:A1788"/>
    <mergeCell ref="B1784:B1788"/>
    <mergeCell ref="C1784:C1788"/>
    <mergeCell ref="D1784:D1788"/>
    <mergeCell ref="E1784:E1788"/>
    <mergeCell ref="F1784:F1788"/>
    <mergeCell ref="O1774:O1778"/>
    <mergeCell ref="P1774:P1778"/>
    <mergeCell ref="A1779:A1783"/>
    <mergeCell ref="B1779:B1783"/>
    <mergeCell ref="C1779:C1783"/>
    <mergeCell ref="D1779:D1783"/>
    <mergeCell ref="E1779:E1783"/>
    <mergeCell ref="F1779:F1783"/>
    <mergeCell ref="O1779:O1783"/>
    <mergeCell ref="P1779:P1783"/>
    <mergeCell ref="A1774:A1778"/>
    <mergeCell ref="B1774:B1778"/>
    <mergeCell ref="C1774:C1778"/>
    <mergeCell ref="D1774:D1778"/>
    <mergeCell ref="E1774:E1778"/>
    <mergeCell ref="F1774:F1778"/>
    <mergeCell ref="O1804:O1808"/>
    <mergeCell ref="P1804:P1808"/>
    <mergeCell ref="A1809:A1813"/>
    <mergeCell ref="B1809:B1813"/>
    <mergeCell ref="C1809:C1813"/>
    <mergeCell ref="D1809:D1813"/>
    <mergeCell ref="E1809:E1813"/>
    <mergeCell ref="F1809:F1813"/>
    <mergeCell ref="O1809:O1813"/>
    <mergeCell ref="P1809:P1813"/>
    <mergeCell ref="A1804:A1808"/>
    <mergeCell ref="B1804:B1808"/>
    <mergeCell ref="C1804:C1808"/>
    <mergeCell ref="D1804:D1808"/>
    <mergeCell ref="E1804:E1808"/>
    <mergeCell ref="F1804:F1808"/>
    <mergeCell ref="O1794:O1798"/>
    <mergeCell ref="P1794:P1798"/>
    <mergeCell ref="A1799:A1803"/>
    <mergeCell ref="B1799:B1803"/>
    <mergeCell ref="C1799:C1803"/>
    <mergeCell ref="D1799:D1803"/>
    <mergeCell ref="E1799:E1803"/>
    <mergeCell ref="F1799:F1803"/>
    <mergeCell ref="O1799:O1803"/>
    <mergeCell ref="P1799:P1803"/>
    <mergeCell ref="A1794:A1798"/>
    <mergeCell ref="B1794:B1798"/>
    <mergeCell ref="C1794:C1798"/>
    <mergeCell ref="D1794:D1798"/>
    <mergeCell ref="E1794:E1798"/>
    <mergeCell ref="F1794:F1798"/>
    <mergeCell ref="P1819:P1823"/>
    <mergeCell ref="A1824:A1828"/>
    <mergeCell ref="B1824:B1828"/>
    <mergeCell ref="C1824:C1828"/>
    <mergeCell ref="D1824:D1828"/>
    <mergeCell ref="E1824:E1828"/>
    <mergeCell ref="F1824:F1828"/>
    <mergeCell ref="O1824:O1828"/>
    <mergeCell ref="P1824:P1828"/>
    <mergeCell ref="O1814:O1818"/>
    <mergeCell ref="A1819:A1823"/>
    <mergeCell ref="B1819:B1823"/>
    <mergeCell ref="C1819:C1823"/>
    <mergeCell ref="D1819:D1823"/>
    <mergeCell ref="E1819:E1823"/>
    <mergeCell ref="F1819:F1823"/>
    <mergeCell ref="O1819:O1823"/>
    <mergeCell ref="A1814:A1818"/>
    <mergeCell ref="B1814:B1818"/>
    <mergeCell ref="C1814:C1818"/>
    <mergeCell ref="D1814:D1818"/>
    <mergeCell ref="E1814:E1818"/>
    <mergeCell ref="F1814:F1818"/>
    <mergeCell ref="C1845:C1849"/>
    <mergeCell ref="D1845:D1849"/>
    <mergeCell ref="E1845:E1849"/>
    <mergeCell ref="F1845:F1849"/>
    <mergeCell ref="O1829:O1833"/>
    <mergeCell ref="P1829:P1833"/>
    <mergeCell ref="A1834:A1838"/>
    <mergeCell ref="B1834:B1838"/>
    <mergeCell ref="C1834:C1838"/>
    <mergeCell ref="D1834:D1838"/>
    <mergeCell ref="E1834:E1838"/>
    <mergeCell ref="F1834:F1838"/>
    <mergeCell ref="O1834:O1838"/>
    <mergeCell ref="P1834:P1838"/>
    <mergeCell ref="A1829:A1833"/>
    <mergeCell ref="B1829:B1833"/>
    <mergeCell ref="C1829:C1833"/>
    <mergeCell ref="D1829:D1833"/>
    <mergeCell ref="E1829:E1833"/>
    <mergeCell ref="F1829:F1833"/>
    <mergeCell ref="O1865:O1869"/>
    <mergeCell ref="P1865:P1869"/>
    <mergeCell ref="A1870:A1874"/>
    <mergeCell ref="B1870:B1874"/>
    <mergeCell ref="C1870:C1874"/>
    <mergeCell ref="D1870:D1874"/>
    <mergeCell ref="E1870:E1874"/>
    <mergeCell ref="F1870:F1874"/>
    <mergeCell ref="O1870:O1874"/>
    <mergeCell ref="P1870:P1874"/>
    <mergeCell ref="A1865:A1869"/>
    <mergeCell ref="B1865:B1869"/>
    <mergeCell ref="C1865:C1869"/>
    <mergeCell ref="D1865:D1869"/>
    <mergeCell ref="E1865:E1869"/>
    <mergeCell ref="F1865:F1869"/>
    <mergeCell ref="O1855:O1859"/>
    <mergeCell ref="P1855:P1859"/>
    <mergeCell ref="A1860:A1864"/>
    <mergeCell ref="B1860:B1864"/>
    <mergeCell ref="C1860:C1864"/>
    <mergeCell ref="D1860:D1864"/>
    <mergeCell ref="E1860:E1864"/>
    <mergeCell ref="F1860:F1864"/>
    <mergeCell ref="O1860:O1864"/>
    <mergeCell ref="P1860:P1864"/>
    <mergeCell ref="A1855:A1859"/>
    <mergeCell ref="B1855:B1859"/>
    <mergeCell ref="C1855:C1859"/>
    <mergeCell ref="D1855:D1859"/>
    <mergeCell ref="E1855:E1859"/>
    <mergeCell ref="F1855:F1859"/>
    <mergeCell ref="O1885:O1889"/>
    <mergeCell ref="P1885:P1889"/>
    <mergeCell ref="A1890:A1894"/>
    <mergeCell ref="B1890:B1894"/>
    <mergeCell ref="C1890:C1894"/>
    <mergeCell ref="D1890:D1894"/>
    <mergeCell ref="E1890:E1894"/>
    <mergeCell ref="F1890:F1894"/>
    <mergeCell ref="O1890:O1894"/>
    <mergeCell ref="P1890:P1894"/>
    <mergeCell ref="A1885:A1889"/>
    <mergeCell ref="B1885:B1889"/>
    <mergeCell ref="C1885:C1889"/>
    <mergeCell ref="D1885:D1889"/>
    <mergeCell ref="E1885:E1889"/>
    <mergeCell ref="F1885:F1889"/>
    <mergeCell ref="O1875:O1879"/>
    <mergeCell ref="P1875:P1879"/>
    <mergeCell ref="A1880:A1884"/>
    <mergeCell ref="B1880:B1884"/>
    <mergeCell ref="C1880:C1884"/>
    <mergeCell ref="D1880:D1884"/>
    <mergeCell ref="E1880:E1884"/>
    <mergeCell ref="F1880:F1884"/>
    <mergeCell ref="O1880:O1884"/>
    <mergeCell ref="P1880:P1884"/>
    <mergeCell ref="A1875:A1879"/>
    <mergeCell ref="B1875:B1879"/>
    <mergeCell ref="C1875:C1879"/>
    <mergeCell ref="D1875:D1879"/>
    <mergeCell ref="E1875:E1879"/>
    <mergeCell ref="F1875:F1879"/>
    <mergeCell ref="O1906:O1910"/>
    <mergeCell ref="P1906:P1910"/>
    <mergeCell ref="A1911:A1915"/>
    <mergeCell ref="B1911:B1915"/>
    <mergeCell ref="C1911:C1915"/>
    <mergeCell ref="D1911:D1915"/>
    <mergeCell ref="E1911:E1915"/>
    <mergeCell ref="F1911:F1915"/>
    <mergeCell ref="A1906:A1910"/>
    <mergeCell ref="B1906:B1910"/>
    <mergeCell ref="C1906:C1910"/>
    <mergeCell ref="D1906:D1910"/>
    <mergeCell ref="E1906:E1910"/>
    <mergeCell ref="F1906:F1910"/>
    <mergeCell ref="O1895:O1899"/>
    <mergeCell ref="P1895:P1899"/>
    <mergeCell ref="A1900:F1904"/>
    <mergeCell ref="O1900:O1904"/>
    <mergeCell ref="P1900:P1904"/>
    <mergeCell ref="A1905:P1905"/>
    <mergeCell ref="A1895:A1899"/>
    <mergeCell ref="B1895:B1899"/>
    <mergeCell ref="C1895:C1899"/>
    <mergeCell ref="D1895:D1899"/>
    <mergeCell ref="E1895:E1899"/>
    <mergeCell ref="F1895:F1899"/>
    <mergeCell ref="A1921:F1925"/>
    <mergeCell ref="O1921:O1925"/>
    <mergeCell ref="P1921:P1925"/>
    <mergeCell ref="A1926:P1926"/>
    <mergeCell ref="A1927:A1931"/>
    <mergeCell ref="B1927:B1931"/>
    <mergeCell ref="C1927:C1931"/>
    <mergeCell ref="D1927:D1931"/>
    <mergeCell ref="E1927:E1931"/>
    <mergeCell ref="F1927:F1931"/>
    <mergeCell ref="O1911:O1915"/>
    <mergeCell ref="P1911:P1915"/>
    <mergeCell ref="A1916:A1920"/>
    <mergeCell ref="B1916:B1920"/>
    <mergeCell ref="C1916:C1920"/>
    <mergeCell ref="D1916:D1920"/>
    <mergeCell ref="E1916:E1920"/>
    <mergeCell ref="F1916:F1920"/>
    <mergeCell ref="O1916:O1920"/>
    <mergeCell ref="P1916:P1920"/>
    <mergeCell ref="O1937:O1941"/>
    <mergeCell ref="P1937:P1941"/>
    <mergeCell ref="A1942:A1946"/>
    <mergeCell ref="B1942:B1946"/>
    <mergeCell ref="C1942:C1946"/>
    <mergeCell ref="D1942:D1946"/>
    <mergeCell ref="E1942:E1946"/>
    <mergeCell ref="F1942:F1946"/>
    <mergeCell ref="O1942:O1946"/>
    <mergeCell ref="P1942:P1946"/>
    <mergeCell ref="A1937:A1941"/>
    <mergeCell ref="B1937:B1941"/>
    <mergeCell ref="C1937:C1941"/>
    <mergeCell ref="D1937:D1941"/>
    <mergeCell ref="E1937:E1941"/>
    <mergeCell ref="F1937:F1941"/>
    <mergeCell ref="O1927:O1931"/>
    <mergeCell ref="P1927:P1931"/>
    <mergeCell ref="A1932:A1936"/>
    <mergeCell ref="B1932:B1936"/>
    <mergeCell ref="C1932:C1936"/>
    <mergeCell ref="D1932:D1936"/>
    <mergeCell ref="E1932:E1936"/>
    <mergeCell ref="F1932:F1936"/>
    <mergeCell ref="O1932:O1936"/>
    <mergeCell ref="P1932:P1936"/>
    <mergeCell ref="A1957:F1961"/>
    <mergeCell ref="O1957:O1961"/>
    <mergeCell ref="P1957:P1961"/>
    <mergeCell ref="A1962:P1962"/>
    <mergeCell ref="A1963:A1967"/>
    <mergeCell ref="B1963:B1967"/>
    <mergeCell ref="C1963:C1967"/>
    <mergeCell ref="D1963:D1967"/>
    <mergeCell ref="E1963:E1967"/>
    <mergeCell ref="F1963:F1967"/>
    <mergeCell ref="O1947:O1951"/>
    <mergeCell ref="P1947:P1951"/>
    <mergeCell ref="A1952:A1956"/>
    <mergeCell ref="B1952:B1956"/>
    <mergeCell ref="C1952:C1956"/>
    <mergeCell ref="D1952:D1956"/>
    <mergeCell ref="E1952:E1956"/>
    <mergeCell ref="F1952:F1956"/>
    <mergeCell ref="O1952:O1956"/>
    <mergeCell ref="P1952:P1956"/>
    <mergeCell ref="A1947:A1951"/>
    <mergeCell ref="B1947:B1951"/>
    <mergeCell ref="C1947:C1951"/>
    <mergeCell ref="D1947:D1951"/>
    <mergeCell ref="E1947:E1951"/>
    <mergeCell ref="F1947:F1951"/>
    <mergeCell ref="P1973:P1977"/>
    <mergeCell ref="A1978:F1982"/>
    <mergeCell ref="O1978:O1982"/>
    <mergeCell ref="P1978:P1982"/>
    <mergeCell ref="A1973:A1977"/>
    <mergeCell ref="B1973:B1977"/>
    <mergeCell ref="C1973:C1977"/>
    <mergeCell ref="D1973:D1977"/>
    <mergeCell ref="E1973:E1977"/>
    <mergeCell ref="F1973:F1977"/>
    <mergeCell ref="O1963:O1967"/>
    <mergeCell ref="P1963:P1967"/>
    <mergeCell ref="A1968:A1972"/>
    <mergeCell ref="B1968:B1972"/>
    <mergeCell ref="C1968:C1972"/>
    <mergeCell ref="D1968:D1972"/>
    <mergeCell ref="E1968:E1972"/>
    <mergeCell ref="F1968:F1972"/>
    <mergeCell ref="O1968:O1972"/>
    <mergeCell ref="P1968:P1972"/>
    <mergeCell ref="O1973:O1977"/>
    <mergeCell ref="O609:O613"/>
    <mergeCell ref="P609:P613"/>
    <mergeCell ref="A624:F628"/>
    <mergeCell ref="O624:O628"/>
    <mergeCell ref="P624:P628"/>
    <mergeCell ref="A629:P629"/>
    <mergeCell ref="A609:A613"/>
    <mergeCell ref="B609:B613"/>
    <mergeCell ref="C609:C613"/>
    <mergeCell ref="D609:D613"/>
    <mergeCell ref="E609:E613"/>
    <mergeCell ref="F609:F613"/>
    <mergeCell ref="O599:O603"/>
    <mergeCell ref="P599:P603"/>
    <mergeCell ref="A604:A608"/>
    <mergeCell ref="A722:A726"/>
    <mergeCell ref="A727:A731"/>
    <mergeCell ref="P722:P726"/>
    <mergeCell ref="B727:B731"/>
    <mergeCell ref="C727:C731"/>
    <mergeCell ref="D727:D731"/>
    <mergeCell ref="E727:E731"/>
    <mergeCell ref="F727:F731"/>
    <mergeCell ref="O727:O731"/>
    <mergeCell ref="P727:P731"/>
    <mergeCell ref="B722:B726"/>
    <mergeCell ref="C722:C726"/>
    <mergeCell ref="D722:D726"/>
    <mergeCell ref="E722:E726"/>
    <mergeCell ref="F722:F726"/>
    <mergeCell ref="O722:O726"/>
    <mergeCell ref="O711:O715"/>
    <mergeCell ref="A716:F720"/>
    <mergeCell ref="O716:O720"/>
    <mergeCell ref="P716:P720"/>
    <mergeCell ref="A721:P721"/>
    <mergeCell ref="A711:A715"/>
    <mergeCell ref="B711:B715"/>
    <mergeCell ref="B872:B876"/>
    <mergeCell ref="B877:B881"/>
    <mergeCell ref="A882:F886"/>
    <mergeCell ref="O882:P886"/>
    <mergeCell ref="A877:A881"/>
    <mergeCell ref="A857:A861"/>
    <mergeCell ref="A852:A856"/>
    <mergeCell ref="A847:A851"/>
    <mergeCell ref="A832:A836"/>
    <mergeCell ref="P872:P876"/>
    <mergeCell ref="C877:C881"/>
    <mergeCell ref="D877:D881"/>
    <mergeCell ref="E877:E881"/>
    <mergeCell ref="F877:F881"/>
    <mergeCell ref="O877:O881"/>
    <mergeCell ref="P877:P881"/>
    <mergeCell ref="A872:A876"/>
    <mergeCell ref="C872:C876"/>
    <mergeCell ref="D872:D876"/>
    <mergeCell ref="P867:P871"/>
    <mergeCell ref="A862:A866"/>
    <mergeCell ref="B862:B866"/>
    <mergeCell ref="C862:C866"/>
    <mergeCell ref="D862:D866"/>
    <mergeCell ref="E862:E866"/>
    <mergeCell ref="F862:F866"/>
    <mergeCell ref="A979:F983"/>
    <mergeCell ref="O979:O983"/>
    <mergeCell ref="P979:P983"/>
    <mergeCell ref="A984:P984"/>
    <mergeCell ref="O964:O968"/>
    <mergeCell ref="P964:P968"/>
    <mergeCell ref="A969:A973"/>
    <mergeCell ref="B969:B973"/>
    <mergeCell ref="C969:C973"/>
    <mergeCell ref="D969:D973"/>
    <mergeCell ref="E969:E973"/>
    <mergeCell ref="F969:F973"/>
    <mergeCell ref="O969:O973"/>
    <mergeCell ref="P969:P973"/>
    <mergeCell ref="A964:A968"/>
    <mergeCell ref="B964:B968"/>
    <mergeCell ref="C964:C968"/>
    <mergeCell ref="D964:D968"/>
    <mergeCell ref="E964:E968"/>
    <mergeCell ref="F964:F968"/>
    <mergeCell ref="A1249:A1253"/>
    <mergeCell ref="B1249:B1253"/>
    <mergeCell ref="C1249:C1253"/>
    <mergeCell ref="D1249:D1253"/>
    <mergeCell ref="E1249:E1253"/>
    <mergeCell ref="F1249:F1253"/>
    <mergeCell ref="O1249:O1253"/>
    <mergeCell ref="P1249:P1253"/>
    <mergeCell ref="A1244:A1248"/>
    <mergeCell ref="B1244:B1248"/>
    <mergeCell ref="C1244:C1248"/>
    <mergeCell ref="D1244:D1248"/>
    <mergeCell ref="E1244:E1248"/>
    <mergeCell ref="A1259:A1263"/>
    <mergeCell ref="A1264:A1268"/>
    <mergeCell ref="O1324:O1328"/>
    <mergeCell ref="P1324:P1328"/>
    <mergeCell ref="O1304:O1308"/>
    <mergeCell ref="P1304:P1308"/>
    <mergeCell ref="A1309:A1313"/>
    <mergeCell ref="B1309:B1313"/>
    <mergeCell ref="C1309:C1313"/>
    <mergeCell ref="D1309:D1313"/>
    <mergeCell ref="E1309:E1313"/>
    <mergeCell ref="F1309:F1313"/>
    <mergeCell ref="O1309:O1313"/>
    <mergeCell ref="P1309:P1313"/>
    <mergeCell ref="A1304:A1308"/>
    <mergeCell ref="B1304:B1308"/>
    <mergeCell ref="C1304:C1308"/>
    <mergeCell ref="D1304:D1308"/>
    <mergeCell ref="E1304:E1308"/>
    <mergeCell ref="B1537:B1541"/>
    <mergeCell ref="C1537:C1541"/>
    <mergeCell ref="D1537:D1541"/>
    <mergeCell ref="E1537:E1541"/>
    <mergeCell ref="F1537:F1541"/>
    <mergeCell ref="O1537:O1541"/>
    <mergeCell ref="P1506:P1510"/>
    <mergeCell ref="A1537:A1541"/>
    <mergeCell ref="A1542:A1546"/>
    <mergeCell ref="P1537:P1541"/>
    <mergeCell ref="P1542:P1546"/>
    <mergeCell ref="A1699:A1703"/>
    <mergeCell ref="A1679:A1683"/>
    <mergeCell ref="P1734:P1738"/>
    <mergeCell ref="P1759:P1763"/>
    <mergeCell ref="P1814:P1818"/>
    <mergeCell ref="A1850:A1854"/>
    <mergeCell ref="O1845:O1849"/>
    <mergeCell ref="P1845:P1849"/>
    <mergeCell ref="B1850:B1854"/>
    <mergeCell ref="C1850:C1854"/>
    <mergeCell ref="D1850:D1854"/>
    <mergeCell ref="E1850:E1854"/>
    <mergeCell ref="F1850:F1854"/>
    <mergeCell ref="O1850:O1854"/>
    <mergeCell ref="P1850:P1854"/>
    <mergeCell ref="A1839:F1843"/>
    <mergeCell ref="O1839:O1843"/>
    <mergeCell ref="P1839:P1843"/>
    <mergeCell ref="A1844:P1844"/>
    <mergeCell ref="A1845:A1849"/>
    <mergeCell ref="B1845:B184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77"/>
  <sheetViews>
    <sheetView topLeftCell="A949" zoomScale="110" zoomScaleNormal="110" workbookViewId="0">
      <selection activeCell="G963" sqref="G963"/>
    </sheetView>
  </sheetViews>
  <sheetFormatPr defaultRowHeight="15" x14ac:dyDescent="0.25"/>
  <cols>
    <col min="1" max="1" width="23.42578125" style="46" customWidth="1"/>
    <col min="2" max="2" width="14" style="46" customWidth="1"/>
    <col min="3" max="3" width="16.85546875" style="46" customWidth="1"/>
    <col min="4" max="4" width="9.85546875" style="46" customWidth="1"/>
    <col min="5" max="5" width="9.140625" style="46"/>
    <col min="6" max="6" width="20.42578125" style="46" customWidth="1"/>
    <col min="7" max="7" width="17.85546875" style="46" customWidth="1"/>
    <col min="8" max="14" width="12.140625" style="46" customWidth="1"/>
    <col min="15" max="15" width="13.42578125" style="46" customWidth="1"/>
    <col min="16" max="16" width="68.7109375" style="46" customWidth="1"/>
    <col min="17" max="16384" width="9.140625" style="46"/>
  </cols>
  <sheetData>
    <row r="1" spans="1:16" ht="70.5" customHeight="1" x14ac:dyDescent="0.25">
      <c r="A1" s="189" t="s">
        <v>15</v>
      </c>
      <c r="B1" s="189" t="s">
        <v>16</v>
      </c>
      <c r="C1" s="189" t="s">
        <v>17</v>
      </c>
      <c r="D1" s="189" t="s">
        <v>18</v>
      </c>
      <c r="E1" s="189" t="s">
        <v>19</v>
      </c>
      <c r="F1" s="189" t="s">
        <v>20</v>
      </c>
      <c r="G1" s="189" t="s">
        <v>21</v>
      </c>
      <c r="H1" s="189"/>
      <c r="I1" s="189"/>
      <c r="J1" s="189"/>
      <c r="K1" s="189"/>
      <c r="L1" s="189"/>
      <c r="M1" s="189"/>
      <c r="N1" s="189"/>
      <c r="O1" s="189" t="s">
        <v>22</v>
      </c>
      <c r="P1" s="189" t="s">
        <v>23</v>
      </c>
    </row>
    <row r="2" spans="1:16" ht="24" x14ac:dyDescent="0.25">
      <c r="A2" s="189"/>
      <c r="B2" s="189"/>
      <c r="C2" s="189"/>
      <c r="D2" s="189"/>
      <c r="E2" s="189"/>
      <c r="F2" s="189"/>
      <c r="G2" s="151" t="s">
        <v>24</v>
      </c>
      <c r="H2" s="151" t="s">
        <v>25</v>
      </c>
      <c r="I2" s="151">
        <v>2025</v>
      </c>
      <c r="J2" s="151">
        <v>2026</v>
      </c>
      <c r="K2" s="151">
        <v>2027</v>
      </c>
      <c r="L2" s="151">
        <v>2028</v>
      </c>
      <c r="M2" s="151">
        <v>2029</v>
      </c>
      <c r="N2" s="151">
        <v>2030</v>
      </c>
      <c r="O2" s="189"/>
      <c r="P2" s="189"/>
    </row>
    <row r="3" spans="1:16" x14ac:dyDescent="0.25">
      <c r="A3" s="151">
        <v>1</v>
      </c>
      <c r="B3" s="151">
        <v>2</v>
      </c>
      <c r="C3" s="151">
        <v>3</v>
      </c>
      <c r="D3" s="151">
        <v>4</v>
      </c>
      <c r="E3" s="151">
        <v>5</v>
      </c>
      <c r="F3" s="151">
        <v>6</v>
      </c>
      <c r="G3" s="151">
        <v>7</v>
      </c>
      <c r="H3" s="151">
        <v>8</v>
      </c>
      <c r="I3" s="151">
        <v>9</v>
      </c>
      <c r="J3" s="151">
        <v>10</v>
      </c>
      <c r="K3" s="151">
        <v>11</v>
      </c>
      <c r="L3" s="151">
        <v>12</v>
      </c>
      <c r="M3" s="151">
        <v>13</v>
      </c>
      <c r="N3" s="151">
        <v>14</v>
      </c>
      <c r="O3" s="151">
        <v>15</v>
      </c>
      <c r="P3" s="151">
        <v>16</v>
      </c>
    </row>
    <row r="4" spans="1:16" ht="15.75" customHeight="1" x14ac:dyDescent="0.25">
      <c r="A4" s="208" t="s">
        <v>29</v>
      </c>
      <c r="B4" s="208"/>
      <c r="C4" s="208"/>
      <c r="D4" s="208"/>
      <c r="E4" s="208"/>
      <c r="F4" s="208"/>
      <c r="G4" s="208"/>
      <c r="H4" s="208"/>
      <c r="I4" s="208"/>
      <c r="J4" s="208"/>
      <c r="K4" s="208"/>
      <c r="L4" s="208"/>
      <c r="M4" s="208"/>
      <c r="N4" s="208"/>
      <c r="O4" s="208"/>
      <c r="P4" s="208"/>
    </row>
    <row r="5" spans="1:16" ht="36" customHeight="1" x14ac:dyDescent="0.25">
      <c r="A5" s="190" t="s">
        <v>2857</v>
      </c>
      <c r="B5" s="189" t="s">
        <v>2858</v>
      </c>
      <c r="C5" s="189" t="s">
        <v>29</v>
      </c>
      <c r="D5" s="189" t="s">
        <v>12</v>
      </c>
      <c r="E5" s="189" t="s">
        <v>2859</v>
      </c>
      <c r="F5" s="189" t="s">
        <v>2860</v>
      </c>
      <c r="G5" s="170" t="s">
        <v>2861</v>
      </c>
      <c r="H5" s="32">
        <f>SUM(H6:H9)</f>
        <v>270</v>
      </c>
      <c r="I5" s="32">
        <f t="shared" ref="I5:N5" si="0">SUM(I6:I9)</f>
        <v>0</v>
      </c>
      <c r="J5" s="32">
        <f t="shared" si="0"/>
        <v>150</v>
      </c>
      <c r="K5" s="32">
        <f t="shared" si="0"/>
        <v>120</v>
      </c>
      <c r="L5" s="32">
        <f t="shared" si="0"/>
        <v>0</v>
      </c>
      <c r="M5" s="32">
        <f t="shared" si="0"/>
        <v>0</v>
      </c>
      <c r="N5" s="32">
        <f t="shared" si="0"/>
        <v>0</v>
      </c>
      <c r="O5" s="189">
        <v>5000</v>
      </c>
      <c r="P5" s="189"/>
    </row>
    <row r="6" spans="1:16" x14ac:dyDescent="0.25">
      <c r="A6" s="190"/>
      <c r="B6" s="189"/>
      <c r="C6" s="189"/>
      <c r="D6" s="189"/>
      <c r="E6" s="189"/>
      <c r="F6" s="189"/>
      <c r="G6" s="170" t="s">
        <v>35</v>
      </c>
      <c r="H6" s="32">
        <f>SUM(I6:N6)</f>
        <v>0</v>
      </c>
      <c r="I6" s="32">
        <v>0</v>
      </c>
      <c r="J6" s="32">
        <v>0</v>
      </c>
      <c r="K6" s="32">
        <v>0</v>
      </c>
      <c r="L6" s="32">
        <v>0</v>
      </c>
      <c r="M6" s="32">
        <v>0</v>
      </c>
      <c r="N6" s="32">
        <v>0</v>
      </c>
      <c r="O6" s="189"/>
      <c r="P6" s="189"/>
    </row>
    <row r="7" spans="1:16" ht="36" x14ac:dyDescent="0.25">
      <c r="A7" s="190"/>
      <c r="B7" s="189"/>
      <c r="C7" s="189"/>
      <c r="D7" s="189"/>
      <c r="E7" s="189"/>
      <c r="F7" s="189"/>
      <c r="G7" s="170" t="s">
        <v>7</v>
      </c>
      <c r="H7" s="32">
        <f t="shared" ref="H7:H69" si="1">SUM(I7:N7)</f>
        <v>135</v>
      </c>
      <c r="I7" s="32">
        <v>0</v>
      </c>
      <c r="J7" s="32">
        <v>75</v>
      </c>
      <c r="K7" s="32">
        <v>60</v>
      </c>
      <c r="L7" s="32">
        <v>0</v>
      </c>
      <c r="M7" s="32">
        <v>0</v>
      </c>
      <c r="N7" s="32">
        <v>0</v>
      </c>
      <c r="O7" s="189"/>
      <c r="P7" s="189"/>
    </row>
    <row r="8" spans="1:16" x14ac:dyDescent="0.25">
      <c r="A8" s="190"/>
      <c r="B8" s="189"/>
      <c r="C8" s="189"/>
      <c r="D8" s="189"/>
      <c r="E8" s="189"/>
      <c r="F8" s="189"/>
      <c r="G8" s="170" t="s">
        <v>8</v>
      </c>
      <c r="H8" s="32">
        <f t="shared" si="1"/>
        <v>135</v>
      </c>
      <c r="I8" s="32">
        <v>0</v>
      </c>
      <c r="J8" s="32">
        <v>75</v>
      </c>
      <c r="K8" s="32">
        <v>60</v>
      </c>
      <c r="L8" s="32">
        <v>0</v>
      </c>
      <c r="M8" s="32">
        <v>0</v>
      </c>
      <c r="N8" s="32">
        <v>0</v>
      </c>
      <c r="O8" s="189"/>
      <c r="P8" s="189"/>
    </row>
    <row r="9" spans="1:16" ht="24" x14ac:dyDescent="0.25">
      <c r="A9" s="190"/>
      <c r="B9" s="189"/>
      <c r="C9" s="189"/>
      <c r="D9" s="189"/>
      <c r="E9" s="189"/>
      <c r="F9" s="189"/>
      <c r="G9" s="170" t="s">
        <v>9</v>
      </c>
      <c r="H9" s="32">
        <f t="shared" si="1"/>
        <v>0</v>
      </c>
      <c r="I9" s="32">
        <v>0</v>
      </c>
      <c r="J9" s="32">
        <v>0</v>
      </c>
      <c r="K9" s="32">
        <v>0</v>
      </c>
      <c r="L9" s="32">
        <v>0</v>
      </c>
      <c r="M9" s="32">
        <v>0</v>
      </c>
      <c r="N9" s="32">
        <v>0</v>
      </c>
      <c r="O9" s="189"/>
      <c r="P9" s="189"/>
    </row>
    <row r="10" spans="1:16" ht="37.5" customHeight="1" x14ac:dyDescent="0.25">
      <c r="A10" s="190" t="s">
        <v>2862</v>
      </c>
      <c r="B10" s="189" t="s">
        <v>2863</v>
      </c>
      <c r="C10" s="189" t="s">
        <v>29</v>
      </c>
      <c r="D10" s="189">
        <v>2025</v>
      </c>
      <c r="E10" s="189" t="s">
        <v>2864</v>
      </c>
      <c r="F10" s="189" t="s">
        <v>2865</v>
      </c>
      <c r="G10" s="170" t="s">
        <v>4</v>
      </c>
      <c r="H10" s="32">
        <f>SUM(H11:H14)</f>
        <v>3</v>
      </c>
      <c r="I10" s="32">
        <f t="shared" ref="I10:N10" si="2">SUM(I11:I14)</f>
        <v>3</v>
      </c>
      <c r="J10" s="32">
        <f t="shared" si="2"/>
        <v>0</v>
      </c>
      <c r="K10" s="32">
        <f t="shared" si="2"/>
        <v>0</v>
      </c>
      <c r="L10" s="32">
        <f t="shared" si="2"/>
        <v>0</v>
      </c>
      <c r="M10" s="32">
        <f t="shared" si="2"/>
        <v>0</v>
      </c>
      <c r="N10" s="32">
        <f t="shared" si="2"/>
        <v>0</v>
      </c>
      <c r="O10" s="192">
        <v>30000</v>
      </c>
      <c r="P10" s="189" t="s">
        <v>2866</v>
      </c>
    </row>
    <row r="11" spans="1:16" x14ac:dyDescent="0.25">
      <c r="A11" s="190"/>
      <c r="B11" s="189"/>
      <c r="C11" s="189"/>
      <c r="D11" s="189"/>
      <c r="E11" s="189"/>
      <c r="F11" s="189"/>
      <c r="G11" s="170" t="s">
        <v>546</v>
      </c>
      <c r="H11" s="32">
        <f t="shared" si="1"/>
        <v>0</v>
      </c>
      <c r="I11" s="116">
        <v>0</v>
      </c>
      <c r="J11" s="116">
        <v>0</v>
      </c>
      <c r="K11" s="32">
        <v>0</v>
      </c>
      <c r="L11" s="32">
        <v>0</v>
      </c>
      <c r="M11" s="116">
        <v>0</v>
      </c>
      <c r="N11" s="116">
        <v>0</v>
      </c>
      <c r="O11" s="192"/>
      <c r="P11" s="189"/>
    </row>
    <row r="12" spans="1:16" ht="24" x14ac:dyDescent="0.25">
      <c r="A12" s="190"/>
      <c r="B12" s="189"/>
      <c r="C12" s="189"/>
      <c r="D12" s="189"/>
      <c r="E12" s="189"/>
      <c r="F12" s="189"/>
      <c r="G12" s="170" t="s">
        <v>617</v>
      </c>
      <c r="H12" s="32">
        <f t="shared" si="1"/>
        <v>0</v>
      </c>
      <c r="I12" s="116">
        <v>0</v>
      </c>
      <c r="J12" s="116">
        <v>0</v>
      </c>
      <c r="K12" s="32">
        <v>0</v>
      </c>
      <c r="L12" s="32">
        <v>0</v>
      </c>
      <c r="M12" s="116">
        <v>0</v>
      </c>
      <c r="N12" s="116">
        <v>0</v>
      </c>
      <c r="O12" s="192"/>
      <c r="P12" s="189"/>
    </row>
    <row r="13" spans="1:16" x14ac:dyDescent="0.25">
      <c r="A13" s="190"/>
      <c r="B13" s="189"/>
      <c r="C13" s="189"/>
      <c r="D13" s="189"/>
      <c r="E13" s="189"/>
      <c r="F13" s="189"/>
      <c r="G13" s="170" t="s">
        <v>8</v>
      </c>
      <c r="H13" s="32">
        <f t="shared" si="1"/>
        <v>3</v>
      </c>
      <c r="I13" s="116">
        <v>3</v>
      </c>
      <c r="J13" s="116">
        <v>0</v>
      </c>
      <c r="K13" s="32">
        <v>0</v>
      </c>
      <c r="L13" s="32">
        <v>0</v>
      </c>
      <c r="M13" s="116">
        <v>0</v>
      </c>
      <c r="N13" s="116">
        <v>0</v>
      </c>
      <c r="O13" s="192"/>
      <c r="P13" s="189"/>
    </row>
    <row r="14" spans="1:16" ht="24" x14ac:dyDescent="0.25">
      <c r="A14" s="190"/>
      <c r="B14" s="189"/>
      <c r="C14" s="189"/>
      <c r="D14" s="189"/>
      <c r="E14" s="189"/>
      <c r="F14" s="189"/>
      <c r="G14" s="170" t="s">
        <v>9</v>
      </c>
      <c r="H14" s="32">
        <f t="shared" si="1"/>
        <v>0</v>
      </c>
      <c r="I14" s="116">
        <v>0</v>
      </c>
      <c r="J14" s="116">
        <v>0</v>
      </c>
      <c r="K14" s="116">
        <v>0</v>
      </c>
      <c r="L14" s="116">
        <v>0</v>
      </c>
      <c r="M14" s="116">
        <v>0</v>
      </c>
      <c r="N14" s="116">
        <v>0</v>
      </c>
      <c r="O14" s="192"/>
      <c r="P14" s="189"/>
    </row>
    <row r="15" spans="1:16" ht="48.75" customHeight="1" x14ac:dyDescent="0.25">
      <c r="A15" s="190" t="s">
        <v>2867</v>
      </c>
      <c r="B15" s="189" t="s">
        <v>2868</v>
      </c>
      <c r="C15" s="189" t="s">
        <v>29</v>
      </c>
      <c r="D15" s="189">
        <v>2028</v>
      </c>
      <c r="E15" s="189" t="s">
        <v>2869</v>
      </c>
      <c r="F15" s="189" t="s">
        <v>453</v>
      </c>
      <c r="G15" s="170" t="s">
        <v>4</v>
      </c>
      <c r="H15" s="32">
        <f>SUM(H16:H19)</f>
        <v>40.000000000000007</v>
      </c>
      <c r="I15" s="32">
        <f t="shared" ref="I15:N15" si="3">SUM(I16:I19)</f>
        <v>0</v>
      </c>
      <c r="J15" s="32">
        <f t="shared" si="3"/>
        <v>0</v>
      </c>
      <c r="K15" s="32">
        <f t="shared" si="3"/>
        <v>0</v>
      </c>
      <c r="L15" s="32">
        <f t="shared" si="3"/>
        <v>40.000000000000007</v>
      </c>
      <c r="M15" s="32">
        <f t="shared" si="3"/>
        <v>0</v>
      </c>
      <c r="N15" s="32">
        <f t="shared" si="3"/>
        <v>0</v>
      </c>
      <c r="O15" s="192">
        <v>30000</v>
      </c>
      <c r="P15" s="189" t="s">
        <v>2866</v>
      </c>
    </row>
    <row r="16" spans="1:16" x14ac:dyDescent="0.25">
      <c r="A16" s="190"/>
      <c r="B16" s="189"/>
      <c r="C16" s="189"/>
      <c r="D16" s="189"/>
      <c r="E16" s="189"/>
      <c r="F16" s="189"/>
      <c r="G16" s="170" t="s">
        <v>546</v>
      </c>
      <c r="H16" s="32">
        <f t="shared" si="1"/>
        <v>39.6</v>
      </c>
      <c r="I16" s="116">
        <v>0</v>
      </c>
      <c r="J16" s="116">
        <v>0</v>
      </c>
      <c r="K16" s="32">
        <v>0</v>
      </c>
      <c r="L16" s="32">
        <v>39.6</v>
      </c>
      <c r="M16" s="116">
        <v>0</v>
      </c>
      <c r="N16" s="116">
        <v>0</v>
      </c>
      <c r="O16" s="192"/>
      <c r="P16" s="189"/>
    </row>
    <row r="17" spans="1:16" ht="24" x14ac:dyDescent="0.25">
      <c r="A17" s="190"/>
      <c r="B17" s="189"/>
      <c r="C17" s="189"/>
      <c r="D17" s="189"/>
      <c r="E17" s="189"/>
      <c r="F17" s="189"/>
      <c r="G17" s="170" t="s">
        <v>617</v>
      </c>
      <c r="H17" s="32">
        <f t="shared" si="1"/>
        <v>0.2</v>
      </c>
      <c r="I17" s="116">
        <v>0</v>
      </c>
      <c r="J17" s="116">
        <v>0</v>
      </c>
      <c r="K17" s="32">
        <v>0</v>
      </c>
      <c r="L17" s="32">
        <v>0.2</v>
      </c>
      <c r="M17" s="116">
        <v>0</v>
      </c>
      <c r="N17" s="116">
        <v>0</v>
      </c>
      <c r="O17" s="192"/>
      <c r="P17" s="189"/>
    </row>
    <row r="18" spans="1:16" x14ac:dyDescent="0.25">
      <c r="A18" s="190"/>
      <c r="B18" s="189"/>
      <c r="C18" s="189"/>
      <c r="D18" s="189"/>
      <c r="E18" s="189"/>
      <c r="F18" s="189"/>
      <c r="G18" s="170" t="s">
        <v>8</v>
      </c>
      <c r="H18" s="32">
        <f t="shared" si="1"/>
        <v>0.2</v>
      </c>
      <c r="I18" s="116">
        <v>0</v>
      </c>
      <c r="J18" s="116">
        <v>0</v>
      </c>
      <c r="K18" s="32">
        <v>0</v>
      </c>
      <c r="L18" s="32">
        <v>0.2</v>
      </c>
      <c r="M18" s="116">
        <v>0</v>
      </c>
      <c r="N18" s="116">
        <v>0</v>
      </c>
      <c r="O18" s="192"/>
      <c r="P18" s="189"/>
    </row>
    <row r="19" spans="1:16" ht="24" x14ac:dyDescent="0.25">
      <c r="A19" s="190"/>
      <c r="B19" s="189"/>
      <c r="C19" s="189"/>
      <c r="D19" s="189"/>
      <c r="E19" s="189"/>
      <c r="F19" s="189"/>
      <c r="G19" s="170" t="s">
        <v>9</v>
      </c>
      <c r="H19" s="32">
        <f t="shared" si="1"/>
        <v>0</v>
      </c>
      <c r="I19" s="116">
        <v>0</v>
      </c>
      <c r="J19" s="116">
        <v>0</v>
      </c>
      <c r="K19" s="116">
        <v>0</v>
      </c>
      <c r="L19" s="116">
        <v>0</v>
      </c>
      <c r="M19" s="116">
        <v>0</v>
      </c>
      <c r="N19" s="116">
        <v>0</v>
      </c>
      <c r="O19" s="192"/>
      <c r="P19" s="189"/>
    </row>
    <row r="20" spans="1:16" ht="36" customHeight="1" x14ac:dyDescent="0.25">
      <c r="A20" s="190" t="s">
        <v>2870</v>
      </c>
      <c r="B20" s="189" t="s">
        <v>2863</v>
      </c>
      <c r="C20" s="189" t="s">
        <v>29</v>
      </c>
      <c r="D20" s="189">
        <v>2025</v>
      </c>
      <c r="E20" s="205" t="s">
        <v>4080</v>
      </c>
      <c r="F20" s="189" t="s">
        <v>2865</v>
      </c>
      <c r="G20" s="170" t="s">
        <v>4</v>
      </c>
      <c r="H20" s="32">
        <f>SUM(H21:H24)</f>
        <v>3.4</v>
      </c>
      <c r="I20" s="32">
        <f t="shared" ref="I20:N20" si="4">SUM(I21:I24)</f>
        <v>3.4</v>
      </c>
      <c r="J20" s="32">
        <f t="shared" si="4"/>
        <v>0</v>
      </c>
      <c r="K20" s="32">
        <f t="shared" si="4"/>
        <v>0</v>
      </c>
      <c r="L20" s="32">
        <f t="shared" si="4"/>
        <v>0</v>
      </c>
      <c r="M20" s="32">
        <f t="shared" si="4"/>
        <v>0</v>
      </c>
      <c r="N20" s="32">
        <f t="shared" si="4"/>
        <v>0</v>
      </c>
      <c r="O20" s="189">
        <v>60365</v>
      </c>
      <c r="P20" s="189" t="s">
        <v>2866</v>
      </c>
    </row>
    <row r="21" spans="1:16" x14ac:dyDescent="0.25">
      <c r="A21" s="190"/>
      <c r="B21" s="189"/>
      <c r="C21" s="189"/>
      <c r="D21" s="189"/>
      <c r="E21" s="206"/>
      <c r="F21" s="189"/>
      <c r="G21" s="170" t="s">
        <v>35</v>
      </c>
      <c r="H21" s="32">
        <f t="shared" si="1"/>
        <v>0</v>
      </c>
      <c r="I21" s="32">
        <v>0</v>
      </c>
      <c r="J21" s="32">
        <v>0</v>
      </c>
      <c r="K21" s="32">
        <v>0</v>
      </c>
      <c r="L21" s="32">
        <v>0</v>
      </c>
      <c r="M21" s="32">
        <v>0</v>
      </c>
      <c r="N21" s="32">
        <v>0</v>
      </c>
      <c r="O21" s="189"/>
      <c r="P21" s="189"/>
    </row>
    <row r="22" spans="1:16" ht="36" x14ac:dyDescent="0.25">
      <c r="A22" s="190"/>
      <c r="B22" s="189"/>
      <c r="C22" s="189"/>
      <c r="D22" s="189"/>
      <c r="E22" s="206"/>
      <c r="F22" s="189"/>
      <c r="G22" s="170" t="s">
        <v>7</v>
      </c>
      <c r="H22" s="32">
        <f t="shared" si="1"/>
        <v>0</v>
      </c>
      <c r="I22" s="32">
        <v>0</v>
      </c>
      <c r="J22" s="32">
        <v>0</v>
      </c>
      <c r="K22" s="32">
        <v>0</v>
      </c>
      <c r="L22" s="32">
        <v>0</v>
      </c>
      <c r="M22" s="32">
        <v>0</v>
      </c>
      <c r="N22" s="32">
        <v>0</v>
      </c>
      <c r="O22" s="189"/>
      <c r="P22" s="189"/>
    </row>
    <row r="23" spans="1:16" x14ac:dyDescent="0.25">
      <c r="A23" s="190"/>
      <c r="B23" s="189"/>
      <c r="C23" s="189"/>
      <c r="D23" s="189"/>
      <c r="E23" s="206"/>
      <c r="F23" s="189"/>
      <c r="G23" s="170" t="s">
        <v>8</v>
      </c>
      <c r="H23" s="32">
        <f t="shared" si="1"/>
        <v>3.4</v>
      </c>
      <c r="I23" s="32">
        <v>3.4</v>
      </c>
      <c r="J23" s="32">
        <v>0</v>
      </c>
      <c r="K23" s="32">
        <v>0</v>
      </c>
      <c r="L23" s="32">
        <v>0</v>
      </c>
      <c r="M23" s="32">
        <v>0</v>
      </c>
      <c r="N23" s="32">
        <v>0</v>
      </c>
      <c r="O23" s="189"/>
      <c r="P23" s="189"/>
    </row>
    <row r="24" spans="1:16" ht="24" x14ac:dyDescent="0.25">
      <c r="A24" s="190"/>
      <c r="B24" s="189"/>
      <c r="C24" s="189"/>
      <c r="D24" s="189"/>
      <c r="E24" s="207"/>
      <c r="F24" s="189"/>
      <c r="G24" s="170" t="s">
        <v>9</v>
      </c>
      <c r="H24" s="32">
        <f t="shared" si="1"/>
        <v>0</v>
      </c>
      <c r="I24" s="32">
        <v>0</v>
      </c>
      <c r="J24" s="32">
        <v>0</v>
      </c>
      <c r="K24" s="32">
        <v>0</v>
      </c>
      <c r="L24" s="32">
        <v>0</v>
      </c>
      <c r="M24" s="32">
        <v>0</v>
      </c>
      <c r="N24" s="32">
        <v>0</v>
      </c>
      <c r="O24" s="189"/>
      <c r="P24" s="189"/>
    </row>
    <row r="25" spans="1:16" ht="36" customHeight="1" x14ac:dyDescent="0.25">
      <c r="A25" s="190" t="s">
        <v>2871</v>
      </c>
      <c r="B25" s="189" t="s">
        <v>2872</v>
      </c>
      <c r="C25" s="189" t="s">
        <v>29</v>
      </c>
      <c r="D25" s="189" t="s">
        <v>150</v>
      </c>
      <c r="E25" s="189">
        <v>6917.9</v>
      </c>
      <c r="F25" s="205" t="s">
        <v>4081</v>
      </c>
      <c r="G25" s="170" t="s">
        <v>4</v>
      </c>
      <c r="H25" s="32">
        <f>SUM(H26:H29)</f>
        <v>247.1</v>
      </c>
      <c r="I25" s="32">
        <f t="shared" ref="I25:N25" si="5">SUM(I26:I29)</f>
        <v>207.10000000000002</v>
      </c>
      <c r="J25" s="32">
        <f t="shared" si="5"/>
        <v>40.000000000000007</v>
      </c>
      <c r="K25" s="32">
        <f t="shared" si="5"/>
        <v>0</v>
      </c>
      <c r="L25" s="32">
        <f t="shared" si="5"/>
        <v>0</v>
      </c>
      <c r="M25" s="32">
        <f t="shared" si="5"/>
        <v>0</v>
      </c>
      <c r="N25" s="32">
        <f t="shared" si="5"/>
        <v>0</v>
      </c>
      <c r="O25" s="189">
        <v>60365</v>
      </c>
      <c r="P25" s="189" t="s">
        <v>2866</v>
      </c>
    </row>
    <row r="26" spans="1:16" x14ac:dyDescent="0.25">
      <c r="A26" s="190"/>
      <c r="B26" s="189"/>
      <c r="C26" s="189"/>
      <c r="D26" s="189"/>
      <c r="E26" s="189"/>
      <c r="F26" s="206"/>
      <c r="G26" s="170" t="s">
        <v>35</v>
      </c>
      <c r="H26" s="32">
        <f t="shared" si="1"/>
        <v>110.9</v>
      </c>
      <c r="I26" s="32">
        <v>71.3</v>
      </c>
      <c r="J26" s="32">
        <v>39.6</v>
      </c>
      <c r="K26" s="32">
        <v>0</v>
      </c>
      <c r="L26" s="32">
        <v>0</v>
      </c>
      <c r="M26" s="32">
        <v>0</v>
      </c>
      <c r="N26" s="32">
        <v>0</v>
      </c>
      <c r="O26" s="189"/>
      <c r="P26" s="189"/>
    </row>
    <row r="27" spans="1:16" ht="36" x14ac:dyDescent="0.25">
      <c r="A27" s="190"/>
      <c r="B27" s="189"/>
      <c r="C27" s="189"/>
      <c r="D27" s="189"/>
      <c r="E27" s="189"/>
      <c r="F27" s="206"/>
      <c r="G27" s="170" t="s">
        <v>7</v>
      </c>
      <c r="H27" s="32">
        <f t="shared" si="1"/>
        <v>0.60000000000000009</v>
      </c>
      <c r="I27" s="32">
        <v>0.4</v>
      </c>
      <c r="J27" s="32">
        <v>0.2</v>
      </c>
      <c r="K27" s="32">
        <v>0</v>
      </c>
      <c r="L27" s="32">
        <v>0</v>
      </c>
      <c r="M27" s="32">
        <v>0</v>
      </c>
      <c r="N27" s="32">
        <v>0</v>
      </c>
      <c r="O27" s="189"/>
      <c r="P27" s="189"/>
    </row>
    <row r="28" spans="1:16" x14ac:dyDescent="0.25">
      <c r="A28" s="190"/>
      <c r="B28" s="189"/>
      <c r="C28" s="189"/>
      <c r="D28" s="189"/>
      <c r="E28" s="189"/>
      <c r="F28" s="206"/>
      <c r="G28" s="170" t="s">
        <v>8</v>
      </c>
      <c r="H28" s="32">
        <f t="shared" si="1"/>
        <v>135.6</v>
      </c>
      <c r="I28" s="32">
        <v>135.4</v>
      </c>
      <c r="J28" s="32">
        <v>0.2</v>
      </c>
      <c r="K28" s="32">
        <v>0</v>
      </c>
      <c r="L28" s="32">
        <v>0</v>
      </c>
      <c r="M28" s="32">
        <v>0</v>
      </c>
      <c r="N28" s="32">
        <v>0</v>
      </c>
      <c r="O28" s="189"/>
      <c r="P28" s="189"/>
    </row>
    <row r="29" spans="1:16" ht="24" x14ac:dyDescent="0.25">
      <c r="A29" s="190"/>
      <c r="B29" s="189"/>
      <c r="C29" s="189"/>
      <c r="D29" s="189"/>
      <c r="E29" s="189"/>
      <c r="F29" s="207"/>
      <c r="G29" s="170" t="s">
        <v>9</v>
      </c>
      <c r="H29" s="32">
        <f t="shared" si="1"/>
        <v>0</v>
      </c>
      <c r="I29" s="32">
        <v>0</v>
      </c>
      <c r="J29" s="32">
        <v>0</v>
      </c>
      <c r="K29" s="32">
        <v>0</v>
      </c>
      <c r="L29" s="32">
        <v>0</v>
      </c>
      <c r="M29" s="32">
        <v>0</v>
      </c>
      <c r="N29" s="32">
        <v>0</v>
      </c>
      <c r="O29" s="189"/>
      <c r="P29" s="189"/>
    </row>
    <row r="30" spans="1:16" ht="36" customHeight="1" x14ac:dyDescent="0.25">
      <c r="A30" s="190" t="s">
        <v>2873</v>
      </c>
      <c r="B30" s="189" t="s">
        <v>2863</v>
      </c>
      <c r="C30" s="189" t="s">
        <v>29</v>
      </c>
      <c r="D30" s="189">
        <v>2025</v>
      </c>
      <c r="E30" s="189">
        <v>4517</v>
      </c>
      <c r="F30" s="189" t="s">
        <v>2865</v>
      </c>
      <c r="G30" s="170" t="s">
        <v>4</v>
      </c>
      <c r="H30" s="32">
        <f>SUM(H31:H34)</f>
        <v>4.5</v>
      </c>
      <c r="I30" s="32">
        <f t="shared" ref="I30:N30" si="6">SUM(I31:I34)</f>
        <v>4.5</v>
      </c>
      <c r="J30" s="32">
        <f t="shared" si="6"/>
        <v>0</v>
      </c>
      <c r="K30" s="32">
        <f t="shared" si="6"/>
        <v>0</v>
      </c>
      <c r="L30" s="32">
        <f t="shared" si="6"/>
        <v>0</v>
      </c>
      <c r="M30" s="32">
        <f t="shared" si="6"/>
        <v>0</v>
      </c>
      <c r="N30" s="32">
        <f t="shared" si="6"/>
        <v>0</v>
      </c>
      <c r="O30" s="189">
        <v>70000</v>
      </c>
      <c r="P30" s="189" t="s">
        <v>2874</v>
      </c>
    </row>
    <row r="31" spans="1:16" x14ac:dyDescent="0.25">
      <c r="A31" s="190"/>
      <c r="B31" s="189"/>
      <c r="C31" s="189"/>
      <c r="D31" s="189"/>
      <c r="E31" s="189"/>
      <c r="F31" s="189"/>
      <c r="G31" s="170" t="s">
        <v>35</v>
      </c>
      <c r="H31" s="32">
        <f t="shared" si="1"/>
        <v>0</v>
      </c>
      <c r="I31" s="32">
        <v>0</v>
      </c>
      <c r="J31" s="116">
        <v>0</v>
      </c>
      <c r="K31" s="116">
        <v>0</v>
      </c>
      <c r="L31" s="32">
        <v>0</v>
      </c>
      <c r="M31" s="32">
        <v>0</v>
      </c>
      <c r="N31" s="116">
        <v>0</v>
      </c>
      <c r="O31" s="189"/>
      <c r="P31" s="189"/>
    </row>
    <row r="32" spans="1:16" ht="36" x14ac:dyDescent="0.25">
      <c r="A32" s="190"/>
      <c r="B32" s="189"/>
      <c r="C32" s="189"/>
      <c r="D32" s="189"/>
      <c r="E32" s="189"/>
      <c r="F32" s="189"/>
      <c r="G32" s="170" t="s">
        <v>7</v>
      </c>
      <c r="H32" s="32">
        <f t="shared" si="1"/>
        <v>0</v>
      </c>
      <c r="I32" s="32">
        <v>0</v>
      </c>
      <c r="J32" s="116">
        <v>0</v>
      </c>
      <c r="K32" s="116">
        <v>0</v>
      </c>
      <c r="L32" s="32">
        <v>0</v>
      </c>
      <c r="M32" s="32">
        <v>0</v>
      </c>
      <c r="N32" s="116">
        <v>0</v>
      </c>
      <c r="O32" s="189"/>
      <c r="P32" s="189"/>
    </row>
    <row r="33" spans="1:16" x14ac:dyDescent="0.25">
      <c r="A33" s="190"/>
      <c r="B33" s="189"/>
      <c r="C33" s="189"/>
      <c r="D33" s="189"/>
      <c r="E33" s="189"/>
      <c r="F33" s="189"/>
      <c r="G33" s="170" t="s">
        <v>8</v>
      </c>
      <c r="H33" s="32">
        <f t="shared" si="1"/>
        <v>4.5</v>
      </c>
      <c r="I33" s="32">
        <v>4.5</v>
      </c>
      <c r="J33" s="116">
        <v>0</v>
      </c>
      <c r="K33" s="116">
        <v>0</v>
      </c>
      <c r="L33" s="32">
        <v>0</v>
      </c>
      <c r="M33" s="32">
        <v>0</v>
      </c>
      <c r="N33" s="116">
        <v>0</v>
      </c>
      <c r="O33" s="189"/>
      <c r="P33" s="189"/>
    </row>
    <row r="34" spans="1:16" ht="24" x14ac:dyDescent="0.25">
      <c r="A34" s="190"/>
      <c r="B34" s="189"/>
      <c r="C34" s="189"/>
      <c r="D34" s="189"/>
      <c r="E34" s="189"/>
      <c r="F34" s="189"/>
      <c r="G34" s="170" t="s">
        <v>9</v>
      </c>
      <c r="H34" s="32">
        <f t="shared" si="1"/>
        <v>0</v>
      </c>
      <c r="I34" s="116">
        <v>0</v>
      </c>
      <c r="J34" s="116">
        <v>0</v>
      </c>
      <c r="K34" s="116">
        <v>0</v>
      </c>
      <c r="L34" s="32">
        <v>0</v>
      </c>
      <c r="M34" s="32">
        <v>0</v>
      </c>
      <c r="N34" s="116">
        <v>0</v>
      </c>
      <c r="O34" s="189"/>
      <c r="P34" s="189"/>
    </row>
    <row r="35" spans="1:16" ht="36" customHeight="1" x14ac:dyDescent="0.25">
      <c r="A35" s="190" t="s">
        <v>2875</v>
      </c>
      <c r="B35" s="189" t="s">
        <v>2876</v>
      </c>
      <c r="C35" s="189" t="s">
        <v>29</v>
      </c>
      <c r="D35" s="189">
        <v>2025</v>
      </c>
      <c r="E35" s="189">
        <v>4517</v>
      </c>
      <c r="F35" s="189" t="s">
        <v>453</v>
      </c>
      <c r="G35" s="170" t="s">
        <v>4</v>
      </c>
      <c r="H35" s="32">
        <f>SUM(H36:H39)</f>
        <v>100</v>
      </c>
      <c r="I35" s="32">
        <f t="shared" ref="I35:N35" si="7">SUM(I36:I39)</f>
        <v>0</v>
      </c>
      <c r="J35" s="32">
        <f t="shared" si="7"/>
        <v>0</v>
      </c>
      <c r="K35" s="32">
        <f t="shared" si="7"/>
        <v>0</v>
      </c>
      <c r="L35" s="32">
        <f t="shared" si="7"/>
        <v>0</v>
      </c>
      <c r="M35" s="32">
        <f t="shared" si="7"/>
        <v>100</v>
      </c>
      <c r="N35" s="32">
        <f t="shared" si="7"/>
        <v>0</v>
      </c>
      <c r="O35" s="189">
        <v>70000</v>
      </c>
      <c r="P35" s="189" t="s">
        <v>2866</v>
      </c>
    </row>
    <row r="36" spans="1:16" x14ac:dyDescent="0.25">
      <c r="A36" s="190"/>
      <c r="B36" s="189"/>
      <c r="C36" s="189"/>
      <c r="D36" s="189"/>
      <c r="E36" s="189"/>
      <c r="F36" s="189"/>
      <c r="G36" s="170" t="s">
        <v>35</v>
      </c>
      <c r="H36" s="32">
        <f t="shared" si="1"/>
        <v>99</v>
      </c>
      <c r="I36" s="116">
        <v>0</v>
      </c>
      <c r="J36" s="116">
        <v>0</v>
      </c>
      <c r="K36" s="116">
        <v>0</v>
      </c>
      <c r="L36" s="32">
        <v>0</v>
      </c>
      <c r="M36" s="32">
        <v>99</v>
      </c>
      <c r="N36" s="116">
        <v>0</v>
      </c>
      <c r="O36" s="189"/>
      <c r="P36" s="189"/>
    </row>
    <row r="37" spans="1:16" ht="36" x14ac:dyDescent="0.25">
      <c r="A37" s="190"/>
      <c r="B37" s="189"/>
      <c r="C37" s="189"/>
      <c r="D37" s="189"/>
      <c r="E37" s="189"/>
      <c r="F37" s="189"/>
      <c r="G37" s="170" t="s">
        <v>7</v>
      </c>
      <c r="H37" s="32">
        <f t="shared" si="1"/>
        <v>0.5</v>
      </c>
      <c r="I37" s="116">
        <v>0</v>
      </c>
      <c r="J37" s="116">
        <v>0</v>
      </c>
      <c r="K37" s="116">
        <v>0</v>
      </c>
      <c r="L37" s="32">
        <v>0</v>
      </c>
      <c r="M37" s="32">
        <v>0.5</v>
      </c>
      <c r="N37" s="116">
        <v>0</v>
      </c>
      <c r="O37" s="189"/>
      <c r="P37" s="189"/>
    </row>
    <row r="38" spans="1:16" x14ac:dyDescent="0.25">
      <c r="A38" s="190"/>
      <c r="B38" s="189"/>
      <c r="C38" s="189"/>
      <c r="D38" s="189"/>
      <c r="E38" s="189"/>
      <c r="F38" s="189"/>
      <c r="G38" s="170" t="s">
        <v>8</v>
      </c>
      <c r="H38" s="32">
        <f t="shared" si="1"/>
        <v>0.5</v>
      </c>
      <c r="I38" s="116">
        <v>0</v>
      </c>
      <c r="J38" s="116">
        <v>0</v>
      </c>
      <c r="K38" s="116">
        <v>0</v>
      </c>
      <c r="L38" s="32">
        <v>0</v>
      </c>
      <c r="M38" s="32">
        <v>0.5</v>
      </c>
      <c r="N38" s="116">
        <v>0</v>
      </c>
      <c r="O38" s="189"/>
      <c r="P38" s="189"/>
    </row>
    <row r="39" spans="1:16" ht="24" x14ac:dyDescent="0.25">
      <c r="A39" s="190"/>
      <c r="B39" s="189"/>
      <c r="C39" s="189"/>
      <c r="D39" s="189"/>
      <c r="E39" s="189"/>
      <c r="F39" s="189"/>
      <c r="G39" s="170" t="s">
        <v>9</v>
      </c>
      <c r="H39" s="32">
        <f t="shared" si="1"/>
        <v>0</v>
      </c>
      <c r="I39" s="116">
        <v>0</v>
      </c>
      <c r="J39" s="116">
        <v>0</v>
      </c>
      <c r="K39" s="116">
        <v>0</v>
      </c>
      <c r="L39" s="32">
        <v>0</v>
      </c>
      <c r="M39" s="116">
        <v>0</v>
      </c>
      <c r="N39" s="116">
        <v>0</v>
      </c>
      <c r="O39" s="189"/>
      <c r="P39" s="189"/>
    </row>
    <row r="40" spans="1:16" ht="36" customHeight="1" x14ac:dyDescent="0.25">
      <c r="A40" s="190" t="s">
        <v>2877</v>
      </c>
      <c r="B40" s="189" t="s">
        <v>2863</v>
      </c>
      <c r="C40" s="189" t="s">
        <v>29</v>
      </c>
      <c r="D40" s="189">
        <v>2024</v>
      </c>
      <c r="E40" s="189">
        <v>2118.4</v>
      </c>
      <c r="F40" s="189" t="s">
        <v>2878</v>
      </c>
      <c r="G40" s="170" t="s">
        <v>4</v>
      </c>
      <c r="H40" s="32">
        <f>SUM(H41:H44)</f>
        <v>1.4</v>
      </c>
      <c r="I40" s="32">
        <f t="shared" ref="I40:N40" si="8">SUM(I41:I44)</f>
        <v>1.4</v>
      </c>
      <c r="J40" s="32">
        <f t="shared" si="8"/>
        <v>0</v>
      </c>
      <c r="K40" s="32">
        <f t="shared" si="8"/>
        <v>0</v>
      </c>
      <c r="L40" s="32">
        <f t="shared" si="8"/>
        <v>0</v>
      </c>
      <c r="M40" s="32">
        <f t="shared" si="8"/>
        <v>0</v>
      </c>
      <c r="N40" s="32">
        <f t="shared" si="8"/>
        <v>0</v>
      </c>
      <c r="O40" s="189">
        <v>70000</v>
      </c>
      <c r="P40" s="189" t="s">
        <v>2866</v>
      </c>
    </row>
    <row r="41" spans="1:16" x14ac:dyDescent="0.25">
      <c r="A41" s="190"/>
      <c r="B41" s="189"/>
      <c r="C41" s="189"/>
      <c r="D41" s="189"/>
      <c r="E41" s="189"/>
      <c r="F41" s="189"/>
      <c r="G41" s="170" t="s">
        <v>35</v>
      </c>
      <c r="H41" s="32">
        <f t="shared" si="1"/>
        <v>0</v>
      </c>
      <c r="I41" s="32">
        <v>0</v>
      </c>
      <c r="J41" s="32">
        <v>0</v>
      </c>
      <c r="K41" s="32">
        <v>0</v>
      </c>
      <c r="L41" s="32">
        <v>0</v>
      </c>
      <c r="M41" s="32">
        <v>0</v>
      </c>
      <c r="N41" s="32">
        <v>0</v>
      </c>
      <c r="O41" s="189"/>
      <c r="P41" s="189"/>
    </row>
    <row r="42" spans="1:16" ht="36" x14ac:dyDescent="0.25">
      <c r="A42" s="190"/>
      <c r="B42" s="189"/>
      <c r="C42" s="189"/>
      <c r="D42" s="189"/>
      <c r="E42" s="189"/>
      <c r="F42" s="189"/>
      <c r="G42" s="170" t="s">
        <v>7</v>
      </c>
      <c r="H42" s="32">
        <f t="shared" si="1"/>
        <v>0</v>
      </c>
      <c r="I42" s="32">
        <v>0</v>
      </c>
      <c r="J42" s="32">
        <v>0</v>
      </c>
      <c r="K42" s="32">
        <v>0</v>
      </c>
      <c r="L42" s="32">
        <v>0</v>
      </c>
      <c r="M42" s="32">
        <v>0</v>
      </c>
      <c r="N42" s="32">
        <v>0</v>
      </c>
      <c r="O42" s="189"/>
      <c r="P42" s="189"/>
    </row>
    <row r="43" spans="1:16" x14ac:dyDescent="0.25">
      <c r="A43" s="190"/>
      <c r="B43" s="189"/>
      <c r="C43" s="189"/>
      <c r="D43" s="189"/>
      <c r="E43" s="189"/>
      <c r="F43" s="189"/>
      <c r="G43" s="170" t="s">
        <v>8</v>
      </c>
      <c r="H43" s="32">
        <f t="shared" si="1"/>
        <v>1.4</v>
      </c>
      <c r="I43" s="32">
        <v>1.4</v>
      </c>
      <c r="J43" s="32">
        <v>0</v>
      </c>
      <c r="K43" s="32">
        <v>0</v>
      </c>
      <c r="L43" s="32">
        <v>0</v>
      </c>
      <c r="M43" s="32">
        <v>0</v>
      </c>
      <c r="N43" s="32">
        <v>0</v>
      </c>
      <c r="O43" s="189"/>
      <c r="P43" s="189"/>
    </row>
    <row r="44" spans="1:16" ht="24" x14ac:dyDescent="0.25">
      <c r="A44" s="190"/>
      <c r="B44" s="189"/>
      <c r="C44" s="189"/>
      <c r="D44" s="189"/>
      <c r="E44" s="189"/>
      <c r="F44" s="189"/>
      <c r="G44" s="170" t="s">
        <v>9</v>
      </c>
      <c r="H44" s="32">
        <f t="shared" si="1"/>
        <v>0</v>
      </c>
      <c r="I44" s="32">
        <v>0</v>
      </c>
      <c r="J44" s="32">
        <v>0</v>
      </c>
      <c r="K44" s="32">
        <v>0</v>
      </c>
      <c r="L44" s="32">
        <v>0</v>
      </c>
      <c r="M44" s="32">
        <v>0</v>
      </c>
      <c r="N44" s="32">
        <v>0</v>
      </c>
      <c r="O44" s="189"/>
      <c r="P44" s="189"/>
    </row>
    <row r="45" spans="1:16" ht="36" customHeight="1" x14ac:dyDescent="0.25">
      <c r="A45" s="190" t="s">
        <v>2879</v>
      </c>
      <c r="B45" s="189" t="s">
        <v>2880</v>
      </c>
      <c r="C45" s="189" t="s">
        <v>29</v>
      </c>
      <c r="D45" s="189">
        <v>2028</v>
      </c>
      <c r="E45" s="189">
        <v>2118.4</v>
      </c>
      <c r="F45" s="189" t="s">
        <v>453</v>
      </c>
      <c r="G45" s="170" t="s">
        <v>4</v>
      </c>
      <c r="H45" s="32">
        <f>SUM(H46:H49)</f>
        <v>100</v>
      </c>
      <c r="I45" s="32">
        <f t="shared" ref="I45:N45" si="9">SUM(I46:I49)</f>
        <v>0</v>
      </c>
      <c r="J45" s="32">
        <f t="shared" si="9"/>
        <v>0</v>
      </c>
      <c r="K45" s="32">
        <f t="shared" si="9"/>
        <v>0</v>
      </c>
      <c r="L45" s="32">
        <f t="shared" si="9"/>
        <v>100</v>
      </c>
      <c r="M45" s="32">
        <f t="shared" si="9"/>
        <v>0</v>
      </c>
      <c r="N45" s="32">
        <f t="shared" si="9"/>
        <v>0</v>
      </c>
      <c r="O45" s="189">
        <v>23796</v>
      </c>
      <c r="P45" s="189" t="s">
        <v>2881</v>
      </c>
    </row>
    <row r="46" spans="1:16" x14ac:dyDescent="0.25">
      <c r="A46" s="190"/>
      <c r="B46" s="189"/>
      <c r="C46" s="189"/>
      <c r="D46" s="189"/>
      <c r="E46" s="189"/>
      <c r="F46" s="189"/>
      <c r="G46" s="170" t="s">
        <v>35</v>
      </c>
      <c r="H46" s="32">
        <f t="shared" si="1"/>
        <v>99</v>
      </c>
      <c r="I46" s="32">
        <v>0</v>
      </c>
      <c r="J46" s="32">
        <v>0</v>
      </c>
      <c r="K46" s="32">
        <v>0</v>
      </c>
      <c r="L46" s="32">
        <v>99</v>
      </c>
      <c r="M46" s="32">
        <v>0</v>
      </c>
      <c r="N46" s="32">
        <v>0</v>
      </c>
      <c r="O46" s="189"/>
      <c r="P46" s="189"/>
    </row>
    <row r="47" spans="1:16" ht="36" x14ac:dyDescent="0.25">
      <c r="A47" s="190"/>
      <c r="B47" s="189"/>
      <c r="C47" s="189"/>
      <c r="D47" s="189"/>
      <c r="E47" s="189"/>
      <c r="F47" s="189"/>
      <c r="G47" s="170" t="s">
        <v>7</v>
      </c>
      <c r="H47" s="32">
        <f t="shared" si="1"/>
        <v>0.5</v>
      </c>
      <c r="I47" s="32">
        <v>0</v>
      </c>
      <c r="J47" s="32">
        <v>0</v>
      </c>
      <c r="K47" s="32">
        <v>0</v>
      </c>
      <c r="L47" s="32">
        <v>0.5</v>
      </c>
      <c r="M47" s="32">
        <v>0</v>
      </c>
      <c r="N47" s="32">
        <v>0</v>
      </c>
      <c r="O47" s="189"/>
      <c r="P47" s="189"/>
    </row>
    <row r="48" spans="1:16" x14ac:dyDescent="0.25">
      <c r="A48" s="190"/>
      <c r="B48" s="189"/>
      <c r="C48" s="189"/>
      <c r="D48" s="189"/>
      <c r="E48" s="189"/>
      <c r="F48" s="189"/>
      <c r="G48" s="170" t="s">
        <v>8</v>
      </c>
      <c r="H48" s="32">
        <f t="shared" si="1"/>
        <v>0.5</v>
      </c>
      <c r="I48" s="32">
        <v>0</v>
      </c>
      <c r="J48" s="32">
        <v>0</v>
      </c>
      <c r="K48" s="32">
        <v>0</v>
      </c>
      <c r="L48" s="32">
        <v>0.5</v>
      </c>
      <c r="M48" s="32">
        <v>0</v>
      </c>
      <c r="N48" s="32">
        <v>0</v>
      </c>
      <c r="O48" s="189"/>
      <c r="P48" s="189"/>
    </row>
    <row r="49" spans="1:16" ht="24" x14ac:dyDescent="0.25">
      <c r="A49" s="190"/>
      <c r="B49" s="189"/>
      <c r="C49" s="189"/>
      <c r="D49" s="189"/>
      <c r="E49" s="189"/>
      <c r="F49" s="189"/>
      <c r="G49" s="170" t="s">
        <v>9</v>
      </c>
      <c r="H49" s="32">
        <f t="shared" si="1"/>
        <v>0</v>
      </c>
      <c r="I49" s="32">
        <v>0</v>
      </c>
      <c r="J49" s="32">
        <v>0</v>
      </c>
      <c r="K49" s="32">
        <v>0</v>
      </c>
      <c r="L49" s="32">
        <v>0</v>
      </c>
      <c r="M49" s="32">
        <v>0</v>
      </c>
      <c r="N49" s="32">
        <v>0</v>
      </c>
      <c r="O49" s="189"/>
      <c r="P49" s="189"/>
    </row>
    <row r="50" spans="1:16" ht="36" customHeight="1" x14ac:dyDescent="0.25">
      <c r="A50" s="190" t="s">
        <v>2882</v>
      </c>
      <c r="B50" s="189" t="s">
        <v>2863</v>
      </c>
      <c r="C50" s="189" t="s">
        <v>29</v>
      </c>
      <c r="D50" s="189">
        <v>2025</v>
      </c>
      <c r="E50" s="205" t="s">
        <v>4082</v>
      </c>
      <c r="F50" s="189" t="s">
        <v>2865</v>
      </c>
      <c r="G50" s="170" t="s">
        <v>4</v>
      </c>
      <c r="H50" s="32">
        <f>SUM(H51:H54)</f>
        <v>0.5</v>
      </c>
      <c r="I50" s="32">
        <f t="shared" ref="I50:N50" si="10">SUM(I51:I54)</f>
        <v>0.5</v>
      </c>
      <c r="J50" s="32">
        <f t="shared" si="10"/>
        <v>0</v>
      </c>
      <c r="K50" s="32">
        <f t="shared" si="10"/>
        <v>0</v>
      </c>
      <c r="L50" s="32">
        <f t="shared" si="10"/>
        <v>0</v>
      </c>
      <c r="M50" s="32">
        <f t="shared" si="10"/>
        <v>0</v>
      </c>
      <c r="N50" s="32">
        <f t="shared" si="10"/>
        <v>0</v>
      </c>
      <c r="O50" s="189"/>
      <c r="P50" s="189"/>
    </row>
    <row r="51" spans="1:16" x14ac:dyDescent="0.25">
      <c r="A51" s="190"/>
      <c r="B51" s="189"/>
      <c r="C51" s="189"/>
      <c r="D51" s="189"/>
      <c r="E51" s="206"/>
      <c r="F51" s="189"/>
      <c r="G51" s="170" t="s">
        <v>35</v>
      </c>
      <c r="H51" s="32">
        <f t="shared" si="1"/>
        <v>0</v>
      </c>
      <c r="I51" s="32">
        <v>0</v>
      </c>
      <c r="J51" s="32">
        <v>0</v>
      </c>
      <c r="K51" s="32">
        <v>0</v>
      </c>
      <c r="L51" s="32">
        <v>0</v>
      </c>
      <c r="M51" s="32">
        <v>0</v>
      </c>
      <c r="N51" s="32">
        <v>0</v>
      </c>
      <c r="O51" s="189"/>
      <c r="P51" s="189"/>
    </row>
    <row r="52" spans="1:16" ht="36" x14ac:dyDescent="0.25">
      <c r="A52" s="190"/>
      <c r="B52" s="189"/>
      <c r="C52" s="189"/>
      <c r="D52" s="189"/>
      <c r="E52" s="206"/>
      <c r="F52" s="189"/>
      <c r="G52" s="170" t="s">
        <v>7</v>
      </c>
      <c r="H52" s="32">
        <f t="shared" si="1"/>
        <v>0</v>
      </c>
      <c r="I52" s="32">
        <v>0</v>
      </c>
      <c r="J52" s="32">
        <v>0</v>
      </c>
      <c r="K52" s="32">
        <v>0</v>
      </c>
      <c r="L52" s="32">
        <v>0</v>
      </c>
      <c r="M52" s="32">
        <v>0</v>
      </c>
      <c r="N52" s="32">
        <v>0</v>
      </c>
      <c r="O52" s="189"/>
      <c r="P52" s="189"/>
    </row>
    <row r="53" spans="1:16" x14ac:dyDescent="0.25">
      <c r="A53" s="190"/>
      <c r="B53" s="189"/>
      <c r="C53" s="189"/>
      <c r="D53" s="189"/>
      <c r="E53" s="206"/>
      <c r="F53" s="189"/>
      <c r="G53" s="170" t="s">
        <v>8</v>
      </c>
      <c r="H53" s="32">
        <f t="shared" si="1"/>
        <v>0.5</v>
      </c>
      <c r="I53" s="32">
        <v>0.5</v>
      </c>
      <c r="J53" s="32">
        <v>0</v>
      </c>
      <c r="K53" s="32">
        <v>0</v>
      </c>
      <c r="L53" s="32">
        <v>0</v>
      </c>
      <c r="M53" s="32">
        <v>0</v>
      </c>
      <c r="N53" s="32">
        <v>0</v>
      </c>
      <c r="O53" s="189"/>
      <c r="P53" s="189"/>
    </row>
    <row r="54" spans="1:16" ht="24" x14ac:dyDescent="0.25">
      <c r="A54" s="190"/>
      <c r="B54" s="189"/>
      <c r="C54" s="189"/>
      <c r="D54" s="189"/>
      <c r="E54" s="207"/>
      <c r="F54" s="189"/>
      <c r="G54" s="170" t="s">
        <v>9</v>
      </c>
      <c r="H54" s="32">
        <f t="shared" si="1"/>
        <v>0</v>
      </c>
      <c r="I54" s="32">
        <v>0</v>
      </c>
      <c r="J54" s="32">
        <v>0</v>
      </c>
      <c r="K54" s="32">
        <v>0</v>
      </c>
      <c r="L54" s="32">
        <v>0</v>
      </c>
      <c r="M54" s="32">
        <v>0</v>
      </c>
      <c r="N54" s="32">
        <v>0</v>
      </c>
      <c r="O54" s="189"/>
      <c r="P54" s="189"/>
    </row>
    <row r="55" spans="1:16" ht="36" customHeight="1" x14ac:dyDescent="0.25">
      <c r="A55" s="190" t="s">
        <v>2883</v>
      </c>
      <c r="B55" s="189" t="s">
        <v>2872</v>
      </c>
      <c r="C55" s="189" t="s">
        <v>29</v>
      </c>
      <c r="D55" s="189">
        <v>2029</v>
      </c>
      <c r="E55" s="205" t="s">
        <v>4082</v>
      </c>
      <c r="F55" s="189" t="s">
        <v>453</v>
      </c>
      <c r="G55" s="170" t="s">
        <v>4</v>
      </c>
      <c r="H55" s="32">
        <f>SUM(H56:H59)</f>
        <v>36.000000000000007</v>
      </c>
      <c r="I55" s="32">
        <f t="shared" ref="I55:N55" si="11">SUM(I56:I59)</f>
        <v>0</v>
      </c>
      <c r="J55" s="32">
        <f t="shared" si="11"/>
        <v>0</v>
      </c>
      <c r="K55" s="32">
        <f t="shared" si="11"/>
        <v>0</v>
      </c>
      <c r="L55" s="32">
        <f t="shared" si="11"/>
        <v>0</v>
      </c>
      <c r="M55" s="32">
        <f t="shared" si="11"/>
        <v>36.000000000000007</v>
      </c>
      <c r="N55" s="32">
        <f t="shared" si="11"/>
        <v>0</v>
      </c>
      <c r="O55" s="189">
        <v>5057</v>
      </c>
      <c r="P55" s="205" t="s">
        <v>4088</v>
      </c>
    </row>
    <row r="56" spans="1:16" x14ac:dyDescent="0.25">
      <c r="A56" s="190"/>
      <c r="B56" s="189"/>
      <c r="C56" s="189"/>
      <c r="D56" s="189"/>
      <c r="E56" s="206"/>
      <c r="F56" s="189"/>
      <c r="G56" s="170" t="s">
        <v>35</v>
      </c>
      <c r="H56" s="32">
        <f t="shared" si="1"/>
        <v>35.6</v>
      </c>
      <c r="I56" s="32">
        <v>0</v>
      </c>
      <c r="J56" s="32">
        <v>0</v>
      </c>
      <c r="K56" s="32">
        <v>0</v>
      </c>
      <c r="L56" s="32">
        <v>0</v>
      </c>
      <c r="M56" s="32">
        <v>35.6</v>
      </c>
      <c r="N56" s="32">
        <v>0</v>
      </c>
      <c r="O56" s="189"/>
      <c r="P56" s="206"/>
    </row>
    <row r="57" spans="1:16" ht="36" x14ac:dyDescent="0.25">
      <c r="A57" s="190"/>
      <c r="B57" s="189"/>
      <c r="C57" s="189"/>
      <c r="D57" s="189"/>
      <c r="E57" s="206"/>
      <c r="F57" s="189"/>
      <c r="G57" s="170" t="s">
        <v>7</v>
      </c>
      <c r="H57" s="32">
        <f t="shared" si="1"/>
        <v>0.2</v>
      </c>
      <c r="I57" s="32">
        <v>0</v>
      </c>
      <c r="J57" s="32">
        <v>0</v>
      </c>
      <c r="K57" s="32">
        <v>0</v>
      </c>
      <c r="L57" s="32">
        <v>0</v>
      </c>
      <c r="M57" s="32">
        <v>0.2</v>
      </c>
      <c r="N57" s="32">
        <v>0</v>
      </c>
      <c r="O57" s="189"/>
      <c r="P57" s="206"/>
    </row>
    <row r="58" spans="1:16" x14ac:dyDescent="0.25">
      <c r="A58" s="190"/>
      <c r="B58" s="189"/>
      <c r="C58" s="189"/>
      <c r="D58" s="189"/>
      <c r="E58" s="206"/>
      <c r="F58" s="189"/>
      <c r="G58" s="170" t="s">
        <v>8</v>
      </c>
      <c r="H58" s="32">
        <f t="shared" si="1"/>
        <v>0.2</v>
      </c>
      <c r="I58" s="32">
        <v>0</v>
      </c>
      <c r="J58" s="32">
        <v>0</v>
      </c>
      <c r="K58" s="32">
        <v>0</v>
      </c>
      <c r="L58" s="32">
        <v>0</v>
      </c>
      <c r="M58" s="32">
        <v>0.2</v>
      </c>
      <c r="N58" s="32">
        <v>0</v>
      </c>
      <c r="O58" s="189"/>
      <c r="P58" s="206"/>
    </row>
    <row r="59" spans="1:16" ht="24" x14ac:dyDescent="0.25">
      <c r="A59" s="190"/>
      <c r="B59" s="189"/>
      <c r="C59" s="189"/>
      <c r="D59" s="189"/>
      <c r="E59" s="207"/>
      <c r="F59" s="189"/>
      <c r="G59" s="170" t="s">
        <v>9</v>
      </c>
      <c r="H59" s="32">
        <f t="shared" si="1"/>
        <v>0</v>
      </c>
      <c r="I59" s="32">
        <v>0</v>
      </c>
      <c r="J59" s="32">
        <v>0</v>
      </c>
      <c r="K59" s="32">
        <v>0</v>
      </c>
      <c r="L59" s="32">
        <v>0</v>
      </c>
      <c r="M59" s="32">
        <v>0</v>
      </c>
      <c r="N59" s="32">
        <v>0</v>
      </c>
      <c r="O59" s="189"/>
      <c r="P59" s="207"/>
    </row>
    <row r="60" spans="1:16" ht="36" customHeight="1" x14ac:dyDescent="0.25">
      <c r="A60" s="190" t="s">
        <v>2884</v>
      </c>
      <c r="B60" s="189" t="s">
        <v>2885</v>
      </c>
      <c r="C60" s="189" t="s">
        <v>29</v>
      </c>
      <c r="D60" s="189">
        <v>2025</v>
      </c>
      <c r="E60" s="189" t="s">
        <v>2886</v>
      </c>
      <c r="F60" s="189" t="s">
        <v>2865</v>
      </c>
      <c r="G60" s="170" t="s">
        <v>4</v>
      </c>
      <c r="H60" s="32">
        <f>SUM(H61:H64)</f>
        <v>0.7</v>
      </c>
      <c r="I60" s="32">
        <f t="shared" ref="I60:N60" si="12">SUM(I61:I64)</f>
        <v>0.7</v>
      </c>
      <c r="J60" s="32">
        <f t="shared" si="12"/>
        <v>0</v>
      </c>
      <c r="K60" s="32">
        <f t="shared" si="12"/>
        <v>0</v>
      </c>
      <c r="L60" s="32">
        <f t="shared" si="12"/>
        <v>0</v>
      </c>
      <c r="M60" s="32">
        <f t="shared" si="12"/>
        <v>0</v>
      </c>
      <c r="N60" s="32">
        <f t="shared" si="12"/>
        <v>0</v>
      </c>
      <c r="O60" s="189"/>
      <c r="P60" s="189"/>
    </row>
    <row r="61" spans="1:16" x14ac:dyDescent="0.25">
      <c r="A61" s="190"/>
      <c r="B61" s="189"/>
      <c r="C61" s="189"/>
      <c r="D61" s="189"/>
      <c r="E61" s="189"/>
      <c r="F61" s="189"/>
      <c r="G61" s="170" t="s">
        <v>35</v>
      </c>
      <c r="H61" s="32">
        <f t="shared" si="1"/>
        <v>0</v>
      </c>
      <c r="I61" s="32">
        <v>0</v>
      </c>
      <c r="J61" s="32">
        <v>0</v>
      </c>
      <c r="K61" s="32">
        <v>0</v>
      </c>
      <c r="L61" s="32">
        <v>0</v>
      </c>
      <c r="M61" s="32">
        <v>0</v>
      </c>
      <c r="N61" s="32">
        <v>0</v>
      </c>
      <c r="O61" s="189"/>
      <c r="P61" s="189"/>
    </row>
    <row r="62" spans="1:16" ht="36" x14ac:dyDescent="0.25">
      <c r="A62" s="190"/>
      <c r="B62" s="189"/>
      <c r="C62" s="189"/>
      <c r="D62" s="189"/>
      <c r="E62" s="189"/>
      <c r="F62" s="189"/>
      <c r="G62" s="170" t="s">
        <v>7</v>
      </c>
      <c r="H62" s="32">
        <f t="shared" si="1"/>
        <v>0</v>
      </c>
      <c r="I62" s="32">
        <v>0</v>
      </c>
      <c r="J62" s="32">
        <v>0</v>
      </c>
      <c r="K62" s="32">
        <v>0</v>
      </c>
      <c r="L62" s="32">
        <v>0</v>
      </c>
      <c r="M62" s="32">
        <v>0</v>
      </c>
      <c r="N62" s="32">
        <v>0</v>
      </c>
      <c r="O62" s="189"/>
      <c r="P62" s="189"/>
    </row>
    <row r="63" spans="1:16" x14ac:dyDescent="0.25">
      <c r="A63" s="190"/>
      <c r="B63" s="189"/>
      <c r="C63" s="189"/>
      <c r="D63" s="189"/>
      <c r="E63" s="189"/>
      <c r="F63" s="189"/>
      <c r="G63" s="170" t="s">
        <v>8</v>
      </c>
      <c r="H63" s="32">
        <f t="shared" si="1"/>
        <v>0.7</v>
      </c>
      <c r="I63" s="32">
        <v>0.7</v>
      </c>
      <c r="J63" s="32">
        <v>0</v>
      </c>
      <c r="K63" s="32">
        <v>0</v>
      </c>
      <c r="L63" s="32">
        <v>0</v>
      </c>
      <c r="M63" s="32">
        <v>0</v>
      </c>
      <c r="N63" s="32">
        <v>0</v>
      </c>
      <c r="O63" s="189"/>
      <c r="P63" s="189"/>
    </row>
    <row r="64" spans="1:16" ht="24" x14ac:dyDescent="0.25">
      <c r="A64" s="190"/>
      <c r="B64" s="189"/>
      <c r="C64" s="189"/>
      <c r="D64" s="189"/>
      <c r="E64" s="189"/>
      <c r="F64" s="189"/>
      <c r="G64" s="170" t="s">
        <v>9</v>
      </c>
      <c r="H64" s="32">
        <f t="shared" si="1"/>
        <v>0</v>
      </c>
      <c r="I64" s="32">
        <v>0</v>
      </c>
      <c r="J64" s="32">
        <v>0</v>
      </c>
      <c r="K64" s="32">
        <v>0</v>
      </c>
      <c r="L64" s="32">
        <v>0</v>
      </c>
      <c r="M64" s="32">
        <v>0</v>
      </c>
      <c r="N64" s="32">
        <v>0</v>
      </c>
      <c r="O64" s="189"/>
      <c r="P64" s="189"/>
    </row>
    <row r="65" spans="1:16" ht="36" customHeight="1" x14ac:dyDescent="0.25">
      <c r="A65" s="190" t="s">
        <v>2887</v>
      </c>
      <c r="B65" s="189" t="s">
        <v>2880</v>
      </c>
      <c r="C65" s="189" t="s">
        <v>29</v>
      </c>
      <c r="D65" s="189" t="s">
        <v>2888</v>
      </c>
      <c r="E65" s="189" t="s">
        <v>2886</v>
      </c>
      <c r="F65" s="189" t="s">
        <v>2865</v>
      </c>
      <c r="G65" s="170" t="s">
        <v>4</v>
      </c>
      <c r="H65" s="32">
        <f>SUM(H66:H69)</f>
        <v>38.000000000000007</v>
      </c>
      <c r="I65" s="32">
        <f t="shared" ref="I65:N65" si="13">SUM(I66:I69)</f>
        <v>0</v>
      </c>
      <c r="J65" s="32">
        <f t="shared" si="13"/>
        <v>0</v>
      </c>
      <c r="K65" s="32">
        <f t="shared" si="13"/>
        <v>0</v>
      </c>
      <c r="L65" s="32">
        <f t="shared" si="13"/>
        <v>38.000000000000007</v>
      </c>
      <c r="M65" s="32">
        <f t="shared" si="13"/>
        <v>0</v>
      </c>
      <c r="N65" s="32">
        <f t="shared" si="13"/>
        <v>0</v>
      </c>
      <c r="O65" s="189">
        <v>7815</v>
      </c>
      <c r="P65" s="205" t="s">
        <v>4088</v>
      </c>
    </row>
    <row r="66" spans="1:16" x14ac:dyDescent="0.25">
      <c r="A66" s="190"/>
      <c r="B66" s="189"/>
      <c r="C66" s="189"/>
      <c r="D66" s="189"/>
      <c r="E66" s="189"/>
      <c r="F66" s="189"/>
      <c r="G66" s="170" t="s">
        <v>35</v>
      </c>
      <c r="H66" s="32">
        <f t="shared" si="1"/>
        <v>37.6</v>
      </c>
      <c r="I66" s="32">
        <v>0</v>
      </c>
      <c r="J66" s="32">
        <v>0</v>
      </c>
      <c r="K66" s="32">
        <v>0</v>
      </c>
      <c r="L66" s="32">
        <v>37.6</v>
      </c>
      <c r="M66" s="32">
        <v>0</v>
      </c>
      <c r="N66" s="32">
        <v>0</v>
      </c>
      <c r="O66" s="189"/>
      <c r="P66" s="206"/>
    </row>
    <row r="67" spans="1:16" ht="36" x14ac:dyDescent="0.25">
      <c r="A67" s="190"/>
      <c r="B67" s="189"/>
      <c r="C67" s="189"/>
      <c r="D67" s="189"/>
      <c r="E67" s="189"/>
      <c r="F67" s="189"/>
      <c r="G67" s="170" t="s">
        <v>7</v>
      </c>
      <c r="H67" s="32">
        <f t="shared" si="1"/>
        <v>0.2</v>
      </c>
      <c r="I67" s="32">
        <v>0</v>
      </c>
      <c r="J67" s="32">
        <v>0</v>
      </c>
      <c r="K67" s="32">
        <v>0</v>
      </c>
      <c r="L67" s="32">
        <v>0.2</v>
      </c>
      <c r="M67" s="32">
        <v>0</v>
      </c>
      <c r="N67" s="32">
        <v>0</v>
      </c>
      <c r="O67" s="189"/>
      <c r="P67" s="206"/>
    </row>
    <row r="68" spans="1:16" x14ac:dyDescent="0.25">
      <c r="A68" s="190"/>
      <c r="B68" s="189"/>
      <c r="C68" s="189"/>
      <c r="D68" s="189"/>
      <c r="E68" s="189"/>
      <c r="F68" s="189"/>
      <c r="G68" s="170" t="s">
        <v>8</v>
      </c>
      <c r="H68" s="32">
        <f t="shared" si="1"/>
        <v>0.2</v>
      </c>
      <c r="I68" s="32">
        <v>0</v>
      </c>
      <c r="J68" s="32">
        <v>0</v>
      </c>
      <c r="K68" s="32">
        <v>0</v>
      </c>
      <c r="L68" s="32">
        <v>0.2</v>
      </c>
      <c r="M68" s="32">
        <v>0</v>
      </c>
      <c r="N68" s="32">
        <v>0</v>
      </c>
      <c r="O68" s="189"/>
      <c r="P68" s="206"/>
    </row>
    <row r="69" spans="1:16" ht="24" x14ac:dyDescent="0.25">
      <c r="A69" s="190"/>
      <c r="B69" s="189"/>
      <c r="C69" s="189"/>
      <c r="D69" s="189"/>
      <c r="E69" s="189"/>
      <c r="F69" s="189"/>
      <c r="G69" s="170" t="s">
        <v>9</v>
      </c>
      <c r="H69" s="32">
        <f t="shared" si="1"/>
        <v>0</v>
      </c>
      <c r="I69" s="32">
        <v>0</v>
      </c>
      <c r="J69" s="32">
        <v>0</v>
      </c>
      <c r="K69" s="32">
        <v>0</v>
      </c>
      <c r="L69" s="32">
        <v>0</v>
      </c>
      <c r="M69" s="32">
        <v>0</v>
      </c>
      <c r="N69" s="32">
        <v>0</v>
      </c>
      <c r="O69" s="189"/>
      <c r="P69" s="207"/>
    </row>
    <row r="70" spans="1:16" ht="36" customHeight="1" x14ac:dyDescent="0.25">
      <c r="A70" s="190" t="s">
        <v>2889</v>
      </c>
      <c r="B70" s="189" t="s">
        <v>2885</v>
      </c>
      <c r="C70" s="189" t="s">
        <v>29</v>
      </c>
      <c r="D70" s="189" t="s">
        <v>337</v>
      </c>
      <c r="E70" s="189" t="s">
        <v>2890</v>
      </c>
      <c r="F70" s="189" t="s">
        <v>2865</v>
      </c>
      <c r="G70" s="170" t="s">
        <v>4</v>
      </c>
      <c r="H70" s="32">
        <f>SUM(H71:H74)</f>
        <v>22</v>
      </c>
      <c r="I70" s="32">
        <f t="shared" ref="I70:N70" si="14">SUM(I71:I74)</f>
        <v>0</v>
      </c>
      <c r="J70" s="32">
        <f t="shared" si="14"/>
        <v>0</v>
      </c>
      <c r="K70" s="32">
        <f t="shared" si="14"/>
        <v>2</v>
      </c>
      <c r="L70" s="32">
        <f t="shared" si="14"/>
        <v>20</v>
      </c>
      <c r="M70" s="32">
        <f t="shared" si="14"/>
        <v>0</v>
      </c>
      <c r="N70" s="32">
        <f t="shared" si="14"/>
        <v>0</v>
      </c>
      <c r="O70" s="189">
        <v>6100</v>
      </c>
      <c r="P70" s="205" t="s">
        <v>4088</v>
      </c>
    </row>
    <row r="71" spans="1:16" x14ac:dyDescent="0.25">
      <c r="A71" s="190"/>
      <c r="B71" s="189"/>
      <c r="C71" s="189"/>
      <c r="D71" s="189"/>
      <c r="E71" s="189"/>
      <c r="F71" s="189"/>
      <c r="G71" s="170" t="s">
        <v>546</v>
      </c>
      <c r="H71" s="32">
        <f t="shared" ref="H71:H129" si="15">SUM(I71:N71)</f>
        <v>0</v>
      </c>
      <c r="I71" s="32">
        <v>0</v>
      </c>
      <c r="J71" s="32">
        <v>0</v>
      </c>
      <c r="K71" s="32">
        <v>0</v>
      </c>
      <c r="L71" s="32">
        <v>0</v>
      </c>
      <c r="M71" s="32">
        <v>0</v>
      </c>
      <c r="N71" s="32">
        <v>0</v>
      </c>
      <c r="O71" s="189"/>
      <c r="P71" s="206"/>
    </row>
    <row r="72" spans="1:16" ht="24" x14ac:dyDescent="0.25">
      <c r="A72" s="190"/>
      <c r="B72" s="189"/>
      <c r="C72" s="189"/>
      <c r="D72" s="189"/>
      <c r="E72" s="189"/>
      <c r="F72" s="189"/>
      <c r="G72" s="170" t="s">
        <v>617</v>
      </c>
      <c r="H72" s="32">
        <f t="shared" si="15"/>
        <v>0</v>
      </c>
      <c r="I72" s="32">
        <v>0</v>
      </c>
      <c r="J72" s="32">
        <v>0</v>
      </c>
      <c r="K72" s="32">
        <v>0</v>
      </c>
      <c r="L72" s="32">
        <v>0</v>
      </c>
      <c r="M72" s="32">
        <v>0</v>
      </c>
      <c r="N72" s="32">
        <v>0</v>
      </c>
      <c r="O72" s="189"/>
      <c r="P72" s="206"/>
    </row>
    <row r="73" spans="1:16" x14ac:dyDescent="0.25">
      <c r="A73" s="190"/>
      <c r="B73" s="189"/>
      <c r="C73" s="189"/>
      <c r="D73" s="189"/>
      <c r="E73" s="189"/>
      <c r="F73" s="189"/>
      <c r="G73" s="170" t="s">
        <v>8</v>
      </c>
      <c r="H73" s="32">
        <f t="shared" si="15"/>
        <v>22</v>
      </c>
      <c r="I73" s="32">
        <v>0</v>
      </c>
      <c r="J73" s="32">
        <v>0</v>
      </c>
      <c r="K73" s="116">
        <v>2</v>
      </c>
      <c r="L73" s="116">
        <v>20</v>
      </c>
      <c r="M73" s="32">
        <v>0</v>
      </c>
      <c r="N73" s="32">
        <v>0</v>
      </c>
      <c r="O73" s="189"/>
      <c r="P73" s="206"/>
    </row>
    <row r="74" spans="1:16" ht="24" x14ac:dyDescent="0.25">
      <c r="A74" s="190"/>
      <c r="B74" s="189"/>
      <c r="C74" s="189"/>
      <c r="D74" s="189"/>
      <c r="E74" s="189"/>
      <c r="F74" s="189"/>
      <c r="G74" s="170" t="s">
        <v>9</v>
      </c>
      <c r="H74" s="32">
        <f t="shared" si="15"/>
        <v>0</v>
      </c>
      <c r="I74" s="32">
        <v>0</v>
      </c>
      <c r="J74" s="32">
        <v>0</v>
      </c>
      <c r="K74" s="32">
        <v>0</v>
      </c>
      <c r="L74" s="32">
        <v>0</v>
      </c>
      <c r="M74" s="32">
        <v>0</v>
      </c>
      <c r="N74" s="32">
        <v>0</v>
      </c>
      <c r="O74" s="189"/>
      <c r="P74" s="207"/>
    </row>
    <row r="75" spans="1:16" ht="108" customHeight="1" x14ac:dyDescent="0.25">
      <c r="A75" s="190" t="s">
        <v>2891</v>
      </c>
      <c r="B75" s="189" t="s">
        <v>2885</v>
      </c>
      <c r="C75" s="189" t="s">
        <v>29</v>
      </c>
      <c r="D75" s="189" t="s">
        <v>67</v>
      </c>
      <c r="E75" s="189" t="s">
        <v>2892</v>
      </c>
      <c r="F75" s="189" t="s">
        <v>2893</v>
      </c>
      <c r="G75" s="170" t="s">
        <v>4</v>
      </c>
      <c r="H75" s="32">
        <f>SUM(H76:H79)</f>
        <v>32</v>
      </c>
      <c r="I75" s="32">
        <f t="shared" ref="I75:N75" si="16">SUM(I76:I79)</f>
        <v>0</v>
      </c>
      <c r="J75" s="32">
        <f t="shared" si="16"/>
        <v>0</v>
      </c>
      <c r="K75" s="32">
        <f t="shared" si="16"/>
        <v>0</v>
      </c>
      <c r="L75" s="32">
        <f t="shared" si="16"/>
        <v>2</v>
      </c>
      <c r="M75" s="32">
        <f t="shared" si="16"/>
        <v>30</v>
      </c>
      <c r="N75" s="32">
        <f t="shared" si="16"/>
        <v>0</v>
      </c>
      <c r="O75" s="189">
        <v>8000</v>
      </c>
      <c r="P75" s="205" t="s">
        <v>4088</v>
      </c>
    </row>
    <row r="76" spans="1:16" x14ac:dyDescent="0.25">
      <c r="A76" s="190"/>
      <c r="B76" s="189"/>
      <c r="C76" s="189"/>
      <c r="D76" s="189"/>
      <c r="E76" s="189"/>
      <c r="F76" s="189"/>
      <c r="G76" s="170" t="s">
        <v>546</v>
      </c>
      <c r="H76" s="32">
        <f t="shared" si="15"/>
        <v>0</v>
      </c>
      <c r="I76" s="32">
        <v>0</v>
      </c>
      <c r="J76" s="32">
        <v>0</v>
      </c>
      <c r="K76" s="32">
        <v>0</v>
      </c>
      <c r="L76" s="32">
        <v>0</v>
      </c>
      <c r="M76" s="32">
        <v>0</v>
      </c>
      <c r="N76" s="32">
        <v>0</v>
      </c>
      <c r="O76" s="189"/>
      <c r="P76" s="206"/>
    </row>
    <row r="77" spans="1:16" ht="24" x14ac:dyDescent="0.25">
      <c r="A77" s="190"/>
      <c r="B77" s="189"/>
      <c r="C77" s="189"/>
      <c r="D77" s="189"/>
      <c r="E77" s="189"/>
      <c r="F77" s="189"/>
      <c r="G77" s="170" t="s">
        <v>617</v>
      </c>
      <c r="H77" s="32">
        <f t="shared" si="15"/>
        <v>0</v>
      </c>
      <c r="I77" s="32">
        <v>0</v>
      </c>
      <c r="J77" s="32">
        <v>0</v>
      </c>
      <c r="K77" s="32">
        <v>0</v>
      </c>
      <c r="L77" s="32">
        <v>0</v>
      </c>
      <c r="M77" s="32">
        <v>0</v>
      </c>
      <c r="N77" s="32">
        <v>0</v>
      </c>
      <c r="O77" s="189"/>
      <c r="P77" s="206"/>
    </row>
    <row r="78" spans="1:16" x14ac:dyDescent="0.25">
      <c r="A78" s="190"/>
      <c r="B78" s="189"/>
      <c r="C78" s="189"/>
      <c r="D78" s="189"/>
      <c r="E78" s="189"/>
      <c r="F78" s="189"/>
      <c r="G78" s="170" t="s">
        <v>8</v>
      </c>
      <c r="H78" s="32">
        <f t="shared" si="15"/>
        <v>32</v>
      </c>
      <c r="I78" s="32">
        <v>0</v>
      </c>
      <c r="J78" s="32">
        <v>0</v>
      </c>
      <c r="K78" s="32">
        <v>0</v>
      </c>
      <c r="L78" s="116">
        <v>2</v>
      </c>
      <c r="M78" s="116">
        <v>30</v>
      </c>
      <c r="N78" s="32">
        <v>0</v>
      </c>
      <c r="O78" s="189"/>
      <c r="P78" s="206"/>
    </row>
    <row r="79" spans="1:16" ht="24" x14ac:dyDescent="0.25">
      <c r="A79" s="190"/>
      <c r="B79" s="189"/>
      <c r="C79" s="189"/>
      <c r="D79" s="189"/>
      <c r="E79" s="189"/>
      <c r="F79" s="189"/>
      <c r="G79" s="170" t="s">
        <v>9</v>
      </c>
      <c r="H79" s="32">
        <f t="shared" si="15"/>
        <v>0</v>
      </c>
      <c r="I79" s="32">
        <v>0</v>
      </c>
      <c r="J79" s="32">
        <v>0</v>
      </c>
      <c r="K79" s="32">
        <v>0</v>
      </c>
      <c r="L79" s="32">
        <v>0</v>
      </c>
      <c r="M79" s="32">
        <v>0</v>
      </c>
      <c r="N79" s="32">
        <v>0</v>
      </c>
      <c r="O79" s="189"/>
      <c r="P79" s="207"/>
    </row>
    <row r="80" spans="1:16" ht="62.25" customHeight="1" x14ac:dyDescent="0.25">
      <c r="A80" s="423" t="s">
        <v>4086</v>
      </c>
      <c r="B80" s="189" t="s">
        <v>2885</v>
      </c>
      <c r="C80" s="189" t="s">
        <v>29</v>
      </c>
      <c r="D80" s="189" t="s">
        <v>395</v>
      </c>
      <c r="E80" s="189" t="s">
        <v>2890</v>
      </c>
      <c r="F80" s="189" t="s">
        <v>2865</v>
      </c>
      <c r="G80" s="170" t="s">
        <v>4</v>
      </c>
      <c r="H80" s="32">
        <f>SUM(H81:H84)</f>
        <v>32</v>
      </c>
      <c r="I80" s="32">
        <f t="shared" ref="I80:N80" si="17">SUM(I81:I84)</f>
        <v>0</v>
      </c>
      <c r="J80" s="32">
        <f t="shared" si="17"/>
        <v>0</v>
      </c>
      <c r="K80" s="32">
        <f t="shared" si="17"/>
        <v>0</v>
      </c>
      <c r="L80" s="32">
        <f t="shared" si="17"/>
        <v>0</v>
      </c>
      <c r="M80" s="32">
        <f t="shared" si="17"/>
        <v>2</v>
      </c>
      <c r="N80" s="32">
        <f t="shared" si="17"/>
        <v>30</v>
      </c>
      <c r="O80" s="192">
        <v>7000</v>
      </c>
      <c r="P80" s="205" t="s">
        <v>4088</v>
      </c>
    </row>
    <row r="81" spans="1:16" x14ac:dyDescent="0.25">
      <c r="A81" s="424"/>
      <c r="B81" s="189"/>
      <c r="C81" s="189"/>
      <c r="D81" s="189"/>
      <c r="E81" s="189"/>
      <c r="F81" s="189"/>
      <c r="G81" s="170" t="s">
        <v>546</v>
      </c>
      <c r="H81" s="32">
        <f t="shared" si="15"/>
        <v>0</v>
      </c>
      <c r="I81" s="32">
        <v>0</v>
      </c>
      <c r="J81" s="32">
        <v>0</v>
      </c>
      <c r="K81" s="32">
        <v>0</v>
      </c>
      <c r="L81" s="32">
        <v>0</v>
      </c>
      <c r="M81" s="32">
        <v>0</v>
      </c>
      <c r="N81" s="32">
        <v>0</v>
      </c>
      <c r="O81" s="192"/>
      <c r="P81" s="206"/>
    </row>
    <row r="82" spans="1:16" ht="24" x14ac:dyDescent="0.25">
      <c r="A82" s="424"/>
      <c r="B82" s="189"/>
      <c r="C82" s="189"/>
      <c r="D82" s="189"/>
      <c r="E82" s="189"/>
      <c r="F82" s="189"/>
      <c r="G82" s="170" t="s">
        <v>617</v>
      </c>
      <c r="H82" s="32">
        <f t="shared" si="15"/>
        <v>0</v>
      </c>
      <c r="I82" s="32">
        <v>0</v>
      </c>
      <c r="J82" s="32">
        <v>0</v>
      </c>
      <c r="K82" s="32">
        <v>0</v>
      </c>
      <c r="L82" s="32">
        <v>0</v>
      </c>
      <c r="M82" s="32">
        <v>0</v>
      </c>
      <c r="N82" s="32">
        <v>0</v>
      </c>
      <c r="O82" s="192"/>
      <c r="P82" s="206"/>
    </row>
    <row r="83" spans="1:16" x14ac:dyDescent="0.25">
      <c r="A83" s="424"/>
      <c r="B83" s="189"/>
      <c r="C83" s="189"/>
      <c r="D83" s="189"/>
      <c r="E83" s="189"/>
      <c r="F83" s="189"/>
      <c r="G83" s="170" t="s">
        <v>8</v>
      </c>
      <c r="H83" s="32">
        <f t="shared" si="15"/>
        <v>32</v>
      </c>
      <c r="I83" s="32">
        <v>0</v>
      </c>
      <c r="J83" s="32">
        <v>0</v>
      </c>
      <c r="K83" s="32">
        <v>0</v>
      </c>
      <c r="L83" s="32">
        <v>0</v>
      </c>
      <c r="M83" s="116">
        <v>2</v>
      </c>
      <c r="N83" s="116">
        <v>30</v>
      </c>
      <c r="O83" s="192"/>
      <c r="P83" s="206"/>
    </row>
    <row r="84" spans="1:16" ht="24" x14ac:dyDescent="0.25">
      <c r="A84" s="425"/>
      <c r="B84" s="189"/>
      <c r="C84" s="189"/>
      <c r="D84" s="189"/>
      <c r="E84" s="189"/>
      <c r="F84" s="189"/>
      <c r="G84" s="170" t="s">
        <v>9</v>
      </c>
      <c r="H84" s="32">
        <f t="shared" si="15"/>
        <v>0</v>
      </c>
      <c r="I84" s="32">
        <v>0</v>
      </c>
      <c r="J84" s="32">
        <v>0</v>
      </c>
      <c r="K84" s="32">
        <v>0</v>
      </c>
      <c r="L84" s="32">
        <v>0</v>
      </c>
      <c r="M84" s="32">
        <v>0</v>
      </c>
      <c r="N84" s="116">
        <v>0</v>
      </c>
      <c r="O84" s="192"/>
      <c r="P84" s="207"/>
    </row>
    <row r="85" spans="1:16" ht="53.25" customHeight="1" x14ac:dyDescent="0.25">
      <c r="A85" s="190" t="s">
        <v>2894</v>
      </c>
      <c r="B85" s="189" t="s">
        <v>2872</v>
      </c>
      <c r="C85" s="189" t="s">
        <v>29</v>
      </c>
      <c r="D85" s="189">
        <v>2028</v>
      </c>
      <c r="E85" s="189" t="s">
        <v>2895</v>
      </c>
      <c r="F85" s="205" t="s">
        <v>4085</v>
      </c>
      <c r="G85" s="170" t="s">
        <v>4</v>
      </c>
      <c r="H85" s="32">
        <f>SUM(H86:H89)</f>
        <v>85.9</v>
      </c>
      <c r="I85" s="32">
        <f t="shared" ref="I85:N85" si="18">SUM(I86:I89)</f>
        <v>0</v>
      </c>
      <c r="J85" s="32">
        <f t="shared" si="18"/>
        <v>0</v>
      </c>
      <c r="K85" s="32">
        <f t="shared" si="18"/>
        <v>0</v>
      </c>
      <c r="L85" s="32">
        <f t="shared" si="18"/>
        <v>85.9</v>
      </c>
      <c r="M85" s="32">
        <f t="shared" si="18"/>
        <v>0</v>
      </c>
      <c r="N85" s="32">
        <f t="shared" si="18"/>
        <v>0</v>
      </c>
      <c r="O85" s="189">
        <v>758</v>
      </c>
      <c r="P85" s="205" t="s">
        <v>4087</v>
      </c>
    </row>
    <row r="86" spans="1:16" x14ac:dyDescent="0.25">
      <c r="A86" s="190"/>
      <c r="B86" s="189"/>
      <c r="C86" s="189"/>
      <c r="D86" s="189"/>
      <c r="E86" s="189"/>
      <c r="F86" s="206"/>
      <c r="G86" s="170" t="s">
        <v>35</v>
      </c>
      <c r="H86" s="32">
        <f t="shared" si="15"/>
        <v>85.1</v>
      </c>
      <c r="I86" s="32">
        <v>0</v>
      </c>
      <c r="J86" s="32">
        <v>0</v>
      </c>
      <c r="K86" s="32">
        <v>0</v>
      </c>
      <c r="L86" s="32">
        <v>85.1</v>
      </c>
      <c r="M86" s="32">
        <v>0</v>
      </c>
      <c r="N86" s="32">
        <v>0</v>
      </c>
      <c r="O86" s="189"/>
      <c r="P86" s="206"/>
    </row>
    <row r="87" spans="1:16" ht="36" x14ac:dyDescent="0.25">
      <c r="A87" s="190"/>
      <c r="B87" s="189"/>
      <c r="C87" s="189"/>
      <c r="D87" s="189"/>
      <c r="E87" s="189"/>
      <c r="F87" s="206"/>
      <c r="G87" s="170" t="s">
        <v>7</v>
      </c>
      <c r="H87" s="32">
        <f t="shared" si="15"/>
        <v>0.4</v>
      </c>
      <c r="I87" s="32">
        <v>0</v>
      </c>
      <c r="J87" s="32">
        <v>0</v>
      </c>
      <c r="K87" s="32">
        <v>0</v>
      </c>
      <c r="L87" s="32">
        <v>0.4</v>
      </c>
      <c r="M87" s="32">
        <v>0</v>
      </c>
      <c r="N87" s="32">
        <v>0</v>
      </c>
      <c r="O87" s="189"/>
      <c r="P87" s="206"/>
    </row>
    <row r="88" spans="1:16" x14ac:dyDescent="0.25">
      <c r="A88" s="190"/>
      <c r="B88" s="189"/>
      <c r="C88" s="189"/>
      <c r="D88" s="189"/>
      <c r="E88" s="189"/>
      <c r="F88" s="206"/>
      <c r="G88" s="170" t="s">
        <v>8</v>
      </c>
      <c r="H88" s="32">
        <f t="shared" si="15"/>
        <v>0.4</v>
      </c>
      <c r="I88" s="32">
        <v>0</v>
      </c>
      <c r="J88" s="32">
        <v>0</v>
      </c>
      <c r="K88" s="32">
        <v>0</v>
      </c>
      <c r="L88" s="32">
        <v>0.4</v>
      </c>
      <c r="M88" s="32">
        <v>0</v>
      </c>
      <c r="N88" s="32">
        <v>0</v>
      </c>
      <c r="O88" s="189"/>
      <c r="P88" s="206"/>
    </row>
    <row r="89" spans="1:16" ht="24" x14ac:dyDescent="0.25">
      <c r="A89" s="190"/>
      <c r="B89" s="189"/>
      <c r="C89" s="189"/>
      <c r="D89" s="189"/>
      <c r="E89" s="189"/>
      <c r="F89" s="207"/>
      <c r="G89" s="170" t="s">
        <v>9</v>
      </c>
      <c r="H89" s="32">
        <f t="shared" si="15"/>
        <v>0</v>
      </c>
      <c r="I89" s="32">
        <v>0</v>
      </c>
      <c r="J89" s="32">
        <v>0</v>
      </c>
      <c r="K89" s="32">
        <v>0</v>
      </c>
      <c r="L89" s="32">
        <v>0</v>
      </c>
      <c r="M89" s="32">
        <v>0</v>
      </c>
      <c r="N89" s="32">
        <v>0</v>
      </c>
      <c r="O89" s="189"/>
      <c r="P89" s="207"/>
    </row>
    <row r="90" spans="1:16" ht="36" customHeight="1" x14ac:dyDescent="0.25">
      <c r="A90" s="190" t="s">
        <v>2896</v>
      </c>
      <c r="B90" s="189" t="s">
        <v>2863</v>
      </c>
      <c r="C90" s="189" t="s">
        <v>29</v>
      </c>
      <c r="D90" s="189">
        <v>2025</v>
      </c>
      <c r="E90" s="205" t="s">
        <v>4084</v>
      </c>
      <c r="F90" s="189" t="s">
        <v>2865</v>
      </c>
      <c r="G90" s="170" t="s">
        <v>4</v>
      </c>
      <c r="H90" s="32">
        <f>SUM(H91:H94)</f>
        <v>2.2999999999999998</v>
      </c>
      <c r="I90" s="32">
        <f t="shared" ref="I90:N90" si="19">SUM(I91:I94)</f>
        <v>2.2999999999999998</v>
      </c>
      <c r="J90" s="32">
        <f t="shared" si="19"/>
        <v>0</v>
      </c>
      <c r="K90" s="32">
        <f t="shared" si="19"/>
        <v>0</v>
      </c>
      <c r="L90" s="32">
        <f t="shared" si="19"/>
        <v>0</v>
      </c>
      <c r="M90" s="32">
        <f t="shared" si="19"/>
        <v>0</v>
      </c>
      <c r="N90" s="32">
        <f t="shared" si="19"/>
        <v>0</v>
      </c>
      <c r="O90" s="189"/>
      <c r="P90" s="189"/>
    </row>
    <row r="91" spans="1:16" x14ac:dyDescent="0.25">
      <c r="A91" s="190"/>
      <c r="B91" s="189"/>
      <c r="C91" s="189"/>
      <c r="D91" s="189"/>
      <c r="E91" s="206"/>
      <c r="F91" s="189"/>
      <c r="G91" s="170" t="s">
        <v>546</v>
      </c>
      <c r="H91" s="32">
        <f t="shared" si="15"/>
        <v>0</v>
      </c>
      <c r="I91" s="32">
        <v>0</v>
      </c>
      <c r="J91" s="32">
        <v>0</v>
      </c>
      <c r="K91" s="32">
        <v>0</v>
      </c>
      <c r="L91" s="32">
        <v>0</v>
      </c>
      <c r="M91" s="32">
        <v>0</v>
      </c>
      <c r="N91" s="32">
        <v>0</v>
      </c>
      <c r="O91" s="189"/>
      <c r="P91" s="189"/>
    </row>
    <row r="92" spans="1:16" ht="24" x14ac:dyDescent="0.25">
      <c r="A92" s="190"/>
      <c r="B92" s="189"/>
      <c r="C92" s="189"/>
      <c r="D92" s="189"/>
      <c r="E92" s="206"/>
      <c r="F92" s="189"/>
      <c r="G92" s="170" t="s">
        <v>617</v>
      </c>
      <c r="H92" s="32">
        <f t="shared" si="15"/>
        <v>0</v>
      </c>
      <c r="I92" s="32">
        <v>0</v>
      </c>
      <c r="J92" s="32">
        <v>0</v>
      </c>
      <c r="K92" s="32">
        <v>0</v>
      </c>
      <c r="L92" s="32">
        <v>0</v>
      </c>
      <c r="M92" s="32">
        <v>0</v>
      </c>
      <c r="N92" s="32">
        <v>0</v>
      </c>
      <c r="O92" s="189"/>
      <c r="P92" s="189"/>
    </row>
    <row r="93" spans="1:16" x14ac:dyDescent="0.25">
      <c r="A93" s="190"/>
      <c r="B93" s="189"/>
      <c r="C93" s="189"/>
      <c r="D93" s="189"/>
      <c r="E93" s="206"/>
      <c r="F93" s="189"/>
      <c r="G93" s="170" t="s">
        <v>8</v>
      </c>
      <c r="H93" s="32">
        <f t="shared" si="15"/>
        <v>2.2999999999999998</v>
      </c>
      <c r="I93" s="32">
        <v>2.2999999999999998</v>
      </c>
      <c r="J93" s="32">
        <v>0</v>
      </c>
      <c r="K93" s="32">
        <v>0</v>
      </c>
      <c r="L93" s="32">
        <v>0</v>
      </c>
      <c r="M93" s="32">
        <v>0</v>
      </c>
      <c r="N93" s="32">
        <v>0</v>
      </c>
      <c r="O93" s="189"/>
      <c r="P93" s="189"/>
    </row>
    <row r="94" spans="1:16" ht="24" x14ac:dyDescent="0.25">
      <c r="A94" s="190"/>
      <c r="B94" s="189"/>
      <c r="C94" s="189"/>
      <c r="D94" s="189"/>
      <c r="E94" s="207"/>
      <c r="F94" s="189"/>
      <c r="G94" s="170" t="s">
        <v>9</v>
      </c>
      <c r="H94" s="32">
        <f t="shared" si="15"/>
        <v>0</v>
      </c>
      <c r="I94" s="32">
        <v>0</v>
      </c>
      <c r="J94" s="32">
        <v>0</v>
      </c>
      <c r="K94" s="32">
        <v>0</v>
      </c>
      <c r="L94" s="32">
        <v>0</v>
      </c>
      <c r="M94" s="32">
        <v>0</v>
      </c>
      <c r="N94" s="32">
        <v>0</v>
      </c>
      <c r="O94" s="189"/>
      <c r="P94" s="189"/>
    </row>
    <row r="95" spans="1:16" ht="60" customHeight="1" x14ac:dyDescent="0.25">
      <c r="A95" s="190" t="s">
        <v>2897</v>
      </c>
      <c r="B95" s="189" t="s">
        <v>2858</v>
      </c>
      <c r="C95" s="189" t="s">
        <v>29</v>
      </c>
      <c r="D95" s="189">
        <v>2029</v>
      </c>
      <c r="E95" s="205" t="s">
        <v>4084</v>
      </c>
      <c r="F95" s="189" t="s">
        <v>453</v>
      </c>
      <c r="G95" s="170" t="s">
        <v>4</v>
      </c>
      <c r="H95" s="32">
        <f>SUM(H96:H99)</f>
        <v>45</v>
      </c>
      <c r="I95" s="32">
        <f t="shared" ref="I95:N95" si="20">SUM(I96:I99)</f>
        <v>0</v>
      </c>
      <c r="J95" s="32">
        <f t="shared" si="20"/>
        <v>0</v>
      </c>
      <c r="K95" s="32">
        <f t="shared" si="20"/>
        <v>0</v>
      </c>
      <c r="L95" s="32">
        <f t="shared" si="20"/>
        <v>0</v>
      </c>
      <c r="M95" s="32">
        <f t="shared" si="20"/>
        <v>45</v>
      </c>
      <c r="N95" s="32">
        <f t="shared" si="20"/>
        <v>0</v>
      </c>
      <c r="O95" s="189">
        <v>626</v>
      </c>
      <c r="P95" s="205" t="s">
        <v>4089</v>
      </c>
    </row>
    <row r="96" spans="1:16" x14ac:dyDescent="0.25">
      <c r="A96" s="190"/>
      <c r="B96" s="189"/>
      <c r="C96" s="189"/>
      <c r="D96" s="189"/>
      <c r="E96" s="206"/>
      <c r="F96" s="189"/>
      <c r="G96" s="170" t="s">
        <v>546</v>
      </c>
      <c r="H96" s="32">
        <f t="shared" si="15"/>
        <v>0</v>
      </c>
      <c r="I96" s="32">
        <v>0</v>
      </c>
      <c r="J96" s="32">
        <v>0</v>
      </c>
      <c r="K96" s="32">
        <v>0</v>
      </c>
      <c r="L96" s="32">
        <v>0</v>
      </c>
      <c r="M96" s="32">
        <v>0</v>
      </c>
      <c r="N96" s="32">
        <v>0</v>
      </c>
      <c r="O96" s="189"/>
      <c r="P96" s="206"/>
    </row>
    <row r="97" spans="1:16" ht="24" x14ac:dyDescent="0.25">
      <c r="A97" s="190"/>
      <c r="B97" s="189"/>
      <c r="C97" s="189"/>
      <c r="D97" s="189"/>
      <c r="E97" s="206"/>
      <c r="F97" s="189"/>
      <c r="G97" s="170" t="s">
        <v>617</v>
      </c>
      <c r="H97" s="32">
        <f t="shared" si="15"/>
        <v>22.5</v>
      </c>
      <c r="I97" s="32">
        <v>0</v>
      </c>
      <c r="J97" s="32">
        <v>0</v>
      </c>
      <c r="K97" s="32">
        <v>0</v>
      </c>
      <c r="L97" s="32">
        <v>0</v>
      </c>
      <c r="M97" s="32">
        <v>22.5</v>
      </c>
      <c r="N97" s="32">
        <v>0</v>
      </c>
      <c r="O97" s="189"/>
      <c r="P97" s="206"/>
    </row>
    <row r="98" spans="1:16" x14ac:dyDescent="0.25">
      <c r="A98" s="190"/>
      <c r="B98" s="189"/>
      <c r="C98" s="189"/>
      <c r="D98" s="189"/>
      <c r="E98" s="206"/>
      <c r="F98" s="189"/>
      <c r="G98" s="170" t="s">
        <v>8</v>
      </c>
      <c r="H98" s="32">
        <f t="shared" si="15"/>
        <v>22.5</v>
      </c>
      <c r="I98" s="32">
        <v>0</v>
      </c>
      <c r="J98" s="32">
        <v>0</v>
      </c>
      <c r="K98" s="32">
        <v>0</v>
      </c>
      <c r="L98" s="32">
        <v>0</v>
      </c>
      <c r="M98" s="32">
        <v>22.5</v>
      </c>
      <c r="N98" s="32">
        <v>0</v>
      </c>
      <c r="O98" s="189"/>
      <c r="P98" s="206"/>
    </row>
    <row r="99" spans="1:16" ht="24" x14ac:dyDescent="0.25">
      <c r="A99" s="190"/>
      <c r="B99" s="189"/>
      <c r="C99" s="189"/>
      <c r="D99" s="189"/>
      <c r="E99" s="207"/>
      <c r="F99" s="189"/>
      <c r="G99" s="170" t="s">
        <v>9</v>
      </c>
      <c r="H99" s="32">
        <f t="shared" si="15"/>
        <v>0</v>
      </c>
      <c r="I99" s="32">
        <v>0</v>
      </c>
      <c r="J99" s="32">
        <v>0</v>
      </c>
      <c r="K99" s="32">
        <v>0</v>
      </c>
      <c r="L99" s="32">
        <v>0</v>
      </c>
      <c r="M99" s="32">
        <v>0</v>
      </c>
      <c r="N99" s="32">
        <v>0</v>
      </c>
      <c r="O99" s="189"/>
      <c r="P99" s="207"/>
    </row>
    <row r="100" spans="1:16" ht="36" customHeight="1" x14ac:dyDescent="0.25">
      <c r="A100" s="190" t="s">
        <v>2898</v>
      </c>
      <c r="B100" s="189" t="s">
        <v>2863</v>
      </c>
      <c r="C100" s="189" t="s">
        <v>29</v>
      </c>
      <c r="D100" s="189">
        <v>2027</v>
      </c>
      <c r="E100" s="189" t="s">
        <v>2899</v>
      </c>
      <c r="F100" s="189" t="s">
        <v>2865</v>
      </c>
      <c r="G100" s="170" t="s">
        <v>4</v>
      </c>
      <c r="H100" s="32">
        <f>SUM(H101:H104)</f>
        <v>2.5</v>
      </c>
      <c r="I100" s="32">
        <f t="shared" ref="I100:N100" si="21">SUM(I101:I104)</f>
        <v>0</v>
      </c>
      <c r="J100" s="32">
        <f t="shared" si="21"/>
        <v>0</v>
      </c>
      <c r="K100" s="32">
        <f t="shared" si="21"/>
        <v>2.5</v>
      </c>
      <c r="L100" s="32">
        <f t="shared" si="21"/>
        <v>0</v>
      </c>
      <c r="M100" s="32">
        <f t="shared" si="21"/>
        <v>0</v>
      </c>
      <c r="N100" s="32">
        <f t="shared" si="21"/>
        <v>0</v>
      </c>
      <c r="O100" s="189">
        <v>550</v>
      </c>
      <c r="P100" s="189"/>
    </row>
    <row r="101" spans="1:16" x14ac:dyDescent="0.25">
      <c r="A101" s="190"/>
      <c r="B101" s="189"/>
      <c r="C101" s="189"/>
      <c r="D101" s="189"/>
      <c r="E101" s="189"/>
      <c r="F101" s="189"/>
      <c r="G101" s="170" t="s">
        <v>546</v>
      </c>
      <c r="H101" s="32">
        <f t="shared" si="15"/>
        <v>0</v>
      </c>
      <c r="I101" s="32">
        <v>0</v>
      </c>
      <c r="J101" s="32">
        <v>0</v>
      </c>
      <c r="K101" s="32">
        <v>0</v>
      </c>
      <c r="L101" s="32">
        <v>0</v>
      </c>
      <c r="M101" s="32">
        <v>0</v>
      </c>
      <c r="N101" s="32">
        <v>0</v>
      </c>
      <c r="O101" s="189"/>
      <c r="P101" s="189"/>
    </row>
    <row r="102" spans="1:16" ht="24" x14ac:dyDescent="0.25">
      <c r="A102" s="190"/>
      <c r="B102" s="189"/>
      <c r="C102" s="189"/>
      <c r="D102" s="189"/>
      <c r="E102" s="189"/>
      <c r="F102" s="189"/>
      <c r="G102" s="170" t="s">
        <v>617</v>
      </c>
      <c r="H102" s="32">
        <f t="shared" si="15"/>
        <v>0</v>
      </c>
      <c r="I102" s="32">
        <v>0</v>
      </c>
      <c r="J102" s="32">
        <v>0</v>
      </c>
      <c r="K102" s="32">
        <v>0</v>
      </c>
      <c r="L102" s="32">
        <v>0</v>
      </c>
      <c r="M102" s="32">
        <v>0</v>
      </c>
      <c r="N102" s="32">
        <v>0</v>
      </c>
      <c r="O102" s="189"/>
      <c r="P102" s="189"/>
    </row>
    <row r="103" spans="1:16" x14ac:dyDescent="0.25">
      <c r="A103" s="190"/>
      <c r="B103" s="189"/>
      <c r="C103" s="189"/>
      <c r="D103" s="189"/>
      <c r="E103" s="189"/>
      <c r="F103" s="189"/>
      <c r="G103" s="170" t="s">
        <v>8</v>
      </c>
      <c r="H103" s="32">
        <f t="shared" si="15"/>
        <v>2.5</v>
      </c>
      <c r="I103" s="32">
        <v>0</v>
      </c>
      <c r="J103" s="32">
        <v>0</v>
      </c>
      <c r="K103" s="32">
        <v>2.5</v>
      </c>
      <c r="L103" s="32">
        <v>0</v>
      </c>
      <c r="M103" s="32">
        <v>0</v>
      </c>
      <c r="N103" s="32">
        <v>0</v>
      </c>
      <c r="O103" s="189"/>
      <c r="P103" s="189"/>
    </row>
    <row r="104" spans="1:16" ht="24" x14ac:dyDescent="0.25">
      <c r="A104" s="190"/>
      <c r="B104" s="189"/>
      <c r="C104" s="189"/>
      <c r="D104" s="189"/>
      <c r="E104" s="189"/>
      <c r="F104" s="189"/>
      <c r="G104" s="170" t="s">
        <v>9</v>
      </c>
      <c r="H104" s="32">
        <f t="shared" si="15"/>
        <v>0</v>
      </c>
      <c r="I104" s="32">
        <v>0</v>
      </c>
      <c r="J104" s="32">
        <v>0</v>
      </c>
      <c r="K104" s="32">
        <v>0</v>
      </c>
      <c r="L104" s="32">
        <v>0</v>
      </c>
      <c r="M104" s="32">
        <v>0</v>
      </c>
      <c r="N104" s="32">
        <v>0</v>
      </c>
      <c r="O104" s="189"/>
      <c r="P104" s="189"/>
    </row>
    <row r="105" spans="1:16" ht="60" customHeight="1" x14ac:dyDescent="0.25">
      <c r="A105" s="190" t="s">
        <v>2900</v>
      </c>
      <c r="B105" s="189" t="s">
        <v>2872</v>
      </c>
      <c r="C105" s="189" t="s">
        <v>29</v>
      </c>
      <c r="D105" s="189">
        <v>2029</v>
      </c>
      <c r="E105" s="189" t="s">
        <v>2899</v>
      </c>
      <c r="F105" s="189" t="s">
        <v>453</v>
      </c>
      <c r="G105" s="170" t="s">
        <v>4</v>
      </c>
      <c r="H105" s="32">
        <f>SUM(H106:H109)</f>
        <v>50.099999999999994</v>
      </c>
      <c r="I105" s="32">
        <f t="shared" ref="I105:N105" si="22">SUM(I106:I109)</f>
        <v>0</v>
      </c>
      <c r="J105" s="32">
        <f t="shared" si="22"/>
        <v>0</v>
      </c>
      <c r="K105" s="32">
        <f t="shared" si="22"/>
        <v>0</v>
      </c>
      <c r="L105" s="32">
        <f t="shared" si="22"/>
        <v>0</v>
      </c>
      <c r="M105" s="32">
        <f t="shared" si="22"/>
        <v>50.099999999999994</v>
      </c>
      <c r="N105" s="32">
        <f t="shared" si="22"/>
        <v>0</v>
      </c>
      <c r="O105" s="189">
        <v>550</v>
      </c>
      <c r="P105" s="205" t="s">
        <v>4087</v>
      </c>
    </row>
    <row r="106" spans="1:16" x14ac:dyDescent="0.25">
      <c r="A106" s="190"/>
      <c r="B106" s="189"/>
      <c r="C106" s="189"/>
      <c r="D106" s="189"/>
      <c r="E106" s="189"/>
      <c r="F106" s="189"/>
      <c r="G106" s="170" t="s">
        <v>546</v>
      </c>
      <c r="H106" s="32">
        <f t="shared" si="15"/>
        <v>49.5</v>
      </c>
      <c r="I106" s="32">
        <v>0</v>
      </c>
      <c r="J106" s="32">
        <v>0</v>
      </c>
      <c r="K106" s="32">
        <v>0</v>
      </c>
      <c r="L106" s="32">
        <v>0</v>
      </c>
      <c r="M106" s="32">
        <v>49.5</v>
      </c>
      <c r="N106" s="32">
        <v>0</v>
      </c>
      <c r="O106" s="189"/>
      <c r="P106" s="206"/>
    </row>
    <row r="107" spans="1:16" ht="24" x14ac:dyDescent="0.25">
      <c r="A107" s="190"/>
      <c r="B107" s="189"/>
      <c r="C107" s="189"/>
      <c r="D107" s="189"/>
      <c r="E107" s="189"/>
      <c r="F107" s="189"/>
      <c r="G107" s="170" t="s">
        <v>617</v>
      </c>
      <c r="H107" s="32">
        <f t="shared" si="15"/>
        <v>0.3</v>
      </c>
      <c r="I107" s="32">
        <v>0</v>
      </c>
      <c r="J107" s="32">
        <v>0</v>
      </c>
      <c r="K107" s="32">
        <v>0</v>
      </c>
      <c r="L107" s="32">
        <v>0</v>
      </c>
      <c r="M107" s="32">
        <v>0.3</v>
      </c>
      <c r="N107" s="32">
        <v>0</v>
      </c>
      <c r="O107" s="189"/>
      <c r="P107" s="206"/>
    </row>
    <row r="108" spans="1:16" x14ac:dyDescent="0.25">
      <c r="A108" s="190"/>
      <c r="B108" s="189"/>
      <c r="C108" s="189"/>
      <c r="D108" s="189"/>
      <c r="E108" s="189"/>
      <c r="F108" s="189"/>
      <c r="G108" s="170" t="s">
        <v>8</v>
      </c>
      <c r="H108" s="32">
        <f t="shared" si="15"/>
        <v>0.3</v>
      </c>
      <c r="I108" s="32">
        <v>0</v>
      </c>
      <c r="J108" s="32">
        <v>0</v>
      </c>
      <c r="K108" s="32">
        <v>0</v>
      </c>
      <c r="L108" s="32">
        <v>0</v>
      </c>
      <c r="M108" s="32">
        <v>0.3</v>
      </c>
      <c r="N108" s="32">
        <v>0</v>
      </c>
      <c r="O108" s="189"/>
      <c r="P108" s="206"/>
    </row>
    <row r="109" spans="1:16" ht="24" x14ac:dyDescent="0.25">
      <c r="A109" s="190"/>
      <c r="B109" s="189"/>
      <c r="C109" s="189"/>
      <c r="D109" s="189"/>
      <c r="E109" s="189"/>
      <c r="F109" s="189"/>
      <c r="G109" s="170" t="s">
        <v>9</v>
      </c>
      <c r="H109" s="32">
        <f t="shared" si="15"/>
        <v>0</v>
      </c>
      <c r="I109" s="32">
        <v>0</v>
      </c>
      <c r="J109" s="32">
        <v>0</v>
      </c>
      <c r="K109" s="32">
        <v>0</v>
      </c>
      <c r="L109" s="32">
        <v>0</v>
      </c>
      <c r="M109" s="32">
        <v>0</v>
      </c>
      <c r="N109" s="32">
        <v>0</v>
      </c>
      <c r="O109" s="189"/>
      <c r="P109" s="207"/>
    </row>
    <row r="110" spans="1:16" ht="36" customHeight="1" x14ac:dyDescent="0.25">
      <c r="A110" s="423" t="s">
        <v>4083</v>
      </c>
      <c r="B110" s="189" t="s">
        <v>2901</v>
      </c>
      <c r="C110" s="189" t="s">
        <v>29</v>
      </c>
      <c r="D110" s="189">
        <v>2028</v>
      </c>
      <c r="E110" s="189" t="s">
        <v>2890</v>
      </c>
      <c r="F110" s="189" t="s">
        <v>2893</v>
      </c>
      <c r="G110" s="170" t="s">
        <v>4</v>
      </c>
      <c r="H110" s="32">
        <f>SUM(H111:H114)</f>
        <v>13.1</v>
      </c>
      <c r="I110" s="32">
        <f t="shared" ref="I110:N110" si="23">SUM(I111:I114)</f>
        <v>0</v>
      </c>
      <c r="J110" s="32">
        <f t="shared" si="23"/>
        <v>0</v>
      </c>
      <c r="K110" s="32">
        <f t="shared" si="23"/>
        <v>0</v>
      </c>
      <c r="L110" s="32">
        <f t="shared" si="23"/>
        <v>13.1</v>
      </c>
      <c r="M110" s="32">
        <f t="shared" si="23"/>
        <v>0</v>
      </c>
      <c r="N110" s="32">
        <f t="shared" si="23"/>
        <v>0</v>
      </c>
      <c r="O110" s="189">
        <v>6100</v>
      </c>
      <c r="P110" s="205" t="s">
        <v>4088</v>
      </c>
    </row>
    <row r="111" spans="1:16" x14ac:dyDescent="0.25">
      <c r="A111" s="424"/>
      <c r="B111" s="189"/>
      <c r="C111" s="189"/>
      <c r="D111" s="189"/>
      <c r="E111" s="189"/>
      <c r="F111" s="189"/>
      <c r="G111" s="170" t="s">
        <v>546</v>
      </c>
      <c r="H111" s="32">
        <f t="shared" si="15"/>
        <v>8</v>
      </c>
      <c r="I111" s="32">
        <v>0</v>
      </c>
      <c r="J111" s="32">
        <v>0</v>
      </c>
      <c r="K111" s="32">
        <v>0</v>
      </c>
      <c r="L111" s="32">
        <v>8</v>
      </c>
      <c r="M111" s="32">
        <v>0</v>
      </c>
      <c r="N111" s="32">
        <v>0</v>
      </c>
      <c r="O111" s="189"/>
      <c r="P111" s="206"/>
    </row>
    <row r="112" spans="1:16" ht="24" x14ac:dyDescent="0.25">
      <c r="A112" s="424"/>
      <c r="B112" s="189"/>
      <c r="C112" s="189"/>
      <c r="D112" s="189"/>
      <c r="E112" s="189"/>
      <c r="F112" s="189"/>
      <c r="G112" s="170" t="s">
        <v>617</v>
      </c>
      <c r="H112" s="32">
        <f t="shared" si="15"/>
        <v>0.1</v>
      </c>
      <c r="I112" s="32">
        <v>0</v>
      </c>
      <c r="J112" s="32">
        <v>0</v>
      </c>
      <c r="K112" s="32">
        <v>0</v>
      </c>
      <c r="L112" s="32">
        <v>0.1</v>
      </c>
      <c r="M112" s="32">
        <v>0</v>
      </c>
      <c r="N112" s="32">
        <v>0</v>
      </c>
      <c r="O112" s="189"/>
      <c r="P112" s="206"/>
    </row>
    <row r="113" spans="1:16" x14ac:dyDescent="0.25">
      <c r="A113" s="424"/>
      <c r="B113" s="189"/>
      <c r="C113" s="189"/>
      <c r="D113" s="189"/>
      <c r="E113" s="189"/>
      <c r="F113" s="189"/>
      <c r="G113" s="170" t="s">
        <v>8</v>
      </c>
      <c r="H113" s="32">
        <f t="shared" si="15"/>
        <v>5</v>
      </c>
      <c r="I113" s="32">
        <v>0</v>
      </c>
      <c r="J113" s="32">
        <v>0</v>
      </c>
      <c r="K113" s="32">
        <v>0</v>
      </c>
      <c r="L113" s="32">
        <v>5</v>
      </c>
      <c r="M113" s="32">
        <v>0</v>
      </c>
      <c r="N113" s="32">
        <v>0</v>
      </c>
      <c r="O113" s="189"/>
      <c r="P113" s="206"/>
    </row>
    <row r="114" spans="1:16" ht="24" x14ac:dyDescent="0.25">
      <c r="A114" s="425"/>
      <c r="B114" s="189"/>
      <c r="C114" s="189"/>
      <c r="D114" s="189"/>
      <c r="E114" s="189"/>
      <c r="F114" s="189"/>
      <c r="G114" s="170" t="s">
        <v>9</v>
      </c>
      <c r="H114" s="32">
        <f t="shared" si="15"/>
        <v>0</v>
      </c>
      <c r="I114" s="32">
        <v>0</v>
      </c>
      <c r="J114" s="32">
        <v>0</v>
      </c>
      <c r="K114" s="32">
        <v>0</v>
      </c>
      <c r="L114" s="32">
        <v>0</v>
      </c>
      <c r="M114" s="32">
        <v>0</v>
      </c>
      <c r="N114" s="32">
        <v>0</v>
      </c>
      <c r="O114" s="189"/>
      <c r="P114" s="207"/>
    </row>
    <row r="115" spans="1:16" ht="36" customHeight="1" x14ac:dyDescent="0.25">
      <c r="A115" s="190" t="s">
        <v>2902</v>
      </c>
      <c r="B115" s="189" t="s">
        <v>2901</v>
      </c>
      <c r="C115" s="189" t="s">
        <v>29</v>
      </c>
      <c r="D115" s="189">
        <v>2029</v>
      </c>
      <c r="E115" s="189" t="s">
        <v>2892</v>
      </c>
      <c r="F115" s="189" t="s">
        <v>2893</v>
      </c>
      <c r="G115" s="170" t="s">
        <v>4</v>
      </c>
      <c r="H115" s="32">
        <f>SUM(H116:H119)</f>
        <v>13.1</v>
      </c>
      <c r="I115" s="32">
        <f t="shared" ref="I115:N115" si="24">SUM(I116:I119)</f>
        <v>0</v>
      </c>
      <c r="J115" s="32">
        <f t="shared" si="24"/>
        <v>0</v>
      </c>
      <c r="K115" s="32">
        <f t="shared" si="24"/>
        <v>0</v>
      </c>
      <c r="L115" s="32">
        <f t="shared" si="24"/>
        <v>0</v>
      </c>
      <c r="M115" s="32">
        <f t="shared" si="24"/>
        <v>13.1</v>
      </c>
      <c r="N115" s="32">
        <f t="shared" si="24"/>
        <v>0</v>
      </c>
      <c r="O115" s="189">
        <v>8000</v>
      </c>
      <c r="P115" s="205" t="s">
        <v>4088</v>
      </c>
    </row>
    <row r="116" spans="1:16" x14ac:dyDescent="0.25">
      <c r="A116" s="190"/>
      <c r="B116" s="189"/>
      <c r="C116" s="189"/>
      <c r="D116" s="189"/>
      <c r="E116" s="189"/>
      <c r="F116" s="189"/>
      <c r="G116" s="170" t="s">
        <v>546</v>
      </c>
      <c r="H116" s="32">
        <f t="shared" si="15"/>
        <v>8</v>
      </c>
      <c r="I116" s="32">
        <v>0</v>
      </c>
      <c r="J116" s="32">
        <v>0</v>
      </c>
      <c r="K116" s="32">
        <v>0</v>
      </c>
      <c r="L116" s="32">
        <v>0</v>
      </c>
      <c r="M116" s="32">
        <v>8</v>
      </c>
      <c r="N116" s="32">
        <v>0</v>
      </c>
      <c r="O116" s="189"/>
      <c r="P116" s="206"/>
    </row>
    <row r="117" spans="1:16" ht="24" x14ac:dyDescent="0.25">
      <c r="A117" s="190"/>
      <c r="B117" s="189"/>
      <c r="C117" s="189"/>
      <c r="D117" s="189"/>
      <c r="E117" s="189"/>
      <c r="F117" s="189"/>
      <c r="G117" s="170" t="s">
        <v>617</v>
      </c>
      <c r="H117" s="32">
        <f t="shared" si="15"/>
        <v>0.1</v>
      </c>
      <c r="I117" s="32">
        <v>0</v>
      </c>
      <c r="J117" s="32">
        <v>0</v>
      </c>
      <c r="K117" s="32">
        <v>0</v>
      </c>
      <c r="L117" s="32">
        <v>0</v>
      </c>
      <c r="M117" s="32">
        <v>0.1</v>
      </c>
      <c r="N117" s="32">
        <v>0</v>
      </c>
      <c r="O117" s="189"/>
      <c r="P117" s="206"/>
    </row>
    <row r="118" spans="1:16" x14ac:dyDescent="0.25">
      <c r="A118" s="190"/>
      <c r="B118" s="189"/>
      <c r="C118" s="189"/>
      <c r="D118" s="189"/>
      <c r="E118" s="189"/>
      <c r="F118" s="189"/>
      <c r="G118" s="170" t="s">
        <v>8</v>
      </c>
      <c r="H118" s="32">
        <f t="shared" si="15"/>
        <v>5</v>
      </c>
      <c r="I118" s="32">
        <v>0</v>
      </c>
      <c r="J118" s="32">
        <v>0</v>
      </c>
      <c r="K118" s="32">
        <v>0</v>
      </c>
      <c r="L118" s="32">
        <v>0</v>
      </c>
      <c r="M118" s="32">
        <v>5</v>
      </c>
      <c r="N118" s="32">
        <v>0</v>
      </c>
      <c r="O118" s="189"/>
      <c r="P118" s="206"/>
    </row>
    <row r="119" spans="1:16" ht="24" x14ac:dyDescent="0.25">
      <c r="A119" s="190"/>
      <c r="B119" s="189"/>
      <c r="C119" s="189"/>
      <c r="D119" s="189"/>
      <c r="E119" s="189"/>
      <c r="F119" s="189"/>
      <c r="G119" s="170" t="s">
        <v>9</v>
      </c>
      <c r="H119" s="32">
        <f t="shared" si="15"/>
        <v>0</v>
      </c>
      <c r="I119" s="32">
        <v>0</v>
      </c>
      <c r="J119" s="32">
        <v>0</v>
      </c>
      <c r="K119" s="32">
        <v>0</v>
      </c>
      <c r="L119" s="32">
        <v>0</v>
      </c>
      <c r="M119" s="32">
        <v>0</v>
      </c>
      <c r="N119" s="32">
        <v>0</v>
      </c>
      <c r="O119" s="189"/>
      <c r="P119" s="207"/>
    </row>
    <row r="120" spans="1:16" ht="36" customHeight="1" x14ac:dyDescent="0.25">
      <c r="A120" s="190" t="s">
        <v>2903</v>
      </c>
      <c r="B120" s="189" t="s">
        <v>2901</v>
      </c>
      <c r="C120" s="189" t="s">
        <v>29</v>
      </c>
      <c r="D120" s="189">
        <v>2030</v>
      </c>
      <c r="E120" s="189" t="s">
        <v>2890</v>
      </c>
      <c r="F120" s="189" t="s">
        <v>2893</v>
      </c>
      <c r="G120" s="170" t="s">
        <v>4</v>
      </c>
      <c r="H120" s="32">
        <f>SUM(H121:H124)</f>
        <v>13.1</v>
      </c>
      <c r="I120" s="32">
        <f t="shared" ref="I120:N120" si="25">SUM(I121:I124)</f>
        <v>0</v>
      </c>
      <c r="J120" s="32">
        <f t="shared" si="25"/>
        <v>0</v>
      </c>
      <c r="K120" s="32">
        <f t="shared" si="25"/>
        <v>0</v>
      </c>
      <c r="L120" s="32">
        <f t="shared" si="25"/>
        <v>0</v>
      </c>
      <c r="M120" s="32">
        <f t="shared" si="25"/>
        <v>0</v>
      </c>
      <c r="N120" s="32">
        <f t="shared" si="25"/>
        <v>13.1</v>
      </c>
      <c r="O120" s="189">
        <v>7000</v>
      </c>
      <c r="P120" s="205" t="s">
        <v>4088</v>
      </c>
    </row>
    <row r="121" spans="1:16" x14ac:dyDescent="0.25">
      <c r="A121" s="190"/>
      <c r="B121" s="189"/>
      <c r="C121" s="189"/>
      <c r="D121" s="189"/>
      <c r="E121" s="189"/>
      <c r="F121" s="189"/>
      <c r="G121" s="170" t="s">
        <v>546</v>
      </c>
      <c r="H121" s="32">
        <f t="shared" si="15"/>
        <v>8</v>
      </c>
      <c r="I121" s="32">
        <v>0</v>
      </c>
      <c r="J121" s="32">
        <v>0</v>
      </c>
      <c r="K121" s="32">
        <v>0</v>
      </c>
      <c r="L121" s="32">
        <v>0</v>
      </c>
      <c r="M121" s="32">
        <v>0</v>
      </c>
      <c r="N121" s="32">
        <v>8</v>
      </c>
      <c r="O121" s="189"/>
      <c r="P121" s="206"/>
    </row>
    <row r="122" spans="1:16" ht="24" x14ac:dyDescent="0.25">
      <c r="A122" s="190"/>
      <c r="B122" s="189"/>
      <c r="C122" s="189"/>
      <c r="D122" s="189"/>
      <c r="E122" s="189"/>
      <c r="F122" s="189"/>
      <c r="G122" s="170" t="s">
        <v>617</v>
      </c>
      <c r="H122" s="32">
        <f t="shared" si="15"/>
        <v>0.1</v>
      </c>
      <c r="I122" s="32">
        <v>0</v>
      </c>
      <c r="J122" s="32">
        <v>0</v>
      </c>
      <c r="K122" s="32">
        <v>0</v>
      </c>
      <c r="L122" s="32">
        <v>0</v>
      </c>
      <c r="M122" s="32">
        <v>0</v>
      </c>
      <c r="N122" s="116">
        <v>0.1</v>
      </c>
      <c r="O122" s="189"/>
      <c r="P122" s="206"/>
    </row>
    <row r="123" spans="1:16" x14ac:dyDescent="0.25">
      <c r="A123" s="190"/>
      <c r="B123" s="189"/>
      <c r="C123" s="189"/>
      <c r="D123" s="189"/>
      <c r="E123" s="189"/>
      <c r="F123" s="189"/>
      <c r="G123" s="170" t="s">
        <v>8</v>
      </c>
      <c r="H123" s="32">
        <f t="shared" si="15"/>
        <v>5</v>
      </c>
      <c r="I123" s="32">
        <v>0</v>
      </c>
      <c r="J123" s="32">
        <v>0</v>
      </c>
      <c r="K123" s="32">
        <v>0</v>
      </c>
      <c r="L123" s="32">
        <v>0</v>
      </c>
      <c r="M123" s="32">
        <v>0</v>
      </c>
      <c r="N123" s="32">
        <v>5</v>
      </c>
      <c r="O123" s="189"/>
      <c r="P123" s="206"/>
    </row>
    <row r="124" spans="1:16" ht="24" x14ac:dyDescent="0.25">
      <c r="A124" s="190"/>
      <c r="B124" s="189"/>
      <c r="C124" s="189"/>
      <c r="D124" s="189"/>
      <c r="E124" s="189"/>
      <c r="F124" s="189"/>
      <c r="G124" s="170" t="s">
        <v>9</v>
      </c>
      <c r="H124" s="32">
        <f t="shared" si="15"/>
        <v>0</v>
      </c>
      <c r="I124" s="32">
        <v>0</v>
      </c>
      <c r="J124" s="32">
        <v>0</v>
      </c>
      <c r="K124" s="32">
        <v>0</v>
      </c>
      <c r="L124" s="32">
        <v>0</v>
      </c>
      <c r="M124" s="32">
        <v>0</v>
      </c>
      <c r="N124" s="32">
        <v>0</v>
      </c>
      <c r="O124" s="189"/>
      <c r="P124" s="207"/>
    </row>
    <row r="125" spans="1:16" ht="36" x14ac:dyDescent="0.25">
      <c r="A125" s="208" t="s">
        <v>90</v>
      </c>
      <c r="B125" s="208"/>
      <c r="C125" s="208"/>
      <c r="D125" s="208"/>
      <c r="E125" s="208"/>
      <c r="F125" s="208"/>
      <c r="G125" s="150" t="s">
        <v>4</v>
      </c>
      <c r="H125" s="37">
        <f>SUM(H126:H129)</f>
        <v>1155.7</v>
      </c>
      <c r="I125" s="37">
        <f t="shared" ref="I125:N125" si="26">SUM(I126:I129)</f>
        <v>222.90000000000003</v>
      </c>
      <c r="J125" s="37">
        <f t="shared" si="26"/>
        <v>190</v>
      </c>
      <c r="K125" s="37">
        <f t="shared" si="26"/>
        <v>124.5</v>
      </c>
      <c r="L125" s="37">
        <f t="shared" si="26"/>
        <v>298.99999999999994</v>
      </c>
      <c r="M125" s="37">
        <f t="shared" si="26"/>
        <v>276.2</v>
      </c>
      <c r="N125" s="37">
        <f t="shared" si="26"/>
        <v>43.1</v>
      </c>
      <c r="O125" s="189"/>
      <c r="P125" s="189"/>
    </row>
    <row r="126" spans="1:16" ht="24" x14ac:dyDescent="0.25">
      <c r="A126" s="208"/>
      <c r="B126" s="208"/>
      <c r="C126" s="208"/>
      <c r="D126" s="208"/>
      <c r="E126" s="208"/>
      <c r="F126" s="208"/>
      <c r="G126" s="150" t="s">
        <v>546</v>
      </c>
      <c r="H126" s="37">
        <f t="shared" si="15"/>
        <v>580.29999999999995</v>
      </c>
      <c r="I126" s="37">
        <f t="shared" ref="I126:N129" si="27">I6+I11+I16+I21+I26+I31+I36+I41+I46+I51+I56+I61+I66+I71+I76+I81+I86+I91+I96+I101+I106+I111+I116+I121</f>
        <v>71.3</v>
      </c>
      <c r="J126" s="37">
        <f t="shared" si="27"/>
        <v>39.6</v>
      </c>
      <c r="K126" s="37">
        <f t="shared" si="27"/>
        <v>0</v>
      </c>
      <c r="L126" s="37">
        <f t="shared" si="27"/>
        <v>269.29999999999995</v>
      </c>
      <c r="M126" s="37">
        <f t="shared" si="27"/>
        <v>192.1</v>
      </c>
      <c r="N126" s="37">
        <f t="shared" si="27"/>
        <v>8</v>
      </c>
      <c r="O126" s="189"/>
      <c r="P126" s="189"/>
    </row>
    <row r="127" spans="1:16" ht="24" x14ac:dyDescent="0.25">
      <c r="A127" s="208"/>
      <c r="B127" s="208"/>
      <c r="C127" s="208"/>
      <c r="D127" s="208"/>
      <c r="E127" s="208"/>
      <c r="F127" s="208"/>
      <c r="G127" s="150" t="s">
        <v>617</v>
      </c>
      <c r="H127" s="37">
        <f t="shared" si="15"/>
        <v>160.70000000000002</v>
      </c>
      <c r="I127" s="37">
        <f t="shared" si="27"/>
        <v>0.4</v>
      </c>
      <c r="J127" s="37">
        <f t="shared" si="27"/>
        <v>75.2</v>
      </c>
      <c r="K127" s="37">
        <f t="shared" si="27"/>
        <v>60</v>
      </c>
      <c r="L127" s="37">
        <f t="shared" si="27"/>
        <v>1.4</v>
      </c>
      <c r="M127" s="37">
        <f t="shared" si="27"/>
        <v>23.6</v>
      </c>
      <c r="N127" s="37">
        <f t="shared" si="27"/>
        <v>0.1</v>
      </c>
      <c r="O127" s="189"/>
      <c r="P127" s="189"/>
    </row>
    <row r="128" spans="1:16" x14ac:dyDescent="0.25">
      <c r="A128" s="208"/>
      <c r="B128" s="208"/>
      <c r="C128" s="208"/>
      <c r="D128" s="208"/>
      <c r="E128" s="208"/>
      <c r="F128" s="208"/>
      <c r="G128" s="150" t="s">
        <v>8</v>
      </c>
      <c r="H128" s="37">
        <f t="shared" si="15"/>
        <v>414.70000000000005</v>
      </c>
      <c r="I128" s="37">
        <f t="shared" si="27"/>
        <v>151.20000000000002</v>
      </c>
      <c r="J128" s="37">
        <f t="shared" si="27"/>
        <v>75.2</v>
      </c>
      <c r="K128" s="37">
        <f t="shared" si="27"/>
        <v>64.5</v>
      </c>
      <c r="L128" s="37">
        <f t="shared" si="27"/>
        <v>28.299999999999997</v>
      </c>
      <c r="M128" s="37">
        <f t="shared" si="27"/>
        <v>60.5</v>
      </c>
      <c r="N128" s="37">
        <f t="shared" si="27"/>
        <v>35</v>
      </c>
      <c r="O128" s="189"/>
      <c r="P128" s="189"/>
    </row>
    <row r="129" spans="1:16" ht="24" x14ac:dyDescent="0.25">
      <c r="A129" s="208"/>
      <c r="B129" s="208"/>
      <c r="C129" s="208"/>
      <c r="D129" s="208"/>
      <c r="E129" s="208"/>
      <c r="F129" s="208"/>
      <c r="G129" s="150" t="s">
        <v>9</v>
      </c>
      <c r="H129" s="37">
        <f t="shared" si="15"/>
        <v>0</v>
      </c>
      <c r="I129" s="37">
        <f t="shared" si="27"/>
        <v>0</v>
      </c>
      <c r="J129" s="37">
        <f t="shared" si="27"/>
        <v>0</v>
      </c>
      <c r="K129" s="37">
        <f t="shared" si="27"/>
        <v>0</v>
      </c>
      <c r="L129" s="37">
        <f t="shared" si="27"/>
        <v>0</v>
      </c>
      <c r="M129" s="37">
        <f t="shared" si="27"/>
        <v>0</v>
      </c>
      <c r="N129" s="37">
        <f t="shared" si="27"/>
        <v>0</v>
      </c>
      <c r="O129" s="189"/>
      <c r="P129" s="189"/>
    </row>
    <row r="130" spans="1:16" ht="15.75" customHeight="1" x14ac:dyDescent="0.25">
      <c r="A130" s="208" t="s">
        <v>91</v>
      </c>
      <c r="B130" s="208"/>
      <c r="C130" s="208"/>
      <c r="D130" s="208"/>
      <c r="E130" s="208"/>
      <c r="F130" s="208"/>
      <c r="G130" s="208"/>
      <c r="H130" s="208"/>
      <c r="I130" s="208"/>
      <c r="J130" s="208"/>
      <c r="K130" s="208"/>
      <c r="L130" s="208"/>
      <c r="M130" s="208"/>
      <c r="N130" s="208"/>
      <c r="O130" s="208"/>
      <c r="P130" s="208"/>
    </row>
    <row r="131" spans="1:16" ht="36" customHeight="1" x14ac:dyDescent="0.25">
      <c r="A131" s="190" t="s">
        <v>2904</v>
      </c>
      <c r="B131" s="189" t="s">
        <v>2905</v>
      </c>
      <c r="C131" s="189" t="s">
        <v>91</v>
      </c>
      <c r="D131" s="189">
        <v>2025</v>
      </c>
      <c r="E131" s="189">
        <v>49</v>
      </c>
      <c r="F131" s="189" t="s">
        <v>99</v>
      </c>
      <c r="G131" s="170" t="s">
        <v>4</v>
      </c>
      <c r="H131" s="32">
        <f>SUM(H132:H135)</f>
        <v>15.1</v>
      </c>
      <c r="I131" s="32">
        <f t="shared" ref="I131:N131" si="28">SUM(I132:I135)</f>
        <v>15.1</v>
      </c>
      <c r="J131" s="32">
        <f t="shared" si="28"/>
        <v>0</v>
      </c>
      <c r="K131" s="32">
        <f t="shared" si="28"/>
        <v>0</v>
      </c>
      <c r="L131" s="32">
        <f t="shared" si="28"/>
        <v>0</v>
      </c>
      <c r="M131" s="32">
        <f t="shared" si="28"/>
        <v>0</v>
      </c>
      <c r="N131" s="32">
        <f t="shared" si="28"/>
        <v>0</v>
      </c>
      <c r="O131" s="204">
        <v>30000</v>
      </c>
      <c r="P131" s="189"/>
    </row>
    <row r="132" spans="1:16" x14ac:dyDescent="0.25">
      <c r="A132" s="190"/>
      <c r="B132" s="189"/>
      <c r="C132" s="189"/>
      <c r="D132" s="189"/>
      <c r="E132" s="189"/>
      <c r="F132" s="189"/>
      <c r="G132" s="170" t="s">
        <v>262</v>
      </c>
      <c r="H132" s="32">
        <f>SUM(I132:N132)</f>
        <v>14.9</v>
      </c>
      <c r="I132" s="32">
        <v>14.9</v>
      </c>
      <c r="J132" s="32">
        <v>0</v>
      </c>
      <c r="K132" s="32">
        <v>0</v>
      </c>
      <c r="L132" s="32">
        <v>0</v>
      </c>
      <c r="M132" s="32">
        <v>0</v>
      </c>
      <c r="N132" s="32">
        <v>0</v>
      </c>
      <c r="O132" s="204"/>
      <c r="P132" s="189"/>
    </row>
    <row r="133" spans="1:16" ht="36" x14ac:dyDescent="0.25">
      <c r="A133" s="190"/>
      <c r="B133" s="189"/>
      <c r="C133" s="189"/>
      <c r="D133" s="189"/>
      <c r="E133" s="189"/>
      <c r="F133" s="189"/>
      <c r="G133" s="170" t="s">
        <v>7</v>
      </c>
      <c r="H133" s="32">
        <f t="shared" ref="H133:H195" si="29">SUM(I133:N133)</f>
        <v>0.2</v>
      </c>
      <c r="I133" s="32">
        <v>0.2</v>
      </c>
      <c r="J133" s="32">
        <v>0</v>
      </c>
      <c r="K133" s="32">
        <v>0</v>
      </c>
      <c r="L133" s="32">
        <v>0</v>
      </c>
      <c r="M133" s="32">
        <v>0</v>
      </c>
      <c r="N133" s="32">
        <v>0</v>
      </c>
      <c r="O133" s="204"/>
      <c r="P133" s="189"/>
    </row>
    <row r="134" spans="1:16" x14ac:dyDescent="0.25">
      <c r="A134" s="190"/>
      <c r="B134" s="189"/>
      <c r="C134" s="189"/>
      <c r="D134" s="189"/>
      <c r="E134" s="189"/>
      <c r="F134" s="189"/>
      <c r="G134" s="170" t="s">
        <v>8</v>
      </c>
      <c r="H134" s="32">
        <f t="shared" si="29"/>
        <v>0</v>
      </c>
      <c r="I134" s="32">
        <v>0</v>
      </c>
      <c r="J134" s="32">
        <v>0</v>
      </c>
      <c r="K134" s="32">
        <v>0</v>
      </c>
      <c r="L134" s="32">
        <v>0</v>
      </c>
      <c r="M134" s="32">
        <v>0</v>
      </c>
      <c r="N134" s="32">
        <v>0</v>
      </c>
      <c r="O134" s="204"/>
      <c r="P134" s="189"/>
    </row>
    <row r="135" spans="1:16" ht="24" x14ac:dyDescent="0.25">
      <c r="A135" s="190"/>
      <c r="B135" s="189"/>
      <c r="C135" s="189"/>
      <c r="D135" s="189"/>
      <c r="E135" s="189"/>
      <c r="F135" s="189"/>
      <c r="G135" s="170" t="s">
        <v>9</v>
      </c>
      <c r="H135" s="32">
        <f t="shared" si="29"/>
        <v>0</v>
      </c>
      <c r="I135" s="32">
        <v>0</v>
      </c>
      <c r="J135" s="32">
        <v>0</v>
      </c>
      <c r="K135" s="32">
        <v>0</v>
      </c>
      <c r="L135" s="32">
        <v>0</v>
      </c>
      <c r="M135" s="32">
        <v>0</v>
      </c>
      <c r="N135" s="32">
        <v>0</v>
      </c>
      <c r="O135" s="204"/>
      <c r="P135" s="189"/>
    </row>
    <row r="136" spans="1:16" ht="72" customHeight="1" x14ac:dyDescent="0.25">
      <c r="A136" s="190" t="s">
        <v>2906</v>
      </c>
      <c r="B136" s="205" t="s">
        <v>4090</v>
      </c>
      <c r="C136" s="189" t="s">
        <v>91</v>
      </c>
      <c r="D136" s="189">
        <v>2030</v>
      </c>
      <c r="E136" s="189">
        <v>850</v>
      </c>
      <c r="F136" s="205" t="s">
        <v>4091</v>
      </c>
      <c r="G136" s="170" t="s">
        <v>4</v>
      </c>
      <c r="H136" s="32">
        <f>SUM(H137:H140)</f>
        <v>33</v>
      </c>
      <c r="I136" s="32">
        <f t="shared" ref="I136:N136" si="30">SUM(I137:I140)</f>
        <v>0</v>
      </c>
      <c r="J136" s="32">
        <f t="shared" si="30"/>
        <v>0</v>
      </c>
      <c r="K136" s="32">
        <f t="shared" si="30"/>
        <v>0</v>
      </c>
      <c r="L136" s="32">
        <f t="shared" si="30"/>
        <v>0</v>
      </c>
      <c r="M136" s="32">
        <f t="shared" si="30"/>
        <v>0</v>
      </c>
      <c r="N136" s="32">
        <f t="shared" si="30"/>
        <v>33</v>
      </c>
      <c r="O136" s="204">
        <v>120000</v>
      </c>
      <c r="P136" s="189"/>
    </row>
    <row r="137" spans="1:16" ht="36.75" customHeight="1" x14ac:dyDescent="0.25">
      <c r="A137" s="190"/>
      <c r="B137" s="206"/>
      <c r="C137" s="189"/>
      <c r="D137" s="189"/>
      <c r="E137" s="189"/>
      <c r="F137" s="206"/>
      <c r="G137" s="170" t="s">
        <v>262</v>
      </c>
      <c r="H137" s="32">
        <f t="shared" si="29"/>
        <v>0</v>
      </c>
      <c r="I137" s="32">
        <v>0</v>
      </c>
      <c r="J137" s="32">
        <v>0</v>
      </c>
      <c r="K137" s="32">
        <v>0</v>
      </c>
      <c r="L137" s="32">
        <v>0</v>
      </c>
      <c r="M137" s="32">
        <v>0</v>
      </c>
      <c r="N137" s="32">
        <v>0</v>
      </c>
      <c r="O137" s="204"/>
      <c r="P137" s="189"/>
    </row>
    <row r="138" spans="1:16" ht="36" x14ac:dyDescent="0.25">
      <c r="A138" s="190"/>
      <c r="B138" s="206"/>
      <c r="C138" s="189"/>
      <c r="D138" s="189"/>
      <c r="E138" s="189"/>
      <c r="F138" s="206"/>
      <c r="G138" s="170" t="s">
        <v>7</v>
      </c>
      <c r="H138" s="32">
        <f t="shared" si="29"/>
        <v>30</v>
      </c>
      <c r="I138" s="32">
        <v>0</v>
      </c>
      <c r="J138" s="32">
        <v>0</v>
      </c>
      <c r="K138" s="32">
        <v>0</v>
      </c>
      <c r="L138" s="32">
        <v>0</v>
      </c>
      <c r="M138" s="32">
        <v>0</v>
      </c>
      <c r="N138" s="32">
        <v>30</v>
      </c>
      <c r="O138" s="204"/>
      <c r="P138" s="189"/>
    </row>
    <row r="139" spans="1:16" x14ac:dyDescent="0.25">
      <c r="A139" s="190"/>
      <c r="B139" s="206"/>
      <c r="C139" s="189"/>
      <c r="D139" s="189"/>
      <c r="E139" s="189"/>
      <c r="F139" s="206"/>
      <c r="G139" s="170" t="s">
        <v>8</v>
      </c>
      <c r="H139" s="32">
        <f t="shared" si="29"/>
        <v>3</v>
      </c>
      <c r="I139" s="32">
        <v>0</v>
      </c>
      <c r="J139" s="32">
        <v>0</v>
      </c>
      <c r="K139" s="32">
        <v>0</v>
      </c>
      <c r="L139" s="32">
        <v>0</v>
      </c>
      <c r="M139" s="32">
        <v>0</v>
      </c>
      <c r="N139" s="32">
        <v>3</v>
      </c>
      <c r="O139" s="204"/>
      <c r="P139" s="189"/>
    </row>
    <row r="140" spans="1:16" ht="24" x14ac:dyDescent="0.25">
      <c r="A140" s="190"/>
      <c r="B140" s="207"/>
      <c r="C140" s="189"/>
      <c r="D140" s="189"/>
      <c r="E140" s="189"/>
      <c r="F140" s="207"/>
      <c r="G140" s="170" t="s">
        <v>9</v>
      </c>
      <c r="H140" s="32">
        <f t="shared" si="29"/>
        <v>0</v>
      </c>
      <c r="I140" s="32">
        <v>0</v>
      </c>
      <c r="J140" s="32">
        <v>0</v>
      </c>
      <c r="K140" s="32">
        <v>0</v>
      </c>
      <c r="L140" s="32">
        <v>0</v>
      </c>
      <c r="M140" s="32">
        <v>0</v>
      </c>
      <c r="N140" s="32">
        <v>0</v>
      </c>
      <c r="O140" s="204"/>
      <c r="P140" s="189"/>
    </row>
    <row r="141" spans="1:16" ht="72" customHeight="1" x14ac:dyDescent="0.25">
      <c r="A141" s="190" t="s">
        <v>2907</v>
      </c>
      <c r="B141" s="205" t="s">
        <v>4090</v>
      </c>
      <c r="C141" s="189" t="s">
        <v>91</v>
      </c>
      <c r="D141" s="189">
        <v>2028</v>
      </c>
      <c r="E141" s="192">
        <v>500</v>
      </c>
      <c r="F141" s="205" t="s">
        <v>4092</v>
      </c>
      <c r="G141" s="170" t="s">
        <v>4</v>
      </c>
      <c r="H141" s="32">
        <f>SUM(H142:H145)</f>
        <v>3</v>
      </c>
      <c r="I141" s="32">
        <f t="shared" ref="I141:N141" si="31">SUM(I142:I145)</f>
        <v>0</v>
      </c>
      <c r="J141" s="32">
        <f t="shared" si="31"/>
        <v>0</v>
      </c>
      <c r="K141" s="32">
        <f t="shared" si="31"/>
        <v>0</v>
      </c>
      <c r="L141" s="32">
        <f t="shared" si="31"/>
        <v>3</v>
      </c>
      <c r="M141" s="32">
        <f t="shared" si="31"/>
        <v>0</v>
      </c>
      <c r="N141" s="32">
        <f t="shared" si="31"/>
        <v>0</v>
      </c>
      <c r="O141" s="204">
        <v>1300</v>
      </c>
      <c r="P141" s="189"/>
    </row>
    <row r="142" spans="1:16" x14ac:dyDescent="0.25">
      <c r="A142" s="190"/>
      <c r="B142" s="206"/>
      <c r="C142" s="189"/>
      <c r="D142" s="189"/>
      <c r="E142" s="192"/>
      <c r="F142" s="206"/>
      <c r="G142" s="170" t="s">
        <v>262</v>
      </c>
      <c r="H142" s="32">
        <f t="shared" si="29"/>
        <v>0</v>
      </c>
      <c r="I142" s="32">
        <v>0</v>
      </c>
      <c r="J142" s="32">
        <v>0</v>
      </c>
      <c r="K142" s="32">
        <v>0</v>
      </c>
      <c r="L142" s="32">
        <v>0</v>
      </c>
      <c r="M142" s="32">
        <v>0</v>
      </c>
      <c r="N142" s="32">
        <v>0</v>
      </c>
      <c r="O142" s="204"/>
      <c r="P142" s="189"/>
    </row>
    <row r="143" spans="1:16" ht="36" x14ac:dyDescent="0.25">
      <c r="A143" s="190"/>
      <c r="B143" s="206"/>
      <c r="C143" s="189"/>
      <c r="D143" s="189"/>
      <c r="E143" s="192"/>
      <c r="F143" s="206"/>
      <c r="G143" s="170" t="s">
        <v>7</v>
      </c>
      <c r="H143" s="32">
        <f t="shared" si="29"/>
        <v>2.7</v>
      </c>
      <c r="I143" s="32">
        <v>0</v>
      </c>
      <c r="J143" s="32">
        <v>0</v>
      </c>
      <c r="K143" s="32">
        <v>0</v>
      </c>
      <c r="L143" s="32">
        <v>2.7</v>
      </c>
      <c r="M143" s="32">
        <v>0</v>
      </c>
      <c r="N143" s="32">
        <v>0</v>
      </c>
      <c r="O143" s="204"/>
      <c r="P143" s="189"/>
    </row>
    <row r="144" spans="1:16" x14ac:dyDescent="0.25">
      <c r="A144" s="190"/>
      <c r="B144" s="206"/>
      <c r="C144" s="189"/>
      <c r="D144" s="189"/>
      <c r="E144" s="192"/>
      <c r="F144" s="206"/>
      <c r="G144" s="170" t="s">
        <v>8</v>
      </c>
      <c r="H144" s="32">
        <f t="shared" si="29"/>
        <v>0.3</v>
      </c>
      <c r="I144" s="32">
        <v>0</v>
      </c>
      <c r="J144" s="32">
        <v>0</v>
      </c>
      <c r="K144" s="32">
        <v>0</v>
      </c>
      <c r="L144" s="32">
        <v>0.3</v>
      </c>
      <c r="M144" s="32">
        <v>0</v>
      </c>
      <c r="N144" s="32">
        <v>0</v>
      </c>
      <c r="O144" s="204"/>
      <c r="P144" s="189"/>
    </row>
    <row r="145" spans="1:16" ht="24" x14ac:dyDescent="0.25">
      <c r="A145" s="190"/>
      <c r="B145" s="207"/>
      <c r="C145" s="189"/>
      <c r="D145" s="189"/>
      <c r="E145" s="192"/>
      <c r="F145" s="207"/>
      <c r="G145" s="170" t="s">
        <v>9</v>
      </c>
      <c r="H145" s="32">
        <f t="shared" si="29"/>
        <v>0</v>
      </c>
      <c r="I145" s="32">
        <v>0</v>
      </c>
      <c r="J145" s="32">
        <v>0</v>
      </c>
      <c r="K145" s="32">
        <v>0</v>
      </c>
      <c r="L145" s="32">
        <v>0</v>
      </c>
      <c r="M145" s="32">
        <v>0</v>
      </c>
      <c r="N145" s="32">
        <v>0</v>
      </c>
      <c r="O145" s="204"/>
      <c r="P145" s="189"/>
    </row>
    <row r="146" spans="1:16" ht="36" customHeight="1" x14ac:dyDescent="0.25">
      <c r="A146" s="190" t="s">
        <v>2908</v>
      </c>
      <c r="B146" s="189" t="s">
        <v>2909</v>
      </c>
      <c r="C146" s="189" t="s">
        <v>91</v>
      </c>
      <c r="D146" s="189">
        <v>2029</v>
      </c>
      <c r="E146" s="189">
        <v>850</v>
      </c>
      <c r="F146" s="205" t="s">
        <v>4093</v>
      </c>
      <c r="G146" s="170" t="s">
        <v>4</v>
      </c>
      <c r="H146" s="32">
        <f>SUM(H147:H150)</f>
        <v>17.5</v>
      </c>
      <c r="I146" s="32">
        <f t="shared" ref="I146:N146" si="32">SUM(I147:I150)</f>
        <v>0</v>
      </c>
      <c r="J146" s="32">
        <f t="shared" si="32"/>
        <v>0</v>
      </c>
      <c r="K146" s="32">
        <f t="shared" si="32"/>
        <v>0</v>
      </c>
      <c r="L146" s="32">
        <f t="shared" si="32"/>
        <v>0</v>
      </c>
      <c r="M146" s="32">
        <f t="shared" si="32"/>
        <v>17.5</v>
      </c>
      <c r="N146" s="32">
        <f t="shared" si="32"/>
        <v>0</v>
      </c>
      <c r="O146" s="204">
        <v>1000</v>
      </c>
      <c r="P146" s="189"/>
    </row>
    <row r="147" spans="1:16" x14ac:dyDescent="0.25">
      <c r="A147" s="190"/>
      <c r="B147" s="189"/>
      <c r="C147" s="189"/>
      <c r="D147" s="189"/>
      <c r="E147" s="189"/>
      <c r="F147" s="206"/>
      <c r="G147" s="170" t="s">
        <v>262</v>
      </c>
      <c r="H147" s="32">
        <f t="shared" si="29"/>
        <v>0</v>
      </c>
      <c r="I147" s="32">
        <v>0</v>
      </c>
      <c r="J147" s="32">
        <v>0</v>
      </c>
      <c r="K147" s="32">
        <v>0</v>
      </c>
      <c r="L147" s="32">
        <v>0</v>
      </c>
      <c r="M147" s="32">
        <v>0</v>
      </c>
      <c r="N147" s="32">
        <v>0</v>
      </c>
      <c r="O147" s="204"/>
      <c r="P147" s="189"/>
    </row>
    <row r="148" spans="1:16" ht="36" x14ac:dyDescent="0.25">
      <c r="A148" s="190"/>
      <c r="B148" s="189"/>
      <c r="C148" s="189"/>
      <c r="D148" s="189"/>
      <c r="E148" s="189"/>
      <c r="F148" s="206"/>
      <c r="G148" s="170" t="s">
        <v>7</v>
      </c>
      <c r="H148" s="32">
        <f t="shared" si="29"/>
        <v>15.9</v>
      </c>
      <c r="I148" s="32">
        <v>0</v>
      </c>
      <c r="J148" s="32">
        <v>0</v>
      </c>
      <c r="K148" s="32">
        <v>0</v>
      </c>
      <c r="L148" s="32">
        <v>0</v>
      </c>
      <c r="M148" s="32">
        <v>15.9</v>
      </c>
      <c r="N148" s="32">
        <v>0</v>
      </c>
      <c r="O148" s="204"/>
      <c r="P148" s="189"/>
    </row>
    <row r="149" spans="1:16" x14ac:dyDescent="0.25">
      <c r="A149" s="190"/>
      <c r="B149" s="189"/>
      <c r="C149" s="189"/>
      <c r="D149" s="189"/>
      <c r="E149" s="189"/>
      <c r="F149" s="206"/>
      <c r="G149" s="170" t="s">
        <v>8</v>
      </c>
      <c r="H149" s="32">
        <f t="shared" si="29"/>
        <v>1.6</v>
      </c>
      <c r="I149" s="32">
        <v>0</v>
      </c>
      <c r="J149" s="32">
        <v>0</v>
      </c>
      <c r="K149" s="32">
        <v>0</v>
      </c>
      <c r="L149" s="32">
        <v>0</v>
      </c>
      <c r="M149" s="32">
        <v>1.6</v>
      </c>
      <c r="N149" s="32">
        <v>0</v>
      </c>
      <c r="O149" s="204"/>
      <c r="P149" s="189"/>
    </row>
    <row r="150" spans="1:16" ht="24" x14ac:dyDescent="0.25">
      <c r="A150" s="190"/>
      <c r="B150" s="189"/>
      <c r="C150" s="189"/>
      <c r="D150" s="189"/>
      <c r="E150" s="189"/>
      <c r="F150" s="207"/>
      <c r="G150" s="170" t="s">
        <v>9</v>
      </c>
      <c r="H150" s="32">
        <f t="shared" si="29"/>
        <v>0</v>
      </c>
      <c r="I150" s="32">
        <v>0</v>
      </c>
      <c r="J150" s="32">
        <v>0</v>
      </c>
      <c r="K150" s="32">
        <v>0</v>
      </c>
      <c r="L150" s="32">
        <v>0</v>
      </c>
      <c r="M150" s="32">
        <v>0</v>
      </c>
      <c r="N150" s="32">
        <v>0</v>
      </c>
      <c r="O150" s="204"/>
      <c r="P150" s="189"/>
    </row>
    <row r="151" spans="1:16" ht="36" customHeight="1" x14ac:dyDescent="0.25">
      <c r="A151" s="190" t="s">
        <v>2910</v>
      </c>
      <c r="B151" s="189" t="s">
        <v>2905</v>
      </c>
      <c r="C151" s="189" t="s">
        <v>91</v>
      </c>
      <c r="D151" s="189">
        <v>2028</v>
      </c>
      <c r="E151" s="189">
        <v>49</v>
      </c>
      <c r="F151" s="205" t="s">
        <v>4094</v>
      </c>
      <c r="G151" s="170" t="s">
        <v>4</v>
      </c>
      <c r="H151" s="32">
        <f>SUM(H152:H155)</f>
        <v>15.1</v>
      </c>
      <c r="I151" s="32">
        <f t="shared" ref="I151:N151" si="33">SUM(I152:I155)</f>
        <v>0</v>
      </c>
      <c r="J151" s="32">
        <f t="shared" si="33"/>
        <v>0</v>
      </c>
      <c r="K151" s="32">
        <f t="shared" si="33"/>
        <v>0</v>
      </c>
      <c r="L151" s="32">
        <f t="shared" si="33"/>
        <v>15.1</v>
      </c>
      <c r="M151" s="32">
        <f t="shared" si="33"/>
        <v>0</v>
      </c>
      <c r="N151" s="32">
        <f t="shared" si="33"/>
        <v>0</v>
      </c>
      <c r="O151" s="204">
        <v>15000</v>
      </c>
      <c r="P151" s="189"/>
    </row>
    <row r="152" spans="1:16" x14ac:dyDescent="0.25">
      <c r="A152" s="190"/>
      <c r="B152" s="189"/>
      <c r="C152" s="189"/>
      <c r="D152" s="189"/>
      <c r="E152" s="189"/>
      <c r="F152" s="206"/>
      <c r="G152" s="170" t="s">
        <v>262</v>
      </c>
      <c r="H152" s="32">
        <f t="shared" si="29"/>
        <v>0</v>
      </c>
      <c r="I152" s="32">
        <v>0</v>
      </c>
      <c r="J152" s="32">
        <v>0</v>
      </c>
      <c r="K152" s="32">
        <v>0</v>
      </c>
      <c r="L152" s="32">
        <v>0</v>
      </c>
      <c r="M152" s="32">
        <v>0</v>
      </c>
      <c r="N152" s="32">
        <v>0</v>
      </c>
      <c r="O152" s="204"/>
      <c r="P152" s="189"/>
    </row>
    <row r="153" spans="1:16" ht="36" x14ac:dyDescent="0.25">
      <c r="A153" s="190"/>
      <c r="B153" s="189"/>
      <c r="C153" s="189"/>
      <c r="D153" s="189"/>
      <c r="E153" s="189"/>
      <c r="F153" s="206"/>
      <c r="G153" s="170" t="s">
        <v>7</v>
      </c>
      <c r="H153" s="32">
        <f t="shared" si="29"/>
        <v>13.7</v>
      </c>
      <c r="I153" s="32">
        <v>0</v>
      </c>
      <c r="J153" s="32">
        <v>0</v>
      </c>
      <c r="K153" s="32">
        <v>0</v>
      </c>
      <c r="L153" s="32">
        <v>13.7</v>
      </c>
      <c r="M153" s="32">
        <v>0</v>
      </c>
      <c r="N153" s="32">
        <v>0</v>
      </c>
      <c r="O153" s="204"/>
      <c r="P153" s="189"/>
    </row>
    <row r="154" spans="1:16" x14ac:dyDescent="0.25">
      <c r="A154" s="190"/>
      <c r="B154" s="189"/>
      <c r="C154" s="189"/>
      <c r="D154" s="189"/>
      <c r="E154" s="189"/>
      <c r="F154" s="206"/>
      <c r="G154" s="170" t="s">
        <v>8</v>
      </c>
      <c r="H154" s="32">
        <f t="shared" si="29"/>
        <v>1.4</v>
      </c>
      <c r="I154" s="32">
        <v>0</v>
      </c>
      <c r="J154" s="32">
        <v>0</v>
      </c>
      <c r="K154" s="32">
        <v>0</v>
      </c>
      <c r="L154" s="32">
        <v>1.4</v>
      </c>
      <c r="M154" s="32">
        <v>0</v>
      </c>
      <c r="N154" s="32">
        <v>0</v>
      </c>
      <c r="O154" s="204"/>
      <c r="P154" s="189"/>
    </row>
    <row r="155" spans="1:16" ht="24" x14ac:dyDescent="0.25">
      <c r="A155" s="190"/>
      <c r="B155" s="189"/>
      <c r="C155" s="189"/>
      <c r="D155" s="189"/>
      <c r="E155" s="189"/>
      <c r="F155" s="207"/>
      <c r="G155" s="170" t="s">
        <v>9</v>
      </c>
      <c r="H155" s="32">
        <f t="shared" si="29"/>
        <v>0</v>
      </c>
      <c r="I155" s="32">
        <v>0</v>
      </c>
      <c r="J155" s="32">
        <v>0</v>
      </c>
      <c r="K155" s="32">
        <v>0</v>
      </c>
      <c r="L155" s="32">
        <v>0</v>
      </c>
      <c r="M155" s="32">
        <v>0</v>
      </c>
      <c r="N155" s="32">
        <v>0</v>
      </c>
      <c r="O155" s="204"/>
      <c r="P155" s="189"/>
    </row>
    <row r="156" spans="1:16" ht="36" customHeight="1" x14ac:dyDescent="0.25">
      <c r="A156" s="190" t="s">
        <v>2911</v>
      </c>
      <c r="B156" s="189" t="s">
        <v>2905</v>
      </c>
      <c r="C156" s="189" t="s">
        <v>91</v>
      </c>
      <c r="D156" s="189">
        <v>2028</v>
      </c>
      <c r="E156" s="189">
        <v>49</v>
      </c>
      <c r="F156" s="189" t="s">
        <v>99</v>
      </c>
      <c r="G156" s="170" t="s">
        <v>4</v>
      </c>
      <c r="H156" s="32">
        <f>SUM(H157:H160)</f>
        <v>8</v>
      </c>
      <c r="I156" s="32">
        <f t="shared" ref="I156:N156" si="34">SUM(I157:I160)</f>
        <v>0</v>
      </c>
      <c r="J156" s="32">
        <f t="shared" si="34"/>
        <v>0</v>
      </c>
      <c r="K156" s="32">
        <f t="shared" si="34"/>
        <v>0</v>
      </c>
      <c r="L156" s="32">
        <f t="shared" si="34"/>
        <v>8</v>
      </c>
      <c r="M156" s="32">
        <f t="shared" si="34"/>
        <v>0</v>
      </c>
      <c r="N156" s="32">
        <f t="shared" si="34"/>
        <v>0</v>
      </c>
      <c r="O156" s="204">
        <v>26000</v>
      </c>
      <c r="P156" s="189"/>
    </row>
    <row r="157" spans="1:16" x14ac:dyDescent="0.25">
      <c r="A157" s="190"/>
      <c r="B157" s="189"/>
      <c r="C157" s="189"/>
      <c r="D157" s="189"/>
      <c r="E157" s="189"/>
      <c r="F157" s="189"/>
      <c r="G157" s="170" t="s">
        <v>6</v>
      </c>
      <c r="H157" s="32">
        <f t="shared" si="29"/>
        <v>7.9</v>
      </c>
      <c r="I157" s="32">
        <v>0</v>
      </c>
      <c r="J157" s="32">
        <v>0</v>
      </c>
      <c r="K157" s="32">
        <v>0</v>
      </c>
      <c r="L157" s="32">
        <v>7.9</v>
      </c>
      <c r="M157" s="32">
        <v>0</v>
      </c>
      <c r="N157" s="32">
        <v>0</v>
      </c>
      <c r="O157" s="204"/>
      <c r="P157" s="189"/>
    </row>
    <row r="158" spans="1:16" ht="36" x14ac:dyDescent="0.25">
      <c r="A158" s="190"/>
      <c r="B158" s="189"/>
      <c r="C158" s="189"/>
      <c r="D158" s="189"/>
      <c r="E158" s="189"/>
      <c r="F158" s="189"/>
      <c r="G158" s="170" t="s">
        <v>7</v>
      </c>
      <c r="H158" s="32">
        <f t="shared" si="29"/>
        <v>0.1</v>
      </c>
      <c r="I158" s="32">
        <v>0</v>
      </c>
      <c r="J158" s="32">
        <v>0</v>
      </c>
      <c r="K158" s="32">
        <v>0</v>
      </c>
      <c r="L158" s="32">
        <v>0.1</v>
      </c>
      <c r="M158" s="32">
        <v>0</v>
      </c>
      <c r="N158" s="32">
        <v>0</v>
      </c>
      <c r="O158" s="204"/>
      <c r="P158" s="189"/>
    </row>
    <row r="159" spans="1:16" x14ac:dyDescent="0.25">
      <c r="A159" s="190"/>
      <c r="B159" s="189"/>
      <c r="C159" s="189"/>
      <c r="D159" s="189"/>
      <c r="E159" s="189"/>
      <c r="F159" s="189"/>
      <c r="G159" s="170" t="s">
        <v>8</v>
      </c>
      <c r="H159" s="32">
        <f t="shared" si="29"/>
        <v>0</v>
      </c>
      <c r="I159" s="32">
        <v>0</v>
      </c>
      <c r="J159" s="32">
        <v>0</v>
      </c>
      <c r="K159" s="32">
        <v>0</v>
      </c>
      <c r="L159" s="32">
        <v>0</v>
      </c>
      <c r="M159" s="32">
        <v>0</v>
      </c>
      <c r="N159" s="32">
        <v>0</v>
      </c>
      <c r="O159" s="204"/>
      <c r="P159" s="189"/>
    </row>
    <row r="160" spans="1:16" ht="24" x14ac:dyDescent="0.25">
      <c r="A160" s="190"/>
      <c r="B160" s="189"/>
      <c r="C160" s="189"/>
      <c r="D160" s="189"/>
      <c r="E160" s="189"/>
      <c r="F160" s="189"/>
      <c r="G160" s="170" t="s">
        <v>9</v>
      </c>
      <c r="H160" s="32">
        <f t="shared" si="29"/>
        <v>0</v>
      </c>
      <c r="I160" s="32">
        <v>0</v>
      </c>
      <c r="J160" s="32">
        <v>0</v>
      </c>
      <c r="K160" s="32">
        <v>0</v>
      </c>
      <c r="L160" s="32">
        <v>0</v>
      </c>
      <c r="M160" s="32">
        <v>0</v>
      </c>
      <c r="N160" s="32">
        <v>0</v>
      </c>
      <c r="O160" s="204"/>
      <c r="P160" s="189"/>
    </row>
    <row r="161" spans="1:16" ht="36" customHeight="1" x14ac:dyDescent="0.25">
      <c r="A161" s="190" t="s">
        <v>2912</v>
      </c>
      <c r="B161" s="189" t="s">
        <v>2905</v>
      </c>
      <c r="C161" s="189" t="s">
        <v>91</v>
      </c>
      <c r="D161" s="189">
        <v>2030</v>
      </c>
      <c r="E161" s="189">
        <v>100</v>
      </c>
      <c r="F161" s="189" t="s">
        <v>2913</v>
      </c>
      <c r="G161" s="170" t="s">
        <v>4</v>
      </c>
      <c r="H161" s="32">
        <f>SUM(H162:H165)</f>
        <v>2</v>
      </c>
      <c r="I161" s="32">
        <f t="shared" ref="I161:N161" si="35">SUM(I162:I165)</f>
        <v>0</v>
      </c>
      <c r="J161" s="32">
        <f t="shared" si="35"/>
        <v>0</v>
      </c>
      <c r="K161" s="32">
        <f t="shared" si="35"/>
        <v>0</v>
      </c>
      <c r="L161" s="32">
        <f t="shared" si="35"/>
        <v>0</v>
      </c>
      <c r="M161" s="32">
        <f t="shared" si="35"/>
        <v>0</v>
      </c>
      <c r="N161" s="32">
        <f t="shared" si="35"/>
        <v>2</v>
      </c>
      <c r="O161" s="204">
        <v>40000</v>
      </c>
      <c r="P161" s="189"/>
    </row>
    <row r="162" spans="1:16" x14ac:dyDescent="0.25">
      <c r="A162" s="190"/>
      <c r="B162" s="189"/>
      <c r="C162" s="189"/>
      <c r="D162" s="189"/>
      <c r="E162" s="189"/>
      <c r="F162" s="189"/>
      <c r="G162" s="170" t="s">
        <v>6</v>
      </c>
      <c r="H162" s="32">
        <f t="shared" si="29"/>
        <v>2</v>
      </c>
      <c r="I162" s="32">
        <v>0</v>
      </c>
      <c r="J162" s="32">
        <v>0</v>
      </c>
      <c r="K162" s="32">
        <v>0</v>
      </c>
      <c r="L162" s="32">
        <v>0</v>
      </c>
      <c r="M162" s="32">
        <v>0</v>
      </c>
      <c r="N162" s="32">
        <v>2</v>
      </c>
      <c r="O162" s="204"/>
      <c r="P162" s="189"/>
    </row>
    <row r="163" spans="1:16" ht="36" x14ac:dyDescent="0.25">
      <c r="A163" s="190"/>
      <c r="B163" s="189"/>
      <c r="C163" s="189"/>
      <c r="D163" s="189"/>
      <c r="E163" s="189"/>
      <c r="F163" s="189"/>
      <c r="G163" s="170" t="s">
        <v>7</v>
      </c>
      <c r="H163" s="32">
        <f t="shared" si="29"/>
        <v>0</v>
      </c>
      <c r="I163" s="32">
        <v>0</v>
      </c>
      <c r="J163" s="32">
        <v>0</v>
      </c>
      <c r="K163" s="32">
        <v>0</v>
      </c>
      <c r="L163" s="32">
        <v>0</v>
      </c>
      <c r="M163" s="32">
        <v>0</v>
      </c>
      <c r="N163" s="32">
        <v>0</v>
      </c>
      <c r="O163" s="204"/>
      <c r="P163" s="189"/>
    </row>
    <row r="164" spans="1:16" x14ac:dyDescent="0.25">
      <c r="A164" s="190"/>
      <c r="B164" s="189"/>
      <c r="C164" s="189"/>
      <c r="D164" s="189"/>
      <c r="E164" s="189"/>
      <c r="F164" s="189"/>
      <c r="G164" s="170" t="s">
        <v>8</v>
      </c>
      <c r="H164" s="32">
        <f t="shared" si="29"/>
        <v>0</v>
      </c>
      <c r="I164" s="32">
        <v>0</v>
      </c>
      <c r="J164" s="32">
        <v>0</v>
      </c>
      <c r="K164" s="32">
        <v>0</v>
      </c>
      <c r="L164" s="32">
        <v>0</v>
      </c>
      <c r="M164" s="32">
        <v>0</v>
      </c>
      <c r="N164" s="32">
        <v>0</v>
      </c>
      <c r="O164" s="204"/>
      <c r="P164" s="189"/>
    </row>
    <row r="165" spans="1:16" ht="24" x14ac:dyDescent="0.25">
      <c r="A165" s="190"/>
      <c r="B165" s="189"/>
      <c r="C165" s="189"/>
      <c r="D165" s="189"/>
      <c r="E165" s="189"/>
      <c r="F165" s="189"/>
      <c r="G165" s="170" t="s">
        <v>9</v>
      </c>
      <c r="H165" s="32">
        <f t="shared" si="29"/>
        <v>0</v>
      </c>
      <c r="I165" s="32">
        <v>0</v>
      </c>
      <c r="J165" s="32">
        <v>0</v>
      </c>
      <c r="K165" s="32">
        <v>0</v>
      </c>
      <c r="L165" s="32">
        <v>0</v>
      </c>
      <c r="M165" s="32">
        <v>0</v>
      </c>
      <c r="N165" s="32">
        <v>0</v>
      </c>
      <c r="O165" s="204"/>
      <c r="P165" s="189"/>
    </row>
    <row r="166" spans="1:16" ht="56.25" customHeight="1" x14ac:dyDescent="0.25">
      <c r="A166" s="190" t="s">
        <v>2914</v>
      </c>
      <c r="B166" s="205" t="s">
        <v>4090</v>
      </c>
      <c r="C166" s="189" t="s">
        <v>91</v>
      </c>
      <c r="D166" s="189">
        <v>2029</v>
      </c>
      <c r="E166" s="189">
        <v>100</v>
      </c>
      <c r="F166" s="189" t="s">
        <v>2915</v>
      </c>
      <c r="G166" s="170" t="s">
        <v>4</v>
      </c>
      <c r="H166" s="32">
        <f>SUM(H167:H170)</f>
        <v>7.7</v>
      </c>
      <c r="I166" s="32">
        <f t="shared" ref="I166:N166" si="36">SUM(I167:I170)</f>
        <v>0</v>
      </c>
      <c r="J166" s="32">
        <f t="shared" si="36"/>
        <v>0</v>
      </c>
      <c r="K166" s="32">
        <f t="shared" si="36"/>
        <v>0</v>
      </c>
      <c r="L166" s="32">
        <f t="shared" si="36"/>
        <v>0</v>
      </c>
      <c r="M166" s="32">
        <f t="shared" si="36"/>
        <v>7.7</v>
      </c>
      <c r="N166" s="32">
        <f t="shared" si="36"/>
        <v>0</v>
      </c>
      <c r="O166" s="204">
        <v>40000</v>
      </c>
      <c r="P166" s="189"/>
    </row>
    <row r="167" spans="1:16" x14ac:dyDescent="0.25">
      <c r="A167" s="190"/>
      <c r="B167" s="206"/>
      <c r="C167" s="189"/>
      <c r="D167" s="189"/>
      <c r="E167" s="189"/>
      <c r="F167" s="189"/>
      <c r="G167" s="170" t="s">
        <v>6</v>
      </c>
      <c r="H167" s="32">
        <f t="shared" si="29"/>
        <v>0</v>
      </c>
      <c r="I167" s="32">
        <v>0</v>
      </c>
      <c r="J167" s="32">
        <v>0</v>
      </c>
      <c r="K167" s="32">
        <v>0</v>
      </c>
      <c r="L167" s="32">
        <v>0</v>
      </c>
      <c r="M167" s="32">
        <v>0</v>
      </c>
      <c r="N167" s="32">
        <v>0</v>
      </c>
      <c r="O167" s="204"/>
      <c r="P167" s="189"/>
    </row>
    <row r="168" spans="1:16" ht="36" x14ac:dyDescent="0.25">
      <c r="A168" s="190"/>
      <c r="B168" s="206"/>
      <c r="C168" s="189"/>
      <c r="D168" s="189"/>
      <c r="E168" s="189"/>
      <c r="F168" s="189"/>
      <c r="G168" s="170" t="s">
        <v>7</v>
      </c>
      <c r="H168" s="32">
        <f t="shared" si="29"/>
        <v>7</v>
      </c>
      <c r="I168" s="32">
        <v>0</v>
      </c>
      <c r="J168" s="32">
        <v>0</v>
      </c>
      <c r="K168" s="32">
        <v>0</v>
      </c>
      <c r="L168" s="32">
        <v>0</v>
      </c>
      <c r="M168" s="32">
        <v>7</v>
      </c>
      <c r="N168" s="32">
        <v>0</v>
      </c>
      <c r="O168" s="204"/>
      <c r="P168" s="189"/>
    </row>
    <row r="169" spans="1:16" x14ac:dyDescent="0.25">
      <c r="A169" s="190"/>
      <c r="B169" s="206"/>
      <c r="C169" s="189"/>
      <c r="D169" s="189"/>
      <c r="E169" s="189"/>
      <c r="F169" s="189"/>
      <c r="G169" s="170" t="s">
        <v>8</v>
      </c>
      <c r="H169" s="32">
        <f t="shared" si="29"/>
        <v>0.7</v>
      </c>
      <c r="I169" s="32">
        <v>0</v>
      </c>
      <c r="J169" s="32">
        <v>0</v>
      </c>
      <c r="K169" s="32">
        <v>0</v>
      </c>
      <c r="L169" s="32">
        <v>0</v>
      </c>
      <c r="M169" s="32">
        <v>0.7</v>
      </c>
      <c r="N169" s="32">
        <v>0</v>
      </c>
      <c r="O169" s="204"/>
      <c r="P169" s="189"/>
    </row>
    <row r="170" spans="1:16" ht="24" x14ac:dyDescent="0.25">
      <c r="A170" s="190"/>
      <c r="B170" s="207"/>
      <c r="C170" s="189"/>
      <c r="D170" s="189"/>
      <c r="E170" s="189"/>
      <c r="F170" s="189"/>
      <c r="G170" s="170" t="s">
        <v>9</v>
      </c>
      <c r="H170" s="32">
        <f t="shared" si="29"/>
        <v>0</v>
      </c>
      <c r="I170" s="32">
        <v>0</v>
      </c>
      <c r="J170" s="32">
        <v>0</v>
      </c>
      <c r="K170" s="32">
        <v>0</v>
      </c>
      <c r="L170" s="32">
        <v>0</v>
      </c>
      <c r="M170" s="32">
        <v>0</v>
      </c>
      <c r="N170" s="32">
        <v>0</v>
      </c>
      <c r="O170" s="204"/>
      <c r="P170" s="189"/>
    </row>
    <row r="171" spans="1:16" ht="36" customHeight="1" x14ac:dyDescent="0.25">
      <c r="A171" s="190" t="s">
        <v>2916</v>
      </c>
      <c r="B171" s="189" t="s">
        <v>2905</v>
      </c>
      <c r="C171" s="189" t="s">
        <v>91</v>
      </c>
      <c r="D171" s="189">
        <v>2029</v>
      </c>
      <c r="E171" s="189">
        <v>49</v>
      </c>
      <c r="F171" s="205" t="s">
        <v>4094</v>
      </c>
      <c r="G171" s="170" t="s">
        <v>4</v>
      </c>
      <c r="H171" s="32">
        <f>SUM(H172:H175)</f>
        <v>10</v>
      </c>
      <c r="I171" s="32">
        <f t="shared" ref="I171:N171" si="37">SUM(I172:I175)</f>
        <v>0</v>
      </c>
      <c r="J171" s="32">
        <f t="shared" si="37"/>
        <v>0</v>
      </c>
      <c r="K171" s="32">
        <f t="shared" si="37"/>
        <v>0</v>
      </c>
      <c r="L171" s="32">
        <f t="shared" si="37"/>
        <v>0</v>
      </c>
      <c r="M171" s="32">
        <f t="shared" si="37"/>
        <v>10</v>
      </c>
      <c r="N171" s="32">
        <f t="shared" si="37"/>
        <v>0</v>
      </c>
      <c r="O171" s="204">
        <v>10000</v>
      </c>
      <c r="P171" s="189"/>
    </row>
    <row r="172" spans="1:16" x14ac:dyDescent="0.25">
      <c r="A172" s="190"/>
      <c r="B172" s="189"/>
      <c r="C172" s="189"/>
      <c r="D172" s="189"/>
      <c r="E172" s="189"/>
      <c r="F172" s="206"/>
      <c r="G172" s="170" t="s">
        <v>6</v>
      </c>
      <c r="H172" s="32">
        <f t="shared" si="29"/>
        <v>0</v>
      </c>
      <c r="I172" s="32">
        <v>0</v>
      </c>
      <c r="J172" s="32">
        <v>0</v>
      </c>
      <c r="K172" s="32">
        <v>0</v>
      </c>
      <c r="L172" s="32">
        <v>0</v>
      </c>
      <c r="M172" s="32">
        <v>0</v>
      </c>
      <c r="N172" s="32">
        <v>0</v>
      </c>
      <c r="O172" s="204"/>
      <c r="P172" s="189"/>
    </row>
    <row r="173" spans="1:16" ht="36" x14ac:dyDescent="0.25">
      <c r="A173" s="190"/>
      <c r="B173" s="189"/>
      <c r="C173" s="189"/>
      <c r="D173" s="189"/>
      <c r="E173" s="189"/>
      <c r="F173" s="206"/>
      <c r="G173" s="170" t="s">
        <v>7</v>
      </c>
      <c r="H173" s="32">
        <f t="shared" si="29"/>
        <v>9.1</v>
      </c>
      <c r="I173" s="32">
        <v>0</v>
      </c>
      <c r="J173" s="32">
        <v>0</v>
      </c>
      <c r="K173" s="32">
        <v>0</v>
      </c>
      <c r="L173" s="32">
        <v>0</v>
      </c>
      <c r="M173" s="32">
        <v>9.1</v>
      </c>
      <c r="N173" s="32">
        <v>0</v>
      </c>
      <c r="O173" s="204"/>
      <c r="P173" s="189"/>
    </row>
    <row r="174" spans="1:16" x14ac:dyDescent="0.25">
      <c r="A174" s="190"/>
      <c r="B174" s="189"/>
      <c r="C174" s="189"/>
      <c r="D174" s="189"/>
      <c r="E174" s="189"/>
      <c r="F174" s="206"/>
      <c r="G174" s="170" t="s">
        <v>8</v>
      </c>
      <c r="H174" s="32">
        <f t="shared" si="29"/>
        <v>0.9</v>
      </c>
      <c r="I174" s="32">
        <v>0</v>
      </c>
      <c r="J174" s="32">
        <v>0</v>
      </c>
      <c r="K174" s="32">
        <v>0</v>
      </c>
      <c r="L174" s="32">
        <v>0</v>
      </c>
      <c r="M174" s="32">
        <v>0.9</v>
      </c>
      <c r="N174" s="32">
        <v>0</v>
      </c>
      <c r="O174" s="204"/>
      <c r="P174" s="189"/>
    </row>
    <row r="175" spans="1:16" ht="24" x14ac:dyDescent="0.25">
      <c r="A175" s="190"/>
      <c r="B175" s="189"/>
      <c r="C175" s="189"/>
      <c r="D175" s="189"/>
      <c r="E175" s="189"/>
      <c r="F175" s="207"/>
      <c r="G175" s="170" t="s">
        <v>9</v>
      </c>
      <c r="H175" s="32">
        <f t="shared" si="29"/>
        <v>0</v>
      </c>
      <c r="I175" s="32">
        <v>0</v>
      </c>
      <c r="J175" s="32">
        <v>0</v>
      </c>
      <c r="K175" s="32">
        <v>0</v>
      </c>
      <c r="L175" s="32">
        <v>0</v>
      </c>
      <c r="M175" s="32">
        <v>0</v>
      </c>
      <c r="N175" s="32">
        <v>0</v>
      </c>
      <c r="O175" s="204"/>
      <c r="P175" s="189"/>
    </row>
    <row r="176" spans="1:16" ht="36" customHeight="1" x14ac:dyDescent="0.25">
      <c r="A176" s="190" t="s">
        <v>2917</v>
      </c>
      <c r="B176" s="189" t="s">
        <v>2905</v>
      </c>
      <c r="C176" s="189" t="s">
        <v>91</v>
      </c>
      <c r="D176" s="189">
        <v>2028</v>
      </c>
      <c r="E176" s="189">
        <v>49</v>
      </c>
      <c r="F176" s="189" t="s">
        <v>99</v>
      </c>
      <c r="G176" s="170" t="s">
        <v>4</v>
      </c>
      <c r="H176" s="32">
        <f>SUM(H177:H180)</f>
        <v>8</v>
      </c>
      <c r="I176" s="32">
        <f t="shared" ref="I176:N176" si="38">SUM(I177:I180)</f>
        <v>0</v>
      </c>
      <c r="J176" s="32">
        <f t="shared" si="38"/>
        <v>0</v>
      </c>
      <c r="K176" s="32">
        <f t="shared" si="38"/>
        <v>0</v>
      </c>
      <c r="L176" s="32">
        <f t="shared" si="38"/>
        <v>8</v>
      </c>
      <c r="M176" s="32">
        <f t="shared" si="38"/>
        <v>0</v>
      </c>
      <c r="N176" s="32">
        <f t="shared" si="38"/>
        <v>0</v>
      </c>
      <c r="O176" s="204">
        <v>10000</v>
      </c>
      <c r="P176" s="189"/>
    </row>
    <row r="177" spans="1:16" x14ac:dyDescent="0.25">
      <c r="A177" s="190"/>
      <c r="B177" s="189"/>
      <c r="C177" s="189"/>
      <c r="D177" s="189"/>
      <c r="E177" s="189"/>
      <c r="F177" s="189"/>
      <c r="G177" s="170" t="s">
        <v>6</v>
      </c>
      <c r="H177" s="32">
        <f t="shared" si="29"/>
        <v>7.9</v>
      </c>
      <c r="I177" s="32">
        <v>0</v>
      </c>
      <c r="J177" s="32">
        <v>0</v>
      </c>
      <c r="K177" s="32">
        <v>0</v>
      </c>
      <c r="L177" s="32">
        <v>7.9</v>
      </c>
      <c r="M177" s="32">
        <v>0</v>
      </c>
      <c r="N177" s="32">
        <v>0</v>
      </c>
      <c r="O177" s="204"/>
      <c r="P177" s="189"/>
    </row>
    <row r="178" spans="1:16" ht="36" x14ac:dyDescent="0.25">
      <c r="A178" s="190"/>
      <c r="B178" s="189"/>
      <c r="C178" s="189"/>
      <c r="D178" s="189"/>
      <c r="E178" s="189"/>
      <c r="F178" s="189"/>
      <c r="G178" s="170" t="s">
        <v>7</v>
      </c>
      <c r="H178" s="32">
        <f t="shared" si="29"/>
        <v>0.1</v>
      </c>
      <c r="I178" s="32">
        <v>0</v>
      </c>
      <c r="J178" s="32">
        <v>0</v>
      </c>
      <c r="K178" s="32">
        <v>0</v>
      </c>
      <c r="L178" s="32">
        <v>0.1</v>
      </c>
      <c r="M178" s="32">
        <v>0</v>
      </c>
      <c r="N178" s="32">
        <v>0</v>
      </c>
      <c r="O178" s="204"/>
      <c r="P178" s="189"/>
    </row>
    <row r="179" spans="1:16" x14ac:dyDescent="0.25">
      <c r="A179" s="190"/>
      <c r="B179" s="189"/>
      <c r="C179" s="189"/>
      <c r="D179" s="189"/>
      <c r="E179" s="189"/>
      <c r="F179" s="189"/>
      <c r="G179" s="170" t="s">
        <v>8</v>
      </c>
      <c r="H179" s="32">
        <f t="shared" si="29"/>
        <v>0</v>
      </c>
      <c r="I179" s="32">
        <v>0</v>
      </c>
      <c r="J179" s="32">
        <v>0</v>
      </c>
      <c r="K179" s="32">
        <v>0</v>
      </c>
      <c r="L179" s="32">
        <v>0</v>
      </c>
      <c r="M179" s="32">
        <v>0</v>
      </c>
      <c r="N179" s="32">
        <v>0</v>
      </c>
      <c r="O179" s="204"/>
      <c r="P179" s="189"/>
    </row>
    <row r="180" spans="1:16" ht="24" x14ac:dyDescent="0.25">
      <c r="A180" s="190"/>
      <c r="B180" s="189"/>
      <c r="C180" s="189"/>
      <c r="D180" s="189"/>
      <c r="E180" s="189"/>
      <c r="F180" s="189"/>
      <c r="G180" s="170" t="s">
        <v>9</v>
      </c>
      <c r="H180" s="32">
        <f t="shared" si="29"/>
        <v>0</v>
      </c>
      <c r="I180" s="32">
        <v>0</v>
      </c>
      <c r="J180" s="32">
        <v>0</v>
      </c>
      <c r="K180" s="32">
        <v>0</v>
      </c>
      <c r="L180" s="32">
        <v>0</v>
      </c>
      <c r="M180" s="32">
        <v>0</v>
      </c>
      <c r="N180" s="32">
        <v>0</v>
      </c>
      <c r="O180" s="204"/>
      <c r="P180" s="189"/>
    </row>
    <row r="181" spans="1:16" ht="36" customHeight="1" x14ac:dyDescent="0.25">
      <c r="A181" s="190" t="s">
        <v>2918</v>
      </c>
      <c r="B181" s="189" t="s">
        <v>2905</v>
      </c>
      <c r="C181" s="189" t="s">
        <v>91</v>
      </c>
      <c r="D181" s="189">
        <v>2028</v>
      </c>
      <c r="E181" s="189">
        <v>49</v>
      </c>
      <c r="F181" s="205" t="s">
        <v>4094</v>
      </c>
      <c r="G181" s="170" t="s">
        <v>4</v>
      </c>
      <c r="H181" s="32">
        <f>SUM(H182:H185)</f>
        <v>20</v>
      </c>
      <c r="I181" s="32">
        <f t="shared" ref="I181:N181" si="39">SUM(I182:I185)</f>
        <v>0</v>
      </c>
      <c r="J181" s="32">
        <f t="shared" si="39"/>
        <v>0</v>
      </c>
      <c r="K181" s="32">
        <f t="shared" si="39"/>
        <v>0</v>
      </c>
      <c r="L181" s="32">
        <f t="shared" si="39"/>
        <v>20</v>
      </c>
      <c r="M181" s="32">
        <f t="shared" si="39"/>
        <v>0</v>
      </c>
      <c r="N181" s="32">
        <f t="shared" si="39"/>
        <v>0</v>
      </c>
      <c r="O181" s="204">
        <v>12000</v>
      </c>
      <c r="P181" s="189"/>
    </row>
    <row r="182" spans="1:16" x14ac:dyDescent="0.25">
      <c r="A182" s="190"/>
      <c r="B182" s="189"/>
      <c r="C182" s="189"/>
      <c r="D182" s="189"/>
      <c r="E182" s="189"/>
      <c r="F182" s="206"/>
      <c r="G182" s="170" t="s">
        <v>6</v>
      </c>
      <c r="H182" s="32">
        <f t="shared" si="29"/>
        <v>0</v>
      </c>
      <c r="I182" s="32">
        <v>0</v>
      </c>
      <c r="J182" s="32">
        <v>0</v>
      </c>
      <c r="K182" s="32">
        <v>0</v>
      </c>
      <c r="L182" s="32">
        <v>0</v>
      </c>
      <c r="M182" s="32">
        <v>0</v>
      </c>
      <c r="N182" s="32">
        <v>0</v>
      </c>
      <c r="O182" s="204"/>
      <c r="P182" s="189"/>
    </row>
    <row r="183" spans="1:16" ht="36" x14ac:dyDescent="0.25">
      <c r="A183" s="190"/>
      <c r="B183" s="189"/>
      <c r="C183" s="189"/>
      <c r="D183" s="189"/>
      <c r="E183" s="189"/>
      <c r="F183" s="206"/>
      <c r="G183" s="170" t="s">
        <v>7</v>
      </c>
      <c r="H183" s="32">
        <f t="shared" si="29"/>
        <v>18.2</v>
      </c>
      <c r="I183" s="32">
        <v>0</v>
      </c>
      <c r="J183" s="32">
        <v>0</v>
      </c>
      <c r="K183" s="32">
        <v>0</v>
      </c>
      <c r="L183" s="32">
        <v>18.2</v>
      </c>
      <c r="M183" s="32">
        <v>0</v>
      </c>
      <c r="N183" s="32">
        <v>0</v>
      </c>
      <c r="O183" s="204"/>
      <c r="P183" s="189"/>
    </row>
    <row r="184" spans="1:16" x14ac:dyDescent="0.25">
      <c r="A184" s="190"/>
      <c r="B184" s="189"/>
      <c r="C184" s="189"/>
      <c r="D184" s="189"/>
      <c r="E184" s="189"/>
      <c r="F184" s="206"/>
      <c r="G184" s="170" t="s">
        <v>8</v>
      </c>
      <c r="H184" s="32">
        <f t="shared" si="29"/>
        <v>1.8</v>
      </c>
      <c r="I184" s="32">
        <v>0</v>
      </c>
      <c r="J184" s="32">
        <v>0</v>
      </c>
      <c r="K184" s="32">
        <v>0</v>
      </c>
      <c r="L184" s="32">
        <v>1.8</v>
      </c>
      <c r="M184" s="32">
        <v>0</v>
      </c>
      <c r="N184" s="32">
        <v>0</v>
      </c>
      <c r="O184" s="204"/>
      <c r="P184" s="189"/>
    </row>
    <row r="185" spans="1:16" ht="24" x14ac:dyDescent="0.25">
      <c r="A185" s="190"/>
      <c r="B185" s="189"/>
      <c r="C185" s="189"/>
      <c r="D185" s="189"/>
      <c r="E185" s="189"/>
      <c r="F185" s="207"/>
      <c r="G185" s="170" t="s">
        <v>9</v>
      </c>
      <c r="H185" s="32">
        <f t="shared" si="29"/>
        <v>0</v>
      </c>
      <c r="I185" s="32">
        <v>0</v>
      </c>
      <c r="J185" s="32">
        <v>0</v>
      </c>
      <c r="K185" s="32">
        <v>0</v>
      </c>
      <c r="L185" s="32">
        <v>0</v>
      </c>
      <c r="M185" s="32">
        <v>0</v>
      </c>
      <c r="N185" s="32">
        <v>0</v>
      </c>
      <c r="O185" s="204"/>
      <c r="P185" s="189"/>
    </row>
    <row r="186" spans="1:16" ht="36" customHeight="1" x14ac:dyDescent="0.25">
      <c r="A186" s="190" t="s">
        <v>2919</v>
      </c>
      <c r="B186" s="189" t="s">
        <v>2905</v>
      </c>
      <c r="C186" s="189" t="s">
        <v>91</v>
      </c>
      <c r="D186" s="189">
        <v>2028</v>
      </c>
      <c r="E186" s="189">
        <v>49</v>
      </c>
      <c r="F186" s="189" t="s">
        <v>99</v>
      </c>
      <c r="G186" s="170" t="s">
        <v>4</v>
      </c>
      <c r="H186" s="32">
        <f>SUM(H187:H190)</f>
        <v>8</v>
      </c>
      <c r="I186" s="32">
        <f t="shared" ref="I186:N186" si="40">SUM(I187:I190)</f>
        <v>0</v>
      </c>
      <c r="J186" s="32">
        <f t="shared" si="40"/>
        <v>0</v>
      </c>
      <c r="K186" s="32">
        <f t="shared" si="40"/>
        <v>0</v>
      </c>
      <c r="L186" s="32">
        <f t="shared" si="40"/>
        <v>8</v>
      </c>
      <c r="M186" s="32">
        <f t="shared" si="40"/>
        <v>0</v>
      </c>
      <c r="N186" s="32">
        <f t="shared" si="40"/>
        <v>0</v>
      </c>
      <c r="O186" s="204">
        <v>12000</v>
      </c>
      <c r="P186" s="189"/>
    </row>
    <row r="187" spans="1:16" x14ac:dyDescent="0.25">
      <c r="A187" s="190"/>
      <c r="B187" s="189"/>
      <c r="C187" s="189"/>
      <c r="D187" s="189"/>
      <c r="E187" s="189"/>
      <c r="F187" s="189"/>
      <c r="G187" s="170" t="s">
        <v>6</v>
      </c>
      <c r="H187" s="32">
        <f t="shared" si="29"/>
        <v>7.9</v>
      </c>
      <c r="I187" s="32">
        <v>0</v>
      </c>
      <c r="J187" s="32">
        <v>0</v>
      </c>
      <c r="K187" s="32">
        <v>0</v>
      </c>
      <c r="L187" s="32">
        <v>7.9</v>
      </c>
      <c r="M187" s="32">
        <v>0</v>
      </c>
      <c r="N187" s="32">
        <v>0</v>
      </c>
      <c r="O187" s="204"/>
      <c r="P187" s="189"/>
    </row>
    <row r="188" spans="1:16" ht="36" x14ac:dyDescent="0.25">
      <c r="A188" s="190"/>
      <c r="B188" s="189"/>
      <c r="C188" s="189"/>
      <c r="D188" s="189"/>
      <c r="E188" s="189"/>
      <c r="F188" s="189"/>
      <c r="G188" s="170" t="s">
        <v>7</v>
      </c>
      <c r="H188" s="32">
        <f t="shared" si="29"/>
        <v>0.1</v>
      </c>
      <c r="I188" s="32">
        <v>0</v>
      </c>
      <c r="J188" s="32">
        <v>0</v>
      </c>
      <c r="K188" s="32">
        <v>0</v>
      </c>
      <c r="L188" s="32">
        <v>0.1</v>
      </c>
      <c r="M188" s="32">
        <v>0</v>
      </c>
      <c r="N188" s="32">
        <v>0</v>
      </c>
      <c r="O188" s="204"/>
      <c r="P188" s="189"/>
    </row>
    <row r="189" spans="1:16" x14ac:dyDescent="0.25">
      <c r="A189" s="190"/>
      <c r="B189" s="189"/>
      <c r="C189" s="189"/>
      <c r="D189" s="189"/>
      <c r="E189" s="189"/>
      <c r="F189" s="189"/>
      <c r="G189" s="170" t="s">
        <v>8</v>
      </c>
      <c r="H189" s="32">
        <f t="shared" si="29"/>
        <v>0</v>
      </c>
      <c r="I189" s="32">
        <v>0</v>
      </c>
      <c r="J189" s="32">
        <v>0</v>
      </c>
      <c r="K189" s="32">
        <v>0</v>
      </c>
      <c r="L189" s="32">
        <v>0</v>
      </c>
      <c r="M189" s="32">
        <v>0</v>
      </c>
      <c r="N189" s="32">
        <v>0</v>
      </c>
      <c r="O189" s="204"/>
      <c r="P189" s="189"/>
    </row>
    <row r="190" spans="1:16" ht="24" x14ac:dyDescent="0.25">
      <c r="A190" s="190"/>
      <c r="B190" s="189"/>
      <c r="C190" s="189"/>
      <c r="D190" s="189"/>
      <c r="E190" s="189"/>
      <c r="F190" s="189"/>
      <c r="G190" s="170" t="s">
        <v>9</v>
      </c>
      <c r="H190" s="32">
        <f t="shared" si="29"/>
        <v>0</v>
      </c>
      <c r="I190" s="32">
        <v>0</v>
      </c>
      <c r="J190" s="32">
        <v>0</v>
      </c>
      <c r="K190" s="32">
        <v>0</v>
      </c>
      <c r="L190" s="32">
        <v>0</v>
      </c>
      <c r="M190" s="32">
        <v>0</v>
      </c>
      <c r="N190" s="32">
        <v>0</v>
      </c>
      <c r="O190" s="204"/>
      <c r="P190" s="189"/>
    </row>
    <row r="191" spans="1:16" ht="36" customHeight="1" x14ac:dyDescent="0.25">
      <c r="A191" s="190" t="s">
        <v>2920</v>
      </c>
      <c r="B191" s="189" t="s">
        <v>2905</v>
      </c>
      <c r="C191" s="189" t="s">
        <v>91</v>
      </c>
      <c r="D191" s="189">
        <v>2029</v>
      </c>
      <c r="E191" s="189">
        <v>49</v>
      </c>
      <c r="F191" s="205" t="s">
        <v>4094</v>
      </c>
      <c r="G191" s="170" t="s">
        <v>4</v>
      </c>
      <c r="H191" s="32">
        <f>SUM(H192:H195)</f>
        <v>10</v>
      </c>
      <c r="I191" s="32">
        <f t="shared" ref="I191:N191" si="41">SUM(I192:I195)</f>
        <v>0</v>
      </c>
      <c r="J191" s="32">
        <f t="shared" si="41"/>
        <v>0</v>
      </c>
      <c r="K191" s="32">
        <f t="shared" si="41"/>
        <v>0</v>
      </c>
      <c r="L191" s="32">
        <f t="shared" si="41"/>
        <v>0</v>
      </c>
      <c r="M191" s="32">
        <f t="shared" si="41"/>
        <v>10</v>
      </c>
      <c r="N191" s="32">
        <f t="shared" si="41"/>
        <v>0</v>
      </c>
      <c r="O191" s="204">
        <v>12000</v>
      </c>
      <c r="P191" s="189"/>
    </row>
    <row r="192" spans="1:16" x14ac:dyDescent="0.25">
      <c r="A192" s="190"/>
      <c r="B192" s="189"/>
      <c r="C192" s="189"/>
      <c r="D192" s="189"/>
      <c r="E192" s="189"/>
      <c r="F192" s="206"/>
      <c r="G192" s="170" t="s">
        <v>6</v>
      </c>
      <c r="H192" s="32">
        <f t="shared" si="29"/>
        <v>0</v>
      </c>
      <c r="I192" s="32">
        <v>0</v>
      </c>
      <c r="J192" s="32">
        <v>0</v>
      </c>
      <c r="K192" s="32">
        <v>0</v>
      </c>
      <c r="L192" s="32">
        <v>0</v>
      </c>
      <c r="M192" s="32">
        <v>0</v>
      </c>
      <c r="N192" s="32">
        <v>0</v>
      </c>
      <c r="O192" s="204"/>
      <c r="P192" s="189"/>
    </row>
    <row r="193" spans="1:16" ht="36" x14ac:dyDescent="0.25">
      <c r="A193" s="190"/>
      <c r="B193" s="189"/>
      <c r="C193" s="189"/>
      <c r="D193" s="189"/>
      <c r="E193" s="189"/>
      <c r="F193" s="206"/>
      <c r="G193" s="170" t="s">
        <v>7</v>
      </c>
      <c r="H193" s="32">
        <f t="shared" si="29"/>
        <v>9.1</v>
      </c>
      <c r="I193" s="32">
        <v>0</v>
      </c>
      <c r="J193" s="32">
        <v>0</v>
      </c>
      <c r="K193" s="32">
        <v>0</v>
      </c>
      <c r="L193" s="32">
        <v>0</v>
      </c>
      <c r="M193" s="32">
        <v>9.1</v>
      </c>
      <c r="N193" s="32">
        <v>0</v>
      </c>
      <c r="O193" s="204"/>
      <c r="P193" s="189"/>
    </row>
    <row r="194" spans="1:16" x14ac:dyDescent="0.25">
      <c r="A194" s="190"/>
      <c r="B194" s="189"/>
      <c r="C194" s="189"/>
      <c r="D194" s="189"/>
      <c r="E194" s="189"/>
      <c r="F194" s="206"/>
      <c r="G194" s="170" t="s">
        <v>8</v>
      </c>
      <c r="H194" s="32">
        <f t="shared" si="29"/>
        <v>0.9</v>
      </c>
      <c r="I194" s="32">
        <v>0</v>
      </c>
      <c r="J194" s="32">
        <v>0</v>
      </c>
      <c r="K194" s="32">
        <v>0</v>
      </c>
      <c r="L194" s="32">
        <v>0</v>
      </c>
      <c r="M194" s="32">
        <v>0.9</v>
      </c>
      <c r="N194" s="32">
        <v>0</v>
      </c>
      <c r="O194" s="204"/>
      <c r="P194" s="189"/>
    </row>
    <row r="195" spans="1:16" ht="24" x14ac:dyDescent="0.25">
      <c r="A195" s="190"/>
      <c r="B195" s="189"/>
      <c r="C195" s="189"/>
      <c r="D195" s="189"/>
      <c r="E195" s="189"/>
      <c r="F195" s="207"/>
      <c r="G195" s="170" t="s">
        <v>9</v>
      </c>
      <c r="H195" s="32">
        <f t="shared" si="29"/>
        <v>0</v>
      </c>
      <c r="I195" s="32">
        <v>0</v>
      </c>
      <c r="J195" s="32">
        <v>0</v>
      </c>
      <c r="K195" s="32">
        <v>0</v>
      </c>
      <c r="L195" s="32">
        <v>0</v>
      </c>
      <c r="M195" s="32">
        <v>0</v>
      </c>
      <c r="N195" s="32">
        <v>0</v>
      </c>
      <c r="O195" s="204"/>
      <c r="P195" s="189"/>
    </row>
    <row r="196" spans="1:16" ht="36" customHeight="1" x14ac:dyDescent="0.25">
      <c r="A196" s="190" t="s">
        <v>2921</v>
      </c>
      <c r="B196" s="189" t="s">
        <v>2905</v>
      </c>
      <c r="C196" s="189" t="s">
        <v>91</v>
      </c>
      <c r="D196" s="189">
        <v>2029</v>
      </c>
      <c r="E196" s="189">
        <v>49</v>
      </c>
      <c r="F196" s="189" t="s">
        <v>99</v>
      </c>
      <c r="G196" s="170" t="s">
        <v>4</v>
      </c>
      <c r="H196" s="32">
        <f>SUM(H197:H200)</f>
        <v>8</v>
      </c>
      <c r="I196" s="32">
        <f t="shared" ref="I196:N196" si="42">SUM(I197:I200)</f>
        <v>0</v>
      </c>
      <c r="J196" s="32">
        <f t="shared" si="42"/>
        <v>0</v>
      </c>
      <c r="K196" s="32">
        <f t="shared" si="42"/>
        <v>0</v>
      </c>
      <c r="L196" s="32">
        <f t="shared" si="42"/>
        <v>0</v>
      </c>
      <c r="M196" s="32">
        <f t="shared" si="42"/>
        <v>8</v>
      </c>
      <c r="N196" s="32">
        <f t="shared" si="42"/>
        <v>0</v>
      </c>
      <c r="O196" s="204">
        <v>12000</v>
      </c>
      <c r="P196" s="189"/>
    </row>
    <row r="197" spans="1:16" x14ac:dyDescent="0.25">
      <c r="A197" s="190"/>
      <c r="B197" s="189"/>
      <c r="C197" s="189"/>
      <c r="D197" s="189"/>
      <c r="E197" s="189"/>
      <c r="F197" s="189"/>
      <c r="G197" s="170" t="s">
        <v>6</v>
      </c>
      <c r="H197" s="32">
        <f t="shared" ref="H197:H225" si="43">SUM(I197:N197)</f>
        <v>7.9</v>
      </c>
      <c r="I197" s="32">
        <v>0</v>
      </c>
      <c r="J197" s="32">
        <v>0</v>
      </c>
      <c r="K197" s="32">
        <v>0</v>
      </c>
      <c r="L197" s="32">
        <v>0</v>
      </c>
      <c r="M197" s="32">
        <v>7.9</v>
      </c>
      <c r="N197" s="32">
        <v>0</v>
      </c>
      <c r="O197" s="204"/>
      <c r="P197" s="189"/>
    </row>
    <row r="198" spans="1:16" ht="36" x14ac:dyDescent="0.25">
      <c r="A198" s="190"/>
      <c r="B198" s="189"/>
      <c r="C198" s="189"/>
      <c r="D198" s="189"/>
      <c r="E198" s="189"/>
      <c r="F198" s="189"/>
      <c r="G198" s="170" t="s">
        <v>7</v>
      </c>
      <c r="H198" s="32">
        <f t="shared" si="43"/>
        <v>0.1</v>
      </c>
      <c r="I198" s="32">
        <v>0</v>
      </c>
      <c r="J198" s="32">
        <v>0</v>
      </c>
      <c r="K198" s="32">
        <v>0</v>
      </c>
      <c r="L198" s="32">
        <v>0</v>
      </c>
      <c r="M198" s="32">
        <v>0.1</v>
      </c>
      <c r="N198" s="32">
        <v>0</v>
      </c>
      <c r="O198" s="204"/>
      <c r="P198" s="189"/>
    </row>
    <row r="199" spans="1:16" x14ac:dyDescent="0.25">
      <c r="A199" s="190"/>
      <c r="B199" s="189"/>
      <c r="C199" s="189"/>
      <c r="D199" s="189"/>
      <c r="E199" s="189"/>
      <c r="F199" s="189"/>
      <c r="G199" s="170" t="s">
        <v>8</v>
      </c>
      <c r="H199" s="32">
        <f t="shared" si="43"/>
        <v>0</v>
      </c>
      <c r="I199" s="32">
        <v>0</v>
      </c>
      <c r="J199" s="32">
        <v>0</v>
      </c>
      <c r="K199" s="32">
        <v>0</v>
      </c>
      <c r="L199" s="32">
        <v>0</v>
      </c>
      <c r="M199" s="32">
        <v>0</v>
      </c>
      <c r="N199" s="32">
        <v>0</v>
      </c>
      <c r="O199" s="204"/>
      <c r="P199" s="189"/>
    </row>
    <row r="200" spans="1:16" ht="24" x14ac:dyDescent="0.25">
      <c r="A200" s="190"/>
      <c r="B200" s="189"/>
      <c r="C200" s="189"/>
      <c r="D200" s="189"/>
      <c r="E200" s="189"/>
      <c r="F200" s="189"/>
      <c r="G200" s="170" t="s">
        <v>9</v>
      </c>
      <c r="H200" s="32">
        <f t="shared" si="43"/>
        <v>0</v>
      </c>
      <c r="I200" s="32">
        <v>0</v>
      </c>
      <c r="J200" s="32">
        <v>0</v>
      </c>
      <c r="K200" s="32">
        <v>0</v>
      </c>
      <c r="L200" s="32">
        <v>0</v>
      </c>
      <c r="M200" s="32">
        <v>0</v>
      </c>
      <c r="N200" s="32">
        <v>0</v>
      </c>
      <c r="O200" s="204"/>
      <c r="P200" s="189"/>
    </row>
    <row r="201" spans="1:16" ht="36" customHeight="1" x14ac:dyDescent="0.25">
      <c r="A201" s="190" t="s">
        <v>2922</v>
      </c>
      <c r="B201" s="189" t="s">
        <v>2905</v>
      </c>
      <c r="C201" s="189" t="s">
        <v>91</v>
      </c>
      <c r="D201" s="189">
        <v>2030</v>
      </c>
      <c r="E201" s="189">
        <v>49</v>
      </c>
      <c r="F201" s="205" t="s">
        <v>4094</v>
      </c>
      <c r="G201" s="170" t="s">
        <v>4</v>
      </c>
      <c r="H201" s="32">
        <f>SUM(H202:H205)</f>
        <v>10</v>
      </c>
      <c r="I201" s="32">
        <f t="shared" ref="I201:N201" si="44">SUM(I202:I205)</f>
        <v>0</v>
      </c>
      <c r="J201" s="32">
        <f t="shared" si="44"/>
        <v>0</v>
      </c>
      <c r="K201" s="32">
        <f t="shared" si="44"/>
        <v>0</v>
      </c>
      <c r="L201" s="32">
        <f t="shared" si="44"/>
        <v>0</v>
      </c>
      <c r="M201" s="32">
        <f t="shared" si="44"/>
        <v>0</v>
      </c>
      <c r="N201" s="32">
        <f t="shared" si="44"/>
        <v>10</v>
      </c>
      <c r="O201" s="204">
        <v>12000</v>
      </c>
      <c r="P201" s="189"/>
    </row>
    <row r="202" spans="1:16" x14ac:dyDescent="0.25">
      <c r="A202" s="190"/>
      <c r="B202" s="189"/>
      <c r="C202" s="189"/>
      <c r="D202" s="189"/>
      <c r="E202" s="189"/>
      <c r="F202" s="206"/>
      <c r="G202" s="170" t="s">
        <v>262</v>
      </c>
      <c r="H202" s="32">
        <f t="shared" si="43"/>
        <v>0</v>
      </c>
      <c r="I202" s="32">
        <v>0</v>
      </c>
      <c r="J202" s="32">
        <v>0</v>
      </c>
      <c r="K202" s="32">
        <v>0</v>
      </c>
      <c r="L202" s="32">
        <v>0</v>
      </c>
      <c r="M202" s="32">
        <v>0</v>
      </c>
      <c r="N202" s="32">
        <v>0</v>
      </c>
      <c r="O202" s="204"/>
      <c r="P202" s="189"/>
    </row>
    <row r="203" spans="1:16" ht="36" x14ac:dyDescent="0.25">
      <c r="A203" s="190"/>
      <c r="B203" s="189"/>
      <c r="C203" s="189"/>
      <c r="D203" s="189"/>
      <c r="E203" s="189"/>
      <c r="F203" s="206"/>
      <c r="G203" s="170" t="s">
        <v>7</v>
      </c>
      <c r="H203" s="32">
        <f t="shared" si="43"/>
        <v>9.1</v>
      </c>
      <c r="I203" s="32">
        <v>0</v>
      </c>
      <c r="J203" s="32">
        <v>0</v>
      </c>
      <c r="K203" s="32">
        <v>0</v>
      </c>
      <c r="L203" s="32">
        <v>0</v>
      </c>
      <c r="M203" s="32">
        <v>0</v>
      </c>
      <c r="N203" s="32">
        <v>9.1</v>
      </c>
      <c r="O203" s="204"/>
      <c r="P203" s="189"/>
    </row>
    <row r="204" spans="1:16" x14ac:dyDescent="0.25">
      <c r="A204" s="190"/>
      <c r="B204" s="189"/>
      <c r="C204" s="189"/>
      <c r="D204" s="189"/>
      <c r="E204" s="189"/>
      <c r="F204" s="206"/>
      <c r="G204" s="170" t="s">
        <v>8</v>
      </c>
      <c r="H204" s="32">
        <f t="shared" si="43"/>
        <v>0.9</v>
      </c>
      <c r="I204" s="32">
        <v>0</v>
      </c>
      <c r="J204" s="32">
        <v>0</v>
      </c>
      <c r="K204" s="32">
        <v>0</v>
      </c>
      <c r="L204" s="32">
        <v>0</v>
      </c>
      <c r="M204" s="32">
        <v>0</v>
      </c>
      <c r="N204" s="32">
        <v>0.9</v>
      </c>
      <c r="O204" s="204"/>
      <c r="P204" s="189"/>
    </row>
    <row r="205" spans="1:16" ht="24" x14ac:dyDescent="0.25">
      <c r="A205" s="190"/>
      <c r="B205" s="189"/>
      <c r="C205" s="189"/>
      <c r="D205" s="189"/>
      <c r="E205" s="189"/>
      <c r="F205" s="207"/>
      <c r="G205" s="170" t="s">
        <v>9</v>
      </c>
      <c r="H205" s="32">
        <f t="shared" si="43"/>
        <v>0</v>
      </c>
      <c r="I205" s="32">
        <v>0</v>
      </c>
      <c r="J205" s="32">
        <v>0</v>
      </c>
      <c r="K205" s="32">
        <v>0</v>
      </c>
      <c r="L205" s="32">
        <v>0</v>
      </c>
      <c r="M205" s="32">
        <v>0</v>
      </c>
      <c r="N205" s="32">
        <v>0</v>
      </c>
      <c r="O205" s="204"/>
      <c r="P205" s="189"/>
    </row>
    <row r="206" spans="1:16" ht="36" customHeight="1" x14ac:dyDescent="0.25">
      <c r="A206" s="190" t="s">
        <v>2923</v>
      </c>
      <c r="B206" s="189" t="s">
        <v>2905</v>
      </c>
      <c r="C206" s="189" t="s">
        <v>91</v>
      </c>
      <c r="D206" s="189">
        <v>2030</v>
      </c>
      <c r="E206" s="189">
        <v>49</v>
      </c>
      <c r="F206" s="189" t="s">
        <v>99</v>
      </c>
      <c r="G206" s="170" t="s">
        <v>4</v>
      </c>
      <c r="H206" s="32">
        <f>SUM(H207:H210)</f>
        <v>8</v>
      </c>
      <c r="I206" s="32">
        <f t="shared" ref="I206:N206" si="45">SUM(I207:I210)</f>
        <v>0</v>
      </c>
      <c r="J206" s="32">
        <f t="shared" si="45"/>
        <v>0</v>
      </c>
      <c r="K206" s="32">
        <f t="shared" si="45"/>
        <v>0</v>
      </c>
      <c r="L206" s="32">
        <f t="shared" si="45"/>
        <v>0</v>
      </c>
      <c r="M206" s="32">
        <f t="shared" si="45"/>
        <v>0</v>
      </c>
      <c r="N206" s="32">
        <f t="shared" si="45"/>
        <v>8</v>
      </c>
      <c r="O206" s="204">
        <v>12000</v>
      </c>
      <c r="P206" s="189"/>
    </row>
    <row r="207" spans="1:16" x14ac:dyDescent="0.25">
      <c r="A207" s="190"/>
      <c r="B207" s="189"/>
      <c r="C207" s="189"/>
      <c r="D207" s="189"/>
      <c r="E207" s="189"/>
      <c r="F207" s="189"/>
      <c r="G207" s="170" t="s">
        <v>6</v>
      </c>
      <c r="H207" s="32">
        <f t="shared" si="43"/>
        <v>7.9</v>
      </c>
      <c r="I207" s="32">
        <v>0</v>
      </c>
      <c r="J207" s="32">
        <v>0</v>
      </c>
      <c r="K207" s="32">
        <v>0</v>
      </c>
      <c r="L207" s="32">
        <v>0</v>
      </c>
      <c r="M207" s="32">
        <v>0</v>
      </c>
      <c r="N207" s="32">
        <v>7.9</v>
      </c>
      <c r="O207" s="204"/>
      <c r="P207" s="189"/>
    </row>
    <row r="208" spans="1:16" ht="36" x14ac:dyDescent="0.25">
      <c r="A208" s="190"/>
      <c r="B208" s="189"/>
      <c r="C208" s="189"/>
      <c r="D208" s="189"/>
      <c r="E208" s="189"/>
      <c r="F208" s="189"/>
      <c r="G208" s="170" t="s">
        <v>7</v>
      </c>
      <c r="H208" s="32">
        <f t="shared" si="43"/>
        <v>0.1</v>
      </c>
      <c r="I208" s="32">
        <v>0</v>
      </c>
      <c r="J208" s="32">
        <v>0</v>
      </c>
      <c r="K208" s="32">
        <v>0</v>
      </c>
      <c r="L208" s="32">
        <v>0</v>
      </c>
      <c r="M208" s="32">
        <v>0</v>
      </c>
      <c r="N208" s="32">
        <v>0.1</v>
      </c>
      <c r="O208" s="204"/>
      <c r="P208" s="189"/>
    </row>
    <row r="209" spans="1:16" x14ac:dyDescent="0.25">
      <c r="A209" s="190"/>
      <c r="B209" s="189"/>
      <c r="C209" s="189"/>
      <c r="D209" s="189"/>
      <c r="E209" s="189"/>
      <c r="F209" s="189"/>
      <c r="G209" s="170" t="s">
        <v>8</v>
      </c>
      <c r="H209" s="32">
        <f t="shared" si="43"/>
        <v>0</v>
      </c>
      <c r="I209" s="32">
        <v>0</v>
      </c>
      <c r="J209" s="32">
        <v>0</v>
      </c>
      <c r="K209" s="32">
        <v>0</v>
      </c>
      <c r="L209" s="32">
        <v>0</v>
      </c>
      <c r="M209" s="32">
        <v>0</v>
      </c>
      <c r="N209" s="32">
        <v>0</v>
      </c>
      <c r="O209" s="204"/>
      <c r="P209" s="189"/>
    </row>
    <row r="210" spans="1:16" ht="24" x14ac:dyDescent="0.25">
      <c r="A210" s="190"/>
      <c r="B210" s="189"/>
      <c r="C210" s="189"/>
      <c r="D210" s="189"/>
      <c r="E210" s="189"/>
      <c r="F210" s="189"/>
      <c r="G210" s="170" t="s">
        <v>9</v>
      </c>
      <c r="H210" s="32">
        <f t="shared" si="43"/>
        <v>0</v>
      </c>
      <c r="I210" s="32">
        <v>0</v>
      </c>
      <c r="J210" s="32">
        <v>0</v>
      </c>
      <c r="K210" s="32">
        <v>0</v>
      </c>
      <c r="L210" s="32">
        <v>0</v>
      </c>
      <c r="M210" s="32">
        <v>0</v>
      </c>
      <c r="N210" s="32">
        <v>0</v>
      </c>
      <c r="O210" s="204"/>
      <c r="P210" s="189"/>
    </row>
    <row r="211" spans="1:16" ht="36" customHeight="1" x14ac:dyDescent="0.25">
      <c r="A211" s="190" t="s">
        <v>2924</v>
      </c>
      <c r="B211" s="189" t="s">
        <v>2905</v>
      </c>
      <c r="C211" s="189" t="s">
        <v>91</v>
      </c>
      <c r="D211" s="189">
        <v>2030</v>
      </c>
      <c r="E211" s="189">
        <v>49</v>
      </c>
      <c r="F211" s="205" t="s">
        <v>4094</v>
      </c>
      <c r="G211" s="170" t="s">
        <v>4</v>
      </c>
      <c r="H211" s="32">
        <f>SUM(H212:H215)</f>
        <v>10</v>
      </c>
      <c r="I211" s="32">
        <f t="shared" ref="I211:N211" si="46">SUM(I212:I215)</f>
        <v>0</v>
      </c>
      <c r="J211" s="32">
        <f t="shared" si="46"/>
        <v>0</v>
      </c>
      <c r="K211" s="32">
        <f t="shared" si="46"/>
        <v>0</v>
      </c>
      <c r="L211" s="32">
        <f t="shared" si="46"/>
        <v>0</v>
      </c>
      <c r="M211" s="32">
        <f t="shared" si="46"/>
        <v>0</v>
      </c>
      <c r="N211" s="32">
        <f t="shared" si="46"/>
        <v>10</v>
      </c>
      <c r="O211" s="204">
        <v>10000</v>
      </c>
      <c r="P211" s="189"/>
    </row>
    <row r="212" spans="1:16" x14ac:dyDescent="0.25">
      <c r="A212" s="190"/>
      <c r="B212" s="189"/>
      <c r="C212" s="189"/>
      <c r="D212" s="189"/>
      <c r="E212" s="189"/>
      <c r="F212" s="206"/>
      <c r="G212" s="170" t="s">
        <v>546</v>
      </c>
      <c r="H212" s="32">
        <f t="shared" si="43"/>
        <v>0</v>
      </c>
      <c r="I212" s="32">
        <v>0</v>
      </c>
      <c r="J212" s="32">
        <v>0</v>
      </c>
      <c r="K212" s="32">
        <v>0</v>
      </c>
      <c r="L212" s="32">
        <v>0</v>
      </c>
      <c r="M212" s="32">
        <v>0</v>
      </c>
      <c r="N212" s="32">
        <v>0</v>
      </c>
      <c r="O212" s="204"/>
      <c r="P212" s="189"/>
    </row>
    <row r="213" spans="1:16" ht="36" x14ac:dyDescent="0.25">
      <c r="A213" s="190"/>
      <c r="B213" s="189"/>
      <c r="C213" s="189"/>
      <c r="D213" s="189"/>
      <c r="E213" s="189"/>
      <c r="F213" s="206"/>
      <c r="G213" s="170" t="s">
        <v>7</v>
      </c>
      <c r="H213" s="32">
        <f t="shared" si="43"/>
        <v>9.1</v>
      </c>
      <c r="I213" s="32">
        <v>0</v>
      </c>
      <c r="J213" s="32">
        <v>0</v>
      </c>
      <c r="K213" s="32">
        <v>0</v>
      </c>
      <c r="L213" s="32">
        <v>0</v>
      </c>
      <c r="M213" s="32">
        <v>0</v>
      </c>
      <c r="N213" s="32">
        <v>9.1</v>
      </c>
      <c r="O213" s="204"/>
      <c r="P213" s="189"/>
    </row>
    <row r="214" spans="1:16" x14ac:dyDescent="0.25">
      <c r="A214" s="190"/>
      <c r="B214" s="189"/>
      <c r="C214" s="189"/>
      <c r="D214" s="189"/>
      <c r="E214" s="189"/>
      <c r="F214" s="206"/>
      <c r="G214" s="170" t="s">
        <v>8</v>
      </c>
      <c r="H214" s="32">
        <f t="shared" si="43"/>
        <v>0.9</v>
      </c>
      <c r="I214" s="32">
        <v>0</v>
      </c>
      <c r="J214" s="32">
        <v>0</v>
      </c>
      <c r="K214" s="32">
        <v>0</v>
      </c>
      <c r="L214" s="32">
        <v>0</v>
      </c>
      <c r="M214" s="32">
        <v>0</v>
      </c>
      <c r="N214" s="32">
        <v>0.9</v>
      </c>
      <c r="O214" s="204"/>
      <c r="P214" s="189"/>
    </row>
    <row r="215" spans="1:16" ht="24" x14ac:dyDescent="0.25">
      <c r="A215" s="190"/>
      <c r="B215" s="189"/>
      <c r="C215" s="189"/>
      <c r="D215" s="189"/>
      <c r="E215" s="189"/>
      <c r="F215" s="207"/>
      <c r="G215" s="170" t="s">
        <v>9</v>
      </c>
      <c r="H215" s="32">
        <f t="shared" si="43"/>
        <v>0</v>
      </c>
      <c r="I215" s="32">
        <v>0</v>
      </c>
      <c r="J215" s="32">
        <v>0</v>
      </c>
      <c r="K215" s="32">
        <v>0</v>
      </c>
      <c r="L215" s="32">
        <v>0</v>
      </c>
      <c r="M215" s="32">
        <v>0</v>
      </c>
      <c r="N215" s="32">
        <v>0</v>
      </c>
      <c r="O215" s="204"/>
      <c r="P215" s="189"/>
    </row>
    <row r="216" spans="1:16" ht="36" customHeight="1" x14ac:dyDescent="0.25">
      <c r="A216" s="190" t="s">
        <v>2925</v>
      </c>
      <c r="B216" s="189" t="s">
        <v>2905</v>
      </c>
      <c r="C216" s="189" t="s">
        <v>91</v>
      </c>
      <c r="D216" s="189">
        <v>2030</v>
      </c>
      <c r="E216" s="189">
        <v>49</v>
      </c>
      <c r="F216" s="189" t="s">
        <v>99</v>
      </c>
      <c r="G216" s="170" t="s">
        <v>4</v>
      </c>
      <c r="H216" s="32">
        <f>SUM(H217:H220)</f>
        <v>8</v>
      </c>
      <c r="I216" s="32">
        <f t="shared" ref="I216:N216" si="47">SUM(I217:I220)</f>
        <v>0</v>
      </c>
      <c r="J216" s="32">
        <f t="shared" si="47"/>
        <v>0</v>
      </c>
      <c r="K216" s="32">
        <f t="shared" si="47"/>
        <v>0</v>
      </c>
      <c r="L216" s="32">
        <f t="shared" si="47"/>
        <v>0</v>
      </c>
      <c r="M216" s="32">
        <f t="shared" si="47"/>
        <v>0</v>
      </c>
      <c r="N216" s="32">
        <f t="shared" si="47"/>
        <v>8</v>
      </c>
      <c r="O216" s="204">
        <v>10000</v>
      </c>
      <c r="P216" s="189"/>
    </row>
    <row r="217" spans="1:16" x14ac:dyDescent="0.25">
      <c r="A217" s="190"/>
      <c r="B217" s="189"/>
      <c r="C217" s="189"/>
      <c r="D217" s="189"/>
      <c r="E217" s="189"/>
      <c r="F217" s="189"/>
      <c r="G217" s="170" t="s">
        <v>6</v>
      </c>
      <c r="H217" s="32">
        <f t="shared" si="43"/>
        <v>7.9</v>
      </c>
      <c r="I217" s="32">
        <v>0</v>
      </c>
      <c r="J217" s="32">
        <v>0</v>
      </c>
      <c r="K217" s="32">
        <v>0</v>
      </c>
      <c r="L217" s="32">
        <v>0</v>
      </c>
      <c r="M217" s="32">
        <v>0</v>
      </c>
      <c r="N217" s="32">
        <v>7.9</v>
      </c>
      <c r="O217" s="204"/>
      <c r="P217" s="189"/>
    </row>
    <row r="218" spans="1:16" ht="36" x14ac:dyDescent="0.25">
      <c r="A218" s="190"/>
      <c r="B218" s="189"/>
      <c r="C218" s="189"/>
      <c r="D218" s="189"/>
      <c r="E218" s="189"/>
      <c r="F218" s="189"/>
      <c r="G218" s="170" t="s">
        <v>7</v>
      </c>
      <c r="H218" s="32">
        <f t="shared" si="43"/>
        <v>0.1</v>
      </c>
      <c r="I218" s="32">
        <v>0</v>
      </c>
      <c r="J218" s="32">
        <v>0</v>
      </c>
      <c r="K218" s="32">
        <v>0</v>
      </c>
      <c r="L218" s="32">
        <v>0</v>
      </c>
      <c r="M218" s="32">
        <v>0</v>
      </c>
      <c r="N218" s="32">
        <v>0.1</v>
      </c>
      <c r="O218" s="204"/>
      <c r="P218" s="189"/>
    </row>
    <row r="219" spans="1:16" x14ac:dyDescent="0.25">
      <c r="A219" s="190"/>
      <c r="B219" s="189"/>
      <c r="C219" s="189"/>
      <c r="D219" s="189"/>
      <c r="E219" s="189"/>
      <c r="F219" s="189"/>
      <c r="G219" s="170" t="s">
        <v>8</v>
      </c>
      <c r="H219" s="32">
        <f t="shared" si="43"/>
        <v>0</v>
      </c>
      <c r="I219" s="32">
        <v>0</v>
      </c>
      <c r="J219" s="32">
        <v>0</v>
      </c>
      <c r="K219" s="32">
        <v>0</v>
      </c>
      <c r="L219" s="32">
        <v>0</v>
      </c>
      <c r="M219" s="32">
        <v>0</v>
      </c>
      <c r="N219" s="32">
        <v>0</v>
      </c>
      <c r="O219" s="204"/>
      <c r="P219" s="189"/>
    </row>
    <row r="220" spans="1:16" ht="24" x14ac:dyDescent="0.25">
      <c r="A220" s="190"/>
      <c r="B220" s="189"/>
      <c r="C220" s="189"/>
      <c r="D220" s="189"/>
      <c r="E220" s="189"/>
      <c r="F220" s="189"/>
      <c r="G220" s="170" t="s">
        <v>9</v>
      </c>
      <c r="H220" s="32">
        <f t="shared" si="43"/>
        <v>0</v>
      </c>
      <c r="I220" s="32">
        <v>0</v>
      </c>
      <c r="J220" s="32">
        <v>0</v>
      </c>
      <c r="K220" s="32">
        <v>0</v>
      </c>
      <c r="L220" s="32">
        <v>0</v>
      </c>
      <c r="M220" s="32">
        <v>0</v>
      </c>
      <c r="N220" s="32">
        <v>0</v>
      </c>
      <c r="O220" s="204"/>
      <c r="P220" s="189"/>
    </row>
    <row r="221" spans="1:16" ht="36" x14ac:dyDescent="0.25">
      <c r="A221" s="208" t="s">
        <v>90</v>
      </c>
      <c r="B221" s="208"/>
      <c r="C221" s="208"/>
      <c r="D221" s="208"/>
      <c r="E221" s="208"/>
      <c r="F221" s="208"/>
      <c r="G221" s="150" t="s">
        <v>4</v>
      </c>
      <c r="H221" s="37">
        <f>SUM(H222:H225)</f>
        <v>201.4</v>
      </c>
      <c r="I221" s="37">
        <f t="shared" ref="I221:N221" si="48">SUM(I222:I225)</f>
        <v>15.1</v>
      </c>
      <c r="J221" s="37">
        <f t="shared" si="48"/>
        <v>0</v>
      </c>
      <c r="K221" s="37">
        <f t="shared" si="48"/>
        <v>0</v>
      </c>
      <c r="L221" s="37">
        <f t="shared" si="48"/>
        <v>62.1</v>
      </c>
      <c r="M221" s="37">
        <f t="shared" si="48"/>
        <v>53.2</v>
      </c>
      <c r="N221" s="37">
        <f t="shared" si="48"/>
        <v>71</v>
      </c>
      <c r="O221" s="189" t="s">
        <v>107</v>
      </c>
      <c r="P221" s="189"/>
    </row>
    <row r="222" spans="1:16" ht="24" x14ac:dyDescent="0.25">
      <c r="A222" s="208"/>
      <c r="B222" s="208"/>
      <c r="C222" s="208"/>
      <c r="D222" s="208"/>
      <c r="E222" s="208"/>
      <c r="F222" s="208"/>
      <c r="G222" s="150" t="s">
        <v>262</v>
      </c>
      <c r="H222" s="37">
        <f t="shared" si="43"/>
        <v>64.3</v>
      </c>
      <c r="I222" s="37">
        <f t="shared" ref="I222:N225" si="49">I132+I137+I142+I147+I152+I157+I162+I167+I172+I177+I182+I187+I192+I197+I202+I207+I212+I217</f>
        <v>14.9</v>
      </c>
      <c r="J222" s="37">
        <f t="shared" si="49"/>
        <v>0</v>
      </c>
      <c r="K222" s="37">
        <f t="shared" si="49"/>
        <v>0</v>
      </c>
      <c r="L222" s="37">
        <f t="shared" si="49"/>
        <v>23.700000000000003</v>
      </c>
      <c r="M222" s="37">
        <f t="shared" si="49"/>
        <v>7.9</v>
      </c>
      <c r="N222" s="37">
        <f t="shared" si="49"/>
        <v>17.8</v>
      </c>
      <c r="O222" s="189"/>
      <c r="P222" s="189"/>
    </row>
    <row r="223" spans="1:16" ht="36" x14ac:dyDescent="0.25">
      <c r="A223" s="208"/>
      <c r="B223" s="208"/>
      <c r="C223" s="208"/>
      <c r="D223" s="208"/>
      <c r="E223" s="208"/>
      <c r="F223" s="208"/>
      <c r="G223" s="150" t="s">
        <v>7</v>
      </c>
      <c r="H223" s="37">
        <f t="shared" si="43"/>
        <v>124.70000000000002</v>
      </c>
      <c r="I223" s="37">
        <f t="shared" si="49"/>
        <v>0.2</v>
      </c>
      <c r="J223" s="37">
        <f t="shared" si="49"/>
        <v>0</v>
      </c>
      <c r="K223" s="37">
        <f t="shared" si="49"/>
        <v>0</v>
      </c>
      <c r="L223" s="37">
        <f t="shared" si="49"/>
        <v>34.9</v>
      </c>
      <c r="M223" s="37">
        <f t="shared" si="49"/>
        <v>41.2</v>
      </c>
      <c r="N223" s="37">
        <f t="shared" si="49"/>
        <v>48.400000000000006</v>
      </c>
      <c r="O223" s="189"/>
      <c r="P223" s="189"/>
    </row>
    <row r="224" spans="1:16" x14ac:dyDescent="0.25">
      <c r="A224" s="208"/>
      <c r="B224" s="208"/>
      <c r="C224" s="208"/>
      <c r="D224" s="208"/>
      <c r="E224" s="208"/>
      <c r="F224" s="208"/>
      <c r="G224" s="150" t="s">
        <v>8</v>
      </c>
      <c r="H224" s="37">
        <f t="shared" si="43"/>
        <v>12.399999999999999</v>
      </c>
      <c r="I224" s="37">
        <f t="shared" si="49"/>
        <v>0</v>
      </c>
      <c r="J224" s="37">
        <f t="shared" si="49"/>
        <v>0</v>
      </c>
      <c r="K224" s="37">
        <f t="shared" si="49"/>
        <v>0</v>
      </c>
      <c r="L224" s="37">
        <f t="shared" si="49"/>
        <v>3.5</v>
      </c>
      <c r="M224" s="37">
        <f t="shared" si="49"/>
        <v>4.0999999999999996</v>
      </c>
      <c r="N224" s="37">
        <f t="shared" si="49"/>
        <v>4.8</v>
      </c>
      <c r="O224" s="189"/>
      <c r="P224" s="189"/>
    </row>
    <row r="225" spans="1:16" ht="24" x14ac:dyDescent="0.25">
      <c r="A225" s="208"/>
      <c r="B225" s="208"/>
      <c r="C225" s="208"/>
      <c r="D225" s="208"/>
      <c r="E225" s="208"/>
      <c r="F225" s="208"/>
      <c r="G225" s="150" t="s">
        <v>9</v>
      </c>
      <c r="H225" s="37">
        <f t="shared" si="43"/>
        <v>0</v>
      </c>
      <c r="I225" s="37">
        <f t="shared" si="49"/>
        <v>0</v>
      </c>
      <c r="J225" s="37">
        <f t="shared" si="49"/>
        <v>0</v>
      </c>
      <c r="K225" s="37">
        <f t="shared" si="49"/>
        <v>0</v>
      </c>
      <c r="L225" s="37">
        <f t="shared" si="49"/>
        <v>0</v>
      </c>
      <c r="M225" s="37">
        <f t="shared" si="49"/>
        <v>0</v>
      </c>
      <c r="N225" s="37">
        <f t="shared" si="49"/>
        <v>0</v>
      </c>
      <c r="O225" s="189"/>
      <c r="P225" s="189"/>
    </row>
    <row r="226" spans="1:16" x14ac:dyDescent="0.25">
      <c r="A226" s="187" t="s">
        <v>108</v>
      </c>
      <c r="B226" s="187"/>
      <c r="C226" s="187"/>
      <c r="D226" s="187"/>
      <c r="E226" s="187"/>
      <c r="F226" s="187"/>
      <c r="G226" s="187"/>
      <c r="H226" s="187"/>
      <c r="I226" s="187"/>
      <c r="J226" s="187"/>
      <c r="K226" s="187"/>
      <c r="L226" s="187"/>
      <c r="M226" s="187"/>
      <c r="N226" s="187"/>
      <c r="O226" s="187"/>
      <c r="P226" s="187"/>
    </row>
    <row r="227" spans="1:16" ht="36" customHeight="1" x14ac:dyDescent="0.25">
      <c r="A227" s="190" t="s">
        <v>2926</v>
      </c>
      <c r="B227" s="189" t="s">
        <v>2927</v>
      </c>
      <c r="C227" s="189" t="s">
        <v>108</v>
      </c>
      <c r="D227" s="189">
        <v>2028</v>
      </c>
      <c r="E227" s="189" t="s">
        <v>2928</v>
      </c>
      <c r="F227" s="189" t="s">
        <v>2929</v>
      </c>
      <c r="G227" s="170" t="s">
        <v>4</v>
      </c>
      <c r="H227" s="32">
        <f>SUM(H228:H231)</f>
        <v>5.6</v>
      </c>
      <c r="I227" s="32">
        <f t="shared" ref="I227:N227" si="50">SUM(I228:I231)</f>
        <v>0</v>
      </c>
      <c r="J227" s="32">
        <f t="shared" si="50"/>
        <v>0</v>
      </c>
      <c r="K227" s="32">
        <f t="shared" si="50"/>
        <v>0</v>
      </c>
      <c r="L227" s="32">
        <f t="shared" si="50"/>
        <v>5.6</v>
      </c>
      <c r="M227" s="32">
        <f t="shared" si="50"/>
        <v>0</v>
      </c>
      <c r="N227" s="32">
        <f t="shared" si="50"/>
        <v>0</v>
      </c>
      <c r="O227" s="189">
        <v>303</v>
      </c>
      <c r="P227" s="205" t="s">
        <v>4648</v>
      </c>
    </row>
    <row r="228" spans="1:16" x14ac:dyDescent="0.25">
      <c r="A228" s="190"/>
      <c r="B228" s="189"/>
      <c r="C228" s="189"/>
      <c r="D228" s="189"/>
      <c r="E228" s="189"/>
      <c r="F228" s="189"/>
      <c r="G228" s="170" t="s">
        <v>259</v>
      </c>
      <c r="H228" s="32">
        <f>SUM(I228:N228)</f>
        <v>5.6</v>
      </c>
      <c r="I228" s="32">
        <v>0</v>
      </c>
      <c r="J228" s="32">
        <v>0</v>
      </c>
      <c r="K228" s="32">
        <v>0</v>
      </c>
      <c r="L228" s="32">
        <v>5.6</v>
      </c>
      <c r="M228" s="32">
        <v>0</v>
      </c>
      <c r="N228" s="32">
        <v>0</v>
      </c>
      <c r="O228" s="189"/>
      <c r="P228" s="206"/>
    </row>
    <row r="229" spans="1:16" ht="36" x14ac:dyDescent="0.25">
      <c r="A229" s="190"/>
      <c r="B229" s="189"/>
      <c r="C229" s="189"/>
      <c r="D229" s="189"/>
      <c r="E229" s="189"/>
      <c r="F229" s="189"/>
      <c r="G229" s="170" t="s">
        <v>7</v>
      </c>
      <c r="H229" s="32">
        <f t="shared" ref="H229:H281" si="51">SUM(I229:N229)</f>
        <v>0</v>
      </c>
      <c r="I229" s="32">
        <v>0</v>
      </c>
      <c r="J229" s="32">
        <v>0</v>
      </c>
      <c r="K229" s="32">
        <v>0</v>
      </c>
      <c r="L229" s="32">
        <v>0</v>
      </c>
      <c r="M229" s="32">
        <v>0</v>
      </c>
      <c r="N229" s="32">
        <v>0</v>
      </c>
      <c r="O229" s="189"/>
      <c r="P229" s="206"/>
    </row>
    <row r="230" spans="1:16" ht="24" customHeight="1" x14ac:dyDescent="0.25">
      <c r="A230" s="190"/>
      <c r="B230" s="189"/>
      <c r="C230" s="189"/>
      <c r="D230" s="189"/>
      <c r="E230" s="189"/>
      <c r="F230" s="189"/>
      <c r="G230" s="170" t="s">
        <v>8</v>
      </c>
      <c r="H230" s="32">
        <f t="shared" si="51"/>
        <v>0</v>
      </c>
      <c r="I230" s="32">
        <v>0</v>
      </c>
      <c r="J230" s="32">
        <v>0</v>
      </c>
      <c r="K230" s="32">
        <v>0</v>
      </c>
      <c r="L230" s="32">
        <v>0</v>
      </c>
      <c r="M230" s="32">
        <v>0</v>
      </c>
      <c r="N230" s="32">
        <v>0</v>
      </c>
      <c r="O230" s="189"/>
      <c r="P230" s="206"/>
    </row>
    <row r="231" spans="1:16" ht="24" x14ac:dyDescent="0.25">
      <c r="A231" s="190"/>
      <c r="B231" s="189"/>
      <c r="C231" s="189"/>
      <c r="D231" s="189"/>
      <c r="E231" s="189"/>
      <c r="F231" s="189"/>
      <c r="G231" s="170" t="s">
        <v>9</v>
      </c>
      <c r="H231" s="32">
        <f t="shared" si="51"/>
        <v>0</v>
      </c>
      <c r="I231" s="32">
        <v>0</v>
      </c>
      <c r="J231" s="32">
        <v>0</v>
      </c>
      <c r="K231" s="32">
        <v>0</v>
      </c>
      <c r="L231" s="32">
        <v>0</v>
      </c>
      <c r="M231" s="32">
        <v>0</v>
      </c>
      <c r="N231" s="32">
        <v>0</v>
      </c>
      <c r="O231" s="189"/>
      <c r="P231" s="207"/>
    </row>
    <row r="232" spans="1:16" ht="36" customHeight="1" x14ac:dyDescent="0.25">
      <c r="A232" s="190" t="s">
        <v>2930</v>
      </c>
      <c r="B232" s="189" t="s">
        <v>2931</v>
      </c>
      <c r="C232" s="189" t="s">
        <v>108</v>
      </c>
      <c r="D232" s="189">
        <v>2025</v>
      </c>
      <c r="E232" s="189" t="s">
        <v>2932</v>
      </c>
      <c r="F232" s="189" t="s">
        <v>2933</v>
      </c>
      <c r="G232" s="170" t="s">
        <v>4</v>
      </c>
      <c r="H232" s="32">
        <f>SUM(H233:H236)</f>
        <v>4.6000000000000005</v>
      </c>
      <c r="I232" s="32">
        <f t="shared" ref="I232:N232" si="52">SUM(I233:I236)</f>
        <v>4.6000000000000005</v>
      </c>
      <c r="J232" s="32">
        <f t="shared" si="52"/>
        <v>0</v>
      </c>
      <c r="K232" s="32">
        <f t="shared" si="52"/>
        <v>0</v>
      </c>
      <c r="L232" s="32">
        <f t="shared" si="52"/>
        <v>0</v>
      </c>
      <c r="M232" s="32">
        <f t="shared" si="52"/>
        <v>0</v>
      </c>
      <c r="N232" s="32">
        <f t="shared" si="52"/>
        <v>0</v>
      </c>
      <c r="O232" s="204">
        <v>13550</v>
      </c>
      <c r="P232" s="189" t="s">
        <v>1223</v>
      </c>
    </row>
    <row r="233" spans="1:16" x14ac:dyDescent="0.25">
      <c r="A233" s="190"/>
      <c r="B233" s="189"/>
      <c r="C233" s="189"/>
      <c r="D233" s="189"/>
      <c r="E233" s="189"/>
      <c r="F233" s="189"/>
      <c r="G233" s="170" t="s">
        <v>259</v>
      </c>
      <c r="H233" s="32">
        <f t="shared" si="51"/>
        <v>0</v>
      </c>
      <c r="I233" s="32">
        <v>0</v>
      </c>
      <c r="J233" s="32">
        <v>0</v>
      </c>
      <c r="K233" s="32">
        <v>0</v>
      </c>
      <c r="L233" s="32">
        <v>0</v>
      </c>
      <c r="M233" s="32">
        <v>0</v>
      </c>
      <c r="N233" s="32">
        <v>0</v>
      </c>
      <c r="O233" s="204"/>
      <c r="P233" s="189"/>
    </row>
    <row r="234" spans="1:16" ht="36" x14ac:dyDescent="0.25">
      <c r="A234" s="190"/>
      <c r="B234" s="189"/>
      <c r="C234" s="189"/>
      <c r="D234" s="189"/>
      <c r="E234" s="189"/>
      <c r="F234" s="189"/>
      <c r="G234" s="170" t="s">
        <v>7</v>
      </c>
      <c r="H234" s="32">
        <f t="shared" si="51"/>
        <v>4.4000000000000004</v>
      </c>
      <c r="I234" s="32">
        <v>4.4000000000000004</v>
      </c>
      <c r="J234" s="32">
        <v>0</v>
      </c>
      <c r="K234" s="32">
        <v>0</v>
      </c>
      <c r="L234" s="32">
        <v>0</v>
      </c>
      <c r="M234" s="32">
        <v>0</v>
      </c>
      <c r="N234" s="32">
        <v>0</v>
      </c>
      <c r="O234" s="204"/>
      <c r="P234" s="189"/>
    </row>
    <row r="235" spans="1:16" x14ac:dyDescent="0.25">
      <c r="A235" s="190"/>
      <c r="B235" s="189"/>
      <c r="C235" s="189"/>
      <c r="D235" s="189"/>
      <c r="E235" s="189"/>
      <c r="F235" s="189"/>
      <c r="G235" s="170" t="s">
        <v>8</v>
      </c>
      <c r="H235" s="32">
        <f t="shared" si="51"/>
        <v>0.2</v>
      </c>
      <c r="I235" s="32">
        <v>0.2</v>
      </c>
      <c r="J235" s="32">
        <v>0</v>
      </c>
      <c r="K235" s="32">
        <v>0</v>
      </c>
      <c r="L235" s="32">
        <v>0</v>
      </c>
      <c r="M235" s="32">
        <v>0</v>
      </c>
      <c r="N235" s="32">
        <v>0</v>
      </c>
      <c r="O235" s="204"/>
      <c r="P235" s="189"/>
    </row>
    <row r="236" spans="1:16" ht="24" x14ac:dyDescent="0.25">
      <c r="A236" s="190"/>
      <c r="B236" s="189"/>
      <c r="C236" s="189"/>
      <c r="D236" s="189"/>
      <c r="E236" s="189"/>
      <c r="F236" s="189"/>
      <c r="G236" s="170" t="s">
        <v>9</v>
      </c>
      <c r="H236" s="32">
        <f t="shared" si="51"/>
        <v>0</v>
      </c>
      <c r="I236" s="32">
        <v>0</v>
      </c>
      <c r="J236" s="32">
        <v>0</v>
      </c>
      <c r="K236" s="32">
        <v>0</v>
      </c>
      <c r="L236" s="32">
        <v>0</v>
      </c>
      <c r="M236" s="32">
        <v>0</v>
      </c>
      <c r="N236" s="32">
        <v>0</v>
      </c>
      <c r="O236" s="204"/>
      <c r="P236" s="189"/>
    </row>
    <row r="237" spans="1:16" ht="36" customHeight="1" x14ac:dyDescent="0.25">
      <c r="A237" s="190" t="s">
        <v>2934</v>
      </c>
      <c r="B237" s="189" t="s">
        <v>2927</v>
      </c>
      <c r="C237" s="189" t="s">
        <v>108</v>
      </c>
      <c r="D237" s="189">
        <v>2025</v>
      </c>
      <c r="E237" s="189" t="s">
        <v>2935</v>
      </c>
      <c r="F237" s="189" t="s">
        <v>2936</v>
      </c>
      <c r="G237" s="170" t="s">
        <v>4</v>
      </c>
      <c r="H237" s="32">
        <f>SUM(H238:H241)</f>
        <v>11.1</v>
      </c>
      <c r="I237" s="32">
        <f t="shared" ref="I237:N237" si="53">SUM(I238:I241)</f>
        <v>11.1</v>
      </c>
      <c r="J237" s="32">
        <f t="shared" si="53"/>
        <v>0</v>
      </c>
      <c r="K237" s="32">
        <f t="shared" si="53"/>
        <v>0</v>
      </c>
      <c r="L237" s="32">
        <f t="shared" si="53"/>
        <v>0</v>
      </c>
      <c r="M237" s="32">
        <f t="shared" si="53"/>
        <v>0</v>
      </c>
      <c r="N237" s="32">
        <f t="shared" si="53"/>
        <v>0</v>
      </c>
      <c r="O237" s="204">
        <v>13550</v>
      </c>
      <c r="P237" s="189" t="s">
        <v>2937</v>
      </c>
    </row>
    <row r="238" spans="1:16" x14ac:dyDescent="0.25">
      <c r="A238" s="190"/>
      <c r="B238" s="189"/>
      <c r="C238" s="189"/>
      <c r="D238" s="189"/>
      <c r="E238" s="189"/>
      <c r="F238" s="189"/>
      <c r="G238" s="170" t="s">
        <v>259</v>
      </c>
      <c r="H238" s="32">
        <f t="shared" si="51"/>
        <v>11</v>
      </c>
      <c r="I238" s="32">
        <v>11</v>
      </c>
      <c r="J238" s="32">
        <v>0</v>
      </c>
      <c r="K238" s="32">
        <v>0</v>
      </c>
      <c r="L238" s="32">
        <v>0</v>
      </c>
      <c r="M238" s="32">
        <v>0</v>
      </c>
      <c r="N238" s="32">
        <v>0</v>
      </c>
      <c r="O238" s="204"/>
      <c r="P238" s="189"/>
    </row>
    <row r="239" spans="1:16" ht="36" x14ac:dyDescent="0.25">
      <c r="A239" s="190"/>
      <c r="B239" s="189"/>
      <c r="C239" s="189"/>
      <c r="D239" s="189"/>
      <c r="E239" s="189"/>
      <c r="F239" s="189"/>
      <c r="G239" s="170" t="s">
        <v>7</v>
      </c>
      <c r="H239" s="32">
        <f t="shared" si="51"/>
        <v>0.1</v>
      </c>
      <c r="I239" s="32">
        <v>0.1</v>
      </c>
      <c r="J239" s="32">
        <v>0</v>
      </c>
      <c r="K239" s="32">
        <v>0</v>
      </c>
      <c r="L239" s="32">
        <v>0</v>
      </c>
      <c r="M239" s="32">
        <v>0</v>
      </c>
      <c r="N239" s="32">
        <v>0</v>
      </c>
      <c r="O239" s="204"/>
      <c r="P239" s="189"/>
    </row>
    <row r="240" spans="1:16" x14ac:dyDescent="0.25">
      <c r="A240" s="190"/>
      <c r="B240" s="189"/>
      <c r="C240" s="189"/>
      <c r="D240" s="189"/>
      <c r="E240" s="189"/>
      <c r="F240" s="189"/>
      <c r="G240" s="170" t="s">
        <v>8</v>
      </c>
      <c r="H240" s="32">
        <f t="shared" si="51"/>
        <v>0</v>
      </c>
      <c r="I240" s="32">
        <v>0</v>
      </c>
      <c r="J240" s="32">
        <v>0</v>
      </c>
      <c r="K240" s="32">
        <v>0</v>
      </c>
      <c r="L240" s="32">
        <v>0</v>
      </c>
      <c r="M240" s="32">
        <v>0</v>
      </c>
      <c r="N240" s="32">
        <v>0</v>
      </c>
      <c r="O240" s="204"/>
      <c r="P240" s="189"/>
    </row>
    <row r="241" spans="1:16" ht="24" x14ac:dyDescent="0.25">
      <c r="A241" s="190"/>
      <c r="B241" s="189"/>
      <c r="C241" s="189"/>
      <c r="D241" s="189"/>
      <c r="E241" s="189"/>
      <c r="F241" s="189"/>
      <c r="G241" s="170" t="s">
        <v>9</v>
      </c>
      <c r="H241" s="32">
        <f t="shared" si="51"/>
        <v>0</v>
      </c>
      <c r="I241" s="32">
        <v>0</v>
      </c>
      <c r="J241" s="32">
        <v>0</v>
      </c>
      <c r="K241" s="32">
        <v>0</v>
      </c>
      <c r="L241" s="32">
        <v>0</v>
      </c>
      <c r="M241" s="32">
        <v>0</v>
      </c>
      <c r="N241" s="32">
        <v>0</v>
      </c>
      <c r="O241" s="204"/>
      <c r="P241" s="189"/>
    </row>
    <row r="242" spans="1:16" ht="36" customHeight="1" x14ac:dyDescent="0.25">
      <c r="A242" s="190" t="s">
        <v>2938</v>
      </c>
      <c r="B242" s="189" t="s">
        <v>2927</v>
      </c>
      <c r="C242" s="189" t="s">
        <v>108</v>
      </c>
      <c r="D242" s="189">
        <v>2025</v>
      </c>
      <c r="E242" s="189" t="s">
        <v>2939</v>
      </c>
      <c r="F242" s="189" t="s">
        <v>2349</v>
      </c>
      <c r="G242" s="170" t="s">
        <v>4</v>
      </c>
      <c r="H242" s="32">
        <f>SUM(H243:H246)</f>
        <v>8</v>
      </c>
      <c r="I242" s="32">
        <f t="shared" ref="I242:N242" si="54">SUM(I243:I246)</f>
        <v>8</v>
      </c>
      <c r="J242" s="32">
        <f t="shared" si="54"/>
        <v>0</v>
      </c>
      <c r="K242" s="32">
        <f t="shared" si="54"/>
        <v>0</v>
      </c>
      <c r="L242" s="32">
        <f t="shared" si="54"/>
        <v>0</v>
      </c>
      <c r="M242" s="32">
        <f t="shared" si="54"/>
        <v>0</v>
      </c>
      <c r="N242" s="32">
        <f t="shared" si="54"/>
        <v>0</v>
      </c>
      <c r="O242" s="189">
        <v>238</v>
      </c>
      <c r="P242" s="189" t="s">
        <v>2940</v>
      </c>
    </row>
    <row r="243" spans="1:16" x14ac:dyDescent="0.25">
      <c r="A243" s="190"/>
      <c r="B243" s="189"/>
      <c r="C243" s="189"/>
      <c r="D243" s="189"/>
      <c r="E243" s="189"/>
      <c r="F243" s="189"/>
      <c r="G243" s="170" t="s">
        <v>259</v>
      </c>
      <c r="H243" s="32">
        <f t="shared" si="51"/>
        <v>7.9</v>
      </c>
      <c r="I243" s="32">
        <v>7.9</v>
      </c>
      <c r="J243" s="32">
        <v>0</v>
      </c>
      <c r="K243" s="32">
        <v>0</v>
      </c>
      <c r="L243" s="32">
        <v>0</v>
      </c>
      <c r="M243" s="32">
        <v>0</v>
      </c>
      <c r="N243" s="32">
        <v>0</v>
      </c>
      <c r="O243" s="189"/>
      <c r="P243" s="189"/>
    </row>
    <row r="244" spans="1:16" ht="36" x14ac:dyDescent="0.25">
      <c r="A244" s="190"/>
      <c r="B244" s="189"/>
      <c r="C244" s="189"/>
      <c r="D244" s="189"/>
      <c r="E244" s="189"/>
      <c r="F244" s="189"/>
      <c r="G244" s="170" t="s">
        <v>7</v>
      </c>
      <c r="H244" s="32">
        <f t="shared" si="51"/>
        <v>0.1</v>
      </c>
      <c r="I244" s="32">
        <v>0.1</v>
      </c>
      <c r="J244" s="32">
        <v>0</v>
      </c>
      <c r="K244" s="32">
        <v>0</v>
      </c>
      <c r="L244" s="32">
        <v>0</v>
      </c>
      <c r="M244" s="32">
        <v>0</v>
      </c>
      <c r="N244" s="32">
        <v>0</v>
      </c>
      <c r="O244" s="189"/>
      <c r="P244" s="189"/>
    </row>
    <row r="245" spans="1:16" x14ac:dyDescent="0.25">
      <c r="A245" s="190"/>
      <c r="B245" s="189"/>
      <c r="C245" s="189"/>
      <c r="D245" s="189"/>
      <c r="E245" s="189"/>
      <c r="F245" s="189"/>
      <c r="G245" s="170" t="s">
        <v>8</v>
      </c>
      <c r="H245" s="32">
        <f t="shared" si="51"/>
        <v>0</v>
      </c>
      <c r="I245" s="32">
        <v>0</v>
      </c>
      <c r="J245" s="32">
        <v>0</v>
      </c>
      <c r="K245" s="32">
        <v>0</v>
      </c>
      <c r="L245" s="32">
        <v>0</v>
      </c>
      <c r="M245" s="32">
        <v>0</v>
      </c>
      <c r="N245" s="32">
        <v>0</v>
      </c>
      <c r="O245" s="189"/>
      <c r="P245" s="189"/>
    </row>
    <row r="246" spans="1:16" ht="24" x14ac:dyDescent="0.25">
      <c r="A246" s="190"/>
      <c r="B246" s="189"/>
      <c r="C246" s="189"/>
      <c r="D246" s="189"/>
      <c r="E246" s="189"/>
      <c r="F246" s="189"/>
      <c r="G246" s="170" t="s">
        <v>9</v>
      </c>
      <c r="H246" s="32">
        <f t="shared" si="51"/>
        <v>0</v>
      </c>
      <c r="I246" s="32">
        <v>0</v>
      </c>
      <c r="J246" s="32">
        <v>0</v>
      </c>
      <c r="K246" s="32">
        <v>0</v>
      </c>
      <c r="L246" s="32">
        <v>0</v>
      </c>
      <c r="M246" s="32">
        <v>0</v>
      </c>
      <c r="N246" s="32">
        <v>0</v>
      </c>
      <c r="O246" s="189"/>
      <c r="P246" s="189"/>
    </row>
    <row r="247" spans="1:16" ht="36" customHeight="1" x14ac:dyDescent="0.25">
      <c r="A247" s="190" t="s">
        <v>2941</v>
      </c>
      <c r="B247" s="189" t="s">
        <v>2931</v>
      </c>
      <c r="C247" s="189" t="s">
        <v>108</v>
      </c>
      <c r="D247" s="189">
        <v>2029</v>
      </c>
      <c r="E247" s="189" t="s">
        <v>2928</v>
      </c>
      <c r="F247" s="189" t="s">
        <v>2942</v>
      </c>
      <c r="G247" s="170" t="s">
        <v>4</v>
      </c>
      <c r="H247" s="32">
        <f>SUM(H248:H251)</f>
        <v>4.4000000000000004</v>
      </c>
      <c r="I247" s="32">
        <f t="shared" ref="I247:N247" si="55">SUM(I248:I251)</f>
        <v>0</v>
      </c>
      <c r="J247" s="32">
        <f t="shared" si="55"/>
        <v>0</v>
      </c>
      <c r="K247" s="32">
        <f t="shared" si="55"/>
        <v>0</v>
      </c>
      <c r="L247" s="32">
        <f t="shared" si="55"/>
        <v>0</v>
      </c>
      <c r="M247" s="32">
        <f t="shared" si="55"/>
        <v>4.4000000000000004</v>
      </c>
      <c r="N247" s="32">
        <f t="shared" si="55"/>
        <v>0</v>
      </c>
      <c r="O247" s="189">
        <v>238</v>
      </c>
      <c r="P247" s="205" t="s">
        <v>4649</v>
      </c>
    </row>
    <row r="248" spans="1:16" x14ac:dyDescent="0.25">
      <c r="A248" s="190"/>
      <c r="B248" s="189"/>
      <c r="C248" s="189"/>
      <c r="D248" s="189"/>
      <c r="E248" s="189"/>
      <c r="F248" s="189"/>
      <c r="G248" s="170" t="s">
        <v>259</v>
      </c>
      <c r="H248" s="32">
        <f t="shared" si="51"/>
        <v>0</v>
      </c>
      <c r="I248" s="32">
        <v>0</v>
      </c>
      <c r="J248" s="32">
        <v>0</v>
      </c>
      <c r="K248" s="32">
        <v>0</v>
      </c>
      <c r="L248" s="32">
        <v>0</v>
      </c>
      <c r="M248" s="32">
        <v>0</v>
      </c>
      <c r="N248" s="32">
        <v>0</v>
      </c>
      <c r="O248" s="189"/>
      <c r="P248" s="206"/>
    </row>
    <row r="249" spans="1:16" ht="36" x14ac:dyDescent="0.25">
      <c r="A249" s="190"/>
      <c r="B249" s="189"/>
      <c r="C249" s="189"/>
      <c r="D249" s="189"/>
      <c r="E249" s="189"/>
      <c r="F249" s="189"/>
      <c r="G249" s="170" t="s">
        <v>7</v>
      </c>
      <c r="H249" s="32">
        <f t="shared" si="51"/>
        <v>4.2</v>
      </c>
      <c r="I249" s="32">
        <v>0</v>
      </c>
      <c r="J249" s="32">
        <v>0</v>
      </c>
      <c r="K249" s="32">
        <v>0</v>
      </c>
      <c r="L249" s="32">
        <v>0</v>
      </c>
      <c r="M249" s="32">
        <v>4.2</v>
      </c>
      <c r="N249" s="32">
        <v>0</v>
      </c>
      <c r="O249" s="189"/>
      <c r="P249" s="206"/>
    </row>
    <row r="250" spans="1:16" x14ac:dyDescent="0.25">
      <c r="A250" s="190"/>
      <c r="B250" s="189"/>
      <c r="C250" s="189"/>
      <c r="D250" s="189"/>
      <c r="E250" s="189"/>
      <c r="F250" s="189"/>
      <c r="G250" s="170" t="s">
        <v>8</v>
      </c>
      <c r="H250" s="32">
        <f t="shared" si="51"/>
        <v>0.2</v>
      </c>
      <c r="I250" s="32">
        <v>0</v>
      </c>
      <c r="J250" s="32">
        <v>0</v>
      </c>
      <c r="K250" s="32">
        <v>0</v>
      </c>
      <c r="L250" s="32">
        <v>0</v>
      </c>
      <c r="M250" s="32">
        <v>0.2</v>
      </c>
      <c r="N250" s="32">
        <v>0</v>
      </c>
      <c r="O250" s="189"/>
      <c r="P250" s="206"/>
    </row>
    <row r="251" spans="1:16" ht="24" x14ac:dyDescent="0.25">
      <c r="A251" s="190"/>
      <c r="B251" s="189"/>
      <c r="C251" s="189"/>
      <c r="D251" s="189"/>
      <c r="E251" s="189"/>
      <c r="F251" s="189"/>
      <c r="G251" s="170" t="s">
        <v>9</v>
      </c>
      <c r="H251" s="32">
        <f t="shared" si="51"/>
        <v>0</v>
      </c>
      <c r="I251" s="32">
        <v>0</v>
      </c>
      <c r="J251" s="32">
        <v>0</v>
      </c>
      <c r="K251" s="32">
        <v>0</v>
      </c>
      <c r="L251" s="32">
        <v>0</v>
      </c>
      <c r="M251" s="32">
        <v>0</v>
      </c>
      <c r="N251" s="32">
        <v>0</v>
      </c>
      <c r="O251" s="189"/>
      <c r="P251" s="207"/>
    </row>
    <row r="252" spans="1:16" ht="36" customHeight="1" x14ac:dyDescent="0.25">
      <c r="A252" s="190" t="s">
        <v>2944</v>
      </c>
      <c r="B252" s="189" t="s">
        <v>2927</v>
      </c>
      <c r="C252" s="189" t="s">
        <v>108</v>
      </c>
      <c r="D252" s="189">
        <v>2026</v>
      </c>
      <c r="E252" s="189" t="s">
        <v>2945</v>
      </c>
      <c r="F252" s="189" t="s">
        <v>2946</v>
      </c>
      <c r="G252" s="170" t="s">
        <v>4</v>
      </c>
      <c r="H252" s="32">
        <f>SUM(H253:H256)</f>
        <v>8</v>
      </c>
      <c r="I252" s="32">
        <f t="shared" ref="I252:N252" si="56">SUM(I253:I256)</f>
        <v>0</v>
      </c>
      <c r="J252" s="32">
        <f t="shared" si="56"/>
        <v>8</v>
      </c>
      <c r="K252" s="32">
        <f t="shared" si="56"/>
        <v>0</v>
      </c>
      <c r="L252" s="32">
        <f t="shared" si="56"/>
        <v>0</v>
      </c>
      <c r="M252" s="32">
        <f t="shared" si="56"/>
        <v>0</v>
      </c>
      <c r="N252" s="32">
        <f t="shared" si="56"/>
        <v>0</v>
      </c>
      <c r="O252" s="189">
        <v>437</v>
      </c>
      <c r="P252" s="189" t="s">
        <v>1223</v>
      </c>
    </row>
    <row r="253" spans="1:16" x14ac:dyDescent="0.25">
      <c r="A253" s="190"/>
      <c r="B253" s="189"/>
      <c r="C253" s="189"/>
      <c r="D253" s="189"/>
      <c r="E253" s="189"/>
      <c r="F253" s="189"/>
      <c r="G253" s="170" t="s">
        <v>259</v>
      </c>
      <c r="H253" s="32">
        <f t="shared" si="51"/>
        <v>7.9</v>
      </c>
      <c r="I253" s="32">
        <v>0</v>
      </c>
      <c r="J253" s="32">
        <v>7.9</v>
      </c>
      <c r="K253" s="32">
        <v>0</v>
      </c>
      <c r="L253" s="32">
        <v>0</v>
      </c>
      <c r="M253" s="32">
        <v>0</v>
      </c>
      <c r="N253" s="32">
        <v>0</v>
      </c>
      <c r="O253" s="189"/>
      <c r="P253" s="189"/>
    </row>
    <row r="254" spans="1:16" ht="36" x14ac:dyDescent="0.25">
      <c r="A254" s="190"/>
      <c r="B254" s="189"/>
      <c r="C254" s="189"/>
      <c r="D254" s="189"/>
      <c r="E254" s="189"/>
      <c r="F254" s="189"/>
      <c r="G254" s="170" t="s">
        <v>7</v>
      </c>
      <c r="H254" s="32">
        <f t="shared" si="51"/>
        <v>0.1</v>
      </c>
      <c r="I254" s="32">
        <v>0</v>
      </c>
      <c r="J254" s="32">
        <v>0.1</v>
      </c>
      <c r="K254" s="32">
        <v>0</v>
      </c>
      <c r="L254" s="32">
        <v>0</v>
      </c>
      <c r="M254" s="32">
        <v>0</v>
      </c>
      <c r="N254" s="32">
        <v>0</v>
      </c>
      <c r="O254" s="189"/>
      <c r="P254" s="189"/>
    </row>
    <row r="255" spans="1:16" x14ac:dyDescent="0.25">
      <c r="A255" s="190"/>
      <c r="B255" s="189"/>
      <c r="C255" s="189"/>
      <c r="D255" s="189"/>
      <c r="E255" s="189"/>
      <c r="F255" s="189"/>
      <c r="G255" s="170" t="s">
        <v>8</v>
      </c>
      <c r="H255" s="32">
        <f t="shared" si="51"/>
        <v>0</v>
      </c>
      <c r="I255" s="32">
        <v>0</v>
      </c>
      <c r="J255" s="32">
        <v>0</v>
      </c>
      <c r="K255" s="32">
        <v>0</v>
      </c>
      <c r="L255" s="32">
        <v>0</v>
      </c>
      <c r="M255" s="32">
        <v>0</v>
      </c>
      <c r="N255" s="32">
        <v>0</v>
      </c>
      <c r="O255" s="189"/>
      <c r="P255" s="189"/>
    </row>
    <row r="256" spans="1:16" ht="24" x14ac:dyDescent="0.25">
      <c r="A256" s="190"/>
      <c r="B256" s="189"/>
      <c r="C256" s="189"/>
      <c r="D256" s="189"/>
      <c r="E256" s="189"/>
      <c r="F256" s="189"/>
      <c r="G256" s="170" t="s">
        <v>9</v>
      </c>
      <c r="H256" s="32">
        <f t="shared" si="51"/>
        <v>0</v>
      </c>
      <c r="I256" s="32">
        <v>0</v>
      </c>
      <c r="J256" s="32">
        <v>0</v>
      </c>
      <c r="K256" s="32">
        <v>0</v>
      </c>
      <c r="L256" s="32">
        <v>0</v>
      </c>
      <c r="M256" s="32">
        <v>0</v>
      </c>
      <c r="N256" s="32">
        <v>0</v>
      </c>
      <c r="O256" s="189"/>
      <c r="P256" s="189"/>
    </row>
    <row r="257" spans="1:16" ht="85.5" customHeight="1" x14ac:dyDescent="0.25">
      <c r="A257" s="190" t="s">
        <v>2949</v>
      </c>
      <c r="B257" s="189" t="s">
        <v>2927</v>
      </c>
      <c r="C257" s="189" t="s">
        <v>108</v>
      </c>
      <c r="D257" s="189">
        <v>2027</v>
      </c>
      <c r="E257" s="189" t="s">
        <v>2950</v>
      </c>
      <c r="F257" s="189" t="s">
        <v>2951</v>
      </c>
      <c r="G257" s="170" t="s">
        <v>4</v>
      </c>
      <c r="H257" s="32">
        <f>SUM(H258:H261)</f>
        <v>8</v>
      </c>
      <c r="I257" s="32">
        <f t="shared" ref="I257:N257" si="57">SUM(I258:I261)</f>
        <v>0</v>
      </c>
      <c r="J257" s="32">
        <f t="shared" si="57"/>
        <v>0</v>
      </c>
      <c r="K257" s="32">
        <f t="shared" si="57"/>
        <v>8</v>
      </c>
      <c r="L257" s="32">
        <f t="shared" si="57"/>
        <v>0</v>
      </c>
      <c r="M257" s="32">
        <f t="shared" si="57"/>
        <v>0</v>
      </c>
      <c r="N257" s="32">
        <f t="shared" si="57"/>
        <v>0</v>
      </c>
      <c r="O257" s="189">
        <v>248</v>
      </c>
      <c r="P257" s="189" t="s">
        <v>2952</v>
      </c>
    </row>
    <row r="258" spans="1:16" x14ac:dyDescent="0.25">
      <c r="A258" s="190"/>
      <c r="B258" s="189"/>
      <c r="C258" s="189"/>
      <c r="D258" s="189"/>
      <c r="E258" s="189"/>
      <c r="F258" s="189"/>
      <c r="G258" s="170" t="s">
        <v>259</v>
      </c>
      <c r="H258" s="32">
        <f t="shared" si="51"/>
        <v>7.9</v>
      </c>
      <c r="I258" s="32">
        <v>0</v>
      </c>
      <c r="J258" s="32">
        <v>0</v>
      </c>
      <c r="K258" s="32">
        <v>7.9</v>
      </c>
      <c r="L258" s="32">
        <v>0</v>
      </c>
      <c r="M258" s="32">
        <v>0</v>
      </c>
      <c r="N258" s="32">
        <v>0</v>
      </c>
      <c r="O258" s="189"/>
      <c r="P258" s="189"/>
    </row>
    <row r="259" spans="1:16" ht="36" x14ac:dyDescent="0.25">
      <c r="A259" s="190"/>
      <c r="B259" s="189"/>
      <c r="C259" s="189"/>
      <c r="D259" s="189"/>
      <c r="E259" s="189"/>
      <c r="F259" s="189"/>
      <c r="G259" s="170" t="s">
        <v>7</v>
      </c>
      <c r="H259" s="32">
        <f t="shared" si="51"/>
        <v>0.1</v>
      </c>
      <c r="I259" s="32">
        <v>0</v>
      </c>
      <c r="J259" s="32">
        <v>0</v>
      </c>
      <c r="K259" s="32">
        <v>0.1</v>
      </c>
      <c r="L259" s="32">
        <v>0</v>
      </c>
      <c r="M259" s="32">
        <v>0</v>
      </c>
      <c r="N259" s="32">
        <v>0</v>
      </c>
      <c r="O259" s="189"/>
      <c r="P259" s="189"/>
    </row>
    <row r="260" spans="1:16" x14ac:dyDescent="0.25">
      <c r="A260" s="190"/>
      <c r="B260" s="189"/>
      <c r="C260" s="189"/>
      <c r="D260" s="189"/>
      <c r="E260" s="189"/>
      <c r="F260" s="189"/>
      <c r="G260" s="170" t="s">
        <v>8</v>
      </c>
      <c r="H260" s="32">
        <f t="shared" si="51"/>
        <v>0</v>
      </c>
      <c r="I260" s="32">
        <v>0</v>
      </c>
      <c r="J260" s="32">
        <v>0</v>
      </c>
      <c r="K260" s="32">
        <v>0</v>
      </c>
      <c r="L260" s="32">
        <v>0</v>
      </c>
      <c r="M260" s="32">
        <v>0</v>
      </c>
      <c r="N260" s="32">
        <v>0</v>
      </c>
      <c r="O260" s="189"/>
      <c r="P260" s="189"/>
    </row>
    <row r="261" spans="1:16" ht="24" x14ac:dyDescent="0.25">
      <c r="A261" s="190"/>
      <c r="B261" s="189"/>
      <c r="C261" s="189"/>
      <c r="D261" s="189"/>
      <c r="E261" s="189"/>
      <c r="F261" s="189"/>
      <c r="G261" s="170" t="s">
        <v>9</v>
      </c>
      <c r="H261" s="32">
        <f t="shared" si="51"/>
        <v>0</v>
      </c>
      <c r="I261" s="32">
        <v>0</v>
      </c>
      <c r="J261" s="32">
        <v>0</v>
      </c>
      <c r="K261" s="32">
        <v>0</v>
      </c>
      <c r="L261" s="32">
        <v>0</v>
      </c>
      <c r="M261" s="32">
        <v>0</v>
      </c>
      <c r="N261" s="32">
        <v>0</v>
      </c>
      <c r="O261" s="189"/>
      <c r="P261" s="189"/>
    </row>
    <row r="262" spans="1:16" ht="60" customHeight="1" x14ac:dyDescent="0.25">
      <c r="A262" s="423" t="s">
        <v>4095</v>
      </c>
      <c r="B262" s="189" t="s">
        <v>2927</v>
      </c>
      <c r="C262" s="189" t="s">
        <v>108</v>
      </c>
      <c r="D262" s="189" t="s">
        <v>12</v>
      </c>
      <c r="E262" s="189" t="s">
        <v>2953</v>
      </c>
      <c r="F262" s="189" t="s">
        <v>2954</v>
      </c>
      <c r="G262" s="170" t="s">
        <v>4</v>
      </c>
      <c r="H262" s="32">
        <f>SUM(H263:H266)</f>
        <v>15.799999999999999</v>
      </c>
      <c r="I262" s="32">
        <f t="shared" ref="I262:N262" si="58">SUM(I263:I266)</f>
        <v>0</v>
      </c>
      <c r="J262" s="32">
        <f t="shared" si="58"/>
        <v>0.6</v>
      </c>
      <c r="K262" s="32">
        <f t="shared" si="58"/>
        <v>15.2</v>
      </c>
      <c r="L262" s="32">
        <f t="shared" si="58"/>
        <v>0</v>
      </c>
      <c r="M262" s="32">
        <f t="shared" si="58"/>
        <v>0</v>
      </c>
      <c r="N262" s="32">
        <f t="shared" si="58"/>
        <v>0</v>
      </c>
      <c r="O262" s="189">
        <v>526</v>
      </c>
      <c r="P262" s="189" t="s">
        <v>2955</v>
      </c>
    </row>
    <row r="263" spans="1:16" x14ac:dyDescent="0.25">
      <c r="A263" s="424"/>
      <c r="B263" s="189"/>
      <c r="C263" s="189"/>
      <c r="D263" s="189"/>
      <c r="E263" s="189"/>
      <c r="F263" s="189"/>
      <c r="G263" s="170" t="s">
        <v>259</v>
      </c>
      <c r="H263" s="32">
        <f t="shared" si="51"/>
        <v>15</v>
      </c>
      <c r="I263" s="32">
        <v>0</v>
      </c>
      <c r="J263" s="32">
        <v>0</v>
      </c>
      <c r="K263" s="32">
        <v>15</v>
      </c>
      <c r="L263" s="32">
        <v>0</v>
      </c>
      <c r="M263" s="32">
        <v>0</v>
      </c>
      <c r="N263" s="32">
        <v>0</v>
      </c>
      <c r="O263" s="189"/>
      <c r="P263" s="189"/>
    </row>
    <row r="264" spans="1:16" ht="36" x14ac:dyDescent="0.25">
      <c r="A264" s="424"/>
      <c r="B264" s="189"/>
      <c r="C264" s="189"/>
      <c r="D264" s="189"/>
      <c r="E264" s="189"/>
      <c r="F264" s="189"/>
      <c r="G264" s="170" t="s">
        <v>7</v>
      </c>
      <c r="H264" s="32">
        <f t="shared" si="51"/>
        <v>0.1</v>
      </c>
      <c r="I264" s="32">
        <v>0</v>
      </c>
      <c r="J264" s="32">
        <v>0</v>
      </c>
      <c r="K264" s="32">
        <v>0.1</v>
      </c>
      <c r="L264" s="32">
        <v>0</v>
      </c>
      <c r="M264" s="32">
        <v>0</v>
      </c>
      <c r="N264" s="32">
        <v>0</v>
      </c>
      <c r="O264" s="189"/>
      <c r="P264" s="189"/>
    </row>
    <row r="265" spans="1:16" x14ac:dyDescent="0.25">
      <c r="A265" s="424"/>
      <c r="B265" s="189"/>
      <c r="C265" s="189"/>
      <c r="D265" s="189"/>
      <c r="E265" s="189"/>
      <c r="F265" s="189"/>
      <c r="G265" s="170" t="s">
        <v>8</v>
      </c>
      <c r="H265" s="32">
        <f t="shared" si="51"/>
        <v>0.7</v>
      </c>
      <c r="I265" s="32">
        <v>0</v>
      </c>
      <c r="J265" s="32">
        <v>0.6</v>
      </c>
      <c r="K265" s="32">
        <v>0.1</v>
      </c>
      <c r="L265" s="32">
        <v>0</v>
      </c>
      <c r="M265" s="32">
        <v>0</v>
      </c>
      <c r="N265" s="32">
        <v>0</v>
      </c>
      <c r="O265" s="189"/>
      <c r="P265" s="189"/>
    </row>
    <row r="266" spans="1:16" ht="24" x14ac:dyDescent="0.25">
      <c r="A266" s="425"/>
      <c r="B266" s="189"/>
      <c r="C266" s="189"/>
      <c r="D266" s="189"/>
      <c r="E266" s="189"/>
      <c r="F266" s="189"/>
      <c r="G266" s="170" t="s">
        <v>9</v>
      </c>
      <c r="H266" s="32">
        <f t="shared" si="51"/>
        <v>0</v>
      </c>
      <c r="I266" s="32">
        <v>0</v>
      </c>
      <c r="J266" s="32">
        <v>0</v>
      </c>
      <c r="K266" s="32">
        <v>0</v>
      </c>
      <c r="L266" s="32">
        <v>0</v>
      </c>
      <c r="M266" s="32">
        <v>0</v>
      </c>
      <c r="N266" s="32">
        <v>0</v>
      </c>
      <c r="O266" s="189"/>
      <c r="P266" s="189"/>
    </row>
    <row r="267" spans="1:16" ht="36" customHeight="1" x14ac:dyDescent="0.25">
      <c r="A267" s="190" t="s">
        <v>2956</v>
      </c>
      <c r="B267" s="189" t="s">
        <v>2931</v>
      </c>
      <c r="C267" s="189" t="s">
        <v>108</v>
      </c>
      <c r="D267" s="189" t="s">
        <v>12</v>
      </c>
      <c r="E267" s="189" t="s">
        <v>2928</v>
      </c>
      <c r="F267" s="189" t="s">
        <v>2957</v>
      </c>
      <c r="G267" s="170" t="s">
        <v>4</v>
      </c>
      <c r="H267" s="32">
        <f>SUM(H268:H271)</f>
        <v>10.7</v>
      </c>
      <c r="I267" s="32">
        <f t="shared" ref="I267:N267" si="59">SUM(I268:I271)</f>
        <v>0</v>
      </c>
      <c r="J267" s="32">
        <f t="shared" si="59"/>
        <v>0.6</v>
      </c>
      <c r="K267" s="32">
        <f t="shared" si="59"/>
        <v>10.1</v>
      </c>
      <c r="L267" s="32">
        <f t="shared" si="59"/>
        <v>0</v>
      </c>
      <c r="M267" s="32">
        <f t="shared" si="59"/>
        <v>0</v>
      </c>
      <c r="N267" s="32">
        <f t="shared" si="59"/>
        <v>0</v>
      </c>
      <c r="O267" s="189">
        <v>717</v>
      </c>
      <c r="P267" s="205" t="s">
        <v>4649</v>
      </c>
    </row>
    <row r="268" spans="1:16" x14ac:dyDescent="0.25">
      <c r="A268" s="190"/>
      <c r="B268" s="189"/>
      <c r="C268" s="189"/>
      <c r="D268" s="189"/>
      <c r="E268" s="189"/>
      <c r="F268" s="189"/>
      <c r="G268" s="170" t="s">
        <v>259</v>
      </c>
      <c r="H268" s="32">
        <f t="shared" si="51"/>
        <v>0</v>
      </c>
      <c r="I268" s="32">
        <v>0</v>
      </c>
      <c r="J268" s="32">
        <v>0</v>
      </c>
      <c r="K268" s="32">
        <v>0</v>
      </c>
      <c r="L268" s="32">
        <v>0</v>
      </c>
      <c r="M268" s="32">
        <v>0</v>
      </c>
      <c r="N268" s="32">
        <v>0</v>
      </c>
      <c r="O268" s="189"/>
      <c r="P268" s="206"/>
    </row>
    <row r="269" spans="1:16" ht="36" x14ac:dyDescent="0.25">
      <c r="A269" s="190"/>
      <c r="B269" s="189"/>
      <c r="C269" s="189"/>
      <c r="D269" s="189"/>
      <c r="E269" s="189"/>
      <c r="F269" s="189"/>
      <c r="G269" s="170" t="s">
        <v>7</v>
      </c>
      <c r="H269" s="32">
        <f t="shared" si="51"/>
        <v>9.6</v>
      </c>
      <c r="I269" s="32">
        <v>0</v>
      </c>
      <c r="J269" s="32">
        <v>0</v>
      </c>
      <c r="K269" s="32">
        <v>9.6</v>
      </c>
      <c r="L269" s="32">
        <v>0</v>
      </c>
      <c r="M269" s="32">
        <v>0</v>
      </c>
      <c r="N269" s="32">
        <v>0</v>
      </c>
      <c r="O269" s="189"/>
      <c r="P269" s="206"/>
    </row>
    <row r="270" spans="1:16" x14ac:dyDescent="0.25">
      <c r="A270" s="190"/>
      <c r="B270" s="189"/>
      <c r="C270" s="189"/>
      <c r="D270" s="189"/>
      <c r="E270" s="189"/>
      <c r="F270" s="189"/>
      <c r="G270" s="170" t="s">
        <v>8</v>
      </c>
      <c r="H270" s="32">
        <f t="shared" si="51"/>
        <v>1.1000000000000001</v>
      </c>
      <c r="I270" s="32">
        <v>0</v>
      </c>
      <c r="J270" s="32">
        <v>0.6</v>
      </c>
      <c r="K270" s="32">
        <v>0.5</v>
      </c>
      <c r="L270" s="32">
        <v>0</v>
      </c>
      <c r="M270" s="32">
        <v>0</v>
      </c>
      <c r="N270" s="32">
        <v>0</v>
      </c>
      <c r="O270" s="189"/>
      <c r="P270" s="206"/>
    </row>
    <row r="271" spans="1:16" ht="24" x14ac:dyDescent="0.25">
      <c r="A271" s="190"/>
      <c r="B271" s="189"/>
      <c r="C271" s="189"/>
      <c r="D271" s="189"/>
      <c r="E271" s="189"/>
      <c r="F271" s="189"/>
      <c r="G271" s="170" t="s">
        <v>9</v>
      </c>
      <c r="H271" s="32">
        <f t="shared" si="51"/>
        <v>0</v>
      </c>
      <c r="I271" s="32">
        <v>0</v>
      </c>
      <c r="J271" s="32">
        <v>0</v>
      </c>
      <c r="K271" s="32">
        <v>0</v>
      </c>
      <c r="L271" s="32">
        <v>0</v>
      </c>
      <c r="M271" s="32">
        <v>0</v>
      </c>
      <c r="N271" s="32">
        <v>0</v>
      </c>
      <c r="O271" s="189"/>
      <c r="P271" s="207"/>
    </row>
    <row r="272" spans="1:16" ht="36" customHeight="1" x14ac:dyDescent="0.25">
      <c r="A272" s="190" t="s">
        <v>2958</v>
      </c>
      <c r="B272" s="189" t="s">
        <v>2927</v>
      </c>
      <c r="C272" s="189" t="s">
        <v>108</v>
      </c>
      <c r="D272" s="189" t="s">
        <v>337</v>
      </c>
      <c r="E272" s="189" t="s">
        <v>2959</v>
      </c>
      <c r="F272" s="189" t="s">
        <v>2960</v>
      </c>
      <c r="G272" s="170" t="s">
        <v>4</v>
      </c>
      <c r="H272" s="32">
        <f>SUM(H273:H276)</f>
        <v>10.199999999999999</v>
      </c>
      <c r="I272" s="32">
        <f t="shared" ref="I272:N272" si="60">SUM(I273:I276)</f>
        <v>0</v>
      </c>
      <c r="J272" s="32">
        <f t="shared" si="60"/>
        <v>0</v>
      </c>
      <c r="K272" s="32">
        <f t="shared" si="60"/>
        <v>0.6</v>
      </c>
      <c r="L272" s="32">
        <f t="shared" si="60"/>
        <v>9.6</v>
      </c>
      <c r="M272" s="32">
        <f t="shared" si="60"/>
        <v>0</v>
      </c>
      <c r="N272" s="32">
        <f t="shared" si="60"/>
        <v>0</v>
      </c>
      <c r="O272" s="189">
        <v>400</v>
      </c>
      <c r="P272" s="205" t="s">
        <v>4649</v>
      </c>
    </row>
    <row r="273" spans="1:16" x14ac:dyDescent="0.25">
      <c r="A273" s="190"/>
      <c r="B273" s="189"/>
      <c r="C273" s="189"/>
      <c r="D273" s="189"/>
      <c r="E273" s="189"/>
      <c r="F273" s="189"/>
      <c r="G273" s="170" t="s">
        <v>259</v>
      </c>
      <c r="H273" s="32">
        <f t="shared" si="51"/>
        <v>9.6</v>
      </c>
      <c r="I273" s="32">
        <v>0</v>
      </c>
      <c r="J273" s="32">
        <v>0</v>
      </c>
      <c r="K273" s="32">
        <v>0</v>
      </c>
      <c r="L273" s="32">
        <v>9.6</v>
      </c>
      <c r="M273" s="32">
        <v>0</v>
      </c>
      <c r="N273" s="32">
        <v>0</v>
      </c>
      <c r="O273" s="189"/>
      <c r="P273" s="206"/>
    </row>
    <row r="274" spans="1:16" ht="36" x14ac:dyDescent="0.25">
      <c r="A274" s="190"/>
      <c r="B274" s="189"/>
      <c r="C274" s="189"/>
      <c r="D274" s="189"/>
      <c r="E274" s="189"/>
      <c r="F274" s="189"/>
      <c r="G274" s="170" t="s">
        <v>7</v>
      </c>
      <c r="H274" s="32">
        <f t="shared" si="51"/>
        <v>0</v>
      </c>
      <c r="I274" s="32">
        <v>0</v>
      </c>
      <c r="J274" s="32">
        <v>0</v>
      </c>
      <c r="K274" s="32">
        <v>0</v>
      </c>
      <c r="L274" s="32">
        <v>0</v>
      </c>
      <c r="M274" s="32">
        <v>0</v>
      </c>
      <c r="N274" s="32">
        <v>0</v>
      </c>
      <c r="O274" s="189"/>
      <c r="P274" s="206"/>
    </row>
    <row r="275" spans="1:16" x14ac:dyDescent="0.25">
      <c r="A275" s="190"/>
      <c r="B275" s="189"/>
      <c r="C275" s="189"/>
      <c r="D275" s="189"/>
      <c r="E275" s="189"/>
      <c r="F275" s="189"/>
      <c r="G275" s="170" t="s">
        <v>8</v>
      </c>
      <c r="H275" s="32">
        <f t="shared" si="51"/>
        <v>0.6</v>
      </c>
      <c r="I275" s="32">
        <v>0</v>
      </c>
      <c r="J275" s="32">
        <v>0</v>
      </c>
      <c r="K275" s="32">
        <v>0.6</v>
      </c>
      <c r="L275" s="32">
        <v>0</v>
      </c>
      <c r="M275" s="32">
        <v>0</v>
      </c>
      <c r="N275" s="32">
        <v>0</v>
      </c>
      <c r="O275" s="189"/>
      <c r="P275" s="206"/>
    </row>
    <row r="276" spans="1:16" ht="24" x14ac:dyDescent="0.25">
      <c r="A276" s="190"/>
      <c r="B276" s="189"/>
      <c r="C276" s="189"/>
      <c r="D276" s="189"/>
      <c r="E276" s="189"/>
      <c r="F276" s="189"/>
      <c r="G276" s="170" t="s">
        <v>9</v>
      </c>
      <c r="H276" s="32">
        <f t="shared" si="51"/>
        <v>0</v>
      </c>
      <c r="I276" s="32">
        <v>0</v>
      </c>
      <c r="J276" s="32">
        <v>0</v>
      </c>
      <c r="K276" s="32">
        <v>0</v>
      </c>
      <c r="L276" s="32">
        <v>0</v>
      </c>
      <c r="M276" s="32">
        <v>0</v>
      </c>
      <c r="N276" s="32">
        <v>0</v>
      </c>
      <c r="O276" s="189"/>
      <c r="P276" s="207"/>
    </row>
    <row r="277" spans="1:16" ht="36" customHeight="1" x14ac:dyDescent="0.25">
      <c r="A277" s="190" t="s">
        <v>2961</v>
      </c>
      <c r="B277" s="189" t="s">
        <v>2931</v>
      </c>
      <c r="C277" s="189" t="s">
        <v>108</v>
      </c>
      <c r="D277" s="189" t="s">
        <v>67</v>
      </c>
      <c r="E277" s="189" t="s">
        <v>2962</v>
      </c>
      <c r="F277" s="189" t="s">
        <v>2963</v>
      </c>
      <c r="G277" s="170" t="s">
        <v>4</v>
      </c>
      <c r="H277" s="32">
        <f>SUM(H278:H281)</f>
        <v>12.7</v>
      </c>
      <c r="I277" s="32">
        <f t="shared" ref="I277:N277" si="61">SUM(I278:I281)</f>
        <v>0</v>
      </c>
      <c r="J277" s="32">
        <f t="shared" si="61"/>
        <v>0</v>
      </c>
      <c r="K277" s="32">
        <f t="shared" si="61"/>
        <v>0</v>
      </c>
      <c r="L277" s="32">
        <f t="shared" si="61"/>
        <v>0.6</v>
      </c>
      <c r="M277" s="32">
        <f t="shared" si="61"/>
        <v>12.1</v>
      </c>
      <c r="N277" s="32">
        <f t="shared" si="61"/>
        <v>0</v>
      </c>
      <c r="O277" s="189">
        <v>248</v>
      </c>
      <c r="P277" s="189" t="s">
        <v>1223</v>
      </c>
    </row>
    <row r="278" spans="1:16" x14ac:dyDescent="0.25">
      <c r="A278" s="190"/>
      <c r="B278" s="189"/>
      <c r="C278" s="189"/>
      <c r="D278" s="189"/>
      <c r="E278" s="189"/>
      <c r="F278" s="189"/>
      <c r="G278" s="170" t="s">
        <v>259</v>
      </c>
      <c r="H278" s="32">
        <f t="shared" si="51"/>
        <v>0</v>
      </c>
      <c r="I278" s="32">
        <v>0</v>
      </c>
      <c r="J278" s="32">
        <v>0</v>
      </c>
      <c r="K278" s="32">
        <v>0</v>
      </c>
      <c r="L278" s="32">
        <v>0</v>
      </c>
      <c r="M278" s="32">
        <v>0</v>
      </c>
      <c r="N278" s="32">
        <v>0</v>
      </c>
      <c r="O278" s="189"/>
      <c r="P278" s="189"/>
    </row>
    <row r="279" spans="1:16" ht="36" x14ac:dyDescent="0.25">
      <c r="A279" s="190"/>
      <c r="B279" s="189"/>
      <c r="C279" s="189"/>
      <c r="D279" s="189"/>
      <c r="E279" s="189"/>
      <c r="F279" s="189"/>
      <c r="G279" s="170" t="s">
        <v>7</v>
      </c>
      <c r="H279" s="32">
        <f t="shared" si="51"/>
        <v>11.5</v>
      </c>
      <c r="I279" s="32">
        <v>0</v>
      </c>
      <c r="J279" s="32">
        <v>0</v>
      </c>
      <c r="K279" s="32">
        <v>0</v>
      </c>
      <c r="L279" s="32">
        <v>0</v>
      </c>
      <c r="M279" s="32">
        <v>11.5</v>
      </c>
      <c r="N279" s="32">
        <v>0</v>
      </c>
      <c r="O279" s="189"/>
      <c r="P279" s="189"/>
    </row>
    <row r="280" spans="1:16" x14ac:dyDescent="0.25">
      <c r="A280" s="190"/>
      <c r="B280" s="189"/>
      <c r="C280" s="189"/>
      <c r="D280" s="189"/>
      <c r="E280" s="189"/>
      <c r="F280" s="189"/>
      <c r="G280" s="170" t="s">
        <v>8</v>
      </c>
      <c r="H280" s="32">
        <f t="shared" si="51"/>
        <v>1.2</v>
      </c>
      <c r="I280" s="32">
        <v>0</v>
      </c>
      <c r="J280" s="32">
        <v>0</v>
      </c>
      <c r="K280" s="32">
        <v>0</v>
      </c>
      <c r="L280" s="32">
        <v>0.6</v>
      </c>
      <c r="M280" s="32">
        <v>0.6</v>
      </c>
      <c r="N280" s="32">
        <v>0</v>
      </c>
      <c r="O280" s="189"/>
      <c r="P280" s="189"/>
    </row>
    <row r="281" spans="1:16" ht="24" x14ac:dyDescent="0.25">
      <c r="A281" s="190"/>
      <c r="B281" s="189"/>
      <c r="C281" s="189"/>
      <c r="D281" s="189"/>
      <c r="E281" s="189"/>
      <c r="F281" s="189"/>
      <c r="G281" s="170" t="s">
        <v>9</v>
      </c>
      <c r="H281" s="32">
        <f t="shared" si="51"/>
        <v>0</v>
      </c>
      <c r="I281" s="32">
        <v>0</v>
      </c>
      <c r="J281" s="32">
        <v>0</v>
      </c>
      <c r="K281" s="32">
        <v>0</v>
      </c>
      <c r="L281" s="32">
        <v>0</v>
      </c>
      <c r="M281" s="32">
        <v>0</v>
      </c>
      <c r="N281" s="32">
        <v>0</v>
      </c>
      <c r="O281" s="189"/>
      <c r="P281" s="189"/>
    </row>
    <row r="282" spans="1:16" ht="36" customHeight="1" x14ac:dyDescent="0.25">
      <c r="A282" s="190" t="s">
        <v>2964</v>
      </c>
      <c r="B282" s="189" t="s">
        <v>2927</v>
      </c>
      <c r="C282" s="189" t="s">
        <v>108</v>
      </c>
      <c r="D282" s="189">
        <v>2029</v>
      </c>
      <c r="E282" s="189" t="s">
        <v>2965</v>
      </c>
      <c r="F282" s="189" t="s">
        <v>2966</v>
      </c>
      <c r="G282" s="170" t="s">
        <v>4</v>
      </c>
      <c r="H282" s="32">
        <f>SUM(H283:H286)</f>
        <v>8</v>
      </c>
      <c r="I282" s="32">
        <f t="shared" ref="I282:N282" si="62">SUM(I283:I286)</f>
        <v>0</v>
      </c>
      <c r="J282" s="32">
        <f t="shared" si="62"/>
        <v>0</v>
      </c>
      <c r="K282" s="32">
        <f t="shared" si="62"/>
        <v>0</v>
      </c>
      <c r="L282" s="32">
        <f t="shared" si="62"/>
        <v>0</v>
      </c>
      <c r="M282" s="32">
        <f t="shared" si="62"/>
        <v>8</v>
      </c>
      <c r="N282" s="32">
        <f t="shared" si="62"/>
        <v>0</v>
      </c>
      <c r="O282" s="189">
        <v>274</v>
      </c>
      <c r="P282" s="189" t="s">
        <v>1223</v>
      </c>
    </row>
    <row r="283" spans="1:16" x14ac:dyDescent="0.25">
      <c r="A283" s="190"/>
      <c r="B283" s="189"/>
      <c r="C283" s="189"/>
      <c r="D283" s="189"/>
      <c r="E283" s="189"/>
      <c r="F283" s="189"/>
      <c r="G283" s="170" t="s">
        <v>259</v>
      </c>
      <c r="H283" s="32">
        <f t="shared" ref="H283:H311" si="63">SUM(I283:N283)</f>
        <v>7.9</v>
      </c>
      <c r="I283" s="32">
        <v>0</v>
      </c>
      <c r="J283" s="32">
        <v>0</v>
      </c>
      <c r="K283" s="32">
        <v>0</v>
      </c>
      <c r="L283" s="32">
        <v>0</v>
      </c>
      <c r="M283" s="32">
        <v>7.9</v>
      </c>
      <c r="N283" s="32">
        <v>0</v>
      </c>
      <c r="O283" s="189"/>
      <c r="P283" s="189"/>
    </row>
    <row r="284" spans="1:16" ht="36" x14ac:dyDescent="0.25">
      <c r="A284" s="190"/>
      <c r="B284" s="189"/>
      <c r="C284" s="189"/>
      <c r="D284" s="189"/>
      <c r="E284" s="189"/>
      <c r="F284" s="189"/>
      <c r="G284" s="170" t="s">
        <v>7</v>
      </c>
      <c r="H284" s="32">
        <f t="shared" si="63"/>
        <v>0.1</v>
      </c>
      <c r="I284" s="32">
        <v>0</v>
      </c>
      <c r="J284" s="32">
        <v>0</v>
      </c>
      <c r="K284" s="32">
        <v>0</v>
      </c>
      <c r="L284" s="32">
        <v>0</v>
      </c>
      <c r="M284" s="32">
        <v>0.1</v>
      </c>
      <c r="N284" s="32">
        <v>0</v>
      </c>
      <c r="O284" s="189"/>
      <c r="P284" s="189"/>
    </row>
    <row r="285" spans="1:16" x14ac:dyDescent="0.25">
      <c r="A285" s="190"/>
      <c r="B285" s="189"/>
      <c r="C285" s="189"/>
      <c r="D285" s="189"/>
      <c r="E285" s="189"/>
      <c r="F285" s="189"/>
      <c r="G285" s="170" t="s">
        <v>8</v>
      </c>
      <c r="H285" s="32">
        <f t="shared" si="63"/>
        <v>0</v>
      </c>
      <c r="I285" s="32">
        <v>0</v>
      </c>
      <c r="J285" s="32">
        <v>0</v>
      </c>
      <c r="K285" s="32">
        <v>0</v>
      </c>
      <c r="L285" s="32">
        <v>0</v>
      </c>
      <c r="M285" s="32">
        <v>0</v>
      </c>
      <c r="N285" s="32">
        <v>0</v>
      </c>
      <c r="O285" s="189"/>
      <c r="P285" s="189"/>
    </row>
    <row r="286" spans="1:16" ht="24" x14ac:dyDescent="0.25">
      <c r="A286" s="190"/>
      <c r="B286" s="189"/>
      <c r="C286" s="189"/>
      <c r="D286" s="189"/>
      <c r="E286" s="189"/>
      <c r="F286" s="189"/>
      <c r="G286" s="170" t="s">
        <v>9</v>
      </c>
      <c r="H286" s="32">
        <f t="shared" si="63"/>
        <v>0</v>
      </c>
      <c r="I286" s="32">
        <v>0</v>
      </c>
      <c r="J286" s="32">
        <v>0</v>
      </c>
      <c r="K286" s="32">
        <v>0</v>
      </c>
      <c r="L286" s="32">
        <v>0</v>
      </c>
      <c r="M286" s="32">
        <v>0</v>
      </c>
      <c r="N286" s="32">
        <v>0</v>
      </c>
      <c r="O286" s="189"/>
      <c r="P286" s="189"/>
    </row>
    <row r="287" spans="1:16" ht="36" customHeight="1" x14ac:dyDescent="0.25">
      <c r="A287" s="190" t="s">
        <v>2967</v>
      </c>
      <c r="B287" s="189" t="s">
        <v>2927</v>
      </c>
      <c r="C287" s="189" t="s">
        <v>108</v>
      </c>
      <c r="D287" s="189" t="s">
        <v>67</v>
      </c>
      <c r="E287" s="189" t="s">
        <v>2968</v>
      </c>
      <c r="F287" s="189" t="s">
        <v>2969</v>
      </c>
      <c r="G287" s="170" t="s">
        <v>4</v>
      </c>
      <c r="H287" s="32">
        <f>SUM(H288:H291)</f>
        <v>12.7</v>
      </c>
      <c r="I287" s="32">
        <f t="shared" ref="I287:N287" si="64">SUM(I288:I291)</f>
        <v>0</v>
      </c>
      <c r="J287" s="32">
        <f t="shared" si="64"/>
        <v>0</v>
      </c>
      <c r="K287" s="32">
        <f t="shared" si="64"/>
        <v>0</v>
      </c>
      <c r="L287" s="32">
        <f t="shared" si="64"/>
        <v>0.6</v>
      </c>
      <c r="M287" s="32">
        <f t="shared" si="64"/>
        <v>12.1</v>
      </c>
      <c r="N287" s="32">
        <f t="shared" si="64"/>
        <v>0</v>
      </c>
      <c r="O287" s="189">
        <v>516</v>
      </c>
      <c r="P287" s="189" t="s">
        <v>1223</v>
      </c>
    </row>
    <row r="288" spans="1:16" x14ac:dyDescent="0.25">
      <c r="A288" s="190"/>
      <c r="B288" s="189"/>
      <c r="C288" s="189"/>
      <c r="D288" s="189"/>
      <c r="E288" s="189"/>
      <c r="F288" s="189"/>
      <c r="G288" s="170" t="s">
        <v>259</v>
      </c>
      <c r="H288" s="32">
        <f t="shared" si="63"/>
        <v>0</v>
      </c>
      <c r="I288" s="32">
        <v>0</v>
      </c>
      <c r="J288" s="32">
        <v>0</v>
      </c>
      <c r="K288" s="32">
        <v>0</v>
      </c>
      <c r="L288" s="32">
        <v>0</v>
      </c>
      <c r="M288" s="32">
        <v>0</v>
      </c>
      <c r="N288" s="32">
        <v>0</v>
      </c>
      <c r="O288" s="189"/>
      <c r="P288" s="189"/>
    </row>
    <row r="289" spans="1:16" ht="36" x14ac:dyDescent="0.25">
      <c r="A289" s="190"/>
      <c r="B289" s="189"/>
      <c r="C289" s="189"/>
      <c r="D289" s="189"/>
      <c r="E289" s="189"/>
      <c r="F289" s="189"/>
      <c r="G289" s="170" t="s">
        <v>7</v>
      </c>
      <c r="H289" s="32">
        <f t="shared" si="63"/>
        <v>11.5</v>
      </c>
      <c r="I289" s="32">
        <v>0</v>
      </c>
      <c r="J289" s="32">
        <v>0</v>
      </c>
      <c r="K289" s="32">
        <v>0</v>
      </c>
      <c r="L289" s="32">
        <v>0</v>
      </c>
      <c r="M289" s="32">
        <v>11.5</v>
      </c>
      <c r="N289" s="32">
        <v>0</v>
      </c>
      <c r="O289" s="189"/>
      <c r="P289" s="189"/>
    </row>
    <row r="290" spans="1:16" x14ac:dyDescent="0.25">
      <c r="A290" s="190"/>
      <c r="B290" s="189"/>
      <c r="C290" s="189"/>
      <c r="D290" s="189"/>
      <c r="E290" s="189"/>
      <c r="F290" s="189"/>
      <c r="G290" s="170" t="s">
        <v>8</v>
      </c>
      <c r="H290" s="32">
        <f t="shared" si="63"/>
        <v>1.2</v>
      </c>
      <c r="I290" s="32">
        <v>0</v>
      </c>
      <c r="J290" s="32">
        <v>0</v>
      </c>
      <c r="K290" s="32">
        <v>0</v>
      </c>
      <c r="L290" s="32">
        <v>0.6</v>
      </c>
      <c r="M290" s="32">
        <v>0.6</v>
      </c>
      <c r="N290" s="32">
        <v>0</v>
      </c>
      <c r="O290" s="189"/>
      <c r="P290" s="189"/>
    </row>
    <row r="291" spans="1:16" ht="24" x14ac:dyDescent="0.25">
      <c r="A291" s="190"/>
      <c r="B291" s="189"/>
      <c r="C291" s="189"/>
      <c r="D291" s="189"/>
      <c r="E291" s="189"/>
      <c r="F291" s="189"/>
      <c r="G291" s="170" t="s">
        <v>9</v>
      </c>
      <c r="H291" s="32">
        <f t="shared" si="63"/>
        <v>0</v>
      </c>
      <c r="I291" s="32">
        <v>0</v>
      </c>
      <c r="J291" s="32">
        <v>0</v>
      </c>
      <c r="K291" s="32">
        <v>0</v>
      </c>
      <c r="L291" s="32">
        <v>0</v>
      </c>
      <c r="M291" s="32">
        <v>0</v>
      </c>
      <c r="N291" s="32">
        <v>0</v>
      </c>
      <c r="O291" s="189"/>
      <c r="P291" s="189"/>
    </row>
    <row r="292" spans="1:16" ht="36" customHeight="1" x14ac:dyDescent="0.25">
      <c r="A292" s="190" t="s">
        <v>2970</v>
      </c>
      <c r="B292" s="189" t="s">
        <v>2927</v>
      </c>
      <c r="C292" s="189" t="s">
        <v>108</v>
      </c>
      <c r="D292" s="189" t="s">
        <v>395</v>
      </c>
      <c r="E292" s="189" t="s">
        <v>2971</v>
      </c>
      <c r="F292" s="189" t="s">
        <v>2969</v>
      </c>
      <c r="G292" s="170" t="s">
        <v>4</v>
      </c>
      <c r="H292" s="32">
        <f>SUM(H293:H296)</f>
        <v>12.7</v>
      </c>
      <c r="I292" s="32">
        <f t="shared" ref="I292:N292" si="65">SUM(I293:I296)</f>
        <v>0</v>
      </c>
      <c r="J292" s="32">
        <f t="shared" si="65"/>
        <v>0</v>
      </c>
      <c r="K292" s="32">
        <f t="shared" si="65"/>
        <v>0</v>
      </c>
      <c r="L292" s="32">
        <f t="shared" si="65"/>
        <v>0</v>
      </c>
      <c r="M292" s="32">
        <f t="shared" si="65"/>
        <v>0.6</v>
      </c>
      <c r="N292" s="32">
        <f t="shared" si="65"/>
        <v>12.1</v>
      </c>
      <c r="O292" s="189">
        <v>269</v>
      </c>
      <c r="P292" s="189" t="s">
        <v>1223</v>
      </c>
    </row>
    <row r="293" spans="1:16" x14ac:dyDescent="0.25">
      <c r="A293" s="190"/>
      <c r="B293" s="189"/>
      <c r="C293" s="189"/>
      <c r="D293" s="189"/>
      <c r="E293" s="189"/>
      <c r="F293" s="189"/>
      <c r="G293" s="170" t="s">
        <v>259</v>
      </c>
      <c r="H293" s="32">
        <f t="shared" si="63"/>
        <v>0</v>
      </c>
      <c r="I293" s="32">
        <v>0</v>
      </c>
      <c r="J293" s="32">
        <v>0</v>
      </c>
      <c r="K293" s="32">
        <v>0</v>
      </c>
      <c r="L293" s="32">
        <v>0</v>
      </c>
      <c r="M293" s="32">
        <v>0</v>
      </c>
      <c r="N293" s="32">
        <v>0</v>
      </c>
      <c r="O293" s="189"/>
      <c r="P293" s="189"/>
    </row>
    <row r="294" spans="1:16" ht="36" x14ac:dyDescent="0.25">
      <c r="A294" s="190"/>
      <c r="B294" s="189"/>
      <c r="C294" s="189"/>
      <c r="D294" s="189"/>
      <c r="E294" s="189"/>
      <c r="F294" s="189"/>
      <c r="G294" s="170" t="s">
        <v>7</v>
      </c>
      <c r="H294" s="32">
        <f t="shared" si="63"/>
        <v>11.5</v>
      </c>
      <c r="I294" s="32">
        <v>0</v>
      </c>
      <c r="J294" s="32">
        <v>0</v>
      </c>
      <c r="K294" s="32">
        <v>0</v>
      </c>
      <c r="L294" s="32">
        <v>0</v>
      </c>
      <c r="M294" s="32">
        <v>0</v>
      </c>
      <c r="N294" s="32">
        <v>11.5</v>
      </c>
      <c r="O294" s="189"/>
      <c r="P294" s="189"/>
    </row>
    <row r="295" spans="1:16" x14ac:dyDescent="0.25">
      <c r="A295" s="190"/>
      <c r="B295" s="189"/>
      <c r="C295" s="189"/>
      <c r="D295" s="189"/>
      <c r="E295" s="189"/>
      <c r="F295" s="189"/>
      <c r="G295" s="170" t="s">
        <v>8</v>
      </c>
      <c r="H295" s="32">
        <f t="shared" si="63"/>
        <v>1.2</v>
      </c>
      <c r="I295" s="32">
        <v>0</v>
      </c>
      <c r="J295" s="32">
        <v>0</v>
      </c>
      <c r="K295" s="32">
        <v>0</v>
      </c>
      <c r="L295" s="32">
        <v>0</v>
      </c>
      <c r="M295" s="32">
        <v>0.6</v>
      </c>
      <c r="N295" s="32">
        <v>0.6</v>
      </c>
      <c r="O295" s="189"/>
      <c r="P295" s="189"/>
    </row>
    <row r="296" spans="1:16" ht="24" x14ac:dyDescent="0.25">
      <c r="A296" s="190"/>
      <c r="B296" s="189"/>
      <c r="C296" s="189"/>
      <c r="D296" s="189"/>
      <c r="E296" s="189"/>
      <c r="F296" s="189"/>
      <c r="G296" s="170" t="s">
        <v>9</v>
      </c>
      <c r="H296" s="32">
        <f t="shared" si="63"/>
        <v>0</v>
      </c>
      <c r="I296" s="32">
        <v>0</v>
      </c>
      <c r="J296" s="32">
        <v>0</v>
      </c>
      <c r="K296" s="32">
        <v>0</v>
      </c>
      <c r="L296" s="32">
        <v>0</v>
      </c>
      <c r="M296" s="32">
        <v>0</v>
      </c>
      <c r="N296" s="32">
        <v>0</v>
      </c>
      <c r="O296" s="189"/>
      <c r="P296" s="189"/>
    </row>
    <row r="297" spans="1:16" ht="36" customHeight="1" x14ac:dyDescent="0.25">
      <c r="A297" s="305" t="s">
        <v>4456</v>
      </c>
      <c r="B297" s="205" t="s">
        <v>4453</v>
      </c>
      <c r="C297" s="189" t="s">
        <v>108</v>
      </c>
      <c r="D297" s="205">
        <v>2026</v>
      </c>
      <c r="E297" s="205" t="s">
        <v>3276</v>
      </c>
      <c r="F297" s="305" t="s">
        <v>4454</v>
      </c>
      <c r="G297" s="149" t="s">
        <v>4</v>
      </c>
      <c r="H297" s="32">
        <f>I297+J297+K297+L297+M297+N297</f>
        <v>39.689600000000006</v>
      </c>
      <c r="I297" s="32">
        <v>0</v>
      </c>
      <c r="J297" s="32">
        <f>J298+J299+J300+J301</f>
        <v>39.689600000000006</v>
      </c>
      <c r="K297" s="32">
        <f>K298+K299+K300+K301</f>
        <v>0</v>
      </c>
      <c r="L297" s="32">
        <f>L298+L299+L300+L301</f>
        <v>0</v>
      </c>
      <c r="M297" s="32">
        <f>M298+M299+M300+M301</f>
        <v>0</v>
      </c>
      <c r="N297" s="32">
        <f>N298+N299+N300+N301</f>
        <v>0</v>
      </c>
      <c r="O297" s="435">
        <v>617</v>
      </c>
      <c r="P297" s="305" t="s">
        <v>4455</v>
      </c>
    </row>
    <row r="298" spans="1:16" x14ac:dyDescent="0.25">
      <c r="A298" s="306"/>
      <c r="B298" s="206"/>
      <c r="C298" s="189"/>
      <c r="D298" s="206"/>
      <c r="E298" s="206"/>
      <c r="F298" s="306"/>
      <c r="G298" s="149" t="s">
        <v>6</v>
      </c>
      <c r="H298" s="32">
        <f t="shared" ref="H298:H306" si="66">I298+J298+K298+L298+M298+N298</f>
        <v>0</v>
      </c>
      <c r="I298" s="32">
        <v>0</v>
      </c>
      <c r="J298" s="32">
        <v>0</v>
      </c>
      <c r="K298" s="32">
        <v>0</v>
      </c>
      <c r="L298" s="32">
        <v>0</v>
      </c>
      <c r="M298" s="32">
        <v>0</v>
      </c>
      <c r="N298" s="32">
        <v>0</v>
      </c>
      <c r="O298" s="436"/>
      <c r="P298" s="306"/>
    </row>
    <row r="299" spans="1:16" ht="36" x14ac:dyDescent="0.25">
      <c r="A299" s="306"/>
      <c r="B299" s="206"/>
      <c r="C299" s="189"/>
      <c r="D299" s="206"/>
      <c r="E299" s="206"/>
      <c r="F299" s="306"/>
      <c r="G299" s="149" t="s">
        <v>7</v>
      </c>
      <c r="H299" s="32">
        <f t="shared" si="66"/>
        <v>34.329500000000003</v>
      </c>
      <c r="I299" s="32">
        <v>0</v>
      </c>
      <c r="J299" s="32">
        <v>34.329500000000003</v>
      </c>
      <c r="K299" s="32">
        <v>0</v>
      </c>
      <c r="L299" s="32">
        <v>0</v>
      </c>
      <c r="M299" s="32">
        <v>0</v>
      </c>
      <c r="N299" s="32">
        <v>0</v>
      </c>
      <c r="O299" s="436"/>
      <c r="P299" s="306"/>
    </row>
    <row r="300" spans="1:16" x14ac:dyDescent="0.25">
      <c r="A300" s="306"/>
      <c r="B300" s="206"/>
      <c r="C300" s="189"/>
      <c r="D300" s="206"/>
      <c r="E300" s="206"/>
      <c r="F300" s="306"/>
      <c r="G300" s="149" t="s">
        <v>8</v>
      </c>
      <c r="H300" s="32">
        <f t="shared" si="66"/>
        <v>5.3601000000000001</v>
      </c>
      <c r="I300" s="32">
        <v>0</v>
      </c>
      <c r="J300" s="32">
        <v>5.3601000000000001</v>
      </c>
      <c r="K300" s="32">
        <v>0</v>
      </c>
      <c r="L300" s="32">
        <v>0</v>
      </c>
      <c r="M300" s="32">
        <v>0</v>
      </c>
      <c r="N300" s="32">
        <v>0</v>
      </c>
      <c r="O300" s="436"/>
      <c r="P300" s="306"/>
    </row>
    <row r="301" spans="1:16" ht="24" x14ac:dyDescent="0.25">
      <c r="A301" s="307"/>
      <c r="B301" s="207"/>
      <c r="C301" s="189"/>
      <c r="D301" s="207"/>
      <c r="E301" s="207"/>
      <c r="F301" s="307"/>
      <c r="G301" s="149" t="s">
        <v>9</v>
      </c>
      <c r="H301" s="32">
        <f t="shared" si="66"/>
        <v>0</v>
      </c>
      <c r="I301" s="32">
        <v>0</v>
      </c>
      <c r="J301" s="32">
        <v>0</v>
      </c>
      <c r="K301" s="32">
        <v>0</v>
      </c>
      <c r="L301" s="32">
        <v>0</v>
      </c>
      <c r="M301" s="32">
        <v>0</v>
      </c>
      <c r="N301" s="32">
        <v>0</v>
      </c>
      <c r="O301" s="437"/>
      <c r="P301" s="307"/>
    </row>
    <row r="302" spans="1:16" ht="36" customHeight="1" x14ac:dyDescent="0.25">
      <c r="A302" s="305" t="s">
        <v>4457</v>
      </c>
      <c r="B302" s="205" t="s">
        <v>4453</v>
      </c>
      <c r="C302" s="189" t="s">
        <v>108</v>
      </c>
      <c r="D302" s="205">
        <v>2026</v>
      </c>
      <c r="E302" s="205" t="s">
        <v>3210</v>
      </c>
      <c r="F302" s="305" t="s">
        <v>4454</v>
      </c>
      <c r="G302" s="149" t="s">
        <v>4</v>
      </c>
      <c r="H302" s="32">
        <f t="shared" si="66"/>
        <v>107.4354</v>
      </c>
      <c r="I302" s="32">
        <v>0</v>
      </c>
      <c r="J302" s="32">
        <f>J303+J304+J305+J306</f>
        <v>107.4354</v>
      </c>
      <c r="K302" s="32">
        <f>K303+K304+K305+K306</f>
        <v>0</v>
      </c>
      <c r="L302" s="32">
        <f>L303+L304+L305+L306</f>
        <v>0</v>
      </c>
      <c r="M302" s="32">
        <f>M303+M304+M305+M306</f>
        <v>0</v>
      </c>
      <c r="N302" s="32">
        <f>N303+N304+N305+N306</f>
        <v>0</v>
      </c>
      <c r="O302" s="435">
        <v>692</v>
      </c>
      <c r="P302" s="305" t="s">
        <v>4455</v>
      </c>
    </row>
    <row r="303" spans="1:16" ht="45" customHeight="1" x14ac:dyDescent="0.25">
      <c r="A303" s="306"/>
      <c r="B303" s="206"/>
      <c r="C303" s="189"/>
      <c r="D303" s="206"/>
      <c r="E303" s="206"/>
      <c r="F303" s="306"/>
      <c r="G303" s="149" t="s">
        <v>6</v>
      </c>
      <c r="H303" s="32">
        <f t="shared" si="66"/>
        <v>0</v>
      </c>
      <c r="I303" s="32">
        <v>0</v>
      </c>
      <c r="J303" s="32">
        <v>0</v>
      </c>
      <c r="K303" s="32">
        <v>0</v>
      </c>
      <c r="L303" s="32">
        <v>0</v>
      </c>
      <c r="M303" s="32">
        <v>0</v>
      </c>
      <c r="N303" s="32">
        <v>0</v>
      </c>
      <c r="O303" s="436"/>
      <c r="P303" s="306"/>
    </row>
    <row r="304" spans="1:16" ht="36" x14ac:dyDescent="0.25">
      <c r="A304" s="306"/>
      <c r="B304" s="206"/>
      <c r="C304" s="189"/>
      <c r="D304" s="206"/>
      <c r="E304" s="206"/>
      <c r="F304" s="306"/>
      <c r="G304" s="149" t="s">
        <v>7</v>
      </c>
      <c r="H304" s="32">
        <f t="shared" si="66"/>
        <v>79.712299999999999</v>
      </c>
      <c r="I304" s="32">
        <v>0</v>
      </c>
      <c r="J304" s="32">
        <v>79.712299999999999</v>
      </c>
      <c r="K304" s="32">
        <v>0</v>
      </c>
      <c r="L304" s="32">
        <v>0</v>
      </c>
      <c r="M304" s="32">
        <v>0</v>
      </c>
      <c r="N304" s="32">
        <v>0</v>
      </c>
      <c r="O304" s="436"/>
      <c r="P304" s="306"/>
    </row>
    <row r="305" spans="1:16" x14ac:dyDescent="0.25">
      <c r="A305" s="306"/>
      <c r="B305" s="206"/>
      <c r="C305" s="189"/>
      <c r="D305" s="206"/>
      <c r="E305" s="206"/>
      <c r="F305" s="306"/>
      <c r="G305" s="149" t="s">
        <v>8</v>
      </c>
      <c r="H305" s="32">
        <f t="shared" si="66"/>
        <v>27.723099999999999</v>
      </c>
      <c r="I305" s="32">
        <v>0</v>
      </c>
      <c r="J305" s="32">
        <v>27.723099999999999</v>
      </c>
      <c r="K305" s="32">
        <v>0</v>
      </c>
      <c r="L305" s="32">
        <v>0</v>
      </c>
      <c r="M305" s="32">
        <v>0</v>
      </c>
      <c r="N305" s="32">
        <v>0</v>
      </c>
      <c r="O305" s="436"/>
      <c r="P305" s="306"/>
    </row>
    <row r="306" spans="1:16" ht="24" x14ac:dyDescent="0.25">
      <c r="A306" s="307"/>
      <c r="B306" s="207"/>
      <c r="C306" s="189"/>
      <c r="D306" s="207"/>
      <c r="E306" s="207"/>
      <c r="F306" s="307"/>
      <c r="G306" s="149" t="s">
        <v>9</v>
      </c>
      <c r="H306" s="32">
        <f t="shared" si="66"/>
        <v>0</v>
      </c>
      <c r="I306" s="32">
        <v>0</v>
      </c>
      <c r="J306" s="32">
        <v>0</v>
      </c>
      <c r="K306" s="32">
        <v>0</v>
      </c>
      <c r="L306" s="32">
        <v>0</v>
      </c>
      <c r="M306" s="32">
        <v>0</v>
      </c>
      <c r="N306" s="32">
        <v>0</v>
      </c>
      <c r="O306" s="437"/>
      <c r="P306" s="307"/>
    </row>
    <row r="307" spans="1:16" ht="36" x14ac:dyDescent="0.25">
      <c r="A307" s="208" t="s">
        <v>125</v>
      </c>
      <c r="B307" s="208"/>
      <c r="C307" s="208"/>
      <c r="D307" s="208"/>
      <c r="E307" s="208"/>
      <c r="F307" s="208"/>
      <c r="G307" s="150" t="s">
        <v>4</v>
      </c>
      <c r="H307" s="37">
        <f>SUM(H308:H311)</f>
        <v>279.625</v>
      </c>
      <c r="I307" s="37">
        <f t="shared" ref="I307:N307" si="67">SUM(I308:I311)</f>
        <v>23.7</v>
      </c>
      <c r="J307" s="37">
        <f t="shared" si="67"/>
        <v>156.32500000000002</v>
      </c>
      <c r="K307" s="37">
        <f t="shared" si="67"/>
        <v>33.9</v>
      </c>
      <c r="L307" s="37">
        <f t="shared" si="67"/>
        <v>16.399999999999999</v>
      </c>
      <c r="M307" s="37">
        <f t="shared" si="67"/>
        <v>37.199999999999996</v>
      </c>
      <c r="N307" s="37">
        <f t="shared" si="67"/>
        <v>12.1</v>
      </c>
      <c r="O307" s="422">
        <v>13550</v>
      </c>
      <c r="P307" s="208"/>
    </row>
    <row r="308" spans="1:16" ht="52.5" customHeight="1" x14ac:dyDescent="0.25">
      <c r="A308" s="208"/>
      <c r="B308" s="208"/>
      <c r="C308" s="208"/>
      <c r="D308" s="208"/>
      <c r="E308" s="208"/>
      <c r="F308" s="208"/>
      <c r="G308" s="150" t="s">
        <v>546</v>
      </c>
      <c r="H308" s="37">
        <f t="shared" si="63"/>
        <v>72.8</v>
      </c>
      <c r="I308" s="37">
        <f>I228+I233+I238+I243+I248+I253+I258+I263+I268+I273+I278+I283+I288+I293+I298+I303</f>
        <v>18.899999999999999</v>
      </c>
      <c r="J308" s="37">
        <f t="shared" ref="J308:N308" si="68">J228+J233+J238+J243+J248+J253+J258+J263+J268+J273+J278+J283+J288+J293+J298+J303</f>
        <v>7.9</v>
      </c>
      <c r="K308" s="37">
        <f t="shared" si="68"/>
        <v>22.9</v>
      </c>
      <c r="L308" s="37">
        <f t="shared" si="68"/>
        <v>15.2</v>
      </c>
      <c r="M308" s="37">
        <f t="shared" si="68"/>
        <v>7.9</v>
      </c>
      <c r="N308" s="37">
        <f t="shared" si="68"/>
        <v>0</v>
      </c>
      <c r="O308" s="422"/>
      <c r="P308" s="208"/>
    </row>
    <row r="309" spans="1:16" ht="36" x14ac:dyDescent="0.25">
      <c r="A309" s="208"/>
      <c r="B309" s="208"/>
      <c r="C309" s="208"/>
      <c r="D309" s="208"/>
      <c r="E309" s="208"/>
      <c r="F309" s="208"/>
      <c r="G309" s="150" t="s">
        <v>7</v>
      </c>
      <c r="H309" s="37">
        <f t="shared" si="63"/>
        <v>167.34179999999998</v>
      </c>
      <c r="I309" s="37">
        <f t="shared" ref="I309:N309" si="69">I229+I234+I239+I244+I249+I254+I259+I264+I269+I274+I279+I284+I289+I294+I299+I304</f>
        <v>4.5999999999999996</v>
      </c>
      <c r="J309" s="37">
        <f t="shared" si="69"/>
        <v>114.1418</v>
      </c>
      <c r="K309" s="37">
        <f t="shared" si="69"/>
        <v>9.7999999999999989</v>
      </c>
      <c r="L309" s="37">
        <f t="shared" si="69"/>
        <v>0</v>
      </c>
      <c r="M309" s="37">
        <f t="shared" si="69"/>
        <v>27.299999999999997</v>
      </c>
      <c r="N309" s="37">
        <f t="shared" si="69"/>
        <v>11.5</v>
      </c>
      <c r="O309" s="422"/>
      <c r="P309" s="208"/>
    </row>
    <row r="310" spans="1:16" x14ac:dyDescent="0.25">
      <c r="A310" s="208"/>
      <c r="B310" s="208"/>
      <c r="C310" s="208"/>
      <c r="D310" s="208"/>
      <c r="E310" s="208"/>
      <c r="F310" s="208"/>
      <c r="G310" s="150" t="s">
        <v>8</v>
      </c>
      <c r="H310" s="37">
        <f t="shared" si="63"/>
        <v>39.483200000000011</v>
      </c>
      <c r="I310" s="37">
        <f t="shared" ref="I310:N310" si="70">I230+I235+I240+I245+I250+I255+I260+I265+I270+I275+I280+I285+I290+I295+I300+I305</f>
        <v>0.2</v>
      </c>
      <c r="J310" s="37">
        <f t="shared" si="70"/>
        <v>34.283200000000001</v>
      </c>
      <c r="K310" s="37">
        <f t="shared" si="70"/>
        <v>1.2</v>
      </c>
      <c r="L310" s="37">
        <f t="shared" si="70"/>
        <v>1.2</v>
      </c>
      <c r="M310" s="37">
        <f t="shared" si="70"/>
        <v>2</v>
      </c>
      <c r="N310" s="37">
        <f t="shared" si="70"/>
        <v>0.6</v>
      </c>
      <c r="O310" s="422"/>
      <c r="P310" s="208"/>
    </row>
    <row r="311" spans="1:16" ht="24" x14ac:dyDescent="0.25">
      <c r="A311" s="208"/>
      <c r="B311" s="208"/>
      <c r="C311" s="208"/>
      <c r="D311" s="208"/>
      <c r="E311" s="208"/>
      <c r="F311" s="208"/>
      <c r="G311" s="150" t="s">
        <v>9</v>
      </c>
      <c r="H311" s="37">
        <f t="shared" si="63"/>
        <v>0</v>
      </c>
      <c r="I311" s="37">
        <f t="shared" ref="I311:N311" si="71">I231+I236+I241+I246+I251+I256+I261+I266+I271+I276+I281+I286+I291+I296+I301+I306</f>
        <v>0</v>
      </c>
      <c r="J311" s="37">
        <f t="shared" si="71"/>
        <v>0</v>
      </c>
      <c r="K311" s="37">
        <f t="shared" si="71"/>
        <v>0</v>
      </c>
      <c r="L311" s="37">
        <f t="shared" si="71"/>
        <v>0</v>
      </c>
      <c r="M311" s="37">
        <f t="shared" si="71"/>
        <v>0</v>
      </c>
      <c r="N311" s="37">
        <f t="shared" si="71"/>
        <v>0</v>
      </c>
      <c r="O311" s="422"/>
      <c r="P311" s="208"/>
    </row>
    <row r="312" spans="1:16" x14ac:dyDescent="0.25">
      <c r="A312" s="187" t="s">
        <v>294</v>
      </c>
      <c r="B312" s="187"/>
      <c r="C312" s="187"/>
      <c r="D312" s="187"/>
      <c r="E312" s="187"/>
      <c r="F312" s="187"/>
      <c r="G312" s="187"/>
      <c r="H312" s="187"/>
      <c r="I312" s="187"/>
      <c r="J312" s="187"/>
      <c r="K312" s="187"/>
      <c r="L312" s="187"/>
      <c r="M312" s="187"/>
      <c r="N312" s="187"/>
      <c r="O312" s="187"/>
      <c r="P312" s="187"/>
    </row>
    <row r="313" spans="1:16" ht="69" customHeight="1" x14ac:dyDescent="0.25">
      <c r="A313" s="190" t="s">
        <v>2972</v>
      </c>
      <c r="B313" s="189" t="s">
        <v>2973</v>
      </c>
      <c r="C313" s="189" t="s">
        <v>294</v>
      </c>
      <c r="D313" s="189">
        <v>2025</v>
      </c>
      <c r="E313" s="189" t="s">
        <v>2974</v>
      </c>
      <c r="F313" s="205" t="s">
        <v>4097</v>
      </c>
      <c r="G313" s="170" t="s">
        <v>4</v>
      </c>
      <c r="H313" s="32">
        <f>SUM(H314:H317)</f>
        <v>118.39999999999999</v>
      </c>
      <c r="I313" s="32">
        <f t="shared" ref="I313:N313" si="72">SUM(I314:I317)</f>
        <v>118.39999999999999</v>
      </c>
      <c r="J313" s="32">
        <f t="shared" si="72"/>
        <v>0</v>
      </c>
      <c r="K313" s="32">
        <f t="shared" si="72"/>
        <v>0</v>
      </c>
      <c r="L313" s="32">
        <f t="shared" si="72"/>
        <v>0</v>
      </c>
      <c r="M313" s="32">
        <f t="shared" si="72"/>
        <v>0</v>
      </c>
      <c r="N313" s="32">
        <f t="shared" si="72"/>
        <v>0</v>
      </c>
      <c r="O313" s="189">
        <v>912</v>
      </c>
      <c r="P313" s="189" t="s">
        <v>2975</v>
      </c>
    </row>
    <row r="314" spans="1:16" ht="25.5" customHeight="1" x14ac:dyDescent="0.25">
      <c r="A314" s="190"/>
      <c r="B314" s="189"/>
      <c r="C314" s="189"/>
      <c r="D314" s="189"/>
      <c r="E314" s="189"/>
      <c r="F314" s="206"/>
      <c r="G314" s="170" t="s">
        <v>259</v>
      </c>
      <c r="H314" s="32">
        <f>SUM(I314:N314)</f>
        <v>0</v>
      </c>
      <c r="I314" s="32">
        <v>0</v>
      </c>
      <c r="J314" s="32">
        <v>0</v>
      </c>
      <c r="K314" s="32">
        <v>0</v>
      </c>
      <c r="L314" s="32">
        <v>0</v>
      </c>
      <c r="M314" s="32">
        <v>0</v>
      </c>
      <c r="N314" s="32">
        <v>0</v>
      </c>
      <c r="O314" s="189"/>
      <c r="P314" s="189"/>
    </row>
    <row r="315" spans="1:16" ht="36" x14ac:dyDescent="0.25">
      <c r="A315" s="190"/>
      <c r="B315" s="189"/>
      <c r="C315" s="189"/>
      <c r="D315" s="189"/>
      <c r="E315" s="189"/>
      <c r="F315" s="206"/>
      <c r="G315" s="170" t="s">
        <v>7</v>
      </c>
      <c r="H315" s="32">
        <f t="shared" ref="H315:H368" si="73">SUM(I315:N315)</f>
        <v>78.099999999999994</v>
      </c>
      <c r="I315" s="32">
        <v>78.099999999999994</v>
      </c>
      <c r="J315" s="32">
        <v>0</v>
      </c>
      <c r="K315" s="32">
        <v>0</v>
      </c>
      <c r="L315" s="32">
        <v>0</v>
      </c>
      <c r="M315" s="32">
        <v>0</v>
      </c>
      <c r="N315" s="32">
        <v>0</v>
      </c>
      <c r="O315" s="189"/>
      <c r="P315" s="189"/>
    </row>
    <row r="316" spans="1:16" x14ac:dyDescent="0.25">
      <c r="A316" s="190"/>
      <c r="B316" s="189"/>
      <c r="C316" s="189"/>
      <c r="D316" s="189"/>
      <c r="E316" s="189"/>
      <c r="F316" s="206"/>
      <c r="G316" s="170" t="s">
        <v>8</v>
      </c>
      <c r="H316" s="32">
        <f t="shared" si="73"/>
        <v>40.299999999999997</v>
      </c>
      <c r="I316" s="32">
        <v>40.299999999999997</v>
      </c>
      <c r="J316" s="32">
        <v>0</v>
      </c>
      <c r="K316" s="32">
        <v>0</v>
      </c>
      <c r="L316" s="32">
        <v>0</v>
      </c>
      <c r="M316" s="32">
        <v>0</v>
      </c>
      <c r="N316" s="32">
        <v>0</v>
      </c>
      <c r="O316" s="189"/>
      <c r="P316" s="189"/>
    </row>
    <row r="317" spans="1:16" ht="24" x14ac:dyDescent="0.25">
      <c r="A317" s="190"/>
      <c r="B317" s="189"/>
      <c r="C317" s="189"/>
      <c r="D317" s="189"/>
      <c r="E317" s="189"/>
      <c r="F317" s="207"/>
      <c r="G317" s="170" t="s">
        <v>9</v>
      </c>
      <c r="H317" s="32">
        <f t="shared" si="73"/>
        <v>0</v>
      </c>
      <c r="I317" s="32">
        <v>0</v>
      </c>
      <c r="J317" s="32">
        <v>0</v>
      </c>
      <c r="K317" s="32">
        <v>0</v>
      </c>
      <c r="L317" s="32">
        <v>0</v>
      </c>
      <c r="M317" s="32">
        <v>0</v>
      </c>
      <c r="N317" s="32">
        <v>0</v>
      </c>
      <c r="O317" s="189"/>
      <c r="P317" s="189"/>
    </row>
    <row r="318" spans="1:16" ht="78" customHeight="1" x14ac:dyDescent="0.25">
      <c r="A318" s="190" t="s">
        <v>2976</v>
      </c>
      <c r="B318" s="189" t="s">
        <v>2977</v>
      </c>
      <c r="C318" s="189" t="s">
        <v>294</v>
      </c>
      <c r="D318" s="189" t="s">
        <v>2978</v>
      </c>
      <c r="E318" s="189" t="s">
        <v>2979</v>
      </c>
      <c r="F318" s="189" t="s">
        <v>2980</v>
      </c>
      <c r="G318" s="170" t="s">
        <v>4</v>
      </c>
      <c r="H318" s="32">
        <f t="shared" si="73"/>
        <v>6.6</v>
      </c>
      <c r="I318" s="32">
        <v>0.6</v>
      </c>
      <c r="J318" s="32">
        <v>6</v>
      </c>
      <c r="K318" s="32">
        <v>0</v>
      </c>
      <c r="L318" s="32">
        <v>0</v>
      </c>
      <c r="M318" s="32">
        <v>0</v>
      </c>
      <c r="N318" s="32">
        <v>0</v>
      </c>
      <c r="O318" s="189">
        <v>1049</v>
      </c>
      <c r="P318" s="205" t="s">
        <v>4096</v>
      </c>
    </row>
    <row r="319" spans="1:16" x14ac:dyDescent="0.25">
      <c r="A319" s="190"/>
      <c r="B319" s="189"/>
      <c r="C319" s="189"/>
      <c r="D319" s="189"/>
      <c r="E319" s="189"/>
      <c r="F319" s="189"/>
      <c r="G319" s="170" t="s">
        <v>259</v>
      </c>
      <c r="H319" s="32">
        <f t="shared" si="73"/>
        <v>5.9</v>
      </c>
      <c r="I319" s="32">
        <v>0</v>
      </c>
      <c r="J319" s="32">
        <v>5.9</v>
      </c>
      <c r="K319" s="32">
        <v>0</v>
      </c>
      <c r="L319" s="32">
        <v>0</v>
      </c>
      <c r="M319" s="32">
        <v>0</v>
      </c>
      <c r="N319" s="32">
        <v>0</v>
      </c>
      <c r="O319" s="189"/>
      <c r="P319" s="206"/>
    </row>
    <row r="320" spans="1:16" ht="36" x14ac:dyDescent="0.25">
      <c r="A320" s="190"/>
      <c r="B320" s="189"/>
      <c r="C320" s="189"/>
      <c r="D320" s="189"/>
      <c r="E320" s="189"/>
      <c r="F320" s="189"/>
      <c r="G320" s="170" t="s">
        <v>7</v>
      </c>
      <c r="H320" s="32">
        <f t="shared" si="73"/>
        <v>0.1</v>
      </c>
      <c r="I320" s="32">
        <v>0</v>
      </c>
      <c r="J320" s="32">
        <v>0.1</v>
      </c>
      <c r="K320" s="32">
        <v>0</v>
      </c>
      <c r="L320" s="32">
        <v>0</v>
      </c>
      <c r="M320" s="32">
        <v>0</v>
      </c>
      <c r="N320" s="32">
        <v>0</v>
      </c>
      <c r="O320" s="189"/>
      <c r="P320" s="206"/>
    </row>
    <row r="321" spans="1:16" x14ac:dyDescent="0.25">
      <c r="A321" s="190"/>
      <c r="B321" s="189"/>
      <c r="C321" s="189"/>
      <c r="D321" s="189"/>
      <c r="E321" s="189"/>
      <c r="F321" s="189"/>
      <c r="G321" s="170" t="s">
        <v>8</v>
      </c>
      <c r="H321" s="32">
        <f t="shared" si="73"/>
        <v>0.6</v>
      </c>
      <c r="I321" s="32">
        <v>0.6</v>
      </c>
      <c r="J321" s="32">
        <v>0</v>
      </c>
      <c r="K321" s="32">
        <v>0</v>
      </c>
      <c r="L321" s="32">
        <v>0</v>
      </c>
      <c r="M321" s="32">
        <v>0</v>
      </c>
      <c r="N321" s="32">
        <v>0</v>
      </c>
      <c r="O321" s="189"/>
      <c r="P321" s="206"/>
    </row>
    <row r="322" spans="1:16" ht="24" x14ac:dyDescent="0.25">
      <c r="A322" s="190"/>
      <c r="B322" s="189"/>
      <c r="C322" s="189"/>
      <c r="D322" s="189"/>
      <c r="E322" s="189"/>
      <c r="F322" s="189"/>
      <c r="G322" s="170" t="s">
        <v>9</v>
      </c>
      <c r="H322" s="32">
        <f t="shared" si="73"/>
        <v>0</v>
      </c>
      <c r="I322" s="32">
        <v>0</v>
      </c>
      <c r="J322" s="32">
        <v>0</v>
      </c>
      <c r="K322" s="32">
        <v>0</v>
      </c>
      <c r="L322" s="32">
        <v>0</v>
      </c>
      <c r="M322" s="32">
        <v>0</v>
      </c>
      <c r="N322" s="32">
        <v>0</v>
      </c>
      <c r="O322" s="189"/>
      <c r="P322" s="207"/>
    </row>
    <row r="323" spans="1:16" ht="36" customHeight="1" x14ac:dyDescent="0.25">
      <c r="A323" s="190" t="s">
        <v>2981</v>
      </c>
      <c r="B323" s="189" t="s">
        <v>2977</v>
      </c>
      <c r="C323" s="189" t="s">
        <v>294</v>
      </c>
      <c r="D323" s="189" t="s">
        <v>2982</v>
      </c>
      <c r="E323" s="189" t="s">
        <v>2983</v>
      </c>
      <c r="F323" s="189" t="s">
        <v>2980</v>
      </c>
      <c r="G323" s="170" t="s">
        <v>4</v>
      </c>
      <c r="H323" s="32">
        <f t="shared" si="73"/>
        <v>13.6</v>
      </c>
      <c r="I323" s="32">
        <v>0</v>
      </c>
      <c r="J323" s="32">
        <v>1.6</v>
      </c>
      <c r="K323" s="32">
        <v>12</v>
      </c>
      <c r="L323" s="32">
        <v>0</v>
      </c>
      <c r="M323" s="32">
        <v>0</v>
      </c>
      <c r="N323" s="32">
        <v>0</v>
      </c>
      <c r="O323" s="189">
        <v>905</v>
      </c>
      <c r="P323" s="431"/>
    </row>
    <row r="324" spans="1:16" x14ac:dyDescent="0.25">
      <c r="A324" s="190"/>
      <c r="B324" s="189"/>
      <c r="C324" s="189"/>
      <c r="D324" s="189"/>
      <c r="E324" s="189"/>
      <c r="F324" s="189"/>
      <c r="G324" s="170" t="s">
        <v>259</v>
      </c>
      <c r="H324" s="32">
        <f t="shared" si="73"/>
        <v>11.9</v>
      </c>
      <c r="I324" s="32">
        <v>0</v>
      </c>
      <c r="J324" s="32">
        <v>0</v>
      </c>
      <c r="K324" s="32">
        <v>11.9</v>
      </c>
      <c r="L324" s="32">
        <v>0</v>
      </c>
      <c r="M324" s="32">
        <v>0</v>
      </c>
      <c r="N324" s="32">
        <v>0</v>
      </c>
      <c r="O324" s="189"/>
      <c r="P324" s="431"/>
    </row>
    <row r="325" spans="1:16" ht="36" x14ac:dyDescent="0.25">
      <c r="A325" s="190"/>
      <c r="B325" s="189"/>
      <c r="C325" s="189"/>
      <c r="D325" s="189"/>
      <c r="E325" s="189"/>
      <c r="F325" s="189"/>
      <c r="G325" s="170" t="s">
        <v>7</v>
      </c>
      <c r="H325" s="32">
        <f t="shared" si="73"/>
        <v>0.1</v>
      </c>
      <c r="I325" s="32">
        <v>0</v>
      </c>
      <c r="J325" s="32">
        <v>0</v>
      </c>
      <c r="K325" s="32">
        <v>0.1</v>
      </c>
      <c r="L325" s="32">
        <v>0</v>
      </c>
      <c r="M325" s="32">
        <v>0</v>
      </c>
      <c r="N325" s="32">
        <v>0</v>
      </c>
      <c r="O325" s="189"/>
      <c r="P325" s="431"/>
    </row>
    <row r="326" spans="1:16" x14ac:dyDescent="0.25">
      <c r="A326" s="190"/>
      <c r="B326" s="189"/>
      <c r="C326" s="189"/>
      <c r="D326" s="189"/>
      <c r="E326" s="189"/>
      <c r="F326" s="189"/>
      <c r="G326" s="170" t="s">
        <v>8</v>
      </c>
      <c r="H326" s="32">
        <f t="shared" si="73"/>
        <v>1.6</v>
      </c>
      <c r="I326" s="32">
        <v>0</v>
      </c>
      <c r="J326" s="32">
        <v>1.6</v>
      </c>
      <c r="K326" s="32">
        <v>0</v>
      </c>
      <c r="L326" s="32">
        <v>0</v>
      </c>
      <c r="M326" s="32">
        <v>0</v>
      </c>
      <c r="N326" s="32">
        <v>0</v>
      </c>
      <c r="O326" s="189"/>
      <c r="P326" s="431"/>
    </row>
    <row r="327" spans="1:16" ht="24" x14ac:dyDescent="0.25">
      <c r="A327" s="190"/>
      <c r="B327" s="189"/>
      <c r="C327" s="189"/>
      <c r="D327" s="189"/>
      <c r="E327" s="189"/>
      <c r="F327" s="189"/>
      <c r="G327" s="170" t="s">
        <v>9</v>
      </c>
      <c r="H327" s="32">
        <f t="shared" si="73"/>
        <v>0</v>
      </c>
      <c r="I327" s="32">
        <v>0</v>
      </c>
      <c r="J327" s="32">
        <v>0</v>
      </c>
      <c r="K327" s="32">
        <v>0</v>
      </c>
      <c r="L327" s="32">
        <v>0</v>
      </c>
      <c r="M327" s="32">
        <v>0</v>
      </c>
      <c r="N327" s="32">
        <v>0</v>
      </c>
      <c r="O327" s="189"/>
      <c r="P327" s="431"/>
    </row>
    <row r="328" spans="1:16" ht="36" customHeight="1" x14ac:dyDescent="0.25">
      <c r="A328" s="190" t="s">
        <v>2984</v>
      </c>
      <c r="B328" s="189" t="s">
        <v>2977</v>
      </c>
      <c r="C328" s="189" t="s">
        <v>294</v>
      </c>
      <c r="D328" s="189" t="s">
        <v>2985</v>
      </c>
      <c r="E328" s="192" t="s">
        <v>2986</v>
      </c>
      <c r="F328" s="189" t="s">
        <v>2980</v>
      </c>
      <c r="G328" s="170" t="s">
        <v>4</v>
      </c>
      <c r="H328" s="32">
        <f t="shared" si="73"/>
        <v>25.3</v>
      </c>
      <c r="I328" s="32">
        <v>0</v>
      </c>
      <c r="J328" s="32">
        <v>0</v>
      </c>
      <c r="K328" s="32">
        <v>2.2000000000000002</v>
      </c>
      <c r="L328" s="32">
        <v>23.1</v>
      </c>
      <c r="M328" s="32">
        <v>0</v>
      </c>
      <c r="N328" s="32">
        <v>0</v>
      </c>
      <c r="O328" s="189">
        <v>1073</v>
      </c>
      <c r="P328" s="205" t="s">
        <v>4098</v>
      </c>
    </row>
    <row r="329" spans="1:16" x14ac:dyDescent="0.25">
      <c r="A329" s="190"/>
      <c r="B329" s="189"/>
      <c r="C329" s="189"/>
      <c r="D329" s="189"/>
      <c r="E329" s="192"/>
      <c r="F329" s="189"/>
      <c r="G329" s="170" t="s">
        <v>259</v>
      </c>
      <c r="H329" s="32">
        <f t="shared" si="73"/>
        <v>17.8</v>
      </c>
      <c r="I329" s="32">
        <v>0</v>
      </c>
      <c r="J329" s="32">
        <v>0</v>
      </c>
      <c r="K329" s="32">
        <v>0</v>
      </c>
      <c r="L329" s="32">
        <v>17.8</v>
      </c>
      <c r="M329" s="32">
        <v>0</v>
      </c>
      <c r="N329" s="32">
        <v>0</v>
      </c>
      <c r="O329" s="189"/>
      <c r="P329" s="206"/>
    </row>
    <row r="330" spans="1:16" ht="36" x14ac:dyDescent="0.25">
      <c r="A330" s="190"/>
      <c r="B330" s="189"/>
      <c r="C330" s="189"/>
      <c r="D330" s="189"/>
      <c r="E330" s="192"/>
      <c r="F330" s="189"/>
      <c r="G330" s="170" t="s">
        <v>7</v>
      </c>
      <c r="H330" s="32">
        <f t="shared" si="73"/>
        <v>5</v>
      </c>
      <c r="I330" s="32">
        <v>0</v>
      </c>
      <c r="J330" s="32">
        <v>0</v>
      </c>
      <c r="K330" s="32">
        <v>0</v>
      </c>
      <c r="L330" s="32">
        <v>5</v>
      </c>
      <c r="M330" s="32">
        <v>0</v>
      </c>
      <c r="N330" s="32">
        <v>0</v>
      </c>
      <c r="O330" s="189"/>
      <c r="P330" s="206"/>
    </row>
    <row r="331" spans="1:16" x14ac:dyDescent="0.25">
      <c r="A331" s="190"/>
      <c r="B331" s="189"/>
      <c r="C331" s="189"/>
      <c r="D331" s="189"/>
      <c r="E331" s="192"/>
      <c r="F331" s="189"/>
      <c r="G331" s="170" t="s">
        <v>8</v>
      </c>
      <c r="H331" s="32">
        <f t="shared" si="73"/>
        <v>2.5</v>
      </c>
      <c r="I331" s="32">
        <v>0</v>
      </c>
      <c r="J331" s="32">
        <v>0</v>
      </c>
      <c r="K331" s="32">
        <v>2.2000000000000002</v>
      </c>
      <c r="L331" s="32">
        <v>0.3</v>
      </c>
      <c r="M331" s="32">
        <v>0</v>
      </c>
      <c r="N331" s="32">
        <v>0</v>
      </c>
      <c r="O331" s="189"/>
      <c r="P331" s="206"/>
    </row>
    <row r="332" spans="1:16" ht="24" x14ac:dyDescent="0.25">
      <c r="A332" s="190"/>
      <c r="B332" s="189"/>
      <c r="C332" s="189"/>
      <c r="D332" s="189"/>
      <c r="E332" s="192"/>
      <c r="F332" s="189"/>
      <c r="G332" s="170" t="s">
        <v>9</v>
      </c>
      <c r="H332" s="32">
        <f t="shared" si="73"/>
        <v>0</v>
      </c>
      <c r="I332" s="32">
        <v>0</v>
      </c>
      <c r="J332" s="32">
        <v>0</v>
      </c>
      <c r="K332" s="32">
        <v>0</v>
      </c>
      <c r="L332" s="32">
        <v>0</v>
      </c>
      <c r="M332" s="32">
        <v>0</v>
      </c>
      <c r="N332" s="32">
        <v>0</v>
      </c>
      <c r="O332" s="189"/>
      <c r="P332" s="207"/>
    </row>
    <row r="333" spans="1:16" ht="36" customHeight="1" x14ac:dyDescent="0.25">
      <c r="A333" s="190" t="s">
        <v>2987</v>
      </c>
      <c r="B333" s="189" t="s">
        <v>2977</v>
      </c>
      <c r="C333" s="189" t="s">
        <v>294</v>
      </c>
      <c r="D333" s="189" t="s">
        <v>2988</v>
      </c>
      <c r="E333" s="192" t="s">
        <v>2979</v>
      </c>
      <c r="F333" s="189" t="s">
        <v>2980</v>
      </c>
      <c r="G333" s="170" t="s">
        <v>4</v>
      </c>
      <c r="H333" s="32">
        <f t="shared" si="73"/>
        <v>27.3</v>
      </c>
      <c r="I333" s="32">
        <v>0</v>
      </c>
      <c r="J333" s="32">
        <v>0</v>
      </c>
      <c r="K333" s="32">
        <v>0</v>
      </c>
      <c r="L333" s="32">
        <v>2.2000000000000002</v>
      </c>
      <c r="M333" s="32">
        <v>25.1</v>
      </c>
      <c r="N333" s="32">
        <v>0</v>
      </c>
      <c r="O333" s="189">
        <v>1144</v>
      </c>
      <c r="P333" s="189"/>
    </row>
    <row r="334" spans="1:16" x14ac:dyDescent="0.25">
      <c r="A334" s="190"/>
      <c r="B334" s="189"/>
      <c r="C334" s="189"/>
      <c r="D334" s="189"/>
      <c r="E334" s="192"/>
      <c r="F334" s="189"/>
      <c r="G334" s="170" t="s">
        <v>259</v>
      </c>
      <c r="H334" s="32">
        <f t="shared" si="73"/>
        <v>19.8</v>
      </c>
      <c r="I334" s="32">
        <v>0</v>
      </c>
      <c r="J334" s="32">
        <v>0</v>
      </c>
      <c r="K334" s="32">
        <v>0</v>
      </c>
      <c r="L334" s="32">
        <v>0</v>
      </c>
      <c r="M334" s="32">
        <v>19.8</v>
      </c>
      <c r="N334" s="32">
        <v>0</v>
      </c>
      <c r="O334" s="189"/>
      <c r="P334" s="189"/>
    </row>
    <row r="335" spans="1:16" ht="36" x14ac:dyDescent="0.25">
      <c r="A335" s="190"/>
      <c r="B335" s="189"/>
      <c r="C335" s="189"/>
      <c r="D335" s="189"/>
      <c r="E335" s="192"/>
      <c r="F335" s="189"/>
      <c r="G335" s="170" t="s">
        <v>7</v>
      </c>
      <c r="H335" s="32">
        <f t="shared" si="73"/>
        <v>5</v>
      </c>
      <c r="I335" s="32">
        <v>0</v>
      </c>
      <c r="J335" s="32">
        <v>0</v>
      </c>
      <c r="K335" s="32">
        <v>0</v>
      </c>
      <c r="L335" s="32">
        <v>0</v>
      </c>
      <c r="M335" s="32">
        <v>5</v>
      </c>
      <c r="N335" s="32">
        <v>0</v>
      </c>
      <c r="O335" s="189"/>
      <c r="P335" s="189"/>
    </row>
    <row r="336" spans="1:16" x14ac:dyDescent="0.25">
      <c r="A336" s="190"/>
      <c r="B336" s="189"/>
      <c r="C336" s="189"/>
      <c r="D336" s="189"/>
      <c r="E336" s="192"/>
      <c r="F336" s="189"/>
      <c r="G336" s="170" t="s">
        <v>8</v>
      </c>
      <c r="H336" s="32">
        <f t="shared" si="73"/>
        <v>2.5</v>
      </c>
      <c r="I336" s="32">
        <v>0</v>
      </c>
      <c r="J336" s="32">
        <v>0</v>
      </c>
      <c r="K336" s="32">
        <v>0</v>
      </c>
      <c r="L336" s="32">
        <v>2.2000000000000002</v>
      </c>
      <c r="M336" s="32">
        <v>0.3</v>
      </c>
      <c r="N336" s="32">
        <v>0</v>
      </c>
      <c r="O336" s="189"/>
      <c r="P336" s="189"/>
    </row>
    <row r="337" spans="1:16" ht="24" x14ac:dyDescent="0.25">
      <c r="A337" s="190"/>
      <c r="B337" s="189"/>
      <c r="C337" s="189"/>
      <c r="D337" s="189"/>
      <c r="E337" s="192"/>
      <c r="F337" s="189"/>
      <c r="G337" s="170" t="s">
        <v>9</v>
      </c>
      <c r="H337" s="32">
        <f t="shared" si="73"/>
        <v>0</v>
      </c>
      <c r="I337" s="32">
        <v>0</v>
      </c>
      <c r="J337" s="32">
        <v>0</v>
      </c>
      <c r="K337" s="32">
        <v>0</v>
      </c>
      <c r="L337" s="32">
        <v>0</v>
      </c>
      <c r="M337" s="32">
        <v>0</v>
      </c>
      <c r="N337" s="32">
        <v>0</v>
      </c>
      <c r="O337" s="189"/>
      <c r="P337" s="189"/>
    </row>
    <row r="338" spans="1:16" ht="36" customHeight="1" x14ac:dyDescent="0.25">
      <c r="A338" s="190" t="s">
        <v>2989</v>
      </c>
      <c r="B338" s="189" t="s">
        <v>2977</v>
      </c>
      <c r="C338" s="189" t="s">
        <v>294</v>
      </c>
      <c r="D338" s="189" t="s">
        <v>2990</v>
      </c>
      <c r="E338" s="192" t="s">
        <v>2991</v>
      </c>
      <c r="F338" s="189" t="s">
        <v>2980</v>
      </c>
      <c r="G338" s="170" t="s">
        <v>4</v>
      </c>
      <c r="H338" s="32">
        <f t="shared" si="73"/>
        <v>13.6</v>
      </c>
      <c r="I338" s="32">
        <v>0.6</v>
      </c>
      <c r="J338" s="32">
        <v>5</v>
      </c>
      <c r="K338" s="32">
        <v>8</v>
      </c>
      <c r="L338" s="32">
        <v>0</v>
      </c>
      <c r="M338" s="32">
        <v>0</v>
      </c>
      <c r="N338" s="32">
        <v>0</v>
      </c>
      <c r="O338" s="189">
        <v>1073</v>
      </c>
      <c r="P338" s="189" t="s">
        <v>2992</v>
      </c>
    </row>
    <row r="339" spans="1:16" x14ac:dyDescent="0.25">
      <c r="A339" s="190"/>
      <c r="B339" s="189"/>
      <c r="C339" s="189"/>
      <c r="D339" s="189"/>
      <c r="E339" s="192"/>
      <c r="F339" s="189"/>
      <c r="G339" s="170" t="s">
        <v>259</v>
      </c>
      <c r="H339" s="32">
        <f t="shared" si="73"/>
        <v>12.8</v>
      </c>
      <c r="I339" s="32">
        <v>0</v>
      </c>
      <c r="J339" s="32">
        <v>5</v>
      </c>
      <c r="K339" s="32">
        <v>7.8</v>
      </c>
      <c r="L339" s="32">
        <v>0</v>
      </c>
      <c r="M339" s="32">
        <v>0</v>
      </c>
      <c r="N339" s="32">
        <v>0</v>
      </c>
      <c r="O339" s="189"/>
      <c r="P339" s="189"/>
    </row>
    <row r="340" spans="1:16" ht="36" x14ac:dyDescent="0.25">
      <c r="A340" s="190"/>
      <c r="B340" s="189"/>
      <c r="C340" s="189"/>
      <c r="D340" s="189"/>
      <c r="E340" s="192"/>
      <c r="F340" s="189"/>
      <c r="G340" s="170" t="s">
        <v>7</v>
      </c>
      <c r="H340" s="32">
        <f t="shared" si="73"/>
        <v>0.1</v>
      </c>
      <c r="I340" s="32">
        <v>0</v>
      </c>
      <c r="J340" s="32">
        <v>0</v>
      </c>
      <c r="K340" s="32">
        <v>0.1</v>
      </c>
      <c r="L340" s="32">
        <v>0</v>
      </c>
      <c r="M340" s="32">
        <v>0</v>
      </c>
      <c r="N340" s="32">
        <v>0</v>
      </c>
      <c r="O340" s="189"/>
      <c r="P340" s="189"/>
    </row>
    <row r="341" spans="1:16" x14ac:dyDescent="0.25">
      <c r="A341" s="190"/>
      <c r="B341" s="189"/>
      <c r="C341" s="189"/>
      <c r="D341" s="189"/>
      <c r="E341" s="192"/>
      <c r="F341" s="189"/>
      <c r="G341" s="170" t="s">
        <v>8</v>
      </c>
      <c r="H341" s="32">
        <f t="shared" si="73"/>
        <v>0.7</v>
      </c>
      <c r="I341" s="32">
        <v>0.6</v>
      </c>
      <c r="J341" s="32">
        <v>0</v>
      </c>
      <c r="K341" s="32">
        <v>0.1</v>
      </c>
      <c r="L341" s="32">
        <v>0</v>
      </c>
      <c r="M341" s="32">
        <v>0</v>
      </c>
      <c r="N341" s="32">
        <v>0</v>
      </c>
      <c r="O341" s="189"/>
      <c r="P341" s="189"/>
    </row>
    <row r="342" spans="1:16" ht="24" x14ac:dyDescent="0.25">
      <c r="A342" s="190"/>
      <c r="B342" s="189"/>
      <c r="C342" s="189"/>
      <c r="D342" s="189"/>
      <c r="E342" s="192"/>
      <c r="F342" s="189"/>
      <c r="G342" s="170" t="s">
        <v>9</v>
      </c>
      <c r="H342" s="32">
        <f t="shared" si="73"/>
        <v>0</v>
      </c>
      <c r="I342" s="32">
        <v>0</v>
      </c>
      <c r="J342" s="32">
        <v>0</v>
      </c>
      <c r="K342" s="32">
        <v>0</v>
      </c>
      <c r="L342" s="32">
        <v>0</v>
      </c>
      <c r="M342" s="32">
        <v>0</v>
      </c>
      <c r="N342" s="32">
        <v>0</v>
      </c>
      <c r="O342" s="189"/>
      <c r="P342" s="189"/>
    </row>
    <row r="343" spans="1:16" ht="36" customHeight="1" x14ac:dyDescent="0.25">
      <c r="A343" s="190" t="s">
        <v>2993</v>
      </c>
      <c r="B343" s="189" t="s">
        <v>2994</v>
      </c>
      <c r="C343" s="189" t="s">
        <v>294</v>
      </c>
      <c r="D343" s="189" t="s">
        <v>44</v>
      </c>
      <c r="E343" s="189" t="s">
        <v>2995</v>
      </c>
      <c r="F343" s="189" t="s">
        <v>2996</v>
      </c>
      <c r="G343" s="170" t="s">
        <v>4</v>
      </c>
      <c r="H343" s="32">
        <f t="shared" si="73"/>
        <v>6.6</v>
      </c>
      <c r="I343" s="32">
        <v>0</v>
      </c>
      <c r="J343" s="32">
        <v>0</v>
      </c>
      <c r="K343" s="32">
        <v>0</v>
      </c>
      <c r="L343" s="32">
        <v>0</v>
      </c>
      <c r="M343" s="32">
        <v>1.6</v>
      </c>
      <c r="N343" s="32">
        <v>5</v>
      </c>
      <c r="O343" s="204">
        <v>5000</v>
      </c>
      <c r="P343" s="189" t="s">
        <v>2997</v>
      </c>
    </row>
    <row r="344" spans="1:16" x14ac:dyDescent="0.25">
      <c r="A344" s="190"/>
      <c r="B344" s="189"/>
      <c r="C344" s="189"/>
      <c r="D344" s="189"/>
      <c r="E344" s="189"/>
      <c r="F344" s="189"/>
      <c r="G344" s="170" t="s">
        <v>6</v>
      </c>
      <c r="H344" s="32">
        <f t="shared" si="73"/>
        <v>0</v>
      </c>
      <c r="I344" s="32">
        <v>0</v>
      </c>
      <c r="J344" s="32">
        <v>0</v>
      </c>
      <c r="K344" s="32">
        <v>0</v>
      </c>
      <c r="L344" s="32">
        <v>0</v>
      </c>
      <c r="M344" s="32">
        <v>0</v>
      </c>
      <c r="N344" s="32">
        <v>0</v>
      </c>
      <c r="O344" s="204"/>
      <c r="P344" s="189"/>
    </row>
    <row r="345" spans="1:16" ht="36" x14ac:dyDescent="0.25">
      <c r="A345" s="190"/>
      <c r="B345" s="189"/>
      <c r="C345" s="189"/>
      <c r="D345" s="189"/>
      <c r="E345" s="189"/>
      <c r="F345" s="189"/>
      <c r="G345" s="170" t="s">
        <v>7</v>
      </c>
      <c r="H345" s="32">
        <f t="shared" si="73"/>
        <v>6.1</v>
      </c>
      <c r="I345" s="32">
        <v>0</v>
      </c>
      <c r="J345" s="32">
        <v>0</v>
      </c>
      <c r="K345" s="32">
        <v>0</v>
      </c>
      <c r="L345" s="32">
        <v>0</v>
      </c>
      <c r="M345" s="32">
        <v>1.5</v>
      </c>
      <c r="N345" s="32">
        <v>4.5999999999999996</v>
      </c>
      <c r="O345" s="204"/>
      <c r="P345" s="189"/>
    </row>
    <row r="346" spans="1:16" x14ac:dyDescent="0.25">
      <c r="A346" s="190"/>
      <c r="B346" s="189"/>
      <c r="C346" s="189"/>
      <c r="D346" s="189"/>
      <c r="E346" s="189"/>
      <c r="F346" s="189"/>
      <c r="G346" s="170" t="s">
        <v>8</v>
      </c>
      <c r="H346" s="32">
        <f t="shared" si="73"/>
        <v>0.6</v>
      </c>
      <c r="I346" s="32">
        <v>0</v>
      </c>
      <c r="J346" s="32">
        <v>0</v>
      </c>
      <c r="K346" s="32">
        <v>0</v>
      </c>
      <c r="L346" s="32">
        <v>0</v>
      </c>
      <c r="M346" s="32">
        <v>0.1</v>
      </c>
      <c r="N346" s="32">
        <v>0.5</v>
      </c>
      <c r="O346" s="204"/>
      <c r="P346" s="189"/>
    </row>
    <row r="347" spans="1:16" ht="24" x14ac:dyDescent="0.25">
      <c r="A347" s="190"/>
      <c r="B347" s="189"/>
      <c r="C347" s="189"/>
      <c r="D347" s="189"/>
      <c r="E347" s="189"/>
      <c r="F347" s="189"/>
      <c r="G347" s="170" t="s">
        <v>9</v>
      </c>
      <c r="H347" s="32">
        <f t="shared" si="73"/>
        <v>0</v>
      </c>
      <c r="I347" s="32">
        <v>0</v>
      </c>
      <c r="J347" s="32">
        <v>0</v>
      </c>
      <c r="K347" s="32">
        <v>0</v>
      </c>
      <c r="L347" s="32">
        <v>0</v>
      </c>
      <c r="M347" s="32">
        <v>0</v>
      </c>
      <c r="N347" s="32">
        <v>0</v>
      </c>
      <c r="O347" s="204"/>
      <c r="P347" s="189"/>
    </row>
    <row r="348" spans="1:16" ht="36" customHeight="1" x14ac:dyDescent="0.25">
      <c r="A348" s="190" t="s">
        <v>2998</v>
      </c>
      <c r="B348" s="189" t="s">
        <v>2999</v>
      </c>
      <c r="C348" s="189" t="s">
        <v>294</v>
      </c>
      <c r="D348" s="189">
        <v>2025</v>
      </c>
      <c r="E348" s="189"/>
      <c r="F348" s="189" t="s">
        <v>1409</v>
      </c>
      <c r="G348" s="170" t="s">
        <v>4</v>
      </c>
      <c r="H348" s="32">
        <f t="shared" si="73"/>
        <v>0</v>
      </c>
      <c r="I348" s="32">
        <v>0</v>
      </c>
      <c r="J348" s="32">
        <v>0</v>
      </c>
      <c r="K348" s="32">
        <v>0</v>
      </c>
      <c r="L348" s="32">
        <v>0</v>
      </c>
      <c r="M348" s="32">
        <v>0</v>
      </c>
      <c r="N348" s="32">
        <v>0</v>
      </c>
      <c r="O348" s="204">
        <v>5000</v>
      </c>
      <c r="P348" s="189" t="s">
        <v>2997</v>
      </c>
    </row>
    <row r="349" spans="1:16" x14ac:dyDescent="0.25">
      <c r="A349" s="190"/>
      <c r="B349" s="189"/>
      <c r="C349" s="189"/>
      <c r="D349" s="189"/>
      <c r="E349" s="189"/>
      <c r="F349" s="189"/>
      <c r="G349" s="170" t="s">
        <v>6</v>
      </c>
      <c r="H349" s="32">
        <f t="shared" si="73"/>
        <v>0</v>
      </c>
      <c r="I349" s="32">
        <v>0</v>
      </c>
      <c r="J349" s="32">
        <v>0</v>
      </c>
      <c r="K349" s="32">
        <v>0</v>
      </c>
      <c r="L349" s="32">
        <v>0</v>
      </c>
      <c r="M349" s="32">
        <v>0</v>
      </c>
      <c r="N349" s="32">
        <v>0</v>
      </c>
      <c r="O349" s="204"/>
      <c r="P349" s="189"/>
    </row>
    <row r="350" spans="1:16" ht="36" x14ac:dyDescent="0.25">
      <c r="A350" s="190"/>
      <c r="B350" s="189"/>
      <c r="C350" s="189"/>
      <c r="D350" s="189"/>
      <c r="E350" s="189"/>
      <c r="F350" s="189"/>
      <c r="G350" s="170" t="s">
        <v>7</v>
      </c>
      <c r="H350" s="32">
        <f t="shared" si="73"/>
        <v>0</v>
      </c>
      <c r="I350" s="32">
        <v>0</v>
      </c>
      <c r="J350" s="32">
        <v>0</v>
      </c>
      <c r="K350" s="32">
        <v>0</v>
      </c>
      <c r="L350" s="32">
        <v>0</v>
      </c>
      <c r="M350" s="32">
        <v>0</v>
      </c>
      <c r="N350" s="32">
        <v>0</v>
      </c>
      <c r="O350" s="204"/>
      <c r="P350" s="189"/>
    </row>
    <row r="351" spans="1:16" x14ac:dyDescent="0.25">
      <c r="A351" s="190"/>
      <c r="B351" s="189"/>
      <c r="C351" s="189"/>
      <c r="D351" s="189"/>
      <c r="E351" s="189"/>
      <c r="F351" s="189"/>
      <c r="G351" s="170" t="s">
        <v>8</v>
      </c>
      <c r="H351" s="32">
        <f t="shared" si="73"/>
        <v>0</v>
      </c>
      <c r="I351" s="32">
        <v>0</v>
      </c>
      <c r="J351" s="32">
        <v>0</v>
      </c>
      <c r="K351" s="32">
        <v>0</v>
      </c>
      <c r="L351" s="32">
        <v>0</v>
      </c>
      <c r="M351" s="32">
        <v>0</v>
      </c>
      <c r="N351" s="32">
        <v>0</v>
      </c>
      <c r="O351" s="204"/>
      <c r="P351" s="189"/>
    </row>
    <row r="352" spans="1:16" ht="24" x14ac:dyDescent="0.25">
      <c r="A352" s="190"/>
      <c r="B352" s="189"/>
      <c r="C352" s="189"/>
      <c r="D352" s="189"/>
      <c r="E352" s="189"/>
      <c r="F352" s="189"/>
      <c r="G352" s="170" t="s">
        <v>9</v>
      </c>
      <c r="H352" s="32">
        <f t="shared" si="73"/>
        <v>0</v>
      </c>
      <c r="I352" s="32">
        <v>0</v>
      </c>
      <c r="J352" s="32">
        <v>0</v>
      </c>
      <c r="K352" s="32">
        <v>0</v>
      </c>
      <c r="L352" s="32">
        <v>0</v>
      </c>
      <c r="M352" s="32">
        <v>0</v>
      </c>
      <c r="N352" s="32">
        <v>0</v>
      </c>
      <c r="O352" s="204"/>
      <c r="P352" s="189"/>
    </row>
    <row r="353" spans="1:16" ht="36" customHeight="1" x14ac:dyDescent="0.25">
      <c r="A353" s="190" t="s">
        <v>3000</v>
      </c>
      <c r="B353" s="189" t="s">
        <v>327</v>
      </c>
      <c r="C353" s="189" t="s">
        <v>294</v>
      </c>
      <c r="D353" s="189">
        <v>2027</v>
      </c>
      <c r="E353" s="189" t="s">
        <v>3001</v>
      </c>
      <c r="F353" s="189" t="s">
        <v>1409</v>
      </c>
      <c r="G353" s="170" t="s">
        <v>4</v>
      </c>
      <c r="H353" s="32">
        <f t="shared" si="73"/>
        <v>15</v>
      </c>
      <c r="I353" s="32">
        <v>0</v>
      </c>
      <c r="J353" s="32">
        <v>0</v>
      </c>
      <c r="K353" s="32">
        <v>15</v>
      </c>
      <c r="L353" s="32">
        <v>0</v>
      </c>
      <c r="M353" s="32">
        <v>0</v>
      </c>
      <c r="N353" s="32">
        <v>0</v>
      </c>
      <c r="O353" s="204">
        <v>30000</v>
      </c>
      <c r="P353" s="189" t="s">
        <v>310</v>
      </c>
    </row>
    <row r="354" spans="1:16" x14ac:dyDescent="0.25">
      <c r="A354" s="190"/>
      <c r="B354" s="189"/>
      <c r="C354" s="189"/>
      <c r="D354" s="189"/>
      <c r="E354" s="189"/>
      <c r="F354" s="189"/>
      <c r="G354" s="170" t="s">
        <v>6</v>
      </c>
      <c r="H354" s="32">
        <f t="shared" si="73"/>
        <v>14.8</v>
      </c>
      <c r="I354" s="32">
        <v>0</v>
      </c>
      <c r="J354" s="32">
        <v>0</v>
      </c>
      <c r="K354" s="32">
        <v>14.8</v>
      </c>
      <c r="L354" s="32">
        <v>0</v>
      </c>
      <c r="M354" s="32">
        <v>0</v>
      </c>
      <c r="N354" s="32">
        <v>0</v>
      </c>
      <c r="O354" s="204"/>
      <c r="P354" s="189"/>
    </row>
    <row r="355" spans="1:16" ht="36" x14ac:dyDescent="0.25">
      <c r="A355" s="190"/>
      <c r="B355" s="189"/>
      <c r="C355" s="189"/>
      <c r="D355" s="189"/>
      <c r="E355" s="189"/>
      <c r="F355" s="189"/>
      <c r="G355" s="170" t="s">
        <v>7</v>
      </c>
      <c r="H355" s="32">
        <f t="shared" si="73"/>
        <v>0.2</v>
      </c>
      <c r="I355" s="32">
        <v>0</v>
      </c>
      <c r="J355" s="32">
        <v>0</v>
      </c>
      <c r="K355" s="32">
        <v>0.2</v>
      </c>
      <c r="L355" s="32">
        <v>0</v>
      </c>
      <c r="M355" s="32">
        <v>0</v>
      </c>
      <c r="N355" s="32">
        <v>0</v>
      </c>
      <c r="O355" s="204"/>
      <c r="P355" s="189"/>
    </row>
    <row r="356" spans="1:16" x14ac:dyDescent="0.25">
      <c r="A356" s="190"/>
      <c r="B356" s="189"/>
      <c r="C356" s="189"/>
      <c r="D356" s="189"/>
      <c r="E356" s="189"/>
      <c r="F356" s="189"/>
      <c r="G356" s="170" t="s">
        <v>8</v>
      </c>
      <c r="H356" s="32">
        <f t="shared" si="73"/>
        <v>0</v>
      </c>
      <c r="I356" s="32">
        <v>0</v>
      </c>
      <c r="J356" s="32">
        <v>0</v>
      </c>
      <c r="K356" s="32">
        <v>0</v>
      </c>
      <c r="L356" s="32">
        <v>0</v>
      </c>
      <c r="M356" s="32">
        <v>0</v>
      </c>
      <c r="N356" s="32">
        <v>0</v>
      </c>
      <c r="O356" s="204"/>
      <c r="P356" s="189"/>
    </row>
    <row r="357" spans="1:16" ht="24" x14ac:dyDescent="0.25">
      <c r="A357" s="190"/>
      <c r="B357" s="189"/>
      <c r="C357" s="189"/>
      <c r="D357" s="189"/>
      <c r="E357" s="189"/>
      <c r="F357" s="189"/>
      <c r="G357" s="170" t="s">
        <v>9</v>
      </c>
      <c r="H357" s="32">
        <f t="shared" si="73"/>
        <v>0</v>
      </c>
      <c r="I357" s="32">
        <v>0</v>
      </c>
      <c r="J357" s="32">
        <v>0</v>
      </c>
      <c r="K357" s="32">
        <v>0</v>
      </c>
      <c r="L357" s="32">
        <v>0</v>
      </c>
      <c r="M357" s="32">
        <v>0</v>
      </c>
      <c r="N357" s="32">
        <v>0</v>
      </c>
      <c r="O357" s="204"/>
      <c r="P357" s="189"/>
    </row>
    <row r="358" spans="1:16" ht="36" customHeight="1" x14ac:dyDescent="0.25">
      <c r="A358" s="190" t="s">
        <v>3002</v>
      </c>
      <c r="B358" s="189" t="s">
        <v>3003</v>
      </c>
      <c r="C358" s="189" t="s">
        <v>294</v>
      </c>
      <c r="D358" s="189" t="s">
        <v>2</v>
      </c>
      <c r="E358" s="189" t="s">
        <v>3004</v>
      </c>
      <c r="F358" s="189" t="s">
        <v>3005</v>
      </c>
      <c r="G358" s="170" t="s">
        <v>4</v>
      </c>
      <c r="H358" s="32">
        <f t="shared" si="73"/>
        <v>600</v>
      </c>
      <c r="I358" s="32">
        <v>0</v>
      </c>
      <c r="J358" s="32">
        <v>80</v>
      </c>
      <c r="K358" s="32">
        <v>510</v>
      </c>
      <c r="L358" s="32">
        <v>10</v>
      </c>
      <c r="M358" s="32">
        <v>0</v>
      </c>
      <c r="N358" s="32">
        <v>0</v>
      </c>
      <c r="O358" s="204">
        <v>30000</v>
      </c>
      <c r="P358" s="189" t="s">
        <v>310</v>
      </c>
    </row>
    <row r="359" spans="1:16" x14ac:dyDescent="0.25">
      <c r="A359" s="190"/>
      <c r="B359" s="189"/>
      <c r="C359" s="189"/>
      <c r="D359" s="189"/>
      <c r="E359" s="189"/>
      <c r="F359" s="189"/>
      <c r="G359" s="170" t="s">
        <v>6</v>
      </c>
      <c r="H359" s="32">
        <f t="shared" si="73"/>
        <v>593.70000000000005</v>
      </c>
      <c r="I359" s="32">
        <v>0</v>
      </c>
      <c r="J359" s="32">
        <v>79.2</v>
      </c>
      <c r="K359" s="32">
        <v>504.6</v>
      </c>
      <c r="L359" s="32">
        <v>9.9</v>
      </c>
      <c r="M359" s="32">
        <v>0</v>
      </c>
      <c r="N359" s="32">
        <v>0</v>
      </c>
      <c r="O359" s="204"/>
      <c r="P359" s="189"/>
    </row>
    <row r="360" spans="1:16" ht="36" x14ac:dyDescent="0.25">
      <c r="A360" s="190"/>
      <c r="B360" s="189"/>
      <c r="C360" s="189"/>
      <c r="D360" s="189"/>
      <c r="E360" s="189"/>
      <c r="F360" s="189"/>
      <c r="G360" s="170" t="s">
        <v>7</v>
      </c>
      <c r="H360" s="32">
        <f t="shared" si="73"/>
        <v>5.9999999999999991</v>
      </c>
      <c r="I360" s="32">
        <v>0</v>
      </c>
      <c r="J360" s="32">
        <v>0.8</v>
      </c>
      <c r="K360" s="32">
        <v>5.0999999999999996</v>
      </c>
      <c r="L360" s="32">
        <v>0.1</v>
      </c>
      <c r="M360" s="32">
        <v>0</v>
      </c>
      <c r="N360" s="32">
        <v>0</v>
      </c>
      <c r="O360" s="204"/>
      <c r="P360" s="189"/>
    </row>
    <row r="361" spans="1:16" x14ac:dyDescent="0.25">
      <c r="A361" s="190"/>
      <c r="B361" s="189"/>
      <c r="C361" s="189"/>
      <c r="D361" s="189"/>
      <c r="E361" s="189"/>
      <c r="F361" s="189"/>
      <c r="G361" s="170" t="s">
        <v>8</v>
      </c>
      <c r="H361" s="32">
        <f t="shared" si="73"/>
        <v>0.3</v>
      </c>
      <c r="I361" s="32">
        <v>0</v>
      </c>
      <c r="J361" s="32">
        <v>0</v>
      </c>
      <c r="K361" s="32">
        <v>0.3</v>
      </c>
      <c r="L361" s="32">
        <v>0</v>
      </c>
      <c r="M361" s="32">
        <v>0</v>
      </c>
      <c r="N361" s="32">
        <v>0</v>
      </c>
      <c r="O361" s="204"/>
      <c r="P361" s="189"/>
    </row>
    <row r="362" spans="1:16" ht="24" x14ac:dyDescent="0.25">
      <c r="A362" s="190"/>
      <c r="B362" s="189"/>
      <c r="C362" s="189"/>
      <c r="D362" s="189"/>
      <c r="E362" s="189"/>
      <c r="F362" s="189"/>
      <c r="G362" s="170" t="s">
        <v>9</v>
      </c>
      <c r="H362" s="32">
        <f t="shared" si="73"/>
        <v>0</v>
      </c>
      <c r="I362" s="32">
        <v>0</v>
      </c>
      <c r="J362" s="32">
        <v>0</v>
      </c>
      <c r="K362" s="32">
        <v>0</v>
      </c>
      <c r="L362" s="32">
        <v>0</v>
      </c>
      <c r="M362" s="32">
        <v>0</v>
      </c>
      <c r="N362" s="32">
        <v>0</v>
      </c>
      <c r="O362" s="204"/>
      <c r="P362" s="189"/>
    </row>
    <row r="363" spans="1:16" ht="36" customHeight="1" x14ac:dyDescent="0.25">
      <c r="A363" s="190" t="s">
        <v>3006</v>
      </c>
      <c r="B363" s="189" t="s">
        <v>3007</v>
      </c>
      <c r="C363" s="189" t="s">
        <v>294</v>
      </c>
      <c r="D363" s="189">
        <v>2025</v>
      </c>
      <c r="E363" s="189" t="s">
        <v>3008</v>
      </c>
      <c r="F363" s="189" t="s">
        <v>1409</v>
      </c>
      <c r="G363" s="170" t="s">
        <v>4</v>
      </c>
      <c r="H363" s="32">
        <f t="shared" si="73"/>
        <v>0</v>
      </c>
      <c r="I363" s="32">
        <v>0</v>
      </c>
      <c r="J363" s="32">
        <v>0</v>
      </c>
      <c r="K363" s="32">
        <v>0</v>
      </c>
      <c r="L363" s="32">
        <v>0</v>
      </c>
      <c r="M363" s="32">
        <v>0</v>
      </c>
      <c r="N363" s="32">
        <v>0</v>
      </c>
      <c r="O363" s="204">
        <v>30000</v>
      </c>
      <c r="P363" s="189" t="s">
        <v>310</v>
      </c>
    </row>
    <row r="364" spans="1:16" x14ac:dyDescent="0.25">
      <c r="A364" s="190"/>
      <c r="B364" s="189"/>
      <c r="C364" s="189"/>
      <c r="D364" s="189"/>
      <c r="E364" s="189"/>
      <c r="F364" s="189"/>
      <c r="G364" s="170" t="s">
        <v>6</v>
      </c>
      <c r="H364" s="32">
        <f t="shared" si="73"/>
        <v>0</v>
      </c>
      <c r="I364" s="32">
        <v>0</v>
      </c>
      <c r="J364" s="32">
        <v>0</v>
      </c>
      <c r="K364" s="32">
        <v>0</v>
      </c>
      <c r="L364" s="32">
        <v>0</v>
      </c>
      <c r="M364" s="32">
        <v>0</v>
      </c>
      <c r="N364" s="32">
        <v>0</v>
      </c>
      <c r="O364" s="204"/>
      <c r="P364" s="189"/>
    </row>
    <row r="365" spans="1:16" ht="36" x14ac:dyDescent="0.25">
      <c r="A365" s="190"/>
      <c r="B365" s="189"/>
      <c r="C365" s="189"/>
      <c r="D365" s="189"/>
      <c r="E365" s="189"/>
      <c r="F365" s="189"/>
      <c r="G365" s="170" t="s">
        <v>7</v>
      </c>
      <c r="H365" s="32">
        <f t="shared" si="73"/>
        <v>0</v>
      </c>
      <c r="I365" s="32">
        <v>0</v>
      </c>
      <c r="J365" s="32">
        <v>0</v>
      </c>
      <c r="K365" s="32">
        <v>0</v>
      </c>
      <c r="L365" s="32">
        <v>0</v>
      </c>
      <c r="M365" s="32">
        <v>0</v>
      </c>
      <c r="N365" s="32">
        <v>0</v>
      </c>
      <c r="O365" s="204"/>
      <c r="P365" s="189"/>
    </row>
    <row r="366" spans="1:16" x14ac:dyDescent="0.25">
      <c r="A366" s="190"/>
      <c r="B366" s="189"/>
      <c r="C366" s="189"/>
      <c r="D366" s="189"/>
      <c r="E366" s="189"/>
      <c r="F366" s="189"/>
      <c r="G366" s="170" t="s">
        <v>8</v>
      </c>
      <c r="H366" s="32">
        <f t="shared" si="73"/>
        <v>0</v>
      </c>
      <c r="I366" s="32">
        <v>0</v>
      </c>
      <c r="J366" s="32">
        <v>0</v>
      </c>
      <c r="K366" s="32">
        <v>0</v>
      </c>
      <c r="L366" s="32">
        <v>0</v>
      </c>
      <c r="M366" s="32">
        <v>0</v>
      </c>
      <c r="N366" s="32">
        <v>0</v>
      </c>
      <c r="O366" s="204"/>
      <c r="P366" s="189"/>
    </row>
    <row r="367" spans="1:16" ht="24" x14ac:dyDescent="0.25">
      <c r="A367" s="190"/>
      <c r="B367" s="189"/>
      <c r="C367" s="189"/>
      <c r="D367" s="189"/>
      <c r="E367" s="189"/>
      <c r="F367" s="189"/>
      <c r="G367" s="170" t="s">
        <v>9</v>
      </c>
      <c r="H367" s="32">
        <f t="shared" si="73"/>
        <v>0</v>
      </c>
      <c r="I367" s="32">
        <v>0</v>
      </c>
      <c r="J367" s="32">
        <v>0</v>
      </c>
      <c r="K367" s="32">
        <v>0</v>
      </c>
      <c r="L367" s="32">
        <v>0</v>
      </c>
      <c r="M367" s="32">
        <v>0</v>
      </c>
      <c r="N367" s="32">
        <v>0</v>
      </c>
      <c r="O367" s="204"/>
      <c r="P367" s="189"/>
    </row>
    <row r="368" spans="1:16" ht="36" customHeight="1" x14ac:dyDescent="0.25">
      <c r="A368" s="190" t="s">
        <v>3009</v>
      </c>
      <c r="B368" s="189" t="s">
        <v>327</v>
      </c>
      <c r="C368" s="189" t="s">
        <v>294</v>
      </c>
      <c r="D368" s="189" t="s">
        <v>12</v>
      </c>
      <c r="E368" s="189">
        <v>5000</v>
      </c>
      <c r="F368" s="189" t="s">
        <v>3010</v>
      </c>
      <c r="G368" s="170" t="s">
        <v>4</v>
      </c>
      <c r="H368" s="32">
        <f t="shared" si="73"/>
        <v>15</v>
      </c>
      <c r="I368" s="32">
        <v>0</v>
      </c>
      <c r="J368" s="32">
        <v>1</v>
      </c>
      <c r="K368" s="32">
        <v>14</v>
      </c>
      <c r="L368" s="32">
        <v>0</v>
      </c>
      <c r="M368" s="32">
        <v>0</v>
      </c>
      <c r="N368" s="32">
        <v>0</v>
      </c>
      <c r="O368" s="204">
        <v>30000</v>
      </c>
      <c r="P368" s="189" t="s">
        <v>310</v>
      </c>
    </row>
    <row r="369" spans="1:16" x14ac:dyDescent="0.25">
      <c r="A369" s="190"/>
      <c r="B369" s="189"/>
      <c r="C369" s="189"/>
      <c r="D369" s="189"/>
      <c r="E369" s="189"/>
      <c r="F369" s="189"/>
      <c r="G369" s="170" t="s">
        <v>6</v>
      </c>
      <c r="H369" s="32">
        <f t="shared" ref="H369:H432" si="74">SUM(I369:N369)</f>
        <v>14.9</v>
      </c>
      <c r="I369" s="32">
        <v>0</v>
      </c>
      <c r="J369" s="32">
        <v>1</v>
      </c>
      <c r="K369" s="32">
        <v>13.9</v>
      </c>
      <c r="L369" s="32">
        <v>0</v>
      </c>
      <c r="M369" s="32">
        <v>0</v>
      </c>
      <c r="N369" s="32">
        <v>0</v>
      </c>
      <c r="O369" s="204"/>
      <c r="P369" s="189"/>
    </row>
    <row r="370" spans="1:16" ht="36" x14ac:dyDescent="0.25">
      <c r="A370" s="190"/>
      <c r="B370" s="189"/>
      <c r="C370" s="189"/>
      <c r="D370" s="189"/>
      <c r="E370" s="189"/>
      <c r="F370" s="189"/>
      <c r="G370" s="170" t="s">
        <v>7</v>
      </c>
      <c r="H370" s="32">
        <f t="shared" si="74"/>
        <v>0.1</v>
      </c>
      <c r="I370" s="32">
        <v>0</v>
      </c>
      <c r="J370" s="32">
        <v>0</v>
      </c>
      <c r="K370" s="32">
        <v>0.1</v>
      </c>
      <c r="L370" s="32">
        <v>0</v>
      </c>
      <c r="M370" s="32">
        <v>0</v>
      </c>
      <c r="N370" s="32">
        <v>0</v>
      </c>
      <c r="O370" s="204"/>
      <c r="P370" s="189"/>
    </row>
    <row r="371" spans="1:16" x14ac:dyDescent="0.25">
      <c r="A371" s="190"/>
      <c r="B371" s="189"/>
      <c r="C371" s="189"/>
      <c r="D371" s="189"/>
      <c r="E371" s="189"/>
      <c r="F371" s="189"/>
      <c r="G371" s="170" t="s">
        <v>8</v>
      </c>
      <c r="H371" s="32">
        <f t="shared" si="74"/>
        <v>0</v>
      </c>
      <c r="I371" s="32">
        <v>0</v>
      </c>
      <c r="J371" s="32">
        <v>0</v>
      </c>
      <c r="K371" s="32">
        <v>0</v>
      </c>
      <c r="L371" s="32">
        <v>0</v>
      </c>
      <c r="M371" s="32">
        <v>0</v>
      </c>
      <c r="N371" s="32">
        <v>0</v>
      </c>
      <c r="O371" s="204"/>
      <c r="P371" s="189"/>
    </row>
    <row r="372" spans="1:16" ht="24" x14ac:dyDescent="0.25">
      <c r="A372" s="190"/>
      <c r="B372" s="189"/>
      <c r="C372" s="189"/>
      <c r="D372" s="189"/>
      <c r="E372" s="189"/>
      <c r="F372" s="189"/>
      <c r="G372" s="170" t="s">
        <v>9</v>
      </c>
      <c r="H372" s="32">
        <f t="shared" si="74"/>
        <v>0</v>
      </c>
      <c r="I372" s="32">
        <v>0</v>
      </c>
      <c r="J372" s="32">
        <v>0</v>
      </c>
      <c r="K372" s="32">
        <v>0</v>
      </c>
      <c r="L372" s="32">
        <v>0</v>
      </c>
      <c r="M372" s="32">
        <v>0</v>
      </c>
      <c r="N372" s="32">
        <v>0</v>
      </c>
      <c r="O372" s="204"/>
      <c r="P372" s="189"/>
    </row>
    <row r="373" spans="1:16" ht="36" customHeight="1" x14ac:dyDescent="0.25">
      <c r="A373" s="190" t="s">
        <v>3011</v>
      </c>
      <c r="B373" s="189" t="s">
        <v>3003</v>
      </c>
      <c r="C373" s="189" t="s">
        <v>294</v>
      </c>
      <c r="D373" s="189" t="s">
        <v>67</v>
      </c>
      <c r="E373" s="189" t="s">
        <v>3012</v>
      </c>
      <c r="F373" s="429" t="s">
        <v>3013</v>
      </c>
      <c r="G373" s="170" t="s">
        <v>4</v>
      </c>
      <c r="H373" s="32">
        <f t="shared" si="74"/>
        <v>60</v>
      </c>
      <c r="I373" s="32">
        <v>0</v>
      </c>
      <c r="J373" s="32">
        <v>0</v>
      </c>
      <c r="K373" s="32">
        <v>0</v>
      </c>
      <c r="L373" s="32">
        <v>1</v>
      </c>
      <c r="M373" s="32">
        <v>59</v>
      </c>
      <c r="N373" s="32">
        <v>0</v>
      </c>
      <c r="O373" s="204">
        <v>30000</v>
      </c>
      <c r="P373" s="189" t="s">
        <v>310</v>
      </c>
    </row>
    <row r="374" spans="1:16" x14ac:dyDescent="0.25">
      <c r="A374" s="190"/>
      <c r="B374" s="189"/>
      <c r="C374" s="189"/>
      <c r="D374" s="189"/>
      <c r="E374" s="189"/>
      <c r="F374" s="429"/>
      <c r="G374" s="170" t="s">
        <v>6</v>
      </c>
      <c r="H374" s="32">
        <f t="shared" si="74"/>
        <v>59.4</v>
      </c>
      <c r="I374" s="32">
        <v>0</v>
      </c>
      <c r="J374" s="32">
        <v>0</v>
      </c>
      <c r="K374" s="32">
        <v>0</v>
      </c>
      <c r="L374" s="32">
        <v>1</v>
      </c>
      <c r="M374" s="32">
        <v>58.4</v>
      </c>
      <c r="N374" s="32">
        <v>0</v>
      </c>
      <c r="O374" s="204"/>
      <c r="P374" s="189"/>
    </row>
    <row r="375" spans="1:16" ht="36" x14ac:dyDescent="0.25">
      <c r="A375" s="190"/>
      <c r="B375" s="189"/>
      <c r="C375" s="189"/>
      <c r="D375" s="189"/>
      <c r="E375" s="189"/>
      <c r="F375" s="429"/>
      <c r="G375" s="170" t="s">
        <v>7</v>
      </c>
      <c r="H375" s="32">
        <f t="shared" si="74"/>
        <v>0.6</v>
      </c>
      <c r="I375" s="32">
        <v>0</v>
      </c>
      <c r="J375" s="32">
        <v>0</v>
      </c>
      <c r="K375" s="32">
        <v>0</v>
      </c>
      <c r="L375" s="32">
        <v>0</v>
      </c>
      <c r="M375" s="32">
        <v>0.6</v>
      </c>
      <c r="N375" s="32">
        <v>0</v>
      </c>
      <c r="O375" s="204"/>
      <c r="P375" s="189"/>
    </row>
    <row r="376" spans="1:16" x14ac:dyDescent="0.25">
      <c r="A376" s="190"/>
      <c r="B376" s="189"/>
      <c r="C376" s="189"/>
      <c r="D376" s="189"/>
      <c r="E376" s="189"/>
      <c r="F376" s="429"/>
      <c r="G376" s="170" t="s">
        <v>8</v>
      </c>
      <c r="H376" s="32">
        <f t="shared" si="74"/>
        <v>0</v>
      </c>
      <c r="I376" s="32">
        <v>0</v>
      </c>
      <c r="J376" s="32">
        <v>0</v>
      </c>
      <c r="K376" s="32">
        <v>0</v>
      </c>
      <c r="L376" s="32">
        <v>0</v>
      </c>
      <c r="M376" s="32">
        <v>0</v>
      </c>
      <c r="N376" s="32">
        <v>0</v>
      </c>
      <c r="O376" s="204"/>
      <c r="P376" s="189"/>
    </row>
    <row r="377" spans="1:16" ht="24" x14ac:dyDescent="0.25">
      <c r="A377" s="190"/>
      <c r="B377" s="189"/>
      <c r="C377" s="189"/>
      <c r="D377" s="189"/>
      <c r="E377" s="189"/>
      <c r="F377" s="429"/>
      <c r="G377" s="170" t="s">
        <v>9</v>
      </c>
      <c r="H377" s="32">
        <f t="shared" si="74"/>
        <v>0</v>
      </c>
      <c r="I377" s="32">
        <v>0</v>
      </c>
      <c r="J377" s="32">
        <v>0</v>
      </c>
      <c r="K377" s="32">
        <v>0</v>
      </c>
      <c r="L377" s="32">
        <v>0</v>
      </c>
      <c r="M377" s="32">
        <v>0</v>
      </c>
      <c r="N377" s="32">
        <v>0</v>
      </c>
      <c r="O377" s="204"/>
      <c r="P377" s="189"/>
    </row>
    <row r="378" spans="1:16" ht="36" customHeight="1" x14ac:dyDescent="0.25">
      <c r="A378" s="190" t="s">
        <v>3014</v>
      </c>
      <c r="B378" s="189" t="s">
        <v>3003</v>
      </c>
      <c r="C378" s="189" t="s">
        <v>294</v>
      </c>
      <c r="D378" s="189" t="s">
        <v>337</v>
      </c>
      <c r="E378" s="189" t="s">
        <v>3015</v>
      </c>
      <c r="F378" s="189" t="s">
        <v>3016</v>
      </c>
      <c r="G378" s="170" t="s">
        <v>4</v>
      </c>
      <c r="H378" s="32">
        <f t="shared" si="74"/>
        <v>11</v>
      </c>
      <c r="I378" s="32">
        <v>0</v>
      </c>
      <c r="J378" s="32">
        <v>0</v>
      </c>
      <c r="K378" s="32">
        <v>0.1</v>
      </c>
      <c r="L378" s="32">
        <v>10.9</v>
      </c>
      <c r="M378" s="32">
        <v>0</v>
      </c>
      <c r="N378" s="32">
        <v>0</v>
      </c>
      <c r="O378" s="204">
        <v>10000</v>
      </c>
      <c r="P378" s="189" t="s">
        <v>310</v>
      </c>
    </row>
    <row r="379" spans="1:16" x14ac:dyDescent="0.25">
      <c r="A379" s="190"/>
      <c r="B379" s="189"/>
      <c r="C379" s="189"/>
      <c r="D379" s="189"/>
      <c r="E379" s="189"/>
      <c r="F379" s="189"/>
      <c r="G379" s="170" t="s">
        <v>6</v>
      </c>
      <c r="H379" s="32">
        <f t="shared" si="74"/>
        <v>10.9</v>
      </c>
      <c r="I379" s="32">
        <v>0</v>
      </c>
      <c r="J379" s="32">
        <v>0</v>
      </c>
      <c r="K379" s="32">
        <v>0.1</v>
      </c>
      <c r="L379" s="32">
        <v>10.8</v>
      </c>
      <c r="M379" s="32">
        <v>0</v>
      </c>
      <c r="N379" s="32">
        <v>0</v>
      </c>
      <c r="O379" s="204"/>
      <c r="P379" s="189"/>
    </row>
    <row r="380" spans="1:16" ht="36" x14ac:dyDescent="0.25">
      <c r="A380" s="190"/>
      <c r="B380" s="189"/>
      <c r="C380" s="189"/>
      <c r="D380" s="189"/>
      <c r="E380" s="189"/>
      <c r="F380" s="189"/>
      <c r="G380" s="170" t="s">
        <v>7</v>
      </c>
      <c r="H380" s="32">
        <f t="shared" si="74"/>
        <v>0.1</v>
      </c>
      <c r="I380" s="32">
        <v>0</v>
      </c>
      <c r="J380" s="32">
        <v>0</v>
      </c>
      <c r="K380" s="32">
        <v>0</v>
      </c>
      <c r="L380" s="32">
        <v>0.1</v>
      </c>
      <c r="M380" s="32">
        <v>0</v>
      </c>
      <c r="N380" s="32">
        <v>0</v>
      </c>
      <c r="O380" s="204"/>
      <c r="P380" s="189"/>
    </row>
    <row r="381" spans="1:16" x14ac:dyDescent="0.25">
      <c r="A381" s="190"/>
      <c r="B381" s="189"/>
      <c r="C381" s="189"/>
      <c r="D381" s="189"/>
      <c r="E381" s="189"/>
      <c r="F381" s="189"/>
      <c r="G381" s="170" t="s">
        <v>8</v>
      </c>
      <c r="H381" s="32">
        <f t="shared" si="74"/>
        <v>0</v>
      </c>
      <c r="I381" s="32">
        <v>0</v>
      </c>
      <c r="J381" s="32">
        <v>0</v>
      </c>
      <c r="K381" s="32">
        <v>0</v>
      </c>
      <c r="L381" s="32">
        <v>0</v>
      </c>
      <c r="M381" s="32">
        <v>0</v>
      </c>
      <c r="N381" s="32">
        <v>0</v>
      </c>
      <c r="O381" s="204"/>
      <c r="P381" s="189"/>
    </row>
    <row r="382" spans="1:16" ht="24" x14ac:dyDescent="0.25">
      <c r="A382" s="190"/>
      <c r="B382" s="189"/>
      <c r="C382" s="189"/>
      <c r="D382" s="189"/>
      <c r="E382" s="189"/>
      <c r="F382" s="189"/>
      <c r="G382" s="170" t="s">
        <v>9</v>
      </c>
      <c r="H382" s="32">
        <f t="shared" si="74"/>
        <v>0</v>
      </c>
      <c r="I382" s="32">
        <v>0</v>
      </c>
      <c r="J382" s="32">
        <v>0</v>
      </c>
      <c r="K382" s="32">
        <v>0</v>
      </c>
      <c r="L382" s="32">
        <v>0</v>
      </c>
      <c r="M382" s="32">
        <v>0</v>
      </c>
      <c r="N382" s="32">
        <v>0</v>
      </c>
      <c r="O382" s="204"/>
      <c r="P382" s="189"/>
    </row>
    <row r="383" spans="1:16" ht="36" customHeight="1" x14ac:dyDescent="0.25">
      <c r="A383" s="190" t="s">
        <v>3017</v>
      </c>
      <c r="B383" s="189" t="s">
        <v>3003</v>
      </c>
      <c r="C383" s="189" t="s">
        <v>294</v>
      </c>
      <c r="D383" s="189" t="s">
        <v>67</v>
      </c>
      <c r="E383" s="189" t="s">
        <v>3018</v>
      </c>
      <c r="F383" s="189" t="s">
        <v>3016</v>
      </c>
      <c r="G383" s="170" t="s">
        <v>4</v>
      </c>
      <c r="H383" s="32">
        <f t="shared" si="74"/>
        <v>18</v>
      </c>
      <c r="I383" s="32">
        <v>0</v>
      </c>
      <c r="J383" s="32">
        <v>0</v>
      </c>
      <c r="K383" s="32">
        <v>0</v>
      </c>
      <c r="L383" s="32">
        <v>3</v>
      </c>
      <c r="M383" s="32">
        <v>15</v>
      </c>
      <c r="N383" s="32">
        <v>0</v>
      </c>
      <c r="O383" s="204">
        <v>10000</v>
      </c>
      <c r="P383" s="189" t="s">
        <v>310</v>
      </c>
    </row>
    <row r="384" spans="1:16" x14ac:dyDescent="0.25">
      <c r="A384" s="190"/>
      <c r="B384" s="189"/>
      <c r="C384" s="189"/>
      <c r="D384" s="189"/>
      <c r="E384" s="189"/>
      <c r="F384" s="189"/>
      <c r="G384" s="170" t="s">
        <v>6</v>
      </c>
      <c r="H384" s="32">
        <f t="shared" si="74"/>
        <v>17.8</v>
      </c>
      <c r="I384" s="32">
        <v>0</v>
      </c>
      <c r="J384" s="32">
        <v>0</v>
      </c>
      <c r="K384" s="32">
        <v>0</v>
      </c>
      <c r="L384" s="32">
        <v>3</v>
      </c>
      <c r="M384" s="32">
        <v>14.8</v>
      </c>
      <c r="N384" s="32">
        <v>0</v>
      </c>
      <c r="O384" s="204"/>
      <c r="P384" s="189"/>
    </row>
    <row r="385" spans="1:16" ht="36" x14ac:dyDescent="0.25">
      <c r="A385" s="190"/>
      <c r="B385" s="189"/>
      <c r="C385" s="189"/>
      <c r="D385" s="189"/>
      <c r="E385" s="189"/>
      <c r="F385" s="189"/>
      <c r="G385" s="170" t="s">
        <v>7</v>
      </c>
      <c r="H385" s="32">
        <f t="shared" si="74"/>
        <v>0.2</v>
      </c>
      <c r="I385" s="32">
        <v>0</v>
      </c>
      <c r="J385" s="32">
        <v>0</v>
      </c>
      <c r="K385" s="32">
        <v>0</v>
      </c>
      <c r="L385" s="32">
        <v>0</v>
      </c>
      <c r="M385" s="32">
        <v>0.2</v>
      </c>
      <c r="N385" s="32">
        <v>0</v>
      </c>
      <c r="O385" s="204"/>
      <c r="P385" s="189"/>
    </row>
    <row r="386" spans="1:16" x14ac:dyDescent="0.25">
      <c r="A386" s="190"/>
      <c r="B386" s="189"/>
      <c r="C386" s="189"/>
      <c r="D386" s="189"/>
      <c r="E386" s="189"/>
      <c r="F386" s="189"/>
      <c r="G386" s="170" t="s">
        <v>8</v>
      </c>
      <c r="H386" s="32">
        <f t="shared" si="74"/>
        <v>0</v>
      </c>
      <c r="I386" s="32">
        <v>0</v>
      </c>
      <c r="J386" s="32">
        <v>0</v>
      </c>
      <c r="K386" s="32">
        <v>0</v>
      </c>
      <c r="L386" s="32">
        <v>0</v>
      </c>
      <c r="M386" s="32">
        <v>0</v>
      </c>
      <c r="N386" s="32">
        <v>0</v>
      </c>
      <c r="O386" s="204"/>
      <c r="P386" s="189"/>
    </row>
    <row r="387" spans="1:16" ht="24" x14ac:dyDescent="0.25">
      <c r="A387" s="190"/>
      <c r="B387" s="189"/>
      <c r="C387" s="189"/>
      <c r="D387" s="189"/>
      <c r="E387" s="189"/>
      <c r="F387" s="189"/>
      <c r="G387" s="170" t="s">
        <v>9</v>
      </c>
      <c r="H387" s="32">
        <f t="shared" si="74"/>
        <v>0</v>
      </c>
      <c r="I387" s="32">
        <v>0</v>
      </c>
      <c r="J387" s="32">
        <v>0</v>
      </c>
      <c r="K387" s="32">
        <v>0</v>
      </c>
      <c r="L387" s="32">
        <v>0</v>
      </c>
      <c r="M387" s="32">
        <v>0</v>
      </c>
      <c r="N387" s="32">
        <v>0</v>
      </c>
      <c r="O387" s="204"/>
      <c r="P387" s="189"/>
    </row>
    <row r="388" spans="1:16" ht="36" customHeight="1" x14ac:dyDescent="0.25">
      <c r="A388" s="190" t="s">
        <v>3019</v>
      </c>
      <c r="B388" s="189" t="s">
        <v>327</v>
      </c>
      <c r="C388" s="189" t="s">
        <v>294</v>
      </c>
      <c r="D388" s="189">
        <v>2028</v>
      </c>
      <c r="E388" s="189">
        <v>5000</v>
      </c>
      <c r="F388" s="189" t="s">
        <v>1409</v>
      </c>
      <c r="G388" s="170" t="s">
        <v>4</v>
      </c>
      <c r="H388" s="32">
        <f t="shared" si="74"/>
        <v>15</v>
      </c>
      <c r="I388" s="32">
        <v>0</v>
      </c>
      <c r="J388" s="32">
        <v>0</v>
      </c>
      <c r="K388" s="32">
        <v>0</v>
      </c>
      <c r="L388" s="32">
        <v>15</v>
      </c>
      <c r="M388" s="32">
        <v>0</v>
      </c>
      <c r="N388" s="32">
        <v>0</v>
      </c>
      <c r="O388" s="204">
        <v>3000</v>
      </c>
      <c r="P388" s="189" t="s">
        <v>310</v>
      </c>
    </row>
    <row r="389" spans="1:16" x14ac:dyDescent="0.25">
      <c r="A389" s="190"/>
      <c r="B389" s="189"/>
      <c r="C389" s="189"/>
      <c r="D389" s="189"/>
      <c r="E389" s="189"/>
      <c r="F389" s="189"/>
      <c r="G389" s="170" t="s">
        <v>6</v>
      </c>
      <c r="H389" s="32">
        <f t="shared" si="74"/>
        <v>14.8</v>
      </c>
      <c r="I389" s="32">
        <v>0</v>
      </c>
      <c r="J389" s="32">
        <v>0</v>
      </c>
      <c r="K389" s="32">
        <v>0</v>
      </c>
      <c r="L389" s="32">
        <v>14.8</v>
      </c>
      <c r="M389" s="32">
        <v>0</v>
      </c>
      <c r="N389" s="32">
        <v>0</v>
      </c>
      <c r="O389" s="204"/>
      <c r="P389" s="189"/>
    </row>
    <row r="390" spans="1:16" ht="36" x14ac:dyDescent="0.25">
      <c r="A390" s="190"/>
      <c r="B390" s="189"/>
      <c r="C390" s="189"/>
      <c r="D390" s="189"/>
      <c r="E390" s="189"/>
      <c r="F390" s="189"/>
      <c r="G390" s="170" t="s">
        <v>7</v>
      </c>
      <c r="H390" s="32">
        <f t="shared" si="74"/>
        <v>0.2</v>
      </c>
      <c r="I390" s="32">
        <v>0</v>
      </c>
      <c r="J390" s="32">
        <v>0</v>
      </c>
      <c r="K390" s="32">
        <v>0</v>
      </c>
      <c r="L390" s="32">
        <v>0.2</v>
      </c>
      <c r="M390" s="32">
        <v>0</v>
      </c>
      <c r="N390" s="32">
        <v>0</v>
      </c>
      <c r="O390" s="204"/>
      <c r="P390" s="189"/>
    </row>
    <row r="391" spans="1:16" x14ac:dyDescent="0.25">
      <c r="A391" s="190"/>
      <c r="B391" s="189"/>
      <c r="C391" s="189"/>
      <c r="D391" s="189"/>
      <c r="E391" s="189"/>
      <c r="F391" s="189"/>
      <c r="G391" s="170" t="s">
        <v>8</v>
      </c>
      <c r="H391" s="32">
        <f t="shared" si="74"/>
        <v>0</v>
      </c>
      <c r="I391" s="32">
        <v>0</v>
      </c>
      <c r="J391" s="32">
        <v>0</v>
      </c>
      <c r="K391" s="32">
        <v>0</v>
      </c>
      <c r="L391" s="32">
        <v>0</v>
      </c>
      <c r="M391" s="32">
        <v>0</v>
      </c>
      <c r="N391" s="32">
        <v>0</v>
      </c>
      <c r="O391" s="204"/>
      <c r="P391" s="189"/>
    </row>
    <row r="392" spans="1:16" ht="24" x14ac:dyDescent="0.25">
      <c r="A392" s="190"/>
      <c r="B392" s="189"/>
      <c r="C392" s="189"/>
      <c r="D392" s="189"/>
      <c r="E392" s="189"/>
      <c r="F392" s="189"/>
      <c r="G392" s="170" t="s">
        <v>9</v>
      </c>
      <c r="H392" s="32">
        <f t="shared" si="74"/>
        <v>0</v>
      </c>
      <c r="I392" s="32">
        <v>0</v>
      </c>
      <c r="J392" s="32">
        <v>0</v>
      </c>
      <c r="K392" s="32">
        <v>0</v>
      </c>
      <c r="L392" s="32">
        <v>0</v>
      </c>
      <c r="M392" s="32">
        <v>0</v>
      </c>
      <c r="N392" s="32">
        <v>0</v>
      </c>
      <c r="O392" s="204"/>
      <c r="P392" s="189"/>
    </row>
    <row r="393" spans="1:16" ht="36" customHeight="1" x14ac:dyDescent="0.25">
      <c r="A393" s="190" t="s">
        <v>3020</v>
      </c>
      <c r="B393" s="189" t="s">
        <v>3021</v>
      </c>
      <c r="C393" s="189" t="s">
        <v>294</v>
      </c>
      <c r="D393" s="189">
        <v>2029</v>
      </c>
      <c r="E393" s="189" t="s">
        <v>3022</v>
      </c>
      <c r="F393" s="189" t="s">
        <v>3023</v>
      </c>
      <c r="G393" s="170" t="s">
        <v>4</v>
      </c>
      <c r="H393" s="32">
        <f t="shared" si="74"/>
        <v>101</v>
      </c>
      <c r="I393" s="32">
        <v>0</v>
      </c>
      <c r="J393" s="32">
        <v>0</v>
      </c>
      <c r="K393" s="32">
        <v>0</v>
      </c>
      <c r="L393" s="32">
        <v>0</v>
      </c>
      <c r="M393" s="32">
        <v>101</v>
      </c>
      <c r="N393" s="32">
        <v>0</v>
      </c>
      <c r="O393" s="189">
        <v>2506</v>
      </c>
      <c r="P393" s="189" t="s">
        <v>2997</v>
      </c>
    </row>
    <row r="394" spans="1:16" x14ac:dyDescent="0.25">
      <c r="A394" s="190"/>
      <c r="B394" s="189"/>
      <c r="C394" s="189"/>
      <c r="D394" s="189"/>
      <c r="E394" s="189"/>
      <c r="F394" s="189"/>
      <c r="G394" s="170" t="s">
        <v>6</v>
      </c>
      <c r="H394" s="32">
        <f t="shared" si="74"/>
        <v>50.5</v>
      </c>
      <c r="I394" s="32">
        <v>0</v>
      </c>
      <c r="J394" s="32">
        <v>0</v>
      </c>
      <c r="K394" s="32">
        <v>0</v>
      </c>
      <c r="L394" s="32">
        <v>0</v>
      </c>
      <c r="M394" s="32">
        <v>50.5</v>
      </c>
      <c r="N394" s="32">
        <v>0</v>
      </c>
      <c r="O394" s="189"/>
      <c r="P394" s="189"/>
    </row>
    <row r="395" spans="1:16" ht="36" x14ac:dyDescent="0.25">
      <c r="A395" s="190"/>
      <c r="B395" s="189"/>
      <c r="C395" s="189"/>
      <c r="D395" s="189"/>
      <c r="E395" s="189"/>
      <c r="F395" s="189"/>
      <c r="G395" s="170" t="s">
        <v>7</v>
      </c>
      <c r="H395" s="32">
        <f t="shared" si="74"/>
        <v>45.4</v>
      </c>
      <c r="I395" s="32">
        <v>0</v>
      </c>
      <c r="J395" s="32">
        <v>0</v>
      </c>
      <c r="K395" s="32">
        <v>0</v>
      </c>
      <c r="L395" s="32">
        <v>0</v>
      </c>
      <c r="M395" s="32">
        <v>45.4</v>
      </c>
      <c r="N395" s="32">
        <v>0</v>
      </c>
      <c r="O395" s="189"/>
      <c r="P395" s="189"/>
    </row>
    <row r="396" spans="1:16" x14ac:dyDescent="0.25">
      <c r="A396" s="190"/>
      <c r="B396" s="189"/>
      <c r="C396" s="189"/>
      <c r="D396" s="189"/>
      <c r="E396" s="189"/>
      <c r="F396" s="189"/>
      <c r="G396" s="170" t="s">
        <v>8</v>
      </c>
      <c r="H396" s="32">
        <f t="shared" si="74"/>
        <v>5.0999999999999996</v>
      </c>
      <c r="I396" s="32">
        <v>0</v>
      </c>
      <c r="J396" s="32">
        <v>0</v>
      </c>
      <c r="K396" s="32">
        <v>0</v>
      </c>
      <c r="L396" s="32">
        <v>0</v>
      </c>
      <c r="M396" s="32">
        <v>5.0999999999999996</v>
      </c>
      <c r="N396" s="32">
        <v>0</v>
      </c>
      <c r="O396" s="189"/>
      <c r="P396" s="189"/>
    </row>
    <row r="397" spans="1:16" ht="24" x14ac:dyDescent="0.25">
      <c r="A397" s="190"/>
      <c r="B397" s="189"/>
      <c r="C397" s="189"/>
      <c r="D397" s="189"/>
      <c r="E397" s="189"/>
      <c r="F397" s="189"/>
      <c r="G397" s="170" t="s">
        <v>9</v>
      </c>
      <c r="H397" s="32">
        <f t="shared" si="74"/>
        <v>0</v>
      </c>
      <c r="I397" s="32">
        <v>0</v>
      </c>
      <c r="J397" s="32">
        <v>0</v>
      </c>
      <c r="K397" s="32">
        <v>0</v>
      </c>
      <c r="L397" s="32">
        <v>0</v>
      </c>
      <c r="M397" s="32">
        <v>0</v>
      </c>
      <c r="N397" s="32">
        <v>0</v>
      </c>
      <c r="O397" s="189"/>
      <c r="P397" s="189"/>
    </row>
    <row r="398" spans="1:16" ht="36" customHeight="1" x14ac:dyDescent="0.25">
      <c r="A398" s="190" t="s">
        <v>3024</v>
      </c>
      <c r="B398" s="189" t="s">
        <v>3021</v>
      </c>
      <c r="C398" s="189" t="s">
        <v>294</v>
      </c>
      <c r="D398" s="189">
        <v>2030</v>
      </c>
      <c r="E398" s="189" t="s">
        <v>3025</v>
      </c>
      <c r="F398" s="189" t="s">
        <v>3023</v>
      </c>
      <c r="G398" s="170" t="s">
        <v>4</v>
      </c>
      <c r="H398" s="32">
        <f t="shared" si="74"/>
        <v>50</v>
      </c>
      <c r="I398" s="32">
        <v>0</v>
      </c>
      <c r="J398" s="32">
        <v>0</v>
      </c>
      <c r="K398" s="32">
        <v>0</v>
      </c>
      <c r="L398" s="32">
        <v>0</v>
      </c>
      <c r="M398" s="32">
        <v>0</v>
      </c>
      <c r="N398" s="32">
        <v>50</v>
      </c>
      <c r="O398" s="189">
        <v>1300</v>
      </c>
      <c r="P398" s="189" t="s">
        <v>2997</v>
      </c>
    </row>
    <row r="399" spans="1:16" x14ac:dyDescent="0.25">
      <c r="A399" s="190"/>
      <c r="B399" s="189"/>
      <c r="C399" s="189"/>
      <c r="D399" s="189"/>
      <c r="E399" s="189"/>
      <c r="F399" s="189"/>
      <c r="G399" s="170" t="s">
        <v>6</v>
      </c>
      <c r="H399" s="32">
        <f t="shared" si="74"/>
        <v>49.5</v>
      </c>
      <c r="I399" s="32">
        <v>0</v>
      </c>
      <c r="J399" s="32">
        <v>0</v>
      </c>
      <c r="K399" s="32">
        <v>0</v>
      </c>
      <c r="L399" s="32">
        <v>0</v>
      </c>
      <c r="M399" s="32">
        <v>0</v>
      </c>
      <c r="N399" s="32">
        <v>49.5</v>
      </c>
      <c r="O399" s="189"/>
      <c r="P399" s="189"/>
    </row>
    <row r="400" spans="1:16" ht="36" x14ac:dyDescent="0.25">
      <c r="A400" s="190"/>
      <c r="B400" s="189"/>
      <c r="C400" s="189"/>
      <c r="D400" s="189"/>
      <c r="E400" s="189"/>
      <c r="F400" s="189"/>
      <c r="G400" s="170" t="s">
        <v>7</v>
      </c>
      <c r="H400" s="32">
        <f t="shared" si="74"/>
        <v>0.5</v>
      </c>
      <c r="I400" s="32">
        <v>0</v>
      </c>
      <c r="J400" s="32">
        <v>0</v>
      </c>
      <c r="K400" s="32">
        <v>0</v>
      </c>
      <c r="L400" s="32">
        <v>0</v>
      </c>
      <c r="M400" s="32">
        <v>0</v>
      </c>
      <c r="N400" s="32">
        <v>0.5</v>
      </c>
      <c r="O400" s="189"/>
      <c r="P400" s="189"/>
    </row>
    <row r="401" spans="1:16" x14ac:dyDescent="0.25">
      <c r="A401" s="190"/>
      <c r="B401" s="189"/>
      <c r="C401" s="189"/>
      <c r="D401" s="189"/>
      <c r="E401" s="189"/>
      <c r="F401" s="189"/>
      <c r="G401" s="170" t="s">
        <v>8</v>
      </c>
      <c r="H401" s="32">
        <f t="shared" si="74"/>
        <v>0</v>
      </c>
      <c r="I401" s="32">
        <v>0</v>
      </c>
      <c r="J401" s="32">
        <v>0</v>
      </c>
      <c r="K401" s="32">
        <v>0</v>
      </c>
      <c r="L401" s="32">
        <v>0</v>
      </c>
      <c r="M401" s="32">
        <v>0</v>
      </c>
      <c r="N401" s="32">
        <v>0</v>
      </c>
      <c r="O401" s="189"/>
      <c r="P401" s="189"/>
    </row>
    <row r="402" spans="1:16" ht="24" x14ac:dyDescent="0.25">
      <c r="A402" s="190"/>
      <c r="B402" s="189"/>
      <c r="C402" s="189"/>
      <c r="D402" s="189"/>
      <c r="E402" s="189"/>
      <c r="F402" s="189"/>
      <c r="G402" s="170" t="s">
        <v>9</v>
      </c>
      <c r="H402" s="32">
        <f t="shared" si="74"/>
        <v>0</v>
      </c>
      <c r="I402" s="32">
        <v>0</v>
      </c>
      <c r="J402" s="32">
        <v>0</v>
      </c>
      <c r="K402" s="32">
        <v>0</v>
      </c>
      <c r="L402" s="32">
        <v>0</v>
      </c>
      <c r="M402" s="32">
        <v>0</v>
      </c>
      <c r="N402" s="32">
        <v>0</v>
      </c>
      <c r="O402" s="189"/>
      <c r="P402" s="189"/>
    </row>
    <row r="403" spans="1:16" ht="36" customHeight="1" x14ac:dyDescent="0.25">
      <c r="A403" s="190" t="s">
        <v>3026</v>
      </c>
      <c r="B403" s="189" t="s">
        <v>3021</v>
      </c>
      <c r="C403" s="189" t="s">
        <v>294</v>
      </c>
      <c r="D403" s="189" t="s">
        <v>395</v>
      </c>
      <c r="E403" s="189"/>
      <c r="F403" s="189" t="s">
        <v>3023</v>
      </c>
      <c r="G403" s="170" t="s">
        <v>4</v>
      </c>
      <c r="H403" s="32">
        <f t="shared" si="74"/>
        <v>800</v>
      </c>
      <c r="I403" s="32">
        <v>0</v>
      </c>
      <c r="J403" s="32">
        <v>0</v>
      </c>
      <c r="K403" s="32">
        <v>0</v>
      </c>
      <c r="L403" s="32">
        <v>0</v>
      </c>
      <c r="M403" s="32">
        <v>400</v>
      </c>
      <c r="N403" s="32">
        <v>400</v>
      </c>
      <c r="O403" s="189">
        <v>2678</v>
      </c>
      <c r="P403" s="189" t="s">
        <v>2997</v>
      </c>
    </row>
    <row r="404" spans="1:16" x14ac:dyDescent="0.25">
      <c r="A404" s="190"/>
      <c r="B404" s="189"/>
      <c r="C404" s="189"/>
      <c r="D404" s="189"/>
      <c r="E404" s="189"/>
      <c r="F404" s="189"/>
      <c r="G404" s="170" t="s">
        <v>6</v>
      </c>
      <c r="H404" s="32">
        <f t="shared" si="74"/>
        <v>791.6</v>
      </c>
      <c r="I404" s="32">
        <v>0</v>
      </c>
      <c r="J404" s="32">
        <v>0</v>
      </c>
      <c r="K404" s="32">
        <v>0</v>
      </c>
      <c r="L404" s="32">
        <v>0</v>
      </c>
      <c r="M404" s="32">
        <v>395.8</v>
      </c>
      <c r="N404" s="32">
        <v>395.8</v>
      </c>
      <c r="O404" s="189"/>
      <c r="P404" s="189"/>
    </row>
    <row r="405" spans="1:16" ht="36" x14ac:dyDescent="0.25">
      <c r="A405" s="190"/>
      <c r="B405" s="189"/>
      <c r="C405" s="189"/>
      <c r="D405" s="189"/>
      <c r="E405" s="189"/>
      <c r="F405" s="189"/>
      <c r="G405" s="170" t="s">
        <v>7</v>
      </c>
      <c r="H405" s="32">
        <f t="shared" si="74"/>
        <v>8</v>
      </c>
      <c r="I405" s="32">
        <v>0</v>
      </c>
      <c r="J405" s="32">
        <v>0</v>
      </c>
      <c r="K405" s="32">
        <v>0</v>
      </c>
      <c r="L405" s="32">
        <v>0</v>
      </c>
      <c r="M405" s="32">
        <v>4</v>
      </c>
      <c r="N405" s="32">
        <v>4</v>
      </c>
      <c r="O405" s="189"/>
      <c r="P405" s="189"/>
    </row>
    <row r="406" spans="1:16" x14ac:dyDescent="0.25">
      <c r="A406" s="190"/>
      <c r="B406" s="189"/>
      <c r="C406" s="189"/>
      <c r="D406" s="189"/>
      <c r="E406" s="189"/>
      <c r="F406" s="189"/>
      <c r="G406" s="170" t="s">
        <v>8</v>
      </c>
      <c r="H406" s="32">
        <f t="shared" si="74"/>
        <v>0.4</v>
      </c>
      <c r="I406" s="32">
        <v>0</v>
      </c>
      <c r="J406" s="32">
        <v>0</v>
      </c>
      <c r="K406" s="32">
        <v>0</v>
      </c>
      <c r="L406" s="32">
        <v>0</v>
      </c>
      <c r="M406" s="32">
        <v>0.2</v>
      </c>
      <c r="N406" s="32">
        <v>0.2</v>
      </c>
      <c r="O406" s="189"/>
      <c r="P406" s="189"/>
    </row>
    <row r="407" spans="1:16" ht="24" x14ac:dyDescent="0.25">
      <c r="A407" s="190"/>
      <c r="B407" s="189"/>
      <c r="C407" s="189"/>
      <c r="D407" s="189"/>
      <c r="E407" s="189"/>
      <c r="F407" s="189"/>
      <c r="G407" s="170" t="s">
        <v>9</v>
      </c>
      <c r="H407" s="32">
        <f t="shared" si="74"/>
        <v>0</v>
      </c>
      <c r="I407" s="32">
        <v>0</v>
      </c>
      <c r="J407" s="32">
        <v>0</v>
      </c>
      <c r="K407" s="32">
        <v>0</v>
      </c>
      <c r="L407" s="32">
        <v>0</v>
      </c>
      <c r="M407" s="32">
        <v>0</v>
      </c>
      <c r="N407" s="32">
        <v>0</v>
      </c>
      <c r="O407" s="189"/>
      <c r="P407" s="189"/>
    </row>
    <row r="408" spans="1:16" ht="36" customHeight="1" x14ac:dyDescent="0.25">
      <c r="A408" s="190" t="s">
        <v>3027</v>
      </c>
      <c r="B408" s="189" t="s">
        <v>3028</v>
      </c>
      <c r="C408" s="189" t="s">
        <v>294</v>
      </c>
      <c r="D408" s="189">
        <v>2029</v>
      </c>
      <c r="E408" s="189"/>
      <c r="F408" s="189" t="s">
        <v>3013</v>
      </c>
      <c r="G408" s="170" t="s">
        <v>4</v>
      </c>
      <c r="H408" s="32">
        <f t="shared" si="74"/>
        <v>60</v>
      </c>
      <c r="I408" s="32">
        <v>0</v>
      </c>
      <c r="J408" s="32">
        <v>0</v>
      </c>
      <c r="K408" s="32">
        <v>0</v>
      </c>
      <c r="L408" s="32">
        <v>0</v>
      </c>
      <c r="M408" s="32">
        <v>60</v>
      </c>
      <c r="N408" s="32">
        <v>0</v>
      </c>
      <c r="O408" s="204">
        <v>30000</v>
      </c>
      <c r="P408" s="189" t="s">
        <v>310</v>
      </c>
    </row>
    <row r="409" spans="1:16" x14ac:dyDescent="0.25">
      <c r="A409" s="190"/>
      <c r="B409" s="189"/>
      <c r="C409" s="189"/>
      <c r="D409" s="189"/>
      <c r="E409" s="189"/>
      <c r="F409" s="189"/>
      <c r="G409" s="170" t="s">
        <v>6</v>
      </c>
      <c r="H409" s="32">
        <f t="shared" si="74"/>
        <v>59.4</v>
      </c>
      <c r="I409" s="32">
        <v>0</v>
      </c>
      <c r="J409" s="32">
        <v>0</v>
      </c>
      <c r="K409" s="32">
        <v>0</v>
      </c>
      <c r="L409" s="32">
        <v>0</v>
      </c>
      <c r="M409" s="32">
        <v>59.4</v>
      </c>
      <c r="N409" s="32">
        <v>0</v>
      </c>
      <c r="O409" s="204"/>
      <c r="P409" s="189"/>
    </row>
    <row r="410" spans="1:16" ht="36" x14ac:dyDescent="0.25">
      <c r="A410" s="190"/>
      <c r="B410" s="189"/>
      <c r="C410" s="189"/>
      <c r="D410" s="189"/>
      <c r="E410" s="189"/>
      <c r="F410" s="189"/>
      <c r="G410" s="170" t="s">
        <v>7</v>
      </c>
      <c r="H410" s="32">
        <f t="shared" si="74"/>
        <v>0.6</v>
      </c>
      <c r="I410" s="32">
        <v>0</v>
      </c>
      <c r="J410" s="32">
        <v>0</v>
      </c>
      <c r="K410" s="32">
        <v>0</v>
      </c>
      <c r="L410" s="32">
        <v>0</v>
      </c>
      <c r="M410" s="32">
        <v>0.6</v>
      </c>
      <c r="N410" s="32">
        <v>0</v>
      </c>
      <c r="O410" s="204"/>
      <c r="P410" s="189"/>
    </row>
    <row r="411" spans="1:16" x14ac:dyDescent="0.25">
      <c r="A411" s="190"/>
      <c r="B411" s="189"/>
      <c r="C411" s="189"/>
      <c r="D411" s="189"/>
      <c r="E411" s="189"/>
      <c r="F411" s="189"/>
      <c r="G411" s="170" t="s">
        <v>8</v>
      </c>
      <c r="H411" s="32">
        <f t="shared" si="74"/>
        <v>0</v>
      </c>
      <c r="I411" s="32">
        <v>0</v>
      </c>
      <c r="J411" s="32">
        <v>0</v>
      </c>
      <c r="K411" s="32">
        <v>0</v>
      </c>
      <c r="L411" s="32">
        <v>0</v>
      </c>
      <c r="M411" s="32">
        <v>0</v>
      </c>
      <c r="N411" s="32">
        <v>0</v>
      </c>
      <c r="O411" s="204"/>
      <c r="P411" s="189"/>
    </row>
    <row r="412" spans="1:16" ht="24" x14ac:dyDescent="0.25">
      <c r="A412" s="190"/>
      <c r="B412" s="189"/>
      <c r="C412" s="189"/>
      <c r="D412" s="189"/>
      <c r="E412" s="189"/>
      <c r="F412" s="189"/>
      <c r="G412" s="170" t="s">
        <v>9</v>
      </c>
      <c r="H412" s="32">
        <f t="shared" si="74"/>
        <v>0</v>
      </c>
      <c r="I412" s="32">
        <v>0</v>
      </c>
      <c r="J412" s="32">
        <v>0</v>
      </c>
      <c r="K412" s="32">
        <v>0</v>
      </c>
      <c r="L412" s="32">
        <v>0</v>
      </c>
      <c r="M412" s="32">
        <v>0</v>
      </c>
      <c r="N412" s="32">
        <v>0</v>
      </c>
      <c r="O412" s="204"/>
      <c r="P412" s="189"/>
    </row>
    <row r="413" spans="1:16" ht="36" customHeight="1" x14ac:dyDescent="0.25">
      <c r="A413" s="190" t="s">
        <v>3029</v>
      </c>
      <c r="B413" s="189" t="s">
        <v>3028</v>
      </c>
      <c r="C413" s="189" t="s">
        <v>294</v>
      </c>
      <c r="D413" s="189">
        <v>2028</v>
      </c>
      <c r="E413" s="189"/>
      <c r="F413" s="189" t="s">
        <v>3016</v>
      </c>
      <c r="G413" s="170" t="s">
        <v>4</v>
      </c>
      <c r="H413" s="32">
        <f t="shared" si="74"/>
        <v>2</v>
      </c>
      <c r="I413" s="32">
        <v>0</v>
      </c>
      <c r="J413" s="32">
        <v>0</v>
      </c>
      <c r="K413" s="32">
        <v>0</v>
      </c>
      <c r="L413" s="32">
        <v>2</v>
      </c>
      <c r="M413" s="32">
        <v>0</v>
      </c>
      <c r="N413" s="32">
        <v>0</v>
      </c>
      <c r="O413" s="204">
        <v>10000</v>
      </c>
      <c r="P413" s="189" t="s">
        <v>310</v>
      </c>
    </row>
    <row r="414" spans="1:16" x14ac:dyDescent="0.25">
      <c r="A414" s="190"/>
      <c r="B414" s="189"/>
      <c r="C414" s="189"/>
      <c r="D414" s="189"/>
      <c r="E414" s="189"/>
      <c r="F414" s="189"/>
      <c r="G414" s="170" t="s">
        <v>6</v>
      </c>
      <c r="H414" s="32">
        <f t="shared" si="74"/>
        <v>2</v>
      </c>
      <c r="I414" s="32">
        <v>0</v>
      </c>
      <c r="J414" s="32">
        <v>0</v>
      </c>
      <c r="K414" s="32">
        <v>0</v>
      </c>
      <c r="L414" s="32">
        <v>2</v>
      </c>
      <c r="M414" s="32">
        <v>0</v>
      </c>
      <c r="N414" s="32">
        <v>0</v>
      </c>
      <c r="O414" s="204"/>
      <c r="P414" s="189"/>
    </row>
    <row r="415" spans="1:16" ht="36" x14ac:dyDescent="0.25">
      <c r="A415" s="190"/>
      <c r="B415" s="189"/>
      <c r="C415" s="189"/>
      <c r="D415" s="189"/>
      <c r="E415" s="189"/>
      <c r="F415" s="189"/>
      <c r="G415" s="170" t="s">
        <v>7</v>
      </c>
      <c r="H415" s="32">
        <f t="shared" si="74"/>
        <v>0</v>
      </c>
      <c r="I415" s="32">
        <v>0</v>
      </c>
      <c r="J415" s="32">
        <v>0</v>
      </c>
      <c r="K415" s="32">
        <v>0</v>
      </c>
      <c r="L415" s="32">
        <v>0</v>
      </c>
      <c r="M415" s="32">
        <v>0</v>
      </c>
      <c r="N415" s="32">
        <v>0</v>
      </c>
      <c r="O415" s="204"/>
      <c r="P415" s="189"/>
    </row>
    <row r="416" spans="1:16" x14ac:dyDescent="0.25">
      <c r="A416" s="190"/>
      <c r="B416" s="189"/>
      <c r="C416" s="189"/>
      <c r="D416" s="189"/>
      <c r="E416" s="189"/>
      <c r="F416" s="189"/>
      <c r="G416" s="170" t="s">
        <v>8</v>
      </c>
      <c r="H416" s="32">
        <f t="shared" si="74"/>
        <v>0</v>
      </c>
      <c r="I416" s="32">
        <v>0</v>
      </c>
      <c r="J416" s="32">
        <v>0</v>
      </c>
      <c r="K416" s="32">
        <v>0</v>
      </c>
      <c r="L416" s="32">
        <v>0</v>
      </c>
      <c r="M416" s="32">
        <v>0</v>
      </c>
      <c r="N416" s="32">
        <v>0</v>
      </c>
      <c r="O416" s="204"/>
      <c r="P416" s="189"/>
    </row>
    <row r="417" spans="1:16" ht="24" x14ac:dyDescent="0.25">
      <c r="A417" s="190"/>
      <c r="B417" s="189"/>
      <c r="C417" s="189"/>
      <c r="D417" s="189"/>
      <c r="E417" s="189"/>
      <c r="F417" s="189"/>
      <c r="G417" s="170" t="s">
        <v>9</v>
      </c>
      <c r="H417" s="32">
        <f t="shared" si="74"/>
        <v>0</v>
      </c>
      <c r="I417" s="32">
        <v>0</v>
      </c>
      <c r="J417" s="32">
        <v>0</v>
      </c>
      <c r="K417" s="32">
        <v>0</v>
      </c>
      <c r="L417" s="32">
        <v>0</v>
      </c>
      <c r="M417" s="32">
        <v>0</v>
      </c>
      <c r="N417" s="32">
        <v>0</v>
      </c>
      <c r="O417" s="204"/>
      <c r="P417" s="189"/>
    </row>
    <row r="418" spans="1:16" ht="36" customHeight="1" x14ac:dyDescent="0.25">
      <c r="A418" s="190" t="s">
        <v>3030</v>
      </c>
      <c r="B418" s="189" t="s">
        <v>3028</v>
      </c>
      <c r="C418" s="189" t="s">
        <v>294</v>
      </c>
      <c r="D418" s="189">
        <v>2029</v>
      </c>
      <c r="E418" s="189" t="s">
        <v>3018</v>
      </c>
      <c r="F418" s="189" t="s">
        <v>3016</v>
      </c>
      <c r="G418" s="170" t="s">
        <v>4</v>
      </c>
      <c r="H418" s="32">
        <f t="shared" si="74"/>
        <v>3</v>
      </c>
      <c r="I418" s="32">
        <v>0</v>
      </c>
      <c r="J418" s="32">
        <v>0</v>
      </c>
      <c r="K418" s="32">
        <v>0</v>
      </c>
      <c r="L418" s="32">
        <v>0</v>
      </c>
      <c r="M418" s="32">
        <v>3</v>
      </c>
      <c r="N418" s="32">
        <v>0</v>
      </c>
      <c r="O418" s="204">
        <v>10000</v>
      </c>
      <c r="P418" s="189" t="s">
        <v>310</v>
      </c>
    </row>
    <row r="419" spans="1:16" x14ac:dyDescent="0.25">
      <c r="A419" s="190"/>
      <c r="B419" s="189"/>
      <c r="C419" s="189"/>
      <c r="D419" s="189"/>
      <c r="E419" s="189"/>
      <c r="F419" s="189"/>
      <c r="G419" s="170" t="s">
        <v>6</v>
      </c>
      <c r="H419" s="32">
        <f t="shared" si="74"/>
        <v>3</v>
      </c>
      <c r="I419" s="32">
        <v>0</v>
      </c>
      <c r="J419" s="32">
        <v>0</v>
      </c>
      <c r="K419" s="32">
        <v>0</v>
      </c>
      <c r="L419" s="32">
        <v>0</v>
      </c>
      <c r="M419" s="32">
        <v>3</v>
      </c>
      <c r="N419" s="32">
        <v>0</v>
      </c>
      <c r="O419" s="204"/>
      <c r="P419" s="189"/>
    </row>
    <row r="420" spans="1:16" ht="36" x14ac:dyDescent="0.25">
      <c r="A420" s="190"/>
      <c r="B420" s="189"/>
      <c r="C420" s="189"/>
      <c r="D420" s="189"/>
      <c r="E420" s="189"/>
      <c r="F420" s="189"/>
      <c r="G420" s="170" t="s">
        <v>7</v>
      </c>
      <c r="H420" s="32">
        <f t="shared" si="74"/>
        <v>0</v>
      </c>
      <c r="I420" s="32">
        <v>0</v>
      </c>
      <c r="J420" s="32">
        <v>0</v>
      </c>
      <c r="K420" s="32">
        <v>0</v>
      </c>
      <c r="L420" s="32">
        <v>0</v>
      </c>
      <c r="M420" s="32">
        <v>0</v>
      </c>
      <c r="N420" s="32">
        <v>0</v>
      </c>
      <c r="O420" s="204"/>
      <c r="P420" s="189"/>
    </row>
    <row r="421" spans="1:16" x14ac:dyDescent="0.25">
      <c r="A421" s="190"/>
      <c r="B421" s="189"/>
      <c r="C421" s="189"/>
      <c r="D421" s="189"/>
      <c r="E421" s="189"/>
      <c r="F421" s="189"/>
      <c r="G421" s="170" t="s">
        <v>8</v>
      </c>
      <c r="H421" s="32">
        <f t="shared" si="74"/>
        <v>0</v>
      </c>
      <c r="I421" s="32">
        <v>0</v>
      </c>
      <c r="J421" s="32">
        <v>0</v>
      </c>
      <c r="K421" s="32">
        <v>0</v>
      </c>
      <c r="L421" s="32">
        <v>0</v>
      </c>
      <c r="M421" s="32">
        <v>0</v>
      </c>
      <c r="N421" s="32">
        <v>0</v>
      </c>
      <c r="O421" s="204"/>
      <c r="P421" s="189"/>
    </row>
    <row r="422" spans="1:16" ht="24" x14ac:dyDescent="0.25">
      <c r="A422" s="190"/>
      <c r="B422" s="189"/>
      <c r="C422" s="189"/>
      <c r="D422" s="189"/>
      <c r="E422" s="189"/>
      <c r="F422" s="189"/>
      <c r="G422" s="170" t="s">
        <v>9</v>
      </c>
      <c r="H422" s="32">
        <f t="shared" si="74"/>
        <v>0</v>
      </c>
      <c r="I422" s="32">
        <v>0</v>
      </c>
      <c r="J422" s="32">
        <v>0</v>
      </c>
      <c r="K422" s="32">
        <v>0</v>
      </c>
      <c r="L422" s="32">
        <v>0</v>
      </c>
      <c r="M422" s="32">
        <v>0</v>
      </c>
      <c r="N422" s="32">
        <v>0</v>
      </c>
      <c r="O422" s="204"/>
      <c r="P422" s="189"/>
    </row>
    <row r="423" spans="1:16" ht="36" customHeight="1" x14ac:dyDescent="0.25">
      <c r="A423" s="305" t="s">
        <v>4452</v>
      </c>
      <c r="B423" s="205" t="s">
        <v>4453</v>
      </c>
      <c r="C423" s="189" t="s">
        <v>294</v>
      </c>
      <c r="D423" s="205">
        <v>2026</v>
      </c>
      <c r="E423" s="205" t="s">
        <v>2974</v>
      </c>
      <c r="F423" s="305" t="s">
        <v>4454</v>
      </c>
      <c r="G423" s="149" t="s">
        <v>4</v>
      </c>
      <c r="H423" s="32">
        <f>I423+J423+K423+L423+M423+N423</f>
        <v>108.8374</v>
      </c>
      <c r="I423" s="32">
        <f t="shared" ref="I423:N423" si="75">I424+I425+I426+I427</f>
        <v>0</v>
      </c>
      <c r="J423" s="32">
        <f t="shared" si="75"/>
        <v>108.8374</v>
      </c>
      <c r="K423" s="32">
        <f t="shared" si="75"/>
        <v>0</v>
      </c>
      <c r="L423" s="32">
        <f t="shared" si="75"/>
        <v>0</v>
      </c>
      <c r="M423" s="32">
        <f t="shared" si="75"/>
        <v>0</v>
      </c>
      <c r="N423" s="32">
        <f t="shared" si="75"/>
        <v>0</v>
      </c>
      <c r="O423" s="435">
        <v>1408</v>
      </c>
      <c r="P423" s="305" t="s">
        <v>4455</v>
      </c>
    </row>
    <row r="424" spans="1:16" ht="49.5" customHeight="1" x14ac:dyDescent="0.25">
      <c r="A424" s="306"/>
      <c r="B424" s="206"/>
      <c r="C424" s="189"/>
      <c r="D424" s="206"/>
      <c r="E424" s="206"/>
      <c r="F424" s="306"/>
      <c r="G424" s="149" t="s">
        <v>6</v>
      </c>
      <c r="H424" s="32">
        <f>I424+J424+K424+L424+M424+N424</f>
        <v>0</v>
      </c>
      <c r="I424" s="32">
        <v>0</v>
      </c>
      <c r="J424" s="32">
        <v>0</v>
      </c>
      <c r="K424" s="32">
        <v>0</v>
      </c>
      <c r="L424" s="32">
        <v>0</v>
      </c>
      <c r="M424" s="32">
        <v>0</v>
      </c>
      <c r="N424" s="32">
        <v>0</v>
      </c>
      <c r="O424" s="436"/>
      <c r="P424" s="306"/>
    </row>
    <row r="425" spans="1:16" ht="36" x14ac:dyDescent="0.25">
      <c r="A425" s="306"/>
      <c r="B425" s="206"/>
      <c r="C425" s="189"/>
      <c r="D425" s="206"/>
      <c r="E425" s="206"/>
      <c r="F425" s="306"/>
      <c r="G425" s="149" t="s">
        <v>7</v>
      </c>
      <c r="H425" s="32">
        <f>I425+J425+K425+L425+M425+N425</f>
        <v>80.099999999999994</v>
      </c>
      <c r="I425" s="32">
        <v>0</v>
      </c>
      <c r="J425" s="32">
        <v>80.099999999999994</v>
      </c>
      <c r="K425" s="32">
        <v>0</v>
      </c>
      <c r="L425" s="32">
        <v>0</v>
      </c>
      <c r="M425" s="32">
        <v>0</v>
      </c>
      <c r="N425" s="32">
        <v>0</v>
      </c>
      <c r="O425" s="436"/>
      <c r="P425" s="306"/>
    </row>
    <row r="426" spans="1:16" x14ac:dyDescent="0.25">
      <c r="A426" s="306"/>
      <c r="B426" s="206"/>
      <c r="C426" s="189"/>
      <c r="D426" s="206"/>
      <c r="E426" s="206"/>
      <c r="F426" s="306"/>
      <c r="G426" s="149" t="s">
        <v>8</v>
      </c>
      <c r="H426" s="32">
        <f>I426+J426+K426+L426+M426+N426</f>
        <v>28.737400000000001</v>
      </c>
      <c r="I426" s="32">
        <v>0</v>
      </c>
      <c r="J426" s="32">
        <v>28.737400000000001</v>
      </c>
      <c r="K426" s="32">
        <v>0</v>
      </c>
      <c r="L426" s="32">
        <v>0</v>
      </c>
      <c r="M426" s="32">
        <v>0</v>
      </c>
      <c r="N426" s="32">
        <v>0</v>
      </c>
      <c r="O426" s="436"/>
      <c r="P426" s="306"/>
    </row>
    <row r="427" spans="1:16" ht="24" x14ac:dyDescent="0.25">
      <c r="A427" s="307"/>
      <c r="B427" s="207"/>
      <c r="C427" s="189"/>
      <c r="D427" s="207"/>
      <c r="E427" s="207"/>
      <c r="F427" s="307"/>
      <c r="G427" s="149" t="s">
        <v>9</v>
      </c>
      <c r="H427" s="32">
        <f>I427+J427+K427+L427+M427+N427</f>
        <v>0</v>
      </c>
      <c r="I427" s="32">
        <v>0</v>
      </c>
      <c r="J427" s="32">
        <v>0</v>
      </c>
      <c r="K427" s="32">
        <v>0</v>
      </c>
      <c r="L427" s="32">
        <v>0</v>
      </c>
      <c r="M427" s="32">
        <v>0</v>
      </c>
      <c r="N427" s="32">
        <v>0</v>
      </c>
      <c r="O427" s="437"/>
      <c r="P427" s="307"/>
    </row>
    <row r="428" spans="1:16" ht="36" x14ac:dyDescent="0.25">
      <c r="A428" s="208" t="s">
        <v>125</v>
      </c>
      <c r="B428" s="208"/>
      <c r="C428" s="208"/>
      <c r="D428" s="208"/>
      <c r="E428" s="208"/>
      <c r="F428" s="208"/>
      <c r="G428" s="150" t="s">
        <v>4</v>
      </c>
      <c r="H428" s="37">
        <f>SUM(H429:H432)</f>
        <v>2070.3373999999999</v>
      </c>
      <c r="I428" s="37">
        <f t="shared" ref="I428:N428" si="76">SUM(I429:I432)</f>
        <v>119.6</v>
      </c>
      <c r="J428" s="37">
        <f t="shared" si="76"/>
        <v>202.43740000000003</v>
      </c>
      <c r="K428" s="37">
        <f t="shared" si="76"/>
        <v>561.30000000000007</v>
      </c>
      <c r="L428" s="37">
        <f t="shared" si="76"/>
        <v>67.2</v>
      </c>
      <c r="M428" s="37">
        <f t="shared" si="76"/>
        <v>664.69999999999993</v>
      </c>
      <c r="N428" s="37">
        <f t="shared" si="76"/>
        <v>455.1</v>
      </c>
      <c r="O428" s="189"/>
      <c r="P428" s="189"/>
    </row>
    <row r="429" spans="1:16" ht="66" customHeight="1" x14ac:dyDescent="0.25">
      <c r="A429" s="208"/>
      <c r="B429" s="208"/>
      <c r="C429" s="208"/>
      <c r="D429" s="208"/>
      <c r="E429" s="208"/>
      <c r="F429" s="208"/>
      <c r="G429" s="150" t="s">
        <v>259</v>
      </c>
      <c r="H429" s="37">
        <f t="shared" si="74"/>
        <v>1750.4999999999998</v>
      </c>
      <c r="I429" s="37">
        <f>I314+I319+I324+I329+I334+I339+I344+I349+I354+I359+I364+I369+I374+I379+I384+I389+I394+I399+I404+I409+I414+I419+I424</f>
        <v>0</v>
      </c>
      <c r="J429" s="37">
        <f t="shared" ref="J429:N429" si="77">J314+J319+J324+J329+J334+J339+J344+J349+J354+J359+J364+J369+J374+J379+J384+J389+J394+J399+J404+J409+J414+J419+J424</f>
        <v>91.100000000000009</v>
      </c>
      <c r="K429" s="37">
        <f t="shared" si="77"/>
        <v>553.1</v>
      </c>
      <c r="L429" s="37">
        <f t="shared" si="77"/>
        <v>59.3</v>
      </c>
      <c r="M429" s="37">
        <f t="shared" si="77"/>
        <v>601.69999999999993</v>
      </c>
      <c r="N429" s="37">
        <f t="shared" si="77"/>
        <v>445.3</v>
      </c>
      <c r="O429" s="189"/>
      <c r="P429" s="189"/>
    </row>
    <row r="430" spans="1:16" ht="36" x14ac:dyDescent="0.25">
      <c r="A430" s="208"/>
      <c r="B430" s="208"/>
      <c r="C430" s="208"/>
      <c r="D430" s="208"/>
      <c r="E430" s="208"/>
      <c r="F430" s="208"/>
      <c r="G430" s="150" t="s">
        <v>7</v>
      </c>
      <c r="H430" s="37">
        <f t="shared" si="74"/>
        <v>236.49999999999997</v>
      </c>
      <c r="I430" s="37">
        <f t="shared" ref="I430:N430" si="78">I315+I320+I325+I330+I335+I340+I345+I350+I355+I360+I365+I370+I375+I380+I385+I390+I395+I400+I405+I410+I415+I420+I425</f>
        <v>78.099999999999994</v>
      </c>
      <c r="J430" s="37">
        <f t="shared" si="78"/>
        <v>81</v>
      </c>
      <c r="K430" s="37">
        <f t="shared" si="78"/>
        <v>5.6</v>
      </c>
      <c r="L430" s="37">
        <f t="shared" si="78"/>
        <v>5.3999999999999995</v>
      </c>
      <c r="M430" s="37">
        <f t="shared" si="78"/>
        <v>57.3</v>
      </c>
      <c r="N430" s="37">
        <f t="shared" si="78"/>
        <v>9.1</v>
      </c>
      <c r="O430" s="189"/>
      <c r="P430" s="189"/>
    </row>
    <row r="431" spans="1:16" x14ac:dyDescent="0.25">
      <c r="A431" s="208"/>
      <c r="B431" s="208"/>
      <c r="C431" s="208"/>
      <c r="D431" s="208"/>
      <c r="E431" s="208"/>
      <c r="F431" s="208"/>
      <c r="G431" s="150" t="s">
        <v>8</v>
      </c>
      <c r="H431" s="37">
        <f t="shared" si="74"/>
        <v>83.337400000000002</v>
      </c>
      <c r="I431" s="37">
        <f t="shared" ref="I431:N431" si="79">I316+I321+I326+I331+I336+I341+I346+I351+I356+I361+I366+I371+I376+I381+I386+I391+I396+I401+I406+I411+I416+I421+I426</f>
        <v>41.5</v>
      </c>
      <c r="J431" s="37">
        <f t="shared" si="79"/>
        <v>30.337400000000002</v>
      </c>
      <c r="K431" s="37">
        <f t="shared" si="79"/>
        <v>2.6</v>
      </c>
      <c r="L431" s="37">
        <f t="shared" si="79"/>
        <v>2.5</v>
      </c>
      <c r="M431" s="37">
        <f t="shared" si="79"/>
        <v>5.7</v>
      </c>
      <c r="N431" s="37">
        <f t="shared" si="79"/>
        <v>0.7</v>
      </c>
      <c r="O431" s="189"/>
      <c r="P431" s="189"/>
    </row>
    <row r="432" spans="1:16" ht="24" x14ac:dyDescent="0.25">
      <c r="A432" s="208"/>
      <c r="B432" s="208"/>
      <c r="C432" s="208"/>
      <c r="D432" s="208"/>
      <c r="E432" s="208"/>
      <c r="F432" s="208"/>
      <c r="G432" s="150" t="s">
        <v>9</v>
      </c>
      <c r="H432" s="37">
        <f t="shared" si="74"/>
        <v>0</v>
      </c>
      <c r="I432" s="37">
        <f t="shared" ref="I432:N432" si="80">I317+I322+I327+I332+I337+I342+I347+I352+I357+I362+I367+I372+I377+I382+I387+I392+I397+I402+I407+I412+I417+I422+I427</f>
        <v>0</v>
      </c>
      <c r="J432" s="37">
        <f t="shared" si="80"/>
        <v>0</v>
      </c>
      <c r="K432" s="37">
        <f t="shared" si="80"/>
        <v>0</v>
      </c>
      <c r="L432" s="37">
        <f t="shared" si="80"/>
        <v>0</v>
      </c>
      <c r="M432" s="37">
        <f t="shared" si="80"/>
        <v>0</v>
      </c>
      <c r="N432" s="37">
        <f t="shared" si="80"/>
        <v>0</v>
      </c>
      <c r="O432" s="189"/>
      <c r="P432" s="189"/>
    </row>
    <row r="433" spans="1:16" x14ac:dyDescent="0.25">
      <c r="A433" s="438" t="s">
        <v>356</v>
      </c>
      <c r="B433" s="439"/>
      <c r="C433" s="439"/>
      <c r="D433" s="439"/>
      <c r="E433" s="439"/>
      <c r="F433" s="439"/>
      <c r="G433" s="439"/>
      <c r="H433" s="439"/>
      <c r="I433" s="439"/>
      <c r="J433" s="439"/>
      <c r="K433" s="439"/>
      <c r="L433" s="439"/>
      <c r="M433" s="439"/>
      <c r="N433" s="439"/>
      <c r="O433" s="439"/>
      <c r="P433" s="440"/>
    </row>
    <row r="434" spans="1:16" ht="36" customHeight="1" x14ac:dyDescent="0.25">
      <c r="A434" s="190" t="s">
        <v>3031</v>
      </c>
      <c r="B434" s="189" t="s">
        <v>479</v>
      </c>
      <c r="C434" s="189" t="s">
        <v>356</v>
      </c>
      <c r="D434" s="189" t="s">
        <v>150</v>
      </c>
      <c r="E434" s="189"/>
      <c r="F434" s="189" t="s">
        <v>2042</v>
      </c>
      <c r="G434" s="170" t="s">
        <v>4</v>
      </c>
      <c r="H434" s="32">
        <f>SUM(H435:H438)</f>
        <v>45.8</v>
      </c>
      <c r="I434" s="32">
        <f t="shared" ref="I434:N434" si="81">SUM(I435:I438)</f>
        <v>45.8</v>
      </c>
      <c r="J434" s="32">
        <f t="shared" si="81"/>
        <v>0</v>
      </c>
      <c r="K434" s="32">
        <f t="shared" si="81"/>
        <v>0</v>
      </c>
      <c r="L434" s="32">
        <f t="shared" si="81"/>
        <v>0</v>
      </c>
      <c r="M434" s="32">
        <f t="shared" si="81"/>
        <v>0</v>
      </c>
      <c r="N434" s="32">
        <f t="shared" si="81"/>
        <v>0</v>
      </c>
      <c r="O434" s="189">
        <v>394</v>
      </c>
      <c r="P434" s="189" t="s">
        <v>3032</v>
      </c>
    </row>
    <row r="435" spans="1:16" x14ac:dyDescent="0.25">
      <c r="A435" s="190"/>
      <c r="B435" s="189"/>
      <c r="C435" s="189"/>
      <c r="D435" s="189"/>
      <c r="E435" s="189"/>
      <c r="F435" s="189"/>
      <c r="G435" s="170" t="s">
        <v>259</v>
      </c>
      <c r="H435" s="32">
        <f>SUM(I435:N435)</f>
        <v>0</v>
      </c>
      <c r="I435" s="32">
        <v>0</v>
      </c>
      <c r="J435" s="32">
        <v>0</v>
      </c>
      <c r="K435" s="32">
        <v>0</v>
      </c>
      <c r="L435" s="32">
        <v>0</v>
      </c>
      <c r="M435" s="32">
        <v>0</v>
      </c>
      <c r="N435" s="32">
        <v>0</v>
      </c>
      <c r="O435" s="189"/>
      <c r="P435" s="189"/>
    </row>
    <row r="436" spans="1:16" ht="36" x14ac:dyDescent="0.25">
      <c r="A436" s="190"/>
      <c r="B436" s="189"/>
      <c r="C436" s="189"/>
      <c r="D436" s="189"/>
      <c r="E436" s="189"/>
      <c r="F436" s="189"/>
      <c r="G436" s="170" t="s">
        <v>7</v>
      </c>
      <c r="H436" s="32">
        <f t="shared" ref="H436:H498" si="82">SUM(I436:N436)</f>
        <v>28.5</v>
      </c>
      <c r="I436" s="32">
        <v>28.5</v>
      </c>
      <c r="J436" s="32">
        <v>0</v>
      </c>
      <c r="K436" s="32">
        <v>0</v>
      </c>
      <c r="L436" s="32">
        <v>0</v>
      </c>
      <c r="M436" s="32">
        <v>0</v>
      </c>
      <c r="N436" s="32">
        <v>0</v>
      </c>
      <c r="O436" s="189"/>
      <c r="P436" s="189"/>
    </row>
    <row r="437" spans="1:16" x14ac:dyDescent="0.25">
      <c r="A437" s="190"/>
      <c r="B437" s="189"/>
      <c r="C437" s="189"/>
      <c r="D437" s="189"/>
      <c r="E437" s="189"/>
      <c r="F437" s="189"/>
      <c r="G437" s="170" t="s">
        <v>8</v>
      </c>
      <c r="H437" s="32">
        <f t="shared" si="82"/>
        <v>17.3</v>
      </c>
      <c r="I437" s="32">
        <v>17.3</v>
      </c>
      <c r="J437" s="32">
        <v>0</v>
      </c>
      <c r="K437" s="32">
        <v>0</v>
      </c>
      <c r="L437" s="32">
        <v>0</v>
      </c>
      <c r="M437" s="32">
        <v>0</v>
      </c>
      <c r="N437" s="32">
        <v>0</v>
      </c>
      <c r="O437" s="189"/>
      <c r="P437" s="189"/>
    </row>
    <row r="438" spans="1:16" ht="24" x14ac:dyDescent="0.25">
      <c r="A438" s="190"/>
      <c r="B438" s="189"/>
      <c r="C438" s="189"/>
      <c r="D438" s="189"/>
      <c r="E438" s="189"/>
      <c r="F438" s="189"/>
      <c r="G438" s="170" t="s">
        <v>9</v>
      </c>
      <c r="H438" s="32">
        <f t="shared" si="82"/>
        <v>0</v>
      </c>
      <c r="I438" s="32">
        <v>0</v>
      </c>
      <c r="J438" s="32">
        <v>0</v>
      </c>
      <c r="K438" s="32">
        <v>0</v>
      </c>
      <c r="L438" s="32">
        <v>0</v>
      </c>
      <c r="M438" s="32">
        <v>0</v>
      </c>
      <c r="N438" s="32">
        <v>0</v>
      </c>
      <c r="O438" s="189"/>
      <c r="P438" s="189"/>
    </row>
    <row r="439" spans="1:16" ht="60" customHeight="1" x14ac:dyDescent="0.25">
      <c r="A439" s="190" t="s">
        <v>3033</v>
      </c>
      <c r="B439" s="189" t="s">
        <v>3034</v>
      </c>
      <c r="C439" s="189" t="s">
        <v>356</v>
      </c>
      <c r="D439" s="189">
        <v>2029</v>
      </c>
      <c r="E439" s="189">
        <v>313</v>
      </c>
      <c r="F439" s="189" t="s">
        <v>554</v>
      </c>
      <c r="G439" s="170" t="s">
        <v>4</v>
      </c>
      <c r="H439" s="32">
        <f>SUM(H440:H443)</f>
        <v>110.89999999999999</v>
      </c>
      <c r="I439" s="32">
        <f t="shared" ref="I439:N439" si="83">SUM(I440:I443)</f>
        <v>0</v>
      </c>
      <c r="J439" s="32">
        <f t="shared" si="83"/>
        <v>0</v>
      </c>
      <c r="K439" s="32">
        <f t="shared" si="83"/>
        <v>0</v>
      </c>
      <c r="L439" s="32">
        <f t="shared" si="83"/>
        <v>0</v>
      </c>
      <c r="M439" s="32">
        <f t="shared" si="83"/>
        <v>110.89999999999999</v>
      </c>
      <c r="N439" s="32">
        <f t="shared" si="83"/>
        <v>0</v>
      </c>
      <c r="O439" s="189">
        <v>5062</v>
      </c>
      <c r="P439" s="189" t="s">
        <v>3035</v>
      </c>
    </row>
    <row r="440" spans="1:16" x14ac:dyDescent="0.25">
      <c r="A440" s="190"/>
      <c r="B440" s="189"/>
      <c r="C440" s="189"/>
      <c r="D440" s="189"/>
      <c r="E440" s="189"/>
      <c r="F440" s="189"/>
      <c r="G440" s="170" t="s">
        <v>6</v>
      </c>
      <c r="H440" s="32">
        <f t="shared" si="82"/>
        <v>98.7</v>
      </c>
      <c r="I440" s="32">
        <v>0</v>
      </c>
      <c r="J440" s="32">
        <v>0</v>
      </c>
      <c r="K440" s="32">
        <v>0</v>
      </c>
      <c r="L440" s="32">
        <v>0</v>
      </c>
      <c r="M440" s="32">
        <v>98.7</v>
      </c>
      <c r="N440" s="32">
        <v>0</v>
      </c>
      <c r="O440" s="189"/>
      <c r="P440" s="189"/>
    </row>
    <row r="441" spans="1:16" ht="36" x14ac:dyDescent="0.25">
      <c r="A441" s="190"/>
      <c r="B441" s="189"/>
      <c r="C441" s="189"/>
      <c r="D441" s="189"/>
      <c r="E441" s="189"/>
      <c r="F441" s="189"/>
      <c r="G441" s="170" t="s">
        <v>7</v>
      </c>
      <c r="H441" s="32">
        <f t="shared" si="82"/>
        <v>1</v>
      </c>
      <c r="I441" s="32">
        <v>0</v>
      </c>
      <c r="J441" s="32">
        <v>0</v>
      </c>
      <c r="K441" s="32">
        <v>0</v>
      </c>
      <c r="L441" s="32">
        <v>0</v>
      </c>
      <c r="M441" s="32">
        <v>1</v>
      </c>
      <c r="N441" s="32">
        <v>0</v>
      </c>
      <c r="O441" s="189"/>
      <c r="P441" s="189"/>
    </row>
    <row r="442" spans="1:16" x14ac:dyDescent="0.25">
      <c r="A442" s="190"/>
      <c r="B442" s="189"/>
      <c r="C442" s="189"/>
      <c r="D442" s="189"/>
      <c r="E442" s="189"/>
      <c r="F442" s="189"/>
      <c r="G442" s="170" t="s">
        <v>8</v>
      </c>
      <c r="H442" s="32">
        <f t="shared" si="82"/>
        <v>0.1</v>
      </c>
      <c r="I442" s="32">
        <v>0</v>
      </c>
      <c r="J442" s="32">
        <v>0</v>
      </c>
      <c r="K442" s="32">
        <v>0</v>
      </c>
      <c r="L442" s="32">
        <v>0</v>
      </c>
      <c r="M442" s="32">
        <v>0.1</v>
      </c>
      <c r="N442" s="32">
        <v>0</v>
      </c>
      <c r="O442" s="189"/>
      <c r="P442" s="189"/>
    </row>
    <row r="443" spans="1:16" ht="24" x14ac:dyDescent="0.25">
      <c r="A443" s="190"/>
      <c r="B443" s="189"/>
      <c r="C443" s="189"/>
      <c r="D443" s="189"/>
      <c r="E443" s="189"/>
      <c r="F443" s="189"/>
      <c r="G443" s="170" t="s">
        <v>9</v>
      </c>
      <c r="H443" s="32">
        <f t="shared" si="82"/>
        <v>11.1</v>
      </c>
      <c r="I443" s="32">
        <v>0</v>
      </c>
      <c r="J443" s="32">
        <v>0</v>
      </c>
      <c r="K443" s="32">
        <v>0</v>
      </c>
      <c r="L443" s="32">
        <v>0</v>
      </c>
      <c r="M443" s="32">
        <v>11.1</v>
      </c>
      <c r="N443" s="32">
        <v>0</v>
      </c>
      <c r="O443" s="189"/>
      <c r="P443" s="189"/>
    </row>
    <row r="444" spans="1:16" ht="60" customHeight="1" x14ac:dyDescent="0.25">
      <c r="A444" s="190" t="s">
        <v>3036</v>
      </c>
      <c r="B444" s="189" t="s">
        <v>3034</v>
      </c>
      <c r="C444" s="189" t="s">
        <v>356</v>
      </c>
      <c r="D444" s="189">
        <v>2025</v>
      </c>
      <c r="E444" s="189">
        <v>264</v>
      </c>
      <c r="F444" s="189" t="s">
        <v>554</v>
      </c>
      <c r="G444" s="170" t="s">
        <v>4</v>
      </c>
      <c r="H444" s="32">
        <f>SUM(H445:H448)</f>
        <v>2</v>
      </c>
      <c r="I444" s="32">
        <f t="shared" ref="I444:N444" si="84">SUM(I445:I448)</f>
        <v>2</v>
      </c>
      <c r="J444" s="32">
        <f t="shared" si="84"/>
        <v>0</v>
      </c>
      <c r="K444" s="32">
        <f t="shared" si="84"/>
        <v>0</v>
      </c>
      <c r="L444" s="32">
        <f t="shared" si="84"/>
        <v>0</v>
      </c>
      <c r="M444" s="32">
        <f t="shared" si="84"/>
        <v>0</v>
      </c>
      <c r="N444" s="32">
        <f t="shared" si="84"/>
        <v>0</v>
      </c>
      <c r="O444" s="189">
        <v>5062</v>
      </c>
      <c r="P444" s="189" t="s">
        <v>3037</v>
      </c>
    </row>
    <row r="445" spans="1:16" x14ac:dyDescent="0.25">
      <c r="A445" s="190"/>
      <c r="B445" s="189"/>
      <c r="C445" s="189"/>
      <c r="D445" s="189"/>
      <c r="E445" s="189"/>
      <c r="F445" s="189"/>
      <c r="G445" s="170" t="s">
        <v>6</v>
      </c>
      <c r="H445" s="32">
        <f t="shared" si="82"/>
        <v>1.8</v>
      </c>
      <c r="I445" s="32">
        <v>1.8</v>
      </c>
      <c r="J445" s="32">
        <v>0</v>
      </c>
      <c r="K445" s="32">
        <v>0</v>
      </c>
      <c r="L445" s="32">
        <v>0</v>
      </c>
      <c r="M445" s="32">
        <v>0</v>
      </c>
      <c r="N445" s="32">
        <v>0</v>
      </c>
      <c r="O445" s="189"/>
      <c r="P445" s="189"/>
    </row>
    <row r="446" spans="1:16" ht="36" x14ac:dyDescent="0.25">
      <c r="A446" s="190"/>
      <c r="B446" s="189"/>
      <c r="C446" s="189"/>
      <c r="D446" s="189"/>
      <c r="E446" s="189"/>
      <c r="F446" s="189"/>
      <c r="G446" s="170" t="s">
        <v>7</v>
      </c>
      <c r="H446" s="32">
        <f t="shared" si="82"/>
        <v>0</v>
      </c>
      <c r="I446" s="32">
        <v>0</v>
      </c>
      <c r="J446" s="32">
        <v>0</v>
      </c>
      <c r="K446" s="32">
        <v>0</v>
      </c>
      <c r="L446" s="32">
        <v>0</v>
      </c>
      <c r="M446" s="32">
        <v>0</v>
      </c>
      <c r="N446" s="32">
        <v>0</v>
      </c>
      <c r="O446" s="189"/>
      <c r="P446" s="189"/>
    </row>
    <row r="447" spans="1:16" x14ac:dyDescent="0.25">
      <c r="A447" s="190"/>
      <c r="B447" s="189"/>
      <c r="C447" s="189"/>
      <c r="D447" s="189"/>
      <c r="E447" s="189"/>
      <c r="F447" s="189"/>
      <c r="G447" s="170" t="s">
        <v>8</v>
      </c>
      <c r="H447" s="32">
        <f t="shared" si="82"/>
        <v>0</v>
      </c>
      <c r="I447" s="32">
        <v>0</v>
      </c>
      <c r="J447" s="32">
        <v>0</v>
      </c>
      <c r="K447" s="32">
        <v>0</v>
      </c>
      <c r="L447" s="32">
        <v>0</v>
      </c>
      <c r="M447" s="32">
        <v>0</v>
      </c>
      <c r="N447" s="32">
        <v>0</v>
      </c>
      <c r="O447" s="189"/>
      <c r="P447" s="189"/>
    </row>
    <row r="448" spans="1:16" ht="24" x14ac:dyDescent="0.25">
      <c r="A448" s="190"/>
      <c r="B448" s="189"/>
      <c r="C448" s="189"/>
      <c r="D448" s="189"/>
      <c r="E448" s="189"/>
      <c r="F448" s="189"/>
      <c r="G448" s="170" t="s">
        <v>9</v>
      </c>
      <c r="H448" s="32">
        <f t="shared" si="82"/>
        <v>0.2</v>
      </c>
      <c r="I448" s="32">
        <v>0.2</v>
      </c>
      <c r="J448" s="32">
        <v>0</v>
      </c>
      <c r="K448" s="32">
        <v>0</v>
      </c>
      <c r="L448" s="32">
        <v>0</v>
      </c>
      <c r="M448" s="32">
        <v>0</v>
      </c>
      <c r="N448" s="32">
        <v>0</v>
      </c>
      <c r="O448" s="189"/>
      <c r="P448" s="189"/>
    </row>
    <row r="449" spans="1:16" ht="60" customHeight="1" x14ac:dyDescent="0.25">
      <c r="A449" s="190" t="s">
        <v>3038</v>
      </c>
      <c r="B449" s="189" t="s">
        <v>3039</v>
      </c>
      <c r="C449" s="189" t="s">
        <v>356</v>
      </c>
      <c r="D449" s="189">
        <v>2028</v>
      </c>
      <c r="E449" s="189">
        <v>300</v>
      </c>
      <c r="F449" s="189" t="s">
        <v>1188</v>
      </c>
      <c r="G449" s="170" t="s">
        <v>4</v>
      </c>
      <c r="H449" s="32">
        <f>SUM(H450:H453)</f>
        <v>14.8</v>
      </c>
      <c r="I449" s="32">
        <f t="shared" ref="I449:N449" si="85">SUM(I450:I453)</f>
        <v>0</v>
      </c>
      <c r="J449" s="32">
        <f t="shared" si="85"/>
        <v>0</v>
      </c>
      <c r="K449" s="32">
        <f t="shared" si="85"/>
        <v>0</v>
      </c>
      <c r="L449" s="32">
        <f t="shared" si="85"/>
        <v>14.8</v>
      </c>
      <c r="M449" s="32">
        <f t="shared" si="85"/>
        <v>0</v>
      </c>
      <c r="N449" s="32">
        <f t="shared" si="85"/>
        <v>0</v>
      </c>
      <c r="O449" s="189">
        <v>721</v>
      </c>
      <c r="P449" s="189" t="s">
        <v>3035</v>
      </c>
    </row>
    <row r="450" spans="1:16" x14ac:dyDescent="0.25">
      <c r="A450" s="190"/>
      <c r="B450" s="189"/>
      <c r="C450" s="189"/>
      <c r="D450" s="189"/>
      <c r="E450" s="189"/>
      <c r="F450" s="189"/>
      <c r="G450" s="170" t="s">
        <v>6</v>
      </c>
      <c r="H450" s="32">
        <f t="shared" si="82"/>
        <v>0</v>
      </c>
      <c r="I450" s="32">
        <v>0</v>
      </c>
      <c r="J450" s="32">
        <v>0</v>
      </c>
      <c r="K450" s="32">
        <v>0</v>
      </c>
      <c r="L450" s="32">
        <v>0</v>
      </c>
      <c r="M450" s="32">
        <v>0</v>
      </c>
      <c r="N450" s="32">
        <v>0</v>
      </c>
      <c r="O450" s="189"/>
      <c r="P450" s="189"/>
    </row>
    <row r="451" spans="1:16" ht="36" x14ac:dyDescent="0.25">
      <c r="A451" s="190"/>
      <c r="B451" s="189"/>
      <c r="C451" s="189"/>
      <c r="D451" s="189"/>
      <c r="E451" s="189"/>
      <c r="F451" s="189"/>
      <c r="G451" s="170" t="s">
        <v>7</v>
      </c>
      <c r="H451" s="32">
        <f t="shared" si="82"/>
        <v>13.8</v>
      </c>
      <c r="I451" s="32">
        <v>0</v>
      </c>
      <c r="J451" s="32">
        <v>0</v>
      </c>
      <c r="K451" s="32">
        <v>0</v>
      </c>
      <c r="L451" s="32">
        <v>13.8</v>
      </c>
      <c r="M451" s="32">
        <v>0</v>
      </c>
      <c r="N451" s="32">
        <v>0</v>
      </c>
      <c r="O451" s="189"/>
      <c r="P451" s="189"/>
    </row>
    <row r="452" spans="1:16" x14ac:dyDescent="0.25">
      <c r="A452" s="190"/>
      <c r="B452" s="189"/>
      <c r="C452" s="189"/>
      <c r="D452" s="189"/>
      <c r="E452" s="189"/>
      <c r="F452" s="189"/>
      <c r="G452" s="170" t="s">
        <v>8</v>
      </c>
      <c r="H452" s="32">
        <f t="shared" si="82"/>
        <v>1</v>
      </c>
      <c r="I452" s="32">
        <v>0</v>
      </c>
      <c r="J452" s="32">
        <v>0</v>
      </c>
      <c r="K452" s="32">
        <v>0</v>
      </c>
      <c r="L452" s="32">
        <v>1</v>
      </c>
      <c r="M452" s="32">
        <v>0</v>
      </c>
      <c r="N452" s="32">
        <v>0</v>
      </c>
      <c r="O452" s="189"/>
      <c r="P452" s="189"/>
    </row>
    <row r="453" spans="1:16" ht="24" x14ac:dyDescent="0.25">
      <c r="A453" s="190"/>
      <c r="B453" s="189"/>
      <c r="C453" s="189"/>
      <c r="D453" s="189"/>
      <c r="E453" s="189"/>
      <c r="F453" s="189"/>
      <c r="G453" s="170" t="s">
        <v>9</v>
      </c>
      <c r="H453" s="32">
        <f t="shared" si="82"/>
        <v>0</v>
      </c>
      <c r="I453" s="32">
        <v>0</v>
      </c>
      <c r="J453" s="32">
        <v>0</v>
      </c>
      <c r="K453" s="32">
        <v>0</v>
      </c>
      <c r="L453" s="32">
        <v>0</v>
      </c>
      <c r="M453" s="32">
        <v>0</v>
      </c>
      <c r="N453" s="32">
        <v>0</v>
      </c>
      <c r="O453" s="189"/>
      <c r="P453" s="189"/>
    </row>
    <row r="454" spans="1:16" ht="36" customHeight="1" x14ac:dyDescent="0.25">
      <c r="A454" s="423" t="s">
        <v>4099</v>
      </c>
      <c r="B454" s="189" t="s">
        <v>3039</v>
      </c>
      <c r="C454" s="189" t="s">
        <v>356</v>
      </c>
      <c r="D454" s="189">
        <v>2026</v>
      </c>
      <c r="E454" s="189">
        <v>150</v>
      </c>
      <c r="F454" s="205" t="s">
        <v>3040</v>
      </c>
      <c r="G454" s="170" t="s">
        <v>4</v>
      </c>
      <c r="H454" s="32">
        <f>SUM(H455:H458)</f>
        <v>25.1</v>
      </c>
      <c r="I454" s="32">
        <f t="shared" ref="I454:N454" si="86">SUM(I455:I458)</f>
        <v>0</v>
      </c>
      <c r="J454" s="32">
        <f t="shared" si="86"/>
        <v>25.1</v>
      </c>
      <c r="K454" s="32">
        <f t="shared" si="86"/>
        <v>0</v>
      </c>
      <c r="L454" s="32">
        <f t="shared" si="86"/>
        <v>0</v>
      </c>
      <c r="M454" s="32">
        <f t="shared" si="86"/>
        <v>0</v>
      </c>
      <c r="N454" s="32">
        <f t="shared" si="86"/>
        <v>0</v>
      </c>
      <c r="O454" s="189">
        <v>339</v>
      </c>
      <c r="P454" s="431"/>
    </row>
    <row r="455" spans="1:16" x14ac:dyDescent="0.25">
      <c r="A455" s="424"/>
      <c r="B455" s="189"/>
      <c r="C455" s="189"/>
      <c r="D455" s="189"/>
      <c r="E455" s="189"/>
      <c r="F455" s="206"/>
      <c r="G455" s="170" t="s">
        <v>6</v>
      </c>
      <c r="H455" s="32">
        <f t="shared" si="82"/>
        <v>0</v>
      </c>
      <c r="I455" s="32">
        <v>0</v>
      </c>
      <c r="J455" s="32">
        <v>0</v>
      </c>
      <c r="K455" s="32">
        <v>0</v>
      </c>
      <c r="L455" s="32">
        <v>0</v>
      </c>
      <c r="M455" s="32">
        <v>0</v>
      </c>
      <c r="N455" s="32">
        <v>0</v>
      </c>
      <c r="O455" s="189"/>
      <c r="P455" s="431"/>
    </row>
    <row r="456" spans="1:16" ht="36" x14ac:dyDescent="0.25">
      <c r="A456" s="424"/>
      <c r="B456" s="189"/>
      <c r="C456" s="189"/>
      <c r="D456" s="189"/>
      <c r="E456" s="189"/>
      <c r="F456" s="206"/>
      <c r="G456" s="170" t="s">
        <v>7</v>
      </c>
      <c r="H456" s="32">
        <f t="shared" si="82"/>
        <v>23.3</v>
      </c>
      <c r="I456" s="32">
        <v>0</v>
      </c>
      <c r="J456" s="32">
        <v>23.3</v>
      </c>
      <c r="K456" s="32">
        <v>0</v>
      </c>
      <c r="L456" s="32">
        <v>0</v>
      </c>
      <c r="M456" s="32">
        <v>0</v>
      </c>
      <c r="N456" s="32">
        <v>0</v>
      </c>
      <c r="O456" s="189"/>
      <c r="P456" s="431"/>
    </row>
    <row r="457" spans="1:16" x14ac:dyDescent="0.25">
      <c r="A457" s="424"/>
      <c r="B457" s="189"/>
      <c r="C457" s="189"/>
      <c r="D457" s="189"/>
      <c r="E457" s="189"/>
      <c r="F457" s="206"/>
      <c r="G457" s="170" t="s">
        <v>8</v>
      </c>
      <c r="H457" s="32">
        <f t="shared" si="82"/>
        <v>1.8</v>
      </c>
      <c r="I457" s="32">
        <v>0</v>
      </c>
      <c r="J457" s="32">
        <v>1.8</v>
      </c>
      <c r="K457" s="32">
        <v>0</v>
      </c>
      <c r="L457" s="32">
        <v>0</v>
      </c>
      <c r="M457" s="32">
        <v>0</v>
      </c>
      <c r="N457" s="32">
        <v>0</v>
      </c>
      <c r="O457" s="189"/>
      <c r="P457" s="431"/>
    </row>
    <row r="458" spans="1:16" ht="24" x14ac:dyDescent="0.25">
      <c r="A458" s="425"/>
      <c r="B458" s="189"/>
      <c r="C458" s="189"/>
      <c r="D458" s="189"/>
      <c r="E458" s="189"/>
      <c r="F458" s="207"/>
      <c r="G458" s="170" t="s">
        <v>9</v>
      </c>
      <c r="H458" s="32">
        <f t="shared" si="82"/>
        <v>0</v>
      </c>
      <c r="I458" s="32">
        <v>0</v>
      </c>
      <c r="J458" s="32">
        <v>0</v>
      </c>
      <c r="K458" s="32">
        <v>0</v>
      </c>
      <c r="L458" s="32">
        <v>0</v>
      </c>
      <c r="M458" s="32">
        <v>0</v>
      </c>
      <c r="N458" s="32">
        <v>0</v>
      </c>
      <c r="O458" s="189"/>
      <c r="P458" s="431"/>
    </row>
    <row r="459" spans="1:16" ht="60" customHeight="1" x14ac:dyDescent="0.25">
      <c r="A459" s="423" t="s">
        <v>4100</v>
      </c>
      <c r="B459" s="189" t="s">
        <v>3039</v>
      </c>
      <c r="C459" s="189" t="s">
        <v>356</v>
      </c>
      <c r="D459" s="189">
        <v>2027</v>
      </c>
      <c r="E459" s="189">
        <v>300</v>
      </c>
      <c r="F459" s="189" t="s">
        <v>3040</v>
      </c>
      <c r="G459" s="170" t="s">
        <v>4</v>
      </c>
      <c r="H459" s="32">
        <f>SUM(H460:H463)</f>
        <v>40</v>
      </c>
      <c r="I459" s="32">
        <f t="shared" ref="I459:N459" si="87">SUM(I460:I463)</f>
        <v>0</v>
      </c>
      <c r="J459" s="32">
        <f t="shared" si="87"/>
        <v>0</v>
      </c>
      <c r="K459" s="32">
        <f t="shared" si="87"/>
        <v>40</v>
      </c>
      <c r="L459" s="32">
        <f t="shared" si="87"/>
        <v>0</v>
      </c>
      <c r="M459" s="32">
        <f t="shared" si="87"/>
        <v>0</v>
      </c>
      <c r="N459" s="32">
        <f t="shared" si="87"/>
        <v>0</v>
      </c>
      <c r="O459" s="189">
        <v>372</v>
      </c>
      <c r="P459" s="431"/>
    </row>
    <row r="460" spans="1:16" x14ac:dyDescent="0.25">
      <c r="A460" s="424"/>
      <c r="B460" s="189"/>
      <c r="C460" s="189"/>
      <c r="D460" s="189"/>
      <c r="E460" s="189"/>
      <c r="F460" s="189"/>
      <c r="G460" s="170" t="s">
        <v>262</v>
      </c>
      <c r="H460" s="32">
        <f t="shared" si="82"/>
        <v>0</v>
      </c>
      <c r="I460" s="32">
        <v>0</v>
      </c>
      <c r="J460" s="32">
        <v>0</v>
      </c>
      <c r="K460" s="32">
        <v>0</v>
      </c>
      <c r="L460" s="32">
        <v>0</v>
      </c>
      <c r="M460" s="32">
        <v>0</v>
      </c>
      <c r="N460" s="32">
        <v>0</v>
      </c>
      <c r="O460" s="189"/>
      <c r="P460" s="431"/>
    </row>
    <row r="461" spans="1:16" ht="36" x14ac:dyDescent="0.25">
      <c r="A461" s="424"/>
      <c r="B461" s="189"/>
      <c r="C461" s="189"/>
      <c r="D461" s="189"/>
      <c r="E461" s="189"/>
      <c r="F461" s="189"/>
      <c r="G461" s="170" t="s">
        <v>7</v>
      </c>
      <c r="H461" s="32">
        <f t="shared" si="82"/>
        <v>37.200000000000003</v>
      </c>
      <c r="I461" s="32">
        <v>0</v>
      </c>
      <c r="J461" s="32">
        <v>0</v>
      </c>
      <c r="K461" s="32">
        <v>37.200000000000003</v>
      </c>
      <c r="L461" s="32">
        <v>0</v>
      </c>
      <c r="M461" s="32">
        <v>0</v>
      </c>
      <c r="N461" s="32">
        <v>0</v>
      </c>
      <c r="O461" s="189"/>
      <c r="P461" s="431"/>
    </row>
    <row r="462" spans="1:16" x14ac:dyDescent="0.25">
      <c r="A462" s="424"/>
      <c r="B462" s="189"/>
      <c r="C462" s="189"/>
      <c r="D462" s="189"/>
      <c r="E462" s="189"/>
      <c r="F462" s="189"/>
      <c r="G462" s="170" t="s">
        <v>8</v>
      </c>
      <c r="H462" s="32">
        <f t="shared" si="82"/>
        <v>2.8</v>
      </c>
      <c r="I462" s="32">
        <v>0</v>
      </c>
      <c r="J462" s="32">
        <v>0</v>
      </c>
      <c r="K462" s="32">
        <v>2.8</v>
      </c>
      <c r="L462" s="32">
        <v>0</v>
      </c>
      <c r="M462" s="32">
        <v>0</v>
      </c>
      <c r="N462" s="32">
        <v>0</v>
      </c>
      <c r="O462" s="189"/>
      <c r="P462" s="431"/>
    </row>
    <row r="463" spans="1:16" ht="24" x14ac:dyDescent="0.25">
      <c r="A463" s="425"/>
      <c r="B463" s="189"/>
      <c r="C463" s="189"/>
      <c r="D463" s="189"/>
      <c r="E463" s="189"/>
      <c r="F463" s="189"/>
      <c r="G463" s="170" t="s">
        <v>9</v>
      </c>
      <c r="H463" s="32">
        <f t="shared" si="82"/>
        <v>0</v>
      </c>
      <c r="I463" s="32">
        <v>0</v>
      </c>
      <c r="J463" s="32">
        <v>0</v>
      </c>
      <c r="K463" s="32">
        <v>0</v>
      </c>
      <c r="L463" s="32">
        <v>0</v>
      </c>
      <c r="M463" s="32">
        <v>0</v>
      </c>
      <c r="N463" s="32">
        <v>0</v>
      </c>
      <c r="O463" s="189"/>
      <c r="P463" s="431"/>
    </row>
    <row r="464" spans="1:16" ht="48" customHeight="1" x14ac:dyDescent="0.25">
      <c r="A464" s="423" t="s">
        <v>4103</v>
      </c>
      <c r="B464" s="189" t="s">
        <v>3039</v>
      </c>
      <c r="C464" s="189" t="s">
        <v>356</v>
      </c>
      <c r="D464" s="189">
        <v>2028</v>
      </c>
      <c r="E464" s="189">
        <v>300</v>
      </c>
      <c r="F464" s="189" t="s">
        <v>3040</v>
      </c>
      <c r="G464" s="170" t="s">
        <v>4</v>
      </c>
      <c r="H464" s="32">
        <f>SUM(H465:H468)</f>
        <v>40</v>
      </c>
      <c r="I464" s="32">
        <f t="shared" ref="I464:N464" si="88">SUM(I465:I468)</f>
        <v>0</v>
      </c>
      <c r="J464" s="32">
        <f t="shared" si="88"/>
        <v>0</v>
      </c>
      <c r="K464" s="32">
        <f t="shared" si="88"/>
        <v>0</v>
      </c>
      <c r="L464" s="32">
        <f t="shared" si="88"/>
        <v>40</v>
      </c>
      <c r="M464" s="32">
        <f t="shared" si="88"/>
        <v>0</v>
      </c>
      <c r="N464" s="32">
        <f t="shared" si="88"/>
        <v>0</v>
      </c>
      <c r="O464" s="189">
        <v>917</v>
      </c>
      <c r="P464" s="189" t="s">
        <v>3041</v>
      </c>
    </row>
    <row r="465" spans="1:16" x14ac:dyDescent="0.25">
      <c r="A465" s="424"/>
      <c r="B465" s="189"/>
      <c r="C465" s="189"/>
      <c r="D465" s="189"/>
      <c r="E465" s="189"/>
      <c r="F465" s="189"/>
      <c r="G465" s="170" t="s">
        <v>262</v>
      </c>
      <c r="H465" s="32">
        <f t="shared" si="82"/>
        <v>0</v>
      </c>
      <c r="I465" s="32">
        <v>0</v>
      </c>
      <c r="J465" s="32">
        <v>0</v>
      </c>
      <c r="K465" s="32">
        <v>0</v>
      </c>
      <c r="L465" s="32">
        <v>0</v>
      </c>
      <c r="M465" s="32">
        <v>0</v>
      </c>
      <c r="N465" s="32">
        <v>0</v>
      </c>
      <c r="O465" s="189"/>
      <c r="P465" s="189"/>
    </row>
    <row r="466" spans="1:16" ht="36" x14ac:dyDescent="0.25">
      <c r="A466" s="424"/>
      <c r="B466" s="189"/>
      <c r="C466" s="189"/>
      <c r="D466" s="189"/>
      <c r="E466" s="189"/>
      <c r="F466" s="189"/>
      <c r="G466" s="170" t="s">
        <v>7</v>
      </c>
      <c r="H466" s="32">
        <f t="shared" si="82"/>
        <v>37.200000000000003</v>
      </c>
      <c r="I466" s="32">
        <v>0</v>
      </c>
      <c r="J466" s="32">
        <v>0</v>
      </c>
      <c r="K466" s="32">
        <v>0</v>
      </c>
      <c r="L466" s="32">
        <v>37.200000000000003</v>
      </c>
      <c r="M466" s="32">
        <v>0</v>
      </c>
      <c r="N466" s="32">
        <v>0</v>
      </c>
      <c r="O466" s="189"/>
      <c r="P466" s="189"/>
    </row>
    <row r="467" spans="1:16" x14ac:dyDescent="0.25">
      <c r="A467" s="424"/>
      <c r="B467" s="189"/>
      <c r="C467" s="189"/>
      <c r="D467" s="189"/>
      <c r="E467" s="189"/>
      <c r="F467" s="189"/>
      <c r="G467" s="170" t="s">
        <v>8</v>
      </c>
      <c r="H467" s="32">
        <f t="shared" si="82"/>
        <v>2.8</v>
      </c>
      <c r="I467" s="32">
        <v>0</v>
      </c>
      <c r="J467" s="32">
        <v>0</v>
      </c>
      <c r="K467" s="32">
        <v>0</v>
      </c>
      <c r="L467" s="32">
        <v>2.8</v>
      </c>
      <c r="M467" s="32">
        <v>0</v>
      </c>
      <c r="N467" s="32">
        <v>0</v>
      </c>
      <c r="O467" s="189"/>
      <c r="P467" s="189"/>
    </row>
    <row r="468" spans="1:16" ht="24" x14ac:dyDescent="0.25">
      <c r="A468" s="425"/>
      <c r="B468" s="189"/>
      <c r="C468" s="189"/>
      <c r="D468" s="189"/>
      <c r="E468" s="189"/>
      <c r="F468" s="189"/>
      <c r="G468" s="170" t="s">
        <v>9</v>
      </c>
      <c r="H468" s="32">
        <f t="shared" si="82"/>
        <v>0</v>
      </c>
      <c r="I468" s="32">
        <v>0</v>
      </c>
      <c r="J468" s="32">
        <v>0</v>
      </c>
      <c r="K468" s="32">
        <v>0</v>
      </c>
      <c r="L468" s="32">
        <v>0</v>
      </c>
      <c r="M468" s="32">
        <v>0</v>
      </c>
      <c r="N468" s="32">
        <v>0</v>
      </c>
      <c r="O468" s="189"/>
      <c r="P468" s="189"/>
    </row>
    <row r="469" spans="1:16" ht="36" customHeight="1" x14ac:dyDescent="0.25">
      <c r="A469" s="190" t="s">
        <v>3042</v>
      </c>
      <c r="B469" s="189" t="s">
        <v>3039</v>
      </c>
      <c r="C469" s="189" t="s">
        <v>356</v>
      </c>
      <c r="D469" s="189">
        <v>2028</v>
      </c>
      <c r="E469" s="189">
        <v>600</v>
      </c>
      <c r="F469" s="189" t="s">
        <v>3043</v>
      </c>
      <c r="G469" s="170" t="s">
        <v>4</v>
      </c>
      <c r="H469" s="32">
        <f>SUM(H470:H473)</f>
        <v>60</v>
      </c>
      <c r="I469" s="32">
        <f t="shared" ref="I469:N469" si="89">SUM(I470:I473)</f>
        <v>0</v>
      </c>
      <c r="J469" s="32">
        <f t="shared" si="89"/>
        <v>0</v>
      </c>
      <c r="K469" s="32">
        <f t="shared" si="89"/>
        <v>0</v>
      </c>
      <c r="L469" s="32">
        <f t="shared" si="89"/>
        <v>60</v>
      </c>
      <c r="M469" s="32">
        <f t="shared" si="89"/>
        <v>0</v>
      </c>
      <c r="N469" s="32">
        <f t="shared" si="89"/>
        <v>0</v>
      </c>
      <c r="O469" s="189">
        <v>812</v>
      </c>
      <c r="P469" s="189" t="s">
        <v>3044</v>
      </c>
    </row>
    <row r="470" spans="1:16" x14ac:dyDescent="0.25">
      <c r="A470" s="190"/>
      <c r="B470" s="189"/>
      <c r="C470" s="189"/>
      <c r="D470" s="189"/>
      <c r="E470" s="189"/>
      <c r="F470" s="189"/>
      <c r="G470" s="170" t="s">
        <v>262</v>
      </c>
      <c r="H470" s="32">
        <f t="shared" si="82"/>
        <v>0</v>
      </c>
      <c r="I470" s="32">
        <v>0</v>
      </c>
      <c r="J470" s="32">
        <v>0</v>
      </c>
      <c r="K470" s="32">
        <v>0</v>
      </c>
      <c r="L470" s="32">
        <v>0</v>
      </c>
      <c r="M470" s="32">
        <v>0</v>
      </c>
      <c r="N470" s="32">
        <v>0</v>
      </c>
      <c r="O470" s="189"/>
      <c r="P470" s="189"/>
    </row>
    <row r="471" spans="1:16" ht="36" x14ac:dyDescent="0.25">
      <c r="A471" s="190"/>
      <c r="B471" s="189"/>
      <c r="C471" s="189"/>
      <c r="D471" s="189"/>
      <c r="E471" s="189"/>
      <c r="F471" s="189"/>
      <c r="G471" s="170" t="s">
        <v>7</v>
      </c>
      <c r="H471" s="32">
        <f t="shared" si="82"/>
        <v>55.8</v>
      </c>
      <c r="I471" s="32">
        <v>0</v>
      </c>
      <c r="J471" s="32">
        <v>0</v>
      </c>
      <c r="K471" s="32">
        <v>0</v>
      </c>
      <c r="L471" s="32">
        <v>55.8</v>
      </c>
      <c r="M471" s="32">
        <v>0</v>
      </c>
      <c r="N471" s="32">
        <v>0</v>
      </c>
      <c r="O471" s="189"/>
      <c r="P471" s="189"/>
    </row>
    <row r="472" spans="1:16" x14ac:dyDescent="0.25">
      <c r="A472" s="190"/>
      <c r="B472" s="189"/>
      <c r="C472" s="189"/>
      <c r="D472" s="189"/>
      <c r="E472" s="189"/>
      <c r="F472" s="189"/>
      <c r="G472" s="170" t="s">
        <v>8</v>
      </c>
      <c r="H472" s="32">
        <f t="shared" si="82"/>
        <v>4.2</v>
      </c>
      <c r="I472" s="32">
        <v>0</v>
      </c>
      <c r="J472" s="32">
        <v>0</v>
      </c>
      <c r="K472" s="32">
        <v>0</v>
      </c>
      <c r="L472" s="32">
        <v>4.2</v>
      </c>
      <c r="M472" s="32">
        <v>0</v>
      </c>
      <c r="N472" s="32">
        <v>0</v>
      </c>
      <c r="O472" s="189"/>
      <c r="P472" s="189"/>
    </row>
    <row r="473" spans="1:16" ht="24" x14ac:dyDescent="0.25">
      <c r="A473" s="190"/>
      <c r="B473" s="189"/>
      <c r="C473" s="189"/>
      <c r="D473" s="189"/>
      <c r="E473" s="189"/>
      <c r="F473" s="189"/>
      <c r="G473" s="170" t="s">
        <v>9</v>
      </c>
      <c r="H473" s="32">
        <f t="shared" si="82"/>
        <v>0</v>
      </c>
      <c r="I473" s="32">
        <v>0</v>
      </c>
      <c r="J473" s="32">
        <v>0</v>
      </c>
      <c r="K473" s="32">
        <v>0</v>
      </c>
      <c r="L473" s="32">
        <v>0</v>
      </c>
      <c r="M473" s="32">
        <v>0</v>
      </c>
      <c r="N473" s="32">
        <v>0</v>
      </c>
      <c r="O473" s="189"/>
      <c r="P473" s="189"/>
    </row>
    <row r="474" spans="1:16" ht="37.5" customHeight="1" x14ac:dyDescent="0.25">
      <c r="A474" s="423" t="s">
        <v>4102</v>
      </c>
      <c r="B474" s="189" t="s">
        <v>3039</v>
      </c>
      <c r="C474" s="189" t="s">
        <v>356</v>
      </c>
      <c r="D474" s="189">
        <v>2029</v>
      </c>
      <c r="E474" s="189">
        <v>150</v>
      </c>
      <c r="F474" s="189" t="s">
        <v>3040</v>
      </c>
      <c r="G474" s="170" t="s">
        <v>4</v>
      </c>
      <c r="H474" s="32">
        <f>SUM(H475:H478)</f>
        <v>40</v>
      </c>
      <c r="I474" s="32">
        <f t="shared" ref="I474:N474" si="90">SUM(I475:I478)</f>
        <v>0</v>
      </c>
      <c r="J474" s="32">
        <f t="shared" si="90"/>
        <v>0</v>
      </c>
      <c r="K474" s="32">
        <f t="shared" si="90"/>
        <v>0</v>
      </c>
      <c r="L474" s="32">
        <f t="shared" si="90"/>
        <v>0</v>
      </c>
      <c r="M474" s="32">
        <f t="shared" si="90"/>
        <v>40</v>
      </c>
      <c r="N474" s="32">
        <f t="shared" si="90"/>
        <v>0</v>
      </c>
      <c r="O474" s="189">
        <v>226</v>
      </c>
      <c r="P474" s="189" t="s">
        <v>3045</v>
      </c>
    </row>
    <row r="475" spans="1:16" x14ac:dyDescent="0.25">
      <c r="A475" s="424"/>
      <c r="B475" s="189"/>
      <c r="C475" s="189"/>
      <c r="D475" s="189"/>
      <c r="E475" s="189"/>
      <c r="F475" s="189"/>
      <c r="G475" s="170" t="s">
        <v>262</v>
      </c>
      <c r="H475" s="32">
        <f t="shared" si="82"/>
        <v>0</v>
      </c>
      <c r="I475" s="32">
        <v>0</v>
      </c>
      <c r="J475" s="32">
        <v>0</v>
      </c>
      <c r="K475" s="32">
        <v>0</v>
      </c>
      <c r="L475" s="32">
        <v>0</v>
      </c>
      <c r="M475" s="32">
        <v>0</v>
      </c>
      <c r="N475" s="32">
        <v>0</v>
      </c>
      <c r="O475" s="189"/>
      <c r="P475" s="189"/>
    </row>
    <row r="476" spans="1:16" ht="36" x14ac:dyDescent="0.25">
      <c r="A476" s="424"/>
      <c r="B476" s="189"/>
      <c r="C476" s="189"/>
      <c r="D476" s="189"/>
      <c r="E476" s="189"/>
      <c r="F476" s="189"/>
      <c r="G476" s="170" t="s">
        <v>7</v>
      </c>
      <c r="H476" s="32">
        <f t="shared" si="82"/>
        <v>37.200000000000003</v>
      </c>
      <c r="I476" s="32">
        <v>0</v>
      </c>
      <c r="J476" s="32">
        <v>0</v>
      </c>
      <c r="K476" s="32">
        <v>0</v>
      </c>
      <c r="L476" s="32">
        <v>0</v>
      </c>
      <c r="M476" s="32">
        <v>37.200000000000003</v>
      </c>
      <c r="N476" s="32">
        <v>0</v>
      </c>
      <c r="O476" s="189"/>
      <c r="P476" s="189"/>
    </row>
    <row r="477" spans="1:16" x14ac:dyDescent="0.25">
      <c r="A477" s="424"/>
      <c r="B477" s="189"/>
      <c r="C477" s="189"/>
      <c r="D477" s="189"/>
      <c r="E477" s="189"/>
      <c r="F477" s="189"/>
      <c r="G477" s="170" t="s">
        <v>8</v>
      </c>
      <c r="H477" s="32">
        <f t="shared" si="82"/>
        <v>2.8</v>
      </c>
      <c r="I477" s="32">
        <v>0</v>
      </c>
      <c r="J477" s="32">
        <v>0</v>
      </c>
      <c r="K477" s="32">
        <v>0</v>
      </c>
      <c r="L477" s="32">
        <v>0</v>
      </c>
      <c r="M477" s="32">
        <v>2.8</v>
      </c>
      <c r="N477" s="32">
        <v>0</v>
      </c>
      <c r="O477" s="189"/>
      <c r="P477" s="189"/>
    </row>
    <row r="478" spans="1:16" ht="24" x14ac:dyDescent="0.25">
      <c r="A478" s="425"/>
      <c r="B478" s="189"/>
      <c r="C478" s="189"/>
      <c r="D478" s="189"/>
      <c r="E478" s="189"/>
      <c r="F478" s="189"/>
      <c r="G478" s="170" t="s">
        <v>9</v>
      </c>
      <c r="H478" s="32">
        <f t="shared" si="82"/>
        <v>0</v>
      </c>
      <c r="I478" s="32">
        <v>0</v>
      </c>
      <c r="J478" s="32">
        <v>0</v>
      </c>
      <c r="K478" s="32">
        <v>0</v>
      </c>
      <c r="L478" s="32">
        <v>0</v>
      </c>
      <c r="M478" s="32">
        <v>0</v>
      </c>
      <c r="N478" s="32">
        <v>0</v>
      </c>
      <c r="O478" s="189"/>
      <c r="P478" s="189"/>
    </row>
    <row r="479" spans="1:16" ht="36" customHeight="1" x14ac:dyDescent="0.25">
      <c r="A479" s="423" t="s">
        <v>4101</v>
      </c>
      <c r="B479" s="189" t="s">
        <v>3039</v>
      </c>
      <c r="C479" s="189" t="s">
        <v>356</v>
      </c>
      <c r="D479" s="189">
        <v>2030</v>
      </c>
      <c r="E479" s="189">
        <v>75</v>
      </c>
      <c r="F479" s="189" t="s">
        <v>3040</v>
      </c>
      <c r="G479" s="170" t="s">
        <v>4</v>
      </c>
      <c r="H479" s="32">
        <f>SUM(H480:H483)</f>
        <v>19</v>
      </c>
      <c r="I479" s="32">
        <f t="shared" ref="I479:N479" si="91">SUM(I480:I483)</f>
        <v>0</v>
      </c>
      <c r="J479" s="32">
        <f t="shared" si="91"/>
        <v>0</v>
      </c>
      <c r="K479" s="32">
        <f t="shared" si="91"/>
        <v>0</v>
      </c>
      <c r="L479" s="32">
        <f t="shared" si="91"/>
        <v>0</v>
      </c>
      <c r="M479" s="32">
        <f t="shared" si="91"/>
        <v>0</v>
      </c>
      <c r="N479" s="32">
        <f t="shared" si="91"/>
        <v>19</v>
      </c>
      <c r="O479" s="189">
        <v>194</v>
      </c>
      <c r="P479" s="189" t="s">
        <v>3046</v>
      </c>
    </row>
    <row r="480" spans="1:16" x14ac:dyDescent="0.25">
      <c r="A480" s="424"/>
      <c r="B480" s="189"/>
      <c r="C480" s="189"/>
      <c r="D480" s="189"/>
      <c r="E480" s="189"/>
      <c r="F480" s="189"/>
      <c r="G480" s="170" t="s">
        <v>262</v>
      </c>
      <c r="H480" s="32">
        <f t="shared" si="82"/>
        <v>0</v>
      </c>
      <c r="I480" s="32">
        <v>0</v>
      </c>
      <c r="J480" s="32">
        <v>0</v>
      </c>
      <c r="K480" s="32">
        <v>0</v>
      </c>
      <c r="L480" s="32">
        <v>0</v>
      </c>
      <c r="M480" s="32">
        <v>0</v>
      </c>
      <c r="N480" s="32">
        <v>0</v>
      </c>
      <c r="O480" s="189"/>
      <c r="P480" s="189"/>
    </row>
    <row r="481" spans="1:16" ht="36" x14ac:dyDescent="0.25">
      <c r="A481" s="424"/>
      <c r="B481" s="189"/>
      <c r="C481" s="189"/>
      <c r="D481" s="189"/>
      <c r="E481" s="189"/>
      <c r="F481" s="189"/>
      <c r="G481" s="170" t="s">
        <v>7</v>
      </c>
      <c r="H481" s="32">
        <f t="shared" si="82"/>
        <v>16.7</v>
      </c>
      <c r="I481" s="32">
        <v>0</v>
      </c>
      <c r="J481" s="32">
        <v>0</v>
      </c>
      <c r="K481" s="32">
        <v>0</v>
      </c>
      <c r="L481" s="32">
        <v>0</v>
      </c>
      <c r="M481" s="32">
        <v>0</v>
      </c>
      <c r="N481" s="32">
        <v>16.7</v>
      </c>
      <c r="O481" s="189"/>
      <c r="P481" s="189"/>
    </row>
    <row r="482" spans="1:16" x14ac:dyDescent="0.25">
      <c r="A482" s="424"/>
      <c r="B482" s="189"/>
      <c r="C482" s="189"/>
      <c r="D482" s="189"/>
      <c r="E482" s="189"/>
      <c r="F482" s="189"/>
      <c r="G482" s="170" t="s">
        <v>8</v>
      </c>
      <c r="H482" s="32">
        <f t="shared" si="82"/>
        <v>2.2999999999999998</v>
      </c>
      <c r="I482" s="32">
        <v>0</v>
      </c>
      <c r="J482" s="32">
        <v>0</v>
      </c>
      <c r="K482" s="32">
        <v>0</v>
      </c>
      <c r="L482" s="32">
        <v>0</v>
      </c>
      <c r="M482" s="32">
        <v>0</v>
      </c>
      <c r="N482" s="32">
        <v>2.2999999999999998</v>
      </c>
      <c r="O482" s="189"/>
      <c r="P482" s="189"/>
    </row>
    <row r="483" spans="1:16" ht="24" x14ac:dyDescent="0.25">
      <c r="A483" s="425"/>
      <c r="B483" s="189"/>
      <c r="C483" s="189"/>
      <c r="D483" s="189"/>
      <c r="E483" s="189"/>
      <c r="F483" s="189"/>
      <c r="G483" s="170" t="s">
        <v>9</v>
      </c>
      <c r="H483" s="32">
        <f t="shared" si="82"/>
        <v>0</v>
      </c>
      <c r="I483" s="32">
        <v>0</v>
      </c>
      <c r="J483" s="32">
        <v>0</v>
      </c>
      <c r="K483" s="32">
        <v>0</v>
      </c>
      <c r="L483" s="32">
        <v>0</v>
      </c>
      <c r="M483" s="32">
        <v>0</v>
      </c>
      <c r="N483" s="32">
        <v>0</v>
      </c>
      <c r="O483" s="189"/>
      <c r="P483" s="189"/>
    </row>
    <row r="484" spans="1:16" ht="36" customHeight="1" x14ac:dyDescent="0.25">
      <c r="A484" s="190" t="s">
        <v>3047</v>
      </c>
      <c r="B484" s="189" t="s">
        <v>479</v>
      </c>
      <c r="C484" s="189" t="s">
        <v>356</v>
      </c>
      <c r="D484" s="189" t="s">
        <v>1928</v>
      </c>
      <c r="E484" s="189"/>
      <c r="F484" s="189" t="s">
        <v>2042</v>
      </c>
      <c r="G484" s="170" t="s">
        <v>4</v>
      </c>
      <c r="H484" s="32">
        <f>SUM(H485:H488)</f>
        <v>200</v>
      </c>
      <c r="I484" s="32">
        <f t="shared" ref="I484:N484" si="92">SUM(I485:I488)</f>
        <v>0</v>
      </c>
      <c r="J484" s="32">
        <f t="shared" si="92"/>
        <v>200</v>
      </c>
      <c r="K484" s="32">
        <f t="shared" si="92"/>
        <v>0</v>
      </c>
      <c r="L484" s="32">
        <f t="shared" si="92"/>
        <v>0</v>
      </c>
      <c r="M484" s="32">
        <f t="shared" si="92"/>
        <v>0</v>
      </c>
      <c r="N484" s="32">
        <f t="shared" si="92"/>
        <v>0</v>
      </c>
      <c r="O484" s="189">
        <v>4914</v>
      </c>
      <c r="P484" s="189" t="s">
        <v>3048</v>
      </c>
    </row>
    <row r="485" spans="1:16" x14ac:dyDescent="0.25">
      <c r="A485" s="190"/>
      <c r="B485" s="189"/>
      <c r="C485" s="189"/>
      <c r="D485" s="189"/>
      <c r="E485" s="189"/>
      <c r="F485" s="189"/>
      <c r="G485" s="170" t="s">
        <v>259</v>
      </c>
      <c r="H485" s="32">
        <f t="shared" si="82"/>
        <v>186</v>
      </c>
      <c r="I485" s="32">
        <v>0</v>
      </c>
      <c r="J485" s="32">
        <v>186</v>
      </c>
      <c r="K485" s="32">
        <v>0</v>
      </c>
      <c r="L485" s="32">
        <v>0</v>
      </c>
      <c r="M485" s="32">
        <v>0</v>
      </c>
      <c r="N485" s="32">
        <v>0</v>
      </c>
      <c r="O485" s="189"/>
      <c r="P485" s="189"/>
    </row>
    <row r="486" spans="1:16" ht="36" x14ac:dyDescent="0.25">
      <c r="A486" s="190"/>
      <c r="B486" s="189"/>
      <c r="C486" s="189"/>
      <c r="D486" s="189"/>
      <c r="E486" s="189"/>
      <c r="F486" s="189"/>
      <c r="G486" s="170" t="s">
        <v>7</v>
      </c>
      <c r="H486" s="32">
        <f t="shared" si="82"/>
        <v>14</v>
      </c>
      <c r="I486" s="32">
        <v>0</v>
      </c>
      <c r="J486" s="32">
        <v>14</v>
      </c>
      <c r="K486" s="32">
        <v>0</v>
      </c>
      <c r="L486" s="32">
        <v>0</v>
      </c>
      <c r="M486" s="32">
        <v>0</v>
      </c>
      <c r="N486" s="32">
        <v>0</v>
      </c>
      <c r="O486" s="189"/>
      <c r="P486" s="189"/>
    </row>
    <row r="487" spans="1:16" x14ac:dyDescent="0.25">
      <c r="A487" s="190"/>
      <c r="B487" s="189"/>
      <c r="C487" s="189"/>
      <c r="D487" s="189"/>
      <c r="E487" s="189"/>
      <c r="F487" s="189"/>
      <c r="G487" s="170" t="s">
        <v>8</v>
      </c>
      <c r="H487" s="32">
        <f t="shared" si="82"/>
        <v>0</v>
      </c>
      <c r="I487" s="32">
        <v>0</v>
      </c>
      <c r="J487" s="32">
        <v>0</v>
      </c>
      <c r="K487" s="32">
        <v>0</v>
      </c>
      <c r="L487" s="32">
        <v>0</v>
      </c>
      <c r="M487" s="32">
        <v>0</v>
      </c>
      <c r="N487" s="32">
        <v>0</v>
      </c>
      <c r="O487" s="189"/>
      <c r="P487" s="189"/>
    </row>
    <row r="488" spans="1:16" ht="24" x14ac:dyDescent="0.25">
      <c r="A488" s="190"/>
      <c r="B488" s="189"/>
      <c r="C488" s="189"/>
      <c r="D488" s="189"/>
      <c r="E488" s="189"/>
      <c r="F488" s="189"/>
      <c r="G488" s="170" t="s">
        <v>9</v>
      </c>
      <c r="H488" s="32">
        <f t="shared" si="82"/>
        <v>0</v>
      </c>
      <c r="I488" s="32">
        <v>0</v>
      </c>
      <c r="J488" s="32">
        <v>0</v>
      </c>
      <c r="K488" s="32">
        <v>0</v>
      </c>
      <c r="L488" s="32">
        <v>0</v>
      </c>
      <c r="M488" s="32">
        <v>0</v>
      </c>
      <c r="N488" s="32">
        <v>0</v>
      </c>
      <c r="O488" s="189"/>
      <c r="P488" s="189"/>
    </row>
    <row r="489" spans="1:16" ht="36" customHeight="1" x14ac:dyDescent="0.25">
      <c r="A489" s="190" t="s">
        <v>3049</v>
      </c>
      <c r="B489" s="189" t="s">
        <v>3039</v>
      </c>
      <c r="C489" s="189" t="s">
        <v>356</v>
      </c>
      <c r="D489" s="189">
        <v>2030</v>
      </c>
      <c r="E489" s="189">
        <v>75</v>
      </c>
      <c r="F489" s="189" t="s">
        <v>3040</v>
      </c>
      <c r="G489" s="170" t="s">
        <v>4</v>
      </c>
      <c r="H489" s="32">
        <f>SUM(H490:H493)</f>
        <v>63.1</v>
      </c>
      <c r="I489" s="32">
        <f t="shared" ref="I489:N489" si="93">SUM(I490:I493)</f>
        <v>0</v>
      </c>
      <c r="J489" s="32">
        <f t="shared" si="93"/>
        <v>0</v>
      </c>
      <c r="K489" s="32">
        <f t="shared" si="93"/>
        <v>0</v>
      </c>
      <c r="L489" s="32">
        <f t="shared" si="93"/>
        <v>0</v>
      </c>
      <c r="M489" s="32">
        <f t="shared" si="93"/>
        <v>0</v>
      </c>
      <c r="N489" s="32">
        <f t="shared" si="93"/>
        <v>63.1</v>
      </c>
      <c r="O489" s="189">
        <v>4914</v>
      </c>
      <c r="P489" s="189" t="s">
        <v>3050</v>
      </c>
    </row>
    <row r="490" spans="1:16" x14ac:dyDescent="0.25">
      <c r="A490" s="190"/>
      <c r="B490" s="189"/>
      <c r="C490" s="189"/>
      <c r="D490" s="189"/>
      <c r="E490" s="189"/>
      <c r="F490" s="189"/>
      <c r="G490" s="170" t="s">
        <v>262</v>
      </c>
      <c r="H490" s="32">
        <f t="shared" si="82"/>
        <v>0</v>
      </c>
      <c r="I490" s="32">
        <v>0</v>
      </c>
      <c r="J490" s="32">
        <v>0</v>
      </c>
      <c r="K490" s="32">
        <v>0</v>
      </c>
      <c r="L490" s="32">
        <v>0</v>
      </c>
      <c r="M490" s="32">
        <v>0</v>
      </c>
      <c r="N490" s="32">
        <v>0</v>
      </c>
      <c r="O490" s="189"/>
      <c r="P490" s="189"/>
    </row>
    <row r="491" spans="1:16" ht="36" x14ac:dyDescent="0.25">
      <c r="A491" s="190"/>
      <c r="B491" s="189"/>
      <c r="C491" s="189"/>
      <c r="D491" s="189"/>
      <c r="E491" s="189"/>
      <c r="F491" s="189"/>
      <c r="G491" s="170" t="s">
        <v>7</v>
      </c>
      <c r="H491" s="32">
        <f t="shared" si="82"/>
        <v>58.7</v>
      </c>
      <c r="I491" s="32">
        <v>0</v>
      </c>
      <c r="J491" s="32">
        <v>0</v>
      </c>
      <c r="K491" s="32">
        <v>0</v>
      </c>
      <c r="L491" s="32">
        <v>0</v>
      </c>
      <c r="M491" s="32">
        <v>0</v>
      </c>
      <c r="N491" s="32">
        <v>58.7</v>
      </c>
      <c r="O491" s="189"/>
      <c r="P491" s="189"/>
    </row>
    <row r="492" spans="1:16" x14ac:dyDescent="0.25">
      <c r="A492" s="190"/>
      <c r="B492" s="189"/>
      <c r="C492" s="189"/>
      <c r="D492" s="189"/>
      <c r="E492" s="189"/>
      <c r="F492" s="189"/>
      <c r="G492" s="170" t="s">
        <v>8</v>
      </c>
      <c r="H492" s="32">
        <f t="shared" si="82"/>
        <v>4.4000000000000004</v>
      </c>
      <c r="I492" s="32">
        <v>0</v>
      </c>
      <c r="J492" s="32">
        <v>0</v>
      </c>
      <c r="K492" s="32">
        <v>0</v>
      </c>
      <c r="L492" s="32">
        <v>0</v>
      </c>
      <c r="M492" s="32">
        <v>0</v>
      </c>
      <c r="N492" s="32">
        <v>4.4000000000000004</v>
      </c>
      <c r="O492" s="189"/>
      <c r="P492" s="189"/>
    </row>
    <row r="493" spans="1:16" ht="24" x14ac:dyDescent="0.25">
      <c r="A493" s="190"/>
      <c r="B493" s="189"/>
      <c r="C493" s="189"/>
      <c r="D493" s="189"/>
      <c r="E493" s="189"/>
      <c r="F493" s="189"/>
      <c r="G493" s="170" t="s">
        <v>9</v>
      </c>
      <c r="H493" s="32">
        <f t="shared" si="82"/>
        <v>0</v>
      </c>
      <c r="I493" s="32">
        <v>0</v>
      </c>
      <c r="J493" s="32">
        <v>0</v>
      </c>
      <c r="K493" s="32">
        <v>0</v>
      </c>
      <c r="L493" s="32">
        <v>0</v>
      </c>
      <c r="M493" s="32">
        <v>0</v>
      </c>
      <c r="N493" s="32">
        <v>0</v>
      </c>
      <c r="O493" s="189"/>
      <c r="P493" s="189"/>
    </row>
    <row r="494" spans="1:16" ht="36" customHeight="1" x14ac:dyDescent="0.25">
      <c r="A494" s="190" t="s">
        <v>3051</v>
      </c>
      <c r="B494" s="189" t="s">
        <v>3039</v>
      </c>
      <c r="C494" s="189" t="s">
        <v>356</v>
      </c>
      <c r="D494" s="189">
        <v>2027</v>
      </c>
      <c r="E494" s="189"/>
      <c r="F494" s="189" t="s">
        <v>372</v>
      </c>
      <c r="G494" s="170" t="s">
        <v>4</v>
      </c>
      <c r="H494" s="32">
        <f>SUM(H495:H498)</f>
        <v>8</v>
      </c>
      <c r="I494" s="32">
        <f t="shared" ref="I494:N494" si="94">SUM(I495:I498)</f>
        <v>0</v>
      </c>
      <c r="J494" s="32">
        <f t="shared" si="94"/>
        <v>0</v>
      </c>
      <c r="K494" s="32">
        <f t="shared" si="94"/>
        <v>8</v>
      </c>
      <c r="L494" s="32">
        <f t="shared" si="94"/>
        <v>0</v>
      </c>
      <c r="M494" s="32">
        <f t="shared" si="94"/>
        <v>0</v>
      </c>
      <c r="N494" s="32">
        <f t="shared" si="94"/>
        <v>0</v>
      </c>
      <c r="O494" s="189">
        <v>1024</v>
      </c>
      <c r="P494" s="189"/>
    </row>
    <row r="495" spans="1:16" ht="36.75" customHeight="1" x14ac:dyDescent="0.25">
      <c r="A495" s="190"/>
      <c r="B495" s="189"/>
      <c r="C495" s="189"/>
      <c r="D495" s="189"/>
      <c r="E495" s="189"/>
      <c r="F495" s="189"/>
      <c r="G495" s="170" t="s">
        <v>262</v>
      </c>
      <c r="H495" s="32">
        <f t="shared" si="82"/>
        <v>7.9</v>
      </c>
      <c r="I495" s="32">
        <v>0</v>
      </c>
      <c r="J495" s="32">
        <v>0</v>
      </c>
      <c r="K495" s="32">
        <v>7.9</v>
      </c>
      <c r="L495" s="32">
        <v>0</v>
      </c>
      <c r="M495" s="32">
        <v>0</v>
      </c>
      <c r="N495" s="32">
        <v>0</v>
      </c>
      <c r="O495" s="189"/>
      <c r="P495" s="189"/>
    </row>
    <row r="496" spans="1:16" ht="36" x14ac:dyDescent="0.25">
      <c r="A496" s="190"/>
      <c r="B496" s="189"/>
      <c r="C496" s="189"/>
      <c r="D496" s="189"/>
      <c r="E496" s="189"/>
      <c r="F496" s="189"/>
      <c r="G496" s="170" t="s">
        <v>7</v>
      </c>
      <c r="H496" s="32">
        <f t="shared" si="82"/>
        <v>0.1</v>
      </c>
      <c r="I496" s="32">
        <v>0</v>
      </c>
      <c r="J496" s="32">
        <v>0</v>
      </c>
      <c r="K496" s="32">
        <v>0.1</v>
      </c>
      <c r="L496" s="32">
        <v>0</v>
      </c>
      <c r="M496" s="32">
        <v>0</v>
      </c>
      <c r="N496" s="32">
        <v>0</v>
      </c>
      <c r="O496" s="189"/>
      <c r="P496" s="189"/>
    </row>
    <row r="497" spans="1:16" x14ac:dyDescent="0.25">
      <c r="A497" s="190"/>
      <c r="B497" s="189"/>
      <c r="C497" s="189"/>
      <c r="D497" s="189"/>
      <c r="E497" s="189"/>
      <c r="F497" s="189"/>
      <c r="G497" s="170" t="s">
        <v>8</v>
      </c>
      <c r="H497" s="32">
        <f t="shared" si="82"/>
        <v>0</v>
      </c>
      <c r="I497" s="32">
        <v>0</v>
      </c>
      <c r="J497" s="32">
        <v>0</v>
      </c>
      <c r="K497" s="32">
        <v>0</v>
      </c>
      <c r="L497" s="32">
        <v>0</v>
      </c>
      <c r="M497" s="32">
        <v>0</v>
      </c>
      <c r="N497" s="32">
        <v>0</v>
      </c>
      <c r="O497" s="189"/>
      <c r="P497" s="189"/>
    </row>
    <row r="498" spans="1:16" ht="24" x14ac:dyDescent="0.25">
      <c r="A498" s="190"/>
      <c r="B498" s="189"/>
      <c r="C498" s="189"/>
      <c r="D498" s="189"/>
      <c r="E498" s="189"/>
      <c r="F498" s="189"/>
      <c r="G498" s="170" t="s">
        <v>9</v>
      </c>
      <c r="H498" s="32">
        <f t="shared" si="82"/>
        <v>0</v>
      </c>
      <c r="I498" s="32">
        <v>0</v>
      </c>
      <c r="J498" s="32">
        <v>0</v>
      </c>
      <c r="K498" s="32">
        <v>0</v>
      </c>
      <c r="L498" s="32">
        <v>0</v>
      </c>
      <c r="M498" s="32">
        <v>0</v>
      </c>
      <c r="N498" s="32">
        <v>0</v>
      </c>
      <c r="O498" s="189"/>
      <c r="P498" s="189"/>
    </row>
    <row r="499" spans="1:16" ht="36" customHeight="1" x14ac:dyDescent="0.25">
      <c r="A499" s="190" t="s">
        <v>3052</v>
      </c>
      <c r="B499" s="189" t="s">
        <v>3039</v>
      </c>
      <c r="C499" s="189" t="s">
        <v>356</v>
      </c>
      <c r="D499" s="189">
        <v>2029</v>
      </c>
      <c r="E499" s="189"/>
      <c r="F499" s="189" t="s">
        <v>372</v>
      </c>
      <c r="G499" s="170" t="s">
        <v>4</v>
      </c>
      <c r="H499" s="32">
        <f>SUM(H500:H503)</f>
        <v>8</v>
      </c>
      <c r="I499" s="32">
        <f t="shared" ref="I499:N499" si="95">SUM(I500:I503)</f>
        <v>0</v>
      </c>
      <c r="J499" s="32">
        <f t="shared" si="95"/>
        <v>0</v>
      </c>
      <c r="K499" s="32">
        <f t="shared" si="95"/>
        <v>0</v>
      </c>
      <c r="L499" s="32">
        <f t="shared" si="95"/>
        <v>0</v>
      </c>
      <c r="M499" s="32">
        <f t="shared" si="95"/>
        <v>8</v>
      </c>
      <c r="N499" s="32">
        <f t="shared" si="95"/>
        <v>0</v>
      </c>
      <c r="O499" s="189">
        <v>812</v>
      </c>
      <c r="P499" s="189"/>
    </row>
    <row r="500" spans="1:16" x14ac:dyDescent="0.25">
      <c r="A500" s="190"/>
      <c r="B500" s="189"/>
      <c r="C500" s="189"/>
      <c r="D500" s="189"/>
      <c r="E500" s="189"/>
      <c r="F500" s="189"/>
      <c r="G500" s="170" t="s">
        <v>262</v>
      </c>
      <c r="H500" s="32">
        <f t="shared" ref="H500:H508" si="96">SUM(I500:N500)</f>
        <v>7.9</v>
      </c>
      <c r="I500" s="32">
        <v>0</v>
      </c>
      <c r="J500" s="32">
        <v>0</v>
      </c>
      <c r="K500" s="32">
        <v>0</v>
      </c>
      <c r="L500" s="32">
        <v>0</v>
      </c>
      <c r="M500" s="32">
        <v>7.9</v>
      </c>
      <c r="N500" s="32">
        <v>0</v>
      </c>
      <c r="O500" s="189"/>
      <c r="P500" s="189"/>
    </row>
    <row r="501" spans="1:16" ht="36" x14ac:dyDescent="0.25">
      <c r="A501" s="190"/>
      <c r="B501" s="189"/>
      <c r="C501" s="189"/>
      <c r="D501" s="189"/>
      <c r="E501" s="189"/>
      <c r="F501" s="189"/>
      <c r="G501" s="170" t="s">
        <v>7</v>
      </c>
      <c r="H501" s="32">
        <f t="shared" si="96"/>
        <v>0.1</v>
      </c>
      <c r="I501" s="32">
        <v>0</v>
      </c>
      <c r="J501" s="32">
        <v>0</v>
      </c>
      <c r="K501" s="32">
        <v>0</v>
      </c>
      <c r="L501" s="32">
        <v>0</v>
      </c>
      <c r="M501" s="32">
        <v>0.1</v>
      </c>
      <c r="N501" s="32">
        <v>0</v>
      </c>
      <c r="O501" s="189"/>
      <c r="P501" s="189"/>
    </row>
    <row r="502" spans="1:16" x14ac:dyDescent="0.25">
      <c r="A502" s="190"/>
      <c r="B502" s="189"/>
      <c r="C502" s="189"/>
      <c r="D502" s="189"/>
      <c r="E502" s="189"/>
      <c r="F502" s="189"/>
      <c r="G502" s="170" t="s">
        <v>8</v>
      </c>
      <c r="H502" s="32">
        <f t="shared" si="96"/>
        <v>0</v>
      </c>
      <c r="I502" s="32">
        <v>0</v>
      </c>
      <c r="J502" s="32">
        <v>0</v>
      </c>
      <c r="K502" s="32">
        <v>0</v>
      </c>
      <c r="L502" s="32">
        <v>0</v>
      </c>
      <c r="M502" s="32">
        <v>0</v>
      </c>
      <c r="N502" s="32">
        <v>0</v>
      </c>
      <c r="O502" s="189"/>
      <c r="P502" s="189"/>
    </row>
    <row r="503" spans="1:16" ht="24" x14ac:dyDescent="0.25">
      <c r="A503" s="190"/>
      <c r="B503" s="189"/>
      <c r="C503" s="189"/>
      <c r="D503" s="189"/>
      <c r="E503" s="189"/>
      <c r="F503" s="189"/>
      <c r="G503" s="170" t="s">
        <v>9</v>
      </c>
      <c r="H503" s="32">
        <f t="shared" si="96"/>
        <v>0</v>
      </c>
      <c r="I503" s="32">
        <v>0</v>
      </c>
      <c r="J503" s="32">
        <v>0</v>
      </c>
      <c r="K503" s="32">
        <v>0</v>
      </c>
      <c r="L503" s="32">
        <v>0</v>
      </c>
      <c r="M503" s="32">
        <v>0</v>
      </c>
      <c r="N503" s="32">
        <v>0</v>
      </c>
      <c r="O503" s="189"/>
      <c r="P503" s="189"/>
    </row>
    <row r="504" spans="1:16" ht="36" x14ac:dyDescent="0.25">
      <c r="A504" s="208" t="s">
        <v>125</v>
      </c>
      <c r="B504" s="208"/>
      <c r="C504" s="208"/>
      <c r="D504" s="208"/>
      <c r="E504" s="208"/>
      <c r="F504" s="208"/>
      <c r="G504" s="150" t="s">
        <v>4</v>
      </c>
      <c r="H504" s="32">
        <f t="shared" ref="H504:N504" si="97">SUM(H505:H508)</f>
        <v>676.7</v>
      </c>
      <c r="I504" s="32">
        <f t="shared" si="97"/>
        <v>47.800000000000004</v>
      </c>
      <c r="J504" s="32">
        <f t="shared" si="97"/>
        <v>225.10000000000002</v>
      </c>
      <c r="K504" s="32">
        <f t="shared" si="97"/>
        <v>48</v>
      </c>
      <c r="L504" s="32">
        <f t="shared" si="97"/>
        <v>114.8</v>
      </c>
      <c r="M504" s="32">
        <f t="shared" si="97"/>
        <v>158.9</v>
      </c>
      <c r="N504" s="32">
        <f t="shared" si="97"/>
        <v>82.100000000000009</v>
      </c>
      <c r="O504" s="189"/>
      <c r="P504" s="189"/>
    </row>
    <row r="505" spans="1:16" ht="37.5" customHeight="1" x14ac:dyDescent="0.25">
      <c r="A505" s="208"/>
      <c r="B505" s="208"/>
      <c r="C505" s="208"/>
      <c r="D505" s="208"/>
      <c r="E505" s="208"/>
      <c r="F505" s="208"/>
      <c r="G505" s="150" t="s">
        <v>259</v>
      </c>
      <c r="H505" s="32">
        <f t="shared" si="96"/>
        <v>302.3</v>
      </c>
      <c r="I505" s="37">
        <f t="shared" ref="I505:N508" si="98">I435+I440+I445+I450+I455+I460+I465+I470+I475+I480+I485+I490+I495+I500</f>
        <v>1.8</v>
      </c>
      <c r="J505" s="37">
        <f t="shared" si="98"/>
        <v>186</v>
      </c>
      <c r="K505" s="37">
        <f t="shared" si="98"/>
        <v>7.9</v>
      </c>
      <c r="L505" s="37">
        <f t="shared" si="98"/>
        <v>0</v>
      </c>
      <c r="M505" s="37">
        <f t="shared" si="98"/>
        <v>106.60000000000001</v>
      </c>
      <c r="N505" s="37">
        <f t="shared" si="98"/>
        <v>0</v>
      </c>
      <c r="O505" s="189"/>
      <c r="P505" s="189"/>
    </row>
    <row r="506" spans="1:16" ht="36" x14ac:dyDescent="0.25">
      <c r="A506" s="208"/>
      <c r="B506" s="208"/>
      <c r="C506" s="208"/>
      <c r="D506" s="208"/>
      <c r="E506" s="208"/>
      <c r="F506" s="208"/>
      <c r="G506" s="150" t="s">
        <v>7</v>
      </c>
      <c r="H506" s="32">
        <f t="shared" si="96"/>
        <v>323.60000000000002</v>
      </c>
      <c r="I506" s="37">
        <f t="shared" si="98"/>
        <v>28.5</v>
      </c>
      <c r="J506" s="37">
        <f t="shared" si="98"/>
        <v>37.299999999999997</v>
      </c>
      <c r="K506" s="37">
        <f t="shared" si="98"/>
        <v>37.300000000000004</v>
      </c>
      <c r="L506" s="37">
        <f t="shared" si="98"/>
        <v>106.8</v>
      </c>
      <c r="M506" s="37">
        <f t="shared" si="98"/>
        <v>38.300000000000004</v>
      </c>
      <c r="N506" s="37">
        <f t="shared" si="98"/>
        <v>75.400000000000006</v>
      </c>
      <c r="O506" s="189"/>
      <c r="P506" s="189"/>
    </row>
    <row r="507" spans="1:16" x14ac:dyDescent="0.25">
      <c r="A507" s="208"/>
      <c r="B507" s="208"/>
      <c r="C507" s="208"/>
      <c r="D507" s="208"/>
      <c r="E507" s="208"/>
      <c r="F507" s="208"/>
      <c r="G507" s="150" t="s">
        <v>8</v>
      </c>
      <c r="H507" s="32">
        <f t="shared" si="96"/>
        <v>39.500000000000007</v>
      </c>
      <c r="I507" s="37">
        <f t="shared" si="98"/>
        <v>17.3</v>
      </c>
      <c r="J507" s="37">
        <f t="shared" si="98"/>
        <v>1.8</v>
      </c>
      <c r="K507" s="37">
        <f t="shared" si="98"/>
        <v>2.8</v>
      </c>
      <c r="L507" s="37">
        <f t="shared" si="98"/>
        <v>8</v>
      </c>
      <c r="M507" s="37">
        <f t="shared" si="98"/>
        <v>2.9</v>
      </c>
      <c r="N507" s="37">
        <f t="shared" si="98"/>
        <v>6.7</v>
      </c>
      <c r="O507" s="189"/>
      <c r="P507" s="189"/>
    </row>
    <row r="508" spans="1:16" ht="24" x14ac:dyDescent="0.25">
      <c r="A508" s="208"/>
      <c r="B508" s="208"/>
      <c r="C508" s="208"/>
      <c r="D508" s="208"/>
      <c r="E508" s="208"/>
      <c r="F508" s="208"/>
      <c r="G508" s="150" t="s">
        <v>9</v>
      </c>
      <c r="H508" s="32">
        <f t="shared" si="96"/>
        <v>11.299999999999999</v>
      </c>
      <c r="I508" s="37">
        <f t="shared" si="98"/>
        <v>0.2</v>
      </c>
      <c r="J508" s="37">
        <f t="shared" si="98"/>
        <v>0</v>
      </c>
      <c r="K508" s="37">
        <f t="shared" si="98"/>
        <v>0</v>
      </c>
      <c r="L508" s="37">
        <f t="shared" si="98"/>
        <v>0</v>
      </c>
      <c r="M508" s="37">
        <f t="shared" si="98"/>
        <v>11.1</v>
      </c>
      <c r="N508" s="37">
        <f t="shared" si="98"/>
        <v>0</v>
      </c>
      <c r="O508" s="189"/>
      <c r="P508" s="189"/>
    </row>
    <row r="509" spans="1:16" x14ac:dyDescent="0.25">
      <c r="A509" s="438" t="s">
        <v>397</v>
      </c>
      <c r="B509" s="439"/>
      <c r="C509" s="439"/>
      <c r="D509" s="439"/>
      <c r="E509" s="439"/>
      <c r="F509" s="439"/>
      <c r="G509" s="439"/>
      <c r="H509" s="439"/>
      <c r="I509" s="439"/>
      <c r="J509" s="439"/>
      <c r="K509" s="439"/>
      <c r="L509" s="439"/>
      <c r="M509" s="439"/>
      <c r="N509" s="439"/>
      <c r="O509" s="439"/>
      <c r="P509" s="440"/>
    </row>
    <row r="510" spans="1:16" ht="72" customHeight="1" x14ac:dyDescent="0.25">
      <c r="A510" s="190" t="s">
        <v>3053</v>
      </c>
      <c r="B510" s="189" t="s">
        <v>3054</v>
      </c>
      <c r="C510" s="189" t="s">
        <v>397</v>
      </c>
      <c r="D510" s="189" t="s">
        <v>150</v>
      </c>
      <c r="E510" s="189" t="s">
        <v>3055</v>
      </c>
      <c r="F510" s="189" t="s">
        <v>3016</v>
      </c>
      <c r="G510" s="170" t="s">
        <v>4</v>
      </c>
      <c r="H510" s="32">
        <f>SUM(H511:H514)</f>
        <v>31.599999999999998</v>
      </c>
      <c r="I510" s="32">
        <f t="shared" ref="I510:N510" si="99">SUM(I511:I514)</f>
        <v>0</v>
      </c>
      <c r="J510" s="32">
        <f t="shared" si="99"/>
        <v>31.599999999999998</v>
      </c>
      <c r="K510" s="32">
        <f t="shared" si="99"/>
        <v>0</v>
      </c>
      <c r="L510" s="32">
        <f t="shared" si="99"/>
        <v>0</v>
      </c>
      <c r="M510" s="32">
        <f t="shared" si="99"/>
        <v>0</v>
      </c>
      <c r="N510" s="32">
        <f t="shared" si="99"/>
        <v>0</v>
      </c>
      <c r="O510" s="189">
        <v>551</v>
      </c>
      <c r="P510" s="189"/>
    </row>
    <row r="511" spans="1:16" x14ac:dyDescent="0.25">
      <c r="A511" s="190"/>
      <c r="B511" s="189"/>
      <c r="C511" s="189"/>
      <c r="D511" s="189"/>
      <c r="E511" s="189"/>
      <c r="F511" s="189"/>
      <c r="G511" s="170" t="s">
        <v>259</v>
      </c>
      <c r="H511" s="32">
        <f>SUM(I511:N511)</f>
        <v>29.4</v>
      </c>
      <c r="I511" s="32">
        <v>0</v>
      </c>
      <c r="J511" s="32">
        <v>29.4</v>
      </c>
      <c r="K511" s="32">
        <v>0</v>
      </c>
      <c r="L511" s="32">
        <v>0</v>
      </c>
      <c r="M511" s="32">
        <v>0</v>
      </c>
      <c r="N511" s="32">
        <v>0</v>
      </c>
      <c r="O511" s="189"/>
      <c r="P511" s="189"/>
    </row>
    <row r="512" spans="1:16" ht="36" x14ac:dyDescent="0.25">
      <c r="A512" s="190"/>
      <c r="B512" s="189"/>
      <c r="C512" s="189"/>
      <c r="D512" s="189"/>
      <c r="E512" s="189"/>
      <c r="F512" s="189"/>
      <c r="G512" s="170" t="s">
        <v>7</v>
      </c>
      <c r="H512" s="32">
        <f t="shared" ref="H512:H574" si="100">SUM(I512:N512)</f>
        <v>1.2</v>
      </c>
      <c r="I512" s="32">
        <v>0</v>
      </c>
      <c r="J512" s="32">
        <v>1.2</v>
      </c>
      <c r="K512" s="32">
        <v>0</v>
      </c>
      <c r="L512" s="32">
        <v>0</v>
      </c>
      <c r="M512" s="32">
        <v>0</v>
      </c>
      <c r="N512" s="32">
        <v>0</v>
      </c>
      <c r="O512" s="189"/>
      <c r="P512" s="189"/>
    </row>
    <row r="513" spans="1:16" x14ac:dyDescent="0.25">
      <c r="A513" s="190"/>
      <c r="B513" s="189"/>
      <c r="C513" s="189"/>
      <c r="D513" s="189"/>
      <c r="E513" s="189"/>
      <c r="F513" s="189"/>
      <c r="G513" s="170" t="s">
        <v>8</v>
      </c>
      <c r="H513" s="32">
        <f t="shared" si="100"/>
        <v>1</v>
      </c>
      <c r="I513" s="32">
        <v>0</v>
      </c>
      <c r="J513" s="32">
        <v>1</v>
      </c>
      <c r="K513" s="32">
        <v>0</v>
      </c>
      <c r="L513" s="32">
        <v>0</v>
      </c>
      <c r="M513" s="32">
        <v>0</v>
      </c>
      <c r="N513" s="32">
        <v>0</v>
      </c>
      <c r="O513" s="189"/>
      <c r="P513" s="189"/>
    </row>
    <row r="514" spans="1:16" ht="24" x14ac:dyDescent="0.25">
      <c r="A514" s="190"/>
      <c r="B514" s="189"/>
      <c r="C514" s="189"/>
      <c r="D514" s="189"/>
      <c r="E514" s="189"/>
      <c r="F514" s="189"/>
      <c r="G514" s="170" t="s">
        <v>9</v>
      </c>
      <c r="H514" s="32">
        <f t="shared" si="100"/>
        <v>0</v>
      </c>
      <c r="I514" s="32">
        <v>0</v>
      </c>
      <c r="J514" s="32">
        <v>0</v>
      </c>
      <c r="K514" s="32">
        <v>0</v>
      </c>
      <c r="L514" s="32">
        <v>0</v>
      </c>
      <c r="M514" s="32">
        <v>0</v>
      </c>
      <c r="N514" s="32">
        <v>0</v>
      </c>
      <c r="O514" s="189"/>
      <c r="P514" s="189"/>
    </row>
    <row r="515" spans="1:16" ht="36" customHeight="1" x14ac:dyDescent="0.25">
      <c r="A515" s="190" t="s">
        <v>3056</v>
      </c>
      <c r="B515" s="189" t="s">
        <v>3057</v>
      </c>
      <c r="C515" s="189" t="s">
        <v>397</v>
      </c>
      <c r="D515" s="189" t="s">
        <v>150</v>
      </c>
      <c r="E515" s="189" t="s">
        <v>3058</v>
      </c>
      <c r="F515" s="205" t="s">
        <v>1409</v>
      </c>
      <c r="G515" s="170" t="s">
        <v>4</v>
      </c>
      <c r="H515" s="32">
        <f>SUM(H516:H519)</f>
        <v>26.6</v>
      </c>
      <c r="I515" s="32">
        <f t="shared" ref="I515:N515" si="101">SUM(I516:I519)</f>
        <v>0</v>
      </c>
      <c r="J515" s="32">
        <f t="shared" si="101"/>
        <v>16.600000000000001</v>
      </c>
      <c r="K515" s="32">
        <f t="shared" si="101"/>
        <v>0</v>
      </c>
      <c r="L515" s="32">
        <f t="shared" si="101"/>
        <v>0</v>
      </c>
      <c r="M515" s="32">
        <f t="shared" si="101"/>
        <v>10</v>
      </c>
      <c r="N515" s="32">
        <f t="shared" si="101"/>
        <v>0</v>
      </c>
      <c r="O515" s="189">
        <v>626</v>
      </c>
      <c r="P515" s="189"/>
    </row>
    <row r="516" spans="1:16" x14ac:dyDescent="0.25">
      <c r="A516" s="190"/>
      <c r="B516" s="189"/>
      <c r="C516" s="189"/>
      <c r="D516" s="189"/>
      <c r="E516" s="189"/>
      <c r="F516" s="206"/>
      <c r="G516" s="170" t="s">
        <v>259</v>
      </c>
      <c r="H516" s="32">
        <f t="shared" si="100"/>
        <v>0</v>
      </c>
      <c r="I516" s="32">
        <v>0</v>
      </c>
      <c r="J516" s="32">
        <v>0</v>
      </c>
      <c r="K516" s="32">
        <v>0</v>
      </c>
      <c r="L516" s="32">
        <v>0</v>
      </c>
      <c r="M516" s="32">
        <v>0</v>
      </c>
      <c r="N516" s="32">
        <v>0</v>
      </c>
      <c r="O516" s="189"/>
      <c r="P516" s="189"/>
    </row>
    <row r="517" spans="1:16" ht="36" x14ac:dyDescent="0.25">
      <c r="A517" s="190"/>
      <c r="B517" s="189"/>
      <c r="C517" s="189"/>
      <c r="D517" s="189"/>
      <c r="E517" s="189"/>
      <c r="F517" s="206"/>
      <c r="G517" s="170" t="s">
        <v>7</v>
      </c>
      <c r="H517" s="32">
        <f t="shared" si="100"/>
        <v>24.1</v>
      </c>
      <c r="I517" s="32">
        <v>0</v>
      </c>
      <c r="J517" s="32">
        <v>14.8</v>
      </c>
      <c r="K517" s="32">
        <v>0</v>
      </c>
      <c r="L517" s="32">
        <v>0</v>
      </c>
      <c r="M517" s="32">
        <v>9.3000000000000007</v>
      </c>
      <c r="N517" s="32">
        <v>0</v>
      </c>
      <c r="O517" s="189"/>
      <c r="P517" s="189"/>
    </row>
    <row r="518" spans="1:16" x14ac:dyDescent="0.25">
      <c r="A518" s="190"/>
      <c r="B518" s="189"/>
      <c r="C518" s="189"/>
      <c r="D518" s="189"/>
      <c r="E518" s="189"/>
      <c r="F518" s="206"/>
      <c r="G518" s="170" t="s">
        <v>8</v>
      </c>
      <c r="H518" s="32">
        <f t="shared" si="100"/>
        <v>2.5</v>
      </c>
      <c r="I518" s="32">
        <v>0</v>
      </c>
      <c r="J518" s="32">
        <v>1.8</v>
      </c>
      <c r="K518" s="32">
        <v>0</v>
      </c>
      <c r="L518" s="32">
        <v>0</v>
      </c>
      <c r="M518" s="32">
        <v>0.7</v>
      </c>
      <c r="N518" s="32">
        <v>0</v>
      </c>
      <c r="O518" s="189"/>
      <c r="P518" s="189"/>
    </row>
    <row r="519" spans="1:16" ht="24" x14ac:dyDescent="0.25">
      <c r="A519" s="190"/>
      <c r="B519" s="189"/>
      <c r="C519" s="189"/>
      <c r="D519" s="189"/>
      <c r="E519" s="189"/>
      <c r="F519" s="207"/>
      <c r="G519" s="170" t="s">
        <v>9</v>
      </c>
      <c r="H519" s="32">
        <f t="shared" si="100"/>
        <v>0</v>
      </c>
      <c r="I519" s="32">
        <v>0</v>
      </c>
      <c r="J519" s="32">
        <v>0</v>
      </c>
      <c r="K519" s="32">
        <v>0</v>
      </c>
      <c r="L519" s="32">
        <v>0</v>
      </c>
      <c r="M519" s="32">
        <v>0</v>
      </c>
      <c r="N519" s="32">
        <v>0</v>
      </c>
      <c r="O519" s="189"/>
      <c r="P519" s="189"/>
    </row>
    <row r="520" spans="1:16" ht="36" customHeight="1" x14ac:dyDescent="0.25">
      <c r="A520" s="190" t="s">
        <v>3059</v>
      </c>
      <c r="B520" s="189" t="s">
        <v>3057</v>
      </c>
      <c r="C520" s="189" t="s">
        <v>397</v>
      </c>
      <c r="D520" s="189" t="s">
        <v>12</v>
      </c>
      <c r="E520" s="189" t="s">
        <v>3060</v>
      </c>
      <c r="F520" s="189" t="s">
        <v>1409</v>
      </c>
      <c r="G520" s="170" t="s">
        <v>4</v>
      </c>
      <c r="H520" s="32">
        <f>SUM(H521:H524)</f>
        <v>11.6</v>
      </c>
      <c r="I520" s="32">
        <f t="shared" ref="I520:N520" si="102">SUM(I521:I524)</f>
        <v>0</v>
      </c>
      <c r="J520" s="32">
        <f t="shared" si="102"/>
        <v>0</v>
      </c>
      <c r="K520" s="32">
        <f t="shared" si="102"/>
        <v>11.6</v>
      </c>
      <c r="L520" s="32">
        <f t="shared" si="102"/>
        <v>0</v>
      </c>
      <c r="M520" s="32">
        <f t="shared" si="102"/>
        <v>0</v>
      </c>
      <c r="N520" s="32">
        <f t="shared" si="102"/>
        <v>0</v>
      </c>
      <c r="O520" s="189">
        <v>338</v>
      </c>
      <c r="P520" s="189" t="s">
        <v>3061</v>
      </c>
    </row>
    <row r="521" spans="1:16" x14ac:dyDescent="0.25">
      <c r="A521" s="190"/>
      <c r="B521" s="189"/>
      <c r="C521" s="189"/>
      <c r="D521" s="189"/>
      <c r="E521" s="189"/>
      <c r="F521" s="189"/>
      <c r="G521" s="170" t="s">
        <v>259</v>
      </c>
      <c r="H521" s="32">
        <f t="shared" si="100"/>
        <v>0</v>
      </c>
      <c r="I521" s="32">
        <v>0</v>
      </c>
      <c r="J521" s="32">
        <v>0</v>
      </c>
      <c r="K521" s="32">
        <v>0</v>
      </c>
      <c r="L521" s="32">
        <v>0</v>
      </c>
      <c r="M521" s="32">
        <v>0</v>
      </c>
      <c r="N521" s="32">
        <v>0</v>
      </c>
      <c r="O521" s="189"/>
      <c r="P521" s="189"/>
    </row>
    <row r="522" spans="1:16" ht="36" x14ac:dyDescent="0.25">
      <c r="A522" s="190"/>
      <c r="B522" s="189"/>
      <c r="C522" s="189"/>
      <c r="D522" s="189"/>
      <c r="E522" s="189"/>
      <c r="F522" s="189"/>
      <c r="G522" s="170" t="s">
        <v>7</v>
      </c>
      <c r="H522" s="32">
        <f t="shared" si="100"/>
        <v>10.199999999999999</v>
      </c>
      <c r="I522" s="32">
        <v>0</v>
      </c>
      <c r="J522" s="32">
        <v>0</v>
      </c>
      <c r="K522" s="32">
        <v>10.199999999999999</v>
      </c>
      <c r="L522" s="32">
        <v>0</v>
      </c>
      <c r="M522" s="32">
        <v>0</v>
      </c>
      <c r="N522" s="32">
        <v>0</v>
      </c>
      <c r="O522" s="189"/>
      <c r="P522" s="189"/>
    </row>
    <row r="523" spans="1:16" x14ac:dyDescent="0.25">
      <c r="A523" s="190"/>
      <c r="B523" s="189"/>
      <c r="C523" s="189"/>
      <c r="D523" s="189"/>
      <c r="E523" s="189"/>
      <c r="F523" s="189"/>
      <c r="G523" s="170" t="s">
        <v>8</v>
      </c>
      <c r="H523" s="32">
        <f t="shared" si="100"/>
        <v>1.4</v>
      </c>
      <c r="I523" s="32">
        <v>0</v>
      </c>
      <c r="J523" s="32">
        <v>0</v>
      </c>
      <c r="K523" s="32">
        <v>1.4</v>
      </c>
      <c r="L523" s="32">
        <v>0</v>
      </c>
      <c r="M523" s="32">
        <v>0</v>
      </c>
      <c r="N523" s="32">
        <v>0</v>
      </c>
      <c r="O523" s="189"/>
      <c r="P523" s="189"/>
    </row>
    <row r="524" spans="1:16" ht="24" x14ac:dyDescent="0.25">
      <c r="A524" s="190"/>
      <c r="B524" s="189"/>
      <c r="C524" s="189"/>
      <c r="D524" s="189"/>
      <c r="E524" s="189"/>
      <c r="F524" s="189"/>
      <c r="G524" s="170" t="s">
        <v>9</v>
      </c>
      <c r="H524" s="32">
        <f t="shared" si="100"/>
        <v>0</v>
      </c>
      <c r="I524" s="32">
        <v>0</v>
      </c>
      <c r="J524" s="32">
        <v>0</v>
      </c>
      <c r="K524" s="32">
        <v>0</v>
      </c>
      <c r="L524" s="32">
        <v>0</v>
      </c>
      <c r="M524" s="32">
        <v>0</v>
      </c>
      <c r="N524" s="32">
        <v>0</v>
      </c>
      <c r="O524" s="189"/>
      <c r="P524" s="189"/>
    </row>
    <row r="525" spans="1:16" ht="36" customHeight="1" x14ac:dyDescent="0.25">
      <c r="A525" s="190" t="s">
        <v>3062</v>
      </c>
      <c r="B525" s="205" t="s">
        <v>3071</v>
      </c>
      <c r="C525" s="189" t="s">
        <v>397</v>
      </c>
      <c r="D525" s="189" t="s">
        <v>12</v>
      </c>
      <c r="E525" s="189" t="s">
        <v>3063</v>
      </c>
      <c r="F525" s="205" t="s">
        <v>3382</v>
      </c>
      <c r="G525" s="170" t="s">
        <v>4</v>
      </c>
      <c r="H525" s="32">
        <f>SUM(H526:H529)</f>
        <v>31.599999999999998</v>
      </c>
      <c r="I525" s="32">
        <f t="shared" ref="I525:N525" si="103">SUM(I526:I529)</f>
        <v>0</v>
      </c>
      <c r="J525" s="32">
        <f t="shared" si="103"/>
        <v>0</v>
      </c>
      <c r="K525" s="32">
        <f t="shared" si="103"/>
        <v>31.599999999999998</v>
      </c>
      <c r="L525" s="32">
        <f t="shared" si="103"/>
        <v>0</v>
      </c>
      <c r="M525" s="32">
        <f t="shared" si="103"/>
        <v>0</v>
      </c>
      <c r="N525" s="32">
        <f t="shared" si="103"/>
        <v>0</v>
      </c>
      <c r="O525" s="189">
        <v>410</v>
      </c>
      <c r="P525" s="189" t="s">
        <v>3064</v>
      </c>
    </row>
    <row r="526" spans="1:16" x14ac:dyDescent="0.25">
      <c r="A526" s="190"/>
      <c r="B526" s="206"/>
      <c r="C526" s="189"/>
      <c r="D526" s="189"/>
      <c r="E526" s="189"/>
      <c r="F526" s="206"/>
      <c r="G526" s="170" t="s">
        <v>259</v>
      </c>
      <c r="H526" s="32">
        <f t="shared" si="100"/>
        <v>29.4</v>
      </c>
      <c r="I526" s="32">
        <v>0</v>
      </c>
      <c r="J526" s="32">
        <v>0</v>
      </c>
      <c r="K526" s="32">
        <v>29.4</v>
      </c>
      <c r="L526" s="32">
        <v>0</v>
      </c>
      <c r="M526" s="32">
        <v>0</v>
      </c>
      <c r="N526" s="32">
        <v>0</v>
      </c>
      <c r="O526" s="189"/>
      <c r="P526" s="189"/>
    </row>
    <row r="527" spans="1:16" ht="36" x14ac:dyDescent="0.25">
      <c r="A527" s="190"/>
      <c r="B527" s="206"/>
      <c r="C527" s="189"/>
      <c r="D527" s="189"/>
      <c r="E527" s="189"/>
      <c r="F527" s="206"/>
      <c r="G527" s="170" t="s">
        <v>7</v>
      </c>
      <c r="H527" s="32">
        <f t="shared" si="100"/>
        <v>1.2</v>
      </c>
      <c r="I527" s="32">
        <v>0</v>
      </c>
      <c r="J527" s="32">
        <v>0</v>
      </c>
      <c r="K527" s="32">
        <v>1.2</v>
      </c>
      <c r="L527" s="32">
        <v>0</v>
      </c>
      <c r="M527" s="32">
        <v>0</v>
      </c>
      <c r="N527" s="32">
        <v>0</v>
      </c>
      <c r="O527" s="189"/>
      <c r="P527" s="189"/>
    </row>
    <row r="528" spans="1:16" x14ac:dyDescent="0.25">
      <c r="A528" s="190"/>
      <c r="B528" s="206"/>
      <c r="C528" s="189"/>
      <c r="D528" s="189"/>
      <c r="E528" s="189"/>
      <c r="F528" s="206"/>
      <c r="G528" s="170" t="s">
        <v>8</v>
      </c>
      <c r="H528" s="32">
        <f t="shared" si="100"/>
        <v>1</v>
      </c>
      <c r="I528" s="32">
        <v>0</v>
      </c>
      <c r="J528" s="32">
        <v>0</v>
      </c>
      <c r="K528" s="32">
        <v>1</v>
      </c>
      <c r="L528" s="32">
        <v>0</v>
      </c>
      <c r="M528" s="32">
        <v>0</v>
      </c>
      <c r="N528" s="32">
        <v>0</v>
      </c>
      <c r="O528" s="189"/>
      <c r="P528" s="189"/>
    </row>
    <row r="529" spans="1:16" ht="24" x14ac:dyDescent="0.25">
      <c r="A529" s="190"/>
      <c r="B529" s="207"/>
      <c r="C529" s="189"/>
      <c r="D529" s="189"/>
      <c r="E529" s="189"/>
      <c r="F529" s="207"/>
      <c r="G529" s="170" t="s">
        <v>9</v>
      </c>
      <c r="H529" s="32">
        <f t="shared" si="100"/>
        <v>0</v>
      </c>
      <c r="I529" s="32">
        <v>0</v>
      </c>
      <c r="J529" s="32">
        <v>0</v>
      </c>
      <c r="K529" s="32">
        <v>0</v>
      </c>
      <c r="L529" s="32">
        <v>0</v>
      </c>
      <c r="M529" s="32">
        <v>0</v>
      </c>
      <c r="N529" s="32">
        <v>0</v>
      </c>
      <c r="O529" s="189"/>
      <c r="P529" s="189"/>
    </row>
    <row r="530" spans="1:16" ht="36" customHeight="1" x14ac:dyDescent="0.25">
      <c r="A530" s="190" t="s">
        <v>3065</v>
      </c>
      <c r="B530" s="189" t="s">
        <v>3066</v>
      </c>
      <c r="C530" s="189" t="s">
        <v>397</v>
      </c>
      <c r="D530" s="189" t="s">
        <v>337</v>
      </c>
      <c r="E530" s="189" t="s">
        <v>3067</v>
      </c>
      <c r="F530" s="205" t="s">
        <v>3382</v>
      </c>
      <c r="G530" s="170" t="s">
        <v>4</v>
      </c>
      <c r="H530" s="32">
        <f>SUM(H531:H534)</f>
        <v>31.599999999999998</v>
      </c>
      <c r="I530" s="32">
        <f t="shared" ref="I530:N530" si="104">SUM(I531:I534)</f>
        <v>0</v>
      </c>
      <c r="J530" s="32">
        <f t="shared" si="104"/>
        <v>0</v>
      </c>
      <c r="K530" s="32">
        <f t="shared" si="104"/>
        <v>0</v>
      </c>
      <c r="L530" s="32">
        <f t="shared" si="104"/>
        <v>31.599999999999998</v>
      </c>
      <c r="M530" s="32">
        <f t="shared" si="104"/>
        <v>0</v>
      </c>
      <c r="N530" s="32">
        <f t="shared" si="104"/>
        <v>0</v>
      </c>
      <c r="O530" s="189">
        <v>717</v>
      </c>
      <c r="P530" s="189"/>
    </row>
    <row r="531" spans="1:16" x14ac:dyDescent="0.25">
      <c r="A531" s="190"/>
      <c r="B531" s="189"/>
      <c r="C531" s="189"/>
      <c r="D531" s="189"/>
      <c r="E531" s="189"/>
      <c r="F531" s="206"/>
      <c r="G531" s="170" t="s">
        <v>259</v>
      </c>
      <c r="H531" s="32">
        <f t="shared" si="100"/>
        <v>29.4</v>
      </c>
      <c r="I531" s="32">
        <v>0</v>
      </c>
      <c r="J531" s="32">
        <v>0</v>
      </c>
      <c r="K531" s="32">
        <v>0</v>
      </c>
      <c r="L531" s="32">
        <v>29.4</v>
      </c>
      <c r="M531" s="32">
        <v>0</v>
      </c>
      <c r="N531" s="32">
        <v>0</v>
      </c>
      <c r="O531" s="189"/>
      <c r="P531" s="189"/>
    </row>
    <row r="532" spans="1:16" ht="36" x14ac:dyDescent="0.25">
      <c r="A532" s="190"/>
      <c r="B532" s="189"/>
      <c r="C532" s="189"/>
      <c r="D532" s="189"/>
      <c r="E532" s="189"/>
      <c r="F532" s="206"/>
      <c r="G532" s="170" t="s">
        <v>7</v>
      </c>
      <c r="H532" s="32">
        <f t="shared" si="100"/>
        <v>1.2</v>
      </c>
      <c r="I532" s="32">
        <v>0</v>
      </c>
      <c r="J532" s="32">
        <v>0</v>
      </c>
      <c r="K532" s="32">
        <v>0</v>
      </c>
      <c r="L532" s="32">
        <v>1.2</v>
      </c>
      <c r="M532" s="32">
        <v>0</v>
      </c>
      <c r="N532" s="32">
        <v>0</v>
      </c>
      <c r="O532" s="189"/>
      <c r="P532" s="189"/>
    </row>
    <row r="533" spans="1:16" x14ac:dyDescent="0.25">
      <c r="A533" s="190"/>
      <c r="B533" s="189"/>
      <c r="C533" s="189"/>
      <c r="D533" s="189"/>
      <c r="E533" s="189"/>
      <c r="F533" s="206"/>
      <c r="G533" s="170" t="s">
        <v>8</v>
      </c>
      <c r="H533" s="32">
        <f t="shared" si="100"/>
        <v>1</v>
      </c>
      <c r="I533" s="32">
        <v>0</v>
      </c>
      <c r="J533" s="32">
        <v>0</v>
      </c>
      <c r="K533" s="32">
        <v>0</v>
      </c>
      <c r="L533" s="32">
        <v>1</v>
      </c>
      <c r="M533" s="32">
        <v>0</v>
      </c>
      <c r="N533" s="32">
        <v>0</v>
      </c>
      <c r="O533" s="189"/>
      <c r="P533" s="189"/>
    </row>
    <row r="534" spans="1:16" ht="24" x14ac:dyDescent="0.25">
      <c r="A534" s="190"/>
      <c r="B534" s="189"/>
      <c r="C534" s="189"/>
      <c r="D534" s="189"/>
      <c r="E534" s="189"/>
      <c r="F534" s="207"/>
      <c r="G534" s="170" t="s">
        <v>9</v>
      </c>
      <c r="H534" s="32">
        <f t="shared" si="100"/>
        <v>0</v>
      </c>
      <c r="I534" s="32">
        <v>0</v>
      </c>
      <c r="J534" s="32">
        <v>0</v>
      </c>
      <c r="K534" s="32">
        <v>0</v>
      </c>
      <c r="L534" s="32">
        <v>0</v>
      </c>
      <c r="M534" s="32">
        <v>0</v>
      </c>
      <c r="N534" s="32">
        <v>0</v>
      </c>
      <c r="O534" s="189"/>
      <c r="P534" s="189"/>
    </row>
    <row r="535" spans="1:16" ht="36" customHeight="1" x14ac:dyDescent="0.25">
      <c r="A535" s="190" t="s">
        <v>3068</v>
      </c>
      <c r="B535" s="189" t="s">
        <v>3057</v>
      </c>
      <c r="C535" s="189" t="s">
        <v>397</v>
      </c>
      <c r="D535" s="189" t="s">
        <v>67</v>
      </c>
      <c r="E535" s="189" t="s">
        <v>3069</v>
      </c>
      <c r="F535" s="205" t="s">
        <v>1409</v>
      </c>
      <c r="G535" s="170" t="s">
        <v>4</v>
      </c>
      <c r="H535" s="32">
        <f>SUM(H536:H539)</f>
        <v>21.6</v>
      </c>
      <c r="I535" s="32">
        <f t="shared" ref="I535:N535" si="105">SUM(I536:I539)</f>
        <v>0</v>
      </c>
      <c r="J535" s="32">
        <f t="shared" si="105"/>
        <v>0</v>
      </c>
      <c r="K535" s="32">
        <f t="shared" si="105"/>
        <v>0</v>
      </c>
      <c r="L535" s="32">
        <f t="shared" si="105"/>
        <v>0</v>
      </c>
      <c r="M535" s="32">
        <f t="shared" si="105"/>
        <v>21.6</v>
      </c>
      <c r="N535" s="32">
        <f t="shared" si="105"/>
        <v>0</v>
      </c>
      <c r="O535" s="189">
        <v>580</v>
      </c>
      <c r="P535" s="189"/>
    </row>
    <row r="536" spans="1:16" x14ac:dyDescent="0.25">
      <c r="A536" s="190"/>
      <c r="B536" s="189"/>
      <c r="C536" s="189"/>
      <c r="D536" s="189"/>
      <c r="E536" s="189"/>
      <c r="F536" s="206"/>
      <c r="G536" s="170" t="s">
        <v>259</v>
      </c>
      <c r="H536" s="32">
        <f t="shared" si="100"/>
        <v>0</v>
      </c>
      <c r="I536" s="32">
        <v>0</v>
      </c>
      <c r="J536" s="32">
        <v>0</v>
      </c>
      <c r="K536" s="32">
        <v>0</v>
      </c>
      <c r="L536" s="32">
        <v>0</v>
      </c>
      <c r="M536" s="32">
        <v>0</v>
      </c>
      <c r="N536" s="32">
        <v>0</v>
      </c>
      <c r="O536" s="189"/>
      <c r="P536" s="189"/>
    </row>
    <row r="537" spans="1:16" ht="36" x14ac:dyDescent="0.25">
      <c r="A537" s="190"/>
      <c r="B537" s="189"/>
      <c r="C537" s="189"/>
      <c r="D537" s="189"/>
      <c r="E537" s="189"/>
      <c r="F537" s="206"/>
      <c r="G537" s="170" t="s">
        <v>7</v>
      </c>
      <c r="H537" s="32">
        <f t="shared" si="100"/>
        <v>19.5</v>
      </c>
      <c r="I537" s="32">
        <v>0</v>
      </c>
      <c r="J537" s="32">
        <v>0</v>
      </c>
      <c r="K537" s="32">
        <v>0</v>
      </c>
      <c r="L537" s="32">
        <v>0</v>
      </c>
      <c r="M537" s="32">
        <v>19.5</v>
      </c>
      <c r="N537" s="32">
        <v>0</v>
      </c>
      <c r="O537" s="189"/>
      <c r="P537" s="189"/>
    </row>
    <row r="538" spans="1:16" x14ac:dyDescent="0.25">
      <c r="A538" s="190"/>
      <c r="B538" s="189"/>
      <c r="C538" s="189"/>
      <c r="D538" s="189"/>
      <c r="E538" s="189"/>
      <c r="F538" s="206"/>
      <c r="G538" s="170" t="s">
        <v>8</v>
      </c>
      <c r="H538" s="32">
        <f t="shared" si="100"/>
        <v>2.1</v>
      </c>
      <c r="I538" s="32">
        <v>0</v>
      </c>
      <c r="J538" s="32">
        <v>0</v>
      </c>
      <c r="K538" s="32">
        <v>0</v>
      </c>
      <c r="L538" s="32">
        <v>0</v>
      </c>
      <c r="M538" s="32">
        <v>2.1</v>
      </c>
      <c r="N538" s="32">
        <v>0</v>
      </c>
      <c r="O538" s="189"/>
      <c r="P538" s="189"/>
    </row>
    <row r="539" spans="1:16" ht="24" x14ac:dyDescent="0.25">
      <c r="A539" s="190"/>
      <c r="B539" s="189"/>
      <c r="C539" s="189"/>
      <c r="D539" s="189"/>
      <c r="E539" s="189"/>
      <c r="F539" s="207"/>
      <c r="G539" s="170" t="s">
        <v>9</v>
      </c>
      <c r="H539" s="32">
        <f t="shared" si="100"/>
        <v>0</v>
      </c>
      <c r="I539" s="32">
        <v>0</v>
      </c>
      <c r="J539" s="32">
        <v>0</v>
      </c>
      <c r="K539" s="32">
        <v>0</v>
      </c>
      <c r="L539" s="32">
        <v>0</v>
      </c>
      <c r="M539" s="32">
        <v>0</v>
      </c>
      <c r="N539" s="32">
        <v>0</v>
      </c>
      <c r="O539" s="189"/>
      <c r="P539" s="189"/>
    </row>
    <row r="540" spans="1:16" ht="36" customHeight="1" x14ac:dyDescent="0.25">
      <c r="A540" s="190" t="s">
        <v>3070</v>
      </c>
      <c r="B540" s="189" t="s">
        <v>3071</v>
      </c>
      <c r="C540" s="189" t="s">
        <v>397</v>
      </c>
      <c r="D540" s="189" t="s">
        <v>67</v>
      </c>
      <c r="E540" s="189" t="s">
        <v>3067</v>
      </c>
      <c r="F540" s="205" t="s">
        <v>3382</v>
      </c>
      <c r="G540" s="170" t="s">
        <v>4</v>
      </c>
      <c r="H540" s="32">
        <f>SUM(H541:H544)</f>
        <v>31.599999999999998</v>
      </c>
      <c r="I540" s="32">
        <f t="shared" ref="I540:N540" si="106">SUM(I541:I544)</f>
        <v>0</v>
      </c>
      <c r="J540" s="32">
        <f t="shared" si="106"/>
        <v>0</v>
      </c>
      <c r="K540" s="32">
        <f t="shared" si="106"/>
        <v>0</v>
      </c>
      <c r="L540" s="32">
        <f t="shared" si="106"/>
        <v>0</v>
      </c>
      <c r="M540" s="32">
        <f t="shared" si="106"/>
        <v>31.599999999999998</v>
      </c>
      <c r="N540" s="32">
        <f t="shared" si="106"/>
        <v>0</v>
      </c>
      <c r="O540" s="189">
        <v>1459</v>
      </c>
      <c r="P540" s="189"/>
    </row>
    <row r="541" spans="1:16" x14ac:dyDescent="0.25">
      <c r="A541" s="190"/>
      <c r="B541" s="189"/>
      <c r="C541" s="189"/>
      <c r="D541" s="189"/>
      <c r="E541" s="189"/>
      <c r="F541" s="206"/>
      <c r="G541" s="170" t="s">
        <v>259</v>
      </c>
      <c r="H541" s="32">
        <f t="shared" si="100"/>
        <v>29.4</v>
      </c>
      <c r="I541" s="32">
        <v>0</v>
      </c>
      <c r="J541" s="32">
        <v>0</v>
      </c>
      <c r="K541" s="32">
        <v>0</v>
      </c>
      <c r="L541" s="32">
        <v>0</v>
      </c>
      <c r="M541" s="32">
        <v>29.4</v>
      </c>
      <c r="N541" s="32">
        <v>0</v>
      </c>
      <c r="O541" s="189"/>
      <c r="P541" s="189"/>
    </row>
    <row r="542" spans="1:16" ht="36" x14ac:dyDescent="0.25">
      <c r="A542" s="190"/>
      <c r="B542" s="189"/>
      <c r="C542" s="189"/>
      <c r="D542" s="189"/>
      <c r="E542" s="189"/>
      <c r="F542" s="206"/>
      <c r="G542" s="170" t="s">
        <v>7</v>
      </c>
      <c r="H542" s="32">
        <f t="shared" si="100"/>
        <v>1.2</v>
      </c>
      <c r="I542" s="32">
        <v>0</v>
      </c>
      <c r="J542" s="32">
        <v>0</v>
      </c>
      <c r="K542" s="32">
        <v>0</v>
      </c>
      <c r="L542" s="32">
        <v>0</v>
      </c>
      <c r="M542" s="32">
        <v>1.2</v>
      </c>
      <c r="N542" s="32">
        <v>0</v>
      </c>
      <c r="O542" s="189"/>
      <c r="P542" s="189"/>
    </row>
    <row r="543" spans="1:16" x14ac:dyDescent="0.25">
      <c r="A543" s="190"/>
      <c r="B543" s="189"/>
      <c r="C543" s="189"/>
      <c r="D543" s="189"/>
      <c r="E543" s="189"/>
      <c r="F543" s="206"/>
      <c r="G543" s="170" t="s">
        <v>8</v>
      </c>
      <c r="H543" s="32">
        <f t="shared" si="100"/>
        <v>1</v>
      </c>
      <c r="I543" s="32">
        <v>0</v>
      </c>
      <c r="J543" s="32">
        <v>0</v>
      </c>
      <c r="K543" s="32">
        <v>0</v>
      </c>
      <c r="L543" s="32">
        <v>0</v>
      </c>
      <c r="M543" s="32">
        <v>1</v>
      </c>
      <c r="N543" s="32">
        <v>0</v>
      </c>
      <c r="O543" s="189"/>
      <c r="P543" s="189"/>
    </row>
    <row r="544" spans="1:16" ht="24" x14ac:dyDescent="0.25">
      <c r="A544" s="190"/>
      <c r="B544" s="189"/>
      <c r="C544" s="189"/>
      <c r="D544" s="189"/>
      <c r="E544" s="189"/>
      <c r="F544" s="207"/>
      <c r="G544" s="170" t="s">
        <v>9</v>
      </c>
      <c r="H544" s="32">
        <f t="shared" si="100"/>
        <v>0</v>
      </c>
      <c r="I544" s="32">
        <v>0</v>
      </c>
      <c r="J544" s="32">
        <v>0</v>
      </c>
      <c r="K544" s="32">
        <v>0</v>
      </c>
      <c r="L544" s="32">
        <v>0</v>
      </c>
      <c r="M544" s="32">
        <v>0</v>
      </c>
      <c r="N544" s="32">
        <v>0</v>
      </c>
      <c r="O544" s="189"/>
      <c r="P544" s="189"/>
    </row>
    <row r="545" spans="1:16" ht="36" customHeight="1" x14ac:dyDescent="0.25">
      <c r="A545" s="190" t="s">
        <v>3072</v>
      </c>
      <c r="B545" s="189" t="s">
        <v>3071</v>
      </c>
      <c r="C545" s="189" t="s">
        <v>397</v>
      </c>
      <c r="D545" s="189" t="s">
        <v>395</v>
      </c>
      <c r="E545" s="189" t="s">
        <v>2943</v>
      </c>
      <c r="F545" s="205" t="s">
        <v>3382</v>
      </c>
      <c r="G545" s="170" t="s">
        <v>4</v>
      </c>
      <c r="H545" s="32">
        <f>SUM(H546:H549)</f>
        <v>31.599999999999998</v>
      </c>
      <c r="I545" s="32">
        <f t="shared" ref="I545:N545" si="107">SUM(I546:I549)</f>
        <v>0</v>
      </c>
      <c r="J545" s="32">
        <f t="shared" si="107"/>
        <v>0</v>
      </c>
      <c r="K545" s="32">
        <f t="shared" si="107"/>
        <v>0</v>
      </c>
      <c r="L545" s="32">
        <f t="shared" si="107"/>
        <v>0</v>
      </c>
      <c r="M545" s="32">
        <f t="shared" si="107"/>
        <v>0</v>
      </c>
      <c r="N545" s="32">
        <f t="shared" si="107"/>
        <v>31.599999999999998</v>
      </c>
      <c r="O545" s="189">
        <v>509</v>
      </c>
      <c r="P545" s="189"/>
    </row>
    <row r="546" spans="1:16" x14ac:dyDescent="0.25">
      <c r="A546" s="190"/>
      <c r="B546" s="189"/>
      <c r="C546" s="189"/>
      <c r="D546" s="189"/>
      <c r="E546" s="189"/>
      <c r="F546" s="206"/>
      <c r="G546" s="170" t="s">
        <v>259</v>
      </c>
      <c r="H546" s="32">
        <f t="shared" si="100"/>
        <v>29.4</v>
      </c>
      <c r="I546" s="32">
        <v>0</v>
      </c>
      <c r="J546" s="32">
        <v>0</v>
      </c>
      <c r="K546" s="32">
        <v>0</v>
      </c>
      <c r="L546" s="32">
        <v>0</v>
      </c>
      <c r="M546" s="32">
        <v>0</v>
      </c>
      <c r="N546" s="32">
        <v>29.4</v>
      </c>
      <c r="O546" s="189"/>
      <c r="P546" s="189"/>
    </row>
    <row r="547" spans="1:16" ht="36" x14ac:dyDescent="0.25">
      <c r="A547" s="190"/>
      <c r="B547" s="189"/>
      <c r="C547" s="189"/>
      <c r="D547" s="189"/>
      <c r="E547" s="189"/>
      <c r="F547" s="206"/>
      <c r="G547" s="170" t="s">
        <v>7</v>
      </c>
      <c r="H547" s="32">
        <f t="shared" si="100"/>
        <v>1.2</v>
      </c>
      <c r="I547" s="32">
        <v>0</v>
      </c>
      <c r="J547" s="32">
        <v>0</v>
      </c>
      <c r="K547" s="32">
        <v>0</v>
      </c>
      <c r="L547" s="32">
        <v>0</v>
      </c>
      <c r="M547" s="32">
        <v>0</v>
      </c>
      <c r="N547" s="32">
        <v>1.2</v>
      </c>
      <c r="O547" s="189"/>
      <c r="P547" s="189"/>
    </row>
    <row r="548" spans="1:16" x14ac:dyDescent="0.25">
      <c r="A548" s="190"/>
      <c r="B548" s="189"/>
      <c r="C548" s="189"/>
      <c r="D548" s="189"/>
      <c r="E548" s="189"/>
      <c r="F548" s="206"/>
      <c r="G548" s="170" t="s">
        <v>8</v>
      </c>
      <c r="H548" s="32">
        <f t="shared" si="100"/>
        <v>1</v>
      </c>
      <c r="I548" s="32">
        <v>0</v>
      </c>
      <c r="J548" s="32">
        <v>0</v>
      </c>
      <c r="K548" s="32">
        <v>0</v>
      </c>
      <c r="L548" s="32">
        <v>0</v>
      </c>
      <c r="M548" s="32">
        <v>0</v>
      </c>
      <c r="N548" s="32">
        <v>1</v>
      </c>
      <c r="O548" s="189"/>
      <c r="P548" s="189"/>
    </row>
    <row r="549" spans="1:16" ht="24" x14ac:dyDescent="0.25">
      <c r="A549" s="190"/>
      <c r="B549" s="189"/>
      <c r="C549" s="189"/>
      <c r="D549" s="189"/>
      <c r="E549" s="189"/>
      <c r="F549" s="207"/>
      <c r="G549" s="170" t="s">
        <v>9</v>
      </c>
      <c r="H549" s="32">
        <f t="shared" si="100"/>
        <v>0</v>
      </c>
      <c r="I549" s="32">
        <v>0</v>
      </c>
      <c r="J549" s="32">
        <v>0</v>
      </c>
      <c r="K549" s="32">
        <v>0</v>
      </c>
      <c r="L549" s="32">
        <v>0</v>
      </c>
      <c r="M549" s="32">
        <v>0</v>
      </c>
      <c r="N549" s="32">
        <v>0</v>
      </c>
      <c r="O549" s="189"/>
      <c r="P549" s="189"/>
    </row>
    <row r="550" spans="1:16" ht="36" customHeight="1" x14ac:dyDescent="0.25">
      <c r="A550" s="190" t="s">
        <v>3073</v>
      </c>
      <c r="B550" s="189" t="s">
        <v>3057</v>
      </c>
      <c r="C550" s="189" t="s">
        <v>397</v>
      </c>
      <c r="D550" s="189" t="s">
        <v>395</v>
      </c>
      <c r="E550" s="189" t="s">
        <v>3058</v>
      </c>
      <c r="F550" s="189" t="s">
        <v>3074</v>
      </c>
      <c r="G550" s="170" t="s">
        <v>4</v>
      </c>
      <c r="H550" s="32">
        <f>SUM(H551:H554)</f>
        <v>31.6</v>
      </c>
      <c r="I550" s="32">
        <f t="shared" ref="I550:N550" si="108">SUM(I551:I554)</f>
        <v>0</v>
      </c>
      <c r="J550" s="32">
        <f t="shared" si="108"/>
        <v>0</v>
      </c>
      <c r="K550" s="32">
        <f t="shared" si="108"/>
        <v>0</v>
      </c>
      <c r="L550" s="32">
        <f t="shared" si="108"/>
        <v>0</v>
      </c>
      <c r="M550" s="32">
        <f t="shared" si="108"/>
        <v>0</v>
      </c>
      <c r="N550" s="32">
        <f t="shared" si="108"/>
        <v>31.6</v>
      </c>
      <c r="O550" s="189">
        <v>498</v>
      </c>
      <c r="P550" s="189"/>
    </row>
    <row r="551" spans="1:16" x14ac:dyDescent="0.25">
      <c r="A551" s="190"/>
      <c r="B551" s="189"/>
      <c r="C551" s="189"/>
      <c r="D551" s="189"/>
      <c r="E551" s="189"/>
      <c r="F551" s="189"/>
      <c r="G551" s="170" t="s">
        <v>259</v>
      </c>
      <c r="H551" s="32">
        <f t="shared" si="100"/>
        <v>0</v>
      </c>
      <c r="I551" s="32">
        <v>0</v>
      </c>
      <c r="J551" s="32">
        <v>0</v>
      </c>
      <c r="K551" s="32">
        <v>0</v>
      </c>
      <c r="L551" s="32">
        <v>0</v>
      </c>
      <c r="M551" s="32">
        <v>0</v>
      </c>
      <c r="N551" s="32">
        <v>0</v>
      </c>
      <c r="O551" s="189"/>
      <c r="P551" s="189"/>
    </row>
    <row r="552" spans="1:16" ht="36" x14ac:dyDescent="0.25">
      <c r="A552" s="190"/>
      <c r="B552" s="189"/>
      <c r="C552" s="189"/>
      <c r="D552" s="189"/>
      <c r="E552" s="189"/>
      <c r="F552" s="189"/>
      <c r="G552" s="170" t="s">
        <v>7</v>
      </c>
      <c r="H552" s="32">
        <f t="shared" si="100"/>
        <v>28.8</v>
      </c>
      <c r="I552" s="32">
        <v>0</v>
      </c>
      <c r="J552" s="32">
        <v>0</v>
      </c>
      <c r="K552" s="32">
        <v>0</v>
      </c>
      <c r="L552" s="32">
        <v>0</v>
      </c>
      <c r="M552" s="32">
        <v>0</v>
      </c>
      <c r="N552" s="32">
        <v>28.8</v>
      </c>
      <c r="O552" s="189"/>
      <c r="P552" s="189"/>
    </row>
    <row r="553" spans="1:16" x14ac:dyDescent="0.25">
      <c r="A553" s="190"/>
      <c r="B553" s="189"/>
      <c r="C553" s="189"/>
      <c r="D553" s="189"/>
      <c r="E553" s="189"/>
      <c r="F553" s="189"/>
      <c r="G553" s="170" t="s">
        <v>8</v>
      </c>
      <c r="H553" s="32">
        <f t="shared" si="100"/>
        <v>2.8</v>
      </c>
      <c r="I553" s="32">
        <v>0</v>
      </c>
      <c r="J553" s="32">
        <v>0</v>
      </c>
      <c r="K553" s="32">
        <v>0</v>
      </c>
      <c r="L553" s="32">
        <v>0</v>
      </c>
      <c r="M553" s="32">
        <v>0</v>
      </c>
      <c r="N553" s="32">
        <v>2.8</v>
      </c>
      <c r="O553" s="189"/>
      <c r="P553" s="189"/>
    </row>
    <row r="554" spans="1:16" ht="24" x14ac:dyDescent="0.25">
      <c r="A554" s="190"/>
      <c r="B554" s="189"/>
      <c r="C554" s="189"/>
      <c r="D554" s="189"/>
      <c r="E554" s="189"/>
      <c r="F554" s="189"/>
      <c r="G554" s="170" t="s">
        <v>9</v>
      </c>
      <c r="H554" s="32">
        <f t="shared" si="100"/>
        <v>0</v>
      </c>
      <c r="I554" s="32">
        <v>0</v>
      </c>
      <c r="J554" s="32">
        <v>0</v>
      </c>
      <c r="K554" s="32">
        <v>0</v>
      </c>
      <c r="L554" s="32">
        <v>0</v>
      </c>
      <c r="M554" s="32">
        <v>0</v>
      </c>
      <c r="N554" s="32">
        <v>0</v>
      </c>
      <c r="O554" s="189"/>
      <c r="P554" s="189"/>
    </row>
    <row r="555" spans="1:16" ht="36" customHeight="1" x14ac:dyDescent="0.25">
      <c r="A555" s="190" t="s">
        <v>3075</v>
      </c>
      <c r="B555" s="189" t="s">
        <v>3054</v>
      </c>
      <c r="C555" s="189" t="s">
        <v>397</v>
      </c>
      <c r="D555" s="189" t="s">
        <v>150</v>
      </c>
      <c r="E555" s="189" t="s">
        <v>3076</v>
      </c>
      <c r="F555" s="189" t="s">
        <v>3016</v>
      </c>
      <c r="G555" s="170" t="s">
        <v>4</v>
      </c>
      <c r="H555" s="32">
        <f>SUM(H556:H559)</f>
        <v>70.099999999999994</v>
      </c>
      <c r="I555" s="32">
        <f t="shared" ref="I555:N555" si="109">SUM(I556:I559)</f>
        <v>0.1</v>
      </c>
      <c r="J555" s="32">
        <f t="shared" si="109"/>
        <v>70</v>
      </c>
      <c r="K555" s="32">
        <f t="shared" si="109"/>
        <v>0</v>
      </c>
      <c r="L555" s="32">
        <f t="shared" si="109"/>
        <v>0</v>
      </c>
      <c r="M555" s="32">
        <f t="shared" si="109"/>
        <v>0</v>
      </c>
      <c r="N555" s="32">
        <f t="shared" si="109"/>
        <v>0</v>
      </c>
      <c r="O555" s="189">
        <v>1757</v>
      </c>
      <c r="P555" s="189"/>
    </row>
    <row r="556" spans="1:16" x14ac:dyDescent="0.25">
      <c r="A556" s="190"/>
      <c r="B556" s="189"/>
      <c r="C556" s="189"/>
      <c r="D556" s="189"/>
      <c r="E556" s="189"/>
      <c r="F556" s="189"/>
      <c r="G556" s="170" t="s">
        <v>259</v>
      </c>
      <c r="H556" s="32">
        <f t="shared" si="100"/>
        <v>68.599999999999994</v>
      </c>
      <c r="I556" s="32">
        <v>0</v>
      </c>
      <c r="J556" s="32">
        <v>68.599999999999994</v>
      </c>
      <c r="K556" s="32">
        <v>0</v>
      </c>
      <c r="L556" s="32">
        <v>0</v>
      </c>
      <c r="M556" s="32">
        <v>0</v>
      </c>
      <c r="N556" s="32">
        <v>0</v>
      </c>
      <c r="O556" s="189"/>
      <c r="P556" s="189"/>
    </row>
    <row r="557" spans="1:16" ht="36" x14ac:dyDescent="0.25">
      <c r="A557" s="190"/>
      <c r="B557" s="189"/>
      <c r="C557" s="189"/>
      <c r="D557" s="189"/>
      <c r="E557" s="189"/>
      <c r="F557" s="189"/>
      <c r="G557" s="170" t="s">
        <v>7</v>
      </c>
      <c r="H557" s="32">
        <f t="shared" si="100"/>
        <v>0.7</v>
      </c>
      <c r="I557" s="32">
        <v>0</v>
      </c>
      <c r="J557" s="32">
        <v>0.7</v>
      </c>
      <c r="K557" s="32">
        <v>0</v>
      </c>
      <c r="L557" s="32">
        <v>0</v>
      </c>
      <c r="M557" s="32">
        <v>0</v>
      </c>
      <c r="N557" s="32">
        <v>0</v>
      </c>
      <c r="O557" s="189"/>
      <c r="P557" s="189"/>
    </row>
    <row r="558" spans="1:16" x14ac:dyDescent="0.25">
      <c r="A558" s="190"/>
      <c r="B558" s="189"/>
      <c r="C558" s="189"/>
      <c r="D558" s="189"/>
      <c r="E558" s="189"/>
      <c r="F558" s="189"/>
      <c r="G558" s="170" t="s">
        <v>8</v>
      </c>
      <c r="H558" s="32">
        <f t="shared" si="100"/>
        <v>0.79999999999999993</v>
      </c>
      <c r="I558" s="32">
        <v>0.1</v>
      </c>
      <c r="J558" s="32">
        <v>0.7</v>
      </c>
      <c r="K558" s="32">
        <v>0</v>
      </c>
      <c r="L558" s="32">
        <v>0</v>
      </c>
      <c r="M558" s="32">
        <v>0</v>
      </c>
      <c r="N558" s="32">
        <v>0</v>
      </c>
      <c r="O558" s="189"/>
      <c r="P558" s="189"/>
    </row>
    <row r="559" spans="1:16" ht="24" x14ac:dyDescent="0.25">
      <c r="A559" s="190"/>
      <c r="B559" s="189"/>
      <c r="C559" s="189"/>
      <c r="D559" s="189"/>
      <c r="E559" s="189"/>
      <c r="F559" s="189"/>
      <c r="G559" s="170" t="s">
        <v>9</v>
      </c>
      <c r="H559" s="32">
        <f t="shared" si="100"/>
        <v>0</v>
      </c>
      <c r="I559" s="32">
        <v>0</v>
      </c>
      <c r="J559" s="32">
        <v>0</v>
      </c>
      <c r="K559" s="32">
        <v>0</v>
      </c>
      <c r="L559" s="32">
        <v>0</v>
      </c>
      <c r="M559" s="32">
        <v>0</v>
      </c>
      <c r="N559" s="32">
        <v>0</v>
      </c>
      <c r="O559" s="189"/>
      <c r="P559" s="189"/>
    </row>
    <row r="560" spans="1:16" ht="36" customHeight="1" x14ac:dyDescent="0.25">
      <c r="A560" s="190" t="s">
        <v>3077</v>
      </c>
      <c r="B560" s="189" t="s">
        <v>3054</v>
      </c>
      <c r="C560" s="189" t="s">
        <v>397</v>
      </c>
      <c r="D560" s="189" t="s">
        <v>337</v>
      </c>
      <c r="E560" s="189" t="s">
        <v>3078</v>
      </c>
      <c r="F560" s="189" t="s">
        <v>3016</v>
      </c>
      <c r="G560" s="170" t="s">
        <v>4</v>
      </c>
      <c r="H560" s="32">
        <f>SUM(H561:H564)</f>
        <v>15.099999999999998</v>
      </c>
      <c r="I560" s="32">
        <f t="shared" ref="I560:N560" si="110">SUM(I561:I564)</f>
        <v>0</v>
      </c>
      <c r="J560" s="32">
        <f t="shared" si="110"/>
        <v>0</v>
      </c>
      <c r="K560" s="32">
        <f t="shared" si="110"/>
        <v>0</v>
      </c>
      <c r="L560" s="32">
        <f t="shared" si="110"/>
        <v>15.099999999999998</v>
      </c>
      <c r="M560" s="32">
        <f t="shared" si="110"/>
        <v>0</v>
      </c>
      <c r="N560" s="32">
        <f t="shared" si="110"/>
        <v>0</v>
      </c>
      <c r="O560" s="189">
        <v>469</v>
      </c>
      <c r="P560" s="189"/>
    </row>
    <row r="561" spans="1:16" x14ac:dyDescent="0.25">
      <c r="A561" s="190"/>
      <c r="B561" s="189"/>
      <c r="C561" s="189"/>
      <c r="D561" s="189"/>
      <c r="E561" s="189"/>
      <c r="F561" s="189"/>
      <c r="G561" s="170" t="s">
        <v>259</v>
      </c>
      <c r="H561" s="32">
        <f t="shared" si="100"/>
        <v>14.7</v>
      </c>
      <c r="I561" s="32">
        <v>0</v>
      </c>
      <c r="J561" s="32">
        <v>0</v>
      </c>
      <c r="K561" s="32">
        <v>0</v>
      </c>
      <c r="L561" s="32">
        <v>14.7</v>
      </c>
      <c r="M561" s="32">
        <v>0</v>
      </c>
      <c r="N561" s="32">
        <v>0</v>
      </c>
      <c r="O561" s="189"/>
      <c r="P561" s="189"/>
    </row>
    <row r="562" spans="1:16" ht="36" x14ac:dyDescent="0.25">
      <c r="A562" s="190"/>
      <c r="B562" s="189"/>
      <c r="C562" s="189"/>
      <c r="D562" s="189"/>
      <c r="E562" s="189"/>
      <c r="F562" s="189"/>
      <c r="G562" s="170" t="s">
        <v>7</v>
      </c>
      <c r="H562" s="32">
        <f t="shared" si="100"/>
        <v>0.2</v>
      </c>
      <c r="I562" s="32">
        <v>0</v>
      </c>
      <c r="J562" s="32">
        <v>0</v>
      </c>
      <c r="K562" s="32">
        <v>0</v>
      </c>
      <c r="L562" s="32">
        <v>0.2</v>
      </c>
      <c r="M562" s="32">
        <v>0</v>
      </c>
      <c r="N562" s="32">
        <v>0</v>
      </c>
      <c r="O562" s="189"/>
      <c r="P562" s="189"/>
    </row>
    <row r="563" spans="1:16" x14ac:dyDescent="0.25">
      <c r="A563" s="190"/>
      <c r="B563" s="189"/>
      <c r="C563" s="189"/>
      <c r="D563" s="189"/>
      <c r="E563" s="189"/>
      <c r="F563" s="189"/>
      <c r="G563" s="170" t="s">
        <v>8</v>
      </c>
      <c r="H563" s="32">
        <f t="shared" si="100"/>
        <v>0.2</v>
      </c>
      <c r="I563" s="32">
        <v>0</v>
      </c>
      <c r="J563" s="32">
        <v>0</v>
      </c>
      <c r="K563" s="32">
        <v>0</v>
      </c>
      <c r="L563" s="32">
        <v>0.2</v>
      </c>
      <c r="M563" s="32">
        <v>0</v>
      </c>
      <c r="N563" s="32">
        <v>0</v>
      </c>
      <c r="O563" s="189"/>
      <c r="P563" s="189"/>
    </row>
    <row r="564" spans="1:16" ht="24" x14ac:dyDescent="0.25">
      <c r="A564" s="190"/>
      <c r="B564" s="189"/>
      <c r="C564" s="189"/>
      <c r="D564" s="189"/>
      <c r="E564" s="189"/>
      <c r="F564" s="189"/>
      <c r="G564" s="170" t="s">
        <v>9</v>
      </c>
      <c r="H564" s="32">
        <f t="shared" si="100"/>
        <v>0</v>
      </c>
      <c r="I564" s="32">
        <v>0</v>
      </c>
      <c r="J564" s="32">
        <v>0</v>
      </c>
      <c r="K564" s="32">
        <v>0</v>
      </c>
      <c r="L564" s="32">
        <v>0</v>
      </c>
      <c r="M564" s="32">
        <v>0</v>
      </c>
      <c r="N564" s="32">
        <v>0</v>
      </c>
      <c r="O564" s="189"/>
      <c r="P564" s="189"/>
    </row>
    <row r="565" spans="1:16" ht="36" customHeight="1" x14ac:dyDescent="0.25">
      <c r="A565" s="190" t="s">
        <v>3079</v>
      </c>
      <c r="B565" s="189" t="s">
        <v>3054</v>
      </c>
      <c r="C565" s="189" t="s">
        <v>397</v>
      </c>
      <c r="D565" s="189">
        <v>2026</v>
      </c>
      <c r="E565" s="189" t="s">
        <v>3080</v>
      </c>
      <c r="F565" s="189" t="s">
        <v>453</v>
      </c>
      <c r="G565" s="170" t="s">
        <v>4</v>
      </c>
      <c r="H565" s="32">
        <f>SUM(H566:H569)</f>
        <v>10</v>
      </c>
      <c r="I565" s="32">
        <f t="shared" ref="I565:N565" si="111">SUM(I566:I569)</f>
        <v>0</v>
      </c>
      <c r="J565" s="32">
        <f t="shared" si="111"/>
        <v>10</v>
      </c>
      <c r="K565" s="32">
        <f t="shared" si="111"/>
        <v>0</v>
      </c>
      <c r="L565" s="32">
        <f t="shared" si="111"/>
        <v>0</v>
      </c>
      <c r="M565" s="32">
        <f t="shared" si="111"/>
        <v>0</v>
      </c>
      <c r="N565" s="32">
        <f t="shared" si="111"/>
        <v>0</v>
      </c>
      <c r="O565" s="189">
        <v>792</v>
      </c>
      <c r="P565" s="189"/>
    </row>
    <row r="566" spans="1:16" x14ac:dyDescent="0.25">
      <c r="A566" s="190"/>
      <c r="B566" s="189"/>
      <c r="C566" s="189"/>
      <c r="D566" s="189"/>
      <c r="E566" s="189"/>
      <c r="F566" s="189"/>
      <c r="G566" s="170" t="s">
        <v>259</v>
      </c>
      <c r="H566" s="32">
        <f t="shared" si="100"/>
        <v>9.8000000000000007</v>
      </c>
      <c r="I566" s="32">
        <v>0</v>
      </c>
      <c r="J566" s="32">
        <v>9.8000000000000007</v>
      </c>
      <c r="K566" s="32">
        <v>0</v>
      </c>
      <c r="L566" s="32">
        <v>0</v>
      </c>
      <c r="M566" s="32">
        <v>0</v>
      </c>
      <c r="N566" s="32">
        <v>0</v>
      </c>
      <c r="O566" s="189"/>
      <c r="P566" s="189"/>
    </row>
    <row r="567" spans="1:16" ht="36" x14ac:dyDescent="0.25">
      <c r="A567" s="190"/>
      <c r="B567" s="189"/>
      <c r="C567" s="189"/>
      <c r="D567" s="189"/>
      <c r="E567" s="189"/>
      <c r="F567" s="189"/>
      <c r="G567" s="170" t="s">
        <v>7</v>
      </c>
      <c r="H567" s="32">
        <f t="shared" si="100"/>
        <v>0.1</v>
      </c>
      <c r="I567" s="32">
        <v>0</v>
      </c>
      <c r="J567" s="32">
        <v>0.1</v>
      </c>
      <c r="K567" s="32">
        <v>0</v>
      </c>
      <c r="L567" s="32">
        <v>0</v>
      </c>
      <c r="M567" s="32">
        <v>0</v>
      </c>
      <c r="N567" s="32">
        <v>0</v>
      </c>
      <c r="O567" s="189"/>
      <c r="P567" s="189"/>
    </row>
    <row r="568" spans="1:16" x14ac:dyDescent="0.25">
      <c r="A568" s="190"/>
      <c r="B568" s="189"/>
      <c r="C568" s="189"/>
      <c r="D568" s="189"/>
      <c r="E568" s="189"/>
      <c r="F568" s="189"/>
      <c r="G568" s="170" t="s">
        <v>8</v>
      </c>
      <c r="H568" s="32">
        <f t="shared" si="100"/>
        <v>0.1</v>
      </c>
      <c r="I568" s="32">
        <v>0</v>
      </c>
      <c r="J568" s="32">
        <v>0.1</v>
      </c>
      <c r="K568" s="32">
        <v>0</v>
      </c>
      <c r="L568" s="32">
        <v>0</v>
      </c>
      <c r="M568" s="32">
        <v>0</v>
      </c>
      <c r="N568" s="32">
        <v>0</v>
      </c>
      <c r="O568" s="189"/>
      <c r="P568" s="189"/>
    </row>
    <row r="569" spans="1:16" ht="24" x14ac:dyDescent="0.25">
      <c r="A569" s="190"/>
      <c r="B569" s="189"/>
      <c r="C569" s="189"/>
      <c r="D569" s="189"/>
      <c r="E569" s="189"/>
      <c r="F569" s="189"/>
      <c r="G569" s="170" t="s">
        <v>9</v>
      </c>
      <c r="H569" s="32">
        <f t="shared" si="100"/>
        <v>0</v>
      </c>
      <c r="I569" s="32">
        <v>0</v>
      </c>
      <c r="J569" s="32">
        <v>0</v>
      </c>
      <c r="K569" s="32">
        <v>0</v>
      </c>
      <c r="L569" s="32">
        <v>0</v>
      </c>
      <c r="M569" s="32">
        <v>0</v>
      </c>
      <c r="N569" s="32">
        <v>0</v>
      </c>
      <c r="O569" s="189"/>
      <c r="P569" s="189"/>
    </row>
    <row r="570" spans="1:16" ht="36" customHeight="1" x14ac:dyDescent="0.25">
      <c r="A570" s="190" t="s">
        <v>3081</v>
      </c>
      <c r="B570" s="189" t="s">
        <v>3054</v>
      </c>
      <c r="C570" s="189" t="s">
        <v>397</v>
      </c>
      <c r="D570" s="189">
        <v>2028</v>
      </c>
      <c r="E570" s="189" t="s">
        <v>3082</v>
      </c>
      <c r="F570" s="189" t="s">
        <v>3083</v>
      </c>
      <c r="G570" s="170" t="s">
        <v>4</v>
      </c>
      <c r="H570" s="32">
        <f>SUM(H571:H574)</f>
        <v>10</v>
      </c>
      <c r="I570" s="32">
        <f t="shared" ref="I570:N570" si="112">SUM(I571:I574)</f>
        <v>0</v>
      </c>
      <c r="J570" s="32">
        <f t="shared" si="112"/>
        <v>0</v>
      </c>
      <c r="K570" s="32">
        <f t="shared" si="112"/>
        <v>0</v>
      </c>
      <c r="L570" s="32">
        <f t="shared" si="112"/>
        <v>10</v>
      </c>
      <c r="M570" s="32">
        <f t="shared" si="112"/>
        <v>0</v>
      </c>
      <c r="N570" s="32">
        <f t="shared" si="112"/>
        <v>0</v>
      </c>
      <c r="O570" s="189">
        <v>1757</v>
      </c>
      <c r="P570" s="189"/>
    </row>
    <row r="571" spans="1:16" x14ac:dyDescent="0.25">
      <c r="A571" s="190"/>
      <c r="B571" s="189"/>
      <c r="C571" s="189"/>
      <c r="D571" s="189"/>
      <c r="E571" s="189"/>
      <c r="F571" s="189"/>
      <c r="G571" s="170" t="s">
        <v>259</v>
      </c>
      <c r="H571" s="32">
        <f t="shared" si="100"/>
        <v>9.8000000000000007</v>
      </c>
      <c r="I571" s="32">
        <v>0</v>
      </c>
      <c r="J571" s="32">
        <v>0</v>
      </c>
      <c r="K571" s="32">
        <v>0</v>
      </c>
      <c r="L571" s="32">
        <v>9.8000000000000007</v>
      </c>
      <c r="M571" s="32">
        <v>0</v>
      </c>
      <c r="N571" s="32">
        <v>0</v>
      </c>
      <c r="O571" s="189"/>
      <c r="P571" s="189"/>
    </row>
    <row r="572" spans="1:16" ht="36" x14ac:dyDescent="0.25">
      <c r="A572" s="190"/>
      <c r="B572" s="189"/>
      <c r="C572" s="189"/>
      <c r="D572" s="189"/>
      <c r="E572" s="189"/>
      <c r="F572" s="189"/>
      <c r="G572" s="170" t="s">
        <v>7</v>
      </c>
      <c r="H572" s="32">
        <f t="shared" si="100"/>
        <v>0.1</v>
      </c>
      <c r="I572" s="32">
        <v>0</v>
      </c>
      <c r="J572" s="32">
        <v>0</v>
      </c>
      <c r="K572" s="32">
        <v>0</v>
      </c>
      <c r="L572" s="32">
        <v>0.1</v>
      </c>
      <c r="M572" s="32">
        <v>0</v>
      </c>
      <c r="N572" s="32">
        <v>0</v>
      </c>
      <c r="O572" s="189"/>
      <c r="P572" s="189"/>
    </row>
    <row r="573" spans="1:16" x14ac:dyDescent="0.25">
      <c r="A573" s="190"/>
      <c r="B573" s="189"/>
      <c r="C573" s="189"/>
      <c r="D573" s="189"/>
      <c r="E573" s="189"/>
      <c r="F573" s="189"/>
      <c r="G573" s="170" t="s">
        <v>8</v>
      </c>
      <c r="H573" s="32">
        <f t="shared" si="100"/>
        <v>0.1</v>
      </c>
      <c r="I573" s="32">
        <v>0</v>
      </c>
      <c r="J573" s="32">
        <v>0</v>
      </c>
      <c r="K573" s="32">
        <v>0</v>
      </c>
      <c r="L573" s="32">
        <v>0.1</v>
      </c>
      <c r="M573" s="32">
        <v>0</v>
      </c>
      <c r="N573" s="32">
        <v>0</v>
      </c>
      <c r="O573" s="189"/>
      <c r="P573" s="189"/>
    </row>
    <row r="574" spans="1:16" ht="24" x14ac:dyDescent="0.25">
      <c r="A574" s="190"/>
      <c r="B574" s="189"/>
      <c r="C574" s="189"/>
      <c r="D574" s="189"/>
      <c r="E574" s="189"/>
      <c r="F574" s="189"/>
      <c r="G574" s="170" t="s">
        <v>9</v>
      </c>
      <c r="H574" s="32">
        <f t="shared" si="100"/>
        <v>0</v>
      </c>
      <c r="I574" s="32">
        <v>0</v>
      </c>
      <c r="J574" s="32">
        <v>0</v>
      </c>
      <c r="K574" s="32">
        <v>0</v>
      </c>
      <c r="L574" s="32">
        <v>0</v>
      </c>
      <c r="M574" s="32">
        <v>0</v>
      </c>
      <c r="N574" s="32">
        <v>0</v>
      </c>
      <c r="O574" s="189"/>
      <c r="P574" s="189"/>
    </row>
    <row r="575" spans="1:16" ht="36" customHeight="1" x14ac:dyDescent="0.25">
      <c r="A575" s="190" t="s">
        <v>3084</v>
      </c>
      <c r="B575" s="189" t="s">
        <v>3054</v>
      </c>
      <c r="C575" s="189" t="s">
        <v>397</v>
      </c>
      <c r="D575" s="189" t="s">
        <v>12</v>
      </c>
      <c r="E575" s="189" t="s">
        <v>3085</v>
      </c>
      <c r="F575" s="189" t="s">
        <v>453</v>
      </c>
      <c r="G575" s="170" t="s">
        <v>4</v>
      </c>
      <c r="H575" s="32">
        <f>SUM(H576:H579)</f>
        <v>11.600000000000001</v>
      </c>
      <c r="I575" s="32">
        <f t="shared" ref="I575:N575" si="113">SUM(I576:I579)</f>
        <v>0</v>
      </c>
      <c r="J575" s="32">
        <f t="shared" si="113"/>
        <v>0</v>
      </c>
      <c r="K575" s="32">
        <f t="shared" si="113"/>
        <v>11.600000000000001</v>
      </c>
      <c r="L575" s="32">
        <f t="shared" si="113"/>
        <v>0</v>
      </c>
      <c r="M575" s="32">
        <f t="shared" si="113"/>
        <v>0</v>
      </c>
      <c r="N575" s="32">
        <f t="shared" si="113"/>
        <v>0</v>
      </c>
      <c r="O575" s="189">
        <v>485</v>
      </c>
      <c r="P575" s="189"/>
    </row>
    <row r="576" spans="1:16" ht="84" customHeight="1" x14ac:dyDescent="0.25">
      <c r="A576" s="190"/>
      <c r="B576" s="189"/>
      <c r="C576" s="189"/>
      <c r="D576" s="189"/>
      <c r="E576" s="189"/>
      <c r="F576" s="189"/>
      <c r="G576" s="170" t="s">
        <v>259</v>
      </c>
      <c r="H576" s="32">
        <f t="shared" ref="H576:H589" si="114">SUM(I576:N576)</f>
        <v>9.8000000000000007</v>
      </c>
      <c r="I576" s="32">
        <v>0</v>
      </c>
      <c r="J576" s="32">
        <v>0</v>
      </c>
      <c r="K576" s="32">
        <v>9.8000000000000007</v>
      </c>
      <c r="L576" s="32">
        <v>0</v>
      </c>
      <c r="M576" s="32">
        <v>0</v>
      </c>
      <c r="N576" s="32">
        <v>0</v>
      </c>
      <c r="O576" s="189"/>
      <c r="P576" s="189"/>
    </row>
    <row r="577" spans="1:16" ht="36" x14ac:dyDescent="0.25">
      <c r="A577" s="190"/>
      <c r="B577" s="189"/>
      <c r="C577" s="189"/>
      <c r="D577" s="189"/>
      <c r="E577" s="189"/>
      <c r="F577" s="189"/>
      <c r="G577" s="170" t="s">
        <v>7</v>
      </c>
      <c r="H577" s="32">
        <f t="shared" si="114"/>
        <v>1</v>
      </c>
      <c r="I577" s="32">
        <v>0</v>
      </c>
      <c r="J577" s="32">
        <v>0</v>
      </c>
      <c r="K577" s="32">
        <v>1</v>
      </c>
      <c r="L577" s="32">
        <v>0</v>
      </c>
      <c r="M577" s="32">
        <v>0</v>
      </c>
      <c r="N577" s="32">
        <v>0</v>
      </c>
      <c r="O577" s="189"/>
      <c r="P577" s="189"/>
    </row>
    <row r="578" spans="1:16" x14ac:dyDescent="0.25">
      <c r="A578" s="190"/>
      <c r="B578" s="189"/>
      <c r="C578" s="189"/>
      <c r="D578" s="189"/>
      <c r="E578" s="189"/>
      <c r="F578" s="189"/>
      <c r="G578" s="170" t="s">
        <v>8</v>
      </c>
      <c r="H578" s="32">
        <f t="shared" si="114"/>
        <v>0.8</v>
      </c>
      <c r="I578" s="32">
        <v>0</v>
      </c>
      <c r="J578" s="32">
        <v>0</v>
      </c>
      <c r="K578" s="32">
        <v>0.8</v>
      </c>
      <c r="L578" s="32">
        <v>0</v>
      </c>
      <c r="M578" s="32">
        <v>0</v>
      </c>
      <c r="N578" s="32">
        <v>0</v>
      </c>
      <c r="O578" s="189"/>
      <c r="P578" s="189"/>
    </row>
    <row r="579" spans="1:16" ht="24" x14ac:dyDescent="0.25">
      <c r="A579" s="190"/>
      <c r="B579" s="189"/>
      <c r="C579" s="189"/>
      <c r="D579" s="189"/>
      <c r="E579" s="189"/>
      <c r="F579" s="189"/>
      <c r="G579" s="170" t="s">
        <v>9</v>
      </c>
      <c r="H579" s="32">
        <f t="shared" si="114"/>
        <v>0</v>
      </c>
      <c r="I579" s="32">
        <v>0</v>
      </c>
      <c r="J579" s="32">
        <v>0</v>
      </c>
      <c r="K579" s="32">
        <v>0</v>
      </c>
      <c r="L579" s="32">
        <v>0</v>
      </c>
      <c r="M579" s="32">
        <v>0</v>
      </c>
      <c r="N579" s="32">
        <v>0</v>
      </c>
      <c r="O579" s="189"/>
      <c r="P579" s="189"/>
    </row>
    <row r="580" spans="1:16" ht="36" customHeight="1" x14ac:dyDescent="0.25">
      <c r="A580" s="190" t="s">
        <v>3086</v>
      </c>
      <c r="B580" s="189" t="s">
        <v>3087</v>
      </c>
      <c r="C580" s="189" t="s">
        <v>397</v>
      </c>
      <c r="D580" s="189" t="s">
        <v>67</v>
      </c>
      <c r="E580" s="189"/>
      <c r="F580" s="189" t="s">
        <v>506</v>
      </c>
      <c r="G580" s="170" t="s">
        <v>4</v>
      </c>
      <c r="H580" s="32">
        <f>SUM(H581:H584)</f>
        <v>10</v>
      </c>
      <c r="I580" s="32">
        <f t="shared" ref="I580:N580" si="115">SUM(I581:I584)</f>
        <v>0</v>
      </c>
      <c r="J580" s="32">
        <f t="shared" si="115"/>
        <v>0</v>
      </c>
      <c r="K580" s="32">
        <f t="shared" si="115"/>
        <v>0</v>
      </c>
      <c r="L580" s="32">
        <f t="shared" si="115"/>
        <v>0</v>
      </c>
      <c r="M580" s="32">
        <f t="shared" si="115"/>
        <v>10</v>
      </c>
      <c r="N580" s="32">
        <f t="shared" si="115"/>
        <v>0</v>
      </c>
      <c r="O580" s="189">
        <v>28415</v>
      </c>
      <c r="P580" s="189"/>
    </row>
    <row r="581" spans="1:16" ht="37.5" customHeight="1" x14ac:dyDescent="0.25">
      <c r="A581" s="190"/>
      <c r="B581" s="189"/>
      <c r="C581" s="189"/>
      <c r="D581" s="189"/>
      <c r="E581" s="189"/>
      <c r="F581" s="189"/>
      <c r="G581" s="170" t="s">
        <v>259</v>
      </c>
      <c r="H581" s="32">
        <f t="shared" si="114"/>
        <v>0</v>
      </c>
      <c r="I581" s="32">
        <v>0</v>
      </c>
      <c r="J581" s="32">
        <v>0</v>
      </c>
      <c r="K581" s="32">
        <v>0</v>
      </c>
      <c r="L581" s="32">
        <v>0</v>
      </c>
      <c r="M581" s="32">
        <v>0</v>
      </c>
      <c r="N581" s="32">
        <v>0</v>
      </c>
      <c r="O581" s="189"/>
      <c r="P581" s="189"/>
    </row>
    <row r="582" spans="1:16" ht="36" x14ac:dyDescent="0.25">
      <c r="A582" s="190"/>
      <c r="B582" s="189"/>
      <c r="C582" s="189"/>
      <c r="D582" s="189"/>
      <c r="E582" s="189"/>
      <c r="F582" s="189"/>
      <c r="G582" s="170" t="s">
        <v>7</v>
      </c>
      <c r="H582" s="32">
        <f>SUM(I582:N582)</f>
        <v>9.3000000000000007</v>
      </c>
      <c r="I582" s="32">
        <v>0</v>
      </c>
      <c r="J582" s="32">
        <v>0</v>
      </c>
      <c r="K582" s="32">
        <v>0</v>
      </c>
      <c r="L582" s="32">
        <v>0</v>
      </c>
      <c r="M582" s="32">
        <v>9.3000000000000007</v>
      </c>
      <c r="N582" s="32">
        <v>0</v>
      </c>
      <c r="O582" s="189"/>
      <c r="P582" s="189"/>
    </row>
    <row r="583" spans="1:16" x14ac:dyDescent="0.25">
      <c r="A583" s="190"/>
      <c r="B583" s="189"/>
      <c r="C583" s="189"/>
      <c r="D583" s="189"/>
      <c r="E583" s="189"/>
      <c r="F583" s="189"/>
      <c r="G583" s="170" t="s">
        <v>8</v>
      </c>
      <c r="H583" s="32">
        <f t="shared" si="114"/>
        <v>0.7</v>
      </c>
      <c r="I583" s="32">
        <v>0</v>
      </c>
      <c r="J583" s="32">
        <v>0</v>
      </c>
      <c r="K583" s="32">
        <v>0</v>
      </c>
      <c r="L583" s="32">
        <v>0</v>
      </c>
      <c r="M583" s="32">
        <v>0.7</v>
      </c>
      <c r="N583" s="32">
        <v>0</v>
      </c>
      <c r="O583" s="189"/>
      <c r="P583" s="189"/>
    </row>
    <row r="584" spans="1:16" ht="24" x14ac:dyDescent="0.25">
      <c r="A584" s="190"/>
      <c r="B584" s="189"/>
      <c r="C584" s="189"/>
      <c r="D584" s="189"/>
      <c r="E584" s="189"/>
      <c r="F584" s="189"/>
      <c r="G584" s="170" t="s">
        <v>9</v>
      </c>
      <c r="H584" s="32">
        <f t="shared" si="114"/>
        <v>0</v>
      </c>
      <c r="I584" s="32">
        <v>0</v>
      </c>
      <c r="J584" s="32">
        <v>0</v>
      </c>
      <c r="K584" s="32">
        <v>0</v>
      </c>
      <c r="L584" s="32">
        <v>0</v>
      </c>
      <c r="M584" s="32">
        <v>0</v>
      </c>
      <c r="N584" s="32">
        <v>0</v>
      </c>
      <c r="O584" s="189"/>
      <c r="P584" s="189"/>
    </row>
    <row r="585" spans="1:16" ht="36" x14ac:dyDescent="0.25">
      <c r="A585" s="208" t="s">
        <v>125</v>
      </c>
      <c r="B585" s="208"/>
      <c r="C585" s="208"/>
      <c r="D585" s="208"/>
      <c r="E585" s="208"/>
      <c r="F585" s="208"/>
      <c r="G585" s="150" t="s">
        <v>4</v>
      </c>
      <c r="H585" s="37">
        <f>SUM(H586:H589)</f>
        <v>376.2</v>
      </c>
      <c r="I585" s="37">
        <f t="shared" ref="I585:N585" si="116">SUM(I586:I589)</f>
        <v>0.1</v>
      </c>
      <c r="J585" s="37">
        <f t="shared" si="116"/>
        <v>128.19999999999999</v>
      </c>
      <c r="K585" s="37">
        <f t="shared" si="116"/>
        <v>54.800000000000004</v>
      </c>
      <c r="L585" s="37">
        <f t="shared" si="116"/>
        <v>56.699999999999989</v>
      </c>
      <c r="M585" s="37">
        <f t="shared" si="116"/>
        <v>73.199999999999989</v>
      </c>
      <c r="N585" s="37">
        <f t="shared" si="116"/>
        <v>63.199999999999996</v>
      </c>
      <c r="O585" s="189">
        <v>39363</v>
      </c>
      <c r="P585" s="189"/>
    </row>
    <row r="586" spans="1:16" ht="73.5" customHeight="1" x14ac:dyDescent="0.25">
      <c r="A586" s="208"/>
      <c r="B586" s="208"/>
      <c r="C586" s="208"/>
      <c r="D586" s="208"/>
      <c r="E586" s="208"/>
      <c r="F586" s="208"/>
      <c r="G586" s="150" t="s">
        <v>546</v>
      </c>
      <c r="H586" s="37">
        <f t="shared" si="114"/>
        <v>259.7</v>
      </c>
      <c r="I586" s="37">
        <f t="shared" ref="I586:N589" si="117">I511+I516+I521+I526+I531+I536+I541+I546+I551+I556+I561+I566+I571+I576+I581</f>
        <v>0</v>
      </c>
      <c r="J586" s="37">
        <f t="shared" si="117"/>
        <v>107.8</v>
      </c>
      <c r="K586" s="37">
        <f t="shared" si="117"/>
        <v>39.200000000000003</v>
      </c>
      <c r="L586" s="37">
        <f t="shared" si="117"/>
        <v>53.899999999999991</v>
      </c>
      <c r="M586" s="37">
        <f t="shared" si="117"/>
        <v>29.4</v>
      </c>
      <c r="N586" s="37">
        <f t="shared" si="117"/>
        <v>29.4</v>
      </c>
      <c r="O586" s="189"/>
      <c r="P586" s="189"/>
    </row>
    <row r="587" spans="1:16" ht="36" x14ac:dyDescent="0.25">
      <c r="A587" s="208"/>
      <c r="B587" s="208"/>
      <c r="C587" s="208"/>
      <c r="D587" s="208"/>
      <c r="E587" s="208"/>
      <c r="F587" s="208"/>
      <c r="G587" s="150" t="s">
        <v>7</v>
      </c>
      <c r="H587" s="37">
        <f t="shared" si="114"/>
        <v>100</v>
      </c>
      <c r="I587" s="37">
        <f t="shared" si="117"/>
        <v>0</v>
      </c>
      <c r="J587" s="37">
        <f t="shared" si="117"/>
        <v>16.8</v>
      </c>
      <c r="K587" s="37">
        <f t="shared" si="117"/>
        <v>12.399999999999999</v>
      </c>
      <c r="L587" s="37">
        <f t="shared" si="117"/>
        <v>1.5</v>
      </c>
      <c r="M587" s="37">
        <f t="shared" si="117"/>
        <v>39.299999999999997</v>
      </c>
      <c r="N587" s="37">
        <f t="shared" si="117"/>
        <v>30</v>
      </c>
      <c r="O587" s="189"/>
      <c r="P587" s="189"/>
    </row>
    <row r="588" spans="1:16" x14ac:dyDescent="0.25">
      <c r="A588" s="208"/>
      <c r="B588" s="208"/>
      <c r="C588" s="208"/>
      <c r="D588" s="208"/>
      <c r="E588" s="208"/>
      <c r="F588" s="208"/>
      <c r="G588" s="150" t="s">
        <v>8</v>
      </c>
      <c r="H588" s="37">
        <f t="shared" si="114"/>
        <v>16.5</v>
      </c>
      <c r="I588" s="37">
        <f t="shared" si="117"/>
        <v>0.1</v>
      </c>
      <c r="J588" s="37">
        <f t="shared" si="117"/>
        <v>3.6</v>
      </c>
      <c r="K588" s="37">
        <f t="shared" si="117"/>
        <v>3.2</v>
      </c>
      <c r="L588" s="37">
        <f t="shared" si="117"/>
        <v>1.3</v>
      </c>
      <c r="M588" s="37">
        <f t="shared" si="117"/>
        <v>4.5</v>
      </c>
      <c r="N588" s="37">
        <f t="shared" si="117"/>
        <v>3.8</v>
      </c>
      <c r="O588" s="189"/>
      <c r="P588" s="189"/>
    </row>
    <row r="589" spans="1:16" ht="24" x14ac:dyDescent="0.25">
      <c r="A589" s="208"/>
      <c r="B589" s="208"/>
      <c r="C589" s="208"/>
      <c r="D589" s="208"/>
      <c r="E589" s="208"/>
      <c r="F589" s="208"/>
      <c r="G589" s="150" t="s">
        <v>9</v>
      </c>
      <c r="H589" s="37">
        <f t="shared" si="114"/>
        <v>0</v>
      </c>
      <c r="I589" s="37">
        <f t="shared" si="117"/>
        <v>0</v>
      </c>
      <c r="J589" s="37">
        <f t="shared" si="117"/>
        <v>0</v>
      </c>
      <c r="K589" s="37">
        <f t="shared" si="117"/>
        <v>0</v>
      </c>
      <c r="L589" s="37">
        <f t="shared" si="117"/>
        <v>0</v>
      </c>
      <c r="M589" s="37">
        <f t="shared" si="117"/>
        <v>0</v>
      </c>
      <c r="N589" s="37">
        <f t="shared" si="117"/>
        <v>0</v>
      </c>
      <c r="O589" s="189"/>
      <c r="P589" s="189"/>
    </row>
    <row r="590" spans="1:16" x14ac:dyDescent="0.25">
      <c r="A590" s="438" t="s">
        <v>3088</v>
      </c>
      <c r="B590" s="439"/>
      <c r="C590" s="439"/>
      <c r="D590" s="439"/>
      <c r="E590" s="439"/>
      <c r="F590" s="439"/>
      <c r="G590" s="439"/>
      <c r="H590" s="439"/>
      <c r="I590" s="439"/>
      <c r="J590" s="439"/>
      <c r="K590" s="439"/>
      <c r="L590" s="439"/>
      <c r="M590" s="439"/>
      <c r="N590" s="439"/>
      <c r="O590" s="439"/>
      <c r="P590" s="440"/>
    </row>
    <row r="591" spans="1:16" ht="73.5" customHeight="1" x14ac:dyDescent="0.25">
      <c r="A591" s="423" t="s">
        <v>4105</v>
      </c>
      <c r="B591" s="189" t="s">
        <v>3089</v>
      </c>
      <c r="C591" s="189" t="s">
        <v>3088</v>
      </c>
      <c r="D591" s="189">
        <v>2030</v>
      </c>
      <c r="E591" s="189" t="s">
        <v>3058</v>
      </c>
      <c r="F591" s="205" t="s">
        <v>4104</v>
      </c>
      <c r="G591" s="170" t="s">
        <v>4</v>
      </c>
      <c r="H591" s="32">
        <f>SUM(H592:H595)</f>
        <v>113</v>
      </c>
      <c r="I591" s="32">
        <f t="shared" ref="I591:N591" si="118">SUM(I592:I595)</f>
        <v>0</v>
      </c>
      <c r="J591" s="32">
        <f t="shared" si="118"/>
        <v>0</v>
      </c>
      <c r="K591" s="32">
        <f t="shared" si="118"/>
        <v>0</v>
      </c>
      <c r="L591" s="32">
        <f t="shared" si="118"/>
        <v>0</v>
      </c>
      <c r="M591" s="32">
        <f t="shared" si="118"/>
        <v>0</v>
      </c>
      <c r="N591" s="32">
        <f t="shared" si="118"/>
        <v>113</v>
      </c>
      <c r="O591" s="189">
        <v>2084</v>
      </c>
      <c r="P591" s="189" t="s">
        <v>3090</v>
      </c>
    </row>
    <row r="592" spans="1:16" x14ac:dyDescent="0.25">
      <c r="A592" s="424"/>
      <c r="B592" s="189"/>
      <c r="C592" s="189"/>
      <c r="D592" s="189"/>
      <c r="E592" s="189"/>
      <c r="F592" s="206"/>
      <c r="G592" s="170" t="s">
        <v>6</v>
      </c>
      <c r="H592" s="32">
        <f>SUM(I592:N592)</f>
        <v>0</v>
      </c>
      <c r="I592" s="32">
        <v>0</v>
      </c>
      <c r="J592" s="32">
        <v>0</v>
      </c>
      <c r="K592" s="32">
        <v>0</v>
      </c>
      <c r="L592" s="32">
        <v>0</v>
      </c>
      <c r="M592" s="32">
        <v>0</v>
      </c>
      <c r="N592" s="32">
        <v>0</v>
      </c>
      <c r="O592" s="189"/>
      <c r="P592" s="189"/>
    </row>
    <row r="593" spans="1:16" ht="36" x14ac:dyDescent="0.25">
      <c r="A593" s="424"/>
      <c r="B593" s="189"/>
      <c r="C593" s="189"/>
      <c r="D593" s="189"/>
      <c r="E593" s="189"/>
      <c r="F593" s="206"/>
      <c r="G593" s="170" t="s">
        <v>7</v>
      </c>
      <c r="H593" s="32">
        <f t="shared" ref="H593:H625" si="119">SUM(I593:N593)</f>
        <v>81.099999999999994</v>
      </c>
      <c r="I593" s="32">
        <v>0</v>
      </c>
      <c r="J593" s="32">
        <v>0</v>
      </c>
      <c r="K593" s="32">
        <v>0</v>
      </c>
      <c r="L593" s="32">
        <v>0</v>
      </c>
      <c r="M593" s="32">
        <v>0</v>
      </c>
      <c r="N593" s="32">
        <v>81.099999999999994</v>
      </c>
      <c r="O593" s="189"/>
      <c r="P593" s="189"/>
    </row>
    <row r="594" spans="1:16" x14ac:dyDescent="0.25">
      <c r="A594" s="424"/>
      <c r="B594" s="189"/>
      <c r="C594" s="189"/>
      <c r="D594" s="189"/>
      <c r="E594" s="189"/>
      <c r="F594" s="206"/>
      <c r="G594" s="170" t="s">
        <v>8</v>
      </c>
      <c r="H594" s="32">
        <f t="shared" si="119"/>
        <v>31.9</v>
      </c>
      <c r="I594" s="32">
        <v>0</v>
      </c>
      <c r="J594" s="32">
        <v>0</v>
      </c>
      <c r="K594" s="32">
        <v>0</v>
      </c>
      <c r="L594" s="32">
        <v>0</v>
      </c>
      <c r="M594" s="32">
        <v>0</v>
      </c>
      <c r="N594" s="32">
        <v>31.9</v>
      </c>
      <c r="O594" s="189"/>
      <c r="P594" s="189"/>
    </row>
    <row r="595" spans="1:16" ht="24" x14ac:dyDescent="0.25">
      <c r="A595" s="425"/>
      <c r="B595" s="189"/>
      <c r="C595" s="189"/>
      <c r="D595" s="189"/>
      <c r="E595" s="189"/>
      <c r="F595" s="207"/>
      <c r="G595" s="170" t="s">
        <v>9</v>
      </c>
      <c r="H595" s="32">
        <f t="shared" si="119"/>
        <v>0</v>
      </c>
      <c r="I595" s="32">
        <v>0</v>
      </c>
      <c r="J595" s="32">
        <v>0</v>
      </c>
      <c r="K595" s="32">
        <v>0</v>
      </c>
      <c r="L595" s="32">
        <v>0</v>
      </c>
      <c r="M595" s="32">
        <v>0</v>
      </c>
      <c r="N595" s="32">
        <v>0</v>
      </c>
      <c r="O595" s="189"/>
      <c r="P595" s="189"/>
    </row>
    <row r="596" spans="1:16" ht="73.5" customHeight="1" x14ac:dyDescent="0.25">
      <c r="A596" s="190" t="s">
        <v>3091</v>
      </c>
      <c r="B596" s="189" t="s">
        <v>3092</v>
      </c>
      <c r="C596" s="189" t="s">
        <v>3088</v>
      </c>
      <c r="D596" s="189">
        <v>2028</v>
      </c>
      <c r="E596" s="189" t="s">
        <v>3058</v>
      </c>
      <c r="F596" s="189" t="s">
        <v>506</v>
      </c>
      <c r="G596" s="170" t="s">
        <v>4</v>
      </c>
      <c r="H596" s="32">
        <f>SUM(H597:H600)</f>
        <v>4.5</v>
      </c>
      <c r="I596" s="32">
        <f t="shared" ref="I596:N596" si="120">SUM(I597:I600)</f>
        <v>0</v>
      </c>
      <c r="J596" s="32">
        <f t="shared" si="120"/>
        <v>0</v>
      </c>
      <c r="K596" s="32">
        <f t="shared" si="120"/>
        <v>0</v>
      </c>
      <c r="L596" s="32">
        <f t="shared" si="120"/>
        <v>4.5</v>
      </c>
      <c r="M596" s="32">
        <f t="shared" si="120"/>
        <v>0</v>
      </c>
      <c r="N596" s="32">
        <f t="shared" si="120"/>
        <v>0</v>
      </c>
      <c r="O596" s="189">
        <v>2084</v>
      </c>
      <c r="P596" s="189" t="s">
        <v>3093</v>
      </c>
    </row>
    <row r="597" spans="1:16" x14ac:dyDescent="0.25">
      <c r="A597" s="190"/>
      <c r="B597" s="189"/>
      <c r="C597" s="189"/>
      <c r="D597" s="189"/>
      <c r="E597" s="189"/>
      <c r="F597" s="189"/>
      <c r="G597" s="170" t="s">
        <v>259</v>
      </c>
      <c r="H597" s="32">
        <f t="shared" si="119"/>
        <v>0</v>
      </c>
      <c r="I597" s="32">
        <v>0</v>
      </c>
      <c r="J597" s="32">
        <v>0</v>
      </c>
      <c r="K597" s="32">
        <v>0</v>
      </c>
      <c r="L597" s="32">
        <v>0</v>
      </c>
      <c r="M597" s="32">
        <v>0</v>
      </c>
      <c r="N597" s="32">
        <v>0</v>
      </c>
      <c r="O597" s="189"/>
      <c r="P597" s="189"/>
    </row>
    <row r="598" spans="1:16" ht="36" x14ac:dyDescent="0.25">
      <c r="A598" s="190"/>
      <c r="B598" s="189"/>
      <c r="C598" s="189"/>
      <c r="D598" s="189"/>
      <c r="E598" s="189"/>
      <c r="F598" s="189"/>
      <c r="G598" s="170" t="s">
        <v>7</v>
      </c>
      <c r="H598" s="32">
        <f t="shared" si="119"/>
        <v>4.3</v>
      </c>
      <c r="I598" s="32">
        <v>0</v>
      </c>
      <c r="J598" s="32">
        <v>0</v>
      </c>
      <c r="K598" s="32">
        <v>0</v>
      </c>
      <c r="L598" s="32">
        <v>4.3</v>
      </c>
      <c r="M598" s="32">
        <v>0</v>
      </c>
      <c r="N598" s="32">
        <v>0</v>
      </c>
      <c r="O598" s="189"/>
      <c r="P598" s="189"/>
    </row>
    <row r="599" spans="1:16" x14ac:dyDescent="0.25">
      <c r="A599" s="190"/>
      <c r="B599" s="189"/>
      <c r="C599" s="189"/>
      <c r="D599" s="189"/>
      <c r="E599" s="189"/>
      <c r="F599" s="189"/>
      <c r="G599" s="170" t="s">
        <v>8</v>
      </c>
      <c r="H599" s="32">
        <f t="shared" si="119"/>
        <v>0.2</v>
      </c>
      <c r="I599" s="32">
        <v>0</v>
      </c>
      <c r="J599" s="32">
        <v>0</v>
      </c>
      <c r="K599" s="32">
        <v>0</v>
      </c>
      <c r="L599" s="32">
        <v>0.2</v>
      </c>
      <c r="M599" s="32">
        <v>0</v>
      </c>
      <c r="N599" s="32">
        <v>0</v>
      </c>
      <c r="O599" s="189"/>
      <c r="P599" s="189"/>
    </row>
    <row r="600" spans="1:16" ht="24" x14ac:dyDescent="0.25">
      <c r="A600" s="190"/>
      <c r="B600" s="189"/>
      <c r="C600" s="189"/>
      <c r="D600" s="189"/>
      <c r="E600" s="189"/>
      <c r="F600" s="189"/>
      <c r="G600" s="170" t="s">
        <v>9</v>
      </c>
      <c r="H600" s="32">
        <f t="shared" si="119"/>
        <v>0</v>
      </c>
      <c r="I600" s="32">
        <v>0</v>
      </c>
      <c r="J600" s="32">
        <v>0</v>
      </c>
      <c r="K600" s="32">
        <v>0</v>
      </c>
      <c r="L600" s="32">
        <v>0</v>
      </c>
      <c r="M600" s="32">
        <v>0</v>
      </c>
      <c r="N600" s="32">
        <v>0</v>
      </c>
      <c r="O600" s="189"/>
      <c r="P600" s="189"/>
    </row>
    <row r="601" spans="1:16" ht="61.5" customHeight="1" x14ac:dyDescent="0.25">
      <c r="A601" s="190" t="s">
        <v>3094</v>
      </c>
      <c r="B601" s="189" t="s">
        <v>3095</v>
      </c>
      <c r="C601" s="189" t="s">
        <v>3088</v>
      </c>
      <c r="D601" s="189" t="s">
        <v>3096</v>
      </c>
      <c r="E601" s="189" t="s">
        <v>3097</v>
      </c>
      <c r="F601" s="189" t="s">
        <v>3098</v>
      </c>
      <c r="G601" s="170" t="s">
        <v>4</v>
      </c>
      <c r="H601" s="32">
        <f>SUM(H602:H605)</f>
        <v>5.7</v>
      </c>
      <c r="I601" s="32">
        <f t="shared" ref="I601:N601" si="121">SUM(I602:I605)</f>
        <v>0</v>
      </c>
      <c r="J601" s="32">
        <f t="shared" si="121"/>
        <v>0</v>
      </c>
      <c r="K601" s="32">
        <f t="shared" si="121"/>
        <v>0</v>
      </c>
      <c r="L601" s="32">
        <f t="shared" si="121"/>
        <v>0.2</v>
      </c>
      <c r="M601" s="32">
        <f t="shared" si="121"/>
        <v>5.5</v>
      </c>
      <c r="N601" s="32">
        <f t="shared" si="121"/>
        <v>0</v>
      </c>
      <c r="O601" s="189">
        <v>1348</v>
      </c>
      <c r="P601" s="189" t="s">
        <v>3099</v>
      </c>
    </row>
    <row r="602" spans="1:16" x14ac:dyDescent="0.25">
      <c r="A602" s="190"/>
      <c r="B602" s="189"/>
      <c r="C602" s="189"/>
      <c r="D602" s="189"/>
      <c r="E602" s="189"/>
      <c r="F602" s="189"/>
      <c r="G602" s="170" t="s">
        <v>259</v>
      </c>
      <c r="H602" s="32">
        <f t="shared" si="119"/>
        <v>5.4</v>
      </c>
      <c r="I602" s="32">
        <v>0</v>
      </c>
      <c r="J602" s="32">
        <v>0</v>
      </c>
      <c r="K602" s="32">
        <v>0</v>
      </c>
      <c r="L602" s="32">
        <v>0</v>
      </c>
      <c r="M602" s="32">
        <v>5.4</v>
      </c>
      <c r="N602" s="32">
        <v>0</v>
      </c>
      <c r="O602" s="189"/>
      <c r="P602" s="189"/>
    </row>
    <row r="603" spans="1:16" ht="36" x14ac:dyDescent="0.25">
      <c r="A603" s="190"/>
      <c r="B603" s="189"/>
      <c r="C603" s="189"/>
      <c r="D603" s="189"/>
      <c r="E603" s="189"/>
      <c r="F603" s="189"/>
      <c r="G603" s="170" t="s">
        <v>7</v>
      </c>
      <c r="H603" s="32">
        <f t="shared" si="119"/>
        <v>0.30000000000000004</v>
      </c>
      <c r="I603" s="32">
        <v>0</v>
      </c>
      <c r="J603" s="32">
        <v>0</v>
      </c>
      <c r="K603" s="32">
        <v>0</v>
      </c>
      <c r="L603" s="32">
        <v>0.2</v>
      </c>
      <c r="M603" s="32">
        <v>0.1</v>
      </c>
      <c r="N603" s="32">
        <v>0</v>
      </c>
      <c r="O603" s="189"/>
      <c r="P603" s="189"/>
    </row>
    <row r="604" spans="1:16" x14ac:dyDescent="0.25">
      <c r="A604" s="190"/>
      <c r="B604" s="189"/>
      <c r="C604" s="189"/>
      <c r="D604" s="189"/>
      <c r="E604" s="189"/>
      <c r="F604" s="189"/>
      <c r="G604" s="170" t="s">
        <v>8</v>
      </c>
      <c r="H604" s="32">
        <f t="shared" si="119"/>
        <v>0</v>
      </c>
      <c r="I604" s="32">
        <v>0</v>
      </c>
      <c r="J604" s="32">
        <v>0</v>
      </c>
      <c r="K604" s="32">
        <v>0</v>
      </c>
      <c r="L604" s="32">
        <v>0</v>
      </c>
      <c r="M604" s="32">
        <v>0</v>
      </c>
      <c r="N604" s="32">
        <v>0</v>
      </c>
      <c r="O604" s="189"/>
      <c r="P604" s="189"/>
    </row>
    <row r="605" spans="1:16" ht="24" x14ac:dyDescent="0.25">
      <c r="A605" s="190"/>
      <c r="B605" s="189"/>
      <c r="C605" s="189"/>
      <c r="D605" s="189"/>
      <c r="E605" s="189"/>
      <c r="F605" s="189"/>
      <c r="G605" s="170" t="s">
        <v>9</v>
      </c>
      <c r="H605" s="32">
        <f t="shared" si="119"/>
        <v>0</v>
      </c>
      <c r="I605" s="32">
        <v>0</v>
      </c>
      <c r="J605" s="32">
        <v>0</v>
      </c>
      <c r="K605" s="32">
        <v>0</v>
      </c>
      <c r="L605" s="32">
        <v>0</v>
      </c>
      <c r="M605" s="32">
        <v>0</v>
      </c>
      <c r="N605" s="32">
        <v>0</v>
      </c>
      <c r="O605" s="189"/>
      <c r="P605" s="189"/>
    </row>
    <row r="606" spans="1:16" ht="36" customHeight="1" x14ac:dyDescent="0.25">
      <c r="A606" s="190" t="s">
        <v>3100</v>
      </c>
      <c r="B606" s="189" t="s">
        <v>3101</v>
      </c>
      <c r="C606" s="189" t="s">
        <v>3088</v>
      </c>
      <c r="D606" s="189">
        <v>2028</v>
      </c>
      <c r="E606" s="189" t="s">
        <v>3058</v>
      </c>
      <c r="F606" s="205" t="s">
        <v>4106</v>
      </c>
      <c r="G606" s="170" t="s">
        <v>4</v>
      </c>
      <c r="H606" s="32">
        <f>SUM(H607:H610)</f>
        <v>4.9999999999999991</v>
      </c>
      <c r="I606" s="32">
        <f t="shared" ref="I606:N606" si="122">SUM(I607:I610)</f>
        <v>0</v>
      </c>
      <c r="J606" s="32">
        <f t="shared" si="122"/>
        <v>0</v>
      </c>
      <c r="K606" s="32">
        <f t="shared" si="122"/>
        <v>0</v>
      </c>
      <c r="L606" s="32">
        <f t="shared" si="122"/>
        <v>4.9999999999999991</v>
      </c>
      <c r="M606" s="32">
        <f t="shared" si="122"/>
        <v>0</v>
      </c>
      <c r="N606" s="32">
        <f t="shared" si="122"/>
        <v>0</v>
      </c>
      <c r="O606" s="189">
        <v>869</v>
      </c>
      <c r="P606" s="189"/>
    </row>
    <row r="607" spans="1:16" x14ac:dyDescent="0.25">
      <c r="A607" s="190"/>
      <c r="B607" s="189"/>
      <c r="C607" s="189"/>
      <c r="D607" s="189"/>
      <c r="E607" s="189"/>
      <c r="F607" s="206"/>
      <c r="G607" s="170" t="s">
        <v>259</v>
      </c>
      <c r="H607" s="32">
        <f t="shared" si="119"/>
        <v>4.8</v>
      </c>
      <c r="I607" s="32">
        <v>0</v>
      </c>
      <c r="J607" s="32">
        <v>0</v>
      </c>
      <c r="K607" s="32">
        <v>0</v>
      </c>
      <c r="L607" s="32">
        <v>4.8</v>
      </c>
      <c r="M607" s="32">
        <v>0</v>
      </c>
      <c r="N607" s="32">
        <v>0</v>
      </c>
      <c r="O607" s="189"/>
      <c r="P607" s="189"/>
    </row>
    <row r="608" spans="1:16" ht="36" x14ac:dyDescent="0.25">
      <c r="A608" s="190"/>
      <c r="B608" s="189"/>
      <c r="C608" s="189"/>
      <c r="D608" s="189"/>
      <c r="E608" s="189"/>
      <c r="F608" s="206"/>
      <c r="G608" s="170" t="s">
        <v>7</v>
      </c>
      <c r="H608" s="32">
        <f t="shared" si="119"/>
        <v>0.1</v>
      </c>
      <c r="I608" s="32">
        <v>0</v>
      </c>
      <c r="J608" s="32">
        <v>0</v>
      </c>
      <c r="K608" s="32">
        <v>0</v>
      </c>
      <c r="L608" s="32">
        <v>0.1</v>
      </c>
      <c r="M608" s="32">
        <v>0</v>
      </c>
      <c r="N608" s="32">
        <v>0</v>
      </c>
      <c r="O608" s="189"/>
      <c r="P608" s="189"/>
    </row>
    <row r="609" spans="1:16" x14ac:dyDescent="0.25">
      <c r="A609" s="190"/>
      <c r="B609" s="189"/>
      <c r="C609" s="189"/>
      <c r="D609" s="189"/>
      <c r="E609" s="189"/>
      <c r="F609" s="206"/>
      <c r="G609" s="170" t="s">
        <v>8</v>
      </c>
      <c r="H609" s="32">
        <f t="shared" si="119"/>
        <v>0.1</v>
      </c>
      <c r="I609" s="32">
        <v>0</v>
      </c>
      <c r="J609" s="32">
        <v>0</v>
      </c>
      <c r="K609" s="32">
        <v>0</v>
      </c>
      <c r="L609" s="32">
        <v>0.1</v>
      </c>
      <c r="M609" s="32">
        <v>0</v>
      </c>
      <c r="N609" s="32">
        <v>0</v>
      </c>
      <c r="O609" s="189"/>
      <c r="P609" s="189"/>
    </row>
    <row r="610" spans="1:16" ht="24" x14ac:dyDescent="0.25">
      <c r="A610" s="190"/>
      <c r="B610" s="189"/>
      <c r="C610" s="189"/>
      <c r="D610" s="189"/>
      <c r="E610" s="189"/>
      <c r="F610" s="207"/>
      <c r="G610" s="170" t="s">
        <v>9</v>
      </c>
      <c r="H610" s="32">
        <f t="shared" si="119"/>
        <v>0</v>
      </c>
      <c r="I610" s="32">
        <v>0</v>
      </c>
      <c r="J610" s="32">
        <v>0</v>
      </c>
      <c r="K610" s="32">
        <v>0</v>
      </c>
      <c r="L610" s="32">
        <v>0</v>
      </c>
      <c r="M610" s="32">
        <v>0</v>
      </c>
      <c r="N610" s="32">
        <v>0</v>
      </c>
      <c r="O610" s="189"/>
      <c r="P610" s="189"/>
    </row>
    <row r="611" spans="1:16" ht="36" customHeight="1" x14ac:dyDescent="0.25">
      <c r="A611" s="190" t="s">
        <v>3102</v>
      </c>
      <c r="B611" s="189" t="s">
        <v>3103</v>
      </c>
      <c r="C611" s="189" t="s">
        <v>3088</v>
      </c>
      <c r="D611" s="189" t="s">
        <v>3096</v>
      </c>
      <c r="E611" s="189"/>
      <c r="F611" s="189" t="s">
        <v>3104</v>
      </c>
      <c r="G611" s="170" t="s">
        <v>4</v>
      </c>
      <c r="H611" s="32">
        <f>SUM(H612:H615)</f>
        <v>12.3</v>
      </c>
      <c r="I611" s="32">
        <f t="shared" ref="I611:N611" si="123">SUM(I612:I615)</f>
        <v>0</v>
      </c>
      <c r="J611" s="32">
        <f t="shared" si="123"/>
        <v>0</v>
      </c>
      <c r="K611" s="32">
        <f t="shared" si="123"/>
        <v>0</v>
      </c>
      <c r="L611" s="32">
        <f t="shared" si="123"/>
        <v>0.4</v>
      </c>
      <c r="M611" s="32">
        <f t="shared" si="123"/>
        <v>1.9</v>
      </c>
      <c r="N611" s="32">
        <f t="shared" si="123"/>
        <v>9.9999999999999982</v>
      </c>
      <c r="O611" s="189">
        <v>1348</v>
      </c>
      <c r="P611" s="189" t="s">
        <v>3099</v>
      </c>
    </row>
    <row r="612" spans="1:16" x14ac:dyDescent="0.25">
      <c r="A612" s="190"/>
      <c r="B612" s="189"/>
      <c r="C612" s="189"/>
      <c r="D612" s="189"/>
      <c r="E612" s="189"/>
      <c r="F612" s="189"/>
      <c r="G612" s="170" t="s">
        <v>259</v>
      </c>
      <c r="H612" s="32">
        <f t="shared" si="119"/>
        <v>11.5</v>
      </c>
      <c r="I612" s="32">
        <v>0</v>
      </c>
      <c r="J612" s="32">
        <v>0</v>
      </c>
      <c r="K612" s="32">
        <v>0</v>
      </c>
      <c r="L612" s="32">
        <v>0</v>
      </c>
      <c r="M612" s="32">
        <v>1.9</v>
      </c>
      <c r="N612" s="32">
        <v>9.6</v>
      </c>
      <c r="O612" s="189"/>
      <c r="P612" s="189"/>
    </row>
    <row r="613" spans="1:16" ht="36" x14ac:dyDescent="0.25">
      <c r="A613" s="190"/>
      <c r="B613" s="189"/>
      <c r="C613" s="189"/>
      <c r="D613" s="189"/>
      <c r="E613" s="189"/>
      <c r="F613" s="189"/>
      <c r="G613" s="170" t="s">
        <v>7</v>
      </c>
      <c r="H613" s="32">
        <f t="shared" si="119"/>
        <v>0.4</v>
      </c>
      <c r="I613" s="32">
        <v>0</v>
      </c>
      <c r="J613" s="32">
        <v>0</v>
      </c>
      <c r="K613" s="32">
        <v>0</v>
      </c>
      <c r="L613" s="32">
        <v>0.2</v>
      </c>
      <c r="M613" s="32">
        <v>0</v>
      </c>
      <c r="N613" s="32">
        <v>0.2</v>
      </c>
      <c r="O613" s="189"/>
      <c r="P613" s="189"/>
    </row>
    <row r="614" spans="1:16" x14ac:dyDescent="0.25">
      <c r="A614" s="190"/>
      <c r="B614" s="189"/>
      <c r="C614" s="189"/>
      <c r="D614" s="189"/>
      <c r="E614" s="189"/>
      <c r="F614" s="189"/>
      <c r="G614" s="170" t="s">
        <v>8</v>
      </c>
      <c r="H614" s="32">
        <f t="shared" si="119"/>
        <v>0.4</v>
      </c>
      <c r="I614" s="32">
        <v>0</v>
      </c>
      <c r="J614" s="32">
        <v>0</v>
      </c>
      <c r="K614" s="32">
        <v>0</v>
      </c>
      <c r="L614" s="32">
        <v>0.2</v>
      </c>
      <c r="M614" s="32">
        <v>0</v>
      </c>
      <c r="N614" s="32">
        <v>0.2</v>
      </c>
      <c r="O614" s="189"/>
      <c r="P614" s="189"/>
    </row>
    <row r="615" spans="1:16" ht="24" x14ac:dyDescent="0.25">
      <c r="A615" s="190"/>
      <c r="B615" s="189"/>
      <c r="C615" s="189"/>
      <c r="D615" s="189"/>
      <c r="E615" s="189"/>
      <c r="F615" s="189"/>
      <c r="G615" s="170" t="s">
        <v>9</v>
      </c>
      <c r="H615" s="32">
        <f t="shared" si="119"/>
        <v>0</v>
      </c>
      <c r="I615" s="32">
        <v>0</v>
      </c>
      <c r="J615" s="32">
        <v>0</v>
      </c>
      <c r="K615" s="32">
        <v>0</v>
      </c>
      <c r="L615" s="32">
        <v>0</v>
      </c>
      <c r="M615" s="32">
        <v>0</v>
      </c>
      <c r="N615" s="32">
        <v>0</v>
      </c>
      <c r="O615" s="189"/>
      <c r="P615" s="189"/>
    </row>
    <row r="616" spans="1:16" ht="36" customHeight="1" x14ac:dyDescent="0.25">
      <c r="A616" s="190" t="s">
        <v>3105</v>
      </c>
      <c r="B616" s="189" t="s">
        <v>3106</v>
      </c>
      <c r="C616" s="189" t="s">
        <v>3088</v>
      </c>
      <c r="D616" s="189">
        <v>2026</v>
      </c>
      <c r="E616" s="189"/>
      <c r="F616" s="189" t="s">
        <v>453</v>
      </c>
      <c r="G616" s="170" t="s">
        <v>4</v>
      </c>
      <c r="H616" s="32">
        <f>SUM(H617:H620)</f>
        <v>9.9999999999999982</v>
      </c>
      <c r="I616" s="32">
        <f t="shared" ref="I616:N616" si="124">SUM(I617:I620)</f>
        <v>0</v>
      </c>
      <c r="J616" s="32">
        <f t="shared" si="124"/>
        <v>9.9999999999999982</v>
      </c>
      <c r="K616" s="32">
        <f t="shared" si="124"/>
        <v>0</v>
      </c>
      <c r="L616" s="32">
        <f t="shared" si="124"/>
        <v>0</v>
      </c>
      <c r="M616" s="32">
        <f t="shared" si="124"/>
        <v>0</v>
      </c>
      <c r="N616" s="32">
        <f t="shared" si="124"/>
        <v>0</v>
      </c>
      <c r="O616" s="189">
        <v>1509</v>
      </c>
      <c r="P616" s="189"/>
    </row>
    <row r="617" spans="1:16" x14ac:dyDescent="0.25">
      <c r="A617" s="190"/>
      <c r="B617" s="189"/>
      <c r="C617" s="189"/>
      <c r="D617" s="189"/>
      <c r="E617" s="189"/>
      <c r="F617" s="189"/>
      <c r="G617" s="170" t="s">
        <v>6</v>
      </c>
      <c r="H617" s="32">
        <f t="shared" si="119"/>
        <v>9.6</v>
      </c>
      <c r="I617" s="32">
        <v>0</v>
      </c>
      <c r="J617" s="32">
        <v>9.6</v>
      </c>
      <c r="K617" s="32">
        <v>0</v>
      </c>
      <c r="L617" s="32">
        <v>0</v>
      </c>
      <c r="M617" s="32">
        <v>0</v>
      </c>
      <c r="N617" s="32">
        <v>0</v>
      </c>
      <c r="O617" s="189"/>
      <c r="P617" s="189"/>
    </row>
    <row r="618" spans="1:16" ht="36" x14ac:dyDescent="0.25">
      <c r="A618" s="190"/>
      <c r="B618" s="189"/>
      <c r="C618" s="189"/>
      <c r="D618" s="189"/>
      <c r="E618" s="189"/>
      <c r="F618" s="189"/>
      <c r="G618" s="170" t="s">
        <v>7</v>
      </c>
      <c r="H618" s="32">
        <f t="shared" si="119"/>
        <v>0.2</v>
      </c>
      <c r="I618" s="32">
        <v>0</v>
      </c>
      <c r="J618" s="32">
        <v>0.2</v>
      </c>
      <c r="K618" s="32">
        <v>0</v>
      </c>
      <c r="L618" s="32">
        <v>0</v>
      </c>
      <c r="M618" s="32">
        <v>0</v>
      </c>
      <c r="N618" s="32">
        <v>0</v>
      </c>
      <c r="O618" s="189"/>
      <c r="P618" s="189"/>
    </row>
    <row r="619" spans="1:16" x14ac:dyDescent="0.25">
      <c r="A619" s="190"/>
      <c r="B619" s="189"/>
      <c r="C619" s="189"/>
      <c r="D619" s="189"/>
      <c r="E619" s="189"/>
      <c r="F619" s="189"/>
      <c r="G619" s="170" t="s">
        <v>8</v>
      </c>
      <c r="H619" s="32">
        <f t="shared" si="119"/>
        <v>0.2</v>
      </c>
      <c r="I619" s="32">
        <v>0</v>
      </c>
      <c r="J619" s="32">
        <v>0.2</v>
      </c>
      <c r="K619" s="32">
        <v>0</v>
      </c>
      <c r="L619" s="32">
        <v>0</v>
      </c>
      <c r="M619" s="32">
        <v>0</v>
      </c>
      <c r="N619" s="32">
        <v>0</v>
      </c>
      <c r="O619" s="189"/>
      <c r="P619" s="189"/>
    </row>
    <row r="620" spans="1:16" ht="24" x14ac:dyDescent="0.25">
      <c r="A620" s="190"/>
      <c r="B620" s="189"/>
      <c r="C620" s="189"/>
      <c r="D620" s="189"/>
      <c r="E620" s="189"/>
      <c r="F620" s="189"/>
      <c r="G620" s="170" t="s">
        <v>9</v>
      </c>
      <c r="H620" s="32">
        <f t="shared" si="119"/>
        <v>0</v>
      </c>
      <c r="I620" s="32">
        <v>0</v>
      </c>
      <c r="J620" s="32">
        <v>0</v>
      </c>
      <c r="K620" s="32">
        <v>0</v>
      </c>
      <c r="L620" s="32">
        <v>0</v>
      </c>
      <c r="M620" s="32">
        <v>0</v>
      </c>
      <c r="N620" s="32">
        <v>0</v>
      </c>
      <c r="O620" s="189"/>
      <c r="P620" s="189"/>
    </row>
    <row r="621" spans="1:16" ht="36" x14ac:dyDescent="0.25">
      <c r="A621" s="208" t="s">
        <v>125</v>
      </c>
      <c r="B621" s="208"/>
      <c r="C621" s="208"/>
      <c r="D621" s="208"/>
      <c r="E621" s="208"/>
      <c r="F621" s="208"/>
      <c r="G621" s="150" t="s">
        <v>4</v>
      </c>
      <c r="H621" s="37">
        <f>SUM(H622:H625)</f>
        <v>150.5</v>
      </c>
      <c r="I621" s="37">
        <f t="shared" ref="I621:N621" si="125">SUM(I622:I625)</f>
        <v>0</v>
      </c>
      <c r="J621" s="37">
        <f t="shared" si="125"/>
        <v>9.9999999999999982</v>
      </c>
      <c r="K621" s="37">
        <f>SUM(K622:K625)</f>
        <v>0</v>
      </c>
      <c r="L621" s="37">
        <f t="shared" si="125"/>
        <v>10.1</v>
      </c>
      <c r="M621" s="37">
        <f t="shared" si="125"/>
        <v>7.4</v>
      </c>
      <c r="N621" s="37">
        <f t="shared" si="125"/>
        <v>123</v>
      </c>
      <c r="O621" s="189"/>
      <c r="P621" s="189"/>
    </row>
    <row r="622" spans="1:16" ht="24" x14ac:dyDescent="0.25">
      <c r="A622" s="208"/>
      <c r="B622" s="208"/>
      <c r="C622" s="208"/>
      <c r="D622" s="208"/>
      <c r="E622" s="208"/>
      <c r="F622" s="208"/>
      <c r="G622" s="150" t="s">
        <v>259</v>
      </c>
      <c r="H622" s="37">
        <f t="shared" si="119"/>
        <v>31.299999999999997</v>
      </c>
      <c r="I622" s="37">
        <f t="shared" ref="I622:N625" si="126">I592+I597+I602+I607+I612+I617</f>
        <v>0</v>
      </c>
      <c r="J622" s="37">
        <f t="shared" si="126"/>
        <v>9.6</v>
      </c>
      <c r="K622" s="37">
        <f t="shared" si="126"/>
        <v>0</v>
      </c>
      <c r="L622" s="37">
        <f t="shared" si="126"/>
        <v>4.8</v>
      </c>
      <c r="M622" s="37">
        <f t="shared" si="126"/>
        <v>7.3000000000000007</v>
      </c>
      <c r="N622" s="37">
        <f t="shared" si="126"/>
        <v>9.6</v>
      </c>
      <c r="O622" s="189"/>
      <c r="P622" s="189"/>
    </row>
    <row r="623" spans="1:16" ht="36" x14ac:dyDescent="0.25">
      <c r="A623" s="208"/>
      <c r="B623" s="208"/>
      <c r="C623" s="208"/>
      <c r="D623" s="208"/>
      <c r="E623" s="208"/>
      <c r="F623" s="208"/>
      <c r="G623" s="150" t="s">
        <v>7</v>
      </c>
      <c r="H623" s="37">
        <f t="shared" si="119"/>
        <v>86.399999999999991</v>
      </c>
      <c r="I623" s="37">
        <f t="shared" si="126"/>
        <v>0</v>
      </c>
      <c r="J623" s="37">
        <f t="shared" si="126"/>
        <v>0.2</v>
      </c>
      <c r="K623" s="37">
        <f t="shared" si="126"/>
        <v>0</v>
      </c>
      <c r="L623" s="37">
        <f t="shared" si="126"/>
        <v>4.8</v>
      </c>
      <c r="M623" s="37">
        <f t="shared" si="126"/>
        <v>0.1</v>
      </c>
      <c r="N623" s="37">
        <f t="shared" si="126"/>
        <v>81.3</v>
      </c>
      <c r="O623" s="189"/>
      <c r="P623" s="189"/>
    </row>
    <row r="624" spans="1:16" x14ac:dyDescent="0.25">
      <c r="A624" s="208"/>
      <c r="B624" s="208"/>
      <c r="C624" s="208"/>
      <c r="D624" s="208"/>
      <c r="E624" s="208"/>
      <c r="F624" s="208"/>
      <c r="G624" s="150" t="s">
        <v>8</v>
      </c>
      <c r="H624" s="37">
        <f t="shared" si="119"/>
        <v>32.800000000000004</v>
      </c>
      <c r="I624" s="37">
        <f t="shared" si="126"/>
        <v>0</v>
      </c>
      <c r="J624" s="37">
        <f t="shared" si="126"/>
        <v>0.2</v>
      </c>
      <c r="K624" s="37">
        <f t="shared" si="126"/>
        <v>0</v>
      </c>
      <c r="L624" s="37">
        <f t="shared" si="126"/>
        <v>0.5</v>
      </c>
      <c r="M624" s="37">
        <f t="shared" si="126"/>
        <v>0</v>
      </c>
      <c r="N624" s="37">
        <f t="shared" si="126"/>
        <v>32.1</v>
      </c>
      <c r="O624" s="189"/>
      <c r="P624" s="189"/>
    </row>
    <row r="625" spans="1:16" ht="24" x14ac:dyDescent="0.25">
      <c r="A625" s="208"/>
      <c r="B625" s="208"/>
      <c r="C625" s="208"/>
      <c r="D625" s="208"/>
      <c r="E625" s="208"/>
      <c r="F625" s="208"/>
      <c r="G625" s="150" t="s">
        <v>9</v>
      </c>
      <c r="H625" s="37">
        <f t="shared" si="119"/>
        <v>0</v>
      </c>
      <c r="I625" s="37">
        <f t="shared" si="126"/>
        <v>0</v>
      </c>
      <c r="J625" s="37">
        <f t="shared" si="126"/>
        <v>0</v>
      </c>
      <c r="K625" s="37">
        <f t="shared" si="126"/>
        <v>0</v>
      </c>
      <c r="L625" s="37">
        <f t="shared" si="126"/>
        <v>0</v>
      </c>
      <c r="M625" s="37">
        <f t="shared" si="126"/>
        <v>0</v>
      </c>
      <c r="N625" s="37">
        <f t="shared" si="126"/>
        <v>0</v>
      </c>
      <c r="O625" s="189"/>
      <c r="P625" s="189"/>
    </row>
    <row r="626" spans="1:16" x14ac:dyDescent="0.25">
      <c r="A626" s="438" t="s">
        <v>126</v>
      </c>
      <c r="B626" s="439"/>
      <c r="C626" s="439"/>
      <c r="D626" s="439"/>
      <c r="E626" s="439"/>
      <c r="F626" s="439"/>
      <c r="G626" s="439"/>
      <c r="H626" s="439"/>
      <c r="I626" s="439"/>
      <c r="J626" s="439"/>
      <c r="K626" s="439"/>
      <c r="L626" s="439"/>
      <c r="M626" s="439"/>
      <c r="N626" s="439"/>
      <c r="O626" s="439"/>
      <c r="P626" s="440"/>
    </row>
    <row r="627" spans="1:16" ht="36" customHeight="1" x14ac:dyDescent="0.25">
      <c r="A627" s="190" t="s">
        <v>3107</v>
      </c>
      <c r="B627" s="189" t="s">
        <v>3108</v>
      </c>
      <c r="C627" s="189" t="s">
        <v>126</v>
      </c>
      <c r="D627" s="189">
        <v>2028</v>
      </c>
      <c r="E627" s="189" t="s">
        <v>3109</v>
      </c>
      <c r="F627" s="205" t="s">
        <v>4107</v>
      </c>
      <c r="G627" s="170" t="s">
        <v>4</v>
      </c>
      <c r="H627" s="32">
        <f>SUM(H628:H631)</f>
        <v>20</v>
      </c>
      <c r="I627" s="32">
        <f t="shared" ref="I627:N627" si="127">SUM(I628:I631)</f>
        <v>0</v>
      </c>
      <c r="J627" s="32">
        <f t="shared" si="127"/>
        <v>0</v>
      </c>
      <c r="K627" s="32">
        <f t="shared" si="127"/>
        <v>0</v>
      </c>
      <c r="L627" s="32">
        <f t="shared" si="127"/>
        <v>20</v>
      </c>
      <c r="M627" s="32">
        <f t="shared" si="127"/>
        <v>0</v>
      </c>
      <c r="N627" s="32">
        <f t="shared" si="127"/>
        <v>0</v>
      </c>
      <c r="O627" s="189">
        <v>2600</v>
      </c>
      <c r="P627" s="189"/>
    </row>
    <row r="628" spans="1:16" x14ac:dyDescent="0.25">
      <c r="A628" s="190"/>
      <c r="B628" s="189"/>
      <c r="C628" s="189"/>
      <c r="D628" s="189"/>
      <c r="E628" s="189"/>
      <c r="F628" s="206"/>
      <c r="G628" s="170" t="s">
        <v>6</v>
      </c>
      <c r="H628" s="32">
        <f>SUM(I628:N628)</f>
        <v>0</v>
      </c>
      <c r="I628" s="32">
        <v>0</v>
      </c>
      <c r="J628" s="32">
        <v>0</v>
      </c>
      <c r="K628" s="32">
        <v>0</v>
      </c>
      <c r="L628" s="32">
        <v>0</v>
      </c>
      <c r="M628" s="32">
        <v>0</v>
      </c>
      <c r="N628" s="32">
        <v>0</v>
      </c>
      <c r="O628" s="189"/>
      <c r="P628" s="189"/>
    </row>
    <row r="629" spans="1:16" ht="36" x14ac:dyDescent="0.25">
      <c r="A629" s="190"/>
      <c r="B629" s="189"/>
      <c r="C629" s="189"/>
      <c r="D629" s="189"/>
      <c r="E629" s="189"/>
      <c r="F629" s="206"/>
      <c r="G629" s="170" t="s">
        <v>7</v>
      </c>
      <c r="H629" s="32">
        <f t="shared" ref="H629:H691" si="128">SUM(I629:N629)</f>
        <v>18</v>
      </c>
      <c r="I629" s="32">
        <v>0</v>
      </c>
      <c r="J629" s="32">
        <v>0</v>
      </c>
      <c r="K629" s="32">
        <v>0</v>
      </c>
      <c r="L629" s="32">
        <v>18</v>
      </c>
      <c r="M629" s="32">
        <v>0</v>
      </c>
      <c r="N629" s="32">
        <v>0</v>
      </c>
      <c r="O629" s="189"/>
      <c r="P629" s="189"/>
    </row>
    <row r="630" spans="1:16" x14ac:dyDescent="0.25">
      <c r="A630" s="190"/>
      <c r="B630" s="189"/>
      <c r="C630" s="189"/>
      <c r="D630" s="189"/>
      <c r="E630" s="189"/>
      <c r="F630" s="206"/>
      <c r="G630" s="170" t="s">
        <v>8</v>
      </c>
      <c r="H630" s="32">
        <f t="shared" si="128"/>
        <v>2</v>
      </c>
      <c r="I630" s="32">
        <v>0</v>
      </c>
      <c r="J630" s="32">
        <v>0</v>
      </c>
      <c r="K630" s="32">
        <v>0</v>
      </c>
      <c r="L630" s="32">
        <v>2</v>
      </c>
      <c r="M630" s="32">
        <v>0</v>
      </c>
      <c r="N630" s="32">
        <v>0</v>
      </c>
      <c r="O630" s="189"/>
      <c r="P630" s="189"/>
    </row>
    <row r="631" spans="1:16" ht="24" x14ac:dyDescent="0.25">
      <c r="A631" s="190"/>
      <c r="B631" s="189"/>
      <c r="C631" s="189"/>
      <c r="D631" s="189"/>
      <c r="E631" s="189"/>
      <c r="F631" s="207"/>
      <c r="G631" s="170" t="s">
        <v>9</v>
      </c>
      <c r="H631" s="32">
        <f t="shared" si="128"/>
        <v>0</v>
      </c>
      <c r="I631" s="32">
        <v>0</v>
      </c>
      <c r="J631" s="32">
        <v>0</v>
      </c>
      <c r="K631" s="32">
        <v>0</v>
      </c>
      <c r="L631" s="32">
        <v>0</v>
      </c>
      <c r="M631" s="32">
        <v>0</v>
      </c>
      <c r="N631" s="32">
        <v>0</v>
      </c>
      <c r="O631" s="189"/>
      <c r="P631" s="189"/>
    </row>
    <row r="632" spans="1:16" ht="36" customHeight="1" x14ac:dyDescent="0.25">
      <c r="A632" s="190" t="s">
        <v>3110</v>
      </c>
      <c r="B632" s="189" t="s">
        <v>3108</v>
      </c>
      <c r="C632" s="189" t="s">
        <v>126</v>
      </c>
      <c r="D632" s="189">
        <v>2028</v>
      </c>
      <c r="E632" s="189" t="s">
        <v>3111</v>
      </c>
      <c r="F632" s="205" t="s">
        <v>4108</v>
      </c>
      <c r="G632" s="170" t="s">
        <v>4</v>
      </c>
      <c r="H632" s="32">
        <f>SUM(H633:H636)</f>
        <v>40</v>
      </c>
      <c r="I632" s="32">
        <f t="shared" ref="I632:N632" si="129">SUM(I633:I636)</f>
        <v>0</v>
      </c>
      <c r="J632" s="32">
        <f t="shared" si="129"/>
        <v>0</v>
      </c>
      <c r="K632" s="32">
        <f t="shared" si="129"/>
        <v>0</v>
      </c>
      <c r="L632" s="32">
        <f t="shared" si="129"/>
        <v>40</v>
      </c>
      <c r="M632" s="32">
        <f t="shared" si="129"/>
        <v>0</v>
      </c>
      <c r="N632" s="32">
        <f t="shared" si="129"/>
        <v>0</v>
      </c>
      <c r="O632" s="189">
        <v>42000</v>
      </c>
      <c r="P632" s="189" t="s">
        <v>3112</v>
      </c>
    </row>
    <row r="633" spans="1:16" x14ac:dyDescent="0.25">
      <c r="A633" s="190"/>
      <c r="B633" s="189"/>
      <c r="C633" s="189"/>
      <c r="D633" s="189"/>
      <c r="E633" s="189"/>
      <c r="F633" s="206"/>
      <c r="G633" s="170" t="s">
        <v>6</v>
      </c>
      <c r="H633" s="32">
        <f t="shared" si="128"/>
        <v>0</v>
      </c>
      <c r="I633" s="32">
        <v>0</v>
      </c>
      <c r="J633" s="32">
        <v>0</v>
      </c>
      <c r="K633" s="32">
        <v>0</v>
      </c>
      <c r="L633" s="32">
        <v>0</v>
      </c>
      <c r="M633" s="32">
        <v>0</v>
      </c>
      <c r="N633" s="32">
        <v>0</v>
      </c>
      <c r="O633" s="189"/>
      <c r="P633" s="189"/>
    </row>
    <row r="634" spans="1:16" ht="36" x14ac:dyDescent="0.25">
      <c r="A634" s="190"/>
      <c r="B634" s="189"/>
      <c r="C634" s="189"/>
      <c r="D634" s="189"/>
      <c r="E634" s="189"/>
      <c r="F634" s="206"/>
      <c r="G634" s="170" t="s">
        <v>7</v>
      </c>
      <c r="H634" s="32">
        <f t="shared" si="128"/>
        <v>37</v>
      </c>
      <c r="I634" s="32">
        <v>0</v>
      </c>
      <c r="J634" s="32">
        <v>0</v>
      </c>
      <c r="K634" s="32">
        <v>0</v>
      </c>
      <c r="L634" s="32">
        <v>37</v>
      </c>
      <c r="M634" s="32">
        <v>0</v>
      </c>
      <c r="N634" s="32">
        <v>0</v>
      </c>
      <c r="O634" s="189"/>
      <c r="P634" s="189"/>
    </row>
    <row r="635" spans="1:16" x14ac:dyDescent="0.25">
      <c r="A635" s="190"/>
      <c r="B635" s="189"/>
      <c r="C635" s="189"/>
      <c r="D635" s="189"/>
      <c r="E635" s="189"/>
      <c r="F635" s="206"/>
      <c r="G635" s="170" t="s">
        <v>8</v>
      </c>
      <c r="H635" s="32">
        <f t="shared" si="128"/>
        <v>3</v>
      </c>
      <c r="I635" s="32">
        <v>0</v>
      </c>
      <c r="J635" s="32">
        <v>0</v>
      </c>
      <c r="K635" s="32">
        <v>0</v>
      </c>
      <c r="L635" s="32">
        <v>3</v>
      </c>
      <c r="M635" s="32">
        <v>0</v>
      </c>
      <c r="N635" s="32">
        <v>0</v>
      </c>
      <c r="O635" s="189"/>
      <c r="P635" s="189"/>
    </row>
    <row r="636" spans="1:16" ht="24" x14ac:dyDescent="0.25">
      <c r="A636" s="190"/>
      <c r="B636" s="189"/>
      <c r="C636" s="189"/>
      <c r="D636" s="189"/>
      <c r="E636" s="189"/>
      <c r="F636" s="207"/>
      <c r="G636" s="170" t="s">
        <v>9</v>
      </c>
      <c r="H636" s="32">
        <f t="shared" si="128"/>
        <v>0</v>
      </c>
      <c r="I636" s="32">
        <v>0</v>
      </c>
      <c r="J636" s="32">
        <v>0</v>
      </c>
      <c r="K636" s="32">
        <v>0</v>
      </c>
      <c r="L636" s="32">
        <v>0</v>
      </c>
      <c r="M636" s="32">
        <v>0</v>
      </c>
      <c r="N636" s="32">
        <v>0</v>
      </c>
      <c r="O636" s="189"/>
      <c r="P636" s="189"/>
    </row>
    <row r="637" spans="1:16" ht="63.75" customHeight="1" x14ac:dyDescent="0.25">
      <c r="A637" s="190" t="s">
        <v>3113</v>
      </c>
      <c r="B637" s="189" t="s">
        <v>3108</v>
      </c>
      <c r="C637" s="189" t="s">
        <v>126</v>
      </c>
      <c r="D637" s="189" t="s">
        <v>44</v>
      </c>
      <c r="E637" s="189" t="s">
        <v>3114</v>
      </c>
      <c r="F637" s="205" t="s">
        <v>4109</v>
      </c>
      <c r="G637" s="170" t="s">
        <v>4</v>
      </c>
      <c r="H637" s="32">
        <f>SUM(H638:H641)</f>
        <v>20</v>
      </c>
      <c r="I637" s="32">
        <f t="shared" ref="I637:N637" si="130">SUM(I638:I641)</f>
        <v>0</v>
      </c>
      <c r="J637" s="32">
        <f t="shared" si="130"/>
        <v>0</v>
      </c>
      <c r="K637" s="32">
        <f t="shared" si="130"/>
        <v>0</v>
      </c>
      <c r="L637" s="32">
        <f t="shared" si="130"/>
        <v>8</v>
      </c>
      <c r="M637" s="32">
        <f t="shared" si="130"/>
        <v>8</v>
      </c>
      <c r="N637" s="32">
        <f t="shared" si="130"/>
        <v>4</v>
      </c>
      <c r="O637" s="189">
        <v>10000</v>
      </c>
      <c r="P637" s="189" t="s">
        <v>3115</v>
      </c>
    </row>
    <row r="638" spans="1:16" x14ac:dyDescent="0.25">
      <c r="A638" s="190"/>
      <c r="B638" s="189"/>
      <c r="C638" s="189"/>
      <c r="D638" s="189"/>
      <c r="E638" s="189"/>
      <c r="F638" s="206"/>
      <c r="G638" s="170" t="s">
        <v>6</v>
      </c>
      <c r="H638" s="32">
        <f t="shared" si="128"/>
        <v>0</v>
      </c>
      <c r="I638" s="32">
        <v>0</v>
      </c>
      <c r="J638" s="32">
        <v>0</v>
      </c>
      <c r="K638" s="32">
        <v>0</v>
      </c>
      <c r="L638" s="32">
        <v>0</v>
      </c>
      <c r="M638" s="32">
        <v>0</v>
      </c>
      <c r="N638" s="32">
        <v>0</v>
      </c>
      <c r="O638" s="189"/>
      <c r="P638" s="189"/>
    </row>
    <row r="639" spans="1:16" ht="36" x14ac:dyDescent="0.25">
      <c r="A639" s="190"/>
      <c r="B639" s="189"/>
      <c r="C639" s="189"/>
      <c r="D639" s="189"/>
      <c r="E639" s="189"/>
      <c r="F639" s="206"/>
      <c r="G639" s="170" t="s">
        <v>7</v>
      </c>
      <c r="H639" s="32">
        <f t="shared" si="128"/>
        <v>18</v>
      </c>
      <c r="I639" s="32">
        <v>0</v>
      </c>
      <c r="J639" s="32">
        <v>0</v>
      </c>
      <c r="K639" s="32">
        <v>0</v>
      </c>
      <c r="L639" s="32">
        <v>7</v>
      </c>
      <c r="M639" s="32">
        <v>7</v>
      </c>
      <c r="N639" s="32">
        <v>4</v>
      </c>
      <c r="O639" s="189"/>
      <c r="P639" s="189"/>
    </row>
    <row r="640" spans="1:16" x14ac:dyDescent="0.25">
      <c r="A640" s="190"/>
      <c r="B640" s="189"/>
      <c r="C640" s="189"/>
      <c r="D640" s="189"/>
      <c r="E640" s="189"/>
      <c r="F640" s="206"/>
      <c r="G640" s="170" t="s">
        <v>8</v>
      </c>
      <c r="H640" s="32">
        <f t="shared" si="128"/>
        <v>2</v>
      </c>
      <c r="I640" s="32">
        <v>0</v>
      </c>
      <c r="J640" s="32">
        <v>0</v>
      </c>
      <c r="K640" s="32">
        <v>0</v>
      </c>
      <c r="L640" s="32">
        <v>1</v>
      </c>
      <c r="M640" s="32">
        <v>1</v>
      </c>
      <c r="N640" s="32">
        <v>0</v>
      </c>
      <c r="O640" s="189"/>
      <c r="P640" s="189"/>
    </row>
    <row r="641" spans="1:16" ht="24" x14ac:dyDescent="0.25">
      <c r="A641" s="190"/>
      <c r="B641" s="189"/>
      <c r="C641" s="189"/>
      <c r="D641" s="189"/>
      <c r="E641" s="189"/>
      <c r="F641" s="207"/>
      <c r="G641" s="170" t="s">
        <v>9</v>
      </c>
      <c r="H641" s="32">
        <f t="shared" si="128"/>
        <v>0</v>
      </c>
      <c r="I641" s="32">
        <v>0</v>
      </c>
      <c r="J641" s="32">
        <v>0</v>
      </c>
      <c r="K641" s="32">
        <v>0</v>
      </c>
      <c r="L641" s="32">
        <v>0</v>
      </c>
      <c r="M641" s="32">
        <v>0</v>
      </c>
      <c r="N641" s="32">
        <v>0</v>
      </c>
      <c r="O641" s="189"/>
      <c r="P641" s="189"/>
    </row>
    <row r="642" spans="1:16" ht="36" customHeight="1" x14ac:dyDescent="0.25">
      <c r="A642" s="190" t="s">
        <v>3116</v>
      </c>
      <c r="B642" s="189" t="s">
        <v>3108</v>
      </c>
      <c r="C642" s="189" t="s">
        <v>126</v>
      </c>
      <c r="D642" s="189" t="s">
        <v>67</v>
      </c>
      <c r="E642" s="205" t="s">
        <v>4111</v>
      </c>
      <c r="F642" s="205" t="s">
        <v>4110</v>
      </c>
      <c r="G642" s="170" t="s">
        <v>4</v>
      </c>
      <c r="H642" s="32">
        <f>SUM(H643:H646)</f>
        <v>30</v>
      </c>
      <c r="I642" s="32">
        <f t="shared" ref="I642:N642" si="131">SUM(I643:I646)</f>
        <v>0</v>
      </c>
      <c r="J642" s="32">
        <f t="shared" si="131"/>
        <v>0</v>
      </c>
      <c r="K642" s="32">
        <f t="shared" si="131"/>
        <v>0</v>
      </c>
      <c r="L642" s="32">
        <f t="shared" si="131"/>
        <v>15</v>
      </c>
      <c r="M642" s="32">
        <f t="shared" si="131"/>
        <v>15</v>
      </c>
      <c r="N642" s="32">
        <f t="shared" si="131"/>
        <v>0</v>
      </c>
      <c r="O642" s="189">
        <v>10000</v>
      </c>
      <c r="P642" s="189" t="s">
        <v>3117</v>
      </c>
    </row>
    <row r="643" spans="1:16" x14ac:dyDescent="0.25">
      <c r="A643" s="190"/>
      <c r="B643" s="189"/>
      <c r="C643" s="189"/>
      <c r="D643" s="189"/>
      <c r="E643" s="206"/>
      <c r="F643" s="206"/>
      <c r="G643" s="170" t="s">
        <v>6</v>
      </c>
      <c r="H643" s="32">
        <f t="shared" si="128"/>
        <v>0</v>
      </c>
      <c r="I643" s="32">
        <v>0</v>
      </c>
      <c r="J643" s="32">
        <v>0</v>
      </c>
      <c r="K643" s="32">
        <v>0</v>
      </c>
      <c r="L643" s="32">
        <v>0</v>
      </c>
      <c r="M643" s="32">
        <v>0</v>
      </c>
      <c r="N643" s="32">
        <v>0</v>
      </c>
      <c r="O643" s="189"/>
      <c r="P643" s="189"/>
    </row>
    <row r="644" spans="1:16" ht="36" x14ac:dyDescent="0.25">
      <c r="A644" s="190"/>
      <c r="B644" s="189"/>
      <c r="C644" s="189"/>
      <c r="D644" s="189"/>
      <c r="E644" s="206"/>
      <c r="F644" s="206"/>
      <c r="G644" s="170" t="s">
        <v>7</v>
      </c>
      <c r="H644" s="32">
        <f t="shared" si="128"/>
        <v>27</v>
      </c>
      <c r="I644" s="32">
        <v>0</v>
      </c>
      <c r="J644" s="32">
        <v>0</v>
      </c>
      <c r="K644" s="32">
        <v>0</v>
      </c>
      <c r="L644" s="32">
        <v>13.5</v>
      </c>
      <c r="M644" s="32">
        <v>13.5</v>
      </c>
      <c r="N644" s="32">
        <v>0</v>
      </c>
      <c r="O644" s="189"/>
      <c r="P644" s="189"/>
    </row>
    <row r="645" spans="1:16" x14ac:dyDescent="0.25">
      <c r="A645" s="190"/>
      <c r="B645" s="189"/>
      <c r="C645" s="189"/>
      <c r="D645" s="189"/>
      <c r="E645" s="206"/>
      <c r="F645" s="206"/>
      <c r="G645" s="170" t="s">
        <v>8</v>
      </c>
      <c r="H645" s="32">
        <f t="shared" si="128"/>
        <v>3</v>
      </c>
      <c r="I645" s="32">
        <v>0</v>
      </c>
      <c r="J645" s="32">
        <v>0</v>
      </c>
      <c r="K645" s="32">
        <v>0</v>
      </c>
      <c r="L645" s="32">
        <v>1.5</v>
      </c>
      <c r="M645" s="32">
        <v>1.5</v>
      </c>
      <c r="N645" s="32">
        <v>0</v>
      </c>
      <c r="O645" s="189"/>
      <c r="P645" s="189"/>
    </row>
    <row r="646" spans="1:16" ht="24" x14ac:dyDescent="0.25">
      <c r="A646" s="190"/>
      <c r="B646" s="189"/>
      <c r="C646" s="189"/>
      <c r="D646" s="189"/>
      <c r="E646" s="207"/>
      <c r="F646" s="207"/>
      <c r="G646" s="170" t="s">
        <v>9</v>
      </c>
      <c r="H646" s="32">
        <f t="shared" si="128"/>
        <v>0</v>
      </c>
      <c r="I646" s="32">
        <v>0</v>
      </c>
      <c r="J646" s="32">
        <v>0</v>
      </c>
      <c r="K646" s="32">
        <v>0</v>
      </c>
      <c r="L646" s="32">
        <v>0</v>
      </c>
      <c r="M646" s="32">
        <v>0</v>
      </c>
      <c r="N646" s="32">
        <v>0</v>
      </c>
      <c r="O646" s="189"/>
      <c r="P646" s="189"/>
    </row>
    <row r="647" spans="1:16" ht="36" customHeight="1" x14ac:dyDescent="0.25">
      <c r="A647" s="190" t="s">
        <v>3118</v>
      </c>
      <c r="B647" s="189" t="s">
        <v>3108</v>
      </c>
      <c r="C647" s="189" t="s">
        <v>126</v>
      </c>
      <c r="D647" s="189" t="s">
        <v>395</v>
      </c>
      <c r="E647" s="189" t="s">
        <v>3119</v>
      </c>
      <c r="F647" s="205" t="s">
        <v>4116</v>
      </c>
      <c r="G647" s="170" t="s">
        <v>4</v>
      </c>
      <c r="H647" s="32">
        <f>SUM(H648:H651)</f>
        <v>20</v>
      </c>
      <c r="I647" s="32">
        <f t="shared" ref="I647:N647" si="132">SUM(I648:I651)</f>
        <v>0</v>
      </c>
      <c r="J647" s="32">
        <f t="shared" si="132"/>
        <v>0</v>
      </c>
      <c r="K647" s="32">
        <f t="shared" si="132"/>
        <v>0</v>
      </c>
      <c r="L647" s="32">
        <f t="shared" si="132"/>
        <v>0</v>
      </c>
      <c r="M647" s="32">
        <f t="shared" si="132"/>
        <v>10</v>
      </c>
      <c r="N647" s="32">
        <f t="shared" si="132"/>
        <v>10</v>
      </c>
      <c r="O647" s="189">
        <v>4000</v>
      </c>
      <c r="P647" s="189" t="s">
        <v>3120</v>
      </c>
    </row>
    <row r="648" spans="1:16" x14ac:dyDescent="0.25">
      <c r="A648" s="190"/>
      <c r="B648" s="189"/>
      <c r="C648" s="189"/>
      <c r="D648" s="189"/>
      <c r="E648" s="189"/>
      <c r="F648" s="206"/>
      <c r="G648" s="170" t="s">
        <v>6</v>
      </c>
      <c r="H648" s="32">
        <f t="shared" si="128"/>
        <v>0</v>
      </c>
      <c r="I648" s="32">
        <v>0</v>
      </c>
      <c r="J648" s="32">
        <v>0</v>
      </c>
      <c r="K648" s="32">
        <v>0</v>
      </c>
      <c r="L648" s="32">
        <v>0</v>
      </c>
      <c r="M648" s="32">
        <v>0</v>
      </c>
      <c r="N648" s="32">
        <v>0</v>
      </c>
      <c r="O648" s="189"/>
      <c r="P648" s="189"/>
    </row>
    <row r="649" spans="1:16" ht="36" x14ac:dyDescent="0.25">
      <c r="A649" s="190"/>
      <c r="B649" s="189"/>
      <c r="C649" s="189"/>
      <c r="D649" s="189"/>
      <c r="E649" s="189"/>
      <c r="F649" s="206"/>
      <c r="G649" s="170" t="s">
        <v>7</v>
      </c>
      <c r="H649" s="32">
        <f t="shared" si="128"/>
        <v>18</v>
      </c>
      <c r="I649" s="32">
        <v>0</v>
      </c>
      <c r="J649" s="32">
        <v>0</v>
      </c>
      <c r="K649" s="32">
        <v>0</v>
      </c>
      <c r="L649" s="32">
        <v>0</v>
      </c>
      <c r="M649" s="32">
        <v>9</v>
      </c>
      <c r="N649" s="32">
        <v>9</v>
      </c>
      <c r="O649" s="189"/>
      <c r="P649" s="189"/>
    </row>
    <row r="650" spans="1:16" x14ac:dyDescent="0.25">
      <c r="A650" s="190"/>
      <c r="B650" s="189"/>
      <c r="C650" s="189"/>
      <c r="D650" s="189"/>
      <c r="E650" s="189"/>
      <c r="F650" s="206"/>
      <c r="G650" s="170" t="s">
        <v>8</v>
      </c>
      <c r="H650" s="32">
        <f t="shared" si="128"/>
        <v>2</v>
      </c>
      <c r="I650" s="32">
        <v>0</v>
      </c>
      <c r="J650" s="32">
        <v>0</v>
      </c>
      <c r="K650" s="32">
        <v>0</v>
      </c>
      <c r="L650" s="32">
        <v>0</v>
      </c>
      <c r="M650" s="32">
        <v>1</v>
      </c>
      <c r="N650" s="32">
        <v>1</v>
      </c>
      <c r="O650" s="189"/>
      <c r="P650" s="189"/>
    </row>
    <row r="651" spans="1:16" ht="24" x14ac:dyDescent="0.25">
      <c r="A651" s="190"/>
      <c r="B651" s="189"/>
      <c r="C651" s="189"/>
      <c r="D651" s="189"/>
      <c r="E651" s="189"/>
      <c r="F651" s="207"/>
      <c r="G651" s="170" t="s">
        <v>9</v>
      </c>
      <c r="H651" s="32">
        <f t="shared" si="128"/>
        <v>0</v>
      </c>
      <c r="I651" s="32">
        <v>0</v>
      </c>
      <c r="J651" s="32">
        <v>0</v>
      </c>
      <c r="K651" s="32">
        <v>0</v>
      </c>
      <c r="L651" s="32">
        <v>0</v>
      </c>
      <c r="M651" s="32">
        <v>0</v>
      </c>
      <c r="N651" s="32">
        <v>0</v>
      </c>
      <c r="O651" s="189"/>
      <c r="P651" s="189"/>
    </row>
    <row r="652" spans="1:16" ht="36" customHeight="1" x14ac:dyDescent="0.25">
      <c r="A652" s="423" t="s">
        <v>4115</v>
      </c>
      <c r="B652" s="189" t="s">
        <v>3121</v>
      </c>
      <c r="C652" s="189" t="s">
        <v>126</v>
      </c>
      <c r="D652" s="189">
        <v>2029</v>
      </c>
      <c r="E652" s="192">
        <v>200</v>
      </c>
      <c r="F652" s="189" t="s">
        <v>3122</v>
      </c>
      <c r="G652" s="170" t="s">
        <v>4</v>
      </c>
      <c r="H652" s="32">
        <f>SUM(H653:H656)</f>
        <v>33.800000000000004</v>
      </c>
      <c r="I652" s="32">
        <f t="shared" ref="I652:N652" si="133">SUM(I653:I656)</f>
        <v>0</v>
      </c>
      <c r="J652" s="32">
        <f t="shared" si="133"/>
        <v>0</v>
      </c>
      <c r="K652" s="32">
        <f t="shared" si="133"/>
        <v>0</v>
      </c>
      <c r="L652" s="32">
        <f t="shared" si="133"/>
        <v>0</v>
      </c>
      <c r="M652" s="32">
        <f t="shared" si="133"/>
        <v>33.800000000000004</v>
      </c>
      <c r="N652" s="32">
        <f t="shared" si="133"/>
        <v>0</v>
      </c>
      <c r="O652" s="189">
        <v>839</v>
      </c>
      <c r="P652" s="189" t="s">
        <v>482</v>
      </c>
    </row>
    <row r="653" spans="1:16" x14ac:dyDescent="0.25">
      <c r="A653" s="424"/>
      <c r="B653" s="189"/>
      <c r="C653" s="189"/>
      <c r="D653" s="189"/>
      <c r="E653" s="192"/>
      <c r="F653" s="189"/>
      <c r="G653" s="170" t="s">
        <v>259</v>
      </c>
      <c r="H653" s="32">
        <f t="shared" si="128"/>
        <v>0</v>
      </c>
      <c r="I653" s="32">
        <v>0</v>
      </c>
      <c r="J653" s="32">
        <v>0</v>
      </c>
      <c r="K653" s="32">
        <v>0</v>
      </c>
      <c r="L653" s="32">
        <v>0</v>
      </c>
      <c r="M653" s="32">
        <v>0</v>
      </c>
      <c r="N653" s="32">
        <v>0</v>
      </c>
      <c r="O653" s="189"/>
      <c r="P653" s="189"/>
    </row>
    <row r="654" spans="1:16" ht="36" x14ac:dyDescent="0.25">
      <c r="A654" s="424"/>
      <c r="B654" s="189"/>
      <c r="C654" s="189"/>
      <c r="D654" s="189"/>
      <c r="E654" s="192"/>
      <c r="F654" s="189"/>
      <c r="G654" s="170" t="s">
        <v>7</v>
      </c>
      <c r="H654" s="32">
        <f t="shared" si="128"/>
        <v>32.1</v>
      </c>
      <c r="I654" s="32">
        <v>0</v>
      </c>
      <c r="J654" s="32">
        <v>0</v>
      </c>
      <c r="K654" s="32">
        <v>0</v>
      </c>
      <c r="L654" s="32">
        <v>0</v>
      </c>
      <c r="M654" s="32">
        <v>32.1</v>
      </c>
      <c r="N654" s="32">
        <v>0</v>
      </c>
      <c r="O654" s="189"/>
      <c r="P654" s="189"/>
    </row>
    <row r="655" spans="1:16" x14ac:dyDescent="0.25">
      <c r="A655" s="424"/>
      <c r="B655" s="189"/>
      <c r="C655" s="189"/>
      <c r="D655" s="189"/>
      <c r="E655" s="192"/>
      <c r="F655" s="189"/>
      <c r="G655" s="170" t="s">
        <v>8</v>
      </c>
      <c r="H655" s="32">
        <f t="shared" si="128"/>
        <v>1.7</v>
      </c>
      <c r="I655" s="32">
        <v>0</v>
      </c>
      <c r="J655" s="32">
        <v>0</v>
      </c>
      <c r="K655" s="32">
        <v>0</v>
      </c>
      <c r="L655" s="32">
        <v>0</v>
      </c>
      <c r="M655" s="32">
        <v>1.7</v>
      </c>
      <c r="N655" s="32">
        <v>0</v>
      </c>
      <c r="O655" s="189"/>
      <c r="P655" s="189"/>
    </row>
    <row r="656" spans="1:16" ht="24" x14ac:dyDescent="0.25">
      <c r="A656" s="425"/>
      <c r="B656" s="189"/>
      <c r="C656" s="189"/>
      <c r="D656" s="189"/>
      <c r="E656" s="192"/>
      <c r="F656" s="189"/>
      <c r="G656" s="170" t="s">
        <v>9</v>
      </c>
      <c r="H656" s="32">
        <f t="shared" si="128"/>
        <v>0</v>
      </c>
      <c r="I656" s="32">
        <v>0</v>
      </c>
      <c r="J656" s="32">
        <v>0</v>
      </c>
      <c r="K656" s="32">
        <v>0</v>
      </c>
      <c r="L656" s="32">
        <v>0</v>
      </c>
      <c r="M656" s="32">
        <v>0</v>
      </c>
      <c r="N656" s="32">
        <v>0</v>
      </c>
      <c r="O656" s="189"/>
      <c r="P656" s="189"/>
    </row>
    <row r="657" spans="1:16" ht="72" customHeight="1" x14ac:dyDescent="0.25">
      <c r="A657" s="190" t="s">
        <v>3123</v>
      </c>
      <c r="B657" s="189" t="s">
        <v>3124</v>
      </c>
      <c r="C657" s="189" t="s">
        <v>126</v>
      </c>
      <c r="D657" s="189">
        <v>2026</v>
      </c>
      <c r="E657" s="189">
        <v>400</v>
      </c>
      <c r="F657" s="189" t="s">
        <v>3125</v>
      </c>
      <c r="G657" s="170" t="s">
        <v>4</v>
      </c>
      <c r="H657" s="32">
        <f>SUM(H658:H661)</f>
        <v>15.3</v>
      </c>
      <c r="I657" s="32">
        <f t="shared" ref="I657:N657" si="134">SUM(I658:I661)</f>
        <v>0</v>
      </c>
      <c r="J657" s="32">
        <f t="shared" si="134"/>
        <v>15.3</v>
      </c>
      <c r="K657" s="32">
        <f t="shared" si="134"/>
        <v>0</v>
      </c>
      <c r="L657" s="32">
        <f t="shared" si="134"/>
        <v>0</v>
      </c>
      <c r="M657" s="32">
        <f t="shared" si="134"/>
        <v>0</v>
      </c>
      <c r="N657" s="32">
        <f t="shared" si="134"/>
        <v>0</v>
      </c>
      <c r="O657" s="189">
        <v>925</v>
      </c>
      <c r="P657" s="189" t="s">
        <v>482</v>
      </c>
    </row>
    <row r="658" spans="1:16" x14ac:dyDescent="0.25">
      <c r="A658" s="190"/>
      <c r="B658" s="189"/>
      <c r="C658" s="189"/>
      <c r="D658" s="189"/>
      <c r="E658" s="189"/>
      <c r="F658" s="189"/>
      <c r="G658" s="170" t="s">
        <v>259</v>
      </c>
      <c r="H658" s="32">
        <f t="shared" si="128"/>
        <v>0</v>
      </c>
      <c r="I658" s="32">
        <v>0</v>
      </c>
      <c r="J658" s="32">
        <v>0</v>
      </c>
      <c r="K658" s="32">
        <v>0</v>
      </c>
      <c r="L658" s="32">
        <v>0</v>
      </c>
      <c r="M658" s="32">
        <v>0</v>
      </c>
      <c r="N658" s="32">
        <v>0</v>
      </c>
      <c r="O658" s="189"/>
      <c r="P658" s="189"/>
    </row>
    <row r="659" spans="1:16" ht="36" x14ac:dyDescent="0.25">
      <c r="A659" s="190"/>
      <c r="B659" s="189"/>
      <c r="C659" s="189"/>
      <c r="D659" s="189"/>
      <c r="E659" s="189"/>
      <c r="F659" s="189"/>
      <c r="G659" s="170" t="s">
        <v>7</v>
      </c>
      <c r="H659" s="32">
        <f t="shared" si="128"/>
        <v>14.5</v>
      </c>
      <c r="I659" s="32">
        <v>0</v>
      </c>
      <c r="J659" s="32">
        <v>14.5</v>
      </c>
      <c r="K659" s="32">
        <v>0</v>
      </c>
      <c r="L659" s="32">
        <v>0</v>
      </c>
      <c r="M659" s="32">
        <v>0</v>
      </c>
      <c r="N659" s="32">
        <v>0</v>
      </c>
      <c r="O659" s="189"/>
      <c r="P659" s="189"/>
    </row>
    <row r="660" spans="1:16" x14ac:dyDescent="0.25">
      <c r="A660" s="190"/>
      <c r="B660" s="189"/>
      <c r="C660" s="189"/>
      <c r="D660" s="189"/>
      <c r="E660" s="189"/>
      <c r="F660" s="189"/>
      <c r="G660" s="170" t="s">
        <v>8</v>
      </c>
      <c r="H660" s="32">
        <f t="shared" si="128"/>
        <v>0.8</v>
      </c>
      <c r="I660" s="32">
        <v>0</v>
      </c>
      <c r="J660" s="32">
        <v>0.8</v>
      </c>
      <c r="K660" s="32">
        <v>0</v>
      </c>
      <c r="L660" s="32">
        <v>0</v>
      </c>
      <c r="M660" s="32">
        <v>0</v>
      </c>
      <c r="N660" s="32">
        <v>0</v>
      </c>
      <c r="O660" s="189"/>
      <c r="P660" s="189"/>
    </row>
    <row r="661" spans="1:16" ht="24" x14ac:dyDescent="0.25">
      <c r="A661" s="190"/>
      <c r="B661" s="189"/>
      <c r="C661" s="189"/>
      <c r="D661" s="189"/>
      <c r="E661" s="189"/>
      <c r="F661" s="189"/>
      <c r="G661" s="170" t="s">
        <v>9</v>
      </c>
      <c r="H661" s="32">
        <f t="shared" si="128"/>
        <v>0</v>
      </c>
      <c r="I661" s="32">
        <v>0</v>
      </c>
      <c r="J661" s="32">
        <v>0</v>
      </c>
      <c r="K661" s="32">
        <v>0</v>
      </c>
      <c r="L661" s="32">
        <v>0</v>
      </c>
      <c r="M661" s="32">
        <v>0</v>
      </c>
      <c r="N661" s="32">
        <v>0</v>
      </c>
      <c r="O661" s="189"/>
      <c r="P661" s="189"/>
    </row>
    <row r="662" spans="1:16" ht="48.75" customHeight="1" x14ac:dyDescent="0.25">
      <c r="A662" s="190" t="s">
        <v>3126</v>
      </c>
      <c r="B662" s="189" t="s">
        <v>3127</v>
      </c>
      <c r="C662" s="189" t="s">
        <v>126</v>
      </c>
      <c r="D662" s="189">
        <v>2027</v>
      </c>
      <c r="E662" s="189">
        <v>200</v>
      </c>
      <c r="F662" s="189" t="s">
        <v>3128</v>
      </c>
      <c r="G662" s="170" t="s">
        <v>4</v>
      </c>
      <c r="H662" s="32">
        <f>SUM(H663:H666)</f>
        <v>11.8</v>
      </c>
      <c r="I662" s="32">
        <f t="shared" ref="I662:N662" si="135">SUM(I663:I666)</f>
        <v>0</v>
      </c>
      <c r="J662" s="32">
        <f t="shared" si="135"/>
        <v>0</v>
      </c>
      <c r="K662" s="32">
        <f t="shared" si="135"/>
        <v>11.8</v>
      </c>
      <c r="L662" s="32">
        <f t="shared" si="135"/>
        <v>0</v>
      </c>
      <c r="M662" s="32">
        <f t="shared" si="135"/>
        <v>0</v>
      </c>
      <c r="N662" s="32">
        <f t="shared" si="135"/>
        <v>0</v>
      </c>
      <c r="O662" s="189">
        <v>293</v>
      </c>
      <c r="P662" s="431"/>
    </row>
    <row r="663" spans="1:16" ht="23.25" customHeight="1" x14ac:dyDescent="0.25">
      <c r="A663" s="190"/>
      <c r="B663" s="189"/>
      <c r="C663" s="189"/>
      <c r="D663" s="189"/>
      <c r="E663" s="189"/>
      <c r="F663" s="189"/>
      <c r="G663" s="170" t="s">
        <v>259</v>
      </c>
      <c r="H663" s="32">
        <f t="shared" si="128"/>
        <v>0</v>
      </c>
      <c r="I663" s="32">
        <v>0</v>
      </c>
      <c r="J663" s="32">
        <v>0</v>
      </c>
      <c r="K663" s="32">
        <v>0</v>
      </c>
      <c r="L663" s="32">
        <v>0</v>
      </c>
      <c r="M663" s="32">
        <v>0</v>
      </c>
      <c r="N663" s="32">
        <v>0</v>
      </c>
      <c r="O663" s="189"/>
      <c r="P663" s="431"/>
    </row>
    <row r="664" spans="1:16" ht="36" x14ac:dyDescent="0.25">
      <c r="A664" s="190"/>
      <c r="B664" s="189"/>
      <c r="C664" s="189"/>
      <c r="D664" s="189"/>
      <c r="E664" s="189"/>
      <c r="F664" s="189"/>
      <c r="G664" s="170" t="s">
        <v>7</v>
      </c>
      <c r="H664" s="32">
        <f t="shared" si="128"/>
        <v>11.3</v>
      </c>
      <c r="I664" s="32">
        <v>0</v>
      </c>
      <c r="J664" s="32">
        <v>0</v>
      </c>
      <c r="K664" s="32">
        <v>11.3</v>
      </c>
      <c r="L664" s="32">
        <v>0</v>
      </c>
      <c r="M664" s="32">
        <v>0</v>
      </c>
      <c r="N664" s="32">
        <v>0</v>
      </c>
      <c r="O664" s="189"/>
      <c r="P664" s="431"/>
    </row>
    <row r="665" spans="1:16" x14ac:dyDescent="0.25">
      <c r="A665" s="190"/>
      <c r="B665" s="189"/>
      <c r="C665" s="189"/>
      <c r="D665" s="189"/>
      <c r="E665" s="189"/>
      <c r="F665" s="189"/>
      <c r="G665" s="170" t="s">
        <v>8</v>
      </c>
      <c r="H665" s="32">
        <f t="shared" si="128"/>
        <v>0.5</v>
      </c>
      <c r="I665" s="32">
        <v>0</v>
      </c>
      <c r="J665" s="32">
        <v>0</v>
      </c>
      <c r="K665" s="32">
        <v>0.5</v>
      </c>
      <c r="L665" s="32">
        <v>0</v>
      </c>
      <c r="M665" s="32">
        <v>0</v>
      </c>
      <c r="N665" s="32">
        <v>0</v>
      </c>
      <c r="O665" s="189"/>
      <c r="P665" s="431"/>
    </row>
    <row r="666" spans="1:16" ht="24" x14ac:dyDescent="0.25">
      <c r="A666" s="190"/>
      <c r="B666" s="189"/>
      <c r="C666" s="189"/>
      <c r="D666" s="189"/>
      <c r="E666" s="189"/>
      <c r="F666" s="189"/>
      <c r="G666" s="170" t="s">
        <v>9</v>
      </c>
      <c r="H666" s="32">
        <f t="shared" si="128"/>
        <v>0</v>
      </c>
      <c r="I666" s="32">
        <v>0</v>
      </c>
      <c r="J666" s="32">
        <v>0</v>
      </c>
      <c r="K666" s="32">
        <v>0</v>
      </c>
      <c r="L666" s="32">
        <v>0</v>
      </c>
      <c r="M666" s="32">
        <v>0</v>
      </c>
      <c r="N666" s="32">
        <v>0</v>
      </c>
      <c r="O666" s="189"/>
      <c r="P666" s="431"/>
    </row>
    <row r="667" spans="1:16" ht="36" customHeight="1" x14ac:dyDescent="0.25">
      <c r="A667" s="190" t="s">
        <v>3129</v>
      </c>
      <c r="B667" s="189" t="s">
        <v>3127</v>
      </c>
      <c r="C667" s="189" t="s">
        <v>126</v>
      </c>
      <c r="D667" s="189">
        <v>2027</v>
      </c>
      <c r="E667" s="189">
        <v>200</v>
      </c>
      <c r="F667" s="189" t="s">
        <v>3130</v>
      </c>
      <c r="G667" s="170" t="s">
        <v>4</v>
      </c>
      <c r="H667" s="32">
        <f>SUM(H668:H671)</f>
        <v>10.7</v>
      </c>
      <c r="I667" s="32">
        <f t="shared" ref="I667:N667" si="136">SUM(I668:I671)</f>
        <v>0</v>
      </c>
      <c r="J667" s="32">
        <f t="shared" si="136"/>
        <v>0</v>
      </c>
      <c r="K667" s="32">
        <f t="shared" si="136"/>
        <v>10.7</v>
      </c>
      <c r="L667" s="32">
        <f t="shared" si="136"/>
        <v>0</v>
      </c>
      <c r="M667" s="32">
        <f t="shared" si="136"/>
        <v>0</v>
      </c>
      <c r="N667" s="32">
        <f t="shared" si="136"/>
        <v>0</v>
      </c>
      <c r="O667" s="189">
        <v>648</v>
      </c>
      <c r="P667" s="431"/>
    </row>
    <row r="668" spans="1:16" x14ac:dyDescent="0.25">
      <c r="A668" s="190"/>
      <c r="B668" s="189"/>
      <c r="C668" s="189"/>
      <c r="D668" s="189"/>
      <c r="E668" s="189"/>
      <c r="F668" s="189"/>
      <c r="G668" s="170" t="s">
        <v>259</v>
      </c>
      <c r="H668" s="32">
        <f t="shared" si="128"/>
        <v>0</v>
      </c>
      <c r="I668" s="32">
        <v>0</v>
      </c>
      <c r="J668" s="32">
        <v>0</v>
      </c>
      <c r="K668" s="32">
        <v>0</v>
      </c>
      <c r="L668" s="32">
        <v>0</v>
      </c>
      <c r="M668" s="32">
        <v>0</v>
      </c>
      <c r="N668" s="32">
        <v>0</v>
      </c>
      <c r="O668" s="189"/>
      <c r="P668" s="431"/>
    </row>
    <row r="669" spans="1:16" ht="36" x14ac:dyDescent="0.25">
      <c r="A669" s="190"/>
      <c r="B669" s="189"/>
      <c r="C669" s="189"/>
      <c r="D669" s="189"/>
      <c r="E669" s="189"/>
      <c r="F669" s="189"/>
      <c r="G669" s="170" t="s">
        <v>7</v>
      </c>
      <c r="H669" s="32">
        <f t="shared" si="128"/>
        <v>10.199999999999999</v>
      </c>
      <c r="I669" s="32">
        <v>0</v>
      </c>
      <c r="J669" s="32">
        <v>0</v>
      </c>
      <c r="K669" s="32">
        <v>10.199999999999999</v>
      </c>
      <c r="L669" s="32">
        <v>0</v>
      </c>
      <c r="M669" s="32">
        <v>0</v>
      </c>
      <c r="N669" s="32">
        <v>0</v>
      </c>
      <c r="O669" s="189"/>
      <c r="P669" s="431"/>
    </row>
    <row r="670" spans="1:16" x14ac:dyDescent="0.25">
      <c r="A670" s="190"/>
      <c r="B670" s="189"/>
      <c r="C670" s="189"/>
      <c r="D670" s="189"/>
      <c r="E670" s="189"/>
      <c r="F670" s="189"/>
      <c r="G670" s="170" t="s">
        <v>8</v>
      </c>
      <c r="H670" s="32">
        <f t="shared" si="128"/>
        <v>0.5</v>
      </c>
      <c r="I670" s="32">
        <v>0</v>
      </c>
      <c r="J670" s="32">
        <v>0</v>
      </c>
      <c r="K670" s="32">
        <v>0.5</v>
      </c>
      <c r="L670" s="32">
        <v>0</v>
      </c>
      <c r="M670" s="32">
        <v>0</v>
      </c>
      <c r="N670" s="32">
        <v>0</v>
      </c>
      <c r="O670" s="189"/>
      <c r="P670" s="431"/>
    </row>
    <row r="671" spans="1:16" ht="24" x14ac:dyDescent="0.25">
      <c r="A671" s="190"/>
      <c r="B671" s="189"/>
      <c r="C671" s="189"/>
      <c r="D671" s="189"/>
      <c r="E671" s="189"/>
      <c r="F671" s="189"/>
      <c r="G671" s="170" t="s">
        <v>9</v>
      </c>
      <c r="H671" s="32">
        <f t="shared" si="128"/>
        <v>0</v>
      </c>
      <c r="I671" s="32">
        <v>0</v>
      </c>
      <c r="J671" s="32">
        <v>0</v>
      </c>
      <c r="K671" s="32">
        <v>0</v>
      </c>
      <c r="L671" s="32">
        <v>0</v>
      </c>
      <c r="M671" s="32">
        <v>0</v>
      </c>
      <c r="N671" s="32">
        <v>0</v>
      </c>
      <c r="O671" s="189"/>
      <c r="P671" s="431"/>
    </row>
    <row r="672" spans="1:16" ht="36" customHeight="1" x14ac:dyDescent="0.25">
      <c r="A672" s="190" t="s">
        <v>3131</v>
      </c>
      <c r="B672" s="189" t="s">
        <v>3127</v>
      </c>
      <c r="C672" s="189" t="s">
        <v>126</v>
      </c>
      <c r="D672" s="189">
        <v>2030</v>
      </c>
      <c r="E672" s="189">
        <v>250</v>
      </c>
      <c r="F672" s="205" t="s">
        <v>4114</v>
      </c>
      <c r="G672" s="170" t="s">
        <v>4</v>
      </c>
      <c r="H672" s="32">
        <f>SUM(H673:H676)</f>
        <v>25.2</v>
      </c>
      <c r="I672" s="32">
        <f t="shared" ref="I672:N672" si="137">SUM(I673:I676)</f>
        <v>0</v>
      </c>
      <c r="J672" s="32">
        <f t="shared" si="137"/>
        <v>0</v>
      </c>
      <c r="K672" s="32">
        <f t="shared" si="137"/>
        <v>0</v>
      </c>
      <c r="L672" s="32">
        <f t="shared" si="137"/>
        <v>0</v>
      </c>
      <c r="M672" s="32">
        <f t="shared" si="137"/>
        <v>0</v>
      </c>
      <c r="N672" s="32">
        <f t="shared" si="137"/>
        <v>25.2</v>
      </c>
      <c r="O672" s="189">
        <v>1174</v>
      </c>
      <c r="P672" s="189" t="s">
        <v>1394</v>
      </c>
    </row>
    <row r="673" spans="1:16" x14ac:dyDescent="0.25">
      <c r="A673" s="190"/>
      <c r="B673" s="189"/>
      <c r="C673" s="189"/>
      <c r="D673" s="189"/>
      <c r="E673" s="189"/>
      <c r="F673" s="206"/>
      <c r="G673" s="170" t="s">
        <v>259</v>
      </c>
      <c r="H673" s="32">
        <f t="shared" si="128"/>
        <v>0</v>
      </c>
      <c r="I673" s="32">
        <v>0</v>
      </c>
      <c r="J673" s="32">
        <v>0</v>
      </c>
      <c r="K673" s="32">
        <v>0</v>
      </c>
      <c r="L673" s="32">
        <v>0</v>
      </c>
      <c r="M673" s="32">
        <v>0</v>
      </c>
      <c r="N673" s="32">
        <v>0</v>
      </c>
      <c r="O673" s="189"/>
      <c r="P673" s="189"/>
    </row>
    <row r="674" spans="1:16" ht="36" x14ac:dyDescent="0.25">
      <c r="A674" s="190"/>
      <c r="B674" s="189"/>
      <c r="C674" s="189"/>
      <c r="D674" s="189"/>
      <c r="E674" s="189"/>
      <c r="F674" s="206"/>
      <c r="G674" s="170" t="s">
        <v>7</v>
      </c>
      <c r="H674" s="32">
        <f t="shared" si="128"/>
        <v>23.9</v>
      </c>
      <c r="I674" s="32">
        <v>0</v>
      </c>
      <c r="J674" s="32">
        <v>0</v>
      </c>
      <c r="K674" s="32">
        <v>0</v>
      </c>
      <c r="L674" s="32">
        <v>0</v>
      </c>
      <c r="M674" s="32">
        <v>0</v>
      </c>
      <c r="N674" s="32">
        <v>23.9</v>
      </c>
      <c r="O674" s="189"/>
      <c r="P674" s="189"/>
    </row>
    <row r="675" spans="1:16" x14ac:dyDescent="0.25">
      <c r="A675" s="190"/>
      <c r="B675" s="189"/>
      <c r="C675" s="189"/>
      <c r="D675" s="189"/>
      <c r="E675" s="189"/>
      <c r="F675" s="206"/>
      <c r="G675" s="170" t="s">
        <v>8</v>
      </c>
      <c r="H675" s="32">
        <f t="shared" si="128"/>
        <v>1.3</v>
      </c>
      <c r="I675" s="32">
        <v>0</v>
      </c>
      <c r="J675" s="32">
        <v>0</v>
      </c>
      <c r="K675" s="32">
        <v>0</v>
      </c>
      <c r="L675" s="32">
        <v>0</v>
      </c>
      <c r="M675" s="32">
        <v>0</v>
      </c>
      <c r="N675" s="32">
        <v>1.3</v>
      </c>
      <c r="O675" s="189"/>
      <c r="P675" s="189"/>
    </row>
    <row r="676" spans="1:16" ht="24" x14ac:dyDescent="0.25">
      <c r="A676" s="190"/>
      <c r="B676" s="189"/>
      <c r="C676" s="189"/>
      <c r="D676" s="189"/>
      <c r="E676" s="189"/>
      <c r="F676" s="207"/>
      <c r="G676" s="170" t="s">
        <v>9</v>
      </c>
      <c r="H676" s="32">
        <f t="shared" si="128"/>
        <v>0</v>
      </c>
      <c r="I676" s="32">
        <v>0</v>
      </c>
      <c r="J676" s="32">
        <v>0</v>
      </c>
      <c r="K676" s="32">
        <v>0</v>
      </c>
      <c r="L676" s="32">
        <v>0</v>
      </c>
      <c r="M676" s="32">
        <v>0</v>
      </c>
      <c r="N676" s="32">
        <v>0</v>
      </c>
      <c r="O676" s="189"/>
      <c r="P676" s="189"/>
    </row>
    <row r="677" spans="1:16" ht="49.5" customHeight="1" x14ac:dyDescent="0.25">
      <c r="A677" s="190" t="s">
        <v>3132</v>
      </c>
      <c r="B677" s="189" t="s">
        <v>3127</v>
      </c>
      <c r="C677" s="189" t="s">
        <v>126</v>
      </c>
      <c r="D677" s="189">
        <v>2029</v>
      </c>
      <c r="E677" s="189">
        <v>379.9</v>
      </c>
      <c r="F677" s="205" t="s">
        <v>4113</v>
      </c>
      <c r="G677" s="170" t="s">
        <v>4</v>
      </c>
      <c r="H677" s="32">
        <f>SUM(H678:H681)</f>
        <v>27.5</v>
      </c>
      <c r="I677" s="32">
        <f t="shared" ref="I677:N677" si="138">SUM(I678:I681)</f>
        <v>0</v>
      </c>
      <c r="J677" s="32">
        <f t="shared" si="138"/>
        <v>0</v>
      </c>
      <c r="K677" s="32">
        <f t="shared" si="138"/>
        <v>0</v>
      </c>
      <c r="L677" s="32">
        <f t="shared" si="138"/>
        <v>0</v>
      </c>
      <c r="M677" s="32">
        <f t="shared" si="138"/>
        <v>27.5</v>
      </c>
      <c r="N677" s="32">
        <f t="shared" si="138"/>
        <v>0</v>
      </c>
      <c r="O677" s="204">
        <v>32000</v>
      </c>
      <c r="P677" s="189" t="s">
        <v>1394</v>
      </c>
    </row>
    <row r="678" spans="1:16" x14ac:dyDescent="0.25">
      <c r="A678" s="190"/>
      <c r="B678" s="189"/>
      <c r="C678" s="189"/>
      <c r="D678" s="189"/>
      <c r="E678" s="189"/>
      <c r="F678" s="206"/>
      <c r="G678" s="170" t="s">
        <v>259</v>
      </c>
      <c r="H678" s="32">
        <f t="shared" si="128"/>
        <v>0</v>
      </c>
      <c r="I678" s="32">
        <v>0</v>
      </c>
      <c r="J678" s="32">
        <v>0</v>
      </c>
      <c r="K678" s="32">
        <v>0</v>
      </c>
      <c r="L678" s="32">
        <v>0</v>
      </c>
      <c r="M678" s="32">
        <v>0</v>
      </c>
      <c r="N678" s="32">
        <v>0</v>
      </c>
      <c r="O678" s="204"/>
      <c r="P678" s="189"/>
    </row>
    <row r="679" spans="1:16" ht="36" x14ac:dyDescent="0.25">
      <c r="A679" s="190"/>
      <c r="B679" s="189"/>
      <c r="C679" s="189"/>
      <c r="D679" s="189"/>
      <c r="E679" s="189"/>
      <c r="F679" s="206"/>
      <c r="G679" s="170" t="s">
        <v>7</v>
      </c>
      <c r="H679" s="32">
        <f t="shared" si="128"/>
        <v>26.1</v>
      </c>
      <c r="I679" s="32">
        <v>0</v>
      </c>
      <c r="J679" s="32">
        <v>0</v>
      </c>
      <c r="K679" s="32">
        <v>0</v>
      </c>
      <c r="L679" s="32">
        <v>0</v>
      </c>
      <c r="M679" s="32">
        <v>26.1</v>
      </c>
      <c r="N679" s="32">
        <v>0</v>
      </c>
      <c r="O679" s="204"/>
      <c r="P679" s="189"/>
    </row>
    <row r="680" spans="1:16" x14ac:dyDescent="0.25">
      <c r="A680" s="190"/>
      <c r="B680" s="189"/>
      <c r="C680" s="189"/>
      <c r="D680" s="189"/>
      <c r="E680" s="189"/>
      <c r="F680" s="206"/>
      <c r="G680" s="170" t="s">
        <v>8</v>
      </c>
      <c r="H680" s="32">
        <f t="shared" si="128"/>
        <v>1.4</v>
      </c>
      <c r="I680" s="32">
        <v>0</v>
      </c>
      <c r="J680" s="32">
        <v>0</v>
      </c>
      <c r="K680" s="32">
        <v>0</v>
      </c>
      <c r="L680" s="32">
        <v>0</v>
      </c>
      <c r="M680" s="32">
        <v>1.4</v>
      </c>
      <c r="N680" s="32">
        <v>0</v>
      </c>
      <c r="O680" s="204"/>
      <c r="P680" s="189"/>
    </row>
    <row r="681" spans="1:16" ht="24" x14ac:dyDescent="0.25">
      <c r="A681" s="190"/>
      <c r="B681" s="189"/>
      <c r="C681" s="189"/>
      <c r="D681" s="189"/>
      <c r="E681" s="189"/>
      <c r="F681" s="207"/>
      <c r="G681" s="170" t="s">
        <v>9</v>
      </c>
      <c r="H681" s="32">
        <f t="shared" si="128"/>
        <v>0</v>
      </c>
      <c r="I681" s="32">
        <v>0</v>
      </c>
      <c r="J681" s="32">
        <v>0</v>
      </c>
      <c r="K681" s="32">
        <v>0</v>
      </c>
      <c r="L681" s="32">
        <v>0</v>
      </c>
      <c r="M681" s="32">
        <v>0</v>
      </c>
      <c r="N681" s="32">
        <v>0</v>
      </c>
      <c r="O681" s="204"/>
      <c r="P681" s="189"/>
    </row>
    <row r="682" spans="1:16" ht="76.5" customHeight="1" x14ac:dyDescent="0.25">
      <c r="A682" s="190" t="s">
        <v>3133</v>
      </c>
      <c r="B682" s="189" t="s">
        <v>3134</v>
      </c>
      <c r="C682" s="189" t="s">
        <v>126</v>
      </c>
      <c r="D682" s="189">
        <v>2025</v>
      </c>
      <c r="E682" s="189">
        <v>150.19999999999999</v>
      </c>
      <c r="F682" s="189" t="s">
        <v>3135</v>
      </c>
      <c r="G682" s="170" t="s">
        <v>4</v>
      </c>
      <c r="H682" s="32">
        <f>SUM(H683:H686)</f>
        <v>15.100000000000001</v>
      </c>
      <c r="I682" s="32">
        <f t="shared" ref="I682:N682" si="139">SUM(I683:I686)</f>
        <v>15.100000000000001</v>
      </c>
      <c r="J682" s="32">
        <f t="shared" si="139"/>
        <v>0</v>
      </c>
      <c r="K682" s="32">
        <f t="shared" si="139"/>
        <v>0</v>
      </c>
      <c r="L682" s="32">
        <f t="shared" si="139"/>
        <v>0</v>
      </c>
      <c r="M682" s="32">
        <f t="shared" si="139"/>
        <v>0</v>
      </c>
      <c r="N682" s="32">
        <f t="shared" si="139"/>
        <v>0</v>
      </c>
      <c r="O682" s="189">
        <v>120</v>
      </c>
      <c r="P682" s="189" t="s">
        <v>1394</v>
      </c>
    </row>
    <row r="683" spans="1:16" x14ac:dyDescent="0.25">
      <c r="A683" s="190"/>
      <c r="B683" s="189"/>
      <c r="C683" s="189"/>
      <c r="D683" s="189"/>
      <c r="E683" s="189"/>
      <c r="F683" s="189"/>
      <c r="G683" s="170" t="s">
        <v>259</v>
      </c>
      <c r="H683" s="32">
        <f t="shared" si="128"/>
        <v>13.5</v>
      </c>
      <c r="I683" s="32">
        <v>13.5</v>
      </c>
      <c r="J683" s="32">
        <v>0</v>
      </c>
      <c r="K683" s="32">
        <v>0</v>
      </c>
      <c r="L683" s="32">
        <v>0</v>
      </c>
      <c r="M683" s="32">
        <v>0</v>
      </c>
      <c r="N683" s="32">
        <v>0</v>
      </c>
      <c r="O683" s="189"/>
      <c r="P683" s="189"/>
    </row>
    <row r="684" spans="1:16" ht="36" x14ac:dyDescent="0.25">
      <c r="A684" s="190"/>
      <c r="B684" s="189"/>
      <c r="C684" s="189"/>
      <c r="D684" s="189"/>
      <c r="E684" s="189"/>
      <c r="F684" s="189"/>
      <c r="G684" s="170" t="s">
        <v>7</v>
      </c>
      <c r="H684" s="32">
        <f t="shared" si="128"/>
        <v>0.8</v>
      </c>
      <c r="I684" s="32">
        <v>0.8</v>
      </c>
      <c r="J684" s="32">
        <v>0</v>
      </c>
      <c r="K684" s="32">
        <v>0</v>
      </c>
      <c r="L684" s="32">
        <v>0</v>
      </c>
      <c r="M684" s="32">
        <v>0</v>
      </c>
      <c r="N684" s="32">
        <v>0</v>
      </c>
      <c r="O684" s="189"/>
      <c r="P684" s="189"/>
    </row>
    <row r="685" spans="1:16" x14ac:dyDescent="0.25">
      <c r="A685" s="190"/>
      <c r="B685" s="189"/>
      <c r="C685" s="189"/>
      <c r="D685" s="189"/>
      <c r="E685" s="189"/>
      <c r="F685" s="189"/>
      <c r="G685" s="170" t="s">
        <v>8</v>
      </c>
      <c r="H685" s="32">
        <f t="shared" si="128"/>
        <v>0.8</v>
      </c>
      <c r="I685" s="32">
        <v>0.8</v>
      </c>
      <c r="J685" s="32">
        <v>0</v>
      </c>
      <c r="K685" s="32">
        <v>0</v>
      </c>
      <c r="L685" s="32">
        <v>0</v>
      </c>
      <c r="M685" s="32">
        <v>0</v>
      </c>
      <c r="N685" s="32">
        <v>0</v>
      </c>
      <c r="O685" s="189"/>
      <c r="P685" s="189"/>
    </row>
    <row r="686" spans="1:16" ht="24" x14ac:dyDescent="0.25">
      <c r="A686" s="190"/>
      <c r="B686" s="189"/>
      <c r="C686" s="189"/>
      <c r="D686" s="189"/>
      <c r="E686" s="189"/>
      <c r="F686" s="189"/>
      <c r="G686" s="170" t="s">
        <v>9</v>
      </c>
      <c r="H686" s="32">
        <f t="shared" si="128"/>
        <v>0</v>
      </c>
      <c r="I686" s="32">
        <v>0</v>
      </c>
      <c r="J686" s="32">
        <v>0</v>
      </c>
      <c r="K686" s="32">
        <v>0</v>
      </c>
      <c r="L686" s="32">
        <v>0</v>
      </c>
      <c r="M686" s="32">
        <v>0</v>
      </c>
      <c r="N686" s="32">
        <v>0</v>
      </c>
      <c r="O686" s="189"/>
      <c r="P686" s="189"/>
    </row>
    <row r="687" spans="1:16" ht="36" customHeight="1" x14ac:dyDescent="0.25">
      <c r="A687" s="190" t="s">
        <v>3136</v>
      </c>
      <c r="B687" s="189" t="s">
        <v>3127</v>
      </c>
      <c r="C687" s="189" t="s">
        <v>126</v>
      </c>
      <c r="D687" s="189">
        <v>2030</v>
      </c>
      <c r="E687" s="189">
        <v>200</v>
      </c>
      <c r="F687" s="189" t="s">
        <v>3137</v>
      </c>
      <c r="G687" s="170" t="s">
        <v>4</v>
      </c>
      <c r="H687" s="32">
        <f>SUM(H688:H691)</f>
        <v>15</v>
      </c>
      <c r="I687" s="32">
        <f t="shared" ref="I687:N687" si="140">SUM(I688:I691)</f>
        <v>0</v>
      </c>
      <c r="J687" s="32">
        <f t="shared" si="140"/>
        <v>0</v>
      </c>
      <c r="K687" s="32">
        <f t="shared" si="140"/>
        <v>0</v>
      </c>
      <c r="L687" s="32">
        <f t="shared" si="140"/>
        <v>0</v>
      </c>
      <c r="M687" s="32">
        <f t="shared" si="140"/>
        <v>0</v>
      </c>
      <c r="N687" s="32">
        <f t="shared" si="140"/>
        <v>15</v>
      </c>
      <c r="O687" s="189">
        <v>1221</v>
      </c>
      <c r="P687" s="189" t="s">
        <v>1394</v>
      </c>
    </row>
    <row r="688" spans="1:16" x14ac:dyDescent="0.25">
      <c r="A688" s="190"/>
      <c r="B688" s="189"/>
      <c r="C688" s="189"/>
      <c r="D688" s="189"/>
      <c r="E688" s="189"/>
      <c r="F688" s="189"/>
      <c r="G688" s="170" t="s">
        <v>259</v>
      </c>
      <c r="H688" s="32">
        <f t="shared" si="128"/>
        <v>0</v>
      </c>
      <c r="I688" s="32">
        <v>0</v>
      </c>
      <c r="J688" s="32">
        <v>0</v>
      </c>
      <c r="K688" s="32">
        <v>0</v>
      </c>
      <c r="L688" s="32">
        <v>0</v>
      </c>
      <c r="M688" s="32">
        <v>0</v>
      </c>
      <c r="N688" s="32">
        <v>0</v>
      </c>
      <c r="O688" s="189"/>
      <c r="P688" s="189"/>
    </row>
    <row r="689" spans="1:16" ht="36" x14ac:dyDescent="0.25">
      <c r="A689" s="190"/>
      <c r="B689" s="189"/>
      <c r="C689" s="189"/>
      <c r="D689" s="189"/>
      <c r="E689" s="189"/>
      <c r="F689" s="189"/>
      <c r="G689" s="170" t="s">
        <v>7</v>
      </c>
      <c r="H689" s="32">
        <f t="shared" si="128"/>
        <v>14.3</v>
      </c>
      <c r="I689" s="32">
        <v>0</v>
      </c>
      <c r="J689" s="32">
        <v>0</v>
      </c>
      <c r="K689" s="32">
        <v>0</v>
      </c>
      <c r="L689" s="32">
        <v>0</v>
      </c>
      <c r="M689" s="32">
        <v>0</v>
      </c>
      <c r="N689" s="32">
        <v>14.3</v>
      </c>
      <c r="O689" s="189"/>
      <c r="P689" s="189"/>
    </row>
    <row r="690" spans="1:16" x14ac:dyDescent="0.25">
      <c r="A690" s="190"/>
      <c r="B690" s="189"/>
      <c r="C690" s="189"/>
      <c r="D690" s="189"/>
      <c r="E690" s="189"/>
      <c r="F690" s="189"/>
      <c r="G690" s="170" t="s">
        <v>8</v>
      </c>
      <c r="H690" s="32">
        <f t="shared" si="128"/>
        <v>0.7</v>
      </c>
      <c r="I690" s="32">
        <v>0</v>
      </c>
      <c r="J690" s="32">
        <v>0</v>
      </c>
      <c r="K690" s="32">
        <v>0</v>
      </c>
      <c r="L690" s="32">
        <v>0</v>
      </c>
      <c r="M690" s="32">
        <v>0</v>
      </c>
      <c r="N690" s="32">
        <v>0.7</v>
      </c>
      <c r="O690" s="189"/>
      <c r="P690" s="189"/>
    </row>
    <row r="691" spans="1:16" ht="24" x14ac:dyDescent="0.25">
      <c r="A691" s="190"/>
      <c r="B691" s="189"/>
      <c r="C691" s="189"/>
      <c r="D691" s="189"/>
      <c r="E691" s="189"/>
      <c r="F691" s="189"/>
      <c r="G691" s="170" t="s">
        <v>9</v>
      </c>
      <c r="H691" s="32">
        <f t="shared" si="128"/>
        <v>0</v>
      </c>
      <c r="I691" s="32">
        <v>0</v>
      </c>
      <c r="J691" s="32">
        <v>0</v>
      </c>
      <c r="K691" s="32">
        <v>0</v>
      </c>
      <c r="L691" s="32">
        <v>0</v>
      </c>
      <c r="M691" s="32">
        <v>0</v>
      </c>
      <c r="N691" s="32">
        <v>0</v>
      </c>
      <c r="O691" s="189"/>
      <c r="P691" s="189"/>
    </row>
    <row r="692" spans="1:16" ht="36" customHeight="1" x14ac:dyDescent="0.25">
      <c r="A692" s="190" t="s">
        <v>3138</v>
      </c>
      <c r="B692" s="189" t="s">
        <v>3127</v>
      </c>
      <c r="C692" s="189" t="s">
        <v>126</v>
      </c>
      <c r="D692" s="189">
        <v>2029</v>
      </c>
      <c r="E692" s="189">
        <v>200</v>
      </c>
      <c r="F692" s="189" t="s">
        <v>3139</v>
      </c>
      <c r="G692" s="170" t="s">
        <v>4</v>
      </c>
      <c r="H692" s="32">
        <f>SUM(H693:H696)</f>
        <v>20</v>
      </c>
      <c r="I692" s="32">
        <f t="shared" ref="I692:N692" si="141">SUM(I693:I696)</f>
        <v>0</v>
      </c>
      <c r="J692" s="32">
        <f t="shared" si="141"/>
        <v>0</v>
      </c>
      <c r="K692" s="32">
        <f t="shared" si="141"/>
        <v>0</v>
      </c>
      <c r="L692" s="32">
        <f t="shared" si="141"/>
        <v>0</v>
      </c>
      <c r="M692" s="32">
        <f t="shared" si="141"/>
        <v>20</v>
      </c>
      <c r="N692" s="32">
        <f t="shared" si="141"/>
        <v>0</v>
      </c>
      <c r="O692" s="189">
        <v>834</v>
      </c>
      <c r="P692" s="189" t="s">
        <v>1394</v>
      </c>
    </row>
    <row r="693" spans="1:16" ht="73.5" customHeight="1" x14ac:dyDescent="0.25">
      <c r="A693" s="190"/>
      <c r="B693" s="189"/>
      <c r="C693" s="189"/>
      <c r="D693" s="189"/>
      <c r="E693" s="189"/>
      <c r="F693" s="189"/>
      <c r="G693" s="170" t="s">
        <v>259</v>
      </c>
      <c r="H693" s="32">
        <f t="shared" ref="H693:H706" si="142">SUM(I693:N693)</f>
        <v>0</v>
      </c>
      <c r="I693" s="32">
        <v>0</v>
      </c>
      <c r="J693" s="32">
        <v>0</v>
      </c>
      <c r="K693" s="32">
        <v>0</v>
      </c>
      <c r="L693" s="32">
        <v>0</v>
      </c>
      <c r="M693" s="32">
        <v>0</v>
      </c>
      <c r="N693" s="32">
        <v>0</v>
      </c>
      <c r="O693" s="189"/>
      <c r="P693" s="189"/>
    </row>
    <row r="694" spans="1:16" ht="36" x14ac:dyDescent="0.25">
      <c r="A694" s="190"/>
      <c r="B694" s="189"/>
      <c r="C694" s="189"/>
      <c r="D694" s="189"/>
      <c r="E694" s="189"/>
      <c r="F694" s="189"/>
      <c r="G694" s="170" t="s">
        <v>7</v>
      </c>
      <c r="H694" s="32">
        <f t="shared" si="142"/>
        <v>19</v>
      </c>
      <c r="I694" s="32">
        <v>0</v>
      </c>
      <c r="J694" s="32">
        <v>0</v>
      </c>
      <c r="K694" s="32">
        <v>0</v>
      </c>
      <c r="L694" s="32">
        <v>0</v>
      </c>
      <c r="M694" s="32">
        <v>19</v>
      </c>
      <c r="N694" s="32">
        <v>0</v>
      </c>
      <c r="O694" s="189"/>
      <c r="P694" s="189"/>
    </row>
    <row r="695" spans="1:16" x14ac:dyDescent="0.25">
      <c r="A695" s="190"/>
      <c r="B695" s="189"/>
      <c r="C695" s="189"/>
      <c r="D695" s="189"/>
      <c r="E695" s="189"/>
      <c r="F695" s="189"/>
      <c r="G695" s="170" t="s">
        <v>8</v>
      </c>
      <c r="H695" s="32">
        <f t="shared" si="142"/>
        <v>1</v>
      </c>
      <c r="I695" s="32">
        <v>0</v>
      </c>
      <c r="J695" s="32">
        <v>0</v>
      </c>
      <c r="K695" s="32">
        <v>0</v>
      </c>
      <c r="L695" s="32">
        <v>0</v>
      </c>
      <c r="M695" s="32">
        <v>1</v>
      </c>
      <c r="N695" s="32">
        <v>0</v>
      </c>
      <c r="O695" s="189"/>
      <c r="P695" s="189"/>
    </row>
    <row r="696" spans="1:16" ht="24" x14ac:dyDescent="0.25">
      <c r="A696" s="190"/>
      <c r="B696" s="189"/>
      <c r="C696" s="189"/>
      <c r="D696" s="189"/>
      <c r="E696" s="189"/>
      <c r="F696" s="189"/>
      <c r="G696" s="170" t="s">
        <v>9</v>
      </c>
      <c r="H696" s="32">
        <f t="shared" si="142"/>
        <v>0</v>
      </c>
      <c r="I696" s="32">
        <v>0</v>
      </c>
      <c r="J696" s="32">
        <v>0</v>
      </c>
      <c r="K696" s="32">
        <v>0</v>
      </c>
      <c r="L696" s="32">
        <v>0</v>
      </c>
      <c r="M696" s="32">
        <v>0</v>
      </c>
      <c r="N696" s="32">
        <v>0</v>
      </c>
      <c r="O696" s="189"/>
      <c r="P696" s="189"/>
    </row>
    <row r="697" spans="1:16" ht="36" customHeight="1" x14ac:dyDescent="0.25">
      <c r="A697" s="423" t="s">
        <v>4112</v>
      </c>
      <c r="B697" s="189" t="s">
        <v>3127</v>
      </c>
      <c r="C697" s="189" t="s">
        <v>126</v>
      </c>
      <c r="D697" s="189">
        <v>2026</v>
      </c>
      <c r="E697" s="189">
        <v>200</v>
      </c>
      <c r="F697" s="189" t="s">
        <v>3139</v>
      </c>
      <c r="G697" s="170" t="s">
        <v>4</v>
      </c>
      <c r="H697" s="32">
        <f>SUM(H698:H701)</f>
        <v>20</v>
      </c>
      <c r="I697" s="32">
        <f t="shared" ref="I697:N697" si="143">SUM(I698:I701)</f>
        <v>0</v>
      </c>
      <c r="J697" s="32">
        <f t="shared" si="143"/>
        <v>20</v>
      </c>
      <c r="K697" s="32">
        <f t="shared" si="143"/>
        <v>0</v>
      </c>
      <c r="L697" s="32">
        <f t="shared" si="143"/>
        <v>0</v>
      </c>
      <c r="M697" s="32">
        <f t="shared" si="143"/>
        <v>0</v>
      </c>
      <c r="N697" s="32">
        <f t="shared" si="143"/>
        <v>0</v>
      </c>
      <c r="O697" s="189">
        <v>848</v>
      </c>
      <c r="P697" s="189" t="s">
        <v>1394</v>
      </c>
    </row>
    <row r="698" spans="1:16" ht="54.75" customHeight="1" x14ac:dyDescent="0.25">
      <c r="A698" s="424"/>
      <c r="B698" s="189"/>
      <c r="C698" s="189"/>
      <c r="D698" s="189"/>
      <c r="E698" s="189"/>
      <c r="F698" s="189"/>
      <c r="G698" s="170" t="s">
        <v>259</v>
      </c>
      <c r="H698" s="32">
        <f t="shared" si="142"/>
        <v>0</v>
      </c>
      <c r="I698" s="32">
        <v>0</v>
      </c>
      <c r="J698" s="32">
        <v>0</v>
      </c>
      <c r="K698" s="32">
        <v>0</v>
      </c>
      <c r="L698" s="32">
        <v>0</v>
      </c>
      <c r="M698" s="32">
        <v>0</v>
      </c>
      <c r="N698" s="32">
        <v>0</v>
      </c>
      <c r="O698" s="189"/>
      <c r="P698" s="189"/>
    </row>
    <row r="699" spans="1:16" ht="36" x14ac:dyDescent="0.25">
      <c r="A699" s="424"/>
      <c r="B699" s="189"/>
      <c r="C699" s="189"/>
      <c r="D699" s="189"/>
      <c r="E699" s="189"/>
      <c r="F699" s="189"/>
      <c r="G699" s="170" t="s">
        <v>7</v>
      </c>
      <c r="H699" s="32">
        <f t="shared" si="142"/>
        <v>19</v>
      </c>
      <c r="I699" s="32">
        <v>0</v>
      </c>
      <c r="J699" s="32">
        <v>19</v>
      </c>
      <c r="K699" s="32">
        <v>0</v>
      </c>
      <c r="L699" s="32">
        <v>0</v>
      </c>
      <c r="M699" s="32">
        <v>0</v>
      </c>
      <c r="N699" s="32">
        <v>0</v>
      </c>
      <c r="O699" s="189"/>
      <c r="P699" s="189"/>
    </row>
    <row r="700" spans="1:16" x14ac:dyDescent="0.25">
      <c r="A700" s="424"/>
      <c r="B700" s="189"/>
      <c r="C700" s="189"/>
      <c r="D700" s="189"/>
      <c r="E700" s="189"/>
      <c r="F700" s="189"/>
      <c r="G700" s="170" t="s">
        <v>8</v>
      </c>
      <c r="H700" s="32">
        <f t="shared" si="142"/>
        <v>1</v>
      </c>
      <c r="I700" s="32">
        <v>0</v>
      </c>
      <c r="J700" s="32">
        <v>1</v>
      </c>
      <c r="K700" s="32">
        <v>0</v>
      </c>
      <c r="L700" s="32">
        <v>0</v>
      </c>
      <c r="M700" s="32">
        <v>0</v>
      </c>
      <c r="N700" s="32">
        <v>0</v>
      </c>
      <c r="O700" s="189"/>
      <c r="P700" s="189"/>
    </row>
    <row r="701" spans="1:16" ht="24" x14ac:dyDescent="0.25">
      <c r="A701" s="425"/>
      <c r="B701" s="189"/>
      <c r="C701" s="189"/>
      <c r="D701" s="189"/>
      <c r="E701" s="189"/>
      <c r="F701" s="189"/>
      <c r="G701" s="170" t="s">
        <v>9</v>
      </c>
      <c r="H701" s="32">
        <f t="shared" si="142"/>
        <v>0</v>
      </c>
      <c r="I701" s="32">
        <v>0</v>
      </c>
      <c r="J701" s="32">
        <v>0</v>
      </c>
      <c r="K701" s="32">
        <v>0</v>
      </c>
      <c r="L701" s="32">
        <v>0</v>
      </c>
      <c r="M701" s="32">
        <v>0</v>
      </c>
      <c r="N701" s="32">
        <v>0</v>
      </c>
      <c r="O701" s="189"/>
      <c r="P701" s="189"/>
    </row>
    <row r="702" spans="1:16" ht="36" x14ac:dyDescent="0.25">
      <c r="A702" s="208" t="s">
        <v>125</v>
      </c>
      <c r="B702" s="208"/>
      <c r="C702" s="208"/>
      <c r="D702" s="208"/>
      <c r="E702" s="208"/>
      <c r="F702" s="208"/>
      <c r="G702" s="150" t="s">
        <v>4</v>
      </c>
      <c r="H702" s="37">
        <f>SUM(H703:H706)</f>
        <v>324.39999999999998</v>
      </c>
      <c r="I702" s="37">
        <f t="shared" ref="I702:N702" si="144">SUM(I703:I706)</f>
        <v>15.100000000000001</v>
      </c>
      <c r="J702" s="37">
        <f t="shared" si="144"/>
        <v>35.299999999999997</v>
      </c>
      <c r="K702" s="37">
        <f t="shared" si="144"/>
        <v>22.5</v>
      </c>
      <c r="L702" s="37">
        <f t="shared" si="144"/>
        <v>83</v>
      </c>
      <c r="M702" s="37">
        <f t="shared" si="144"/>
        <v>114.3</v>
      </c>
      <c r="N702" s="37">
        <f t="shared" si="144"/>
        <v>54.2</v>
      </c>
      <c r="O702" s="205"/>
      <c r="P702" s="205"/>
    </row>
    <row r="703" spans="1:16" ht="30.75" customHeight="1" x14ac:dyDescent="0.25">
      <c r="A703" s="208"/>
      <c r="B703" s="208"/>
      <c r="C703" s="208"/>
      <c r="D703" s="208"/>
      <c r="E703" s="208"/>
      <c r="F703" s="208"/>
      <c r="G703" s="150" t="s">
        <v>259</v>
      </c>
      <c r="H703" s="37">
        <f t="shared" si="142"/>
        <v>13.5</v>
      </c>
      <c r="I703" s="37">
        <f t="shared" ref="I703:N706" si="145">I628+I633+I638+I643+I648+I653+I658+I663+I668+I673+I678+I683+I688+I693+I698</f>
        <v>13.5</v>
      </c>
      <c r="J703" s="37">
        <f t="shared" si="145"/>
        <v>0</v>
      </c>
      <c r="K703" s="37">
        <f t="shared" si="145"/>
        <v>0</v>
      </c>
      <c r="L703" s="37">
        <f t="shared" si="145"/>
        <v>0</v>
      </c>
      <c r="M703" s="37">
        <f t="shared" si="145"/>
        <v>0</v>
      </c>
      <c r="N703" s="37">
        <f t="shared" si="145"/>
        <v>0</v>
      </c>
      <c r="O703" s="206"/>
      <c r="P703" s="206"/>
    </row>
    <row r="704" spans="1:16" ht="36" x14ac:dyDescent="0.25">
      <c r="A704" s="208"/>
      <c r="B704" s="208"/>
      <c r="C704" s="208"/>
      <c r="D704" s="208"/>
      <c r="E704" s="208"/>
      <c r="F704" s="208"/>
      <c r="G704" s="150" t="s">
        <v>7</v>
      </c>
      <c r="H704" s="37">
        <f t="shared" si="142"/>
        <v>289.2</v>
      </c>
      <c r="I704" s="37">
        <f t="shared" si="145"/>
        <v>0.8</v>
      </c>
      <c r="J704" s="37">
        <f t="shared" si="145"/>
        <v>33.5</v>
      </c>
      <c r="K704" s="37">
        <f t="shared" si="145"/>
        <v>21.5</v>
      </c>
      <c r="L704" s="37">
        <f t="shared" si="145"/>
        <v>75.5</v>
      </c>
      <c r="M704" s="37">
        <f t="shared" si="145"/>
        <v>106.7</v>
      </c>
      <c r="N704" s="37">
        <f t="shared" si="145"/>
        <v>51.2</v>
      </c>
      <c r="O704" s="206"/>
      <c r="P704" s="206"/>
    </row>
    <row r="705" spans="1:16" x14ac:dyDescent="0.25">
      <c r="A705" s="208"/>
      <c r="B705" s="208"/>
      <c r="C705" s="208"/>
      <c r="D705" s="208"/>
      <c r="E705" s="208"/>
      <c r="F705" s="208"/>
      <c r="G705" s="150" t="s">
        <v>8</v>
      </c>
      <c r="H705" s="37">
        <f t="shared" si="142"/>
        <v>21.7</v>
      </c>
      <c r="I705" s="37">
        <f t="shared" si="145"/>
        <v>0.8</v>
      </c>
      <c r="J705" s="37">
        <f t="shared" si="145"/>
        <v>1.8</v>
      </c>
      <c r="K705" s="37">
        <f t="shared" si="145"/>
        <v>1</v>
      </c>
      <c r="L705" s="37">
        <f t="shared" si="145"/>
        <v>7.5</v>
      </c>
      <c r="M705" s="37">
        <f t="shared" si="145"/>
        <v>7.6</v>
      </c>
      <c r="N705" s="37">
        <f t="shared" si="145"/>
        <v>3</v>
      </c>
      <c r="O705" s="206"/>
      <c r="P705" s="206"/>
    </row>
    <row r="706" spans="1:16" ht="24" x14ac:dyDescent="0.25">
      <c r="A706" s="208"/>
      <c r="B706" s="208"/>
      <c r="C706" s="208"/>
      <c r="D706" s="208"/>
      <c r="E706" s="208"/>
      <c r="F706" s="208"/>
      <c r="G706" s="150" t="s">
        <v>9</v>
      </c>
      <c r="H706" s="37">
        <f t="shared" si="142"/>
        <v>0</v>
      </c>
      <c r="I706" s="37">
        <f t="shared" si="145"/>
        <v>0</v>
      </c>
      <c r="J706" s="37">
        <f t="shared" si="145"/>
        <v>0</v>
      </c>
      <c r="K706" s="37">
        <f t="shared" si="145"/>
        <v>0</v>
      </c>
      <c r="L706" s="37">
        <f t="shared" si="145"/>
        <v>0</v>
      </c>
      <c r="M706" s="37">
        <f t="shared" si="145"/>
        <v>0</v>
      </c>
      <c r="N706" s="37">
        <f t="shared" si="145"/>
        <v>0</v>
      </c>
      <c r="O706" s="207"/>
      <c r="P706" s="207"/>
    </row>
    <row r="707" spans="1:16" x14ac:dyDescent="0.25">
      <c r="A707" s="438" t="s">
        <v>133</v>
      </c>
      <c r="B707" s="439"/>
      <c r="C707" s="439"/>
      <c r="D707" s="439"/>
      <c r="E707" s="439"/>
      <c r="F707" s="439"/>
      <c r="G707" s="439"/>
      <c r="H707" s="439"/>
      <c r="I707" s="439"/>
      <c r="J707" s="439"/>
      <c r="K707" s="439"/>
      <c r="L707" s="439"/>
      <c r="M707" s="439"/>
      <c r="N707" s="439"/>
      <c r="O707" s="439"/>
      <c r="P707" s="440"/>
    </row>
    <row r="708" spans="1:16" ht="77.25" customHeight="1" x14ac:dyDescent="0.25">
      <c r="A708" s="190" t="s">
        <v>3140</v>
      </c>
      <c r="B708" s="189" t="s">
        <v>3141</v>
      </c>
      <c r="C708" s="189" t="s">
        <v>133</v>
      </c>
      <c r="D708" s="189">
        <v>2025</v>
      </c>
      <c r="E708" s="189">
        <v>491.9</v>
      </c>
      <c r="F708" s="189" t="s">
        <v>3142</v>
      </c>
      <c r="G708" s="170" t="s">
        <v>4</v>
      </c>
      <c r="H708" s="32">
        <f>SUM(H709:H712)</f>
        <v>0.4</v>
      </c>
      <c r="I708" s="32">
        <f t="shared" ref="I708:N708" si="146">SUM(I709:I712)</f>
        <v>0.4</v>
      </c>
      <c r="J708" s="32">
        <f t="shared" si="146"/>
        <v>0</v>
      </c>
      <c r="K708" s="32">
        <f t="shared" si="146"/>
        <v>0</v>
      </c>
      <c r="L708" s="32">
        <f t="shared" si="146"/>
        <v>0</v>
      </c>
      <c r="M708" s="32">
        <f t="shared" si="146"/>
        <v>0</v>
      </c>
      <c r="N708" s="32">
        <f t="shared" si="146"/>
        <v>0</v>
      </c>
      <c r="O708" s="189">
        <v>10359</v>
      </c>
      <c r="P708" s="189" t="s">
        <v>3143</v>
      </c>
    </row>
    <row r="709" spans="1:16" x14ac:dyDescent="0.25">
      <c r="A709" s="190"/>
      <c r="B709" s="189"/>
      <c r="C709" s="189"/>
      <c r="D709" s="189"/>
      <c r="E709" s="189"/>
      <c r="F709" s="189"/>
      <c r="G709" s="170" t="s">
        <v>259</v>
      </c>
      <c r="H709" s="32">
        <f>SUM(I709:N709)</f>
        <v>0</v>
      </c>
      <c r="I709" s="32">
        <v>0</v>
      </c>
      <c r="J709" s="32">
        <v>0</v>
      </c>
      <c r="K709" s="32">
        <v>0</v>
      </c>
      <c r="L709" s="32">
        <v>0</v>
      </c>
      <c r="M709" s="32">
        <v>0</v>
      </c>
      <c r="N709" s="32">
        <v>0</v>
      </c>
      <c r="O709" s="189"/>
      <c r="P709" s="189"/>
    </row>
    <row r="710" spans="1:16" ht="36" x14ac:dyDescent="0.25">
      <c r="A710" s="190"/>
      <c r="B710" s="189"/>
      <c r="C710" s="189"/>
      <c r="D710" s="189"/>
      <c r="E710" s="189"/>
      <c r="F710" s="189"/>
      <c r="G710" s="170" t="s">
        <v>7</v>
      </c>
      <c r="H710" s="32">
        <f t="shared" ref="H710:H772" si="147">SUM(I710:N710)</f>
        <v>0</v>
      </c>
      <c r="I710" s="32">
        <v>0</v>
      </c>
      <c r="J710" s="32">
        <v>0</v>
      </c>
      <c r="K710" s="32">
        <v>0</v>
      </c>
      <c r="L710" s="32">
        <v>0</v>
      </c>
      <c r="M710" s="32">
        <v>0</v>
      </c>
      <c r="N710" s="32">
        <v>0</v>
      </c>
      <c r="O710" s="189"/>
      <c r="P710" s="189"/>
    </row>
    <row r="711" spans="1:16" x14ac:dyDescent="0.25">
      <c r="A711" s="190"/>
      <c r="B711" s="189"/>
      <c r="C711" s="189"/>
      <c r="D711" s="189"/>
      <c r="E711" s="189"/>
      <c r="F711" s="189"/>
      <c r="G711" s="170" t="s">
        <v>8</v>
      </c>
      <c r="H711" s="32">
        <f t="shared" si="147"/>
        <v>0.4</v>
      </c>
      <c r="I711" s="32">
        <v>0.4</v>
      </c>
      <c r="J711" s="32">
        <v>0</v>
      </c>
      <c r="K711" s="32">
        <v>0</v>
      </c>
      <c r="L711" s="32">
        <v>0</v>
      </c>
      <c r="M711" s="32">
        <v>0</v>
      </c>
      <c r="N711" s="32">
        <v>0</v>
      </c>
      <c r="O711" s="189"/>
      <c r="P711" s="189"/>
    </row>
    <row r="712" spans="1:16" ht="24" x14ac:dyDescent="0.25">
      <c r="A712" s="190"/>
      <c r="B712" s="189"/>
      <c r="C712" s="189"/>
      <c r="D712" s="189"/>
      <c r="E712" s="189"/>
      <c r="F712" s="189"/>
      <c r="G712" s="170" t="s">
        <v>9</v>
      </c>
      <c r="H712" s="32">
        <f t="shared" si="147"/>
        <v>0</v>
      </c>
      <c r="I712" s="32">
        <v>0</v>
      </c>
      <c r="J712" s="32">
        <v>0</v>
      </c>
      <c r="K712" s="32">
        <v>0</v>
      </c>
      <c r="L712" s="32">
        <v>0</v>
      </c>
      <c r="M712" s="32">
        <v>0</v>
      </c>
      <c r="N712" s="32">
        <v>0</v>
      </c>
      <c r="O712" s="189"/>
      <c r="P712" s="189"/>
    </row>
    <row r="713" spans="1:16" ht="109.5" customHeight="1" x14ac:dyDescent="0.25">
      <c r="A713" s="190" t="s">
        <v>3144</v>
      </c>
      <c r="B713" s="189" t="s">
        <v>3141</v>
      </c>
      <c r="C713" s="189" t="s">
        <v>133</v>
      </c>
      <c r="D713" s="189">
        <v>2026</v>
      </c>
      <c r="E713" s="189">
        <v>491.9</v>
      </c>
      <c r="F713" s="189" t="s">
        <v>3145</v>
      </c>
      <c r="G713" s="170" t="s">
        <v>4</v>
      </c>
      <c r="H713" s="32">
        <f>SUM(H714:H717)</f>
        <v>9.5</v>
      </c>
      <c r="I713" s="32">
        <f t="shared" ref="I713:N713" si="148">SUM(I714:I717)</f>
        <v>0</v>
      </c>
      <c r="J713" s="32">
        <f t="shared" si="148"/>
        <v>9.5</v>
      </c>
      <c r="K713" s="32">
        <f t="shared" si="148"/>
        <v>0</v>
      </c>
      <c r="L713" s="32">
        <f t="shared" si="148"/>
        <v>0</v>
      </c>
      <c r="M713" s="32">
        <f t="shared" si="148"/>
        <v>0</v>
      </c>
      <c r="N713" s="32">
        <f t="shared" si="148"/>
        <v>0</v>
      </c>
      <c r="O713" s="189">
        <v>10359</v>
      </c>
      <c r="P713" s="189" t="s">
        <v>3146</v>
      </c>
    </row>
    <row r="714" spans="1:16" x14ac:dyDescent="0.25">
      <c r="A714" s="190"/>
      <c r="B714" s="189"/>
      <c r="C714" s="189"/>
      <c r="D714" s="189"/>
      <c r="E714" s="189"/>
      <c r="F714" s="189"/>
      <c r="G714" s="170" t="s">
        <v>259</v>
      </c>
      <c r="H714" s="32">
        <f t="shared" si="147"/>
        <v>9.4</v>
      </c>
      <c r="I714" s="32">
        <v>0</v>
      </c>
      <c r="J714" s="32">
        <v>9.4</v>
      </c>
      <c r="K714" s="32">
        <v>0</v>
      </c>
      <c r="L714" s="32">
        <v>0</v>
      </c>
      <c r="M714" s="32">
        <v>0</v>
      </c>
      <c r="N714" s="32">
        <v>0</v>
      </c>
      <c r="O714" s="189"/>
      <c r="P714" s="189"/>
    </row>
    <row r="715" spans="1:16" ht="36" x14ac:dyDescent="0.25">
      <c r="A715" s="190"/>
      <c r="B715" s="189"/>
      <c r="C715" s="189"/>
      <c r="D715" s="189"/>
      <c r="E715" s="189"/>
      <c r="F715" s="189"/>
      <c r="G715" s="170" t="s">
        <v>7</v>
      </c>
      <c r="H715" s="32">
        <f t="shared" si="147"/>
        <v>0.1</v>
      </c>
      <c r="I715" s="32">
        <v>0</v>
      </c>
      <c r="J715" s="32">
        <v>0.1</v>
      </c>
      <c r="K715" s="32">
        <v>0</v>
      </c>
      <c r="L715" s="32">
        <v>0</v>
      </c>
      <c r="M715" s="32">
        <v>0</v>
      </c>
      <c r="N715" s="32">
        <v>0</v>
      </c>
      <c r="O715" s="189"/>
      <c r="P715" s="189"/>
    </row>
    <row r="716" spans="1:16" x14ac:dyDescent="0.25">
      <c r="A716" s="190"/>
      <c r="B716" s="189"/>
      <c r="C716" s="189"/>
      <c r="D716" s="189"/>
      <c r="E716" s="189"/>
      <c r="F716" s="189"/>
      <c r="G716" s="170" t="s">
        <v>8</v>
      </c>
      <c r="H716" s="32">
        <f t="shared" si="147"/>
        <v>0</v>
      </c>
      <c r="I716" s="32">
        <v>0</v>
      </c>
      <c r="J716" s="32">
        <v>0</v>
      </c>
      <c r="K716" s="32">
        <v>0</v>
      </c>
      <c r="L716" s="32">
        <v>0</v>
      </c>
      <c r="M716" s="32">
        <v>0</v>
      </c>
      <c r="N716" s="32">
        <v>0</v>
      </c>
      <c r="O716" s="189"/>
      <c r="P716" s="189"/>
    </row>
    <row r="717" spans="1:16" ht="24" x14ac:dyDescent="0.25">
      <c r="A717" s="190"/>
      <c r="B717" s="189"/>
      <c r="C717" s="189"/>
      <c r="D717" s="189"/>
      <c r="E717" s="189"/>
      <c r="F717" s="189"/>
      <c r="G717" s="170" t="s">
        <v>9</v>
      </c>
      <c r="H717" s="32">
        <f t="shared" si="147"/>
        <v>0</v>
      </c>
      <c r="I717" s="32">
        <v>0</v>
      </c>
      <c r="J717" s="32">
        <v>0</v>
      </c>
      <c r="K717" s="32">
        <v>0</v>
      </c>
      <c r="L717" s="32">
        <v>0</v>
      </c>
      <c r="M717" s="32">
        <v>0</v>
      </c>
      <c r="N717" s="32">
        <v>0</v>
      </c>
      <c r="O717" s="189"/>
      <c r="P717" s="189"/>
    </row>
    <row r="718" spans="1:16" ht="82.5" customHeight="1" x14ac:dyDescent="0.25">
      <c r="A718" s="190" t="s">
        <v>3147</v>
      </c>
      <c r="B718" s="189" t="s">
        <v>3141</v>
      </c>
      <c r="C718" s="189" t="s">
        <v>133</v>
      </c>
      <c r="D718" s="189">
        <v>2027</v>
      </c>
      <c r="E718" s="189">
        <v>491.9</v>
      </c>
      <c r="F718" s="189" t="s">
        <v>3148</v>
      </c>
      <c r="G718" s="170" t="s">
        <v>4</v>
      </c>
      <c r="H718" s="32">
        <f>SUM(H719:H722)</f>
        <v>10</v>
      </c>
      <c r="I718" s="32">
        <f t="shared" ref="I718:N718" si="149">SUM(I719:I722)</f>
        <v>0</v>
      </c>
      <c r="J718" s="32">
        <f t="shared" si="149"/>
        <v>0</v>
      </c>
      <c r="K718" s="32">
        <f t="shared" si="149"/>
        <v>10</v>
      </c>
      <c r="L718" s="32">
        <f t="shared" si="149"/>
        <v>0</v>
      </c>
      <c r="M718" s="32">
        <f t="shared" si="149"/>
        <v>0</v>
      </c>
      <c r="N718" s="32">
        <f t="shared" si="149"/>
        <v>0</v>
      </c>
      <c r="O718" s="189">
        <v>10359</v>
      </c>
      <c r="P718" s="189" t="s">
        <v>3149</v>
      </c>
    </row>
    <row r="719" spans="1:16" x14ac:dyDescent="0.25">
      <c r="A719" s="190"/>
      <c r="B719" s="189"/>
      <c r="C719" s="189"/>
      <c r="D719" s="189"/>
      <c r="E719" s="189"/>
      <c r="F719" s="189"/>
      <c r="G719" s="170" t="s">
        <v>259</v>
      </c>
      <c r="H719" s="32">
        <f t="shared" si="147"/>
        <v>9.8000000000000007</v>
      </c>
      <c r="I719" s="32">
        <v>0</v>
      </c>
      <c r="J719" s="32">
        <v>0</v>
      </c>
      <c r="K719" s="32">
        <v>9.8000000000000007</v>
      </c>
      <c r="L719" s="32">
        <v>0</v>
      </c>
      <c r="M719" s="32">
        <v>0</v>
      </c>
      <c r="N719" s="32">
        <v>0</v>
      </c>
      <c r="O719" s="189"/>
      <c r="P719" s="189"/>
    </row>
    <row r="720" spans="1:16" ht="36" x14ac:dyDescent="0.25">
      <c r="A720" s="190"/>
      <c r="B720" s="189"/>
      <c r="C720" s="189"/>
      <c r="D720" s="189"/>
      <c r="E720" s="189"/>
      <c r="F720" s="189"/>
      <c r="G720" s="170" t="s">
        <v>7</v>
      </c>
      <c r="H720" s="32">
        <f t="shared" si="147"/>
        <v>0.1</v>
      </c>
      <c r="I720" s="32">
        <v>0</v>
      </c>
      <c r="J720" s="32">
        <v>0</v>
      </c>
      <c r="K720" s="32">
        <v>0.1</v>
      </c>
      <c r="L720" s="32">
        <v>0</v>
      </c>
      <c r="M720" s="32">
        <v>0</v>
      </c>
      <c r="N720" s="32">
        <v>0</v>
      </c>
      <c r="O720" s="189"/>
      <c r="P720" s="189"/>
    </row>
    <row r="721" spans="1:16" x14ac:dyDescent="0.25">
      <c r="A721" s="190"/>
      <c r="B721" s="189"/>
      <c r="C721" s="189"/>
      <c r="D721" s="189"/>
      <c r="E721" s="189"/>
      <c r="F721" s="189"/>
      <c r="G721" s="170" t="s">
        <v>8</v>
      </c>
      <c r="H721" s="32">
        <f t="shared" si="147"/>
        <v>0.1</v>
      </c>
      <c r="I721" s="32">
        <v>0</v>
      </c>
      <c r="J721" s="32">
        <v>0</v>
      </c>
      <c r="K721" s="32">
        <v>0.1</v>
      </c>
      <c r="L721" s="32">
        <v>0</v>
      </c>
      <c r="M721" s="32">
        <v>0</v>
      </c>
      <c r="N721" s="32">
        <v>0</v>
      </c>
      <c r="O721" s="189"/>
      <c r="P721" s="189"/>
    </row>
    <row r="722" spans="1:16" ht="24" x14ac:dyDescent="0.25">
      <c r="A722" s="190"/>
      <c r="B722" s="189"/>
      <c r="C722" s="189"/>
      <c r="D722" s="189"/>
      <c r="E722" s="189"/>
      <c r="F722" s="189"/>
      <c r="G722" s="170" t="s">
        <v>9</v>
      </c>
      <c r="H722" s="32">
        <f t="shared" si="147"/>
        <v>0</v>
      </c>
      <c r="I722" s="32">
        <v>0</v>
      </c>
      <c r="J722" s="32">
        <v>0</v>
      </c>
      <c r="K722" s="32">
        <v>0</v>
      </c>
      <c r="L722" s="32">
        <v>0</v>
      </c>
      <c r="M722" s="32">
        <v>0</v>
      </c>
      <c r="N722" s="32">
        <v>0</v>
      </c>
      <c r="O722" s="189"/>
      <c r="P722" s="189"/>
    </row>
    <row r="723" spans="1:16" ht="85.5" customHeight="1" x14ac:dyDescent="0.25">
      <c r="A723" s="190" t="s">
        <v>3150</v>
      </c>
      <c r="B723" s="189" t="s">
        <v>3151</v>
      </c>
      <c r="C723" s="189" t="s">
        <v>133</v>
      </c>
      <c r="D723" s="189">
        <v>2027</v>
      </c>
      <c r="E723" s="189">
        <v>164.8</v>
      </c>
      <c r="F723" s="189" t="s">
        <v>3152</v>
      </c>
      <c r="G723" s="170" t="s">
        <v>4</v>
      </c>
      <c r="H723" s="32">
        <f>SUM(H724:H727)</f>
        <v>0.5</v>
      </c>
      <c r="I723" s="32">
        <f t="shared" ref="I723:N723" si="150">SUM(I724:I727)</f>
        <v>0</v>
      </c>
      <c r="J723" s="32">
        <f t="shared" si="150"/>
        <v>0</v>
      </c>
      <c r="K723" s="32">
        <f t="shared" si="150"/>
        <v>0.5</v>
      </c>
      <c r="L723" s="32">
        <f t="shared" si="150"/>
        <v>0</v>
      </c>
      <c r="M723" s="32">
        <f t="shared" si="150"/>
        <v>0</v>
      </c>
      <c r="N723" s="32">
        <f t="shared" si="150"/>
        <v>0</v>
      </c>
      <c r="O723" s="189">
        <v>756</v>
      </c>
      <c r="P723" s="189" t="s">
        <v>3153</v>
      </c>
    </row>
    <row r="724" spans="1:16" x14ac:dyDescent="0.25">
      <c r="A724" s="190"/>
      <c r="B724" s="189"/>
      <c r="C724" s="189"/>
      <c r="D724" s="189"/>
      <c r="E724" s="189"/>
      <c r="F724" s="189"/>
      <c r="G724" s="170" t="s">
        <v>259</v>
      </c>
      <c r="H724" s="32">
        <f t="shared" si="147"/>
        <v>0</v>
      </c>
      <c r="I724" s="32">
        <v>0</v>
      </c>
      <c r="J724" s="32">
        <v>0</v>
      </c>
      <c r="K724" s="32">
        <v>0</v>
      </c>
      <c r="L724" s="32">
        <v>0</v>
      </c>
      <c r="M724" s="32">
        <v>0</v>
      </c>
      <c r="N724" s="32">
        <v>0</v>
      </c>
      <c r="O724" s="189"/>
      <c r="P724" s="189"/>
    </row>
    <row r="725" spans="1:16" ht="36" x14ac:dyDescent="0.25">
      <c r="A725" s="190"/>
      <c r="B725" s="189"/>
      <c r="C725" s="189"/>
      <c r="D725" s="189"/>
      <c r="E725" s="189"/>
      <c r="F725" s="189"/>
      <c r="G725" s="170" t="s">
        <v>7</v>
      </c>
      <c r="H725" s="32">
        <f t="shared" si="147"/>
        <v>0</v>
      </c>
      <c r="I725" s="32">
        <v>0</v>
      </c>
      <c r="J725" s="32">
        <v>0</v>
      </c>
      <c r="K725" s="32">
        <v>0</v>
      </c>
      <c r="L725" s="32">
        <v>0</v>
      </c>
      <c r="M725" s="32">
        <v>0</v>
      </c>
      <c r="N725" s="32">
        <v>0</v>
      </c>
      <c r="O725" s="189"/>
      <c r="P725" s="189"/>
    </row>
    <row r="726" spans="1:16" x14ac:dyDescent="0.25">
      <c r="A726" s="190"/>
      <c r="B726" s="189"/>
      <c r="C726" s="189"/>
      <c r="D726" s="189"/>
      <c r="E726" s="189"/>
      <c r="F726" s="189"/>
      <c r="G726" s="170" t="s">
        <v>8</v>
      </c>
      <c r="H726" s="32">
        <f t="shared" si="147"/>
        <v>0.5</v>
      </c>
      <c r="I726" s="32">
        <v>0</v>
      </c>
      <c r="J726" s="32">
        <v>0</v>
      </c>
      <c r="K726" s="32">
        <v>0.5</v>
      </c>
      <c r="L726" s="32">
        <v>0</v>
      </c>
      <c r="M726" s="32">
        <v>0</v>
      </c>
      <c r="N726" s="32">
        <v>0</v>
      </c>
      <c r="O726" s="189"/>
      <c r="P726" s="189"/>
    </row>
    <row r="727" spans="1:16" ht="24" x14ac:dyDescent="0.25">
      <c r="A727" s="190"/>
      <c r="B727" s="189"/>
      <c r="C727" s="189"/>
      <c r="D727" s="189"/>
      <c r="E727" s="189"/>
      <c r="F727" s="189"/>
      <c r="G727" s="170" t="s">
        <v>9</v>
      </c>
      <c r="H727" s="32">
        <f t="shared" si="147"/>
        <v>0</v>
      </c>
      <c r="I727" s="32">
        <v>0</v>
      </c>
      <c r="J727" s="32">
        <v>0</v>
      </c>
      <c r="K727" s="32">
        <v>0</v>
      </c>
      <c r="L727" s="32">
        <v>0</v>
      </c>
      <c r="M727" s="32">
        <v>0</v>
      </c>
      <c r="N727" s="32">
        <v>0</v>
      </c>
      <c r="O727" s="189"/>
      <c r="P727" s="189"/>
    </row>
    <row r="728" spans="1:16" ht="81.75" customHeight="1" x14ac:dyDescent="0.25">
      <c r="A728" s="190" t="s">
        <v>3154</v>
      </c>
      <c r="B728" s="189" t="s">
        <v>3151</v>
      </c>
      <c r="C728" s="189" t="s">
        <v>133</v>
      </c>
      <c r="D728" s="189">
        <v>2028</v>
      </c>
      <c r="E728" s="189">
        <v>164.8</v>
      </c>
      <c r="F728" s="189" t="s">
        <v>3145</v>
      </c>
      <c r="G728" s="170" t="s">
        <v>4</v>
      </c>
      <c r="H728" s="32">
        <f>SUM(H729:H732)</f>
        <v>16.100000000000001</v>
      </c>
      <c r="I728" s="32">
        <f t="shared" ref="I728:N728" si="151">SUM(I729:I732)</f>
        <v>0</v>
      </c>
      <c r="J728" s="32">
        <f t="shared" si="151"/>
        <v>0</v>
      </c>
      <c r="K728" s="32">
        <f t="shared" si="151"/>
        <v>0</v>
      </c>
      <c r="L728" s="32">
        <f t="shared" si="151"/>
        <v>16.100000000000001</v>
      </c>
      <c r="M728" s="32">
        <f t="shared" si="151"/>
        <v>0</v>
      </c>
      <c r="N728" s="32">
        <f t="shared" si="151"/>
        <v>0</v>
      </c>
      <c r="O728" s="189">
        <v>756</v>
      </c>
      <c r="P728" s="189" t="s">
        <v>3153</v>
      </c>
    </row>
    <row r="729" spans="1:16" x14ac:dyDescent="0.25">
      <c r="A729" s="190"/>
      <c r="B729" s="189"/>
      <c r="C729" s="189"/>
      <c r="D729" s="189"/>
      <c r="E729" s="189"/>
      <c r="F729" s="189"/>
      <c r="G729" s="170" t="s">
        <v>259</v>
      </c>
      <c r="H729" s="32">
        <f t="shared" si="147"/>
        <v>15.9</v>
      </c>
      <c r="I729" s="32">
        <v>0</v>
      </c>
      <c r="J729" s="32">
        <v>0</v>
      </c>
      <c r="K729" s="32">
        <v>0</v>
      </c>
      <c r="L729" s="32">
        <v>15.9</v>
      </c>
      <c r="M729" s="32">
        <v>0</v>
      </c>
      <c r="N729" s="32">
        <v>0</v>
      </c>
      <c r="O729" s="189"/>
      <c r="P729" s="189"/>
    </row>
    <row r="730" spans="1:16" ht="36" x14ac:dyDescent="0.25">
      <c r="A730" s="190"/>
      <c r="B730" s="189"/>
      <c r="C730" s="189"/>
      <c r="D730" s="189"/>
      <c r="E730" s="189"/>
      <c r="F730" s="189"/>
      <c r="G730" s="170" t="s">
        <v>7</v>
      </c>
      <c r="H730" s="32">
        <f t="shared" si="147"/>
        <v>0.2</v>
      </c>
      <c r="I730" s="32">
        <v>0</v>
      </c>
      <c r="J730" s="32">
        <v>0</v>
      </c>
      <c r="K730" s="32">
        <v>0</v>
      </c>
      <c r="L730" s="32">
        <v>0.2</v>
      </c>
      <c r="M730" s="32">
        <v>0</v>
      </c>
      <c r="N730" s="32">
        <v>0</v>
      </c>
      <c r="O730" s="189"/>
      <c r="P730" s="189"/>
    </row>
    <row r="731" spans="1:16" x14ac:dyDescent="0.25">
      <c r="A731" s="190"/>
      <c r="B731" s="189"/>
      <c r="C731" s="189"/>
      <c r="D731" s="189"/>
      <c r="E731" s="189"/>
      <c r="F731" s="189"/>
      <c r="G731" s="170" t="s">
        <v>8</v>
      </c>
      <c r="H731" s="32">
        <f t="shared" si="147"/>
        <v>0</v>
      </c>
      <c r="I731" s="32">
        <v>0</v>
      </c>
      <c r="J731" s="32">
        <v>0</v>
      </c>
      <c r="K731" s="32">
        <v>0</v>
      </c>
      <c r="L731" s="32">
        <v>0</v>
      </c>
      <c r="M731" s="32">
        <v>0</v>
      </c>
      <c r="N731" s="32">
        <v>0</v>
      </c>
      <c r="O731" s="189"/>
      <c r="P731" s="189"/>
    </row>
    <row r="732" spans="1:16" ht="24" x14ac:dyDescent="0.25">
      <c r="A732" s="190"/>
      <c r="B732" s="189"/>
      <c r="C732" s="189"/>
      <c r="D732" s="189"/>
      <c r="E732" s="189"/>
      <c r="F732" s="189"/>
      <c r="G732" s="170" t="s">
        <v>9</v>
      </c>
      <c r="H732" s="32">
        <f t="shared" si="147"/>
        <v>0</v>
      </c>
      <c r="I732" s="32">
        <v>0</v>
      </c>
      <c r="J732" s="32">
        <v>0</v>
      </c>
      <c r="K732" s="32">
        <v>0</v>
      </c>
      <c r="L732" s="32">
        <v>0</v>
      </c>
      <c r="M732" s="32">
        <v>0</v>
      </c>
      <c r="N732" s="32">
        <v>0</v>
      </c>
      <c r="O732" s="189"/>
      <c r="P732" s="189"/>
    </row>
    <row r="733" spans="1:16" ht="58.5" customHeight="1" x14ac:dyDescent="0.25">
      <c r="A733" s="190" t="s">
        <v>3155</v>
      </c>
      <c r="B733" s="189" t="s">
        <v>3151</v>
      </c>
      <c r="C733" s="189" t="s">
        <v>133</v>
      </c>
      <c r="D733" s="189">
        <v>2029</v>
      </c>
      <c r="E733" s="189">
        <v>164.8</v>
      </c>
      <c r="F733" s="189" t="s">
        <v>3145</v>
      </c>
      <c r="G733" s="170" t="s">
        <v>4</v>
      </c>
      <c r="H733" s="32">
        <f>SUM(H734:H737)</f>
        <v>5.0999999999999996</v>
      </c>
      <c r="I733" s="32">
        <f t="shared" ref="I733:N733" si="152">SUM(I734:I737)</f>
        <v>0</v>
      </c>
      <c r="J733" s="32">
        <f t="shared" si="152"/>
        <v>0</v>
      </c>
      <c r="K733" s="32">
        <f t="shared" si="152"/>
        <v>0</v>
      </c>
      <c r="L733" s="32">
        <f t="shared" si="152"/>
        <v>0</v>
      </c>
      <c r="M733" s="32">
        <f t="shared" si="152"/>
        <v>5.0999999999999996</v>
      </c>
      <c r="N733" s="32">
        <f t="shared" si="152"/>
        <v>0</v>
      </c>
      <c r="O733" s="189">
        <v>756</v>
      </c>
      <c r="P733" s="189" t="s">
        <v>3153</v>
      </c>
    </row>
    <row r="734" spans="1:16" x14ac:dyDescent="0.25">
      <c r="A734" s="190"/>
      <c r="B734" s="189"/>
      <c r="C734" s="189"/>
      <c r="D734" s="189"/>
      <c r="E734" s="189"/>
      <c r="F734" s="189"/>
      <c r="G734" s="170" t="s">
        <v>259</v>
      </c>
      <c r="H734" s="32">
        <f t="shared" si="147"/>
        <v>4.9000000000000004</v>
      </c>
      <c r="I734" s="32">
        <v>0</v>
      </c>
      <c r="J734" s="32">
        <v>0</v>
      </c>
      <c r="K734" s="32">
        <v>0</v>
      </c>
      <c r="L734" s="32">
        <v>0</v>
      </c>
      <c r="M734" s="32">
        <v>4.9000000000000004</v>
      </c>
      <c r="N734" s="32">
        <v>0</v>
      </c>
      <c r="O734" s="189"/>
      <c r="P734" s="189"/>
    </row>
    <row r="735" spans="1:16" ht="36" x14ac:dyDescent="0.25">
      <c r="A735" s="190"/>
      <c r="B735" s="189"/>
      <c r="C735" s="189"/>
      <c r="D735" s="189"/>
      <c r="E735" s="189"/>
      <c r="F735" s="189"/>
      <c r="G735" s="170" t="s">
        <v>7</v>
      </c>
      <c r="H735" s="32">
        <f t="shared" si="147"/>
        <v>0.1</v>
      </c>
      <c r="I735" s="32">
        <v>0</v>
      </c>
      <c r="J735" s="32">
        <v>0</v>
      </c>
      <c r="K735" s="32">
        <v>0</v>
      </c>
      <c r="L735" s="32">
        <v>0</v>
      </c>
      <c r="M735" s="32">
        <v>0.1</v>
      </c>
      <c r="N735" s="32">
        <v>0</v>
      </c>
      <c r="O735" s="189"/>
      <c r="P735" s="189"/>
    </row>
    <row r="736" spans="1:16" x14ac:dyDescent="0.25">
      <c r="A736" s="190"/>
      <c r="B736" s="189"/>
      <c r="C736" s="189"/>
      <c r="D736" s="189"/>
      <c r="E736" s="189"/>
      <c r="F736" s="189"/>
      <c r="G736" s="170" t="s">
        <v>8</v>
      </c>
      <c r="H736" s="32">
        <f t="shared" si="147"/>
        <v>0.1</v>
      </c>
      <c r="I736" s="32">
        <v>0</v>
      </c>
      <c r="J736" s="32">
        <v>0</v>
      </c>
      <c r="K736" s="32">
        <v>0</v>
      </c>
      <c r="L736" s="32">
        <v>0</v>
      </c>
      <c r="M736" s="32">
        <v>0.1</v>
      </c>
      <c r="N736" s="32">
        <v>0</v>
      </c>
      <c r="O736" s="189"/>
      <c r="P736" s="189"/>
    </row>
    <row r="737" spans="1:16" ht="24" x14ac:dyDescent="0.25">
      <c r="A737" s="190"/>
      <c r="B737" s="189"/>
      <c r="C737" s="189"/>
      <c r="D737" s="189"/>
      <c r="E737" s="189"/>
      <c r="F737" s="189"/>
      <c r="G737" s="170" t="s">
        <v>9</v>
      </c>
      <c r="H737" s="32">
        <f t="shared" si="147"/>
        <v>0</v>
      </c>
      <c r="I737" s="32">
        <v>0</v>
      </c>
      <c r="J737" s="32">
        <v>0</v>
      </c>
      <c r="K737" s="32">
        <v>0</v>
      </c>
      <c r="L737" s="32">
        <v>0</v>
      </c>
      <c r="M737" s="32">
        <v>0</v>
      </c>
      <c r="N737" s="32">
        <v>0</v>
      </c>
      <c r="O737" s="189"/>
      <c r="P737" s="189"/>
    </row>
    <row r="738" spans="1:16" ht="94.5" customHeight="1" x14ac:dyDescent="0.25">
      <c r="A738" s="190" t="s">
        <v>3156</v>
      </c>
      <c r="B738" s="189" t="s">
        <v>3157</v>
      </c>
      <c r="C738" s="189" t="s">
        <v>133</v>
      </c>
      <c r="D738" s="189">
        <v>2027</v>
      </c>
      <c r="E738" s="189" t="s">
        <v>3158</v>
      </c>
      <c r="F738" s="189" t="s">
        <v>3159</v>
      </c>
      <c r="G738" s="170" t="s">
        <v>4</v>
      </c>
      <c r="H738" s="32">
        <f>SUM(H739:H742)</f>
        <v>0.8</v>
      </c>
      <c r="I738" s="32">
        <f t="shared" ref="I738:N738" si="153">SUM(I739:I742)</f>
        <v>0</v>
      </c>
      <c r="J738" s="32">
        <f t="shared" si="153"/>
        <v>0</v>
      </c>
      <c r="K738" s="32">
        <f t="shared" si="153"/>
        <v>0.8</v>
      </c>
      <c r="L738" s="32">
        <f t="shared" si="153"/>
        <v>0</v>
      </c>
      <c r="M738" s="32">
        <f t="shared" si="153"/>
        <v>0</v>
      </c>
      <c r="N738" s="32">
        <f t="shared" si="153"/>
        <v>0</v>
      </c>
      <c r="O738" s="189">
        <v>14831</v>
      </c>
      <c r="P738" s="189" t="s">
        <v>3160</v>
      </c>
    </row>
    <row r="739" spans="1:16" x14ac:dyDescent="0.25">
      <c r="A739" s="190"/>
      <c r="B739" s="189"/>
      <c r="C739" s="189"/>
      <c r="D739" s="189"/>
      <c r="E739" s="189"/>
      <c r="F739" s="189"/>
      <c r="G739" s="170" t="s">
        <v>262</v>
      </c>
      <c r="H739" s="32">
        <f t="shared" si="147"/>
        <v>0</v>
      </c>
      <c r="I739" s="32">
        <v>0</v>
      </c>
      <c r="J739" s="32">
        <v>0</v>
      </c>
      <c r="K739" s="32">
        <v>0</v>
      </c>
      <c r="L739" s="32">
        <v>0</v>
      </c>
      <c r="M739" s="32">
        <v>0</v>
      </c>
      <c r="N739" s="32">
        <v>0</v>
      </c>
      <c r="O739" s="189"/>
      <c r="P739" s="189"/>
    </row>
    <row r="740" spans="1:16" ht="36" x14ac:dyDescent="0.25">
      <c r="A740" s="190"/>
      <c r="B740" s="189"/>
      <c r="C740" s="189"/>
      <c r="D740" s="189"/>
      <c r="E740" s="189"/>
      <c r="F740" s="189"/>
      <c r="G740" s="170" t="s">
        <v>7</v>
      </c>
      <c r="H740" s="32">
        <f t="shared" si="147"/>
        <v>0</v>
      </c>
      <c r="I740" s="32">
        <v>0</v>
      </c>
      <c r="J740" s="32">
        <v>0</v>
      </c>
      <c r="K740" s="32">
        <v>0</v>
      </c>
      <c r="L740" s="32">
        <v>0</v>
      </c>
      <c r="M740" s="32">
        <v>0</v>
      </c>
      <c r="N740" s="32">
        <v>0</v>
      </c>
      <c r="O740" s="189"/>
      <c r="P740" s="189"/>
    </row>
    <row r="741" spans="1:16" x14ac:dyDescent="0.25">
      <c r="A741" s="190"/>
      <c r="B741" s="189"/>
      <c r="C741" s="189"/>
      <c r="D741" s="189"/>
      <c r="E741" s="189"/>
      <c r="F741" s="189"/>
      <c r="G741" s="170" t="s">
        <v>8</v>
      </c>
      <c r="H741" s="32">
        <f t="shared" si="147"/>
        <v>0.8</v>
      </c>
      <c r="I741" s="32">
        <v>0</v>
      </c>
      <c r="J741" s="32">
        <v>0</v>
      </c>
      <c r="K741" s="32">
        <v>0.8</v>
      </c>
      <c r="L741" s="32">
        <v>0</v>
      </c>
      <c r="M741" s="32">
        <v>0</v>
      </c>
      <c r="N741" s="32">
        <v>0</v>
      </c>
      <c r="O741" s="189"/>
      <c r="P741" s="189"/>
    </row>
    <row r="742" spans="1:16" ht="24" x14ac:dyDescent="0.25">
      <c r="A742" s="190"/>
      <c r="B742" s="189"/>
      <c r="C742" s="189"/>
      <c r="D742" s="189"/>
      <c r="E742" s="189"/>
      <c r="F742" s="189"/>
      <c r="G742" s="170" t="s">
        <v>9</v>
      </c>
      <c r="H742" s="32">
        <f t="shared" si="147"/>
        <v>0</v>
      </c>
      <c r="I742" s="32">
        <v>0</v>
      </c>
      <c r="J742" s="32">
        <v>0</v>
      </c>
      <c r="K742" s="32">
        <v>0</v>
      </c>
      <c r="L742" s="32">
        <v>0</v>
      </c>
      <c r="M742" s="32">
        <v>0</v>
      </c>
      <c r="N742" s="32">
        <v>0</v>
      </c>
      <c r="O742" s="189"/>
      <c r="P742" s="189"/>
    </row>
    <row r="743" spans="1:16" ht="86.25" customHeight="1" x14ac:dyDescent="0.25">
      <c r="A743" s="190" t="s">
        <v>3161</v>
      </c>
      <c r="B743" s="189" t="s">
        <v>3162</v>
      </c>
      <c r="C743" s="189" t="s">
        <v>133</v>
      </c>
      <c r="D743" s="189">
        <v>2028</v>
      </c>
      <c r="E743" s="189" t="s">
        <v>3158</v>
      </c>
      <c r="F743" s="189" t="s">
        <v>3163</v>
      </c>
      <c r="G743" s="170" t="s">
        <v>4</v>
      </c>
      <c r="H743" s="32">
        <f>SUM(H744:H747)</f>
        <v>18</v>
      </c>
      <c r="I743" s="32">
        <f t="shared" ref="I743:N743" si="154">SUM(I744:I747)</f>
        <v>0</v>
      </c>
      <c r="J743" s="32">
        <f t="shared" si="154"/>
        <v>0</v>
      </c>
      <c r="K743" s="32">
        <f t="shared" si="154"/>
        <v>0</v>
      </c>
      <c r="L743" s="32">
        <f t="shared" si="154"/>
        <v>18</v>
      </c>
      <c r="M743" s="32">
        <f t="shared" si="154"/>
        <v>0</v>
      </c>
      <c r="N743" s="32">
        <f t="shared" si="154"/>
        <v>0</v>
      </c>
      <c r="O743" s="189">
        <v>14831</v>
      </c>
      <c r="P743" s="205" t="s">
        <v>3160</v>
      </c>
    </row>
    <row r="744" spans="1:16" x14ac:dyDescent="0.25">
      <c r="A744" s="190"/>
      <c r="B744" s="189"/>
      <c r="C744" s="189"/>
      <c r="D744" s="189"/>
      <c r="E744" s="189"/>
      <c r="F744" s="189"/>
      <c r="G744" s="170" t="s">
        <v>262</v>
      </c>
      <c r="H744" s="32">
        <f t="shared" si="147"/>
        <v>17.8</v>
      </c>
      <c r="I744" s="32">
        <v>0</v>
      </c>
      <c r="J744" s="32">
        <v>0</v>
      </c>
      <c r="K744" s="32">
        <v>0</v>
      </c>
      <c r="L744" s="32">
        <v>17.8</v>
      </c>
      <c r="M744" s="32">
        <v>0</v>
      </c>
      <c r="N744" s="32">
        <v>0</v>
      </c>
      <c r="O744" s="189"/>
      <c r="P744" s="206"/>
    </row>
    <row r="745" spans="1:16" ht="36" x14ac:dyDescent="0.25">
      <c r="A745" s="190"/>
      <c r="B745" s="189"/>
      <c r="C745" s="189"/>
      <c r="D745" s="189"/>
      <c r="E745" s="189"/>
      <c r="F745" s="189"/>
      <c r="G745" s="170" t="s">
        <v>7</v>
      </c>
      <c r="H745" s="32">
        <f t="shared" si="147"/>
        <v>0.2</v>
      </c>
      <c r="I745" s="32">
        <v>0</v>
      </c>
      <c r="J745" s="32">
        <v>0</v>
      </c>
      <c r="K745" s="32">
        <v>0</v>
      </c>
      <c r="L745" s="32">
        <v>0.2</v>
      </c>
      <c r="M745" s="32">
        <v>0</v>
      </c>
      <c r="N745" s="32">
        <v>0</v>
      </c>
      <c r="O745" s="189"/>
      <c r="P745" s="206"/>
    </row>
    <row r="746" spans="1:16" x14ac:dyDescent="0.25">
      <c r="A746" s="190"/>
      <c r="B746" s="189"/>
      <c r="C746" s="189"/>
      <c r="D746" s="189"/>
      <c r="E746" s="189"/>
      <c r="F746" s="189"/>
      <c r="G746" s="170" t="s">
        <v>8</v>
      </c>
      <c r="H746" s="32">
        <f t="shared" si="147"/>
        <v>0</v>
      </c>
      <c r="I746" s="32">
        <v>0</v>
      </c>
      <c r="J746" s="32">
        <v>0</v>
      </c>
      <c r="K746" s="32">
        <v>0</v>
      </c>
      <c r="L746" s="32">
        <v>0</v>
      </c>
      <c r="M746" s="32">
        <v>0</v>
      </c>
      <c r="N746" s="32">
        <v>0</v>
      </c>
      <c r="O746" s="189"/>
      <c r="P746" s="206"/>
    </row>
    <row r="747" spans="1:16" ht="24" x14ac:dyDescent="0.25">
      <c r="A747" s="190"/>
      <c r="B747" s="189"/>
      <c r="C747" s="189"/>
      <c r="D747" s="189"/>
      <c r="E747" s="189"/>
      <c r="F747" s="189"/>
      <c r="G747" s="170" t="s">
        <v>9</v>
      </c>
      <c r="H747" s="32">
        <f t="shared" si="147"/>
        <v>0</v>
      </c>
      <c r="I747" s="32">
        <v>0</v>
      </c>
      <c r="J747" s="32">
        <v>0</v>
      </c>
      <c r="K747" s="32">
        <v>0</v>
      </c>
      <c r="L747" s="32">
        <v>0</v>
      </c>
      <c r="M747" s="32">
        <v>0</v>
      </c>
      <c r="N747" s="32">
        <v>0</v>
      </c>
      <c r="O747" s="189"/>
      <c r="P747" s="207"/>
    </row>
    <row r="748" spans="1:16" ht="117" customHeight="1" x14ac:dyDescent="0.25">
      <c r="A748" s="190" t="s">
        <v>3164</v>
      </c>
      <c r="B748" s="189" t="s">
        <v>3162</v>
      </c>
      <c r="C748" s="189" t="s">
        <v>133</v>
      </c>
      <c r="D748" s="189">
        <v>2025</v>
      </c>
      <c r="E748" s="189" t="s">
        <v>3165</v>
      </c>
      <c r="F748" s="189" t="s">
        <v>2865</v>
      </c>
      <c r="G748" s="170" t="s">
        <v>4</v>
      </c>
      <c r="H748" s="32">
        <f>SUM(H749:H752)</f>
        <v>0.9</v>
      </c>
      <c r="I748" s="32">
        <f t="shared" ref="I748:N748" si="155">SUM(I749:I752)</f>
        <v>0.9</v>
      </c>
      <c r="J748" s="32">
        <f t="shared" si="155"/>
        <v>0</v>
      </c>
      <c r="K748" s="32">
        <f t="shared" si="155"/>
        <v>0</v>
      </c>
      <c r="L748" s="32">
        <f t="shared" si="155"/>
        <v>0</v>
      </c>
      <c r="M748" s="32">
        <f t="shared" si="155"/>
        <v>0</v>
      </c>
      <c r="N748" s="32">
        <f t="shared" si="155"/>
        <v>0</v>
      </c>
      <c r="O748" s="189">
        <v>493</v>
      </c>
      <c r="P748" s="205" t="s">
        <v>4122</v>
      </c>
    </row>
    <row r="749" spans="1:16" x14ac:dyDescent="0.25">
      <c r="A749" s="190"/>
      <c r="B749" s="189"/>
      <c r="C749" s="189"/>
      <c r="D749" s="189"/>
      <c r="E749" s="189"/>
      <c r="F749" s="189"/>
      <c r="G749" s="170" t="s">
        <v>262</v>
      </c>
      <c r="H749" s="32">
        <f t="shared" si="147"/>
        <v>0</v>
      </c>
      <c r="I749" s="32">
        <v>0</v>
      </c>
      <c r="J749" s="32">
        <v>0</v>
      </c>
      <c r="K749" s="32">
        <v>0</v>
      </c>
      <c r="L749" s="32">
        <v>0</v>
      </c>
      <c r="M749" s="32">
        <v>0</v>
      </c>
      <c r="N749" s="32">
        <v>0</v>
      </c>
      <c r="O749" s="189"/>
      <c r="P749" s="206"/>
    </row>
    <row r="750" spans="1:16" ht="36" x14ac:dyDescent="0.25">
      <c r="A750" s="190"/>
      <c r="B750" s="189"/>
      <c r="C750" s="189"/>
      <c r="D750" s="189"/>
      <c r="E750" s="189"/>
      <c r="F750" s="189"/>
      <c r="G750" s="170" t="s">
        <v>7</v>
      </c>
      <c r="H750" s="32">
        <f t="shared" si="147"/>
        <v>0</v>
      </c>
      <c r="I750" s="32">
        <v>0</v>
      </c>
      <c r="J750" s="32">
        <v>0</v>
      </c>
      <c r="K750" s="32">
        <v>0</v>
      </c>
      <c r="L750" s="32">
        <v>0</v>
      </c>
      <c r="M750" s="32">
        <v>0</v>
      </c>
      <c r="N750" s="32">
        <v>0</v>
      </c>
      <c r="O750" s="189"/>
      <c r="P750" s="206"/>
    </row>
    <row r="751" spans="1:16" x14ac:dyDescent="0.25">
      <c r="A751" s="190"/>
      <c r="B751" s="189"/>
      <c r="C751" s="189"/>
      <c r="D751" s="189"/>
      <c r="E751" s="189"/>
      <c r="F751" s="189"/>
      <c r="G751" s="170" t="s">
        <v>8</v>
      </c>
      <c r="H751" s="32">
        <f t="shared" si="147"/>
        <v>0.9</v>
      </c>
      <c r="I751" s="32">
        <v>0.9</v>
      </c>
      <c r="J751" s="32">
        <v>0</v>
      </c>
      <c r="K751" s="32">
        <v>0</v>
      </c>
      <c r="L751" s="32">
        <v>0</v>
      </c>
      <c r="M751" s="32">
        <v>0</v>
      </c>
      <c r="N751" s="32">
        <v>0</v>
      </c>
      <c r="O751" s="189"/>
      <c r="P751" s="206"/>
    </row>
    <row r="752" spans="1:16" ht="24" x14ac:dyDescent="0.25">
      <c r="A752" s="190"/>
      <c r="B752" s="189"/>
      <c r="C752" s="189"/>
      <c r="D752" s="189"/>
      <c r="E752" s="189"/>
      <c r="F752" s="189"/>
      <c r="G752" s="170" t="s">
        <v>9</v>
      </c>
      <c r="H752" s="32">
        <f t="shared" si="147"/>
        <v>0</v>
      </c>
      <c r="I752" s="32">
        <v>0</v>
      </c>
      <c r="J752" s="32">
        <v>0</v>
      </c>
      <c r="K752" s="32">
        <v>0</v>
      </c>
      <c r="L752" s="32">
        <v>0</v>
      </c>
      <c r="M752" s="32">
        <v>0</v>
      </c>
      <c r="N752" s="32">
        <v>0</v>
      </c>
      <c r="O752" s="189"/>
      <c r="P752" s="207"/>
    </row>
    <row r="753" spans="1:16" ht="117.75" customHeight="1" x14ac:dyDescent="0.25">
      <c r="A753" s="190" t="s">
        <v>3166</v>
      </c>
      <c r="B753" s="189" t="s">
        <v>3162</v>
      </c>
      <c r="C753" s="189" t="s">
        <v>133</v>
      </c>
      <c r="D753" s="189">
        <v>2026</v>
      </c>
      <c r="E753" s="189" t="s">
        <v>3165</v>
      </c>
      <c r="F753" s="189" t="s">
        <v>3167</v>
      </c>
      <c r="G753" s="170" t="s">
        <v>4</v>
      </c>
      <c r="H753" s="32">
        <f>SUM(H754:H757)</f>
        <v>19</v>
      </c>
      <c r="I753" s="32">
        <f t="shared" ref="I753:N753" si="156">SUM(I754:I757)</f>
        <v>0</v>
      </c>
      <c r="J753" s="32">
        <f t="shared" si="156"/>
        <v>19</v>
      </c>
      <c r="K753" s="32">
        <f t="shared" si="156"/>
        <v>0</v>
      </c>
      <c r="L753" s="32">
        <f t="shared" si="156"/>
        <v>0</v>
      </c>
      <c r="M753" s="32">
        <f t="shared" si="156"/>
        <v>0</v>
      </c>
      <c r="N753" s="32">
        <f t="shared" si="156"/>
        <v>0</v>
      </c>
      <c r="O753" s="189">
        <v>254</v>
      </c>
      <c r="P753" s="205" t="s">
        <v>4121</v>
      </c>
    </row>
    <row r="754" spans="1:16" x14ac:dyDescent="0.25">
      <c r="A754" s="190"/>
      <c r="B754" s="189"/>
      <c r="C754" s="189"/>
      <c r="D754" s="189"/>
      <c r="E754" s="189"/>
      <c r="F754" s="189"/>
      <c r="G754" s="170" t="s">
        <v>262</v>
      </c>
      <c r="H754" s="32">
        <f t="shared" si="147"/>
        <v>18.8</v>
      </c>
      <c r="I754" s="32">
        <v>0</v>
      </c>
      <c r="J754" s="32">
        <v>18.8</v>
      </c>
      <c r="K754" s="32">
        <v>0</v>
      </c>
      <c r="L754" s="32">
        <v>0</v>
      </c>
      <c r="M754" s="32">
        <v>0</v>
      </c>
      <c r="N754" s="32">
        <v>0</v>
      </c>
      <c r="O754" s="189"/>
      <c r="P754" s="206"/>
    </row>
    <row r="755" spans="1:16" ht="36" x14ac:dyDescent="0.25">
      <c r="A755" s="190"/>
      <c r="B755" s="189"/>
      <c r="C755" s="189"/>
      <c r="D755" s="189"/>
      <c r="E755" s="189"/>
      <c r="F755" s="189"/>
      <c r="G755" s="170" t="s">
        <v>7</v>
      </c>
      <c r="H755" s="32">
        <f t="shared" si="147"/>
        <v>0.2</v>
      </c>
      <c r="I755" s="32">
        <v>0</v>
      </c>
      <c r="J755" s="32">
        <v>0.2</v>
      </c>
      <c r="K755" s="32">
        <v>0</v>
      </c>
      <c r="L755" s="32">
        <v>0</v>
      </c>
      <c r="M755" s="32">
        <v>0</v>
      </c>
      <c r="N755" s="32">
        <v>0</v>
      </c>
      <c r="O755" s="189"/>
      <c r="P755" s="206"/>
    </row>
    <row r="756" spans="1:16" x14ac:dyDescent="0.25">
      <c r="A756" s="190"/>
      <c r="B756" s="189"/>
      <c r="C756" s="189"/>
      <c r="D756" s="189"/>
      <c r="E756" s="189"/>
      <c r="F756" s="189"/>
      <c r="G756" s="170" t="s">
        <v>8</v>
      </c>
      <c r="H756" s="32">
        <f t="shared" si="147"/>
        <v>0</v>
      </c>
      <c r="I756" s="32">
        <v>0</v>
      </c>
      <c r="J756" s="32">
        <v>0</v>
      </c>
      <c r="K756" s="32">
        <v>0</v>
      </c>
      <c r="L756" s="32">
        <v>0</v>
      </c>
      <c r="M756" s="32">
        <v>0</v>
      </c>
      <c r="N756" s="32">
        <v>0</v>
      </c>
      <c r="O756" s="189"/>
      <c r="P756" s="206"/>
    </row>
    <row r="757" spans="1:16" ht="24" x14ac:dyDescent="0.25">
      <c r="A757" s="190"/>
      <c r="B757" s="189"/>
      <c r="C757" s="189"/>
      <c r="D757" s="189"/>
      <c r="E757" s="189"/>
      <c r="F757" s="189"/>
      <c r="G757" s="170" t="s">
        <v>9</v>
      </c>
      <c r="H757" s="32">
        <f t="shared" si="147"/>
        <v>0</v>
      </c>
      <c r="I757" s="32">
        <v>0</v>
      </c>
      <c r="J757" s="32">
        <v>0</v>
      </c>
      <c r="K757" s="32">
        <v>0</v>
      </c>
      <c r="L757" s="32">
        <v>0</v>
      </c>
      <c r="M757" s="32">
        <v>0</v>
      </c>
      <c r="N757" s="32">
        <v>0</v>
      </c>
      <c r="O757" s="189"/>
      <c r="P757" s="207"/>
    </row>
    <row r="758" spans="1:16" ht="222" customHeight="1" x14ac:dyDescent="0.25">
      <c r="A758" s="190" t="s">
        <v>3168</v>
      </c>
      <c r="B758" s="189" t="s">
        <v>3169</v>
      </c>
      <c r="C758" s="189" t="s">
        <v>133</v>
      </c>
      <c r="D758" s="189">
        <v>2027</v>
      </c>
      <c r="E758" s="189" t="s">
        <v>3165</v>
      </c>
      <c r="F758" s="189" t="s">
        <v>3170</v>
      </c>
      <c r="G758" s="170" t="s">
        <v>4</v>
      </c>
      <c r="H758" s="32">
        <f>SUM(H759:H762)</f>
        <v>5.0999999999999996</v>
      </c>
      <c r="I758" s="32">
        <f t="shared" ref="I758:N758" si="157">SUM(I759:I762)</f>
        <v>0</v>
      </c>
      <c r="J758" s="32">
        <f t="shared" si="157"/>
        <v>0</v>
      </c>
      <c r="K758" s="32">
        <f t="shared" si="157"/>
        <v>5.0999999999999996</v>
      </c>
      <c r="L758" s="32">
        <f t="shared" si="157"/>
        <v>0</v>
      </c>
      <c r="M758" s="32">
        <f t="shared" si="157"/>
        <v>0</v>
      </c>
      <c r="N758" s="32">
        <f t="shared" si="157"/>
        <v>0</v>
      </c>
      <c r="O758" s="189">
        <v>422</v>
      </c>
      <c r="P758" s="205" t="s">
        <v>4121</v>
      </c>
    </row>
    <row r="759" spans="1:16" x14ac:dyDescent="0.25">
      <c r="A759" s="190"/>
      <c r="B759" s="189"/>
      <c r="C759" s="189"/>
      <c r="D759" s="189"/>
      <c r="E759" s="189"/>
      <c r="F759" s="189"/>
      <c r="G759" s="170" t="s">
        <v>262</v>
      </c>
      <c r="H759" s="32">
        <f t="shared" si="147"/>
        <v>4.9000000000000004</v>
      </c>
      <c r="I759" s="32">
        <v>0</v>
      </c>
      <c r="J759" s="32">
        <v>0</v>
      </c>
      <c r="K759" s="32">
        <v>4.9000000000000004</v>
      </c>
      <c r="L759" s="32">
        <v>0</v>
      </c>
      <c r="M759" s="32">
        <v>0</v>
      </c>
      <c r="N759" s="32">
        <v>0</v>
      </c>
      <c r="O759" s="189"/>
      <c r="P759" s="206"/>
    </row>
    <row r="760" spans="1:16" ht="36" x14ac:dyDescent="0.25">
      <c r="A760" s="190"/>
      <c r="B760" s="189"/>
      <c r="C760" s="189"/>
      <c r="D760" s="189"/>
      <c r="E760" s="189"/>
      <c r="F760" s="189"/>
      <c r="G760" s="170" t="s">
        <v>7</v>
      </c>
      <c r="H760" s="32">
        <f t="shared" si="147"/>
        <v>0.1</v>
      </c>
      <c r="I760" s="32">
        <v>0</v>
      </c>
      <c r="J760" s="32">
        <v>0</v>
      </c>
      <c r="K760" s="32">
        <v>0.1</v>
      </c>
      <c r="L760" s="32">
        <v>0</v>
      </c>
      <c r="M760" s="32">
        <v>0</v>
      </c>
      <c r="N760" s="32">
        <v>0</v>
      </c>
      <c r="O760" s="189"/>
      <c r="P760" s="206"/>
    </row>
    <row r="761" spans="1:16" x14ac:dyDescent="0.25">
      <c r="A761" s="190"/>
      <c r="B761" s="189"/>
      <c r="C761" s="189"/>
      <c r="D761" s="189"/>
      <c r="E761" s="189"/>
      <c r="F761" s="189"/>
      <c r="G761" s="170" t="s">
        <v>8</v>
      </c>
      <c r="H761" s="32">
        <f t="shared" si="147"/>
        <v>0.1</v>
      </c>
      <c r="I761" s="32">
        <v>0</v>
      </c>
      <c r="J761" s="32">
        <v>0</v>
      </c>
      <c r="K761" s="32">
        <v>0.1</v>
      </c>
      <c r="L761" s="32">
        <v>0</v>
      </c>
      <c r="M761" s="32">
        <v>0</v>
      </c>
      <c r="N761" s="32">
        <v>0</v>
      </c>
      <c r="O761" s="189"/>
      <c r="P761" s="206"/>
    </row>
    <row r="762" spans="1:16" ht="24" x14ac:dyDescent="0.25">
      <c r="A762" s="190"/>
      <c r="B762" s="189"/>
      <c r="C762" s="189"/>
      <c r="D762" s="189"/>
      <c r="E762" s="189"/>
      <c r="F762" s="189"/>
      <c r="G762" s="170" t="s">
        <v>9</v>
      </c>
      <c r="H762" s="32">
        <f t="shared" si="147"/>
        <v>0</v>
      </c>
      <c r="I762" s="32">
        <v>0</v>
      </c>
      <c r="J762" s="32">
        <v>0</v>
      </c>
      <c r="K762" s="32">
        <v>0</v>
      </c>
      <c r="L762" s="32">
        <v>0</v>
      </c>
      <c r="M762" s="32">
        <v>0</v>
      </c>
      <c r="N762" s="32">
        <v>0</v>
      </c>
      <c r="O762" s="189"/>
      <c r="P762" s="207"/>
    </row>
    <row r="763" spans="1:16" ht="36" customHeight="1" x14ac:dyDescent="0.25">
      <c r="A763" s="190" t="s">
        <v>3171</v>
      </c>
      <c r="B763" s="189" t="s">
        <v>3162</v>
      </c>
      <c r="C763" s="189" t="s">
        <v>133</v>
      </c>
      <c r="D763" s="189">
        <v>2028</v>
      </c>
      <c r="E763" s="189" t="s">
        <v>3172</v>
      </c>
      <c r="F763" s="189" t="s">
        <v>2865</v>
      </c>
      <c r="G763" s="170" t="s">
        <v>4</v>
      </c>
      <c r="H763" s="32">
        <f>SUM(H764:H767)</f>
        <v>0.7</v>
      </c>
      <c r="I763" s="32">
        <f t="shared" ref="I763:N763" si="158">SUM(I764:I767)</f>
        <v>0</v>
      </c>
      <c r="J763" s="32">
        <f t="shared" si="158"/>
        <v>0</v>
      </c>
      <c r="K763" s="32">
        <f t="shared" si="158"/>
        <v>0</v>
      </c>
      <c r="L763" s="32">
        <f t="shared" si="158"/>
        <v>0.7</v>
      </c>
      <c r="M763" s="32">
        <f t="shared" si="158"/>
        <v>0</v>
      </c>
      <c r="N763" s="32">
        <f t="shared" si="158"/>
        <v>0</v>
      </c>
      <c r="O763" s="189">
        <v>384</v>
      </c>
      <c r="P763" s="205" t="s">
        <v>4120</v>
      </c>
    </row>
    <row r="764" spans="1:16" x14ac:dyDescent="0.25">
      <c r="A764" s="190"/>
      <c r="B764" s="189"/>
      <c r="C764" s="189"/>
      <c r="D764" s="189"/>
      <c r="E764" s="189"/>
      <c r="F764" s="189"/>
      <c r="G764" s="170" t="s">
        <v>262</v>
      </c>
      <c r="H764" s="32">
        <f t="shared" si="147"/>
        <v>0</v>
      </c>
      <c r="I764" s="32">
        <v>0</v>
      </c>
      <c r="J764" s="32">
        <v>0</v>
      </c>
      <c r="K764" s="32">
        <v>0</v>
      </c>
      <c r="L764" s="32">
        <v>0</v>
      </c>
      <c r="M764" s="32">
        <v>0</v>
      </c>
      <c r="N764" s="32">
        <v>0</v>
      </c>
      <c r="O764" s="189"/>
      <c r="P764" s="206"/>
    </row>
    <row r="765" spans="1:16" ht="36" x14ac:dyDescent="0.25">
      <c r="A765" s="190"/>
      <c r="B765" s="189"/>
      <c r="C765" s="189"/>
      <c r="D765" s="189"/>
      <c r="E765" s="189"/>
      <c r="F765" s="189"/>
      <c r="G765" s="170" t="s">
        <v>7</v>
      </c>
      <c r="H765" s="32">
        <f t="shared" si="147"/>
        <v>0</v>
      </c>
      <c r="I765" s="32">
        <v>0</v>
      </c>
      <c r="J765" s="32">
        <v>0</v>
      </c>
      <c r="K765" s="32">
        <v>0</v>
      </c>
      <c r="L765" s="32">
        <v>0</v>
      </c>
      <c r="M765" s="32">
        <v>0</v>
      </c>
      <c r="N765" s="32">
        <v>0</v>
      </c>
      <c r="O765" s="189"/>
      <c r="P765" s="206"/>
    </row>
    <row r="766" spans="1:16" x14ac:dyDescent="0.25">
      <c r="A766" s="190"/>
      <c r="B766" s="189"/>
      <c r="C766" s="189"/>
      <c r="D766" s="189"/>
      <c r="E766" s="189"/>
      <c r="F766" s="189"/>
      <c r="G766" s="170" t="s">
        <v>8</v>
      </c>
      <c r="H766" s="32">
        <f t="shared" si="147"/>
        <v>0.7</v>
      </c>
      <c r="I766" s="32">
        <v>0</v>
      </c>
      <c r="J766" s="32">
        <v>0</v>
      </c>
      <c r="K766" s="32">
        <v>0</v>
      </c>
      <c r="L766" s="32">
        <v>0.7</v>
      </c>
      <c r="M766" s="32">
        <v>0</v>
      </c>
      <c r="N766" s="32">
        <v>0</v>
      </c>
      <c r="O766" s="189"/>
      <c r="P766" s="206"/>
    </row>
    <row r="767" spans="1:16" ht="24" x14ac:dyDescent="0.25">
      <c r="A767" s="190"/>
      <c r="B767" s="189"/>
      <c r="C767" s="189"/>
      <c r="D767" s="189"/>
      <c r="E767" s="189"/>
      <c r="F767" s="189"/>
      <c r="G767" s="170" t="s">
        <v>9</v>
      </c>
      <c r="H767" s="32">
        <f t="shared" si="147"/>
        <v>0</v>
      </c>
      <c r="I767" s="32">
        <v>0</v>
      </c>
      <c r="J767" s="32">
        <v>0</v>
      </c>
      <c r="K767" s="32">
        <v>0</v>
      </c>
      <c r="L767" s="32">
        <v>0</v>
      </c>
      <c r="M767" s="32">
        <v>0</v>
      </c>
      <c r="N767" s="32">
        <v>0</v>
      </c>
      <c r="O767" s="189"/>
      <c r="P767" s="207"/>
    </row>
    <row r="768" spans="1:16" ht="36" customHeight="1" x14ac:dyDescent="0.25">
      <c r="A768" s="190" t="s">
        <v>3173</v>
      </c>
      <c r="B768" s="189" t="s">
        <v>3162</v>
      </c>
      <c r="C768" s="189" t="s">
        <v>133</v>
      </c>
      <c r="D768" s="189">
        <v>2029</v>
      </c>
      <c r="E768" s="189" t="s">
        <v>3174</v>
      </c>
      <c r="F768" s="189" t="s">
        <v>506</v>
      </c>
      <c r="G768" s="170" t="s">
        <v>4</v>
      </c>
      <c r="H768" s="32">
        <f>SUM(H769:H772)</f>
        <v>12</v>
      </c>
      <c r="I768" s="32">
        <f t="shared" ref="I768:N768" si="159">SUM(I769:I772)</f>
        <v>0</v>
      </c>
      <c r="J768" s="32">
        <f t="shared" si="159"/>
        <v>0</v>
      </c>
      <c r="K768" s="32">
        <f t="shared" si="159"/>
        <v>0</v>
      </c>
      <c r="L768" s="32">
        <f t="shared" si="159"/>
        <v>0</v>
      </c>
      <c r="M768" s="32">
        <f t="shared" si="159"/>
        <v>12</v>
      </c>
      <c r="N768" s="32">
        <f t="shared" si="159"/>
        <v>0</v>
      </c>
      <c r="O768" s="189">
        <v>422</v>
      </c>
      <c r="P768" s="205" t="s">
        <v>4119</v>
      </c>
    </row>
    <row r="769" spans="1:16" x14ac:dyDescent="0.25">
      <c r="A769" s="190"/>
      <c r="B769" s="189"/>
      <c r="C769" s="189"/>
      <c r="D769" s="189"/>
      <c r="E769" s="189"/>
      <c r="F769" s="189"/>
      <c r="G769" s="170" t="s">
        <v>262</v>
      </c>
      <c r="H769" s="32">
        <f t="shared" si="147"/>
        <v>11.9</v>
      </c>
      <c r="I769" s="32">
        <v>0</v>
      </c>
      <c r="J769" s="32">
        <v>0</v>
      </c>
      <c r="K769" s="32">
        <v>0</v>
      </c>
      <c r="L769" s="32">
        <v>0</v>
      </c>
      <c r="M769" s="32">
        <v>11.9</v>
      </c>
      <c r="N769" s="32">
        <v>0</v>
      </c>
      <c r="O769" s="189"/>
      <c r="P769" s="206"/>
    </row>
    <row r="770" spans="1:16" ht="36" x14ac:dyDescent="0.25">
      <c r="A770" s="190"/>
      <c r="B770" s="189"/>
      <c r="C770" s="189"/>
      <c r="D770" s="189"/>
      <c r="E770" s="189"/>
      <c r="F770" s="189"/>
      <c r="G770" s="170" t="s">
        <v>7</v>
      </c>
      <c r="H770" s="32">
        <f t="shared" si="147"/>
        <v>0.1</v>
      </c>
      <c r="I770" s="32">
        <v>0</v>
      </c>
      <c r="J770" s="32">
        <v>0</v>
      </c>
      <c r="K770" s="32">
        <v>0</v>
      </c>
      <c r="L770" s="32">
        <v>0</v>
      </c>
      <c r="M770" s="32">
        <v>0.1</v>
      </c>
      <c r="N770" s="32">
        <v>0</v>
      </c>
      <c r="O770" s="189"/>
      <c r="P770" s="206"/>
    </row>
    <row r="771" spans="1:16" x14ac:dyDescent="0.25">
      <c r="A771" s="190"/>
      <c r="B771" s="189"/>
      <c r="C771" s="189"/>
      <c r="D771" s="189"/>
      <c r="E771" s="189"/>
      <c r="F771" s="189"/>
      <c r="G771" s="170" t="s">
        <v>8</v>
      </c>
      <c r="H771" s="32">
        <f t="shared" si="147"/>
        <v>0</v>
      </c>
      <c r="I771" s="32">
        <v>0</v>
      </c>
      <c r="J771" s="32">
        <v>0</v>
      </c>
      <c r="K771" s="32">
        <v>0</v>
      </c>
      <c r="L771" s="32">
        <v>0</v>
      </c>
      <c r="M771" s="32">
        <v>0</v>
      </c>
      <c r="N771" s="32">
        <v>0</v>
      </c>
      <c r="O771" s="189"/>
      <c r="P771" s="206"/>
    </row>
    <row r="772" spans="1:16" ht="24" x14ac:dyDescent="0.25">
      <c r="A772" s="190"/>
      <c r="B772" s="189"/>
      <c r="C772" s="189"/>
      <c r="D772" s="189"/>
      <c r="E772" s="189"/>
      <c r="F772" s="189"/>
      <c r="G772" s="170" t="s">
        <v>9</v>
      </c>
      <c r="H772" s="32">
        <f t="shared" si="147"/>
        <v>0</v>
      </c>
      <c r="I772" s="32">
        <v>0</v>
      </c>
      <c r="J772" s="32">
        <v>0</v>
      </c>
      <c r="K772" s="32">
        <v>0</v>
      </c>
      <c r="L772" s="32">
        <v>0</v>
      </c>
      <c r="M772" s="32">
        <v>0</v>
      </c>
      <c r="N772" s="32">
        <v>0</v>
      </c>
      <c r="O772" s="189"/>
      <c r="P772" s="207"/>
    </row>
    <row r="773" spans="1:16" ht="85.5" customHeight="1" x14ac:dyDescent="0.25">
      <c r="A773" s="190" t="s">
        <v>3175</v>
      </c>
      <c r="B773" s="189" t="s">
        <v>3162</v>
      </c>
      <c r="C773" s="189" t="s">
        <v>133</v>
      </c>
      <c r="D773" s="189">
        <v>2026</v>
      </c>
      <c r="E773" s="189">
        <v>260</v>
      </c>
      <c r="F773" s="189" t="s">
        <v>3176</v>
      </c>
      <c r="G773" s="170" t="s">
        <v>4</v>
      </c>
      <c r="H773" s="32">
        <f>SUM(H774:H777)</f>
        <v>0.8</v>
      </c>
      <c r="I773" s="32">
        <f t="shared" ref="I773:N773" si="160">SUM(I774:I777)</f>
        <v>0</v>
      </c>
      <c r="J773" s="32">
        <f t="shared" si="160"/>
        <v>0.8</v>
      </c>
      <c r="K773" s="32">
        <f t="shared" si="160"/>
        <v>0</v>
      </c>
      <c r="L773" s="32">
        <f t="shared" si="160"/>
        <v>0</v>
      </c>
      <c r="M773" s="32">
        <f t="shared" si="160"/>
        <v>0</v>
      </c>
      <c r="N773" s="32">
        <f t="shared" si="160"/>
        <v>0</v>
      </c>
      <c r="O773" s="189">
        <v>384</v>
      </c>
      <c r="P773" s="189" t="s">
        <v>3177</v>
      </c>
    </row>
    <row r="774" spans="1:16" x14ac:dyDescent="0.25">
      <c r="A774" s="190"/>
      <c r="B774" s="189"/>
      <c r="C774" s="189"/>
      <c r="D774" s="189"/>
      <c r="E774" s="189"/>
      <c r="F774" s="189"/>
      <c r="G774" s="170" t="s">
        <v>262</v>
      </c>
      <c r="H774" s="32">
        <f t="shared" ref="H774:H817" si="161">SUM(I774:N774)</f>
        <v>0</v>
      </c>
      <c r="I774" s="32">
        <v>0</v>
      </c>
      <c r="J774" s="32">
        <v>0</v>
      </c>
      <c r="K774" s="32">
        <v>0</v>
      </c>
      <c r="L774" s="32">
        <v>0</v>
      </c>
      <c r="M774" s="32">
        <v>0</v>
      </c>
      <c r="N774" s="32">
        <v>0</v>
      </c>
      <c r="O774" s="189"/>
      <c r="P774" s="189"/>
    </row>
    <row r="775" spans="1:16" ht="36" x14ac:dyDescent="0.25">
      <c r="A775" s="190"/>
      <c r="B775" s="189"/>
      <c r="C775" s="189"/>
      <c r="D775" s="189"/>
      <c r="E775" s="189"/>
      <c r="F775" s="189"/>
      <c r="G775" s="170" t="s">
        <v>7</v>
      </c>
      <c r="H775" s="32">
        <f t="shared" si="161"/>
        <v>0</v>
      </c>
      <c r="I775" s="32">
        <v>0</v>
      </c>
      <c r="J775" s="32">
        <v>0</v>
      </c>
      <c r="K775" s="32">
        <v>0</v>
      </c>
      <c r="L775" s="32">
        <v>0</v>
      </c>
      <c r="M775" s="32">
        <v>0</v>
      </c>
      <c r="N775" s="32">
        <v>0</v>
      </c>
      <c r="O775" s="189"/>
      <c r="P775" s="189"/>
    </row>
    <row r="776" spans="1:16" x14ac:dyDescent="0.25">
      <c r="A776" s="190"/>
      <c r="B776" s="189"/>
      <c r="C776" s="189"/>
      <c r="D776" s="189"/>
      <c r="E776" s="189"/>
      <c r="F776" s="189"/>
      <c r="G776" s="170" t="s">
        <v>8</v>
      </c>
      <c r="H776" s="32">
        <f t="shared" si="161"/>
        <v>0.8</v>
      </c>
      <c r="I776" s="32">
        <v>0</v>
      </c>
      <c r="J776" s="32">
        <v>0.8</v>
      </c>
      <c r="K776" s="32">
        <v>0</v>
      </c>
      <c r="L776" s="32">
        <v>0</v>
      </c>
      <c r="M776" s="32">
        <v>0</v>
      </c>
      <c r="N776" s="32">
        <v>0</v>
      </c>
      <c r="O776" s="189"/>
      <c r="P776" s="189"/>
    </row>
    <row r="777" spans="1:16" ht="24" x14ac:dyDescent="0.25">
      <c r="A777" s="190"/>
      <c r="B777" s="189"/>
      <c r="C777" s="189"/>
      <c r="D777" s="189"/>
      <c r="E777" s="189"/>
      <c r="F777" s="189"/>
      <c r="G777" s="170" t="s">
        <v>9</v>
      </c>
      <c r="H777" s="32">
        <f t="shared" si="161"/>
        <v>0</v>
      </c>
      <c r="I777" s="32">
        <v>0</v>
      </c>
      <c r="J777" s="32">
        <v>0</v>
      </c>
      <c r="K777" s="32">
        <v>0</v>
      </c>
      <c r="L777" s="32">
        <v>0</v>
      </c>
      <c r="M777" s="32">
        <v>0</v>
      </c>
      <c r="N777" s="32">
        <v>0</v>
      </c>
      <c r="O777" s="189"/>
      <c r="P777" s="189"/>
    </row>
    <row r="778" spans="1:16" ht="85.5" customHeight="1" x14ac:dyDescent="0.25">
      <c r="A778" s="190" t="s">
        <v>3178</v>
      </c>
      <c r="B778" s="189" t="s">
        <v>3162</v>
      </c>
      <c r="C778" s="189" t="s">
        <v>133</v>
      </c>
      <c r="D778" s="189">
        <v>2028</v>
      </c>
      <c r="E778" s="189">
        <v>260</v>
      </c>
      <c r="F778" s="189" t="s">
        <v>3179</v>
      </c>
      <c r="G778" s="170" t="s">
        <v>4</v>
      </c>
      <c r="H778" s="32">
        <f>SUM(H779:H782)</f>
        <v>18</v>
      </c>
      <c r="I778" s="32">
        <f t="shared" ref="I778:N778" si="162">SUM(I779:I782)</f>
        <v>0</v>
      </c>
      <c r="J778" s="32">
        <f t="shared" si="162"/>
        <v>0</v>
      </c>
      <c r="K778" s="32">
        <f t="shared" si="162"/>
        <v>0</v>
      </c>
      <c r="L778" s="32">
        <f t="shared" si="162"/>
        <v>18</v>
      </c>
      <c r="M778" s="32">
        <f t="shared" si="162"/>
        <v>0</v>
      </c>
      <c r="N778" s="32">
        <f t="shared" si="162"/>
        <v>0</v>
      </c>
      <c r="O778" s="189">
        <v>384</v>
      </c>
      <c r="P778" s="189" t="s">
        <v>3180</v>
      </c>
    </row>
    <row r="779" spans="1:16" x14ac:dyDescent="0.25">
      <c r="A779" s="190"/>
      <c r="B779" s="189"/>
      <c r="C779" s="189"/>
      <c r="D779" s="189"/>
      <c r="E779" s="189"/>
      <c r="F779" s="189"/>
      <c r="G779" s="170" t="s">
        <v>262</v>
      </c>
      <c r="H779" s="32">
        <f t="shared" si="161"/>
        <v>17.8</v>
      </c>
      <c r="I779" s="32">
        <v>0</v>
      </c>
      <c r="J779" s="32">
        <v>0</v>
      </c>
      <c r="K779" s="32">
        <v>0</v>
      </c>
      <c r="L779" s="32">
        <v>17.8</v>
      </c>
      <c r="M779" s="32">
        <v>0</v>
      </c>
      <c r="N779" s="32">
        <v>0</v>
      </c>
      <c r="O779" s="189"/>
      <c r="P779" s="189"/>
    </row>
    <row r="780" spans="1:16" ht="36" x14ac:dyDescent="0.25">
      <c r="A780" s="190"/>
      <c r="B780" s="189"/>
      <c r="C780" s="189"/>
      <c r="D780" s="189"/>
      <c r="E780" s="189"/>
      <c r="F780" s="189"/>
      <c r="G780" s="170" t="s">
        <v>7</v>
      </c>
      <c r="H780" s="32">
        <f t="shared" si="161"/>
        <v>0.2</v>
      </c>
      <c r="I780" s="32">
        <v>0</v>
      </c>
      <c r="J780" s="32">
        <v>0</v>
      </c>
      <c r="K780" s="32">
        <v>0</v>
      </c>
      <c r="L780" s="32">
        <v>0.2</v>
      </c>
      <c r="M780" s="32">
        <v>0</v>
      </c>
      <c r="N780" s="32">
        <v>0</v>
      </c>
      <c r="O780" s="189"/>
      <c r="P780" s="189"/>
    </row>
    <row r="781" spans="1:16" x14ac:dyDescent="0.25">
      <c r="A781" s="190"/>
      <c r="B781" s="189"/>
      <c r="C781" s="189"/>
      <c r="D781" s="189"/>
      <c r="E781" s="189"/>
      <c r="F781" s="189"/>
      <c r="G781" s="170" t="s">
        <v>8</v>
      </c>
      <c r="H781" s="32">
        <f t="shared" si="161"/>
        <v>0</v>
      </c>
      <c r="I781" s="32">
        <v>0</v>
      </c>
      <c r="J781" s="32">
        <v>0</v>
      </c>
      <c r="K781" s="32">
        <v>0</v>
      </c>
      <c r="L781" s="32">
        <v>0</v>
      </c>
      <c r="M781" s="32">
        <v>0</v>
      </c>
      <c r="N781" s="32">
        <v>0</v>
      </c>
      <c r="O781" s="189"/>
      <c r="P781" s="189"/>
    </row>
    <row r="782" spans="1:16" ht="24" x14ac:dyDescent="0.25">
      <c r="A782" s="190"/>
      <c r="B782" s="189"/>
      <c r="C782" s="189"/>
      <c r="D782" s="189"/>
      <c r="E782" s="189"/>
      <c r="F782" s="189"/>
      <c r="G782" s="170" t="s">
        <v>9</v>
      </c>
      <c r="H782" s="32">
        <f t="shared" si="161"/>
        <v>0</v>
      </c>
      <c r="I782" s="32">
        <v>0</v>
      </c>
      <c r="J782" s="32">
        <v>0</v>
      </c>
      <c r="K782" s="32">
        <v>0</v>
      </c>
      <c r="L782" s="32">
        <v>0</v>
      </c>
      <c r="M782" s="32">
        <v>0</v>
      </c>
      <c r="N782" s="32">
        <v>0</v>
      </c>
      <c r="O782" s="189"/>
      <c r="P782" s="189"/>
    </row>
    <row r="783" spans="1:16" ht="36" customHeight="1" x14ac:dyDescent="0.25">
      <c r="A783" s="190" t="s">
        <v>3181</v>
      </c>
      <c r="B783" s="189" t="s">
        <v>3162</v>
      </c>
      <c r="C783" s="189" t="s">
        <v>133</v>
      </c>
      <c r="D783" s="189">
        <v>2028</v>
      </c>
      <c r="E783" s="189">
        <v>260</v>
      </c>
      <c r="F783" s="189" t="s">
        <v>3179</v>
      </c>
      <c r="G783" s="170" t="s">
        <v>4</v>
      </c>
      <c r="H783" s="32">
        <f>SUM(H784:H787)</f>
        <v>5.0999999999999996</v>
      </c>
      <c r="I783" s="32">
        <f t="shared" ref="I783:N783" si="163">SUM(I784:I787)</f>
        <v>0</v>
      </c>
      <c r="J783" s="32">
        <f t="shared" si="163"/>
        <v>0</v>
      </c>
      <c r="K783" s="32">
        <f t="shared" si="163"/>
        <v>0</v>
      </c>
      <c r="L783" s="32">
        <f t="shared" si="163"/>
        <v>5.0999999999999996</v>
      </c>
      <c r="M783" s="32">
        <f t="shared" si="163"/>
        <v>0</v>
      </c>
      <c r="N783" s="32">
        <f t="shared" si="163"/>
        <v>0</v>
      </c>
      <c r="O783" s="189">
        <v>384</v>
      </c>
      <c r="P783" s="189" t="s">
        <v>3177</v>
      </c>
    </row>
    <row r="784" spans="1:16" x14ac:dyDescent="0.25">
      <c r="A784" s="190"/>
      <c r="B784" s="189"/>
      <c r="C784" s="189"/>
      <c r="D784" s="189"/>
      <c r="E784" s="189"/>
      <c r="F784" s="189"/>
      <c r="G784" s="170" t="s">
        <v>262</v>
      </c>
      <c r="H784" s="32">
        <f t="shared" si="161"/>
        <v>4.9000000000000004</v>
      </c>
      <c r="I784" s="32">
        <v>0</v>
      </c>
      <c r="J784" s="32">
        <v>0</v>
      </c>
      <c r="K784" s="32">
        <v>0</v>
      </c>
      <c r="L784" s="32">
        <v>4.9000000000000004</v>
      </c>
      <c r="M784" s="32">
        <v>0</v>
      </c>
      <c r="N784" s="32">
        <v>0</v>
      </c>
      <c r="O784" s="189"/>
      <c r="P784" s="189"/>
    </row>
    <row r="785" spans="1:16" ht="36" x14ac:dyDescent="0.25">
      <c r="A785" s="190"/>
      <c r="B785" s="189"/>
      <c r="C785" s="189"/>
      <c r="D785" s="189"/>
      <c r="E785" s="189"/>
      <c r="F785" s="189"/>
      <c r="G785" s="170" t="s">
        <v>7</v>
      </c>
      <c r="H785" s="32">
        <f t="shared" si="161"/>
        <v>0.1</v>
      </c>
      <c r="I785" s="32">
        <v>0</v>
      </c>
      <c r="J785" s="32">
        <v>0</v>
      </c>
      <c r="K785" s="32">
        <v>0</v>
      </c>
      <c r="L785" s="32">
        <v>0.1</v>
      </c>
      <c r="M785" s="32">
        <v>0</v>
      </c>
      <c r="N785" s="32">
        <v>0</v>
      </c>
      <c r="O785" s="189"/>
      <c r="P785" s="189"/>
    </row>
    <row r="786" spans="1:16" x14ac:dyDescent="0.25">
      <c r="A786" s="190"/>
      <c r="B786" s="189"/>
      <c r="C786" s="189"/>
      <c r="D786" s="189"/>
      <c r="E786" s="189"/>
      <c r="F786" s="189"/>
      <c r="G786" s="170" t="s">
        <v>8</v>
      </c>
      <c r="H786" s="32">
        <f t="shared" si="161"/>
        <v>0.1</v>
      </c>
      <c r="I786" s="32">
        <v>0</v>
      </c>
      <c r="J786" s="32">
        <v>0</v>
      </c>
      <c r="K786" s="32">
        <v>0</v>
      </c>
      <c r="L786" s="32">
        <v>0.1</v>
      </c>
      <c r="M786" s="32">
        <v>0</v>
      </c>
      <c r="N786" s="32">
        <v>0</v>
      </c>
      <c r="O786" s="189"/>
      <c r="P786" s="189"/>
    </row>
    <row r="787" spans="1:16" ht="24" x14ac:dyDescent="0.25">
      <c r="A787" s="190"/>
      <c r="B787" s="189"/>
      <c r="C787" s="189"/>
      <c r="D787" s="189"/>
      <c r="E787" s="189"/>
      <c r="F787" s="189"/>
      <c r="G787" s="170" t="s">
        <v>9</v>
      </c>
      <c r="H787" s="32">
        <f t="shared" si="161"/>
        <v>0</v>
      </c>
      <c r="I787" s="32">
        <v>0</v>
      </c>
      <c r="J787" s="32">
        <v>0</v>
      </c>
      <c r="K787" s="32">
        <v>0</v>
      </c>
      <c r="L787" s="32">
        <v>0</v>
      </c>
      <c r="M787" s="32">
        <v>0</v>
      </c>
      <c r="N787" s="32">
        <v>0</v>
      </c>
      <c r="O787" s="189"/>
      <c r="P787" s="189"/>
    </row>
    <row r="788" spans="1:16" ht="36" customHeight="1" x14ac:dyDescent="0.25">
      <c r="A788" s="190" t="s">
        <v>3182</v>
      </c>
      <c r="B788" s="189" t="s">
        <v>3162</v>
      </c>
      <c r="C788" s="189" t="s">
        <v>133</v>
      </c>
      <c r="D788" s="189">
        <v>2029</v>
      </c>
      <c r="E788" s="189" t="s">
        <v>3183</v>
      </c>
      <c r="F788" s="189" t="s">
        <v>3184</v>
      </c>
      <c r="G788" s="170" t="s">
        <v>4</v>
      </c>
      <c r="H788" s="32">
        <f>SUM(H789:H792)</f>
        <v>0.7</v>
      </c>
      <c r="I788" s="32">
        <f t="shared" ref="I788:N788" si="164">SUM(I789:I792)</f>
        <v>0</v>
      </c>
      <c r="J788" s="32">
        <f t="shared" si="164"/>
        <v>0</v>
      </c>
      <c r="K788" s="32">
        <f t="shared" si="164"/>
        <v>0</v>
      </c>
      <c r="L788" s="32">
        <f t="shared" si="164"/>
        <v>0</v>
      </c>
      <c r="M788" s="32">
        <f t="shared" si="164"/>
        <v>0.7</v>
      </c>
      <c r="N788" s="32">
        <f t="shared" si="164"/>
        <v>0</v>
      </c>
      <c r="O788" s="189">
        <v>894</v>
      </c>
      <c r="P788" s="189" t="s">
        <v>3185</v>
      </c>
    </row>
    <row r="789" spans="1:16" x14ac:dyDescent="0.25">
      <c r="A789" s="190"/>
      <c r="B789" s="189"/>
      <c r="C789" s="189"/>
      <c r="D789" s="189"/>
      <c r="E789" s="189"/>
      <c r="F789" s="189"/>
      <c r="G789" s="170" t="s">
        <v>262</v>
      </c>
      <c r="H789" s="32">
        <f t="shared" si="161"/>
        <v>0</v>
      </c>
      <c r="I789" s="32">
        <v>0</v>
      </c>
      <c r="J789" s="32">
        <v>0</v>
      </c>
      <c r="K789" s="32">
        <v>0</v>
      </c>
      <c r="L789" s="32">
        <v>0</v>
      </c>
      <c r="M789" s="32">
        <v>0</v>
      </c>
      <c r="N789" s="32">
        <v>0</v>
      </c>
      <c r="O789" s="189"/>
      <c r="P789" s="189"/>
    </row>
    <row r="790" spans="1:16" ht="36" x14ac:dyDescent="0.25">
      <c r="A790" s="190"/>
      <c r="B790" s="189"/>
      <c r="C790" s="189"/>
      <c r="D790" s="189"/>
      <c r="E790" s="189"/>
      <c r="F790" s="189"/>
      <c r="G790" s="170" t="s">
        <v>7</v>
      </c>
      <c r="H790" s="32">
        <f t="shared" si="161"/>
        <v>0</v>
      </c>
      <c r="I790" s="32">
        <v>0</v>
      </c>
      <c r="J790" s="32">
        <v>0</v>
      </c>
      <c r="K790" s="32">
        <v>0</v>
      </c>
      <c r="L790" s="32">
        <v>0</v>
      </c>
      <c r="M790" s="32">
        <v>0</v>
      </c>
      <c r="N790" s="32">
        <v>0</v>
      </c>
      <c r="O790" s="189"/>
      <c r="P790" s="189"/>
    </row>
    <row r="791" spans="1:16" x14ac:dyDescent="0.25">
      <c r="A791" s="190"/>
      <c r="B791" s="189"/>
      <c r="C791" s="189"/>
      <c r="D791" s="189"/>
      <c r="E791" s="189"/>
      <c r="F791" s="189"/>
      <c r="G791" s="170" t="s">
        <v>8</v>
      </c>
      <c r="H791" s="32">
        <f t="shared" si="161"/>
        <v>0.7</v>
      </c>
      <c r="I791" s="32">
        <v>0</v>
      </c>
      <c r="J791" s="32">
        <v>0</v>
      </c>
      <c r="K791" s="32">
        <v>0</v>
      </c>
      <c r="L791" s="32">
        <v>0</v>
      </c>
      <c r="M791" s="32">
        <v>0.7</v>
      </c>
      <c r="N791" s="32">
        <v>0</v>
      </c>
      <c r="O791" s="189"/>
      <c r="P791" s="189"/>
    </row>
    <row r="792" spans="1:16" ht="24" x14ac:dyDescent="0.25">
      <c r="A792" s="190"/>
      <c r="B792" s="189"/>
      <c r="C792" s="189"/>
      <c r="D792" s="189"/>
      <c r="E792" s="189"/>
      <c r="F792" s="189"/>
      <c r="G792" s="170" t="s">
        <v>9</v>
      </c>
      <c r="H792" s="32">
        <f t="shared" si="161"/>
        <v>0</v>
      </c>
      <c r="I792" s="32">
        <v>0</v>
      </c>
      <c r="J792" s="32">
        <v>0</v>
      </c>
      <c r="K792" s="32">
        <v>0</v>
      </c>
      <c r="L792" s="32">
        <v>0</v>
      </c>
      <c r="M792" s="32">
        <v>0</v>
      </c>
      <c r="N792" s="32">
        <v>0</v>
      </c>
      <c r="O792" s="189"/>
      <c r="P792" s="189"/>
    </row>
    <row r="793" spans="1:16" ht="36" customHeight="1" x14ac:dyDescent="0.25">
      <c r="A793" s="190" t="s">
        <v>3186</v>
      </c>
      <c r="B793" s="189" t="s">
        <v>3169</v>
      </c>
      <c r="C793" s="189" t="s">
        <v>133</v>
      </c>
      <c r="D793" s="189">
        <v>2030</v>
      </c>
      <c r="E793" s="189" t="s">
        <v>3183</v>
      </c>
      <c r="F793" s="189" t="s">
        <v>3187</v>
      </c>
      <c r="G793" s="170" t="s">
        <v>4</v>
      </c>
      <c r="H793" s="32">
        <f>SUM(H794:H797)</f>
        <v>16</v>
      </c>
      <c r="I793" s="32">
        <f t="shared" ref="I793:N793" si="165">SUM(I794:I797)</f>
        <v>0</v>
      </c>
      <c r="J793" s="32">
        <f t="shared" si="165"/>
        <v>0</v>
      </c>
      <c r="K793" s="32">
        <f t="shared" si="165"/>
        <v>0</v>
      </c>
      <c r="L793" s="32">
        <f t="shared" si="165"/>
        <v>0</v>
      </c>
      <c r="M793" s="32">
        <f t="shared" si="165"/>
        <v>0</v>
      </c>
      <c r="N793" s="32">
        <f t="shared" si="165"/>
        <v>16</v>
      </c>
      <c r="O793" s="192">
        <v>894</v>
      </c>
      <c r="P793" s="189" t="s">
        <v>3188</v>
      </c>
    </row>
    <row r="794" spans="1:16" x14ac:dyDescent="0.25">
      <c r="A794" s="190"/>
      <c r="B794" s="189"/>
      <c r="C794" s="189"/>
      <c r="D794" s="189"/>
      <c r="E794" s="189"/>
      <c r="F794" s="189"/>
      <c r="G794" s="170" t="s">
        <v>262</v>
      </c>
      <c r="H794" s="32">
        <f t="shared" si="161"/>
        <v>15.8</v>
      </c>
      <c r="I794" s="32">
        <v>0</v>
      </c>
      <c r="J794" s="32">
        <v>0</v>
      </c>
      <c r="K794" s="32">
        <v>0</v>
      </c>
      <c r="L794" s="32">
        <v>0</v>
      </c>
      <c r="M794" s="32">
        <v>0</v>
      </c>
      <c r="N794" s="32">
        <v>15.8</v>
      </c>
      <c r="O794" s="192"/>
      <c r="P794" s="189"/>
    </row>
    <row r="795" spans="1:16" ht="36" x14ac:dyDescent="0.25">
      <c r="A795" s="190"/>
      <c r="B795" s="189"/>
      <c r="C795" s="189"/>
      <c r="D795" s="189"/>
      <c r="E795" s="189"/>
      <c r="F795" s="189"/>
      <c r="G795" s="170" t="s">
        <v>7</v>
      </c>
      <c r="H795" s="32">
        <f>SUM(I795:N795)</f>
        <v>0.2</v>
      </c>
      <c r="I795" s="32">
        <v>0</v>
      </c>
      <c r="J795" s="32">
        <v>0</v>
      </c>
      <c r="K795" s="32">
        <v>0</v>
      </c>
      <c r="L795" s="32">
        <v>0</v>
      </c>
      <c r="M795" s="32">
        <v>0</v>
      </c>
      <c r="N795" s="32">
        <v>0.2</v>
      </c>
      <c r="O795" s="192"/>
      <c r="P795" s="189"/>
    </row>
    <row r="796" spans="1:16" x14ac:dyDescent="0.25">
      <c r="A796" s="190"/>
      <c r="B796" s="189"/>
      <c r="C796" s="189"/>
      <c r="D796" s="189"/>
      <c r="E796" s="189"/>
      <c r="F796" s="189"/>
      <c r="G796" s="170" t="s">
        <v>8</v>
      </c>
      <c r="H796" s="32">
        <f t="shared" si="161"/>
        <v>0</v>
      </c>
      <c r="I796" s="32">
        <v>0</v>
      </c>
      <c r="J796" s="32">
        <v>0</v>
      </c>
      <c r="K796" s="32">
        <v>0</v>
      </c>
      <c r="L796" s="32">
        <v>0</v>
      </c>
      <c r="M796" s="32">
        <v>0</v>
      </c>
      <c r="N796" s="32">
        <v>0</v>
      </c>
      <c r="O796" s="192"/>
      <c r="P796" s="189"/>
    </row>
    <row r="797" spans="1:16" ht="24" x14ac:dyDescent="0.25">
      <c r="A797" s="190"/>
      <c r="B797" s="189"/>
      <c r="C797" s="189"/>
      <c r="D797" s="189"/>
      <c r="E797" s="189"/>
      <c r="F797" s="189"/>
      <c r="G797" s="170" t="s">
        <v>9</v>
      </c>
      <c r="H797" s="32">
        <f t="shared" si="161"/>
        <v>0</v>
      </c>
      <c r="I797" s="32">
        <v>0</v>
      </c>
      <c r="J797" s="32">
        <v>0</v>
      </c>
      <c r="K797" s="32">
        <v>0</v>
      </c>
      <c r="L797" s="32">
        <v>0</v>
      </c>
      <c r="M797" s="32">
        <v>0</v>
      </c>
      <c r="N797" s="32">
        <v>0</v>
      </c>
      <c r="O797" s="192"/>
      <c r="P797" s="189"/>
    </row>
    <row r="798" spans="1:16" ht="36" customHeight="1" x14ac:dyDescent="0.25">
      <c r="A798" s="190" t="s">
        <v>3189</v>
      </c>
      <c r="B798" s="189" t="s">
        <v>3190</v>
      </c>
      <c r="C798" s="189" t="s">
        <v>133</v>
      </c>
      <c r="D798" s="189" t="s">
        <v>458</v>
      </c>
      <c r="E798" s="189" t="s">
        <v>3191</v>
      </c>
      <c r="F798" s="205" t="s">
        <v>4118</v>
      </c>
      <c r="G798" s="170" t="s">
        <v>4</v>
      </c>
      <c r="H798" s="32">
        <f t="shared" ref="H798:N798" si="166">SUM(H799:H802)</f>
        <v>103</v>
      </c>
      <c r="I798" s="32">
        <f t="shared" si="166"/>
        <v>3</v>
      </c>
      <c r="J798" s="32">
        <f t="shared" si="166"/>
        <v>100</v>
      </c>
      <c r="K798" s="32">
        <f t="shared" si="166"/>
        <v>0</v>
      </c>
      <c r="L798" s="32">
        <f t="shared" si="166"/>
        <v>0</v>
      </c>
      <c r="M798" s="32">
        <f t="shared" si="166"/>
        <v>0</v>
      </c>
      <c r="N798" s="32">
        <f t="shared" si="166"/>
        <v>0</v>
      </c>
      <c r="O798" s="192">
        <v>14831</v>
      </c>
      <c r="P798" s="205" t="s">
        <v>4117</v>
      </c>
    </row>
    <row r="799" spans="1:16" ht="72" customHeight="1" x14ac:dyDescent="0.25">
      <c r="A799" s="190"/>
      <c r="B799" s="189"/>
      <c r="C799" s="189"/>
      <c r="D799" s="189"/>
      <c r="E799" s="189"/>
      <c r="F799" s="206"/>
      <c r="G799" s="170" t="s">
        <v>262</v>
      </c>
      <c r="H799" s="32">
        <f t="shared" si="161"/>
        <v>0</v>
      </c>
      <c r="I799" s="32">
        <v>0</v>
      </c>
      <c r="J799" s="32">
        <v>0</v>
      </c>
      <c r="K799" s="32">
        <v>0</v>
      </c>
      <c r="L799" s="32">
        <v>0</v>
      </c>
      <c r="M799" s="32">
        <v>0</v>
      </c>
      <c r="N799" s="32">
        <v>0</v>
      </c>
      <c r="O799" s="192"/>
      <c r="P799" s="206"/>
    </row>
    <row r="800" spans="1:16" ht="36" x14ac:dyDescent="0.25">
      <c r="A800" s="190"/>
      <c r="B800" s="189"/>
      <c r="C800" s="189"/>
      <c r="D800" s="189"/>
      <c r="E800" s="189"/>
      <c r="F800" s="206"/>
      <c r="G800" s="170" t="s">
        <v>7</v>
      </c>
      <c r="H800" s="32">
        <f t="shared" si="161"/>
        <v>103</v>
      </c>
      <c r="I800" s="32">
        <v>3</v>
      </c>
      <c r="J800" s="32">
        <v>100</v>
      </c>
      <c r="K800" s="32">
        <v>0</v>
      </c>
      <c r="L800" s="32">
        <v>0</v>
      </c>
      <c r="M800" s="32">
        <v>0</v>
      </c>
      <c r="N800" s="32">
        <v>0</v>
      </c>
      <c r="O800" s="192"/>
      <c r="P800" s="206"/>
    </row>
    <row r="801" spans="1:16" x14ac:dyDescent="0.25">
      <c r="A801" s="190"/>
      <c r="B801" s="189"/>
      <c r="C801" s="189"/>
      <c r="D801" s="189"/>
      <c r="E801" s="189"/>
      <c r="F801" s="206"/>
      <c r="G801" s="170" t="s">
        <v>8</v>
      </c>
      <c r="H801" s="32">
        <f t="shared" si="161"/>
        <v>0</v>
      </c>
      <c r="I801" s="32">
        <v>0</v>
      </c>
      <c r="J801" s="32">
        <v>0</v>
      </c>
      <c r="K801" s="32">
        <v>0</v>
      </c>
      <c r="L801" s="32">
        <v>0</v>
      </c>
      <c r="M801" s="32">
        <v>0</v>
      </c>
      <c r="N801" s="32">
        <v>0</v>
      </c>
      <c r="O801" s="192"/>
      <c r="P801" s="206"/>
    </row>
    <row r="802" spans="1:16" ht="24" x14ac:dyDescent="0.25">
      <c r="A802" s="190"/>
      <c r="B802" s="189"/>
      <c r="C802" s="189"/>
      <c r="D802" s="189"/>
      <c r="E802" s="189"/>
      <c r="F802" s="207"/>
      <c r="G802" s="170" t="s">
        <v>9</v>
      </c>
      <c r="H802" s="32">
        <f t="shared" si="161"/>
        <v>0</v>
      </c>
      <c r="I802" s="32">
        <v>0</v>
      </c>
      <c r="J802" s="32">
        <v>0</v>
      </c>
      <c r="K802" s="32">
        <v>0</v>
      </c>
      <c r="L802" s="32">
        <v>0</v>
      </c>
      <c r="M802" s="32">
        <v>0</v>
      </c>
      <c r="N802" s="32">
        <v>0</v>
      </c>
      <c r="O802" s="192"/>
      <c r="P802" s="207"/>
    </row>
    <row r="803" spans="1:16" ht="36" customHeight="1" x14ac:dyDescent="0.25">
      <c r="A803" s="190" t="s">
        <v>134</v>
      </c>
      <c r="B803" s="190" t="s">
        <v>135</v>
      </c>
      <c r="C803" s="190" t="s">
        <v>133</v>
      </c>
      <c r="D803" s="192">
        <v>2028</v>
      </c>
      <c r="E803" s="193"/>
      <c r="F803" s="192" t="s">
        <v>94</v>
      </c>
      <c r="G803" s="149" t="s">
        <v>4</v>
      </c>
      <c r="H803" s="116">
        <f>SUM(H804:H807)</f>
        <v>6.5</v>
      </c>
      <c r="I803" s="116">
        <f t="shared" ref="I803:N803" si="167">SUM(I804:I807)</f>
        <v>0</v>
      </c>
      <c r="J803" s="116">
        <f t="shared" si="167"/>
        <v>0</v>
      </c>
      <c r="K803" s="116">
        <f t="shared" si="167"/>
        <v>0</v>
      </c>
      <c r="L803" s="116">
        <f t="shared" si="167"/>
        <v>6.5</v>
      </c>
      <c r="M803" s="116">
        <f t="shared" si="167"/>
        <v>0</v>
      </c>
      <c r="N803" s="116">
        <f t="shared" si="167"/>
        <v>0</v>
      </c>
      <c r="O803" s="192">
        <v>14831</v>
      </c>
      <c r="P803" s="190" t="s">
        <v>136</v>
      </c>
    </row>
    <row r="804" spans="1:16" ht="48.75" customHeight="1" x14ac:dyDescent="0.25">
      <c r="A804" s="190"/>
      <c r="B804" s="190"/>
      <c r="C804" s="190"/>
      <c r="D804" s="192"/>
      <c r="E804" s="193"/>
      <c r="F804" s="192"/>
      <c r="G804" s="149" t="s">
        <v>35</v>
      </c>
      <c r="H804" s="116">
        <f>SUM(I804:N804)</f>
        <v>0</v>
      </c>
      <c r="I804" s="32">
        <v>0</v>
      </c>
      <c r="J804" s="32">
        <v>0</v>
      </c>
      <c r="K804" s="32">
        <v>0</v>
      </c>
      <c r="L804" s="116">
        <v>0</v>
      </c>
      <c r="M804" s="32">
        <v>0</v>
      </c>
      <c r="N804" s="32">
        <v>0</v>
      </c>
      <c r="O804" s="192"/>
      <c r="P804" s="190"/>
    </row>
    <row r="805" spans="1:16" ht="36" x14ac:dyDescent="0.25">
      <c r="A805" s="190"/>
      <c r="B805" s="190"/>
      <c r="C805" s="190"/>
      <c r="D805" s="192"/>
      <c r="E805" s="193"/>
      <c r="F805" s="192"/>
      <c r="G805" s="149" t="s">
        <v>7</v>
      </c>
      <c r="H805" s="116">
        <f>SUM(I805:N805)</f>
        <v>6.5</v>
      </c>
      <c r="I805" s="32">
        <v>0</v>
      </c>
      <c r="J805" s="32">
        <v>0</v>
      </c>
      <c r="K805" s="32">
        <v>0</v>
      </c>
      <c r="L805" s="116">
        <v>6.5</v>
      </c>
      <c r="M805" s="32">
        <v>0</v>
      </c>
      <c r="N805" s="32">
        <v>0</v>
      </c>
      <c r="O805" s="192"/>
      <c r="P805" s="190"/>
    </row>
    <row r="806" spans="1:16" x14ac:dyDescent="0.25">
      <c r="A806" s="190"/>
      <c r="B806" s="190"/>
      <c r="C806" s="190"/>
      <c r="D806" s="192"/>
      <c r="E806" s="193"/>
      <c r="F806" s="192"/>
      <c r="G806" s="149" t="s">
        <v>8</v>
      </c>
      <c r="H806" s="116">
        <f>SUM(I806:N806)</f>
        <v>0</v>
      </c>
      <c r="I806" s="32">
        <v>0</v>
      </c>
      <c r="J806" s="32">
        <v>0</v>
      </c>
      <c r="K806" s="32">
        <v>0</v>
      </c>
      <c r="L806" s="116">
        <v>0</v>
      </c>
      <c r="M806" s="32">
        <v>0</v>
      </c>
      <c r="N806" s="32">
        <v>0</v>
      </c>
      <c r="O806" s="192"/>
      <c r="P806" s="190"/>
    </row>
    <row r="807" spans="1:16" ht="24" x14ac:dyDescent="0.25">
      <c r="A807" s="190"/>
      <c r="B807" s="190"/>
      <c r="C807" s="190"/>
      <c r="D807" s="192"/>
      <c r="E807" s="193"/>
      <c r="F807" s="192"/>
      <c r="G807" s="149" t="s">
        <v>9</v>
      </c>
      <c r="H807" s="116">
        <f>SUM(I807:N807)</f>
        <v>0</v>
      </c>
      <c r="I807" s="32">
        <v>0</v>
      </c>
      <c r="J807" s="32">
        <v>0</v>
      </c>
      <c r="K807" s="32">
        <v>0</v>
      </c>
      <c r="L807" s="116">
        <v>0</v>
      </c>
      <c r="M807" s="32">
        <v>0</v>
      </c>
      <c r="N807" s="32">
        <v>0</v>
      </c>
      <c r="O807" s="192"/>
      <c r="P807" s="190"/>
    </row>
    <row r="808" spans="1:16" ht="36" customHeight="1" x14ac:dyDescent="0.25">
      <c r="A808" s="190" t="s">
        <v>137</v>
      </c>
      <c r="B808" s="190" t="s">
        <v>135</v>
      </c>
      <c r="C808" s="190" t="s">
        <v>133</v>
      </c>
      <c r="D808" s="189">
        <v>2029</v>
      </c>
      <c r="E808" s="192" t="s">
        <v>138</v>
      </c>
      <c r="F808" s="189" t="s">
        <v>139</v>
      </c>
      <c r="G808" s="149" t="s">
        <v>4</v>
      </c>
      <c r="H808" s="32">
        <f>SUM(H809:H812)</f>
        <v>67</v>
      </c>
      <c r="I808" s="32">
        <f t="shared" ref="I808:N808" si="168">SUM(I809:I812)</f>
        <v>0</v>
      </c>
      <c r="J808" s="32">
        <f t="shared" si="168"/>
        <v>0</v>
      </c>
      <c r="K808" s="32">
        <f t="shared" si="168"/>
        <v>0</v>
      </c>
      <c r="L808" s="32">
        <f t="shared" si="168"/>
        <v>0</v>
      </c>
      <c r="M808" s="32">
        <f t="shared" si="168"/>
        <v>67</v>
      </c>
      <c r="N808" s="32">
        <f t="shared" si="168"/>
        <v>0</v>
      </c>
      <c r="O808" s="192">
        <v>14831</v>
      </c>
      <c r="P808" s="190" t="s">
        <v>140</v>
      </c>
    </row>
    <row r="809" spans="1:16" x14ac:dyDescent="0.25">
      <c r="A809" s="190"/>
      <c r="B809" s="190"/>
      <c r="C809" s="190"/>
      <c r="D809" s="189"/>
      <c r="E809" s="192"/>
      <c r="F809" s="189"/>
      <c r="G809" s="149" t="s">
        <v>35</v>
      </c>
      <c r="H809" s="32">
        <f>SUM(I809:N809)</f>
        <v>66.3</v>
      </c>
      <c r="I809" s="32">
        <v>0</v>
      </c>
      <c r="J809" s="32">
        <v>0</v>
      </c>
      <c r="K809" s="32">
        <v>0</v>
      </c>
      <c r="L809" s="32">
        <v>0</v>
      </c>
      <c r="M809" s="32">
        <v>66.3</v>
      </c>
      <c r="N809" s="32">
        <v>0</v>
      </c>
      <c r="O809" s="192"/>
      <c r="P809" s="190"/>
    </row>
    <row r="810" spans="1:16" ht="36" x14ac:dyDescent="0.25">
      <c r="A810" s="190"/>
      <c r="B810" s="190"/>
      <c r="C810" s="190"/>
      <c r="D810" s="189"/>
      <c r="E810" s="192"/>
      <c r="F810" s="189"/>
      <c r="G810" s="149" t="s">
        <v>7</v>
      </c>
      <c r="H810" s="32">
        <f>SUM(I810:N810)</f>
        <v>0.7</v>
      </c>
      <c r="I810" s="32">
        <v>0</v>
      </c>
      <c r="J810" s="32">
        <v>0</v>
      </c>
      <c r="K810" s="32">
        <v>0</v>
      </c>
      <c r="L810" s="32">
        <v>0</v>
      </c>
      <c r="M810" s="32">
        <v>0.7</v>
      </c>
      <c r="N810" s="32">
        <v>0</v>
      </c>
      <c r="O810" s="192"/>
      <c r="P810" s="190"/>
    </row>
    <row r="811" spans="1:16" x14ac:dyDescent="0.25">
      <c r="A811" s="190"/>
      <c r="B811" s="190"/>
      <c r="C811" s="190"/>
      <c r="D811" s="189"/>
      <c r="E811" s="192"/>
      <c r="F811" s="189"/>
      <c r="G811" s="149" t="s">
        <v>8</v>
      </c>
      <c r="H811" s="32">
        <f>SUM(I811:N811)</f>
        <v>0</v>
      </c>
      <c r="I811" s="32">
        <v>0</v>
      </c>
      <c r="J811" s="32">
        <v>0</v>
      </c>
      <c r="K811" s="32">
        <v>0</v>
      </c>
      <c r="L811" s="32">
        <v>0</v>
      </c>
      <c r="M811" s="32">
        <v>0</v>
      </c>
      <c r="N811" s="32">
        <v>0</v>
      </c>
      <c r="O811" s="192"/>
      <c r="P811" s="190"/>
    </row>
    <row r="812" spans="1:16" ht="24" x14ac:dyDescent="0.25">
      <c r="A812" s="190"/>
      <c r="B812" s="190"/>
      <c r="C812" s="190"/>
      <c r="D812" s="189"/>
      <c r="E812" s="192"/>
      <c r="F812" s="189"/>
      <c r="G812" s="149" t="s">
        <v>9</v>
      </c>
      <c r="H812" s="32">
        <f>SUM(I812:N812)</f>
        <v>0</v>
      </c>
      <c r="I812" s="32">
        <v>0</v>
      </c>
      <c r="J812" s="32">
        <v>0</v>
      </c>
      <c r="K812" s="32">
        <v>0</v>
      </c>
      <c r="L812" s="32">
        <v>0</v>
      </c>
      <c r="M812" s="32">
        <v>0</v>
      </c>
      <c r="N812" s="32">
        <v>0</v>
      </c>
      <c r="O812" s="192"/>
      <c r="P812" s="190"/>
    </row>
    <row r="813" spans="1:16" ht="36" x14ac:dyDescent="0.25">
      <c r="A813" s="208" t="s">
        <v>125</v>
      </c>
      <c r="B813" s="208"/>
      <c r="C813" s="208"/>
      <c r="D813" s="208"/>
      <c r="E813" s="208"/>
      <c r="F813" s="208"/>
      <c r="G813" s="150" t="s">
        <v>4</v>
      </c>
      <c r="H813" s="37">
        <f t="shared" ref="H813:N813" si="169">SUM(H814:H817)</f>
        <v>315.2</v>
      </c>
      <c r="I813" s="37">
        <f t="shared" si="169"/>
        <v>4.3</v>
      </c>
      <c r="J813" s="37">
        <f t="shared" si="169"/>
        <v>129.30000000000001</v>
      </c>
      <c r="K813" s="37">
        <f t="shared" si="169"/>
        <v>16.399999999999999</v>
      </c>
      <c r="L813" s="37">
        <f t="shared" si="169"/>
        <v>64.400000000000006</v>
      </c>
      <c r="M813" s="37">
        <f t="shared" si="169"/>
        <v>84.8</v>
      </c>
      <c r="N813" s="37">
        <f t="shared" si="169"/>
        <v>16</v>
      </c>
      <c r="O813" s="189"/>
      <c r="P813" s="189"/>
    </row>
    <row r="814" spans="1:16" ht="51.75" customHeight="1" x14ac:dyDescent="0.25">
      <c r="A814" s="208"/>
      <c r="B814" s="208"/>
      <c r="C814" s="208"/>
      <c r="D814" s="208"/>
      <c r="E814" s="208"/>
      <c r="F814" s="208"/>
      <c r="G814" s="150" t="s">
        <v>546</v>
      </c>
      <c r="H814" s="37">
        <f t="shared" si="161"/>
        <v>198.20000000000002</v>
      </c>
      <c r="I814" s="37">
        <f>I709+I714+I719+I724+I729+I734+I739+I744+I749+I754+I759+I764+I769+I774+I779+I784+I789+I794+I799+I804+I809</f>
        <v>0</v>
      </c>
      <c r="J814" s="37">
        <f t="shared" ref="J814:N814" si="170">J709+J714+J719+J724+J729+J734+J739+J744+J749+J754+J759+J764+J769+J774+J779+J784+J789+J794+J799+J804+J809</f>
        <v>28.200000000000003</v>
      </c>
      <c r="K814" s="37">
        <f t="shared" si="170"/>
        <v>14.700000000000001</v>
      </c>
      <c r="L814" s="37">
        <f t="shared" si="170"/>
        <v>56.4</v>
      </c>
      <c r="M814" s="37">
        <f t="shared" si="170"/>
        <v>83.1</v>
      </c>
      <c r="N814" s="37">
        <f t="shared" si="170"/>
        <v>15.8</v>
      </c>
      <c r="O814" s="189"/>
      <c r="P814" s="189"/>
    </row>
    <row r="815" spans="1:16" ht="36" x14ac:dyDescent="0.25">
      <c r="A815" s="208"/>
      <c r="B815" s="208"/>
      <c r="C815" s="208"/>
      <c r="D815" s="208"/>
      <c r="E815" s="208"/>
      <c r="F815" s="208"/>
      <c r="G815" s="150" t="s">
        <v>7</v>
      </c>
      <c r="H815" s="37">
        <f>SUM(I815:N815)</f>
        <v>111.80000000000001</v>
      </c>
      <c r="I815" s="37">
        <f t="shared" ref="I815:N817" si="171">I710+I715+I720+I725+I730+I735+I740+I745+I750+I755+I760+I765+I770+I775+I780+I785+I790+I795+I800+I805+I810</f>
        <v>3</v>
      </c>
      <c r="J815" s="37">
        <f t="shared" si="171"/>
        <v>100.3</v>
      </c>
      <c r="K815" s="37">
        <f t="shared" si="171"/>
        <v>0.2</v>
      </c>
      <c r="L815" s="37">
        <f t="shared" si="171"/>
        <v>7.2</v>
      </c>
      <c r="M815" s="37">
        <f t="shared" si="171"/>
        <v>0.89999999999999991</v>
      </c>
      <c r="N815" s="37">
        <f t="shared" si="171"/>
        <v>0.2</v>
      </c>
      <c r="O815" s="189"/>
      <c r="P815" s="189"/>
    </row>
    <row r="816" spans="1:16" x14ac:dyDescent="0.25">
      <c r="A816" s="208"/>
      <c r="B816" s="208"/>
      <c r="C816" s="208"/>
      <c r="D816" s="208"/>
      <c r="E816" s="208"/>
      <c r="F816" s="208"/>
      <c r="G816" s="150" t="s">
        <v>8</v>
      </c>
      <c r="H816" s="37">
        <f t="shared" si="161"/>
        <v>5.2</v>
      </c>
      <c r="I816" s="37">
        <f t="shared" si="171"/>
        <v>1.3</v>
      </c>
      <c r="J816" s="37">
        <f t="shared" si="171"/>
        <v>0.8</v>
      </c>
      <c r="K816" s="37">
        <f t="shared" si="171"/>
        <v>1.5</v>
      </c>
      <c r="L816" s="37">
        <f t="shared" si="171"/>
        <v>0.79999999999999993</v>
      </c>
      <c r="M816" s="37">
        <f t="shared" si="171"/>
        <v>0.79999999999999993</v>
      </c>
      <c r="N816" s="37">
        <f t="shared" si="171"/>
        <v>0</v>
      </c>
      <c r="O816" s="189"/>
      <c r="P816" s="189"/>
    </row>
    <row r="817" spans="1:16" ht="24" x14ac:dyDescent="0.25">
      <c r="A817" s="208"/>
      <c r="B817" s="208"/>
      <c r="C817" s="208"/>
      <c r="D817" s="208"/>
      <c r="E817" s="208"/>
      <c r="F817" s="208"/>
      <c r="G817" s="150" t="s">
        <v>9</v>
      </c>
      <c r="H817" s="37">
        <f t="shared" si="161"/>
        <v>0</v>
      </c>
      <c r="I817" s="37">
        <f t="shared" si="171"/>
        <v>0</v>
      </c>
      <c r="J817" s="37">
        <f t="shared" si="171"/>
        <v>0</v>
      </c>
      <c r="K817" s="37">
        <f t="shared" si="171"/>
        <v>0</v>
      </c>
      <c r="L817" s="37">
        <f t="shared" si="171"/>
        <v>0</v>
      </c>
      <c r="M817" s="37">
        <f t="shared" si="171"/>
        <v>0</v>
      </c>
      <c r="N817" s="37">
        <f t="shared" si="171"/>
        <v>0</v>
      </c>
      <c r="O817" s="189"/>
      <c r="P817" s="189"/>
    </row>
    <row r="818" spans="1:16" x14ac:dyDescent="0.25">
      <c r="A818" s="438" t="s">
        <v>542</v>
      </c>
      <c r="B818" s="439"/>
      <c r="C818" s="439"/>
      <c r="D818" s="439"/>
      <c r="E818" s="439"/>
      <c r="F818" s="439"/>
      <c r="G818" s="439"/>
      <c r="H818" s="439"/>
      <c r="I818" s="439"/>
      <c r="J818" s="439"/>
      <c r="K818" s="439"/>
      <c r="L818" s="439"/>
      <c r="M818" s="439"/>
      <c r="N818" s="439"/>
      <c r="O818" s="439"/>
      <c r="P818" s="440"/>
    </row>
    <row r="819" spans="1:16" ht="36" customHeight="1" x14ac:dyDescent="0.25">
      <c r="A819" s="190" t="s">
        <v>3192</v>
      </c>
      <c r="B819" s="189" t="s">
        <v>2931</v>
      </c>
      <c r="C819" s="189" t="s">
        <v>542</v>
      </c>
      <c r="D819" s="189" t="s">
        <v>3193</v>
      </c>
      <c r="E819" s="189" t="s">
        <v>3194</v>
      </c>
      <c r="F819" s="189" t="s">
        <v>3195</v>
      </c>
      <c r="G819" s="170" t="s">
        <v>4</v>
      </c>
      <c r="H819" s="32">
        <f>SUM(H820:H823)</f>
        <v>200</v>
      </c>
      <c r="I819" s="32">
        <f t="shared" ref="I819:N819" si="172">SUM(I820:I823)</f>
        <v>0</v>
      </c>
      <c r="J819" s="32">
        <f t="shared" si="172"/>
        <v>0</v>
      </c>
      <c r="K819" s="32">
        <f t="shared" si="172"/>
        <v>200</v>
      </c>
      <c r="L819" s="32">
        <f t="shared" si="172"/>
        <v>0</v>
      </c>
      <c r="M819" s="32">
        <f t="shared" si="172"/>
        <v>0</v>
      </c>
      <c r="N819" s="32">
        <f t="shared" si="172"/>
        <v>0</v>
      </c>
      <c r="O819" s="441">
        <v>20409</v>
      </c>
      <c r="P819" s="189" t="s">
        <v>826</v>
      </c>
    </row>
    <row r="820" spans="1:16" x14ac:dyDescent="0.25">
      <c r="A820" s="190"/>
      <c r="B820" s="189"/>
      <c r="C820" s="189"/>
      <c r="D820" s="189"/>
      <c r="E820" s="189"/>
      <c r="F820" s="189"/>
      <c r="G820" s="170" t="s">
        <v>6</v>
      </c>
      <c r="H820" s="32">
        <f>SUM(I820:N820)</f>
        <v>0</v>
      </c>
      <c r="I820" s="32">
        <v>0</v>
      </c>
      <c r="J820" s="32">
        <v>0</v>
      </c>
      <c r="K820" s="32">
        <v>0</v>
      </c>
      <c r="L820" s="32">
        <v>0</v>
      </c>
      <c r="M820" s="32">
        <v>0</v>
      </c>
      <c r="N820" s="32">
        <v>0</v>
      </c>
      <c r="O820" s="441"/>
      <c r="P820" s="189"/>
    </row>
    <row r="821" spans="1:16" ht="36" x14ac:dyDescent="0.25">
      <c r="A821" s="190"/>
      <c r="B821" s="189"/>
      <c r="C821" s="189"/>
      <c r="D821" s="189"/>
      <c r="E821" s="189"/>
      <c r="F821" s="189"/>
      <c r="G821" s="170" t="s">
        <v>7</v>
      </c>
      <c r="H821" s="32">
        <f t="shared" ref="H821:H883" si="173">SUM(I821:N821)</f>
        <v>188</v>
      </c>
      <c r="I821" s="32">
        <v>0</v>
      </c>
      <c r="J821" s="32">
        <v>0</v>
      </c>
      <c r="K821" s="32">
        <v>188</v>
      </c>
      <c r="L821" s="32">
        <v>0</v>
      </c>
      <c r="M821" s="32">
        <v>0</v>
      </c>
      <c r="N821" s="32">
        <v>0</v>
      </c>
      <c r="O821" s="441"/>
      <c r="P821" s="189"/>
    </row>
    <row r="822" spans="1:16" x14ac:dyDescent="0.25">
      <c r="A822" s="190"/>
      <c r="B822" s="189"/>
      <c r="C822" s="189"/>
      <c r="D822" s="189"/>
      <c r="E822" s="189"/>
      <c r="F822" s="189"/>
      <c r="G822" s="170" t="s">
        <v>8</v>
      </c>
      <c r="H822" s="32">
        <f t="shared" si="173"/>
        <v>12</v>
      </c>
      <c r="I822" s="32">
        <v>0</v>
      </c>
      <c r="J822" s="32">
        <v>0</v>
      </c>
      <c r="K822" s="32">
        <v>12</v>
      </c>
      <c r="L822" s="32">
        <v>0</v>
      </c>
      <c r="M822" s="32">
        <v>0</v>
      </c>
      <c r="N822" s="32">
        <v>0</v>
      </c>
      <c r="O822" s="441"/>
      <c r="P822" s="189"/>
    </row>
    <row r="823" spans="1:16" ht="24" x14ac:dyDescent="0.25">
      <c r="A823" s="190"/>
      <c r="B823" s="189"/>
      <c r="C823" s="189"/>
      <c r="D823" s="189"/>
      <c r="E823" s="189"/>
      <c r="F823" s="189"/>
      <c r="G823" s="170" t="s">
        <v>9</v>
      </c>
      <c r="H823" s="32">
        <f t="shared" si="173"/>
        <v>0</v>
      </c>
      <c r="I823" s="32">
        <v>0</v>
      </c>
      <c r="J823" s="32">
        <v>0</v>
      </c>
      <c r="K823" s="32">
        <v>0</v>
      </c>
      <c r="L823" s="32">
        <v>0</v>
      </c>
      <c r="M823" s="32">
        <v>0</v>
      </c>
      <c r="N823" s="32">
        <v>0</v>
      </c>
      <c r="O823" s="441"/>
      <c r="P823" s="189"/>
    </row>
    <row r="824" spans="1:16" ht="61.5" customHeight="1" x14ac:dyDescent="0.25">
      <c r="A824" s="190" t="s">
        <v>3196</v>
      </c>
      <c r="B824" s="189" t="s">
        <v>3197</v>
      </c>
      <c r="C824" s="189" t="s">
        <v>542</v>
      </c>
      <c r="D824" s="189">
        <v>2029</v>
      </c>
      <c r="E824" s="189" t="s">
        <v>3198</v>
      </c>
      <c r="F824" s="189" t="s">
        <v>3199</v>
      </c>
      <c r="G824" s="170" t="s">
        <v>4</v>
      </c>
      <c r="H824" s="32">
        <f>SUM(H825:H828)</f>
        <v>32</v>
      </c>
      <c r="I824" s="32">
        <f t="shared" ref="I824:N824" si="174">SUM(I825:I828)</f>
        <v>0</v>
      </c>
      <c r="J824" s="32">
        <f t="shared" si="174"/>
        <v>0</v>
      </c>
      <c r="K824" s="32">
        <f t="shared" si="174"/>
        <v>0</v>
      </c>
      <c r="L824" s="32">
        <f t="shared" si="174"/>
        <v>0</v>
      </c>
      <c r="M824" s="32">
        <f t="shared" si="174"/>
        <v>32</v>
      </c>
      <c r="N824" s="32">
        <f t="shared" si="174"/>
        <v>0</v>
      </c>
      <c r="O824" s="441">
        <v>3260</v>
      </c>
      <c r="P824" s="205" t="s">
        <v>4127</v>
      </c>
    </row>
    <row r="825" spans="1:16" x14ac:dyDescent="0.25">
      <c r="A825" s="190"/>
      <c r="B825" s="189"/>
      <c r="C825" s="189"/>
      <c r="D825" s="189"/>
      <c r="E825" s="189"/>
      <c r="F825" s="189"/>
      <c r="G825" s="170" t="s">
        <v>6</v>
      </c>
      <c r="H825" s="32">
        <f t="shared" si="173"/>
        <v>31.7</v>
      </c>
      <c r="I825" s="32">
        <v>0</v>
      </c>
      <c r="J825" s="32">
        <v>0</v>
      </c>
      <c r="K825" s="32">
        <v>0</v>
      </c>
      <c r="L825" s="32">
        <v>0</v>
      </c>
      <c r="M825" s="32">
        <v>31.7</v>
      </c>
      <c r="N825" s="32">
        <v>0</v>
      </c>
      <c r="O825" s="441"/>
      <c r="P825" s="206"/>
    </row>
    <row r="826" spans="1:16" ht="36" x14ac:dyDescent="0.25">
      <c r="A826" s="190"/>
      <c r="B826" s="189"/>
      <c r="C826" s="189"/>
      <c r="D826" s="189"/>
      <c r="E826" s="189"/>
      <c r="F826" s="189"/>
      <c r="G826" s="170" t="s">
        <v>7</v>
      </c>
      <c r="H826" s="32">
        <f t="shared" si="173"/>
        <v>0.3</v>
      </c>
      <c r="I826" s="32">
        <v>0</v>
      </c>
      <c r="J826" s="32">
        <v>0</v>
      </c>
      <c r="K826" s="32">
        <v>0</v>
      </c>
      <c r="L826" s="32">
        <v>0</v>
      </c>
      <c r="M826" s="32">
        <v>0.3</v>
      </c>
      <c r="N826" s="32">
        <v>0</v>
      </c>
      <c r="O826" s="441"/>
      <c r="P826" s="206"/>
    </row>
    <row r="827" spans="1:16" x14ac:dyDescent="0.25">
      <c r="A827" s="190"/>
      <c r="B827" s="189"/>
      <c r="C827" s="189"/>
      <c r="D827" s="189"/>
      <c r="E827" s="189"/>
      <c r="F827" s="189"/>
      <c r="G827" s="170" t="s">
        <v>8</v>
      </c>
      <c r="H827" s="32">
        <f t="shared" si="173"/>
        <v>0</v>
      </c>
      <c r="I827" s="32">
        <v>0</v>
      </c>
      <c r="J827" s="32">
        <v>0</v>
      </c>
      <c r="K827" s="32">
        <v>0</v>
      </c>
      <c r="L827" s="32">
        <v>0</v>
      </c>
      <c r="M827" s="32">
        <v>0</v>
      </c>
      <c r="N827" s="32">
        <v>0</v>
      </c>
      <c r="O827" s="441"/>
      <c r="P827" s="206"/>
    </row>
    <row r="828" spans="1:16" ht="24" x14ac:dyDescent="0.25">
      <c r="A828" s="190"/>
      <c r="B828" s="189"/>
      <c r="C828" s="189"/>
      <c r="D828" s="189"/>
      <c r="E828" s="189"/>
      <c r="F828" s="189"/>
      <c r="G828" s="170" t="s">
        <v>9</v>
      </c>
      <c r="H828" s="32">
        <f>SUM(I828:N828)</f>
        <v>0</v>
      </c>
      <c r="I828" s="32">
        <v>0</v>
      </c>
      <c r="J828" s="32">
        <v>0</v>
      </c>
      <c r="K828" s="32">
        <v>0</v>
      </c>
      <c r="L828" s="32">
        <v>0</v>
      </c>
      <c r="M828" s="32">
        <v>0</v>
      </c>
      <c r="N828" s="32">
        <v>0</v>
      </c>
      <c r="O828" s="441"/>
      <c r="P828" s="207"/>
    </row>
    <row r="829" spans="1:16" ht="84" customHeight="1" x14ac:dyDescent="0.25">
      <c r="A829" s="423" t="s">
        <v>4126</v>
      </c>
      <c r="B829" s="189" t="s">
        <v>3200</v>
      </c>
      <c r="C829" s="189" t="s">
        <v>542</v>
      </c>
      <c r="D829" s="189" t="s">
        <v>3201</v>
      </c>
      <c r="E829" s="189" t="s">
        <v>3202</v>
      </c>
      <c r="F829" s="189" t="s">
        <v>3203</v>
      </c>
      <c r="G829" s="170" t="s">
        <v>4</v>
      </c>
      <c r="H829" s="32">
        <f>SUM(H830:H833)</f>
        <v>5.5</v>
      </c>
      <c r="I829" s="32">
        <f t="shared" ref="I829:N829" si="175">SUM(I830:I833)</f>
        <v>0</v>
      </c>
      <c r="J829" s="32">
        <f t="shared" si="175"/>
        <v>5.5</v>
      </c>
      <c r="K829" s="32">
        <f t="shared" si="175"/>
        <v>0</v>
      </c>
      <c r="L829" s="32">
        <f t="shared" si="175"/>
        <v>0</v>
      </c>
      <c r="M829" s="32">
        <f t="shared" si="175"/>
        <v>0</v>
      </c>
      <c r="N829" s="32">
        <f t="shared" si="175"/>
        <v>0</v>
      </c>
      <c r="O829" s="189">
        <v>650</v>
      </c>
      <c r="P829" s="442"/>
    </row>
    <row r="830" spans="1:16" x14ac:dyDescent="0.25">
      <c r="A830" s="424"/>
      <c r="B830" s="189"/>
      <c r="C830" s="189"/>
      <c r="D830" s="189"/>
      <c r="E830" s="189"/>
      <c r="F830" s="189"/>
      <c r="G830" s="170" t="s">
        <v>6</v>
      </c>
      <c r="H830" s="32">
        <f t="shared" si="173"/>
        <v>5.4</v>
      </c>
      <c r="I830" s="32">
        <v>0</v>
      </c>
      <c r="J830" s="32">
        <v>5.4</v>
      </c>
      <c r="K830" s="32">
        <v>0</v>
      </c>
      <c r="L830" s="32">
        <v>0</v>
      </c>
      <c r="M830" s="32">
        <v>0</v>
      </c>
      <c r="N830" s="32">
        <v>0</v>
      </c>
      <c r="O830" s="189"/>
      <c r="P830" s="442"/>
    </row>
    <row r="831" spans="1:16" ht="36" x14ac:dyDescent="0.25">
      <c r="A831" s="424"/>
      <c r="B831" s="189"/>
      <c r="C831" s="189"/>
      <c r="D831" s="189"/>
      <c r="E831" s="189"/>
      <c r="F831" s="189"/>
      <c r="G831" s="170" t="s">
        <v>7</v>
      </c>
      <c r="H831" s="32">
        <f t="shared" si="173"/>
        <v>0.1</v>
      </c>
      <c r="I831" s="32">
        <v>0</v>
      </c>
      <c r="J831" s="32">
        <v>0.1</v>
      </c>
      <c r="K831" s="32">
        <v>0</v>
      </c>
      <c r="L831" s="32">
        <v>0</v>
      </c>
      <c r="M831" s="32">
        <v>0</v>
      </c>
      <c r="N831" s="32">
        <v>0</v>
      </c>
      <c r="O831" s="189"/>
      <c r="P831" s="442"/>
    </row>
    <row r="832" spans="1:16" x14ac:dyDescent="0.25">
      <c r="A832" s="424"/>
      <c r="B832" s="189"/>
      <c r="C832" s="189"/>
      <c r="D832" s="189"/>
      <c r="E832" s="189"/>
      <c r="F832" s="189"/>
      <c r="G832" s="170" t="s">
        <v>8</v>
      </c>
      <c r="H832" s="32">
        <f t="shared" si="173"/>
        <v>0</v>
      </c>
      <c r="I832" s="32">
        <v>0</v>
      </c>
      <c r="J832" s="32">
        <v>0</v>
      </c>
      <c r="K832" s="32">
        <v>0</v>
      </c>
      <c r="L832" s="32">
        <v>0</v>
      </c>
      <c r="M832" s="32">
        <v>0</v>
      </c>
      <c r="N832" s="32">
        <v>0</v>
      </c>
      <c r="O832" s="189"/>
      <c r="P832" s="442"/>
    </row>
    <row r="833" spans="1:16" ht="24" x14ac:dyDescent="0.25">
      <c r="A833" s="425"/>
      <c r="B833" s="189"/>
      <c r="C833" s="189"/>
      <c r="D833" s="189"/>
      <c r="E833" s="189"/>
      <c r="F833" s="189"/>
      <c r="G833" s="170" t="s">
        <v>9</v>
      </c>
      <c r="H833" s="32">
        <f t="shared" si="173"/>
        <v>0</v>
      </c>
      <c r="I833" s="32">
        <v>0</v>
      </c>
      <c r="J833" s="32">
        <v>0</v>
      </c>
      <c r="K833" s="32">
        <v>0</v>
      </c>
      <c r="L833" s="32">
        <v>0</v>
      </c>
      <c r="M833" s="32">
        <v>0</v>
      </c>
      <c r="N833" s="32">
        <v>0</v>
      </c>
      <c r="O833" s="189"/>
      <c r="P833" s="442"/>
    </row>
    <row r="834" spans="1:16" ht="36" customHeight="1" x14ac:dyDescent="0.25">
      <c r="A834" s="190" t="s">
        <v>3204</v>
      </c>
      <c r="B834" s="189" t="s">
        <v>3200</v>
      </c>
      <c r="C834" s="189" t="s">
        <v>542</v>
      </c>
      <c r="D834" s="189" t="s">
        <v>3205</v>
      </c>
      <c r="E834" s="189" t="s">
        <v>2979</v>
      </c>
      <c r="F834" s="189" t="s">
        <v>2980</v>
      </c>
      <c r="G834" s="170" t="s">
        <v>4</v>
      </c>
      <c r="H834" s="32">
        <f>SUM(H835:H838)</f>
        <v>10</v>
      </c>
      <c r="I834" s="32">
        <f t="shared" ref="I834:N834" si="176">SUM(I835:I838)</f>
        <v>0</v>
      </c>
      <c r="J834" s="32">
        <f t="shared" si="176"/>
        <v>0</v>
      </c>
      <c r="K834" s="32">
        <f t="shared" si="176"/>
        <v>10</v>
      </c>
      <c r="L834" s="32">
        <f t="shared" si="176"/>
        <v>0</v>
      </c>
      <c r="M834" s="32">
        <f t="shared" si="176"/>
        <v>0</v>
      </c>
      <c r="N834" s="32">
        <f t="shared" si="176"/>
        <v>0</v>
      </c>
      <c r="O834" s="441">
        <v>1310</v>
      </c>
      <c r="P834" s="442"/>
    </row>
    <row r="835" spans="1:16" x14ac:dyDescent="0.25">
      <c r="A835" s="190"/>
      <c r="B835" s="189"/>
      <c r="C835" s="189"/>
      <c r="D835" s="189"/>
      <c r="E835" s="189"/>
      <c r="F835" s="189"/>
      <c r="G835" s="170" t="s">
        <v>6</v>
      </c>
      <c r="H835" s="32">
        <f t="shared" si="173"/>
        <v>9.9</v>
      </c>
      <c r="I835" s="32">
        <v>0</v>
      </c>
      <c r="J835" s="32">
        <v>0</v>
      </c>
      <c r="K835" s="32">
        <v>9.9</v>
      </c>
      <c r="L835" s="32">
        <v>0</v>
      </c>
      <c r="M835" s="32">
        <v>0</v>
      </c>
      <c r="N835" s="32">
        <v>0</v>
      </c>
      <c r="O835" s="441"/>
      <c r="P835" s="442"/>
    </row>
    <row r="836" spans="1:16" ht="36" x14ac:dyDescent="0.25">
      <c r="A836" s="190"/>
      <c r="B836" s="189"/>
      <c r="C836" s="189"/>
      <c r="D836" s="189"/>
      <c r="E836" s="189"/>
      <c r="F836" s="189"/>
      <c r="G836" s="170" t="s">
        <v>7</v>
      </c>
      <c r="H836" s="32">
        <f>SUM(I836:N836)</f>
        <v>0.1</v>
      </c>
      <c r="I836" s="32">
        <v>0</v>
      </c>
      <c r="J836" s="32">
        <v>0</v>
      </c>
      <c r="K836" s="32">
        <v>0.1</v>
      </c>
      <c r="L836" s="32">
        <v>0</v>
      </c>
      <c r="M836" s="32">
        <v>0</v>
      </c>
      <c r="N836" s="32">
        <v>0</v>
      </c>
      <c r="O836" s="441"/>
      <c r="P836" s="442"/>
    </row>
    <row r="837" spans="1:16" x14ac:dyDescent="0.25">
      <c r="A837" s="190"/>
      <c r="B837" s="189"/>
      <c r="C837" s="189"/>
      <c r="D837" s="189"/>
      <c r="E837" s="189"/>
      <c r="F837" s="189"/>
      <c r="G837" s="170" t="s">
        <v>8</v>
      </c>
      <c r="H837" s="32">
        <f t="shared" si="173"/>
        <v>0</v>
      </c>
      <c r="I837" s="32">
        <v>0</v>
      </c>
      <c r="J837" s="32">
        <v>0</v>
      </c>
      <c r="K837" s="32">
        <v>0</v>
      </c>
      <c r="L837" s="32">
        <v>0</v>
      </c>
      <c r="M837" s="32">
        <v>0</v>
      </c>
      <c r="N837" s="32">
        <v>0</v>
      </c>
      <c r="O837" s="441"/>
      <c r="P837" s="442"/>
    </row>
    <row r="838" spans="1:16" ht="24" x14ac:dyDescent="0.25">
      <c r="A838" s="190"/>
      <c r="B838" s="189"/>
      <c r="C838" s="189"/>
      <c r="D838" s="189"/>
      <c r="E838" s="189"/>
      <c r="F838" s="189"/>
      <c r="G838" s="170" t="s">
        <v>9</v>
      </c>
      <c r="H838" s="32">
        <f t="shared" si="173"/>
        <v>0</v>
      </c>
      <c r="I838" s="32">
        <v>0</v>
      </c>
      <c r="J838" s="32">
        <v>0</v>
      </c>
      <c r="K838" s="32">
        <v>0</v>
      </c>
      <c r="L838" s="32">
        <v>0</v>
      </c>
      <c r="M838" s="32">
        <v>0</v>
      </c>
      <c r="N838" s="32">
        <v>0</v>
      </c>
      <c r="O838" s="441"/>
      <c r="P838" s="442"/>
    </row>
    <row r="839" spans="1:16" ht="36" customHeight="1" x14ac:dyDescent="0.25">
      <c r="A839" s="423" t="s">
        <v>4125</v>
      </c>
      <c r="B839" s="189" t="s">
        <v>3200</v>
      </c>
      <c r="C839" s="189" t="s">
        <v>542</v>
      </c>
      <c r="D839" s="189" t="s">
        <v>3206</v>
      </c>
      <c r="E839" s="189" t="s">
        <v>3194</v>
      </c>
      <c r="F839" s="189" t="s">
        <v>2980</v>
      </c>
      <c r="G839" s="170" t="s">
        <v>4</v>
      </c>
      <c r="H839" s="32">
        <f>SUM(H840:H843)</f>
        <v>35</v>
      </c>
      <c r="I839" s="32">
        <f t="shared" ref="I839:N839" si="177">SUM(I840:I843)</f>
        <v>0</v>
      </c>
      <c r="J839" s="32">
        <f t="shared" si="177"/>
        <v>0</v>
      </c>
      <c r="K839" s="32">
        <f t="shared" si="177"/>
        <v>0</v>
      </c>
      <c r="L839" s="32">
        <f t="shared" si="177"/>
        <v>35</v>
      </c>
      <c r="M839" s="32">
        <f t="shared" si="177"/>
        <v>0</v>
      </c>
      <c r="N839" s="32">
        <f t="shared" si="177"/>
        <v>0</v>
      </c>
      <c r="O839" s="189">
        <v>659</v>
      </c>
      <c r="P839" s="189" t="s">
        <v>826</v>
      </c>
    </row>
    <row r="840" spans="1:16" x14ac:dyDescent="0.25">
      <c r="A840" s="424"/>
      <c r="B840" s="189"/>
      <c r="C840" s="189"/>
      <c r="D840" s="189"/>
      <c r="E840" s="189"/>
      <c r="F840" s="189"/>
      <c r="G840" s="170" t="s">
        <v>6</v>
      </c>
      <c r="H840" s="32">
        <f t="shared" si="173"/>
        <v>34.700000000000003</v>
      </c>
      <c r="I840" s="32">
        <v>0</v>
      </c>
      <c r="J840" s="32">
        <v>0</v>
      </c>
      <c r="K840" s="32">
        <v>0</v>
      </c>
      <c r="L840" s="32">
        <v>34.700000000000003</v>
      </c>
      <c r="M840" s="32">
        <v>0</v>
      </c>
      <c r="N840" s="32">
        <v>0</v>
      </c>
      <c r="O840" s="189"/>
      <c r="P840" s="189"/>
    </row>
    <row r="841" spans="1:16" ht="36" x14ac:dyDescent="0.25">
      <c r="A841" s="424"/>
      <c r="B841" s="189"/>
      <c r="C841" s="189"/>
      <c r="D841" s="189"/>
      <c r="E841" s="189"/>
      <c r="F841" s="189"/>
      <c r="G841" s="170" t="s">
        <v>7</v>
      </c>
      <c r="H841" s="32">
        <f t="shared" si="173"/>
        <v>0.3</v>
      </c>
      <c r="I841" s="32">
        <v>0</v>
      </c>
      <c r="J841" s="32">
        <v>0</v>
      </c>
      <c r="K841" s="32">
        <v>0</v>
      </c>
      <c r="L841" s="32">
        <v>0.3</v>
      </c>
      <c r="M841" s="32">
        <v>0</v>
      </c>
      <c r="N841" s="32">
        <v>0</v>
      </c>
      <c r="O841" s="189"/>
      <c r="P841" s="189"/>
    </row>
    <row r="842" spans="1:16" x14ac:dyDescent="0.25">
      <c r="A842" s="424"/>
      <c r="B842" s="189"/>
      <c r="C842" s="189"/>
      <c r="D842" s="189"/>
      <c r="E842" s="189"/>
      <c r="F842" s="189"/>
      <c r="G842" s="170" t="s">
        <v>8</v>
      </c>
      <c r="H842" s="32">
        <f t="shared" si="173"/>
        <v>0</v>
      </c>
      <c r="I842" s="32">
        <v>0</v>
      </c>
      <c r="J842" s="32">
        <v>0</v>
      </c>
      <c r="K842" s="32">
        <v>0</v>
      </c>
      <c r="L842" s="32">
        <v>0</v>
      </c>
      <c r="M842" s="32">
        <v>0</v>
      </c>
      <c r="N842" s="32">
        <v>0</v>
      </c>
      <c r="O842" s="189"/>
      <c r="P842" s="189"/>
    </row>
    <row r="843" spans="1:16" ht="24" x14ac:dyDescent="0.25">
      <c r="A843" s="425"/>
      <c r="B843" s="189"/>
      <c r="C843" s="189"/>
      <c r="D843" s="189"/>
      <c r="E843" s="189"/>
      <c r="F843" s="189"/>
      <c r="G843" s="170" t="s">
        <v>9</v>
      </c>
      <c r="H843" s="32">
        <f t="shared" si="173"/>
        <v>0</v>
      </c>
      <c r="I843" s="32">
        <v>0</v>
      </c>
      <c r="J843" s="32">
        <v>0</v>
      </c>
      <c r="K843" s="32">
        <v>0</v>
      </c>
      <c r="L843" s="32">
        <v>0</v>
      </c>
      <c r="M843" s="32">
        <v>0</v>
      </c>
      <c r="N843" s="32">
        <v>0</v>
      </c>
      <c r="O843" s="189"/>
      <c r="P843" s="189"/>
    </row>
    <row r="844" spans="1:16" ht="36" customHeight="1" x14ac:dyDescent="0.25">
      <c r="A844" s="190" t="s">
        <v>3207</v>
      </c>
      <c r="B844" s="189" t="s">
        <v>3200</v>
      </c>
      <c r="C844" s="189" t="s">
        <v>542</v>
      </c>
      <c r="D844" s="189" t="s">
        <v>3208</v>
      </c>
      <c r="E844" s="189" t="s">
        <v>3194</v>
      </c>
      <c r="F844" s="189" t="s">
        <v>2980</v>
      </c>
      <c r="G844" s="170" t="s">
        <v>4</v>
      </c>
      <c r="H844" s="32">
        <f>SUM(H845:H848)</f>
        <v>35</v>
      </c>
      <c r="I844" s="32">
        <f t="shared" ref="I844:N844" si="178">SUM(I845:I848)</f>
        <v>0</v>
      </c>
      <c r="J844" s="32">
        <f t="shared" si="178"/>
        <v>0</v>
      </c>
      <c r="K844" s="32">
        <f t="shared" si="178"/>
        <v>0</v>
      </c>
      <c r="L844" s="32">
        <f t="shared" si="178"/>
        <v>35</v>
      </c>
      <c r="M844" s="32">
        <f t="shared" si="178"/>
        <v>0</v>
      </c>
      <c r="N844" s="32">
        <f t="shared" si="178"/>
        <v>0</v>
      </c>
      <c r="O844" s="441">
        <v>2290</v>
      </c>
      <c r="P844" s="189" t="s">
        <v>826</v>
      </c>
    </row>
    <row r="845" spans="1:16" x14ac:dyDescent="0.25">
      <c r="A845" s="190"/>
      <c r="B845" s="189"/>
      <c r="C845" s="189"/>
      <c r="D845" s="189"/>
      <c r="E845" s="189"/>
      <c r="F845" s="189"/>
      <c r="G845" s="170" t="s">
        <v>6</v>
      </c>
      <c r="H845" s="32">
        <f t="shared" si="173"/>
        <v>34.700000000000003</v>
      </c>
      <c r="I845" s="32">
        <v>0</v>
      </c>
      <c r="J845" s="32">
        <v>0</v>
      </c>
      <c r="K845" s="32">
        <v>0</v>
      </c>
      <c r="L845" s="32">
        <v>34.700000000000003</v>
      </c>
      <c r="M845" s="32">
        <v>0</v>
      </c>
      <c r="N845" s="32">
        <v>0</v>
      </c>
      <c r="O845" s="441"/>
      <c r="P845" s="189"/>
    </row>
    <row r="846" spans="1:16" ht="36" x14ac:dyDescent="0.25">
      <c r="A846" s="190"/>
      <c r="B846" s="189"/>
      <c r="C846" s="189"/>
      <c r="D846" s="189"/>
      <c r="E846" s="189"/>
      <c r="F846" s="189"/>
      <c r="G846" s="170" t="s">
        <v>7</v>
      </c>
      <c r="H846" s="32">
        <f t="shared" si="173"/>
        <v>0.3</v>
      </c>
      <c r="I846" s="32">
        <v>0</v>
      </c>
      <c r="J846" s="32">
        <v>0</v>
      </c>
      <c r="K846" s="32">
        <v>0</v>
      </c>
      <c r="L846" s="32">
        <v>0.3</v>
      </c>
      <c r="M846" s="32">
        <v>0</v>
      </c>
      <c r="N846" s="32">
        <v>0</v>
      </c>
      <c r="O846" s="441"/>
      <c r="P846" s="189"/>
    </row>
    <row r="847" spans="1:16" x14ac:dyDescent="0.25">
      <c r="A847" s="190"/>
      <c r="B847" s="189"/>
      <c r="C847" s="189"/>
      <c r="D847" s="189"/>
      <c r="E847" s="189"/>
      <c r="F847" s="189"/>
      <c r="G847" s="170" t="s">
        <v>8</v>
      </c>
      <c r="H847" s="32">
        <f t="shared" si="173"/>
        <v>0</v>
      </c>
      <c r="I847" s="32">
        <v>0</v>
      </c>
      <c r="J847" s="32">
        <v>0</v>
      </c>
      <c r="K847" s="32">
        <v>0</v>
      </c>
      <c r="L847" s="32">
        <v>0</v>
      </c>
      <c r="M847" s="32">
        <v>0</v>
      </c>
      <c r="N847" s="32">
        <v>0</v>
      </c>
      <c r="O847" s="441"/>
      <c r="P847" s="189"/>
    </row>
    <row r="848" spans="1:16" ht="24" x14ac:dyDescent="0.25">
      <c r="A848" s="190"/>
      <c r="B848" s="189"/>
      <c r="C848" s="189"/>
      <c r="D848" s="189"/>
      <c r="E848" s="189"/>
      <c r="F848" s="189"/>
      <c r="G848" s="170" t="s">
        <v>9</v>
      </c>
      <c r="H848" s="32">
        <f t="shared" si="173"/>
        <v>0</v>
      </c>
      <c r="I848" s="32">
        <v>0</v>
      </c>
      <c r="J848" s="32">
        <v>0</v>
      </c>
      <c r="K848" s="32">
        <v>0</v>
      </c>
      <c r="L848" s="32">
        <v>0</v>
      </c>
      <c r="M848" s="32">
        <v>0</v>
      </c>
      <c r="N848" s="32">
        <v>0</v>
      </c>
      <c r="O848" s="441"/>
      <c r="P848" s="189"/>
    </row>
    <row r="849" spans="1:16" ht="36" customHeight="1" x14ac:dyDescent="0.25">
      <c r="A849" s="423" t="s">
        <v>4124</v>
      </c>
      <c r="B849" s="189" t="s">
        <v>3200</v>
      </c>
      <c r="C849" s="189" t="s">
        <v>542</v>
      </c>
      <c r="D849" s="189" t="s">
        <v>3209</v>
      </c>
      <c r="E849" s="189" t="s">
        <v>3210</v>
      </c>
      <c r="F849" s="189" t="s">
        <v>2980</v>
      </c>
      <c r="G849" s="170" t="s">
        <v>4</v>
      </c>
      <c r="H849" s="32">
        <f>SUM(H850:H853)</f>
        <v>20</v>
      </c>
      <c r="I849" s="32">
        <f t="shared" ref="I849:N849" si="179">SUM(I850:I853)</f>
        <v>0</v>
      </c>
      <c r="J849" s="32">
        <f t="shared" si="179"/>
        <v>0</v>
      </c>
      <c r="K849" s="32">
        <f t="shared" si="179"/>
        <v>0</v>
      </c>
      <c r="L849" s="32">
        <f t="shared" si="179"/>
        <v>0</v>
      </c>
      <c r="M849" s="32">
        <f t="shared" si="179"/>
        <v>20</v>
      </c>
      <c r="N849" s="32">
        <f t="shared" si="179"/>
        <v>0</v>
      </c>
      <c r="O849" s="189">
        <v>297</v>
      </c>
      <c r="P849" s="189" t="s">
        <v>826</v>
      </c>
    </row>
    <row r="850" spans="1:16" x14ac:dyDescent="0.25">
      <c r="A850" s="424"/>
      <c r="B850" s="189"/>
      <c r="C850" s="189"/>
      <c r="D850" s="189"/>
      <c r="E850" s="189"/>
      <c r="F850" s="189"/>
      <c r="G850" s="170" t="s">
        <v>6</v>
      </c>
      <c r="H850" s="32">
        <f t="shared" si="173"/>
        <v>19.8</v>
      </c>
      <c r="I850" s="32">
        <v>0</v>
      </c>
      <c r="J850" s="32">
        <v>0</v>
      </c>
      <c r="K850" s="32">
        <v>0</v>
      </c>
      <c r="L850" s="32">
        <v>0</v>
      </c>
      <c r="M850" s="32">
        <v>19.8</v>
      </c>
      <c r="N850" s="32">
        <v>0</v>
      </c>
      <c r="O850" s="189"/>
      <c r="P850" s="189"/>
    </row>
    <row r="851" spans="1:16" ht="36" x14ac:dyDescent="0.25">
      <c r="A851" s="424"/>
      <c r="B851" s="189"/>
      <c r="C851" s="189"/>
      <c r="D851" s="189"/>
      <c r="E851" s="189"/>
      <c r="F851" s="189"/>
      <c r="G851" s="170" t="s">
        <v>7</v>
      </c>
      <c r="H851" s="32">
        <f t="shared" si="173"/>
        <v>0.2</v>
      </c>
      <c r="I851" s="32">
        <v>0</v>
      </c>
      <c r="J851" s="32">
        <v>0</v>
      </c>
      <c r="K851" s="32">
        <v>0</v>
      </c>
      <c r="L851" s="32">
        <v>0</v>
      </c>
      <c r="M851" s="32">
        <v>0.2</v>
      </c>
      <c r="N851" s="32">
        <v>0</v>
      </c>
      <c r="O851" s="189"/>
      <c r="P851" s="189"/>
    </row>
    <row r="852" spans="1:16" x14ac:dyDescent="0.25">
      <c r="A852" s="424"/>
      <c r="B852" s="189"/>
      <c r="C852" s="189"/>
      <c r="D852" s="189"/>
      <c r="E852" s="189"/>
      <c r="F852" s="189"/>
      <c r="G852" s="170" t="s">
        <v>8</v>
      </c>
      <c r="H852" s="32">
        <f t="shared" si="173"/>
        <v>0</v>
      </c>
      <c r="I852" s="32">
        <v>0</v>
      </c>
      <c r="J852" s="32">
        <v>0</v>
      </c>
      <c r="K852" s="32">
        <v>0</v>
      </c>
      <c r="L852" s="32">
        <v>0</v>
      </c>
      <c r="M852" s="32">
        <v>0</v>
      </c>
      <c r="N852" s="32">
        <v>0</v>
      </c>
      <c r="O852" s="189"/>
      <c r="P852" s="189"/>
    </row>
    <row r="853" spans="1:16" ht="24" x14ac:dyDescent="0.25">
      <c r="A853" s="425"/>
      <c r="B853" s="189"/>
      <c r="C853" s="189"/>
      <c r="D853" s="189"/>
      <c r="E853" s="189"/>
      <c r="F853" s="189"/>
      <c r="G853" s="170" t="s">
        <v>9</v>
      </c>
      <c r="H853" s="32">
        <f t="shared" si="173"/>
        <v>0</v>
      </c>
      <c r="I853" s="32">
        <v>0</v>
      </c>
      <c r="J853" s="32">
        <v>0</v>
      </c>
      <c r="K853" s="32">
        <v>0</v>
      </c>
      <c r="L853" s="32">
        <v>0</v>
      </c>
      <c r="M853" s="32">
        <v>0</v>
      </c>
      <c r="N853" s="32">
        <v>0</v>
      </c>
      <c r="O853" s="189"/>
      <c r="P853" s="189"/>
    </row>
    <row r="854" spans="1:16" ht="36" customHeight="1" x14ac:dyDescent="0.25">
      <c r="A854" s="423" t="s">
        <v>4123</v>
      </c>
      <c r="B854" s="189" t="s">
        <v>3200</v>
      </c>
      <c r="C854" s="189" t="s">
        <v>542</v>
      </c>
      <c r="D854" s="189" t="s">
        <v>3211</v>
      </c>
      <c r="E854" s="189" t="s">
        <v>2974</v>
      </c>
      <c r="F854" s="189" t="s">
        <v>2980</v>
      </c>
      <c r="G854" s="170" t="s">
        <v>4</v>
      </c>
      <c r="H854" s="32">
        <f>SUM(H855:H858)</f>
        <v>10</v>
      </c>
      <c r="I854" s="32">
        <f t="shared" ref="I854:N854" si="180">SUM(I855:I858)</f>
        <v>0</v>
      </c>
      <c r="J854" s="32">
        <f t="shared" si="180"/>
        <v>0</v>
      </c>
      <c r="K854" s="32">
        <f t="shared" si="180"/>
        <v>0</v>
      </c>
      <c r="L854" s="32">
        <f t="shared" si="180"/>
        <v>0</v>
      </c>
      <c r="M854" s="32">
        <f t="shared" si="180"/>
        <v>10</v>
      </c>
      <c r="N854" s="32">
        <f t="shared" si="180"/>
        <v>0</v>
      </c>
      <c r="O854" s="441">
        <v>1188</v>
      </c>
      <c r="P854" s="189" t="s">
        <v>3212</v>
      </c>
    </row>
    <row r="855" spans="1:16" x14ac:dyDescent="0.25">
      <c r="A855" s="424"/>
      <c r="B855" s="189"/>
      <c r="C855" s="189"/>
      <c r="D855" s="189"/>
      <c r="E855" s="189"/>
      <c r="F855" s="189"/>
      <c r="G855" s="170" t="s">
        <v>6</v>
      </c>
      <c r="H855" s="32">
        <f t="shared" si="173"/>
        <v>9.9</v>
      </c>
      <c r="I855" s="32">
        <v>0</v>
      </c>
      <c r="J855" s="32">
        <v>0</v>
      </c>
      <c r="K855" s="32">
        <v>0</v>
      </c>
      <c r="L855" s="32">
        <v>0</v>
      </c>
      <c r="M855" s="32">
        <v>9.9</v>
      </c>
      <c r="N855" s="32">
        <v>0</v>
      </c>
      <c r="O855" s="441"/>
      <c r="P855" s="189"/>
    </row>
    <row r="856" spans="1:16" ht="36" x14ac:dyDescent="0.25">
      <c r="A856" s="424"/>
      <c r="B856" s="189"/>
      <c r="C856" s="189"/>
      <c r="D856" s="189"/>
      <c r="E856" s="189"/>
      <c r="F856" s="189"/>
      <c r="G856" s="170" t="s">
        <v>7</v>
      </c>
      <c r="H856" s="32">
        <f t="shared" si="173"/>
        <v>0.1</v>
      </c>
      <c r="I856" s="32">
        <v>0</v>
      </c>
      <c r="J856" s="32">
        <v>0</v>
      </c>
      <c r="K856" s="32">
        <v>0</v>
      </c>
      <c r="L856" s="32">
        <v>0</v>
      </c>
      <c r="M856" s="32">
        <v>0.1</v>
      </c>
      <c r="N856" s="32">
        <v>0</v>
      </c>
      <c r="O856" s="441"/>
      <c r="P856" s="189"/>
    </row>
    <row r="857" spans="1:16" x14ac:dyDescent="0.25">
      <c r="A857" s="424"/>
      <c r="B857" s="189"/>
      <c r="C857" s="189"/>
      <c r="D857" s="189"/>
      <c r="E857" s="189"/>
      <c r="F857" s="189"/>
      <c r="G857" s="170" t="s">
        <v>8</v>
      </c>
      <c r="H857" s="32">
        <f t="shared" si="173"/>
        <v>0</v>
      </c>
      <c r="I857" s="32">
        <v>0</v>
      </c>
      <c r="J857" s="32">
        <v>0</v>
      </c>
      <c r="K857" s="32">
        <v>0</v>
      </c>
      <c r="L857" s="32">
        <v>0</v>
      </c>
      <c r="M857" s="32">
        <v>0</v>
      </c>
      <c r="N857" s="32">
        <v>0</v>
      </c>
      <c r="O857" s="441"/>
      <c r="P857" s="189"/>
    </row>
    <row r="858" spans="1:16" ht="24" x14ac:dyDescent="0.25">
      <c r="A858" s="425"/>
      <c r="B858" s="189"/>
      <c r="C858" s="189"/>
      <c r="D858" s="189"/>
      <c r="E858" s="189"/>
      <c r="F858" s="189"/>
      <c r="G858" s="170" t="s">
        <v>9</v>
      </c>
      <c r="H858" s="32">
        <f t="shared" si="173"/>
        <v>0</v>
      </c>
      <c r="I858" s="32">
        <v>0</v>
      </c>
      <c r="J858" s="32">
        <v>0</v>
      </c>
      <c r="K858" s="32">
        <v>0</v>
      </c>
      <c r="L858" s="32">
        <v>0</v>
      </c>
      <c r="M858" s="32">
        <v>0</v>
      </c>
      <c r="N858" s="32">
        <v>0</v>
      </c>
      <c r="O858" s="441"/>
      <c r="P858" s="189"/>
    </row>
    <row r="859" spans="1:16" ht="36" customHeight="1" x14ac:dyDescent="0.25">
      <c r="A859" s="190" t="s">
        <v>3213</v>
      </c>
      <c r="B859" s="189" t="s">
        <v>3197</v>
      </c>
      <c r="C859" s="189" t="s">
        <v>542</v>
      </c>
      <c r="D859" s="189" t="s">
        <v>3214</v>
      </c>
      <c r="E859" s="189" t="s">
        <v>3215</v>
      </c>
      <c r="F859" s="189" t="s">
        <v>2980</v>
      </c>
      <c r="G859" s="170" t="s">
        <v>4</v>
      </c>
      <c r="H859" s="32">
        <f>SUM(H860:H863)</f>
        <v>10</v>
      </c>
      <c r="I859" s="32">
        <f t="shared" ref="I859:N859" si="181">SUM(I860:I863)</f>
        <v>0</v>
      </c>
      <c r="J859" s="32">
        <f t="shared" si="181"/>
        <v>0</v>
      </c>
      <c r="K859" s="32">
        <f t="shared" si="181"/>
        <v>0</v>
      </c>
      <c r="L859" s="32">
        <f t="shared" si="181"/>
        <v>0</v>
      </c>
      <c r="M859" s="32">
        <f t="shared" si="181"/>
        <v>0</v>
      </c>
      <c r="N859" s="32">
        <f t="shared" si="181"/>
        <v>10</v>
      </c>
      <c r="O859" s="189" t="s">
        <v>3216</v>
      </c>
      <c r="P859" s="189" t="s">
        <v>3217</v>
      </c>
    </row>
    <row r="860" spans="1:16" x14ac:dyDescent="0.25">
      <c r="A860" s="190"/>
      <c r="B860" s="189"/>
      <c r="C860" s="189"/>
      <c r="D860" s="189"/>
      <c r="E860" s="189"/>
      <c r="F860" s="189"/>
      <c r="G860" s="170" t="s">
        <v>6</v>
      </c>
      <c r="H860" s="32">
        <f t="shared" si="173"/>
        <v>9.9</v>
      </c>
      <c r="I860" s="32">
        <v>0</v>
      </c>
      <c r="J860" s="32">
        <v>0</v>
      </c>
      <c r="K860" s="32">
        <v>0</v>
      </c>
      <c r="L860" s="32">
        <v>0</v>
      </c>
      <c r="M860" s="32">
        <v>0</v>
      </c>
      <c r="N860" s="32">
        <v>9.9</v>
      </c>
      <c r="O860" s="189"/>
      <c r="P860" s="189"/>
    </row>
    <row r="861" spans="1:16" ht="36" x14ac:dyDescent="0.25">
      <c r="A861" s="190"/>
      <c r="B861" s="189"/>
      <c r="C861" s="189"/>
      <c r="D861" s="189"/>
      <c r="E861" s="189"/>
      <c r="F861" s="189"/>
      <c r="G861" s="170" t="s">
        <v>7</v>
      </c>
      <c r="H861" s="32">
        <f t="shared" si="173"/>
        <v>0.1</v>
      </c>
      <c r="I861" s="32">
        <v>0</v>
      </c>
      <c r="J861" s="32">
        <v>0</v>
      </c>
      <c r="K861" s="32">
        <v>0</v>
      </c>
      <c r="L861" s="32">
        <v>0</v>
      </c>
      <c r="M861" s="32">
        <v>0</v>
      </c>
      <c r="N861" s="32">
        <v>0.1</v>
      </c>
      <c r="O861" s="189"/>
      <c r="P861" s="189"/>
    </row>
    <row r="862" spans="1:16" x14ac:dyDescent="0.25">
      <c r="A862" s="190"/>
      <c r="B862" s="189"/>
      <c r="C862" s="189"/>
      <c r="D862" s="189"/>
      <c r="E862" s="189"/>
      <c r="F862" s="189"/>
      <c r="G862" s="170" t="s">
        <v>8</v>
      </c>
      <c r="H862" s="32">
        <f t="shared" si="173"/>
        <v>0</v>
      </c>
      <c r="I862" s="32">
        <v>0</v>
      </c>
      <c r="J862" s="32">
        <v>0</v>
      </c>
      <c r="K862" s="32">
        <v>0</v>
      </c>
      <c r="L862" s="32">
        <v>0</v>
      </c>
      <c r="M862" s="32">
        <v>0</v>
      </c>
      <c r="N862" s="32">
        <v>0</v>
      </c>
      <c r="O862" s="189"/>
      <c r="P862" s="189"/>
    </row>
    <row r="863" spans="1:16" ht="24" x14ac:dyDescent="0.25">
      <c r="A863" s="190"/>
      <c r="B863" s="189"/>
      <c r="C863" s="189"/>
      <c r="D863" s="189"/>
      <c r="E863" s="189"/>
      <c r="F863" s="189"/>
      <c r="G863" s="170" t="s">
        <v>9</v>
      </c>
      <c r="H863" s="32">
        <f t="shared" si="173"/>
        <v>0</v>
      </c>
      <c r="I863" s="32">
        <v>0</v>
      </c>
      <c r="J863" s="32">
        <v>0</v>
      </c>
      <c r="K863" s="32">
        <v>0</v>
      </c>
      <c r="L863" s="32">
        <v>0</v>
      </c>
      <c r="M863" s="32">
        <v>0</v>
      </c>
      <c r="N863" s="32">
        <v>0</v>
      </c>
      <c r="O863" s="189"/>
      <c r="P863" s="189"/>
    </row>
    <row r="864" spans="1:16" ht="36" customHeight="1" x14ac:dyDescent="0.25">
      <c r="A864" s="190" t="s">
        <v>3218</v>
      </c>
      <c r="B864" s="189" t="s">
        <v>2931</v>
      </c>
      <c r="C864" s="189" t="s">
        <v>542</v>
      </c>
      <c r="D864" s="189" t="s">
        <v>3219</v>
      </c>
      <c r="E864" s="189" t="s">
        <v>3220</v>
      </c>
      <c r="F864" s="189" t="s">
        <v>3221</v>
      </c>
      <c r="G864" s="170" t="s">
        <v>4</v>
      </c>
      <c r="H864" s="32">
        <f>SUM(H865:H868)</f>
        <v>40</v>
      </c>
      <c r="I864" s="32">
        <f t="shared" ref="I864:N864" si="182">SUM(I865:I868)</f>
        <v>0</v>
      </c>
      <c r="J864" s="32">
        <f t="shared" si="182"/>
        <v>0</v>
      </c>
      <c r="K864" s="32">
        <f t="shared" si="182"/>
        <v>0</v>
      </c>
      <c r="L864" s="32">
        <f t="shared" si="182"/>
        <v>0</v>
      </c>
      <c r="M864" s="32">
        <f t="shared" si="182"/>
        <v>0</v>
      </c>
      <c r="N864" s="32">
        <f t="shared" si="182"/>
        <v>40</v>
      </c>
      <c r="O864" s="441">
        <v>20409</v>
      </c>
      <c r="P864" s="189" t="s">
        <v>3222</v>
      </c>
    </row>
    <row r="865" spans="1:16" ht="49.5" customHeight="1" x14ac:dyDescent="0.25">
      <c r="A865" s="190"/>
      <c r="B865" s="189"/>
      <c r="C865" s="189"/>
      <c r="D865" s="189"/>
      <c r="E865" s="189"/>
      <c r="F865" s="189"/>
      <c r="G865" s="170" t="s">
        <v>6</v>
      </c>
      <c r="H865" s="32">
        <f t="shared" si="173"/>
        <v>39.6</v>
      </c>
      <c r="I865" s="32">
        <v>0</v>
      </c>
      <c r="J865" s="32">
        <v>0</v>
      </c>
      <c r="K865" s="32">
        <v>0</v>
      </c>
      <c r="L865" s="32">
        <v>0</v>
      </c>
      <c r="M865" s="32">
        <v>0</v>
      </c>
      <c r="N865" s="32">
        <v>39.6</v>
      </c>
      <c r="O865" s="441"/>
      <c r="P865" s="189"/>
    </row>
    <row r="866" spans="1:16" ht="36" x14ac:dyDescent="0.25">
      <c r="A866" s="190"/>
      <c r="B866" s="189"/>
      <c r="C866" s="189"/>
      <c r="D866" s="189"/>
      <c r="E866" s="189"/>
      <c r="F866" s="189"/>
      <c r="G866" s="170" t="s">
        <v>7</v>
      </c>
      <c r="H866" s="32">
        <f t="shared" si="173"/>
        <v>0.4</v>
      </c>
      <c r="I866" s="32">
        <v>0</v>
      </c>
      <c r="J866" s="32">
        <v>0</v>
      </c>
      <c r="K866" s="32">
        <v>0</v>
      </c>
      <c r="L866" s="32">
        <v>0</v>
      </c>
      <c r="M866" s="32">
        <v>0</v>
      </c>
      <c r="N866" s="32">
        <v>0.4</v>
      </c>
      <c r="O866" s="441"/>
      <c r="P866" s="189"/>
    </row>
    <row r="867" spans="1:16" x14ac:dyDescent="0.25">
      <c r="A867" s="190"/>
      <c r="B867" s="189"/>
      <c r="C867" s="189"/>
      <c r="D867" s="189"/>
      <c r="E867" s="189"/>
      <c r="F867" s="189"/>
      <c r="G867" s="170" t="s">
        <v>8</v>
      </c>
      <c r="H867" s="32">
        <f t="shared" si="173"/>
        <v>0</v>
      </c>
      <c r="I867" s="32">
        <v>0</v>
      </c>
      <c r="J867" s="32">
        <v>0</v>
      </c>
      <c r="K867" s="32">
        <v>0</v>
      </c>
      <c r="L867" s="32">
        <v>0</v>
      </c>
      <c r="M867" s="32">
        <v>0</v>
      </c>
      <c r="N867" s="32">
        <v>0</v>
      </c>
      <c r="O867" s="441"/>
      <c r="P867" s="189"/>
    </row>
    <row r="868" spans="1:16" ht="24" x14ac:dyDescent="0.25">
      <c r="A868" s="190"/>
      <c r="B868" s="189"/>
      <c r="C868" s="189"/>
      <c r="D868" s="189"/>
      <c r="E868" s="189"/>
      <c r="F868" s="189"/>
      <c r="G868" s="170" t="s">
        <v>9</v>
      </c>
      <c r="H868" s="32">
        <f t="shared" si="173"/>
        <v>0</v>
      </c>
      <c r="I868" s="32">
        <v>0</v>
      </c>
      <c r="J868" s="32">
        <v>0</v>
      </c>
      <c r="K868" s="32">
        <v>0</v>
      </c>
      <c r="L868" s="32">
        <v>0</v>
      </c>
      <c r="M868" s="32">
        <v>0</v>
      </c>
      <c r="N868" s="32">
        <v>0</v>
      </c>
      <c r="O868" s="441"/>
      <c r="P868" s="189"/>
    </row>
    <row r="869" spans="1:16" ht="36" customHeight="1" x14ac:dyDescent="0.25">
      <c r="A869" s="190" t="s">
        <v>3223</v>
      </c>
      <c r="B869" s="189" t="s">
        <v>3224</v>
      </c>
      <c r="C869" s="189" t="s">
        <v>542</v>
      </c>
      <c r="D869" s="189">
        <v>2025</v>
      </c>
      <c r="E869" s="189"/>
      <c r="F869" s="189" t="s">
        <v>3221</v>
      </c>
      <c r="G869" s="170" t="s">
        <v>4</v>
      </c>
      <c r="H869" s="32">
        <f>SUM(H870:H873)</f>
        <v>8</v>
      </c>
      <c r="I869" s="32">
        <f t="shared" ref="I869:N869" si="183">SUM(I870:I873)</f>
        <v>8</v>
      </c>
      <c r="J869" s="32">
        <f t="shared" si="183"/>
        <v>0</v>
      </c>
      <c r="K869" s="32">
        <f t="shared" si="183"/>
        <v>0</v>
      </c>
      <c r="L869" s="32">
        <f t="shared" si="183"/>
        <v>0</v>
      </c>
      <c r="M869" s="32">
        <f t="shared" si="183"/>
        <v>0</v>
      </c>
      <c r="N869" s="32">
        <f t="shared" si="183"/>
        <v>0</v>
      </c>
      <c r="O869" s="441">
        <v>20409</v>
      </c>
      <c r="P869" s="189" t="s">
        <v>3225</v>
      </c>
    </row>
    <row r="870" spans="1:16" x14ac:dyDescent="0.25">
      <c r="A870" s="190"/>
      <c r="B870" s="189"/>
      <c r="C870" s="189"/>
      <c r="D870" s="189"/>
      <c r="E870" s="189"/>
      <c r="F870" s="189"/>
      <c r="G870" s="170" t="s">
        <v>6</v>
      </c>
      <c r="H870" s="32">
        <f t="shared" si="173"/>
        <v>7.9</v>
      </c>
      <c r="I870" s="32">
        <v>7.9</v>
      </c>
      <c r="J870" s="32">
        <v>0</v>
      </c>
      <c r="K870" s="32">
        <v>0</v>
      </c>
      <c r="L870" s="32">
        <v>0</v>
      </c>
      <c r="M870" s="32">
        <v>0</v>
      </c>
      <c r="N870" s="32">
        <v>0</v>
      </c>
      <c r="O870" s="441"/>
      <c r="P870" s="189"/>
    </row>
    <row r="871" spans="1:16" ht="36" x14ac:dyDescent="0.25">
      <c r="A871" s="190"/>
      <c r="B871" s="189"/>
      <c r="C871" s="189"/>
      <c r="D871" s="189"/>
      <c r="E871" s="189"/>
      <c r="F871" s="189"/>
      <c r="G871" s="170" t="s">
        <v>7</v>
      </c>
      <c r="H871" s="32">
        <f t="shared" si="173"/>
        <v>0.1</v>
      </c>
      <c r="I871" s="32">
        <v>0.1</v>
      </c>
      <c r="J871" s="32">
        <v>0</v>
      </c>
      <c r="K871" s="32">
        <v>0</v>
      </c>
      <c r="L871" s="32">
        <v>0</v>
      </c>
      <c r="M871" s="32">
        <v>0</v>
      </c>
      <c r="N871" s="32">
        <v>0</v>
      </c>
      <c r="O871" s="441"/>
      <c r="P871" s="189"/>
    </row>
    <row r="872" spans="1:16" x14ac:dyDescent="0.25">
      <c r="A872" s="190"/>
      <c r="B872" s="189"/>
      <c r="C872" s="189"/>
      <c r="D872" s="189"/>
      <c r="E872" s="189"/>
      <c r="F872" s="189"/>
      <c r="G872" s="170" t="s">
        <v>8</v>
      </c>
      <c r="H872" s="32">
        <f t="shared" si="173"/>
        <v>0</v>
      </c>
      <c r="I872" s="32">
        <v>0</v>
      </c>
      <c r="J872" s="32">
        <v>0</v>
      </c>
      <c r="K872" s="32">
        <v>0</v>
      </c>
      <c r="L872" s="32">
        <v>0</v>
      </c>
      <c r="M872" s="32">
        <v>0</v>
      </c>
      <c r="N872" s="32">
        <v>0</v>
      </c>
      <c r="O872" s="441"/>
      <c r="P872" s="189"/>
    </row>
    <row r="873" spans="1:16" ht="24" x14ac:dyDescent="0.25">
      <c r="A873" s="190"/>
      <c r="B873" s="189"/>
      <c r="C873" s="189"/>
      <c r="D873" s="189"/>
      <c r="E873" s="189"/>
      <c r="F873" s="189"/>
      <c r="G873" s="170" t="s">
        <v>9</v>
      </c>
      <c r="H873" s="32">
        <f t="shared" si="173"/>
        <v>0</v>
      </c>
      <c r="I873" s="32">
        <v>0</v>
      </c>
      <c r="J873" s="32">
        <v>0</v>
      </c>
      <c r="K873" s="32">
        <v>0</v>
      </c>
      <c r="L873" s="32">
        <v>0</v>
      </c>
      <c r="M873" s="32">
        <v>0</v>
      </c>
      <c r="N873" s="32">
        <v>0</v>
      </c>
      <c r="O873" s="441"/>
      <c r="P873" s="189"/>
    </row>
    <row r="874" spans="1:16" ht="36" customHeight="1" x14ac:dyDescent="0.25">
      <c r="A874" s="190" t="s">
        <v>3226</v>
      </c>
      <c r="B874" s="189" t="s">
        <v>3224</v>
      </c>
      <c r="C874" s="189" t="s">
        <v>542</v>
      </c>
      <c r="D874" s="189">
        <v>2026</v>
      </c>
      <c r="E874" s="189"/>
      <c r="F874" s="189" t="s">
        <v>3221</v>
      </c>
      <c r="G874" s="170" t="s">
        <v>4</v>
      </c>
      <c r="H874" s="32">
        <f>SUM(H875:H878)</f>
        <v>5</v>
      </c>
      <c r="I874" s="32">
        <f t="shared" ref="I874:N874" si="184">SUM(I875:I878)</f>
        <v>0</v>
      </c>
      <c r="J874" s="32">
        <f t="shared" si="184"/>
        <v>5</v>
      </c>
      <c r="K874" s="32">
        <f t="shared" si="184"/>
        <v>0</v>
      </c>
      <c r="L874" s="32">
        <f t="shared" si="184"/>
        <v>0</v>
      </c>
      <c r="M874" s="32">
        <f t="shared" si="184"/>
        <v>0</v>
      </c>
      <c r="N874" s="32">
        <f t="shared" si="184"/>
        <v>0</v>
      </c>
      <c r="O874" s="441">
        <v>1231</v>
      </c>
      <c r="P874" s="189" t="s">
        <v>3227</v>
      </c>
    </row>
    <row r="875" spans="1:16" x14ac:dyDescent="0.25">
      <c r="A875" s="190"/>
      <c r="B875" s="189"/>
      <c r="C875" s="189"/>
      <c r="D875" s="189"/>
      <c r="E875" s="189"/>
      <c r="F875" s="189"/>
      <c r="G875" s="170" t="s">
        <v>6</v>
      </c>
      <c r="H875" s="32">
        <f t="shared" si="173"/>
        <v>0</v>
      </c>
      <c r="I875" s="32">
        <v>0</v>
      </c>
      <c r="J875" s="32">
        <v>0</v>
      </c>
      <c r="K875" s="32">
        <v>0</v>
      </c>
      <c r="L875" s="32">
        <v>0</v>
      </c>
      <c r="M875" s="32">
        <v>0</v>
      </c>
      <c r="N875" s="32">
        <v>0</v>
      </c>
      <c r="O875" s="441"/>
      <c r="P875" s="189"/>
    </row>
    <row r="876" spans="1:16" ht="36" x14ac:dyDescent="0.25">
      <c r="A876" s="190"/>
      <c r="B876" s="189"/>
      <c r="C876" s="189"/>
      <c r="D876" s="189"/>
      <c r="E876" s="189"/>
      <c r="F876" s="189"/>
      <c r="G876" s="170" t="s">
        <v>7</v>
      </c>
      <c r="H876" s="32">
        <f t="shared" si="173"/>
        <v>5</v>
      </c>
      <c r="I876" s="32">
        <v>0</v>
      </c>
      <c r="J876" s="32">
        <v>5</v>
      </c>
      <c r="K876" s="32">
        <v>0</v>
      </c>
      <c r="L876" s="32">
        <v>0</v>
      </c>
      <c r="M876" s="32">
        <v>0</v>
      </c>
      <c r="N876" s="32">
        <v>0</v>
      </c>
      <c r="O876" s="441"/>
      <c r="P876" s="189"/>
    </row>
    <row r="877" spans="1:16" x14ac:dyDescent="0.25">
      <c r="A877" s="190"/>
      <c r="B877" s="189"/>
      <c r="C877" s="189"/>
      <c r="D877" s="189"/>
      <c r="E877" s="189"/>
      <c r="F877" s="189"/>
      <c r="G877" s="170" t="s">
        <v>8</v>
      </c>
      <c r="H877" s="32">
        <f t="shared" si="173"/>
        <v>0</v>
      </c>
      <c r="I877" s="32">
        <v>0</v>
      </c>
      <c r="J877" s="32">
        <v>0</v>
      </c>
      <c r="K877" s="32">
        <v>0</v>
      </c>
      <c r="L877" s="32">
        <v>0</v>
      </c>
      <c r="M877" s="32">
        <v>0</v>
      </c>
      <c r="N877" s="32">
        <v>0</v>
      </c>
      <c r="O877" s="441"/>
      <c r="P877" s="189"/>
    </row>
    <row r="878" spans="1:16" ht="24" x14ac:dyDescent="0.25">
      <c r="A878" s="190"/>
      <c r="B878" s="189"/>
      <c r="C878" s="189"/>
      <c r="D878" s="189"/>
      <c r="E878" s="189"/>
      <c r="F878" s="189"/>
      <c r="G878" s="170" t="s">
        <v>9</v>
      </c>
      <c r="H878" s="32">
        <f t="shared" si="173"/>
        <v>0</v>
      </c>
      <c r="I878" s="32">
        <v>0</v>
      </c>
      <c r="J878" s="32">
        <v>0</v>
      </c>
      <c r="K878" s="32">
        <v>0</v>
      </c>
      <c r="L878" s="32">
        <v>0</v>
      </c>
      <c r="M878" s="32">
        <v>0</v>
      </c>
      <c r="N878" s="32">
        <v>0</v>
      </c>
      <c r="O878" s="441"/>
      <c r="P878" s="189"/>
    </row>
    <row r="879" spans="1:16" ht="36" customHeight="1" x14ac:dyDescent="0.25">
      <c r="A879" s="190" t="s">
        <v>3228</v>
      </c>
      <c r="B879" s="189" t="s">
        <v>3224</v>
      </c>
      <c r="C879" s="189" t="s">
        <v>542</v>
      </c>
      <c r="D879" s="189">
        <v>2029</v>
      </c>
      <c r="E879" s="189"/>
      <c r="F879" s="189" t="s">
        <v>3221</v>
      </c>
      <c r="G879" s="170" t="s">
        <v>4</v>
      </c>
      <c r="H879" s="32">
        <f>SUM(H880:H883)</f>
        <v>5</v>
      </c>
      <c r="I879" s="32">
        <f t="shared" ref="I879:N879" si="185">SUM(I880:I883)</f>
        <v>0</v>
      </c>
      <c r="J879" s="32">
        <f t="shared" si="185"/>
        <v>5</v>
      </c>
      <c r="K879" s="32">
        <f t="shared" si="185"/>
        <v>0</v>
      </c>
      <c r="L879" s="32">
        <f t="shared" si="185"/>
        <v>0</v>
      </c>
      <c r="M879" s="32">
        <f t="shared" si="185"/>
        <v>0</v>
      </c>
      <c r="N879" s="32">
        <f t="shared" si="185"/>
        <v>0</v>
      </c>
      <c r="O879" s="189">
        <v>664</v>
      </c>
      <c r="P879" s="189" t="s">
        <v>3227</v>
      </c>
    </row>
    <row r="880" spans="1:16" ht="48" customHeight="1" x14ac:dyDescent="0.25">
      <c r="A880" s="190"/>
      <c r="B880" s="189"/>
      <c r="C880" s="189"/>
      <c r="D880" s="189"/>
      <c r="E880" s="189"/>
      <c r="F880" s="189"/>
      <c r="G880" s="170" t="s">
        <v>6</v>
      </c>
      <c r="H880" s="32">
        <f>SUM(I880:N880)</f>
        <v>0</v>
      </c>
      <c r="I880" s="32">
        <v>0</v>
      </c>
      <c r="J880" s="32">
        <v>0</v>
      </c>
      <c r="K880" s="32">
        <v>0</v>
      </c>
      <c r="L880" s="32">
        <v>0</v>
      </c>
      <c r="M880" s="32">
        <v>0</v>
      </c>
      <c r="N880" s="32">
        <v>0</v>
      </c>
      <c r="O880" s="189"/>
      <c r="P880" s="189"/>
    </row>
    <row r="881" spans="1:16" ht="36" x14ac:dyDescent="0.25">
      <c r="A881" s="190"/>
      <c r="B881" s="189"/>
      <c r="C881" s="189"/>
      <c r="D881" s="189"/>
      <c r="E881" s="189"/>
      <c r="F881" s="189"/>
      <c r="G881" s="170" t="s">
        <v>7</v>
      </c>
      <c r="H881" s="32">
        <f t="shared" si="173"/>
        <v>5</v>
      </c>
      <c r="I881" s="32">
        <v>0</v>
      </c>
      <c r="J881" s="32">
        <v>5</v>
      </c>
      <c r="K881" s="32">
        <v>0</v>
      </c>
      <c r="L881" s="32">
        <v>0</v>
      </c>
      <c r="M881" s="32">
        <v>0</v>
      </c>
      <c r="N881" s="32">
        <v>0</v>
      </c>
      <c r="O881" s="189"/>
      <c r="P881" s="189"/>
    </row>
    <row r="882" spans="1:16" x14ac:dyDescent="0.25">
      <c r="A882" s="190"/>
      <c r="B882" s="189"/>
      <c r="C882" s="189"/>
      <c r="D882" s="189"/>
      <c r="E882" s="189"/>
      <c r="F882" s="189"/>
      <c r="G882" s="170" t="s">
        <v>8</v>
      </c>
      <c r="H882" s="32">
        <f t="shared" si="173"/>
        <v>0</v>
      </c>
      <c r="I882" s="32">
        <v>0</v>
      </c>
      <c r="J882" s="32">
        <v>0</v>
      </c>
      <c r="K882" s="32">
        <v>0</v>
      </c>
      <c r="L882" s="32">
        <v>0</v>
      </c>
      <c r="M882" s="32">
        <v>0</v>
      </c>
      <c r="N882" s="32">
        <v>0</v>
      </c>
      <c r="O882" s="189"/>
      <c r="P882" s="189"/>
    </row>
    <row r="883" spans="1:16" ht="24" x14ac:dyDescent="0.25">
      <c r="A883" s="190"/>
      <c r="B883" s="189"/>
      <c r="C883" s="189"/>
      <c r="D883" s="189"/>
      <c r="E883" s="189"/>
      <c r="F883" s="189"/>
      <c r="G883" s="170" t="s">
        <v>9</v>
      </c>
      <c r="H883" s="32">
        <f t="shared" si="173"/>
        <v>0</v>
      </c>
      <c r="I883" s="32">
        <v>0</v>
      </c>
      <c r="J883" s="32">
        <v>0</v>
      </c>
      <c r="K883" s="32">
        <v>0</v>
      </c>
      <c r="L883" s="32">
        <v>0</v>
      </c>
      <c r="M883" s="32">
        <v>0</v>
      </c>
      <c r="N883" s="32">
        <v>0</v>
      </c>
      <c r="O883" s="189"/>
      <c r="P883" s="189"/>
    </row>
    <row r="884" spans="1:16" ht="36" x14ac:dyDescent="0.25">
      <c r="A884" s="208" t="s">
        <v>125</v>
      </c>
      <c r="B884" s="208"/>
      <c r="C884" s="208"/>
      <c r="D884" s="208"/>
      <c r="E884" s="208"/>
      <c r="F884" s="208"/>
      <c r="G884" s="150" t="s">
        <v>4</v>
      </c>
      <c r="H884" s="37">
        <f t="shared" ref="H884:N884" si="186">SUM(H885:H888)</f>
        <v>415.5</v>
      </c>
      <c r="I884" s="37">
        <f t="shared" si="186"/>
        <v>8</v>
      </c>
      <c r="J884" s="37">
        <f t="shared" si="186"/>
        <v>15.5</v>
      </c>
      <c r="K884" s="37">
        <f t="shared" si="186"/>
        <v>210</v>
      </c>
      <c r="L884" s="37">
        <f t="shared" si="186"/>
        <v>70</v>
      </c>
      <c r="M884" s="37">
        <f t="shared" si="186"/>
        <v>62</v>
      </c>
      <c r="N884" s="37">
        <f t="shared" si="186"/>
        <v>50</v>
      </c>
      <c r="O884" s="192"/>
      <c r="P884" s="192"/>
    </row>
    <row r="885" spans="1:16" ht="37.5" customHeight="1" x14ac:dyDescent="0.25">
      <c r="A885" s="208"/>
      <c r="B885" s="208"/>
      <c r="C885" s="208"/>
      <c r="D885" s="208"/>
      <c r="E885" s="208"/>
      <c r="F885" s="208"/>
      <c r="G885" s="150" t="s">
        <v>6</v>
      </c>
      <c r="H885" s="37">
        <f>SUM(I885:N885)</f>
        <v>203.5</v>
      </c>
      <c r="I885" s="37">
        <f t="shared" ref="I885:N888" si="187">I820+I825+I830+I835+I840+I845+I850+I855+I860+I865+I870+I875+I880</f>
        <v>7.9</v>
      </c>
      <c r="J885" s="37">
        <f t="shared" si="187"/>
        <v>5.4</v>
      </c>
      <c r="K885" s="37">
        <f t="shared" si="187"/>
        <v>9.9</v>
      </c>
      <c r="L885" s="37">
        <f t="shared" si="187"/>
        <v>69.400000000000006</v>
      </c>
      <c r="M885" s="37">
        <f t="shared" si="187"/>
        <v>61.4</v>
      </c>
      <c r="N885" s="37">
        <f t="shared" si="187"/>
        <v>49.5</v>
      </c>
      <c r="O885" s="192"/>
      <c r="P885" s="192"/>
    </row>
    <row r="886" spans="1:16" ht="36" x14ac:dyDescent="0.25">
      <c r="A886" s="208"/>
      <c r="B886" s="208"/>
      <c r="C886" s="208"/>
      <c r="D886" s="208"/>
      <c r="E886" s="208"/>
      <c r="F886" s="208"/>
      <c r="G886" s="150" t="s">
        <v>7</v>
      </c>
      <c r="H886" s="37">
        <f>SUM(I886:N886)</f>
        <v>199.99999999999997</v>
      </c>
      <c r="I886" s="37">
        <f t="shared" si="187"/>
        <v>0.1</v>
      </c>
      <c r="J886" s="37">
        <f t="shared" si="187"/>
        <v>10.1</v>
      </c>
      <c r="K886" s="37">
        <f t="shared" si="187"/>
        <v>188.1</v>
      </c>
      <c r="L886" s="37">
        <f t="shared" si="187"/>
        <v>0.6</v>
      </c>
      <c r="M886" s="37">
        <f t="shared" si="187"/>
        <v>0.6</v>
      </c>
      <c r="N886" s="37">
        <f t="shared" si="187"/>
        <v>0.5</v>
      </c>
      <c r="O886" s="192"/>
      <c r="P886" s="192"/>
    </row>
    <row r="887" spans="1:16" x14ac:dyDescent="0.25">
      <c r="A887" s="208"/>
      <c r="B887" s="208"/>
      <c r="C887" s="208"/>
      <c r="D887" s="208"/>
      <c r="E887" s="208"/>
      <c r="F887" s="208"/>
      <c r="G887" s="150" t="s">
        <v>8</v>
      </c>
      <c r="H887" s="37">
        <f>SUM(I887:N887)</f>
        <v>12</v>
      </c>
      <c r="I887" s="37">
        <f t="shared" si="187"/>
        <v>0</v>
      </c>
      <c r="J887" s="37">
        <f t="shared" si="187"/>
        <v>0</v>
      </c>
      <c r="K887" s="37">
        <f t="shared" si="187"/>
        <v>12</v>
      </c>
      <c r="L887" s="37">
        <f t="shared" si="187"/>
        <v>0</v>
      </c>
      <c r="M887" s="37">
        <f t="shared" si="187"/>
        <v>0</v>
      </c>
      <c r="N887" s="37">
        <f t="shared" si="187"/>
        <v>0</v>
      </c>
      <c r="O887" s="192"/>
      <c r="P887" s="192"/>
    </row>
    <row r="888" spans="1:16" ht="24" x14ac:dyDescent="0.25">
      <c r="A888" s="208"/>
      <c r="B888" s="208"/>
      <c r="C888" s="208"/>
      <c r="D888" s="208"/>
      <c r="E888" s="208"/>
      <c r="F888" s="208"/>
      <c r="G888" s="150" t="s">
        <v>9</v>
      </c>
      <c r="H888" s="37">
        <f>SUM(I888:N888)</f>
        <v>0</v>
      </c>
      <c r="I888" s="37">
        <f t="shared" si="187"/>
        <v>0</v>
      </c>
      <c r="J888" s="37">
        <f t="shared" si="187"/>
        <v>0</v>
      </c>
      <c r="K888" s="37">
        <f t="shared" si="187"/>
        <v>0</v>
      </c>
      <c r="L888" s="37">
        <f t="shared" si="187"/>
        <v>0</v>
      </c>
      <c r="M888" s="37">
        <f t="shared" si="187"/>
        <v>0</v>
      </c>
      <c r="N888" s="37">
        <f t="shared" si="187"/>
        <v>0</v>
      </c>
      <c r="O888" s="192"/>
      <c r="P888" s="192"/>
    </row>
    <row r="889" spans="1:16" x14ac:dyDescent="0.25">
      <c r="A889" s="438" t="s">
        <v>0</v>
      </c>
      <c r="B889" s="439"/>
      <c r="C889" s="439"/>
      <c r="D889" s="439"/>
      <c r="E889" s="439"/>
      <c r="F889" s="439"/>
      <c r="G889" s="439"/>
      <c r="H889" s="439"/>
      <c r="I889" s="439"/>
      <c r="J889" s="439"/>
      <c r="K889" s="439"/>
      <c r="L889" s="439"/>
      <c r="M889" s="439"/>
      <c r="N889" s="439"/>
      <c r="O889" s="439"/>
      <c r="P889" s="440"/>
    </row>
    <row r="890" spans="1:16" ht="36" customHeight="1" x14ac:dyDescent="0.25">
      <c r="A890" s="190" t="s">
        <v>3229</v>
      </c>
      <c r="B890" s="189" t="s">
        <v>3034</v>
      </c>
      <c r="C890" s="189" t="s">
        <v>0</v>
      </c>
      <c r="D890" s="189" t="s">
        <v>264</v>
      </c>
      <c r="E890" s="189" t="s">
        <v>3194</v>
      </c>
      <c r="F890" s="423" t="s">
        <v>4128</v>
      </c>
      <c r="G890" s="170" t="s">
        <v>4</v>
      </c>
      <c r="H890" s="32">
        <f>SUM(H891:H894)</f>
        <v>249.3</v>
      </c>
      <c r="I890" s="32">
        <f t="shared" ref="I890:N890" si="188">SUM(I891:I894)</f>
        <v>83.1</v>
      </c>
      <c r="J890" s="32">
        <f t="shared" si="188"/>
        <v>83.1</v>
      </c>
      <c r="K890" s="32">
        <f t="shared" si="188"/>
        <v>83.1</v>
      </c>
      <c r="L890" s="32">
        <f t="shared" si="188"/>
        <v>0</v>
      </c>
      <c r="M890" s="32">
        <f t="shared" si="188"/>
        <v>0</v>
      </c>
      <c r="N890" s="32">
        <f t="shared" si="188"/>
        <v>0</v>
      </c>
      <c r="O890" s="189">
        <v>6200</v>
      </c>
      <c r="P890" s="189" t="s">
        <v>3230</v>
      </c>
    </row>
    <row r="891" spans="1:16" x14ac:dyDescent="0.25">
      <c r="A891" s="190"/>
      <c r="B891" s="189"/>
      <c r="C891" s="189"/>
      <c r="D891" s="189"/>
      <c r="E891" s="189"/>
      <c r="F891" s="424"/>
      <c r="G891" s="170" t="s">
        <v>259</v>
      </c>
      <c r="H891" s="32">
        <f>SUM(I891:N891)</f>
        <v>221.1</v>
      </c>
      <c r="I891" s="32">
        <v>73.900000000000006</v>
      </c>
      <c r="J891" s="32">
        <v>73.599999999999994</v>
      </c>
      <c r="K891" s="32">
        <v>73.599999999999994</v>
      </c>
      <c r="L891" s="32">
        <v>0</v>
      </c>
      <c r="M891" s="32">
        <v>0</v>
      </c>
      <c r="N891" s="32">
        <v>0</v>
      </c>
      <c r="O891" s="189"/>
      <c r="P891" s="189"/>
    </row>
    <row r="892" spans="1:16" ht="36" x14ac:dyDescent="0.25">
      <c r="A892" s="190"/>
      <c r="B892" s="189"/>
      <c r="C892" s="189"/>
      <c r="D892" s="189"/>
      <c r="E892" s="189"/>
      <c r="F892" s="424"/>
      <c r="G892" s="170" t="s">
        <v>7</v>
      </c>
      <c r="H892" s="32">
        <f t="shared" ref="H892:H954" si="189">SUM(I892:N892)</f>
        <v>2.4000000000000004</v>
      </c>
      <c r="I892" s="32">
        <v>0.8</v>
      </c>
      <c r="J892" s="32">
        <v>0.8</v>
      </c>
      <c r="K892" s="32">
        <v>0.8</v>
      </c>
      <c r="L892" s="32">
        <v>0</v>
      </c>
      <c r="M892" s="32">
        <v>0</v>
      </c>
      <c r="N892" s="32">
        <v>0</v>
      </c>
      <c r="O892" s="189"/>
      <c r="P892" s="189"/>
    </row>
    <row r="893" spans="1:16" x14ac:dyDescent="0.25">
      <c r="A893" s="190"/>
      <c r="B893" s="189"/>
      <c r="C893" s="189"/>
      <c r="D893" s="189"/>
      <c r="E893" s="189"/>
      <c r="F893" s="424"/>
      <c r="G893" s="170" t="s">
        <v>8</v>
      </c>
      <c r="H893" s="32">
        <f t="shared" si="189"/>
        <v>0.9</v>
      </c>
      <c r="I893" s="32">
        <v>0.1</v>
      </c>
      <c r="J893" s="32">
        <v>0.4</v>
      </c>
      <c r="K893" s="32">
        <v>0.4</v>
      </c>
      <c r="L893" s="32">
        <v>0</v>
      </c>
      <c r="M893" s="32">
        <v>0</v>
      </c>
      <c r="N893" s="32">
        <v>0</v>
      </c>
      <c r="O893" s="189"/>
      <c r="P893" s="189"/>
    </row>
    <row r="894" spans="1:16" ht="24.75" thickBot="1" x14ac:dyDescent="0.3">
      <c r="A894" s="190"/>
      <c r="B894" s="189"/>
      <c r="C894" s="189"/>
      <c r="D894" s="189"/>
      <c r="E894" s="189"/>
      <c r="F894" s="425"/>
      <c r="G894" s="170" t="s">
        <v>9</v>
      </c>
      <c r="H894" s="32">
        <f t="shared" si="189"/>
        <v>24.900000000000002</v>
      </c>
      <c r="I894" s="32">
        <v>8.3000000000000007</v>
      </c>
      <c r="J894" s="32">
        <v>8.3000000000000007</v>
      </c>
      <c r="K894" s="32">
        <v>8.3000000000000007</v>
      </c>
      <c r="L894" s="32">
        <v>0</v>
      </c>
      <c r="M894" s="32">
        <v>0</v>
      </c>
      <c r="N894" s="32">
        <v>0</v>
      </c>
      <c r="O894" s="189"/>
      <c r="P894" s="189"/>
    </row>
    <row r="895" spans="1:16" ht="36.75" customHeight="1" thickBot="1" x14ac:dyDescent="0.3">
      <c r="A895" s="190" t="s">
        <v>3231</v>
      </c>
      <c r="B895" s="189" t="s">
        <v>3232</v>
      </c>
      <c r="C895" s="189" t="s">
        <v>0</v>
      </c>
      <c r="D895" s="192">
        <v>2027</v>
      </c>
      <c r="E895" s="192" t="s">
        <v>2974</v>
      </c>
      <c r="F895" s="189" t="s">
        <v>3233</v>
      </c>
      <c r="G895" s="170" t="s">
        <v>4</v>
      </c>
      <c r="H895" s="32">
        <f>SUM(H896:H899)</f>
        <v>18</v>
      </c>
      <c r="I895" s="32">
        <f t="shared" ref="I895:N895" si="190">SUM(I896:I899)</f>
        <v>0</v>
      </c>
      <c r="J895" s="32">
        <f t="shared" si="190"/>
        <v>0</v>
      </c>
      <c r="K895" s="32">
        <f t="shared" si="190"/>
        <v>18</v>
      </c>
      <c r="L895" s="32">
        <f t="shared" si="190"/>
        <v>0</v>
      </c>
      <c r="M895" s="32">
        <f t="shared" si="190"/>
        <v>0</v>
      </c>
      <c r="N895" s="32">
        <f t="shared" si="190"/>
        <v>0</v>
      </c>
      <c r="O895" s="189">
        <v>324</v>
      </c>
      <c r="P895" s="288" t="s">
        <v>4318</v>
      </c>
    </row>
    <row r="896" spans="1:16" ht="15.75" thickBot="1" x14ac:dyDescent="0.3">
      <c r="A896" s="190"/>
      <c r="B896" s="189"/>
      <c r="C896" s="189"/>
      <c r="D896" s="192"/>
      <c r="E896" s="192"/>
      <c r="F896" s="189"/>
      <c r="G896" s="170" t="s">
        <v>259</v>
      </c>
      <c r="H896" s="32">
        <f t="shared" si="189"/>
        <v>0</v>
      </c>
      <c r="I896" s="32">
        <v>0</v>
      </c>
      <c r="J896" s="32">
        <v>0</v>
      </c>
      <c r="K896" s="32">
        <v>0</v>
      </c>
      <c r="L896" s="32">
        <v>0</v>
      </c>
      <c r="M896" s="32">
        <v>0</v>
      </c>
      <c r="N896" s="32">
        <v>0</v>
      </c>
      <c r="O896" s="189"/>
      <c r="P896" s="288"/>
    </row>
    <row r="897" spans="1:16" ht="36.75" thickBot="1" x14ac:dyDescent="0.3">
      <c r="A897" s="190"/>
      <c r="B897" s="189"/>
      <c r="C897" s="189"/>
      <c r="D897" s="192"/>
      <c r="E897" s="192"/>
      <c r="F897" s="189"/>
      <c r="G897" s="170" t="s">
        <v>7</v>
      </c>
      <c r="H897" s="32">
        <f t="shared" si="189"/>
        <v>16.7</v>
      </c>
      <c r="I897" s="32">
        <v>0</v>
      </c>
      <c r="J897" s="32">
        <v>0</v>
      </c>
      <c r="K897" s="32">
        <v>16.7</v>
      </c>
      <c r="L897" s="32">
        <v>0</v>
      </c>
      <c r="M897" s="32">
        <v>0</v>
      </c>
      <c r="N897" s="32">
        <v>0</v>
      </c>
      <c r="O897" s="189"/>
      <c r="P897" s="288"/>
    </row>
    <row r="898" spans="1:16" ht="15.75" thickBot="1" x14ac:dyDescent="0.3">
      <c r="A898" s="190"/>
      <c r="B898" s="189"/>
      <c r="C898" s="189"/>
      <c r="D898" s="192"/>
      <c r="E898" s="192"/>
      <c r="F898" s="189"/>
      <c r="G898" s="170" t="s">
        <v>8</v>
      </c>
      <c r="H898" s="32">
        <f t="shared" si="189"/>
        <v>1.3</v>
      </c>
      <c r="I898" s="32">
        <v>0</v>
      </c>
      <c r="J898" s="32">
        <v>0</v>
      </c>
      <c r="K898" s="32">
        <v>1.3</v>
      </c>
      <c r="L898" s="32">
        <v>0</v>
      </c>
      <c r="M898" s="32">
        <v>0</v>
      </c>
      <c r="N898" s="32">
        <v>0</v>
      </c>
      <c r="O898" s="189"/>
      <c r="P898" s="288"/>
    </row>
    <row r="899" spans="1:16" ht="24.75" thickBot="1" x14ac:dyDescent="0.3">
      <c r="A899" s="190"/>
      <c r="B899" s="189"/>
      <c r="C899" s="189"/>
      <c r="D899" s="192"/>
      <c r="E899" s="192"/>
      <c r="F899" s="189"/>
      <c r="G899" s="170" t="s">
        <v>9</v>
      </c>
      <c r="H899" s="32">
        <f t="shared" si="189"/>
        <v>0</v>
      </c>
      <c r="I899" s="32">
        <v>0</v>
      </c>
      <c r="J899" s="32">
        <v>0</v>
      </c>
      <c r="K899" s="32">
        <v>0</v>
      </c>
      <c r="L899" s="32">
        <v>0</v>
      </c>
      <c r="M899" s="32">
        <v>0</v>
      </c>
      <c r="N899" s="32">
        <v>0</v>
      </c>
      <c r="O899" s="189"/>
      <c r="P899" s="288"/>
    </row>
    <row r="900" spans="1:16" ht="36" customHeight="1" x14ac:dyDescent="0.25">
      <c r="A900" s="190" t="s">
        <v>3234</v>
      </c>
      <c r="B900" s="189" t="s">
        <v>3232</v>
      </c>
      <c r="C900" s="189" t="s">
        <v>0</v>
      </c>
      <c r="D900" s="192">
        <v>2028</v>
      </c>
      <c r="E900" s="192" t="s">
        <v>3210</v>
      </c>
      <c r="F900" s="189" t="s">
        <v>3235</v>
      </c>
      <c r="G900" s="170" t="s">
        <v>4</v>
      </c>
      <c r="H900" s="32">
        <f>SUM(H901:H904)</f>
        <v>10</v>
      </c>
      <c r="I900" s="32">
        <f t="shared" ref="I900:N900" si="191">SUM(I901:I904)</f>
        <v>0</v>
      </c>
      <c r="J900" s="32">
        <f t="shared" si="191"/>
        <v>0</v>
      </c>
      <c r="K900" s="32">
        <f t="shared" si="191"/>
        <v>0</v>
      </c>
      <c r="L900" s="32">
        <f t="shared" si="191"/>
        <v>10</v>
      </c>
      <c r="M900" s="32">
        <f t="shared" si="191"/>
        <v>0</v>
      </c>
      <c r="N900" s="32">
        <f t="shared" si="191"/>
        <v>0</v>
      </c>
      <c r="O900" s="189">
        <v>291</v>
      </c>
      <c r="P900" s="443" t="s">
        <v>4319</v>
      </c>
    </row>
    <row r="901" spans="1:16" x14ac:dyDescent="0.25">
      <c r="A901" s="190"/>
      <c r="B901" s="189"/>
      <c r="C901" s="189"/>
      <c r="D901" s="192"/>
      <c r="E901" s="192"/>
      <c r="F901" s="189"/>
      <c r="G901" s="170" t="s">
        <v>6</v>
      </c>
      <c r="H901" s="32">
        <f t="shared" si="189"/>
        <v>9.3000000000000007</v>
      </c>
      <c r="I901" s="32">
        <v>0</v>
      </c>
      <c r="J901" s="32">
        <v>0</v>
      </c>
      <c r="K901" s="32">
        <v>0</v>
      </c>
      <c r="L901" s="32">
        <v>9.3000000000000007</v>
      </c>
      <c r="M901" s="32">
        <v>0</v>
      </c>
      <c r="N901" s="32">
        <v>0</v>
      </c>
      <c r="O901" s="189"/>
      <c r="P901" s="443"/>
    </row>
    <row r="902" spans="1:16" ht="36" x14ac:dyDescent="0.25">
      <c r="A902" s="190"/>
      <c r="B902" s="189"/>
      <c r="C902" s="189"/>
      <c r="D902" s="192"/>
      <c r="E902" s="192"/>
      <c r="F902" s="189"/>
      <c r="G902" s="170" t="s">
        <v>7</v>
      </c>
      <c r="H902" s="32">
        <f t="shared" si="189"/>
        <v>0.6</v>
      </c>
      <c r="I902" s="32">
        <v>0</v>
      </c>
      <c r="J902" s="32">
        <v>0</v>
      </c>
      <c r="K902" s="32">
        <v>0</v>
      </c>
      <c r="L902" s="32">
        <v>0.6</v>
      </c>
      <c r="M902" s="32">
        <v>0</v>
      </c>
      <c r="N902" s="32">
        <v>0</v>
      </c>
      <c r="O902" s="189"/>
      <c r="P902" s="443"/>
    </row>
    <row r="903" spans="1:16" x14ac:dyDescent="0.25">
      <c r="A903" s="190"/>
      <c r="B903" s="189"/>
      <c r="C903" s="189"/>
      <c r="D903" s="192"/>
      <c r="E903" s="192"/>
      <c r="F903" s="189"/>
      <c r="G903" s="170" t="s">
        <v>8</v>
      </c>
      <c r="H903" s="32">
        <f t="shared" si="189"/>
        <v>0.1</v>
      </c>
      <c r="I903" s="32">
        <v>0</v>
      </c>
      <c r="J903" s="32">
        <v>0</v>
      </c>
      <c r="K903" s="32">
        <v>0</v>
      </c>
      <c r="L903" s="32">
        <v>0.1</v>
      </c>
      <c r="M903" s="32">
        <v>0</v>
      </c>
      <c r="N903" s="32">
        <v>0</v>
      </c>
      <c r="O903" s="189"/>
      <c r="P903" s="443"/>
    </row>
    <row r="904" spans="1:16" ht="24" x14ac:dyDescent="0.25">
      <c r="A904" s="190"/>
      <c r="B904" s="189"/>
      <c r="C904" s="189"/>
      <c r="D904" s="192"/>
      <c r="E904" s="192"/>
      <c r="F904" s="189"/>
      <c r="G904" s="170" t="s">
        <v>9</v>
      </c>
      <c r="H904" s="32">
        <f t="shared" si="189"/>
        <v>0</v>
      </c>
      <c r="I904" s="32">
        <v>0</v>
      </c>
      <c r="J904" s="32">
        <v>0</v>
      </c>
      <c r="K904" s="32">
        <v>0</v>
      </c>
      <c r="L904" s="32">
        <v>0</v>
      </c>
      <c r="M904" s="32">
        <v>0</v>
      </c>
      <c r="N904" s="32">
        <v>0</v>
      </c>
      <c r="O904" s="189"/>
      <c r="P904" s="443"/>
    </row>
    <row r="905" spans="1:16" ht="36" customHeight="1" x14ac:dyDescent="0.25">
      <c r="A905" s="423" t="s">
        <v>4129</v>
      </c>
      <c r="B905" s="189" t="s">
        <v>3232</v>
      </c>
      <c r="C905" s="189" t="s">
        <v>0</v>
      </c>
      <c r="D905" s="192">
        <v>2026</v>
      </c>
      <c r="E905" s="192" t="s">
        <v>2979</v>
      </c>
      <c r="F905" s="189" t="s">
        <v>3235</v>
      </c>
      <c r="G905" s="170" t="s">
        <v>4</v>
      </c>
      <c r="H905" s="32">
        <f>SUM(H906:H909)</f>
        <v>25.1</v>
      </c>
      <c r="I905" s="32">
        <f t="shared" ref="I905:N905" si="192">SUM(I906:I909)</f>
        <v>0</v>
      </c>
      <c r="J905" s="32">
        <f t="shared" si="192"/>
        <v>25.1</v>
      </c>
      <c r="K905" s="32">
        <f t="shared" si="192"/>
        <v>0</v>
      </c>
      <c r="L905" s="32">
        <f t="shared" si="192"/>
        <v>0</v>
      </c>
      <c r="M905" s="32">
        <f t="shared" si="192"/>
        <v>0</v>
      </c>
      <c r="N905" s="32">
        <f t="shared" si="192"/>
        <v>0</v>
      </c>
      <c r="O905" s="189">
        <v>265</v>
      </c>
      <c r="P905" s="431"/>
    </row>
    <row r="906" spans="1:16" x14ac:dyDescent="0.25">
      <c r="A906" s="424"/>
      <c r="B906" s="189"/>
      <c r="C906" s="189"/>
      <c r="D906" s="192"/>
      <c r="E906" s="192"/>
      <c r="F906" s="189"/>
      <c r="G906" s="170" t="s">
        <v>259</v>
      </c>
      <c r="H906" s="32">
        <f t="shared" si="189"/>
        <v>23.3</v>
      </c>
      <c r="I906" s="32">
        <v>0</v>
      </c>
      <c r="J906" s="32">
        <v>23.3</v>
      </c>
      <c r="K906" s="32">
        <v>0</v>
      </c>
      <c r="L906" s="32">
        <v>0</v>
      </c>
      <c r="M906" s="32">
        <v>0</v>
      </c>
      <c r="N906" s="32">
        <v>0</v>
      </c>
      <c r="O906" s="189"/>
      <c r="P906" s="431"/>
    </row>
    <row r="907" spans="1:16" ht="36" x14ac:dyDescent="0.25">
      <c r="A907" s="424"/>
      <c r="B907" s="189"/>
      <c r="C907" s="189"/>
      <c r="D907" s="192"/>
      <c r="E907" s="192"/>
      <c r="F907" s="189"/>
      <c r="G907" s="170" t="s">
        <v>7</v>
      </c>
      <c r="H907" s="32">
        <f t="shared" si="189"/>
        <v>1.7</v>
      </c>
      <c r="I907" s="32">
        <v>0</v>
      </c>
      <c r="J907" s="32">
        <v>1.7</v>
      </c>
      <c r="K907" s="32">
        <v>0</v>
      </c>
      <c r="L907" s="32">
        <v>0</v>
      </c>
      <c r="M907" s="32">
        <v>0</v>
      </c>
      <c r="N907" s="32">
        <v>0</v>
      </c>
      <c r="O907" s="189"/>
      <c r="P907" s="431"/>
    </row>
    <row r="908" spans="1:16" x14ac:dyDescent="0.25">
      <c r="A908" s="424"/>
      <c r="B908" s="189"/>
      <c r="C908" s="189"/>
      <c r="D908" s="192"/>
      <c r="E908" s="192"/>
      <c r="F908" s="189"/>
      <c r="G908" s="170" t="s">
        <v>8</v>
      </c>
      <c r="H908" s="32">
        <f t="shared" si="189"/>
        <v>0.1</v>
      </c>
      <c r="I908" s="32">
        <v>0</v>
      </c>
      <c r="J908" s="32">
        <v>0.1</v>
      </c>
      <c r="K908" s="32">
        <v>0</v>
      </c>
      <c r="L908" s="32">
        <v>0</v>
      </c>
      <c r="M908" s="32">
        <v>0</v>
      </c>
      <c r="N908" s="32">
        <v>0</v>
      </c>
      <c r="O908" s="189"/>
      <c r="P908" s="431"/>
    </row>
    <row r="909" spans="1:16" ht="24" x14ac:dyDescent="0.25">
      <c r="A909" s="425"/>
      <c r="B909" s="189"/>
      <c r="C909" s="189"/>
      <c r="D909" s="192"/>
      <c r="E909" s="192"/>
      <c r="F909" s="189"/>
      <c r="G909" s="170" t="s">
        <v>9</v>
      </c>
      <c r="H909" s="32">
        <f t="shared" si="189"/>
        <v>0</v>
      </c>
      <c r="I909" s="32">
        <v>0</v>
      </c>
      <c r="J909" s="32">
        <v>0</v>
      </c>
      <c r="K909" s="32">
        <v>0</v>
      </c>
      <c r="L909" s="32">
        <v>0</v>
      </c>
      <c r="M909" s="32">
        <v>0</v>
      </c>
      <c r="N909" s="32">
        <v>0</v>
      </c>
      <c r="O909" s="189"/>
      <c r="P909" s="431"/>
    </row>
    <row r="910" spans="1:16" ht="36" customHeight="1" x14ac:dyDescent="0.25">
      <c r="A910" s="190" t="s">
        <v>3237</v>
      </c>
      <c r="B910" s="189" t="s">
        <v>3232</v>
      </c>
      <c r="C910" s="189" t="s">
        <v>0</v>
      </c>
      <c r="D910" s="192">
        <v>2029</v>
      </c>
      <c r="E910" s="192" t="s">
        <v>2979</v>
      </c>
      <c r="F910" s="189" t="s">
        <v>3238</v>
      </c>
      <c r="G910" s="170" t="s">
        <v>4</v>
      </c>
      <c r="H910" s="32">
        <f>SUM(H911:H914)</f>
        <v>23.2</v>
      </c>
      <c r="I910" s="32">
        <f t="shared" ref="I910:N910" si="193">SUM(I911:I914)</f>
        <v>0</v>
      </c>
      <c r="J910" s="32">
        <f t="shared" si="193"/>
        <v>0</v>
      </c>
      <c r="K910" s="32">
        <f t="shared" si="193"/>
        <v>0</v>
      </c>
      <c r="L910" s="32">
        <f t="shared" si="193"/>
        <v>0</v>
      </c>
      <c r="M910" s="32">
        <f t="shared" si="193"/>
        <v>23.2</v>
      </c>
      <c r="N910" s="32">
        <f t="shared" si="193"/>
        <v>0</v>
      </c>
      <c r="O910" s="189">
        <v>265</v>
      </c>
      <c r="P910" s="431"/>
    </row>
    <row r="911" spans="1:16" x14ac:dyDescent="0.25">
      <c r="A911" s="190"/>
      <c r="B911" s="189"/>
      <c r="C911" s="189"/>
      <c r="D911" s="192"/>
      <c r="E911" s="192"/>
      <c r="F911" s="189"/>
      <c r="G911" s="170" t="s">
        <v>259</v>
      </c>
      <c r="H911" s="32">
        <f t="shared" si="189"/>
        <v>21.4</v>
      </c>
      <c r="I911" s="32">
        <v>0</v>
      </c>
      <c r="J911" s="32">
        <v>0</v>
      </c>
      <c r="K911" s="32">
        <v>0</v>
      </c>
      <c r="L911" s="32">
        <v>0</v>
      </c>
      <c r="M911" s="32">
        <v>21.4</v>
      </c>
      <c r="N911" s="32">
        <v>0</v>
      </c>
      <c r="O911" s="189"/>
      <c r="P911" s="431"/>
    </row>
    <row r="912" spans="1:16" ht="36" x14ac:dyDescent="0.25">
      <c r="A912" s="190"/>
      <c r="B912" s="189"/>
      <c r="C912" s="189"/>
      <c r="D912" s="192"/>
      <c r="E912" s="192"/>
      <c r="F912" s="189"/>
      <c r="G912" s="170" t="s">
        <v>7</v>
      </c>
      <c r="H912" s="32">
        <f t="shared" si="189"/>
        <v>1.6</v>
      </c>
      <c r="I912" s="32">
        <v>0</v>
      </c>
      <c r="J912" s="32">
        <v>0</v>
      </c>
      <c r="K912" s="32">
        <v>0</v>
      </c>
      <c r="L912" s="32">
        <v>0</v>
      </c>
      <c r="M912" s="32">
        <v>1.6</v>
      </c>
      <c r="N912" s="32">
        <v>0</v>
      </c>
      <c r="O912" s="189"/>
      <c r="P912" s="431"/>
    </row>
    <row r="913" spans="1:16" x14ac:dyDescent="0.25">
      <c r="A913" s="190"/>
      <c r="B913" s="189"/>
      <c r="C913" s="189"/>
      <c r="D913" s="192"/>
      <c r="E913" s="192"/>
      <c r="F913" s="189"/>
      <c r="G913" s="170" t="s">
        <v>8</v>
      </c>
      <c r="H913" s="32">
        <f t="shared" si="189"/>
        <v>0.2</v>
      </c>
      <c r="I913" s="32">
        <v>0</v>
      </c>
      <c r="J913" s="32">
        <v>0</v>
      </c>
      <c r="K913" s="32">
        <v>0</v>
      </c>
      <c r="L913" s="32">
        <v>0</v>
      </c>
      <c r="M913" s="32">
        <v>0.2</v>
      </c>
      <c r="N913" s="32">
        <v>0</v>
      </c>
      <c r="O913" s="189"/>
      <c r="P913" s="431"/>
    </row>
    <row r="914" spans="1:16" ht="24" x14ac:dyDescent="0.25">
      <c r="A914" s="190"/>
      <c r="B914" s="189"/>
      <c r="C914" s="189"/>
      <c r="D914" s="192"/>
      <c r="E914" s="192"/>
      <c r="F914" s="189"/>
      <c r="G914" s="170" t="s">
        <v>9</v>
      </c>
      <c r="H914" s="32">
        <f t="shared" si="189"/>
        <v>0</v>
      </c>
      <c r="I914" s="32">
        <v>0</v>
      </c>
      <c r="J914" s="32">
        <v>0</v>
      </c>
      <c r="K914" s="32">
        <v>0</v>
      </c>
      <c r="L914" s="32">
        <v>0</v>
      </c>
      <c r="M914" s="32">
        <v>0</v>
      </c>
      <c r="N914" s="32">
        <v>0</v>
      </c>
      <c r="O914" s="189"/>
      <c r="P914" s="431"/>
    </row>
    <row r="915" spans="1:16" ht="36" customHeight="1" x14ac:dyDescent="0.25">
      <c r="A915" s="190" t="s">
        <v>3239</v>
      </c>
      <c r="B915" s="189" t="s">
        <v>3232</v>
      </c>
      <c r="C915" s="189" t="s">
        <v>0</v>
      </c>
      <c r="D915" s="192">
        <v>2026</v>
      </c>
      <c r="E915" s="192" t="s">
        <v>2979</v>
      </c>
      <c r="F915" s="189" t="s">
        <v>3240</v>
      </c>
      <c r="G915" s="170" t="s">
        <v>4</v>
      </c>
      <c r="H915" s="32">
        <f>SUM(H916:H919)</f>
        <v>18</v>
      </c>
      <c r="I915" s="32">
        <f t="shared" ref="I915:N915" si="194">SUM(I916:I919)</f>
        <v>0</v>
      </c>
      <c r="J915" s="32">
        <f t="shared" si="194"/>
        <v>18</v>
      </c>
      <c r="K915" s="32">
        <f t="shared" si="194"/>
        <v>0</v>
      </c>
      <c r="L915" s="32">
        <f t="shared" si="194"/>
        <v>0</v>
      </c>
      <c r="M915" s="32">
        <f t="shared" si="194"/>
        <v>0</v>
      </c>
      <c r="N915" s="32">
        <f t="shared" si="194"/>
        <v>0</v>
      </c>
      <c r="O915" s="189">
        <v>182</v>
      </c>
      <c r="P915" s="189" t="s">
        <v>3241</v>
      </c>
    </row>
    <row r="916" spans="1:16" x14ac:dyDescent="0.25">
      <c r="A916" s="190"/>
      <c r="B916" s="189"/>
      <c r="C916" s="189"/>
      <c r="D916" s="192"/>
      <c r="E916" s="192"/>
      <c r="F916" s="189"/>
      <c r="G916" s="170" t="s">
        <v>259</v>
      </c>
      <c r="H916" s="32">
        <f t="shared" si="189"/>
        <v>0</v>
      </c>
      <c r="I916" s="32">
        <v>0</v>
      </c>
      <c r="J916" s="32">
        <v>0</v>
      </c>
      <c r="K916" s="32">
        <v>0</v>
      </c>
      <c r="L916" s="32">
        <v>0</v>
      </c>
      <c r="M916" s="32">
        <v>0</v>
      </c>
      <c r="N916" s="32">
        <v>0</v>
      </c>
      <c r="O916" s="189"/>
      <c r="P916" s="189"/>
    </row>
    <row r="917" spans="1:16" ht="36" x14ac:dyDescent="0.25">
      <c r="A917" s="190"/>
      <c r="B917" s="189"/>
      <c r="C917" s="189"/>
      <c r="D917" s="192"/>
      <c r="E917" s="192"/>
      <c r="F917" s="189"/>
      <c r="G917" s="170" t="s">
        <v>7</v>
      </c>
      <c r="H917" s="32">
        <f t="shared" si="189"/>
        <v>16.7</v>
      </c>
      <c r="I917" s="32">
        <v>0</v>
      </c>
      <c r="J917" s="32">
        <v>16.7</v>
      </c>
      <c r="K917" s="32">
        <v>0</v>
      </c>
      <c r="L917" s="32">
        <v>0</v>
      </c>
      <c r="M917" s="32">
        <v>0</v>
      </c>
      <c r="N917" s="32">
        <v>0</v>
      </c>
      <c r="O917" s="189"/>
      <c r="P917" s="189"/>
    </row>
    <row r="918" spans="1:16" x14ac:dyDescent="0.25">
      <c r="A918" s="190"/>
      <c r="B918" s="189"/>
      <c r="C918" s="189"/>
      <c r="D918" s="192"/>
      <c r="E918" s="192"/>
      <c r="F918" s="189"/>
      <c r="G918" s="170" t="s">
        <v>8</v>
      </c>
      <c r="H918" s="32">
        <f t="shared" si="189"/>
        <v>1.3</v>
      </c>
      <c r="I918" s="32">
        <v>0</v>
      </c>
      <c r="J918" s="32">
        <v>1.3</v>
      </c>
      <c r="K918" s="32">
        <v>0</v>
      </c>
      <c r="L918" s="32">
        <v>0</v>
      </c>
      <c r="M918" s="32">
        <v>0</v>
      </c>
      <c r="N918" s="32">
        <v>0</v>
      </c>
      <c r="O918" s="189"/>
      <c r="P918" s="189"/>
    </row>
    <row r="919" spans="1:16" ht="24" x14ac:dyDescent="0.25">
      <c r="A919" s="190"/>
      <c r="B919" s="189"/>
      <c r="C919" s="189"/>
      <c r="D919" s="192"/>
      <c r="E919" s="192"/>
      <c r="F919" s="189"/>
      <c r="G919" s="170" t="s">
        <v>9</v>
      </c>
      <c r="H919" s="32">
        <f t="shared" si="189"/>
        <v>0</v>
      </c>
      <c r="I919" s="32">
        <v>0</v>
      </c>
      <c r="J919" s="32">
        <v>0</v>
      </c>
      <c r="K919" s="32">
        <v>0</v>
      </c>
      <c r="L919" s="32">
        <v>0</v>
      </c>
      <c r="M919" s="32">
        <v>0</v>
      </c>
      <c r="N919" s="32">
        <v>0</v>
      </c>
      <c r="O919" s="189"/>
      <c r="P919" s="189"/>
    </row>
    <row r="920" spans="1:16" ht="60" customHeight="1" x14ac:dyDescent="0.25">
      <c r="A920" s="190" t="s">
        <v>3242</v>
      </c>
      <c r="B920" s="189" t="s">
        <v>3232</v>
      </c>
      <c r="C920" s="189" t="s">
        <v>0</v>
      </c>
      <c r="D920" s="189">
        <v>2030</v>
      </c>
      <c r="E920" s="189" t="s">
        <v>2979</v>
      </c>
      <c r="F920" s="189" t="s">
        <v>3235</v>
      </c>
      <c r="G920" s="170" t="s">
        <v>4</v>
      </c>
      <c r="H920" s="32">
        <f>SUM(H921:H924)</f>
        <v>11.999999999999998</v>
      </c>
      <c r="I920" s="32">
        <f t="shared" ref="I920:N920" si="195">SUM(I921:I924)</f>
        <v>0</v>
      </c>
      <c r="J920" s="32">
        <f t="shared" si="195"/>
        <v>0</v>
      </c>
      <c r="K920" s="32">
        <f t="shared" si="195"/>
        <v>0</v>
      </c>
      <c r="L920" s="32">
        <f t="shared" si="195"/>
        <v>0</v>
      </c>
      <c r="M920" s="32">
        <f t="shared" si="195"/>
        <v>0</v>
      </c>
      <c r="N920" s="32">
        <f t="shared" si="195"/>
        <v>11.999999999999998</v>
      </c>
      <c r="O920" s="189">
        <v>105</v>
      </c>
      <c r="P920" s="189" t="s">
        <v>3236</v>
      </c>
    </row>
    <row r="921" spans="1:16" x14ac:dyDescent="0.25">
      <c r="A921" s="190"/>
      <c r="B921" s="189"/>
      <c r="C921" s="189"/>
      <c r="D921" s="189"/>
      <c r="E921" s="189"/>
      <c r="F921" s="189"/>
      <c r="G921" s="170" t="s">
        <v>259</v>
      </c>
      <c r="H921" s="32">
        <f t="shared" si="189"/>
        <v>11.2</v>
      </c>
      <c r="I921" s="32">
        <v>0</v>
      </c>
      <c r="J921" s="32">
        <v>0</v>
      </c>
      <c r="K921" s="32">
        <v>0</v>
      </c>
      <c r="L921" s="32">
        <v>0</v>
      </c>
      <c r="M921" s="32">
        <v>0</v>
      </c>
      <c r="N921" s="32">
        <v>11.2</v>
      </c>
      <c r="O921" s="189"/>
      <c r="P921" s="189"/>
    </row>
    <row r="922" spans="1:16" ht="36" x14ac:dyDescent="0.25">
      <c r="A922" s="190"/>
      <c r="B922" s="189"/>
      <c r="C922" s="189"/>
      <c r="D922" s="189"/>
      <c r="E922" s="189"/>
      <c r="F922" s="189"/>
      <c r="G922" s="170" t="s">
        <v>7</v>
      </c>
      <c r="H922" s="32">
        <f t="shared" si="189"/>
        <v>0.7</v>
      </c>
      <c r="I922" s="32">
        <v>0</v>
      </c>
      <c r="J922" s="32">
        <v>0</v>
      </c>
      <c r="K922" s="32">
        <v>0</v>
      </c>
      <c r="L922" s="32">
        <v>0</v>
      </c>
      <c r="M922" s="32">
        <v>0</v>
      </c>
      <c r="N922" s="32">
        <v>0.7</v>
      </c>
      <c r="O922" s="189"/>
      <c r="P922" s="189"/>
    </row>
    <row r="923" spans="1:16" x14ac:dyDescent="0.25">
      <c r="A923" s="190"/>
      <c r="B923" s="189"/>
      <c r="C923" s="189"/>
      <c r="D923" s="189"/>
      <c r="E923" s="189"/>
      <c r="F923" s="189"/>
      <c r="G923" s="170" t="s">
        <v>8</v>
      </c>
      <c r="H923" s="32">
        <f t="shared" si="189"/>
        <v>0.1</v>
      </c>
      <c r="I923" s="32">
        <v>0</v>
      </c>
      <c r="J923" s="32">
        <v>0</v>
      </c>
      <c r="K923" s="32">
        <v>0</v>
      </c>
      <c r="L923" s="32">
        <v>0</v>
      </c>
      <c r="M923" s="32">
        <v>0</v>
      </c>
      <c r="N923" s="32">
        <v>0.1</v>
      </c>
      <c r="O923" s="189"/>
      <c r="P923" s="189"/>
    </row>
    <row r="924" spans="1:16" ht="24" x14ac:dyDescent="0.25">
      <c r="A924" s="190"/>
      <c r="B924" s="189"/>
      <c r="C924" s="189"/>
      <c r="D924" s="189"/>
      <c r="E924" s="189"/>
      <c r="F924" s="189"/>
      <c r="G924" s="170" t="s">
        <v>9</v>
      </c>
      <c r="H924" s="32">
        <f t="shared" si="189"/>
        <v>0</v>
      </c>
      <c r="I924" s="32">
        <v>0</v>
      </c>
      <c r="J924" s="32">
        <v>0</v>
      </c>
      <c r="K924" s="32">
        <v>0</v>
      </c>
      <c r="L924" s="32">
        <v>0</v>
      </c>
      <c r="M924" s="32">
        <v>0</v>
      </c>
      <c r="N924" s="32">
        <v>0</v>
      </c>
      <c r="O924" s="189"/>
      <c r="P924" s="189"/>
    </row>
    <row r="925" spans="1:16" ht="36" customHeight="1" x14ac:dyDescent="0.25">
      <c r="A925" s="190" t="s">
        <v>3243</v>
      </c>
      <c r="B925" s="189" t="s">
        <v>3232</v>
      </c>
      <c r="C925" s="189" t="s">
        <v>0</v>
      </c>
      <c r="D925" s="189">
        <v>2028</v>
      </c>
      <c r="E925" s="189"/>
      <c r="F925" s="189" t="s">
        <v>3235</v>
      </c>
      <c r="G925" s="170" t="s">
        <v>4</v>
      </c>
      <c r="H925" s="32">
        <f>SUM(H926:H929)</f>
        <v>6</v>
      </c>
      <c r="I925" s="32">
        <f t="shared" ref="I925:N925" si="196">SUM(I926:I929)</f>
        <v>0</v>
      </c>
      <c r="J925" s="32">
        <f t="shared" si="196"/>
        <v>0</v>
      </c>
      <c r="K925" s="32">
        <f t="shared" si="196"/>
        <v>0</v>
      </c>
      <c r="L925" s="32">
        <f t="shared" si="196"/>
        <v>6</v>
      </c>
      <c r="M925" s="32">
        <f t="shared" si="196"/>
        <v>0</v>
      </c>
      <c r="N925" s="32">
        <f t="shared" si="196"/>
        <v>0</v>
      </c>
      <c r="O925" s="189">
        <v>243</v>
      </c>
      <c r="P925" s="189" t="s">
        <v>3236</v>
      </c>
    </row>
    <row r="926" spans="1:16" x14ac:dyDescent="0.25">
      <c r="A926" s="190"/>
      <c r="B926" s="189"/>
      <c r="C926" s="189"/>
      <c r="D926" s="189"/>
      <c r="E926" s="189"/>
      <c r="F926" s="189"/>
      <c r="G926" s="170" t="s">
        <v>259</v>
      </c>
      <c r="H926" s="32">
        <f t="shared" si="189"/>
        <v>5.5</v>
      </c>
      <c r="I926" s="32">
        <v>0</v>
      </c>
      <c r="J926" s="32">
        <v>0</v>
      </c>
      <c r="K926" s="32">
        <v>0</v>
      </c>
      <c r="L926" s="32">
        <v>5.5</v>
      </c>
      <c r="M926" s="32">
        <v>0</v>
      </c>
      <c r="N926" s="32">
        <v>0</v>
      </c>
      <c r="O926" s="189"/>
      <c r="P926" s="189"/>
    </row>
    <row r="927" spans="1:16" ht="36" x14ac:dyDescent="0.25">
      <c r="A927" s="190"/>
      <c r="B927" s="189"/>
      <c r="C927" s="189"/>
      <c r="D927" s="189"/>
      <c r="E927" s="189"/>
      <c r="F927" s="189"/>
      <c r="G927" s="170" t="s">
        <v>7</v>
      </c>
      <c r="H927" s="32">
        <f t="shared" si="189"/>
        <v>0.4</v>
      </c>
      <c r="I927" s="32">
        <v>0</v>
      </c>
      <c r="J927" s="32">
        <v>0</v>
      </c>
      <c r="K927" s="32">
        <v>0</v>
      </c>
      <c r="L927" s="32">
        <v>0.4</v>
      </c>
      <c r="M927" s="32">
        <v>0</v>
      </c>
      <c r="N927" s="32">
        <v>0</v>
      </c>
      <c r="O927" s="189"/>
      <c r="P927" s="189"/>
    </row>
    <row r="928" spans="1:16" x14ac:dyDescent="0.25">
      <c r="A928" s="190"/>
      <c r="B928" s="189"/>
      <c r="C928" s="189"/>
      <c r="D928" s="189"/>
      <c r="E928" s="189"/>
      <c r="F928" s="189"/>
      <c r="G928" s="170" t="s">
        <v>8</v>
      </c>
      <c r="H928" s="32">
        <f t="shared" si="189"/>
        <v>0.1</v>
      </c>
      <c r="I928" s="32">
        <v>0</v>
      </c>
      <c r="J928" s="32">
        <v>0</v>
      </c>
      <c r="K928" s="32">
        <v>0</v>
      </c>
      <c r="L928" s="32">
        <v>0.1</v>
      </c>
      <c r="M928" s="32">
        <v>0</v>
      </c>
      <c r="N928" s="32">
        <v>0</v>
      </c>
      <c r="O928" s="189"/>
      <c r="P928" s="189"/>
    </row>
    <row r="929" spans="1:16" ht="24" x14ac:dyDescent="0.25">
      <c r="A929" s="190"/>
      <c r="B929" s="189"/>
      <c r="C929" s="189"/>
      <c r="D929" s="189"/>
      <c r="E929" s="189"/>
      <c r="F929" s="189"/>
      <c r="G929" s="170" t="s">
        <v>9</v>
      </c>
      <c r="H929" s="32">
        <f t="shared" si="189"/>
        <v>0</v>
      </c>
      <c r="I929" s="32">
        <v>0</v>
      </c>
      <c r="J929" s="32">
        <v>0</v>
      </c>
      <c r="K929" s="32">
        <v>0</v>
      </c>
      <c r="L929" s="32">
        <v>0</v>
      </c>
      <c r="M929" s="32">
        <v>0</v>
      </c>
      <c r="N929" s="32">
        <v>0</v>
      </c>
      <c r="O929" s="189"/>
      <c r="P929" s="189"/>
    </row>
    <row r="930" spans="1:16" ht="36" customHeight="1" x14ac:dyDescent="0.25">
      <c r="A930" s="190" t="s">
        <v>3244</v>
      </c>
      <c r="B930" s="189" t="s">
        <v>3232</v>
      </c>
      <c r="C930" s="189" t="s">
        <v>0</v>
      </c>
      <c r="D930" s="192">
        <v>2028</v>
      </c>
      <c r="E930" s="192" t="s">
        <v>3245</v>
      </c>
      <c r="F930" s="189" t="s">
        <v>3246</v>
      </c>
      <c r="G930" s="170" t="s">
        <v>4</v>
      </c>
      <c r="H930" s="32">
        <f>SUM(H931:H934)</f>
        <v>37.999999999999993</v>
      </c>
      <c r="I930" s="32">
        <f t="shared" ref="I930:N930" si="197">SUM(I931:I934)</f>
        <v>0</v>
      </c>
      <c r="J930" s="32">
        <f t="shared" si="197"/>
        <v>0</v>
      </c>
      <c r="K930" s="32">
        <f t="shared" si="197"/>
        <v>0</v>
      </c>
      <c r="L930" s="32">
        <f t="shared" si="197"/>
        <v>37.999999999999993</v>
      </c>
      <c r="M930" s="32">
        <f t="shared" si="197"/>
        <v>0</v>
      </c>
      <c r="N930" s="32">
        <f t="shared" si="197"/>
        <v>0</v>
      </c>
      <c r="O930" s="189">
        <v>14136</v>
      </c>
      <c r="P930" s="189" t="s">
        <v>3247</v>
      </c>
    </row>
    <row r="931" spans="1:16" x14ac:dyDescent="0.25">
      <c r="A931" s="190"/>
      <c r="B931" s="189"/>
      <c r="C931" s="189"/>
      <c r="D931" s="192"/>
      <c r="E931" s="192"/>
      <c r="F931" s="189"/>
      <c r="G931" s="170" t="s">
        <v>259</v>
      </c>
      <c r="H931" s="32">
        <f t="shared" si="189"/>
        <v>35.299999999999997</v>
      </c>
      <c r="I931" s="32">
        <v>0</v>
      </c>
      <c r="J931" s="32">
        <v>0</v>
      </c>
      <c r="K931" s="32">
        <v>0</v>
      </c>
      <c r="L931" s="32">
        <v>35.299999999999997</v>
      </c>
      <c r="M931" s="32">
        <v>0</v>
      </c>
      <c r="N931" s="32">
        <v>0</v>
      </c>
      <c r="O931" s="189"/>
      <c r="P931" s="189"/>
    </row>
    <row r="932" spans="1:16" ht="36" x14ac:dyDescent="0.25">
      <c r="A932" s="190"/>
      <c r="B932" s="189"/>
      <c r="C932" s="189"/>
      <c r="D932" s="192"/>
      <c r="E932" s="192"/>
      <c r="F932" s="189"/>
      <c r="G932" s="170" t="s">
        <v>7</v>
      </c>
      <c r="H932" s="32">
        <f t="shared" si="189"/>
        <v>2.2999999999999998</v>
      </c>
      <c r="I932" s="32">
        <v>0</v>
      </c>
      <c r="J932" s="32">
        <v>0</v>
      </c>
      <c r="K932" s="32">
        <v>0</v>
      </c>
      <c r="L932" s="32">
        <v>2.2999999999999998</v>
      </c>
      <c r="M932" s="32">
        <v>0</v>
      </c>
      <c r="N932" s="32">
        <v>0</v>
      </c>
      <c r="O932" s="189"/>
      <c r="P932" s="189"/>
    </row>
    <row r="933" spans="1:16" x14ac:dyDescent="0.25">
      <c r="A933" s="190"/>
      <c r="B933" s="189"/>
      <c r="C933" s="189"/>
      <c r="D933" s="192"/>
      <c r="E933" s="192"/>
      <c r="F933" s="189"/>
      <c r="G933" s="170" t="s">
        <v>8</v>
      </c>
      <c r="H933" s="32">
        <f t="shared" si="189"/>
        <v>0.4</v>
      </c>
      <c r="I933" s="32">
        <v>0</v>
      </c>
      <c r="J933" s="32">
        <v>0</v>
      </c>
      <c r="K933" s="32">
        <v>0</v>
      </c>
      <c r="L933" s="32">
        <v>0.4</v>
      </c>
      <c r="M933" s="32">
        <v>0</v>
      </c>
      <c r="N933" s="32">
        <v>0</v>
      </c>
      <c r="O933" s="189"/>
      <c r="P933" s="189"/>
    </row>
    <row r="934" spans="1:16" ht="24" x14ac:dyDescent="0.25">
      <c r="A934" s="190"/>
      <c r="B934" s="189"/>
      <c r="C934" s="189"/>
      <c r="D934" s="192"/>
      <c r="E934" s="192"/>
      <c r="F934" s="189"/>
      <c r="G934" s="170" t="s">
        <v>9</v>
      </c>
      <c r="H934" s="32">
        <f t="shared" si="189"/>
        <v>0</v>
      </c>
      <c r="I934" s="32">
        <v>0</v>
      </c>
      <c r="J934" s="32">
        <v>0</v>
      </c>
      <c r="K934" s="32">
        <v>0</v>
      </c>
      <c r="L934" s="32">
        <v>0</v>
      </c>
      <c r="M934" s="32">
        <v>0</v>
      </c>
      <c r="N934" s="32">
        <v>0</v>
      </c>
      <c r="O934" s="189"/>
      <c r="P934" s="189"/>
    </row>
    <row r="935" spans="1:16" ht="53.25" customHeight="1" x14ac:dyDescent="0.25">
      <c r="A935" s="190" t="s">
        <v>3248</v>
      </c>
      <c r="B935" s="189" t="s">
        <v>3249</v>
      </c>
      <c r="C935" s="189" t="s">
        <v>0</v>
      </c>
      <c r="D935" s="189">
        <v>2025</v>
      </c>
      <c r="E935" s="189" t="s">
        <v>3250</v>
      </c>
      <c r="F935" s="189" t="s">
        <v>3235</v>
      </c>
      <c r="G935" s="170" t="s">
        <v>4</v>
      </c>
      <c r="H935" s="32">
        <f>SUM(H936:H939)</f>
        <v>10.75</v>
      </c>
      <c r="I935" s="32">
        <f t="shared" ref="I935:N935" si="198">SUM(I936:I939)</f>
        <v>10.75</v>
      </c>
      <c r="J935" s="32">
        <f t="shared" si="198"/>
        <v>0</v>
      </c>
      <c r="K935" s="32">
        <f t="shared" si="198"/>
        <v>0</v>
      </c>
      <c r="L935" s="32">
        <f t="shared" si="198"/>
        <v>0</v>
      </c>
      <c r="M935" s="32">
        <f t="shared" si="198"/>
        <v>0</v>
      </c>
      <c r="N935" s="32">
        <f t="shared" si="198"/>
        <v>0</v>
      </c>
      <c r="O935" s="189">
        <v>3823</v>
      </c>
      <c r="P935" s="444" t="s">
        <v>4317</v>
      </c>
    </row>
    <row r="936" spans="1:16" x14ac:dyDescent="0.25">
      <c r="A936" s="190"/>
      <c r="B936" s="189"/>
      <c r="C936" s="189"/>
      <c r="D936" s="189"/>
      <c r="E936" s="189"/>
      <c r="F936" s="189"/>
      <c r="G936" s="170" t="s">
        <v>259</v>
      </c>
      <c r="H936" s="32">
        <f t="shared" si="189"/>
        <v>0</v>
      </c>
      <c r="I936" s="51">
        <v>0</v>
      </c>
      <c r="J936" s="32">
        <v>0</v>
      </c>
      <c r="K936" s="32">
        <v>0</v>
      </c>
      <c r="L936" s="32">
        <v>0</v>
      </c>
      <c r="M936" s="32">
        <v>0</v>
      </c>
      <c r="N936" s="32">
        <v>0</v>
      </c>
      <c r="O936" s="189"/>
      <c r="P936" s="445"/>
    </row>
    <row r="937" spans="1:16" ht="39.75" customHeight="1" x14ac:dyDescent="0.25">
      <c r="A937" s="190"/>
      <c r="B937" s="189"/>
      <c r="C937" s="189"/>
      <c r="D937" s="189"/>
      <c r="E937" s="189"/>
      <c r="F937" s="189"/>
      <c r="G937" s="170" t="s">
        <v>7</v>
      </c>
      <c r="H937" s="32">
        <f t="shared" si="189"/>
        <v>10</v>
      </c>
      <c r="I937" s="51">
        <v>10</v>
      </c>
      <c r="J937" s="32">
        <v>0</v>
      </c>
      <c r="K937" s="32">
        <v>0</v>
      </c>
      <c r="L937" s="32">
        <v>0</v>
      </c>
      <c r="M937" s="32">
        <v>0</v>
      </c>
      <c r="N937" s="32">
        <v>0</v>
      </c>
      <c r="O937" s="189"/>
      <c r="P937" s="445"/>
    </row>
    <row r="938" spans="1:16" ht="23.25" customHeight="1" x14ac:dyDescent="0.25">
      <c r="A938" s="190"/>
      <c r="B938" s="189"/>
      <c r="C938" s="189"/>
      <c r="D938" s="189"/>
      <c r="E938" s="189"/>
      <c r="F938" s="189"/>
      <c r="G938" s="170" t="s">
        <v>8</v>
      </c>
      <c r="H938" s="32">
        <f t="shared" si="189"/>
        <v>0.75</v>
      </c>
      <c r="I938" s="128">
        <v>0.75</v>
      </c>
      <c r="J938" s="32">
        <v>0</v>
      </c>
      <c r="K938" s="32">
        <v>0</v>
      </c>
      <c r="L938" s="32">
        <v>0</v>
      </c>
      <c r="M938" s="32">
        <v>0</v>
      </c>
      <c r="N938" s="32">
        <v>0</v>
      </c>
      <c r="O938" s="189"/>
      <c r="P938" s="445"/>
    </row>
    <row r="939" spans="1:16" ht="24" x14ac:dyDescent="0.25">
      <c r="A939" s="190"/>
      <c r="B939" s="189"/>
      <c r="C939" s="189"/>
      <c r="D939" s="189"/>
      <c r="E939" s="189"/>
      <c r="F939" s="189"/>
      <c r="G939" s="170" t="s">
        <v>9</v>
      </c>
      <c r="H939" s="32">
        <f t="shared" si="189"/>
        <v>0</v>
      </c>
      <c r="I939" s="32">
        <v>0</v>
      </c>
      <c r="J939" s="32">
        <v>0</v>
      </c>
      <c r="K939" s="32">
        <v>0</v>
      </c>
      <c r="L939" s="32">
        <v>0</v>
      </c>
      <c r="M939" s="32">
        <v>0</v>
      </c>
      <c r="N939" s="32">
        <v>0</v>
      </c>
      <c r="O939" s="189"/>
      <c r="P939" s="446"/>
    </row>
    <row r="940" spans="1:16" ht="36" customHeight="1" x14ac:dyDescent="0.25">
      <c r="A940" s="190" t="s">
        <v>3251</v>
      </c>
      <c r="B940" s="189" t="s">
        <v>3249</v>
      </c>
      <c r="C940" s="189" t="s">
        <v>0</v>
      </c>
      <c r="D940" s="189">
        <v>2026</v>
      </c>
      <c r="E940" s="189" t="s">
        <v>3252</v>
      </c>
      <c r="F940" s="189" t="s">
        <v>3235</v>
      </c>
      <c r="G940" s="170" t="s">
        <v>4</v>
      </c>
      <c r="H940" s="32">
        <f>SUM(H941:H944)</f>
        <v>10.8</v>
      </c>
      <c r="I940" s="32">
        <f t="shared" ref="I940:N940" si="199">SUM(I941:I944)</f>
        <v>0</v>
      </c>
      <c r="J940" s="32">
        <f t="shared" si="199"/>
        <v>10.8</v>
      </c>
      <c r="K940" s="32">
        <f t="shared" si="199"/>
        <v>0</v>
      </c>
      <c r="L940" s="32">
        <f t="shared" si="199"/>
        <v>0</v>
      </c>
      <c r="M940" s="32">
        <f t="shared" si="199"/>
        <v>0</v>
      </c>
      <c r="N940" s="32">
        <f t="shared" si="199"/>
        <v>0</v>
      </c>
      <c r="O940" s="189">
        <v>182</v>
      </c>
      <c r="P940" s="189" t="s">
        <v>3247</v>
      </c>
    </row>
    <row r="941" spans="1:16" x14ac:dyDescent="0.25">
      <c r="A941" s="190"/>
      <c r="B941" s="189"/>
      <c r="C941" s="189"/>
      <c r="D941" s="189"/>
      <c r="E941" s="189"/>
      <c r="F941" s="189"/>
      <c r="G941" s="170" t="s">
        <v>259</v>
      </c>
      <c r="H941" s="32">
        <f t="shared" si="189"/>
        <v>0</v>
      </c>
      <c r="I941" s="32">
        <v>0</v>
      </c>
      <c r="J941" s="32">
        <v>0</v>
      </c>
      <c r="K941" s="32">
        <v>0</v>
      </c>
      <c r="L941" s="32">
        <v>0</v>
      </c>
      <c r="M941" s="32">
        <v>0</v>
      </c>
      <c r="N941" s="32">
        <v>0</v>
      </c>
      <c r="O941" s="189"/>
      <c r="P941" s="189"/>
    </row>
    <row r="942" spans="1:16" ht="36" x14ac:dyDescent="0.25">
      <c r="A942" s="190"/>
      <c r="B942" s="189"/>
      <c r="C942" s="189"/>
      <c r="D942" s="189"/>
      <c r="E942" s="189"/>
      <c r="F942" s="189"/>
      <c r="G942" s="170" t="s">
        <v>7</v>
      </c>
      <c r="H942" s="32">
        <f t="shared" si="189"/>
        <v>10</v>
      </c>
      <c r="I942" s="32">
        <v>0</v>
      </c>
      <c r="J942" s="32">
        <v>10</v>
      </c>
      <c r="K942" s="32">
        <v>0</v>
      </c>
      <c r="L942" s="32">
        <v>0</v>
      </c>
      <c r="M942" s="32">
        <v>0</v>
      </c>
      <c r="N942" s="32">
        <v>0</v>
      </c>
      <c r="O942" s="189"/>
      <c r="P942" s="189"/>
    </row>
    <row r="943" spans="1:16" x14ac:dyDescent="0.25">
      <c r="A943" s="190"/>
      <c r="B943" s="189"/>
      <c r="C943" s="189"/>
      <c r="D943" s="189"/>
      <c r="E943" s="189"/>
      <c r="F943" s="189"/>
      <c r="G943" s="170" t="s">
        <v>8</v>
      </c>
      <c r="H943" s="32">
        <f t="shared" si="189"/>
        <v>0.8</v>
      </c>
      <c r="I943" s="32">
        <v>0</v>
      </c>
      <c r="J943" s="32">
        <v>0.8</v>
      </c>
      <c r="K943" s="32">
        <v>0</v>
      </c>
      <c r="L943" s="32">
        <v>0</v>
      </c>
      <c r="M943" s="32">
        <v>0</v>
      </c>
      <c r="N943" s="32">
        <v>0</v>
      </c>
      <c r="O943" s="189"/>
      <c r="P943" s="189"/>
    </row>
    <row r="944" spans="1:16" ht="24" x14ac:dyDescent="0.25">
      <c r="A944" s="190"/>
      <c r="B944" s="189"/>
      <c r="C944" s="189"/>
      <c r="D944" s="189"/>
      <c r="E944" s="189"/>
      <c r="F944" s="189"/>
      <c r="G944" s="170" t="s">
        <v>9</v>
      </c>
      <c r="H944" s="32">
        <f t="shared" si="189"/>
        <v>0</v>
      </c>
      <c r="I944" s="32">
        <v>0</v>
      </c>
      <c r="J944" s="32">
        <v>0</v>
      </c>
      <c r="K944" s="32">
        <v>0</v>
      </c>
      <c r="L944" s="32">
        <v>0</v>
      </c>
      <c r="M944" s="32">
        <v>0</v>
      </c>
      <c r="N944" s="32">
        <v>0</v>
      </c>
      <c r="O944" s="189"/>
      <c r="P944" s="189"/>
    </row>
    <row r="945" spans="1:16" ht="36" customHeight="1" x14ac:dyDescent="0.25">
      <c r="A945" s="423" t="s">
        <v>4130</v>
      </c>
      <c r="B945" s="189" t="s">
        <v>2973</v>
      </c>
      <c r="C945" s="189" t="s">
        <v>0</v>
      </c>
      <c r="D945" s="189">
        <v>2026</v>
      </c>
      <c r="E945" s="189"/>
      <c r="F945" s="189" t="s">
        <v>3235</v>
      </c>
      <c r="G945" s="170" t="s">
        <v>4</v>
      </c>
      <c r="H945" s="32">
        <f>SUM(H946:H949)</f>
        <v>9.6999999999999993</v>
      </c>
      <c r="I945" s="32">
        <f t="shared" ref="I945:N945" si="200">SUM(I946:I949)</f>
        <v>0</v>
      </c>
      <c r="J945" s="32">
        <f t="shared" si="200"/>
        <v>9.6999999999999993</v>
      </c>
      <c r="K945" s="32">
        <f t="shared" si="200"/>
        <v>0</v>
      </c>
      <c r="L945" s="32">
        <f t="shared" si="200"/>
        <v>0</v>
      </c>
      <c r="M945" s="32">
        <f t="shared" si="200"/>
        <v>0</v>
      </c>
      <c r="N945" s="32">
        <f t="shared" si="200"/>
        <v>0</v>
      </c>
      <c r="O945" s="189">
        <v>3823</v>
      </c>
      <c r="P945" s="205" t="s">
        <v>3247</v>
      </c>
    </row>
    <row r="946" spans="1:16" x14ac:dyDescent="0.25">
      <c r="A946" s="424"/>
      <c r="B946" s="189"/>
      <c r="C946" s="189"/>
      <c r="D946" s="189"/>
      <c r="E946" s="189"/>
      <c r="F946" s="189"/>
      <c r="G946" s="170" t="s">
        <v>259</v>
      </c>
      <c r="H946" s="32">
        <f t="shared" si="189"/>
        <v>0</v>
      </c>
      <c r="I946" s="32">
        <v>0</v>
      </c>
      <c r="J946" s="32">
        <v>0</v>
      </c>
      <c r="K946" s="32">
        <v>0</v>
      </c>
      <c r="L946" s="32">
        <v>0</v>
      </c>
      <c r="M946" s="32">
        <v>0</v>
      </c>
      <c r="N946" s="32">
        <v>0</v>
      </c>
      <c r="O946" s="189"/>
      <c r="P946" s="206"/>
    </row>
    <row r="947" spans="1:16" ht="36" x14ac:dyDescent="0.25">
      <c r="A947" s="424"/>
      <c r="B947" s="189"/>
      <c r="C947" s="189"/>
      <c r="D947" s="189"/>
      <c r="E947" s="189"/>
      <c r="F947" s="189"/>
      <c r="G947" s="170" t="s">
        <v>7</v>
      </c>
      <c r="H947" s="32">
        <f t="shared" si="189"/>
        <v>9</v>
      </c>
      <c r="I947" s="32">
        <v>0</v>
      </c>
      <c r="J947" s="32">
        <v>9</v>
      </c>
      <c r="K947" s="32">
        <v>0</v>
      </c>
      <c r="L947" s="32">
        <v>0</v>
      </c>
      <c r="M947" s="32">
        <v>0</v>
      </c>
      <c r="N947" s="32">
        <v>0</v>
      </c>
      <c r="O947" s="189"/>
      <c r="P947" s="206"/>
    </row>
    <row r="948" spans="1:16" x14ac:dyDescent="0.25">
      <c r="A948" s="424"/>
      <c r="B948" s="189"/>
      <c r="C948" s="189"/>
      <c r="D948" s="189"/>
      <c r="E948" s="189"/>
      <c r="F948" s="189"/>
      <c r="G948" s="170" t="s">
        <v>8</v>
      </c>
      <c r="H948" s="32">
        <f t="shared" si="189"/>
        <v>0.7</v>
      </c>
      <c r="I948" s="32">
        <v>0</v>
      </c>
      <c r="J948" s="32">
        <v>0.7</v>
      </c>
      <c r="K948" s="32">
        <v>0</v>
      </c>
      <c r="L948" s="32">
        <v>0</v>
      </c>
      <c r="M948" s="32">
        <v>0</v>
      </c>
      <c r="N948" s="32">
        <v>0</v>
      </c>
      <c r="O948" s="189"/>
      <c r="P948" s="206"/>
    </row>
    <row r="949" spans="1:16" ht="24" x14ac:dyDescent="0.25">
      <c r="A949" s="425"/>
      <c r="B949" s="189"/>
      <c r="C949" s="189"/>
      <c r="D949" s="189"/>
      <c r="E949" s="189"/>
      <c r="F949" s="189"/>
      <c r="G949" s="170" t="s">
        <v>9</v>
      </c>
      <c r="H949" s="32">
        <f t="shared" si="189"/>
        <v>0</v>
      </c>
      <c r="I949" s="32">
        <v>0</v>
      </c>
      <c r="J949" s="32">
        <v>0</v>
      </c>
      <c r="K949" s="32">
        <v>0</v>
      </c>
      <c r="L949" s="32">
        <v>0</v>
      </c>
      <c r="M949" s="32">
        <v>0</v>
      </c>
      <c r="N949" s="32">
        <v>0</v>
      </c>
      <c r="O949" s="189"/>
      <c r="P949" s="207"/>
    </row>
    <row r="950" spans="1:16" ht="36" customHeight="1" x14ac:dyDescent="0.25">
      <c r="A950" s="190" t="s">
        <v>3253</v>
      </c>
      <c r="B950" s="189" t="s">
        <v>2973</v>
      </c>
      <c r="C950" s="189" t="s">
        <v>0</v>
      </c>
      <c r="D950" s="189">
        <v>2027</v>
      </c>
      <c r="E950" s="189"/>
      <c r="F950" s="189" t="s">
        <v>3235</v>
      </c>
      <c r="G950" s="170" t="s">
        <v>4</v>
      </c>
      <c r="H950" s="32">
        <f>SUM(H951:H954)</f>
        <v>8</v>
      </c>
      <c r="I950" s="32">
        <f t="shared" ref="I950:N950" si="201">SUM(I951:I954)</f>
        <v>0</v>
      </c>
      <c r="J950" s="32">
        <f t="shared" si="201"/>
        <v>0</v>
      </c>
      <c r="K950" s="32">
        <f t="shared" si="201"/>
        <v>8</v>
      </c>
      <c r="L950" s="32">
        <f t="shared" si="201"/>
        <v>0</v>
      </c>
      <c r="M950" s="32">
        <f t="shared" si="201"/>
        <v>0</v>
      </c>
      <c r="N950" s="32">
        <f t="shared" si="201"/>
        <v>0</v>
      </c>
      <c r="O950" s="189"/>
      <c r="P950" s="431"/>
    </row>
    <row r="951" spans="1:16" x14ac:dyDescent="0.25">
      <c r="A951" s="190"/>
      <c r="B951" s="189"/>
      <c r="C951" s="189"/>
      <c r="D951" s="189"/>
      <c r="E951" s="189"/>
      <c r="F951" s="189"/>
      <c r="G951" s="170" t="s">
        <v>259</v>
      </c>
      <c r="H951" s="32">
        <f t="shared" si="189"/>
        <v>0</v>
      </c>
      <c r="I951" s="32">
        <v>0</v>
      </c>
      <c r="J951" s="32">
        <v>0</v>
      </c>
      <c r="K951" s="32">
        <v>0</v>
      </c>
      <c r="L951" s="32">
        <v>0</v>
      </c>
      <c r="M951" s="32">
        <v>0</v>
      </c>
      <c r="N951" s="32">
        <v>0</v>
      </c>
      <c r="O951" s="189"/>
      <c r="P951" s="431"/>
    </row>
    <row r="952" spans="1:16" ht="36" x14ac:dyDescent="0.25">
      <c r="A952" s="190"/>
      <c r="B952" s="189"/>
      <c r="C952" s="189"/>
      <c r="D952" s="189"/>
      <c r="E952" s="189"/>
      <c r="F952" s="189"/>
      <c r="G952" s="170" t="s">
        <v>7</v>
      </c>
      <c r="H952" s="32">
        <f t="shared" si="189"/>
        <v>7.4</v>
      </c>
      <c r="I952" s="32">
        <v>0</v>
      </c>
      <c r="J952" s="32">
        <v>0</v>
      </c>
      <c r="K952" s="32">
        <v>7.4</v>
      </c>
      <c r="L952" s="32">
        <v>0</v>
      </c>
      <c r="M952" s="32">
        <v>0</v>
      </c>
      <c r="N952" s="32">
        <v>0</v>
      </c>
      <c r="O952" s="189"/>
      <c r="P952" s="431"/>
    </row>
    <row r="953" spans="1:16" x14ac:dyDescent="0.25">
      <c r="A953" s="190"/>
      <c r="B953" s="189"/>
      <c r="C953" s="189"/>
      <c r="D953" s="189"/>
      <c r="E953" s="189"/>
      <c r="F953" s="189"/>
      <c r="G953" s="170" t="s">
        <v>8</v>
      </c>
      <c r="H953" s="32">
        <f t="shared" si="189"/>
        <v>0.6</v>
      </c>
      <c r="I953" s="32">
        <v>0</v>
      </c>
      <c r="J953" s="32">
        <v>0</v>
      </c>
      <c r="K953" s="32">
        <v>0.6</v>
      </c>
      <c r="L953" s="32">
        <v>0</v>
      </c>
      <c r="M953" s="32">
        <v>0</v>
      </c>
      <c r="N953" s="32">
        <v>0</v>
      </c>
      <c r="O953" s="189"/>
      <c r="P953" s="431"/>
    </row>
    <row r="954" spans="1:16" ht="24" x14ac:dyDescent="0.25">
      <c r="A954" s="190"/>
      <c r="B954" s="189"/>
      <c r="C954" s="189"/>
      <c r="D954" s="189"/>
      <c r="E954" s="189"/>
      <c r="F954" s="189"/>
      <c r="G954" s="170" t="s">
        <v>9</v>
      </c>
      <c r="H954" s="32">
        <f t="shared" si="189"/>
        <v>0</v>
      </c>
      <c r="I954" s="32">
        <v>0</v>
      </c>
      <c r="J954" s="32">
        <v>0</v>
      </c>
      <c r="K954" s="32">
        <v>0</v>
      </c>
      <c r="L954" s="32">
        <v>0</v>
      </c>
      <c r="M954" s="32">
        <v>0</v>
      </c>
      <c r="N954" s="32">
        <v>0</v>
      </c>
      <c r="O954" s="189"/>
      <c r="P954" s="431"/>
    </row>
    <row r="955" spans="1:16" ht="36" customHeight="1" x14ac:dyDescent="0.25">
      <c r="A955" s="190" t="s">
        <v>3254</v>
      </c>
      <c r="B955" s="189" t="s">
        <v>2973</v>
      </c>
      <c r="C955" s="189" t="s">
        <v>0</v>
      </c>
      <c r="D955" s="189">
        <v>2027</v>
      </c>
      <c r="E955" s="189"/>
      <c r="F955" s="189" t="s">
        <v>3235</v>
      </c>
      <c r="G955" s="170" t="s">
        <v>4</v>
      </c>
      <c r="H955" s="32">
        <f>SUM(H956:H959)</f>
        <v>20</v>
      </c>
      <c r="I955" s="32">
        <f t="shared" ref="I955:N955" si="202">SUM(I956:I959)</f>
        <v>0</v>
      </c>
      <c r="J955" s="32">
        <f t="shared" si="202"/>
        <v>0</v>
      </c>
      <c r="K955" s="32">
        <f t="shared" si="202"/>
        <v>20</v>
      </c>
      <c r="L955" s="32">
        <f t="shared" si="202"/>
        <v>0</v>
      </c>
      <c r="M955" s="32">
        <f t="shared" si="202"/>
        <v>0</v>
      </c>
      <c r="N955" s="32">
        <f t="shared" si="202"/>
        <v>0</v>
      </c>
      <c r="O955" s="189"/>
      <c r="P955" s="189" t="s">
        <v>3247</v>
      </c>
    </row>
    <row r="956" spans="1:16" ht="39" customHeight="1" x14ac:dyDescent="0.25">
      <c r="A956" s="190"/>
      <c r="B956" s="189"/>
      <c r="C956" s="189"/>
      <c r="D956" s="189"/>
      <c r="E956" s="189"/>
      <c r="F956" s="189"/>
      <c r="G956" s="170" t="s">
        <v>259</v>
      </c>
      <c r="H956" s="32">
        <f>SUM(I956:N956)</f>
        <v>0</v>
      </c>
      <c r="I956" s="32">
        <v>0</v>
      </c>
      <c r="J956" s="32">
        <v>0</v>
      </c>
      <c r="K956" s="32">
        <v>0</v>
      </c>
      <c r="L956" s="32">
        <v>0</v>
      </c>
      <c r="M956" s="32">
        <v>0</v>
      </c>
      <c r="N956" s="32">
        <v>0</v>
      </c>
      <c r="O956" s="189"/>
      <c r="P956" s="189"/>
    </row>
    <row r="957" spans="1:16" ht="36" x14ac:dyDescent="0.25">
      <c r="A957" s="190"/>
      <c r="B957" s="189"/>
      <c r="C957" s="189"/>
      <c r="D957" s="189"/>
      <c r="E957" s="189"/>
      <c r="F957" s="189"/>
      <c r="G957" s="170" t="s">
        <v>7</v>
      </c>
      <c r="H957" s="32">
        <f>SUM(I957:N957)</f>
        <v>18.600000000000001</v>
      </c>
      <c r="I957" s="32">
        <v>0</v>
      </c>
      <c r="J957" s="32">
        <v>0</v>
      </c>
      <c r="K957" s="32">
        <v>18.600000000000001</v>
      </c>
      <c r="L957" s="32">
        <v>0</v>
      </c>
      <c r="M957" s="32">
        <v>0</v>
      </c>
      <c r="N957" s="32">
        <v>0</v>
      </c>
      <c r="O957" s="189"/>
      <c r="P957" s="189"/>
    </row>
    <row r="958" spans="1:16" x14ac:dyDescent="0.25">
      <c r="A958" s="190"/>
      <c r="B958" s="189"/>
      <c r="C958" s="189"/>
      <c r="D958" s="189"/>
      <c r="E958" s="189"/>
      <c r="F958" s="189"/>
      <c r="G958" s="170" t="s">
        <v>8</v>
      </c>
      <c r="H958" s="32">
        <f>SUM(I958:N958)</f>
        <v>1.4</v>
      </c>
      <c r="I958" s="32">
        <v>0</v>
      </c>
      <c r="J958" s="32">
        <v>0</v>
      </c>
      <c r="K958" s="32">
        <v>1.4</v>
      </c>
      <c r="L958" s="32">
        <v>0</v>
      </c>
      <c r="M958" s="32">
        <v>0</v>
      </c>
      <c r="N958" s="32">
        <v>0</v>
      </c>
      <c r="O958" s="189"/>
      <c r="P958" s="189"/>
    </row>
    <row r="959" spans="1:16" ht="24" x14ac:dyDescent="0.25">
      <c r="A959" s="305"/>
      <c r="B959" s="205"/>
      <c r="C959" s="205"/>
      <c r="D959" s="205"/>
      <c r="E959" s="205"/>
      <c r="F959" s="205"/>
      <c r="G959" s="134" t="s">
        <v>9</v>
      </c>
      <c r="H959" s="118">
        <f>SUM(I959:N959)</f>
        <v>0</v>
      </c>
      <c r="I959" s="118">
        <v>0</v>
      </c>
      <c r="J959" s="118">
        <v>0</v>
      </c>
      <c r="K959" s="118">
        <v>0</v>
      </c>
      <c r="L959" s="118">
        <v>0</v>
      </c>
      <c r="M959" s="118">
        <v>0</v>
      </c>
      <c r="N959" s="118">
        <v>0</v>
      </c>
      <c r="O959" s="205"/>
      <c r="P959" s="205"/>
    </row>
    <row r="960" spans="1:16" ht="36" customHeight="1" x14ac:dyDescent="0.25">
      <c r="A960" s="447" t="s">
        <v>4311</v>
      </c>
      <c r="B960" s="172" t="s">
        <v>555</v>
      </c>
      <c r="C960" s="189" t="s">
        <v>0</v>
      </c>
      <c r="D960" s="172">
        <v>2025</v>
      </c>
      <c r="E960" s="172" t="s">
        <v>2948</v>
      </c>
      <c r="F960" s="172" t="s">
        <v>4650</v>
      </c>
      <c r="G960" s="152" t="s">
        <v>4</v>
      </c>
      <c r="H960" s="129">
        <f t="shared" ref="H960:N960" si="203">SUM(H961:H964)</f>
        <v>8</v>
      </c>
      <c r="I960" s="129">
        <f t="shared" si="203"/>
        <v>8</v>
      </c>
      <c r="J960" s="129">
        <f t="shared" si="203"/>
        <v>0</v>
      </c>
      <c r="K960" s="129">
        <f t="shared" si="203"/>
        <v>0</v>
      </c>
      <c r="L960" s="129">
        <f t="shared" si="203"/>
        <v>0</v>
      </c>
      <c r="M960" s="129">
        <f t="shared" si="203"/>
        <v>0</v>
      </c>
      <c r="N960" s="129">
        <f t="shared" si="203"/>
        <v>0</v>
      </c>
      <c r="O960" s="172">
        <v>1159</v>
      </c>
      <c r="P960" s="172" t="s">
        <v>4313</v>
      </c>
    </row>
    <row r="961" spans="1:16" ht="46.5" customHeight="1" x14ac:dyDescent="0.25">
      <c r="A961" s="447"/>
      <c r="B961" s="172"/>
      <c r="C961" s="189"/>
      <c r="D961" s="172"/>
      <c r="E961" s="172"/>
      <c r="F961" s="172"/>
      <c r="G961" s="152" t="s">
        <v>6</v>
      </c>
      <c r="H961" s="129">
        <v>0</v>
      </c>
      <c r="I961" s="129">
        <v>0</v>
      </c>
      <c r="J961" s="129">
        <v>0</v>
      </c>
      <c r="K961" s="129">
        <v>0</v>
      </c>
      <c r="L961" s="129">
        <v>0</v>
      </c>
      <c r="M961" s="129">
        <v>0</v>
      </c>
      <c r="N961" s="129">
        <v>0</v>
      </c>
      <c r="O961" s="172"/>
      <c r="P961" s="172"/>
    </row>
    <row r="962" spans="1:16" ht="36" x14ac:dyDescent="0.25">
      <c r="A962" s="447"/>
      <c r="B962" s="172"/>
      <c r="C962" s="189"/>
      <c r="D962" s="172"/>
      <c r="E962" s="172"/>
      <c r="F962" s="172"/>
      <c r="G962" s="152" t="s">
        <v>7</v>
      </c>
      <c r="H962" s="129">
        <v>7.44</v>
      </c>
      <c r="I962" s="129">
        <v>6.4</v>
      </c>
      <c r="J962" s="129">
        <v>0</v>
      </c>
      <c r="K962" s="129">
        <v>0</v>
      </c>
      <c r="L962" s="129">
        <v>0</v>
      </c>
      <c r="M962" s="129">
        <v>0</v>
      </c>
      <c r="N962" s="129">
        <v>0</v>
      </c>
      <c r="O962" s="172"/>
      <c r="P962" s="172"/>
    </row>
    <row r="963" spans="1:16" x14ac:dyDescent="0.25">
      <c r="A963" s="447"/>
      <c r="B963" s="172"/>
      <c r="C963" s="189"/>
      <c r="D963" s="172"/>
      <c r="E963" s="172"/>
      <c r="F963" s="172"/>
      <c r="G963" s="152" t="s">
        <v>8</v>
      </c>
      <c r="H963" s="129">
        <v>0.56000000000000005</v>
      </c>
      <c r="I963" s="129">
        <v>1.2</v>
      </c>
      <c r="J963" s="129">
        <v>0</v>
      </c>
      <c r="K963" s="129">
        <v>0</v>
      </c>
      <c r="L963" s="129">
        <v>0</v>
      </c>
      <c r="M963" s="129">
        <v>0</v>
      </c>
      <c r="N963" s="129">
        <v>0</v>
      </c>
      <c r="O963" s="172"/>
      <c r="P963" s="172"/>
    </row>
    <row r="964" spans="1:16" ht="24" x14ac:dyDescent="0.25">
      <c r="A964" s="448"/>
      <c r="B964" s="171"/>
      <c r="C964" s="205"/>
      <c r="D964" s="171"/>
      <c r="E964" s="171"/>
      <c r="F964" s="171"/>
      <c r="G964" s="153" t="s">
        <v>9</v>
      </c>
      <c r="H964" s="135">
        <v>0</v>
      </c>
      <c r="I964" s="135">
        <v>0.4</v>
      </c>
      <c r="J964" s="135">
        <v>0</v>
      </c>
      <c r="K964" s="135">
        <v>0</v>
      </c>
      <c r="L964" s="135">
        <v>0</v>
      </c>
      <c r="M964" s="135">
        <v>0</v>
      </c>
      <c r="N964" s="135">
        <v>0</v>
      </c>
      <c r="O964" s="171"/>
      <c r="P964" s="171"/>
    </row>
    <row r="965" spans="1:16" ht="36" customHeight="1" x14ac:dyDescent="0.25">
      <c r="A965" s="447" t="s">
        <v>4314</v>
      </c>
      <c r="B965" s="172" t="s">
        <v>555</v>
      </c>
      <c r="C965" s="189" t="s">
        <v>0</v>
      </c>
      <c r="D965" s="172">
        <v>2026</v>
      </c>
      <c r="E965" s="172"/>
      <c r="F965" s="172" t="s">
        <v>4312</v>
      </c>
      <c r="G965" s="152" t="s">
        <v>4</v>
      </c>
      <c r="H965" s="129">
        <v>30</v>
      </c>
      <c r="I965" s="129">
        <f>SUM(I966:I969)</f>
        <v>0</v>
      </c>
      <c r="J965" s="129">
        <v>30</v>
      </c>
      <c r="K965" s="129">
        <f>SUM(K966:K969)</f>
        <v>0</v>
      </c>
      <c r="L965" s="129">
        <f>SUM(L966:L969)</f>
        <v>0</v>
      </c>
      <c r="M965" s="129">
        <f>SUM(M966:M969)</f>
        <v>0</v>
      </c>
      <c r="N965" s="129">
        <f>SUM(N966:N969)</f>
        <v>0</v>
      </c>
      <c r="O965" s="172">
        <v>1503</v>
      </c>
      <c r="P965" s="447" t="s">
        <v>4315</v>
      </c>
    </row>
    <row r="966" spans="1:16" ht="66.75" customHeight="1" x14ac:dyDescent="0.25">
      <c r="A966" s="447"/>
      <c r="B966" s="172"/>
      <c r="C966" s="189"/>
      <c r="D966" s="172"/>
      <c r="E966" s="172"/>
      <c r="F966" s="172"/>
      <c r="G966" s="152" t="s">
        <v>6</v>
      </c>
      <c r="H966" s="129">
        <v>0</v>
      </c>
      <c r="I966" s="129">
        <v>0</v>
      </c>
      <c r="J966" s="129">
        <v>0</v>
      </c>
      <c r="K966" s="129">
        <v>0</v>
      </c>
      <c r="L966" s="129">
        <v>0</v>
      </c>
      <c r="M966" s="129">
        <v>0</v>
      </c>
      <c r="N966" s="129">
        <v>0</v>
      </c>
      <c r="O966" s="172"/>
      <c r="P966" s="447"/>
    </row>
    <row r="967" spans="1:16" ht="36" x14ac:dyDescent="0.25">
      <c r="A967" s="447"/>
      <c r="B967" s="172"/>
      <c r="C967" s="189"/>
      <c r="D967" s="172"/>
      <c r="E967" s="172"/>
      <c r="F967" s="172"/>
      <c r="G967" s="152" t="s">
        <v>7</v>
      </c>
      <c r="H967" s="129">
        <v>27.9</v>
      </c>
      <c r="I967" s="129">
        <v>0</v>
      </c>
      <c r="J967" s="129">
        <v>27.9</v>
      </c>
      <c r="K967" s="129">
        <v>0</v>
      </c>
      <c r="L967" s="129">
        <v>0</v>
      </c>
      <c r="M967" s="129">
        <v>0</v>
      </c>
      <c r="N967" s="129">
        <v>0</v>
      </c>
      <c r="O967" s="172"/>
      <c r="P967" s="447"/>
    </row>
    <row r="968" spans="1:16" x14ac:dyDescent="0.25">
      <c r="A968" s="447"/>
      <c r="B968" s="172"/>
      <c r="C968" s="189"/>
      <c r="D968" s="172"/>
      <c r="E968" s="172"/>
      <c r="F968" s="172"/>
      <c r="G968" s="152" t="s">
        <v>8</v>
      </c>
      <c r="H968" s="129">
        <v>2.1</v>
      </c>
      <c r="I968" s="129">
        <v>0</v>
      </c>
      <c r="J968" s="129">
        <v>2.1</v>
      </c>
      <c r="K968" s="129">
        <v>0</v>
      </c>
      <c r="L968" s="129">
        <v>0</v>
      </c>
      <c r="M968" s="129">
        <v>0</v>
      </c>
      <c r="N968" s="129">
        <v>0</v>
      </c>
      <c r="O968" s="172"/>
      <c r="P968" s="447"/>
    </row>
    <row r="969" spans="1:16" ht="24" x14ac:dyDescent="0.25">
      <c r="A969" s="448"/>
      <c r="B969" s="171"/>
      <c r="C969" s="205"/>
      <c r="D969" s="171"/>
      <c r="E969" s="171"/>
      <c r="F969" s="171"/>
      <c r="G969" s="153" t="s">
        <v>9</v>
      </c>
      <c r="H969" s="135">
        <v>0</v>
      </c>
      <c r="I969" s="135">
        <v>0</v>
      </c>
      <c r="J969" s="135">
        <v>0</v>
      </c>
      <c r="K969" s="135">
        <v>0</v>
      </c>
      <c r="L969" s="135">
        <v>0</v>
      </c>
      <c r="M969" s="135">
        <v>0</v>
      </c>
      <c r="N969" s="135">
        <v>0</v>
      </c>
      <c r="O969" s="171"/>
      <c r="P969" s="448"/>
    </row>
    <row r="970" spans="1:16" ht="36" customHeight="1" x14ac:dyDescent="0.25">
      <c r="A970" s="447" t="s">
        <v>4316</v>
      </c>
      <c r="B970" s="172" t="s">
        <v>555</v>
      </c>
      <c r="C970" s="189" t="s">
        <v>0</v>
      </c>
      <c r="D970" s="172">
        <v>2026</v>
      </c>
      <c r="E970" s="172"/>
      <c r="F970" s="172" t="s">
        <v>4312</v>
      </c>
      <c r="G970" s="152" t="s">
        <v>4</v>
      </c>
      <c r="H970" s="129">
        <v>30</v>
      </c>
      <c r="I970" s="129">
        <f>SUM(I971:I974)</f>
        <v>0</v>
      </c>
      <c r="J970" s="129">
        <v>30</v>
      </c>
      <c r="K970" s="129">
        <f>SUM(K971:K974)</f>
        <v>0</v>
      </c>
      <c r="L970" s="129">
        <f>SUM(L971:L974)</f>
        <v>0</v>
      </c>
      <c r="M970" s="129">
        <f>SUM(M971:M974)</f>
        <v>0</v>
      </c>
      <c r="N970" s="129">
        <f>SUM(N971:N974)</f>
        <v>0</v>
      </c>
      <c r="O970" s="172">
        <v>1094</v>
      </c>
      <c r="P970" s="447" t="s">
        <v>4315</v>
      </c>
    </row>
    <row r="971" spans="1:16" x14ac:dyDescent="0.25">
      <c r="A971" s="447"/>
      <c r="B971" s="172"/>
      <c r="C971" s="189"/>
      <c r="D971" s="172"/>
      <c r="E971" s="172"/>
      <c r="F971" s="172"/>
      <c r="G971" s="152" t="s">
        <v>6</v>
      </c>
      <c r="H971" s="129">
        <v>0</v>
      </c>
      <c r="I971" s="129">
        <v>0</v>
      </c>
      <c r="J971" s="129">
        <v>0</v>
      </c>
      <c r="K971" s="129">
        <v>0</v>
      </c>
      <c r="L971" s="129">
        <v>0</v>
      </c>
      <c r="M971" s="129">
        <v>0</v>
      </c>
      <c r="N971" s="129">
        <v>0</v>
      </c>
      <c r="O971" s="172"/>
      <c r="P971" s="447"/>
    </row>
    <row r="972" spans="1:16" ht="36" x14ac:dyDescent="0.25">
      <c r="A972" s="447"/>
      <c r="B972" s="172"/>
      <c r="C972" s="189"/>
      <c r="D972" s="172"/>
      <c r="E972" s="172"/>
      <c r="F972" s="172"/>
      <c r="G972" s="152" t="s">
        <v>7</v>
      </c>
      <c r="H972" s="129">
        <v>27.9</v>
      </c>
      <c r="I972" s="129">
        <v>0</v>
      </c>
      <c r="J972" s="129">
        <v>27.9</v>
      </c>
      <c r="K972" s="129">
        <v>0</v>
      </c>
      <c r="L972" s="129">
        <v>0</v>
      </c>
      <c r="M972" s="129">
        <v>0</v>
      </c>
      <c r="N972" s="129">
        <v>0</v>
      </c>
      <c r="O972" s="172"/>
      <c r="P972" s="447"/>
    </row>
    <row r="973" spans="1:16" x14ac:dyDescent="0.25">
      <c r="A973" s="447"/>
      <c r="B973" s="172"/>
      <c r="C973" s="189"/>
      <c r="D973" s="172"/>
      <c r="E973" s="172"/>
      <c r="F973" s="172"/>
      <c r="G973" s="152" t="s">
        <v>8</v>
      </c>
      <c r="H973" s="129">
        <v>2.1</v>
      </c>
      <c r="I973" s="129">
        <v>0</v>
      </c>
      <c r="J973" s="129">
        <v>2.1</v>
      </c>
      <c r="K973" s="129">
        <v>0</v>
      </c>
      <c r="L973" s="129">
        <v>0</v>
      </c>
      <c r="M973" s="129">
        <v>0</v>
      </c>
      <c r="N973" s="129">
        <v>0</v>
      </c>
      <c r="O973" s="172"/>
      <c r="P973" s="447"/>
    </row>
    <row r="974" spans="1:16" ht="24" x14ac:dyDescent="0.25">
      <c r="A974" s="447"/>
      <c r="B974" s="172"/>
      <c r="C974" s="205"/>
      <c r="D974" s="172"/>
      <c r="E974" s="172"/>
      <c r="F974" s="172"/>
      <c r="G974" s="152" t="s">
        <v>9</v>
      </c>
      <c r="H974" s="129">
        <v>0</v>
      </c>
      <c r="I974" s="129">
        <v>0</v>
      </c>
      <c r="J974" s="129">
        <v>0</v>
      </c>
      <c r="K974" s="129">
        <v>0</v>
      </c>
      <c r="L974" s="129">
        <v>0</v>
      </c>
      <c r="M974" s="129">
        <v>0</v>
      </c>
      <c r="N974" s="129">
        <v>0</v>
      </c>
      <c r="O974" s="172"/>
      <c r="P974" s="447"/>
    </row>
    <row r="975" spans="1:16" ht="36" x14ac:dyDescent="0.25">
      <c r="A975" s="449" t="s">
        <v>125</v>
      </c>
      <c r="B975" s="449"/>
      <c r="C975" s="449"/>
      <c r="D975" s="449"/>
      <c r="E975" s="449"/>
      <c r="F975" s="449"/>
      <c r="G975" s="136" t="s">
        <v>4</v>
      </c>
      <c r="H975" s="127">
        <f t="shared" ref="H975:N975" si="204">SUM(H976:H979)</f>
        <v>526.84999999999991</v>
      </c>
      <c r="I975" s="127">
        <f t="shared" si="204"/>
        <v>101.85000000000001</v>
      </c>
      <c r="J975" s="127">
        <f t="shared" si="204"/>
        <v>206.7</v>
      </c>
      <c r="K975" s="127">
        <f t="shared" si="204"/>
        <v>129.1</v>
      </c>
      <c r="L975" s="127">
        <f t="shared" si="204"/>
        <v>53.999999999999993</v>
      </c>
      <c r="M975" s="127">
        <f t="shared" si="204"/>
        <v>23.2</v>
      </c>
      <c r="N975" s="127">
        <f t="shared" si="204"/>
        <v>11.999999999999998</v>
      </c>
      <c r="O975" s="207"/>
      <c r="P975" s="207"/>
    </row>
    <row r="976" spans="1:16" ht="24" x14ac:dyDescent="0.25">
      <c r="A976" s="208"/>
      <c r="B976" s="208"/>
      <c r="C976" s="208"/>
      <c r="D976" s="208"/>
      <c r="E976" s="208"/>
      <c r="F976" s="208"/>
      <c r="G976" s="150" t="s">
        <v>259</v>
      </c>
      <c r="H976" s="37">
        <f>SUM(I976:N976)</f>
        <v>327.09999999999997</v>
      </c>
      <c r="I976" s="37">
        <f>I891+I896+I901+I906+I911+I916+I921+I926+I931+I936+I941+I946+I951+I956+I961+I966+I971</f>
        <v>73.900000000000006</v>
      </c>
      <c r="J976" s="37">
        <f t="shared" ref="J976:N976" si="205">J891+J896+J901+J906+J911+J916+J921+J926+J931+J936+J941+J946+J951+J956+J961+J966+J971</f>
        <v>96.899999999999991</v>
      </c>
      <c r="K976" s="37">
        <f t="shared" si="205"/>
        <v>73.599999999999994</v>
      </c>
      <c r="L976" s="37">
        <f t="shared" si="205"/>
        <v>50.099999999999994</v>
      </c>
      <c r="M976" s="37">
        <f t="shared" si="205"/>
        <v>21.4</v>
      </c>
      <c r="N976" s="37">
        <f t="shared" si="205"/>
        <v>11.2</v>
      </c>
      <c r="O976" s="189"/>
      <c r="P976" s="189"/>
    </row>
    <row r="977" spans="1:16" ht="36" x14ac:dyDescent="0.25">
      <c r="A977" s="208"/>
      <c r="B977" s="208"/>
      <c r="C977" s="208"/>
      <c r="D977" s="208"/>
      <c r="E977" s="208"/>
      <c r="F977" s="208"/>
      <c r="G977" s="150" t="s">
        <v>7</v>
      </c>
      <c r="H977" s="37">
        <f>SUM(I977:N977)</f>
        <v>160.29999999999998</v>
      </c>
      <c r="I977" s="37">
        <f t="shared" ref="I977:N979" si="206">I892+I897+I902+I907+I912+I917+I922+I927+I932+I937+I942+I947+I952+I957+I962+I967+I972</f>
        <v>17.200000000000003</v>
      </c>
      <c r="J977" s="37">
        <f t="shared" si="206"/>
        <v>94</v>
      </c>
      <c r="K977" s="37">
        <f t="shared" si="206"/>
        <v>43.5</v>
      </c>
      <c r="L977" s="37">
        <f t="shared" si="206"/>
        <v>3.3</v>
      </c>
      <c r="M977" s="37">
        <f t="shared" si="206"/>
        <v>1.6</v>
      </c>
      <c r="N977" s="37">
        <f t="shared" si="206"/>
        <v>0.7</v>
      </c>
      <c r="O977" s="189"/>
      <c r="P977" s="189"/>
    </row>
    <row r="978" spans="1:16" x14ac:dyDescent="0.25">
      <c r="A978" s="208"/>
      <c r="B978" s="208"/>
      <c r="C978" s="208"/>
      <c r="D978" s="208"/>
      <c r="E978" s="208"/>
      <c r="F978" s="208"/>
      <c r="G978" s="150" t="s">
        <v>8</v>
      </c>
      <c r="H978" s="37">
        <f>SUM(I978:N978)</f>
        <v>14.149999999999999</v>
      </c>
      <c r="I978" s="37">
        <f t="shared" si="206"/>
        <v>2.0499999999999998</v>
      </c>
      <c r="J978" s="37">
        <f t="shared" si="206"/>
        <v>7.5</v>
      </c>
      <c r="K978" s="37">
        <f t="shared" si="206"/>
        <v>3.7</v>
      </c>
      <c r="L978" s="37">
        <f t="shared" si="206"/>
        <v>0.60000000000000009</v>
      </c>
      <c r="M978" s="37">
        <f t="shared" si="206"/>
        <v>0.2</v>
      </c>
      <c r="N978" s="37">
        <f t="shared" si="206"/>
        <v>0.1</v>
      </c>
      <c r="O978" s="189"/>
      <c r="P978" s="189"/>
    </row>
    <row r="979" spans="1:16" ht="24" x14ac:dyDescent="0.25">
      <c r="A979" s="208"/>
      <c r="B979" s="208"/>
      <c r="C979" s="208"/>
      <c r="D979" s="208"/>
      <c r="E979" s="208"/>
      <c r="F979" s="208"/>
      <c r="G979" s="150" t="s">
        <v>9</v>
      </c>
      <c r="H979" s="37">
        <f>SUM(I979:N979)</f>
        <v>25.3</v>
      </c>
      <c r="I979" s="37">
        <f t="shared" si="206"/>
        <v>8.7000000000000011</v>
      </c>
      <c r="J979" s="37">
        <f t="shared" si="206"/>
        <v>8.3000000000000007</v>
      </c>
      <c r="K979" s="37">
        <f t="shared" si="206"/>
        <v>8.3000000000000007</v>
      </c>
      <c r="L979" s="37">
        <f t="shared" si="206"/>
        <v>0</v>
      </c>
      <c r="M979" s="37">
        <f t="shared" si="206"/>
        <v>0</v>
      </c>
      <c r="N979" s="37">
        <f t="shared" si="206"/>
        <v>0</v>
      </c>
      <c r="O979" s="189"/>
      <c r="P979" s="189"/>
    </row>
    <row r="980" spans="1:16" x14ac:dyDescent="0.25">
      <c r="A980" s="438" t="s">
        <v>165</v>
      </c>
      <c r="B980" s="439"/>
      <c r="C980" s="439"/>
      <c r="D980" s="439"/>
      <c r="E980" s="439"/>
      <c r="F980" s="439"/>
      <c r="G980" s="439"/>
      <c r="H980" s="439"/>
      <c r="I980" s="439"/>
      <c r="J980" s="439"/>
      <c r="K980" s="439"/>
      <c r="L980" s="439"/>
      <c r="M980" s="439"/>
      <c r="N980" s="439"/>
      <c r="O980" s="439"/>
      <c r="P980" s="440"/>
    </row>
    <row r="981" spans="1:16" ht="36" customHeight="1" x14ac:dyDescent="0.25">
      <c r="A981" s="190" t="s">
        <v>3255</v>
      </c>
      <c r="B981" s="189" t="s">
        <v>2931</v>
      </c>
      <c r="C981" s="189" t="s">
        <v>165</v>
      </c>
      <c r="D981" s="189">
        <v>2025</v>
      </c>
      <c r="E981" s="189" t="s">
        <v>3256</v>
      </c>
      <c r="F981" s="205" t="s">
        <v>4131</v>
      </c>
      <c r="G981" s="170" t="s">
        <v>4</v>
      </c>
      <c r="H981" s="32">
        <f>SUM(H982:H985)</f>
        <v>30</v>
      </c>
      <c r="I981" s="32">
        <f t="shared" ref="I981:N981" si="207">SUM(I982:I985)</f>
        <v>30</v>
      </c>
      <c r="J981" s="32">
        <f t="shared" si="207"/>
        <v>0</v>
      </c>
      <c r="K981" s="32">
        <f t="shared" si="207"/>
        <v>0</v>
      </c>
      <c r="L981" s="32">
        <f t="shared" si="207"/>
        <v>0</v>
      </c>
      <c r="M981" s="32">
        <f t="shared" si="207"/>
        <v>0</v>
      </c>
      <c r="N981" s="32">
        <f t="shared" si="207"/>
        <v>0</v>
      </c>
      <c r="O981" s="189">
        <v>800</v>
      </c>
      <c r="P981" s="205" t="s">
        <v>4132</v>
      </c>
    </row>
    <row r="982" spans="1:16" x14ac:dyDescent="0.25">
      <c r="A982" s="190"/>
      <c r="B982" s="189"/>
      <c r="C982" s="189"/>
      <c r="D982" s="189"/>
      <c r="E982" s="189"/>
      <c r="F982" s="206"/>
      <c r="G982" s="170" t="s">
        <v>259</v>
      </c>
      <c r="H982" s="32">
        <f>SUM(I982:N982)</f>
        <v>0</v>
      </c>
      <c r="I982" s="32">
        <v>0</v>
      </c>
      <c r="J982" s="32">
        <v>0</v>
      </c>
      <c r="K982" s="32">
        <v>0</v>
      </c>
      <c r="L982" s="32">
        <v>0</v>
      </c>
      <c r="M982" s="32">
        <v>0</v>
      </c>
      <c r="N982" s="32">
        <v>0</v>
      </c>
      <c r="O982" s="189"/>
      <c r="P982" s="206"/>
    </row>
    <row r="983" spans="1:16" ht="36" x14ac:dyDescent="0.25">
      <c r="A983" s="190"/>
      <c r="B983" s="189"/>
      <c r="C983" s="189"/>
      <c r="D983" s="189"/>
      <c r="E983" s="189"/>
      <c r="F983" s="206"/>
      <c r="G983" s="170" t="s">
        <v>7</v>
      </c>
      <c r="H983" s="32">
        <f t="shared" ref="H983:H1045" si="208">SUM(I983:N983)</f>
        <v>28.5</v>
      </c>
      <c r="I983" s="32">
        <v>28.5</v>
      </c>
      <c r="J983" s="32">
        <v>0</v>
      </c>
      <c r="K983" s="32">
        <v>0</v>
      </c>
      <c r="L983" s="32">
        <v>0</v>
      </c>
      <c r="M983" s="32">
        <v>0</v>
      </c>
      <c r="N983" s="32">
        <v>0</v>
      </c>
      <c r="O983" s="189"/>
      <c r="P983" s="206"/>
    </row>
    <row r="984" spans="1:16" x14ac:dyDescent="0.25">
      <c r="A984" s="190"/>
      <c r="B984" s="189"/>
      <c r="C984" s="189"/>
      <c r="D984" s="189"/>
      <c r="E984" s="189"/>
      <c r="F984" s="206"/>
      <c r="G984" s="170" t="s">
        <v>8</v>
      </c>
      <c r="H984" s="32">
        <f t="shared" si="208"/>
        <v>1.5</v>
      </c>
      <c r="I984" s="32">
        <v>1.5</v>
      </c>
      <c r="J984" s="32">
        <v>0</v>
      </c>
      <c r="K984" s="32">
        <v>0</v>
      </c>
      <c r="L984" s="32">
        <v>0</v>
      </c>
      <c r="M984" s="32">
        <v>0</v>
      </c>
      <c r="N984" s="32">
        <v>0</v>
      </c>
      <c r="O984" s="189"/>
      <c r="P984" s="206"/>
    </row>
    <row r="985" spans="1:16" ht="24" x14ac:dyDescent="0.25">
      <c r="A985" s="190"/>
      <c r="B985" s="189"/>
      <c r="C985" s="189"/>
      <c r="D985" s="189"/>
      <c r="E985" s="189"/>
      <c r="F985" s="207"/>
      <c r="G985" s="170" t="s">
        <v>9</v>
      </c>
      <c r="H985" s="32">
        <f t="shared" si="208"/>
        <v>0</v>
      </c>
      <c r="I985" s="32">
        <v>0</v>
      </c>
      <c r="J985" s="32">
        <v>0</v>
      </c>
      <c r="K985" s="32">
        <v>0</v>
      </c>
      <c r="L985" s="32">
        <v>0</v>
      </c>
      <c r="M985" s="32">
        <v>0</v>
      </c>
      <c r="N985" s="32">
        <v>0</v>
      </c>
      <c r="O985" s="189"/>
      <c r="P985" s="207"/>
    </row>
    <row r="986" spans="1:16" ht="36" customHeight="1" x14ac:dyDescent="0.25">
      <c r="A986" s="190" t="s">
        <v>3257</v>
      </c>
      <c r="B986" s="189" t="s">
        <v>2931</v>
      </c>
      <c r="C986" s="189" t="s">
        <v>165</v>
      </c>
      <c r="D986" s="189">
        <v>2026</v>
      </c>
      <c r="E986" s="189" t="s">
        <v>3258</v>
      </c>
      <c r="F986" s="189" t="s">
        <v>3259</v>
      </c>
      <c r="G986" s="170" t="s">
        <v>4</v>
      </c>
      <c r="H986" s="32">
        <f>SUM(H987:H990)</f>
        <v>10</v>
      </c>
      <c r="I986" s="32">
        <f t="shared" ref="I986:N986" si="209">SUM(I987:I990)</f>
        <v>0</v>
      </c>
      <c r="J986" s="32">
        <f t="shared" si="209"/>
        <v>10</v>
      </c>
      <c r="K986" s="32">
        <f t="shared" si="209"/>
        <v>0</v>
      </c>
      <c r="L986" s="32">
        <f t="shared" si="209"/>
        <v>0</v>
      </c>
      <c r="M986" s="32">
        <f t="shared" si="209"/>
        <v>0</v>
      </c>
      <c r="N986" s="32">
        <f t="shared" si="209"/>
        <v>0</v>
      </c>
      <c r="O986" s="189">
        <v>1125</v>
      </c>
      <c r="P986" s="205" t="s">
        <v>4134</v>
      </c>
    </row>
    <row r="987" spans="1:16" x14ac:dyDescent="0.25">
      <c r="A987" s="190"/>
      <c r="B987" s="189"/>
      <c r="C987" s="189"/>
      <c r="D987" s="189"/>
      <c r="E987" s="189"/>
      <c r="F987" s="189"/>
      <c r="G987" s="170" t="s">
        <v>259</v>
      </c>
      <c r="H987" s="32">
        <f t="shared" si="208"/>
        <v>0</v>
      </c>
      <c r="I987" s="32">
        <v>0</v>
      </c>
      <c r="J987" s="32">
        <v>0</v>
      </c>
      <c r="K987" s="32">
        <v>0</v>
      </c>
      <c r="L987" s="32">
        <v>0</v>
      </c>
      <c r="M987" s="32">
        <v>0</v>
      </c>
      <c r="N987" s="32">
        <v>0</v>
      </c>
      <c r="O987" s="189"/>
      <c r="P987" s="206"/>
    </row>
    <row r="988" spans="1:16" ht="36" x14ac:dyDescent="0.25">
      <c r="A988" s="190"/>
      <c r="B988" s="189"/>
      <c r="C988" s="189"/>
      <c r="D988" s="189"/>
      <c r="E988" s="189"/>
      <c r="F988" s="189"/>
      <c r="G988" s="170" t="s">
        <v>7</v>
      </c>
      <c r="H988" s="32">
        <f t="shared" si="208"/>
        <v>9.5</v>
      </c>
      <c r="I988" s="32">
        <v>0</v>
      </c>
      <c r="J988" s="32">
        <v>9.5</v>
      </c>
      <c r="K988" s="32">
        <v>0</v>
      </c>
      <c r="L988" s="32">
        <v>0</v>
      </c>
      <c r="M988" s="32">
        <v>0</v>
      </c>
      <c r="N988" s="32">
        <v>0</v>
      </c>
      <c r="O988" s="189"/>
      <c r="P988" s="206"/>
    </row>
    <row r="989" spans="1:16" x14ac:dyDescent="0.25">
      <c r="A989" s="190"/>
      <c r="B989" s="189"/>
      <c r="C989" s="189"/>
      <c r="D989" s="189"/>
      <c r="E989" s="189"/>
      <c r="F989" s="189"/>
      <c r="G989" s="170" t="s">
        <v>8</v>
      </c>
      <c r="H989" s="32">
        <f t="shared" si="208"/>
        <v>0.5</v>
      </c>
      <c r="I989" s="32">
        <v>0</v>
      </c>
      <c r="J989" s="32">
        <v>0.5</v>
      </c>
      <c r="K989" s="32">
        <v>0</v>
      </c>
      <c r="L989" s="32">
        <v>0</v>
      </c>
      <c r="M989" s="32">
        <v>0</v>
      </c>
      <c r="N989" s="32">
        <v>0</v>
      </c>
      <c r="O989" s="189"/>
      <c r="P989" s="206"/>
    </row>
    <row r="990" spans="1:16" ht="24" x14ac:dyDescent="0.25">
      <c r="A990" s="190"/>
      <c r="B990" s="189"/>
      <c r="C990" s="189"/>
      <c r="D990" s="189"/>
      <c r="E990" s="189"/>
      <c r="F990" s="189"/>
      <c r="G990" s="170" t="s">
        <v>9</v>
      </c>
      <c r="H990" s="32">
        <f t="shared" si="208"/>
        <v>0</v>
      </c>
      <c r="I990" s="32">
        <v>0</v>
      </c>
      <c r="J990" s="32">
        <v>0</v>
      </c>
      <c r="K990" s="32">
        <v>0</v>
      </c>
      <c r="L990" s="32">
        <v>0</v>
      </c>
      <c r="M990" s="32">
        <v>0</v>
      </c>
      <c r="N990" s="32">
        <v>0</v>
      </c>
      <c r="O990" s="189"/>
      <c r="P990" s="207"/>
    </row>
    <row r="991" spans="1:16" ht="36" customHeight="1" x14ac:dyDescent="0.25">
      <c r="A991" s="423" t="s">
        <v>4133</v>
      </c>
      <c r="B991" s="189" t="s">
        <v>2931</v>
      </c>
      <c r="C991" s="189" t="s">
        <v>165</v>
      </c>
      <c r="D991" s="189">
        <v>2025</v>
      </c>
      <c r="E991" s="189" t="s">
        <v>3260</v>
      </c>
      <c r="F991" s="189" t="s">
        <v>3261</v>
      </c>
      <c r="G991" s="170" t="s">
        <v>4</v>
      </c>
      <c r="H991" s="32">
        <f>SUM(H992:H995)</f>
        <v>40</v>
      </c>
      <c r="I991" s="32">
        <f t="shared" ref="I991:N991" si="210">SUM(I992:I995)</f>
        <v>40</v>
      </c>
      <c r="J991" s="32">
        <f t="shared" si="210"/>
        <v>0</v>
      </c>
      <c r="K991" s="32">
        <f t="shared" si="210"/>
        <v>0</v>
      </c>
      <c r="L991" s="32">
        <f t="shared" si="210"/>
        <v>0</v>
      </c>
      <c r="M991" s="32">
        <f t="shared" si="210"/>
        <v>0</v>
      </c>
      <c r="N991" s="32">
        <f t="shared" si="210"/>
        <v>0</v>
      </c>
      <c r="O991" s="189">
        <v>2281</v>
      </c>
      <c r="P991" s="205" t="s">
        <v>4135</v>
      </c>
    </row>
    <row r="992" spans="1:16" x14ac:dyDescent="0.25">
      <c r="A992" s="424"/>
      <c r="B992" s="189"/>
      <c r="C992" s="189"/>
      <c r="D992" s="189"/>
      <c r="E992" s="189"/>
      <c r="F992" s="189"/>
      <c r="G992" s="170" t="s">
        <v>259</v>
      </c>
      <c r="H992" s="32">
        <f t="shared" si="208"/>
        <v>0</v>
      </c>
      <c r="I992" s="32">
        <v>0</v>
      </c>
      <c r="J992" s="32">
        <v>0</v>
      </c>
      <c r="K992" s="32">
        <v>0</v>
      </c>
      <c r="L992" s="32">
        <v>0</v>
      </c>
      <c r="M992" s="32">
        <v>0</v>
      </c>
      <c r="N992" s="32">
        <v>0</v>
      </c>
      <c r="O992" s="189"/>
      <c r="P992" s="206"/>
    </row>
    <row r="993" spans="1:16" ht="36" x14ac:dyDescent="0.25">
      <c r="A993" s="424"/>
      <c r="B993" s="189"/>
      <c r="C993" s="189"/>
      <c r="D993" s="189"/>
      <c r="E993" s="189"/>
      <c r="F993" s="189"/>
      <c r="G993" s="170" t="s">
        <v>7</v>
      </c>
      <c r="H993" s="32">
        <f t="shared" si="208"/>
        <v>38</v>
      </c>
      <c r="I993" s="32">
        <v>38</v>
      </c>
      <c r="J993" s="32">
        <v>0</v>
      </c>
      <c r="K993" s="32">
        <v>0</v>
      </c>
      <c r="L993" s="32">
        <v>0</v>
      </c>
      <c r="M993" s="32">
        <v>0</v>
      </c>
      <c r="N993" s="32">
        <v>0</v>
      </c>
      <c r="O993" s="189"/>
      <c r="P993" s="206"/>
    </row>
    <row r="994" spans="1:16" x14ac:dyDescent="0.25">
      <c r="A994" s="424"/>
      <c r="B994" s="189"/>
      <c r="C994" s="189"/>
      <c r="D994" s="189"/>
      <c r="E994" s="189"/>
      <c r="F994" s="189"/>
      <c r="G994" s="170" t="s">
        <v>8</v>
      </c>
      <c r="H994" s="32">
        <f t="shared" si="208"/>
        <v>2</v>
      </c>
      <c r="I994" s="32">
        <v>2</v>
      </c>
      <c r="J994" s="32">
        <v>0</v>
      </c>
      <c r="K994" s="32">
        <v>0</v>
      </c>
      <c r="L994" s="32">
        <v>0</v>
      </c>
      <c r="M994" s="32">
        <v>0</v>
      </c>
      <c r="N994" s="32">
        <v>0</v>
      </c>
      <c r="O994" s="189"/>
      <c r="P994" s="206"/>
    </row>
    <row r="995" spans="1:16" ht="24" x14ac:dyDescent="0.25">
      <c r="A995" s="425"/>
      <c r="B995" s="189"/>
      <c r="C995" s="189"/>
      <c r="D995" s="189"/>
      <c r="E995" s="189"/>
      <c r="F995" s="189"/>
      <c r="G995" s="170" t="s">
        <v>9</v>
      </c>
      <c r="H995" s="32">
        <f t="shared" si="208"/>
        <v>0</v>
      </c>
      <c r="I995" s="32">
        <v>0</v>
      </c>
      <c r="J995" s="32">
        <v>0</v>
      </c>
      <c r="K995" s="32">
        <v>0</v>
      </c>
      <c r="L995" s="32">
        <v>0</v>
      </c>
      <c r="M995" s="32">
        <v>0</v>
      </c>
      <c r="N995" s="32">
        <v>0</v>
      </c>
      <c r="O995" s="189"/>
      <c r="P995" s="207"/>
    </row>
    <row r="996" spans="1:16" ht="36" customHeight="1" x14ac:dyDescent="0.25">
      <c r="A996" s="190" t="s">
        <v>3262</v>
      </c>
      <c r="B996" s="189" t="s">
        <v>2931</v>
      </c>
      <c r="C996" s="189" t="s">
        <v>165</v>
      </c>
      <c r="D996" s="189">
        <v>2029</v>
      </c>
      <c r="E996" s="189" t="s">
        <v>3263</v>
      </c>
      <c r="F996" s="189" t="s">
        <v>3264</v>
      </c>
      <c r="G996" s="170" t="s">
        <v>4</v>
      </c>
      <c r="H996" s="32">
        <f>SUM(H997:H1000)</f>
        <v>15.100000000000001</v>
      </c>
      <c r="I996" s="32">
        <f t="shared" ref="I996:N996" si="211">SUM(I997:I1000)</f>
        <v>0</v>
      </c>
      <c r="J996" s="32">
        <f t="shared" si="211"/>
        <v>0</v>
      </c>
      <c r="K996" s="32">
        <f t="shared" si="211"/>
        <v>0</v>
      </c>
      <c r="L996" s="32">
        <f t="shared" si="211"/>
        <v>0</v>
      </c>
      <c r="M996" s="32">
        <f t="shared" si="211"/>
        <v>15.100000000000001</v>
      </c>
      <c r="N996" s="32">
        <f t="shared" si="211"/>
        <v>0</v>
      </c>
      <c r="O996" s="189">
        <v>760</v>
      </c>
      <c r="P996" s="189" t="s">
        <v>3265</v>
      </c>
    </row>
    <row r="997" spans="1:16" x14ac:dyDescent="0.25">
      <c r="A997" s="190"/>
      <c r="B997" s="189"/>
      <c r="C997" s="189"/>
      <c r="D997" s="189"/>
      <c r="E997" s="189"/>
      <c r="F997" s="189"/>
      <c r="G997" s="170" t="s">
        <v>6</v>
      </c>
      <c r="H997" s="32">
        <f t="shared" si="208"/>
        <v>0</v>
      </c>
      <c r="I997" s="32">
        <v>0</v>
      </c>
      <c r="J997" s="32">
        <v>0</v>
      </c>
      <c r="K997" s="32">
        <v>0</v>
      </c>
      <c r="L997" s="32">
        <v>0</v>
      </c>
      <c r="M997" s="32">
        <v>0</v>
      </c>
      <c r="N997" s="32">
        <v>0</v>
      </c>
      <c r="O997" s="189"/>
      <c r="P997" s="189"/>
    </row>
    <row r="998" spans="1:16" ht="24" x14ac:dyDescent="0.25">
      <c r="A998" s="190"/>
      <c r="B998" s="189"/>
      <c r="C998" s="189"/>
      <c r="D998" s="189"/>
      <c r="E998" s="189"/>
      <c r="F998" s="189"/>
      <c r="G998" s="170" t="s">
        <v>3266</v>
      </c>
      <c r="H998" s="32">
        <f t="shared" si="208"/>
        <v>14.3</v>
      </c>
      <c r="I998" s="32">
        <v>0</v>
      </c>
      <c r="J998" s="32">
        <v>0</v>
      </c>
      <c r="K998" s="32">
        <v>0</v>
      </c>
      <c r="L998" s="32">
        <v>0</v>
      </c>
      <c r="M998" s="32">
        <v>14.3</v>
      </c>
      <c r="N998" s="32">
        <v>0</v>
      </c>
      <c r="O998" s="189"/>
      <c r="P998" s="189"/>
    </row>
    <row r="999" spans="1:16" x14ac:dyDescent="0.25">
      <c r="A999" s="190"/>
      <c r="B999" s="189"/>
      <c r="C999" s="189"/>
      <c r="D999" s="189"/>
      <c r="E999" s="189"/>
      <c r="F999" s="189"/>
      <c r="G999" s="170" t="s">
        <v>8</v>
      </c>
      <c r="H999" s="32">
        <f t="shared" si="208"/>
        <v>0.8</v>
      </c>
      <c r="I999" s="32">
        <v>0</v>
      </c>
      <c r="J999" s="32">
        <v>0</v>
      </c>
      <c r="K999" s="32">
        <v>0</v>
      </c>
      <c r="L999" s="32">
        <v>0</v>
      </c>
      <c r="M999" s="32">
        <v>0.8</v>
      </c>
      <c r="N999" s="32">
        <v>0</v>
      </c>
      <c r="O999" s="189"/>
      <c r="P999" s="189"/>
    </row>
    <row r="1000" spans="1:16" ht="24" x14ac:dyDescent="0.25">
      <c r="A1000" s="190"/>
      <c r="B1000" s="189"/>
      <c r="C1000" s="189"/>
      <c r="D1000" s="189"/>
      <c r="E1000" s="189"/>
      <c r="F1000" s="189"/>
      <c r="G1000" s="170" t="s">
        <v>9</v>
      </c>
      <c r="H1000" s="32">
        <f t="shared" si="208"/>
        <v>0</v>
      </c>
      <c r="I1000" s="32">
        <v>0</v>
      </c>
      <c r="J1000" s="32">
        <v>0</v>
      </c>
      <c r="K1000" s="32">
        <v>0</v>
      </c>
      <c r="L1000" s="32">
        <v>0</v>
      </c>
      <c r="M1000" s="32">
        <v>0</v>
      </c>
      <c r="N1000" s="32">
        <v>0</v>
      </c>
      <c r="O1000" s="189"/>
      <c r="P1000" s="189"/>
    </row>
    <row r="1001" spans="1:16" ht="36" customHeight="1" x14ac:dyDescent="0.25">
      <c r="A1001" s="190" t="s">
        <v>3267</v>
      </c>
      <c r="B1001" s="189" t="s">
        <v>3268</v>
      </c>
      <c r="C1001" s="189" t="s">
        <v>165</v>
      </c>
      <c r="D1001" s="189">
        <v>2027</v>
      </c>
      <c r="E1001" s="189" t="s">
        <v>3097</v>
      </c>
      <c r="F1001" s="189" t="s">
        <v>3269</v>
      </c>
      <c r="G1001" s="170" t="s">
        <v>4</v>
      </c>
      <c r="H1001" s="32">
        <f>SUM(H1002:H1005)</f>
        <v>30</v>
      </c>
      <c r="I1001" s="32">
        <f t="shared" ref="I1001:N1001" si="212">SUM(I1002:I1005)</f>
        <v>0</v>
      </c>
      <c r="J1001" s="32">
        <f t="shared" si="212"/>
        <v>0</v>
      </c>
      <c r="K1001" s="32">
        <f t="shared" si="212"/>
        <v>30</v>
      </c>
      <c r="L1001" s="32">
        <f t="shared" si="212"/>
        <v>0</v>
      </c>
      <c r="M1001" s="32">
        <f t="shared" si="212"/>
        <v>0</v>
      </c>
      <c r="N1001" s="32">
        <f t="shared" si="212"/>
        <v>0</v>
      </c>
      <c r="O1001" s="189">
        <v>900</v>
      </c>
      <c r="P1001" s="431"/>
    </row>
    <row r="1002" spans="1:16" x14ac:dyDescent="0.25">
      <c r="A1002" s="190"/>
      <c r="B1002" s="189"/>
      <c r="C1002" s="189"/>
      <c r="D1002" s="189"/>
      <c r="E1002" s="189"/>
      <c r="F1002" s="189"/>
      <c r="G1002" s="170" t="s">
        <v>6</v>
      </c>
      <c r="H1002" s="32">
        <f t="shared" si="208"/>
        <v>0</v>
      </c>
      <c r="I1002" s="32">
        <v>0</v>
      </c>
      <c r="J1002" s="32">
        <v>0</v>
      </c>
      <c r="K1002" s="32">
        <v>0</v>
      </c>
      <c r="L1002" s="32">
        <v>0</v>
      </c>
      <c r="M1002" s="32">
        <v>0</v>
      </c>
      <c r="N1002" s="32">
        <v>0</v>
      </c>
      <c r="O1002" s="189"/>
      <c r="P1002" s="431"/>
    </row>
    <row r="1003" spans="1:16" ht="36" x14ac:dyDescent="0.25">
      <c r="A1003" s="190"/>
      <c r="B1003" s="189"/>
      <c r="C1003" s="189"/>
      <c r="D1003" s="189"/>
      <c r="E1003" s="189"/>
      <c r="F1003" s="189"/>
      <c r="G1003" s="170" t="s">
        <v>7</v>
      </c>
      <c r="H1003" s="32">
        <f t="shared" si="208"/>
        <v>28.5</v>
      </c>
      <c r="I1003" s="32">
        <v>0</v>
      </c>
      <c r="J1003" s="32">
        <v>0</v>
      </c>
      <c r="K1003" s="32">
        <v>28.5</v>
      </c>
      <c r="L1003" s="32">
        <v>0</v>
      </c>
      <c r="M1003" s="32">
        <v>0</v>
      </c>
      <c r="N1003" s="32">
        <v>0</v>
      </c>
      <c r="O1003" s="189"/>
      <c r="P1003" s="431"/>
    </row>
    <row r="1004" spans="1:16" x14ac:dyDescent="0.25">
      <c r="A1004" s="190"/>
      <c r="B1004" s="189"/>
      <c r="C1004" s="189"/>
      <c r="D1004" s="189"/>
      <c r="E1004" s="189"/>
      <c r="F1004" s="189"/>
      <c r="G1004" s="170" t="s">
        <v>8</v>
      </c>
      <c r="H1004" s="32">
        <f t="shared" si="208"/>
        <v>1.5</v>
      </c>
      <c r="I1004" s="32">
        <v>0</v>
      </c>
      <c r="J1004" s="32">
        <v>0</v>
      </c>
      <c r="K1004" s="32">
        <v>1.5</v>
      </c>
      <c r="L1004" s="32">
        <v>0</v>
      </c>
      <c r="M1004" s="32">
        <v>0</v>
      </c>
      <c r="N1004" s="32">
        <v>0</v>
      </c>
      <c r="O1004" s="189"/>
      <c r="P1004" s="431"/>
    </row>
    <row r="1005" spans="1:16" ht="24" x14ac:dyDescent="0.25">
      <c r="A1005" s="190"/>
      <c r="B1005" s="189"/>
      <c r="C1005" s="189"/>
      <c r="D1005" s="189"/>
      <c r="E1005" s="189"/>
      <c r="F1005" s="189"/>
      <c r="G1005" s="170" t="s">
        <v>9</v>
      </c>
      <c r="H1005" s="32">
        <f t="shared" si="208"/>
        <v>0</v>
      </c>
      <c r="I1005" s="32">
        <v>0</v>
      </c>
      <c r="J1005" s="32">
        <v>0</v>
      </c>
      <c r="K1005" s="32">
        <v>0</v>
      </c>
      <c r="L1005" s="32">
        <v>0</v>
      </c>
      <c r="M1005" s="32">
        <v>0</v>
      </c>
      <c r="N1005" s="32">
        <v>0</v>
      </c>
      <c r="O1005" s="189"/>
      <c r="P1005" s="431"/>
    </row>
    <row r="1006" spans="1:16" ht="36" customHeight="1" x14ac:dyDescent="0.25">
      <c r="A1006" s="190" t="s">
        <v>3270</v>
      </c>
      <c r="B1006" s="189" t="s">
        <v>2931</v>
      </c>
      <c r="C1006" s="189" t="s">
        <v>165</v>
      </c>
      <c r="D1006" s="189">
        <v>2026</v>
      </c>
      <c r="E1006" s="189" t="s">
        <v>3058</v>
      </c>
      <c r="F1006" s="189" t="s">
        <v>3269</v>
      </c>
      <c r="G1006" s="170" t="s">
        <v>4</v>
      </c>
      <c r="H1006" s="32">
        <f>SUM(H1007:H1010)</f>
        <v>30</v>
      </c>
      <c r="I1006" s="32">
        <f t="shared" ref="I1006:N1006" si="213">SUM(I1007:I1010)</f>
        <v>0</v>
      </c>
      <c r="J1006" s="32">
        <f t="shared" si="213"/>
        <v>30</v>
      </c>
      <c r="K1006" s="32">
        <f t="shared" si="213"/>
        <v>0</v>
      </c>
      <c r="L1006" s="32">
        <f t="shared" si="213"/>
        <v>0</v>
      </c>
      <c r="M1006" s="32">
        <f t="shared" si="213"/>
        <v>0</v>
      </c>
      <c r="N1006" s="32">
        <f t="shared" si="213"/>
        <v>0</v>
      </c>
      <c r="O1006" s="189">
        <v>1140</v>
      </c>
      <c r="P1006" s="431"/>
    </row>
    <row r="1007" spans="1:16" x14ac:dyDescent="0.25">
      <c r="A1007" s="190"/>
      <c r="B1007" s="189"/>
      <c r="C1007" s="189"/>
      <c r="D1007" s="189"/>
      <c r="E1007" s="189"/>
      <c r="F1007" s="189"/>
      <c r="G1007" s="170" t="s">
        <v>6</v>
      </c>
      <c r="H1007" s="32">
        <f t="shared" si="208"/>
        <v>0</v>
      </c>
      <c r="I1007" s="32">
        <v>0</v>
      </c>
      <c r="J1007" s="116">
        <v>0</v>
      </c>
      <c r="K1007" s="32">
        <v>0</v>
      </c>
      <c r="L1007" s="32">
        <v>0</v>
      </c>
      <c r="M1007" s="32">
        <v>0</v>
      </c>
      <c r="N1007" s="32">
        <v>0</v>
      </c>
      <c r="O1007" s="189"/>
      <c r="P1007" s="431"/>
    </row>
    <row r="1008" spans="1:16" ht="36" x14ac:dyDescent="0.25">
      <c r="A1008" s="190"/>
      <c r="B1008" s="189"/>
      <c r="C1008" s="189"/>
      <c r="D1008" s="189"/>
      <c r="E1008" s="189"/>
      <c r="F1008" s="189"/>
      <c r="G1008" s="170" t="s">
        <v>7</v>
      </c>
      <c r="H1008" s="32">
        <f t="shared" si="208"/>
        <v>28.5</v>
      </c>
      <c r="I1008" s="32">
        <v>0</v>
      </c>
      <c r="J1008" s="32">
        <v>28.5</v>
      </c>
      <c r="K1008" s="32">
        <v>0</v>
      </c>
      <c r="L1008" s="32">
        <v>0</v>
      </c>
      <c r="M1008" s="32">
        <v>0</v>
      </c>
      <c r="N1008" s="32">
        <v>0</v>
      </c>
      <c r="O1008" s="189"/>
      <c r="P1008" s="431"/>
    </row>
    <row r="1009" spans="1:16" x14ac:dyDescent="0.25">
      <c r="A1009" s="190"/>
      <c r="B1009" s="189"/>
      <c r="C1009" s="189"/>
      <c r="D1009" s="189"/>
      <c r="E1009" s="189"/>
      <c r="F1009" s="189"/>
      <c r="G1009" s="170" t="s">
        <v>8</v>
      </c>
      <c r="H1009" s="32">
        <f t="shared" si="208"/>
        <v>1.5</v>
      </c>
      <c r="I1009" s="32">
        <v>0</v>
      </c>
      <c r="J1009" s="32">
        <v>1.5</v>
      </c>
      <c r="K1009" s="32">
        <v>0</v>
      </c>
      <c r="L1009" s="32">
        <v>0</v>
      </c>
      <c r="M1009" s="32">
        <v>0</v>
      </c>
      <c r="N1009" s="32">
        <v>0</v>
      </c>
      <c r="O1009" s="189"/>
      <c r="P1009" s="431"/>
    </row>
    <row r="1010" spans="1:16" ht="24" x14ac:dyDescent="0.25">
      <c r="A1010" s="190"/>
      <c r="B1010" s="189"/>
      <c r="C1010" s="189"/>
      <c r="D1010" s="189"/>
      <c r="E1010" s="189"/>
      <c r="F1010" s="189"/>
      <c r="G1010" s="170" t="s">
        <v>9</v>
      </c>
      <c r="H1010" s="32">
        <f t="shared" si="208"/>
        <v>0</v>
      </c>
      <c r="I1010" s="32">
        <v>0</v>
      </c>
      <c r="J1010" s="32">
        <v>0</v>
      </c>
      <c r="K1010" s="32">
        <v>0</v>
      </c>
      <c r="L1010" s="32">
        <v>0</v>
      </c>
      <c r="M1010" s="32">
        <v>0</v>
      </c>
      <c r="N1010" s="32">
        <v>0</v>
      </c>
      <c r="O1010" s="189"/>
      <c r="P1010" s="431"/>
    </row>
    <row r="1011" spans="1:16" ht="36" customHeight="1" x14ac:dyDescent="0.25">
      <c r="A1011" s="423" t="s">
        <v>4136</v>
      </c>
      <c r="B1011" s="189" t="s">
        <v>2931</v>
      </c>
      <c r="C1011" s="189" t="s">
        <v>165</v>
      </c>
      <c r="D1011" s="189">
        <v>2026</v>
      </c>
      <c r="E1011" s="189" t="s">
        <v>3271</v>
      </c>
      <c r="F1011" s="189" t="s">
        <v>3269</v>
      </c>
      <c r="G1011" s="170" t="s">
        <v>4</v>
      </c>
      <c r="H1011" s="32">
        <f>SUM(H1012:H1015)</f>
        <v>8</v>
      </c>
      <c r="I1011" s="32">
        <f t="shared" ref="I1011:N1011" si="214">SUM(I1012:I1015)</f>
        <v>0</v>
      </c>
      <c r="J1011" s="32">
        <f t="shared" si="214"/>
        <v>8</v>
      </c>
      <c r="K1011" s="32">
        <f t="shared" si="214"/>
        <v>0</v>
      </c>
      <c r="L1011" s="32">
        <f t="shared" si="214"/>
        <v>0</v>
      </c>
      <c r="M1011" s="32">
        <f t="shared" si="214"/>
        <v>0</v>
      </c>
      <c r="N1011" s="32">
        <f t="shared" si="214"/>
        <v>0</v>
      </c>
      <c r="O1011" s="189">
        <v>808</v>
      </c>
      <c r="P1011" s="189" t="s">
        <v>3265</v>
      </c>
    </row>
    <row r="1012" spans="1:16" x14ac:dyDescent="0.25">
      <c r="A1012" s="424"/>
      <c r="B1012" s="189"/>
      <c r="C1012" s="189"/>
      <c r="D1012" s="189"/>
      <c r="E1012" s="189"/>
      <c r="F1012" s="189"/>
      <c r="G1012" s="170" t="s">
        <v>6</v>
      </c>
      <c r="H1012" s="32">
        <f t="shared" si="208"/>
        <v>0</v>
      </c>
      <c r="I1012" s="32">
        <v>0</v>
      </c>
      <c r="J1012" s="32">
        <v>0</v>
      </c>
      <c r="K1012" s="32">
        <v>0</v>
      </c>
      <c r="L1012" s="32">
        <v>0</v>
      </c>
      <c r="M1012" s="32">
        <v>0</v>
      </c>
      <c r="N1012" s="32">
        <v>0</v>
      </c>
      <c r="O1012" s="189"/>
      <c r="P1012" s="189"/>
    </row>
    <row r="1013" spans="1:16" ht="36" x14ac:dyDescent="0.25">
      <c r="A1013" s="424"/>
      <c r="B1013" s="189"/>
      <c r="C1013" s="189"/>
      <c r="D1013" s="189"/>
      <c r="E1013" s="189"/>
      <c r="F1013" s="189"/>
      <c r="G1013" s="170" t="s">
        <v>7</v>
      </c>
      <c r="H1013" s="32">
        <f t="shared" si="208"/>
        <v>7.6</v>
      </c>
      <c r="I1013" s="32">
        <v>0</v>
      </c>
      <c r="J1013" s="32">
        <v>7.6</v>
      </c>
      <c r="K1013" s="32">
        <v>0</v>
      </c>
      <c r="L1013" s="32">
        <v>0</v>
      </c>
      <c r="M1013" s="32">
        <v>0</v>
      </c>
      <c r="N1013" s="32">
        <v>0</v>
      </c>
      <c r="O1013" s="189"/>
      <c r="P1013" s="189"/>
    </row>
    <row r="1014" spans="1:16" x14ac:dyDescent="0.25">
      <c r="A1014" s="424"/>
      <c r="B1014" s="189"/>
      <c r="C1014" s="189"/>
      <c r="D1014" s="189"/>
      <c r="E1014" s="189"/>
      <c r="F1014" s="189"/>
      <c r="G1014" s="170" t="s">
        <v>8</v>
      </c>
      <c r="H1014" s="32">
        <f t="shared" si="208"/>
        <v>0.4</v>
      </c>
      <c r="I1014" s="32">
        <v>0</v>
      </c>
      <c r="J1014" s="32">
        <v>0.4</v>
      </c>
      <c r="K1014" s="32">
        <v>0</v>
      </c>
      <c r="L1014" s="32">
        <v>0</v>
      </c>
      <c r="M1014" s="32">
        <v>0</v>
      </c>
      <c r="N1014" s="32">
        <v>0</v>
      </c>
      <c r="O1014" s="189"/>
      <c r="P1014" s="189"/>
    </row>
    <row r="1015" spans="1:16" ht="24" x14ac:dyDescent="0.25">
      <c r="A1015" s="425"/>
      <c r="B1015" s="189"/>
      <c r="C1015" s="189"/>
      <c r="D1015" s="189"/>
      <c r="E1015" s="189"/>
      <c r="F1015" s="189"/>
      <c r="G1015" s="170" t="s">
        <v>9</v>
      </c>
      <c r="H1015" s="32">
        <f t="shared" si="208"/>
        <v>0</v>
      </c>
      <c r="I1015" s="32">
        <v>0</v>
      </c>
      <c r="J1015" s="32">
        <v>0</v>
      </c>
      <c r="K1015" s="32">
        <v>0</v>
      </c>
      <c r="L1015" s="32">
        <v>0</v>
      </c>
      <c r="M1015" s="32">
        <v>0</v>
      </c>
      <c r="N1015" s="32">
        <v>0</v>
      </c>
      <c r="O1015" s="189"/>
      <c r="P1015" s="189"/>
    </row>
    <row r="1016" spans="1:16" ht="36" customHeight="1" x14ac:dyDescent="0.25">
      <c r="A1016" s="190" t="s">
        <v>3272</v>
      </c>
      <c r="B1016" s="189" t="s">
        <v>2931</v>
      </c>
      <c r="C1016" s="189" t="s">
        <v>165</v>
      </c>
      <c r="D1016" s="189">
        <v>2027</v>
      </c>
      <c r="E1016" s="189" t="s">
        <v>3273</v>
      </c>
      <c r="F1016" s="189" t="s">
        <v>3269</v>
      </c>
      <c r="G1016" s="170" t="s">
        <v>4</v>
      </c>
      <c r="H1016" s="32">
        <f>SUM(H1017:H1020)</f>
        <v>8</v>
      </c>
      <c r="I1016" s="32">
        <f t="shared" ref="I1016:N1016" si="215">SUM(I1017:I1020)</f>
        <v>0</v>
      </c>
      <c r="J1016" s="32">
        <f t="shared" si="215"/>
        <v>0</v>
      </c>
      <c r="K1016" s="32">
        <f t="shared" si="215"/>
        <v>8</v>
      </c>
      <c r="L1016" s="32">
        <f t="shared" si="215"/>
        <v>0</v>
      </c>
      <c r="M1016" s="32">
        <f t="shared" si="215"/>
        <v>0</v>
      </c>
      <c r="N1016" s="32">
        <f t="shared" si="215"/>
        <v>0</v>
      </c>
      <c r="O1016" s="189">
        <v>1315</v>
      </c>
      <c r="P1016" s="189" t="s">
        <v>3265</v>
      </c>
    </row>
    <row r="1017" spans="1:16" x14ac:dyDescent="0.25">
      <c r="A1017" s="190"/>
      <c r="B1017" s="189"/>
      <c r="C1017" s="189"/>
      <c r="D1017" s="189"/>
      <c r="E1017" s="189"/>
      <c r="F1017" s="189"/>
      <c r="G1017" s="170" t="s">
        <v>6</v>
      </c>
      <c r="H1017" s="32">
        <f t="shared" si="208"/>
        <v>0</v>
      </c>
      <c r="I1017" s="32">
        <v>0</v>
      </c>
      <c r="J1017" s="32">
        <v>0</v>
      </c>
      <c r="K1017" s="32">
        <v>0</v>
      </c>
      <c r="L1017" s="32">
        <v>0</v>
      </c>
      <c r="M1017" s="32">
        <v>0</v>
      </c>
      <c r="N1017" s="32">
        <v>0</v>
      </c>
      <c r="O1017" s="189"/>
      <c r="P1017" s="189"/>
    </row>
    <row r="1018" spans="1:16" ht="36" x14ac:dyDescent="0.25">
      <c r="A1018" s="190"/>
      <c r="B1018" s="189"/>
      <c r="C1018" s="189"/>
      <c r="D1018" s="189"/>
      <c r="E1018" s="189"/>
      <c r="F1018" s="189"/>
      <c r="G1018" s="170" t="s">
        <v>7</v>
      </c>
      <c r="H1018" s="32">
        <f t="shared" si="208"/>
        <v>7.6</v>
      </c>
      <c r="I1018" s="32">
        <v>0</v>
      </c>
      <c r="J1018" s="32">
        <v>0</v>
      </c>
      <c r="K1018" s="32">
        <v>7.6</v>
      </c>
      <c r="L1018" s="32">
        <v>0</v>
      </c>
      <c r="M1018" s="32">
        <v>0</v>
      </c>
      <c r="N1018" s="32">
        <v>0</v>
      </c>
      <c r="O1018" s="189"/>
      <c r="P1018" s="189"/>
    </row>
    <row r="1019" spans="1:16" x14ac:dyDescent="0.25">
      <c r="A1019" s="190"/>
      <c r="B1019" s="189"/>
      <c r="C1019" s="189"/>
      <c r="D1019" s="189"/>
      <c r="E1019" s="189"/>
      <c r="F1019" s="189"/>
      <c r="G1019" s="170" t="s">
        <v>8</v>
      </c>
      <c r="H1019" s="32">
        <f t="shared" si="208"/>
        <v>0.4</v>
      </c>
      <c r="I1019" s="32">
        <v>0</v>
      </c>
      <c r="J1019" s="32">
        <v>0</v>
      </c>
      <c r="K1019" s="32">
        <v>0.4</v>
      </c>
      <c r="L1019" s="32">
        <v>0</v>
      </c>
      <c r="M1019" s="32">
        <v>0</v>
      </c>
      <c r="N1019" s="32">
        <v>0</v>
      </c>
      <c r="O1019" s="189"/>
      <c r="P1019" s="189"/>
    </row>
    <row r="1020" spans="1:16" ht="24" x14ac:dyDescent="0.25">
      <c r="A1020" s="190"/>
      <c r="B1020" s="189"/>
      <c r="C1020" s="189"/>
      <c r="D1020" s="189"/>
      <c r="E1020" s="189"/>
      <c r="F1020" s="189"/>
      <c r="G1020" s="170" t="s">
        <v>9</v>
      </c>
      <c r="H1020" s="32">
        <f t="shared" si="208"/>
        <v>0</v>
      </c>
      <c r="I1020" s="32">
        <v>0</v>
      </c>
      <c r="J1020" s="32">
        <v>0</v>
      </c>
      <c r="K1020" s="32">
        <v>0</v>
      </c>
      <c r="L1020" s="32">
        <v>0</v>
      </c>
      <c r="M1020" s="32">
        <v>0</v>
      </c>
      <c r="N1020" s="32">
        <v>0</v>
      </c>
      <c r="O1020" s="189"/>
      <c r="P1020" s="189"/>
    </row>
    <row r="1021" spans="1:16" ht="36" customHeight="1" x14ac:dyDescent="0.25">
      <c r="A1021" s="190" t="s">
        <v>3274</v>
      </c>
      <c r="B1021" s="189" t="s">
        <v>2931</v>
      </c>
      <c r="C1021" s="189" t="s">
        <v>165</v>
      </c>
      <c r="D1021" s="189">
        <v>2028</v>
      </c>
      <c r="E1021" s="189" t="s">
        <v>3275</v>
      </c>
      <c r="F1021" s="189" t="s">
        <v>3269</v>
      </c>
      <c r="G1021" s="170" t="s">
        <v>4</v>
      </c>
      <c r="H1021" s="32">
        <f>SUM(H1022:H1025)</f>
        <v>8</v>
      </c>
      <c r="I1021" s="32">
        <f t="shared" ref="I1021:N1021" si="216">SUM(I1022:I1025)</f>
        <v>0</v>
      </c>
      <c r="J1021" s="32">
        <f t="shared" si="216"/>
        <v>0</v>
      </c>
      <c r="K1021" s="32">
        <f t="shared" si="216"/>
        <v>0</v>
      </c>
      <c r="L1021" s="32">
        <f t="shared" si="216"/>
        <v>8</v>
      </c>
      <c r="M1021" s="32">
        <f t="shared" si="216"/>
        <v>0</v>
      </c>
      <c r="N1021" s="32">
        <f t="shared" si="216"/>
        <v>0</v>
      </c>
      <c r="O1021" s="189">
        <v>491</v>
      </c>
      <c r="P1021" s="189" t="s">
        <v>3265</v>
      </c>
    </row>
    <row r="1022" spans="1:16" x14ac:dyDescent="0.25">
      <c r="A1022" s="190"/>
      <c r="B1022" s="189"/>
      <c r="C1022" s="189"/>
      <c r="D1022" s="189"/>
      <c r="E1022" s="189"/>
      <c r="F1022" s="189"/>
      <c r="G1022" s="170" t="s">
        <v>6</v>
      </c>
      <c r="H1022" s="32">
        <f t="shared" si="208"/>
        <v>0</v>
      </c>
      <c r="I1022" s="32">
        <v>0</v>
      </c>
      <c r="J1022" s="32">
        <v>0</v>
      </c>
      <c r="K1022" s="32">
        <v>0</v>
      </c>
      <c r="L1022" s="32">
        <v>0</v>
      </c>
      <c r="M1022" s="32">
        <v>0</v>
      </c>
      <c r="N1022" s="32">
        <v>0</v>
      </c>
      <c r="O1022" s="189"/>
      <c r="P1022" s="189"/>
    </row>
    <row r="1023" spans="1:16" ht="36" x14ac:dyDescent="0.25">
      <c r="A1023" s="190"/>
      <c r="B1023" s="189"/>
      <c r="C1023" s="189"/>
      <c r="D1023" s="189"/>
      <c r="E1023" s="189"/>
      <c r="F1023" s="189"/>
      <c r="G1023" s="170" t="s">
        <v>7</v>
      </c>
      <c r="H1023" s="32">
        <f t="shared" si="208"/>
        <v>7.6</v>
      </c>
      <c r="I1023" s="32">
        <v>0</v>
      </c>
      <c r="J1023" s="32">
        <v>0</v>
      </c>
      <c r="K1023" s="32">
        <v>0</v>
      </c>
      <c r="L1023" s="32">
        <v>7.6</v>
      </c>
      <c r="M1023" s="32">
        <v>0</v>
      </c>
      <c r="N1023" s="32">
        <v>0</v>
      </c>
      <c r="O1023" s="189"/>
      <c r="P1023" s="189"/>
    </row>
    <row r="1024" spans="1:16" x14ac:dyDescent="0.25">
      <c r="A1024" s="190"/>
      <c r="B1024" s="189"/>
      <c r="C1024" s="189"/>
      <c r="D1024" s="189"/>
      <c r="E1024" s="189"/>
      <c r="F1024" s="189"/>
      <c r="G1024" s="170" t="s">
        <v>8</v>
      </c>
      <c r="H1024" s="32">
        <f t="shared" si="208"/>
        <v>0.4</v>
      </c>
      <c r="I1024" s="32">
        <v>0</v>
      </c>
      <c r="J1024" s="32">
        <v>0</v>
      </c>
      <c r="K1024" s="32">
        <v>0</v>
      </c>
      <c r="L1024" s="32">
        <v>0.4</v>
      </c>
      <c r="M1024" s="32">
        <v>0</v>
      </c>
      <c r="N1024" s="32">
        <v>0</v>
      </c>
      <c r="O1024" s="189"/>
      <c r="P1024" s="189"/>
    </row>
    <row r="1025" spans="1:16" ht="24" x14ac:dyDescent="0.25">
      <c r="A1025" s="190"/>
      <c r="B1025" s="189"/>
      <c r="C1025" s="189"/>
      <c r="D1025" s="189"/>
      <c r="E1025" s="189"/>
      <c r="F1025" s="189"/>
      <c r="G1025" s="170" t="s">
        <v>9</v>
      </c>
      <c r="H1025" s="32">
        <f t="shared" si="208"/>
        <v>0</v>
      </c>
      <c r="I1025" s="32">
        <v>0</v>
      </c>
      <c r="J1025" s="32">
        <v>0</v>
      </c>
      <c r="K1025" s="32">
        <v>0</v>
      </c>
      <c r="L1025" s="32">
        <v>0</v>
      </c>
      <c r="M1025" s="32">
        <v>0</v>
      </c>
      <c r="N1025" s="32">
        <v>0</v>
      </c>
      <c r="O1025" s="189"/>
      <c r="P1025" s="189"/>
    </row>
    <row r="1026" spans="1:16" ht="36" customHeight="1" x14ac:dyDescent="0.25">
      <c r="A1026" s="423" t="s">
        <v>4137</v>
      </c>
      <c r="B1026" s="189" t="s">
        <v>2931</v>
      </c>
      <c r="C1026" s="189" t="s">
        <v>165</v>
      </c>
      <c r="D1026" s="189">
        <v>2027</v>
      </c>
      <c r="E1026" s="189" t="s">
        <v>3210</v>
      </c>
      <c r="F1026" s="189" t="s">
        <v>3269</v>
      </c>
      <c r="G1026" s="170" t="s">
        <v>4</v>
      </c>
      <c r="H1026" s="32">
        <f>SUM(H1027:H1030)</f>
        <v>60</v>
      </c>
      <c r="I1026" s="32">
        <f t="shared" ref="I1026:N1026" si="217">SUM(I1027:I1030)</f>
        <v>0</v>
      </c>
      <c r="J1026" s="32">
        <f t="shared" si="217"/>
        <v>0</v>
      </c>
      <c r="K1026" s="32">
        <f t="shared" si="217"/>
        <v>60</v>
      </c>
      <c r="L1026" s="32">
        <f t="shared" si="217"/>
        <v>0</v>
      </c>
      <c r="M1026" s="32">
        <f t="shared" si="217"/>
        <v>0</v>
      </c>
      <c r="N1026" s="32">
        <f t="shared" si="217"/>
        <v>0</v>
      </c>
      <c r="O1026" s="189">
        <v>900</v>
      </c>
      <c r="P1026" s="189" t="s">
        <v>3265</v>
      </c>
    </row>
    <row r="1027" spans="1:16" x14ac:dyDescent="0.25">
      <c r="A1027" s="424"/>
      <c r="B1027" s="189"/>
      <c r="C1027" s="189"/>
      <c r="D1027" s="189"/>
      <c r="E1027" s="189"/>
      <c r="F1027" s="189"/>
      <c r="G1027" s="170" t="s">
        <v>6</v>
      </c>
      <c r="H1027" s="32">
        <f t="shared" si="208"/>
        <v>0</v>
      </c>
      <c r="I1027" s="32">
        <v>0</v>
      </c>
      <c r="J1027" s="32">
        <v>0</v>
      </c>
      <c r="K1027" s="32">
        <v>0</v>
      </c>
      <c r="L1027" s="32">
        <v>0</v>
      </c>
      <c r="M1027" s="32">
        <v>0</v>
      </c>
      <c r="N1027" s="32">
        <v>0</v>
      </c>
      <c r="O1027" s="189"/>
      <c r="P1027" s="189"/>
    </row>
    <row r="1028" spans="1:16" ht="36" x14ac:dyDescent="0.25">
      <c r="A1028" s="424"/>
      <c r="B1028" s="189"/>
      <c r="C1028" s="189"/>
      <c r="D1028" s="189"/>
      <c r="E1028" s="189"/>
      <c r="F1028" s="189"/>
      <c r="G1028" s="170" t="s">
        <v>7</v>
      </c>
      <c r="H1028" s="32">
        <f t="shared" si="208"/>
        <v>57</v>
      </c>
      <c r="I1028" s="32">
        <v>0</v>
      </c>
      <c r="J1028" s="32">
        <v>0</v>
      </c>
      <c r="K1028" s="32">
        <v>57</v>
      </c>
      <c r="L1028" s="32">
        <v>0</v>
      </c>
      <c r="M1028" s="32">
        <v>0</v>
      </c>
      <c r="N1028" s="32">
        <v>0</v>
      </c>
      <c r="O1028" s="189"/>
      <c r="P1028" s="189"/>
    </row>
    <row r="1029" spans="1:16" x14ac:dyDescent="0.25">
      <c r="A1029" s="424"/>
      <c r="B1029" s="189"/>
      <c r="C1029" s="189"/>
      <c r="D1029" s="189"/>
      <c r="E1029" s="189"/>
      <c r="F1029" s="189"/>
      <c r="G1029" s="170" t="s">
        <v>8</v>
      </c>
      <c r="H1029" s="32">
        <f t="shared" si="208"/>
        <v>3</v>
      </c>
      <c r="I1029" s="32">
        <v>0</v>
      </c>
      <c r="J1029" s="32">
        <v>0</v>
      </c>
      <c r="K1029" s="32">
        <v>3</v>
      </c>
      <c r="L1029" s="32">
        <v>0</v>
      </c>
      <c r="M1029" s="32">
        <v>0</v>
      </c>
      <c r="N1029" s="32">
        <v>0</v>
      </c>
      <c r="O1029" s="189"/>
      <c r="P1029" s="189"/>
    </row>
    <row r="1030" spans="1:16" ht="24" x14ac:dyDescent="0.25">
      <c r="A1030" s="425"/>
      <c r="B1030" s="189"/>
      <c r="C1030" s="189"/>
      <c r="D1030" s="189"/>
      <c r="E1030" s="189"/>
      <c r="F1030" s="189"/>
      <c r="G1030" s="170" t="s">
        <v>9</v>
      </c>
      <c r="H1030" s="32">
        <f t="shared" si="208"/>
        <v>0</v>
      </c>
      <c r="I1030" s="32">
        <v>0</v>
      </c>
      <c r="J1030" s="32">
        <v>0</v>
      </c>
      <c r="K1030" s="32">
        <v>0</v>
      </c>
      <c r="L1030" s="32">
        <v>0</v>
      </c>
      <c r="M1030" s="32">
        <v>0</v>
      </c>
      <c r="N1030" s="32">
        <v>0</v>
      </c>
      <c r="O1030" s="189"/>
      <c r="P1030" s="189"/>
    </row>
    <row r="1031" spans="1:16" ht="36" customHeight="1" x14ac:dyDescent="0.25">
      <c r="A1031" s="423" t="s">
        <v>4138</v>
      </c>
      <c r="B1031" s="189" t="s">
        <v>2931</v>
      </c>
      <c r="C1031" s="189" t="s">
        <v>165</v>
      </c>
      <c r="D1031" s="189">
        <v>2029</v>
      </c>
      <c r="E1031" s="189" t="s">
        <v>3276</v>
      </c>
      <c r="F1031" s="189" t="s">
        <v>3269</v>
      </c>
      <c r="G1031" s="170" t="s">
        <v>4</v>
      </c>
      <c r="H1031" s="32">
        <f>SUM(H1032:H1035)</f>
        <v>30</v>
      </c>
      <c r="I1031" s="32">
        <f t="shared" ref="I1031:N1031" si="218">SUM(I1032:I1035)</f>
        <v>0</v>
      </c>
      <c r="J1031" s="32">
        <f t="shared" si="218"/>
        <v>0</v>
      </c>
      <c r="K1031" s="32">
        <f t="shared" si="218"/>
        <v>0</v>
      </c>
      <c r="L1031" s="32">
        <f t="shared" si="218"/>
        <v>0</v>
      </c>
      <c r="M1031" s="32">
        <f t="shared" si="218"/>
        <v>30</v>
      </c>
      <c r="N1031" s="32">
        <f t="shared" si="218"/>
        <v>0</v>
      </c>
      <c r="O1031" s="189">
        <v>165</v>
      </c>
      <c r="P1031" s="189" t="s">
        <v>3265</v>
      </c>
    </row>
    <row r="1032" spans="1:16" x14ac:dyDescent="0.25">
      <c r="A1032" s="424"/>
      <c r="B1032" s="189"/>
      <c r="C1032" s="189"/>
      <c r="D1032" s="189"/>
      <c r="E1032" s="189"/>
      <c r="F1032" s="189"/>
      <c r="G1032" s="170" t="s">
        <v>6</v>
      </c>
      <c r="H1032" s="32">
        <f t="shared" si="208"/>
        <v>0</v>
      </c>
      <c r="I1032" s="32">
        <v>0</v>
      </c>
      <c r="J1032" s="32">
        <v>0</v>
      </c>
      <c r="K1032" s="32">
        <v>0</v>
      </c>
      <c r="L1032" s="32">
        <v>0</v>
      </c>
      <c r="M1032" s="32">
        <v>0</v>
      </c>
      <c r="N1032" s="32">
        <v>0</v>
      </c>
      <c r="O1032" s="189"/>
      <c r="P1032" s="189"/>
    </row>
    <row r="1033" spans="1:16" ht="36" x14ac:dyDescent="0.25">
      <c r="A1033" s="424"/>
      <c r="B1033" s="189"/>
      <c r="C1033" s="189"/>
      <c r="D1033" s="189"/>
      <c r="E1033" s="189"/>
      <c r="F1033" s="189"/>
      <c r="G1033" s="170" t="s">
        <v>7</v>
      </c>
      <c r="H1033" s="32">
        <f t="shared" si="208"/>
        <v>28.5</v>
      </c>
      <c r="I1033" s="32">
        <v>0</v>
      </c>
      <c r="J1033" s="32">
        <v>0</v>
      </c>
      <c r="K1033" s="32">
        <v>0</v>
      </c>
      <c r="L1033" s="32">
        <v>0</v>
      </c>
      <c r="M1033" s="32">
        <v>28.5</v>
      </c>
      <c r="N1033" s="32">
        <v>0</v>
      </c>
      <c r="O1033" s="189"/>
      <c r="P1033" s="189"/>
    </row>
    <row r="1034" spans="1:16" x14ac:dyDescent="0.25">
      <c r="A1034" s="424"/>
      <c r="B1034" s="189"/>
      <c r="C1034" s="189"/>
      <c r="D1034" s="189"/>
      <c r="E1034" s="189"/>
      <c r="F1034" s="189"/>
      <c r="G1034" s="170" t="s">
        <v>8</v>
      </c>
      <c r="H1034" s="32">
        <f t="shared" si="208"/>
        <v>1.5</v>
      </c>
      <c r="I1034" s="32">
        <v>0</v>
      </c>
      <c r="J1034" s="32">
        <v>0</v>
      </c>
      <c r="K1034" s="32">
        <v>0</v>
      </c>
      <c r="L1034" s="32">
        <v>0</v>
      </c>
      <c r="M1034" s="32">
        <v>1.5</v>
      </c>
      <c r="N1034" s="32">
        <v>0</v>
      </c>
      <c r="O1034" s="189"/>
      <c r="P1034" s="189"/>
    </row>
    <row r="1035" spans="1:16" ht="24" x14ac:dyDescent="0.25">
      <c r="A1035" s="425"/>
      <c r="B1035" s="189"/>
      <c r="C1035" s="189"/>
      <c r="D1035" s="189"/>
      <c r="E1035" s="189"/>
      <c r="F1035" s="189"/>
      <c r="G1035" s="170" t="s">
        <v>9</v>
      </c>
      <c r="H1035" s="32">
        <f t="shared" si="208"/>
        <v>0</v>
      </c>
      <c r="I1035" s="32">
        <v>0</v>
      </c>
      <c r="J1035" s="32">
        <v>0</v>
      </c>
      <c r="K1035" s="32">
        <v>0</v>
      </c>
      <c r="L1035" s="32">
        <v>0</v>
      </c>
      <c r="M1035" s="32">
        <v>0</v>
      </c>
      <c r="N1035" s="32">
        <v>0</v>
      </c>
      <c r="O1035" s="189"/>
      <c r="P1035" s="189"/>
    </row>
    <row r="1036" spans="1:16" ht="36" customHeight="1" x14ac:dyDescent="0.25">
      <c r="A1036" s="423" t="s">
        <v>4139</v>
      </c>
      <c r="B1036" s="189" t="s">
        <v>2931</v>
      </c>
      <c r="C1036" s="189" t="s">
        <v>165</v>
      </c>
      <c r="D1036" s="189">
        <v>2026</v>
      </c>
      <c r="E1036" s="189" t="s">
        <v>3276</v>
      </c>
      <c r="F1036" s="189" t="s">
        <v>3269</v>
      </c>
      <c r="G1036" s="170" t="s">
        <v>4</v>
      </c>
      <c r="H1036" s="32">
        <f>SUM(H1037:H1040)</f>
        <v>30</v>
      </c>
      <c r="I1036" s="32">
        <f t="shared" ref="I1036:N1036" si="219">SUM(I1037:I1040)</f>
        <v>0</v>
      </c>
      <c r="J1036" s="32">
        <f t="shared" si="219"/>
        <v>30</v>
      </c>
      <c r="K1036" s="32">
        <f t="shared" si="219"/>
        <v>0</v>
      </c>
      <c r="L1036" s="32">
        <f t="shared" si="219"/>
        <v>0</v>
      </c>
      <c r="M1036" s="32">
        <f t="shared" si="219"/>
        <v>0</v>
      </c>
      <c r="N1036" s="32">
        <f t="shared" si="219"/>
        <v>0</v>
      </c>
      <c r="O1036" s="189">
        <v>343</v>
      </c>
      <c r="P1036" s="189" t="s">
        <v>3265</v>
      </c>
    </row>
    <row r="1037" spans="1:16" x14ac:dyDescent="0.25">
      <c r="A1037" s="424"/>
      <c r="B1037" s="189"/>
      <c r="C1037" s="189"/>
      <c r="D1037" s="189"/>
      <c r="E1037" s="189"/>
      <c r="F1037" s="189"/>
      <c r="G1037" s="170" t="s">
        <v>6</v>
      </c>
      <c r="H1037" s="32">
        <f t="shared" si="208"/>
        <v>0</v>
      </c>
      <c r="I1037" s="32">
        <v>0</v>
      </c>
      <c r="J1037" s="32">
        <v>0</v>
      </c>
      <c r="K1037" s="32">
        <v>0</v>
      </c>
      <c r="L1037" s="32">
        <v>0</v>
      </c>
      <c r="M1037" s="32">
        <v>0</v>
      </c>
      <c r="N1037" s="32">
        <v>0</v>
      </c>
      <c r="O1037" s="189"/>
      <c r="P1037" s="189"/>
    </row>
    <row r="1038" spans="1:16" ht="36" x14ac:dyDescent="0.25">
      <c r="A1038" s="424"/>
      <c r="B1038" s="189"/>
      <c r="C1038" s="189"/>
      <c r="D1038" s="189"/>
      <c r="E1038" s="189"/>
      <c r="F1038" s="189"/>
      <c r="G1038" s="170" t="s">
        <v>7</v>
      </c>
      <c r="H1038" s="32">
        <f t="shared" si="208"/>
        <v>28.5</v>
      </c>
      <c r="I1038" s="32">
        <v>0</v>
      </c>
      <c r="J1038" s="32">
        <v>28.5</v>
      </c>
      <c r="K1038" s="32">
        <v>0</v>
      </c>
      <c r="L1038" s="32">
        <v>0</v>
      </c>
      <c r="M1038" s="32">
        <v>0</v>
      </c>
      <c r="N1038" s="32">
        <v>0</v>
      </c>
      <c r="O1038" s="189"/>
      <c r="P1038" s="189"/>
    </row>
    <row r="1039" spans="1:16" x14ac:dyDescent="0.25">
      <c r="A1039" s="424"/>
      <c r="B1039" s="189"/>
      <c r="C1039" s="189"/>
      <c r="D1039" s="189"/>
      <c r="E1039" s="189"/>
      <c r="F1039" s="189"/>
      <c r="G1039" s="170" t="s">
        <v>8</v>
      </c>
      <c r="H1039" s="32">
        <f t="shared" si="208"/>
        <v>1.5</v>
      </c>
      <c r="I1039" s="32">
        <v>0</v>
      </c>
      <c r="J1039" s="32">
        <v>1.5</v>
      </c>
      <c r="K1039" s="32">
        <v>0</v>
      </c>
      <c r="L1039" s="32">
        <v>0</v>
      </c>
      <c r="M1039" s="32">
        <v>0</v>
      </c>
      <c r="N1039" s="32">
        <v>0</v>
      </c>
      <c r="O1039" s="189"/>
      <c r="P1039" s="189"/>
    </row>
    <row r="1040" spans="1:16" ht="24" x14ac:dyDescent="0.25">
      <c r="A1040" s="425"/>
      <c r="B1040" s="189"/>
      <c r="C1040" s="189"/>
      <c r="D1040" s="189"/>
      <c r="E1040" s="189"/>
      <c r="F1040" s="189"/>
      <c r="G1040" s="170" t="s">
        <v>9</v>
      </c>
      <c r="H1040" s="32">
        <f t="shared" si="208"/>
        <v>0</v>
      </c>
      <c r="I1040" s="32">
        <v>0</v>
      </c>
      <c r="J1040" s="32">
        <v>0</v>
      </c>
      <c r="K1040" s="32">
        <v>0</v>
      </c>
      <c r="L1040" s="32">
        <v>0</v>
      </c>
      <c r="M1040" s="32">
        <v>0</v>
      </c>
      <c r="N1040" s="32">
        <v>0</v>
      </c>
      <c r="O1040" s="189"/>
      <c r="P1040" s="189"/>
    </row>
    <row r="1041" spans="1:16" ht="36" customHeight="1" x14ac:dyDescent="0.25">
      <c r="A1041" s="190" t="s">
        <v>3277</v>
      </c>
      <c r="B1041" s="189" t="s">
        <v>2931</v>
      </c>
      <c r="C1041" s="189" t="s">
        <v>165</v>
      </c>
      <c r="D1041" s="189">
        <v>2029</v>
      </c>
      <c r="E1041" s="189" t="s">
        <v>3273</v>
      </c>
      <c r="F1041" s="189" t="s">
        <v>3269</v>
      </c>
      <c r="G1041" s="170" t="s">
        <v>4</v>
      </c>
      <c r="H1041" s="32">
        <f>SUM(H1042:H1045)</f>
        <v>8</v>
      </c>
      <c r="I1041" s="32">
        <f t="shared" ref="I1041:N1041" si="220">SUM(I1042:I1045)</f>
        <v>0</v>
      </c>
      <c r="J1041" s="32">
        <f t="shared" si="220"/>
        <v>0</v>
      </c>
      <c r="K1041" s="32">
        <f t="shared" si="220"/>
        <v>0</v>
      </c>
      <c r="L1041" s="32">
        <f t="shared" si="220"/>
        <v>0</v>
      </c>
      <c r="M1041" s="32">
        <f t="shared" si="220"/>
        <v>8</v>
      </c>
      <c r="N1041" s="32">
        <f t="shared" si="220"/>
        <v>0</v>
      </c>
      <c r="O1041" s="189">
        <v>1140</v>
      </c>
      <c r="P1041" s="189" t="s">
        <v>3265</v>
      </c>
    </row>
    <row r="1042" spans="1:16" x14ac:dyDescent="0.25">
      <c r="A1042" s="190"/>
      <c r="B1042" s="189"/>
      <c r="C1042" s="189"/>
      <c r="D1042" s="189"/>
      <c r="E1042" s="189"/>
      <c r="F1042" s="189"/>
      <c r="G1042" s="170" t="s">
        <v>6</v>
      </c>
      <c r="H1042" s="32">
        <f t="shared" si="208"/>
        <v>0</v>
      </c>
      <c r="I1042" s="32">
        <v>0</v>
      </c>
      <c r="J1042" s="32">
        <v>0</v>
      </c>
      <c r="K1042" s="32">
        <v>0</v>
      </c>
      <c r="L1042" s="32">
        <v>0</v>
      </c>
      <c r="M1042" s="32">
        <v>0</v>
      </c>
      <c r="N1042" s="32">
        <v>0</v>
      </c>
      <c r="O1042" s="189"/>
      <c r="P1042" s="189"/>
    </row>
    <row r="1043" spans="1:16" ht="36" x14ac:dyDescent="0.25">
      <c r="A1043" s="190"/>
      <c r="B1043" s="189"/>
      <c r="C1043" s="189"/>
      <c r="D1043" s="189"/>
      <c r="E1043" s="189"/>
      <c r="F1043" s="189"/>
      <c r="G1043" s="170" t="s">
        <v>7</v>
      </c>
      <c r="H1043" s="32">
        <f t="shared" si="208"/>
        <v>7.6</v>
      </c>
      <c r="I1043" s="32">
        <v>0</v>
      </c>
      <c r="J1043" s="32">
        <v>0</v>
      </c>
      <c r="K1043" s="32">
        <v>0</v>
      </c>
      <c r="L1043" s="32">
        <v>0</v>
      </c>
      <c r="M1043" s="32">
        <v>7.6</v>
      </c>
      <c r="N1043" s="32">
        <v>0</v>
      </c>
      <c r="O1043" s="189"/>
      <c r="P1043" s="189"/>
    </row>
    <row r="1044" spans="1:16" x14ac:dyDescent="0.25">
      <c r="A1044" s="190"/>
      <c r="B1044" s="189"/>
      <c r="C1044" s="189"/>
      <c r="D1044" s="189"/>
      <c r="E1044" s="189"/>
      <c r="F1044" s="189"/>
      <c r="G1044" s="170" t="s">
        <v>8</v>
      </c>
      <c r="H1044" s="32">
        <f t="shared" si="208"/>
        <v>0.4</v>
      </c>
      <c r="I1044" s="32">
        <v>0</v>
      </c>
      <c r="J1044" s="32">
        <v>0</v>
      </c>
      <c r="K1044" s="32">
        <v>0</v>
      </c>
      <c r="L1044" s="32">
        <v>0</v>
      </c>
      <c r="M1044" s="32">
        <v>0.4</v>
      </c>
      <c r="N1044" s="32">
        <v>0</v>
      </c>
      <c r="O1044" s="189"/>
      <c r="P1044" s="189"/>
    </row>
    <row r="1045" spans="1:16" ht="24" x14ac:dyDescent="0.25">
      <c r="A1045" s="190"/>
      <c r="B1045" s="189"/>
      <c r="C1045" s="189"/>
      <c r="D1045" s="189"/>
      <c r="E1045" s="189"/>
      <c r="F1045" s="189"/>
      <c r="G1045" s="170" t="s">
        <v>9</v>
      </c>
      <c r="H1045" s="32">
        <f t="shared" si="208"/>
        <v>0</v>
      </c>
      <c r="I1045" s="32">
        <v>0</v>
      </c>
      <c r="J1045" s="32">
        <v>0</v>
      </c>
      <c r="K1045" s="32">
        <v>0</v>
      </c>
      <c r="L1045" s="32">
        <v>0</v>
      </c>
      <c r="M1045" s="32">
        <v>0</v>
      </c>
      <c r="N1045" s="32">
        <v>0</v>
      </c>
      <c r="O1045" s="189"/>
      <c r="P1045" s="189"/>
    </row>
    <row r="1046" spans="1:16" ht="36" x14ac:dyDescent="0.25">
      <c r="A1046" s="208" t="s">
        <v>125</v>
      </c>
      <c r="B1046" s="208"/>
      <c r="C1046" s="208"/>
      <c r="D1046" s="208"/>
      <c r="E1046" s="208"/>
      <c r="F1046" s="208"/>
      <c r="G1046" s="150" t="s">
        <v>4</v>
      </c>
      <c r="H1046" s="37">
        <f t="shared" ref="H1046:N1046" si="221">SUM(H1047:H1050)</f>
        <v>307.09999999999997</v>
      </c>
      <c r="I1046" s="37">
        <f t="shared" si="221"/>
        <v>70</v>
      </c>
      <c r="J1046" s="37">
        <f t="shared" si="221"/>
        <v>78</v>
      </c>
      <c r="K1046" s="37">
        <f t="shared" si="221"/>
        <v>98</v>
      </c>
      <c r="L1046" s="37">
        <f t="shared" si="221"/>
        <v>8</v>
      </c>
      <c r="M1046" s="37">
        <f t="shared" si="221"/>
        <v>53.1</v>
      </c>
      <c r="N1046" s="37">
        <f t="shared" si="221"/>
        <v>0</v>
      </c>
      <c r="O1046" s="189"/>
      <c r="P1046" s="189"/>
    </row>
    <row r="1047" spans="1:16" ht="24" x14ac:dyDescent="0.25">
      <c r="A1047" s="208"/>
      <c r="B1047" s="208"/>
      <c r="C1047" s="208"/>
      <c r="D1047" s="208"/>
      <c r="E1047" s="208"/>
      <c r="F1047" s="208"/>
      <c r="G1047" s="150" t="s">
        <v>6</v>
      </c>
      <c r="H1047" s="37">
        <f>SUM(I1047:N1047)</f>
        <v>0</v>
      </c>
      <c r="I1047" s="37">
        <f t="shared" ref="I1047:N1050" si="222">I982+I987+I992+I997+I1002+I1007+I1012+I1017+I1022+I1027+I1032+I1037+I1042</f>
        <v>0</v>
      </c>
      <c r="J1047" s="37">
        <f t="shared" si="222"/>
        <v>0</v>
      </c>
      <c r="K1047" s="37">
        <f t="shared" si="222"/>
        <v>0</v>
      </c>
      <c r="L1047" s="37">
        <f t="shared" si="222"/>
        <v>0</v>
      </c>
      <c r="M1047" s="37">
        <f t="shared" si="222"/>
        <v>0</v>
      </c>
      <c r="N1047" s="37">
        <f t="shared" si="222"/>
        <v>0</v>
      </c>
      <c r="O1047" s="189"/>
      <c r="P1047" s="189"/>
    </row>
    <row r="1048" spans="1:16" ht="36" x14ac:dyDescent="0.25">
      <c r="A1048" s="208"/>
      <c r="B1048" s="208"/>
      <c r="C1048" s="208"/>
      <c r="D1048" s="208"/>
      <c r="E1048" s="208"/>
      <c r="F1048" s="208"/>
      <c r="G1048" s="150" t="s">
        <v>7</v>
      </c>
      <c r="H1048" s="37">
        <f>SUM(I1048:N1048)</f>
        <v>291.7</v>
      </c>
      <c r="I1048" s="37">
        <f t="shared" si="222"/>
        <v>66.5</v>
      </c>
      <c r="J1048" s="37">
        <f t="shared" si="222"/>
        <v>74.099999999999994</v>
      </c>
      <c r="K1048" s="37">
        <f t="shared" si="222"/>
        <v>93.1</v>
      </c>
      <c r="L1048" s="37">
        <f t="shared" si="222"/>
        <v>7.6</v>
      </c>
      <c r="M1048" s="37">
        <f t="shared" si="222"/>
        <v>50.4</v>
      </c>
      <c r="N1048" s="37">
        <f t="shared" si="222"/>
        <v>0</v>
      </c>
      <c r="O1048" s="189"/>
      <c r="P1048" s="189"/>
    </row>
    <row r="1049" spans="1:16" x14ac:dyDescent="0.25">
      <c r="A1049" s="208"/>
      <c r="B1049" s="208"/>
      <c r="C1049" s="208"/>
      <c r="D1049" s="208"/>
      <c r="E1049" s="208"/>
      <c r="F1049" s="208"/>
      <c r="G1049" s="150" t="s">
        <v>8</v>
      </c>
      <c r="H1049" s="37">
        <f>SUM(I1049:N1049)</f>
        <v>15.4</v>
      </c>
      <c r="I1049" s="37">
        <f t="shared" si="222"/>
        <v>3.5</v>
      </c>
      <c r="J1049" s="37">
        <f t="shared" si="222"/>
        <v>3.9</v>
      </c>
      <c r="K1049" s="37">
        <f t="shared" si="222"/>
        <v>4.9000000000000004</v>
      </c>
      <c r="L1049" s="37">
        <f t="shared" si="222"/>
        <v>0.4</v>
      </c>
      <c r="M1049" s="37">
        <f t="shared" si="222"/>
        <v>2.6999999999999997</v>
      </c>
      <c r="N1049" s="37">
        <f t="shared" si="222"/>
        <v>0</v>
      </c>
      <c r="O1049" s="189"/>
      <c r="P1049" s="189"/>
    </row>
    <row r="1050" spans="1:16" ht="24" x14ac:dyDescent="0.25">
      <c r="A1050" s="208"/>
      <c r="B1050" s="208"/>
      <c r="C1050" s="208"/>
      <c r="D1050" s="208"/>
      <c r="E1050" s="208"/>
      <c r="F1050" s="208"/>
      <c r="G1050" s="150" t="s">
        <v>9</v>
      </c>
      <c r="H1050" s="37">
        <f>SUM(I1050:N1050)</f>
        <v>0</v>
      </c>
      <c r="I1050" s="37">
        <f t="shared" si="222"/>
        <v>0</v>
      </c>
      <c r="J1050" s="37">
        <f t="shared" si="222"/>
        <v>0</v>
      </c>
      <c r="K1050" s="37">
        <f t="shared" si="222"/>
        <v>0</v>
      </c>
      <c r="L1050" s="37">
        <f t="shared" si="222"/>
        <v>0</v>
      </c>
      <c r="M1050" s="37">
        <f t="shared" si="222"/>
        <v>0</v>
      </c>
      <c r="N1050" s="37">
        <f t="shared" si="222"/>
        <v>0</v>
      </c>
      <c r="O1050" s="189"/>
      <c r="P1050" s="189"/>
    </row>
    <row r="1051" spans="1:16" x14ac:dyDescent="0.25">
      <c r="A1051" s="438" t="s">
        <v>170</v>
      </c>
      <c r="B1051" s="439"/>
      <c r="C1051" s="439"/>
      <c r="D1051" s="439"/>
      <c r="E1051" s="439"/>
      <c r="F1051" s="439"/>
      <c r="G1051" s="439"/>
      <c r="H1051" s="439"/>
      <c r="I1051" s="439"/>
      <c r="J1051" s="439"/>
      <c r="K1051" s="439"/>
      <c r="L1051" s="439"/>
      <c r="M1051" s="439"/>
      <c r="N1051" s="439"/>
      <c r="O1051" s="439"/>
      <c r="P1051" s="440"/>
    </row>
    <row r="1052" spans="1:16" ht="36" customHeight="1" x14ac:dyDescent="0.25">
      <c r="A1052" s="190" t="s">
        <v>3278</v>
      </c>
      <c r="B1052" s="189" t="s">
        <v>3279</v>
      </c>
      <c r="C1052" s="189" t="s">
        <v>170</v>
      </c>
      <c r="D1052" s="189">
        <v>2025</v>
      </c>
      <c r="E1052" s="189"/>
      <c r="F1052" s="189" t="s">
        <v>2865</v>
      </c>
      <c r="G1052" s="170" t="s">
        <v>4</v>
      </c>
      <c r="H1052" s="32">
        <f>SUM(H1053:H1056)</f>
        <v>0.3</v>
      </c>
      <c r="I1052" s="32">
        <f t="shared" ref="I1052:N1052" si="223">SUM(I1053:I1056)</f>
        <v>0.3</v>
      </c>
      <c r="J1052" s="32">
        <f>SUM(J1053:J1056)</f>
        <v>0</v>
      </c>
      <c r="K1052" s="32">
        <f t="shared" si="223"/>
        <v>0</v>
      </c>
      <c r="L1052" s="32">
        <f t="shared" si="223"/>
        <v>0</v>
      </c>
      <c r="M1052" s="32">
        <f t="shared" si="223"/>
        <v>0</v>
      </c>
      <c r="N1052" s="32">
        <f t="shared" si="223"/>
        <v>0</v>
      </c>
      <c r="O1052" s="189"/>
      <c r="P1052" s="189" t="s">
        <v>616</v>
      </c>
    </row>
    <row r="1053" spans="1:16" x14ac:dyDescent="0.25">
      <c r="A1053" s="190"/>
      <c r="B1053" s="189"/>
      <c r="C1053" s="189"/>
      <c r="D1053" s="189"/>
      <c r="E1053" s="189"/>
      <c r="F1053" s="189"/>
      <c r="G1053" s="170" t="s">
        <v>259</v>
      </c>
      <c r="H1053" s="32">
        <f>SUM(I1053:N1053)</f>
        <v>0</v>
      </c>
      <c r="I1053" s="32">
        <v>0</v>
      </c>
      <c r="J1053" s="32">
        <v>0</v>
      </c>
      <c r="K1053" s="32">
        <v>0</v>
      </c>
      <c r="L1053" s="32">
        <v>0</v>
      </c>
      <c r="M1053" s="32">
        <v>0</v>
      </c>
      <c r="N1053" s="32">
        <v>0</v>
      </c>
      <c r="O1053" s="189"/>
      <c r="P1053" s="189"/>
    </row>
    <row r="1054" spans="1:16" ht="36" x14ac:dyDescent="0.25">
      <c r="A1054" s="190"/>
      <c r="B1054" s="189"/>
      <c r="C1054" s="189"/>
      <c r="D1054" s="189"/>
      <c r="E1054" s="189"/>
      <c r="F1054" s="189"/>
      <c r="G1054" s="170" t="s">
        <v>7</v>
      </c>
      <c r="H1054" s="32">
        <f t="shared" ref="H1054:H1116" si="224">SUM(I1054:N1054)</f>
        <v>0</v>
      </c>
      <c r="I1054" s="32">
        <v>0</v>
      </c>
      <c r="J1054" s="32">
        <v>0</v>
      </c>
      <c r="K1054" s="32">
        <v>0</v>
      </c>
      <c r="L1054" s="32">
        <v>0</v>
      </c>
      <c r="M1054" s="32">
        <v>0</v>
      </c>
      <c r="N1054" s="32">
        <v>0</v>
      </c>
      <c r="O1054" s="189"/>
      <c r="P1054" s="189"/>
    </row>
    <row r="1055" spans="1:16" x14ac:dyDescent="0.25">
      <c r="A1055" s="190"/>
      <c r="B1055" s="189"/>
      <c r="C1055" s="189"/>
      <c r="D1055" s="189"/>
      <c r="E1055" s="189"/>
      <c r="F1055" s="189"/>
      <c r="G1055" s="170" t="s">
        <v>8</v>
      </c>
      <c r="H1055" s="32">
        <f t="shared" si="224"/>
        <v>0.3</v>
      </c>
      <c r="I1055" s="32">
        <v>0.3</v>
      </c>
      <c r="J1055" s="32">
        <v>0</v>
      </c>
      <c r="K1055" s="32">
        <v>0</v>
      </c>
      <c r="L1055" s="32">
        <v>0</v>
      </c>
      <c r="M1055" s="32">
        <v>0</v>
      </c>
      <c r="N1055" s="32">
        <v>0</v>
      </c>
      <c r="O1055" s="189"/>
      <c r="P1055" s="189"/>
    </row>
    <row r="1056" spans="1:16" ht="24" x14ac:dyDescent="0.25">
      <c r="A1056" s="190"/>
      <c r="B1056" s="189"/>
      <c r="C1056" s="189"/>
      <c r="D1056" s="189"/>
      <c r="E1056" s="189"/>
      <c r="F1056" s="189"/>
      <c r="G1056" s="170" t="s">
        <v>9</v>
      </c>
      <c r="H1056" s="32">
        <f t="shared" si="224"/>
        <v>0</v>
      </c>
      <c r="I1056" s="32">
        <v>0</v>
      </c>
      <c r="J1056" s="32">
        <v>0</v>
      </c>
      <c r="K1056" s="32">
        <v>0</v>
      </c>
      <c r="L1056" s="32">
        <v>0</v>
      </c>
      <c r="M1056" s="32">
        <v>0</v>
      </c>
      <c r="N1056" s="32">
        <v>0</v>
      </c>
      <c r="O1056" s="189"/>
      <c r="P1056" s="189"/>
    </row>
    <row r="1057" spans="1:16" ht="36" customHeight="1" x14ac:dyDescent="0.25">
      <c r="A1057" s="190" t="s">
        <v>3280</v>
      </c>
      <c r="B1057" s="189" t="s">
        <v>3281</v>
      </c>
      <c r="C1057" s="189" t="s">
        <v>170</v>
      </c>
      <c r="D1057" s="189">
        <v>2028</v>
      </c>
      <c r="E1057" s="189" t="s">
        <v>3282</v>
      </c>
      <c r="F1057" s="189" t="s">
        <v>3283</v>
      </c>
      <c r="G1057" s="170" t="s">
        <v>4</v>
      </c>
      <c r="H1057" s="32">
        <f t="shared" ref="H1057:N1057" si="225">SUM(H1058:H1061)</f>
        <v>14.999999999999998</v>
      </c>
      <c r="I1057" s="32">
        <f t="shared" si="225"/>
        <v>0</v>
      </c>
      <c r="J1057" s="32">
        <f t="shared" si="225"/>
        <v>0</v>
      </c>
      <c r="K1057" s="32">
        <f t="shared" si="225"/>
        <v>0</v>
      </c>
      <c r="L1057" s="32">
        <f t="shared" si="225"/>
        <v>14.999999999999998</v>
      </c>
      <c r="M1057" s="32">
        <f t="shared" si="225"/>
        <v>0</v>
      </c>
      <c r="N1057" s="32">
        <f t="shared" si="225"/>
        <v>0</v>
      </c>
      <c r="O1057" s="189">
        <v>471</v>
      </c>
      <c r="P1057" s="205" t="s">
        <v>4143</v>
      </c>
    </row>
    <row r="1058" spans="1:16" x14ac:dyDescent="0.25">
      <c r="A1058" s="190"/>
      <c r="B1058" s="189"/>
      <c r="C1058" s="189"/>
      <c r="D1058" s="189"/>
      <c r="E1058" s="189"/>
      <c r="F1058" s="189"/>
      <c r="G1058" s="170" t="s">
        <v>259</v>
      </c>
      <c r="H1058" s="32">
        <f t="shared" si="224"/>
        <v>8.6</v>
      </c>
      <c r="I1058" s="32">
        <v>0</v>
      </c>
      <c r="J1058" s="32">
        <v>0</v>
      </c>
      <c r="K1058" s="32">
        <v>0</v>
      </c>
      <c r="L1058" s="32">
        <v>8.6</v>
      </c>
      <c r="M1058" s="32">
        <v>0</v>
      </c>
      <c r="N1058" s="32">
        <v>0</v>
      </c>
      <c r="O1058" s="189"/>
      <c r="P1058" s="206"/>
    </row>
    <row r="1059" spans="1:16" ht="36" x14ac:dyDescent="0.25">
      <c r="A1059" s="190"/>
      <c r="B1059" s="189"/>
      <c r="C1059" s="189"/>
      <c r="D1059" s="189"/>
      <c r="E1059" s="189"/>
      <c r="F1059" s="189"/>
      <c r="G1059" s="170" t="s">
        <v>7</v>
      </c>
      <c r="H1059" s="32">
        <f t="shared" si="224"/>
        <v>4.3</v>
      </c>
      <c r="I1059" s="32">
        <v>0</v>
      </c>
      <c r="J1059" s="32">
        <v>0</v>
      </c>
      <c r="K1059" s="32">
        <v>0</v>
      </c>
      <c r="L1059" s="32">
        <v>4.3</v>
      </c>
      <c r="M1059" s="32">
        <v>0</v>
      </c>
      <c r="N1059" s="32">
        <v>0</v>
      </c>
      <c r="O1059" s="189"/>
      <c r="P1059" s="206"/>
    </row>
    <row r="1060" spans="1:16" x14ac:dyDescent="0.25">
      <c r="A1060" s="190"/>
      <c r="B1060" s="189"/>
      <c r="C1060" s="189"/>
      <c r="D1060" s="189"/>
      <c r="E1060" s="189"/>
      <c r="F1060" s="189"/>
      <c r="G1060" s="170" t="s">
        <v>8</v>
      </c>
      <c r="H1060" s="32">
        <f t="shared" si="224"/>
        <v>2.1</v>
      </c>
      <c r="I1060" s="32">
        <v>0</v>
      </c>
      <c r="J1060" s="32">
        <v>0</v>
      </c>
      <c r="K1060" s="32">
        <v>0</v>
      </c>
      <c r="L1060" s="32">
        <v>2.1</v>
      </c>
      <c r="M1060" s="32">
        <v>0</v>
      </c>
      <c r="N1060" s="32">
        <v>0</v>
      </c>
      <c r="O1060" s="189"/>
      <c r="P1060" s="206"/>
    </row>
    <row r="1061" spans="1:16" ht="24" x14ac:dyDescent="0.25">
      <c r="A1061" s="190"/>
      <c r="B1061" s="189"/>
      <c r="C1061" s="189"/>
      <c r="D1061" s="189"/>
      <c r="E1061" s="189"/>
      <c r="F1061" s="189"/>
      <c r="G1061" s="170" t="s">
        <v>9</v>
      </c>
      <c r="H1061" s="32">
        <f t="shared" si="224"/>
        <v>0</v>
      </c>
      <c r="I1061" s="32">
        <v>0</v>
      </c>
      <c r="J1061" s="32">
        <v>0</v>
      </c>
      <c r="K1061" s="32">
        <v>0</v>
      </c>
      <c r="L1061" s="32">
        <v>0</v>
      </c>
      <c r="M1061" s="32">
        <v>0</v>
      </c>
      <c r="N1061" s="32">
        <v>0</v>
      </c>
      <c r="O1061" s="189"/>
      <c r="P1061" s="207"/>
    </row>
    <row r="1062" spans="1:16" ht="36" customHeight="1" x14ac:dyDescent="0.25">
      <c r="A1062" s="190" t="s">
        <v>3284</v>
      </c>
      <c r="B1062" s="189" t="s">
        <v>3281</v>
      </c>
      <c r="C1062" s="189" t="s">
        <v>170</v>
      </c>
      <c r="D1062" s="189">
        <v>2027</v>
      </c>
      <c r="E1062" s="189" t="s">
        <v>3285</v>
      </c>
      <c r="F1062" s="189" t="s">
        <v>3283</v>
      </c>
      <c r="G1062" s="170" t="s">
        <v>4</v>
      </c>
      <c r="H1062" s="32">
        <f>SUM(H1063:H1066)</f>
        <v>10</v>
      </c>
      <c r="I1062" s="32">
        <f t="shared" ref="I1062:N1062" si="226">SUM(I1063:I1066)</f>
        <v>0</v>
      </c>
      <c r="J1062" s="32">
        <f t="shared" si="226"/>
        <v>0</v>
      </c>
      <c r="K1062" s="32">
        <f t="shared" si="226"/>
        <v>10</v>
      </c>
      <c r="L1062" s="32">
        <f t="shared" si="226"/>
        <v>0</v>
      </c>
      <c r="M1062" s="32">
        <f t="shared" si="226"/>
        <v>0</v>
      </c>
      <c r="N1062" s="32">
        <f t="shared" si="226"/>
        <v>0</v>
      </c>
      <c r="O1062" s="189">
        <v>699</v>
      </c>
      <c r="P1062" s="205" t="s">
        <v>4143</v>
      </c>
    </row>
    <row r="1063" spans="1:16" x14ac:dyDescent="0.25">
      <c r="A1063" s="190"/>
      <c r="B1063" s="189"/>
      <c r="C1063" s="189"/>
      <c r="D1063" s="189"/>
      <c r="E1063" s="189"/>
      <c r="F1063" s="189"/>
      <c r="G1063" s="170" t="s">
        <v>259</v>
      </c>
      <c r="H1063" s="32">
        <f t="shared" si="224"/>
        <v>5.7</v>
      </c>
      <c r="I1063" s="32">
        <v>0</v>
      </c>
      <c r="J1063" s="32">
        <v>0</v>
      </c>
      <c r="K1063" s="32">
        <v>5.7</v>
      </c>
      <c r="L1063" s="32">
        <v>0</v>
      </c>
      <c r="M1063" s="32">
        <v>0</v>
      </c>
      <c r="N1063" s="32">
        <v>0</v>
      </c>
      <c r="O1063" s="189"/>
      <c r="P1063" s="206"/>
    </row>
    <row r="1064" spans="1:16" ht="36" x14ac:dyDescent="0.25">
      <c r="A1064" s="190"/>
      <c r="B1064" s="189"/>
      <c r="C1064" s="189"/>
      <c r="D1064" s="189"/>
      <c r="E1064" s="189"/>
      <c r="F1064" s="189"/>
      <c r="G1064" s="170" t="s">
        <v>7</v>
      </c>
      <c r="H1064" s="32">
        <f t="shared" si="224"/>
        <v>2.9</v>
      </c>
      <c r="I1064" s="32">
        <v>0</v>
      </c>
      <c r="J1064" s="32">
        <v>0</v>
      </c>
      <c r="K1064" s="32">
        <v>2.9</v>
      </c>
      <c r="L1064" s="32">
        <v>0</v>
      </c>
      <c r="M1064" s="32">
        <v>0</v>
      </c>
      <c r="N1064" s="32">
        <v>0</v>
      </c>
      <c r="O1064" s="189"/>
      <c r="P1064" s="206"/>
    </row>
    <row r="1065" spans="1:16" x14ac:dyDescent="0.25">
      <c r="A1065" s="190"/>
      <c r="B1065" s="189"/>
      <c r="C1065" s="189"/>
      <c r="D1065" s="189"/>
      <c r="E1065" s="189"/>
      <c r="F1065" s="189"/>
      <c r="G1065" s="170" t="s">
        <v>8</v>
      </c>
      <c r="H1065" s="32">
        <f t="shared" si="224"/>
        <v>1.4</v>
      </c>
      <c r="I1065" s="32">
        <v>0</v>
      </c>
      <c r="J1065" s="32">
        <v>0</v>
      </c>
      <c r="K1065" s="32">
        <v>1.4</v>
      </c>
      <c r="L1065" s="32">
        <v>0</v>
      </c>
      <c r="M1065" s="32">
        <v>0</v>
      </c>
      <c r="N1065" s="32">
        <v>0</v>
      </c>
      <c r="O1065" s="189"/>
      <c r="P1065" s="206"/>
    </row>
    <row r="1066" spans="1:16" ht="24" x14ac:dyDescent="0.25">
      <c r="A1066" s="190"/>
      <c r="B1066" s="189"/>
      <c r="C1066" s="189"/>
      <c r="D1066" s="189"/>
      <c r="E1066" s="189"/>
      <c r="F1066" s="189"/>
      <c r="G1066" s="170" t="s">
        <v>9</v>
      </c>
      <c r="H1066" s="32">
        <f t="shared" si="224"/>
        <v>0</v>
      </c>
      <c r="I1066" s="32">
        <v>0</v>
      </c>
      <c r="J1066" s="32">
        <v>0</v>
      </c>
      <c r="K1066" s="32">
        <v>0</v>
      </c>
      <c r="L1066" s="32">
        <v>0</v>
      </c>
      <c r="M1066" s="32">
        <v>0</v>
      </c>
      <c r="N1066" s="32">
        <v>0</v>
      </c>
      <c r="O1066" s="189"/>
      <c r="P1066" s="207"/>
    </row>
    <row r="1067" spans="1:16" ht="36" customHeight="1" x14ac:dyDescent="0.25">
      <c r="A1067" s="190" t="s">
        <v>3286</v>
      </c>
      <c r="B1067" s="189" t="s">
        <v>3281</v>
      </c>
      <c r="C1067" s="189" t="s">
        <v>170</v>
      </c>
      <c r="D1067" s="189">
        <v>2028</v>
      </c>
      <c r="E1067" s="189" t="s">
        <v>2732</v>
      </c>
      <c r="F1067" s="189" t="s">
        <v>3287</v>
      </c>
      <c r="G1067" s="170" t="s">
        <v>4</v>
      </c>
      <c r="H1067" s="32">
        <f>SUM(H1068:H1071)</f>
        <v>13.000000000000002</v>
      </c>
      <c r="I1067" s="32">
        <f t="shared" ref="I1067:N1067" si="227">SUM(I1068:I1071)</f>
        <v>0</v>
      </c>
      <c r="J1067" s="32">
        <f t="shared" si="227"/>
        <v>0</v>
      </c>
      <c r="K1067" s="32">
        <f t="shared" si="227"/>
        <v>13.000000000000002</v>
      </c>
      <c r="L1067" s="32">
        <f t="shared" si="227"/>
        <v>0</v>
      </c>
      <c r="M1067" s="32">
        <f t="shared" si="227"/>
        <v>0</v>
      </c>
      <c r="N1067" s="32">
        <f t="shared" si="227"/>
        <v>0</v>
      </c>
      <c r="O1067" s="189">
        <v>7570</v>
      </c>
      <c r="P1067" s="205" t="s">
        <v>4143</v>
      </c>
    </row>
    <row r="1068" spans="1:16" x14ac:dyDescent="0.25">
      <c r="A1068" s="190"/>
      <c r="B1068" s="189"/>
      <c r="C1068" s="189"/>
      <c r="D1068" s="189"/>
      <c r="E1068" s="189"/>
      <c r="F1068" s="189"/>
      <c r="G1068" s="170" t="s">
        <v>259</v>
      </c>
      <c r="H1068" s="32">
        <f t="shared" si="224"/>
        <v>7.4</v>
      </c>
      <c r="I1068" s="32">
        <v>0</v>
      </c>
      <c r="J1068" s="32">
        <v>0</v>
      </c>
      <c r="K1068" s="32">
        <v>7.4</v>
      </c>
      <c r="L1068" s="32">
        <v>0</v>
      </c>
      <c r="M1068" s="32">
        <v>0</v>
      </c>
      <c r="N1068" s="32">
        <v>0</v>
      </c>
      <c r="O1068" s="189"/>
      <c r="P1068" s="206"/>
    </row>
    <row r="1069" spans="1:16" ht="36" x14ac:dyDescent="0.25">
      <c r="A1069" s="190"/>
      <c r="B1069" s="189"/>
      <c r="C1069" s="189"/>
      <c r="D1069" s="189"/>
      <c r="E1069" s="189"/>
      <c r="F1069" s="189"/>
      <c r="G1069" s="170" t="s">
        <v>7</v>
      </c>
      <c r="H1069" s="32">
        <f>SUM(I1069:N1069)</f>
        <v>3.7</v>
      </c>
      <c r="I1069" s="32">
        <v>0</v>
      </c>
      <c r="J1069" s="32">
        <v>0</v>
      </c>
      <c r="K1069" s="32">
        <v>3.7</v>
      </c>
      <c r="L1069" s="32">
        <v>0</v>
      </c>
      <c r="M1069" s="32">
        <v>0</v>
      </c>
      <c r="N1069" s="32">
        <v>0</v>
      </c>
      <c r="O1069" s="189"/>
      <c r="P1069" s="206"/>
    </row>
    <row r="1070" spans="1:16" x14ac:dyDescent="0.25">
      <c r="A1070" s="190"/>
      <c r="B1070" s="189"/>
      <c r="C1070" s="189"/>
      <c r="D1070" s="189"/>
      <c r="E1070" s="189"/>
      <c r="F1070" s="189"/>
      <c r="G1070" s="170" t="s">
        <v>8</v>
      </c>
      <c r="H1070" s="32">
        <f t="shared" si="224"/>
        <v>1.9</v>
      </c>
      <c r="I1070" s="32">
        <v>0</v>
      </c>
      <c r="J1070" s="32">
        <v>0</v>
      </c>
      <c r="K1070" s="32">
        <v>1.9</v>
      </c>
      <c r="L1070" s="32">
        <v>0</v>
      </c>
      <c r="M1070" s="32">
        <v>0</v>
      </c>
      <c r="N1070" s="32">
        <v>0</v>
      </c>
      <c r="O1070" s="189"/>
      <c r="P1070" s="206"/>
    </row>
    <row r="1071" spans="1:16" ht="24" x14ac:dyDescent="0.25">
      <c r="A1071" s="190"/>
      <c r="B1071" s="189"/>
      <c r="C1071" s="189"/>
      <c r="D1071" s="189"/>
      <c r="E1071" s="189"/>
      <c r="F1071" s="189"/>
      <c r="G1071" s="170" t="s">
        <v>9</v>
      </c>
      <c r="H1071" s="32">
        <f t="shared" si="224"/>
        <v>0</v>
      </c>
      <c r="I1071" s="32">
        <v>0</v>
      </c>
      <c r="J1071" s="32">
        <v>0</v>
      </c>
      <c r="K1071" s="32">
        <v>0</v>
      </c>
      <c r="L1071" s="32">
        <v>0</v>
      </c>
      <c r="M1071" s="32">
        <v>0</v>
      </c>
      <c r="N1071" s="32">
        <v>0</v>
      </c>
      <c r="O1071" s="189"/>
      <c r="P1071" s="207"/>
    </row>
    <row r="1072" spans="1:16" ht="36" customHeight="1" x14ac:dyDescent="0.25">
      <c r="A1072" s="190" t="s">
        <v>3288</v>
      </c>
      <c r="B1072" s="189" t="s">
        <v>3281</v>
      </c>
      <c r="C1072" s="189" t="s">
        <v>170</v>
      </c>
      <c r="D1072" s="189">
        <v>2025</v>
      </c>
      <c r="E1072" s="189"/>
      <c r="F1072" s="189" t="s">
        <v>2865</v>
      </c>
      <c r="G1072" s="170" t="s">
        <v>4</v>
      </c>
      <c r="H1072" s="32">
        <f>SUM(H1073:H1076)</f>
        <v>0.3</v>
      </c>
      <c r="I1072" s="32">
        <f t="shared" ref="I1072:N1072" si="228">SUM(I1073:I1076)</f>
        <v>0.3</v>
      </c>
      <c r="J1072" s="32">
        <f t="shared" si="228"/>
        <v>0</v>
      </c>
      <c r="K1072" s="32">
        <f t="shared" si="228"/>
        <v>0</v>
      </c>
      <c r="L1072" s="32">
        <f t="shared" si="228"/>
        <v>0</v>
      </c>
      <c r="M1072" s="32">
        <f t="shared" si="228"/>
        <v>0</v>
      </c>
      <c r="N1072" s="32">
        <f t="shared" si="228"/>
        <v>0</v>
      </c>
      <c r="O1072" s="189">
        <v>471</v>
      </c>
      <c r="P1072" s="205" t="s">
        <v>4143</v>
      </c>
    </row>
    <row r="1073" spans="1:16" x14ac:dyDescent="0.25">
      <c r="A1073" s="190"/>
      <c r="B1073" s="189"/>
      <c r="C1073" s="189"/>
      <c r="D1073" s="189"/>
      <c r="E1073" s="189"/>
      <c r="F1073" s="189"/>
      <c r="G1073" s="170" t="s">
        <v>259</v>
      </c>
      <c r="H1073" s="32">
        <f t="shared" si="224"/>
        <v>0</v>
      </c>
      <c r="I1073" s="32">
        <v>0</v>
      </c>
      <c r="J1073" s="32">
        <v>0</v>
      </c>
      <c r="K1073" s="32">
        <v>0</v>
      </c>
      <c r="L1073" s="32">
        <v>0</v>
      </c>
      <c r="M1073" s="32">
        <v>0</v>
      </c>
      <c r="N1073" s="32">
        <v>0</v>
      </c>
      <c r="O1073" s="189"/>
      <c r="P1073" s="206"/>
    </row>
    <row r="1074" spans="1:16" ht="36" x14ac:dyDescent="0.25">
      <c r="A1074" s="190"/>
      <c r="B1074" s="189"/>
      <c r="C1074" s="189"/>
      <c r="D1074" s="189"/>
      <c r="E1074" s="189"/>
      <c r="F1074" s="189"/>
      <c r="G1074" s="170" t="s">
        <v>7</v>
      </c>
      <c r="H1074" s="32">
        <f t="shared" si="224"/>
        <v>0</v>
      </c>
      <c r="I1074" s="32">
        <v>0</v>
      </c>
      <c r="J1074" s="32">
        <v>0</v>
      </c>
      <c r="K1074" s="32">
        <v>0</v>
      </c>
      <c r="L1074" s="32">
        <v>0</v>
      </c>
      <c r="M1074" s="32">
        <v>0</v>
      </c>
      <c r="N1074" s="32">
        <v>0</v>
      </c>
      <c r="O1074" s="189"/>
      <c r="P1074" s="206"/>
    </row>
    <row r="1075" spans="1:16" x14ac:dyDescent="0.25">
      <c r="A1075" s="190"/>
      <c r="B1075" s="189"/>
      <c r="C1075" s="189"/>
      <c r="D1075" s="189"/>
      <c r="E1075" s="189"/>
      <c r="F1075" s="189"/>
      <c r="G1075" s="170" t="s">
        <v>8</v>
      </c>
      <c r="H1075" s="32">
        <f t="shared" si="224"/>
        <v>0.3</v>
      </c>
      <c r="I1075" s="32">
        <v>0.3</v>
      </c>
      <c r="J1075" s="32">
        <v>0</v>
      </c>
      <c r="K1075" s="32">
        <v>0</v>
      </c>
      <c r="L1075" s="32">
        <v>0</v>
      </c>
      <c r="M1075" s="32">
        <v>0</v>
      </c>
      <c r="N1075" s="32">
        <v>0</v>
      </c>
      <c r="O1075" s="189"/>
      <c r="P1075" s="206"/>
    </row>
    <row r="1076" spans="1:16" ht="24" x14ac:dyDescent="0.25">
      <c r="A1076" s="190"/>
      <c r="B1076" s="189"/>
      <c r="C1076" s="189"/>
      <c r="D1076" s="189"/>
      <c r="E1076" s="189"/>
      <c r="F1076" s="189"/>
      <c r="G1076" s="170" t="s">
        <v>9</v>
      </c>
      <c r="H1076" s="32">
        <f t="shared" si="224"/>
        <v>0</v>
      </c>
      <c r="I1076" s="32">
        <v>0</v>
      </c>
      <c r="J1076" s="32">
        <v>0</v>
      </c>
      <c r="K1076" s="32">
        <v>0</v>
      </c>
      <c r="L1076" s="32">
        <v>0</v>
      </c>
      <c r="M1076" s="32">
        <v>0</v>
      </c>
      <c r="N1076" s="32">
        <v>0</v>
      </c>
      <c r="O1076" s="189"/>
      <c r="P1076" s="207"/>
    </row>
    <row r="1077" spans="1:16" ht="36" customHeight="1" x14ac:dyDescent="0.25">
      <c r="A1077" s="190" t="s">
        <v>3289</v>
      </c>
      <c r="B1077" s="189" t="s">
        <v>3290</v>
      </c>
      <c r="C1077" s="189" t="s">
        <v>170</v>
      </c>
      <c r="D1077" s="189">
        <v>2027</v>
      </c>
      <c r="E1077" s="189" t="s">
        <v>3291</v>
      </c>
      <c r="F1077" s="189" t="s">
        <v>453</v>
      </c>
      <c r="G1077" s="170" t="s">
        <v>4</v>
      </c>
      <c r="H1077" s="32">
        <f>SUM(H1078:H1081)</f>
        <v>21</v>
      </c>
      <c r="I1077" s="32">
        <f t="shared" ref="I1077:N1077" si="229">SUM(I1078:I1081)</f>
        <v>0</v>
      </c>
      <c r="J1077" s="32">
        <f t="shared" si="229"/>
        <v>0</v>
      </c>
      <c r="K1077" s="32">
        <f t="shared" si="229"/>
        <v>8</v>
      </c>
      <c r="L1077" s="32">
        <f t="shared" si="229"/>
        <v>13</v>
      </c>
      <c r="M1077" s="32">
        <f t="shared" si="229"/>
        <v>0</v>
      </c>
      <c r="N1077" s="32">
        <f t="shared" si="229"/>
        <v>0</v>
      </c>
      <c r="O1077" s="189">
        <v>906</v>
      </c>
      <c r="P1077" s="205" t="s">
        <v>4143</v>
      </c>
    </row>
    <row r="1078" spans="1:16" x14ac:dyDescent="0.25">
      <c r="A1078" s="190"/>
      <c r="B1078" s="189"/>
      <c r="C1078" s="189"/>
      <c r="D1078" s="189"/>
      <c r="E1078" s="189"/>
      <c r="F1078" s="189"/>
      <c r="G1078" s="170" t="s">
        <v>259</v>
      </c>
      <c r="H1078" s="32">
        <f t="shared" si="224"/>
        <v>7.9</v>
      </c>
      <c r="I1078" s="32">
        <v>0</v>
      </c>
      <c r="J1078" s="32">
        <v>0</v>
      </c>
      <c r="K1078" s="32">
        <v>7.9</v>
      </c>
      <c r="L1078" s="32">
        <v>0</v>
      </c>
      <c r="M1078" s="32">
        <v>0</v>
      </c>
      <c r="N1078" s="32">
        <v>0</v>
      </c>
      <c r="O1078" s="189"/>
      <c r="P1078" s="206"/>
    </row>
    <row r="1079" spans="1:16" ht="36" x14ac:dyDescent="0.25">
      <c r="A1079" s="190"/>
      <c r="B1079" s="189"/>
      <c r="C1079" s="189"/>
      <c r="D1079" s="189"/>
      <c r="E1079" s="189"/>
      <c r="F1079" s="189"/>
      <c r="G1079" s="170" t="s">
        <v>7</v>
      </c>
      <c r="H1079" s="32">
        <f t="shared" si="224"/>
        <v>12.5</v>
      </c>
      <c r="I1079" s="32">
        <v>0</v>
      </c>
      <c r="J1079" s="32">
        <v>0</v>
      </c>
      <c r="K1079" s="32">
        <v>0.1</v>
      </c>
      <c r="L1079" s="32">
        <v>12.4</v>
      </c>
      <c r="M1079" s="32">
        <v>0</v>
      </c>
      <c r="N1079" s="32">
        <v>0</v>
      </c>
      <c r="O1079" s="189"/>
      <c r="P1079" s="206"/>
    </row>
    <row r="1080" spans="1:16" x14ac:dyDescent="0.25">
      <c r="A1080" s="190"/>
      <c r="B1080" s="189"/>
      <c r="C1080" s="189"/>
      <c r="D1080" s="189"/>
      <c r="E1080" s="189"/>
      <c r="F1080" s="189"/>
      <c r="G1080" s="170" t="s">
        <v>8</v>
      </c>
      <c r="H1080" s="32">
        <f t="shared" si="224"/>
        <v>0.6</v>
      </c>
      <c r="I1080" s="32">
        <v>0</v>
      </c>
      <c r="J1080" s="32">
        <v>0</v>
      </c>
      <c r="K1080" s="32">
        <v>0</v>
      </c>
      <c r="L1080" s="32">
        <v>0.6</v>
      </c>
      <c r="M1080" s="32">
        <v>0</v>
      </c>
      <c r="N1080" s="32">
        <v>0</v>
      </c>
      <c r="O1080" s="189"/>
      <c r="P1080" s="206"/>
    </row>
    <row r="1081" spans="1:16" ht="24" x14ac:dyDescent="0.25">
      <c r="A1081" s="190"/>
      <c r="B1081" s="189"/>
      <c r="C1081" s="189"/>
      <c r="D1081" s="189"/>
      <c r="E1081" s="189"/>
      <c r="F1081" s="189"/>
      <c r="G1081" s="170" t="s">
        <v>9</v>
      </c>
      <c r="H1081" s="32">
        <f t="shared" si="224"/>
        <v>0</v>
      </c>
      <c r="I1081" s="32">
        <v>0</v>
      </c>
      <c r="J1081" s="32">
        <v>0</v>
      </c>
      <c r="K1081" s="32">
        <v>0</v>
      </c>
      <c r="L1081" s="32">
        <v>0</v>
      </c>
      <c r="M1081" s="32">
        <v>0</v>
      </c>
      <c r="N1081" s="32">
        <v>0</v>
      </c>
      <c r="O1081" s="189"/>
      <c r="P1081" s="207"/>
    </row>
    <row r="1082" spans="1:16" ht="60" customHeight="1" x14ac:dyDescent="0.25">
      <c r="A1082" s="190" t="s">
        <v>3292</v>
      </c>
      <c r="B1082" s="189" t="s">
        <v>3290</v>
      </c>
      <c r="C1082" s="189" t="s">
        <v>170</v>
      </c>
      <c r="D1082" s="189">
        <v>2026</v>
      </c>
      <c r="E1082" s="189" t="s">
        <v>3293</v>
      </c>
      <c r="F1082" s="189" t="s">
        <v>3294</v>
      </c>
      <c r="G1082" s="170" t="s">
        <v>4</v>
      </c>
      <c r="H1082" s="32">
        <f>SUM(H1083:H1086)</f>
        <v>8</v>
      </c>
      <c r="I1082" s="32">
        <f t="shared" ref="I1082:N1082" si="230">SUM(I1083:I1086)</f>
        <v>0</v>
      </c>
      <c r="J1082" s="32">
        <f t="shared" si="230"/>
        <v>0</v>
      </c>
      <c r="K1082" s="32">
        <f t="shared" si="230"/>
        <v>8</v>
      </c>
      <c r="L1082" s="32">
        <f t="shared" si="230"/>
        <v>0</v>
      </c>
      <c r="M1082" s="32">
        <f t="shared" si="230"/>
        <v>0</v>
      </c>
      <c r="N1082" s="32">
        <f t="shared" si="230"/>
        <v>0</v>
      </c>
      <c r="O1082" s="189">
        <v>1268</v>
      </c>
      <c r="P1082" s="205" t="s">
        <v>4143</v>
      </c>
    </row>
    <row r="1083" spans="1:16" x14ac:dyDescent="0.25">
      <c r="A1083" s="190"/>
      <c r="B1083" s="189"/>
      <c r="C1083" s="189"/>
      <c r="D1083" s="189"/>
      <c r="E1083" s="189"/>
      <c r="F1083" s="189"/>
      <c r="G1083" s="170" t="s">
        <v>259</v>
      </c>
      <c r="H1083" s="32">
        <f t="shared" si="224"/>
        <v>7.9</v>
      </c>
      <c r="I1083" s="32">
        <v>0</v>
      </c>
      <c r="J1083" s="32">
        <v>0</v>
      </c>
      <c r="K1083" s="32">
        <v>7.9</v>
      </c>
      <c r="L1083" s="32">
        <v>0</v>
      </c>
      <c r="M1083" s="32">
        <v>0</v>
      </c>
      <c r="N1083" s="32">
        <v>0</v>
      </c>
      <c r="O1083" s="189"/>
      <c r="P1083" s="206"/>
    </row>
    <row r="1084" spans="1:16" ht="36" x14ac:dyDescent="0.25">
      <c r="A1084" s="190"/>
      <c r="B1084" s="189"/>
      <c r="C1084" s="189"/>
      <c r="D1084" s="189"/>
      <c r="E1084" s="189"/>
      <c r="F1084" s="189"/>
      <c r="G1084" s="170" t="s">
        <v>7</v>
      </c>
      <c r="H1084" s="32">
        <f t="shared" si="224"/>
        <v>0.1</v>
      </c>
      <c r="I1084" s="32">
        <v>0</v>
      </c>
      <c r="J1084" s="32">
        <v>0</v>
      </c>
      <c r="K1084" s="32">
        <v>0.1</v>
      </c>
      <c r="L1084" s="32">
        <v>0</v>
      </c>
      <c r="M1084" s="32">
        <v>0</v>
      </c>
      <c r="N1084" s="32">
        <v>0</v>
      </c>
      <c r="O1084" s="189"/>
      <c r="P1084" s="206"/>
    </row>
    <row r="1085" spans="1:16" x14ac:dyDescent="0.25">
      <c r="A1085" s="190"/>
      <c r="B1085" s="189"/>
      <c r="C1085" s="189"/>
      <c r="D1085" s="189"/>
      <c r="E1085" s="189"/>
      <c r="F1085" s="189"/>
      <c r="G1085" s="170" t="s">
        <v>8</v>
      </c>
      <c r="H1085" s="32">
        <f t="shared" si="224"/>
        <v>0</v>
      </c>
      <c r="I1085" s="32">
        <v>0</v>
      </c>
      <c r="J1085" s="32">
        <v>0</v>
      </c>
      <c r="K1085" s="32">
        <v>0</v>
      </c>
      <c r="L1085" s="32">
        <v>0</v>
      </c>
      <c r="M1085" s="32">
        <v>0</v>
      </c>
      <c r="N1085" s="32">
        <v>0</v>
      </c>
      <c r="O1085" s="189"/>
      <c r="P1085" s="206"/>
    </row>
    <row r="1086" spans="1:16" ht="24" x14ac:dyDescent="0.25">
      <c r="A1086" s="190"/>
      <c r="B1086" s="189"/>
      <c r="C1086" s="189"/>
      <c r="D1086" s="189"/>
      <c r="E1086" s="189"/>
      <c r="F1086" s="189"/>
      <c r="G1086" s="170" t="s">
        <v>9</v>
      </c>
      <c r="H1086" s="32">
        <f t="shared" si="224"/>
        <v>0</v>
      </c>
      <c r="I1086" s="32">
        <v>0</v>
      </c>
      <c r="J1086" s="32">
        <v>0</v>
      </c>
      <c r="K1086" s="32">
        <v>0</v>
      </c>
      <c r="L1086" s="32">
        <v>0</v>
      </c>
      <c r="M1086" s="32">
        <v>0</v>
      </c>
      <c r="N1086" s="32">
        <v>0</v>
      </c>
      <c r="O1086" s="189"/>
      <c r="P1086" s="207"/>
    </row>
    <row r="1087" spans="1:16" ht="36" customHeight="1" x14ac:dyDescent="0.25">
      <c r="A1087" s="190" t="s">
        <v>3295</v>
      </c>
      <c r="B1087" s="189" t="s">
        <v>3281</v>
      </c>
      <c r="C1087" s="189" t="s">
        <v>170</v>
      </c>
      <c r="D1087" s="189">
        <v>2026</v>
      </c>
      <c r="E1087" s="189" t="s">
        <v>3285</v>
      </c>
      <c r="F1087" s="189" t="s">
        <v>2865</v>
      </c>
      <c r="G1087" s="170" t="s">
        <v>4</v>
      </c>
      <c r="H1087" s="32">
        <f>SUM(H1088:H1091)</f>
        <v>0.3</v>
      </c>
      <c r="I1087" s="32">
        <f t="shared" ref="I1087:N1087" si="231">SUM(I1088:I1091)</f>
        <v>0</v>
      </c>
      <c r="J1087" s="32">
        <f t="shared" si="231"/>
        <v>0.3</v>
      </c>
      <c r="K1087" s="32">
        <f t="shared" si="231"/>
        <v>0</v>
      </c>
      <c r="L1087" s="32">
        <f t="shared" si="231"/>
        <v>0</v>
      </c>
      <c r="M1087" s="32">
        <f t="shared" si="231"/>
        <v>0</v>
      </c>
      <c r="N1087" s="32">
        <f t="shared" si="231"/>
        <v>0</v>
      </c>
      <c r="O1087" s="189">
        <v>471</v>
      </c>
      <c r="P1087" s="205" t="s">
        <v>4143</v>
      </c>
    </row>
    <row r="1088" spans="1:16" x14ac:dyDescent="0.25">
      <c r="A1088" s="190"/>
      <c r="B1088" s="189"/>
      <c r="C1088" s="189"/>
      <c r="D1088" s="189"/>
      <c r="E1088" s="189"/>
      <c r="F1088" s="189"/>
      <c r="G1088" s="170" t="s">
        <v>259</v>
      </c>
      <c r="H1088" s="32">
        <f t="shared" si="224"/>
        <v>0</v>
      </c>
      <c r="I1088" s="32">
        <v>0</v>
      </c>
      <c r="J1088" s="32">
        <v>0</v>
      </c>
      <c r="K1088" s="32">
        <v>0</v>
      </c>
      <c r="L1088" s="32">
        <v>0</v>
      </c>
      <c r="M1088" s="32">
        <v>0</v>
      </c>
      <c r="N1088" s="32">
        <v>0</v>
      </c>
      <c r="O1088" s="189"/>
      <c r="P1088" s="206"/>
    </row>
    <row r="1089" spans="1:16" ht="36" x14ac:dyDescent="0.25">
      <c r="A1089" s="190"/>
      <c r="B1089" s="189"/>
      <c r="C1089" s="189"/>
      <c r="D1089" s="189"/>
      <c r="E1089" s="189"/>
      <c r="F1089" s="189"/>
      <c r="G1089" s="170" t="s">
        <v>7</v>
      </c>
      <c r="H1089" s="32">
        <f t="shared" si="224"/>
        <v>0</v>
      </c>
      <c r="I1089" s="32">
        <v>0</v>
      </c>
      <c r="J1089" s="32">
        <v>0</v>
      </c>
      <c r="K1089" s="32">
        <v>0</v>
      </c>
      <c r="L1089" s="32">
        <v>0</v>
      </c>
      <c r="M1089" s="32">
        <v>0</v>
      </c>
      <c r="N1089" s="32">
        <v>0</v>
      </c>
      <c r="O1089" s="189"/>
      <c r="P1089" s="206"/>
    </row>
    <row r="1090" spans="1:16" x14ac:dyDescent="0.25">
      <c r="A1090" s="190"/>
      <c r="B1090" s="189"/>
      <c r="C1090" s="189"/>
      <c r="D1090" s="189"/>
      <c r="E1090" s="189"/>
      <c r="F1090" s="189"/>
      <c r="G1090" s="170" t="s">
        <v>8</v>
      </c>
      <c r="H1090" s="32">
        <f t="shared" si="224"/>
        <v>0.3</v>
      </c>
      <c r="I1090" s="32">
        <v>0</v>
      </c>
      <c r="J1090" s="32">
        <v>0.3</v>
      </c>
      <c r="K1090" s="32">
        <v>0</v>
      </c>
      <c r="L1090" s="32">
        <v>0</v>
      </c>
      <c r="M1090" s="32">
        <v>0</v>
      </c>
      <c r="N1090" s="32">
        <v>0</v>
      </c>
      <c r="O1090" s="189"/>
      <c r="P1090" s="206"/>
    </row>
    <row r="1091" spans="1:16" ht="24" x14ac:dyDescent="0.25">
      <c r="A1091" s="190"/>
      <c r="B1091" s="189"/>
      <c r="C1091" s="189"/>
      <c r="D1091" s="189"/>
      <c r="E1091" s="189"/>
      <c r="F1091" s="189"/>
      <c r="G1091" s="170" t="s">
        <v>9</v>
      </c>
      <c r="H1091" s="32">
        <f t="shared" si="224"/>
        <v>0</v>
      </c>
      <c r="I1091" s="32">
        <v>0</v>
      </c>
      <c r="J1091" s="32">
        <v>0</v>
      </c>
      <c r="K1091" s="32">
        <v>0</v>
      </c>
      <c r="L1091" s="32">
        <v>0</v>
      </c>
      <c r="M1091" s="32">
        <v>0</v>
      </c>
      <c r="N1091" s="32">
        <v>0</v>
      </c>
      <c r="O1091" s="189"/>
      <c r="P1091" s="207"/>
    </row>
    <row r="1092" spans="1:16" ht="60.75" customHeight="1" x14ac:dyDescent="0.25">
      <c r="A1092" s="190" t="s">
        <v>3296</v>
      </c>
      <c r="B1092" s="189" t="s">
        <v>3281</v>
      </c>
      <c r="C1092" s="189" t="s">
        <v>170</v>
      </c>
      <c r="D1092" s="189">
        <v>2027</v>
      </c>
      <c r="E1092" s="189" t="s">
        <v>2732</v>
      </c>
      <c r="F1092" s="189" t="s">
        <v>2865</v>
      </c>
      <c r="G1092" s="170" t="s">
        <v>4</v>
      </c>
      <c r="H1092" s="32">
        <f>SUM(H1093:H1096)</f>
        <v>0.3</v>
      </c>
      <c r="I1092" s="32">
        <f t="shared" ref="I1092:N1092" si="232">SUM(I1093:I1096)</f>
        <v>0</v>
      </c>
      <c r="J1092" s="32">
        <f t="shared" si="232"/>
        <v>0</v>
      </c>
      <c r="K1092" s="32">
        <f t="shared" si="232"/>
        <v>0.3</v>
      </c>
      <c r="L1092" s="32">
        <f t="shared" si="232"/>
        <v>0</v>
      </c>
      <c r="M1092" s="32">
        <f t="shared" si="232"/>
        <v>0</v>
      </c>
      <c r="N1092" s="32">
        <f t="shared" si="232"/>
        <v>0</v>
      </c>
      <c r="O1092" s="189">
        <v>7570</v>
      </c>
      <c r="P1092" s="205" t="s">
        <v>4143</v>
      </c>
    </row>
    <row r="1093" spans="1:16" x14ac:dyDescent="0.25">
      <c r="A1093" s="190"/>
      <c r="B1093" s="189"/>
      <c r="C1093" s="189"/>
      <c r="D1093" s="189"/>
      <c r="E1093" s="189"/>
      <c r="F1093" s="189"/>
      <c r="G1093" s="170" t="s">
        <v>259</v>
      </c>
      <c r="H1093" s="32">
        <f t="shared" si="224"/>
        <v>0</v>
      </c>
      <c r="I1093" s="32">
        <v>0</v>
      </c>
      <c r="J1093" s="32">
        <v>0</v>
      </c>
      <c r="K1093" s="32">
        <v>0</v>
      </c>
      <c r="L1093" s="32">
        <v>0</v>
      </c>
      <c r="M1093" s="32">
        <v>0</v>
      </c>
      <c r="N1093" s="32">
        <v>0</v>
      </c>
      <c r="O1093" s="189"/>
      <c r="P1093" s="206"/>
    </row>
    <row r="1094" spans="1:16" ht="36" x14ac:dyDescent="0.25">
      <c r="A1094" s="190"/>
      <c r="B1094" s="189"/>
      <c r="C1094" s="189"/>
      <c r="D1094" s="189"/>
      <c r="E1094" s="189"/>
      <c r="F1094" s="189"/>
      <c r="G1094" s="170" t="s">
        <v>7</v>
      </c>
      <c r="H1094" s="32">
        <f t="shared" si="224"/>
        <v>0</v>
      </c>
      <c r="I1094" s="32">
        <v>0</v>
      </c>
      <c r="J1094" s="32">
        <v>0</v>
      </c>
      <c r="K1094" s="32">
        <v>0</v>
      </c>
      <c r="L1094" s="32">
        <v>0</v>
      </c>
      <c r="M1094" s="32">
        <v>0</v>
      </c>
      <c r="N1094" s="32">
        <v>0</v>
      </c>
      <c r="O1094" s="189"/>
      <c r="P1094" s="206"/>
    </row>
    <row r="1095" spans="1:16" x14ac:dyDescent="0.25">
      <c r="A1095" s="190"/>
      <c r="B1095" s="189"/>
      <c r="C1095" s="189"/>
      <c r="D1095" s="189"/>
      <c r="E1095" s="189"/>
      <c r="F1095" s="189"/>
      <c r="G1095" s="170" t="s">
        <v>8</v>
      </c>
      <c r="H1095" s="32">
        <f t="shared" si="224"/>
        <v>0.3</v>
      </c>
      <c r="I1095" s="32">
        <v>0</v>
      </c>
      <c r="J1095" s="32">
        <v>0</v>
      </c>
      <c r="K1095" s="32">
        <v>0.3</v>
      </c>
      <c r="L1095" s="32">
        <v>0</v>
      </c>
      <c r="M1095" s="32">
        <v>0</v>
      </c>
      <c r="N1095" s="32">
        <v>0</v>
      </c>
      <c r="O1095" s="189"/>
      <c r="P1095" s="206"/>
    </row>
    <row r="1096" spans="1:16" ht="24" x14ac:dyDescent="0.25">
      <c r="A1096" s="190"/>
      <c r="B1096" s="189"/>
      <c r="C1096" s="189"/>
      <c r="D1096" s="189"/>
      <c r="E1096" s="189"/>
      <c r="F1096" s="189"/>
      <c r="G1096" s="170" t="s">
        <v>9</v>
      </c>
      <c r="H1096" s="32">
        <f t="shared" si="224"/>
        <v>0</v>
      </c>
      <c r="I1096" s="32">
        <v>0</v>
      </c>
      <c r="J1096" s="32">
        <v>0</v>
      </c>
      <c r="K1096" s="32">
        <v>0</v>
      </c>
      <c r="L1096" s="32">
        <v>0</v>
      </c>
      <c r="M1096" s="32">
        <v>0</v>
      </c>
      <c r="N1096" s="32">
        <v>0</v>
      </c>
      <c r="O1096" s="189"/>
      <c r="P1096" s="207"/>
    </row>
    <row r="1097" spans="1:16" ht="50.25" customHeight="1" x14ac:dyDescent="0.25">
      <c r="A1097" s="190" t="s">
        <v>3297</v>
      </c>
      <c r="B1097" s="189" t="s">
        <v>3290</v>
      </c>
      <c r="C1097" s="189" t="s">
        <v>170</v>
      </c>
      <c r="D1097" s="189">
        <v>2028</v>
      </c>
      <c r="E1097" s="189" t="s">
        <v>3298</v>
      </c>
      <c r="F1097" s="189" t="s">
        <v>453</v>
      </c>
      <c r="G1097" s="170" t="s">
        <v>4</v>
      </c>
      <c r="H1097" s="32">
        <f t="shared" ref="H1097:N1097" si="233">SUM(H1098:H1101)</f>
        <v>8</v>
      </c>
      <c r="I1097" s="32">
        <f t="shared" si="233"/>
        <v>0</v>
      </c>
      <c r="J1097" s="32">
        <f t="shared" si="233"/>
        <v>0</v>
      </c>
      <c r="K1097" s="32">
        <f t="shared" si="233"/>
        <v>0</v>
      </c>
      <c r="L1097" s="32">
        <f t="shared" si="233"/>
        <v>0</v>
      </c>
      <c r="M1097" s="32">
        <f t="shared" si="233"/>
        <v>8</v>
      </c>
      <c r="N1097" s="32">
        <f t="shared" si="233"/>
        <v>0</v>
      </c>
      <c r="O1097" s="189">
        <v>2500</v>
      </c>
      <c r="P1097" s="189"/>
    </row>
    <row r="1098" spans="1:16" x14ac:dyDescent="0.25">
      <c r="A1098" s="190"/>
      <c r="B1098" s="189"/>
      <c r="C1098" s="189"/>
      <c r="D1098" s="189"/>
      <c r="E1098" s="189"/>
      <c r="F1098" s="189"/>
      <c r="G1098" s="170" t="s">
        <v>259</v>
      </c>
      <c r="H1098" s="32">
        <f t="shared" si="224"/>
        <v>7.9</v>
      </c>
      <c r="I1098" s="32">
        <v>0</v>
      </c>
      <c r="J1098" s="32">
        <v>0</v>
      </c>
      <c r="K1098" s="32">
        <v>0</v>
      </c>
      <c r="L1098" s="32">
        <v>0</v>
      </c>
      <c r="M1098" s="32">
        <v>7.9</v>
      </c>
      <c r="N1098" s="32">
        <v>0</v>
      </c>
      <c r="O1098" s="189"/>
      <c r="P1098" s="189"/>
    </row>
    <row r="1099" spans="1:16" ht="36" x14ac:dyDescent="0.25">
      <c r="A1099" s="190"/>
      <c r="B1099" s="189"/>
      <c r="C1099" s="189"/>
      <c r="D1099" s="189"/>
      <c r="E1099" s="189"/>
      <c r="F1099" s="189"/>
      <c r="G1099" s="170" t="s">
        <v>7</v>
      </c>
      <c r="H1099" s="32">
        <f t="shared" si="224"/>
        <v>0.1</v>
      </c>
      <c r="I1099" s="32">
        <v>0</v>
      </c>
      <c r="J1099" s="32">
        <v>0</v>
      </c>
      <c r="K1099" s="32">
        <v>0</v>
      </c>
      <c r="L1099" s="32">
        <v>0</v>
      </c>
      <c r="M1099" s="32">
        <v>0.1</v>
      </c>
      <c r="N1099" s="32">
        <v>0</v>
      </c>
      <c r="O1099" s="189"/>
      <c r="P1099" s="189"/>
    </row>
    <row r="1100" spans="1:16" x14ac:dyDescent="0.25">
      <c r="A1100" s="190"/>
      <c r="B1100" s="189"/>
      <c r="C1100" s="189"/>
      <c r="D1100" s="189"/>
      <c r="E1100" s="189"/>
      <c r="F1100" s="189"/>
      <c r="G1100" s="170" t="s">
        <v>8</v>
      </c>
      <c r="H1100" s="32">
        <f t="shared" si="224"/>
        <v>0</v>
      </c>
      <c r="I1100" s="32">
        <v>0</v>
      </c>
      <c r="J1100" s="32">
        <v>0</v>
      </c>
      <c r="K1100" s="32">
        <v>0</v>
      </c>
      <c r="L1100" s="32">
        <v>0</v>
      </c>
      <c r="M1100" s="32">
        <v>0</v>
      </c>
      <c r="N1100" s="32">
        <v>0</v>
      </c>
      <c r="O1100" s="189"/>
      <c r="P1100" s="189"/>
    </row>
    <row r="1101" spans="1:16" ht="24" x14ac:dyDescent="0.25">
      <c r="A1101" s="190"/>
      <c r="B1101" s="189"/>
      <c r="C1101" s="189"/>
      <c r="D1101" s="189"/>
      <c r="E1101" s="189"/>
      <c r="F1101" s="189"/>
      <c r="G1101" s="170" t="s">
        <v>9</v>
      </c>
      <c r="H1101" s="32">
        <f t="shared" si="224"/>
        <v>0</v>
      </c>
      <c r="I1101" s="32">
        <v>0</v>
      </c>
      <c r="J1101" s="32">
        <v>0</v>
      </c>
      <c r="K1101" s="32">
        <v>0</v>
      </c>
      <c r="L1101" s="32">
        <v>0</v>
      </c>
      <c r="M1101" s="32">
        <v>0</v>
      </c>
      <c r="N1101" s="32">
        <v>0</v>
      </c>
      <c r="O1101" s="189"/>
      <c r="P1101" s="189"/>
    </row>
    <row r="1102" spans="1:16" ht="36" customHeight="1" x14ac:dyDescent="0.25">
      <c r="A1102" s="190" t="s">
        <v>3299</v>
      </c>
      <c r="B1102" s="189" t="s">
        <v>3281</v>
      </c>
      <c r="C1102" s="189" t="s">
        <v>170</v>
      </c>
      <c r="D1102" s="189">
        <v>2028</v>
      </c>
      <c r="E1102" s="189">
        <v>288</v>
      </c>
      <c r="F1102" s="189" t="s">
        <v>2865</v>
      </c>
      <c r="G1102" s="170" t="s">
        <v>4</v>
      </c>
      <c r="H1102" s="32">
        <f>SUM(H1103:H1106)</f>
        <v>0.5</v>
      </c>
      <c r="I1102" s="32">
        <f t="shared" ref="I1102:N1102" si="234">SUM(I1103:I1106)</f>
        <v>0</v>
      </c>
      <c r="J1102" s="32">
        <f t="shared" si="234"/>
        <v>0</v>
      </c>
      <c r="K1102" s="32">
        <f t="shared" si="234"/>
        <v>0</v>
      </c>
      <c r="L1102" s="32">
        <f t="shared" si="234"/>
        <v>0.5</v>
      </c>
      <c r="M1102" s="32">
        <f t="shared" si="234"/>
        <v>0</v>
      </c>
      <c r="N1102" s="32">
        <f t="shared" si="234"/>
        <v>0</v>
      </c>
      <c r="O1102" s="189">
        <v>7570</v>
      </c>
      <c r="P1102" s="205" t="s">
        <v>4143</v>
      </c>
    </row>
    <row r="1103" spans="1:16" x14ac:dyDescent="0.25">
      <c r="A1103" s="190"/>
      <c r="B1103" s="189"/>
      <c r="C1103" s="189"/>
      <c r="D1103" s="189"/>
      <c r="E1103" s="189"/>
      <c r="F1103" s="189"/>
      <c r="G1103" s="170" t="s">
        <v>259</v>
      </c>
      <c r="H1103" s="32">
        <f t="shared" si="224"/>
        <v>0</v>
      </c>
      <c r="I1103" s="32">
        <v>0</v>
      </c>
      <c r="J1103" s="32">
        <v>0</v>
      </c>
      <c r="K1103" s="32">
        <v>0</v>
      </c>
      <c r="L1103" s="32">
        <v>0</v>
      </c>
      <c r="M1103" s="32">
        <v>0</v>
      </c>
      <c r="N1103" s="32">
        <v>0</v>
      </c>
      <c r="O1103" s="189"/>
      <c r="P1103" s="206"/>
    </row>
    <row r="1104" spans="1:16" ht="36" x14ac:dyDescent="0.25">
      <c r="A1104" s="190"/>
      <c r="B1104" s="189"/>
      <c r="C1104" s="189"/>
      <c r="D1104" s="189"/>
      <c r="E1104" s="189"/>
      <c r="F1104" s="189"/>
      <c r="G1104" s="170" t="s">
        <v>7</v>
      </c>
      <c r="H1104" s="32">
        <f t="shared" si="224"/>
        <v>0</v>
      </c>
      <c r="I1104" s="32">
        <v>0</v>
      </c>
      <c r="J1104" s="32">
        <v>0</v>
      </c>
      <c r="K1104" s="32">
        <v>0</v>
      </c>
      <c r="L1104" s="32">
        <v>0</v>
      </c>
      <c r="M1104" s="32">
        <v>0</v>
      </c>
      <c r="N1104" s="32">
        <v>0</v>
      </c>
      <c r="O1104" s="189"/>
      <c r="P1104" s="206"/>
    </row>
    <row r="1105" spans="1:16" x14ac:dyDescent="0.25">
      <c r="A1105" s="190"/>
      <c r="B1105" s="189"/>
      <c r="C1105" s="189"/>
      <c r="D1105" s="189"/>
      <c r="E1105" s="189"/>
      <c r="F1105" s="189"/>
      <c r="G1105" s="170" t="s">
        <v>8</v>
      </c>
      <c r="H1105" s="32">
        <f t="shared" si="224"/>
        <v>0.5</v>
      </c>
      <c r="I1105" s="32">
        <v>0</v>
      </c>
      <c r="J1105" s="32">
        <v>0</v>
      </c>
      <c r="K1105" s="32">
        <v>0</v>
      </c>
      <c r="L1105" s="32">
        <v>0.5</v>
      </c>
      <c r="M1105" s="32">
        <v>0</v>
      </c>
      <c r="N1105" s="32">
        <v>0</v>
      </c>
      <c r="O1105" s="189"/>
      <c r="P1105" s="206"/>
    </row>
    <row r="1106" spans="1:16" ht="24" x14ac:dyDescent="0.25">
      <c r="A1106" s="190"/>
      <c r="B1106" s="189"/>
      <c r="C1106" s="189"/>
      <c r="D1106" s="189"/>
      <c r="E1106" s="189"/>
      <c r="F1106" s="189"/>
      <c r="G1106" s="170" t="s">
        <v>9</v>
      </c>
      <c r="H1106" s="32">
        <f t="shared" si="224"/>
        <v>0</v>
      </c>
      <c r="I1106" s="32">
        <v>0</v>
      </c>
      <c r="J1106" s="32">
        <v>0</v>
      </c>
      <c r="K1106" s="32">
        <v>0</v>
      </c>
      <c r="L1106" s="32">
        <v>0</v>
      </c>
      <c r="M1106" s="32">
        <v>0</v>
      </c>
      <c r="N1106" s="32">
        <v>0</v>
      </c>
      <c r="O1106" s="189"/>
      <c r="P1106" s="207"/>
    </row>
    <row r="1107" spans="1:16" ht="36" customHeight="1" x14ac:dyDescent="0.25">
      <c r="A1107" s="190" t="s">
        <v>3300</v>
      </c>
      <c r="B1107" s="189" t="s">
        <v>3290</v>
      </c>
      <c r="C1107" s="189" t="s">
        <v>170</v>
      </c>
      <c r="D1107" s="189">
        <v>2029</v>
      </c>
      <c r="E1107" s="189">
        <v>120</v>
      </c>
      <c r="F1107" s="189" t="s">
        <v>640</v>
      </c>
      <c r="G1107" s="170" t="s">
        <v>4</v>
      </c>
      <c r="H1107" s="32">
        <f>SUM(H1108:H1111)</f>
        <v>30.000000000000004</v>
      </c>
      <c r="I1107" s="32">
        <f t="shared" ref="I1107:N1107" si="235">SUM(I1108:I1111)</f>
        <v>0</v>
      </c>
      <c r="J1107" s="32">
        <f t="shared" si="235"/>
        <v>0</v>
      </c>
      <c r="K1107" s="32">
        <f t="shared" si="235"/>
        <v>0</v>
      </c>
      <c r="L1107" s="32">
        <f t="shared" si="235"/>
        <v>0</v>
      </c>
      <c r="M1107" s="32">
        <f t="shared" si="235"/>
        <v>30.000000000000004</v>
      </c>
      <c r="N1107" s="32">
        <f t="shared" si="235"/>
        <v>0</v>
      </c>
      <c r="O1107" s="189">
        <v>7570</v>
      </c>
      <c r="P1107" s="205" t="s">
        <v>4143</v>
      </c>
    </row>
    <row r="1108" spans="1:16" ht="49.5" customHeight="1" x14ac:dyDescent="0.25">
      <c r="A1108" s="190"/>
      <c r="B1108" s="189"/>
      <c r="C1108" s="189"/>
      <c r="D1108" s="189"/>
      <c r="E1108" s="189"/>
      <c r="F1108" s="189"/>
      <c r="G1108" s="170" t="s">
        <v>259</v>
      </c>
      <c r="H1108" s="32">
        <f t="shared" si="224"/>
        <v>17.100000000000001</v>
      </c>
      <c r="I1108" s="32">
        <v>0</v>
      </c>
      <c r="J1108" s="32">
        <v>0</v>
      </c>
      <c r="K1108" s="32">
        <v>0</v>
      </c>
      <c r="L1108" s="32">
        <v>0</v>
      </c>
      <c r="M1108" s="32">
        <v>17.100000000000001</v>
      </c>
      <c r="N1108" s="32">
        <v>0</v>
      </c>
      <c r="O1108" s="189"/>
      <c r="P1108" s="206"/>
    </row>
    <row r="1109" spans="1:16" ht="36" x14ac:dyDescent="0.25">
      <c r="A1109" s="190"/>
      <c r="B1109" s="189"/>
      <c r="C1109" s="189"/>
      <c r="D1109" s="189"/>
      <c r="E1109" s="189"/>
      <c r="F1109" s="189"/>
      <c r="G1109" s="170" t="s">
        <v>7</v>
      </c>
      <c r="H1109" s="32">
        <f t="shared" si="224"/>
        <v>8.6</v>
      </c>
      <c r="I1109" s="32">
        <v>0</v>
      </c>
      <c r="J1109" s="32">
        <v>0</v>
      </c>
      <c r="K1109" s="32">
        <v>0</v>
      </c>
      <c r="L1109" s="32">
        <v>0</v>
      </c>
      <c r="M1109" s="32">
        <v>8.6</v>
      </c>
      <c r="N1109" s="32">
        <v>0</v>
      </c>
      <c r="O1109" s="189"/>
      <c r="P1109" s="206"/>
    </row>
    <row r="1110" spans="1:16" x14ac:dyDescent="0.25">
      <c r="A1110" s="190"/>
      <c r="B1110" s="189"/>
      <c r="C1110" s="189"/>
      <c r="D1110" s="189"/>
      <c r="E1110" s="189"/>
      <c r="F1110" s="189"/>
      <c r="G1110" s="170" t="s">
        <v>8</v>
      </c>
      <c r="H1110" s="32">
        <f t="shared" si="224"/>
        <v>4.3</v>
      </c>
      <c r="I1110" s="32">
        <v>0</v>
      </c>
      <c r="J1110" s="32">
        <v>0</v>
      </c>
      <c r="K1110" s="32">
        <v>0</v>
      </c>
      <c r="L1110" s="32">
        <v>0</v>
      </c>
      <c r="M1110" s="32">
        <v>4.3</v>
      </c>
      <c r="N1110" s="32">
        <v>0</v>
      </c>
      <c r="O1110" s="189"/>
      <c r="P1110" s="206"/>
    </row>
    <row r="1111" spans="1:16" ht="24" x14ac:dyDescent="0.25">
      <c r="A1111" s="190"/>
      <c r="B1111" s="189"/>
      <c r="C1111" s="189"/>
      <c r="D1111" s="189"/>
      <c r="E1111" s="189"/>
      <c r="F1111" s="189"/>
      <c r="G1111" s="170" t="s">
        <v>9</v>
      </c>
      <c r="H1111" s="32">
        <f t="shared" si="224"/>
        <v>0</v>
      </c>
      <c r="I1111" s="32">
        <v>0</v>
      </c>
      <c r="J1111" s="32">
        <v>0</v>
      </c>
      <c r="K1111" s="32">
        <v>0</v>
      </c>
      <c r="L1111" s="32">
        <v>0</v>
      </c>
      <c r="M1111" s="32">
        <v>0</v>
      </c>
      <c r="N1111" s="32">
        <v>0</v>
      </c>
      <c r="O1111" s="189"/>
      <c r="P1111" s="207"/>
    </row>
    <row r="1112" spans="1:16" ht="36" customHeight="1" x14ac:dyDescent="0.25">
      <c r="A1112" s="190" t="s">
        <v>3301</v>
      </c>
      <c r="B1112" s="189" t="s">
        <v>3290</v>
      </c>
      <c r="C1112" s="189" t="s">
        <v>170</v>
      </c>
      <c r="D1112" s="189">
        <v>2029</v>
      </c>
      <c r="E1112" s="189" t="s">
        <v>3302</v>
      </c>
      <c r="F1112" s="189" t="s">
        <v>640</v>
      </c>
      <c r="G1112" s="170" t="s">
        <v>4</v>
      </c>
      <c r="H1112" s="32">
        <f>SUM(H1113:H1116)</f>
        <v>8</v>
      </c>
      <c r="I1112" s="32">
        <f t="shared" ref="I1112:N1112" si="236">SUM(I1113:I1116)</f>
        <v>0</v>
      </c>
      <c r="J1112" s="32">
        <f t="shared" si="236"/>
        <v>0</v>
      </c>
      <c r="K1112" s="32">
        <f t="shared" si="236"/>
        <v>0</v>
      </c>
      <c r="L1112" s="32">
        <f t="shared" si="236"/>
        <v>0</v>
      </c>
      <c r="M1112" s="32">
        <f t="shared" si="236"/>
        <v>8</v>
      </c>
      <c r="N1112" s="32">
        <f t="shared" si="236"/>
        <v>0</v>
      </c>
      <c r="O1112" s="189">
        <v>1500</v>
      </c>
      <c r="P1112" s="189"/>
    </row>
    <row r="1113" spans="1:16" x14ac:dyDescent="0.25">
      <c r="A1113" s="190"/>
      <c r="B1113" s="189"/>
      <c r="C1113" s="189"/>
      <c r="D1113" s="189"/>
      <c r="E1113" s="189"/>
      <c r="F1113" s="189"/>
      <c r="G1113" s="170" t="s">
        <v>259</v>
      </c>
      <c r="H1113" s="32">
        <f t="shared" si="224"/>
        <v>7.9</v>
      </c>
      <c r="I1113" s="32">
        <v>0</v>
      </c>
      <c r="J1113" s="32">
        <v>0</v>
      </c>
      <c r="K1113" s="32">
        <v>0</v>
      </c>
      <c r="L1113" s="32">
        <v>0</v>
      </c>
      <c r="M1113" s="32">
        <v>7.9</v>
      </c>
      <c r="N1113" s="32">
        <v>0</v>
      </c>
      <c r="O1113" s="189"/>
      <c r="P1113" s="189"/>
    </row>
    <row r="1114" spans="1:16" ht="36" x14ac:dyDescent="0.25">
      <c r="A1114" s="190"/>
      <c r="B1114" s="189"/>
      <c r="C1114" s="189"/>
      <c r="D1114" s="189"/>
      <c r="E1114" s="189"/>
      <c r="F1114" s="189"/>
      <c r="G1114" s="170" t="s">
        <v>7</v>
      </c>
      <c r="H1114" s="32">
        <f t="shared" si="224"/>
        <v>0.1</v>
      </c>
      <c r="I1114" s="32">
        <v>0</v>
      </c>
      <c r="J1114" s="32">
        <v>0</v>
      </c>
      <c r="K1114" s="32">
        <v>0</v>
      </c>
      <c r="L1114" s="32">
        <v>0</v>
      </c>
      <c r="M1114" s="32">
        <v>0.1</v>
      </c>
      <c r="N1114" s="32">
        <v>0</v>
      </c>
      <c r="O1114" s="189"/>
      <c r="P1114" s="189"/>
    </row>
    <row r="1115" spans="1:16" x14ac:dyDescent="0.25">
      <c r="A1115" s="190"/>
      <c r="B1115" s="189"/>
      <c r="C1115" s="189"/>
      <c r="D1115" s="189"/>
      <c r="E1115" s="189"/>
      <c r="F1115" s="189"/>
      <c r="G1115" s="170" t="s">
        <v>8</v>
      </c>
      <c r="H1115" s="32">
        <f t="shared" si="224"/>
        <v>0</v>
      </c>
      <c r="I1115" s="32">
        <v>0</v>
      </c>
      <c r="J1115" s="32">
        <v>0</v>
      </c>
      <c r="K1115" s="32">
        <v>0</v>
      </c>
      <c r="L1115" s="32">
        <v>0</v>
      </c>
      <c r="M1115" s="32">
        <v>0</v>
      </c>
      <c r="N1115" s="32">
        <v>0</v>
      </c>
      <c r="O1115" s="189"/>
      <c r="P1115" s="189"/>
    </row>
    <row r="1116" spans="1:16" ht="24" x14ac:dyDescent="0.25">
      <c r="A1116" s="190"/>
      <c r="B1116" s="189"/>
      <c r="C1116" s="189"/>
      <c r="D1116" s="189"/>
      <c r="E1116" s="189"/>
      <c r="F1116" s="189"/>
      <c r="G1116" s="170" t="s">
        <v>9</v>
      </c>
      <c r="H1116" s="32">
        <f t="shared" si="224"/>
        <v>0</v>
      </c>
      <c r="I1116" s="32">
        <v>0</v>
      </c>
      <c r="J1116" s="32">
        <v>0</v>
      </c>
      <c r="K1116" s="32">
        <v>0</v>
      </c>
      <c r="L1116" s="32">
        <v>0</v>
      </c>
      <c r="M1116" s="32">
        <v>0</v>
      </c>
      <c r="N1116" s="32">
        <v>0</v>
      </c>
      <c r="O1116" s="189"/>
      <c r="P1116" s="189"/>
    </row>
    <row r="1117" spans="1:16" ht="36" customHeight="1" x14ac:dyDescent="0.25">
      <c r="A1117" s="423" t="s">
        <v>4141</v>
      </c>
      <c r="B1117" s="189" t="s">
        <v>3290</v>
      </c>
      <c r="C1117" s="189" t="s">
        <v>170</v>
      </c>
      <c r="D1117" s="189">
        <v>2028</v>
      </c>
      <c r="E1117" s="189" t="s">
        <v>3303</v>
      </c>
      <c r="F1117" s="189" t="s">
        <v>3304</v>
      </c>
      <c r="G1117" s="170" t="s">
        <v>4</v>
      </c>
      <c r="H1117" s="32">
        <f>SUM(H1118:H1121)</f>
        <v>16.600000000000001</v>
      </c>
      <c r="I1117" s="32">
        <f t="shared" ref="I1117:N1117" si="237">SUM(I1118:I1121)</f>
        <v>8.3000000000000007</v>
      </c>
      <c r="J1117" s="32">
        <f t="shared" si="237"/>
        <v>0</v>
      </c>
      <c r="K1117" s="32">
        <f t="shared" si="237"/>
        <v>0</v>
      </c>
      <c r="L1117" s="32">
        <f t="shared" si="237"/>
        <v>8.3000000000000007</v>
      </c>
      <c r="M1117" s="32">
        <f t="shared" si="237"/>
        <v>0</v>
      </c>
      <c r="N1117" s="32">
        <f t="shared" si="237"/>
        <v>0</v>
      </c>
      <c r="O1117" s="189">
        <v>7570</v>
      </c>
      <c r="P1117" s="189" t="s">
        <v>3305</v>
      </c>
    </row>
    <row r="1118" spans="1:16" x14ac:dyDescent="0.25">
      <c r="A1118" s="424"/>
      <c r="B1118" s="189"/>
      <c r="C1118" s="189"/>
      <c r="D1118" s="189"/>
      <c r="E1118" s="189"/>
      <c r="F1118" s="189"/>
      <c r="G1118" s="170" t="s">
        <v>259</v>
      </c>
      <c r="H1118" s="32">
        <f t="shared" ref="H1118:H1131" si="238">SUM(I1118:N1118)</f>
        <v>0</v>
      </c>
      <c r="I1118" s="32">
        <v>0</v>
      </c>
      <c r="J1118" s="32">
        <v>0</v>
      </c>
      <c r="K1118" s="32">
        <v>0</v>
      </c>
      <c r="L1118" s="32">
        <v>0</v>
      </c>
      <c r="M1118" s="32">
        <v>0</v>
      </c>
      <c r="N1118" s="32">
        <v>0</v>
      </c>
      <c r="O1118" s="189"/>
      <c r="P1118" s="189"/>
    </row>
    <row r="1119" spans="1:16" ht="36" x14ac:dyDescent="0.25">
      <c r="A1119" s="424"/>
      <c r="B1119" s="189"/>
      <c r="C1119" s="189"/>
      <c r="D1119" s="189"/>
      <c r="E1119" s="189"/>
      <c r="F1119" s="189"/>
      <c r="G1119" s="170" t="s">
        <v>7</v>
      </c>
      <c r="H1119" s="32">
        <f t="shared" si="238"/>
        <v>15.8</v>
      </c>
      <c r="I1119" s="32">
        <v>7.9</v>
      </c>
      <c r="J1119" s="32">
        <v>0</v>
      </c>
      <c r="K1119" s="32">
        <v>0</v>
      </c>
      <c r="L1119" s="32">
        <v>7.9</v>
      </c>
      <c r="M1119" s="32">
        <v>0</v>
      </c>
      <c r="N1119" s="32">
        <v>0</v>
      </c>
      <c r="O1119" s="189"/>
      <c r="P1119" s="189"/>
    </row>
    <row r="1120" spans="1:16" x14ac:dyDescent="0.25">
      <c r="A1120" s="424"/>
      <c r="B1120" s="189"/>
      <c r="C1120" s="189"/>
      <c r="D1120" s="189"/>
      <c r="E1120" s="189"/>
      <c r="F1120" s="189"/>
      <c r="G1120" s="170" t="s">
        <v>8</v>
      </c>
      <c r="H1120" s="32">
        <f t="shared" si="238"/>
        <v>0.8</v>
      </c>
      <c r="I1120" s="32">
        <v>0.4</v>
      </c>
      <c r="J1120" s="32">
        <v>0</v>
      </c>
      <c r="K1120" s="32">
        <v>0</v>
      </c>
      <c r="L1120" s="32">
        <v>0.4</v>
      </c>
      <c r="M1120" s="32">
        <v>0</v>
      </c>
      <c r="N1120" s="32">
        <v>0</v>
      </c>
      <c r="O1120" s="189"/>
      <c r="P1120" s="189"/>
    </row>
    <row r="1121" spans="1:16" ht="24" x14ac:dyDescent="0.25">
      <c r="A1121" s="425"/>
      <c r="B1121" s="189"/>
      <c r="C1121" s="189"/>
      <c r="D1121" s="189"/>
      <c r="E1121" s="189"/>
      <c r="F1121" s="189"/>
      <c r="G1121" s="170" t="s">
        <v>9</v>
      </c>
      <c r="H1121" s="32">
        <f t="shared" si="238"/>
        <v>0</v>
      </c>
      <c r="I1121" s="32">
        <v>0</v>
      </c>
      <c r="J1121" s="32">
        <v>0</v>
      </c>
      <c r="K1121" s="32">
        <v>0</v>
      </c>
      <c r="L1121" s="32">
        <v>0</v>
      </c>
      <c r="M1121" s="32">
        <v>0</v>
      </c>
      <c r="N1121" s="32">
        <v>0</v>
      </c>
      <c r="O1121" s="189"/>
      <c r="P1121" s="189"/>
    </row>
    <row r="1122" spans="1:16" ht="36" customHeight="1" x14ac:dyDescent="0.25">
      <c r="A1122" s="423" t="s">
        <v>4142</v>
      </c>
      <c r="B1122" s="189" t="s">
        <v>3306</v>
      </c>
      <c r="C1122" s="189" t="s">
        <v>170</v>
      </c>
      <c r="D1122" s="189" t="s">
        <v>3307</v>
      </c>
      <c r="E1122" s="189" t="s">
        <v>3308</v>
      </c>
      <c r="F1122" s="189" t="s">
        <v>172</v>
      </c>
      <c r="G1122" s="169" t="s">
        <v>4</v>
      </c>
      <c r="H1122" s="32">
        <f>SUM(H1123:H1126)</f>
        <v>1894.2000000000003</v>
      </c>
      <c r="I1122" s="32">
        <f t="shared" ref="I1122:N1122" si="239">SUM(I1123:I1126)</f>
        <v>291.70000000000005</v>
      </c>
      <c r="J1122" s="32">
        <f t="shared" si="239"/>
        <v>359</v>
      </c>
      <c r="K1122" s="32">
        <f t="shared" si="239"/>
        <v>1243.5</v>
      </c>
      <c r="L1122" s="32">
        <f t="shared" si="239"/>
        <v>0</v>
      </c>
      <c r="M1122" s="32">
        <f t="shared" si="239"/>
        <v>0</v>
      </c>
      <c r="N1122" s="32">
        <f t="shared" si="239"/>
        <v>0</v>
      </c>
      <c r="O1122" s="189" t="s">
        <v>3309</v>
      </c>
      <c r="P1122" s="205" t="s">
        <v>4140</v>
      </c>
    </row>
    <row r="1123" spans="1:16" x14ac:dyDescent="0.25">
      <c r="A1123" s="424"/>
      <c r="B1123" s="189"/>
      <c r="C1123" s="189"/>
      <c r="D1123" s="189"/>
      <c r="E1123" s="189"/>
      <c r="F1123" s="189"/>
      <c r="G1123" s="170" t="s">
        <v>546</v>
      </c>
      <c r="H1123" s="32">
        <f t="shared" si="238"/>
        <v>825.30000000000007</v>
      </c>
      <c r="I1123" s="32">
        <v>275.10000000000002</v>
      </c>
      <c r="J1123" s="32">
        <v>275.10000000000002</v>
      </c>
      <c r="K1123" s="32">
        <v>275.10000000000002</v>
      </c>
      <c r="L1123" s="32">
        <v>0</v>
      </c>
      <c r="M1123" s="32">
        <v>0</v>
      </c>
      <c r="N1123" s="32">
        <v>0</v>
      </c>
      <c r="O1123" s="189"/>
      <c r="P1123" s="206"/>
    </row>
    <row r="1124" spans="1:16" ht="36" x14ac:dyDescent="0.25">
      <c r="A1124" s="424"/>
      <c r="B1124" s="189"/>
      <c r="C1124" s="189"/>
      <c r="D1124" s="189"/>
      <c r="E1124" s="189"/>
      <c r="F1124" s="189"/>
      <c r="G1124" s="170" t="s">
        <v>7</v>
      </c>
      <c r="H1124" s="32">
        <f t="shared" si="238"/>
        <v>1068.9000000000001</v>
      </c>
      <c r="I1124" s="32">
        <v>16.600000000000001</v>
      </c>
      <c r="J1124" s="32">
        <v>83.9</v>
      </c>
      <c r="K1124" s="32">
        <v>968.4</v>
      </c>
      <c r="L1124" s="32">
        <v>0</v>
      </c>
      <c r="M1124" s="32">
        <v>0</v>
      </c>
      <c r="N1124" s="32">
        <v>0</v>
      </c>
      <c r="O1124" s="189"/>
      <c r="P1124" s="206"/>
    </row>
    <row r="1125" spans="1:16" x14ac:dyDescent="0.25">
      <c r="A1125" s="424"/>
      <c r="B1125" s="189"/>
      <c r="C1125" s="189"/>
      <c r="D1125" s="189"/>
      <c r="E1125" s="189"/>
      <c r="F1125" s="189"/>
      <c r="G1125" s="170" t="s">
        <v>8</v>
      </c>
      <c r="H1125" s="32">
        <f t="shared" si="238"/>
        <v>0</v>
      </c>
      <c r="I1125" s="32">
        <v>0</v>
      </c>
      <c r="J1125" s="32">
        <v>0</v>
      </c>
      <c r="K1125" s="32">
        <v>0</v>
      </c>
      <c r="L1125" s="32">
        <v>0</v>
      </c>
      <c r="M1125" s="32">
        <v>0</v>
      </c>
      <c r="N1125" s="32">
        <v>0</v>
      </c>
      <c r="O1125" s="189"/>
      <c r="P1125" s="206"/>
    </row>
    <row r="1126" spans="1:16" ht="24" x14ac:dyDescent="0.25">
      <c r="A1126" s="425"/>
      <c r="B1126" s="189"/>
      <c r="C1126" s="189"/>
      <c r="D1126" s="189"/>
      <c r="E1126" s="189"/>
      <c r="F1126" s="189"/>
      <c r="G1126" s="170" t="s">
        <v>9</v>
      </c>
      <c r="H1126" s="32">
        <f t="shared" si="238"/>
        <v>0</v>
      </c>
      <c r="I1126" s="32">
        <v>0</v>
      </c>
      <c r="J1126" s="32">
        <v>0</v>
      </c>
      <c r="K1126" s="32">
        <v>0</v>
      </c>
      <c r="L1126" s="32">
        <v>0</v>
      </c>
      <c r="M1126" s="32">
        <v>0</v>
      </c>
      <c r="N1126" s="32">
        <v>0</v>
      </c>
      <c r="O1126" s="189"/>
      <c r="P1126" s="207"/>
    </row>
    <row r="1127" spans="1:16" ht="36" x14ac:dyDescent="0.25">
      <c r="A1127" s="208" t="s">
        <v>125</v>
      </c>
      <c r="B1127" s="208"/>
      <c r="C1127" s="208"/>
      <c r="D1127" s="208"/>
      <c r="E1127" s="208"/>
      <c r="F1127" s="208"/>
      <c r="G1127" s="150" t="s">
        <v>4</v>
      </c>
      <c r="H1127" s="37">
        <f>SUM(H1128:H1131)</f>
        <v>2025.4999999999998</v>
      </c>
      <c r="I1127" s="37">
        <f t="shared" ref="I1127:N1127" si="240">SUM(I1128:I1131)</f>
        <v>300.60000000000002</v>
      </c>
      <c r="J1127" s="37">
        <f t="shared" si="240"/>
        <v>359.3</v>
      </c>
      <c r="K1127" s="37">
        <f t="shared" si="240"/>
        <v>1282.7999999999997</v>
      </c>
      <c r="L1127" s="37">
        <f t="shared" si="240"/>
        <v>36.800000000000004</v>
      </c>
      <c r="M1127" s="37">
        <f t="shared" si="240"/>
        <v>45.999999999999993</v>
      </c>
      <c r="N1127" s="37">
        <f t="shared" si="240"/>
        <v>0</v>
      </c>
      <c r="O1127" s="208"/>
      <c r="P1127" s="208"/>
    </row>
    <row r="1128" spans="1:16" ht="24" x14ac:dyDescent="0.25">
      <c r="A1128" s="208"/>
      <c r="B1128" s="208"/>
      <c r="C1128" s="208"/>
      <c r="D1128" s="208"/>
      <c r="E1128" s="208"/>
      <c r="F1128" s="208"/>
      <c r="G1128" s="150" t="s">
        <v>259</v>
      </c>
      <c r="H1128" s="37">
        <f t="shared" si="238"/>
        <v>895.7</v>
      </c>
      <c r="I1128" s="37">
        <f t="shared" ref="I1128:N1131" si="241">I1053+I1058+I1063+I1068+I1073+I1078+I1083+I1088+I1093+I1098+I1103+I1108+I1113+I1118+I1123</f>
        <v>275.10000000000002</v>
      </c>
      <c r="J1128" s="37">
        <f t="shared" si="241"/>
        <v>275.10000000000002</v>
      </c>
      <c r="K1128" s="37">
        <f t="shared" si="241"/>
        <v>304</v>
      </c>
      <c r="L1128" s="37">
        <f t="shared" si="241"/>
        <v>8.6</v>
      </c>
      <c r="M1128" s="37">
        <f t="shared" si="241"/>
        <v>32.9</v>
      </c>
      <c r="N1128" s="37">
        <f t="shared" si="241"/>
        <v>0</v>
      </c>
      <c r="O1128" s="208"/>
      <c r="P1128" s="208"/>
    </row>
    <row r="1129" spans="1:16" ht="36" x14ac:dyDescent="0.25">
      <c r="A1129" s="208"/>
      <c r="B1129" s="208"/>
      <c r="C1129" s="208"/>
      <c r="D1129" s="208"/>
      <c r="E1129" s="208"/>
      <c r="F1129" s="208"/>
      <c r="G1129" s="150" t="s">
        <v>7</v>
      </c>
      <c r="H1129" s="37">
        <f t="shared" si="238"/>
        <v>1116.9999999999998</v>
      </c>
      <c r="I1129" s="37">
        <f t="shared" si="241"/>
        <v>24.5</v>
      </c>
      <c r="J1129" s="37">
        <f t="shared" si="241"/>
        <v>83.9</v>
      </c>
      <c r="K1129" s="37">
        <f t="shared" si="241"/>
        <v>975.19999999999993</v>
      </c>
      <c r="L1129" s="37">
        <f>L1054+L1059+L1064+L1069+L1074+L1079+L1084+L1089+L1094+L1099+L1104+L1109+L1114+L1119+L1124</f>
        <v>24.6</v>
      </c>
      <c r="M1129" s="37">
        <f t="shared" si="241"/>
        <v>8.7999999999999989</v>
      </c>
      <c r="N1129" s="37">
        <f t="shared" si="241"/>
        <v>0</v>
      </c>
      <c r="O1129" s="208"/>
      <c r="P1129" s="208"/>
    </row>
    <row r="1130" spans="1:16" x14ac:dyDescent="0.25">
      <c r="A1130" s="208"/>
      <c r="B1130" s="208"/>
      <c r="C1130" s="208"/>
      <c r="D1130" s="208"/>
      <c r="E1130" s="208"/>
      <c r="F1130" s="208"/>
      <c r="G1130" s="150" t="s">
        <v>8</v>
      </c>
      <c r="H1130" s="37">
        <f t="shared" si="238"/>
        <v>12.8</v>
      </c>
      <c r="I1130" s="37">
        <f t="shared" si="241"/>
        <v>1</v>
      </c>
      <c r="J1130" s="37">
        <f>J1055+J1060+J1065+J1070+J1075+J1080+J1085+J1090+J1095+J1100+J1105+J1110+J1115+J1120+J1125</f>
        <v>0.3</v>
      </c>
      <c r="K1130" s="37">
        <f t="shared" si="241"/>
        <v>3.5999999999999996</v>
      </c>
      <c r="L1130" s="37">
        <f t="shared" si="241"/>
        <v>3.6</v>
      </c>
      <c r="M1130" s="37">
        <f t="shared" si="241"/>
        <v>4.3</v>
      </c>
      <c r="N1130" s="37">
        <f t="shared" si="241"/>
        <v>0</v>
      </c>
      <c r="O1130" s="208"/>
      <c r="P1130" s="208"/>
    </row>
    <row r="1131" spans="1:16" ht="24" x14ac:dyDescent="0.25">
      <c r="A1131" s="208"/>
      <c r="B1131" s="208"/>
      <c r="C1131" s="208"/>
      <c r="D1131" s="208"/>
      <c r="E1131" s="208"/>
      <c r="F1131" s="208"/>
      <c r="G1131" s="150" t="s">
        <v>9</v>
      </c>
      <c r="H1131" s="37">
        <f t="shared" si="238"/>
        <v>0</v>
      </c>
      <c r="I1131" s="37">
        <f t="shared" si="241"/>
        <v>0</v>
      </c>
      <c r="J1131" s="37">
        <f t="shared" si="241"/>
        <v>0</v>
      </c>
      <c r="K1131" s="37">
        <f t="shared" si="241"/>
        <v>0</v>
      </c>
      <c r="L1131" s="37">
        <f t="shared" si="241"/>
        <v>0</v>
      </c>
      <c r="M1131" s="37">
        <f t="shared" si="241"/>
        <v>0</v>
      </c>
      <c r="N1131" s="37">
        <f t="shared" si="241"/>
        <v>0</v>
      </c>
      <c r="O1131" s="208"/>
      <c r="P1131" s="208"/>
    </row>
    <row r="1132" spans="1:16" x14ac:dyDescent="0.25">
      <c r="A1132" s="438" t="s">
        <v>642</v>
      </c>
      <c r="B1132" s="439"/>
      <c r="C1132" s="439"/>
      <c r="D1132" s="439"/>
      <c r="E1132" s="439"/>
      <c r="F1132" s="439"/>
      <c r="G1132" s="439"/>
      <c r="H1132" s="439"/>
      <c r="I1132" s="439"/>
      <c r="J1132" s="439"/>
      <c r="K1132" s="439"/>
      <c r="L1132" s="439"/>
      <c r="M1132" s="439"/>
      <c r="N1132" s="439"/>
      <c r="O1132" s="439"/>
      <c r="P1132" s="440"/>
    </row>
    <row r="1133" spans="1:16" ht="42.75" customHeight="1" x14ac:dyDescent="0.25">
      <c r="A1133" s="190" t="s">
        <v>3310</v>
      </c>
      <c r="B1133" s="189" t="s">
        <v>3311</v>
      </c>
      <c r="C1133" s="189" t="s">
        <v>642</v>
      </c>
      <c r="D1133" s="189">
        <v>2028</v>
      </c>
      <c r="E1133" s="189">
        <v>150</v>
      </c>
      <c r="F1133" s="189" t="s">
        <v>3312</v>
      </c>
      <c r="G1133" s="170" t="s">
        <v>4</v>
      </c>
      <c r="H1133" s="32">
        <f>SUM(H1134:H1137)</f>
        <v>24.400000000000002</v>
      </c>
      <c r="I1133" s="32">
        <f t="shared" ref="I1133:N1133" si="242">SUM(I1134:I1137)</f>
        <v>0</v>
      </c>
      <c r="J1133" s="32">
        <f>SUM(J1134:J1137)</f>
        <v>0</v>
      </c>
      <c r="K1133" s="32">
        <f t="shared" si="242"/>
        <v>0</v>
      </c>
      <c r="L1133" s="32">
        <f t="shared" si="242"/>
        <v>24.400000000000002</v>
      </c>
      <c r="M1133" s="32">
        <f t="shared" si="242"/>
        <v>0</v>
      </c>
      <c r="N1133" s="32">
        <f t="shared" si="242"/>
        <v>0</v>
      </c>
      <c r="O1133" s="189">
        <v>1660</v>
      </c>
      <c r="P1133" s="189" t="s">
        <v>3313</v>
      </c>
    </row>
    <row r="1134" spans="1:16" x14ac:dyDescent="0.25">
      <c r="A1134" s="190"/>
      <c r="B1134" s="189"/>
      <c r="C1134" s="189"/>
      <c r="D1134" s="189"/>
      <c r="E1134" s="189"/>
      <c r="F1134" s="189"/>
      <c r="G1134" s="170" t="s">
        <v>259</v>
      </c>
      <c r="H1134" s="32">
        <f>SUM(I1134:N1134)</f>
        <v>24.1</v>
      </c>
      <c r="I1134" s="32">
        <v>0</v>
      </c>
      <c r="J1134" s="32">
        <v>0</v>
      </c>
      <c r="K1134" s="32">
        <v>0</v>
      </c>
      <c r="L1134" s="32">
        <v>24.1</v>
      </c>
      <c r="M1134" s="32">
        <v>0</v>
      </c>
      <c r="N1134" s="32">
        <v>0</v>
      </c>
      <c r="O1134" s="189"/>
      <c r="P1134" s="189"/>
    </row>
    <row r="1135" spans="1:16" ht="36" x14ac:dyDescent="0.25">
      <c r="A1135" s="190"/>
      <c r="B1135" s="189"/>
      <c r="C1135" s="189"/>
      <c r="D1135" s="189"/>
      <c r="E1135" s="189"/>
      <c r="F1135" s="189"/>
      <c r="G1135" s="170" t="s">
        <v>1945</v>
      </c>
      <c r="H1135" s="32">
        <f t="shared" ref="H1135:H1207" si="243">SUM(I1135:N1135)</f>
        <v>0.3</v>
      </c>
      <c r="I1135" s="32">
        <v>0</v>
      </c>
      <c r="J1135" s="32">
        <v>0</v>
      </c>
      <c r="K1135" s="32">
        <v>0</v>
      </c>
      <c r="L1135" s="32">
        <v>0.3</v>
      </c>
      <c r="M1135" s="32">
        <v>0</v>
      </c>
      <c r="N1135" s="32">
        <v>0</v>
      </c>
      <c r="O1135" s="189"/>
      <c r="P1135" s="189"/>
    </row>
    <row r="1136" spans="1:16" x14ac:dyDescent="0.25">
      <c r="A1136" s="190"/>
      <c r="B1136" s="189"/>
      <c r="C1136" s="189"/>
      <c r="D1136" s="189"/>
      <c r="E1136" s="189"/>
      <c r="F1136" s="189"/>
      <c r="G1136" s="170" t="s">
        <v>8</v>
      </c>
      <c r="H1136" s="32">
        <f t="shared" si="243"/>
        <v>0</v>
      </c>
      <c r="I1136" s="32">
        <v>0</v>
      </c>
      <c r="J1136" s="32">
        <v>0</v>
      </c>
      <c r="K1136" s="32">
        <v>0</v>
      </c>
      <c r="L1136" s="32">
        <v>0</v>
      </c>
      <c r="M1136" s="32">
        <v>0</v>
      </c>
      <c r="N1136" s="32">
        <v>0</v>
      </c>
      <c r="O1136" s="189"/>
      <c r="P1136" s="189"/>
    </row>
    <row r="1137" spans="1:16" ht="24" x14ac:dyDescent="0.25">
      <c r="A1137" s="190"/>
      <c r="B1137" s="189"/>
      <c r="C1137" s="189"/>
      <c r="D1137" s="189"/>
      <c r="E1137" s="189"/>
      <c r="F1137" s="189"/>
      <c r="G1137" s="170" t="s">
        <v>9</v>
      </c>
      <c r="H1137" s="32">
        <f t="shared" si="243"/>
        <v>0</v>
      </c>
      <c r="I1137" s="32">
        <v>0</v>
      </c>
      <c r="J1137" s="32">
        <v>0</v>
      </c>
      <c r="K1137" s="32">
        <v>0</v>
      </c>
      <c r="L1137" s="32">
        <v>0</v>
      </c>
      <c r="M1137" s="32">
        <v>0</v>
      </c>
      <c r="N1137" s="32">
        <v>0</v>
      </c>
      <c r="O1137" s="189"/>
      <c r="P1137" s="189"/>
    </row>
    <row r="1138" spans="1:16" ht="36" customHeight="1" x14ac:dyDescent="0.25">
      <c r="A1138" s="190" t="s">
        <v>3314</v>
      </c>
      <c r="B1138" s="189" t="s">
        <v>3311</v>
      </c>
      <c r="C1138" s="189" t="s">
        <v>642</v>
      </c>
      <c r="D1138" s="189">
        <v>2030</v>
      </c>
      <c r="E1138" s="189">
        <v>350</v>
      </c>
      <c r="F1138" s="189" t="s">
        <v>3315</v>
      </c>
      <c r="G1138" s="170" t="s">
        <v>4</v>
      </c>
      <c r="H1138" s="32">
        <f>SUM(H1139:H1142)</f>
        <v>30</v>
      </c>
      <c r="I1138" s="32">
        <f t="shared" ref="I1138:N1138" si="244">SUM(I1139:I1142)</f>
        <v>0</v>
      </c>
      <c r="J1138" s="32">
        <f t="shared" si="244"/>
        <v>0</v>
      </c>
      <c r="K1138" s="32">
        <f t="shared" si="244"/>
        <v>0</v>
      </c>
      <c r="L1138" s="32">
        <f t="shared" si="244"/>
        <v>0</v>
      </c>
      <c r="M1138" s="32">
        <f t="shared" si="244"/>
        <v>0</v>
      </c>
      <c r="N1138" s="32">
        <f t="shared" si="244"/>
        <v>30</v>
      </c>
      <c r="O1138" s="189">
        <v>4300</v>
      </c>
      <c r="P1138" s="189" t="s">
        <v>3316</v>
      </c>
    </row>
    <row r="1139" spans="1:16" x14ac:dyDescent="0.25">
      <c r="A1139" s="190"/>
      <c r="B1139" s="189"/>
      <c r="C1139" s="189"/>
      <c r="D1139" s="189"/>
      <c r="E1139" s="189"/>
      <c r="F1139" s="189"/>
      <c r="G1139" s="170" t="s">
        <v>259</v>
      </c>
      <c r="H1139" s="32">
        <f t="shared" si="243"/>
        <v>29.7</v>
      </c>
      <c r="I1139" s="32">
        <v>0</v>
      </c>
      <c r="J1139" s="32">
        <v>0</v>
      </c>
      <c r="K1139" s="32">
        <v>0</v>
      </c>
      <c r="L1139" s="32">
        <v>0</v>
      </c>
      <c r="M1139" s="32">
        <v>0</v>
      </c>
      <c r="N1139" s="32">
        <v>29.7</v>
      </c>
      <c r="O1139" s="189"/>
      <c r="P1139" s="189"/>
    </row>
    <row r="1140" spans="1:16" ht="36" x14ac:dyDescent="0.25">
      <c r="A1140" s="190"/>
      <c r="B1140" s="189"/>
      <c r="C1140" s="189"/>
      <c r="D1140" s="189"/>
      <c r="E1140" s="189"/>
      <c r="F1140" s="189"/>
      <c r="G1140" s="170" t="s">
        <v>1945</v>
      </c>
      <c r="H1140" s="32">
        <f t="shared" si="243"/>
        <v>0.3</v>
      </c>
      <c r="I1140" s="32">
        <v>0</v>
      </c>
      <c r="J1140" s="32">
        <v>0</v>
      </c>
      <c r="K1140" s="32">
        <v>0</v>
      </c>
      <c r="L1140" s="32">
        <v>0</v>
      </c>
      <c r="M1140" s="32">
        <v>0</v>
      </c>
      <c r="N1140" s="32">
        <v>0.3</v>
      </c>
      <c r="O1140" s="189"/>
      <c r="P1140" s="189"/>
    </row>
    <row r="1141" spans="1:16" x14ac:dyDescent="0.25">
      <c r="A1141" s="190"/>
      <c r="B1141" s="189"/>
      <c r="C1141" s="189"/>
      <c r="D1141" s="189"/>
      <c r="E1141" s="189"/>
      <c r="F1141" s="189"/>
      <c r="G1141" s="170" t="s">
        <v>8</v>
      </c>
      <c r="H1141" s="32">
        <f t="shared" si="243"/>
        <v>0</v>
      </c>
      <c r="I1141" s="32">
        <v>0</v>
      </c>
      <c r="J1141" s="32">
        <v>0</v>
      </c>
      <c r="K1141" s="32">
        <v>0</v>
      </c>
      <c r="L1141" s="32">
        <v>0</v>
      </c>
      <c r="M1141" s="32">
        <v>0</v>
      </c>
      <c r="N1141" s="32">
        <v>0</v>
      </c>
      <c r="O1141" s="189"/>
      <c r="P1141" s="189"/>
    </row>
    <row r="1142" spans="1:16" ht="24" x14ac:dyDescent="0.25">
      <c r="A1142" s="190"/>
      <c r="B1142" s="189"/>
      <c r="C1142" s="189"/>
      <c r="D1142" s="189"/>
      <c r="E1142" s="189"/>
      <c r="F1142" s="189"/>
      <c r="G1142" s="170" t="s">
        <v>9</v>
      </c>
      <c r="H1142" s="32">
        <f t="shared" si="243"/>
        <v>0</v>
      </c>
      <c r="I1142" s="32">
        <v>0</v>
      </c>
      <c r="J1142" s="32">
        <v>0</v>
      </c>
      <c r="K1142" s="32">
        <v>0</v>
      </c>
      <c r="L1142" s="32">
        <v>0</v>
      </c>
      <c r="M1142" s="32">
        <v>0</v>
      </c>
      <c r="N1142" s="32">
        <v>0</v>
      </c>
      <c r="O1142" s="189"/>
      <c r="P1142" s="189"/>
    </row>
    <row r="1143" spans="1:16" ht="66.75" customHeight="1" x14ac:dyDescent="0.25">
      <c r="A1143" s="190" t="s">
        <v>3317</v>
      </c>
      <c r="B1143" s="189" t="s">
        <v>3311</v>
      </c>
      <c r="C1143" s="189" t="s">
        <v>642</v>
      </c>
      <c r="D1143" s="189">
        <v>2030</v>
      </c>
      <c r="E1143" s="189">
        <v>150</v>
      </c>
      <c r="F1143" s="189" t="s">
        <v>3315</v>
      </c>
      <c r="G1143" s="170" t="s">
        <v>4</v>
      </c>
      <c r="H1143" s="32">
        <f>SUM(H1144:H1147)</f>
        <v>3</v>
      </c>
      <c r="I1143" s="32">
        <f t="shared" ref="I1143:N1143" si="245">SUM(I1144:I1147)</f>
        <v>0</v>
      </c>
      <c r="J1143" s="32">
        <f t="shared" si="245"/>
        <v>0</v>
      </c>
      <c r="K1143" s="32">
        <f t="shared" si="245"/>
        <v>0</v>
      </c>
      <c r="L1143" s="32">
        <f t="shared" si="245"/>
        <v>0</v>
      </c>
      <c r="M1143" s="32">
        <f t="shared" si="245"/>
        <v>0</v>
      </c>
      <c r="N1143" s="32">
        <f t="shared" si="245"/>
        <v>3</v>
      </c>
      <c r="O1143" s="189">
        <v>1700</v>
      </c>
      <c r="P1143" s="205" t="s">
        <v>4144</v>
      </c>
    </row>
    <row r="1144" spans="1:16" x14ac:dyDescent="0.25">
      <c r="A1144" s="190"/>
      <c r="B1144" s="189"/>
      <c r="C1144" s="189"/>
      <c r="D1144" s="189"/>
      <c r="E1144" s="189"/>
      <c r="F1144" s="189"/>
      <c r="G1144" s="170" t="s">
        <v>259</v>
      </c>
      <c r="H1144" s="32">
        <f t="shared" si="243"/>
        <v>3</v>
      </c>
      <c r="I1144" s="32">
        <v>0</v>
      </c>
      <c r="J1144" s="32">
        <v>0</v>
      </c>
      <c r="K1144" s="32">
        <v>0</v>
      </c>
      <c r="L1144" s="32">
        <v>0</v>
      </c>
      <c r="M1144" s="32">
        <v>0</v>
      </c>
      <c r="N1144" s="32">
        <v>3</v>
      </c>
      <c r="O1144" s="189"/>
      <c r="P1144" s="206"/>
    </row>
    <row r="1145" spans="1:16" ht="36" x14ac:dyDescent="0.25">
      <c r="A1145" s="190"/>
      <c r="B1145" s="189"/>
      <c r="C1145" s="189"/>
      <c r="D1145" s="189"/>
      <c r="E1145" s="189"/>
      <c r="F1145" s="189"/>
      <c r="G1145" s="170" t="s">
        <v>3318</v>
      </c>
      <c r="H1145" s="32">
        <f t="shared" si="243"/>
        <v>0</v>
      </c>
      <c r="I1145" s="32">
        <v>0</v>
      </c>
      <c r="J1145" s="32">
        <v>0</v>
      </c>
      <c r="K1145" s="32">
        <v>0</v>
      </c>
      <c r="L1145" s="32">
        <v>0</v>
      </c>
      <c r="M1145" s="32">
        <v>0</v>
      </c>
      <c r="N1145" s="32">
        <v>0</v>
      </c>
      <c r="O1145" s="189"/>
      <c r="P1145" s="206"/>
    </row>
    <row r="1146" spans="1:16" x14ac:dyDescent="0.25">
      <c r="A1146" s="190"/>
      <c r="B1146" s="189"/>
      <c r="C1146" s="189"/>
      <c r="D1146" s="189"/>
      <c r="E1146" s="189"/>
      <c r="F1146" s="189"/>
      <c r="G1146" s="170" t="s">
        <v>8</v>
      </c>
      <c r="H1146" s="32">
        <f t="shared" si="243"/>
        <v>0</v>
      </c>
      <c r="I1146" s="32">
        <v>0</v>
      </c>
      <c r="J1146" s="32">
        <v>0</v>
      </c>
      <c r="K1146" s="32">
        <v>0</v>
      </c>
      <c r="L1146" s="32">
        <v>0</v>
      </c>
      <c r="M1146" s="32">
        <v>0</v>
      </c>
      <c r="N1146" s="32">
        <v>0</v>
      </c>
      <c r="O1146" s="189"/>
      <c r="P1146" s="206"/>
    </row>
    <row r="1147" spans="1:16" ht="24" x14ac:dyDescent="0.25">
      <c r="A1147" s="190"/>
      <c r="B1147" s="189"/>
      <c r="C1147" s="189"/>
      <c r="D1147" s="189"/>
      <c r="E1147" s="189"/>
      <c r="F1147" s="189"/>
      <c r="G1147" s="170" t="s">
        <v>9</v>
      </c>
      <c r="H1147" s="32">
        <f t="shared" si="243"/>
        <v>0</v>
      </c>
      <c r="I1147" s="32">
        <v>0</v>
      </c>
      <c r="J1147" s="32">
        <v>0</v>
      </c>
      <c r="K1147" s="32">
        <v>0</v>
      </c>
      <c r="L1147" s="32">
        <v>0</v>
      </c>
      <c r="M1147" s="32">
        <v>0</v>
      </c>
      <c r="N1147" s="32">
        <v>0</v>
      </c>
      <c r="O1147" s="189"/>
      <c r="P1147" s="207"/>
    </row>
    <row r="1148" spans="1:16" ht="42" customHeight="1" x14ac:dyDescent="0.25">
      <c r="A1148" s="190" t="s">
        <v>3319</v>
      </c>
      <c r="B1148" s="189" t="s">
        <v>3311</v>
      </c>
      <c r="C1148" s="189" t="s">
        <v>642</v>
      </c>
      <c r="D1148" s="189">
        <v>2025</v>
      </c>
      <c r="E1148" s="189">
        <v>120</v>
      </c>
      <c r="F1148" s="189" t="s">
        <v>3320</v>
      </c>
      <c r="G1148" s="170" t="s">
        <v>4</v>
      </c>
      <c r="H1148" s="32">
        <f>SUM(H1149:H1152)</f>
        <v>0.5</v>
      </c>
      <c r="I1148" s="32">
        <f t="shared" ref="I1148:N1148" si="246">SUM(I1149:I1152)</f>
        <v>0.5</v>
      </c>
      <c r="J1148" s="32">
        <f t="shared" si="246"/>
        <v>0</v>
      </c>
      <c r="K1148" s="32">
        <f t="shared" si="246"/>
        <v>0</v>
      </c>
      <c r="L1148" s="32">
        <f t="shared" si="246"/>
        <v>0</v>
      </c>
      <c r="M1148" s="32">
        <f t="shared" si="246"/>
        <v>0</v>
      </c>
      <c r="N1148" s="32">
        <f t="shared" si="246"/>
        <v>0</v>
      </c>
      <c r="O1148" s="189">
        <v>310</v>
      </c>
      <c r="P1148" s="189" t="s">
        <v>3321</v>
      </c>
    </row>
    <row r="1149" spans="1:16" x14ac:dyDescent="0.25">
      <c r="A1149" s="190"/>
      <c r="B1149" s="189"/>
      <c r="C1149" s="189"/>
      <c r="D1149" s="189"/>
      <c r="E1149" s="189"/>
      <c r="F1149" s="189"/>
      <c r="G1149" s="170" t="s">
        <v>259</v>
      </c>
      <c r="H1149" s="32">
        <f t="shared" si="243"/>
        <v>0</v>
      </c>
      <c r="I1149" s="32">
        <v>0</v>
      </c>
      <c r="J1149" s="32">
        <v>0</v>
      </c>
      <c r="K1149" s="32">
        <v>0</v>
      </c>
      <c r="L1149" s="32">
        <v>0</v>
      </c>
      <c r="M1149" s="32">
        <v>0</v>
      </c>
      <c r="N1149" s="32">
        <v>0</v>
      </c>
      <c r="O1149" s="189"/>
      <c r="P1149" s="189"/>
    </row>
    <row r="1150" spans="1:16" ht="36" x14ac:dyDescent="0.25">
      <c r="A1150" s="190"/>
      <c r="B1150" s="189"/>
      <c r="C1150" s="189"/>
      <c r="D1150" s="189"/>
      <c r="E1150" s="189"/>
      <c r="F1150" s="189"/>
      <c r="G1150" s="170" t="s">
        <v>3318</v>
      </c>
      <c r="H1150" s="32">
        <f t="shared" si="243"/>
        <v>0</v>
      </c>
      <c r="I1150" s="32">
        <v>0</v>
      </c>
      <c r="J1150" s="32">
        <v>0</v>
      </c>
      <c r="K1150" s="32">
        <v>0</v>
      </c>
      <c r="L1150" s="32">
        <v>0</v>
      </c>
      <c r="M1150" s="32">
        <v>0</v>
      </c>
      <c r="N1150" s="32">
        <v>0</v>
      </c>
      <c r="O1150" s="189"/>
      <c r="P1150" s="189"/>
    </row>
    <row r="1151" spans="1:16" x14ac:dyDescent="0.25">
      <c r="A1151" s="190"/>
      <c r="B1151" s="189"/>
      <c r="C1151" s="189"/>
      <c r="D1151" s="189"/>
      <c r="E1151" s="189"/>
      <c r="F1151" s="189"/>
      <c r="G1151" s="170" t="s">
        <v>8</v>
      </c>
      <c r="H1151" s="32">
        <f t="shared" si="243"/>
        <v>0.5</v>
      </c>
      <c r="I1151" s="32">
        <v>0.5</v>
      </c>
      <c r="J1151" s="32">
        <v>0</v>
      </c>
      <c r="K1151" s="32">
        <v>0</v>
      </c>
      <c r="L1151" s="32">
        <v>0</v>
      </c>
      <c r="M1151" s="32">
        <v>0</v>
      </c>
      <c r="N1151" s="32">
        <v>0</v>
      </c>
      <c r="O1151" s="189"/>
      <c r="P1151" s="189"/>
    </row>
    <row r="1152" spans="1:16" ht="24" x14ac:dyDescent="0.25">
      <c r="A1152" s="190"/>
      <c r="B1152" s="189"/>
      <c r="C1152" s="189"/>
      <c r="D1152" s="189"/>
      <c r="E1152" s="189"/>
      <c r="F1152" s="189"/>
      <c r="G1152" s="170" t="s">
        <v>9</v>
      </c>
      <c r="H1152" s="32">
        <f t="shared" si="243"/>
        <v>0</v>
      </c>
      <c r="I1152" s="32">
        <v>0</v>
      </c>
      <c r="J1152" s="32">
        <v>0</v>
      </c>
      <c r="K1152" s="32">
        <v>0</v>
      </c>
      <c r="L1152" s="32">
        <v>0</v>
      </c>
      <c r="M1152" s="32">
        <v>0</v>
      </c>
      <c r="N1152" s="32">
        <v>0</v>
      </c>
      <c r="O1152" s="189"/>
      <c r="P1152" s="189"/>
    </row>
    <row r="1153" spans="1:16" ht="36" customHeight="1" x14ac:dyDescent="0.25">
      <c r="A1153" s="190" t="s">
        <v>3322</v>
      </c>
      <c r="B1153" s="189" t="s">
        <v>3311</v>
      </c>
      <c r="C1153" s="189" t="s">
        <v>642</v>
      </c>
      <c r="D1153" s="189">
        <v>2026</v>
      </c>
      <c r="E1153" s="189">
        <v>120</v>
      </c>
      <c r="F1153" s="189" t="s">
        <v>3323</v>
      </c>
      <c r="G1153" s="170" t="s">
        <v>4</v>
      </c>
      <c r="H1153" s="32">
        <f>SUM(H1154:H1157)</f>
        <v>15</v>
      </c>
      <c r="I1153" s="32">
        <f t="shared" ref="I1153:N1153" si="247">SUM(I1154:I1157)</f>
        <v>0</v>
      </c>
      <c r="J1153" s="32">
        <f t="shared" si="247"/>
        <v>15</v>
      </c>
      <c r="K1153" s="32">
        <f t="shared" si="247"/>
        <v>0</v>
      </c>
      <c r="L1153" s="32">
        <f t="shared" si="247"/>
        <v>0</v>
      </c>
      <c r="M1153" s="32">
        <f t="shared" si="247"/>
        <v>0</v>
      </c>
      <c r="N1153" s="32">
        <f t="shared" si="247"/>
        <v>0</v>
      </c>
      <c r="O1153" s="189">
        <v>310</v>
      </c>
      <c r="P1153" s="189" t="s">
        <v>3324</v>
      </c>
    </row>
    <row r="1154" spans="1:16" x14ac:dyDescent="0.25">
      <c r="A1154" s="190"/>
      <c r="B1154" s="189"/>
      <c r="C1154" s="189"/>
      <c r="D1154" s="189"/>
      <c r="E1154" s="189"/>
      <c r="F1154" s="189"/>
      <c r="G1154" s="170" t="s">
        <v>259</v>
      </c>
      <c r="H1154" s="32">
        <f t="shared" si="243"/>
        <v>0</v>
      </c>
      <c r="I1154" s="32">
        <v>0</v>
      </c>
      <c r="J1154" s="32">
        <v>0</v>
      </c>
      <c r="K1154" s="32">
        <v>0</v>
      </c>
      <c r="L1154" s="32">
        <v>0</v>
      </c>
      <c r="M1154" s="32">
        <v>0</v>
      </c>
      <c r="N1154" s="32">
        <v>0</v>
      </c>
      <c r="O1154" s="189"/>
      <c r="P1154" s="189"/>
    </row>
    <row r="1155" spans="1:16" ht="36" x14ac:dyDescent="0.25">
      <c r="A1155" s="190"/>
      <c r="B1155" s="189"/>
      <c r="C1155" s="189"/>
      <c r="D1155" s="189"/>
      <c r="E1155" s="189"/>
      <c r="F1155" s="189"/>
      <c r="G1155" s="170" t="s">
        <v>3318</v>
      </c>
      <c r="H1155" s="32">
        <f t="shared" si="243"/>
        <v>13.9</v>
      </c>
      <c r="I1155" s="32">
        <v>0</v>
      </c>
      <c r="J1155" s="32">
        <v>13.9</v>
      </c>
      <c r="K1155" s="32">
        <v>0</v>
      </c>
      <c r="L1155" s="32">
        <v>0</v>
      </c>
      <c r="M1155" s="32">
        <v>0</v>
      </c>
      <c r="N1155" s="32">
        <v>0</v>
      </c>
      <c r="O1155" s="189"/>
      <c r="P1155" s="189"/>
    </row>
    <row r="1156" spans="1:16" x14ac:dyDescent="0.25">
      <c r="A1156" s="190"/>
      <c r="B1156" s="189"/>
      <c r="C1156" s="189"/>
      <c r="D1156" s="189"/>
      <c r="E1156" s="189"/>
      <c r="F1156" s="189"/>
      <c r="G1156" s="170" t="s">
        <v>8</v>
      </c>
      <c r="H1156" s="32">
        <f t="shared" si="243"/>
        <v>1.1000000000000001</v>
      </c>
      <c r="I1156" s="32">
        <v>0</v>
      </c>
      <c r="J1156" s="32">
        <v>1.1000000000000001</v>
      </c>
      <c r="K1156" s="32">
        <v>0</v>
      </c>
      <c r="L1156" s="32">
        <v>0</v>
      </c>
      <c r="M1156" s="32">
        <v>0</v>
      </c>
      <c r="N1156" s="32">
        <v>0</v>
      </c>
      <c r="O1156" s="189"/>
      <c r="P1156" s="189"/>
    </row>
    <row r="1157" spans="1:16" ht="24" x14ac:dyDescent="0.25">
      <c r="A1157" s="190"/>
      <c r="B1157" s="189"/>
      <c r="C1157" s="189"/>
      <c r="D1157" s="189"/>
      <c r="E1157" s="189"/>
      <c r="F1157" s="189"/>
      <c r="G1157" s="170" t="s">
        <v>9</v>
      </c>
      <c r="H1157" s="32">
        <f t="shared" si="243"/>
        <v>0</v>
      </c>
      <c r="I1157" s="32">
        <v>0</v>
      </c>
      <c r="J1157" s="32">
        <v>0</v>
      </c>
      <c r="K1157" s="32">
        <v>0</v>
      </c>
      <c r="L1157" s="32">
        <v>0</v>
      </c>
      <c r="M1157" s="32">
        <v>0</v>
      </c>
      <c r="N1157" s="32">
        <v>0</v>
      </c>
      <c r="O1157" s="189"/>
      <c r="P1157" s="189"/>
    </row>
    <row r="1158" spans="1:16" ht="36" customHeight="1" x14ac:dyDescent="0.25">
      <c r="A1158" s="190" t="s">
        <v>3325</v>
      </c>
      <c r="B1158" s="189" t="s">
        <v>3311</v>
      </c>
      <c r="C1158" s="189" t="s">
        <v>642</v>
      </c>
      <c r="D1158" s="192">
        <v>2026</v>
      </c>
      <c r="E1158" s="189">
        <v>100</v>
      </c>
      <c r="F1158" s="189" t="s">
        <v>3320</v>
      </c>
      <c r="G1158" s="170" t="s">
        <v>4</v>
      </c>
      <c r="H1158" s="32">
        <f>SUM(H1159:H1162)</f>
        <v>0.7</v>
      </c>
      <c r="I1158" s="32">
        <f t="shared" ref="I1158:N1158" si="248">SUM(I1159:I1162)</f>
        <v>0</v>
      </c>
      <c r="J1158" s="32">
        <f t="shared" si="248"/>
        <v>0.7</v>
      </c>
      <c r="K1158" s="32">
        <f t="shared" si="248"/>
        <v>0</v>
      </c>
      <c r="L1158" s="32">
        <f t="shared" si="248"/>
        <v>0</v>
      </c>
      <c r="M1158" s="32">
        <f t="shared" si="248"/>
        <v>0</v>
      </c>
      <c r="N1158" s="32">
        <f t="shared" si="248"/>
        <v>0</v>
      </c>
      <c r="O1158" s="189">
        <v>427</v>
      </c>
      <c r="P1158" s="205" t="s">
        <v>4145</v>
      </c>
    </row>
    <row r="1159" spans="1:16" x14ac:dyDescent="0.25">
      <c r="A1159" s="190"/>
      <c r="B1159" s="189"/>
      <c r="C1159" s="189"/>
      <c r="D1159" s="192"/>
      <c r="E1159" s="189"/>
      <c r="F1159" s="189"/>
      <c r="G1159" s="170" t="s">
        <v>6</v>
      </c>
      <c r="H1159" s="32">
        <f t="shared" si="243"/>
        <v>0</v>
      </c>
      <c r="I1159" s="32">
        <v>0</v>
      </c>
      <c r="J1159" s="32">
        <v>0</v>
      </c>
      <c r="K1159" s="32">
        <v>0</v>
      </c>
      <c r="L1159" s="32">
        <v>0</v>
      </c>
      <c r="M1159" s="32">
        <v>0</v>
      </c>
      <c r="N1159" s="32">
        <v>0</v>
      </c>
      <c r="O1159" s="189"/>
      <c r="P1159" s="206"/>
    </row>
    <row r="1160" spans="1:16" ht="36" x14ac:dyDescent="0.25">
      <c r="A1160" s="190"/>
      <c r="B1160" s="189"/>
      <c r="C1160" s="189"/>
      <c r="D1160" s="192"/>
      <c r="E1160" s="189"/>
      <c r="F1160" s="189"/>
      <c r="G1160" s="170" t="s">
        <v>3318</v>
      </c>
      <c r="H1160" s="32">
        <f t="shared" si="243"/>
        <v>0</v>
      </c>
      <c r="I1160" s="32">
        <v>0</v>
      </c>
      <c r="J1160" s="32">
        <v>0</v>
      </c>
      <c r="K1160" s="32">
        <v>0</v>
      </c>
      <c r="L1160" s="32">
        <v>0</v>
      </c>
      <c r="M1160" s="32">
        <v>0</v>
      </c>
      <c r="N1160" s="32">
        <v>0</v>
      </c>
      <c r="O1160" s="189"/>
      <c r="P1160" s="206"/>
    </row>
    <row r="1161" spans="1:16" x14ac:dyDescent="0.25">
      <c r="A1161" s="190"/>
      <c r="B1161" s="189"/>
      <c r="C1161" s="189"/>
      <c r="D1161" s="192"/>
      <c r="E1161" s="189"/>
      <c r="F1161" s="189"/>
      <c r="G1161" s="170" t="s">
        <v>8</v>
      </c>
      <c r="H1161" s="32">
        <f t="shared" si="243"/>
        <v>0.7</v>
      </c>
      <c r="I1161" s="32">
        <v>0</v>
      </c>
      <c r="J1161" s="32">
        <v>0.7</v>
      </c>
      <c r="K1161" s="32">
        <v>0</v>
      </c>
      <c r="L1161" s="32">
        <v>0</v>
      </c>
      <c r="M1161" s="32">
        <v>0</v>
      </c>
      <c r="N1161" s="32">
        <v>0</v>
      </c>
      <c r="O1161" s="189"/>
      <c r="P1161" s="206"/>
    </row>
    <row r="1162" spans="1:16" ht="24" x14ac:dyDescent="0.25">
      <c r="A1162" s="190"/>
      <c r="B1162" s="189"/>
      <c r="C1162" s="189"/>
      <c r="D1162" s="192"/>
      <c r="E1162" s="189"/>
      <c r="F1162" s="189"/>
      <c r="G1162" s="170" t="s">
        <v>9</v>
      </c>
      <c r="H1162" s="32">
        <f t="shared" si="243"/>
        <v>0</v>
      </c>
      <c r="I1162" s="32">
        <v>0</v>
      </c>
      <c r="J1162" s="32">
        <v>0</v>
      </c>
      <c r="K1162" s="32">
        <v>0</v>
      </c>
      <c r="L1162" s="32">
        <v>0</v>
      </c>
      <c r="M1162" s="32">
        <v>0</v>
      </c>
      <c r="N1162" s="32">
        <v>0</v>
      </c>
      <c r="O1162" s="189"/>
      <c r="P1162" s="207"/>
    </row>
    <row r="1163" spans="1:16" ht="36" customHeight="1" x14ac:dyDescent="0.25">
      <c r="A1163" s="190" t="s">
        <v>3326</v>
      </c>
      <c r="B1163" s="189" t="s">
        <v>3311</v>
      </c>
      <c r="C1163" s="189" t="s">
        <v>642</v>
      </c>
      <c r="D1163" s="192">
        <v>2027</v>
      </c>
      <c r="E1163" s="189">
        <v>100</v>
      </c>
      <c r="F1163" s="189" t="s">
        <v>3327</v>
      </c>
      <c r="G1163" s="170" t="s">
        <v>4</v>
      </c>
      <c r="H1163" s="32">
        <f>SUM(H1164:H1167)</f>
        <v>30</v>
      </c>
      <c r="I1163" s="32">
        <f t="shared" ref="I1163:N1163" si="249">SUM(I1164:I1167)</f>
        <v>0</v>
      </c>
      <c r="J1163" s="32">
        <f t="shared" si="249"/>
        <v>0</v>
      </c>
      <c r="K1163" s="32">
        <f t="shared" si="249"/>
        <v>30</v>
      </c>
      <c r="L1163" s="32">
        <f t="shared" si="249"/>
        <v>0</v>
      </c>
      <c r="M1163" s="32">
        <f t="shared" si="249"/>
        <v>0</v>
      </c>
      <c r="N1163" s="32">
        <f t="shared" si="249"/>
        <v>0</v>
      </c>
      <c r="O1163" s="189">
        <v>427</v>
      </c>
      <c r="P1163" s="205" t="s">
        <v>4145</v>
      </c>
    </row>
    <row r="1164" spans="1:16" x14ac:dyDescent="0.25">
      <c r="A1164" s="190"/>
      <c r="B1164" s="189"/>
      <c r="C1164" s="189"/>
      <c r="D1164" s="192"/>
      <c r="E1164" s="189"/>
      <c r="F1164" s="189"/>
      <c r="G1164" s="170" t="s">
        <v>259</v>
      </c>
      <c r="H1164" s="32">
        <f t="shared" si="243"/>
        <v>0</v>
      </c>
      <c r="I1164" s="32">
        <v>0</v>
      </c>
      <c r="J1164" s="32">
        <v>0</v>
      </c>
      <c r="K1164" s="32">
        <v>0</v>
      </c>
      <c r="L1164" s="32">
        <v>0</v>
      </c>
      <c r="M1164" s="32">
        <v>0</v>
      </c>
      <c r="N1164" s="32">
        <v>0</v>
      </c>
      <c r="O1164" s="189"/>
      <c r="P1164" s="206"/>
    </row>
    <row r="1165" spans="1:16" ht="36" x14ac:dyDescent="0.25">
      <c r="A1165" s="190"/>
      <c r="B1165" s="189"/>
      <c r="C1165" s="189"/>
      <c r="D1165" s="192"/>
      <c r="E1165" s="189"/>
      <c r="F1165" s="189"/>
      <c r="G1165" s="170" t="s">
        <v>1945</v>
      </c>
      <c r="H1165" s="32">
        <f t="shared" si="243"/>
        <v>27.9</v>
      </c>
      <c r="I1165" s="32">
        <v>0</v>
      </c>
      <c r="J1165" s="32">
        <v>0</v>
      </c>
      <c r="K1165" s="32">
        <v>27.9</v>
      </c>
      <c r="L1165" s="32">
        <v>0</v>
      </c>
      <c r="M1165" s="32">
        <v>0</v>
      </c>
      <c r="N1165" s="32">
        <v>0</v>
      </c>
      <c r="O1165" s="189"/>
      <c r="P1165" s="206"/>
    </row>
    <row r="1166" spans="1:16" x14ac:dyDescent="0.25">
      <c r="A1166" s="190"/>
      <c r="B1166" s="189"/>
      <c r="C1166" s="189"/>
      <c r="D1166" s="192"/>
      <c r="E1166" s="189"/>
      <c r="F1166" s="189"/>
      <c r="G1166" s="170" t="s">
        <v>8</v>
      </c>
      <c r="H1166" s="32">
        <f t="shared" si="243"/>
        <v>2.1</v>
      </c>
      <c r="I1166" s="32">
        <v>0</v>
      </c>
      <c r="J1166" s="32">
        <v>0</v>
      </c>
      <c r="K1166" s="32">
        <v>2.1</v>
      </c>
      <c r="L1166" s="32">
        <v>0</v>
      </c>
      <c r="M1166" s="32">
        <v>0</v>
      </c>
      <c r="N1166" s="32">
        <v>0</v>
      </c>
      <c r="O1166" s="189"/>
      <c r="P1166" s="206"/>
    </row>
    <row r="1167" spans="1:16" ht="24" x14ac:dyDescent="0.25">
      <c r="A1167" s="190"/>
      <c r="B1167" s="189"/>
      <c r="C1167" s="189"/>
      <c r="D1167" s="192"/>
      <c r="E1167" s="189"/>
      <c r="F1167" s="189"/>
      <c r="G1167" s="170" t="s">
        <v>9</v>
      </c>
      <c r="H1167" s="32">
        <f t="shared" si="243"/>
        <v>0</v>
      </c>
      <c r="I1167" s="32">
        <v>0</v>
      </c>
      <c r="J1167" s="32">
        <v>0</v>
      </c>
      <c r="K1167" s="32">
        <v>0</v>
      </c>
      <c r="L1167" s="32">
        <v>0</v>
      </c>
      <c r="M1167" s="32">
        <v>0</v>
      </c>
      <c r="N1167" s="32">
        <v>0</v>
      </c>
      <c r="O1167" s="189"/>
      <c r="P1167" s="207"/>
    </row>
    <row r="1168" spans="1:16" ht="36" customHeight="1" x14ac:dyDescent="0.25">
      <c r="A1168" s="190" t="s">
        <v>3328</v>
      </c>
      <c r="B1168" s="189" t="s">
        <v>3311</v>
      </c>
      <c r="C1168" s="189" t="s">
        <v>642</v>
      </c>
      <c r="D1168" s="189">
        <v>2026</v>
      </c>
      <c r="E1168" s="189" t="s">
        <v>3329</v>
      </c>
      <c r="F1168" s="189" t="s">
        <v>3320</v>
      </c>
      <c r="G1168" s="170" t="s">
        <v>4</v>
      </c>
      <c r="H1168" s="32">
        <f>SUM(H1169:H1172)</f>
        <v>0.8</v>
      </c>
      <c r="I1168" s="32">
        <f t="shared" ref="I1168:N1168" si="250">SUM(I1169:I1172)</f>
        <v>0</v>
      </c>
      <c r="J1168" s="32">
        <f t="shared" si="250"/>
        <v>0.8</v>
      </c>
      <c r="K1168" s="32">
        <f t="shared" si="250"/>
        <v>0</v>
      </c>
      <c r="L1168" s="32">
        <f t="shared" si="250"/>
        <v>0</v>
      </c>
      <c r="M1168" s="32">
        <f t="shared" si="250"/>
        <v>0</v>
      </c>
      <c r="N1168" s="32">
        <f t="shared" si="250"/>
        <v>0</v>
      </c>
      <c r="O1168" s="189"/>
      <c r="P1168" s="205" t="s">
        <v>4146</v>
      </c>
    </row>
    <row r="1169" spans="1:16" x14ac:dyDescent="0.25">
      <c r="A1169" s="190"/>
      <c r="B1169" s="189"/>
      <c r="C1169" s="189"/>
      <c r="D1169" s="189"/>
      <c r="E1169" s="189"/>
      <c r="F1169" s="189"/>
      <c r="G1169" s="170" t="s">
        <v>259</v>
      </c>
      <c r="H1169" s="32">
        <f t="shared" si="243"/>
        <v>0</v>
      </c>
      <c r="I1169" s="32">
        <v>0</v>
      </c>
      <c r="J1169" s="32">
        <v>0</v>
      </c>
      <c r="K1169" s="32">
        <v>0</v>
      </c>
      <c r="L1169" s="32">
        <v>0</v>
      </c>
      <c r="M1169" s="32">
        <v>0</v>
      </c>
      <c r="N1169" s="32">
        <v>0</v>
      </c>
      <c r="O1169" s="189"/>
      <c r="P1169" s="206"/>
    </row>
    <row r="1170" spans="1:16" ht="36" x14ac:dyDescent="0.25">
      <c r="A1170" s="190"/>
      <c r="B1170" s="189"/>
      <c r="C1170" s="189"/>
      <c r="D1170" s="189"/>
      <c r="E1170" s="189"/>
      <c r="F1170" s="189"/>
      <c r="G1170" s="170" t="s">
        <v>3318</v>
      </c>
      <c r="H1170" s="32">
        <f t="shared" si="243"/>
        <v>0</v>
      </c>
      <c r="I1170" s="32">
        <v>0</v>
      </c>
      <c r="J1170" s="32">
        <v>0</v>
      </c>
      <c r="K1170" s="32">
        <v>0</v>
      </c>
      <c r="L1170" s="32">
        <v>0</v>
      </c>
      <c r="M1170" s="32">
        <v>0</v>
      </c>
      <c r="N1170" s="32">
        <v>0</v>
      </c>
      <c r="O1170" s="189"/>
      <c r="P1170" s="206"/>
    </row>
    <row r="1171" spans="1:16" x14ac:dyDescent="0.25">
      <c r="A1171" s="190"/>
      <c r="B1171" s="189"/>
      <c r="C1171" s="189"/>
      <c r="D1171" s="189"/>
      <c r="E1171" s="189"/>
      <c r="F1171" s="189"/>
      <c r="G1171" s="170" t="s">
        <v>8</v>
      </c>
      <c r="H1171" s="32">
        <f t="shared" si="243"/>
        <v>0.8</v>
      </c>
      <c r="I1171" s="32">
        <v>0</v>
      </c>
      <c r="J1171" s="32">
        <v>0.8</v>
      </c>
      <c r="K1171" s="32">
        <v>0</v>
      </c>
      <c r="L1171" s="32">
        <v>0</v>
      </c>
      <c r="M1171" s="32">
        <v>0</v>
      </c>
      <c r="N1171" s="32">
        <v>0</v>
      </c>
      <c r="O1171" s="189"/>
      <c r="P1171" s="206"/>
    </row>
    <row r="1172" spans="1:16" ht="24" x14ac:dyDescent="0.25">
      <c r="A1172" s="190"/>
      <c r="B1172" s="189"/>
      <c r="C1172" s="189"/>
      <c r="D1172" s="189"/>
      <c r="E1172" s="189"/>
      <c r="F1172" s="189"/>
      <c r="G1172" s="170" t="s">
        <v>9</v>
      </c>
      <c r="H1172" s="32">
        <f t="shared" si="243"/>
        <v>0</v>
      </c>
      <c r="I1172" s="32">
        <v>0</v>
      </c>
      <c r="J1172" s="32">
        <v>0</v>
      </c>
      <c r="K1172" s="32">
        <v>0</v>
      </c>
      <c r="L1172" s="32">
        <v>0</v>
      </c>
      <c r="M1172" s="32">
        <v>0</v>
      </c>
      <c r="N1172" s="32">
        <v>0</v>
      </c>
      <c r="O1172" s="189"/>
      <c r="P1172" s="207"/>
    </row>
    <row r="1173" spans="1:16" ht="36" customHeight="1" x14ac:dyDescent="0.25">
      <c r="A1173" s="190" t="s">
        <v>3330</v>
      </c>
      <c r="B1173" s="189" t="s">
        <v>3311</v>
      </c>
      <c r="C1173" s="189" t="s">
        <v>642</v>
      </c>
      <c r="D1173" s="189">
        <v>2028</v>
      </c>
      <c r="E1173" s="189" t="s">
        <v>3329</v>
      </c>
      <c r="F1173" s="189" t="s">
        <v>3331</v>
      </c>
      <c r="G1173" s="170" t="s">
        <v>4</v>
      </c>
      <c r="H1173" s="32">
        <f>SUM(H1174:H1177)</f>
        <v>40</v>
      </c>
      <c r="I1173" s="32">
        <f t="shared" ref="I1173:N1173" si="251">SUM(I1174:I1177)</f>
        <v>0</v>
      </c>
      <c r="J1173" s="32">
        <f t="shared" si="251"/>
        <v>0</v>
      </c>
      <c r="K1173" s="32">
        <f t="shared" si="251"/>
        <v>0</v>
      </c>
      <c r="L1173" s="32">
        <f t="shared" si="251"/>
        <v>40</v>
      </c>
      <c r="M1173" s="32">
        <f t="shared" si="251"/>
        <v>0</v>
      </c>
      <c r="N1173" s="32">
        <f t="shared" si="251"/>
        <v>0</v>
      </c>
      <c r="O1173" s="189"/>
      <c r="P1173" s="205" t="s">
        <v>4147</v>
      </c>
    </row>
    <row r="1174" spans="1:16" x14ac:dyDescent="0.25">
      <c r="A1174" s="190"/>
      <c r="B1174" s="189"/>
      <c r="C1174" s="189"/>
      <c r="D1174" s="189"/>
      <c r="E1174" s="189"/>
      <c r="F1174" s="189"/>
      <c r="G1174" s="170" t="s">
        <v>6</v>
      </c>
      <c r="H1174" s="32">
        <f t="shared" si="243"/>
        <v>39.6</v>
      </c>
      <c r="I1174" s="32">
        <v>0</v>
      </c>
      <c r="J1174" s="32">
        <v>0</v>
      </c>
      <c r="K1174" s="32">
        <v>0</v>
      </c>
      <c r="L1174" s="32">
        <v>39.6</v>
      </c>
      <c r="M1174" s="32">
        <v>0</v>
      </c>
      <c r="N1174" s="32">
        <v>0</v>
      </c>
      <c r="O1174" s="189"/>
      <c r="P1174" s="206"/>
    </row>
    <row r="1175" spans="1:16" ht="60" x14ac:dyDescent="0.25">
      <c r="A1175" s="190"/>
      <c r="B1175" s="189"/>
      <c r="C1175" s="189"/>
      <c r="D1175" s="189"/>
      <c r="E1175" s="189"/>
      <c r="F1175" s="189"/>
      <c r="G1175" s="170" t="s">
        <v>3332</v>
      </c>
      <c r="H1175" s="32">
        <f t="shared" si="243"/>
        <v>0.4</v>
      </c>
      <c r="I1175" s="32">
        <v>0</v>
      </c>
      <c r="J1175" s="32">
        <v>0</v>
      </c>
      <c r="K1175" s="32">
        <v>0</v>
      </c>
      <c r="L1175" s="32">
        <v>0.4</v>
      </c>
      <c r="M1175" s="32">
        <v>0</v>
      </c>
      <c r="N1175" s="32">
        <v>0</v>
      </c>
      <c r="O1175" s="189"/>
      <c r="P1175" s="206"/>
    </row>
    <row r="1176" spans="1:16" x14ac:dyDescent="0.25">
      <c r="A1176" s="190"/>
      <c r="B1176" s="189"/>
      <c r="C1176" s="189"/>
      <c r="D1176" s="189"/>
      <c r="E1176" s="189"/>
      <c r="F1176" s="189"/>
      <c r="G1176" s="170" t="s">
        <v>8</v>
      </c>
      <c r="H1176" s="32">
        <f t="shared" si="243"/>
        <v>0</v>
      </c>
      <c r="I1176" s="32">
        <v>0</v>
      </c>
      <c r="J1176" s="32">
        <v>0</v>
      </c>
      <c r="K1176" s="32">
        <v>0</v>
      </c>
      <c r="L1176" s="32">
        <v>0</v>
      </c>
      <c r="M1176" s="32">
        <v>0</v>
      </c>
      <c r="N1176" s="32">
        <v>0</v>
      </c>
      <c r="O1176" s="189"/>
      <c r="P1176" s="206"/>
    </row>
    <row r="1177" spans="1:16" ht="24" x14ac:dyDescent="0.25">
      <c r="A1177" s="190"/>
      <c r="B1177" s="189"/>
      <c r="C1177" s="189"/>
      <c r="D1177" s="189"/>
      <c r="E1177" s="189"/>
      <c r="F1177" s="189"/>
      <c r="G1177" s="170" t="s">
        <v>9</v>
      </c>
      <c r="H1177" s="32">
        <f t="shared" si="243"/>
        <v>0</v>
      </c>
      <c r="I1177" s="32">
        <v>0</v>
      </c>
      <c r="J1177" s="32">
        <v>0</v>
      </c>
      <c r="K1177" s="32">
        <v>0</v>
      </c>
      <c r="L1177" s="32">
        <v>0</v>
      </c>
      <c r="M1177" s="32">
        <v>0</v>
      </c>
      <c r="N1177" s="32">
        <v>0</v>
      </c>
      <c r="O1177" s="189"/>
      <c r="P1177" s="207"/>
    </row>
    <row r="1178" spans="1:16" ht="36" customHeight="1" x14ac:dyDescent="0.25">
      <c r="A1178" s="190" t="s">
        <v>3333</v>
      </c>
      <c r="B1178" s="189" t="s">
        <v>3311</v>
      </c>
      <c r="C1178" s="189" t="s">
        <v>642</v>
      </c>
      <c r="D1178" s="189">
        <v>2029</v>
      </c>
      <c r="E1178" s="189" t="s">
        <v>3334</v>
      </c>
      <c r="F1178" s="189" t="s">
        <v>3335</v>
      </c>
      <c r="G1178" s="170" t="s">
        <v>4</v>
      </c>
      <c r="H1178" s="32">
        <f>SUM(H1179:H1182)</f>
        <v>5.0999999999999996</v>
      </c>
      <c r="I1178" s="32">
        <f t="shared" ref="I1178:N1178" si="252">SUM(I1179:I1182)</f>
        <v>0</v>
      </c>
      <c r="J1178" s="32">
        <f t="shared" si="252"/>
        <v>0</v>
      </c>
      <c r="K1178" s="32">
        <f t="shared" si="252"/>
        <v>0</v>
      </c>
      <c r="L1178" s="32">
        <f t="shared" si="252"/>
        <v>0</v>
      </c>
      <c r="M1178" s="32">
        <f t="shared" si="252"/>
        <v>5.0999999999999996</v>
      </c>
      <c r="N1178" s="32">
        <f t="shared" si="252"/>
        <v>0</v>
      </c>
      <c r="O1178" s="189"/>
      <c r="P1178" s="189" t="s">
        <v>3336</v>
      </c>
    </row>
    <row r="1179" spans="1:16" x14ac:dyDescent="0.25">
      <c r="A1179" s="190"/>
      <c r="B1179" s="189"/>
      <c r="C1179" s="189"/>
      <c r="D1179" s="189"/>
      <c r="E1179" s="189"/>
      <c r="F1179" s="189"/>
      <c r="G1179" s="170" t="s">
        <v>6</v>
      </c>
      <c r="H1179" s="32">
        <f t="shared" si="243"/>
        <v>5</v>
      </c>
      <c r="I1179" s="32">
        <v>0</v>
      </c>
      <c r="J1179" s="32">
        <v>0</v>
      </c>
      <c r="K1179" s="32">
        <v>0</v>
      </c>
      <c r="L1179" s="32">
        <v>0</v>
      </c>
      <c r="M1179" s="32">
        <v>5</v>
      </c>
      <c r="N1179" s="32">
        <v>0</v>
      </c>
      <c r="O1179" s="189"/>
      <c r="P1179" s="189"/>
    </row>
    <row r="1180" spans="1:16" ht="36" x14ac:dyDescent="0.25">
      <c r="A1180" s="190"/>
      <c r="B1180" s="189"/>
      <c r="C1180" s="189"/>
      <c r="D1180" s="189"/>
      <c r="E1180" s="189"/>
      <c r="F1180" s="189"/>
      <c r="G1180" s="170" t="s">
        <v>3318</v>
      </c>
      <c r="H1180" s="32">
        <f t="shared" si="243"/>
        <v>0.1</v>
      </c>
      <c r="I1180" s="32">
        <v>0</v>
      </c>
      <c r="J1180" s="32">
        <v>0</v>
      </c>
      <c r="K1180" s="32">
        <v>0</v>
      </c>
      <c r="L1180" s="32">
        <v>0</v>
      </c>
      <c r="M1180" s="32">
        <v>0.1</v>
      </c>
      <c r="N1180" s="32">
        <v>0</v>
      </c>
      <c r="O1180" s="189"/>
      <c r="P1180" s="189"/>
    </row>
    <row r="1181" spans="1:16" x14ac:dyDescent="0.25">
      <c r="A1181" s="190"/>
      <c r="B1181" s="189"/>
      <c r="C1181" s="189"/>
      <c r="D1181" s="189"/>
      <c r="E1181" s="189"/>
      <c r="F1181" s="189"/>
      <c r="G1181" s="170" t="s">
        <v>8</v>
      </c>
      <c r="H1181" s="32">
        <f t="shared" si="243"/>
        <v>0</v>
      </c>
      <c r="I1181" s="32">
        <v>0</v>
      </c>
      <c r="J1181" s="32">
        <v>0</v>
      </c>
      <c r="K1181" s="32">
        <v>0</v>
      </c>
      <c r="L1181" s="32">
        <v>0</v>
      </c>
      <c r="M1181" s="32">
        <v>0</v>
      </c>
      <c r="N1181" s="32">
        <v>0</v>
      </c>
      <c r="O1181" s="189"/>
      <c r="P1181" s="189"/>
    </row>
    <row r="1182" spans="1:16" ht="24" x14ac:dyDescent="0.25">
      <c r="A1182" s="305"/>
      <c r="B1182" s="205"/>
      <c r="C1182" s="205"/>
      <c r="D1182" s="205"/>
      <c r="E1182" s="205"/>
      <c r="F1182" s="205"/>
      <c r="G1182" s="134" t="s">
        <v>9</v>
      </c>
      <c r="H1182" s="118">
        <f t="shared" si="243"/>
        <v>0</v>
      </c>
      <c r="I1182" s="118">
        <v>0</v>
      </c>
      <c r="J1182" s="118">
        <v>0</v>
      </c>
      <c r="K1182" s="118">
        <v>0</v>
      </c>
      <c r="L1182" s="118">
        <v>0</v>
      </c>
      <c r="M1182" s="118">
        <v>0</v>
      </c>
      <c r="N1182" s="118">
        <v>0</v>
      </c>
      <c r="O1182" s="205"/>
      <c r="P1182" s="205"/>
    </row>
    <row r="1183" spans="1:16" ht="36" customHeight="1" x14ac:dyDescent="0.25">
      <c r="A1183" s="428" t="s">
        <v>4320</v>
      </c>
      <c r="B1183" s="189" t="s">
        <v>4321</v>
      </c>
      <c r="C1183" s="189" t="s">
        <v>642</v>
      </c>
      <c r="D1183" s="189">
        <v>2027</v>
      </c>
      <c r="E1183" s="189">
        <v>350</v>
      </c>
      <c r="F1183" s="189" t="s">
        <v>4322</v>
      </c>
      <c r="G1183" s="149" t="s">
        <v>4</v>
      </c>
      <c r="H1183" s="128">
        <f>SUM(H1184:H1187)</f>
        <v>3</v>
      </c>
      <c r="I1183" s="128">
        <v>0</v>
      </c>
      <c r="J1183" s="128">
        <v>0</v>
      </c>
      <c r="K1183" s="128">
        <v>3</v>
      </c>
      <c r="L1183" s="128">
        <v>0</v>
      </c>
      <c r="M1183" s="128">
        <v>0</v>
      </c>
      <c r="N1183" s="128">
        <v>0</v>
      </c>
      <c r="O1183" s="189">
        <v>4300</v>
      </c>
      <c r="P1183" s="189" t="s">
        <v>4323</v>
      </c>
    </row>
    <row r="1184" spans="1:16" x14ac:dyDescent="0.25">
      <c r="A1184" s="428"/>
      <c r="B1184" s="189"/>
      <c r="C1184" s="189"/>
      <c r="D1184" s="189"/>
      <c r="E1184" s="189"/>
      <c r="F1184" s="189"/>
      <c r="G1184" s="149" t="s">
        <v>6</v>
      </c>
      <c r="H1184" s="128">
        <v>0</v>
      </c>
      <c r="I1184" s="128">
        <v>0</v>
      </c>
      <c r="J1184" s="128">
        <v>0</v>
      </c>
      <c r="K1184" s="128">
        <v>0</v>
      </c>
      <c r="L1184" s="128">
        <v>0</v>
      </c>
      <c r="M1184" s="128">
        <v>0</v>
      </c>
      <c r="N1184" s="128">
        <v>0</v>
      </c>
      <c r="O1184" s="189"/>
      <c r="P1184" s="189"/>
    </row>
    <row r="1185" spans="1:16" ht="52.5" customHeight="1" x14ac:dyDescent="0.25">
      <c r="A1185" s="428"/>
      <c r="B1185" s="189"/>
      <c r="C1185" s="189"/>
      <c r="D1185" s="189"/>
      <c r="E1185" s="189"/>
      <c r="F1185" s="189"/>
      <c r="G1185" s="149" t="s">
        <v>7</v>
      </c>
      <c r="H1185" s="128">
        <v>0</v>
      </c>
      <c r="I1185" s="128">
        <v>0</v>
      </c>
      <c r="J1185" s="128">
        <v>0</v>
      </c>
      <c r="K1185" s="128">
        <v>0</v>
      </c>
      <c r="L1185" s="128">
        <v>0</v>
      </c>
      <c r="M1185" s="128">
        <v>0</v>
      </c>
      <c r="N1185" s="128">
        <v>0</v>
      </c>
      <c r="O1185" s="189"/>
      <c r="P1185" s="189"/>
    </row>
    <row r="1186" spans="1:16" x14ac:dyDescent="0.25">
      <c r="A1186" s="428"/>
      <c r="B1186" s="189"/>
      <c r="C1186" s="189"/>
      <c r="D1186" s="189"/>
      <c r="E1186" s="189"/>
      <c r="F1186" s="189"/>
      <c r="G1186" s="149" t="s">
        <v>8</v>
      </c>
      <c r="H1186" s="128">
        <v>3</v>
      </c>
      <c r="I1186" s="128">
        <v>0</v>
      </c>
      <c r="J1186" s="128">
        <v>0</v>
      </c>
      <c r="K1186" s="128">
        <v>3</v>
      </c>
      <c r="L1186" s="128">
        <v>0</v>
      </c>
      <c r="M1186" s="128">
        <v>0</v>
      </c>
      <c r="N1186" s="128">
        <v>0</v>
      </c>
      <c r="O1186" s="189"/>
      <c r="P1186" s="189"/>
    </row>
    <row r="1187" spans="1:16" ht="24" x14ac:dyDescent="0.25">
      <c r="A1187" s="428"/>
      <c r="B1187" s="189"/>
      <c r="C1187" s="205"/>
      <c r="D1187" s="189"/>
      <c r="E1187" s="189"/>
      <c r="F1187" s="189"/>
      <c r="G1187" s="149" t="s">
        <v>9</v>
      </c>
      <c r="H1187" s="128">
        <v>0</v>
      </c>
      <c r="I1187" s="128">
        <v>0</v>
      </c>
      <c r="J1187" s="128">
        <v>0</v>
      </c>
      <c r="K1187" s="128">
        <v>0</v>
      </c>
      <c r="L1187" s="128">
        <v>0</v>
      </c>
      <c r="M1187" s="128">
        <v>0</v>
      </c>
      <c r="N1187" s="128">
        <v>0</v>
      </c>
      <c r="O1187" s="189"/>
      <c r="P1187" s="189"/>
    </row>
    <row r="1188" spans="1:16" ht="63.75" customHeight="1" x14ac:dyDescent="0.25">
      <c r="A1188" s="428" t="s">
        <v>4324</v>
      </c>
      <c r="B1188" s="189" t="s">
        <v>4321</v>
      </c>
      <c r="C1188" s="189" t="s">
        <v>642</v>
      </c>
      <c r="D1188" s="189">
        <v>2029</v>
      </c>
      <c r="E1188" s="189">
        <v>350</v>
      </c>
      <c r="F1188" s="189" t="s">
        <v>4325</v>
      </c>
      <c r="G1188" s="149" t="s">
        <v>4</v>
      </c>
      <c r="H1188" s="128">
        <f>SUM(H1189:H1192)</f>
        <v>300</v>
      </c>
      <c r="I1188" s="128">
        <v>0</v>
      </c>
      <c r="J1188" s="128">
        <v>0</v>
      </c>
      <c r="K1188" s="128">
        <v>0</v>
      </c>
      <c r="L1188" s="128">
        <v>0</v>
      </c>
      <c r="M1188" s="128">
        <v>300</v>
      </c>
      <c r="N1188" s="128">
        <v>0</v>
      </c>
      <c r="O1188" s="189">
        <v>4300</v>
      </c>
      <c r="P1188" s="189" t="s">
        <v>4323</v>
      </c>
    </row>
    <row r="1189" spans="1:16" ht="72" customHeight="1" x14ac:dyDescent="0.25">
      <c r="A1189" s="428"/>
      <c r="B1189" s="189"/>
      <c r="C1189" s="189"/>
      <c r="D1189" s="189"/>
      <c r="E1189" s="189"/>
      <c r="F1189" s="189"/>
      <c r="G1189" s="149" t="s">
        <v>6</v>
      </c>
      <c r="H1189" s="128">
        <v>297</v>
      </c>
      <c r="I1189" s="128">
        <v>0</v>
      </c>
      <c r="J1189" s="128">
        <v>0</v>
      </c>
      <c r="K1189" s="128">
        <v>0</v>
      </c>
      <c r="L1189" s="128">
        <v>0</v>
      </c>
      <c r="M1189" s="128">
        <v>297</v>
      </c>
      <c r="N1189" s="128">
        <v>0</v>
      </c>
      <c r="O1189" s="189"/>
      <c r="P1189" s="189"/>
    </row>
    <row r="1190" spans="1:16" ht="36" x14ac:dyDescent="0.25">
      <c r="A1190" s="428"/>
      <c r="B1190" s="189"/>
      <c r="C1190" s="189"/>
      <c r="D1190" s="189"/>
      <c r="E1190" s="189"/>
      <c r="F1190" s="189"/>
      <c r="G1190" s="149" t="s">
        <v>7</v>
      </c>
      <c r="H1190" s="128">
        <v>3</v>
      </c>
      <c r="I1190" s="128">
        <v>0</v>
      </c>
      <c r="J1190" s="128">
        <v>0</v>
      </c>
      <c r="K1190" s="128">
        <v>0</v>
      </c>
      <c r="L1190" s="128">
        <v>0</v>
      </c>
      <c r="M1190" s="128">
        <v>3</v>
      </c>
      <c r="N1190" s="128">
        <v>0</v>
      </c>
      <c r="O1190" s="189"/>
      <c r="P1190" s="189"/>
    </row>
    <row r="1191" spans="1:16" x14ac:dyDescent="0.25">
      <c r="A1191" s="428"/>
      <c r="B1191" s="189"/>
      <c r="C1191" s="189"/>
      <c r="D1191" s="189"/>
      <c r="E1191" s="189"/>
      <c r="F1191" s="189"/>
      <c r="G1191" s="149" t="s">
        <v>8</v>
      </c>
      <c r="H1191" s="128">
        <v>0</v>
      </c>
      <c r="I1191" s="128">
        <v>0</v>
      </c>
      <c r="J1191" s="128">
        <v>0</v>
      </c>
      <c r="K1191" s="128">
        <v>0</v>
      </c>
      <c r="L1191" s="128">
        <v>0</v>
      </c>
      <c r="M1191" s="128">
        <v>0</v>
      </c>
      <c r="N1191" s="128">
        <v>0</v>
      </c>
      <c r="O1191" s="189"/>
      <c r="P1191" s="189"/>
    </row>
    <row r="1192" spans="1:16" ht="24" x14ac:dyDescent="0.25">
      <c r="A1192" s="428"/>
      <c r="B1192" s="189"/>
      <c r="C1192" s="205"/>
      <c r="D1192" s="189"/>
      <c r="E1192" s="189"/>
      <c r="F1192" s="189"/>
      <c r="G1192" s="149" t="s">
        <v>9</v>
      </c>
      <c r="H1192" s="128">
        <v>0</v>
      </c>
      <c r="I1192" s="128">
        <v>0</v>
      </c>
      <c r="J1192" s="128">
        <v>0</v>
      </c>
      <c r="K1192" s="128">
        <v>0</v>
      </c>
      <c r="L1192" s="128">
        <v>0</v>
      </c>
      <c r="M1192" s="128">
        <v>0</v>
      </c>
      <c r="N1192" s="128">
        <v>0</v>
      </c>
      <c r="O1192" s="189"/>
      <c r="P1192" s="189"/>
    </row>
    <row r="1193" spans="1:16" ht="36" customHeight="1" x14ac:dyDescent="0.25">
      <c r="A1193" s="428" t="s">
        <v>4326</v>
      </c>
      <c r="B1193" s="189" t="s">
        <v>4321</v>
      </c>
      <c r="C1193" s="189" t="s">
        <v>642</v>
      </c>
      <c r="D1193" s="189">
        <v>2028</v>
      </c>
      <c r="E1193" s="189">
        <v>150</v>
      </c>
      <c r="F1193" s="189" t="s">
        <v>4322</v>
      </c>
      <c r="G1193" s="149" t="s">
        <v>4</v>
      </c>
      <c r="H1193" s="128">
        <v>2</v>
      </c>
      <c r="I1193" s="128">
        <v>0</v>
      </c>
      <c r="J1193" s="128">
        <v>0</v>
      </c>
      <c r="K1193" s="128">
        <v>0</v>
      </c>
      <c r="L1193" s="128">
        <v>2</v>
      </c>
      <c r="M1193" s="128">
        <v>0</v>
      </c>
      <c r="N1193" s="128">
        <v>0</v>
      </c>
      <c r="O1193" s="189">
        <v>1700</v>
      </c>
      <c r="P1193" s="189" t="s">
        <v>4327</v>
      </c>
    </row>
    <row r="1194" spans="1:16" ht="51.75" customHeight="1" x14ac:dyDescent="0.25">
      <c r="A1194" s="428"/>
      <c r="B1194" s="189"/>
      <c r="C1194" s="189"/>
      <c r="D1194" s="189"/>
      <c r="E1194" s="189"/>
      <c r="F1194" s="189"/>
      <c r="G1194" s="149" t="s">
        <v>6</v>
      </c>
      <c r="H1194" s="128">
        <v>0</v>
      </c>
      <c r="I1194" s="128">
        <v>0</v>
      </c>
      <c r="J1194" s="128">
        <v>0</v>
      </c>
      <c r="K1194" s="128">
        <v>0</v>
      </c>
      <c r="L1194" s="128">
        <v>0</v>
      </c>
      <c r="M1194" s="128">
        <v>0</v>
      </c>
      <c r="N1194" s="128">
        <v>0</v>
      </c>
      <c r="O1194" s="189"/>
      <c r="P1194" s="189"/>
    </row>
    <row r="1195" spans="1:16" ht="36" x14ac:dyDescent="0.25">
      <c r="A1195" s="428"/>
      <c r="B1195" s="189"/>
      <c r="C1195" s="189"/>
      <c r="D1195" s="189"/>
      <c r="E1195" s="189"/>
      <c r="F1195" s="189"/>
      <c r="G1195" s="149" t="s">
        <v>7</v>
      </c>
      <c r="H1195" s="128">
        <v>0</v>
      </c>
      <c r="I1195" s="128">
        <v>0</v>
      </c>
      <c r="J1195" s="128">
        <v>0</v>
      </c>
      <c r="K1195" s="128">
        <v>0</v>
      </c>
      <c r="L1195" s="128">
        <v>0</v>
      </c>
      <c r="M1195" s="128">
        <v>0</v>
      </c>
      <c r="N1195" s="128">
        <v>0</v>
      </c>
      <c r="O1195" s="189"/>
      <c r="P1195" s="189"/>
    </row>
    <row r="1196" spans="1:16" x14ac:dyDescent="0.25">
      <c r="A1196" s="428"/>
      <c r="B1196" s="189"/>
      <c r="C1196" s="189"/>
      <c r="D1196" s="189"/>
      <c r="E1196" s="189"/>
      <c r="F1196" s="189"/>
      <c r="G1196" s="149" t="s">
        <v>8</v>
      </c>
      <c r="H1196" s="128">
        <v>2</v>
      </c>
      <c r="I1196" s="128">
        <v>0</v>
      </c>
      <c r="J1196" s="128">
        <v>0</v>
      </c>
      <c r="K1196" s="128">
        <v>0</v>
      </c>
      <c r="L1196" s="128">
        <v>2</v>
      </c>
      <c r="M1196" s="128">
        <v>0</v>
      </c>
      <c r="N1196" s="128">
        <v>0</v>
      </c>
      <c r="O1196" s="189"/>
      <c r="P1196" s="189"/>
    </row>
    <row r="1197" spans="1:16" ht="24" x14ac:dyDescent="0.25">
      <c r="A1197" s="428"/>
      <c r="B1197" s="189"/>
      <c r="C1197" s="205"/>
      <c r="D1197" s="189"/>
      <c r="E1197" s="189"/>
      <c r="F1197" s="189"/>
      <c r="G1197" s="149" t="s">
        <v>9</v>
      </c>
      <c r="H1197" s="128">
        <v>0</v>
      </c>
      <c r="I1197" s="128">
        <v>0</v>
      </c>
      <c r="J1197" s="128">
        <v>0</v>
      </c>
      <c r="K1197" s="128">
        <v>0</v>
      </c>
      <c r="L1197" s="128">
        <v>0</v>
      </c>
      <c r="M1197" s="128">
        <v>0</v>
      </c>
      <c r="N1197" s="128">
        <v>0</v>
      </c>
      <c r="O1197" s="189"/>
      <c r="P1197" s="189"/>
    </row>
    <row r="1198" spans="1:16" ht="36" customHeight="1" x14ac:dyDescent="0.25">
      <c r="A1198" s="428" t="s">
        <v>4328</v>
      </c>
      <c r="B1198" s="189" t="s">
        <v>4321</v>
      </c>
      <c r="C1198" s="189" t="s">
        <v>642</v>
      </c>
      <c r="D1198" s="189">
        <v>2030</v>
      </c>
      <c r="E1198" s="189">
        <v>150</v>
      </c>
      <c r="F1198" s="189" t="s">
        <v>4329</v>
      </c>
      <c r="G1198" s="149" t="s">
        <v>4</v>
      </c>
      <c r="H1198" s="128">
        <v>75</v>
      </c>
      <c r="I1198" s="128">
        <v>0</v>
      </c>
      <c r="J1198" s="128">
        <v>0</v>
      </c>
      <c r="K1198" s="128">
        <v>0</v>
      </c>
      <c r="L1198" s="128">
        <v>0</v>
      </c>
      <c r="M1198" s="128">
        <v>0</v>
      </c>
      <c r="N1198" s="128">
        <v>75</v>
      </c>
      <c r="O1198" s="189">
        <v>1700</v>
      </c>
      <c r="P1198" s="189" t="s">
        <v>4327</v>
      </c>
    </row>
    <row r="1199" spans="1:16" ht="47.25" customHeight="1" x14ac:dyDescent="0.25">
      <c r="A1199" s="428"/>
      <c r="B1199" s="189"/>
      <c r="C1199" s="189"/>
      <c r="D1199" s="189"/>
      <c r="E1199" s="189"/>
      <c r="F1199" s="189"/>
      <c r="G1199" s="149" t="s">
        <v>6</v>
      </c>
      <c r="H1199" s="128">
        <v>74.25</v>
      </c>
      <c r="I1199" s="128">
        <v>0</v>
      </c>
      <c r="J1199" s="128">
        <v>0</v>
      </c>
      <c r="K1199" s="128">
        <v>0</v>
      </c>
      <c r="L1199" s="128">
        <v>0</v>
      </c>
      <c r="M1199" s="128">
        <v>0</v>
      </c>
      <c r="N1199" s="128">
        <v>74.25</v>
      </c>
      <c r="O1199" s="189"/>
      <c r="P1199" s="189"/>
    </row>
    <row r="1200" spans="1:16" ht="36" x14ac:dyDescent="0.25">
      <c r="A1200" s="428"/>
      <c r="B1200" s="189"/>
      <c r="C1200" s="189"/>
      <c r="D1200" s="189"/>
      <c r="E1200" s="189"/>
      <c r="F1200" s="189"/>
      <c r="G1200" s="149" t="s">
        <v>7</v>
      </c>
      <c r="H1200" s="128">
        <v>0.75</v>
      </c>
      <c r="I1200" s="128">
        <v>0</v>
      </c>
      <c r="J1200" s="128">
        <v>0</v>
      </c>
      <c r="K1200" s="128">
        <v>0</v>
      </c>
      <c r="L1200" s="128">
        <v>0</v>
      </c>
      <c r="M1200" s="128">
        <v>0</v>
      </c>
      <c r="N1200" s="128">
        <v>0.75</v>
      </c>
      <c r="O1200" s="189"/>
      <c r="P1200" s="189"/>
    </row>
    <row r="1201" spans="1:16" x14ac:dyDescent="0.25">
      <c r="A1201" s="428"/>
      <c r="B1201" s="189"/>
      <c r="C1201" s="189"/>
      <c r="D1201" s="189"/>
      <c r="E1201" s="189"/>
      <c r="F1201" s="189"/>
      <c r="G1201" s="149" t="s">
        <v>8</v>
      </c>
      <c r="H1201" s="128">
        <v>0</v>
      </c>
      <c r="I1201" s="128">
        <v>0</v>
      </c>
      <c r="J1201" s="128">
        <v>0</v>
      </c>
      <c r="K1201" s="128">
        <v>0</v>
      </c>
      <c r="L1201" s="128">
        <v>0</v>
      </c>
      <c r="M1201" s="128">
        <v>0</v>
      </c>
      <c r="N1201" s="128">
        <v>0</v>
      </c>
      <c r="O1201" s="189"/>
      <c r="P1201" s="189"/>
    </row>
    <row r="1202" spans="1:16" ht="24" x14ac:dyDescent="0.25">
      <c r="A1202" s="428"/>
      <c r="B1202" s="189"/>
      <c r="C1202" s="205"/>
      <c r="D1202" s="189"/>
      <c r="E1202" s="189"/>
      <c r="F1202" s="189"/>
      <c r="G1202" s="149" t="s">
        <v>9</v>
      </c>
      <c r="H1202" s="128">
        <v>0</v>
      </c>
      <c r="I1202" s="128">
        <v>0</v>
      </c>
      <c r="J1202" s="128">
        <v>0</v>
      </c>
      <c r="K1202" s="128">
        <v>0</v>
      </c>
      <c r="L1202" s="128">
        <v>0</v>
      </c>
      <c r="M1202" s="128">
        <v>0</v>
      </c>
      <c r="N1202" s="128">
        <v>0</v>
      </c>
      <c r="O1202" s="189"/>
      <c r="P1202" s="189"/>
    </row>
    <row r="1203" spans="1:16" ht="36" x14ac:dyDescent="0.25">
      <c r="A1203" s="449" t="s">
        <v>125</v>
      </c>
      <c r="B1203" s="449"/>
      <c r="C1203" s="449"/>
      <c r="D1203" s="449"/>
      <c r="E1203" s="449"/>
      <c r="F1203" s="449"/>
      <c r="G1203" s="136" t="s">
        <v>4</v>
      </c>
      <c r="H1203" s="127">
        <f t="shared" ref="H1203:N1203" si="253">SUM(H1204:H1207)</f>
        <v>529.5</v>
      </c>
      <c r="I1203" s="127">
        <f t="shared" si="253"/>
        <v>0.5</v>
      </c>
      <c r="J1203" s="127">
        <f t="shared" si="253"/>
        <v>16.5</v>
      </c>
      <c r="K1203" s="127">
        <f t="shared" si="253"/>
        <v>33</v>
      </c>
      <c r="L1203" s="127">
        <f t="shared" si="253"/>
        <v>66.400000000000006</v>
      </c>
      <c r="M1203" s="127">
        <f t="shared" si="253"/>
        <v>305.10000000000002</v>
      </c>
      <c r="N1203" s="127">
        <f t="shared" si="253"/>
        <v>108</v>
      </c>
      <c r="O1203" s="207"/>
      <c r="P1203" s="207"/>
    </row>
    <row r="1204" spans="1:16" ht="39.75" customHeight="1" x14ac:dyDescent="0.25">
      <c r="A1204" s="208"/>
      <c r="B1204" s="208"/>
      <c r="C1204" s="208"/>
      <c r="D1204" s="208"/>
      <c r="E1204" s="208"/>
      <c r="F1204" s="208"/>
      <c r="G1204" s="150" t="s">
        <v>6</v>
      </c>
      <c r="H1204" s="37">
        <f t="shared" si="243"/>
        <v>472.65</v>
      </c>
      <c r="I1204" s="37">
        <f>I1134+I1139+I1144+I1149+I1154+I1159+I1164+I1169+I1174+I1179+I1184+I1189+I1194+I1199</f>
        <v>0</v>
      </c>
      <c r="J1204" s="37">
        <f t="shared" ref="J1204:N1204" si="254">J1134+J1139+J1144+J1149+J1154+J1159+J1164+J1169+J1174+J1179+J1184+J1189+J1194+J1199</f>
        <v>0</v>
      </c>
      <c r="K1204" s="37">
        <f t="shared" si="254"/>
        <v>0</v>
      </c>
      <c r="L1204" s="37">
        <f t="shared" si="254"/>
        <v>63.7</v>
      </c>
      <c r="M1204" s="37">
        <f t="shared" si="254"/>
        <v>302</v>
      </c>
      <c r="N1204" s="37">
        <f t="shared" si="254"/>
        <v>106.95</v>
      </c>
      <c r="O1204" s="189"/>
      <c r="P1204" s="189"/>
    </row>
    <row r="1205" spans="1:16" ht="60" x14ac:dyDescent="0.25">
      <c r="A1205" s="208"/>
      <c r="B1205" s="208"/>
      <c r="C1205" s="208"/>
      <c r="D1205" s="208"/>
      <c r="E1205" s="208"/>
      <c r="F1205" s="208"/>
      <c r="G1205" s="150" t="s">
        <v>3332</v>
      </c>
      <c r="H1205" s="37">
        <f t="shared" si="243"/>
        <v>46.65</v>
      </c>
      <c r="I1205" s="37">
        <f t="shared" ref="I1205:N1207" si="255">I1135+I1140+I1145+I1150+I1155+I1160+I1165+I1170+I1175+I1180+I1185+I1190+I1195+I1200</f>
        <v>0</v>
      </c>
      <c r="J1205" s="37">
        <f t="shared" si="255"/>
        <v>13.9</v>
      </c>
      <c r="K1205" s="37">
        <f t="shared" si="255"/>
        <v>27.9</v>
      </c>
      <c r="L1205" s="37">
        <f t="shared" si="255"/>
        <v>0.7</v>
      </c>
      <c r="M1205" s="37">
        <f t="shared" si="255"/>
        <v>3.1</v>
      </c>
      <c r="N1205" s="37">
        <f t="shared" si="255"/>
        <v>1.05</v>
      </c>
      <c r="O1205" s="189"/>
      <c r="P1205" s="189"/>
    </row>
    <row r="1206" spans="1:16" x14ac:dyDescent="0.25">
      <c r="A1206" s="208"/>
      <c r="B1206" s="208"/>
      <c r="C1206" s="208"/>
      <c r="D1206" s="208"/>
      <c r="E1206" s="208"/>
      <c r="F1206" s="208"/>
      <c r="G1206" s="150" t="s">
        <v>8</v>
      </c>
      <c r="H1206" s="37">
        <f t="shared" si="243"/>
        <v>10.199999999999999</v>
      </c>
      <c r="I1206" s="37">
        <f t="shared" si="255"/>
        <v>0.5</v>
      </c>
      <c r="J1206" s="37">
        <f t="shared" si="255"/>
        <v>2.6</v>
      </c>
      <c r="K1206" s="37">
        <f t="shared" si="255"/>
        <v>5.0999999999999996</v>
      </c>
      <c r="L1206" s="37">
        <f t="shared" si="255"/>
        <v>2</v>
      </c>
      <c r="M1206" s="37">
        <f t="shared" si="255"/>
        <v>0</v>
      </c>
      <c r="N1206" s="37">
        <f t="shared" si="255"/>
        <v>0</v>
      </c>
      <c r="O1206" s="189"/>
      <c r="P1206" s="189"/>
    </row>
    <row r="1207" spans="1:16" ht="24" x14ac:dyDescent="0.25">
      <c r="A1207" s="208"/>
      <c r="B1207" s="208"/>
      <c r="C1207" s="208"/>
      <c r="D1207" s="208"/>
      <c r="E1207" s="208"/>
      <c r="F1207" s="208"/>
      <c r="G1207" s="150" t="s">
        <v>9</v>
      </c>
      <c r="H1207" s="37">
        <f t="shared" si="243"/>
        <v>0</v>
      </c>
      <c r="I1207" s="37">
        <f t="shared" si="255"/>
        <v>0</v>
      </c>
      <c r="J1207" s="37">
        <f t="shared" si="255"/>
        <v>0</v>
      </c>
      <c r="K1207" s="37">
        <f t="shared" si="255"/>
        <v>0</v>
      </c>
      <c r="L1207" s="37">
        <f t="shared" si="255"/>
        <v>0</v>
      </c>
      <c r="M1207" s="37">
        <f t="shared" si="255"/>
        <v>0</v>
      </c>
      <c r="N1207" s="37">
        <f t="shared" si="255"/>
        <v>0</v>
      </c>
      <c r="O1207" s="189"/>
      <c r="P1207" s="189"/>
    </row>
    <row r="1208" spans="1:16" x14ac:dyDescent="0.25">
      <c r="A1208" s="438" t="s">
        <v>184</v>
      </c>
      <c r="B1208" s="439"/>
      <c r="C1208" s="439"/>
      <c r="D1208" s="439"/>
      <c r="E1208" s="439"/>
      <c r="F1208" s="439"/>
      <c r="G1208" s="439"/>
      <c r="H1208" s="439"/>
      <c r="I1208" s="439"/>
      <c r="J1208" s="439"/>
      <c r="K1208" s="439"/>
      <c r="L1208" s="439"/>
      <c r="M1208" s="439"/>
      <c r="N1208" s="439"/>
      <c r="O1208" s="439"/>
      <c r="P1208" s="440"/>
    </row>
    <row r="1209" spans="1:16" ht="36" customHeight="1" x14ac:dyDescent="0.25">
      <c r="A1209" s="190" t="s">
        <v>3337</v>
      </c>
      <c r="B1209" s="189" t="s">
        <v>3338</v>
      </c>
      <c r="C1209" s="189" t="s">
        <v>184</v>
      </c>
      <c r="D1209" s="189" t="s">
        <v>3339</v>
      </c>
      <c r="E1209" s="189" t="s">
        <v>3340</v>
      </c>
      <c r="F1209" s="205" t="s">
        <v>4149</v>
      </c>
      <c r="G1209" s="170" t="s">
        <v>4</v>
      </c>
      <c r="H1209" s="32">
        <f t="shared" ref="H1209:N1209" si="256">SUM(H1210:H1213)</f>
        <v>40</v>
      </c>
      <c r="I1209" s="32">
        <f t="shared" si="256"/>
        <v>40</v>
      </c>
      <c r="J1209" s="32">
        <f t="shared" si="256"/>
        <v>0</v>
      </c>
      <c r="K1209" s="32">
        <f t="shared" si="256"/>
        <v>0</v>
      </c>
      <c r="L1209" s="32">
        <f t="shared" si="256"/>
        <v>0</v>
      </c>
      <c r="M1209" s="32">
        <f t="shared" si="256"/>
        <v>0</v>
      </c>
      <c r="N1209" s="32">
        <f t="shared" si="256"/>
        <v>0</v>
      </c>
      <c r="O1209" s="189">
        <v>790</v>
      </c>
      <c r="P1209" s="205" t="s">
        <v>4148</v>
      </c>
    </row>
    <row r="1210" spans="1:16" x14ac:dyDescent="0.25">
      <c r="A1210" s="190"/>
      <c r="B1210" s="189"/>
      <c r="C1210" s="189"/>
      <c r="D1210" s="189"/>
      <c r="E1210" s="189"/>
      <c r="F1210" s="206"/>
      <c r="G1210" s="170" t="s">
        <v>546</v>
      </c>
      <c r="H1210" s="32">
        <f>SUM(I1210:N1210)</f>
        <v>0</v>
      </c>
      <c r="I1210" s="32">
        <v>0</v>
      </c>
      <c r="J1210" s="32">
        <v>0</v>
      </c>
      <c r="K1210" s="32">
        <v>0</v>
      </c>
      <c r="L1210" s="32">
        <v>0</v>
      </c>
      <c r="M1210" s="32">
        <v>0</v>
      </c>
      <c r="N1210" s="32">
        <v>0</v>
      </c>
      <c r="O1210" s="189"/>
      <c r="P1210" s="206"/>
    </row>
    <row r="1211" spans="1:16" ht="36" x14ac:dyDescent="0.25">
      <c r="A1211" s="190"/>
      <c r="B1211" s="189"/>
      <c r="C1211" s="189"/>
      <c r="D1211" s="189"/>
      <c r="E1211" s="189"/>
      <c r="F1211" s="206"/>
      <c r="G1211" s="170" t="s">
        <v>7</v>
      </c>
      <c r="H1211" s="32">
        <f t="shared" ref="H1211:H1243" si="257">SUM(I1211:N1211)</f>
        <v>38</v>
      </c>
      <c r="I1211" s="32">
        <v>38</v>
      </c>
      <c r="J1211" s="32">
        <v>0</v>
      </c>
      <c r="K1211" s="32">
        <v>0</v>
      </c>
      <c r="L1211" s="32">
        <v>0</v>
      </c>
      <c r="M1211" s="32">
        <v>0</v>
      </c>
      <c r="N1211" s="32">
        <v>0</v>
      </c>
      <c r="O1211" s="189"/>
      <c r="P1211" s="206"/>
    </row>
    <row r="1212" spans="1:16" x14ac:dyDescent="0.25">
      <c r="A1212" s="190"/>
      <c r="B1212" s="189"/>
      <c r="C1212" s="189"/>
      <c r="D1212" s="189"/>
      <c r="E1212" s="189"/>
      <c r="F1212" s="206"/>
      <c r="G1212" s="170" t="s">
        <v>8</v>
      </c>
      <c r="H1212" s="32">
        <f t="shared" si="257"/>
        <v>2</v>
      </c>
      <c r="I1212" s="32">
        <v>2</v>
      </c>
      <c r="J1212" s="32">
        <v>0</v>
      </c>
      <c r="K1212" s="32">
        <v>0</v>
      </c>
      <c r="L1212" s="32">
        <v>0</v>
      </c>
      <c r="M1212" s="32">
        <v>0</v>
      </c>
      <c r="N1212" s="32">
        <v>0</v>
      </c>
      <c r="O1212" s="189"/>
      <c r="P1212" s="206"/>
    </row>
    <row r="1213" spans="1:16" ht="24" x14ac:dyDescent="0.25">
      <c r="A1213" s="190"/>
      <c r="B1213" s="189"/>
      <c r="C1213" s="189"/>
      <c r="D1213" s="189"/>
      <c r="E1213" s="189"/>
      <c r="F1213" s="207"/>
      <c r="G1213" s="170" t="s">
        <v>9</v>
      </c>
      <c r="H1213" s="32">
        <f t="shared" si="257"/>
        <v>0</v>
      </c>
      <c r="I1213" s="32">
        <v>0</v>
      </c>
      <c r="J1213" s="32">
        <v>0</v>
      </c>
      <c r="K1213" s="32">
        <v>0</v>
      </c>
      <c r="L1213" s="32">
        <v>0</v>
      </c>
      <c r="M1213" s="32">
        <v>0</v>
      </c>
      <c r="N1213" s="32">
        <v>0</v>
      </c>
      <c r="O1213" s="189"/>
      <c r="P1213" s="207"/>
    </row>
    <row r="1214" spans="1:16" ht="88.5" customHeight="1" x14ac:dyDescent="0.25">
      <c r="A1214" s="423" t="s">
        <v>4151</v>
      </c>
      <c r="B1214" s="189" t="s">
        <v>3338</v>
      </c>
      <c r="C1214" s="189" t="s">
        <v>184</v>
      </c>
      <c r="D1214" s="189" t="s">
        <v>150</v>
      </c>
      <c r="E1214" s="189" t="s">
        <v>3341</v>
      </c>
      <c r="F1214" s="205" t="s">
        <v>4150</v>
      </c>
      <c r="G1214" s="170" t="s">
        <v>4</v>
      </c>
      <c r="H1214" s="32">
        <f>SUM(H1215:H1218)</f>
        <v>29.6</v>
      </c>
      <c r="I1214" s="32">
        <f t="shared" ref="I1214:N1214" si="258">SUM(I1215:I1218)</f>
        <v>10.199999999999999</v>
      </c>
      <c r="J1214" s="32">
        <f t="shared" si="258"/>
        <v>19.399999999999999</v>
      </c>
      <c r="K1214" s="32">
        <f t="shared" si="258"/>
        <v>0</v>
      </c>
      <c r="L1214" s="32">
        <f t="shared" si="258"/>
        <v>0</v>
      </c>
      <c r="M1214" s="32">
        <f t="shared" si="258"/>
        <v>0</v>
      </c>
      <c r="N1214" s="32">
        <f t="shared" si="258"/>
        <v>0</v>
      </c>
      <c r="O1214" s="189">
        <v>5103</v>
      </c>
      <c r="P1214" s="205" t="s">
        <v>4152</v>
      </c>
    </row>
    <row r="1215" spans="1:16" x14ac:dyDescent="0.25">
      <c r="A1215" s="424"/>
      <c r="B1215" s="189"/>
      <c r="C1215" s="189"/>
      <c r="D1215" s="189"/>
      <c r="E1215" s="189"/>
      <c r="F1215" s="206"/>
      <c r="G1215" s="170" t="s">
        <v>546</v>
      </c>
      <c r="H1215" s="32">
        <f t="shared" si="257"/>
        <v>29</v>
      </c>
      <c r="I1215" s="32">
        <v>10</v>
      </c>
      <c r="J1215" s="32">
        <v>19</v>
      </c>
      <c r="K1215" s="32">
        <v>0</v>
      </c>
      <c r="L1215" s="32">
        <v>0</v>
      </c>
      <c r="M1215" s="32">
        <v>0</v>
      </c>
      <c r="N1215" s="32">
        <v>0</v>
      </c>
      <c r="O1215" s="189"/>
      <c r="P1215" s="206"/>
    </row>
    <row r="1216" spans="1:16" ht="36" x14ac:dyDescent="0.25">
      <c r="A1216" s="424"/>
      <c r="B1216" s="189"/>
      <c r="C1216" s="189"/>
      <c r="D1216" s="189"/>
      <c r="E1216" s="189"/>
      <c r="F1216" s="206"/>
      <c r="G1216" s="170" t="s">
        <v>7</v>
      </c>
      <c r="H1216" s="32">
        <f t="shared" si="257"/>
        <v>0.30000000000000004</v>
      </c>
      <c r="I1216" s="32">
        <v>0.1</v>
      </c>
      <c r="J1216" s="32">
        <v>0.2</v>
      </c>
      <c r="K1216" s="32">
        <v>0</v>
      </c>
      <c r="L1216" s="32">
        <v>0</v>
      </c>
      <c r="M1216" s="32">
        <v>0</v>
      </c>
      <c r="N1216" s="32">
        <v>0</v>
      </c>
      <c r="O1216" s="189"/>
      <c r="P1216" s="206"/>
    </row>
    <row r="1217" spans="1:16" x14ac:dyDescent="0.25">
      <c r="A1217" s="424"/>
      <c r="B1217" s="189"/>
      <c r="C1217" s="189"/>
      <c r="D1217" s="189"/>
      <c r="E1217" s="189"/>
      <c r="F1217" s="206"/>
      <c r="G1217" s="170" t="s">
        <v>8</v>
      </c>
      <c r="H1217" s="32">
        <f t="shared" si="257"/>
        <v>0.30000000000000004</v>
      </c>
      <c r="I1217" s="32">
        <v>0.1</v>
      </c>
      <c r="J1217" s="32">
        <v>0.2</v>
      </c>
      <c r="K1217" s="32">
        <v>0</v>
      </c>
      <c r="L1217" s="32">
        <v>0</v>
      </c>
      <c r="M1217" s="32">
        <v>0</v>
      </c>
      <c r="N1217" s="32">
        <v>0</v>
      </c>
      <c r="O1217" s="189"/>
      <c r="P1217" s="206"/>
    </row>
    <row r="1218" spans="1:16" ht="24" x14ac:dyDescent="0.25">
      <c r="A1218" s="425"/>
      <c r="B1218" s="189"/>
      <c r="C1218" s="189"/>
      <c r="D1218" s="189"/>
      <c r="E1218" s="189"/>
      <c r="F1218" s="207"/>
      <c r="G1218" s="170" t="s">
        <v>9</v>
      </c>
      <c r="H1218" s="32">
        <f t="shared" si="257"/>
        <v>0</v>
      </c>
      <c r="I1218" s="32">
        <v>0</v>
      </c>
      <c r="J1218" s="32">
        <v>0</v>
      </c>
      <c r="K1218" s="32">
        <v>0</v>
      </c>
      <c r="L1218" s="32">
        <v>0</v>
      </c>
      <c r="M1218" s="32">
        <v>0</v>
      </c>
      <c r="N1218" s="32">
        <v>0</v>
      </c>
      <c r="O1218" s="189"/>
      <c r="P1218" s="207"/>
    </row>
    <row r="1219" spans="1:16" ht="36" customHeight="1" x14ac:dyDescent="0.25">
      <c r="A1219" s="423" t="s">
        <v>4153</v>
      </c>
      <c r="B1219" s="189" t="s">
        <v>3342</v>
      </c>
      <c r="C1219" s="189" t="s">
        <v>184</v>
      </c>
      <c r="D1219" s="189">
        <v>2029</v>
      </c>
      <c r="E1219" s="189" t="s">
        <v>3343</v>
      </c>
      <c r="F1219" s="189" t="s">
        <v>506</v>
      </c>
      <c r="G1219" s="170" t="s">
        <v>4</v>
      </c>
      <c r="H1219" s="32">
        <f>SUM(H1220:H1223)</f>
        <v>6</v>
      </c>
      <c r="I1219" s="32">
        <f t="shared" ref="I1219:N1219" si="259">SUM(I1220:I1223)</f>
        <v>0</v>
      </c>
      <c r="J1219" s="32">
        <f t="shared" si="259"/>
        <v>0</v>
      </c>
      <c r="K1219" s="32">
        <f t="shared" si="259"/>
        <v>0</v>
      </c>
      <c r="L1219" s="32">
        <f t="shared" si="259"/>
        <v>0</v>
      </c>
      <c r="M1219" s="32">
        <f t="shared" si="259"/>
        <v>6</v>
      </c>
      <c r="N1219" s="32">
        <f t="shared" si="259"/>
        <v>0</v>
      </c>
      <c r="O1219" s="189">
        <v>5103</v>
      </c>
      <c r="P1219" s="189" t="s">
        <v>752</v>
      </c>
    </row>
    <row r="1220" spans="1:16" x14ac:dyDescent="0.25">
      <c r="A1220" s="424"/>
      <c r="B1220" s="189"/>
      <c r="C1220" s="189"/>
      <c r="D1220" s="189"/>
      <c r="E1220" s="189"/>
      <c r="F1220" s="189"/>
      <c r="G1220" s="170" t="s">
        <v>546</v>
      </c>
      <c r="H1220" s="32">
        <f t="shared" si="257"/>
        <v>0</v>
      </c>
      <c r="I1220" s="32">
        <v>0</v>
      </c>
      <c r="J1220" s="32">
        <v>0</v>
      </c>
      <c r="K1220" s="32">
        <v>0</v>
      </c>
      <c r="L1220" s="32">
        <v>0</v>
      </c>
      <c r="M1220" s="32">
        <v>0</v>
      </c>
      <c r="N1220" s="32">
        <v>0</v>
      </c>
      <c r="O1220" s="189"/>
      <c r="P1220" s="189"/>
    </row>
    <row r="1221" spans="1:16" ht="36" x14ac:dyDescent="0.25">
      <c r="A1221" s="424"/>
      <c r="B1221" s="189"/>
      <c r="C1221" s="189"/>
      <c r="D1221" s="189"/>
      <c r="E1221" s="189"/>
      <c r="F1221" s="189"/>
      <c r="G1221" s="170" t="s">
        <v>7</v>
      </c>
      <c r="H1221" s="32">
        <f t="shared" si="257"/>
        <v>5.7</v>
      </c>
      <c r="I1221" s="32">
        <v>0</v>
      </c>
      <c r="J1221" s="32">
        <v>0</v>
      </c>
      <c r="K1221" s="32">
        <v>0</v>
      </c>
      <c r="L1221" s="32">
        <v>0</v>
      </c>
      <c r="M1221" s="32">
        <v>5.7</v>
      </c>
      <c r="N1221" s="32">
        <v>0</v>
      </c>
      <c r="O1221" s="189"/>
      <c r="P1221" s="189"/>
    </row>
    <row r="1222" spans="1:16" x14ac:dyDescent="0.25">
      <c r="A1222" s="424"/>
      <c r="B1222" s="189"/>
      <c r="C1222" s="189"/>
      <c r="D1222" s="189"/>
      <c r="E1222" s="189"/>
      <c r="F1222" s="189"/>
      <c r="G1222" s="170" t="s">
        <v>8</v>
      </c>
      <c r="H1222" s="32">
        <f t="shared" si="257"/>
        <v>0.3</v>
      </c>
      <c r="I1222" s="32">
        <v>0</v>
      </c>
      <c r="J1222" s="32">
        <v>0</v>
      </c>
      <c r="K1222" s="32">
        <v>0</v>
      </c>
      <c r="L1222" s="32">
        <v>0</v>
      </c>
      <c r="M1222" s="32">
        <v>0.3</v>
      </c>
      <c r="N1222" s="32">
        <v>0</v>
      </c>
      <c r="O1222" s="189"/>
      <c r="P1222" s="189"/>
    </row>
    <row r="1223" spans="1:16" ht="24" x14ac:dyDescent="0.25">
      <c r="A1223" s="425"/>
      <c r="B1223" s="189"/>
      <c r="C1223" s="189"/>
      <c r="D1223" s="189"/>
      <c r="E1223" s="189"/>
      <c r="F1223" s="189"/>
      <c r="G1223" s="170" t="s">
        <v>9</v>
      </c>
      <c r="H1223" s="32">
        <f t="shared" si="257"/>
        <v>0</v>
      </c>
      <c r="I1223" s="32">
        <v>0</v>
      </c>
      <c r="J1223" s="32">
        <v>0</v>
      </c>
      <c r="K1223" s="32">
        <v>0</v>
      </c>
      <c r="L1223" s="32">
        <v>0</v>
      </c>
      <c r="M1223" s="32">
        <v>0</v>
      </c>
      <c r="N1223" s="32">
        <v>0</v>
      </c>
      <c r="O1223" s="189"/>
      <c r="P1223" s="189"/>
    </row>
    <row r="1224" spans="1:16" ht="36" customHeight="1" x14ac:dyDescent="0.25">
      <c r="A1224" s="423" t="s">
        <v>4154</v>
      </c>
      <c r="B1224" s="189" t="s">
        <v>3342</v>
      </c>
      <c r="C1224" s="189" t="s">
        <v>184</v>
      </c>
      <c r="D1224" s="189">
        <v>2028</v>
      </c>
      <c r="E1224" s="189" t="s">
        <v>3344</v>
      </c>
      <c r="F1224" s="189" t="s">
        <v>506</v>
      </c>
      <c r="G1224" s="170" t="s">
        <v>4</v>
      </c>
      <c r="H1224" s="32">
        <f>SUM(H1225:H1228)</f>
        <v>6</v>
      </c>
      <c r="I1224" s="32">
        <f t="shared" ref="I1224:N1224" si="260">SUM(I1225:I1228)</f>
        <v>0</v>
      </c>
      <c r="J1224" s="32">
        <f t="shared" si="260"/>
        <v>0</v>
      </c>
      <c r="K1224" s="32">
        <f t="shared" si="260"/>
        <v>0</v>
      </c>
      <c r="L1224" s="32">
        <f t="shared" si="260"/>
        <v>6</v>
      </c>
      <c r="M1224" s="32">
        <f t="shared" si="260"/>
        <v>0</v>
      </c>
      <c r="N1224" s="32">
        <f t="shared" si="260"/>
        <v>0</v>
      </c>
      <c r="O1224" s="189">
        <v>5103</v>
      </c>
      <c r="P1224" s="189" t="s">
        <v>752</v>
      </c>
    </row>
    <row r="1225" spans="1:16" ht="60" customHeight="1" x14ac:dyDescent="0.25">
      <c r="A1225" s="424"/>
      <c r="B1225" s="189"/>
      <c r="C1225" s="189"/>
      <c r="D1225" s="189"/>
      <c r="E1225" s="189"/>
      <c r="F1225" s="189"/>
      <c r="G1225" s="170" t="s">
        <v>546</v>
      </c>
      <c r="H1225" s="32">
        <f t="shared" si="257"/>
        <v>0</v>
      </c>
      <c r="I1225" s="32">
        <v>0</v>
      </c>
      <c r="J1225" s="32">
        <v>0</v>
      </c>
      <c r="K1225" s="32">
        <v>0</v>
      </c>
      <c r="L1225" s="32">
        <v>0</v>
      </c>
      <c r="M1225" s="32">
        <v>0</v>
      </c>
      <c r="N1225" s="32">
        <v>0</v>
      </c>
      <c r="O1225" s="189"/>
      <c r="P1225" s="189"/>
    </row>
    <row r="1226" spans="1:16" ht="36" x14ac:dyDescent="0.25">
      <c r="A1226" s="424"/>
      <c r="B1226" s="189"/>
      <c r="C1226" s="189"/>
      <c r="D1226" s="189"/>
      <c r="E1226" s="189"/>
      <c r="F1226" s="189"/>
      <c r="G1226" s="170" t="s">
        <v>7</v>
      </c>
      <c r="H1226" s="32">
        <f t="shared" si="257"/>
        <v>5.7</v>
      </c>
      <c r="I1226" s="32">
        <v>0</v>
      </c>
      <c r="J1226" s="32">
        <v>0</v>
      </c>
      <c r="K1226" s="32">
        <v>0</v>
      </c>
      <c r="L1226" s="32">
        <v>5.7</v>
      </c>
      <c r="M1226" s="32">
        <v>0</v>
      </c>
      <c r="N1226" s="32">
        <v>0</v>
      </c>
      <c r="O1226" s="189"/>
      <c r="P1226" s="189"/>
    </row>
    <row r="1227" spans="1:16" x14ac:dyDescent="0.25">
      <c r="A1227" s="424"/>
      <c r="B1227" s="189"/>
      <c r="C1227" s="189"/>
      <c r="D1227" s="189"/>
      <c r="E1227" s="189"/>
      <c r="F1227" s="189"/>
      <c r="G1227" s="170" t="s">
        <v>8</v>
      </c>
      <c r="H1227" s="32">
        <f t="shared" si="257"/>
        <v>0.3</v>
      </c>
      <c r="I1227" s="32">
        <v>0</v>
      </c>
      <c r="J1227" s="32">
        <v>0</v>
      </c>
      <c r="K1227" s="32">
        <v>0</v>
      </c>
      <c r="L1227" s="32">
        <v>0.3</v>
      </c>
      <c r="M1227" s="32">
        <v>0</v>
      </c>
      <c r="N1227" s="32">
        <v>0</v>
      </c>
      <c r="O1227" s="189"/>
      <c r="P1227" s="189"/>
    </row>
    <row r="1228" spans="1:16" ht="24" x14ac:dyDescent="0.25">
      <c r="A1228" s="425"/>
      <c r="B1228" s="189"/>
      <c r="C1228" s="189"/>
      <c r="D1228" s="189"/>
      <c r="E1228" s="189"/>
      <c r="F1228" s="189"/>
      <c r="G1228" s="170" t="s">
        <v>9</v>
      </c>
      <c r="H1228" s="32">
        <f t="shared" si="257"/>
        <v>0</v>
      </c>
      <c r="I1228" s="32">
        <v>0</v>
      </c>
      <c r="J1228" s="32">
        <v>0</v>
      </c>
      <c r="K1228" s="32">
        <v>0</v>
      </c>
      <c r="L1228" s="32">
        <v>0</v>
      </c>
      <c r="M1228" s="32">
        <v>0</v>
      </c>
      <c r="N1228" s="32">
        <v>0</v>
      </c>
      <c r="O1228" s="189"/>
      <c r="P1228" s="189"/>
    </row>
    <row r="1229" spans="1:16" ht="36" customHeight="1" x14ac:dyDescent="0.25">
      <c r="A1229" s="423" t="s">
        <v>4155</v>
      </c>
      <c r="B1229" s="189" t="s">
        <v>3342</v>
      </c>
      <c r="C1229" s="189" t="s">
        <v>184</v>
      </c>
      <c r="D1229" s="189">
        <v>2030</v>
      </c>
      <c r="E1229" s="189" t="s">
        <v>3345</v>
      </c>
      <c r="F1229" s="189" t="s">
        <v>506</v>
      </c>
      <c r="G1229" s="170" t="s">
        <v>4</v>
      </c>
      <c r="H1229" s="32">
        <f>SUM(H1230:H1233)</f>
        <v>6</v>
      </c>
      <c r="I1229" s="32">
        <f t="shared" ref="I1229:N1229" si="261">SUM(I1230:I1233)</f>
        <v>0</v>
      </c>
      <c r="J1229" s="32">
        <f t="shared" si="261"/>
        <v>0</v>
      </c>
      <c r="K1229" s="32">
        <f t="shared" si="261"/>
        <v>0</v>
      </c>
      <c r="L1229" s="32">
        <f t="shared" si="261"/>
        <v>0</v>
      </c>
      <c r="M1229" s="32">
        <f t="shared" si="261"/>
        <v>0</v>
      </c>
      <c r="N1229" s="32">
        <f t="shared" si="261"/>
        <v>6</v>
      </c>
      <c r="O1229" s="189">
        <v>710</v>
      </c>
      <c r="P1229" s="189" t="s">
        <v>752</v>
      </c>
    </row>
    <row r="1230" spans="1:16" ht="48" customHeight="1" x14ac:dyDescent="0.25">
      <c r="A1230" s="424"/>
      <c r="B1230" s="189"/>
      <c r="C1230" s="189"/>
      <c r="D1230" s="189"/>
      <c r="E1230" s="189"/>
      <c r="F1230" s="189"/>
      <c r="G1230" s="170" t="s">
        <v>546</v>
      </c>
      <c r="H1230" s="32">
        <f t="shared" si="257"/>
        <v>0</v>
      </c>
      <c r="I1230" s="32">
        <v>0</v>
      </c>
      <c r="J1230" s="32">
        <v>0</v>
      </c>
      <c r="K1230" s="32">
        <v>0</v>
      </c>
      <c r="L1230" s="32">
        <v>0</v>
      </c>
      <c r="M1230" s="32">
        <v>0</v>
      </c>
      <c r="N1230" s="32">
        <v>0</v>
      </c>
      <c r="O1230" s="189"/>
      <c r="P1230" s="189"/>
    </row>
    <row r="1231" spans="1:16" ht="36" x14ac:dyDescent="0.25">
      <c r="A1231" s="424"/>
      <c r="B1231" s="189"/>
      <c r="C1231" s="189"/>
      <c r="D1231" s="189"/>
      <c r="E1231" s="189"/>
      <c r="F1231" s="189"/>
      <c r="G1231" s="170" t="s">
        <v>7</v>
      </c>
      <c r="H1231" s="32">
        <f t="shared" si="257"/>
        <v>5.7</v>
      </c>
      <c r="I1231" s="32">
        <v>0</v>
      </c>
      <c r="J1231" s="32">
        <v>0</v>
      </c>
      <c r="K1231" s="32">
        <v>0</v>
      </c>
      <c r="L1231" s="32">
        <v>0</v>
      </c>
      <c r="M1231" s="32">
        <v>0</v>
      </c>
      <c r="N1231" s="32">
        <v>5.7</v>
      </c>
      <c r="O1231" s="189"/>
      <c r="P1231" s="189"/>
    </row>
    <row r="1232" spans="1:16" x14ac:dyDescent="0.25">
      <c r="A1232" s="424"/>
      <c r="B1232" s="189"/>
      <c r="C1232" s="189"/>
      <c r="D1232" s="189"/>
      <c r="E1232" s="189"/>
      <c r="F1232" s="189"/>
      <c r="G1232" s="170" t="s">
        <v>8</v>
      </c>
      <c r="H1232" s="32">
        <f t="shared" si="257"/>
        <v>0.3</v>
      </c>
      <c r="I1232" s="32">
        <v>0</v>
      </c>
      <c r="J1232" s="32">
        <v>0</v>
      </c>
      <c r="K1232" s="32">
        <v>0</v>
      </c>
      <c r="L1232" s="32">
        <v>0</v>
      </c>
      <c r="M1232" s="32">
        <v>0</v>
      </c>
      <c r="N1232" s="32">
        <v>0.3</v>
      </c>
      <c r="O1232" s="189"/>
      <c r="P1232" s="189"/>
    </row>
    <row r="1233" spans="1:16" ht="24" x14ac:dyDescent="0.25">
      <c r="A1233" s="425"/>
      <c r="B1233" s="189"/>
      <c r="C1233" s="189"/>
      <c r="D1233" s="189"/>
      <c r="E1233" s="189"/>
      <c r="F1233" s="189"/>
      <c r="G1233" s="170" t="s">
        <v>9</v>
      </c>
      <c r="H1233" s="32">
        <f t="shared" si="257"/>
        <v>0</v>
      </c>
      <c r="I1233" s="32">
        <v>0</v>
      </c>
      <c r="J1233" s="32">
        <v>0</v>
      </c>
      <c r="K1233" s="32">
        <v>0</v>
      </c>
      <c r="L1233" s="32">
        <v>0</v>
      </c>
      <c r="M1233" s="32">
        <v>0</v>
      </c>
      <c r="N1233" s="32">
        <v>0</v>
      </c>
      <c r="O1233" s="189"/>
      <c r="P1233" s="189"/>
    </row>
    <row r="1234" spans="1:16" ht="36" customHeight="1" x14ac:dyDescent="0.25">
      <c r="A1234" s="190" t="s">
        <v>3346</v>
      </c>
      <c r="B1234" s="189" t="s">
        <v>3342</v>
      </c>
      <c r="C1234" s="189" t="s">
        <v>184</v>
      </c>
      <c r="D1234" s="189">
        <v>2029</v>
      </c>
      <c r="E1234" s="189" t="s">
        <v>3347</v>
      </c>
      <c r="F1234" s="189" t="s">
        <v>506</v>
      </c>
      <c r="G1234" s="170" t="s">
        <v>4</v>
      </c>
      <c r="H1234" s="32">
        <f>SUM(H1235:H1238)</f>
        <v>120</v>
      </c>
      <c r="I1234" s="32">
        <f t="shared" ref="I1234:N1234" si="262">SUM(I1235:I1238)</f>
        <v>0</v>
      </c>
      <c r="J1234" s="32">
        <f t="shared" si="262"/>
        <v>0</v>
      </c>
      <c r="K1234" s="32">
        <f t="shared" si="262"/>
        <v>0</v>
      </c>
      <c r="L1234" s="32">
        <f t="shared" si="262"/>
        <v>0</v>
      </c>
      <c r="M1234" s="32">
        <f t="shared" si="262"/>
        <v>120</v>
      </c>
      <c r="N1234" s="32">
        <f t="shared" si="262"/>
        <v>0</v>
      </c>
      <c r="O1234" s="189">
        <v>5103</v>
      </c>
      <c r="P1234" s="205" t="s">
        <v>4157</v>
      </c>
    </row>
    <row r="1235" spans="1:16" x14ac:dyDescent="0.25">
      <c r="A1235" s="190"/>
      <c r="B1235" s="189"/>
      <c r="C1235" s="189"/>
      <c r="D1235" s="189"/>
      <c r="E1235" s="189"/>
      <c r="F1235" s="189"/>
      <c r="G1235" s="170" t="s">
        <v>546</v>
      </c>
      <c r="H1235" s="32">
        <f t="shared" si="257"/>
        <v>118.7</v>
      </c>
      <c r="I1235" s="32">
        <v>0</v>
      </c>
      <c r="J1235" s="32">
        <v>0</v>
      </c>
      <c r="K1235" s="32">
        <v>0</v>
      </c>
      <c r="L1235" s="32">
        <v>0</v>
      </c>
      <c r="M1235" s="32">
        <v>118.7</v>
      </c>
      <c r="N1235" s="32">
        <v>0</v>
      </c>
      <c r="O1235" s="189"/>
      <c r="P1235" s="206"/>
    </row>
    <row r="1236" spans="1:16" ht="36" x14ac:dyDescent="0.25">
      <c r="A1236" s="190"/>
      <c r="B1236" s="189"/>
      <c r="C1236" s="189"/>
      <c r="D1236" s="189"/>
      <c r="E1236" s="189"/>
      <c r="F1236" s="189"/>
      <c r="G1236" s="170" t="s">
        <v>7</v>
      </c>
      <c r="H1236" s="32">
        <f t="shared" si="257"/>
        <v>1.2</v>
      </c>
      <c r="I1236" s="32">
        <v>0</v>
      </c>
      <c r="J1236" s="32">
        <v>0</v>
      </c>
      <c r="K1236" s="32">
        <v>0</v>
      </c>
      <c r="L1236" s="32">
        <v>0</v>
      </c>
      <c r="M1236" s="32">
        <v>1.2</v>
      </c>
      <c r="N1236" s="32">
        <v>0</v>
      </c>
      <c r="O1236" s="189"/>
      <c r="P1236" s="206"/>
    </row>
    <row r="1237" spans="1:16" x14ac:dyDescent="0.25">
      <c r="A1237" s="190"/>
      <c r="B1237" s="189"/>
      <c r="C1237" s="189"/>
      <c r="D1237" s="189"/>
      <c r="E1237" s="189"/>
      <c r="F1237" s="189"/>
      <c r="G1237" s="170" t="s">
        <v>8</v>
      </c>
      <c r="H1237" s="32">
        <f t="shared" si="257"/>
        <v>0.1</v>
      </c>
      <c r="I1237" s="32">
        <v>0</v>
      </c>
      <c r="J1237" s="32">
        <v>0</v>
      </c>
      <c r="K1237" s="32">
        <v>0</v>
      </c>
      <c r="L1237" s="32">
        <v>0</v>
      </c>
      <c r="M1237" s="32">
        <v>0.1</v>
      </c>
      <c r="N1237" s="32">
        <v>0</v>
      </c>
      <c r="O1237" s="189"/>
      <c r="P1237" s="206"/>
    </row>
    <row r="1238" spans="1:16" ht="24" x14ac:dyDescent="0.25">
      <c r="A1238" s="190"/>
      <c r="B1238" s="189"/>
      <c r="C1238" s="189"/>
      <c r="D1238" s="189"/>
      <c r="E1238" s="189"/>
      <c r="F1238" s="189"/>
      <c r="G1238" s="170" t="s">
        <v>9</v>
      </c>
      <c r="H1238" s="32">
        <f t="shared" si="257"/>
        <v>0</v>
      </c>
      <c r="I1238" s="32">
        <v>0</v>
      </c>
      <c r="J1238" s="32">
        <v>0</v>
      </c>
      <c r="K1238" s="32">
        <v>0</v>
      </c>
      <c r="L1238" s="32">
        <v>0</v>
      </c>
      <c r="M1238" s="32">
        <v>0</v>
      </c>
      <c r="N1238" s="32">
        <v>0</v>
      </c>
      <c r="O1238" s="189"/>
      <c r="P1238" s="207"/>
    </row>
    <row r="1239" spans="1:16" ht="36" customHeight="1" x14ac:dyDescent="0.25">
      <c r="A1239" s="190" t="s">
        <v>3348</v>
      </c>
      <c r="B1239" s="189" t="s">
        <v>3342</v>
      </c>
      <c r="C1239" s="189" t="s">
        <v>184</v>
      </c>
      <c r="D1239" s="189">
        <v>2027</v>
      </c>
      <c r="E1239" s="189" t="s">
        <v>3349</v>
      </c>
      <c r="F1239" s="205" t="s">
        <v>4156</v>
      </c>
      <c r="G1239" s="170" t="s">
        <v>4</v>
      </c>
      <c r="H1239" s="32">
        <f>SUM(H1240:H1243)</f>
        <v>30.000000000000004</v>
      </c>
      <c r="I1239" s="32">
        <f t="shared" ref="I1239:N1239" si="263">SUM(I1240:I1243)</f>
        <v>0</v>
      </c>
      <c r="J1239" s="32">
        <f t="shared" si="263"/>
        <v>0</v>
      </c>
      <c r="K1239" s="32">
        <f t="shared" si="263"/>
        <v>30.000000000000004</v>
      </c>
      <c r="L1239" s="32">
        <f t="shared" si="263"/>
        <v>0</v>
      </c>
      <c r="M1239" s="32">
        <f t="shared" si="263"/>
        <v>0</v>
      </c>
      <c r="N1239" s="32">
        <f t="shared" si="263"/>
        <v>0</v>
      </c>
      <c r="O1239" s="189">
        <v>5103</v>
      </c>
      <c r="P1239" s="189" t="s">
        <v>3350</v>
      </c>
    </row>
    <row r="1240" spans="1:16" x14ac:dyDescent="0.25">
      <c r="A1240" s="190"/>
      <c r="B1240" s="189"/>
      <c r="C1240" s="189"/>
      <c r="D1240" s="189"/>
      <c r="E1240" s="189"/>
      <c r="F1240" s="206"/>
      <c r="G1240" s="170" t="s">
        <v>546</v>
      </c>
      <c r="H1240" s="32">
        <f t="shared" si="257"/>
        <v>29.6</v>
      </c>
      <c r="I1240" s="32">
        <v>0</v>
      </c>
      <c r="J1240" s="32">
        <v>0</v>
      </c>
      <c r="K1240" s="32">
        <v>29.6</v>
      </c>
      <c r="L1240" s="32">
        <v>0</v>
      </c>
      <c r="M1240" s="32">
        <v>0</v>
      </c>
      <c r="N1240" s="32">
        <v>0</v>
      </c>
      <c r="O1240" s="189"/>
      <c r="P1240" s="189"/>
    </row>
    <row r="1241" spans="1:16" ht="36" x14ac:dyDescent="0.25">
      <c r="A1241" s="190"/>
      <c r="B1241" s="189"/>
      <c r="C1241" s="189"/>
      <c r="D1241" s="189"/>
      <c r="E1241" s="189"/>
      <c r="F1241" s="206"/>
      <c r="G1241" s="170" t="s">
        <v>7</v>
      </c>
      <c r="H1241" s="32">
        <f t="shared" si="257"/>
        <v>0.3</v>
      </c>
      <c r="I1241" s="32">
        <v>0</v>
      </c>
      <c r="J1241" s="32">
        <v>0</v>
      </c>
      <c r="K1241" s="32">
        <v>0.3</v>
      </c>
      <c r="L1241" s="32">
        <v>0</v>
      </c>
      <c r="M1241" s="32">
        <v>0</v>
      </c>
      <c r="N1241" s="32">
        <v>0</v>
      </c>
      <c r="O1241" s="189"/>
      <c r="P1241" s="189"/>
    </row>
    <row r="1242" spans="1:16" x14ac:dyDescent="0.25">
      <c r="A1242" s="190"/>
      <c r="B1242" s="189"/>
      <c r="C1242" s="189"/>
      <c r="D1242" s="189"/>
      <c r="E1242" s="189"/>
      <c r="F1242" s="206"/>
      <c r="G1242" s="170" t="s">
        <v>8</v>
      </c>
      <c r="H1242" s="32">
        <f t="shared" si="257"/>
        <v>0.1</v>
      </c>
      <c r="I1242" s="32">
        <v>0</v>
      </c>
      <c r="J1242" s="32">
        <v>0</v>
      </c>
      <c r="K1242" s="32">
        <v>0.1</v>
      </c>
      <c r="L1242" s="32">
        <v>0</v>
      </c>
      <c r="M1242" s="32">
        <v>0</v>
      </c>
      <c r="N1242" s="32">
        <v>0</v>
      </c>
      <c r="O1242" s="189"/>
      <c r="P1242" s="189"/>
    </row>
    <row r="1243" spans="1:16" ht="24" x14ac:dyDescent="0.25">
      <c r="A1243" s="190"/>
      <c r="B1243" s="189"/>
      <c r="C1243" s="189"/>
      <c r="D1243" s="189"/>
      <c r="E1243" s="189"/>
      <c r="F1243" s="207"/>
      <c r="G1243" s="170" t="s">
        <v>9</v>
      </c>
      <c r="H1243" s="32">
        <f t="shared" si="257"/>
        <v>0</v>
      </c>
      <c r="I1243" s="32">
        <v>0</v>
      </c>
      <c r="J1243" s="32">
        <v>0</v>
      </c>
      <c r="K1243" s="32">
        <v>0</v>
      </c>
      <c r="L1243" s="32">
        <v>0</v>
      </c>
      <c r="M1243" s="32">
        <v>0</v>
      </c>
      <c r="N1243" s="32">
        <v>0</v>
      </c>
      <c r="O1243" s="189"/>
      <c r="P1243" s="189"/>
    </row>
    <row r="1244" spans="1:16" ht="36" x14ac:dyDescent="0.25">
      <c r="A1244" s="208" t="s">
        <v>125</v>
      </c>
      <c r="B1244" s="208"/>
      <c r="C1244" s="208"/>
      <c r="D1244" s="208"/>
      <c r="E1244" s="208"/>
      <c r="F1244" s="208"/>
      <c r="G1244" s="150" t="s">
        <v>4</v>
      </c>
      <c r="H1244" s="37">
        <f>SUM(H1245:H1248)</f>
        <v>237.60000000000002</v>
      </c>
      <c r="I1244" s="37">
        <f t="shared" ref="I1244:N1244" si="264">SUM(I1245:I1248)</f>
        <v>50.2</v>
      </c>
      <c r="J1244" s="37">
        <f t="shared" si="264"/>
        <v>19.399999999999999</v>
      </c>
      <c r="K1244" s="37">
        <f t="shared" si="264"/>
        <v>30.000000000000004</v>
      </c>
      <c r="L1244" s="37">
        <f t="shared" si="264"/>
        <v>6</v>
      </c>
      <c r="M1244" s="37">
        <f t="shared" si="264"/>
        <v>126.00000000000001</v>
      </c>
      <c r="N1244" s="37">
        <f t="shared" si="264"/>
        <v>6</v>
      </c>
      <c r="O1244" s="189" t="s">
        <v>107</v>
      </c>
      <c r="P1244" s="189" t="s">
        <v>107</v>
      </c>
    </row>
    <row r="1245" spans="1:16" ht="24" x14ac:dyDescent="0.25">
      <c r="A1245" s="208"/>
      <c r="B1245" s="208"/>
      <c r="C1245" s="208"/>
      <c r="D1245" s="208"/>
      <c r="E1245" s="208"/>
      <c r="F1245" s="208"/>
      <c r="G1245" s="150" t="s">
        <v>546</v>
      </c>
      <c r="H1245" s="37">
        <f>SUM(I1245:N1245)</f>
        <v>177.3</v>
      </c>
      <c r="I1245" s="37">
        <f t="shared" ref="I1245:N1248" si="265">I1210+I1215+I1220+I1225+I1230+I1235+I1240</f>
        <v>10</v>
      </c>
      <c r="J1245" s="37">
        <f t="shared" si="265"/>
        <v>19</v>
      </c>
      <c r="K1245" s="37">
        <f t="shared" si="265"/>
        <v>29.6</v>
      </c>
      <c r="L1245" s="37">
        <f t="shared" si="265"/>
        <v>0</v>
      </c>
      <c r="M1245" s="37">
        <f t="shared" si="265"/>
        <v>118.7</v>
      </c>
      <c r="N1245" s="37">
        <f t="shared" si="265"/>
        <v>0</v>
      </c>
      <c r="O1245" s="189"/>
      <c r="P1245" s="189"/>
    </row>
    <row r="1246" spans="1:16" ht="36" x14ac:dyDescent="0.25">
      <c r="A1246" s="208"/>
      <c r="B1246" s="208"/>
      <c r="C1246" s="208"/>
      <c r="D1246" s="208"/>
      <c r="E1246" s="208"/>
      <c r="F1246" s="208"/>
      <c r="G1246" s="150" t="s">
        <v>7</v>
      </c>
      <c r="H1246" s="37">
        <f>SUM(I1246:N1246)</f>
        <v>56.900000000000006</v>
      </c>
      <c r="I1246" s="37">
        <f t="shared" si="265"/>
        <v>38.1</v>
      </c>
      <c r="J1246" s="37">
        <f t="shared" si="265"/>
        <v>0.2</v>
      </c>
      <c r="K1246" s="37">
        <f t="shared" si="265"/>
        <v>0.3</v>
      </c>
      <c r="L1246" s="37">
        <f t="shared" si="265"/>
        <v>5.7</v>
      </c>
      <c r="M1246" s="37">
        <f t="shared" si="265"/>
        <v>6.9</v>
      </c>
      <c r="N1246" s="37">
        <f t="shared" si="265"/>
        <v>5.7</v>
      </c>
      <c r="O1246" s="189"/>
      <c r="P1246" s="189"/>
    </row>
    <row r="1247" spans="1:16" x14ac:dyDescent="0.25">
      <c r="A1247" s="208"/>
      <c r="B1247" s="208"/>
      <c r="C1247" s="208"/>
      <c r="D1247" s="208"/>
      <c r="E1247" s="208"/>
      <c r="F1247" s="208"/>
      <c r="G1247" s="150" t="s">
        <v>8</v>
      </c>
      <c r="H1247" s="37">
        <f>SUM(I1247:N1247)</f>
        <v>3.4</v>
      </c>
      <c r="I1247" s="37">
        <f t="shared" si="265"/>
        <v>2.1</v>
      </c>
      <c r="J1247" s="37">
        <f t="shared" si="265"/>
        <v>0.2</v>
      </c>
      <c r="K1247" s="37">
        <f t="shared" si="265"/>
        <v>0.1</v>
      </c>
      <c r="L1247" s="37">
        <f t="shared" si="265"/>
        <v>0.3</v>
      </c>
      <c r="M1247" s="37">
        <f t="shared" si="265"/>
        <v>0.4</v>
      </c>
      <c r="N1247" s="37">
        <f t="shared" si="265"/>
        <v>0.3</v>
      </c>
      <c r="O1247" s="189"/>
      <c r="P1247" s="189"/>
    </row>
    <row r="1248" spans="1:16" ht="24" x14ac:dyDescent="0.25">
      <c r="A1248" s="208"/>
      <c r="B1248" s="208"/>
      <c r="C1248" s="208"/>
      <c r="D1248" s="208"/>
      <c r="E1248" s="208"/>
      <c r="F1248" s="208"/>
      <c r="G1248" s="150" t="s">
        <v>9</v>
      </c>
      <c r="H1248" s="37">
        <f>SUM(I1248:N1248)</f>
        <v>0</v>
      </c>
      <c r="I1248" s="37">
        <f t="shared" si="265"/>
        <v>0</v>
      </c>
      <c r="J1248" s="37">
        <f t="shared" si="265"/>
        <v>0</v>
      </c>
      <c r="K1248" s="37">
        <f t="shared" si="265"/>
        <v>0</v>
      </c>
      <c r="L1248" s="37">
        <f t="shared" si="265"/>
        <v>0</v>
      </c>
      <c r="M1248" s="37">
        <f t="shared" si="265"/>
        <v>0</v>
      </c>
      <c r="N1248" s="37">
        <f t="shared" si="265"/>
        <v>0</v>
      </c>
      <c r="O1248" s="189"/>
      <c r="P1248" s="189"/>
    </row>
    <row r="1249" spans="1:16" x14ac:dyDescent="0.25">
      <c r="A1249" s="438" t="s">
        <v>200</v>
      </c>
      <c r="B1249" s="439"/>
      <c r="C1249" s="439"/>
      <c r="D1249" s="439"/>
      <c r="E1249" s="439"/>
      <c r="F1249" s="439"/>
      <c r="G1249" s="439"/>
      <c r="H1249" s="439"/>
      <c r="I1249" s="439"/>
      <c r="J1249" s="439"/>
      <c r="K1249" s="439"/>
      <c r="L1249" s="439"/>
      <c r="M1249" s="439"/>
      <c r="N1249" s="439"/>
      <c r="O1249" s="439"/>
      <c r="P1249" s="440"/>
    </row>
    <row r="1250" spans="1:16" ht="36" customHeight="1" x14ac:dyDescent="0.25">
      <c r="A1250" s="423" t="s">
        <v>4158</v>
      </c>
      <c r="B1250" s="189" t="s">
        <v>3351</v>
      </c>
      <c r="C1250" s="189" t="s">
        <v>3352</v>
      </c>
      <c r="D1250" s="189">
        <v>2025</v>
      </c>
      <c r="E1250" s="189">
        <v>150</v>
      </c>
      <c r="F1250" s="189" t="s">
        <v>3353</v>
      </c>
      <c r="G1250" s="170" t="s">
        <v>4</v>
      </c>
      <c r="H1250" s="32">
        <f>SUM(H1251:H1254)</f>
        <v>106.60000000000001</v>
      </c>
      <c r="I1250" s="32">
        <f t="shared" ref="I1250:N1250" si="266">SUM(I1251:I1254)</f>
        <v>106.60000000000001</v>
      </c>
      <c r="J1250" s="32">
        <f t="shared" si="266"/>
        <v>0</v>
      </c>
      <c r="K1250" s="32">
        <f t="shared" si="266"/>
        <v>0</v>
      </c>
      <c r="L1250" s="32">
        <f t="shared" si="266"/>
        <v>0</v>
      </c>
      <c r="M1250" s="32">
        <f t="shared" si="266"/>
        <v>0</v>
      </c>
      <c r="N1250" s="32">
        <f t="shared" si="266"/>
        <v>0</v>
      </c>
      <c r="O1250" s="189">
        <v>1068</v>
      </c>
      <c r="P1250" s="205" t="s">
        <v>4159</v>
      </c>
    </row>
    <row r="1251" spans="1:16" x14ac:dyDescent="0.25">
      <c r="A1251" s="424"/>
      <c r="B1251" s="189"/>
      <c r="C1251" s="189"/>
      <c r="D1251" s="189"/>
      <c r="E1251" s="189"/>
      <c r="F1251" s="189"/>
      <c r="G1251" s="170" t="s">
        <v>259</v>
      </c>
      <c r="H1251" s="32">
        <f>SUM(I1251:N1251)</f>
        <v>0</v>
      </c>
      <c r="I1251" s="32">
        <v>0</v>
      </c>
      <c r="J1251" s="116">
        <v>0</v>
      </c>
      <c r="K1251" s="116">
        <v>0</v>
      </c>
      <c r="L1251" s="116">
        <v>0</v>
      </c>
      <c r="M1251" s="116">
        <v>0</v>
      </c>
      <c r="N1251" s="116">
        <v>0</v>
      </c>
      <c r="O1251" s="189"/>
      <c r="P1251" s="206"/>
    </row>
    <row r="1252" spans="1:16" ht="36" x14ac:dyDescent="0.25">
      <c r="A1252" s="424"/>
      <c r="B1252" s="189"/>
      <c r="C1252" s="189"/>
      <c r="D1252" s="189"/>
      <c r="E1252" s="189"/>
      <c r="F1252" s="189"/>
      <c r="G1252" s="170" t="s">
        <v>7</v>
      </c>
      <c r="H1252" s="32">
        <f t="shared" ref="H1252:H1309" si="267">SUM(I1252:N1252)</f>
        <v>74.900000000000006</v>
      </c>
      <c r="I1252" s="32">
        <v>74.900000000000006</v>
      </c>
      <c r="J1252" s="32">
        <v>0</v>
      </c>
      <c r="K1252" s="32">
        <v>0</v>
      </c>
      <c r="L1252" s="32">
        <v>0</v>
      </c>
      <c r="M1252" s="32">
        <v>0</v>
      </c>
      <c r="N1252" s="32">
        <v>0</v>
      </c>
      <c r="O1252" s="189"/>
      <c r="P1252" s="206"/>
    </row>
    <row r="1253" spans="1:16" x14ac:dyDescent="0.25">
      <c r="A1253" s="424"/>
      <c r="B1253" s="189"/>
      <c r="C1253" s="189"/>
      <c r="D1253" s="189"/>
      <c r="E1253" s="189"/>
      <c r="F1253" s="189"/>
      <c r="G1253" s="170" t="s">
        <v>8</v>
      </c>
      <c r="H1253" s="32">
        <f t="shared" si="267"/>
        <v>31.7</v>
      </c>
      <c r="I1253" s="32">
        <v>31.7</v>
      </c>
      <c r="J1253" s="32">
        <v>0</v>
      </c>
      <c r="K1253" s="32">
        <v>0</v>
      </c>
      <c r="L1253" s="32">
        <v>0</v>
      </c>
      <c r="M1253" s="32">
        <v>0</v>
      </c>
      <c r="N1253" s="32">
        <v>0</v>
      </c>
      <c r="O1253" s="189"/>
      <c r="P1253" s="206"/>
    </row>
    <row r="1254" spans="1:16" ht="24" x14ac:dyDescent="0.25">
      <c r="A1254" s="425"/>
      <c r="B1254" s="189"/>
      <c r="C1254" s="189"/>
      <c r="D1254" s="189"/>
      <c r="E1254" s="189"/>
      <c r="F1254" s="189"/>
      <c r="G1254" s="170" t="s">
        <v>9</v>
      </c>
      <c r="H1254" s="32">
        <f t="shared" si="267"/>
        <v>0</v>
      </c>
      <c r="I1254" s="32">
        <v>0</v>
      </c>
      <c r="J1254" s="32">
        <v>0</v>
      </c>
      <c r="K1254" s="32">
        <v>0</v>
      </c>
      <c r="L1254" s="32">
        <v>0</v>
      </c>
      <c r="M1254" s="32">
        <v>0</v>
      </c>
      <c r="N1254" s="32">
        <v>0</v>
      </c>
      <c r="O1254" s="189"/>
      <c r="P1254" s="207"/>
    </row>
    <row r="1255" spans="1:16" ht="36" customHeight="1" x14ac:dyDescent="0.25">
      <c r="A1255" s="190" t="s">
        <v>3354</v>
      </c>
      <c r="B1255" s="189" t="s">
        <v>3355</v>
      </c>
      <c r="C1255" s="189" t="s">
        <v>3352</v>
      </c>
      <c r="D1255" s="189" t="s">
        <v>304</v>
      </c>
      <c r="E1255" s="189">
        <v>49</v>
      </c>
      <c r="F1255" s="189" t="s">
        <v>3356</v>
      </c>
      <c r="G1255" s="170" t="s">
        <v>4</v>
      </c>
      <c r="H1255" s="32">
        <f>SUM(H1256:H1259)</f>
        <v>40</v>
      </c>
      <c r="I1255" s="32">
        <f t="shared" ref="I1255:N1255" si="268">SUM(I1256:I1259)</f>
        <v>0</v>
      </c>
      <c r="J1255" s="32">
        <f t="shared" si="268"/>
        <v>0</v>
      </c>
      <c r="K1255" s="32">
        <f t="shared" si="268"/>
        <v>0</v>
      </c>
      <c r="L1255" s="32">
        <f t="shared" si="268"/>
        <v>0</v>
      </c>
      <c r="M1255" s="32">
        <f t="shared" si="268"/>
        <v>40</v>
      </c>
      <c r="N1255" s="32">
        <f t="shared" si="268"/>
        <v>0</v>
      </c>
      <c r="O1255" s="192">
        <v>342</v>
      </c>
      <c r="P1255" s="189" t="s">
        <v>797</v>
      </c>
    </row>
    <row r="1256" spans="1:16" x14ac:dyDescent="0.25">
      <c r="A1256" s="190"/>
      <c r="B1256" s="189"/>
      <c r="C1256" s="189"/>
      <c r="D1256" s="189"/>
      <c r="E1256" s="189"/>
      <c r="F1256" s="189"/>
      <c r="G1256" s="170" t="s">
        <v>546</v>
      </c>
      <c r="H1256" s="32">
        <f t="shared" si="267"/>
        <v>39.6</v>
      </c>
      <c r="I1256" s="32">
        <v>0</v>
      </c>
      <c r="J1256" s="32">
        <v>0</v>
      </c>
      <c r="K1256" s="32">
        <v>0</v>
      </c>
      <c r="L1256" s="32">
        <v>0</v>
      </c>
      <c r="M1256" s="32">
        <v>39.6</v>
      </c>
      <c r="N1256" s="32">
        <v>0</v>
      </c>
      <c r="O1256" s="192"/>
      <c r="P1256" s="189"/>
    </row>
    <row r="1257" spans="1:16" ht="36" x14ac:dyDescent="0.25">
      <c r="A1257" s="190"/>
      <c r="B1257" s="189"/>
      <c r="C1257" s="189"/>
      <c r="D1257" s="189"/>
      <c r="E1257" s="189"/>
      <c r="F1257" s="189"/>
      <c r="G1257" s="170" t="s">
        <v>7</v>
      </c>
      <c r="H1257" s="32">
        <f t="shared" si="267"/>
        <v>0.4</v>
      </c>
      <c r="I1257" s="32">
        <v>0</v>
      </c>
      <c r="J1257" s="32">
        <v>0</v>
      </c>
      <c r="K1257" s="32">
        <v>0</v>
      </c>
      <c r="L1257" s="32">
        <v>0</v>
      </c>
      <c r="M1257" s="32">
        <v>0.4</v>
      </c>
      <c r="N1257" s="32">
        <v>0</v>
      </c>
      <c r="O1257" s="192"/>
      <c r="P1257" s="189"/>
    </row>
    <row r="1258" spans="1:16" x14ac:dyDescent="0.25">
      <c r="A1258" s="190"/>
      <c r="B1258" s="189"/>
      <c r="C1258" s="189"/>
      <c r="D1258" s="189"/>
      <c r="E1258" s="189"/>
      <c r="F1258" s="189"/>
      <c r="G1258" s="170" t="s">
        <v>8</v>
      </c>
      <c r="H1258" s="32">
        <f t="shared" si="267"/>
        <v>0</v>
      </c>
      <c r="I1258" s="32">
        <v>0</v>
      </c>
      <c r="J1258" s="116">
        <v>0</v>
      </c>
      <c r="K1258" s="32">
        <v>0</v>
      </c>
      <c r="L1258" s="116">
        <v>0</v>
      </c>
      <c r="M1258" s="32">
        <v>0</v>
      </c>
      <c r="N1258" s="116">
        <v>0</v>
      </c>
      <c r="O1258" s="192"/>
      <c r="P1258" s="189"/>
    </row>
    <row r="1259" spans="1:16" ht="24" x14ac:dyDescent="0.25">
      <c r="A1259" s="190"/>
      <c r="B1259" s="189"/>
      <c r="C1259" s="189"/>
      <c r="D1259" s="189"/>
      <c r="E1259" s="189"/>
      <c r="F1259" s="189"/>
      <c r="G1259" s="170" t="s">
        <v>9</v>
      </c>
      <c r="H1259" s="32">
        <f t="shared" si="267"/>
        <v>0</v>
      </c>
      <c r="I1259" s="116">
        <v>0</v>
      </c>
      <c r="J1259" s="32">
        <v>0</v>
      </c>
      <c r="K1259" s="116">
        <v>0</v>
      </c>
      <c r="L1259" s="32">
        <v>0</v>
      </c>
      <c r="M1259" s="116">
        <v>0</v>
      </c>
      <c r="N1259" s="32">
        <v>0</v>
      </c>
      <c r="O1259" s="192"/>
      <c r="P1259" s="189"/>
    </row>
    <row r="1260" spans="1:16" ht="36" customHeight="1" x14ac:dyDescent="0.25">
      <c r="A1260" s="190" t="s">
        <v>3357</v>
      </c>
      <c r="B1260" s="189" t="s">
        <v>3355</v>
      </c>
      <c r="C1260" s="189" t="s">
        <v>3352</v>
      </c>
      <c r="D1260" s="189">
        <v>2028</v>
      </c>
      <c r="E1260" s="189"/>
      <c r="F1260" s="189" t="s">
        <v>3358</v>
      </c>
      <c r="G1260" s="170" t="s">
        <v>4</v>
      </c>
      <c r="H1260" s="32">
        <f>SUM(H1261:H1264)</f>
        <v>15.1</v>
      </c>
      <c r="I1260" s="32">
        <f t="shared" ref="I1260:N1260" si="269">SUM(I1261:I1264)</f>
        <v>0</v>
      </c>
      <c r="J1260" s="32">
        <f t="shared" si="269"/>
        <v>0</v>
      </c>
      <c r="K1260" s="32">
        <f t="shared" si="269"/>
        <v>0</v>
      </c>
      <c r="L1260" s="32">
        <f t="shared" si="269"/>
        <v>15.1</v>
      </c>
      <c r="M1260" s="32">
        <f t="shared" si="269"/>
        <v>0</v>
      </c>
      <c r="N1260" s="32">
        <f t="shared" si="269"/>
        <v>0</v>
      </c>
      <c r="O1260" s="192">
        <v>269</v>
      </c>
      <c r="P1260" s="189" t="s">
        <v>797</v>
      </c>
    </row>
    <row r="1261" spans="1:16" x14ac:dyDescent="0.25">
      <c r="A1261" s="190"/>
      <c r="B1261" s="189"/>
      <c r="C1261" s="189"/>
      <c r="D1261" s="189"/>
      <c r="E1261" s="189"/>
      <c r="F1261" s="189"/>
      <c r="G1261" s="170" t="s">
        <v>546</v>
      </c>
      <c r="H1261" s="32">
        <f t="shared" si="267"/>
        <v>14.9</v>
      </c>
      <c r="I1261" s="32">
        <v>0</v>
      </c>
      <c r="J1261" s="32">
        <v>0</v>
      </c>
      <c r="K1261" s="32">
        <v>0</v>
      </c>
      <c r="L1261" s="32">
        <v>14.9</v>
      </c>
      <c r="M1261" s="32">
        <v>0</v>
      </c>
      <c r="N1261" s="32">
        <v>0</v>
      </c>
      <c r="O1261" s="192"/>
      <c r="P1261" s="189"/>
    </row>
    <row r="1262" spans="1:16" ht="36" x14ac:dyDescent="0.25">
      <c r="A1262" s="190"/>
      <c r="B1262" s="189"/>
      <c r="C1262" s="189"/>
      <c r="D1262" s="189"/>
      <c r="E1262" s="189"/>
      <c r="F1262" s="189"/>
      <c r="G1262" s="170" t="s">
        <v>7</v>
      </c>
      <c r="H1262" s="32">
        <f t="shared" si="267"/>
        <v>0.2</v>
      </c>
      <c r="I1262" s="32">
        <v>0</v>
      </c>
      <c r="J1262" s="32">
        <v>0</v>
      </c>
      <c r="K1262" s="32">
        <v>0</v>
      </c>
      <c r="L1262" s="32">
        <v>0.2</v>
      </c>
      <c r="M1262" s="32">
        <v>0</v>
      </c>
      <c r="N1262" s="32">
        <v>0</v>
      </c>
      <c r="O1262" s="192"/>
      <c r="P1262" s="189"/>
    </row>
    <row r="1263" spans="1:16" x14ac:dyDescent="0.25">
      <c r="A1263" s="190"/>
      <c r="B1263" s="189"/>
      <c r="C1263" s="189"/>
      <c r="D1263" s="189"/>
      <c r="E1263" s="189"/>
      <c r="F1263" s="189"/>
      <c r="G1263" s="170" t="s">
        <v>8</v>
      </c>
      <c r="H1263" s="32">
        <f t="shared" si="267"/>
        <v>0</v>
      </c>
      <c r="I1263" s="32">
        <v>0</v>
      </c>
      <c r="J1263" s="32">
        <v>0</v>
      </c>
      <c r="K1263" s="32">
        <v>0</v>
      </c>
      <c r="L1263" s="32">
        <v>0</v>
      </c>
      <c r="M1263" s="32">
        <v>0</v>
      </c>
      <c r="N1263" s="32">
        <v>0</v>
      </c>
      <c r="O1263" s="192"/>
      <c r="P1263" s="189"/>
    </row>
    <row r="1264" spans="1:16" ht="24" x14ac:dyDescent="0.25">
      <c r="A1264" s="190"/>
      <c r="B1264" s="189"/>
      <c r="C1264" s="189"/>
      <c r="D1264" s="189"/>
      <c r="E1264" s="189"/>
      <c r="F1264" s="189"/>
      <c r="G1264" s="170" t="s">
        <v>9</v>
      </c>
      <c r="H1264" s="32">
        <f t="shared" si="267"/>
        <v>0</v>
      </c>
      <c r="I1264" s="32">
        <v>0</v>
      </c>
      <c r="J1264" s="32">
        <v>0</v>
      </c>
      <c r="K1264" s="32">
        <v>0</v>
      </c>
      <c r="L1264" s="32">
        <v>0</v>
      </c>
      <c r="M1264" s="32">
        <v>0</v>
      </c>
      <c r="N1264" s="32">
        <v>0</v>
      </c>
      <c r="O1264" s="192"/>
      <c r="P1264" s="189"/>
    </row>
    <row r="1265" spans="1:16" ht="36" customHeight="1" x14ac:dyDescent="0.25">
      <c r="A1265" s="190" t="s">
        <v>3359</v>
      </c>
      <c r="B1265" s="189" t="s">
        <v>3355</v>
      </c>
      <c r="C1265" s="189" t="s">
        <v>200</v>
      </c>
      <c r="D1265" s="189">
        <v>2026</v>
      </c>
      <c r="E1265" s="189">
        <v>120</v>
      </c>
      <c r="F1265" s="189" t="s">
        <v>3360</v>
      </c>
      <c r="G1265" s="170" t="s">
        <v>4</v>
      </c>
      <c r="H1265" s="32">
        <f>SUM(H1266:H1269)</f>
        <v>16.7</v>
      </c>
      <c r="I1265" s="32">
        <f t="shared" ref="I1265:N1265" si="270">SUM(I1266:I1269)</f>
        <v>0</v>
      </c>
      <c r="J1265" s="32">
        <f t="shared" si="270"/>
        <v>16.7</v>
      </c>
      <c r="K1265" s="32">
        <f t="shared" si="270"/>
        <v>0</v>
      </c>
      <c r="L1265" s="32">
        <f t="shared" si="270"/>
        <v>0</v>
      </c>
      <c r="M1265" s="32">
        <f t="shared" si="270"/>
        <v>0</v>
      </c>
      <c r="N1265" s="32">
        <f t="shared" si="270"/>
        <v>0</v>
      </c>
      <c r="O1265" s="192">
        <v>559</v>
      </c>
      <c r="P1265" s="189" t="s">
        <v>3361</v>
      </c>
    </row>
    <row r="1266" spans="1:16" x14ac:dyDescent="0.25">
      <c r="A1266" s="190"/>
      <c r="B1266" s="189"/>
      <c r="C1266" s="189"/>
      <c r="D1266" s="189"/>
      <c r="E1266" s="189"/>
      <c r="F1266" s="189"/>
      <c r="G1266" s="170" t="s">
        <v>546</v>
      </c>
      <c r="H1266" s="32">
        <f t="shared" si="267"/>
        <v>16.5</v>
      </c>
      <c r="I1266" s="32">
        <v>0</v>
      </c>
      <c r="J1266" s="32">
        <v>16.5</v>
      </c>
      <c r="K1266" s="32">
        <v>0</v>
      </c>
      <c r="L1266" s="32">
        <v>0</v>
      </c>
      <c r="M1266" s="32">
        <v>0</v>
      </c>
      <c r="N1266" s="32">
        <v>0</v>
      </c>
      <c r="O1266" s="192"/>
      <c r="P1266" s="189"/>
    </row>
    <row r="1267" spans="1:16" ht="36" x14ac:dyDescent="0.25">
      <c r="A1267" s="190"/>
      <c r="B1267" s="189"/>
      <c r="C1267" s="189"/>
      <c r="D1267" s="189"/>
      <c r="E1267" s="189"/>
      <c r="F1267" s="189"/>
      <c r="G1267" s="170" t="s">
        <v>7</v>
      </c>
      <c r="H1267" s="32">
        <f t="shared" si="267"/>
        <v>0.2</v>
      </c>
      <c r="I1267" s="32">
        <v>0</v>
      </c>
      <c r="J1267" s="32">
        <v>0.2</v>
      </c>
      <c r="K1267" s="32">
        <v>0</v>
      </c>
      <c r="L1267" s="32">
        <v>0</v>
      </c>
      <c r="M1267" s="32">
        <v>0</v>
      </c>
      <c r="N1267" s="32">
        <v>0</v>
      </c>
      <c r="O1267" s="192"/>
      <c r="P1267" s="189"/>
    </row>
    <row r="1268" spans="1:16" x14ac:dyDescent="0.25">
      <c r="A1268" s="190"/>
      <c r="B1268" s="189"/>
      <c r="C1268" s="189"/>
      <c r="D1268" s="189"/>
      <c r="E1268" s="189"/>
      <c r="F1268" s="189"/>
      <c r="G1268" s="170" t="s">
        <v>8</v>
      </c>
      <c r="H1268" s="32">
        <f t="shared" si="267"/>
        <v>0</v>
      </c>
      <c r="I1268" s="32">
        <v>0</v>
      </c>
      <c r="J1268" s="32">
        <v>0</v>
      </c>
      <c r="K1268" s="32">
        <v>0</v>
      </c>
      <c r="L1268" s="32">
        <v>0</v>
      </c>
      <c r="M1268" s="32">
        <v>0</v>
      </c>
      <c r="N1268" s="32">
        <v>0</v>
      </c>
      <c r="O1268" s="192"/>
      <c r="P1268" s="189"/>
    </row>
    <row r="1269" spans="1:16" ht="24" x14ac:dyDescent="0.25">
      <c r="A1269" s="190"/>
      <c r="B1269" s="189"/>
      <c r="C1269" s="189"/>
      <c r="D1269" s="189"/>
      <c r="E1269" s="189"/>
      <c r="F1269" s="189"/>
      <c r="G1269" s="170" t="s">
        <v>9</v>
      </c>
      <c r="H1269" s="32">
        <f t="shared" si="267"/>
        <v>0</v>
      </c>
      <c r="I1269" s="32">
        <v>0</v>
      </c>
      <c r="J1269" s="32">
        <v>0</v>
      </c>
      <c r="K1269" s="32">
        <v>0</v>
      </c>
      <c r="L1269" s="32">
        <v>0</v>
      </c>
      <c r="M1269" s="32">
        <v>0</v>
      </c>
      <c r="N1269" s="32">
        <v>0</v>
      </c>
      <c r="O1269" s="192"/>
      <c r="P1269" s="189"/>
    </row>
    <row r="1270" spans="1:16" ht="36" customHeight="1" x14ac:dyDescent="0.25">
      <c r="A1270" s="190" t="s">
        <v>3362</v>
      </c>
      <c r="B1270" s="189" t="s">
        <v>3355</v>
      </c>
      <c r="C1270" s="189" t="s">
        <v>200</v>
      </c>
      <c r="D1270" s="189">
        <v>2026</v>
      </c>
      <c r="E1270" s="189">
        <v>300</v>
      </c>
      <c r="F1270" s="189" t="s">
        <v>3363</v>
      </c>
      <c r="G1270" s="170" t="s">
        <v>4</v>
      </c>
      <c r="H1270" s="32">
        <f>SUM(H1271:H1274)</f>
        <v>42</v>
      </c>
      <c r="I1270" s="32">
        <f t="shared" ref="I1270:N1270" si="271">SUM(I1271:I1274)</f>
        <v>8.1</v>
      </c>
      <c r="J1270" s="32">
        <f t="shared" si="271"/>
        <v>33.9</v>
      </c>
      <c r="K1270" s="32">
        <f t="shared" si="271"/>
        <v>0</v>
      </c>
      <c r="L1270" s="32">
        <f t="shared" si="271"/>
        <v>0</v>
      </c>
      <c r="M1270" s="32">
        <f t="shared" si="271"/>
        <v>0</v>
      </c>
      <c r="N1270" s="32">
        <f t="shared" si="271"/>
        <v>0</v>
      </c>
      <c r="O1270" s="192">
        <v>5072</v>
      </c>
      <c r="P1270" s="189" t="s">
        <v>789</v>
      </c>
    </row>
    <row r="1271" spans="1:16" x14ac:dyDescent="0.25">
      <c r="A1271" s="190"/>
      <c r="B1271" s="189"/>
      <c r="C1271" s="189"/>
      <c r="D1271" s="189"/>
      <c r="E1271" s="189"/>
      <c r="F1271" s="189"/>
      <c r="G1271" s="170" t="s">
        <v>546</v>
      </c>
      <c r="H1271" s="32">
        <f t="shared" si="267"/>
        <v>41.6</v>
      </c>
      <c r="I1271" s="32">
        <v>8</v>
      </c>
      <c r="J1271" s="32">
        <v>33.6</v>
      </c>
      <c r="K1271" s="32">
        <v>0</v>
      </c>
      <c r="L1271" s="32">
        <v>0</v>
      </c>
      <c r="M1271" s="32">
        <v>0</v>
      </c>
      <c r="N1271" s="32">
        <v>0</v>
      </c>
      <c r="O1271" s="192"/>
      <c r="P1271" s="189"/>
    </row>
    <row r="1272" spans="1:16" ht="36" x14ac:dyDescent="0.25">
      <c r="A1272" s="190"/>
      <c r="B1272" s="189"/>
      <c r="C1272" s="189"/>
      <c r="D1272" s="189"/>
      <c r="E1272" s="189"/>
      <c r="F1272" s="189"/>
      <c r="G1272" s="170" t="s">
        <v>7</v>
      </c>
      <c r="H1272" s="32">
        <f t="shared" si="267"/>
        <v>0.4</v>
      </c>
      <c r="I1272" s="32">
        <v>0.1</v>
      </c>
      <c r="J1272" s="32">
        <v>0.3</v>
      </c>
      <c r="K1272" s="32">
        <v>0</v>
      </c>
      <c r="L1272" s="32">
        <v>0</v>
      </c>
      <c r="M1272" s="32">
        <v>0</v>
      </c>
      <c r="N1272" s="32">
        <v>0</v>
      </c>
      <c r="O1272" s="192"/>
      <c r="P1272" s="189"/>
    </row>
    <row r="1273" spans="1:16" x14ac:dyDescent="0.25">
      <c r="A1273" s="190"/>
      <c r="B1273" s="189"/>
      <c r="C1273" s="189"/>
      <c r="D1273" s="189"/>
      <c r="E1273" s="189"/>
      <c r="F1273" s="189"/>
      <c r="G1273" s="170" t="s">
        <v>8</v>
      </c>
      <c r="H1273" s="32">
        <f t="shared" si="267"/>
        <v>0</v>
      </c>
      <c r="I1273" s="32">
        <v>0</v>
      </c>
      <c r="J1273" s="32">
        <v>0</v>
      </c>
      <c r="K1273" s="32">
        <v>0</v>
      </c>
      <c r="L1273" s="32">
        <v>0</v>
      </c>
      <c r="M1273" s="32">
        <v>0</v>
      </c>
      <c r="N1273" s="32">
        <v>0</v>
      </c>
      <c r="O1273" s="192"/>
      <c r="P1273" s="189"/>
    </row>
    <row r="1274" spans="1:16" ht="24" x14ac:dyDescent="0.25">
      <c r="A1274" s="190"/>
      <c r="B1274" s="189"/>
      <c r="C1274" s="189"/>
      <c r="D1274" s="189"/>
      <c r="E1274" s="189"/>
      <c r="F1274" s="189"/>
      <c r="G1274" s="170" t="s">
        <v>9</v>
      </c>
      <c r="H1274" s="32">
        <f t="shared" si="267"/>
        <v>0</v>
      </c>
      <c r="I1274" s="32">
        <v>0</v>
      </c>
      <c r="J1274" s="32">
        <v>0</v>
      </c>
      <c r="K1274" s="32">
        <v>0</v>
      </c>
      <c r="L1274" s="32">
        <v>0</v>
      </c>
      <c r="M1274" s="32">
        <v>0</v>
      </c>
      <c r="N1274" s="32">
        <v>0</v>
      </c>
      <c r="O1274" s="192"/>
      <c r="P1274" s="189"/>
    </row>
    <row r="1275" spans="1:16" ht="36" customHeight="1" x14ac:dyDescent="0.25">
      <c r="A1275" s="190" t="s">
        <v>3364</v>
      </c>
      <c r="B1275" s="189" t="s">
        <v>3355</v>
      </c>
      <c r="C1275" s="189" t="s">
        <v>200</v>
      </c>
      <c r="D1275" s="189">
        <v>2027</v>
      </c>
      <c r="E1275" s="189">
        <v>120</v>
      </c>
      <c r="F1275" s="189" t="s">
        <v>3360</v>
      </c>
      <c r="G1275" s="170" t="s">
        <v>4</v>
      </c>
      <c r="H1275" s="32">
        <f>SUM(H1276:H1279)</f>
        <v>8.9</v>
      </c>
      <c r="I1275" s="32">
        <f t="shared" ref="I1275:N1275" si="272">SUM(I1276:I1279)</f>
        <v>0</v>
      </c>
      <c r="J1275" s="32">
        <f t="shared" si="272"/>
        <v>0</v>
      </c>
      <c r="K1275" s="32">
        <f t="shared" si="272"/>
        <v>8.9</v>
      </c>
      <c r="L1275" s="32">
        <f t="shared" si="272"/>
        <v>0</v>
      </c>
      <c r="M1275" s="32">
        <f t="shared" si="272"/>
        <v>0</v>
      </c>
      <c r="N1275" s="32">
        <f t="shared" si="272"/>
        <v>0</v>
      </c>
      <c r="O1275" s="192">
        <v>269</v>
      </c>
      <c r="P1275" s="189" t="s">
        <v>3365</v>
      </c>
    </row>
    <row r="1276" spans="1:16" x14ac:dyDescent="0.25">
      <c r="A1276" s="190"/>
      <c r="B1276" s="189"/>
      <c r="C1276" s="189"/>
      <c r="D1276" s="189"/>
      <c r="E1276" s="189"/>
      <c r="F1276" s="189"/>
      <c r="G1276" s="170" t="s">
        <v>546</v>
      </c>
      <c r="H1276" s="32">
        <f t="shared" si="267"/>
        <v>8.8000000000000007</v>
      </c>
      <c r="I1276" s="32">
        <v>0</v>
      </c>
      <c r="J1276" s="32">
        <v>0</v>
      </c>
      <c r="K1276" s="32">
        <v>8.8000000000000007</v>
      </c>
      <c r="L1276" s="32">
        <v>0</v>
      </c>
      <c r="M1276" s="32">
        <v>0</v>
      </c>
      <c r="N1276" s="32">
        <v>0</v>
      </c>
      <c r="O1276" s="192"/>
      <c r="P1276" s="189"/>
    </row>
    <row r="1277" spans="1:16" ht="36" x14ac:dyDescent="0.25">
      <c r="A1277" s="190"/>
      <c r="B1277" s="189"/>
      <c r="C1277" s="189"/>
      <c r="D1277" s="189"/>
      <c r="E1277" s="189"/>
      <c r="F1277" s="189"/>
      <c r="G1277" s="170" t="s">
        <v>7</v>
      </c>
      <c r="H1277" s="32">
        <f t="shared" si="267"/>
        <v>0.1</v>
      </c>
      <c r="I1277" s="32">
        <v>0</v>
      </c>
      <c r="J1277" s="32">
        <v>0</v>
      </c>
      <c r="K1277" s="32">
        <v>0.1</v>
      </c>
      <c r="L1277" s="32">
        <v>0</v>
      </c>
      <c r="M1277" s="32">
        <v>0</v>
      </c>
      <c r="N1277" s="32">
        <v>0</v>
      </c>
      <c r="O1277" s="192"/>
      <c r="P1277" s="189"/>
    </row>
    <row r="1278" spans="1:16" x14ac:dyDescent="0.25">
      <c r="A1278" s="190"/>
      <c r="B1278" s="189"/>
      <c r="C1278" s="189"/>
      <c r="D1278" s="189"/>
      <c r="E1278" s="189"/>
      <c r="F1278" s="189"/>
      <c r="G1278" s="170" t="s">
        <v>8</v>
      </c>
      <c r="H1278" s="32">
        <f t="shared" si="267"/>
        <v>0</v>
      </c>
      <c r="I1278" s="32">
        <v>0</v>
      </c>
      <c r="J1278" s="32">
        <v>0</v>
      </c>
      <c r="K1278" s="32">
        <v>0</v>
      </c>
      <c r="L1278" s="32">
        <v>0</v>
      </c>
      <c r="M1278" s="32">
        <v>0</v>
      </c>
      <c r="N1278" s="32">
        <v>0</v>
      </c>
      <c r="O1278" s="192"/>
      <c r="P1278" s="189"/>
    </row>
    <row r="1279" spans="1:16" ht="24" x14ac:dyDescent="0.25">
      <c r="A1279" s="190"/>
      <c r="B1279" s="189"/>
      <c r="C1279" s="189"/>
      <c r="D1279" s="189"/>
      <c r="E1279" s="189"/>
      <c r="F1279" s="189"/>
      <c r="G1279" s="170" t="s">
        <v>9</v>
      </c>
      <c r="H1279" s="32">
        <f t="shared" si="267"/>
        <v>0</v>
      </c>
      <c r="I1279" s="32">
        <v>0</v>
      </c>
      <c r="J1279" s="32">
        <v>0</v>
      </c>
      <c r="K1279" s="32">
        <v>0</v>
      </c>
      <c r="L1279" s="32">
        <v>0</v>
      </c>
      <c r="M1279" s="32">
        <v>0</v>
      </c>
      <c r="N1279" s="32">
        <v>0</v>
      </c>
      <c r="O1279" s="192"/>
      <c r="P1279" s="189"/>
    </row>
    <row r="1280" spans="1:16" ht="36" customHeight="1" x14ac:dyDescent="0.25">
      <c r="A1280" s="190" t="s">
        <v>3366</v>
      </c>
      <c r="B1280" s="189" t="s">
        <v>3355</v>
      </c>
      <c r="C1280" s="189" t="s">
        <v>200</v>
      </c>
      <c r="D1280" s="189">
        <v>2028</v>
      </c>
      <c r="E1280" s="189">
        <v>300</v>
      </c>
      <c r="F1280" s="189" t="s">
        <v>3367</v>
      </c>
      <c r="G1280" s="170" t="s">
        <v>4</v>
      </c>
      <c r="H1280" s="32">
        <f>SUM(H1281:H1284)</f>
        <v>16.399999999999999</v>
      </c>
      <c r="I1280" s="32">
        <f t="shared" ref="I1280:N1280" si="273">SUM(I1281:I1284)</f>
        <v>0</v>
      </c>
      <c r="J1280" s="32">
        <f t="shared" si="273"/>
        <v>0</v>
      </c>
      <c r="K1280" s="32">
        <f t="shared" si="273"/>
        <v>0</v>
      </c>
      <c r="L1280" s="32">
        <f t="shared" si="273"/>
        <v>16.399999999999999</v>
      </c>
      <c r="M1280" s="32">
        <f t="shared" si="273"/>
        <v>0</v>
      </c>
      <c r="N1280" s="32">
        <f t="shared" si="273"/>
        <v>0</v>
      </c>
      <c r="O1280" s="192">
        <v>1091</v>
      </c>
      <c r="P1280" s="189" t="s">
        <v>789</v>
      </c>
    </row>
    <row r="1281" spans="1:16" x14ac:dyDescent="0.25">
      <c r="A1281" s="190"/>
      <c r="B1281" s="189"/>
      <c r="C1281" s="189"/>
      <c r="D1281" s="189"/>
      <c r="E1281" s="189"/>
      <c r="F1281" s="189"/>
      <c r="G1281" s="170" t="s">
        <v>546</v>
      </c>
      <c r="H1281" s="32">
        <f t="shared" si="267"/>
        <v>16.2</v>
      </c>
      <c r="I1281" s="32">
        <v>0</v>
      </c>
      <c r="J1281" s="32">
        <v>0</v>
      </c>
      <c r="K1281" s="32">
        <v>0</v>
      </c>
      <c r="L1281" s="32">
        <v>16.2</v>
      </c>
      <c r="M1281" s="32">
        <v>0</v>
      </c>
      <c r="N1281" s="32">
        <v>0</v>
      </c>
      <c r="O1281" s="192"/>
      <c r="P1281" s="189"/>
    </row>
    <row r="1282" spans="1:16" ht="36" x14ac:dyDescent="0.25">
      <c r="A1282" s="190"/>
      <c r="B1282" s="189"/>
      <c r="C1282" s="189"/>
      <c r="D1282" s="189"/>
      <c r="E1282" s="189"/>
      <c r="F1282" s="189"/>
      <c r="G1282" s="170" t="s">
        <v>7</v>
      </c>
      <c r="H1282" s="32">
        <f t="shared" si="267"/>
        <v>0.2</v>
      </c>
      <c r="I1282" s="32">
        <v>0</v>
      </c>
      <c r="J1282" s="32">
        <v>0</v>
      </c>
      <c r="K1282" s="32">
        <v>0</v>
      </c>
      <c r="L1282" s="32">
        <v>0.2</v>
      </c>
      <c r="M1282" s="32">
        <v>0</v>
      </c>
      <c r="N1282" s="32">
        <v>0</v>
      </c>
      <c r="O1282" s="192"/>
      <c r="P1282" s="189"/>
    </row>
    <row r="1283" spans="1:16" x14ac:dyDescent="0.25">
      <c r="A1283" s="190"/>
      <c r="B1283" s="189"/>
      <c r="C1283" s="189"/>
      <c r="D1283" s="189"/>
      <c r="E1283" s="189"/>
      <c r="F1283" s="189"/>
      <c r="G1283" s="170" t="s">
        <v>8</v>
      </c>
      <c r="H1283" s="32">
        <f t="shared" si="267"/>
        <v>0</v>
      </c>
      <c r="I1283" s="32">
        <v>0</v>
      </c>
      <c r="J1283" s="32">
        <v>0</v>
      </c>
      <c r="K1283" s="32">
        <v>0</v>
      </c>
      <c r="L1283" s="32">
        <v>0</v>
      </c>
      <c r="M1283" s="32">
        <v>0</v>
      </c>
      <c r="N1283" s="32">
        <v>0</v>
      </c>
      <c r="O1283" s="192"/>
      <c r="P1283" s="189"/>
    </row>
    <row r="1284" spans="1:16" ht="24" x14ac:dyDescent="0.25">
      <c r="A1284" s="190"/>
      <c r="B1284" s="189"/>
      <c r="C1284" s="189"/>
      <c r="D1284" s="189"/>
      <c r="E1284" s="189"/>
      <c r="F1284" s="189"/>
      <c r="G1284" s="170" t="s">
        <v>9</v>
      </c>
      <c r="H1284" s="32">
        <f t="shared" si="267"/>
        <v>0</v>
      </c>
      <c r="I1284" s="32">
        <v>0</v>
      </c>
      <c r="J1284" s="32">
        <v>0</v>
      </c>
      <c r="K1284" s="32">
        <v>0</v>
      </c>
      <c r="L1284" s="32">
        <v>0</v>
      </c>
      <c r="M1284" s="32">
        <v>0</v>
      </c>
      <c r="N1284" s="32">
        <v>0</v>
      </c>
      <c r="O1284" s="192"/>
      <c r="P1284" s="189"/>
    </row>
    <row r="1285" spans="1:16" ht="36" customHeight="1" x14ac:dyDescent="0.25">
      <c r="A1285" s="190" t="s">
        <v>3368</v>
      </c>
      <c r="B1285" s="189" t="s">
        <v>3355</v>
      </c>
      <c r="C1285" s="189" t="s">
        <v>200</v>
      </c>
      <c r="D1285" s="189">
        <v>2029</v>
      </c>
      <c r="E1285" s="189">
        <v>300</v>
      </c>
      <c r="F1285" s="189" t="s">
        <v>3369</v>
      </c>
      <c r="G1285" s="170" t="s">
        <v>4</v>
      </c>
      <c r="H1285" s="32">
        <f>SUM(H1286:H1289)</f>
        <v>13.2</v>
      </c>
      <c r="I1285" s="32">
        <f t="shared" ref="I1285:N1285" si="274">SUM(I1286:I1289)</f>
        <v>0</v>
      </c>
      <c r="J1285" s="32">
        <f t="shared" si="274"/>
        <v>0</v>
      </c>
      <c r="K1285" s="32">
        <f t="shared" si="274"/>
        <v>0</v>
      </c>
      <c r="L1285" s="32">
        <f t="shared" si="274"/>
        <v>0</v>
      </c>
      <c r="M1285" s="32">
        <f t="shared" si="274"/>
        <v>13.2</v>
      </c>
      <c r="N1285" s="32">
        <f t="shared" si="274"/>
        <v>0</v>
      </c>
      <c r="O1285" s="192">
        <v>1099</v>
      </c>
      <c r="P1285" s="189" t="s">
        <v>789</v>
      </c>
    </row>
    <row r="1286" spans="1:16" x14ac:dyDescent="0.25">
      <c r="A1286" s="190"/>
      <c r="B1286" s="189"/>
      <c r="C1286" s="189"/>
      <c r="D1286" s="189"/>
      <c r="E1286" s="189"/>
      <c r="F1286" s="189"/>
      <c r="G1286" s="170" t="s">
        <v>546</v>
      </c>
      <c r="H1286" s="32">
        <f t="shared" si="267"/>
        <v>13.1</v>
      </c>
      <c r="I1286" s="32">
        <v>0</v>
      </c>
      <c r="J1286" s="32">
        <v>0</v>
      </c>
      <c r="K1286" s="32">
        <v>0</v>
      </c>
      <c r="L1286" s="32">
        <v>0</v>
      </c>
      <c r="M1286" s="32">
        <v>13.1</v>
      </c>
      <c r="N1286" s="32">
        <v>0</v>
      </c>
      <c r="O1286" s="192"/>
      <c r="P1286" s="189"/>
    </row>
    <row r="1287" spans="1:16" ht="36" x14ac:dyDescent="0.25">
      <c r="A1287" s="190"/>
      <c r="B1287" s="189"/>
      <c r="C1287" s="189"/>
      <c r="D1287" s="189"/>
      <c r="E1287" s="189"/>
      <c r="F1287" s="189"/>
      <c r="G1287" s="170" t="s">
        <v>7</v>
      </c>
      <c r="H1287" s="32">
        <f t="shared" si="267"/>
        <v>0.1</v>
      </c>
      <c r="I1287" s="32">
        <v>0</v>
      </c>
      <c r="J1287" s="32">
        <v>0</v>
      </c>
      <c r="K1287" s="32">
        <v>0</v>
      </c>
      <c r="L1287" s="32">
        <v>0</v>
      </c>
      <c r="M1287" s="32">
        <v>0.1</v>
      </c>
      <c r="N1287" s="32">
        <v>0</v>
      </c>
      <c r="O1287" s="192"/>
      <c r="P1287" s="189"/>
    </row>
    <row r="1288" spans="1:16" x14ac:dyDescent="0.25">
      <c r="A1288" s="190"/>
      <c r="B1288" s="189"/>
      <c r="C1288" s="189"/>
      <c r="D1288" s="189"/>
      <c r="E1288" s="189"/>
      <c r="F1288" s="189"/>
      <c r="G1288" s="170" t="s">
        <v>8</v>
      </c>
      <c r="H1288" s="32">
        <f t="shared" si="267"/>
        <v>0</v>
      </c>
      <c r="I1288" s="32">
        <v>0</v>
      </c>
      <c r="J1288" s="32">
        <v>0</v>
      </c>
      <c r="K1288" s="32">
        <v>0</v>
      </c>
      <c r="L1288" s="32">
        <v>0</v>
      </c>
      <c r="M1288" s="32">
        <v>0</v>
      </c>
      <c r="N1288" s="32">
        <v>0</v>
      </c>
      <c r="O1288" s="192"/>
      <c r="P1288" s="189"/>
    </row>
    <row r="1289" spans="1:16" ht="24" x14ac:dyDescent="0.25">
      <c r="A1289" s="190"/>
      <c r="B1289" s="189"/>
      <c r="C1289" s="189"/>
      <c r="D1289" s="189"/>
      <c r="E1289" s="189"/>
      <c r="F1289" s="189"/>
      <c r="G1289" s="170" t="s">
        <v>9</v>
      </c>
      <c r="H1289" s="32">
        <f t="shared" si="267"/>
        <v>0</v>
      </c>
      <c r="I1289" s="32">
        <v>0</v>
      </c>
      <c r="J1289" s="32">
        <v>0</v>
      </c>
      <c r="K1289" s="32">
        <v>0</v>
      </c>
      <c r="L1289" s="32">
        <v>0</v>
      </c>
      <c r="M1289" s="32">
        <v>0</v>
      </c>
      <c r="N1289" s="32">
        <v>0</v>
      </c>
      <c r="O1289" s="192"/>
      <c r="P1289" s="189"/>
    </row>
    <row r="1290" spans="1:16" ht="36" customHeight="1" x14ac:dyDescent="0.25">
      <c r="A1290" s="190" t="s">
        <v>3370</v>
      </c>
      <c r="B1290" s="189" t="s">
        <v>3355</v>
      </c>
      <c r="C1290" s="189" t="s">
        <v>200</v>
      </c>
      <c r="D1290" s="189">
        <v>2025</v>
      </c>
      <c r="E1290" s="189">
        <v>100</v>
      </c>
      <c r="F1290" s="189" t="s">
        <v>3360</v>
      </c>
      <c r="G1290" s="170" t="s">
        <v>4</v>
      </c>
      <c r="H1290" s="32">
        <f>SUM(H1291:H1294)</f>
        <v>8.9</v>
      </c>
      <c r="I1290" s="32">
        <f t="shared" ref="I1290:N1290" si="275">SUM(I1291:I1294)</f>
        <v>8.9</v>
      </c>
      <c r="J1290" s="32">
        <f t="shared" si="275"/>
        <v>0</v>
      </c>
      <c r="K1290" s="32">
        <f t="shared" si="275"/>
        <v>0</v>
      </c>
      <c r="L1290" s="32">
        <f t="shared" si="275"/>
        <v>0</v>
      </c>
      <c r="M1290" s="32">
        <f t="shared" si="275"/>
        <v>0</v>
      </c>
      <c r="N1290" s="32">
        <f t="shared" si="275"/>
        <v>0</v>
      </c>
      <c r="O1290" s="192">
        <v>573</v>
      </c>
      <c r="P1290" s="189" t="s">
        <v>3371</v>
      </c>
    </row>
    <row r="1291" spans="1:16" x14ac:dyDescent="0.25">
      <c r="A1291" s="190"/>
      <c r="B1291" s="189"/>
      <c r="C1291" s="189"/>
      <c r="D1291" s="189"/>
      <c r="E1291" s="189"/>
      <c r="F1291" s="189"/>
      <c r="G1291" s="170" t="s">
        <v>546</v>
      </c>
      <c r="H1291" s="32">
        <f t="shared" si="267"/>
        <v>0</v>
      </c>
      <c r="I1291" s="32">
        <v>0</v>
      </c>
      <c r="J1291" s="32">
        <v>0</v>
      </c>
      <c r="K1291" s="32">
        <v>0</v>
      </c>
      <c r="L1291" s="32">
        <v>0</v>
      </c>
      <c r="M1291" s="32">
        <v>0</v>
      </c>
      <c r="N1291" s="32">
        <v>0</v>
      </c>
      <c r="O1291" s="192"/>
      <c r="P1291" s="189"/>
    </row>
    <row r="1292" spans="1:16" ht="36" x14ac:dyDescent="0.25">
      <c r="A1292" s="190"/>
      <c r="B1292" s="189"/>
      <c r="C1292" s="189"/>
      <c r="D1292" s="189"/>
      <c r="E1292" s="189"/>
      <c r="F1292" s="189"/>
      <c r="G1292" s="170" t="s">
        <v>7</v>
      </c>
      <c r="H1292" s="32">
        <f t="shared" si="267"/>
        <v>8.9</v>
      </c>
      <c r="I1292" s="32">
        <v>8.9</v>
      </c>
      <c r="J1292" s="32">
        <v>0</v>
      </c>
      <c r="K1292" s="32">
        <v>0</v>
      </c>
      <c r="L1292" s="32">
        <v>0</v>
      </c>
      <c r="M1292" s="32">
        <v>0</v>
      </c>
      <c r="N1292" s="32">
        <v>0</v>
      </c>
      <c r="O1292" s="192"/>
      <c r="P1292" s="189"/>
    </row>
    <row r="1293" spans="1:16" x14ac:dyDescent="0.25">
      <c r="A1293" s="190"/>
      <c r="B1293" s="189"/>
      <c r="C1293" s="189"/>
      <c r="D1293" s="189"/>
      <c r="E1293" s="189"/>
      <c r="F1293" s="189"/>
      <c r="G1293" s="170" t="s">
        <v>8</v>
      </c>
      <c r="H1293" s="32">
        <f t="shared" si="267"/>
        <v>0</v>
      </c>
      <c r="I1293" s="32">
        <v>0</v>
      </c>
      <c r="J1293" s="32">
        <v>0</v>
      </c>
      <c r="K1293" s="32">
        <v>0</v>
      </c>
      <c r="L1293" s="32">
        <v>0</v>
      </c>
      <c r="M1293" s="32">
        <v>0</v>
      </c>
      <c r="N1293" s="32">
        <v>0</v>
      </c>
      <c r="O1293" s="192"/>
      <c r="P1293" s="189"/>
    </row>
    <row r="1294" spans="1:16" ht="24" x14ac:dyDescent="0.25">
      <c r="A1294" s="190"/>
      <c r="B1294" s="189"/>
      <c r="C1294" s="189"/>
      <c r="D1294" s="189"/>
      <c r="E1294" s="189"/>
      <c r="F1294" s="189"/>
      <c r="G1294" s="170" t="s">
        <v>9</v>
      </c>
      <c r="H1294" s="32">
        <f t="shared" si="267"/>
        <v>0</v>
      </c>
      <c r="I1294" s="32">
        <v>0</v>
      </c>
      <c r="J1294" s="32">
        <v>0</v>
      </c>
      <c r="K1294" s="32">
        <v>0</v>
      </c>
      <c r="L1294" s="32">
        <v>0</v>
      </c>
      <c r="M1294" s="32">
        <v>0</v>
      </c>
      <c r="N1294" s="32">
        <v>0</v>
      </c>
      <c r="O1294" s="192"/>
      <c r="P1294" s="189"/>
    </row>
    <row r="1295" spans="1:16" ht="36" customHeight="1" x14ac:dyDescent="0.25">
      <c r="A1295" s="190" t="s">
        <v>3372</v>
      </c>
      <c r="B1295" s="189" t="s">
        <v>3355</v>
      </c>
      <c r="C1295" s="189" t="s">
        <v>200</v>
      </c>
      <c r="D1295" s="189">
        <v>2027</v>
      </c>
      <c r="E1295" s="189">
        <v>100</v>
      </c>
      <c r="F1295" s="189" t="s">
        <v>3369</v>
      </c>
      <c r="G1295" s="170" t="s">
        <v>4</v>
      </c>
      <c r="H1295" s="32">
        <f t="shared" ref="H1295:N1295" si="276">SUM(H1296:H1299)</f>
        <v>30</v>
      </c>
      <c r="I1295" s="32">
        <f t="shared" si="276"/>
        <v>0</v>
      </c>
      <c r="J1295" s="32">
        <f t="shared" si="276"/>
        <v>0</v>
      </c>
      <c r="K1295" s="32">
        <f t="shared" si="276"/>
        <v>30</v>
      </c>
      <c r="L1295" s="32">
        <f t="shared" si="276"/>
        <v>0</v>
      </c>
      <c r="M1295" s="32">
        <f t="shared" si="276"/>
        <v>0</v>
      </c>
      <c r="N1295" s="32">
        <f t="shared" si="276"/>
        <v>0</v>
      </c>
      <c r="O1295" s="192">
        <v>5072</v>
      </c>
      <c r="P1295" s="189" t="s">
        <v>789</v>
      </c>
    </row>
    <row r="1296" spans="1:16" ht="48" customHeight="1" x14ac:dyDescent="0.25">
      <c r="A1296" s="190"/>
      <c r="B1296" s="189"/>
      <c r="C1296" s="189"/>
      <c r="D1296" s="189"/>
      <c r="E1296" s="189"/>
      <c r="F1296" s="189"/>
      <c r="G1296" s="170" t="s">
        <v>546</v>
      </c>
      <c r="H1296" s="32">
        <f t="shared" si="267"/>
        <v>29.7</v>
      </c>
      <c r="I1296" s="32">
        <v>0</v>
      </c>
      <c r="J1296" s="32">
        <v>0</v>
      </c>
      <c r="K1296" s="32">
        <v>29.7</v>
      </c>
      <c r="L1296" s="32">
        <v>0</v>
      </c>
      <c r="M1296" s="32">
        <v>0</v>
      </c>
      <c r="N1296" s="32">
        <v>0</v>
      </c>
      <c r="O1296" s="192"/>
      <c r="P1296" s="189"/>
    </row>
    <row r="1297" spans="1:16" ht="36" x14ac:dyDescent="0.25">
      <c r="A1297" s="190"/>
      <c r="B1297" s="189"/>
      <c r="C1297" s="189"/>
      <c r="D1297" s="189"/>
      <c r="E1297" s="189"/>
      <c r="F1297" s="189"/>
      <c r="G1297" s="170" t="s">
        <v>7</v>
      </c>
      <c r="H1297" s="32">
        <f t="shared" si="267"/>
        <v>0.3</v>
      </c>
      <c r="I1297" s="32">
        <v>0</v>
      </c>
      <c r="J1297" s="32">
        <v>0</v>
      </c>
      <c r="K1297" s="32">
        <v>0.3</v>
      </c>
      <c r="L1297" s="32">
        <v>0</v>
      </c>
      <c r="M1297" s="32">
        <v>0</v>
      </c>
      <c r="N1297" s="32">
        <v>0</v>
      </c>
      <c r="O1297" s="192"/>
      <c r="P1297" s="189"/>
    </row>
    <row r="1298" spans="1:16" x14ac:dyDescent="0.25">
      <c r="A1298" s="190"/>
      <c r="B1298" s="189"/>
      <c r="C1298" s="189"/>
      <c r="D1298" s="189"/>
      <c r="E1298" s="189"/>
      <c r="F1298" s="189"/>
      <c r="G1298" s="170" t="s">
        <v>8</v>
      </c>
      <c r="H1298" s="32">
        <f t="shared" si="267"/>
        <v>0</v>
      </c>
      <c r="I1298" s="32">
        <v>0</v>
      </c>
      <c r="J1298" s="32">
        <v>0</v>
      </c>
      <c r="K1298" s="32">
        <v>0</v>
      </c>
      <c r="L1298" s="32">
        <v>0</v>
      </c>
      <c r="M1298" s="32">
        <v>0</v>
      </c>
      <c r="N1298" s="32">
        <v>0</v>
      </c>
      <c r="O1298" s="192"/>
      <c r="P1298" s="189"/>
    </row>
    <row r="1299" spans="1:16" ht="24" x14ac:dyDescent="0.25">
      <c r="A1299" s="190"/>
      <c r="B1299" s="189"/>
      <c r="C1299" s="189"/>
      <c r="D1299" s="189"/>
      <c r="E1299" s="189"/>
      <c r="F1299" s="189"/>
      <c r="G1299" s="170" t="s">
        <v>9</v>
      </c>
      <c r="H1299" s="32">
        <f t="shared" si="267"/>
        <v>0</v>
      </c>
      <c r="I1299" s="32">
        <v>0</v>
      </c>
      <c r="J1299" s="32">
        <v>0</v>
      </c>
      <c r="K1299" s="32">
        <v>0</v>
      </c>
      <c r="L1299" s="32">
        <v>0</v>
      </c>
      <c r="M1299" s="32">
        <v>0</v>
      </c>
      <c r="N1299" s="32">
        <v>0</v>
      </c>
      <c r="O1299" s="192"/>
      <c r="P1299" s="189"/>
    </row>
    <row r="1300" spans="1:16" ht="36" customHeight="1" x14ac:dyDescent="0.25">
      <c r="A1300" s="190" t="s">
        <v>3373</v>
      </c>
      <c r="B1300" s="189" t="s">
        <v>3355</v>
      </c>
      <c r="C1300" s="189" t="s">
        <v>200</v>
      </c>
      <c r="D1300" s="189">
        <v>2028</v>
      </c>
      <c r="E1300" s="189">
        <v>300</v>
      </c>
      <c r="F1300" s="189" t="s">
        <v>3374</v>
      </c>
      <c r="G1300" s="170" t="s">
        <v>4</v>
      </c>
      <c r="H1300" s="32">
        <f>SUM(H1301:H1304)</f>
        <v>25.1</v>
      </c>
      <c r="I1300" s="32">
        <f t="shared" ref="I1300:N1300" si="277">SUM(I1301:I1304)</f>
        <v>0</v>
      </c>
      <c r="J1300" s="32">
        <f t="shared" si="277"/>
        <v>0</v>
      </c>
      <c r="K1300" s="32">
        <f t="shared" si="277"/>
        <v>0</v>
      </c>
      <c r="L1300" s="32">
        <f t="shared" si="277"/>
        <v>25.1</v>
      </c>
      <c r="M1300" s="32">
        <f t="shared" si="277"/>
        <v>0</v>
      </c>
      <c r="N1300" s="32">
        <f t="shared" si="277"/>
        <v>0</v>
      </c>
      <c r="O1300" s="192">
        <v>367</v>
      </c>
      <c r="P1300" s="189" t="s">
        <v>2664</v>
      </c>
    </row>
    <row r="1301" spans="1:16" x14ac:dyDescent="0.25">
      <c r="A1301" s="190"/>
      <c r="B1301" s="189"/>
      <c r="C1301" s="189"/>
      <c r="D1301" s="189"/>
      <c r="E1301" s="189"/>
      <c r="F1301" s="189"/>
      <c r="G1301" s="170" t="s">
        <v>546</v>
      </c>
      <c r="H1301" s="32">
        <f t="shared" si="267"/>
        <v>24.8</v>
      </c>
      <c r="I1301" s="32">
        <v>0</v>
      </c>
      <c r="J1301" s="32">
        <v>0</v>
      </c>
      <c r="K1301" s="32">
        <v>0</v>
      </c>
      <c r="L1301" s="32">
        <v>24.8</v>
      </c>
      <c r="M1301" s="32">
        <v>0</v>
      </c>
      <c r="N1301" s="32">
        <v>0</v>
      </c>
      <c r="O1301" s="192"/>
      <c r="P1301" s="189"/>
    </row>
    <row r="1302" spans="1:16" ht="36" x14ac:dyDescent="0.25">
      <c r="A1302" s="190"/>
      <c r="B1302" s="189"/>
      <c r="C1302" s="189"/>
      <c r="D1302" s="189"/>
      <c r="E1302" s="189"/>
      <c r="F1302" s="189"/>
      <c r="G1302" s="170" t="s">
        <v>7</v>
      </c>
      <c r="H1302" s="32">
        <f t="shared" si="267"/>
        <v>0.3</v>
      </c>
      <c r="I1302" s="32">
        <v>0</v>
      </c>
      <c r="J1302" s="32">
        <v>0</v>
      </c>
      <c r="K1302" s="32">
        <v>0</v>
      </c>
      <c r="L1302" s="32">
        <v>0.3</v>
      </c>
      <c r="M1302" s="32">
        <v>0</v>
      </c>
      <c r="N1302" s="32">
        <v>0</v>
      </c>
      <c r="O1302" s="192"/>
      <c r="P1302" s="189"/>
    </row>
    <row r="1303" spans="1:16" x14ac:dyDescent="0.25">
      <c r="A1303" s="190"/>
      <c r="B1303" s="189"/>
      <c r="C1303" s="189"/>
      <c r="D1303" s="189"/>
      <c r="E1303" s="189"/>
      <c r="F1303" s="189"/>
      <c r="G1303" s="170" t="s">
        <v>8</v>
      </c>
      <c r="H1303" s="32">
        <f t="shared" si="267"/>
        <v>0</v>
      </c>
      <c r="I1303" s="32">
        <v>0</v>
      </c>
      <c r="J1303" s="32">
        <v>0</v>
      </c>
      <c r="K1303" s="32">
        <v>0</v>
      </c>
      <c r="L1303" s="32">
        <v>0</v>
      </c>
      <c r="M1303" s="32">
        <v>0</v>
      </c>
      <c r="N1303" s="32">
        <v>0</v>
      </c>
      <c r="O1303" s="192"/>
      <c r="P1303" s="189"/>
    </row>
    <row r="1304" spans="1:16" ht="24" x14ac:dyDescent="0.25">
      <c r="A1304" s="190"/>
      <c r="B1304" s="189"/>
      <c r="C1304" s="189"/>
      <c r="D1304" s="189"/>
      <c r="E1304" s="189"/>
      <c r="F1304" s="189"/>
      <c r="G1304" s="170" t="s">
        <v>9</v>
      </c>
      <c r="H1304" s="32">
        <f t="shared" si="267"/>
        <v>0</v>
      </c>
      <c r="I1304" s="32">
        <v>0</v>
      </c>
      <c r="J1304" s="32">
        <v>0</v>
      </c>
      <c r="K1304" s="32">
        <v>0</v>
      </c>
      <c r="L1304" s="32">
        <v>0</v>
      </c>
      <c r="M1304" s="32">
        <v>0</v>
      </c>
      <c r="N1304" s="32">
        <v>0</v>
      </c>
      <c r="O1304" s="192"/>
      <c r="P1304" s="189"/>
    </row>
    <row r="1305" spans="1:16" ht="36" customHeight="1" x14ac:dyDescent="0.25">
      <c r="A1305" s="190" t="s">
        <v>3375</v>
      </c>
      <c r="B1305" s="189" t="s">
        <v>3355</v>
      </c>
      <c r="C1305" s="189" t="s">
        <v>200</v>
      </c>
      <c r="D1305" s="189">
        <v>2030</v>
      </c>
      <c r="E1305" s="189"/>
      <c r="F1305" s="189" t="s">
        <v>3376</v>
      </c>
      <c r="G1305" s="170" t="s">
        <v>4</v>
      </c>
      <c r="H1305" s="32">
        <f>SUM(H1306:H1309)</f>
        <v>10.5</v>
      </c>
      <c r="I1305" s="32">
        <f t="shared" ref="I1305:N1305" si="278">SUM(I1306:I1309)</f>
        <v>0</v>
      </c>
      <c r="J1305" s="32">
        <f t="shared" si="278"/>
        <v>0</v>
      </c>
      <c r="K1305" s="32">
        <f t="shared" si="278"/>
        <v>0</v>
      </c>
      <c r="L1305" s="32">
        <f t="shared" si="278"/>
        <v>0</v>
      </c>
      <c r="M1305" s="32">
        <f t="shared" si="278"/>
        <v>0</v>
      </c>
      <c r="N1305" s="32">
        <f t="shared" si="278"/>
        <v>10.5</v>
      </c>
      <c r="O1305" s="192">
        <v>248</v>
      </c>
      <c r="P1305" s="189" t="s">
        <v>797</v>
      </c>
    </row>
    <row r="1306" spans="1:16" x14ac:dyDescent="0.25">
      <c r="A1306" s="190"/>
      <c r="B1306" s="189"/>
      <c r="C1306" s="189"/>
      <c r="D1306" s="189"/>
      <c r="E1306" s="189"/>
      <c r="F1306" s="189"/>
      <c r="G1306" s="170" t="s">
        <v>546</v>
      </c>
      <c r="H1306" s="32">
        <f t="shared" si="267"/>
        <v>10.4</v>
      </c>
      <c r="I1306" s="32">
        <v>0</v>
      </c>
      <c r="J1306" s="32">
        <v>0</v>
      </c>
      <c r="K1306" s="32">
        <v>0</v>
      </c>
      <c r="L1306" s="32">
        <v>0</v>
      </c>
      <c r="M1306" s="32">
        <v>0</v>
      </c>
      <c r="N1306" s="32">
        <v>10.4</v>
      </c>
      <c r="O1306" s="192"/>
      <c r="P1306" s="189"/>
    </row>
    <row r="1307" spans="1:16" ht="36" x14ac:dyDescent="0.25">
      <c r="A1307" s="190"/>
      <c r="B1307" s="189"/>
      <c r="C1307" s="189"/>
      <c r="D1307" s="189"/>
      <c r="E1307" s="189"/>
      <c r="F1307" s="189"/>
      <c r="G1307" s="170" t="s">
        <v>7</v>
      </c>
      <c r="H1307" s="32">
        <f t="shared" si="267"/>
        <v>0.1</v>
      </c>
      <c r="I1307" s="32">
        <v>0</v>
      </c>
      <c r="J1307" s="32">
        <v>0</v>
      </c>
      <c r="K1307" s="32">
        <v>0</v>
      </c>
      <c r="L1307" s="32">
        <v>0</v>
      </c>
      <c r="M1307" s="32">
        <v>0</v>
      </c>
      <c r="N1307" s="32">
        <v>0.1</v>
      </c>
      <c r="O1307" s="192"/>
      <c r="P1307" s="189"/>
    </row>
    <row r="1308" spans="1:16" x14ac:dyDescent="0.25">
      <c r="A1308" s="190"/>
      <c r="B1308" s="189"/>
      <c r="C1308" s="189"/>
      <c r="D1308" s="189"/>
      <c r="E1308" s="189"/>
      <c r="F1308" s="189"/>
      <c r="G1308" s="170" t="s">
        <v>8</v>
      </c>
      <c r="H1308" s="32">
        <f t="shared" si="267"/>
        <v>0</v>
      </c>
      <c r="I1308" s="32">
        <v>0</v>
      </c>
      <c r="J1308" s="116">
        <v>0</v>
      </c>
      <c r="K1308" s="32">
        <v>0</v>
      </c>
      <c r="L1308" s="116">
        <v>0</v>
      </c>
      <c r="M1308" s="32">
        <v>0</v>
      </c>
      <c r="N1308" s="32">
        <v>0</v>
      </c>
      <c r="O1308" s="192"/>
      <c r="P1308" s="189"/>
    </row>
    <row r="1309" spans="1:16" ht="24" x14ac:dyDescent="0.25">
      <c r="A1309" s="190"/>
      <c r="B1309" s="189"/>
      <c r="C1309" s="189"/>
      <c r="D1309" s="189"/>
      <c r="E1309" s="189"/>
      <c r="F1309" s="189"/>
      <c r="G1309" s="170" t="s">
        <v>9</v>
      </c>
      <c r="H1309" s="32">
        <f t="shared" si="267"/>
        <v>0</v>
      </c>
      <c r="I1309" s="116">
        <v>0</v>
      </c>
      <c r="J1309" s="32">
        <v>0</v>
      </c>
      <c r="K1309" s="116">
        <v>0</v>
      </c>
      <c r="L1309" s="32">
        <v>0</v>
      </c>
      <c r="M1309" s="116">
        <v>0</v>
      </c>
      <c r="N1309" s="32">
        <v>0</v>
      </c>
      <c r="O1309" s="192"/>
      <c r="P1309" s="189"/>
    </row>
    <row r="1310" spans="1:16" ht="36" customHeight="1" x14ac:dyDescent="0.25">
      <c r="A1310" s="190" t="s">
        <v>3377</v>
      </c>
      <c r="B1310" s="189" t="s">
        <v>3351</v>
      </c>
      <c r="C1310" s="189" t="s">
        <v>200</v>
      </c>
      <c r="D1310" s="189">
        <v>2030</v>
      </c>
      <c r="E1310" s="189"/>
      <c r="F1310" s="189" t="s">
        <v>3376</v>
      </c>
      <c r="G1310" s="170" t="s">
        <v>4</v>
      </c>
      <c r="H1310" s="32">
        <f>SUM(H1311:H1314)</f>
        <v>10.5</v>
      </c>
      <c r="I1310" s="32">
        <f t="shared" ref="I1310:N1310" si="279">SUM(I1311:I1314)</f>
        <v>0</v>
      </c>
      <c r="J1310" s="32">
        <f t="shared" si="279"/>
        <v>0</v>
      </c>
      <c r="K1310" s="32">
        <f t="shared" si="279"/>
        <v>0</v>
      </c>
      <c r="L1310" s="32">
        <f t="shared" si="279"/>
        <v>0</v>
      </c>
      <c r="M1310" s="32">
        <f t="shared" si="279"/>
        <v>0</v>
      </c>
      <c r="N1310" s="32">
        <f t="shared" si="279"/>
        <v>10.5</v>
      </c>
      <c r="O1310" s="192">
        <v>886</v>
      </c>
      <c r="P1310" s="189" t="s">
        <v>789</v>
      </c>
    </row>
    <row r="1311" spans="1:16" x14ac:dyDescent="0.25">
      <c r="A1311" s="190"/>
      <c r="B1311" s="189"/>
      <c r="C1311" s="189"/>
      <c r="D1311" s="189"/>
      <c r="E1311" s="189"/>
      <c r="F1311" s="189"/>
      <c r="G1311" s="170" t="s">
        <v>546</v>
      </c>
      <c r="H1311" s="32">
        <f t="shared" ref="H1311:H1324" si="280">SUM(I1311:N1311)</f>
        <v>10.4</v>
      </c>
      <c r="I1311" s="32">
        <v>0</v>
      </c>
      <c r="J1311" s="32">
        <v>0</v>
      </c>
      <c r="K1311" s="32">
        <v>0</v>
      </c>
      <c r="L1311" s="32">
        <v>0</v>
      </c>
      <c r="M1311" s="32">
        <v>0</v>
      </c>
      <c r="N1311" s="32">
        <v>10.4</v>
      </c>
      <c r="O1311" s="192"/>
      <c r="P1311" s="189"/>
    </row>
    <row r="1312" spans="1:16" ht="36" x14ac:dyDescent="0.25">
      <c r="A1312" s="190"/>
      <c r="B1312" s="189"/>
      <c r="C1312" s="189"/>
      <c r="D1312" s="189"/>
      <c r="E1312" s="189"/>
      <c r="F1312" s="189"/>
      <c r="G1312" s="170" t="s">
        <v>7</v>
      </c>
      <c r="H1312" s="32">
        <f t="shared" si="280"/>
        <v>0.1</v>
      </c>
      <c r="I1312" s="32">
        <v>0</v>
      </c>
      <c r="J1312" s="32">
        <v>0</v>
      </c>
      <c r="K1312" s="32">
        <v>0</v>
      </c>
      <c r="L1312" s="32">
        <v>0</v>
      </c>
      <c r="M1312" s="32">
        <v>0</v>
      </c>
      <c r="N1312" s="32">
        <v>0.1</v>
      </c>
      <c r="O1312" s="192"/>
      <c r="P1312" s="189"/>
    </row>
    <row r="1313" spans="1:16" x14ac:dyDescent="0.25">
      <c r="A1313" s="190"/>
      <c r="B1313" s="189"/>
      <c r="C1313" s="189"/>
      <c r="D1313" s="189"/>
      <c r="E1313" s="189"/>
      <c r="F1313" s="189"/>
      <c r="G1313" s="170" t="s">
        <v>8</v>
      </c>
      <c r="H1313" s="32">
        <f t="shared" si="280"/>
        <v>0</v>
      </c>
      <c r="I1313" s="32">
        <v>0</v>
      </c>
      <c r="J1313" s="32">
        <v>0</v>
      </c>
      <c r="K1313" s="32">
        <v>0</v>
      </c>
      <c r="L1313" s="32">
        <v>0</v>
      </c>
      <c r="M1313" s="32">
        <v>0</v>
      </c>
      <c r="N1313" s="32">
        <v>0</v>
      </c>
      <c r="O1313" s="192"/>
      <c r="P1313" s="189"/>
    </row>
    <row r="1314" spans="1:16" ht="24" x14ac:dyDescent="0.25">
      <c r="A1314" s="190"/>
      <c r="B1314" s="189"/>
      <c r="C1314" s="189"/>
      <c r="D1314" s="189"/>
      <c r="E1314" s="189"/>
      <c r="F1314" s="189"/>
      <c r="G1314" s="170" t="s">
        <v>9</v>
      </c>
      <c r="H1314" s="32">
        <f t="shared" si="280"/>
        <v>0</v>
      </c>
      <c r="I1314" s="32">
        <v>0</v>
      </c>
      <c r="J1314" s="32">
        <v>0</v>
      </c>
      <c r="K1314" s="32">
        <v>0</v>
      </c>
      <c r="L1314" s="32">
        <v>0</v>
      </c>
      <c r="M1314" s="32">
        <v>0</v>
      </c>
      <c r="N1314" s="32">
        <v>0</v>
      </c>
      <c r="O1314" s="192"/>
      <c r="P1314" s="189"/>
    </row>
    <row r="1315" spans="1:16" ht="36" customHeight="1" x14ac:dyDescent="0.25">
      <c r="A1315" s="305" t="s">
        <v>4458</v>
      </c>
      <c r="B1315" s="205" t="s">
        <v>4453</v>
      </c>
      <c r="C1315" s="189" t="s">
        <v>200</v>
      </c>
      <c r="D1315" s="205">
        <v>2026</v>
      </c>
      <c r="E1315" s="205" t="s">
        <v>4459</v>
      </c>
      <c r="F1315" s="305" t="s">
        <v>4454</v>
      </c>
      <c r="G1315" s="149" t="s">
        <v>4</v>
      </c>
      <c r="H1315" s="32">
        <f>I1315+J1315+K1315+L1315+M1315+N1315</f>
        <v>48.639400000000002</v>
      </c>
      <c r="I1315" s="32">
        <v>0</v>
      </c>
      <c r="J1315" s="32">
        <f>J1316+J1317+J1318+J1319</f>
        <v>48.639400000000002</v>
      </c>
      <c r="K1315" s="32">
        <f>K1316+K1317+K1318+K1319</f>
        <v>0</v>
      </c>
      <c r="L1315" s="32">
        <f>L1316+L1317+L1318+L1319</f>
        <v>0</v>
      </c>
      <c r="M1315" s="32">
        <f>M1316+M1317+M1318+M1319</f>
        <v>0</v>
      </c>
      <c r="N1315" s="32">
        <f>N1316+N1317+N1318+N1319</f>
        <v>0</v>
      </c>
      <c r="O1315" s="435">
        <v>535</v>
      </c>
      <c r="P1315" s="305" t="s">
        <v>4455</v>
      </c>
    </row>
    <row r="1316" spans="1:16" x14ac:dyDescent="0.25">
      <c r="A1316" s="306"/>
      <c r="B1316" s="206"/>
      <c r="C1316" s="189"/>
      <c r="D1316" s="206"/>
      <c r="E1316" s="206"/>
      <c r="F1316" s="306"/>
      <c r="G1316" s="149" t="s">
        <v>6</v>
      </c>
      <c r="H1316" s="32">
        <f>I1316+J1316+K1316+L1316+M1316+N1316</f>
        <v>0</v>
      </c>
      <c r="I1316" s="32">
        <v>0</v>
      </c>
      <c r="J1316" s="32">
        <v>0</v>
      </c>
      <c r="K1316" s="32">
        <v>0</v>
      </c>
      <c r="L1316" s="32">
        <v>0</v>
      </c>
      <c r="M1316" s="32">
        <v>0</v>
      </c>
      <c r="N1316" s="32">
        <v>0</v>
      </c>
      <c r="O1316" s="436"/>
      <c r="P1316" s="306"/>
    </row>
    <row r="1317" spans="1:16" ht="36" x14ac:dyDescent="0.25">
      <c r="A1317" s="306"/>
      <c r="B1317" s="206"/>
      <c r="C1317" s="189"/>
      <c r="D1317" s="206"/>
      <c r="E1317" s="206"/>
      <c r="F1317" s="306"/>
      <c r="G1317" s="149" t="s">
        <v>7</v>
      </c>
      <c r="H1317" s="32">
        <f>I1317+J1317+K1317+L1317+M1317+N1317</f>
        <v>40.1569</v>
      </c>
      <c r="I1317" s="32">
        <v>0</v>
      </c>
      <c r="J1317" s="32">
        <v>40.1569</v>
      </c>
      <c r="K1317" s="32">
        <v>0</v>
      </c>
      <c r="L1317" s="32">
        <v>0</v>
      </c>
      <c r="M1317" s="32">
        <v>0</v>
      </c>
      <c r="N1317" s="32">
        <v>0</v>
      </c>
      <c r="O1317" s="436"/>
      <c r="P1317" s="306"/>
    </row>
    <row r="1318" spans="1:16" x14ac:dyDescent="0.25">
      <c r="A1318" s="306"/>
      <c r="B1318" s="206"/>
      <c r="C1318" s="189"/>
      <c r="D1318" s="206"/>
      <c r="E1318" s="206"/>
      <c r="F1318" s="306"/>
      <c r="G1318" s="149" t="s">
        <v>8</v>
      </c>
      <c r="H1318" s="32">
        <f>I1318+J1318+K1318+L1318+M1318+N1318</f>
        <v>8.4824999999999999</v>
      </c>
      <c r="I1318" s="32">
        <v>0</v>
      </c>
      <c r="J1318" s="32">
        <v>8.4824999999999999</v>
      </c>
      <c r="K1318" s="32">
        <v>0</v>
      </c>
      <c r="L1318" s="32">
        <v>0</v>
      </c>
      <c r="M1318" s="32">
        <v>0</v>
      </c>
      <c r="N1318" s="32">
        <v>0</v>
      </c>
      <c r="O1318" s="436"/>
      <c r="P1318" s="306"/>
    </row>
    <row r="1319" spans="1:16" ht="24" x14ac:dyDescent="0.25">
      <c r="A1319" s="307"/>
      <c r="B1319" s="207"/>
      <c r="C1319" s="189"/>
      <c r="D1319" s="207"/>
      <c r="E1319" s="207"/>
      <c r="F1319" s="307"/>
      <c r="G1319" s="149" t="s">
        <v>9</v>
      </c>
      <c r="H1319" s="32">
        <f>I1319+J1319+K1319+L1319+M1319+N1319</f>
        <v>0</v>
      </c>
      <c r="I1319" s="32">
        <v>0</v>
      </c>
      <c r="J1319" s="32">
        <v>0</v>
      </c>
      <c r="K1319" s="32">
        <v>0</v>
      </c>
      <c r="L1319" s="32">
        <v>0</v>
      </c>
      <c r="M1319" s="32">
        <v>0</v>
      </c>
      <c r="N1319" s="32">
        <v>0</v>
      </c>
      <c r="O1319" s="437"/>
      <c r="P1319" s="307"/>
    </row>
    <row r="1320" spans="1:16" ht="36" x14ac:dyDescent="0.25">
      <c r="A1320" s="208" t="s">
        <v>125</v>
      </c>
      <c r="B1320" s="208"/>
      <c r="C1320" s="208"/>
      <c r="D1320" s="208"/>
      <c r="E1320" s="208"/>
      <c r="F1320" s="208"/>
      <c r="G1320" s="150" t="s">
        <v>4</v>
      </c>
      <c r="H1320" s="32">
        <f>SUM(H1321:H1324)</f>
        <v>392.5394</v>
      </c>
      <c r="I1320" s="32">
        <f t="shared" ref="I1320:N1320" si="281">SUM(I1321:I1324)</f>
        <v>123.60000000000001</v>
      </c>
      <c r="J1320" s="32">
        <f t="shared" si="281"/>
        <v>99.239400000000003</v>
      </c>
      <c r="K1320" s="32">
        <f t="shared" si="281"/>
        <v>38.9</v>
      </c>
      <c r="L1320" s="32">
        <f t="shared" si="281"/>
        <v>56.600000000000009</v>
      </c>
      <c r="M1320" s="32">
        <f t="shared" si="281"/>
        <v>53.2</v>
      </c>
      <c r="N1320" s="32">
        <f t="shared" si="281"/>
        <v>21</v>
      </c>
      <c r="O1320" s="189"/>
      <c r="P1320" s="189"/>
    </row>
    <row r="1321" spans="1:16" ht="24" x14ac:dyDescent="0.25">
      <c r="A1321" s="208"/>
      <c r="B1321" s="208"/>
      <c r="C1321" s="208"/>
      <c r="D1321" s="208"/>
      <c r="E1321" s="208"/>
      <c r="F1321" s="208"/>
      <c r="G1321" s="150" t="s">
        <v>546</v>
      </c>
      <c r="H1321" s="32">
        <f t="shared" si="280"/>
        <v>226</v>
      </c>
      <c r="I1321" s="36">
        <f>I1251+I1256+I1261+I1266+I1271+I1276+I1281+I1286+I1291+I1296+I1301+I1306+I1311+I1316</f>
        <v>8</v>
      </c>
      <c r="J1321" s="36">
        <f t="shared" ref="J1321:N1321" si="282">J1251+J1256+J1261+J1266+J1271+J1276+J1281+J1286+J1291+J1296+J1301+J1306+J1311+J1316</f>
        <v>50.1</v>
      </c>
      <c r="K1321" s="36">
        <f t="shared" si="282"/>
        <v>38.5</v>
      </c>
      <c r="L1321" s="36">
        <f t="shared" si="282"/>
        <v>55.900000000000006</v>
      </c>
      <c r="M1321" s="36">
        <f t="shared" si="282"/>
        <v>52.7</v>
      </c>
      <c r="N1321" s="36">
        <f t="shared" si="282"/>
        <v>20.8</v>
      </c>
      <c r="O1321" s="189"/>
      <c r="P1321" s="189"/>
    </row>
    <row r="1322" spans="1:16" ht="36" x14ac:dyDescent="0.25">
      <c r="A1322" s="208"/>
      <c r="B1322" s="208"/>
      <c r="C1322" s="208"/>
      <c r="D1322" s="208"/>
      <c r="E1322" s="208"/>
      <c r="F1322" s="208"/>
      <c r="G1322" s="150" t="s">
        <v>7</v>
      </c>
      <c r="H1322" s="32">
        <f t="shared" si="280"/>
        <v>126.35690000000002</v>
      </c>
      <c r="I1322" s="36">
        <f t="shared" ref="I1322:N1322" si="283">I1252+I1257+I1262+I1267+I1272+I1277+I1282+I1287+I1292+I1297+I1302+I1307+I1312+I1317</f>
        <v>83.9</v>
      </c>
      <c r="J1322" s="36">
        <f t="shared" si="283"/>
        <v>40.6569</v>
      </c>
      <c r="K1322" s="36">
        <f t="shared" si="283"/>
        <v>0.4</v>
      </c>
      <c r="L1322" s="36">
        <f t="shared" si="283"/>
        <v>0.7</v>
      </c>
      <c r="M1322" s="36">
        <f t="shared" si="283"/>
        <v>0.5</v>
      </c>
      <c r="N1322" s="36">
        <f t="shared" si="283"/>
        <v>0.2</v>
      </c>
      <c r="O1322" s="189"/>
      <c r="P1322" s="189"/>
    </row>
    <row r="1323" spans="1:16" x14ac:dyDescent="0.25">
      <c r="A1323" s="208"/>
      <c r="B1323" s="208"/>
      <c r="C1323" s="208"/>
      <c r="D1323" s="208"/>
      <c r="E1323" s="208"/>
      <c r="F1323" s="208"/>
      <c r="G1323" s="150" t="s">
        <v>8</v>
      </c>
      <c r="H1323" s="32">
        <f t="shared" si="280"/>
        <v>40.182499999999997</v>
      </c>
      <c r="I1323" s="36">
        <f t="shared" ref="I1323:N1323" si="284">I1253+I1258+I1263+I1268+I1273+I1278+I1283+I1288+I1293+I1298+I1303+I1308+I1313+I1318</f>
        <v>31.7</v>
      </c>
      <c r="J1323" s="36">
        <f t="shared" si="284"/>
        <v>8.4824999999999999</v>
      </c>
      <c r="K1323" s="36">
        <f t="shared" si="284"/>
        <v>0</v>
      </c>
      <c r="L1323" s="36">
        <f t="shared" si="284"/>
        <v>0</v>
      </c>
      <c r="M1323" s="36">
        <f t="shared" si="284"/>
        <v>0</v>
      </c>
      <c r="N1323" s="36">
        <f t="shared" si="284"/>
        <v>0</v>
      </c>
      <c r="O1323" s="189"/>
      <c r="P1323" s="189"/>
    </row>
    <row r="1324" spans="1:16" ht="24" x14ac:dyDescent="0.25">
      <c r="A1324" s="208"/>
      <c r="B1324" s="208"/>
      <c r="C1324" s="208"/>
      <c r="D1324" s="208"/>
      <c r="E1324" s="208"/>
      <c r="F1324" s="208"/>
      <c r="G1324" s="150" t="s">
        <v>9</v>
      </c>
      <c r="H1324" s="32">
        <f t="shared" si="280"/>
        <v>0</v>
      </c>
      <c r="I1324" s="36">
        <f t="shared" ref="I1324:N1324" si="285">I1254+I1259+I1264+I1269+I1274+I1279+I1284+I1289+I1294+I1299+I1304+I1309+I1314+I1319</f>
        <v>0</v>
      </c>
      <c r="J1324" s="36">
        <f t="shared" si="285"/>
        <v>0</v>
      </c>
      <c r="K1324" s="36">
        <f t="shared" si="285"/>
        <v>0</v>
      </c>
      <c r="L1324" s="36">
        <f t="shared" si="285"/>
        <v>0</v>
      </c>
      <c r="M1324" s="36">
        <f t="shared" si="285"/>
        <v>0</v>
      </c>
      <c r="N1324" s="36">
        <f t="shared" si="285"/>
        <v>0</v>
      </c>
      <c r="O1324" s="189"/>
      <c r="P1324" s="189"/>
    </row>
    <row r="1325" spans="1:16" x14ac:dyDescent="0.25">
      <c r="A1325" s="438" t="s">
        <v>11</v>
      </c>
      <c r="B1325" s="439"/>
      <c r="C1325" s="439"/>
      <c r="D1325" s="439"/>
      <c r="E1325" s="439"/>
      <c r="F1325" s="439"/>
      <c r="G1325" s="439"/>
      <c r="H1325" s="439"/>
      <c r="I1325" s="439"/>
      <c r="J1325" s="439"/>
      <c r="K1325" s="439"/>
      <c r="L1325" s="439"/>
      <c r="M1325" s="439"/>
      <c r="N1325" s="439"/>
      <c r="O1325" s="439"/>
      <c r="P1325" s="440"/>
    </row>
    <row r="1326" spans="1:16" ht="60" customHeight="1" x14ac:dyDescent="0.25">
      <c r="A1326" s="190" t="s">
        <v>3378</v>
      </c>
      <c r="B1326" s="189" t="s">
        <v>2931</v>
      </c>
      <c r="C1326" s="189" t="s">
        <v>11</v>
      </c>
      <c r="D1326" s="189">
        <v>2029</v>
      </c>
      <c r="E1326" s="189" t="s">
        <v>2979</v>
      </c>
      <c r="F1326" s="189" t="s">
        <v>3379</v>
      </c>
      <c r="G1326" s="170" t="s">
        <v>4</v>
      </c>
      <c r="H1326" s="32">
        <f>SUM(H1327:H1330)</f>
        <v>4.6000000000000005</v>
      </c>
      <c r="I1326" s="32">
        <f t="shared" ref="I1326:N1326" si="286">SUM(I1327:I1330)</f>
        <v>0</v>
      </c>
      <c r="J1326" s="32">
        <f t="shared" si="286"/>
        <v>0</v>
      </c>
      <c r="K1326" s="32">
        <f t="shared" si="286"/>
        <v>0</v>
      </c>
      <c r="L1326" s="32">
        <f t="shared" si="286"/>
        <v>0</v>
      </c>
      <c r="M1326" s="32">
        <f t="shared" si="286"/>
        <v>4.6000000000000005</v>
      </c>
      <c r="N1326" s="32">
        <f t="shared" si="286"/>
        <v>0</v>
      </c>
      <c r="O1326" s="189">
        <v>528</v>
      </c>
      <c r="P1326" s="189" t="s">
        <v>3380</v>
      </c>
    </row>
    <row r="1327" spans="1:16" x14ac:dyDescent="0.25">
      <c r="A1327" s="190"/>
      <c r="B1327" s="189"/>
      <c r="C1327" s="189"/>
      <c r="D1327" s="189"/>
      <c r="E1327" s="189"/>
      <c r="F1327" s="189"/>
      <c r="G1327" s="170" t="s">
        <v>259</v>
      </c>
      <c r="H1327" s="32">
        <f t="shared" ref="H1327:H1385" si="287">SUM(I1327:N1327)</f>
        <v>4.2</v>
      </c>
      <c r="I1327" s="32">
        <v>0</v>
      </c>
      <c r="J1327" s="32">
        <v>0</v>
      </c>
      <c r="K1327" s="32">
        <v>0</v>
      </c>
      <c r="L1327" s="32">
        <v>0</v>
      </c>
      <c r="M1327" s="32">
        <v>4.2</v>
      </c>
      <c r="N1327" s="32">
        <v>0</v>
      </c>
      <c r="O1327" s="189"/>
      <c r="P1327" s="189"/>
    </row>
    <row r="1328" spans="1:16" ht="36" x14ac:dyDescent="0.25">
      <c r="A1328" s="190"/>
      <c r="B1328" s="189"/>
      <c r="C1328" s="189"/>
      <c r="D1328" s="189"/>
      <c r="E1328" s="189"/>
      <c r="F1328" s="189"/>
      <c r="G1328" s="170" t="s">
        <v>7</v>
      </c>
      <c r="H1328" s="32">
        <f t="shared" si="287"/>
        <v>0.2</v>
      </c>
      <c r="I1328" s="32">
        <v>0</v>
      </c>
      <c r="J1328" s="32">
        <v>0</v>
      </c>
      <c r="K1328" s="32">
        <v>0</v>
      </c>
      <c r="L1328" s="32">
        <v>0</v>
      </c>
      <c r="M1328" s="32">
        <v>0.2</v>
      </c>
      <c r="N1328" s="32">
        <v>0</v>
      </c>
      <c r="O1328" s="189"/>
      <c r="P1328" s="189"/>
    </row>
    <row r="1329" spans="1:16" x14ac:dyDescent="0.25">
      <c r="A1329" s="190"/>
      <c r="B1329" s="189"/>
      <c r="C1329" s="189"/>
      <c r="D1329" s="189"/>
      <c r="E1329" s="189"/>
      <c r="F1329" s="189"/>
      <c r="G1329" s="170" t="s">
        <v>8</v>
      </c>
      <c r="H1329" s="32">
        <f t="shared" si="287"/>
        <v>0.2</v>
      </c>
      <c r="I1329" s="32">
        <v>0</v>
      </c>
      <c r="J1329" s="32">
        <v>0</v>
      </c>
      <c r="K1329" s="32">
        <v>0</v>
      </c>
      <c r="L1329" s="32">
        <v>0</v>
      </c>
      <c r="M1329" s="32">
        <v>0.2</v>
      </c>
      <c r="N1329" s="32">
        <v>0</v>
      </c>
      <c r="O1329" s="189"/>
      <c r="P1329" s="189"/>
    </row>
    <row r="1330" spans="1:16" ht="24" x14ac:dyDescent="0.25">
      <c r="A1330" s="190"/>
      <c r="B1330" s="189"/>
      <c r="C1330" s="189"/>
      <c r="D1330" s="189"/>
      <c r="E1330" s="189"/>
      <c r="F1330" s="189"/>
      <c r="G1330" s="170" t="s">
        <v>9</v>
      </c>
      <c r="H1330" s="32">
        <f t="shared" si="287"/>
        <v>0</v>
      </c>
      <c r="I1330" s="32">
        <v>0</v>
      </c>
      <c r="J1330" s="32">
        <v>0</v>
      </c>
      <c r="K1330" s="32">
        <v>0</v>
      </c>
      <c r="L1330" s="32">
        <v>0</v>
      </c>
      <c r="M1330" s="32">
        <v>0</v>
      </c>
      <c r="N1330" s="32">
        <v>0</v>
      </c>
      <c r="O1330" s="189"/>
      <c r="P1330" s="189"/>
    </row>
    <row r="1331" spans="1:16" ht="36" customHeight="1" x14ac:dyDescent="0.25">
      <c r="A1331" s="190" t="s">
        <v>3381</v>
      </c>
      <c r="B1331" s="189" t="s">
        <v>2931</v>
      </c>
      <c r="C1331" s="189" t="s">
        <v>11</v>
      </c>
      <c r="D1331" s="189">
        <v>2026</v>
      </c>
      <c r="E1331" s="189" t="s">
        <v>3194</v>
      </c>
      <c r="F1331" s="189" t="s">
        <v>3382</v>
      </c>
      <c r="G1331" s="170" t="s">
        <v>4</v>
      </c>
      <c r="H1331" s="32">
        <f>SUM(H1332:H1335)</f>
        <v>49.6</v>
      </c>
      <c r="I1331" s="32">
        <f t="shared" ref="I1331:N1331" si="288">SUM(I1332:I1335)</f>
        <v>0</v>
      </c>
      <c r="J1331" s="32">
        <f t="shared" si="288"/>
        <v>49.6</v>
      </c>
      <c r="K1331" s="32">
        <f t="shared" si="288"/>
        <v>0</v>
      </c>
      <c r="L1331" s="32">
        <f t="shared" si="288"/>
        <v>0</v>
      </c>
      <c r="M1331" s="32">
        <f t="shared" si="288"/>
        <v>0</v>
      </c>
      <c r="N1331" s="32">
        <f t="shared" si="288"/>
        <v>0</v>
      </c>
      <c r="O1331" s="189">
        <v>1508</v>
      </c>
      <c r="P1331" s="189" t="s">
        <v>826</v>
      </c>
    </row>
    <row r="1332" spans="1:16" x14ac:dyDescent="0.25">
      <c r="A1332" s="190"/>
      <c r="B1332" s="189"/>
      <c r="C1332" s="189"/>
      <c r="D1332" s="189"/>
      <c r="E1332" s="189"/>
      <c r="F1332" s="189"/>
      <c r="G1332" s="170" t="s">
        <v>6</v>
      </c>
      <c r="H1332" s="32">
        <f t="shared" si="287"/>
        <v>49.1</v>
      </c>
      <c r="I1332" s="32">
        <v>0</v>
      </c>
      <c r="J1332" s="32">
        <v>49.1</v>
      </c>
      <c r="K1332" s="32">
        <v>0</v>
      </c>
      <c r="L1332" s="32">
        <v>0</v>
      </c>
      <c r="M1332" s="32">
        <v>0</v>
      </c>
      <c r="N1332" s="32">
        <v>0</v>
      </c>
      <c r="O1332" s="189"/>
      <c r="P1332" s="189"/>
    </row>
    <row r="1333" spans="1:16" ht="36" x14ac:dyDescent="0.25">
      <c r="A1333" s="190"/>
      <c r="B1333" s="189"/>
      <c r="C1333" s="189"/>
      <c r="D1333" s="189"/>
      <c r="E1333" s="189"/>
      <c r="F1333" s="189"/>
      <c r="G1333" s="170" t="s">
        <v>7</v>
      </c>
      <c r="H1333" s="32">
        <f t="shared" si="287"/>
        <v>0.5</v>
      </c>
      <c r="I1333" s="32">
        <v>0</v>
      </c>
      <c r="J1333" s="32">
        <v>0.5</v>
      </c>
      <c r="K1333" s="32">
        <v>0</v>
      </c>
      <c r="L1333" s="32">
        <v>0</v>
      </c>
      <c r="M1333" s="32">
        <v>0</v>
      </c>
      <c r="N1333" s="32">
        <v>0</v>
      </c>
      <c r="O1333" s="189"/>
      <c r="P1333" s="189"/>
    </row>
    <row r="1334" spans="1:16" x14ac:dyDescent="0.25">
      <c r="A1334" s="190"/>
      <c r="B1334" s="189"/>
      <c r="C1334" s="189"/>
      <c r="D1334" s="189"/>
      <c r="E1334" s="189"/>
      <c r="F1334" s="189"/>
      <c r="G1334" s="170" t="s">
        <v>8</v>
      </c>
      <c r="H1334" s="32">
        <f t="shared" si="287"/>
        <v>0</v>
      </c>
      <c r="I1334" s="32">
        <v>0</v>
      </c>
      <c r="J1334" s="32">
        <v>0</v>
      </c>
      <c r="K1334" s="32">
        <v>0</v>
      </c>
      <c r="L1334" s="32">
        <v>0</v>
      </c>
      <c r="M1334" s="32">
        <v>0</v>
      </c>
      <c r="N1334" s="32">
        <v>0</v>
      </c>
      <c r="O1334" s="189"/>
      <c r="P1334" s="189"/>
    </row>
    <row r="1335" spans="1:16" ht="24" x14ac:dyDescent="0.25">
      <c r="A1335" s="190"/>
      <c r="B1335" s="189"/>
      <c r="C1335" s="189"/>
      <c r="D1335" s="189"/>
      <c r="E1335" s="189"/>
      <c r="F1335" s="189"/>
      <c r="G1335" s="170" t="s">
        <v>9</v>
      </c>
      <c r="H1335" s="32">
        <f t="shared" si="287"/>
        <v>0</v>
      </c>
      <c r="I1335" s="32">
        <v>0</v>
      </c>
      <c r="J1335" s="32">
        <v>0</v>
      </c>
      <c r="K1335" s="32">
        <v>0</v>
      </c>
      <c r="L1335" s="32">
        <v>0</v>
      </c>
      <c r="M1335" s="32">
        <v>0</v>
      </c>
      <c r="N1335" s="32">
        <v>0</v>
      </c>
      <c r="O1335" s="189"/>
      <c r="P1335" s="189"/>
    </row>
    <row r="1336" spans="1:16" ht="36" customHeight="1" x14ac:dyDescent="0.25">
      <c r="A1336" s="190" t="s">
        <v>3383</v>
      </c>
      <c r="B1336" s="189" t="s">
        <v>2931</v>
      </c>
      <c r="C1336" s="189" t="s">
        <v>11</v>
      </c>
      <c r="D1336" s="189">
        <v>2028</v>
      </c>
      <c r="E1336" s="189" t="s">
        <v>2983</v>
      </c>
      <c r="F1336" s="189" t="s">
        <v>2814</v>
      </c>
      <c r="G1336" s="170" t="s">
        <v>4</v>
      </c>
      <c r="H1336" s="32">
        <f>SUM(H1337:H1340)</f>
        <v>35</v>
      </c>
      <c r="I1336" s="32">
        <f t="shared" ref="I1336:N1336" si="289">SUM(I1337:I1340)</f>
        <v>0</v>
      </c>
      <c r="J1336" s="32">
        <f t="shared" si="289"/>
        <v>0</v>
      </c>
      <c r="K1336" s="32">
        <f t="shared" si="289"/>
        <v>0</v>
      </c>
      <c r="L1336" s="32">
        <f t="shared" si="289"/>
        <v>35</v>
      </c>
      <c r="M1336" s="32">
        <f t="shared" si="289"/>
        <v>0</v>
      </c>
      <c r="N1336" s="32">
        <f t="shared" si="289"/>
        <v>0</v>
      </c>
      <c r="O1336" s="189">
        <v>1136</v>
      </c>
      <c r="P1336" s="189" t="s">
        <v>3384</v>
      </c>
    </row>
    <row r="1337" spans="1:16" x14ac:dyDescent="0.25">
      <c r="A1337" s="190"/>
      <c r="B1337" s="189"/>
      <c r="C1337" s="189"/>
      <c r="D1337" s="189"/>
      <c r="E1337" s="189"/>
      <c r="F1337" s="189"/>
      <c r="G1337" s="170" t="s">
        <v>6</v>
      </c>
      <c r="H1337" s="32">
        <f t="shared" si="287"/>
        <v>34.700000000000003</v>
      </c>
      <c r="I1337" s="32">
        <v>0</v>
      </c>
      <c r="J1337" s="32">
        <v>0</v>
      </c>
      <c r="K1337" s="32">
        <v>0</v>
      </c>
      <c r="L1337" s="32">
        <v>34.700000000000003</v>
      </c>
      <c r="M1337" s="32">
        <v>0</v>
      </c>
      <c r="N1337" s="32">
        <v>0</v>
      </c>
      <c r="O1337" s="189"/>
      <c r="P1337" s="189"/>
    </row>
    <row r="1338" spans="1:16" ht="36" x14ac:dyDescent="0.25">
      <c r="A1338" s="190"/>
      <c r="B1338" s="189"/>
      <c r="C1338" s="189"/>
      <c r="D1338" s="189"/>
      <c r="E1338" s="189"/>
      <c r="F1338" s="189"/>
      <c r="G1338" s="170" t="s">
        <v>7</v>
      </c>
      <c r="H1338" s="32">
        <f t="shared" si="287"/>
        <v>0.3</v>
      </c>
      <c r="I1338" s="32">
        <v>0</v>
      </c>
      <c r="J1338" s="32">
        <v>0</v>
      </c>
      <c r="K1338" s="32">
        <v>0</v>
      </c>
      <c r="L1338" s="32">
        <v>0.3</v>
      </c>
      <c r="M1338" s="32">
        <v>0</v>
      </c>
      <c r="N1338" s="32">
        <v>0</v>
      </c>
      <c r="O1338" s="189"/>
      <c r="P1338" s="189"/>
    </row>
    <row r="1339" spans="1:16" x14ac:dyDescent="0.25">
      <c r="A1339" s="190"/>
      <c r="B1339" s="189"/>
      <c r="C1339" s="189"/>
      <c r="D1339" s="189"/>
      <c r="E1339" s="189"/>
      <c r="F1339" s="189"/>
      <c r="G1339" s="170" t="s">
        <v>8</v>
      </c>
      <c r="H1339" s="32">
        <f t="shared" si="287"/>
        <v>0</v>
      </c>
      <c r="I1339" s="32">
        <v>0</v>
      </c>
      <c r="J1339" s="32">
        <v>0</v>
      </c>
      <c r="K1339" s="32">
        <v>0</v>
      </c>
      <c r="L1339" s="32">
        <v>0</v>
      </c>
      <c r="M1339" s="32">
        <v>0</v>
      </c>
      <c r="N1339" s="32">
        <v>0</v>
      </c>
      <c r="O1339" s="189"/>
      <c r="P1339" s="189"/>
    </row>
    <row r="1340" spans="1:16" ht="24" x14ac:dyDescent="0.25">
      <c r="A1340" s="190"/>
      <c r="B1340" s="189"/>
      <c r="C1340" s="189"/>
      <c r="D1340" s="189"/>
      <c r="E1340" s="189"/>
      <c r="F1340" s="189"/>
      <c r="G1340" s="170" t="s">
        <v>9</v>
      </c>
      <c r="H1340" s="32">
        <f t="shared" si="287"/>
        <v>0</v>
      </c>
      <c r="I1340" s="32">
        <v>0</v>
      </c>
      <c r="J1340" s="32">
        <v>0</v>
      </c>
      <c r="K1340" s="32">
        <v>0</v>
      </c>
      <c r="L1340" s="32">
        <v>0</v>
      </c>
      <c r="M1340" s="32">
        <v>0</v>
      </c>
      <c r="N1340" s="32">
        <v>0</v>
      </c>
      <c r="O1340" s="189"/>
      <c r="P1340" s="189"/>
    </row>
    <row r="1341" spans="1:16" ht="36" customHeight="1" x14ac:dyDescent="0.25">
      <c r="A1341" s="190" t="s">
        <v>3385</v>
      </c>
      <c r="B1341" s="189" t="s">
        <v>3386</v>
      </c>
      <c r="C1341" s="189" t="s">
        <v>11</v>
      </c>
      <c r="D1341" s="189">
        <v>2030</v>
      </c>
      <c r="E1341" s="189" t="s">
        <v>2736</v>
      </c>
      <c r="F1341" s="189" t="s">
        <v>3016</v>
      </c>
      <c r="G1341" s="170" t="s">
        <v>4</v>
      </c>
      <c r="H1341" s="32">
        <f>SUM(H1342:H1345)</f>
        <v>10</v>
      </c>
      <c r="I1341" s="32">
        <f t="shared" ref="I1341:N1341" si="290">SUM(I1342:I1345)</f>
        <v>0</v>
      </c>
      <c r="J1341" s="32">
        <f t="shared" si="290"/>
        <v>0</v>
      </c>
      <c r="K1341" s="32">
        <f t="shared" si="290"/>
        <v>0</v>
      </c>
      <c r="L1341" s="32">
        <f t="shared" si="290"/>
        <v>0</v>
      </c>
      <c r="M1341" s="32">
        <f t="shared" si="290"/>
        <v>0</v>
      </c>
      <c r="N1341" s="32">
        <f t="shared" si="290"/>
        <v>10</v>
      </c>
      <c r="O1341" s="189">
        <v>15000</v>
      </c>
      <c r="P1341" s="189"/>
    </row>
    <row r="1342" spans="1:16" x14ac:dyDescent="0.25">
      <c r="A1342" s="190"/>
      <c r="B1342" s="189"/>
      <c r="C1342" s="189"/>
      <c r="D1342" s="189"/>
      <c r="E1342" s="189"/>
      <c r="F1342" s="189"/>
      <c r="G1342" s="170" t="s">
        <v>6</v>
      </c>
      <c r="H1342" s="32">
        <f t="shared" si="287"/>
        <v>9.9</v>
      </c>
      <c r="I1342" s="32">
        <v>0</v>
      </c>
      <c r="J1342" s="32">
        <v>0</v>
      </c>
      <c r="K1342" s="32">
        <v>0</v>
      </c>
      <c r="L1342" s="32">
        <v>0</v>
      </c>
      <c r="M1342" s="32">
        <v>0</v>
      </c>
      <c r="N1342" s="32">
        <v>9.9</v>
      </c>
      <c r="O1342" s="189"/>
      <c r="P1342" s="189"/>
    </row>
    <row r="1343" spans="1:16" ht="36" x14ac:dyDescent="0.25">
      <c r="A1343" s="190"/>
      <c r="B1343" s="189"/>
      <c r="C1343" s="189"/>
      <c r="D1343" s="189"/>
      <c r="E1343" s="189"/>
      <c r="F1343" s="189"/>
      <c r="G1343" s="170" t="s">
        <v>7</v>
      </c>
      <c r="H1343" s="32">
        <f t="shared" si="287"/>
        <v>0.1</v>
      </c>
      <c r="I1343" s="32">
        <v>0</v>
      </c>
      <c r="J1343" s="32">
        <v>0</v>
      </c>
      <c r="K1343" s="32">
        <v>0</v>
      </c>
      <c r="L1343" s="32">
        <v>0</v>
      </c>
      <c r="M1343" s="32">
        <v>0</v>
      </c>
      <c r="N1343" s="32">
        <v>0.1</v>
      </c>
      <c r="O1343" s="189"/>
      <c r="P1343" s="189"/>
    </row>
    <row r="1344" spans="1:16" x14ac:dyDescent="0.25">
      <c r="A1344" s="190"/>
      <c r="B1344" s="189"/>
      <c r="C1344" s="189"/>
      <c r="D1344" s="189"/>
      <c r="E1344" s="189"/>
      <c r="F1344" s="189"/>
      <c r="G1344" s="170" t="s">
        <v>8</v>
      </c>
      <c r="H1344" s="32">
        <f t="shared" si="287"/>
        <v>0</v>
      </c>
      <c r="I1344" s="32">
        <v>0</v>
      </c>
      <c r="J1344" s="32">
        <v>0</v>
      </c>
      <c r="K1344" s="32">
        <v>0</v>
      </c>
      <c r="L1344" s="32">
        <v>0</v>
      </c>
      <c r="M1344" s="32">
        <v>0</v>
      </c>
      <c r="N1344" s="32">
        <v>0</v>
      </c>
      <c r="O1344" s="189"/>
      <c r="P1344" s="189"/>
    </row>
    <row r="1345" spans="1:16" ht="24" x14ac:dyDescent="0.25">
      <c r="A1345" s="190"/>
      <c r="B1345" s="189"/>
      <c r="C1345" s="189"/>
      <c r="D1345" s="189"/>
      <c r="E1345" s="189"/>
      <c r="F1345" s="189"/>
      <c r="G1345" s="170" t="s">
        <v>9</v>
      </c>
      <c r="H1345" s="32">
        <f t="shared" si="287"/>
        <v>0</v>
      </c>
      <c r="I1345" s="32">
        <v>0</v>
      </c>
      <c r="J1345" s="32">
        <v>0</v>
      </c>
      <c r="K1345" s="32">
        <v>0</v>
      </c>
      <c r="L1345" s="32">
        <v>0</v>
      </c>
      <c r="M1345" s="32">
        <v>0</v>
      </c>
      <c r="N1345" s="32">
        <v>0</v>
      </c>
      <c r="O1345" s="189"/>
      <c r="P1345" s="189"/>
    </row>
    <row r="1346" spans="1:16" ht="60" customHeight="1" x14ac:dyDescent="0.25">
      <c r="A1346" s="190" t="s">
        <v>3387</v>
      </c>
      <c r="B1346" s="189" t="s">
        <v>2931</v>
      </c>
      <c r="C1346" s="189" t="s">
        <v>11</v>
      </c>
      <c r="D1346" s="189">
        <v>2026</v>
      </c>
      <c r="E1346" s="189" t="s">
        <v>3388</v>
      </c>
      <c r="F1346" s="189" t="s">
        <v>3389</v>
      </c>
      <c r="G1346" s="170" t="s">
        <v>4</v>
      </c>
      <c r="H1346" s="32">
        <f>SUM(H1347:H1350)</f>
        <v>1.5000000000000002</v>
      </c>
      <c r="I1346" s="32">
        <f t="shared" ref="I1346:N1346" si="291">SUM(I1347:I1350)</f>
        <v>0</v>
      </c>
      <c r="J1346" s="32">
        <f t="shared" si="291"/>
        <v>1.5000000000000002</v>
      </c>
      <c r="K1346" s="32">
        <f t="shared" si="291"/>
        <v>0</v>
      </c>
      <c r="L1346" s="32">
        <f t="shared" si="291"/>
        <v>0</v>
      </c>
      <c r="M1346" s="32">
        <f t="shared" si="291"/>
        <v>0</v>
      </c>
      <c r="N1346" s="32">
        <f t="shared" si="291"/>
        <v>0</v>
      </c>
      <c r="O1346" s="189">
        <v>699</v>
      </c>
      <c r="P1346" s="189"/>
    </row>
    <row r="1347" spans="1:16" x14ac:dyDescent="0.25">
      <c r="A1347" s="190"/>
      <c r="B1347" s="189"/>
      <c r="C1347" s="189"/>
      <c r="D1347" s="189"/>
      <c r="E1347" s="189"/>
      <c r="F1347" s="189"/>
      <c r="G1347" s="170" t="s">
        <v>6</v>
      </c>
      <c r="H1347" s="32">
        <f t="shared" si="287"/>
        <v>1.3</v>
      </c>
      <c r="I1347" s="32">
        <v>0</v>
      </c>
      <c r="J1347" s="32">
        <v>1.3</v>
      </c>
      <c r="K1347" s="32">
        <v>0</v>
      </c>
      <c r="L1347" s="32">
        <v>0</v>
      </c>
      <c r="M1347" s="32">
        <v>0</v>
      </c>
      <c r="N1347" s="32">
        <v>0</v>
      </c>
      <c r="O1347" s="189"/>
      <c r="P1347" s="189"/>
    </row>
    <row r="1348" spans="1:16" ht="36" x14ac:dyDescent="0.25">
      <c r="A1348" s="190"/>
      <c r="B1348" s="189"/>
      <c r="C1348" s="189"/>
      <c r="D1348" s="189"/>
      <c r="E1348" s="189"/>
      <c r="F1348" s="189"/>
      <c r="G1348" s="170" t="s">
        <v>7</v>
      </c>
      <c r="H1348" s="32">
        <f t="shared" si="287"/>
        <v>0.1</v>
      </c>
      <c r="I1348" s="32">
        <v>0</v>
      </c>
      <c r="J1348" s="32">
        <v>0.1</v>
      </c>
      <c r="K1348" s="32">
        <v>0</v>
      </c>
      <c r="L1348" s="32">
        <v>0</v>
      </c>
      <c r="M1348" s="32">
        <v>0</v>
      </c>
      <c r="N1348" s="32">
        <v>0</v>
      </c>
      <c r="O1348" s="189"/>
      <c r="P1348" s="189"/>
    </row>
    <row r="1349" spans="1:16" x14ac:dyDescent="0.25">
      <c r="A1349" s="190"/>
      <c r="B1349" s="189"/>
      <c r="C1349" s="189"/>
      <c r="D1349" s="189"/>
      <c r="E1349" s="189"/>
      <c r="F1349" s="189"/>
      <c r="G1349" s="170" t="s">
        <v>8</v>
      </c>
      <c r="H1349" s="32">
        <f t="shared" si="287"/>
        <v>0.1</v>
      </c>
      <c r="I1349" s="32">
        <v>0</v>
      </c>
      <c r="J1349" s="32">
        <v>0.1</v>
      </c>
      <c r="K1349" s="32">
        <v>0</v>
      </c>
      <c r="L1349" s="32">
        <v>0</v>
      </c>
      <c r="M1349" s="32">
        <v>0</v>
      </c>
      <c r="N1349" s="32">
        <v>0</v>
      </c>
      <c r="O1349" s="189"/>
      <c r="P1349" s="189"/>
    </row>
    <row r="1350" spans="1:16" x14ac:dyDescent="0.25">
      <c r="A1350" s="190"/>
      <c r="B1350" s="189"/>
      <c r="C1350" s="189"/>
      <c r="D1350" s="189"/>
      <c r="E1350" s="189"/>
      <c r="F1350" s="189"/>
      <c r="G1350" s="170" t="s">
        <v>3390</v>
      </c>
      <c r="H1350" s="32">
        <f t="shared" si="287"/>
        <v>0</v>
      </c>
      <c r="I1350" s="32">
        <v>0</v>
      </c>
      <c r="J1350" s="32">
        <v>0</v>
      </c>
      <c r="K1350" s="32">
        <v>0</v>
      </c>
      <c r="L1350" s="32">
        <v>0</v>
      </c>
      <c r="M1350" s="32">
        <v>0</v>
      </c>
      <c r="N1350" s="32">
        <v>0</v>
      </c>
      <c r="O1350" s="189"/>
      <c r="P1350" s="189"/>
    </row>
    <row r="1351" spans="1:16" ht="36" customHeight="1" x14ac:dyDescent="0.25">
      <c r="A1351" s="190" t="s">
        <v>3391</v>
      </c>
      <c r="B1351" s="189" t="s">
        <v>2931</v>
      </c>
      <c r="C1351" s="189" t="s">
        <v>11</v>
      </c>
      <c r="D1351" s="189">
        <v>2026</v>
      </c>
      <c r="E1351" s="189" t="s">
        <v>3271</v>
      </c>
      <c r="F1351" s="189" t="s">
        <v>3392</v>
      </c>
      <c r="G1351" s="170" t="s">
        <v>4</v>
      </c>
      <c r="H1351" s="32">
        <f>SUM(H1352:H1355)</f>
        <v>1.5</v>
      </c>
      <c r="I1351" s="32">
        <f t="shared" ref="I1351:N1351" si="292">SUM(I1352:I1355)</f>
        <v>0</v>
      </c>
      <c r="J1351" s="32">
        <f t="shared" si="292"/>
        <v>1.5</v>
      </c>
      <c r="K1351" s="32">
        <f t="shared" si="292"/>
        <v>0</v>
      </c>
      <c r="L1351" s="32">
        <f t="shared" si="292"/>
        <v>0</v>
      </c>
      <c r="M1351" s="32">
        <f t="shared" si="292"/>
        <v>0</v>
      </c>
      <c r="N1351" s="32">
        <f t="shared" si="292"/>
        <v>0</v>
      </c>
      <c r="O1351" s="189">
        <v>582</v>
      </c>
      <c r="P1351" s="189"/>
    </row>
    <row r="1352" spans="1:16" x14ac:dyDescent="0.25">
      <c r="A1352" s="190"/>
      <c r="B1352" s="189"/>
      <c r="C1352" s="189"/>
      <c r="D1352" s="189"/>
      <c r="E1352" s="189"/>
      <c r="F1352" s="189"/>
      <c r="G1352" s="170" t="s">
        <v>6</v>
      </c>
      <c r="H1352" s="32">
        <f t="shared" si="287"/>
        <v>0</v>
      </c>
      <c r="I1352" s="32">
        <v>0</v>
      </c>
      <c r="J1352" s="32">
        <v>0</v>
      </c>
      <c r="K1352" s="32">
        <v>0</v>
      </c>
      <c r="L1352" s="32">
        <v>0</v>
      </c>
      <c r="M1352" s="32">
        <v>0</v>
      </c>
      <c r="N1352" s="32">
        <v>0</v>
      </c>
      <c r="O1352" s="189"/>
      <c r="P1352" s="189"/>
    </row>
    <row r="1353" spans="1:16" ht="36" x14ac:dyDescent="0.25">
      <c r="A1353" s="190"/>
      <c r="B1353" s="189"/>
      <c r="C1353" s="189"/>
      <c r="D1353" s="189"/>
      <c r="E1353" s="189"/>
      <c r="F1353" s="189"/>
      <c r="G1353" s="170" t="s">
        <v>7</v>
      </c>
      <c r="H1353" s="32">
        <f t="shared" si="287"/>
        <v>1.4</v>
      </c>
      <c r="I1353" s="32">
        <v>0</v>
      </c>
      <c r="J1353" s="32">
        <v>1.4</v>
      </c>
      <c r="K1353" s="32">
        <v>0</v>
      </c>
      <c r="L1353" s="32">
        <v>0</v>
      </c>
      <c r="M1353" s="32">
        <v>0</v>
      </c>
      <c r="N1353" s="32">
        <v>0</v>
      </c>
      <c r="O1353" s="189"/>
      <c r="P1353" s="189"/>
    </row>
    <row r="1354" spans="1:16" x14ac:dyDescent="0.25">
      <c r="A1354" s="190"/>
      <c r="B1354" s="189"/>
      <c r="C1354" s="189"/>
      <c r="D1354" s="189"/>
      <c r="E1354" s="189"/>
      <c r="F1354" s="189"/>
      <c r="G1354" s="170" t="s">
        <v>8</v>
      </c>
      <c r="H1354" s="32">
        <f t="shared" si="287"/>
        <v>0.1</v>
      </c>
      <c r="I1354" s="32">
        <v>0</v>
      </c>
      <c r="J1354" s="32">
        <v>0.1</v>
      </c>
      <c r="K1354" s="32">
        <v>0</v>
      </c>
      <c r="L1354" s="32">
        <v>0</v>
      </c>
      <c r="M1354" s="32">
        <v>0</v>
      </c>
      <c r="N1354" s="32">
        <v>0</v>
      </c>
      <c r="O1354" s="189"/>
      <c r="P1354" s="189"/>
    </row>
    <row r="1355" spans="1:16" ht="24" x14ac:dyDescent="0.25">
      <c r="A1355" s="190"/>
      <c r="B1355" s="189"/>
      <c r="C1355" s="189"/>
      <c r="D1355" s="189"/>
      <c r="E1355" s="189"/>
      <c r="F1355" s="189"/>
      <c r="G1355" s="170" t="s">
        <v>9</v>
      </c>
      <c r="H1355" s="32">
        <f t="shared" si="287"/>
        <v>0</v>
      </c>
      <c r="I1355" s="32">
        <v>0</v>
      </c>
      <c r="J1355" s="32">
        <v>0</v>
      </c>
      <c r="K1355" s="32">
        <v>0</v>
      </c>
      <c r="L1355" s="32">
        <v>0</v>
      </c>
      <c r="M1355" s="32">
        <v>0</v>
      </c>
      <c r="N1355" s="32">
        <v>0</v>
      </c>
      <c r="O1355" s="189"/>
      <c r="P1355" s="189"/>
    </row>
    <row r="1356" spans="1:16" ht="36" customHeight="1" x14ac:dyDescent="0.25">
      <c r="A1356" s="423" t="s">
        <v>4160</v>
      </c>
      <c r="B1356" s="189" t="s">
        <v>2931</v>
      </c>
      <c r="C1356" s="189" t="s">
        <v>11</v>
      </c>
      <c r="D1356" s="189">
        <v>2027</v>
      </c>
      <c r="E1356" s="189" t="s">
        <v>3393</v>
      </c>
      <c r="F1356" s="189" t="s">
        <v>3389</v>
      </c>
      <c r="G1356" s="170" t="s">
        <v>4</v>
      </c>
      <c r="H1356" s="32">
        <f>SUM(H1357:H1360)</f>
        <v>2.5</v>
      </c>
      <c r="I1356" s="32">
        <f t="shared" ref="I1356:N1356" si="293">SUM(I1357:I1360)</f>
        <v>0</v>
      </c>
      <c r="J1356" s="32">
        <f t="shared" si="293"/>
        <v>0</v>
      </c>
      <c r="K1356" s="32">
        <f t="shared" si="293"/>
        <v>2.5</v>
      </c>
      <c r="L1356" s="32">
        <f t="shared" si="293"/>
        <v>0</v>
      </c>
      <c r="M1356" s="32">
        <f t="shared" si="293"/>
        <v>0</v>
      </c>
      <c r="N1356" s="32">
        <f t="shared" si="293"/>
        <v>0</v>
      </c>
      <c r="O1356" s="189">
        <v>1480</v>
      </c>
      <c r="P1356" s="189" t="s">
        <v>826</v>
      </c>
    </row>
    <row r="1357" spans="1:16" x14ac:dyDescent="0.25">
      <c r="A1357" s="424"/>
      <c r="B1357" s="189"/>
      <c r="C1357" s="189"/>
      <c r="D1357" s="189"/>
      <c r="E1357" s="189"/>
      <c r="F1357" s="189"/>
      <c r="G1357" s="170" t="s">
        <v>6</v>
      </c>
      <c r="H1357" s="32">
        <f t="shared" si="287"/>
        <v>2.2999999999999998</v>
      </c>
      <c r="I1357" s="32">
        <v>0</v>
      </c>
      <c r="J1357" s="32">
        <v>0</v>
      </c>
      <c r="K1357" s="32">
        <v>2.2999999999999998</v>
      </c>
      <c r="L1357" s="32">
        <v>0</v>
      </c>
      <c r="M1357" s="32">
        <v>0</v>
      </c>
      <c r="N1357" s="32">
        <v>0</v>
      </c>
      <c r="O1357" s="189"/>
      <c r="P1357" s="189"/>
    </row>
    <row r="1358" spans="1:16" ht="36" x14ac:dyDescent="0.25">
      <c r="A1358" s="424"/>
      <c r="B1358" s="189"/>
      <c r="C1358" s="189"/>
      <c r="D1358" s="189"/>
      <c r="E1358" s="189"/>
      <c r="F1358" s="189"/>
      <c r="G1358" s="170" t="s">
        <v>7</v>
      </c>
      <c r="H1358" s="32">
        <f t="shared" si="287"/>
        <v>0.1</v>
      </c>
      <c r="I1358" s="32">
        <v>0</v>
      </c>
      <c r="J1358" s="32">
        <v>0</v>
      </c>
      <c r="K1358" s="32">
        <v>0.1</v>
      </c>
      <c r="L1358" s="32">
        <v>0</v>
      </c>
      <c r="M1358" s="32">
        <v>0</v>
      </c>
      <c r="N1358" s="32">
        <v>0</v>
      </c>
      <c r="O1358" s="189"/>
      <c r="P1358" s="189"/>
    </row>
    <row r="1359" spans="1:16" x14ac:dyDescent="0.25">
      <c r="A1359" s="424"/>
      <c r="B1359" s="189"/>
      <c r="C1359" s="189"/>
      <c r="D1359" s="189"/>
      <c r="E1359" s="189"/>
      <c r="F1359" s="189"/>
      <c r="G1359" s="170" t="s">
        <v>8</v>
      </c>
      <c r="H1359" s="32">
        <f t="shared" si="287"/>
        <v>0.1</v>
      </c>
      <c r="I1359" s="32">
        <v>0</v>
      </c>
      <c r="J1359" s="32">
        <v>0</v>
      </c>
      <c r="K1359" s="32">
        <v>0.1</v>
      </c>
      <c r="L1359" s="32">
        <v>0</v>
      </c>
      <c r="M1359" s="32">
        <v>0</v>
      </c>
      <c r="N1359" s="32">
        <v>0</v>
      </c>
      <c r="O1359" s="189"/>
      <c r="P1359" s="189"/>
    </row>
    <row r="1360" spans="1:16" ht="24" x14ac:dyDescent="0.25">
      <c r="A1360" s="425"/>
      <c r="B1360" s="189"/>
      <c r="C1360" s="189"/>
      <c r="D1360" s="189"/>
      <c r="E1360" s="189"/>
      <c r="F1360" s="189"/>
      <c r="G1360" s="170" t="s">
        <v>9</v>
      </c>
      <c r="H1360" s="32">
        <f t="shared" si="287"/>
        <v>0</v>
      </c>
      <c r="I1360" s="32">
        <v>0</v>
      </c>
      <c r="J1360" s="32">
        <v>0</v>
      </c>
      <c r="K1360" s="32">
        <v>0</v>
      </c>
      <c r="L1360" s="32">
        <v>0</v>
      </c>
      <c r="M1360" s="32">
        <v>0</v>
      </c>
      <c r="N1360" s="32">
        <v>0</v>
      </c>
      <c r="O1360" s="189"/>
      <c r="P1360" s="189"/>
    </row>
    <row r="1361" spans="1:16" ht="36" customHeight="1" x14ac:dyDescent="0.25">
      <c r="A1361" s="190" t="s">
        <v>3394</v>
      </c>
      <c r="B1361" s="189" t="s">
        <v>2931</v>
      </c>
      <c r="C1361" s="189" t="s">
        <v>11</v>
      </c>
      <c r="D1361" s="189">
        <v>2028</v>
      </c>
      <c r="E1361" s="189" t="s">
        <v>3282</v>
      </c>
      <c r="F1361" s="189" t="s">
        <v>3382</v>
      </c>
      <c r="G1361" s="170" t="s">
        <v>4</v>
      </c>
      <c r="H1361" s="32">
        <f>SUM(H1362:H1365)</f>
        <v>1</v>
      </c>
      <c r="I1361" s="32">
        <f t="shared" ref="I1361:N1361" si="294">SUM(I1362:I1365)</f>
        <v>0</v>
      </c>
      <c r="J1361" s="32">
        <f t="shared" si="294"/>
        <v>0</v>
      </c>
      <c r="K1361" s="32">
        <f t="shared" si="294"/>
        <v>0</v>
      </c>
      <c r="L1361" s="32">
        <f t="shared" si="294"/>
        <v>1</v>
      </c>
      <c r="M1361" s="32">
        <f t="shared" si="294"/>
        <v>0</v>
      </c>
      <c r="N1361" s="32">
        <f t="shared" si="294"/>
        <v>0</v>
      </c>
      <c r="O1361" s="189">
        <v>90</v>
      </c>
      <c r="P1361" s="189"/>
    </row>
    <row r="1362" spans="1:16" x14ac:dyDescent="0.25">
      <c r="A1362" s="190"/>
      <c r="B1362" s="189"/>
      <c r="C1362" s="189"/>
      <c r="D1362" s="189"/>
      <c r="E1362" s="189"/>
      <c r="F1362" s="189"/>
      <c r="G1362" s="170" t="s">
        <v>6</v>
      </c>
      <c r="H1362" s="32">
        <f t="shared" si="287"/>
        <v>1</v>
      </c>
      <c r="I1362" s="32">
        <v>0</v>
      </c>
      <c r="J1362" s="32">
        <v>0</v>
      </c>
      <c r="K1362" s="32">
        <v>0</v>
      </c>
      <c r="L1362" s="32">
        <v>1</v>
      </c>
      <c r="M1362" s="32">
        <v>0</v>
      </c>
      <c r="N1362" s="32">
        <v>0</v>
      </c>
      <c r="O1362" s="189"/>
      <c r="P1362" s="189"/>
    </row>
    <row r="1363" spans="1:16" ht="36" x14ac:dyDescent="0.25">
      <c r="A1363" s="190"/>
      <c r="B1363" s="189"/>
      <c r="C1363" s="189"/>
      <c r="D1363" s="189"/>
      <c r="E1363" s="189"/>
      <c r="F1363" s="189"/>
      <c r="G1363" s="170" t="s">
        <v>7</v>
      </c>
      <c r="H1363" s="32">
        <f t="shared" si="287"/>
        <v>0</v>
      </c>
      <c r="I1363" s="32">
        <v>0</v>
      </c>
      <c r="J1363" s="32">
        <v>0</v>
      </c>
      <c r="K1363" s="32">
        <v>0</v>
      </c>
      <c r="L1363" s="32">
        <v>0</v>
      </c>
      <c r="M1363" s="32">
        <v>0</v>
      </c>
      <c r="N1363" s="32">
        <v>0</v>
      </c>
      <c r="O1363" s="189"/>
      <c r="P1363" s="189"/>
    </row>
    <row r="1364" spans="1:16" x14ac:dyDescent="0.25">
      <c r="A1364" s="190"/>
      <c r="B1364" s="189"/>
      <c r="C1364" s="189"/>
      <c r="D1364" s="189"/>
      <c r="E1364" s="189"/>
      <c r="F1364" s="189"/>
      <c r="G1364" s="170" t="s">
        <v>8</v>
      </c>
      <c r="H1364" s="32">
        <f t="shared" si="287"/>
        <v>0</v>
      </c>
      <c r="I1364" s="32">
        <v>0</v>
      </c>
      <c r="J1364" s="32">
        <v>0</v>
      </c>
      <c r="K1364" s="32">
        <v>0</v>
      </c>
      <c r="L1364" s="32">
        <v>0</v>
      </c>
      <c r="M1364" s="32">
        <v>0</v>
      </c>
      <c r="N1364" s="32">
        <v>0</v>
      </c>
      <c r="O1364" s="189"/>
      <c r="P1364" s="189"/>
    </row>
    <row r="1365" spans="1:16" ht="24" x14ac:dyDescent="0.25">
      <c r="A1365" s="190"/>
      <c r="B1365" s="189"/>
      <c r="C1365" s="189"/>
      <c r="D1365" s="189"/>
      <c r="E1365" s="189"/>
      <c r="F1365" s="189"/>
      <c r="G1365" s="170" t="s">
        <v>9</v>
      </c>
      <c r="H1365" s="32">
        <f t="shared" si="287"/>
        <v>0</v>
      </c>
      <c r="I1365" s="32">
        <v>0</v>
      </c>
      <c r="J1365" s="32">
        <v>0</v>
      </c>
      <c r="K1365" s="32">
        <v>0</v>
      </c>
      <c r="L1365" s="32">
        <v>0</v>
      </c>
      <c r="M1365" s="32">
        <v>0</v>
      </c>
      <c r="N1365" s="32">
        <v>0</v>
      </c>
      <c r="O1365" s="189"/>
      <c r="P1365" s="189"/>
    </row>
    <row r="1366" spans="1:16" ht="60" customHeight="1" x14ac:dyDescent="0.25">
      <c r="A1366" s="190" t="s">
        <v>3395</v>
      </c>
      <c r="B1366" s="189" t="s">
        <v>2931</v>
      </c>
      <c r="C1366" s="189" t="s">
        <v>11</v>
      </c>
      <c r="D1366" s="189">
        <v>2028</v>
      </c>
      <c r="E1366" s="189" t="s">
        <v>3396</v>
      </c>
      <c r="F1366" s="189" t="s">
        <v>3016</v>
      </c>
      <c r="G1366" s="170" t="s">
        <v>4</v>
      </c>
      <c r="H1366" s="32">
        <f>SUM(H1367:H1370)</f>
        <v>1</v>
      </c>
      <c r="I1366" s="32">
        <f t="shared" ref="I1366:N1366" si="295">SUM(I1367:I1370)</f>
        <v>0</v>
      </c>
      <c r="J1366" s="32">
        <f t="shared" si="295"/>
        <v>0</v>
      </c>
      <c r="K1366" s="32">
        <f t="shared" si="295"/>
        <v>0</v>
      </c>
      <c r="L1366" s="32">
        <f t="shared" si="295"/>
        <v>1</v>
      </c>
      <c r="M1366" s="32">
        <f t="shared" si="295"/>
        <v>0</v>
      </c>
      <c r="N1366" s="32">
        <f t="shared" si="295"/>
        <v>0</v>
      </c>
      <c r="O1366" s="189">
        <v>67</v>
      </c>
      <c r="P1366" s="189"/>
    </row>
    <row r="1367" spans="1:16" x14ac:dyDescent="0.25">
      <c r="A1367" s="190"/>
      <c r="B1367" s="189"/>
      <c r="C1367" s="189"/>
      <c r="D1367" s="189"/>
      <c r="E1367" s="189"/>
      <c r="F1367" s="189"/>
      <c r="G1367" s="170" t="s">
        <v>6</v>
      </c>
      <c r="H1367" s="32">
        <f t="shared" si="287"/>
        <v>1</v>
      </c>
      <c r="I1367" s="32">
        <v>0</v>
      </c>
      <c r="J1367" s="32">
        <v>0</v>
      </c>
      <c r="K1367" s="32">
        <v>0</v>
      </c>
      <c r="L1367" s="32">
        <v>1</v>
      </c>
      <c r="M1367" s="32">
        <v>0</v>
      </c>
      <c r="N1367" s="32">
        <v>0</v>
      </c>
      <c r="O1367" s="189"/>
      <c r="P1367" s="189"/>
    </row>
    <row r="1368" spans="1:16" ht="36" x14ac:dyDescent="0.25">
      <c r="A1368" s="190"/>
      <c r="B1368" s="189"/>
      <c r="C1368" s="189"/>
      <c r="D1368" s="189"/>
      <c r="E1368" s="189"/>
      <c r="F1368" s="189"/>
      <c r="G1368" s="170" t="s">
        <v>7</v>
      </c>
      <c r="H1368" s="32">
        <f t="shared" si="287"/>
        <v>0</v>
      </c>
      <c r="I1368" s="32">
        <v>0</v>
      </c>
      <c r="J1368" s="32">
        <v>0</v>
      </c>
      <c r="K1368" s="32">
        <v>0</v>
      </c>
      <c r="L1368" s="32">
        <v>0</v>
      </c>
      <c r="M1368" s="32">
        <v>0</v>
      </c>
      <c r="N1368" s="32">
        <v>0</v>
      </c>
      <c r="O1368" s="189"/>
      <c r="P1368" s="189"/>
    </row>
    <row r="1369" spans="1:16" x14ac:dyDescent="0.25">
      <c r="A1369" s="190"/>
      <c r="B1369" s="189"/>
      <c r="C1369" s="189"/>
      <c r="D1369" s="189"/>
      <c r="E1369" s="189"/>
      <c r="F1369" s="189"/>
      <c r="G1369" s="170" t="s">
        <v>8</v>
      </c>
      <c r="H1369" s="32">
        <f t="shared" si="287"/>
        <v>0</v>
      </c>
      <c r="I1369" s="32">
        <v>0</v>
      </c>
      <c r="J1369" s="32">
        <v>0</v>
      </c>
      <c r="K1369" s="32">
        <v>0</v>
      </c>
      <c r="L1369" s="32">
        <v>0</v>
      </c>
      <c r="M1369" s="32">
        <v>0</v>
      </c>
      <c r="N1369" s="32">
        <v>0</v>
      </c>
      <c r="O1369" s="189"/>
      <c r="P1369" s="189"/>
    </row>
    <row r="1370" spans="1:16" x14ac:dyDescent="0.25">
      <c r="A1370" s="190"/>
      <c r="B1370" s="189"/>
      <c r="C1370" s="189"/>
      <c r="D1370" s="189"/>
      <c r="E1370" s="189"/>
      <c r="F1370" s="189"/>
      <c r="G1370" s="170" t="s">
        <v>3390</v>
      </c>
      <c r="H1370" s="32">
        <f t="shared" si="287"/>
        <v>0</v>
      </c>
      <c r="I1370" s="32">
        <v>0</v>
      </c>
      <c r="J1370" s="32">
        <v>0</v>
      </c>
      <c r="K1370" s="32">
        <v>0</v>
      </c>
      <c r="L1370" s="32">
        <v>0</v>
      </c>
      <c r="M1370" s="32">
        <v>0</v>
      </c>
      <c r="N1370" s="32">
        <v>0</v>
      </c>
      <c r="O1370" s="189"/>
      <c r="P1370" s="189"/>
    </row>
    <row r="1371" spans="1:16" ht="36" customHeight="1" x14ac:dyDescent="0.25">
      <c r="A1371" s="190" t="s">
        <v>3397</v>
      </c>
      <c r="B1371" s="189" t="s">
        <v>2931</v>
      </c>
      <c r="C1371" s="189" t="s">
        <v>11</v>
      </c>
      <c r="D1371" s="189">
        <v>2028</v>
      </c>
      <c r="E1371" s="189" t="s">
        <v>2983</v>
      </c>
      <c r="F1371" s="189" t="s">
        <v>3016</v>
      </c>
      <c r="G1371" s="170" t="s">
        <v>4</v>
      </c>
      <c r="H1371" s="32">
        <f>SUM(H1372:H1375)</f>
        <v>31.5</v>
      </c>
      <c r="I1371" s="32">
        <f t="shared" ref="I1371:N1371" si="296">SUM(I1372:I1375)</f>
        <v>0</v>
      </c>
      <c r="J1371" s="32">
        <f t="shared" si="296"/>
        <v>0</v>
      </c>
      <c r="K1371" s="32">
        <f t="shared" si="296"/>
        <v>0</v>
      </c>
      <c r="L1371" s="32">
        <f t="shared" si="296"/>
        <v>31.5</v>
      </c>
      <c r="M1371" s="32">
        <f t="shared" si="296"/>
        <v>0</v>
      </c>
      <c r="N1371" s="32">
        <f t="shared" si="296"/>
        <v>0</v>
      </c>
      <c r="O1371" s="189">
        <v>620</v>
      </c>
      <c r="P1371" s="189"/>
    </row>
    <row r="1372" spans="1:16" x14ac:dyDescent="0.25">
      <c r="A1372" s="190"/>
      <c r="B1372" s="189"/>
      <c r="C1372" s="189"/>
      <c r="D1372" s="189"/>
      <c r="E1372" s="189"/>
      <c r="F1372" s="189"/>
      <c r="G1372" s="170" t="s">
        <v>6</v>
      </c>
      <c r="H1372" s="32">
        <f t="shared" si="287"/>
        <v>31.2</v>
      </c>
      <c r="I1372" s="32">
        <v>0</v>
      </c>
      <c r="J1372" s="32">
        <v>0</v>
      </c>
      <c r="K1372" s="32">
        <v>0</v>
      </c>
      <c r="L1372" s="32">
        <v>31.2</v>
      </c>
      <c r="M1372" s="32">
        <v>0</v>
      </c>
      <c r="N1372" s="32">
        <v>0</v>
      </c>
      <c r="O1372" s="189"/>
      <c r="P1372" s="189"/>
    </row>
    <row r="1373" spans="1:16" ht="36" x14ac:dyDescent="0.25">
      <c r="A1373" s="190"/>
      <c r="B1373" s="189"/>
      <c r="C1373" s="189"/>
      <c r="D1373" s="189"/>
      <c r="E1373" s="189"/>
      <c r="F1373" s="189"/>
      <c r="G1373" s="170" t="s">
        <v>7</v>
      </c>
      <c r="H1373" s="32">
        <f t="shared" si="287"/>
        <v>0.3</v>
      </c>
      <c r="I1373" s="32">
        <v>0</v>
      </c>
      <c r="J1373" s="32">
        <v>0</v>
      </c>
      <c r="K1373" s="32">
        <v>0</v>
      </c>
      <c r="L1373" s="32">
        <v>0.3</v>
      </c>
      <c r="M1373" s="32">
        <v>0</v>
      </c>
      <c r="N1373" s="32">
        <v>0</v>
      </c>
      <c r="O1373" s="189"/>
      <c r="P1373" s="189"/>
    </row>
    <row r="1374" spans="1:16" x14ac:dyDescent="0.25">
      <c r="A1374" s="190"/>
      <c r="B1374" s="189"/>
      <c r="C1374" s="189"/>
      <c r="D1374" s="189"/>
      <c r="E1374" s="189"/>
      <c r="F1374" s="189"/>
      <c r="G1374" s="170" t="s">
        <v>8</v>
      </c>
      <c r="H1374" s="32">
        <f t="shared" si="287"/>
        <v>0</v>
      </c>
      <c r="I1374" s="32">
        <v>0</v>
      </c>
      <c r="J1374" s="32">
        <v>0</v>
      </c>
      <c r="K1374" s="32">
        <v>0</v>
      </c>
      <c r="L1374" s="32">
        <v>0</v>
      </c>
      <c r="M1374" s="32">
        <v>0</v>
      </c>
      <c r="N1374" s="32">
        <v>0</v>
      </c>
      <c r="O1374" s="189"/>
      <c r="P1374" s="189"/>
    </row>
    <row r="1375" spans="1:16" ht="24" x14ac:dyDescent="0.25">
      <c r="A1375" s="190"/>
      <c r="B1375" s="189"/>
      <c r="C1375" s="189"/>
      <c r="D1375" s="189"/>
      <c r="E1375" s="189"/>
      <c r="F1375" s="189"/>
      <c r="G1375" s="170" t="s">
        <v>9</v>
      </c>
      <c r="H1375" s="32">
        <f t="shared" si="287"/>
        <v>0</v>
      </c>
      <c r="I1375" s="32">
        <v>0</v>
      </c>
      <c r="J1375" s="32">
        <v>0</v>
      </c>
      <c r="K1375" s="32">
        <v>0</v>
      </c>
      <c r="L1375" s="32">
        <v>0</v>
      </c>
      <c r="M1375" s="32">
        <v>0</v>
      </c>
      <c r="N1375" s="32">
        <v>0</v>
      </c>
      <c r="O1375" s="189"/>
      <c r="P1375" s="189"/>
    </row>
    <row r="1376" spans="1:16" ht="36" customHeight="1" x14ac:dyDescent="0.25">
      <c r="A1376" s="423" t="s">
        <v>4161</v>
      </c>
      <c r="B1376" s="189" t="s">
        <v>2931</v>
      </c>
      <c r="C1376" s="189" t="s">
        <v>11</v>
      </c>
      <c r="D1376" s="189">
        <v>2028</v>
      </c>
      <c r="E1376" s="189" t="s">
        <v>3398</v>
      </c>
      <c r="F1376" s="189" t="s">
        <v>3392</v>
      </c>
      <c r="G1376" s="170" t="s">
        <v>4</v>
      </c>
      <c r="H1376" s="32">
        <f>SUM(H1377:H1380)</f>
        <v>2</v>
      </c>
      <c r="I1376" s="32">
        <f t="shared" ref="I1376:N1376" si="297">SUM(I1377:I1380)</f>
        <v>0</v>
      </c>
      <c r="J1376" s="32">
        <f t="shared" si="297"/>
        <v>0</v>
      </c>
      <c r="K1376" s="32">
        <f t="shared" si="297"/>
        <v>0</v>
      </c>
      <c r="L1376" s="32">
        <f t="shared" si="297"/>
        <v>2</v>
      </c>
      <c r="M1376" s="32">
        <f t="shared" si="297"/>
        <v>0</v>
      </c>
      <c r="N1376" s="32">
        <f t="shared" si="297"/>
        <v>0</v>
      </c>
      <c r="O1376" s="189">
        <v>899</v>
      </c>
      <c r="P1376" s="189"/>
    </row>
    <row r="1377" spans="1:16" x14ac:dyDescent="0.25">
      <c r="A1377" s="424"/>
      <c r="B1377" s="189"/>
      <c r="C1377" s="189"/>
      <c r="D1377" s="189"/>
      <c r="E1377" s="189"/>
      <c r="F1377" s="189"/>
      <c r="G1377" s="170" t="s">
        <v>6</v>
      </c>
      <c r="H1377" s="32">
        <f t="shared" si="287"/>
        <v>0</v>
      </c>
      <c r="I1377" s="32">
        <v>0</v>
      </c>
      <c r="J1377" s="32">
        <v>0</v>
      </c>
      <c r="K1377" s="32">
        <v>0</v>
      </c>
      <c r="L1377" s="32">
        <v>0</v>
      </c>
      <c r="M1377" s="32">
        <v>0</v>
      </c>
      <c r="N1377" s="32">
        <v>0</v>
      </c>
      <c r="O1377" s="189"/>
      <c r="P1377" s="189"/>
    </row>
    <row r="1378" spans="1:16" ht="36" x14ac:dyDescent="0.25">
      <c r="A1378" s="424"/>
      <c r="B1378" s="189"/>
      <c r="C1378" s="189"/>
      <c r="D1378" s="189"/>
      <c r="E1378" s="189"/>
      <c r="F1378" s="189"/>
      <c r="G1378" s="170" t="s">
        <v>7</v>
      </c>
      <c r="H1378" s="32">
        <f t="shared" si="287"/>
        <v>1.8</v>
      </c>
      <c r="I1378" s="32">
        <v>0</v>
      </c>
      <c r="J1378" s="32">
        <v>0</v>
      </c>
      <c r="K1378" s="32">
        <v>0</v>
      </c>
      <c r="L1378" s="32">
        <v>1.8</v>
      </c>
      <c r="M1378" s="32">
        <v>0</v>
      </c>
      <c r="N1378" s="32">
        <v>0</v>
      </c>
      <c r="O1378" s="189"/>
      <c r="P1378" s="189"/>
    </row>
    <row r="1379" spans="1:16" x14ac:dyDescent="0.25">
      <c r="A1379" s="424"/>
      <c r="B1379" s="189"/>
      <c r="C1379" s="189"/>
      <c r="D1379" s="189"/>
      <c r="E1379" s="189"/>
      <c r="F1379" s="189"/>
      <c r="G1379" s="170" t="s">
        <v>8</v>
      </c>
      <c r="H1379" s="32">
        <f t="shared" si="287"/>
        <v>0.2</v>
      </c>
      <c r="I1379" s="32">
        <v>0</v>
      </c>
      <c r="J1379" s="32">
        <v>0</v>
      </c>
      <c r="K1379" s="32">
        <v>0</v>
      </c>
      <c r="L1379" s="32">
        <v>0.2</v>
      </c>
      <c r="M1379" s="32">
        <v>0</v>
      </c>
      <c r="N1379" s="32">
        <v>0</v>
      </c>
      <c r="O1379" s="189"/>
      <c r="P1379" s="189"/>
    </row>
    <row r="1380" spans="1:16" ht="24" x14ac:dyDescent="0.25">
      <c r="A1380" s="425"/>
      <c r="B1380" s="189"/>
      <c r="C1380" s="189"/>
      <c r="D1380" s="189"/>
      <c r="E1380" s="189"/>
      <c r="F1380" s="189"/>
      <c r="G1380" s="170" t="s">
        <v>9</v>
      </c>
      <c r="H1380" s="32">
        <f t="shared" si="287"/>
        <v>0</v>
      </c>
      <c r="I1380" s="32">
        <v>0</v>
      </c>
      <c r="J1380" s="32">
        <v>0</v>
      </c>
      <c r="K1380" s="32">
        <v>0</v>
      </c>
      <c r="L1380" s="32">
        <v>0</v>
      </c>
      <c r="M1380" s="32">
        <v>0</v>
      </c>
      <c r="N1380" s="32">
        <v>0</v>
      </c>
      <c r="O1380" s="189"/>
      <c r="P1380" s="189"/>
    </row>
    <row r="1381" spans="1:16" ht="36" customHeight="1" x14ac:dyDescent="0.25">
      <c r="A1381" s="190" t="s">
        <v>3399</v>
      </c>
      <c r="B1381" s="189" t="s">
        <v>2931</v>
      </c>
      <c r="C1381" s="189" t="s">
        <v>11</v>
      </c>
      <c r="D1381" s="189">
        <v>2029</v>
      </c>
      <c r="E1381" s="189" t="s">
        <v>3282</v>
      </c>
      <c r="F1381" s="189" t="s">
        <v>3016</v>
      </c>
      <c r="G1381" s="170" t="s">
        <v>4</v>
      </c>
      <c r="H1381" s="32">
        <f>SUM(H1382:H1385)</f>
        <v>11.4</v>
      </c>
      <c r="I1381" s="32">
        <f t="shared" ref="I1381:N1381" si="298">SUM(I1382:I1385)</f>
        <v>0</v>
      </c>
      <c r="J1381" s="32">
        <f t="shared" si="298"/>
        <v>0</v>
      </c>
      <c r="K1381" s="32">
        <f t="shared" si="298"/>
        <v>0</v>
      </c>
      <c r="L1381" s="32">
        <f t="shared" si="298"/>
        <v>0</v>
      </c>
      <c r="M1381" s="32">
        <f t="shared" si="298"/>
        <v>11.4</v>
      </c>
      <c r="N1381" s="32">
        <f t="shared" si="298"/>
        <v>0</v>
      </c>
      <c r="O1381" s="189">
        <v>280</v>
      </c>
      <c r="P1381" s="189"/>
    </row>
    <row r="1382" spans="1:16" x14ac:dyDescent="0.25">
      <c r="A1382" s="190"/>
      <c r="B1382" s="189"/>
      <c r="C1382" s="189"/>
      <c r="D1382" s="189"/>
      <c r="E1382" s="189"/>
      <c r="F1382" s="189"/>
      <c r="G1382" s="170" t="s">
        <v>6</v>
      </c>
      <c r="H1382" s="32">
        <f t="shared" si="287"/>
        <v>11.3</v>
      </c>
      <c r="I1382" s="32">
        <v>0</v>
      </c>
      <c r="J1382" s="32">
        <v>0</v>
      </c>
      <c r="K1382" s="32">
        <v>0</v>
      </c>
      <c r="L1382" s="32">
        <v>0</v>
      </c>
      <c r="M1382" s="32">
        <v>11.3</v>
      </c>
      <c r="N1382" s="32">
        <v>0</v>
      </c>
      <c r="O1382" s="189"/>
      <c r="P1382" s="189"/>
    </row>
    <row r="1383" spans="1:16" ht="36" x14ac:dyDescent="0.25">
      <c r="A1383" s="190"/>
      <c r="B1383" s="189"/>
      <c r="C1383" s="189"/>
      <c r="D1383" s="189"/>
      <c r="E1383" s="189"/>
      <c r="F1383" s="189"/>
      <c r="G1383" s="170" t="s">
        <v>7</v>
      </c>
      <c r="H1383" s="32">
        <f t="shared" si="287"/>
        <v>0.1</v>
      </c>
      <c r="I1383" s="32">
        <v>0</v>
      </c>
      <c r="J1383" s="32">
        <v>0</v>
      </c>
      <c r="K1383" s="32">
        <v>0</v>
      </c>
      <c r="L1383" s="32">
        <v>0</v>
      </c>
      <c r="M1383" s="32">
        <v>0.1</v>
      </c>
      <c r="N1383" s="32">
        <v>0</v>
      </c>
      <c r="O1383" s="189"/>
      <c r="P1383" s="189"/>
    </row>
    <row r="1384" spans="1:16" x14ac:dyDescent="0.25">
      <c r="A1384" s="190"/>
      <c r="B1384" s="189"/>
      <c r="C1384" s="189"/>
      <c r="D1384" s="189"/>
      <c r="E1384" s="189"/>
      <c r="F1384" s="189"/>
      <c r="G1384" s="170" t="s">
        <v>8</v>
      </c>
      <c r="H1384" s="32">
        <f t="shared" si="287"/>
        <v>0</v>
      </c>
      <c r="I1384" s="32">
        <v>0</v>
      </c>
      <c r="J1384" s="32">
        <v>0</v>
      </c>
      <c r="K1384" s="32">
        <v>0</v>
      </c>
      <c r="L1384" s="32">
        <v>0</v>
      </c>
      <c r="M1384" s="32">
        <v>0</v>
      </c>
      <c r="N1384" s="32">
        <v>0</v>
      </c>
      <c r="O1384" s="189"/>
      <c r="P1384" s="189"/>
    </row>
    <row r="1385" spans="1:16" x14ac:dyDescent="0.25">
      <c r="A1385" s="190"/>
      <c r="B1385" s="189"/>
      <c r="C1385" s="189"/>
      <c r="D1385" s="189"/>
      <c r="E1385" s="189"/>
      <c r="F1385" s="189"/>
      <c r="G1385" s="170" t="s">
        <v>3390</v>
      </c>
      <c r="H1385" s="32">
        <f t="shared" si="287"/>
        <v>0</v>
      </c>
      <c r="I1385" s="32">
        <v>0</v>
      </c>
      <c r="J1385" s="32">
        <v>0</v>
      </c>
      <c r="K1385" s="32">
        <v>0</v>
      </c>
      <c r="L1385" s="32">
        <v>0</v>
      </c>
      <c r="M1385" s="32">
        <v>0</v>
      </c>
      <c r="N1385" s="32">
        <v>0</v>
      </c>
      <c r="O1385" s="189"/>
      <c r="P1385" s="189"/>
    </row>
    <row r="1386" spans="1:16" ht="36" customHeight="1" x14ac:dyDescent="0.25">
      <c r="A1386" s="190" t="s">
        <v>3400</v>
      </c>
      <c r="B1386" s="189" t="s">
        <v>2931</v>
      </c>
      <c r="C1386" s="189" t="s">
        <v>11</v>
      </c>
      <c r="D1386" s="189">
        <v>2029</v>
      </c>
      <c r="E1386" s="189" t="s">
        <v>3194</v>
      </c>
      <c r="F1386" s="189" t="s">
        <v>3016</v>
      </c>
      <c r="G1386" s="170" t="s">
        <v>4</v>
      </c>
      <c r="H1386" s="32">
        <f>SUM(H1387:H1390)</f>
        <v>8</v>
      </c>
      <c r="I1386" s="32">
        <f t="shared" ref="I1386:N1386" si="299">SUM(I1387:I1390)</f>
        <v>0</v>
      </c>
      <c r="J1386" s="32">
        <f t="shared" si="299"/>
        <v>0</v>
      </c>
      <c r="K1386" s="32">
        <f t="shared" si="299"/>
        <v>0</v>
      </c>
      <c r="L1386" s="32">
        <f t="shared" si="299"/>
        <v>0</v>
      </c>
      <c r="M1386" s="32">
        <f t="shared" si="299"/>
        <v>8</v>
      </c>
      <c r="N1386" s="32">
        <f t="shared" si="299"/>
        <v>0</v>
      </c>
      <c r="O1386" s="189">
        <v>492</v>
      </c>
      <c r="P1386" s="189"/>
    </row>
    <row r="1387" spans="1:16" x14ac:dyDescent="0.25">
      <c r="A1387" s="190"/>
      <c r="B1387" s="189"/>
      <c r="C1387" s="189"/>
      <c r="D1387" s="189"/>
      <c r="E1387" s="189"/>
      <c r="F1387" s="189"/>
      <c r="G1387" s="170" t="s">
        <v>6</v>
      </c>
      <c r="H1387" s="32">
        <f t="shared" ref="H1387:H1440" si="300">SUM(I1387:N1387)</f>
        <v>7.9</v>
      </c>
      <c r="I1387" s="32">
        <v>0</v>
      </c>
      <c r="J1387" s="32">
        <v>0</v>
      </c>
      <c r="K1387" s="32">
        <v>0</v>
      </c>
      <c r="L1387" s="32">
        <v>0</v>
      </c>
      <c r="M1387" s="32">
        <v>7.9</v>
      </c>
      <c r="N1387" s="32">
        <v>0</v>
      </c>
      <c r="O1387" s="189"/>
      <c r="P1387" s="189"/>
    </row>
    <row r="1388" spans="1:16" ht="36" x14ac:dyDescent="0.25">
      <c r="A1388" s="190"/>
      <c r="B1388" s="189"/>
      <c r="C1388" s="189"/>
      <c r="D1388" s="189"/>
      <c r="E1388" s="189"/>
      <c r="F1388" s="189"/>
      <c r="G1388" s="170" t="s">
        <v>7</v>
      </c>
      <c r="H1388" s="32">
        <f t="shared" si="300"/>
        <v>0.1</v>
      </c>
      <c r="I1388" s="32">
        <v>0</v>
      </c>
      <c r="J1388" s="32">
        <v>0</v>
      </c>
      <c r="K1388" s="32">
        <v>0</v>
      </c>
      <c r="L1388" s="32">
        <v>0</v>
      </c>
      <c r="M1388" s="32">
        <v>0.1</v>
      </c>
      <c r="N1388" s="32">
        <v>0</v>
      </c>
      <c r="O1388" s="189"/>
      <c r="P1388" s="189"/>
    </row>
    <row r="1389" spans="1:16" x14ac:dyDescent="0.25">
      <c r="A1389" s="190"/>
      <c r="B1389" s="189"/>
      <c r="C1389" s="189"/>
      <c r="D1389" s="189"/>
      <c r="E1389" s="189"/>
      <c r="F1389" s="189"/>
      <c r="G1389" s="170" t="s">
        <v>8</v>
      </c>
      <c r="H1389" s="32">
        <f t="shared" si="300"/>
        <v>0</v>
      </c>
      <c r="I1389" s="32">
        <v>0</v>
      </c>
      <c r="J1389" s="32">
        <v>0</v>
      </c>
      <c r="K1389" s="32">
        <v>0</v>
      </c>
      <c r="L1389" s="32">
        <v>0</v>
      </c>
      <c r="M1389" s="32">
        <v>0</v>
      </c>
      <c r="N1389" s="32">
        <v>0</v>
      </c>
      <c r="O1389" s="189"/>
      <c r="P1389" s="189"/>
    </row>
    <row r="1390" spans="1:16" ht="24" x14ac:dyDescent="0.25">
      <c r="A1390" s="190"/>
      <c r="B1390" s="189"/>
      <c r="C1390" s="189"/>
      <c r="D1390" s="189"/>
      <c r="E1390" s="189"/>
      <c r="F1390" s="189"/>
      <c r="G1390" s="170" t="s">
        <v>9</v>
      </c>
      <c r="H1390" s="32">
        <f t="shared" si="300"/>
        <v>0</v>
      </c>
      <c r="I1390" s="32">
        <v>0</v>
      </c>
      <c r="J1390" s="32">
        <v>0</v>
      </c>
      <c r="K1390" s="32">
        <v>0</v>
      </c>
      <c r="L1390" s="32">
        <v>0</v>
      </c>
      <c r="M1390" s="32">
        <v>0</v>
      </c>
      <c r="N1390" s="32">
        <v>0</v>
      </c>
      <c r="O1390" s="189"/>
      <c r="P1390" s="189"/>
    </row>
    <row r="1391" spans="1:16" ht="36.75" customHeight="1" x14ac:dyDescent="0.25">
      <c r="A1391" s="190" t="s">
        <v>3401</v>
      </c>
      <c r="B1391" s="189" t="s">
        <v>2931</v>
      </c>
      <c r="C1391" s="189" t="s">
        <v>11</v>
      </c>
      <c r="D1391" s="189">
        <v>2029</v>
      </c>
      <c r="E1391" s="189" t="s">
        <v>3402</v>
      </c>
      <c r="F1391" s="189" t="s">
        <v>3403</v>
      </c>
      <c r="G1391" s="170" t="s">
        <v>4</v>
      </c>
      <c r="H1391" s="32">
        <f>SUM(H1392:H1395)</f>
        <v>2.5</v>
      </c>
      <c r="I1391" s="32">
        <f t="shared" ref="I1391:N1391" si="301">SUM(I1392:I1395)</f>
        <v>0</v>
      </c>
      <c r="J1391" s="32">
        <f t="shared" si="301"/>
        <v>0</v>
      </c>
      <c r="K1391" s="32">
        <f t="shared" si="301"/>
        <v>0</v>
      </c>
      <c r="L1391" s="32">
        <f t="shared" si="301"/>
        <v>0</v>
      </c>
      <c r="M1391" s="32">
        <f t="shared" si="301"/>
        <v>2.5</v>
      </c>
      <c r="N1391" s="32">
        <f t="shared" si="301"/>
        <v>0</v>
      </c>
      <c r="O1391" s="189">
        <v>1001</v>
      </c>
      <c r="P1391" s="189"/>
    </row>
    <row r="1392" spans="1:16" x14ac:dyDescent="0.25">
      <c r="A1392" s="190"/>
      <c r="B1392" s="189"/>
      <c r="C1392" s="189"/>
      <c r="D1392" s="189"/>
      <c r="E1392" s="189"/>
      <c r="F1392" s="189"/>
      <c r="G1392" s="170" t="s">
        <v>6</v>
      </c>
      <c r="H1392" s="32">
        <f t="shared" si="300"/>
        <v>0</v>
      </c>
      <c r="I1392" s="32">
        <v>0</v>
      </c>
      <c r="J1392" s="32">
        <v>0</v>
      </c>
      <c r="K1392" s="32">
        <v>0</v>
      </c>
      <c r="L1392" s="32">
        <v>0</v>
      </c>
      <c r="M1392" s="32">
        <v>0</v>
      </c>
      <c r="N1392" s="32">
        <v>0</v>
      </c>
      <c r="O1392" s="189"/>
      <c r="P1392" s="189"/>
    </row>
    <row r="1393" spans="1:16" ht="36" x14ac:dyDescent="0.25">
      <c r="A1393" s="190"/>
      <c r="B1393" s="189"/>
      <c r="C1393" s="189"/>
      <c r="D1393" s="189"/>
      <c r="E1393" s="189"/>
      <c r="F1393" s="189"/>
      <c r="G1393" s="170" t="s">
        <v>7</v>
      </c>
      <c r="H1393" s="32">
        <f t="shared" si="300"/>
        <v>2.2999999999999998</v>
      </c>
      <c r="I1393" s="32">
        <v>0</v>
      </c>
      <c r="J1393" s="32">
        <v>0</v>
      </c>
      <c r="K1393" s="32">
        <v>0</v>
      </c>
      <c r="L1393" s="32">
        <v>0</v>
      </c>
      <c r="M1393" s="32">
        <v>2.2999999999999998</v>
      </c>
      <c r="N1393" s="32">
        <v>0</v>
      </c>
      <c r="O1393" s="189"/>
      <c r="P1393" s="189"/>
    </row>
    <row r="1394" spans="1:16" x14ac:dyDescent="0.25">
      <c r="A1394" s="190"/>
      <c r="B1394" s="189"/>
      <c r="C1394" s="189"/>
      <c r="D1394" s="189"/>
      <c r="E1394" s="189"/>
      <c r="F1394" s="189"/>
      <c r="G1394" s="170" t="s">
        <v>8</v>
      </c>
      <c r="H1394" s="32">
        <f t="shared" si="300"/>
        <v>0.2</v>
      </c>
      <c r="I1394" s="32">
        <v>0</v>
      </c>
      <c r="J1394" s="32">
        <v>0</v>
      </c>
      <c r="K1394" s="32">
        <v>0</v>
      </c>
      <c r="L1394" s="32">
        <v>0</v>
      </c>
      <c r="M1394" s="32">
        <v>0.2</v>
      </c>
      <c r="N1394" s="32">
        <v>0</v>
      </c>
      <c r="O1394" s="189"/>
      <c r="P1394" s="189"/>
    </row>
    <row r="1395" spans="1:16" ht="24" x14ac:dyDescent="0.25">
      <c r="A1395" s="190"/>
      <c r="B1395" s="189"/>
      <c r="C1395" s="189"/>
      <c r="D1395" s="189"/>
      <c r="E1395" s="189"/>
      <c r="F1395" s="189"/>
      <c r="G1395" s="170" t="s">
        <v>9</v>
      </c>
      <c r="H1395" s="32">
        <f t="shared" si="300"/>
        <v>0</v>
      </c>
      <c r="I1395" s="32">
        <v>0</v>
      </c>
      <c r="J1395" s="32">
        <v>0</v>
      </c>
      <c r="K1395" s="32">
        <v>0</v>
      </c>
      <c r="L1395" s="32">
        <v>0</v>
      </c>
      <c r="M1395" s="32">
        <v>0</v>
      </c>
      <c r="N1395" s="32">
        <v>0</v>
      </c>
      <c r="O1395" s="189"/>
      <c r="P1395" s="189"/>
    </row>
    <row r="1396" spans="1:16" ht="34.5" customHeight="1" x14ac:dyDescent="0.25">
      <c r="A1396" s="423" t="s">
        <v>4162</v>
      </c>
      <c r="B1396" s="189" t="s">
        <v>2931</v>
      </c>
      <c r="C1396" s="189" t="s">
        <v>11</v>
      </c>
      <c r="D1396" s="189">
        <v>2030</v>
      </c>
      <c r="E1396" s="189" t="s">
        <v>3210</v>
      </c>
      <c r="F1396" s="189" t="s">
        <v>3404</v>
      </c>
      <c r="G1396" s="170" t="s">
        <v>4</v>
      </c>
      <c r="H1396" s="32">
        <f>SUM(H1397:H1400)</f>
        <v>69.999999999999986</v>
      </c>
      <c r="I1396" s="32">
        <f t="shared" ref="I1396:N1396" si="302">SUM(I1397:I1400)</f>
        <v>0</v>
      </c>
      <c r="J1396" s="32">
        <f t="shared" si="302"/>
        <v>0</v>
      </c>
      <c r="K1396" s="32">
        <f t="shared" si="302"/>
        <v>0</v>
      </c>
      <c r="L1396" s="32">
        <f t="shared" si="302"/>
        <v>0</v>
      </c>
      <c r="M1396" s="32">
        <f t="shared" si="302"/>
        <v>0</v>
      </c>
      <c r="N1396" s="32">
        <f t="shared" si="302"/>
        <v>69.999999999999986</v>
      </c>
      <c r="O1396" s="189">
        <v>15000</v>
      </c>
      <c r="P1396" s="189"/>
    </row>
    <row r="1397" spans="1:16" x14ac:dyDescent="0.25">
      <c r="A1397" s="424"/>
      <c r="B1397" s="189"/>
      <c r="C1397" s="189"/>
      <c r="D1397" s="189"/>
      <c r="E1397" s="189"/>
      <c r="F1397" s="189"/>
      <c r="G1397" s="170" t="s">
        <v>6</v>
      </c>
      <c r="H1397" s="32">
        <f t="shared" si="300"/>
        <v>69.3</v>
      </c>
      <c r="I1397" s="32">
        <v>0</v>
      </c>
      <c r="J1397" s="32">
        <v>0</v>
      </c>
      <c r="K1397" s="32">
        <v>0</v>
      </c>
      <c r="L1397" s="32">
        <v>0</v>
      </c>
      <c r="M1397" s="32">
        <v>0</v>
      </c>
      <c r="N1397" s="32">
        <v>69.3</v>
      </c>
      <c r="O1397" s="189"/>
      <c r="P1397" s="189"/>
    </row>
    <row r="1398" spans="1:16" ht="36" x14ac:dyDescent="0.25">
      <c r="A1398" s="424"/>
      <c r="B1398" s="189"/>
      <c r="C1398" s="189"/>
      <c r="D1398" s="189"/>
      <c r="E1398" s="189"/>
      <c r="F1398" s="189"/>
      <c r="G1398" s="170" t="s">
        <v>7</v>
      </c>
      <c r="H1398" s="32">
        <f t="shared" si="300"/>
        <v>0.6</v>
      </c>
      <c r="I1398" s="32">
        <v>0</v>
      </c>
      <c r="J1398" s="32">
        <v>0</v>
      </c>
      <c r="K1398" s="32">
        <v>0</v>
      </c>
      <c r="L1398" s="32">
        <v>0</v>
      </c>
      <c r="M1398" s="32">
        <v>0</v>
      </c>
      <c r="N1398" s="32">
        <v>0.6</v>
      </c>
      <c r="O1398" s="189"/>
      <c r="P1398" s="189"/>
    </row>
    <row r="1399" spans="1:16" x14ac:dyDescent="0.25">
      <c r="A1399" s="424"/>
      <c r="B1399" s="189"/>
      <c r="C1399" s="189"/>
      <c r="D1399" s="189"/>
      <c r="E1399" s="189"/>
      <c r="F1399" s="189"/>
      <c r="G1399" s="170" t="s">
        <v>8</v>
      </c>
      <c r="H1399" s="32">
        <f t="shared" si="300"/>
        <v>0.1</v>
      </c>
      <c r="I1399" s="32">
        <v>0</v>
      </c>
      <c r="J1399" s="32">
        <v>0</v>
      </c>
      <c r="K1399" s="32">
        <v>0</v>
      </c>
      <c r="L1399" s="32">
        <v>0</v>
      </c>
      <c r="M1399" s="32">
        <v>0</v>
      </c>
      <c r="N1399" s="32">
        <v>0.1</v>
      </c>
      <c r="O1399" s="189"/>
      <c r="P1399" s="189"/>
    </row>
    <row r="1400" spans="1:16" ht="24" x14ac:dyDescent="0.25">
      <c r="A1400" s="425"/>
      <c r="B1400" s="189"/>
      <c r="C1400" s="189"/>
      <c r="D1400" s="189"/>
      <c r="E1400" s="189"/>
      <c r="F1400" s="189"/>
      <c r="G1400" s="170" t="s">
        <v>9</v>
      </c>
      <c r="H1400" s="32">
        <f t="shared" si="300"/>
        <v>0</v>
      </c>
      <c r="I1400" s="32">
        <v>0</v>
      </c>
      <c r="J1400" s="32">
        <v>0</v>
      </c>
      <c r="K1400" s="32">
        <v>0</v>
      </c>
      <c r="L1400" s="32">
        <v>0</v>
      </c>
      <c r="M1400" s="32">
        <v>0</v>
      </c>
      <c r="N1400" s="32">
        <v>0</v>
      </c>
      <c r="O1400" s="189"/>
      <c r="P1400" s="189"/>
    </row>
    <row r="1401" spans="1:16" ht="36" customHeight="1" x14ac:dyDescent="0.25">
      <c r="A1401" s="190" t="s">
        <v>3405</v>
      </c>
      <c r="B1401" s="189" t="s">
        <v>2931</v>
      </c>
      <c r="C1401" s="189" t="s">
        <v>11</v>
      </c>
      <c r="D1401" s="189">
        <v>2030</v>
      </c>
      <c r="E1401" s="189" t="s">
        <v>2732</v>
      </c>
      <c r="F1401" s="189" t="s">
        <v>3382</v>
      </c>
      <c r="G1401" s="170" t="s">
        <v>4</v>
      </c>
      <c r="H1401" s="32">
        <f>SUM(H1402:H1405)</f>
        <v>4.9000000000000004</v>
      </c>
      <c r="I1401" s="32">
        <f t="shared" ref="I1401:N1401" si="303">SUM(I1402:I1405)</f>
        <v>0</v>
      </c>
      <c r="J1401" s="32">
        <f t="shared" si="303"/>
        <v>0</v>
      </c>
      <c r="K1401" s="32">
        <f t="shared" si="303"/>
        <v>0</v>
      </c>
      <c r="L1401" s="32">
        <f t="shared" si="303"/>
        <v>0</v>
      </c>
      <c r="M1401" s="32">
        <f t="shared" si="303"/>
        <v>0</v>
      </c>
      <c r="N1401" s="32">
        <f t="shared" si="303"/>
        <v>4.9000000000000004</v>
      </c>
      <c r="O1401" s="189">
        <v>284</v>
      </c>
      <c r="P1401" s="189"/>
    </row>
    <row r="1402" spans="1:16" x14ac:dyDescent="0.25">
      <c r="A1402" s="190"/>
      <c r="B1402" s="189"/>
      <c r="C1402" s="189"/>
      <c r="D1402" s="189"/>
      <c r="E1402" s="189"/>
      <c r="F1402" s="189"/>
      <c r="G1402" s="170" t="s">
        <v>6</v>
      </c>
      <c r="H1402" s="32">
        <f t="shared" si="300"/>
        <v>4.9000000000000004</v>
      </c>
      <c r="I1402" s="32">
        <v>0</v>
      </c>
      <c r="J1402" s="32">
        <v>0</v>
      </c>
      <c r="K1402" s="32">
        <v>0</v>
      </c>
      <c r="L1402" s="32">
        <v>0</v>
      </c>
      <c r="M1402" s="32">
        <v>0</v>
      </c>
      <c r="N1402" s="32">
        <v>4.9000000000000004</v>
      </c>
      <c r="O1402" s="189"/>
      <c r="P1402" s="189"/>
    </row>
    <row r="1403" spans="1:16" ht="36" x14ac:dyDescent="0.25">
      <c r="A1403" s="190"/>
      <c r="B1403" s="189"/>
      <c r="C1403" s="189"/>
      <c r="D1403" s="189"/>
      <c r="E1403" s="189"/>
      <c r="F1403" s="189"/>
      <c r="G1403" s="170" t="s">
        <v>7</v>
      </c>
      <c r="H1403" s="32">
        <f t="shared" si="300"/>
        <v>0</v>
      </c>
      <c r="I1403" s="32">
        <v>0</v>
      </c>
      <c r="J1403" s="32">
        <v>0</v>
      </c>
      <c r="K1403" s="32">
        <v>0</v>
      </c>
      <c r="L1403" s="32">
        <v>0</v>
      </c>
      <c r="M1403" s="32">
        <v>0</v>
      </c>
      <c r="N1403" s="32">
        <v>0</v>
      </c>
      <c r="O1403" s="189"/>
      <c r="P1403" s="189"/>
    </row>
    <row r="1404" spans="1:16" x14ac:dyDescent="0.25">
      <c r="A1404" s="190"/>
      <c r="B1404" s="189"/>
      <c r="C1404" s="189"/>
      <c r="D1404" s="189"/>
      <c r="E1404" s="189"/>
      <c r="F1404" s="189"/>
      <c r="G1404" s="170" t="s">
        <v>8</v>
      </c>
      <c r="H1404" s="32">
        <f t="shared" si="300"/>
        <v>0</v>
      </c>
      <c r="I1404" s="32">
        <v>0</v>
      </c>
      <c r="J1404" s="32">
        <v>0</v>
      </c>
      <c r="K1404" s="32">
        <v>0</v>
      </c>
      <c r="L1404" s="32">
        <v>0</v>
      </c>
      <c r="M1404" s="32">
        <v>0</v>
      </c>
      <c r="N1404" s="32">
        <v>0</v>
      </c>
      <c r="O1404" s="189"/>
      <c r="P1404" s="189"/>
    </row>
    <row r="1405" spans="1:16" ht="24" x14ac:dyDescent="0.25">
      <c r="A1405" s="190"/>
      <c r="B1405" s="189"/>
      <c r="C1405" s="189"/>
      <c r="D1405" s="189"/>
      <c r="E1405" s="189"/>
      <c r="F1405" s="189"/>
      <c r="G1405" s="170" t="s">
        <v>9</v>
      </c>
      <c r="H1405" s="32">
        <f t="shared" si="300"/>
        <v>0</v>
      </c>
      <c r="I1405" s="32">
        <v>0</v>
      </c>
      <c r="J1405" s="32">
        <v>0</v>
      </c>
      <c r="K1405" s="32">
        <v>0</v>
      </c>
      <c r="L1405" s="32">
        <v>0</v>
      </c>
      <c r="M1405" s="32">
        <v>0</v>
      </c>
      <c r="N1405" s="32">
        <v>0</v>
      </c>
      <c r="O1405" s="189"/>
      <c r="P1405" s="189"/>
    </row>
    <row r="1406" spans="1:16" ht="36" customHeight="1" x14ac:dyDescent="0.25">
      <c r="A1406" s="190" t="s">
        <v>3406</v>
      </c>
      <c r="B1406" s="189" t="s">
        <v>2931</v>
      </c>
      <c r="C1406" s="189" t="s">
        <v>11</v>
      </c>
      <c r="D1406" s="189">
        <v>2030</v>
      </c>
      <c r="E1406" s="189" t="s">
        <v>3388</v>
      </c>
      <c r="F1406" s="189" t="s">
        <v>3407</v>
      </c>
      <c r="G1406" s="170" t="s">
        <v>4</v>
      </c>
      <c r="H1406" s="32">
        <f>SUM(H1407:H1410)</f>
        <v>2</v>
      </c>
      <c r="I1406" s="32">
        <f t="shared" ref="I1406:N1406" si="304">SUM(I1407:I1410)</f>
        <v>0</v>
      </c>
      <c r="J1406" s="32">
        <f t="shared" si="304"/>
        <v>0</v>
      </c>
      <c r="K1406" s="32">
        <f t="shared" si="304"/>
        <v>0</v>
      </c>
      <c r="L1406" s="32">
        <f t="shared" si="304"/>
        <v>0</v>
      </c>
      <c r="M1406" s="32">
        <f t="shared" si="304"/>
        <v>0</v>
      </c>
      <c r="N1406" s="32">
        <f t="shared" si="304"/>
        <v>2</v>
      </c>
      <c r="O1406" s="189">
        <v>356</v>
      </c>
      <c r="P1406" s="189"/>
    </row>
    <row r="1407" spans="1:16" x14ac:dyDescent="0.25">
      <c r="A1407" s="190"/>
      <c r="B1407" s="189"/>
      <c r="C1407" s="189"/>
      <c r="D1407" s="189"/>
      <c r="E1407" s="189"/>
      <c r="F1407" s="189"/>
      <c r="G1407" s="170" t="s">
        <v>6</v>
      </c>
      <c r="H1407" s="32">
        <f t="shared" si="300"/>
        <v>0</v>
      </c>
      <c r="I1407" s="32">
        <v>0</v>
      </c>
      <c r="J1407" s="32">
        <v>0</v>
      </c>
      <c r="K1407" s="32">
        <v>0</v>
      </c>
      <c r="L1407" s="32">
        <v>0</v>
      </c>
      <c r="M1407" s="32">
        <v>0</v>
      </c>
      <c r="N1407" s="32">
        <v>0</v>
      </c>
      <c r="O1407" s="189"/>
      <c r="P1407" s="189"/>
    </row>
    <row r="1408" spans="1:16" ht="36" x14ac:dyDescent="0.25">
      <c r="A1408" s="190"/>
      <c r="B1408" s="189"/>
      <c r="C1408" s="189"/>
      <c r="D1408" s="189"/>
      <c r="E1408" s="189"/>
      <c r="F1408" s="189"/>
      <c r="G1408" s="170" t="s">
        <v>7</v>
      </c>
      <c r="H1408" s="32">
        <f t="shared" si="300"/>
        <v>1.8</v>
      </c>
      <c r="I1408" s="32">
        <v>0</v>
      </c>
      <c r="J1408" s="32">
        <v>0</v>
      </c>
      <c r="K1408" s="32">
        <v>0</v>
      </c>
      <c r="L1408" s="32">
        <v>0</v>
      </c>
      <c r="M1408" s="32">
        <v>0</v>
      </c>
      <c r="N1408" s="32">
        <v>1.8</v>
      </c>
      <c r="O1408" s="189"/>
      <c r="P1408" s="189"/>
    </row>
    <row r="1409" spans="1:16" x14ac:dyDescent="0.25">
      <c r="A1409" s="190"/>
      <c r="B1409" s="189"/>
      <c r="C1409" s="189"/>
      <c r="D1409" s="189"/>
      <c r="E1409" s="189"/>
      <c r="F1409" s="189"/>
      <c r="G1409" s="170" t="s">
        <v>8</v>
      </c>
      <c r="H1409" s="32">
        <f t="shared" si="300"/>
        <v>0.2</v>
      </c>
      <c r="I1409" s="32">
        <v>0</v>
      </c>
      <c r="J1409" s="32">
        <v>0</v>
      </c>
      <c r="K1409" s="32">
        <v>0</v>
      </c>
      <c r="L1409" s="32">
        <v>0</v>
      </c>
      <c r="M1409" s="32">
        <v>0</v>
      </c>
      <c r="N1409" s="32">
        <v>0.2</v>
      </c>
      <c r="O1409" s="189"/>
      <c r="P1409" s="189"/>
    </row>
    <row r="1410" spans="1:16" ht="24" x14ac:dyDescent="0.25">
      <c r="A1410" s="190"/>
      <c r="B1410" s="189"/>
      <c r="C1410" s="189"/>
      <c r="D1410" s="189"/>
      <c r="E1410" s="189"/>
      <c r="F1410" s="189"/>
      <c r="G1410" s="170" t="s">
        <v>9</v>
      </c>
      <c r="H1410" s="32">
        <f t="shared" si="300"/>
        <v>0</v>
      </c>
      <c r="I1410" s="32">
        <v>0</v>
      </c>
      <c r="J1410" s="32">
        <v>0</v>
      </c>
      <c r="K1410" s="32">
        <v>0</v>
      </c>
      <c r="L1410" s="32">
        <v>0</v>
      </c>
      <c r="M1410" s="32">
        <v>0</v>
      </c>
      <c r="N1410" s="32">
        <v>0</v>
      </c>
      <c r="O1410" s="189"/>
      <c r="P1410" s="189"/>
    </row>
    <row r="1411" spans="1:16" ht="36" customHeight="1" x14ac:dyDescent="0.25">
      <c r="A1411" s="190" t="s">
        <v>3408</v>
      </c>
      <c r="B1411" s="189" t="s">
        <v>2931</v>
      </c>
      <c r="C1411" s="189" t="s">
        <v>11</v>
      </c>
      <c r="D1411" s="189">
        <v>2028</v>
      </c>
      <c r="E1411" s="189" t="s">
        <v>3409</v>
      </c>
      <c r="F1411" s="189" t="s">
        <v>3410</v>
      </c>
      <c r="G1411" s="170" t="s">
        <v>4</v>
      </c>
      <c r="H1411" s="32">
        <f>SUM(H1412:H1415)</f>
        <v>2.5</v>
      </c>
      <c r="I1411" s="32">
        <f t="shared" ref="I1411:N1411" si="305">SUM(I1412:I1415)</f>
        <v>0</v>
      </c>
      <c r="J1411" s="32">
        <f t="shared" si="305"/>
        <v>0</v>
      </c>
      <c r="K1411" s="32">
        <f t="shared" si="305"/>
        <v>0</v>
      </c>
      <c r="L1411" s="32">
        <f t="shared" si="305"/>
        <v>2.5</v>
      </c>
      <c r="M1411" s="32">
        <f t="shared" si="305"/>
        <v>0</v>
      </c>
      <c r="N1411" s="32">
        <f t="shared" si="305"/>
        <v>0</v>
      </c>
      <c r="O1411" s="189">
        <v>528</v>
      </c>
      <c r="P1411" s="189" t="s">
        <v>3411</v>
      </c>
    </row>
    <row r="1412" spans="1:16" x14ac:dyDescent="0.25">
      <c r="A1412" s="190"/>
      <c r="B1412" s="189"/>
      <c r="C1412" s="189"/>
      <c r="D1412" s="189"/>
      <c r="E1412" s="189"/>
      <c r="F1412" s="189"/>
      <c r="G1412" s="170" t="s">
        <v>259</v>
      </c>
      <c r="H1412" s="32">
        <f t="shared" si="300"/>
        <v>2.2999999999999998</v>
      </c>
      <c r="I1412" s="32">
        <v>0</v>
      </c>
      <c r="J1412" s="32">
        <v>0</v>
      </c>
      <c r="K1412" s="32">
        <v>0</v>
      </c>
      <c r="L1412" s="32">
        <v>2.2999999999999998</v>
      </c>
      <c r="M1412" s="32">
        <v>0</v>
      </c>
      <c r="N1412" s="32">
        <v>0</v>
      </c>
      <c r="O1412" s="189"/>
      <c r="P1412" s="189"/>
    </row>
    <row r="1413" spans="1:16" ht="36" x14ac:dyDescent="0.25">
      <c r="A1413" s="190"/>
      <c r="B1413" s="189"/>
      <c r="C1413" s="189"/>
      <c r="D1413" s="189"/>
      <c r="E1413" s="189"/>
      <c r="F1413" s="189"/>
      <c r="G1413" s="170" t="s">
        <v>7</v>
      </c>
      <c r="H1413" s="32">
        <f t="shared" si="300"/>
        <v>0.1</v>
      </c>
      <c r="I1413" s="32">
        <v>0</v>
      </c>
      <c r="J1413" s="32">
        <v>0</v>
      </c>
      <c r="K1413" s="32">
        <v>0</v>
      </c>
      <c r="L1413" s="32">
        <v>0.1</v>
      </c>
      <c r="M1413" s="32">
        <v>0</v>
      </c>
      <c r="N1413" s="32">
        <v>0</v>
      </c>
      <c r="O1413" s="189"/>
      <c r="P1413" s="189"/>
    </row>
    <row r="1414" spans="1:16" x14ac:dyDescent="0.25">
      <c r="A1414" s="190"/>
      <c r="B1414" s="189"/>
      <c r="C1414" s="189"/>
      <c r="D1414" s="189"/>
      <c r="E1414" s="189"/>
      <c r="F1414" s="189"/>
      <c r="G1414" s="170" t="s">
        <v>8</v>
      </c>
      <c r="H1414" s="32">
        <f t="shared" si="300"/>
        <v>0.1</v>
      </c>
      <c r="I1414" s="32">
        <v>0</v>
      </c>
      <c r="J1414" s="32">
        <v>0</v>
      </c>
      <c r="K1414" s="32">
        <v>0</v>
      </c>
      <c r="L1414" s="32">
        <v>0.1</v>
      </c>
      <c r="M1414" s="32">
        <v>0</v>
      </c>
      <c r="N1414" s="32">
        <v>0</v>
      </c>
      <c r="O1414" s="189"/>
      <c r="P1414" s="189"/>
    </row>
    <row r="1415" spans="1:16" ht="24" x14ac:dyDescent="0.25">
      <c r="A1415" s="190"/>
      <c r="B1415" s="189"/>
      <c r="C1415" s="189"/>
      <c r="D1415" s="189"/>
      <c r="E1415" s="189"/>
      <c r="F1415" s="189"/>
      <c r="G1415" s="170" t="s">
        <v>9</v>
      </c>
      <c r="H1415" s="32">
        <f t="shared" si="300"/>
        <v>0</v>
      </c>
      <c r="I1415" s="32">
        <v>0</v>
      </c>
      <c r="J1415" s="32">
        <v>0</v>
      </c>
      <c r="K1415" s="32">
        <v>0</v>
      </c>
      <c r="L1415" s="32">
        <v>0</v>
      </c>
      <c r="M1415" s="32">
        <v>0</v>
      </c>
      <c r="N1415" s="32">
        <v>0</v>
      </c>
      <c r="O1415" s="189"/>
      <c r="P1415" s="189"/>
    </row>
    <row r="1416" spans="1:16" ht="36" customHeight="1" x14ac:dyDescent="0.25">
      <c r="A1416" s="190" t="s">
        <v>3412</v>
      </c>
      <c r="B1416" s="189" t="s">
        <v>3413</v>
      </c>
      <c r="C1416" s="189" t="s">
        <v>11</v>
      </c>
      <c r="D1416" s="189">
        <v>2029</v>
      </c>
      <c r="E1416" s="189" t="s">
        <v>3276</v>
      </c>
      <c r="F1416" s="189" t="s">
        <v>3414</v>
      </c>
      <c r="G1416" s="170" t="s">
        <v>4</v>
      </c>
      <c r="H1416" s="32">
        <f>SUM(H1417:H1420)</f>
        <v>25</v>
      </c>
      <c r="I1416" s="32">
        <f t="shared" ref="I1416:N1416" si="306">SUM(I1417:I1420)</f>
        <v>0</v>
      </c>
      <c r="J1416" s="32">
        <f t="shared" si="306"/>
        <v>0</v>
      </c>
      <c r="K1416" s="32">
        <f t="shared" si="306"/>
        <v>0</v>
      </c>
      <c r="L1416" s="32">
        <f t="shared" si="306"/>
        <v>0</v>
      </c>
      <c r="M1416" s="32">
        <f t="shared" si="306"/>
        <v>25</v>
      </c>
      <c r="N1416" s="32">
        <f t="shared" si="306"/>
        <v>0</v>
      </c>
      <c r="O1416" s="189">
        <v>736</v>
      </c>
      <c r="P1416" s="189" t="s">
        <v>3212</v>
      </c>
    </row>
    <row r="1417" spans="1:16" ht="43.5" customHeight="1" x14ac:dyDescent="0.25">
      <c r="A1417" s="190"/>
      <c r="B1417" s="189"/>
      <c r="C1417" s="189"/>
      <c r="D1417" s="189"/>
      <c r="E1417" s="189"/>
      <c r="F1417" s="189"/>
      <c r="G1417" s="170" t="s">
        <v>259</v>
      </c>
      <c r="H1417" s="32">
        <f t="shared" si="300"/>
        <v>0</v>
      </c>
      <c r="I1417" s="32">
        <v>0</v>
      </c>
      <c r="J1417" s="32">
        <v>0</v>
      </c>
      <c r="K1417" s="32">
        <v>0</v>
      </c>
      <c r="L1417" s="32">
        <v>0</v>
      </c>
      <c r="M1417" s="32">
        <v>0</v>
      </c>
      <c r="N1417" s="32">
        <v>0</v>
      </c>
      <c r="O1417" s="189"/>
      <c r="P1417" s="189"/>
    </row>
    <row r="1418" spans="1:16" ht="36" x14ac:dyDescent="0.25">
      <c r="A1418" s="190"/>
      <c r="B1418" s="189"/>
      <c r="C1418" s="189"/>
      <c r="D1418" s="189"/>
      <c r="E1418" s="189"/>
      <c r="F1418" s="189"/>
      <c r="G1418" s="170" t="s">
        <v>7</v>
      </c>
      <c r="H1418" s="32">
        <f t="shared" si="300"/>
        <v>22.5</v>
      </c>
      <c r="I1418" s="32">
        <v>0</v>
      </c>
      <c r="J1418" s="32">
        <v>0</v>
      </c>
      <c r="K1418" s="32">
        <v>0</v>
      </c>
      <c r="L1418" s="32">
        <v>0</v>
      </c>
      <c r="M1418" s="32">
        <v>22.5</v>
      </c>
      <c r="N1418" s="32">
        <v>0</v>
      </c>
      <c r="O1418" s="189"/>
      <c r="P1418" s="189"/>
    </row>
    <row r="1419" spans="1:16" x14ac:dyDescent="0.25">
      <c r="A1419" s="190"/>
      <c r="B1419" s="189"/>
      <c r="C1419" s="189"/>
      <c r="D1419" s="189"/>
      <c r="E1419" s="189"/>
      <c r="F1419" s="189"/>
      <c r="G1419" s="170" t="s">
        <v>8</v>
      </c>
      <c r="H1419" s="32">
        <f t="shared" si="300"/>
        <v>0</v>
      </c>
      <c r="I1419" s="32">
        <v>0</v>
      </c>
      <c r="J1419" s="32">
        <v>0</v>
      </c>
      <c r="K1419" s="32">
        <v>0</v>
      </c>
      <c r="L1419" s="32">
        <v>0</v>
      </c>
      <c r="M1419" s="32">
        <v>0</v>
      </c>
      <c r="N1419" s="32">
        <v>0</v>
      </c>
      <c r="O1419" s="189"/>
      <c r="P1419" s="189"/>
    </row>
    <row r="1420" spans="1:16" ht="24" x14ac:dyDescent="0.25">
      <c r="A1420" s="190"/>
      <c r="B1420" s="189"/>
      <c r="C1420" s="189"/>
      <c r="D1420" s="189"/>
      <c r="E1420" s="189"/>
      <c r="F1420" s="189"/>
      <c r="G1420" s="170" t="s">
        <v>9</v>
      </c>
      <c r="H1420" s="32">
        <f t="shared" si="300"/>
        <v>2.5</v>
      </c>
      <c r="I1420" s="32">
        <v>0</v>
      </c>
      <c r="J1420" s="32">
        <v>0</v>
      </c>
      <c r="K1420" s="32">
        <v>0</v>
      </c>
      <c r="L1420" s="32">
        <v>0</v>
      </c>
      <c r="M1420" s="32">
        <v>2.5</v>
      </c>
      <c r="N1420" s="32">
        <v>0</v>
      </c>
      <c r="O1420" s="189"/>
      <c r="P1420" s="189"/>
    </row>
    <row r="1421" spans="1:16" ht="36" customHeight="1" x14ac:dyDescent="0.25">
      <c r="A1421" s="423" t="s">
        <v>4163</v>
      </c>
      <c r="B1421" s="189" t="s">
        <v>3413</v>
      </c>
      <c r="C1421" s="189" t="s">
        <v>11</v>
      </c>
      <c r="D1421" s="189">
        <v>2027</v>
      </c>
      <c r="E1421" s="189" t="s">
        <v>3276</v>
      </c>
      <c r="F1421" s="189" t="s">
        <v>3414</v>
      </c>
      <c r="G1421" s="170" t="s">
        <v>4</v>
      </c>
      <c r="H1421" s="32">
        <f>SUM(H1422:H1425)</f>
        <v>15</v>
      </c>
      <c r="I1421" s="32">
        <f t="shared" ref="I1421:N1421" si="307">SUM(I1422:I1425)</f>
        <v>0</v>
      </c>
      <c r="J1421" s="32">
        <f t="shared" si="307"/>
        <v>15</v>
      </c>
      <c r="K1421" s="32">
        <f t="shared" si="307"/>
        <v>0</v>
      </c>
      <c r="L1421" s="32">
        <f t="shared" si="307"/>
        <v>0</v>
      </c>
      <c r="M1421" s="32">
        <f t="shared" si="307"/>
        <v>0</v>
      </c>
      <c r="N1421" s="32">
        <f t="shared" si="307"/>
        <v>0</v>
      </c>
      <c r="O1421" s="189">
        <v>80</v>
      </c>
      <c r="P1421" s="189" t="s">
        <v>3415</v>
      </c>
    </row>
    <row r="1422" spans="1:16" x14ac:dyDescent="0.25">
      <c r="A1422" s="424"/>
      <c r="B1422" s="189"/>
      <c r="C1422" s="189"/>
      <c r="D1422" s="189"/>
      <c r="E1422" s="189"/>
      <c r="F1422" s="189"/>
      <c r="G1422" s="170" t="s">
        <v>6</v>
      </c>
      <c r="H1422" s="32">
        <f t="shared" si="300"/>
        <v>0</v>
      </c>
      <c r="I1422" s="32">
        <v>0</v>
      </c>
      <c r="J1422" s="32">
        <v>0</v>
      </c>
      <c r="K1422" s="32">
        <v>0</v>
      </c>
      <c r="L1422" s="32">
        <v>0</v>
      </c>
      <c r="M1422" s="32">
        <v>0</v>
      </c>
      <c r="N1422" s="32">
        <v>0</v>
      </c>
      <c r="O1422" s="189"/>
      <c r="P1422" s="189"/>
    </row>
    <row r="1423" spans="1:16" ht="36" x14ac:dyDescent="0.25">
      <c r="A1423" s="424"/>
      <c r="B1423" s="189"/>
      <c r="C1423" s="189"/>
      <c r="D1423" s="189"/>
      <c r="E1423" s="189"/>
      <c r="F1423" s="189"/>
      <c r="G1423" s="170" t="s">
        <v>7</v>
      </c>
      <c r="H1423" s="32">
        <f t="shared" si="300"/>
        <v>13.5</v>
      </c>
      <c r="I1423" s="32">
        <v>0</v>
      </c>
      <c r="J1423" s="32">
        <v>13.5</v>
      </c>
      <c r="K1423" s="32">
        <v>0</v>
      </c>
      <c r="L1423" s="32">
        <v>0</v>
      </c>
      <c r="M1423" s="32">
        <v>0</v>
      </c>
      <c r="N1423" s="32">
        <v>0</v>
      </c>
      <c r="O1423" s="189"/>
      <c r="P1423" s="189"/>
    </row>
    <row r="1424" spans="1:16" x14ac:dyDescent="0.25">
      <c r="A1424" s="424"/>
      <c r="B1424" s="189"/>
      <c r="C1424" s="189"/>
      <c r="D1424" s="189"/>
      <c r="E1424" s="189"/>
      <c r="F1424" s="189"/>
      <c r="G1424" s="170" t="s">
        <v>8</v>
      </c>
      <c r="H1424" s="32">
        <f t="shared" si="300"/>
        <v>0</v>
      </c>
      <c r="I1424" s="32">
        <v>0</v>
      </c>
      <c r="J1424" s="32">
        <v>0</v>
      </c>
      <c r="K1424" s="32">
        <v>0</v>
      </c>
      <c r="L1424" s="32">
        <v>0</v>
      </c>
      <c r="M1424" s="32">
        <v>0</v>
      </c>
      <c r="N1424" s="32">
        <v>0</v>
      </c>
      <c r="O1424" s="189"/>
      <c r="P1424" s="189"/>
    </row>
    <row r="1425" spans="1:16" ht="24" x14ac:dyDescent="0.25">
      <c r="A1425" s="425"/>
      <c r="B1425" s="189"/>
      <c r="C1425" s="189"/>
      <c r="D1425" s="189"/>
      <c r="E1425" s="189"/>
      <c r="F1425" s="189"/>
      <c r="G1425" s="170" t="s">
        <v>9</v>
      </c>
      <c r="H1425" s="32">
        <f t="shared" si="300"/>
        <v>1.5</v>
      </c>
      <c r="I1425" s="32">
        <v>0</v>
      </c>
      <c r="J1425" s="32">
        <v>1.5</v>
      </c>
      <c r="K1425" s="32">
        <v>0</v>
      </c>
      <c r="L1425" s="32">
        <v>0</v>
      </c>
      <c r="M1425" s="32">
        <v>0</v>
      </c>
      <c r="N1425" s="32">
        <v>0</v>
      </c>
      <c r="O1425" s="189"/>
      <c r="P1425" s="189"/>
    </row>
    <row r="1426" spans="1:16" ht="36" customHeight="1" x14ac:dyDescent="0.25">
      <c r="A1426" s="423" t="s">
        <v>4164</v>
      </c>
      <c r="B1426" s="189" t="s">
        <v>3413</v>
      </c>
      <c r="C1426" s="189" t="s">
        <v>11</v>
      </c>
      <c r="D1426" s="189">
        <v>2028</v>
      </c>
      <c r="E1426" s="189" t="s">
        <v>3276</v>
      </c>
      <c r="F1426" s="189" t="s">
        <v>3414</v>
      </c>
      <c r="G1426" s="170" t="s">
        <v>4</v>
      </c>
      <c r="H1426" s="32">
        <f>SUM(H1427:H1430)</f>
        <v>15</v>
      </c>
      <c r="I1426" s="32">
        <f t="shared" ref="I1426:N1426" si="308">SUM(I1427:I1430)</f>
        <v>0</v>
      </c>
      <c r="J1426" s="32">
        <f t="shared" si="308"/>
        <v>0</v>
      </c>
      <c r="K1426" s="32">
        <f t="shared" si="308"/>
        <v>0</v>
      </c>
      <c r="L1426" s="32">
        <f t="shared" si="308"/>
        <v>15</v>
      </c>
      <c r="M1426" s="32">
        <f t="shared" si="308"/>
        <v>0</v>
      </c>
      <c r="N1426" s="32">
        <f t="shared" si="308"/>
        <v>0</v>
      </c>
      <c r="O1426" s="189">
        <v>100</v>
      </c>
      <c r="P1426" s="189" t="s">
        <v>3212</v>
      </c>
    </row>
    <row r="1427" spans="1:16" x14ac:dyDescent="0.25">
      <c r="A1427" s="424"/>
      <c r="B1427" s="189"/>
      <c r="C1427" s="189"/>
      <c r="D1427" s="189"/>
      <c r="E1427" s="189"/>
      <c r="F1427" s="189"/>
      <c r="G1427" s="170" t="s">
        <v>6</v>
      </c>
      <c r="H1427" s="32">
        <f t="shared" si="300"/>
        <v>0</v>
      </c>
      <c r="I1427" s="32">
        <v>0</v>
      </c>
      <c r="J1427" s="32">
        <v>0</v>
      </c>
      <c r="K1427" s="32">
        <v>0</v>
      </c>
      <c r="L1427" s="32">
        <v>0</v>
      </c>
      <c r="M1427" s="32">
        <v>0</v>
      </c>
      <c r="N1427" s="32">
        <v>0</v>
      </c>
      <c r="O1427" s="189"/>
      <c r="P1427" s="189"/>
    </row>
    <row r="1428" spans="1:16" ht="36" x14ac:dyDescent="0.25">
      <c r="A1428" s="424"/>
      <c r="B1428" s="189"/>
      <c r="C1428" s="189"/>
      <c r="D1428" s="189"/>
      <c r="E1428" s="189"/>
      <c r="F1428" s="189"/>
      <c r="G1428" s="170" t="s">
        <v>7</v>
      </c>
      <c r="H1428" s="32">
        <f t="shared" si="300"/>
        <v>13.5</v>
      </c>
      <c r="I1428" s="32">
        <v>0</v>
      </c>
      <c r="J1428" s="32">
        <v>0</v>
      </c>
      <c r="K1428" s="32">
        <v>0</v>
      </c>
      <c r="L1428" s="32">
        <v>13.5</v>
      </c>
      <c r="M1428" s="32">
        <v>0</v>
      </c>
      <c r="N1428" s="32">
        <v>0</v>
      </c>
      <c r="O1428" s="189"/>
      <c r="P1428" s="189"/>
    </row>
    <row r="1429" spans="1:16" x14ac:dyDescent="0.25">
      <c r="A1429" s="424"/>
      <c r="B1429" s="189"/>
      <c r="C1429" s="189"/>
      <c r="D1429" s="189"/>
      <c r="E1429" s="189"/>
      <c r="F1429" s="189"/>
      <c r="G1429" s="170" t="s">
        <v>8</v>
      </c>
      <c r="H1429" s="32">
        <f t="shared" si="300"/>
        <v>0</v>
      </c>
      <c r="I1429" s="32">
        <v>0</v>
      </c>
      <c r="J1429" s="32">
        <v>0</v>
      </c>
      <c r="K1429" s="32">
        <v>0</v>
      </c>
      <c r="L1429" s="32">
        <v>0</v>
      </c>
      <c r="M1429" s="32">
        <v>0</v>
      </c>
      <c r="N1429" s="32">
        <v>0</v>
      </c>
      <c r="O1429" s="189"/>
      <c r="P1429" s="189"/>
    </row>
    <row r="1430" spans="1:16" ht="24" x14ac:dyDescent="0.25">
      <c r="A1430" s="425"/>
      <c r="B1430" s="189"/>
      <c r="C1430" s="189"/>
      <c r="D1430" s="189"/>
      <c r="E1430" s="189"/>
      <c r="F1430" s="189"/>
      <c r="G1430" s="170" t="s">
        <v>9</v>
      </c>
      <c r="H1430" s="32">
        <f t="shared" si="300"/>
        <v>1.5</v>
      </c>
      <c r="I1430" s="32">
        <v>0</v>
      </c>
      <c r="J1430" s="32">
        <v>0</v>
      </c>
      <c r="K1430" s="32">
        <v>0</v>
      </c>
      <c r="L1430" s="32">
        <v>1.5</v>
      </c>
      <c r="M1430" s="32">
        <v>0</v>
      </c>
      <c r="N1430" s="32">
        <v>0</v>
      </c>
      <c r="O1430" s="189"/>
      <c r="P1430" s="189"/>
    </row>
    <row r="1431" spans="1:16" ht="36" customHeight="1" x14ac:dyDescent="0.25">
      <c r="A1431" s="305" t="s">
        <v>4460</v>
      </c>
      <c r="B1431" s="205" t="s">
        <v>4453</v>
      </c>
      <c r="C1431" s="189" t="s">
        <v>11</v>
      </c>
      <c r="D1431" s="205">
        <v>2026</v>
      </c>
      <c r="E1431" s="205" t="s">
        <v>3210</v>
      </c>
      <c r="F1431" s="305" t="s">
        <v>4454</v>
      </c>
      <c r="G1431" s="149" t="s">
        <v>4</v>
      </c>
      <c r="H1431" s="32">
        <f>I1431+J1431+K1431+L1431+M1431+N1431</f>
        <v>87.816400000000002</v>
      </c>
      <c r="I1431" s="32">
        <f t="shared" ref="I1431:N1431" si="309">I1432+I1433+I1434+I1435</f>
        <v>0</v>
      </c>
      <c r="J1431" s="32">
        <f t="shared" si="309"/>
        <v>87.816400000000002</v>
      </c>
      <c r="K1431" s="32">
        <f t="shared" si="309"/>
        <v>0</v>
      </c>
      <c r="L1431" s="32">
        <f t="shared" si="309"/>
        <v>0</v>
      </c>
      <c r="M1431" s="32">
        <f t="shared" si="309"/>
        <v>0</v>
      </c>
      <c r="N1431" s="32">
        <f t="shared" si="309"/>
        <v>0</v>
      </c>
      <c r="O1431" s="435">
        <v>817</v>
      </c>
      <c r="P1431" s="305" t="s">
        <v>4455</v>
      </c>
    </row>
    <row r="1432" spans="1:16" x14ac:dyDescent="0.25">
      <c r="A1432" s="306"/>
      <c r="B1432" s="206"/>
      <c r="C1432" s="189"/>
      <c r="D1432" s="206"/>
      <c r="E1432" s="206"/>
      <c r="F1432" s="306"/>
      <c r="G1432" s="149" t="s">
        <v>6</v>
      </c>
      <c r="H1432" s="32">
        <f>I1432+J1432+K1432+L1432+M1432+N1432</f>
        <v>0</v>
      </c>
      <c r="I1432" s="32">
        <v>0</v>
      </c>
      <c r="J1432" s="32">
        <v>0</v>
      </c>
      <c r="K1432" s="32">
        <v>0</v>
      </c>
      <c r="L1432" s="32">
        <v>0</v>
      </c>
      <c r="M1432" s="32">
        <v>0</v>
      </c>
      <c r="N1432" s="32">
        <v>0</v>
      </c>
      <c r="O1432" s="436"/>
      <c r="P1432" s="306"/>
    </row>
    <row r="1433" spans="1:16" ht="36" x14ac:dyDescent="0.25">
      <c r="A1433" s="306"/>
      <c r="B1433" s="206"/>
      <c r="C1433" s="189"/>
      <c r="D1433" s="206"/>
      <c r="E1433" s="206"/>
      <c r="F1433" s="306"/>
      <c r="G1433" s="149" t="s">
        <v>7</v>
      </c>
      <c r="H1433" s="32">
        <f>I1433+J1433+K1433+L1433+M1433+N1433</f>
        <v>72.4572</v>
      </c>
      <c r="I1433" s="32">
        <v>0</v>
      </c>
      <c r="J1433" s="32">
        <v>72.4572</v>
      </c>
      <c r="K1433" s="32">
        <v>0</v>
      </c>
      <c r="L1433" s="32">
        <v>0</v>
      </c>
      <c r="M1433" s="32">
        <v>0</v>
      </c>
      <c r="N1433" s="32">
        <v>0</v>
      </c>
      <c r="O1433" s="436"/>
      <c r="P1433" s="306"/>
    </row>
    <row r="1434" spans="1:16" x14ac:dyDescent="0.25">
      <c r="A1434" s="306"/>
      <c r="B1434" s="206"/>
      <c r="C1434" s="189"/>
      <c r="D1434" s="206"/>
      <c r="E1434" s="206"/>
      <c r="F1434" s="306"/>
      <c r="G1434" s="149" t="s">
        <v>8</v>
      </c>
      <c r="H1434" s="32">
        <f>I1434+J1434+K1434+L1434+M1434+N1434</f>
        <v>15.3592</v>
      </c>
      <c r="I1434" s="32">
        <v>0</v>
      </c>
      <c r="J1434" s="32">
        <v>15.3592</v>
      </c>
      <c r="K1434" s="32">
        <v>0</v>
      </c>
      <c r="L1434" s="32">
        <v>0</v>
      </c>
      <c r="M1434" s="32">
        <v>0</v>
      </c>
      <c r="N1434" s="32">
        <v>0</v>
      </c>
      <c r="O1434" s="436"/>
      <c r="P1434" s="306"/>
    </row>
    <row r="1435" spans="1:16" ht="24" x14ac:dyDescent="0.25">
      <c r="A1435" s="307"/>
      <c r="B1435" s="207"/>
      <c r="C1435" s="189"/>
      <c r="D1435" s="207"/>
      <c r="E1435" s="207"/>
      <c r="F1435" s="307"/>
      <c r="G1435" s="149" t="s">
        <v>9</v>
      </c>
      <c r="H1435" s="32">
        <f>I1435+J1435+K1435+L1435+M1435+N1435</f>
        <v>0</v>
      </c>
      <c r="I1435" s="32">
        <v>0</v>
      </c>
      <c r="J1435" s="32">
        <v>0</v>
      </c>
      <c r="K1435" s="32">
        <v>0</v>
      </c>
      <c r="L1435" s="32">
        <v>0</v>
      </c>
      <c r="M1435" s="32">
        <v>0</v>
      </c>
      <c r="N1435" s="32">
        <v>0</v>
      </c>
      <c r="O1435" s="437"/>
      <c r="P1435" s="307"/>
    </row>
    <row r="1436" spans="1:16" ht="36" x14ac:dyDescent="0.25">
      <c r="A1436" s="208" t="s">
        <v>125</v>
      </c>
      <c r="B1436" s="208"/>
      <c r="C1436" s="208"/>
      <c r="D1436" s="208"/>
      <c r="E1436" s="208"/>
      <c r="F1436" s="208"/>
      <c r="G1436" s="150" t="s">
        <v>4</v>
      </c>
      <c r="H1436" s="37">
        <f>SUM(H1437:H1440)</f>
        <v>384.31639999999999</v>
      </c>
      <c r="I1436" s="37">
        <f t="shared" ref="I1436:N1436" si="310">SUM(I1437:I1440)</f>
        <v>0</v>
      </c>
      <c r="J1436" s="37">
        <f>SUM(J1437:J1440)</f>
        <v>155.41640000000001</v>
      </c>
      <c r="K1436" s="37">
        <f t="shared" si="310"/>
        <v>2.5</v>
      </c>
      <c r="L1436" s="37">
        <f t="shared" si="310"/>
        <v>88</v>
      </c>
      <c r="M1436" s="37">
        <f t="shared" si="310"/>
        <v>51.499999999999993</v>
      </c>
      <c r="N1436" s="37">
        <f t="shared" si="310"/>
        <v>86.9</v>
      </c>
      <c r="O1436" s="189">
        <v>42283</v>
      </c>
      <c r="P1436" s="189"/>
    </row>
    <row r="1437" spans="1:16" ht="24" x14ac:dyDescent="0.25">
      <c r="A1437" s="208"/>
      <c r="B1437" s="208"/>
      <c r="C1437" s="208"/>
      <c r="D1437" s="208"/>
      <c r="E1437" s="208"/>
      <c r="F1437" s="208"/>
      <c r="G1437" s="150" t="s">
        <v>259</v>
      </c>
      <c r="H1437" s="37">
        <f t="shared" si="300"/>
        <v>230.40000000000003</v>
      </c>
      <c r="I1437" s="37">
        <f>I1327+I1332+I1337+I1342+I1347+I1352+I1357+I1362+I1367+I1372+I1377+I1382+I1387+I1392+I1397+I1402+I1407+I1412+I1417+I1422+I1427+I1432</f>
        <v>0</v>
      </c>
      <c r="J1437" s="37">
        <f t="shared" ref="J1437:N1437" si="311">J1327+J1332+J1337+J1342+J1347+J1352+J1357+J1362+J1367+J1372+J1377+J1382+J1387+J1392+J1397+J1402+J1407+J1412+J1417+J1422+J1427+J1432</f>
        <v>50.4</v>
      </c>
      <c r="K1437" s="37">
        <f t="shared" si="311"/>
        <v>2.2999999999999998</v>
      </c>
      <c r="L1437" s="37">
        <f t="shared" si="311"/>
        <v>70.2</v>
      </c>
      <c r="M1437" s="37">
        <f t="shared" si="311"/>
        <v>23.4</v>
      </c>
      <c r="N1437" s="37">
        <f t="shared" si="311"/>
        <v>84.100000000000009</v>
      </c>
      <c r="O1437" s="189"/>
      <c r="P1437" s="189"/>
    </row>
    <row r="1438" spans="1:16" ht="36" x14ac:dyDescent="0.25">
      <c r="A1438" s="208"/>
      <c r="B1438" s="208"/>
      <c r="C1438" s="208"/>
      <c r="D1438" s="208"/>
      <c r="E1438" s="208"/>
      <c r="F1438" s="208"/>
      <c r="G1438" s="150" t="s">
        <v>7</v>
      </c>
      <c r="H1438" s="37">
        <f t="shared" si="300"/>
        <v>131.75719999999998</v>
      </c>
      <c r="I1438" s="37">
        <f t="shared" ref="I1438:N1438" si="312">I1328+I1333+I1338+I1343+I1348+I1353+I1358+I1363+I1368+I1373+I1378+I1383+I1388+I1393+I1398+I1403+I1408+I1413+I1418+I1423+I1428+I1433</f>
        <v>0</v>
      </c>
      <c r="J1438" s="37">
        <f t="shared" si="312"/>
        <v>87.9572</v>
      </c>
      <c r="K1438" s="37">
        <f t="shared" si="312"/>
        <v>0.1</v>
      </c>
      <c r="L1438" s="37">
        <f t="shared" si="312"/>
        <v>16</v>
      </c>
      <c r="M1438" s="37">
        <f t="shared" si="312"/>
        <v>25.2</v>
      </c>
      <c r="N1438" s="37">
        <f t="shared" si="312"/>
        <v>2.5</v>
      </c>
      <c r="O1438" s="189"/>
      <c r="P1438" s="189"/>
    </row>
    <row r="1439" spans="1:16" x14ac:dyDescent="0.25">
      <c r="A1439" s="208"/>
      <c r="B1439" s="208"/>
      <c r="C1439" s="208"/>
      <c r="D1439" s="208"/>
      <c r="E1439" s="208"/>
      <c r="F1439" s="208"/>
      <c r="G1439" s="150" t="s">
        <v>8</v>
      </c>
      <c r="H1439" s="37">
        <f t="shared" si="300"/>
        <v>16.659199999999998</v>
      </c>
      <c r="I1439" s="37">
        <f t="shared" ref="I1439:N1439" si="313">I1329+I1334+I1339+I1344+I1349+I1354+I1359+I1364+I1369+I1374+I1379+I1384+I1389+I1394+I1399+I1404+I1409+I1414+I1419+I1424+I1429+I1434</f>
        <v>0</v>
      </c>
      <c r="J1439" s="37">
        <f t="shared" si="313"/>
        <v>15.559199999999999</v>
      </c>
      <c r="K1439" s="37">
        <f t="shared" si="313"/>
        <v>0.1</v>
      </c>
      <c r="L1439" s="37">
        <f t="shared" si="313"/>
        <v>0.30000000000000004</v>
      </c>
      <c r="M1439" s="37">
        <f t="shared" si="313"/>
        <v>0.4</v>
      </c>
      <c r="N1439" s="37">
        <f t="shared" si="313"/>
        <v>0.30000000000000004</v>
      </c>
      <c r="O1439" s="189"/>
      <c r="P1439" s="189"/>
    </row>
    <row r="1440" spans="1:16" ht="24" x14ac:dyDescent="0.25">
      <c r="A1440" s="208"/>
      <c r="B1440" s="208"/>
      <c r="C1440" s="208"/>
      <c r="D1440" s="208"/>
      <c r="E1440" s="208"/>
      <c r="F1440" s="208"/>
      <c r="G1440" s="150" t="s">
        <v>9</v>
      </c>
      <c r="H1440" s="37">
        <f t="shared" si="300"/>
        <v>5.5</v>
      </c>
      <c r="I1440" s="37">
        <f t="shared" ref="I1440:N1440" si="314">I1330+I1335+I1340+I1345+I1350+I1355+I1360+I1365+I1370+I1375+I1380+I1385+I1390+I1395+I1400+I1405+I1410+I1415+I1420+I1425+I1430+I1435</f>
        <v>0</v>
      </c>
      <c r="J1440" s="37">
        <f t="shared" si="314"/>
        <v>1.5</v>
      </c>
      <c r="K1440" s="37">
        <f t="shared" si="314"/>
        <v>0</v>
      </c>
      <c r="L1440" s="37">
        <f t="shared" si="314"/>
        <v>1.5</v>
      </c>
      <c r="M1440" s="37">
        <f t="shared" si="314"/>
        <v>2.5</v>
      </c>
      <c r="N1440" s="37">
        <f t="shared" si="314"/>
        <v>0</v>
      </c>
      <c r="O1440" s="189"/>
      <c r="P1440" s="189"/>
    </row>
    <row r="1441" spans="1:16" x14ac:dyDescent="0.25">
      <c r="A1441" s="438" t="s">
        <v>848</v>
      </c>
      <c r="B1441" s="439"/>
      <c r="C1441" s="439"/>
      <c r="D1441" s="439"/>
      <c r="E1441" s="439"/>
      <c r="F1441" s="439"/>
      <c r="G1441" s="439"/>
      <c r="H1441" s="439"/>
      <c r="I1441" s="439"/>
      <c r="J1441" s="439"/>
      <c r="K1441" s="439"/>
      <c r="L1441" s="439"/>
      <c r="M1441" s="439"/>
      <c r="N1441" s="439"/>
      <c r="O1441" s="439"/>
      <c r="P1441" s="440"/>
    </row>
    <row r="1442" spans="1:16" ht="36" customHeight="1" x14ac:dyDescent="0.25">
      <c r="A1442" s="190" t="s">
        <v>3416</v>
      </c>
      <c r="B1442" s="189" t="s">
        <v>479</v>
      </c>
      <c r="C1442" s="189" t="s">
        <v>848</v>
      </c>
      <c r="D1442" s="189">
        <v>2030</v>
      </c>
      <c r="E1442" s="189" t="s">
        <v>3417</v>
      </c>
      <c r="F1442" s="189" t="s">
        <v>3418</v>
      </c>
      <c r="G1442" s="170" t="s">
        <v>4</v>
      </c>
      <c r="H1442" s="32">
        <f>SUM(H1443:H1446)</f>
        <v>6.8</v>
      </c>
      <c r="I1442" s="32">
        <f t="shared" ref="I1442:N1442" si="315">SUM(I1443:I1446)</f>
        <v>0</v>
      </c>
      <c r="J1442" s="32">
        <f t="shared" si="315"/>
        <v>0</v>
      </c>
      <c r="K1442" s="32">
        <f t="shared" si="315"/>
        <v>0</v>
      </c>
      <c r="L1442" s="32">
        <f t="shared" si="315"/>
        <v>0</v>
      </c>
      <c r="M1442" s="32">
        <f t="shared" si="315"/>
        <v>0</v>
      </c>
      <c r="N1442" s="32">
        <f t="shared" si="315"/>
        <v>6.8</v>
      </c>
      <c r="O1442" s="189">
        <v>13280</v>
      </c>
      <c r="P1442" s="189"/>
    </row>
    <row r="1443" spans="1:16" x14ac:dyDescent="0.25">
      <c r="A1443" s="190"/>
      <c r="B1443" s="189"/>
      <c r="C1443" s="189"/>
      <c r="D1443" s="189"/>
      <c r="E1443" s="189"/>
      <c r="F1443" s="189"/>
      <c r="G1443" s="170" t="s">
        <v>6</v>
      </c>
      <c r="H1443" s="32">
        <f>SUM(I1443:N1443)</f>
        <v>0</v>
      </c>
      <c r="I1443" s="32">
        <v>0</v>
      </c>
      <c r="J1443" s="32">
        <v>0</v>
      </c>
      <c r="K1443" s="32">
        <v>0</v>
      </c>
      <c r="L1443" s="32">
        <v>0</v>
      </c>
      <c r="M1443" s="32">
        <v>0</v>
      </c>
      <c r="N1443" s="32">
        <v>0</v>
      </c>
      <c r="O1443" s="189"/>
      <c r="P1443" s="189"/>
    </row>
    <row r="1444" spans="1:16" ht="36" x14ac:dyDescent="0.25">
      <c r="A1444" s="190"/>
      <c r="B1444" s="189"/>
      <c r="C1444" s="189"/>
      <c r="D1444" s="189"/>
      <c r="E1444" s="189"/>
      <c r="F1444" s="189"/>
      <c r="G1444" s="170" t="s">
        <v>7</v>
      </c>
      <c r="H1444" s="32">
        <f t="shared" ref="H1444:H1501" si="316">SUM(I1444:N1444)</f>
        <v>6</v>
      </c>
      <c r="I1444" s="32">
        <v>0</v>
      </c>
      <c r="J1444" s="32">
        <v>0</v>
      </c>
      <c r="K1444" s="32">
        <v>0</v>
      </c>
      <c r="L1444" s="32">
        <v>0</v>
      </c>
      <c r="M1444" s="32">
        <v>0</v>
      </c>
      <c r="N1444" s="32">
        <v>6</v>
      </c>
      <c r="O1444" s="189"/>
      <c r="P1444" s="189"/>
    </row>
    <row r="1445" spans="1:16" x14ac:dyDescent="0.25">
      <c r="A1445" s="190"/>
      <c r="B1445" s="189"/>
      <c r="C1445" s="189"/>
      <c r="D1445" s="189"/>
      <c r="E1445" s="189"/>
      <c r="F1445" s="189"/>
      <c r="G1445" s="170" t="s">
        <v>8</v>
      </c>
      <c r="H1445" s="32">
        <f t="shared" si="316"/>
        <v>0.8</v>
      </c>
      <c r="I1445" s="32">
        <v>0</v>
      </c>
      <c r="J1445" s="32">
        <v>0</v>
      </c>
      <c r="K1445" s="32">
        <v>0</v>
      </c>
      <c r="L1445" s="32">
        <v>0</v>
      </c>
      <c r="M1445" s="32">
        <v>0</v>
      </c>
      <c r="N1445" s="32">
        <v>0.8</v>
      </c>
      <c r="O1445" s="189"/>
      <c r="P1445" s="189"/>
    </row>
    <row r="1446" spans="1:16" ht="24" x14ac:dyDescent="0.25">
      <c r="A1446" s="190"/>
      <c r="B1446" s="189"/>
      <c r="C1446" s="189"/>
      <c r="D1446" s="189"/>
      <c r="E1446" s="189"/>
      <c r="F1446" s="189"/>
      <c r="G1446" s="170" t="s">
        <v>9</v>
      </c>
      <c r="H1446" s="32">
        <f t="shared" si="316"/>
        <v>0</v>
      </c>
      <c r="I1446" s="32">
        <v>0</v>
      </c>
      <c r="J1446" s="32">
        <v>0</v>
      </c>
      <c r="K1446" s="32">
        <v>0</v>
      </c>
      <c r="L1446" s="32">
        <v>0</v>
      </c>
      <c r="M1446" s="32">
        <v>0</v>
      </c>
      <c r="N1446" s="32">
        <v>0</v>
      </c>
      <c r="O1446" s="189"/>
      <c r="P1446" s="189"/>
    </row>
    <row r="1447" spans="1:16" ht="36" customHeight="1" x14ac:dyDescent="0.25">
      <c r="A1447" s="423" t="s">
        <v>4165</v>
      </c>
      <c r="B1447" s="189" t="s">
        <v>3420</v>
      </c>
      <c r="C1447" s="189" t="s">
        <v>848</v>
      </c>
      <c r="D1447" s="189">
        <v>2025</v>
      </c>
      <c r="E1447" s="189" t="s">
        <v>3421</v>
      </c>
      <c r="F1447" s="189" t="s">
        <v>3422</v>
      </c>
      <c r="G1447" s="170" t="s">
        <v>4</v>
      </c>
      <c r="H1447" s="32">
        <f>SUM(H1448:H1451)</f>
        <v>14.2</v>
      </c>
      <c r="I1447" s="32">
        <f t="shared" ref="I1447:N1447" si="317">SUM(I1448:I1451)</f>
        <v>14.2</v>
      </c>
      <c r="J1447" s="32">
        <f t="shared" si="317"/>
        <v>0</v>
      </c>
      <c r="K1447" s="32">
        <f t="shared" si="317"/>
        <v>0</v>
      </c>
      <c r="L1447" s="32">
        <f t="shared" si="317"/>
        <v>0</v>
      </c>
      <c r="M1447" s="32">
        <f t="shared" si="317"/>
        <v>0</v>
      </c>
      <c r="N1447" s="32">
        <f t="shared" si="317"/>
        <v>0</v>
      </c>
      <c r="O1447" s="189">
        <v>13280</v>
      </c>
      <c r="P1447" s="189"/>
    </row>
    <row r="1448" spans="1:16" x14ac:dyDescent="0.25">
      <c r="A1448" s="424"/>
      <c r="B1448" s="189"/>
      <c r="C1448" s="189"/>
      <c r="D1448" s="189"/>
      <c r="E1448" s="189"/>
      <c r="F1448" s="189"/>
      <c r="G1448" s="170" t="s">
        <v>6</v>
      </c>
      <c r="H1448" s="32">
        <f t="shared" si="316"/>
        <v>0</v>
      </c>
      <c r="I1448" s="32">
        <v>0</v>
      </c>
      <c r="J1448" s="32">
        <v>0</v>
      </c>
      <c r="K1448" s="32">
        <v>0</v>
      </c>
      <c r="L1448" s="32">
        <v>0</v>
      </c>
      <c r="M1448" s="32">
        <v>0</v>
      </c>
      <c r="N1448" s="32">
        <v>0</v>
      </c>
      <c r="O1448" s="189"/>
      <c r="P1448" s="189"/>
    </row>
    <row r="1449" spans="1:16" ht="36" x14ac:dyDescent="0.25">
      <c r="A1449" s="424"/>
      <c r="B1449" s="189"/>
      <c r="C1449" s="189"/>
      <c r="D1449" s="189"/>
      <c r="E1449" s="189"/>
      <c r="F1449" s="189"/>
      <c r="G1449" s="170" t="s">
        <v>7</v>
      </c>
      <c r="H1449" s="32">
        <f t="shared" si="316"/>
        <v>14.2</v>
      </c>
      <c r="I1449" s="32">
        <v>14.2</v>
      </c>
      <c r="J1449" s="32">
        <v>0</v>
      </c>
      <c r="K1449" s="32">
        <v>0</v>
      </c>
      <c r="L1449" s="32">
        <v>0</v>
      </c>
      <c r="M1449" s="32">
        <v>0</v>
      </c>
      <c r="N1449" s="32">
        <v>0</v>
      </c>
      <c r="O1449" s="189"/>
      <c r="P1449" s="189"/>
    </row>
    <row r="1450" spans="1:16" x14ac:dyDescent="0.25">
      <c r="A1450" s="424"/>
      <c r="B1450" s="189"/>
      <c r="C1450" s="189"/>
      <c r="D1450" s="189"/>
      <c r="E1450" s="189"/>
      <c r="F1450" s="189"/>
      <c r="G1450" s="170" t="s">
        <v>8</v>
      </c>
      <c r="H1450" s="32">
        <f t="shared" si="316"/>
        <v>0</v>
      </c>
      <c r="I1450" s="32">
        <v>0</v>
      </c>
      <c r="J1450" s="32">
        <v>0</v>
      </c>
      <c r="K1450" s="32">
        <v>0</v>
      </c>
      <c r="L1450" s="32">
        <v>0</v>
      </c>
      <c r="M1450" s="32">
        <v>0</v>
      </c>
      <c r="N1450" s="32">
        <v>0</v>
      </c>
      <c r="O1450" s="189"/>
      <c r="P1450" s="189"/>
    </row>
    <row r="1451" spans="1:16" ht="24" x14ac:dyDescent="0.25">
      <c r="A1451" s="425"/>
      <c r="B1451" s="189"/>
      <c r="C1451" s="189"/>
      <c r="D1451" s="189"/>
      <c r="E1451" s="189"/>
      <c r="F1451" s="189"/>
      <c r="G1451" s="170" t="s">
        <v>9</v>
      </c>
      <c r="H1451" s="32">
        <f t="shared" si="316"/>
        <v>0</v>
      </c>
      <c r="I1451" s="32">
        <v>0</v>
      </c>
      <c r="J1451" s="32">
        <v>0</v>
      </c>
      <c r="K1451" s="32">
        <v>0</v>
      </c>
      <c r="L1451" s="32">
        <v>0</v>
      </c>
      <c r="M1451" s="32">
        <v>0</v>
      </c>
      <c r="N1451" s="32">
        <v>0</v>
      </c>
      <c r="O1451" s="189"/>
      <c r="P1451" s="189"/>
    </row>
    <row r="1452" spans="1:16" ht="36" customHeight="1" x14ac:dyDescent="0.25">
      <c r="A1452" s="190" t="s">
        <v>3423</v>
      </c>
      <c r="B1452" s="189" t="s">
        <v>479</v>
      </c>
      <c r="C1452" s="189" t="s">
        <v>848</v>
      </c>
      <c r="D1452" s="189">
        <v>2025</v>
      </c>
      <c r="E1452" s="189" t="s">
        <v>3424</v>
      </c>
      <c r="F1452" s="189" t="s">
        <v>3425</v>
      </c>
      <c r="G1452" s="170" t="s">
        <v>4</v>
      </c>
      <c r="H1452" s="32">
        <f>SUM(H1453:H1456)</f>
        <v>18.399999999999999</v>
      </c>
      <c r="I1452" s="32">
        <f t="shared" ref="I1452:N1452" si="318">SUM(I1453:I1456)</f>
        <v>18.399999999999999</v>
      </c>
      <c r="J1452" s="32">
        <f t="shared" si="318"/>
        <v>0</v>
      </c>
      <c r="K1452" s="32">
        <f t="shared" si="318"/>
        <v>0</v>
      </c>
      <c r="L1452" s="32">
        <f t="shared" si="318"/>
        <v>0</v>
      </c>
      <c r="M1452" s="32">
        <f t="shared" si="318"/>
        <v>0</v>
      </c>
      <c r="N1452" s="32">
        <f t="shared" si="318"/>
        <v>0</v>
      </c>
      <c r="O1452" s="189">
        <v>13280</v>
      </c>
      <c r="P1452" s="189"/>
    </row>
    <row r="1453" spans="1:16" x14ac:dyDescent="0.25">
      <c r="A1453" s="190"/>
      <c r="B1453" s="189"/>
      <c r="C1453" s="189"/>
      <c r="D1453" s="189"/>
      <c r="E1453" s="189"/>
      <c r="F1453" s="189"/>
      <c r="G1453" s="170" t="s">
        <v>6</v>
      </c>
      <c r="H1453" s="32">
        <f t="shared" si="316"/>
        <v>0</v>
      </c>
      <c r="I1453" s="32">
        <v>0</v>
      </c>
      <c r="J1453" s="32">
        <v>0</v>
      </c>
      <c r="K1453" s="32">
        <v>0</v>
      </c>
      <c r="L1453" s="32">
        <v>0</v>
      </c>
      <c r="M1453" s="32">
        <v>0</v>
      </c>
      <c r="N1453" s="32">
        <v>0</v>
      </c>
      <c r="O1453" s="189"/>
      <c r="P1453" s="189"/>
    </row>
    <row r="1454" spans="1:16" ht="36" x14ac:dyDescent="0.25">
      <c r="A1454" s="190"/>
      <c r="B1454" s="189"/>
      <c r="C1454" s="189"/>
      <c r="D1454" s="189"/>
      <c r="E1454" s="189"/>
      <c r="F1454" s="189"/>
      <c r="G1454" s="170" t="s">
        <v>7</v>
      </c>
      <c r="H1454" s="32">
        <f t="shared" si="316"/>
        <v>18.399999999999999</v>
      </c>
      <c r="I1454" s="32">
        <v>18.399999999999999</v>
      </c>
      <c r="J1454" s="32">
        <v>0</v>
      </c>
      <c r="K1454" s="32">
        <v>0</v>
      </c>
      <c r="L1454" s="32">
        <v>0</v>
      </c>
      <c r="M1454" s="32">
        <v>0</v>
      </c>
      <c r="N1454" s="32">
        <v>0</v>
      </c>
      <c r="O1454" s="189"/>
      <c r="P1454" s="189"/>
    </row>
    <row r="1455" spans="1:16" x14ac:dyDescent="0.25">
      <c r="A1455" s="190"/>
      <c r="B1455" s="189"/>
      <c r="C1455" s="189"/>
      <c r="D1455" s="189"/>
      <c r="E1455" s="189"/>
      <c r="F1455" s="189"/>
      <c r="G1455" s="170" t="s">
        <v>8</v>
      </c>
      <c r="H1455" s="32">
        <f t="shared" si="316"/>
        <v>0</v>
      </c>
      <c r="I1455" s="32">
        <v>0</v>
      </c>
      <c r="J1455" s="32">
        <v>0</v>
      </c>
      <c r="K1455" s="32">
        <v>0</v>
      </c>
      <c r="L1455" s="32">
        <v>0</v>
      </c>
      <c r="M1455" s="32">
        <v>0</v>
      </c>
      <c r="N1455" s="32">
        <v>0</v>
      </c>
      <c r="O1455" s="189"/>
      <c r="P1455" s="189"/>
    </row>
    <row r="1456" spans="1:16" ht="24" x14ac:dyDescent="0.25">
      <c r="A1456" s="190"/>
      <c r="B1456" s="189"/>
      <c r="C1456" s="189"/>
      <c r="D1456" s="189"/>
      <c r="E1456" s="189"/>
      <c r="F1456" s="189"/>
      <c r="G1456" s="170" t="s">
        <v>9</v>
      </c>
      <c r="H1456" s="32">
        <f t="shared" si="316"/>
        <v>0</v>
      </c>
      <c r="I1456" s="32">
        <v>0</v>
      </c>
      <c r="J1456" s="32">
        <v>0</v>
      </c>
      <c r="K1456" s="32">
        <v>0</v>
      </c>
      <c r="L1456" s="32">
        <v>0</v>
      </c>
      <c r="M1456" s="32">
        <v>0</v>
      </c>
      <c r="N1456" s="32">
        <v>0</v>
      </c>
      <c r="O1456" s="189"/>
      <c r="P1456" s="189"/>
    </row>
    <row r="1457" spans="1:16" ht="36" customHeight="1" x14ac:dyDescent="0.25">
      <c r="A1457" s="190" t="s">
        <v>3426</v>
      </c>
      <c r="B1457" s="189" t="s">
        <v>479</v>
      </c>
      <c r="C1457" s="189" t="s">
        <v>848</v>
      </c>
      <c r="D1457" s="189">
        <v>2027</v>
      </c>
      <c r="E1457" s="189" t="s">
        <v>3427</v>
      </c>
      <c r="F1457" s="189" t="s">
        <v>3428</v>
      </c>
      <c r="G1457" s="170" t="s">
        <v>4</v>
      </c>
      <c r="H1457" s="32">
        <f>SUM(H1458:H1461)</f>
        <v>15.8</v>
      </c>
      <c r="I1457" s="32">
        <f t="shared" ref="I1457:N1457" si="319">SUM(I1458:I1461)</f>
        <v>0</v>
      </c>
      <c r="J1457" s="32">
        <f t="shared" si="319"/>
        <v>0</v>
      </c>
      <c r="K1457" s="32">
        <f t="shared" si="319"/>
        <v>15.8</v>
      </c>
      <c r="L1457" s="32">
        <f t="shared" si="319"/>
        <v>0</v>
      </c>
      <c r="M1457" s="32">
        <f t="shared" si="319"/>
        <v>0</v>
      </c>
      <c r="N1457" s="32">
        <f t="shared" si="319"/>
        <v>0</v>
      </c>
      <c r="O1457" s="189">
        <v>768</v>
      </c>
      <c r="P1457" s="429"/>
    </row>
    <row r="1458" spans="1:16" x14ac:dyDescent="0.25">
      <c r="A1458" s="190"/>
      <c r="B1458" s="189"/>
      <c r="C1458" s="189"/>
      <c r="D1458" s="189"/>
      <c r="E1458" s="189"/>
      <c r="F1458" s="189"/>
      <c r="G1458" s="170" t="s">
        <v>6</v>
      </c>
      <c r="H1458" s="32">
        <f t="shared" si="316"/>
        <v>0</v>
      </c>
      <c r="I1458" s="32">
        <v>0</v>
      </c>
      <c r="J1458" s="32">
        <v>0</v>
      </c>
      <c r="K1458" s="32">
        <v>0</v>
      </c>
      <c r="L1458" s="32">
        <v>0</v>
      </c>
      <c r="M1458" s="32">
        <v>0</v>
      </c>
      <c r="N1458" s="32">
        <v>0</v>
      </c>
      <c r="O1458" s="189"/>
      <c r="P1458" s="429"/>
    </row>
    <row r="1459" spans="1:16" ht="36" x14ac:dyDescent="0.25">
      <c r="A1459" s="190"/>
      <c r="B1459" s="189"/>
      <c r="C1459" s="189"/>
      <c r="D1459" s="189"/>
      <c r="E1459" s="189"/>
      <c r="F1459" s="189"/>
      <c r="G1459" s="170" t="s">
        <v>7</v>
      </c>
      <c r="H1459" s="32">
        <f t="shared" si="316"/>
        <v>15</v>
      </c>
      <c r="I1459" s="32">
        <v>0</v>
      </c>
      <c r="J1459" s="32">
        <v>0</v>
      </c>
      <c r="K1459" s="32">
        <v>15</v>
      </c>
      <c r="L1459" s="32">
        <v>0</v>
      </c>
      <c r="M1459" s="32">
        <v>0</v>
      </c>
      <c r="N1459" s="32">
        <v>0</v>
      </c>
      <c r="O1459" s="189"/>
      <c r="P1459" s="429"/>
    </row>
    <row r="1460" spans="1:16" x14ac:dyDescent="0.25">
      <c r="A1460" s="190"/>
      <c r="B1460" s="189"/>
      <c r="C1460" s="189"/>
      <c r="D1460" s="189"/>
      <c r="E1460" s="189"/>
      <c r="F1460" s="189"/>
      <c r="G1460" s="170" t="s">
        <v>8</v>
      </c>
      <c r="H1460" s="32">
        <f t="shared" si="316"/>
        <v>0.8</v>
      </c>
      <c r="I1460" s="32">
        <v>0</v>
      </c>
      <c r="J1460" s="32">
        <v>0</v>
      </c>
      <c r="K1460" s="32">
        <v>0.8</v>
      </c>
      <c r="L1460" s="32">
        <v>0</v>
      </c>
      <c r="M1460" s="32">
        <v>0</v>
      </c>
      <c r="N1460" s="32">
        <v>0</v>
      </c>
      <c r="O1460" s="189"/>
      <c r="P1460" s="429"/>
    </row>
    <row r="1461" spans="1:16" ht="24" x14ac:dyDescent="0.25">
      <c r="A1461" s="190"/>
      <c r="B1461" s="189"/>
      <c r="C1461" s="189"/>
      <c r="D1461" s="189"/>
      <c r="E1461" s="189"/>
      <c r="F1461" s="189"/>
      <c r="G1461" s="170" t="s">
        <v>9</v>
      </c>
      <c r="H1461" s="32">
        <f t="shared" si="316"/>
        <v>0</v>
      </c>
      <c r="I1461" s="32">
        <v>0</v>
      </c>
      <c r="J1461" s="32">
        <v>0</v>
      </c>
      <c r="K1461" s="32">
        <v>0</v>
      </c>
      <c r="L1461" s="32">
        <v>0</v>
      </c>
      <c r="M1461" s="32">
        <v>0</v>
      </c>
      <c r="N1461" s="32">
        <v>0</v>
      </c>
      <c r="O1461" s="189"/>
      <c r="P1461" s="429"/>
    </row>
    <row r="1462" spans="1:16" ht="36" customHeight="1" x14ac:dyDescent="0.25">
      <c r="A1462" s="190" t="s">
        <v>3429</v>
      </c>
      <c r="B1462" s="189" t="s">
        <v>479</v>
      </c>
      <c r="C1462" s="189" t="s">
        <v>848</v>
      </c>
      <c r="D1462" s="189">
        <v>2026</v>
      </c>
      <c r="E1462" s="189" t="s">
        <v>3419</v>
      </c>
      <c r="F1462" s="189" t="s">
        <v>3428</v>
      </c>
      <c r="G1462" s="170" t="s">
        <v>4</v>
      </c>
      <c r="H1462" s="32">
        <f>SUM(H1463:H1466)</f>
        <v>15.8</v>
      </c>
      <c r="I1462" s="32">
        <f t="shared" ref="I1462:N1462" si="320">SUM(I1463:I1466)</f>
        <v>0</v>
      </c>
      <c r="J1462" s="32">
        <f t="shared" si="320"/>
        <v>15.8</v>
      </c>
      <c r="K1462" s="32">
        <f t="shared" si="320"/>
        <v>0</v>
      </c>
      <c r="L1462" s="32">
        <f t="shared" si="320"/>
        <v>0</v>
      </c>
      <c r="M1462" s="32">
        <f t="shared" si="320"/>
        <v>0</v>
      </c>
      <c r="N1462" s="32">
        <f t="shared" si="320"/>
        <v>0</v>
      </c>
      <c r="O1462" s="189">
        <v>3100</v>
      </c>
      <c r="P1462" s="189"/>
    </row>
    <row r="1463" spans="1:16" x14ac:dyDescent="0.25">
      <c r="A1463" s="190"/>
      <c r="B1463" s="189"/>
      <c r="C1463" s="189"/>
      <c r="D1463" s="189"/>
      <c r="E1463" s="189"/>
      <c r="F1463" s="189"/>
      <c r="G1463" s="170" t="s">
        <v>6</v>
      </c>
      <c r="H1463" s="32">
        <f t="shared" si="316"/>
        <v>0</v>
      </c>
      <c r="I1463" s="32">
        <v>0</v>
      </c>
      <c r="J1463" s="32">
        <v>0</v>
      </c>
      <c r="K1463" s="32">
        <v>0</v>
      </c>
      <c r="L1463" s="32">
        <v>0</v>
      </c>
      <c r="M1463" s="32">
        <v>0</v>
      </c>
      <c r="N1463" s="32">
        <v>0</v>
      </c>
      <c r="O1463" s="189"/>
      <c r="P1463" s="189"/>
    </row>
    <row r="1464" spans="1:16" ht="36" x14ac:dyDescent="0.25">
      <c r="A1464" s="190"/>
      <c r="B1464" s="189"/>
      <c r="C1464" s="189"/>
      <c r="D1464" s="189"/>
      <c r="E1464" s="189"/>
      <c r="F1464" s="189"/>
      <c r="G1464" s="170" t="s">
        <v>7</v>
      </c>
      <c r="H1464" s="32">
        <f t="shared" si="316"/>
        <v>15</v>
      </c>
      <c r="I1464" s="32">
        <v>0</v>
      </c>
      <c r="J1464" s="32">
        <v>15</v>
      </c>
      <c r="K1464" s="32">
        <v>0</v>
      </c>
      <c r="L1464" s="32">
        <v>0</v>
      </c>
      <c r="M1464" s="32">
        <v>0</v>
      </c>
      <c r="N1464" s="32">
        <v>0</v>
      </c>
      <c r="O1464" s="189"/>
      <c r="P1464" s="189"/>
    </row>
    <row r="1465" spans="1:16" x14ac:dyDescent="0.25">
      <c r="A1465" s="190"/>
      <c r="B1465" s="189"/>
      <c r="C1465" s="189"/>
      <c r="D1465" s="189"/>
      <c r="E1465" s="189"/>
      <c r="F1465" s="189"/>
      <c r="G1465" s="170" t="s">
        <v>8</v>
      </c>
      <c r="H1465" s="32">
        <f t="shared" si="316"/>
        <v>0.8</v>
      </c>
      <c r="I1465" s="32">
        <v>0</v>
      </c>
      <c r="J1465" s="32">
        <v>0.8</v>
      </c>
      <c r="K1465" s="32">
        <v>0</v>
      </c>
      <c r="L1465" s="32">
        <v>0</v>
      </c>
      <c r="M1465" s="32">
        <v>0</v>
      </c>
      <c r="N1465" s="32">
        <v>0</v>
      </c>
      <c r="O1465" s="189"/>
      <c r="P1465" s="189"/>
    </row>
    <row r="1466" spans="1:16" ht="24" x14ac:dyDescent="0.25">
      <c r="A1466" s="190"/>
      <c r="B1466" s="189"/>
      <c r="C1466" s="189"/>
      <c r="D1466" s="189"/>
      <c r="E1466" s="189"/>
      <c r="F1466" s="189"/>
      <c r="G1466" s="170" t="s">
        <v>9</v>
      </c>
      <c r="H1466" s="32">
        <f t="shared" si="316"/>
        <v>0</v>
      </c>
      <c r="I1466" s="32">
        <v>0</v>
      </c>
      <c r="J1466" s="32">
        <v>0</v>
      </c>
      <c r="K1466" s="32">
        <v>0</v>
      </c>
      <c r="L1466" s="32">
        <v>0</v>
      </c>
      <c r="M1466" s="32">
        <v>0</v>
      </c>
      <c r="N1466" s="32">
        <v>0</v>
      </c>
      <c r="O1466" s="189"/>
      <c r="P1466" s="189"/>
    </row>
    <row r="1467" spans="1:16" ht="36" customHeight="1" x14ac:dyDescent="0.25">
      <c r="A1467" s="190" t="s">
        <v>3430</v>
      </c>
      <c r="B1467" s="189" t="s">
        <v>479</v>
      </c>
      <c r="C1467" s="189" t="s">
        <v>848</v>
      </c>
      <c r="D1467" s="189">
        <v>2030</v>
      </c>
      <c r="E1467" s="189" t="s">
        <v>3431</v>
      </c>
      <c r="F1467" s="189" t="s">
        <v>3428</v>
      </c>
      <c r="G1467" s="170" t="s">
        <v>4</v>
      </c>
      <c r="H1467" s="32">
        <f>SUM(H1468:H1471)</f>
        <v>52.8</v>
      </c>
      <c r="I1467" s="32">
        <f t="shared" ref="I1467:N1467" si="321">SUM(I1468:I1471)</f>
        <v>0</v>
      </c>
      <c r="J1467" s="32">
        <f t="shared" si="321"/>
        <v>0</v>
      </c>
      <c r="K1467" s="32">
        <f t="shared" si="321"/>
        <v>0</v>
      </c>
      <c r="L1467" s="32">
        <f t="shared" si="321"/>
        <v>0</v>
      </c>
      <c r="M1467" s="32">
        <f t="shared" si="321"/>
        <v>0</v>
      </c>
      <c r="N1467" s="32">
        <f t="shared" si="321"/>
        <v>52.8</v>
      </c>
      <c r="O1467" s="189">
        <v>2068</v>
      </c>
      <c r="P1467" s="189"/>
    </row>
    <row r="1468" spans="1:16" x14ac:dyDescent="0.25">
      <c r="A1468" s="190"/>
      <c r="B1468" s="189"/>
      <c r="C1468" s="189"/>
      <c r="D1468" s="189"/>
      <c r="E1468" s="189"/>
      <c r="F1468" s="189"/>
      <c r="G1468" s="170" t="s">
        <v>6</v>
      </c>
      <c r="H1468" s="32">
        <f t="shared" si="316"/>
        <v>0</v>
      </c>
      <c r="I1468" s="32">
        <v>0</v>
      </c>
      <c r="J1468" s="32">
        <v>0</v>
      </c>
      <c r="K1468" s="32">
        <v>0</v>
      </c>
      <c r="L1468" s="32">
        <v>0</v>
      </c>
      <c r="M1468" s="32">
        <v>0</v>
      </c>
      <c r="N1468" s="32">
        <v>0</v>
      </c>
      <c r="O1468" s="189"/>
      <c r="P1468" s="189"/>
    </row>
    <row r="1469" spans="1:16" ht="36" x14ac:dyDescent="0.25">
      <c r="A1469" s="190"/>
      <c r="B1469" s="189"/>
      <c r="C1469" s="189"/>
      <c r="D1469" s="189"/>
      <c r="E1469" s="189"/>
      <c r="F1469" s="189"/>
      <c r="G1469" s="170" t="s">
        <v>7</v>
      </c>
      <c r="H1469" s="32">
        <f t="shared" si="316"/>
        <v>52</v>
      </c>
      <c r="I1469" s="32">
        <v>0</v>
      </c>
      <c r="J1469" s="32">
        <v>0</v>
      </c>
      <c r="K1469" s="32">
        <v>0</v>
      </c>
      <c r="L1469" s="32">
        <v>0</v>
      </c>
      <c r="M1469" s="32">
        <v>0</v>
      </c>
      <c r="N1469" s="32">
        <v>52</v>
      </c>
      <c r="O1469" s="189"/>
      <c r="P1469" s="189"/>
    </row>
    <row r="1470" spans="1:16" x14ac:dyDescent="0.25">
      <c r="A1470" s="190"/>
      <c r="B1470" s="189"/>
      <c r="C1470" s="189"/>
      <c r="D1470" s="189"/>
      <c r="E1470" s="189"/>
      <c r="F1470" s="189"/>
      <c r="G1470" s="170" t="s">
        <v>8</v>
      </c>
      <c r="H1470" s="32">
        <f t="shared" si="316"/>
        <v>0.8</v>
      </c>
      <c r="I1470" s="32">
        <v>0</v>
      </c>
      <c r="J1470" s="32">
        <v>0</v>
      </c>
      <c r="K1470" s="32">
        <v>0</v>
      </c>
      <c r="L1470" s="32">
        <v>0</v>
      </c>
      <c r="M1470" s="32">
        <v>0</v>
      </c>
      <c r="N1470" s="32">
        <v>0.8</v>
      </c>
      <c r="O1470" s="189"/>
      <c r="P1470" s="189"/>
    </row>
    <row r="1471" spans="1:16" ht="24" x14ac:dyDescent="0.25">
      <c r="A1471" s="190"/>
      <c r="B1471" s="189"/>
      <c r="C1471" s="189"/>
      <c r="D1471" s="189"/>
      <c r="E1471" s="189"/>
      <c r="F1471" s="189"/>
      <c r="G1471" s="170" t="s">
        <v>9</v>
      </c>
      <c r="H1471" s="32">
        <f t="shared" si="316"/>
        <v>0</v>
      </c>
      <c r="I1471" s="32">
        <v>0</v>
      </c>
      <c r="J1471" s="32">
        <v>0</v>
      </c>
      <c r="K1471" s="32">
        <v>0</v>
      </c>
      <c r="L1471" s="32">
        <v>0</v>
      </c>
      <c r="M1471" s="32">
        <v>0</v>
      </c>
      <c r="N1471" s="32">
        <v>0</v>
      </c>
      <c r="O1471" s="189"/>
      <c r="P1471" s="189"/>
    </row>
    <row r="1472" spans="1:16" ht="36" customHeight="1" x14ac:dyDescent="0.25">
      <c r="A1472" s="190" t="s">
        <v>3432</v>
      </c>
      <c r="B1472" s="189" t="s">
        <v>479</v>
      </c>
      <c r="C1472" s="189" t="s">
        <v>848</v>
      </c>
      <c r="D1472" s="189">
        <v>2030</v>
      </c>
      <c r="E1472" s="189" t="s">
        <v>3433</v>
      </c>
      <c r="F1472" s="189" t="s">
        <v>3428</v>
      </c>
      <c r="G1472" s="170" t="s">
        <v>4</v>
      </c>
      <c r="H1472" s="32">
        <f>SUM(H1473:H1476)</f>
        <v>20.8</v>
      </c>
      <c r="I1472" s="32">
        <f t="shared" ref="I1472:N1472" si="322">SUM(I1473:I1476)</f>
        <v>0</v>
      </c>
      <c r="J1472" s="32">
        <f t="shared" si="322"/>
        <v>0</v>
      </c>
      <c r="K1472" s="32">
        <f t="shared" si="322"/>
        <v>0</v>
      </c>
      <c r="L1472" s="32">
        <f t="shared" si="322"/>
        <v>0</v>
      </c>
      <c r="M1472" s="32">
        <f t="shared" si="322"/>
        <v>0</v>
      </c>
      <c r="N1472" s="32">
        <f t="shared" si="322"/>
        <v>20.8</v>
      </c>
      <c r="O1472" s="189">
        <v>798</v>
      </c>
      <c r="P1472" s="189"/>
    </row>
    <row r="1473" spans="1:16" x14ac:dyDescent="0.25">
      <c r="A1473" s="190"/>
      <c r="B1473" s="189"/>
      <c r="C1473" s="189"/>
      <c r="D1473" s="189"/>
      <c r="E1473" s="189"/>
      <c r="F1473" s="189"/>
      <c r="G1473" s="170" t="s">
        <v>6</v>
      </c>
      <c r="H1473" s="32">
        <f t="shared" si="316"/>
        <v>0</v>
      </c>
      <c r="I1473" s="32">
        <v>0</v>
      </c>
      <c r="J1473" s="32">
        <v>0</v>
      </c>
      <c r="K1473" s="32">
        <v>0</v>
      </c>
      <c r="L1473" s="32">
        <v>0</v>
      </c>
      <c r="M1473" s="32">
        <v>0</v>
      </c>
      <c r="N1473" s="32">
        <v>0</v>
      </c>
      <c r="O1473" s="189"/>
      <c r="P1473" s="189"/>
    </row>
    <row r="1474" spans="1:16" ht="36" x14ac:dyDescent="0.25">
      <c r="A1474" s="190"/>
      <c r="B1474" s="189"/>
      <c r="C1474" s="189"/>
      <c r="D1474" s="189"/>
      <c r="E1474" s="189"/>
      <c r="F1474" s="189"/>
      <c r="G1474" s="170" t="s">
        <v>7</v>
      </c>
      <c r="H1474" s="32">
        <f t="shared" si="316"/>
        <v>20</v>
      </c>
      <c r="I1474" s="32">
        <v>0</v>
      </c>
      <c r="J1474" s="32">
        <v>0</v>
      </c>
      <c r="K1474" s="32">
        <v>0</v>
      </c>
      <c r="L1474" s="32">
        <v>0</v>
      </c>
      <c r="M1474" s="32">
        <v>0</v>
      </c>
      <c r="N1474" s="32">
        <v>20</v>
      </c>
      <c r="O1474" s="189"/>
      <c r="P1474" s="189"/>
    </row>
    <row r="1475" spans="1:16" x14ac:dyDescent="0.25">
      <c r="A1475" s="190"/>
      <c r="B1475" s="189"/>
      <c r="C1475" s="189"/>
      <c r="D1475" s="189"/>
      <c r="E1475" s="189"/>
      <c r="F1475" s="189"/>
      <c r="G1475" s="170" t="s">
        <v>8</v>
      </c>
      <c r="H1475" s="32">
        <f t="shared" si="316"/>
        <v>0.8</v>
      </c>
      <c r="I1475" s="32">
        <v>0</v>
      </c>
      <c r="J1475" s="32">
        <v>0</v>
      </c>
      <c r="K1475" s="32">
        <v>0</v>
      </c>
      <c r="L1475" s="32">
        <v>0</v>
      </c>
      <c r="M1475" s="32">
        <v>0</v>
      </c>
      <c r="N1475" s="32">
        <v>0.8</v>
      </c>
      <c r="O1475" s="189"/>
      <c r="P1475" s="189"/>
    </row>
    <row r="1476" spans="1:16" ht="24" x14ac:dyDescent="0.25">
      <c r="A1476" s="190"/>
      <c r="B1476" s="189"/>
      <c r="C1476" s="189"/>
      <c r="D1476" s="189"/>
      <c r="E1476" s="189"/>
      <c r="F1476" s="189"/>
      <c r="G1476" s="170" t="s">
        <v>9</v>
      </c>
      <c r="H1476" s="32">
        <f t="shared" si="316"/>
        <v>0</v>
      </c>
      <c r="I1476" s="32">
        <v>0</v>
      </c>
      <c r="J1476" s="32">
        <v>0</v>
      </c>
      <c r="K1476" s="32">
        <v>0</v>
      </c>
      <c r="L1476" s="32">
        <v>0</v>
      </c>
      <c r="M1476" s="32">
        <v>0</v>
      </c>
      <c r="N1476" s="32">
        <v>0</v>
      </c>
      <c r="O1476" s="189"/>
      <c r="P1476" s="189"/>
    </row>
    <row r="1477" spans="1:16" ht="36" customHeight="1" x14ac:dyDescent="0.25">
      <c r="A1477" s="190" t="s">
        <v>3434</v>
      </c>
      <c r="B1477" s="189" t="s">
        <v>479</v>
      </c>
      <c r="C1477" s="189" t="s">
        <v>848</v>
      </c>
      <c r="D1477" s="189">
        <v>2027</v>
      </c>
      <c r="E1477" s="189" t="s">
        <v>3433</v>
      </c>
      <c r="F1477" s="189" t="s">
        <v>3428</v>
      </c>
      <c r="G1477" s="170" t="s">
        <v>4</v>
      </c>
      <c r="H1477" s="32">
        <f>SUM(H1478:H1481)</f>
        <v>35.799999999999997</v>
      </c>
      <c r="I1477" s="32">
        <f t="shared" ref="I1477:N1477" si="323">SUM(I1478:I1481)</f>
        <v>0</v>
      </c>
      <c r="J1477" s="32">
        <f t="shared" si="323"/>
        <v>0</v>
      </c>
      <c r="K1477" s="32">
        <f t="shared" si="323"/>
        <v>35.799999999999997</v>
      </c>
      <c r="L1477" s="32">
        <f t="shared" si="323"/>
        <v>0</v>
      </c>
      <c r="M1477" s="32">
        <f t="shared" si="323"/>
        <v>0</v>
      </c>
      <c r="N1477" s="32">
        <f t="shared" si="323"/>
        <v>0</v>
      </c>
      <c r="O1477" s="189">
        <v>967</v>
      </c>
      <c r="P1477" s="189"/>
    </row>
    <row r="1478" spans="1:16" x14ac:dyDescent="0.25">
      <c r="A1478" s="190"/>
      <c r="B1478" s="189"/>
      <c r="C1478" s="189"/>
      <c r="D1478" s="189"/>
      <c r="E1478" s="189"/>
      <c r="F1478" s="189"/>
      <c r="G1478" s="170" t="s">
        <v>6</v>
      </c>
      <c r="H1478" s="32">
        <f t="shared" si="316"/>
        <v>0</v>
      </c>
      <c r="I1478" s="32">
        <v>0</v>
      </c>
      <c r="J1478" s="32">
        <v>0</v>
      </c>
      <c r="K1478" s="32">
        <v>0</v>
      </c>
      <c r="L1478" s="32">
        <v>0</v>
      </c>
      <c r="M1478" s="32">
        <v>0</v>
      </c>
      <c r="N1478" s="32">
        <v>0</v>
      </c>
      <c r="O1478" s="189"/>
      <c r="P1478" s="189"/>
    </row>
    <row r="1479" spans="1:16" ht="36" x14ac:dyDescent="0.25">
      <c r="A1479" s="190"/>
      <c r="B1479" s="189"/>
      <c r="C1479" s="189"/>
      <c r="D1479" s="189"/>
      <c r="E1479" s="189"/>
      <c r="F1479" s="189"/>
      <c r="G1479" s="170" t="s">
        <v>7</v>
      </c>
      <c r="H1479" s="32">
        <f t="shared" si="316"/>
        <v>35</v>
      </c>
      <c r="I1479" s="32">
        <v>0</v>
      </c>
      <c r="J1479" s="32">
        <v>0</v>
      </c>
      <c r="K1479" s="32">
        <v>35</v>
      </c>
      <c r="L1479" s="32">
        <v>0</v>
      </c>
      <c r="M1479" s="32">
        <v>0</v>
      </c>
      <c r="N1479" s="32">
        <v>0</v>
      </c>
      <c r="O1479" s="189"/>
      <c r="P1479" s="189"/>
    </row>
    <row r="1480" spans="1:16" x14ac:dyDescent="0.25">
      <c r="A1480" s="190"/>
      <c r="B1480" s="189"/>
      <c r="C1480" s="189"/>
      <c r="D1480" s="189"/>
      <c r="E1480" s="189"/>
      <c r="F1480" s="189"/>
      <c r="G1480" s="170" t="s">
        <v>8</v>
      </c>
      <c r="H1480" s="32">
        <f t="shared" si="316"/>
        <v>0.8</v>
      </c>
      <c r="I1480" s="32">
        <v>0</v>
      </c>
      <c r="J1480" s="32">
        <v>0</v>
      </c>
      <c r="K1480" s="32">
        <v>0.8</v>
      </c>
      <c r="L1480" s="32">
        <v>0</v>
      </c>
      <c r="M1480" s="32">
        <v>0</v>
      </c>
      <c r="N1480" s="32">
        <v>0</v>
      </c>
      <c r="O1480" s="189"/>
      <c r="P1480" s="189"/>
    </row>
    <row r="1481" spans="1:16" ht="24" x14ac:dyDescent="0.25">
      <c r="A1481" s="190"/>
      <c r="B1481" s="189"/>
      <c r="C1481" s="189"/>
      <c r="D1481" s="189"/>
      <c r="E1481" s="189"/>
      <c r="F1481" s="189"/>
      <c r="G1481" s="170" t="s">
        <v>9</v>
      </c>
      <c r="H1481" s="32">
        <f t="shared" si="316"/>
        <v>0</v>
      </c>
      <c r="I1481" s="32">
        <v>0</v>
      </c>
      <c r="J1481" s="32">
        <v>0</v>
      </c>
      <c r="K1481" s="32">
        <v>0</v>
      </c>
      <c r="L1481" s="32">
        <v>0</v>
      </c>
      <c r="M1481" s="32">
        <v>0</v>
      </c>
      <c r="N1481" s="32">
        <v>0</v>
      </c>
      <c r="O1481" s="189"/>
      <c r="P1481" s="189"/>
    </row>
    <row r="1482" spans="1:16" ht="36" customHeight="1" x14ac:dyDescent="0.25">
      <c r="A1482" s="190" t="s">
        <v>3435</v>
      </c>
      <c r="B1482" s="189" t="s">
        <v>479</v>
      </c>
      <c r="C1482" s="189" t="s">
        <v>848</v>
      </c>
      <c r="D1482" s="189">
        <v>2029</v>
      </c>
      <c r="E1482" s="189" t="s">
        <v>3436</v>
      </c>
      <c r="F1482" s="189" t="s">
        <v>3428</v>
      </c>
      <c r="G1482" s="170" t="s">
        <v>4</v>
      </c>
      <c r="H1482" s="32">
        <f>SUM(H1483:H1486)</f>
        <v>35.799999999999997</v>
      </c>
      <c r="I1482" s="32">
        <f t="shared" ref="I1482:N1482" si="324">SUM(I1483:I1486)</f>
        <v>0</v>
      </c>
      <c r="J1482" s="32">
        <f t="shared" si="324"/>
        <v>0</v>
      </c>
      <c r="K1482" s="32">
        <f t="shared" si="324"/>
        <v>0</v>
      </c>
      <c r="L1482" s="32">
        <f t="shared" si="324"/>
        <v>0</v>
      </c>
      <c r="M1482" s="32">
        <f t="shared" si="324"/>
        <v>35.799999999999997</v>
      </c>
      <c r="N1482" s="32">
        <f t="shared" si="324"/>
        <v>0</v>
      </c>
      <c r="O1482" s="189">
        <v>3640</v>
      </c>
      <c r="P1482" s="189"/>
    </row>
    <row r="1483" spans="1:16" ht="39.75" customHeight="1" x14ac:dyDescent="0.25">
      <c r="A1483" s="190"/>
      <c r="B1483" s="189"/>
      <c r="C1483" s="189"/>
      <c r="D1483" s="189"/>
      <c r="E1483" s="189"/>
      <c r="F1483" s="189"/>
      <c r="G1483" s="170" t="s">
        <v>6</v>
      </c>
      <c r="H1483" s="32">
        <f t="shared" si="316"/>
        <v>0</v>
      </c>
      <c r="I1483" s="32">
        <v>0</v>
      </c>
      <c r="J1483" s="32">
        <v>0</v>
      </c>
      <c r="K1483" s="32">
        <v>0</v>
      </c>
      <c r="L1483" s="32">
        <v>0</v>
      </c>
      <c r="M1483" s="32">
        <v>0</v>
      </c>
      <c r="N1483" s="32">
        <v>0</v>
      </c>
      <c r="O1483" s="189"/>
      <c r="P1483" s="189"/>
    </row>
    <row r="1484" spans="1:16" ht="24" customHeight="1" x14ac:dyDescent="0.25">
      <c r="A1484" s="190"/>
      <c r="B1484" s="189"/>
      <c r="C1484" s="189"/>
      <c r="D1484" s="189"/>
      <c r="E1484" s="189"/>
      <c r="F1484" s="189"/>
      <c r="G1484" s="170" t="s">
        <v>7</v>
      </c>
      <c r="H1484" s="32">
        <f t="shared" si="316"/>
        <v>35</v>
      </c>
      <c r="I1484" s="32">
        <v>0</v>
      </c>
      <c r="J1484" s="32">
        <v>0</v>
      </c>
      <c r="K1484" s="32">
        <v>0</v>
      </c>
      <c r="L1484" s="32">
        <v>0</v>
      </c>
      <c r="M1484" s="32">
        <v>35</v>
      </c>
      <c r="N1484" s="32">
        <v>0</v>
      </c>
      <c r="O1484" s="189"/>
      <c r="P1484" s="189"/>
    </row>
    <row r="1485" spans="1:16" x14ac:dyDescent="0.25">
      <c r="A1485" s="190"/>
      <c r="B1485" s="189"/>
      <c r="C1485" s="189"/>
      <c r="D1485" s="189"/>
      <c r="E1485" s="189"/>
      <c r="F1485" s="189"/>
      <c r="G1485" s="170" t="s">
        <v>8</v>
      </c>
      <c r="H1485" s="32">
        <f t="shared" si="316"/>
        <v>0.8</v>
      </c>
      <c r="I1485" s="32">
        <v>0</v>
      </c>
      <c r="J1485" s="32">
        <v>0</v>
      </c>
      <c r="K1485" s="32">
        <v>0</v>
      </c>
      <c r="L1485" s="32">
        <v>0</v>
      </c>
      <c r="M1485" s="32">
        <v>0.8</v>
      </c>
      <c r="N1485" s="32">
        <v>0</v>
      </c>
      <c r="O1485" s="189"/>
      <c r="P1485" s="189"/>
    </row>
    <row r="1486" spans="1:16" ht="24" x14ac:dyDescent="0.25">
      <c r="A1486" s="190"/>
      <c r="B1486" s="189"/>
      <c r="C1486" s="189"/>
      <c r="D1486" s="189"/>
      <c r="E1486" s="189"/>
      <c r="F1486" s="189"/>
      <c r="G1486" s="170" t="s">
        <v>9</v>
      </c>
      <c r="H1486" s="32">
        <f t="shared" si="316"/>
        <v>0</v>
      </c>
      <c r="I1486" s="32">
        <v>0</v>
      </c>
      <c r="J1486" s="32">
        <v>0</v>
      </c>
      <c r="K1486" s="32">
        <v>0</v>
      </c>
      <c r="L1486" s="32">
        <v>0</v>
      </c>
      <c r="M1486" s="32">
        <v>0</v>
      </c>
      <c r="N1486" s="32">
        <v>0</v>
      </c>
      <c r="O1486" s="189"/>
      <c r="P1486" s="189"/>
    </row>
    <row r="1487" spans="1:16" ht="36" customHeight="1" x14ac:dyDescent="0.25">
      <c r="A1487" s="190" t="s">
        <v>3437</v>
      </c>
      <c r="B1487" s="189" t="s">
        <v>479</v>
      </c>
      <c r="C1487" s="189" t="s">
        <v>848</v>
      </c>
      <c r="D1487" s="189">
        <v>2027</v>
      </c>
      <c r="E1487" s="189" t="s">
        <v>3438</v>
      </c>
      <c r="F1487" s="189" t="s">
        <v>3428</v>
      </c>
      <c r="G1487" s="170" t="s">
        <v>4</v>
      </c>
      <c r="H1487" s="32">
        <f>SUM(H1488:H1491)</f>
        <v>100</v>
      </c>
      <c r="I1487" s="32">
        <f t="shared" ref="I1487:N1487" si="325">SUM(I1488:I1491)</f>
        <v>0</v>
      </c>
      <c r="J1487" s="32">
        <f t="shared" si="325"/>
        <v>0</v>
      </c>
      <c r="K1487" s="32">
        <f t="shared" si="325"/>
        <v>100</v>
      </c>
      <c r="L1487" s="32">
        <f t="shared" si="325"/>
        <v>0</v>
      </c>
      <c r="M1487" s="32">
        <f t="shared" si="325"/>
        <v>0</v>
      </c>
      <c r="N1487" s="32">
        <f t="shared" si="325"/>
        <v>0</v>
      </c>
      <c r="O1487" s="189">
        <v>850</v>
      </c>
      <c r="P1487" s="189"/>
    </row>
    <row r="1488" spans="1:16" ht="48" customHeight="1" x14ac:dyDescent="0.25">
      <c r="A1488" s="190"/>
      <c r="B1488" s="189"/>
      <c r="C1488" s="189"/>
      <c r="D1488" s="189"/>
      <c r="E1488" s="189"/>
      <c r="F1488" s="189"/>
      <c r="G1488" s="170" t="s">
        <v>6</v>
      </c>
      <c r="H1488" s="32">
        <f t="shared" si="316"/>
        <v>0</v>
      </c>
      <c r="I1488" s="32">
        <v>0</v>
      </c>
      <c r="J1488" s="32">
        <v>0</v>
      </c>
      <c r="K1488" s="32">
        <v>0</v>
      </c>
      <c r="L1488" s="32">
        <v>0</v>
      </c>
      <c r="M1488" s="32">
        <v>0</v>
      </c>
      <c r="N1488" s="32">
        <v>0</v>
      </c>
      <c r="O1488" s="189"/>
      <c r="P1488" s="189"/>
    </row>
    <row r="1489" spans="1:16" ht="25.5" customHeight="1" x14ac:dyDescent="0.25">
      <c r="A1489" s="190"/>
      <c r="B1489" s="189"/>
      <c r="C1489" s="189"/>
      <c r="D1489" s="189"/>
      <c r="E1489" s="189"/>
      <c r="F1489" s="189"/>
      <c r="G1489" s="170" t="s">
        <v>7</v>
      </c>
      <c r="H1489" s="32">
        <f t="shared" si="316"/>
        <v>100</v>
      </c>
      <c r="I1489" s="32">
        <v>0</v>
      </c>
      <c r="J1489" s="32">
        <v>0</v>
      </c>
      <c r="K1489" s="32">
        <v>100</v>
      </c>
      <c r="L1489" s="32">
        <v>0</v>
      </c>
      <c r="M1489" s="32">
        <v>0</v>
      </c>
      <c r="N1489" s="32">
        <v>0</v>
      </c>
      <c r="O1489" s="189"/>
      <c r="P1489" s="189"/>
    </row>
    <row r="1490" spans="1:16" x14ac:dyDescent="0.25">
      <c r="A1490" s="190"/>
      <c r="B1490" s="189"/>
      <c r="C1490" s="189"/>
      <c r="D1490" s="189"/>
      <c r="E1490" s="189"/>
      <c r="F1490" s="189"/>
      <c r="G1490" s="170" t="s">
        <v>8</v>
      </c>
      <c r="H1490" s="32">
        <f t="shared" si="316"/>
        <v>0</v>
      </c>
      <c r="I1490" s="32">
        <v>0</v>
      </c>
      <c r="J1490" s="32">
        <v>0</v>
      </c>
      <c r="K1490" s="32">
        <v>0</v>
      </c>
      <c r="L1490" s="32">
        <v>0</v>
      </c>
      <c r="M1490" s="32">
        <v>0</v>
      </c>
      <c r="N1490" s="32">
        <v>0</v>
      </c>
      <c r="O1490" s="189"/>
      <c r="P1490" s="189"/>
    </row>
    <row r="1491" spans="1:16" ht="24" x14ac:dyDescent="0.25">
      <c r="A1491" s="190"/>
      <c r="B1491" s="189"/>
      <c r="C1491" s="189"/>
      <c r="D1491" s="189"/>
      <c r="E1491" s="189"/>
      <c r="F1491" s="189"/>
      <c r="G1491" s="170" t="s">
        <v>9</v>
      </c>
      <c r="H1491" s="32">
        <f t="shared" si="316"/>
        <v>0</v>
      </c>
      <c r="I1491" s="32">
        <v>0</v>
      </c>
      <c r="J1491" s="32">
        <v>0</v>
      </c>
      <c r="K1491" s="32">
        <v>0</v>
      </c>
      <c r="L1491" s="32">
        <v>0</v>
      </c>
      <c r="M1491" s="32">
        <v>0</v>
      </c>
      <c r="N1491" s="32">
        <v>0</v>
      </c>
      <c r="O1491" s="189"/>
      <c r="P1491" s="189"/>
    </row>
    <row r="1492" spans="1:16" ht="36" customHeight="1" x14ac:dyDescent="0.25">
      <c r="A1492" s="190" t="s">
        <v>3439</v>
      </c>
      <c r="B1492" s="189" t="s">
        <v>479</v>
      </c>
      <c r="C1492" s="189" t="s">
        <v>848</v>
      </c>
      <c r="D1492" s="189">
        <v>2026</v>
      </c>
      <c r="E1492" s="189" t="s">
        <v>3440</v>
      </c>
      <c r="F1492" s="189" t="s">
        <v>3428</v>
      </c>
      <c r="G1492" s="170" t="s">
        <v>4</v>
      </c>
      <c r="H1492" s="32">
        <f>SUM(H1493:H1496)</f>
        <v>30.8</v>
      </c>
      <c r="I1492" s="32">
        <f t="shared" ref="I1492:N1492" si="326">SUM(I1493:I1496)</f>
        <v>0</v>
      </c>
      <c r="J1492" s="32">
        <f t="shared" si="326"/>
        <v>30.8</v>
      </c>
      <c r="K1492" s="32">
        <f t="shared" si="326"/>
        <v>0</v>
      </c>
      <c r="L1492" s="32">
        <f t="shared" si="326"/>
        <v>0</v>
      </c>
      <c r="M1492" s="32">
        <f t="shared" si="326"/>
        <v>0</v>
      </c>
      <c r="N1492" s="32">
        <f t="shared" si="326"/>
        <v>0</v>
      </c>
      <c r="O1492" s="189"/>
      <c r="P1492" s="189"/>
    </row>
    <row r="1493" spans="1:16" ht="35.25" customHeight="1" x14ac:dyDescent="0.25">
      <c r="A1493" s="190"/>
      <c r="B1493" s="189"/>
      <c r="C1493" s="189"/>
      <c r="D1493" s="189"/>
      <c r="E1493" s="189"/>
      <c r="F1493" s="189"/>
      <c r="G1493" s="170" t="s">
        <v>6</v>
      </c>
      <c r="H1493" s="32">
        <f t="shared" si="316"/>
        <v>0</v>
      </c>
      <c r="I1493" s="32">
        <v>0</v>
      </c>
      <c r="J1493" s="32">
        <v>0</v>
      </c>
      <c r="K1493" s="32">
        <v>0</v>
      </c>
      <c r="L1493" s="32">
        <v>0</v>
      </c>
      <c r="M1493" s="32">
        <v>0</v>
      </c>
      <c r="N1493" s="32">
        <v>0</v>
      </c>
      <c r="O1493" s="189"/>
      <c r="P1493" s="189"/>
    </row>
    <row r="1494" spans="1:16" ht="32.25" customHeight="1" x14ac:dyDescent="0.25">
      <c r="A1494" s="190"/>
      <c r="B1494" s="189"/>
      <c r="C1494" s="189"/>
      <c r="D1494" s="189"/>
      <c r="E1494" s="189"/>
      <c r="F1494" s="189"/>
      <c r="G1494" s="170" t="s">
        <v>7</v>
      </c>
      <c r="H1494" s="32">
        <f t="shared" si="316"/>
        <v>30</v>
      </c>
      <c r="I1494" s="32">
        <v>0</v>
      </c>
      <c r="J1494" s="32">
        <v>30</v>
      </c>
      <c r="K1494" s="32">
        <v>0</v>
      </c>
      <c r="L1494" s="32">
        <v>0</v>
      </c>
      <c r="M1494" s="32">
        <v>0</v>
      </c>
      <c r="N1494" s="32">
        <v>0</v>
      </c>
      <c r="O1494" s="189"/>
      <c r="P1494" s="189"/>
    </row>
    <row r="1495" spans="1:16" x14ac:dyDescent="0.25">
      <c r="A1495" s="190"/>
      <c r="B1495" s="189"/>
      <c r="C1495" s="189"/>
      <c r="D1495" s="189"/>
      <c r="E1495" s="189"/>
      <c r="F1495" s="189"/>
      <c r="G1495" s="170" t="s">
        <v>8</v>
      </c>
      <c r="H1495" s="32">
        <f t="shared" si="316"/>
        <v>0.8</v>
      </c>
      <c r="I1495" s="32">
        <v>0</v>
      </c>
      <c r="J1495" s="32">
        <v>0.8</v>
      </c>
      <c r="K1495" s="32">
        <v>0</v>
      </c>
      <c r="L1495" s="32">
        <v>0</v>
      </c>
      <c r="M1495" s="32">
        <v>0</v>
      </c>
      <c r="N1495" s="32">
        <v>0</v>
      </c>
      <c r="O1495" s="189"/>
      <c r="P1495" s="189"/>
    </row>
    <row r="1496" spans="1:16" ht="24" x14ac:dyDescent="0.25">
      <c r="A1496" s="190"/>
      <c r="B1496" s="189"/>
      <c r="C1496" s="189"/>
      <c r="D1496" s="189"/>
      <c r="E1496" s="189"/>
      <c r="F1496" s="189"/>
      <c r="G1496" s="170" t="s">
        <v>9</v>
      </c>
      <c r="H1496" s="32">
        <f t="shared" si="316"/>
        <v>0</v>
      </c>
      <c r="I1496" s="32">
        <v>0</v>
      </c>
      <c r="J1496" s="32">
        <v>0</v>
      </c>
      <c r="K1496" s="32">
        <v>0</v>
      </c>
      <c r="L1496" s="32">
        <v>0</v>
      </c>
      <c r="M1496" s="32">
        <v>0</v>
      </c>
      <c r="N1496" s="32">
        <v>0</v>
      </c>
      <c r="O1496" s="189"/>
      <c r="P1496" s="189"/>
    </row>
    <row r="1497" spans="1:16" ht="36" customHeight="1" x14ac:dyDescent="0.25">
      <c r="A1497" s="190" t="s">
        <v>3441</v>
      </c>
      <c r="B1497" s="189" t="s">
        <v>479</v>
      </c>
      <c r="C1497" s="189" t="s">
        <v>848</v>
      </c>
      <c r="D1497" s="189">
        <v>2027</v>
      </c>
      <c r="E1497" s="189" t="s">
        <v>3442</v>
      </c>
      <c r="F1497" s="189" t="s">
        <v>3428</v>
      </c>
      <c r="G1497" s="170" t="s">
        <v>4</v>
      </c>
      <c r="H1497" s="32">
        <f>SUM(H1498:H1501)</f>
        <v>30.8</v>
      </c>
      <c r="I1497" s="32">
        <f t="shared" ref="I1497:N1497" si="327">SUM(I1498:I1501)</f>
        <v>0</v>
      </c>
      <c r="J1497" s="32">
        <f t="shared" si="327"/>
        <v>0</v>
      </c>
      <c r="K1497" s="32">
        <f t="shared" si="327"/>
        <v>30.8</v>
      </c>
      <c r="L1497" s="32">
        <f t="shared" si="327"/>
        <v>0</v>
      </c>
      <c r="M1497" s="32">
        <f t="shared" si="327"/>
        <v>0</v>
      </c>
      <c r="N1497" s="32">
        <f t="shared" si="327"/>
        <v>0</v>
      </c>
      <c r="O1497" s="189">
        <v>2068</v>
      </c>
      <c r="P1497" s="189" t="s">
        <v>2730</v>
      </c>
    </row>
    <row r="1498" spans="1:16" ht="33" customHeight="1" x14ac:dyDescent="0.25">
      <c r="A1498" s="190"/>
      <c r="B1498" s="189"/>
      <c r="C1498" s="189"/>
      <c r="D1498" s="189"/>
      <c r="E1498" s="189"/>
      <c r="F1498" s="189"/>
      <c r="G1498" s="170" t="s">
        <v>6</v>
      </c>
      <c r="H1498" s="32">
        <f t="shared" si="316"/>
        <v>0</v>
      </c>
      <c r="I1498" s="32">
        <v>0</v>
      </c>
      <c r="J1498" s="32">
        <v>0</v>
      </c>
      <c r="K1498" s="32">
        <v>0</v>
      </c>
      <c r="L1498" s="32">
        <v>0</v>
      </c>
      <c r="M1498" s="32">
        <v>0</v>
      </c>
      <c r="N1498" s="32">
        <v>0</v>
      </c>
      <c r="O1498" s="189"/>
      <c r="P1498" s="189"/>
    </row>
    <row r="1499" spans="1:16" ht="36" x14ac:dyDescent="0.25">
      <c r="A1499" s="190"/>
      <c r="B1499" s="189"/>
      <c r="C1499" s="189"/>
      <c r="D1499" s="189"/>
      <c r="E1499" s="189"/>
      <c r="F1499" s="189"/>
      <c r="G1499" s="170" t="s">
        <v>7</v>
      </c>
      <c r="H1499" s="32">
        <f t="shared" si="316"/>
        <v>30</v>
      </c>
      <c r="I1499" s="32">
        <v>0</v>
      </c>
      <c r="J1499" s="32">
        <v>0</v>
      </c>
      <c r="K1499" s="32">
        <v>30</v>
      </c>
      <c r="L1499" s="32">
        <v>0</v>
      </c>
      <c r="M1499" s="32">
        <v>0</v>
      </c>
      <c r="N1499" s="32">
        <v>0</v>
      </c>
      <c r="O1499" s="189"/>
      <c r="P1499" s="189"/>
    </row>
    <row r="1500" spans="1:16" x14ac:dyDescent="0.25">
      <c r="A1500" s="190"/>
      <c r="B1500" s="189"/>
      <c r="C1500" s="189"/>
      <c r="D1500" s="189"/>
      <c r="E1500" s="189"/>
      <c r="F1500" s="189"/>
      <c r="G1500" s="170" t="s">
        <v>8</v>
      </c>
      <c r="H1500" s="32">
        <f t="shared" si="316"/>
        <v>0.8</v>
      </c>
      <c r="I1500" s="32">
        <v>0</v>
      </c>
      <c r="J1500" s="32">
        <v>0</v>
      </c>
      <c r="K1500" s="32">
        <v>0.8</v>
      </c>
      <c r="L1500" s="32">
        <v>0</v>
      </c>
      <c r="M1500" s="32">
        <v>0</v>
      </c>
      <c r="N1500" s="32">
        <v>0</v>
      </c>
      <c r="O1500" s="189"/>
      <c r="P1500" s="189"/>
    </row>
    <row r="1501" spans="1:16" ht="24" x14ac:dyDescent="0.25">
      <c r="A1501" s="190"/>
      <c r="B1501" s="189"/>
      <c r="C1501" s="189"/>
      <c r="D1501" s="189"/>
      <c r="E1501" s="189"/>
      <c r="F1501" s="189"/>
      <c r="G1501" s="170" t="s">
        <v>9</v>
      </c>
      <c r="H1501" s="32">
        <f t="shared" si="316"/>
        <v>0</v>
      </c>
      <c r="I1501" s="32">
        <v>0</v>
      </c>
      <c r="J1501" s="32">
        <v>0</v>
      </c>
      <c r="K1501" s="32">
        <v>0</v>
      </c>
      <c r="L1501" s="32">
        <v>0</v>
      </c>
      <c r="M1501" s="32">
        <v>0</v>
      </c>
      <c r="N1501" s="32">
        <v>0</v>
      </c>
      <c r="O1501" s="189"/>
      <c r="P1501" s="189"/>
    </row>
    <row r="1502" spans="1:16" ht="22.5" customHeight="1" x14ac:dyDescent="0.25">
      <c r="A1502" s="190" t="s">
        <v>3443</v>
      </c>
      <c r="B1502" s="189" t="s">
        <v>479</v>
      </c>
      <c r="C1502" s="189" t="s">
        <v>848</v>
      </c>
      <c r="D1502" s="189" t="s">
        <v>395</v>
      </c>
      <c r="E1502" s="189" t="s">
        <v>3444</v>
      </c>
      <c r="F1502" s="189" t="s">
        <v>3428</v>
      </c>
      <c r="G1502" s="170" t="s">
        <v>4</v>
      </c>
      <c r="H1502" s="32">
        <f>SUM(H1503:H1506)</f>
        <v>505</v>
      </c>
      <c r="I1502" s="32">
        <f t="shared" ref="I1502:N1502" si="328">SUM(I1503:I1506)</f>
        <v>0</v>
      </c>
      <c r="J1502" s="32">
        <f t="shared" si="328"/>
        <v>0</v>
      </c>
      <c r="K1502" s="32">
        <f t="shared" si="328"/>
        <v>0</v>
      </c>
      <c r="L1502" s="32">
        <f t="shared" si="328"/>
        <v>0</v>
      </c>
      <c r="M1502" s="32">
        <f t="shared" si="328"/>
        <v>255</v>
      </c>
      <c r="N1502" s="32">
        <f t="shared" si="328"/>
        <v>250</v>
      </c>
      <c r="O1502" s="189">
        <v>13280</v>
      </c>
      <c r="P1502" s="189"/>
    </row>
    <row r="1503" spans="1:16" ht="39.75" customHeight="1" x14ac:dyDescent="0.25">
      <c r="A1503" s="190"/>
      <c r="B1503" s="189"/>
      <c r="C1503" s="189"/>
      <c r="D1503" s="189"/>
      <c r="E1503" s="189"/>
      <c r="F1503" s="189"/>
      <c r="G1503" s="170" t="s">
        <v>6</v>
      </c>
      <c r="H1503" s="32">
        <f t="shared" ref="H1503:H1516" si="329">SUM(I1503:N1503)</f>
        <v>0</v>
      </c>
      <c r="I1503" s="32">
        <v>0</v>
      </c>
      <c r="J1503" s="32">
        <v>0</v>
      </c>
      <c r="K1503" s="32">
        <v>0</v>
      </c>
      <c r="L1503" s="32">
        <v>0</v>
      </c>
      <c r="M1503" s="32">
        <v>0</v>
      </c>
      <c r="N1503" s="32">
        <v>0</v>
      </c>
      <c r="O1503" s="189"/>
      <c r="P1503" s="189"/>
    </row>
    <row r="1504" spans="1:16" ht="33" customHeight="1" x14ac:dyDescent="0.25">
      <c r="A1504" s="190"/>
      <c r="B1504" s="189"/>
      <c r="C1504" s="189"/>
      <c r="D1504" s="189"/>
      <c r="E1504" s="189"/>
      <c r="F1504" s="189"/>
      <c r="G1504" s="170" t="s">
        <v>7</v>
      </c>
      <c r="H1504" s="32">
        <f t="shared" si="329"/>
        <v>500</v>
      </c>
      <c r="I1504" s="32">
        <v>0</v>
      </c>
      <c r="J1504" s="32">
        <v>0</v>
      </c>
      <c r="K1504" s="32">
        <v>0</v>
      </c>
      <c r="L1504" s="32">
        <v>0</v>
      </c>
      <c r="M1504" s="32">
        <v>250</v>
      </c>
      <c r="N1504" s="32">
        <v>250</v>
      </c>
      <c r="O1504" s="189"/>
      <c r="P1504" s="189"/>
    </row>
    <row r="1505" spans="1:16" x14ac:dyDescent="0.25">
      <c r="A1505" s="190"/>
      <c r="B1505" s="189"/>
      <c r="C1505" s="189"/>
      <c r="D1505" s="189"/>
      <c r="E1505" s="189"/>
      <c r="F1505" s="189"/>
      <c r="G1505" s="170" t="s">
        <v>8</v>
      </c>
      <c r="H1505" s="32">
        <f t="shared" si="329"/>
        <v>5</v>
      </c>
      <c r="I1505" s="32">
        <v>0</v>
      </c>
      <c r="J1505" s="32">
        <v>0</v>
      </c>
      <c r="K1505" s="32">
        <v>0</v>
      </c>
      <c r="L1505" s="32">
        <v>0</v>
      </c>
      <c r="M1505" s="32">
        <v>5</v>
      </c>
      <c r="N1505" s="32">
        <v>0</v>
      </c>
      <c r="O1505" s="189"/>
      <c r="P1505" s="189"/>
    </row>
    <row r="1506" spans="1:16" ht="24" x14ac:dyDescent="0.25">
      <c r="A1506" s="190"/>
      <c r="B1506" s="189"/>
      <c r="C1506" s="189"/>
      <c r="D1506" s="189"/>
      <c r="E1506" s="189"/>
      <c r="F1506" s="189"/>
      <c r="G1506" s="170" t="s">
        <v>9</v>
      </c>
      <c r="H1506" s="32">
        <f t="shared" si="329"/>
        <v>0</v>
      </c>
      <c r="I1506" s="32">
        <v>0</v>
      </c>
      <c r="J1506" s="32">
        <v>0</v>
      </c>
      <c r="K1506" s="32">
        <v>0</v>
      </c>
      <c r="L1506" s="32">
        <v>0</v>
      </c>
      <c r="M1506" s="32">
        <v>0</v>
      </c>
      <c r="N1506" s="32">
        <v>0</v>
      </c>
      <c r="O1506" s="189"/>
      <c r="P1506" s="189"/>
    </row>
    <row r="1507" spans="1:16" ht="36" customHeight="1" x14ac:dyDescent="0.25">
      <c r="A1507" s="305" t="s">
        <v>4462</v>
      </c>
      <c r="B1507" s="205" t="s">
        <v>4453</v>
      </c>
      <c r="C1507" s="189" t="s">
        <v>848</v>
      </c>
      <c r="D1507" s="205">
        <v>2026</v>
      </c>
      <c r="E1507" s="205" t="s">
        <v>2974</v>
      </c>
      <c r="F1507" s="305" t="s">
        <v>4454</v>
      </c>
      <c r="G1507" s="149" t="s">
        <v>4</v>
      </c>
      <c r="H1507" s="32">
        <f>I1507+J1507+K1507+L1507+M1507+N1507</f>
        <v>134.9897</v>
      </c>
      <c r="I1507" s="32">
        <f t="shared" ref="I1507:N1507" si="330">I1508+I1509+I1510+I1511</f>
        <v>0</v>
      </c>
      <c r="J1507" s="32">
        <f t="shared" si="330"/>
        <v>134.9897</v>
      </c>
      <c r="K1507" s="32">
        <f t="shared" si="330"/>
        <v>0</v>
      </c>
      <c r="L1507" s="32">
        <f t="shared" si="330"/>
        <v>0</v>
      </c>
      <c r="M1507" s="32">
        <f t="shared" si="330"/>
        <v>0</v>
      </c>
      <c r="N1507" s="32">
        <f t="shared" si="330"/>
        <v>0</v>
      </c>
      <c r="O1507" s="435">
        <v>3166</v>
      </c>
      <c r="P1507" s="305" t="s">
        <v>4455</v>
      </c>
    </row>
    <row r="1508" spans="1:16" ht="39" customHeight="1" x14ac:dyDescent="0.25">
      <c r="A1508" s="306"/>
      <c r="B1508" s="206"/>
      <c r="C1508" s="189"/>
      <c r="D1508" s="206"/>
      <c r="E1508" s="206"/>
      <c r="F1508" s="306"/>
      <c r="G1508" s="149" t="s">
        <v>6</v>
      </c>
      <c r="H1508" s="32">
        <f>I1508+J1508+K1508+L1508+M1508+N1508</f>
        <v>0</v>
      </c>
      <c r="I1508" s="32">
        <v>0</v>
      </c>
      <c r="J1508" s="32">
        <v>0</v>
      </c>
      <c r="K1508" s="32">
        <v>0</v>
      </c>
      <c r="L1508" s="32">
        <v>0</v>
      </c>
      <c r="M1508" s="32">
        <v>0</v>
      </c>
      <c r="N1508" s="32">
        <v>0</v>
      </c>
      <c r="O1508" s="436"/>
      <c r="P1508" s="306"/>
    </row>
    <row r="1509" spans="1:16" ht="30" customHeight="1" x14ac:dyDescent="0.25">
      <c r="A1509" s="306"/>
      <c r="B1509" s="206"/>
      <c r="C1509" s="189"/>
      <c r="D1509" s="206"/>
      <c r="E1509" s="206"/>
      <c r="F1509" s="306"/>
      <c r="G1509" s="149" t="s">
        <v>7</v>
      </c>
      <c r="H1509" s="32">
        <f>I1509+J1509+K1509+L1509+M1509+N1509</f>
        <v>109.45</v>
      </c>
      <c r="I1509" s="32">
        <v>0</v>
      </c>
      <c r="J1509" s="32">
        <v>109.45</v>
      </c>
      <c r="K1509" s="32">
        <v>0</v>
      </c>
      <c r="L1509" s="32">
        <v>0</v>
      </c>
      <c r="M1509" s="32">
        <v>0</v>
      </c>
      <c r="N1509" s="32">
        <v>0</v>
      </c>
      <c r="O1509" s="436"/>
      <c r="P1509" s="306"/>
    </row>
    <row r="1510" spans="1:16" ht="30" customHeight="1" x14ac:dyDescent="0.25">
      <c r="A1510" s="306"/>
      <c r="B1510" s="206"/>
      <c r="C1510" s="189"/>
      <c r="D1510" s="206"/>
      <c r="E1510" s="206"/>
      <c r="F1510" s="306"/>
      <c r="G1510" s="149" t="s">
        <v>8</v>
      </c>
      <c r="H1510" s="32">
        <f>I1510+J1510+K1510+L1510+M1510+N1510</f>
        <v>25.5397</v>
      </c>
      <c r="I1510" s="32">
        <v>0</v>
      </c>
      <c r="J1510" s="32">
        <v>25.5397</v>
      </c>
      <c r="K1510" s="32">
        <v>0</v>
      </c>
      <c r="L1510" s="32">
        <v>0</v>
      </c>
      <c r="M1510" s="32">
        <v>0</v>
      </c>
      <c r="N1510" s="32">
        <v>0</v>
      </c>
      <c r="O1510" s="436"/>
      <c r="P1510" s="306"/>
    </row>
    <row r="1511" spans="1:16" ht="24" x14ac:dyDescent="0.25">
      <c r="A1511" s="307"/>
      <c r="B1511" s="207"/>
      <c r="C1511" s="189"/>
      <c r="D1511" s="207"/>
      <c r="E1511" s="207"/>
      <c r="F1511" s="307"/>
      <c r="G1511" s="149" t="s">
        <v>9</v>
      </c>
      <c r="H1511" s="32">
        <f>I1511+J1511+K1511+L1511+M1511+N1511</f>
        <v>0</v>
      </c>
      <c r="I1511" s="32">
        <v>0</v>
      </c>
      <c r="J1511" s="32">
        <v>0</v>
      </c>
      <c r="K1511" s="32">
        <v>0</v>
      </c>
      <c r="L1511" s="32">
        <v>0</v>
      </c>
      <c r="M1511" s="32">
        <v>0</v>
      </c>
      <c r="N1511" s="32">
        <v>0</v>
      </c>
      <c r="O1511" s="437"/>
      <c r="P1511" s="307"/>
    </row>
    <row r="1512" spans="1:16" ht="36" x14ac:dyDescent="0.25">
      <c r="A1512" s="208" t="s">
        <v>125</v>
      </c>
      <c r="B1512" s="208"/>
      <c r="C1512" s="208"/>
      <c r="D1512" s="208"/>
      <c r="E1512" s="208"/>
      <c r="F1512" s="208"/>
      <c r="G1512" s="150" t="s">
        <v>4</v>
      </c>
      <c r="H1512" s="37">
        <f t="shared" ref="H1512:N1512" si="331">SUM(H1513:H1516)</f>
        <v>1017.7896999999999</v>
      </c>
      <c r="I1512" s="37">
        <f t="shared" si="331"/>
        <v>32.599999999999994</v>
      </c>
      <c r="J1512" s="37">
        <f t="shared" si="331"/>
        <v>181.58969999999999</v>
      </c>
      <c r="K1512" s="37">
        <f t="shared" si="331"/>
        <v>182.4</v>
      </c>
      <c r="L1512" s="37">
        <f t="shared" si="331"/>
        <v>0</v>
      </c>
      <c r="M1512" s="37">
        <f t="shared" si="331"/>
        <v>290.8</v>
      </c>
      <c r="N1512" s="37">
        <f t="shared" si="331"/>
        <v>330.4</v>
      </c>
      <c r="O1512" s="208"/>
      <c r="P1512" s="189"/>
    </row>
    <row r="1513" spans="1:16" ht="40.5" customHeight="1" x14ac:dyDescent="0.25">
      <c r="A1513" s="208"/>
      <c r="B1513" s="208"/>
      <c r="C1513" s="208"/>
      <c r="D1513" s="208"/>
      <c r="E1513" s="208"/>
      <c r="F1513" s="208"/>
      <c r="G1513" s="150" t="s">
        <v>6</v>
      </c>
      <c r="H1513" s="37">
        <f t="shared" si="329"/>
        <v>0</v>
      </c>
      <c r="I1513" s="37">
        <f>I1443+I1448+I1453+I1458+I1463+I1468+I1473+I1478+I1483+I1488+I1493+I1498+I1503+I1508</f>
        <v>0</v>
      </c>
      <c r="J1513" s="37">
        <f t="shared" ref="J1513:N1513" si="332">J1443+J1448+J1453+J1458+J1463+J1468+J1473+J1478+J1483+J1488+J1493+J1498+J1503+J1508</f>
        <v>0</v>
      </c>
      <c r="K1513" s="37">
        <f t="shared" si="332"/>
        <v>0</v>
      </c>
      <c r="L1513" s="37">
        <f t="shared" si="332"/>
        <v>0</v>
      </c>
      <c r="M1513" s="37">
        <f t="shared" si="332"/>
        <v>0</v>
      </c>
      <c r="N1513" s="37">
        <f t="shared" si="332"/>
        <v>0</v>
      </c>
      <c r="O1513" s="208"/>
      <c r="P1513" s="189"/>
    </row>
    <row r="1514" spans="1:16" ht="29.25" customHeight="1" x14ac:dyDescent="0.25">
      <c r="A1514" s="208"/>
      <c r="B1514" s="208"/>
      <c r="C1514" s="208"/>
      <c r="D1514" s="208"/>
      <c r="E1514" s="208"/>
      <c r="F1514" s="208"/>
      <c r="G1514" s="150" t="s">
        <v>7</v>
      </c>
      <c r="H1514" s="37">
        <f t="shared" si="329"/>
        <v>980.05</v>
      </c>
      <c r="I1514" s="37">
        <f t="shared" ref="I1514:N1514" si="333">I1444+I1449+I1454+I1459+I1464+I1469+I1474+I1479+I1484+I1489+I1494+I1499+I1504+I1509</f>
        <v>32.599999999999994</v>
      </c>
      <c r="J1514" s="37">
        <f t="shared" si="333"/>
        <v>154.44999999999999</v>
      </c>
      <c r="K1514" s="37">
        <f t="shared" si="333"/>
        <v>180</v>
      </c>
      <c r="L1514" s="37">
        <f t="shared" si="333"/>
        <v>0</v>
      </c>
      <c r="M1514" s="37">
        <f t="shared" si="333"/>
        <v>285</v>
      </c>
      <c r="N1514" s="37">
        <f t="shared" si="333"/>
        <v>328</v>
      </c>
      <c r="O1514" s="208"/>
      <c r="P1514" s="189"/>
    </row>
    <row r="1515" spans="1:16" x14ac:dyDescent="0.25">
      <c r="A1515" s="208"/>
      <c r="B1515" s="208"/>
      <c r="C1515" s="208"/>
      <c r="D1515" s="208"/>
      <c r="E1515" s="208"/>
      <c r="F1515" s="208"/>
      <c r="G1515" s="150" t="s">
        <v>8</v>
      </c>
      <c r="H1515" s="37">
        <f t="shared" si="329"/>
        <v>37.739699999999999</v>
      </c>
      <c r="I1515" s="37">
        <f t="shared" ref="I1515:N1515" si="334">I1445+I1450+I1455+I1460+I1465+I1470+I1475+I1480+I1485+I1490+I1495+I1500+I1505+I1510</f>
        <v>0</v>
      </c>
      <c r="J1515" s="37">
        <f t="shared" si="334"/>
        <v>27.139700000000001</v>
      </c>
      <c r="K1515" s="37">
        <f t="shared" si="334"/>
        <v>2.4000000000000004</v>
      </c>
      <c r="L1515" s="37">
        <f t="shared" si="334"/>
        <v>0</v>
      </c>
      <c r="M1515" s="37">
        <f t="shared" si="334"/>
        <v>5.8</v>
      </c>
      <c r="N1515" s="37">
        <f t="shared" si="334"/>
        <v>2.4000000000000004</v>
      </c>
      <c r="O1515" s="208"/>
      <c r="P1515" s="189"/>
    </row>
    <row r="1516" spans="1:16" ht="24" x14ac:dyDescent="0.25">
      <c r="A1516" s="208"/>
      <c r="B1516" s="208"/>
      <c r="C1516" s="208"/>
      <c r="D1516" s="208"/>
      <c r="E1516" s="208"/>
      <c r="F1516" s="208"/>
      <c r="G1516" s="150" t="s">
        <v>9</v>
      </c>
      <c r="H1516" s="37">
        <f t="shared" si="329"/>
        <v>0</v>
      </c>
      <c r="I1516" s="37">
        <f t="shared" ref="I1516:N1516" si="335">I1446+I1451+I1456+I1461+I1466+I1471+I1476+I1481+I1486+I1491+I1496+I1501+I1506+I1511</f>
        <v>0</v>
      </c>
      <c r="J1516" s="37">
        <f t="shared" si="335"/>
        <v>0</v>
      </c>
      <c r="K1516" s="37">
        <f t="shared" si="335"/>
        <v>0</v>
      </c>
      <c r="L1516" s="37">
        <f t="shared" si="335"/>
        <v>0</v>
      </c>
      <c r="M1516" s="37">
        <f t="shared" si="335"/>
        <v>0</v>
      </c>
      <c r="N1516" s="37">
        <f t="shared" si="335"/>
        <v>0</v>
      </c>
      <c r="O1516" s="208"/>
      <c r="P1516" s="189"/>
    </row>
    <row r="1517" spans="1:16" x14ac:dyDescent="0.25">
      <c r="A1517" s="438" t="s">
        <v>213</v>
      </c>
      <c r="B1517" s="439"/>
      <c r="C1517" s="439"/>
      <c r="D1517" s="439"/>
      <c r="E1517" s="439"/>
      <c r="F1517" s="439"/>
      <c r="G1517" s="439"/>
      <c r="H1517" s="439"/>
      <c r="I1517" s="439"/>
      <c r="J1517" s="439"/>
      <c r="K1517" s="439"/>
      <c r="L1517" s="439"/>
      <c r="M1517" s="439"/>
      <c r="N1517" s="439"/>
      <c r="O1517" s="439"/>
      <c r="P1517" s="440"/>
    </row>
    <row r="1518" spans="1:16" ht="38.25" customHeight="1" x14ac:dyDescent="0.25">
      <c r="A1518" s="190" t="s">
        <v>3445</v>
      </c>
      <c r="B1518" s="189" t="s">
        <v>3446</v>
      </c>
      <c r="C1518" s="189" t="s">
        <v>213</v>
      </c>
      <c r="D1518" s="189">
        <v>2026</v>
      </c>
      <c r="E1518" s="189" t="s">
        <v>3447</v>
      </c>
      <c r="F1518" s="189" t="s">
        <v>3448</v>
      </c>
      <c r="G1518" s="170" t="s">
        <v>4</v>
      </c>
      <c r="H1518" s="32">
        <f>SUM(H1519:H1522)</f>
        <v>6.5</v>
      </c>
      <c r="I1518" s="32">
        <f t="shared" ref="I1518:N1518" si="336">SUM(I1519:I1522)</f>
        <v>0</v>
      </c>
      <c r="J1518" s="32">
        <f t="shared" si="336"/>
        <v>6.5</v>
      </c>
      <c r="K1518" s="32">
        <f t="shared" si="336"/>
        <v>0</v>
      </c>
      <c r="L1518" s="32">
        <f t="shared" si="336"/>
        <v>0</v>
      </c>
      <c r="M1518" s="32">
        <f t="shared" si="336"/>
        <v>0</v>
      </c>
      <c r="N1518" s="32">
        <f t="shared" si="336"/>
        <v>0</v>
      </c>
      <c r="O1518" s="189">
        <v>524</v>
      </c>
      <c r="P1518" s="431"/>
    </row>
    <row r="1519" spans="1:16" ht="26.25" customHeight="1" x14ac:dyDescent="0.25">
      <c r="A1519" s="190"/>
      <c r="B1519" s="189"/>
      <c r="C1519" s="189"/>
      <c r="D1519" s="189"/>
      <c r="E1519" s="189"/>
      <c r="F1519" s="189"/>
      <c r="G1519" s="170" t="s">
        <v>259</v>
      </c>
      <c r="H1519" s="32">
        <f>SUM(I1519:N1519)</f>
        <v>5.9</v>
      </c>
      <c r="I1519" s="32">
        <v>0</v>
      </c>
      <c r="J1519" s="32">
        <v>5.9</v>
      </c>
      <c r="K1519" s="32">
        <v>0</v>
      </c>
      <c r="L1519" s="32">
        <v>0</v>
      </c>
      <c r="M1519" s="32">
        <v>0</v>
      </c>
      <c r="N1519" s="32">
        <v>0</v>
      </c>
      <c r="O1519" s="189"/>
      <c r="P1519" s="431"/>
    </row>
    <row r="1520" spans="1:16" ht="36" x14ac:dyDescent="0.25">
      <c r="A1520" s="190"/>
      <c r="B1520" s="189"/>
      <c r="C1520" s="189"/>
      <c r="D1520" s="189"/>
      <c r="E1520" s="189"/>
      <c r="F1520" s="189"/>
      <c r="G1520" s="170" t="s">
        <v>7</v>
      </c>
      <c r="H1520" s="32">
        <f t="shared" ref="H1520:H1572" si="337">SUM(I1520:N1520)</f>
        <v>0.3</v>
      </c>
      <c r="I1520" s="32">
        <v>0</v>
      </c>
      <c r="J1520" s="32">
        <v>0.3</v>
      </c>
      <c r="K1520" s="32">
        <v>0</v>
      </c>
      <c r="L1520" s="32">
        <v>0</v>
      </c>
      <c r="M1520" s="32">
        <v>0</v>
      </c>
      <c r="N1520" s="32">
        <v>0</v>
      </c>
      <c r="O1520" s="189"/>
      <c r="P1520" s="431"/>
    </row>
    <row r="1521" spans="1:16" x14ac:dyDescent="0.25">
      <c r="A1521" s="190"/>
      <c r="B1521" s="189"/>
      <c r="C1521" s="189"/>
      <c r="D1521" s="189"/>
      <c r="E1521" s="189"/>
      <c r="F1521" s="189"/>
      <c r="G1521" s="170" t="s">
        <v>8</v>
      </c>
      <c r="H1521" s="32">
        <f t="shared" si="337"/>
        <v>0.3</v>
      </c>
      <c r="I1521" s="32">
        <v>0</v>
      </c>
      <c r="J1521" s="32">
        <v>0.3</v>
      </c>
      <c r="K1521" s="32">
        <v>0</v>
      </c>
      <c r="L1521" s="32">
        <v>0</v>
      </c>
      <c r="M1521" s="32">
        <v>0</v>
      </c>
      <c r="N1521" s="32">
        <v>0</v>
      </c>
      <c r="O1521" s="189"/>
      <c r="P1521" s="431"/>
    </row>
    <row r="1522" spans="1:16" ht="24" x14ac:dyDescent="0.25">
      <c r="A1522" s="190"/>
      <c r="B1522" s="189"/>
      <c r="C1522" s="189"/>
      <c r="D1522" s="189"/>
      <c r="E1522" s="189"/>
      <c r="F1522" s="189"/>
      <c r="G1522" s="170" t="s">
        <v>9</v>
      </c>
      <c r="H1522" s="32">
        <f t="shared" si="337"/>
        <v>0</v>
      </c>
      <c r="I1522" s="32">
        <v>0</v>
      </c>
      <c r="J1522" s="32">
        <v>0</v>
      </c>
      <c r="K1522" s="32">
        <v>0</v>
      </c>
      <c r="L1522" s="32">
        <v>0</v>
      </c>
      <c r="M1522" s="32">
        <v>0</v>
      </c>
      <c r="N1522" s="32">
        <v>0</v>
      </c>
      <c r="O1522" s="189"/>
      <c r="P1522" s="431"/>
    </row>
    <row r="1523" spans="1:16" ht="36" customHeight="1" x14ac:dyDescent="0.25">
      <c r="A1523" s="190" t="s">
        <v>3449</v>
      </c>
      <c r="B1523" s="189" t="s">
        <v>3446</v>
      </c>
      <c r="C1523" s="189" t="s">
        <v>213</v>
      </c>
      <c r="D1523" s="189">
        <v>2026</v>
      </c>
      <c r="E1523" s="189" t="s">
        <v>3450</v>
      </c>
      <c r="F1523" s="189" t="s">
        <v>3448</v>
      </c>
      <c r="G1523" s="134" t="s">
        <v>4</v>
      </c>
      <c r="H1523" s="32">
        <f>SUM(H1524:H1527)</f>
        <v>7.9999999999999991</v>
      </c>
      <c r="I1523" s="32">
        <f t="shared" ref="I1523:N1523" si="338">SUM(I1524:I1527)</f>
        <v>0</v>
      </c>
      <c r="J1523" s="32">
        <f t="shared" si="338"/>
        <v>0</v>
      </c>
      <c r="K1523" s="32">
        <f t="shared" si="338"/>
        <v>7.9999999999999991</v>
      </c>
      <c r="L1523" s="32">
        <f t="shared" si="338"/>
        <v>0</v>
      </c>
      <c r="M1523" s="32">
        <f t="shared" si="338"/>
        <v>0</v>
      </c>
      <c r="N1523" s="32">
        <f t="shared" si="338"/>
        <v>0</v>
      </c>
      <c r="O1523" s="189">
        <v>1179</v>
      </c>
      <c r="P1523" s="189" t="s">
        <v>3451</v>
      </c>
    </row>
    <row r="1524" spans="1:16" x14ac:dyDescent="0.25">
      <c r="A1524" s="190"/>
      <c r="B1524" s="189"/>
      <c r="C1524" s="189"/>
      <c r="D1524" s="189"/>
      <c r="E1524" s="189"/>
      <c r="F1524" s="189"/>
      <c r="G1524" s="170" t="s">
        <v>259</v>
      </c>
      <c r="H1524" s="32">
        <f t="shared" si="337"/>
        <v>7.8</v>
      </c>
      <c r="I1524" s="32">
        <v>0</v>
      </c>
      <c r="J1524" s="32">
        <v>0</v>
      </c>
      <c r="K1524" s="32">
        <v>7.8</v>
      </c>
      <c r="L1524" s="32">
        <v>0</v>
      </c>
      <c r="M1524" s="32">
        <v>0</v>
      </c>
      <c r="N1524" s="32">
        <v>0</v>
      </c>
      <c r="O1524" s="189"/>
      <c r="P1524" s="189"/>
    </row>
    <row r="1525" spans="1:16" ht="36" x14ac:dyDescent="0.25">
      <c r="A1525" s="190"/>
      <c r="B1525" s="189"/>
      <c r="C1525" s="189"/>
      <c r="D1525" s="189"/>
      <c r="E1525" s="189"/>
      <c r="F1525" s="189"/>
      <c r="G1525" s="170" t="s">
        <v>7</v>
      </c>
      <c r="H1525" s="32">
        <f t="shared" si="337"/>
        <v>0.1</v>
      </c>
      <c r="I1525" s="32">
        <v>0</v>
      </c>
      <c r="J1525" s="32">
        <v>0</v>
      </c>
      <c r="K1525" s="32">
        <v>0.1</v>
      </c>
      <c r="L1525" s="32">
        <v>0</v>
      </c>
      <c r="M1525" s="32">
        <v>0</v>
      </c>
      <c r="N1525" s="32">
        <v>0</v>
      </c>
      <c r="O1525" s="189"/>
      <c r="P1525" s="189"/>
    </row>
    <row r="1526" spans="1:16" x14ac:dyDescent="0.25">
      <c r="A1526" s="190"/>
      <c r="B1526" s="189"/>
      <c r="C1526" s="189"/>
      <c r="D1526" s="189"/>
      <c r="E1526" s="189"/>
      <c r="F1526" s="189"/>
      <c r="G1526" s="170" t="s">
        <v>8</v>
      </c>
      <c r="H1526" s="32">
        <f t="shared" si="337"/>
        <v>0.1</v>
      </c>
      <c r="I1526" s="32">
        <v>0</v>
      </c>
      <c r="J1526" s="32">
        <v>0</v>
      </c>
      <c r="K1526" s="32">
        <v>0.1</v>
      </c>
      <c r="L1526" s="32">
        <v>0</v>
      </c>
      <c r="M1526" s="32">
        <v>0</v>
      </c>
      <c r="N1526" s="32">
        <v>0</v>
      </c>
      <c r="O1526" s="189"/>
      <c r="P1526" s="189"/>
    </row>
    <row r="1527" spans="1:16" ht="24" x14ac:dyDescent="0.25">
      <c r="A1527" s="190"/>
      <c r="B1527" s="189"/>
      <c r="C1527" s="189"/>
      <c r="D1527" s="189"/>
      <c r="E1527" s="189"/>
      <c r="F1527" s="189"/>
      <c r="G1527" s="170" t="s">
        <v>9</v>
      </c>
      <c r="H1527" s="32">
        <f t="shared" si="337"/>
        <v>0</v>
      </c>
      <c r="I1527" s="32">
        <v>0</v>
      </c>
      <c r="J1527" s="32">
        <v>0</v>
      </c>
      <c r="K1527" s="32">
        <v>0</v>
      </c>
      <c r="L1527" s="32">
        <v>0</v>
      </c>
      <c r="M1527" s="32">
        <v>0</v>
      </c>
      <c r="N1527" s="32">
        <v>0</v>
      </c>
      <c r="O1527" s="189"/>
      <c r="P1527" s="189"/>
    </row>
    <row r="1528" spans="1:16" ht="36" customHeight="1" x14ac:dyDescent="0.25">
      <c r="A1528" s="190" t="s">
        <v>3452</v>
      </c>
      <c r="B1528" s="189" t="s">
        <v>3446</v>
      </c>
      <c r="C1528" s="189" t="s">
        <v>213</v>
      </c>
      <c r="D1528" s="189">
        <v>2027</v>
      </c>
      <c r="E1528" s="189" t="s">
        <v>3453</v>
      </c>
      <c r="F1528" s="205" t="s">
        <v>4166</v>
      </c>
      <c r="G1528" s="170" t="s">
        <v>4</v>
      </c>
      <c r="H1528" s="32">
        <f>SUM(H1529:H1532)</f>
        <v>9.6</v>
      </c>
      <c r="I1528" s="32">
        <f t="shared" ref="I1528:N1528" si="339">SUM(I1529:I1532)</f>
        <v>0</v>
      </c>
      <c r="J1528" s="32">
        <f t="shared" si="339"/>
        <v>0</v>
      </c>
      <c r="K1528" s="32">
        <f t="shared" si="339"/>
        <v>9.6</v>
      </c>
      <c r="L1528" s="32">
        <f t="shared" si="339"/>
        <v>0</v>
      </c>
      <c r="M1528" s="32">
        <f t="shared" si="339"/>
        <v>0</v>
      </c>
      <c r="N1528" s="32">
        <f t="shared" si="339"/>
        <v>0</v>
      </c>
      <c r="O1528" s="189">
        <v>881</v>
      </c>
      <c r="P1528" s="189" t="s">
        <v>3451</v>
      </c>
    </row>
    <row r="1529" spans="1:16" x14ac:dyDescent="0.25">
      <c r="A1529" s="190"/>
      <c r="B1529" s="189"/>
      <c r="C1529" s="189"/>
      <c r="D1529" s="189"/>
      <c r="E1529" s="189"/>
      <c r="F1529" s="206"/>
      <c r="G1529" s="170" t="s">
        <v>259</v>
      </c>
      <c r="H1529" s="32">
        <f t="shared" si="337"/>
        <v>8.6</v>
      </c>
      <c r="I1529" s="32">
        <v>0</v>
      </c>
      <c r="J1529" s="32">
        <v>0</v>
      </c>
      <c r="K1529" s="32">
        <v>8.6</v>
      </c>
      <c r="L1529" s="32">
        <v>0</v>
      </c>
      <c r="M1529" s="32">
        <v>0</v>
      </c>
      <c r="N1529" s="32">
        <v>0</v>
      </c>
      <c r="O1529" s="189"/>
      <c r="P1529" s="189"/>
    </row>
    <row r="1530" spans="1:16" ht="36" x14ac:dyDescent="0.25">
      <c r="A1530" s="190"/>
      <c r="B1530" s="189"/>
      <c r="C1530" s="189"/>
      <c r="D1530" s="189"/>
      <c r="E1530" s="189"/>
      <c r="F1530" s="206"/>
      <c r="G1530" s="170" t="s">
        <v>7</v>
      </c>
      <c r="H1530" s="32">
        <f t="shared" si="337"/>
        <v>0.5</v>
      </c>
      <c r="I1530" s="32">
        <v>0</v>
      </c>
      <c r="J1530" s="32">
        <v>0</v>
      </c>
      <c r="K1530" s="32">
        <v>0.5</v>
      </c>
      <c r="L1530" s="32">
        <v>0</v>
      </c>
      <c r="M1530" s="32">
        <v>0</v>
      </c>
      <c r="N1530" s="32">
        <v>0</v>
      </c>
      <c r="O1530" s="189"/>
      <c r="P1530" s="189"/>
    </row>
    <row r="1531" spans="1:16" x14ac:dyDescent="0.25">
      <c r="A1531" s="190"/>
      <c r="B1531" s="189"/>
      <c r="C1531" s="189"/>
      <c r="D1531" s="189"/>
      <c r="E1531" s="189"/>
      <c r="F1531" s="206"/>
      <c r="G1531" s="170" t="s">
        <v>8</v>
      </c>
      <c r="H1531" s="32">
        <f t="shared" si="337"/>
        <v>0.5</v>
      </c>
      <c r="I1531" s="32">
        <v>0</v>
      </c>
      <c r="J1531" s="32">
        <v>0</v>
      </c>
      <c r="K1531" s="32">
        <v>0.5</v>
      </c>
      <c r="L1531" s="32">
        <v>0</v>
      </c>
      <c r="M1531" s="32">
        <v>0</v>
      </c>
      <c r="N1531" s="32">
        <v>0</v>
      </c>
      <c r="O1531" s="189"/>
      <c r="P1531" s="189"/>
    </row>
    <row r="1532" spans="1:16" ht="24" x14ac:dyDescent="0.25">
      <c r="A1532" s="190"/>
      <c r="B1532" s="189"/>
      <c r="C1532" s="189"/>
      <c r="D1532" s="189"/>
      <c r="E1532" s="189"/>
      <c r="F1532" s="207"/>
      <c r="G1532" s="170" t="s">
        <v>9</v>
      </c>
      <c r="H1532" s="32">
        <f t="shared" si="337"/>
        <v>0</v>
      </c>
      <c r="I1532" s="32">
        <v>0</v>
      </c>
      <c r="J1532" s="32">
        <v>0</v>
      </c>
      <c r="K1532" s="32">
        <v>0</v>
      </c>
      <c r="L1532" s="32">
        <v>0</v>
      </c>
      <c r="M1532" s="32">
        <v>0</v>
      </c>
      <c r="N1532" s="32">
        <v>0</v>
      </c>
      <c r="O1532" s="189"/>
      <c r="P1532" s="189"/>
    </row>
    <row r="1533" spans="1:16" ht="36" customHeight="1" x14ac:dyDescent="0.25">
      <c r="A1533" s="190" t="s">
        <v>3454</v>
      </c>
      <c r="B1533" s="189" t="s">
        <v>3446</v>
      </c>
      <c r="C1533" s="189" t="s">
        <v>213</v>
      </c>
      <c r="D1533" s="189">
        <v>2027</v>
      </c>
      <c r="E1533" s="189" t="s">
        <v>3455</v>
      </c>
      <c r="F1533" s="189" t="s">
        <v>3456</v>
      </c>
      <c r="G1533" s="170" t="s">
        <v>4</v>
      </c>
      <c r="H1533" s="32">
        <f>SUM(H1534:H1537)</f>
        <v>22.400000000000002</v>
      </c>
      <c r="I1533" s="32">
        <f t="shared" ref="I1533:N1533" si="340">SUM(I1534:I1537)</f>
        <v>0</v>
      </c>
      <c r="J1533" s="32">
        <f t="shared" si="340"/>
        <v>0</v>
      </c>
      <c r="K1533" s="32">
        <f t="shared" si="340"/>
        <v>22.400000000000002</v>
      </c>
      <c r="L1533" s="32">
        <f t="shared" si="340"/>
        <v>0</v>
      </c>
      <c r="M1533" s="32">
        <f t="shared" si="340"/>
        <v>0</v>
      </c>
      <c r="N1533" s="32">
        <f t="shared" si="340"/>
        <v>0</v>
      </c>
      <c r="O1533" s="189">
        <v>3204</v>
      </c>
      <c r="P1533" s="189" t="s">
        <v>3451</v>
      </c>
    </row>
    <row r="1534" spans="1:16" x14ac:dyDescent="0.25">
      <c r="A1534" s="190"/>
      <c r="B1534" s="189"/>
      <c r="C1534" s="189"/>
      <c r="D1534" s="189"/>
      <c r="E1534" s="189"/>
      <c r="F1534" s="189"/>
      <c r="G1534" s="170" t="s">
        <v>259</v>
      </c>
      <c r="H1534" s="32">
        <f>SUM(I1534:N1534)</f>
        <v>20.2</v>
      </c>
      <c r="I1534" s="32">
        <v>0</v>
      </c>
      <c r="J1534" s="32">
        <v>0</v>
      </c>
      <c r="K1534" s="32">
        <v>20.2</v>
      </c>
      <c r="L1534" s="32">
        <v>0</v>
      </c>
      <c r="M1534" s="32">
        <v>0</v>
      </c>
      <c r="N1534" s="32">
        <v>0</v>
      </c>
      <c r="O1534" s="189"/>
      <c r="P1534" s="189"/>
    </row>
    <row r="1535" spans="1:16" ht="36" x14ac:dyDescent="0.25">
      <c r="A1535" s="190"/>
      <c r="B1535" s="189"/>
      <c r="C1535" s="189"/>
      <c r="D1535" s="189"/>
      <c r="E1535" s="189"/>
      <c r="F1535" s="189"/>
      <c r="G1535" s="170" t="s">
        <v>7</v>
      </c>
      <c r="H1535" s="32">
        <f>SUM(I1535:N1535)</f>
        <v>1.1000000000000001</v>
      </c>
      <c r="I1535" s="32">
        <v>0</v>
      </c>
      <c r="J1535" s="32">
        <v>0</v>
      </c>
      <c r="K1535" s="32">
        <v>1.1000000000000001</v>
      </c>
      <c r="L1535" s="32">
        <v>0</v>
      </c>
      <c r="M1535" s="32">
        <v>0</v>
      </c>
      <c r="N1535" s="32">
        <v>0</v>
      </c>
      <c r="O1535" s="189"/>
      <c r="P1535" s="189"/>
    </row>
    <row r="1536" spans="1:16" x14ac:dyDescent="0.25">
      <c r="A1536" s="190"/>
      <c r="B1536" s="189"/>
      <c r="C1536" s="189"/>
      <c r="D1536" s="189"/>
      <c r="E1536" s="189"/>
      <c r="F1536" s="189"/>
      <c r="G1536" s="170" t="s">
        <v>8</v>
      </c>
      <c r="H1536" s="32">
        <f>SUM(I1536:N1536)</f>
        <v>1.1000000000000001</v>
      </c>
      <c r="I1536" s="32">
        <v>0</v>
      </c>
      <c r="J1536" s="32">
        <v>0</v>
      </c>
      <c r="K1536" s="32">
        <v>1.1000000000000001</v>
      </c>
      <c r="L1536" s="32">
        <v>0</v>
      </c>
      <c r="M1536" s="32">
        <v>0</v>
      </c>
      <c r="N1536" s="32">
        <v>0</v>
      </c>
      <c r="O1536" s="189"/>
      <c r="P1536" s="189"/>
    </row>
    <row r="1537" spans="1:16" ht="24" x14ac:dyDescent="0.25">
      <c r="A1537" s="190"/>
      <c r="B1537" s="189"/>
      <c r="C1537" s="189"/>
      <c r="D1537" s="189"/>
      <c r="E1537" s="189"/>
      <c r="F1537" s="189"/>
      <c r="G1537" s="170" t="s">
        <v>9</v>
      </c>
      <c r="H1537" s="32">
        <f>SUM(I1537:N1537)</f>
        <v>0</v>
      </c>
      <c r="I1537" s="32">
        <v>0</v>
      </c>
      <c r="J1537" s="32">
        <v>0</v>
      </c>
      <c r="K1537" s="32">
        <v>0</v>
      </c>
      <c r="L1537" s="32">
        <v>0</v>
      </c>
      <c r="M1537" s="32">
        <v>0</v>
      </c>
      <c r="N1537" s="32">
        <v>0</v>
      </c>
      <c r="O1537" s="189"/>
      <c r="P1537" s="189"/>
    </row>
    <row r="1538" spans="1:16" ht="36" customHeight="1" x14ac:dyDescent="0.25">
      <c r="A1538" s="190" t="s">
        <v>3457</v>
      </c>
      <c r="B1538" s="189" t="s">
        <v>3446</v>
      </c>
      <c r="C1538" s="189" t="s">
        <v>213</v>
      </c>
      <c r="D1538" s="189">
        <v>2028</v>
      </c>
      <c r="E1538" s="189" t="s">
        <v>3458</v>
      </c>
      <c r="F1538" s="205" t="s">
        <v>4167</v>
      </c>
      <c r="G1538" s="170" t="s">
        <v>4</v>
      </c>
      <c r="H1538" s="32">
        <f>SUM(H1539:H1542)</f>
        <v>3.9000000000000004</v>
      </c>
      <c r="I1538" s="32">
        <f t="shared" ref="I1538:N1538" si="341">SUM(I1539:I1542)</f>
        <v>0</v>
      </c>
      <c r="J1538" s="32">
        <f t="shared" si="341"/>
        <v>0</v>
      </c>
      <c r="K1538" s="32">
        <f t="shared" si="341"/>
        <v>0</v>
      </c>
      <c r="L1538" s="32">
        <f t="shared" si="341"/>
        <v>3.9000000000000004</v>
      </c>
      <c r="M1538" s="32">
        <f t="shared" si="341"/>
        <v>0</v>
      </c>
      <c r="N1538" s="32">
        <f t="shared" si="341"/>
        <v>0</v>
      </c>
      <c r="O1538" s="189">
        <v>1022</v>
      </c>
      <c r="P1538" s="189" t="s">
        <v>2730</v>
      </c>
    </row>
    <row r="1539" spans="1:16" ht="60" customHeight="1" x14ac:dyDescent="0.25">
      <c r="A1539" s="190"/>
      <c r="B1539" s="189"/>
      <c r="C1539" s="189"/>
      <c r="D1539" s="189"/>
      <c r="E1539" s="189"/>
      <c r="F1539" s="206"/>
      <c r="G1539" s="170" t="s">
        <v>259</v>
      </c>
      <c r="H1539" s="32">
        <f t="shared" si="337"/>
        <v>3.5</v>
      </c>
      <c r="I1539" s="32">
        <v>0</v>
      </c>
      <c r="J1539" s="32">
        <v>0</v>
      </c>
      <c r="K1539" s="32">
        <v>0</v>
      </c>
      <c r="L1539" s="32">
        <v>3.5</v>
      </c>
      <c r="M1539" s="32">
        <v>0</v>
      </c>
      <c r="N1539" s="32">
        <v>0</v>
      </c>
      <c r="O1539" s="189"/>
      <c r="P1539" s="189"/>
    </row>
    <row r="1540" spans="1:16" ht="36" x14ac:dyDescent="0.25">
      <c r="A1540" s="190"/>
      <c r="B1540" s="189"/>
      <c r="C1540" s="189"/>
      <c r="D1540" s="189"/>
      <c r="E1540" s="189"/>
      <c r="F1540" s="206"/>
      <c r="G1540" s="170" t="s">
        <v>7</v>
      </c>
      <c r="H1540" s="32">
        <f t="shared" si="337"/>
        <v>0.2</v>
      </c>
      <c r="I1540" s="32">
        <v>0</v>
      </c>
      <c r="J1540" s="32">
        <v>0</v>
      </c>
      <c r="K1540" s="32">
        <v>0</v>
      </c>
      <c r="L1540" s="32">
        <v>0.2</v>
      </c>
      <c r="M1540" s="32">
        <v>0</v>
      </c>
      <c r="N1540" s="32">
        <v>0</v>
      </c>
      <c r="O1540" s="189"/>
      <c r="P1540" s="189"/>
    </row>
    <row r="1541" spans="1:16" x14ac:dyDescent="0.25">
      <c r="A1541" s="190"/>
      <c r="B1541" s="189"/>
      <c r="C1541" s="189"/>
      <c r="D1541" s="189"/>
      <c r="E1541" s="189"/>
      <c r="F1541" s="206"/>
      <c r="G1541" s="170" t="s">
        <v>8</v>
      </c>
      <c r="H1541" s="32">
        <f t="shared" si="337"/>
        <v>0.2</v>
      </c>
      <c r="I1541" s="32">
        <v>0</v>
      </c>
      <c r="J1541" s="32">
        <v>0</v>
      </c>
      <c r="K1541" s="32">
        <v>0</v>
      </c>
      <c r="L1541" s="32">
        <v>0.2</v>
      </c>
      <c r="M1541" s="32">
        <v>0</v>
      </c>
      <c r="N1541" s="32">
        <v>0</v>
      </c>
      <c r="O1541" s="189"/>
      <c r="P1541" s="189"/>
    </row>
    <row r="1542" spans="1:16" ht="24" x14ac:dyDescent="0.25">
      <c r="A1542" s="190"/>
      <c r="B1542" s="189"/>
      <c r="C1542" s="189"/>
      <c r="D1542" s="189"/>
      <c r="E1542" s="189"/>
      <c r="F1542" s="206"/>
      <c r="G1542" s="170" t="s">
        <v>9</v>
      </c>
      <c r="H1542" s="32">
        <f t="shared" si="337"/>
        <v>0</v>
      </c>
      <c r="I1542" s="32">
        <v>0</v>
      </c>
      <c r="J1542" s="32">
        <v>0</v>
      </c>
      <c r="K1542" s="32">
        <v>0</v>
      </c>
      <c r="L1542" s="32">
        <v>0</v>
      </c>
      <c r="M1542" s="32">
        <v>0</v>
      </c>
      <c r="N1542" s="32">
        <v>0</v>
      </c>
      <c r="O1542" s="189"/>
      <c r="P1542" s="189"/>
    </row>
    <row r="1543" spans="1:16" ht="36" customHeight="1" x14ac:dyDescent="0.25">
      <c r="A1543" s="190" t="s">
        <v>3459</v>
      </c>
      <c r="B1543" s="189" t="s">
        <v>3446</v>
      </c>
      <c r="C1543" s="189" t="s">
        <v>213</v>
      </c>
      <c r="D1543" s="189">
        <v>2028</v>
      </c>
      <c r="E1543" s="189" t="s">
        <v>3460</v>
      </c>
      <c r="F1543" s="189" t="s">
        <v>3448</v>
      </c>
      <c r="G1543" s="170" t="s">
        <v>4</v>
      </c>
      <c r="H1543" s="32">
        <f>SUM(H1544:H1547)</f>
        <v>5.0999999999999996</v>
      </c>
      <c r="I1543" s="32">
        <f t="shared" ref="I1543:N1543" si="342">SUM(I1544:I1547)</f>
        <v>0</v>
      </c>
      <c r="J1543" s="32">
        <f t="shared" si="342"/>
        <v>0</v>
      </c>
      <c r="K1543" s="32">
        <f t="shared" si="342"/>
        <v>0</v>
      </c>
      <c r="L1543" s="32">
        <f t="shared" si="342"/>
        <v>5.0999999999999996</v>
      </c>
      <c r="M1543" s="32">
        <f t="shared" si="342"/>
        <v>0</v>
      </c>
      <c r="N1543" s="32">
        <f t="shared" si="342"/>
        <v>0</v>
      </c>
      <c r="O1543" s="189">
        <v>376</v>
      </c>
      <c r="P1543" s="189" t="s">
        <v>2730</v>
      </c>
    </row>
    <row r="1544" spans="1:16" x14ac:dyDescent="0.25">
      <c r="A1544" s="190"/>
      <c r="B1544" s="189"/>
      <c r="C1544" s="189"/>
      <c r="D1544" s="189"/>
      <c r="E1544" s="189"/>
      <c r="F1544" s="189"/>
      <c r="G1544" s="170" t="s">
        <v>259</v>
      </c>
      <c r="H1544" s="32">
        <f t="shared" si="337"/>
        <v>4.5</v>
      </c>
      <c r="I1544" s="32">
        <v>0</v>
      </c>
      <c r="J1544" s="32">
        <v>0</v>
      </c>
      <c r="K1544" s="32">
        <v>0</v>
      </c>
      <c r="L1544" s="32">
        <v>4.5</v>
      </c>
      <c r="M1544" s="32">
        <v>0</v>
      </c>
      <c r="N1544" s="32">
        <v>0</v>
      </c>
      <c r="O1544" s="189"/>
      <c r="P1544" s="189"/>
    </row>
    <row r="1545" spans="1:16" ht="36" x14ac:dyDescent="0.25">
      <c r="A1545" s="190"/>
      <c r="B1545" s="189"/>
      <c r="C1545" s="189"/>
      <c r="D1545" s="189"/>
      <c r="E1545" s="189"/>
      <c r="F1545" s="189"/>
      <c r="G1545" s="170" t="s">
        <v>7</v>
      </c>
      <c r="H1545" s="32">
        <f t="shared" si="337"/>
        <v>0.3</v>
      </c>
      <c r="I1545" s="32">
        <v>0</v>
      </c>
      <c r="J1545" s="32">
        <v>0</v>
      </c>
      <c r="K1545" s="32">
        <v>0</v>
      </c>
      <c r="L1545" s="32">
        <v>0.3</v>
      </c>
      <c r="M1545" s="32">
        <v>0</v>
      </c>
      <c r="N1545" s="32">
        <v>0</v>
      </c>
      <c r="O1545" s="189"/>
      <c r="P1545" s="189"/>
    </row>
    <row r="1546" spans="1:16" x14ac:dyDescent="0.25">
      <c r="A1546" s="190"/>
      <c r="B1546" s="189"/>
      <c r="C1546" s="189"/>
      <c r="D1546" s="189"/>
      <c r="E1546" s="189"/>
      <c r="F1546" s="189"/>
      <c r="G1546" s="170" t="s">
        <v>8</v>
      </c>
      <c r="H1546" s="32">
        <f t="shared" si="337"/>
        <v>0.3</v>
      </c>
      <c r="I1546" s="32">
        <v>0</v>
      </c>
      <c r="J1546" s="32">
        <v>0</v>
      </c>
      <c r="K1546" s="32">
        <v>0</v>
      </c>
      <c r="L1546" s="32">
        <v>0.3</v>
      </c>
      <c r="M1546" s="32">
        <v>0</v>
      </c>
      <c r="N1546" s="32">
        <v>0</v>
      </c>
      <c r="O1546" s="189"/>
      <c r="P1546" s="189"/>
    </row>
    <row r="1547" spans="1:16" ht="24" x14ac:dyDescent="0.25">
      <c r="A1547" s="190"/>
      <c r="B1547" s="189"/>
      <c r="C1547" s="189"/>
      <c r="D1547" s="189"/>
      <c r="E1547" s="189"/>
      <c r="F1547" s="189"/>
      <c r="G1547" s="170" t="s">
        <v>9</v>
      </c>
      <c r="H1547" s="32">
        <f t="shared" si="337"/>
        <v>0</v>
      </c>
      <c r="I1547" s="32">
        <v>0</v>
      </c>
      <c r="J1547" s="32">
        <v>0</v>
      </c>
      <c r="K1547" s="32">
        <v>0</v>
      </c>
      <c r="L1547" s="32">
        <v>0</v>
      </c>
      <c r="M1547" s="32">
        <v>0</v>
      </c>
      <c r="N1547" s="32">
        <v>0</v>
      </c>
      <c r="O1547" s="189"/>
      <c r="P1547" s="189"/>
    </row>
    <row r="1548" spans="1:16" ht="36" customHeight="1" x14ac:dyDescent="0.25">
      <c r="A1548" s="190" t="s">
        <v>3461</v>
      </c>
      <c r="B1548" s="189" t="s">
        <v>3446</v>
      </c>
      <c r="C1548" s="189" t="s">
        <v>213</v>
      </c>
      <c r="D1548" s="189">
        <v>2028</v>
      </c>
      <c r="E1548" s="189" t="s">
        <v>3462</v>
      </c>
      <c r="F1548" s="189" t="s">
        <v>3448</v>
      </c>
      <c r="G1548" s="170" t="s">
        <v>4</v>
      </c>
      <c r="H1548" s="32">
        <f>SUM(H1549:H1552)</f>
        <v>11</v>
      </c>
      <c r="I1548" s="32">
        <f t="shared" ref="I1548:N1548" si="343">SUM(I1549:I1552)</f>
        <v>0</v>
      </c>
      <c r="J1548" s="32">
        <f t="shared" si="343"/>
        <v>0</v>
      </c>
      <c r="K1548" s="32">
        <f t="shared" si="343"/>
        <v>0</v>
      </c>
      <c r="L1548" s="32">
        <f t="shared" si="343"/>
        <v>11</v>
      </c>
      <c r="M1548" s="32">
        <f t="shared" si="343"/>
        <v>0</v>
      </c>
      <c r="N1548" s="32">
        <f t="shared" si="343"/>
        <v>0</v>
      </c>
      <c r="O1548" s="189">
        <v>391</v>
      </c>
      <c r="P1548" s="189" t="s">
        <v>3451</v>
      </c>
    </row>
    <row r="1549" spans="1:16" ht="60" customHeight="1" x14ac:dyDescent="0.25">
      <c r="A1549" s="190"/>
      <c r="B1549" s="189"/>
      <c r="C1549" s="189"/>
      <c r="D1549" s="189"/>
      <c r="E1549" s="189"/>
      <c r="F1549" s="189"/>
      <c r="G1549" s="170" t="s">
        <v>259</v>
      </c>
      <c r="H1549" s="32">
        <f t="shared" si="337"/>
        <v>9.9</v>
      </c>
      <c r="I1549" s="32">
        <v>0</v>
      </c>
      <c r="J1549" s="32">
        <v>0</v>
      </c>
      <c r="K1549" s="32">
        <v>0</v>
      </c>
      <c r="L1549" s="32">
        <v>9.9</v>
      </c>
      <c r="M1549" s="32">
        <v>0</v>
      </c>
      <c r="N1549" s="32">
        <v>0</v>
      </c>
      <c r="O1549" s="189"/>
      <c r="P1549" s="189"/>
    </row>
    <row r="1550" spans="1:16" ht="36" x14ac:dyDescent="0.25">
      <c r="A1550" s="190"/>
      <c r="B1550" s="189"/>
      <c r="C1550" s="189"/>
      <c r="D1550" s="189"/>
      <c r="E1550" s="189"/>
      <c r="F1550" s="189"/>
      <c r="G1550" s="170" t="s">
        <v>7</v>
      </c>
      <c r="H1550" s="32">
        <f t="shared" si="337"/>
        <v>0.6</v>
      </c>
      <c r="I1550" s="32">
        <v>0</v>
      </c>
      <c r="J1550" s="32">
        <v>0</v>
      </c>
      <c r="K1550" s="32">
        <v>0</v>
      </c>
      <c r="L1550" s="32">
        <v>0.6</v>
      </c>
      <c r="M1550" s="32">
        <v>0</v>
      </c>
      <c r="N1550" s="32">
        <v>0</v>
      </c>
      <c r="O1550" s="189"/>
      <c r="P1550" s="189"/>
    </row>
    <row r="1551" spans="1:16" x14ac:dyDescent="0.25">
      <c r="A1551" s="190"/>
      <c r="B1551" s="189"/>
      <c r="C1551" s="189"/>
      <c r="D1551" s="189"/>
      <c r="E1551" s="189"/>
      <c r="F1551" s="189"/>
      <c r="G1551" s="170" t="s">
        <v>8</v>
      </c>
      <c r="H1551" s="32">
        <f t="shared" si="337"/>
        <v>0.5</v>
      </c>
      <c r="I1551" s="32">
        <v>0</v>
      </c>
      <c r="J1551" s="32">
        <v>0</v>
      </c>
      <c r="K1551" s="32">
        <v>0</v>
      </c>
      <c r="L1551" s="32">
        <v>0.5</v>
      </c>
      <c r="M1551" s="32">
        <v>0</v>
      </c>
      <c r="N1551" s="32">
        <v>0</v>
      </c>
      <c r="O1551" s="189"/>
      <c r="P1551" s="189"/>
    </row>
    <row r="1552" spans="1:16" ht="24" x14ac:dyDescent="0.25">
      <c r="A1552" s="190"/>
      <c r="B1552" s="189"/>
      <c r="C1552" s="189"/>
      <c r="D1552" s="189"/>
      <c r="E1552" s="189"/>
      <c r="F1552" s="189"/>
      <c r="G1552" s="170" t="s">
        <v>9</v>
      </c>
      <c r="H1552" s="32">
        <f t="shared" si="337"/>
        <v>0</v>
      </c>
      <c r="I1552" s="32">
        <v>0</v>
      </c>
      <c r="J1552" s="32">
        <v>0</v>
      </c>
      <c r="K1552" s="32">
        <v>0</v>
      </c>
      <c r="L1552" s="32">
        <v>0</v>
      </c>
      <c r="M1552" s="32">
        <v>0</v>
      </c>
      <c r="N1552" s="32">
        <v>0</v>
      </c>
      <c r="O1552" s="189"/>
      <c r="P1552" s="189"/>
    </row>
    <row r="1553" spans="1:16" ht="36" customHeight="1" x14ac:dyDescent="0.25">
      <c r="A1553" s="190" t="s">
        <v>3463</v>
      </c>
      <c r="B1553" s="189" t="s">
        <v>3446</v>
      </c>
      <c r="C1553" s="189" t="s">
        <v>213</v>
      </c>
      <c r="D1553" s="189">
        <v>2029</v>
      </c>
      <c r="E1553" s="189" t="s">
        <v>3464</v>
      </c>
      <c r="F1553" s="189" t="s">
        <v>3448</v>
      </c>
      <c r="G1553" s="170" t="s">
        <v>4</v>
      </c>
      <c r="H1553" s="32">
        <f>SUM(H1554:H1557)</f>
        <v>14.6</v>
      </c>
      <c r="I1553" s="32">
        <f t="shared" ref="I1553:N1553" si="344">SUM(I1554:I1557)</f>
        <v>0</v>
      </c>
      <c r="J1553" s="32">
        <f t="shared" si="344"/>
        <v>0</v>
      </c>
      <c r="K1553" s="32">
        <f t="shared" si="344"/>
        <v>0</v>
      </c>
      <c r="L1553" s="32">
        <f t="shared" si="344"/>
        <v>0</v>
      </c>
      <c r="M1553" s="32">
        <f t="shared" si="344"/>
        <v>14.6</v>
      </c>
      <c r="N1553" s="32">
        <f t="shared" si="344"/>
        <v>0</v>
      </c>
      <c r="O1553" s="189">
        <v>271</v>
      </c>
      <c r="P1553" s="189" t="s">
        <v>3451</v>
      </c>
    </row>
    <row r="1554" spans="1:16" ht="53.25" customHeight="1" x14ac:dyDescent="0.25">
      <c r="A1554" s="190"/>
      <c r="B1554" s="189"/>
      <c r="C1554" s="189"/>
      <c r="D1554" s="189"/>
      <c r="E1554" s="189"/>
      <c r="F1554" s="189"/>
      <c r="G1554" s="170" t="s">
        <v>259</v>
      </c>
      <c r="H1554" s="32">
        <f t="shared" si="337"/>
        <v>13.1</v>
      </c>
      <c r="I1554" s="32">
        <v>0</v>
      </c>
      <c r="J1554" s="32">
        <v>0</v>
      </c>
      <c r="K1554" s="32">
        <v>0</v>
      </c>
      <c r="L1554" s="32">
        <v>0</v>
      </c>
      <c r="M1554" s="32">
        <v>13.1</v>
      </c>
      <c r="N1554" s="32">
        <v>0</v>
      </c>
      <c r="O1554" s="189"/>
      <c r="P1554" s="189"/>
    </row>
    <row r="1555" spans="1:16" ht="36" x14ac:dyDescent="0.25">
      <c r="A1555" s="190"/>
      <c r="B1555" s="189"/>
      <c r="C1555" s="189"/>
      <c r="D1555" s="189"/>
      <c r="E1555" s="189"/>
      <c r="F1555" s="189"/>
      <c r="G1555" s="170" t="s">
        <v>7</v>
      </c>
      <c r="H1555" s="32">
        <f t="shared" si="337"/>
        <v>0.8</v>
      </c>
      <c r="I1555" s="32">
        <v>0</v>
      </c>
      <c r="J1555" s="32">
        <v>0</v>
      </c>
      <c r="K1555" s="32">
        <v>0</v>
      </c>
      <c r="L1555" s="32">
        <v>0</v>
      </c>
      <c r="M1555" s="32">
        <v>0.8</v>
      </c>
      <c r="N1555" s="32">
        <v>0</v>
      </c>
      <c r="O1555" s="189"/>
      <c r="P1555" s="189"/>
    </row>
    <row r="1556" spans="1:16" x14ac:dyDescent="0.25">
      <c r="A1556" s="190"/>
      <c r="B1556" s="189"/>
      <c r="C1556" s="189"/>
      <c r="D1556" s="189"/>
      <c r="E1556" s="189"/>
      <c r="F1556" s="189"/>
      <c r="G1556" s="170" t="s">
        <v>8</v>
      </c>
      <c r="H1556" s="32">
        <f t="shared" si="337"/>
        <v>0.7</v>
      </c>
      <c r="I1556" s="32">
        <v>0</v>
      </c>
      <c r="J1556" s="32">
        <v>0</v>
      </c>
      <c r="K1556" s="32">
        <v>0</v>
      </c>
      <c r="L1556" s="32">
        <v>0</v>
      </c>
      <c r="M1556" s="32">
        <v>0.7</v>
      </c>
      <c r="N1556" s="32">
        <v>0</v>
      </c>
      <c r="O1556" s="189"/>
      <c r="P1556" s="189"/>
    </row>
    <row r="1557" spans="1:16" ht="24" x14ac:dyDescent="0.25">
      <c r="A1557" s="190"/>
      <c r="B1557" s="189"/>
      <c r="C1557" s="189"/>
      <c r="D1557" s="189"/>
      <c r="E1557" s="189"/>
      <c r="F1557" s="189"/>
      <c r="G1557" s="170" t="s">
        <v>9</v>
      </c>
      <c r="H1557" s="32">
        <f t="shared" si="337"/>
        <v>0</v>
      </c>
      <c r="I1557" s="32">
        <v>0</v>
      </c>
      <c r="J1557" s="32">
        <v>0</v>
      </c>
      <c r="K1557" s="32">
        <v>0</v>
      </c>
      <c r="L1557" s="32">
        <v>0</v>
      </c>
      <c r="M1557" s="32">
        <v>0</v>
      </c>
      <c r="N1557" s="32">
        <v>0</v>
      </c>
      <c r="O1557" s="189"/>
      <c r="P1557" s="189"/>
    </row>
    <row r="1558" spans="1:16" ht="36" customHeight="1" x14ac:dyDescent="0.25">
      <c r="A1558" s="190" t="s">
        <v>3465</v>
      </c>
      <c r="B1558" s="189" t="s">
        <v>3446</v>
      </c>
      <c r="C1558" s="189" t="s">
        <v>213</v>
      </c>
      <c r="D1558" s="189">
        <v>2029</v>
      </c>
      <c r="E1558" s="189" t="s">
        <v>3466</v>
      </c>
      <c r="F1558" s="189" t="s">
        <v>3448</v>
      </c>
      <c r="G1558" s="170" t="s">
        <v>4</v>
      </c>
      <c r="H1558" s="32">
        <f>SUM(H1559:H1562)</f>
        <v>2.1</v>
      </c>
      <c r="I1558" s="32">
        <f t="shared" ref="I1558:N1558" si="345">SUM(I1559:I1562)</f>
        <v>0</v>
      </c>
      <c r="J1558" s="32">
        <f t="shared" si="345"/>
        <v>0</v>
      </c>
      <c r="K1558" s="32">
        <f t="shared" si="345"/>
        <v>0</v>
      </c>
      <c r="L1558" s="32">
        <f t="shared" si="345"/>
        <v>0</v>
      </c>
      <c r="M1558" s="32">
        <f t="shared" si="345"/>
        <v>2.1</v>
      </c>
      <c r="N1558" s="32">
        <f t="shared" si="345"/>
        <v>0</v>
      </c>
      <c r="O1558" s="189">
        <v>198</v>
      </c>
      <c r="P1558" s="189" t="s">
        <v>3451</v>
      </c>
    </row>
    <row r="1559" spans="1:16" x14ac:dyDescent="0.25">
      <c r="A1559" s="190"/>
      <c r="B1559" s="189"/>
      <c r="C1559" s="189"/>
      <c r="D1559" s="189"/>
      <c r="E1559" s="189"/>
      <c r="F1559" s="189"/>
      <c r="G1559" s="170" t="s">
        <v>259</v>
      </c>
      <c r="H1559" s="32">
        <f t="shared" si="337"/>
        <v>1.9</v>
      </c>
      <c r="I1559" s="32">
        <v>0</v>
      </c>
      <c r="J1559" s="32">
        <v>0</v>
      </c>
      <c r="K1559" s="32">
        <v>0</v>
      </c>
      <c r="L1559" s="32">
        <v>0</v>
      </c>
      <c r="M1559" s="32">
        <v>1.9</v>
      </c>
      <c r="N1559" s="32">
        <v>0</v>
      </c>
      <c r="O1559" s="189"/>
      <c r="P1559" s="189"/>
    </row>
    <row r="1560" spans="1:16" ht="36" x14ac:dyDescent="0.25">
      <c r="A1560" s="190"/>
      <c r="B1560" s="189"/>
      <c r="C1560" s="189"/>
      <c r="D1560" s="189"/>
      <c r="E1560" s="189"/>
      <c r="F1560" s="189"/>
      <c r="G1560" s="170" t="s">
        <v>7</v>
      </c>
      <c r="H1560" s="32">
        <f t="shared" si="337"/>
        <v>0.1</v>
      </c>
      <c r="I1560" s="32">
        <v>0</v>
      </c>
      <c r="J1560" s="32">
        <v>0</v>
      </c>
      <c r="K1560" s="32">
        <v>0</v>
      </c>
      <c r="L1560" s="32">
        <v>0</v>
      </c>
      <c r="M1560" s="32">
        <v>0.1</v>
      </c>
      <c r="N1560" s="32">
        <v>0</v>
      </c>
      <c r="O1560" s="189"/>
      <c r="P1560" s="189"/>
    </row>
    <row r="1561" spans="1:16" x14ac:dyDescent="0.25">
      <c r="A1561" s="190"/>
      <c r="B1561" s="189"/>
      <c r="C1561" s="189"/>
      <c r="D1561" s="189"/>
      <c r="E1561" s="189"/>
      <c r="F1561" s="189"/>
      <c r="G1561" s="170" t="s">
        <v>8</v>
      </c>
      <c r="H1561" s="32">
        <f t="shared" si="337"/>
        <v>0.1</v>
      </c>
      <c r="I1561" s="32">
        <v>0</v>
      </c>
      <c r="J1561" s="32">
        <v>0</v>
      </c>
      <c r="K1561" s="32">
        <v>0</v>
      </c>
      <c r="L1561" s="32">
        <v>0</v>
      </c>
      <c r="M1561" s="32">
        <v>0.1</v>
      </c>
      <c r="N1561" s="32">
        <v>0</v>
      </c>
      <c r="O1561" s="189"/>
      <c r="P1561" s="189"/>
    </row>
    <row r="1562" spans="1:16" ht="24" x14ac:dyDescent="0.25">
      <c r="A1562" s="305"/>
      <c r="B1562" s="205"/>
      <c r="C1562" s="205"/>
      <c r="D1562" s="205"/>
      <c r="E1562" s="205"/>
      <c r="F1562" s="205"/>
      <c r="G1562" s="134" t="s">
        <v>9</v>
      </c>
      <c r="H1562" s="118">
        <f t="shared" si="337"/>
        <v>0</v>
      </c>
      <c r="I1562" s="118">
        <v>0</v>
      </c>
      <c r="J1562" s="118">
        <v>0</v>
      </c>
      <c r="K1562" s="118">
        <v>0</v>
      </c>
      <c r="L1562" s="118">
        <v>0</v>
      </c>
      <c r="M1562" s="118">
        <v>0</v>
      </c>
      <c r="N1562" s="118">
        <v>0</v>
      </c>
      <c r="O1562" s="205"/>
      <c r="P1562" s="205"/>
    </row>
    <row r="1563" spans="1:16" ht="36" customHeight="1" x14ac:dyDescent="0.25">
      <c r="A1563" s="190" t="s">
        <v>4334</v>
      </c>
      <c r="B1563" s="189" t="s">
        <v>4330</v>
      </c>
      <c r="C1563" s="189" t="s">
        <v>4335</v>
      </c>
      <c r="D1563" s="189">
        <v>2030</v>
      </c>
      <c r="E1563" s="189" t="s">
        <v>4331</v>
      </c>
      <c r="F1563" s="189" t="s">
        <v>4332</v>
      </c>
      <c r="G1563" s="149" t="s">
        <v>4</v>
      </c>
      <c r="H1563" s="32">
        <f>SUM(H1564:H1567)</f>
        <v>115</v>
      </c>
      <c r="I1563" s="32">
        <f t="shared" ref="I1563:N1563" si="346">SUM(I1564:I1567)</f>
        <v>0</v>
      </c>
      <c r="J1563" s="32">
        <f t="shared" si="346"/>
        <v>0</v>
      </c>
      <c r="K1563" s="32">
        <f t="shared" si="346"/>
        <v>0</v>
      </c>
      <c r="L1563" s="32">
        <f t="shared" si="346"/>
        <v>0</v>
      </c>
      <c r="M1563" s="32">
        <f t="shared" si="346"/>
        <v>0</v>
      </c>
      <c r="N1563" s="32">
        <f t="shared" si="346"/>
        <v>115</v>
      </c>
      <c r="O1563" s="189">
        <v>881</v>
      </c>
      <c r="P1563" s="189" t="s">
        <v>4333</v>
      </c>
    </row>
    <row r="1564" spans="1:16" x14ac:dyDescent="0.25">
      <c r="A1564" s="190"/>
      <c r="B1564" s="189"/>
      <c r="C1564" s="189"/>
      <c r="D1564" s="189"/>
      <c r="E1564" s="189"/>
      <c r="F1564" s="189"/>
      <c r="G1564" s="149" t="s">
        <v>6</v>
      </c>
      <c r="H1564" s="32">
        <f>SUM(I1564:N1564)</f>
        <v>0</v>
      </c>
      <c r="I1564" s="32">
        <v>0</v>
      </c>
      <c r="J1564" s="32">
        <v>0</v>
      </c>
      <c r="K1564" s="32">
        <v>0</v>
      </c>
      <c r="L1564" s="32">
        <v>0</v>
      </c>
      <c r="M1564" s="32">
        <v>0</v>
      </c>
      <c r="N1564" s="32">
        <v>0</v>
      </c>
      <c r="O1564" s="189"/>
      <c r="P1564" s="189"/>
    </row>
    <row r="1565" spans="1:16" ht="36" x14ac:dyDescent="0.25">
      <c r="A1565" s="190"/>
      <c r="B1565" s="189"/>
      <c r="C1565" s="189"/>
      <c r="D1565" s="189"/>
      <c r="E1565" s="189"/>
      <c r="F1565" s="189"/>
      <c r="G1565" s="149" t="s">
        <v>7</v>
      </c>
      <c r="H1565" s="32">
        <f>SUM(I1565:N1565)</f>
        <v>109</v>
      </c>
      <c r="I1565" s="32">
        <v>0</v>
      </c>
      <c r="J1565" s="32">
        <v>0</v>
      </c>
      <c r="K1565" s="32">
        <v>0</v>
      </c>
      <c r="L1565" s="32">
        <v>0</v>
      </c>
      <c r="M1565" s="32">
        <v>0</v>
      </c>
      <c r="N1565" s="32">
        <v>109</v>
      </c>
      <c r="O1565" s="189"/>
      <c r="P1565" s="189"/>
    </row>
    <row r="1566" spans="1:16" x14ac:dyDescent="0.25">
      <c r="A1566" s="190"/>
      <c r="B1566" s="189"/>
      <c r="C1566" s="189"/>
      <c r="D1566" s="189"/>
      <c r="E1566" s="189"/>
      <c r="F1566" s="189"/>
      <c r="G1566" s="149" t="s">
        <v>8</v>
      </c>
      <c r="H1566" s="32">
        <f>SUM(I1566:N1566)</f>
        <v>6</v>
      </c>
      <c r="I1566" s="32">
        <v>0</v>
      </c>
      <c r="J1566" s="32">
        <v>0</v>
      </c>
      <c r="K1566" s="32">
        <v>0</v>
      </c>
      <c r="L1566" s="32">
        <v>0</v>
      </c>
      <c r="M1566" s="32">
        <v>0</v>
      </c>
      <c r="N1566" s="32">
        <v>6</v>
      </c>
      <c r="O1566" s="189"/>
      <c r="P1566" s="189"/>
    </row>
    <row r="1567" spans="1:16" ht="24" x14ac:dyDescent="0.25">
      <c r="A1567" s="190"/>
      <c r="B1567" s="189"/>
      <c r="C1567" s="205"/>
      <c r="D1567" s="189"/>
      <c r="E1567" s="189"/>
      <c r="F1567" s="189"/>
      <c r="G1567" s="149" t="s">
        <v>9</v>
      </c>
      <c r="H1567" s="32">
        <f>SUM(I1567:N1567)</f>
        <v>0</v>
      </c>
      <c r="I1567" s="32">
        <v>0</v>
      </c>
      <c r="J1567" s="32">
        <v>0</v>
      </c>
      <c r="K1567" s="32">
        <v>0</v>
      </c>
      <c r="L1567" s="32">
        <v>0</v>
      </c>
      <c r="M1567" s="32">
        <v>0</v>
      </c>
      <c r="N1567" s="32">
        <v>0</v>
      </c>
      <c r="O1567" s="189"/>
      <c r="P1567" s="189"/>
    </row>
    <row r="1568" spans="1:16" ht="43.5" customHeight="1" x14ac:dyDescent="0.25">
      <c r="A1568" s="449" t="s">
        <v>125</v>
      </c>
      <c r="B1568" s="449"/>
      <c r="C1568" s="449"/>
      <c r="D1568" s="449"/>
      <c r="E1568" s="449"/>
      <c r="F1568" s="449"/>
      <c r="G1568" s="136" t="s">
        <v>4</v>
      </c>
      <c r="H1568" s="127">
        <f>SUM(H1569:H1572)</f>
        <v>198.2</v>
      </c>
      <c r="I1568" s="127">
        <f t="shared" ref="I1568:N1568" si="347">SUM(I1569:I1572)</f>
        <v>0</v>
      </c>
      <c r="J1568" s="127">
        <f t="shared" si="347"/>
        <v>6.5</v>
      </c>
      <c r="K1568" s="127">
        <f t="shared" si="347"/>
        <v>40</v>
      </c>
      <c r="L1568" s="127">
        <f t="shared" si="347"/>
        <v>20</v>
      </c>
      <c r="M1568" s="127">
        <f t="shared" si="347"/>
        <v>16.7</v>
      </c>
      <c r="N1568" s="127">
        <f t="shared" si="347"/>
        <v>115</v>
      </c>
      <c r="O1568" s="207">
        <v>9010</v>
      </c>
      <c r="P1568" s="207" t="s">
        <v>2730</v>
      </c>
    </row>
    <row r="1569" spans="1:16" ht="24" x14ac:dyDescent="0.25">
      <c r="A1569" s="208"/>
      <c r="B1569" s="208"/>
      <c r="C1569" s="208"/>
      <c r="D1569" s="208"/>
      <c r="E1569" s="208"/>
      <c r="F1569" s="208"/>
      <c r="G1569" s="150" t="s">
        <v>259</v>
      </c>
      <c r="H1569" s="37">
        <f t="shared" si="337"/>
        <v>75.399999999999991</v>
      </c>
      <c r="I1569" s="37">
        <f>I1519+I1524+I1529+I1534+I1539+I1544+I1549+I1554+I1559+I1564</f>
        <v>0</v>
      </c>
      <c r="J1569" s="37">
        <f t="shared" ref="J1569:N1569" si="348">J1519+J1524+J1529+J1534+J1539+J1544+J1549+J1554+J1559+J1564</f>
        <v>5.9</v>
      </c>
      <c r="K1569" s="37">
        <f t="shared" si="348"/>
        <v>36.599999999999994</v>
      </c>
      <c r="L1569" s="37">
        <f t="shared" si="348"/>
        <v>17.899999999999999</v>
      </c>
      <c r="M1569" s="37">
        <f t="shared" si="348"/>
        <v>15</v>
      </c>
      <c r="N1569" s="37">
        <f t="shared" si="348"/>
        <v>0</v>
      </c>
      <c r="O1569" s="189"/>
      <c r="P1569" s="189"/>
    </row>
    <row r="1570" spans="1:16" ht="36" x14ac:dyDescent="0.25">
      <c r="A1570" s="208"/>
      <c r="B1570" s="208"/>
      <c r="C1570" s="208"/>
      <c r="D1570" s="208"/>
      <c r="E1570" s="208"/>
      <c r="F1570" s="208"/>
      <c r="G1570" s="150" t="s">
        <v>7</v>
      </c>
      <c r="H1570" s="37">
        <f t="shared" si="337"/>
        <v>113</v>
      </c>
      <c r="I1570" s="37">
        <f t="shared" ref="I1570:N1572" si="349">I1520+I1525+I1530+I1535+I1540+I1545+I1550+I1555+I1560+I1565</f>
        <v>0</v>
      </c>
      <c r="J1570" s="37">
        <f t="shared" si="349"/>
        <v>0.3</v>
      </c>
      <c r="K1570" s="37">
        <f t="shared" si="349"/>
        <v>1.7000000000000002</v>
      </c>
      <c r="L1570" s="37">
        <f t="shared" si="349"/>
        <v>1.1000000000000001</v>
      </c>
      <c r="M1570" s="37">
        <f t="shared" si="349"/>
        <v>0.9</v>
      </c>
      <c r="N1570" s="37">
        <f t="shared" si="349"/>
        <v>109</v>
      </c>
      <c r="O1570" s="189"/>
      <c r="P1570" s="189"/>
    </row>
    <row r="1571" spans="1:16" x14ac:dyDescent="0.25">
      <c r="A1571" s="208"/>
      <c r="B1571" s="208"/>
      <c r="C1571" s="208"/>
      <c r="D1571" s="208"/>
      <c r="E1571" s="208"/>
      <c r="F1571" s="208"/>
      <c r="G1571" s="150" t="s">
        <v>8</v>
      </c>
      <c r="H1571" s="37">
        <f t="shared" si="337"/>
        <v>9.8000000000000007</v>
      </c>
      <c r="I1571" s="37">
        <f t="shared" si="349"/>
        <v>0</v>
      </c>
      <c r="J1571" s="37">
        <f t="shared" si="349"/>
        <v>0.3</v>
      </c>
      <c r="K1571" s="37">
        <f t="shared" si="349"/>
        <v>1.7000000000000002</v>
      </c>
      <c r="L1571" s="37">
        <f t="shared" si="349"/>
        <v>1</v>
      </c>
      <c r="M1571" s="37">
        <f t="shared" si="349"/>
        <v>0.79999999999999993</v>
      </c>
      <c r="N1571" s="37">
        <f t="shared" si="349"/>
        <v>6</v>
      </c>
      <c r="O1571" s="189"/>
      <c r="P1571" s="189"/>
    </row>
    <row r="1572" spans="1:16" ht="24" x14ac:dyDescent="0.25">
      <c r="A1572" s="208"/>
      <c r="B1572" s="208"/>
      <c r="C1572" s="208"/>
      <c r="D1572" s="208"/>
      <c r="E1572" s="208"/>
      <c r="F1572" s="208"/>
      <c r="G1572" s="150" t="s">
        <v>9</v>
      </c>
      <c r="H1572" s="37">
        <f t="shared" si="337"/>
        <v>0</v>
      </c>
      <c r="I1572" s="37">
        <f t="shared" si="349"/>
        <v>0</v>
      </c>
      <c r="J1572" s="37">
        <f t="shared" si="349"/>
        <v>0</v>
      </c>
      <c r="K1572" s="37">
        <f t="shared" si="349"/>
        <v>0</v>
      </c>
      <c r="L1572" s="37">
        <f t="shared" si="349"/>
        <v>0</v>
      </c>
      <c r="M1572" s="37">
        <f t="shared" si="349"/>
        <v>0</v>
      </c>
      <c r="N1572" s="37">
        <f t="shared" si="349"/>
        <v>0</v>
      </c>
      <c r="O1572" s="189"/>
      <c r="P1572" s="189"/>
    </row>
    <row r="1573" spans="1:16" x14ac:dyDescent="0.25">
      <c r="A1573" s="438" t="s">
        <v>214</v>
      </c>
      <c r="B1573" s="439"/>
      <c r="C1573" s="439"/>
      <c r="D1573" s="439"/>
      <c r="E1573" s="439"/>
      <c r="F1573" s="439"/>
      <c r="G1573" s="439"/>
      <c r="H1573" s="439"/>
      <c r="I1573" s="439"/>
      <c r="J1573" s="439"/>
      <c r="K1573" s="439"/>
      <c r="L1573" s="439"/>
      <c r="M1573" s="439"/>
      <c r="N1573" s="439"/>
      <c r="O1573" s="439"/>
      <c r="P1573" s="440"/>
    </row>
    <row r="1574" spans="1:16" ht="53.25" customHeight="1" x14ac:dyDescent="0.25">
      <c r="A1574" s="190" t="s">
        <v>3467</v>
      </c>
      <c r="B1574" s="189" t="s">
        <v>3468</v>
      </c>
      <c r="C1574" s="189" t="s">
        <v>214</v>
      </c>
      <c r="D1574" s="189" t="s">
        <v>3469</v>
      </c>
      <c r="E1574" s="189" t="s">
        <v>3470</v>
      </c>
      <c r="F1574" s="189" t="s">
        <v>3471</v>
      </c>
      <c r="G1574" s="170" t="s">
        <v>4</v>
      </c>
      <c r="H1574" s="32">
        <f>SUM(H1575:H1578)</f>
        <v>10.199999999999999</v>
      </c>
      <c r="I1574" s="32">
        <f t="shared" ref="I1574:N1574" si="350">SUM(I1575:I1578)</f>
        <v>0</v>
      </c>
      <c r="J1574" s="32">
        <f>SUM(J1575:J1578)</f>
        <v>0</v>
      </c>
      <c r="K1574" s="32">
        <f t="shared" si="350"/>
        <v>0</v>
      </c>
      <c r="L1574" s="32">
        <f t="shared" si="350"/>
        <v>10.199999999999999</v>
      </c>
      <c r="M1574" s="32">
        <f t="shared" si="350"/>
        <v>0</v>
      </c>
      <c r="N1574" s="32">
        <f t="shared" si="350"/>
        <v>0</v>
      </c>
      <c r="O1574" s="189">
        <v>5500</v>
      </c>
      <c r="P1574" s="205" t="s">
        <v>2931</v>
      </c>
    </row>
    <row r="1575" spans="1:16" x14ac:dyDescent="0.25">
      <c r="A1575" s="190"/>
      <c r="B1575" s="189"/>
      <c r="C1575" s="189"/>
      <c r="D1575" s="189"/>
      <c r="E1575" s="189"/>
      <c r="F1575" s="189"/>
      <c r="G1575" s="170" t="s">
        <v>35</v>
      </c>
      <c r="H1575" s="32">
        <f>SUM(I1575:N1575)</f>
        <v>10</v>
      </c>
      <c r="I1575" s="32">
        <v>0</v>
      </c>
      <c r="J1575" s="32">
        <v>0</v>
      </c>
      <c r="K1575" s="32">
        <v>0</v>
      </c>
      <c r="L1575" s="32">
        <v>10</v>
      </c>
      <c r="M1575" s="32">
        <v>0</v>
      </c>
      <c r="N1575" s="32">
        <v>0</v>
      </c>
      <c r="O1575" s="189"/>
      <c r="P1575" s="206"/>
    </row>
    <row r="1576" spans="1:16" ht="36" x14ac:dyDescent="0.25">
      <c r="A1576" s="190"/>
      <c r="B1576" s="189"/>
      <c r="C1576" s="189"/>
      <c r="D1576" s="189"/>
      <c r="E1576" s="189"/>
      <c r="F1576" s="189"/>
      <c r="G1576" s="170" t="s">
        <v>7</v>
      </c>
      <c r="H1576" s="32">
        <f t="shared" ref="H1576:H1633" si="351">SUM(I1576:N1576)</f>
        <v>0.1</v>
      </c>
      <c r="I1576" s="32">
        <v>0</v>
      </c>
      <c r="J1576" s="32">
        <v>0</v>
      </c>
      <c r="K1576" s="32">
        <v>0</v>
      </c>
      <c r="L1576" s="32">
        <v>0.1</v>
      </c>
      <c r="M1576" s="32">
        <v>0</v>
      </c>
      <c r="N1576" s="32">
        <v>0</v>
      </c>
      <c r="O1576" s="189"/>
      <c r="P1576" s="206"/>
    </row>
    <row r="1577" spans="1:16" x14ac:dyDescent="0.25">
      <c r="A1577" s="190"/>
      <c r="B1577" s="189"/>
      <c r="C1577" s="189"/>
      <c r="D1577" s="189"/>
      <c r="E1577" s="189"/>
      <c r="F1577" s="189"/>
      <c r="G1577" s="170" t="s">
        <v>8</v>
      </c>
      <c r="H1577" s="32">
        <f t="shared" si="351"/>
        <v>0.1</v>
      </c>
      <c r="I1577" s="32">
        <v>0</v>
      </c>
      <c r="J1577" s="32">
        <v>0</v>
      </c>
      <c r="K1577" s="32">
        <v>0</v>
      </c>
      <c r="L1577" s="32">
        <v>0.1</v>
      </c>
      <c r="M1577" s="32">
        <v>0</v>
      </c>
      <c r="N1577" s="32">
        <v>0</v>
      </c>
      <c r="O1577" s="189"/>
      <c r="P1577" s="206"/>
    </row>
    <row r="1578" spans="1:16" ht="24" x14ac:dyDescent="0.25">
      <c r="A1578" s="190"/>
      <c r="B1578" s="189"/>
      <c r="C1578" s="189"/>
      <c r="D1578" s="189"/>
      <c r="E1578" s="189"/>
      <c r="F1578" s="189"/>
      <c r="G1578" s="170" t="s">
        <v>9</v>
      </c>
      <c r="H1578" s="32">
        <f t="shared" si="351"/>
        <v>0</v>
      </c>
      <c r="I1578" s="32">
        <v>0</v>
      </c>
      <c r="J1578" s="32">
        <v>0</v>
      </c>
      <c r="K1578" s="32">
        <v>0</v>
      </c>
      <c r="L1578" s="32">
        <v>0</v>
      </c>
      <c r="M1578" s="32">
        <v>0</v>
      </c>
      <c r="N1578" s="32">
        <v>0</v>
      </c>
      <c r="O1578" s="189"/>
      <c r="P1578" s="207"/>
    </row>
    <row r="1579" spans="1:16" ht="24" customHeight="1" x14ac:dyDescent="0.25">
      <c r="A1579" s="423" t="s">
        <v>4173</v>
      </c>
      <c r="B1579" s="189" t="s">
        <v>3468</v>
      </c>
      <c r="C1579" s="189" t="s">
        <v>214</v>
      </c>
      <c r="D1579" s="189" t="s">
        <v>3469</v>
      </c>
      <c r="E1579" s="189" t="s">
        <v>3470</v>
      </c>
      <c r="F1579" s="189" t="s">
        <v>1497</v>
      </c>
      <c r="G1579" s="170" t="s">
        <v>3472</v>
      </c>
      <c r="H1579" s="32">
        <f>SUM(H1580:H1583)</f>
        <v>5.5</v>
      </c>
      <c r="I1579" s="32">
        <f t="shared" ref="I1579:N1579" si="352">SUM(I1580:I1583)</f>
        <v>0</v>
      </c>
      <c r="J1579" s="32">
        <f t="shared" si="352"/>
        <v>0</v>
      </c>
      <c r="K1579" s="32">
        <f t="shared" si="352"/>
        <v>0</v>
      </c>
      <c r="L1579" s="32">
        <f t="shared" si="352"/>
        <v>5.5</v>
      </c>
      <c r="M1579" s="32">
        <f t="shared" si="352"/>
        <v>0</v>
      </c>
      <c r="N1579" s="32">
        <f t="shared" si="352"/>
        <v>0</v>
      </c>
      <c r="O1579" s="189">
        <v>5500</v>
      </c>
      <c r="P1579" s="205" t="s">
        <v>2931</v>
      </c>
    </row>
    <row r="1580" spans="1:16" x14ac:dyDescent="0.25">
      <c r="A1580" s="424"/>
      <c r="B1580" s="189"/>
      <c r="C1580" s="189"/>
      <c r="D1580" s="189"/>
      <c r="E1580" s="189"/>
      <c r="F1580" s="189"/>
      <c r="G1580" s="170" t="s">
        <v>35</v>
      </c>
      <c r="H1580" s="32">
        <f t="shared" si="351"/>
        <v>0</v>
      </c>
      <c r="I1580" s="32">
        <v>0</v>
      </c>
      <c r="J1580" s="32">
        <v>0</v>
      </c>
      <c r="K1580" s="32">
        <v>0</v>
      </c>
      <c r="L1580" s="32">
        <v>0</v>
      </c>
      <c r="M1580" s="32">
        <v>0</v>
      </c>
      <c r="N1580" s="32">
        <v>0</v>
      </c>
      <c r="O1580" s="189"/>
      <c r="P1580" s="206"/>
    </row>
    <row r="1581" spans="1:16" ht="36" x14ac:dyDescent="0.25">
      <c r="A1581" s="424"/>
      <c r="B1581" s="189"/>
      <c r="C1581" s="189"/>
      <c r="D1581" s="189"/>
      <c r="E1581" s="189"/>
      <c r="F1581" s="189"/>
      <c r="G1581" s="170" t="s">
        <v>7</v>
      </c>
      <c r="H1581" s="32">
        <f t="shared" si="351"/>
        <v>5</v>
      </c>
      <c r="I1581" s="32">
        <v>0</v>
      </c>
      <c r="J1581" s="32">
        <v>0</v>
      </c>
      <c r="K1581" s="32">
        <v>0</v>
      </c>
      <c r="L1581" s="32">
        <v>5</v>
      </c>
      <c r="M1581" s="32">
        <v>0</v>
      </c>
      <c r="N1581" s="32">
        <v>0</v>
      </c>
      <c r="O1581" s="189"/>
      <c r="P1581" s="206"/>
    </row>
    <row r="1582" spans="1:16" x14ac:dyDescent="0.25">
      <c r="A1582" s="424"/>
      <c r="B1582" s="189"/>
      <c r="C1582" s="189"/>
      <c r="D1582" s="189"/>
      <c r="E1582" s="189"/>
      <c r="F1582" s="189"/>
      <c r="G1582" s="170" t="s">
        <v>8</v>
      </c>
      <c r="H1582" s="32">
        <f t="shared" si="351"/>
        <v>0.5</v>
      </c>
      <c r="I1582" s="32">
        <v>0</v>
      </c>
      <c r="J1582" s="32">
        <v>0</v>
      </c>
      <c r="K1582" s="32">
        <v>0</v>
      </c>
      <c r="L1582" s="32">
        <v>0.5</v>
      </c>
      <c r="M1582" s="32">
        <v>0</v>
      </c>
      <c r="N1582" s="32">
        <v>0</v>
      </c>
      <c r="O1582" s="189"/>
      <c r="P1582" s="206"/>
    </row>
    <row r="1583" spans="1:16" ht="24" x14ac:dyDescent="0.25">
      <c r="A1583" s="425"/>
      <c r="B1583" s="189"/>
      <c r="C1583" s="189"/>
      <c r="D1583" s="189"/>
      <c r="E1583" s="189"/>
      <c r="F1583" s="189"/>
      <c r="G1583" s="170" t="s">
        <v>9</v>
      </c>
      <c r="H1583" s="32">
        <f t="shared" si="351"/>
        <v>0</v>
      </c>
      <c r="I1583" s="32">
        <v>0</v>
      </c>
      <c r="J1583" s="32">
        <v>0</v>
      </c>
      <c r="K1583" s="32">
        <v>0</v>
      </c>
      <c r="L1583" s="32">
        <v>0</v>
      </c>
      <c r="M1583" s="32">
        <v>0</v>
      </c>
      <c r="N1583" s="32">
        <v>0</v>
      </c>
      <c r="O1583" s="189"/>
      <c r="P1583" s="207"/>
    </row>
    <row r="1584" spans="1:16" ht="45" customHeight="1" x14ac:dyDescent="0.25">
      <c r="A1584" s="190" t="s">
        <v>3473</v>
      </c>
      <c r="B1584" s="189" t="s">
        <v>3468</v>
      </c>
      <c r="C1584" s="189" t="s">
        <v>214</v>
      </c>
      <c r="D1584" s="189" t="s">
        <v>3469</v>
      </c>
      <c r="E1584" s="189" t="s">
        <v>3474</v>
      </c>
      <c r="F1584" s="189" t="s">
        <v>3471</v>
      </c>
      <c r="G1584" s="170" t="s">
        <v>4</v>
      </c>
      <c r="H1584" s="32">
        <f>SUM(H1585:H1588)</f>
        <v>11.4</v>
      </c>
      <c r="I1584" s="32">
        <f t="shared" ref="I1584:N1584" si="353">SUM(I1585:I1588)</f>
        <v>0</v>
      </c>
      <c r="J1584" s="32">
        <f t="shared" si="353"/>
        <v>0</v>
      </c>
      <c r="K1584" s="32">
        <f t="shared" si="353"/>
        <v>0</v>
      </c>
      <c r="L1584" s="32">
        <f t="shared" si="353"/>
        <v>11.4</v>
      </c>
      <c r="M1584" s="32">
        <f t="shared" si="353"/>
        <v>0</v>
      </c>
      <c r="N1584" s="32">
        <f t="shared" si="353"/>
        <v>0</v>
      </c>
      <c r="O1584" s="189">
        <v>2500</v>
      </c>
      <c r="P1584" s="205" t="s">
        <v>2931</v>
      </c>
    </row>
    <row r="1585" spans="1:16" x14ac:dyDescent="0.25">
      <c r="A1585" s="190"/>
      <c r="B1585" s="189"/>
      <c r="C1585" s="189"/>
      <c r="D1585" s="189"/>
      <c r="E1585" s="189"/>
      <c r="F1585" s="189"/>
      <c r="G1585" s="170" t="s">
        <v>35</v>
      </c>
      <c r="H1585" s="32">
        <f t="shared" si="351"/>
        <v>10</v>
      </c>
      <c r="I1585" s="32">
        <v>0</v>
      </c>
      <c r="J1585" s="32">
        <v>0</v>
      </c>
      <c r="K1585" s="32">
        <v>0</v>
      </c>
      <c r="L1585" s="32">
        <v>10</v>
      </c>
      <c r="M1585" s="32">
        <v>0</v>
      </c>
      <c r="N1585" s="32">
        <v>0</v>
      </c>
      <c r="O1585" s="189"/>
      <c r="P1585" s="206"/>
    </row>
    <row r="1586" spans="1:16" ht="36" x14ac:dyDescent="0.25">
      <c r="A1586" s="190"/>
      <c r="B1586" s="189"/>
      <c r="C1586" s="189"/>
      <c r="D1586" s="189"/>
      <c r="E1586" s="189"/>
      <c r="F1586" s="189"/>
      <c r="G1586" s="170" t="s">
        <v>7</v>
      </c>
      <c r="H1586" s="32">
        <f t="shared" si="351"/>
        <v>1.3</v>
      </c>
      <c r="I1586" s="32">
        <v>0</v>
      </c>
      <c r="J1586" s="32">
        <v>0</v>
      </c>
      <c r="K1586" s="32">
        <v>0</v>
      </c>
      <c r="L1586" s="32">
        <v>1.3</v>
      </c>
      <c r="M1586" s="32">
        <v>0</v>
      </c>
      <c r="N1586" s="32">
        <v>0</v>
      </c>
      <c r="O1586" s="189"/>
      <c r="P1586" s="206"/>
    </row>
    <row r="1587" spans="1:16" x14ac:dyDescent="0.25">
      <c r="A1587" s="190"/>
      <c r="B1587" s="189"/>
      <c r="C1587" s="189"/>
      <c r="D1587" s="189"/>
      <c r="E1587" s="189"/>
      <c r="F1587" s="189"/>
      <c r="G1587" s="170" t="s">
        <v>8</v>
      </c>
      <c r="H1587" s="32">
        <f t="shared" si="351"/>
        <v>0.1</v>
      </c>
      <c r="I1587" s="32">
        <v>0</v>
      </c>
      <c r="J1587" s="32">
        <v>0</v>
      </c>
      <c r="K1587" s="32">
        <v>0</v>
      </c>
      <c r="L1587" s="32">
        <v>0.1</v>
      </c>
      <c r="M1587" s="32">
        <v>0</v>
      </c>
      <c r="N1587" s="32">
        <v>0</v>
      </c>
      <c r="O1587" s="189"/>
      <c r="P1587" s="206"/>
    </row>
    <row r="1588" spans="1:16" ht="24" x14ac:dyDescent="0.25">
      <c r="A1588" s="190"/>
      <c r="B1588" s="189"/>
      <c r="C1588" s="189"/>
      <c r="D1588" s="189"/>
      <c r="E1588" s="189"/>
      <c r="F1588" s="189"/>
      <c r="G1588" s="170" t="s">
        <v>9</v>
      </c>
      <c r="H1588" s="32">
        <f t="shared" si="351"/>
        <v>0</v>
      </c>
      <c r="I1588" s="32">
        <v>0</v>
      </c>
      <c r="J1588" s="32">
        <v>0</v>
      </c>
      <c r="K1588" s="32">
        <v>0</v>
      </c>
      <c r="L1588" s="32">
        <v>0</v>
      </c>
      <c r="M1588" s="32">
        <v>0</v>
      </c>
      <c r="N1588" s="32">
        <v>0</v>
      </c>
      <c r="O1588" s="189"/>
      <c r="P1588" s="207"/>
    </row>
    <row r="1589" spans="1:16" ht="59.25" customHeight="1" x14ac:dyDescent="0.25">
      <c r="A1589" s="423" t="s">
        <v>4170</v>
      </c>
      <c r="B1589" s="189" t="s">
        <v>3468</v>
      </c>
      <c r="C1589" s="189" t="s">
        <v>214</v>
      </c>
      <c r="D1589" s="189" t="s">
        <v>3469</v>
      </c>
      <c r="E1589" s="189" t="s">
        <v>3474</v>
      </c>
      <c r="F1589" s="189" t="s">
        <v>506</v>
      </c>
      <c r="G1589" s="170" t="s">
        <v>4</v>
      </c>
      <c r="H1589" s="32">
        <f>SUM(H1590:H1593)</f>
        <v>5.5</v>
      </c>
      <c r="I1589" s="32">
        <f t="shared" ref="I1589:N1589" si="354">SUM(I1590:I1593)</f>
        <v>0</v>
      </c>
      <c r="J1589" s="32">
        <f t="shared" si="354"/>
        <v>0</v>
      </c>
      <c r="K1589" s="32">
        <f t="shared" si="354"/>
        <v>0</v>
      </c>
      <c r="L1589" s="32">
        <f t="shared" si="354"/>
        <v>5.5</v>
      </c>
      <c r="M1589" s="32">
        <f t="shared" si="354"/>
        <v>0</v>
      </c>
      <c r="N1589" s="32">
        <f t="shared" si="354"/>
        <v>0</v>
      </c>
      <c r="O1589" s="189">
        <v>2500</v>
      </c>
      <c r="P1589" s="205" t="s">
        <v>2931</v>
      </c>
    </row>
    <row r="1590" spans="1:16" x14ac:dyDescent="0.25">
      <c r="A1590" s="424"/>
      <c r="B1590" s="189"/>
      <c r="C1590" s="189"/>
      <c r="D1590" s="189"/>
      <c r="E1590" s="189"/>
      <c r="F1590" s="189"/>
      <c r="G1590" s="170" t="s">
        <v>35</v>
      </c>
      <c r="H1590" s="32">
        <f t="shared" si="351"/>
        <v>0</v>
      </c>
      <c r="I1590" s="32">
        <v>0</v>
      </c>
      <c r="J1590" s="32">
        <v>0</v>
      </c>
      <c r="K1590" s="32">
        <v>0</v>
      </c>
      <c r="L1590" s="32">
        <v>0</v>
      </c>
      <c r="M1590" s="32">
        <v>0</v>
      </c>
      <c r="N1590" s="32">
        <v>0</v>
      </c>
      <c r="O1590" s="189"/>
      <c r="P1590" s="206"/>
    </row>
    <row r="1591" spans="1:16" ht="36" x14ac:dyDescent="0.25">
      <c r="A1591" s="424"/>
      <c r="B1591" s="189"/>
      <c r="C1591" s="189"/>
      <c r="D1591" s="189"/>
      <c r="E1591" s="189"/>
      <c r="F1591" s="189"/>
      <c r="G1591" s="170" t="s">
        <v>7</v>
      </c>
      <c r="H1591" s="32">
        <f t="shared" si="351"/>
        <v>5</v>
      </c>
      <c r="I1591" s="32">
        <v>0</v>
      </c>
      <c r="J1591" s="32">
        <v>0</v>
      </c>
      <c r="K1591" s="32">
        <v>0</v>
      </c>
      <c r="L1591" s="32">
        <v>5</v>
      </c>
      <c r="M1591" s="32">
        <v>0</v>
      </c>
      <c r="N1591" s="32">
        <v>0</v>
      </c>
      <c r="O1591" s="189"/>
      <c r="P1591" s="206"/>
    </row>
    <row r="1592" spans="1:16" x14ac:dyDescent="0.25">
      <c r="A1592" s="424"/>
      <c r="B1592" s="189"/>
      <c r="C1592" s="189"/>
      <c r="D1592" s="189"/>
      <c r="E1592" s="189"/>
      <c r="F1592" s="189"/>
      <c r="G1592" s="170" t="s">
        <v>8</v>
      </c>
      <c r="H1592" s="32">
        <f t="shared" si="351"/>
        <v>0.5</v>
      </c>
      <c r="I1592" s="32">
        <v>0</v>
      </c>
      <c r="J1592" s="32">
        <v>0</v>
      </c>
      <c r="K1592" s="32">
        <v>0</v>
      </c>
      <c r="L1592" s="32">
        <v>0.5</v>
      </c>
      <c r="M1592" s="32">
        <v>0</v>
      </c>
      <c r="N1592" s="32">
        <v>0</v>
      </c>
      <c r="O1592" s="189"/>
      <c r="P1592" s="206"/>
    </row>
    <row r="1593" spans="1:16" ht="24" x14ac:dyDescent="0.25">
      <c r="A1593" s="425"/>
      <c r="B1593" s="189"/>
      <c r="C1593" s="189"/>
      <c r="D1593" s="189"/>
      <c r="E1593" s="189"/>
      <c r="F1593" s="189"/>
      <c r="G1593" s="170" t="s">
        <v>9</v>
      </c>
      <c r="H1593" s="32">
        <f t="shared" si="351"/>
        <v>0</v>
      </c>
      <c r="I1593" s="32">
        <v>0</v>
      </c>
      <c r="J1593" s="32">
        <v>0</v>
      </c>
      <c r="K1593" s="32">
        <v>0</v>
      </c>
      <c r="L1593" s="32">
        <v>0</v>
      </c>
      <c r="M1593" s="32">
        <v>0</v>
      </c>
      <c r="N1593" s="32">
        <v>0</v>
      </c>
      <c r="O1593" s="189"/>
      <c r="P1593" s="207"/>
    </row>
    <row r="1594" spans="1:16" ht="61.5" customHeight="1" x14ac:dyDescent="0.25">
      <c r="A1594" s="423" t="s">
        <v>4169</v>
      </c>
      <c r="B1594" s="189" t="s">
        <v>3475</v>
      </c>
      <c r="C1594" s="189" t="s">
        <v>214</v>
      </c>
      <c r="D1594" s="189">
        <v>2028</v>
      </c>
      <c r="E1594" s="189" t="s">
        <v>3476</v>
      </c>
      <c r="F1594" s="189" t="s">
        <v>3477</v>
      </c>
      <c r="G1594" s="170" t="s">
        <v>4</v>
      </c>
      <c r="H1594" s="32">
        <f>SUM(H1595:H1598)</f>
        <v>11.4</v>
      </c>
      <c r="I1594" s="32">
        <f t="shared" ref="I1594:N1594" si="355">SUM(I1595:I1598)</f>
        <v>0</v>
      </c>
      <c r="J1594" s="32">
        <f t="shared" si="355"/>
        <v>0</v>
      </c>
      <c r="K1594" s="32">
        <f t="shared" si="355"/>
        <v>0</v>
      </c>
      <c r="L1594" s="32">
        <f t="shared" si="355"/>
        <v>0</v>
      </c>
      <c r="M1594" s="32">
        <f t="shared" si="355"/>
        <v>11.4</v>
      </c>
      <c r="N1594" s="32">
        <f t="shared" si="355"/>
        <v>0</v>
      </c>
      <c r="O1594" s="189">
        <v>2000</v>
      </c>
      <c r="P1594" s="205" t="s">
        <v>2931</v>
      </c>
    </row>
    <row r="1595" spans="1:16" x14ac:dyDescent="0.25">
      <c r="A1595" s="424"/>
      <c r="B1595" s="189"/>
      <c r="C1595" s="189"/>
      <c r="D1595" s="189"/>
      <c r="E1595" s="189"/>
      <c r="F1595" s="189"/>
      <c r="G1595" s="170" t="s">
        <v>262</v>
      </c>
      <c r="H1595" s="32">
        <f t="shared" si="351"/>
        <v>10</v>
      </c>
      <c r="I1595" s="32">
        <v>0</v>
      </c>
      <c r="J1595" s="32">
        <v>0</v>
      </c>
      <c r="K1595" s="32">
        <v>0</v>
      </c>
      <c r="L1595" s="32">
        <v>0</v>
      </c>
      <c r="M1595" s="32">
        <v>10</v>
      </c>
      <c r="N1595" s="32">
        <v>0</v>
      </c>
      <c r="O1595" s="189"/>
      <c r="P1595" s="206"/>
    </row>
    <row r="1596" spans="1:16" ht="24" x14ac:dyDescent="0.25">
      <c r="A1596" s="424"/>
      <c r="B1596" s="189"/>
      <c r="C1596" s="189"/>
      <c r="D1596" s="189"/>
      <c r="E1596" s="189"/>
      <c r="F1596" s="189"/>
      <c r="G1596" s="170" t="s">
        <v>617</v>
      </c>
      <c r="H1596" s="32">
        <f t="shared" si="351"/>
        <v>1.3</v>
      </c>
      <c r="I1596" s="32">
        <v>0</v>
      </c>
      <c r="J1596" s="32">
        <v>0</v>
      </c>
      <c r="K1596" s="32">
        <v>0</v>
      </c>
      <c r="L1596" s="32">
        <v>0</v>
      </c>
      <c r="M1596" s="32">
        <v>1.3</v>
      </c>
      <c r="N1596" s="32">
        <v>0</v>
      </c>
      <c r="O1596" s="189"/>
      <c r="P1596" s="206"/>
    </row>
    <row r="1597" spans="1:16" x14ac:dyDescent="0.25">
      <c r="A1597" s="424"/>
      <c r="B1597" s="189"/>
      <c r="C1597" s="189"/>
      <c r="D1597" s="189"/>
      <c r="E1597" s="189"/>
      <c r="F1597" s="189"/>
      <c r="G1597" s="170" t="s">
        <v>8</v>
      </c>
      <c r="H1597" s="32">
        <f t="shared" si="351"/>
        <v>0.1</v>
      </c>
      <c r="I1597" s="32">
        <v>0</v>
      </c>
      <c r="J1597" s="32">
        <v>0</v>
      </c>
      <c r="K1597" s="32">
        <v>0</v>
      </c>
      <c r="L1597" s="32">
        <v>0</v>
      </c>
      <c r="M1597" s="32">
        <v>0.1</v>
      </c>
      <c r="N1597" s="32">
        <v>0</v>
      </c>
      <c r="O1597" s="189"/>
      <c r="P1597" s="206"/>
    </row>
    <row r="1598" spans="1:16" ht="24" x14ac:dyDescent="0.25">
      <c r="A1598" s="425"/>
      <c r="B1598" s="189"/>
      <c r="C1598" s="189"/>
      <c r="D1598" s="189"/>
      <c r="E1598" s="189"/>
      <c r="F1598" s="189"/>
      <c r="G1598" s="170" t="s">
        <v>9</v>
      </c>
      <c r="H1598" s="32">
        <f t="shared" si="351"/>
        <v>0</v>
      </c>
      <c r="I1598" s="32">
        <v>0</v>
      </c>
      <c r="J1598" s="32">
        <v>0</v>
      </c>
      <c r="K1598" s="32">
        <v>0</v>
      </c>
      <c r="L1598" s="32">
        <v>0</v>
      </c>
      <c r="M1598" s="32">
        <v>0</v>
      </c>
      <c r="N1598" s="32">
        <v>0</v>
      </c>
      <c r="O1598" s="189"/>
      <c r="P1598" s="207"/>
    </row>
    <row r="1599" spans="1:16" ht="63" customHeight="1" x14ac:dyDescent="0.25">
      <c r="A1599" s="190" t="s">
        <v>3478</v>
      </c>
      <c r="B1599" s="189" t="s">
        <v>3087</v>
      </c>
      <c r="C1599" s="189" t="s">
        <v>214</v>
      </c>
      <c r="D1599" s="189">
        <v>2028</v>
      </c>
      <c r="E1599" s="189" t="s">
        <v>3476</v>
      </c>
      <c r="F1599" s="189" t="s">
        <v>172</v>
      </c>
      <c r="G1599" s="170" t="s">
        <v>4</v>
      </c>
      <c r="H1599" s="32">
        <f>SUM(H1600:H1603)</f>
        <v>5.5</v>
      </c>
      <c r="I1599" s="32">
        <f t="shared" ref="I1599:N1599" si="356">SUM(I1600:I1603)</f>
        <v>0</v>
      </c>
      <c r="J1599" s="32">
        <f t="shared" si="356"/>
        <v>0</v>
      </c>
      <c r="K1599" s="32">
        <f t="shared" si="356"/>
        <v>0</v>
      </c>
      <c r="L1599" s="32">
        <f t="shared" si="356"/>
        <v>5.5</v>
      </c>
      <c r="M1599" s="32">
        <f t="shared" si="356"/>
        <v>0</v>
      </c>
      <c r="N1599" s="32">
        <f t="shared" si="356"/>
        <v>0</v>
      </c>
      <c r="O1599" s="189">
        <v>2000</v>
      </c>
      <c r="P1599" s="205" t="s">
        <v>2931</v>
      </c>
    </row>
    <row r="1600" spans="1:16" x14ac:dyDescent="0.25">
      <c r="A1600" s="190"/>
      <c r="B1600" s="189"/>
      <c r="C1600" s="189"/>
      <c r="D1600" s="189"/>
      <c r="E1600" s="189"/>
      <c r="F1600" s="189"/>
      <c r="G1600" s="170" t="s">
        <v>262</v>
      </c>
      <c r="H1600" s="32">
        <f t="shared" si="351"/>
        <v>0</v>
      </c>
      <c r="I1600" s="32">
        <v>0</v>
      </c>
      <c r="J1600" s="32">
        <v>0</v>
      </c>
      <c r="K1600" s="32">
        <v>0</v>
      </c>
      <c r="L1600" s="32">
        <v>0</v>
      </c>
      <c r="M1600" s="32">
        <v>0</v>
      </c>
      <c r="N1600" s="32">
        <v>0</v>
      </c>
      <c r="O1600" s="189"/>
      <c r="P1600" s="206"/>
    </row>
    <row r="1601" spans="1:16" ht="24" x14ac:dyDescent="0.25">
      <c r="A1601" s="190"/>
      <c r="B1601" s="189"/>
      <c r="C1601" s="189"/>
      <c r="D1601" s="189"/>
      <c r="E1601" s="189"/>
      <c r="F1601" s="189"/>
      <c r="G1601" s="170" t="s">
        <v>617</v>
      </c>
      <c r="H1601" s="32">
        <f t="shared" si="351"/>
        <v>5</v>
      </c>
      <c r="I1601" s="32">
        <v>0</v>
      </c>
      <c r="J1601" s="32">
        <v>0</v>
      </c>
      <c r="K1601" s="32">
        <v>0</v>
      </c>
      <c r="L1601" s="32">
        <v>5</v>
      </c>
      <c r="M1601" s="32">
        <v>0</v>
      </c>
      <c r="N1601" s="32">
        <v>0</v>
      </c>
      <c r="O1601" s="189"/>
      <c r="P1601" s="206"/>
    </row>
    <row r="1602" spans="1:16" x14ac:dyDescent="0.25">
      <c r="A1602" s="190"/>
      <c r="B1602" s="189"/>
      <c r="C1602" s="189"/>
      <c r="D1602" s="189"/>
      <c r="E1602" s="189"/>
      <c r="F1602" s="189"/>
      <c r="G1602" s="170" t="s">
        <v>8</v>
      </c>
      <c r="H1602" s="32">
        <f t="shared" si="351"/>
        <v>0.5</v>
      </c>
      <c r="I1602" s="32">
        <v>0</v>
      </c>
      <c r="J1602" s="32">
        <v>0</v>
      </c>
      <c r="K1602" s="32">
        <v>0</v>
      </c>
      <c r="L1602" s="32">
        <v>0.5</v>
      </c>
      <c r="M1602" s="32">
        <v>0</v>
      </c>
      <c r="N1602" s="32">
        <v>0</v>
      </c>
      <c r="O1602" s="189"/>
      <c r="P1602" s="206"/>
    </row>
    <row r="1603" spans="1:16" ht="24" x14ac:dyDescent="0.25">
      <c r="A1603" s="190"/>
      <c r="B1603" s="189"/>
      <c r="C1603" s="189"/>
      <c r="D1603" s="189"/>
      <c r="E1603" s="189"/>
      <c r="F1603" s="189"/>
      <c r="G1603" s="170" t="s">
        <v>9</v>
      </c>
      <c r="H1603" s="32">
        <f t="shared" si="351"/>
        <v>0</v>
      </c>
      <c r="I1603" s="32">
        <v>0</v>
      </c>
      <c r="J1603" s="32">
        <v>0</v>
      </c>
      <c r="K1603" s="32">
        <v>0</v>
      </c>
      <c r="L1603" s="32">
        <v>0</v>
      </c>
      <c r="M1603" s="32">
        <v>0</v>
      </c>
      <c r="N1603" s="32">
        <v>0</v>
      </c>
      <c r="O1603" s="189"/>
      <c r="P1603" s="207"/>
    </row>
    <row r="1604" spans="1:16" ht="54.75" customHeight="1" x14ac:dyDescent="0.25">
      <c r="A1604" s="190" t="s">
        <v>3479</v>
      </c>
      <c r="B1604" s="189" t="s">
        <v>3087</v>
      </c>
      <c r="C1604" s="189" t="s">
        <v>214</v>
      </c>
      <c r="D1604" s="189">
        <v>2028</v>
      </c>
      <c r="E1604" s="189" t="s">
        <v>3480</v>
      </c>
      <c r="F1604" s="189" t="s">
        <v>3481</v>
      </c>
      <c r="G1604" s="170" t="s">
        <v>4</v>
      </c>
      <c r="H1604" s="32">
        <f>SUM(H1605:H1608)</f>
        <v>45.099999999999994</v>
      </c>
      <c r="I1604" s="32">
        <f t="shared" ref="I1604:N1604" si="357">SUM(I1605:I1608)</f>
        <v>0</v>
      </c>
      <c r="J1604" s="32">
        <f t="shared" si="357"/>
        <v>0</v>
      </c>
      <c r="K1604" s="32">
        <f t="shared" si="357"/>
        <v>0</v>
      </c>
      <c r="L1604" s="32">
        <f t="shared" si="357"/>
        <v>45.099999999999994</v>
      </c>
      <c r="M1604" s="32">
        <f t="shared" si="357"/>
        <v>0</v>
      </c>
      <c r="N1604" s="32">
        <f t="shared" si="357"/>
        <v>0</v>
      </c>
      <c r="O1604" s="189">
        <v>5000</v>
      </c>
      <c r="P1604" s="205" t="s">
        <v>2931</v>
      </c>
    </row>
    <row r="1605" spans="1:16" x14ac:dyDescent="0.25">
      <c r="A1605" s="190"/>
      <c r="B1605" s="189"/>
      <c r="C1605" s="189"/>
      <c r="D1605" s="189"/>
      <c r="E1605" s="189"/>
      <c r="F1605" s="189"/>
      <c r="G1605" s="170" t="s">
        <v>6</v>
      </c>
      <c r="H1605" s="32">
        <f t="shared" si="351"/>
        <v>42</v>
      </c>
      <c r="I1605" s="32">
        <v>0</v>
      </c>
      <c r="J1605" s="32">
        <v>0</v>
      </c>
      <c r="K1605" s="32">
        <v>0</v>
      </c>
      <c r="L1605" s="32">
        <v>42</v>
      </c>
      <c r="M1605" s="32">
        <v>0</v>
      </c>
      <c r="N1605" s="32">
        <v>0</v>
      </c>
      <c r="O1605" s="189"/>
      <c r="P1605" s="206"/>
    </row>
    <row r="1606" spans="1:16" ht="24" x14ac:dyDescent="0.25">
      <c r="A1606" s="190"/>
      <c r="B1606" s="189"/>
      <c r="C1606" s="189"/>
      <c r="D1606" s="189"/>
      <c r="E1606" s="189"/>
      <c r="F1606" s="189"/>
      <c r="G1606" s="170" t="s">
        <v>617</v>
      </c>
      <c r="H1606" s="32">
        <f t="shared" si="351"/>
        <v>2.5</v>
      </c>
      <c r="I1606" s="32">
        <v>0</v>
      </c>
      <c r="J1606" s="32">
        <v>0</v>
      </c>
      <c r="K1606" s="32">
        <v>0</v>
      </c>
      <c r="L1606" s="32">
        <v>2.5</v>
      </c>
      <c r="M1606" s="32">
        <v>0</v>
      </c>
      <c r="N1606" s="32">
        <v>0</v>
      </c>
      <c r="O1606" s="189"/>
      <c r="P1606" s="206"/>
    </row>
    <row r="1607" spans="1:16" x14ac:dyDescent="0.25">
      <c r="A1607" s="190"/>
      <c r="B1607" s="189"/>
      <c r="C1607" s="189"/>
      <c r="D1607" s="189"/>
      <c r="E1607" s="189"/>
      <c r="F1607" s="189"/>
      <c r="G1607" s="170" t="s">
        <v>8</v>
      </c>
      <c r="H1607" s="32">
        <f t="shared" si="351"/>
        <v>0.3</v>
      </c>
      <c r="I1607" s="32">
        <v>0</v>
      </c>
      <c r="J1607" s="32">
        <v>0</v>
      </c>
      <c r="K1607" s="32">
        <v>0</v>
      </c>
      <c r="L1607" s="32">
        <v>0.3</v>
      </c>
      <c r="M1607" s="32">
        <v>0</v>
      </c>
      <c r="N1607" s="32">
        <v>0</v>
      </c>
      <c r="O1607" s="189"/>
      <c r="P1607" s="206"/>
    </row>
    <row r="1608" spans="1:16" ht="24" x14ac:dyDescent="0.25">
      <c r="A1608" s="190"/>
      <c r="B1608" s="189"/>
      <c r="C1608" s="189"/>
      <c r="D1608" s="189"/>
      <c r="E1608" s="189"/>
      <c r="F1608" s="189"/>
      <c r="G1608" s="170" t="s">
        <v>9</v>
      </c>
      <c r="H1608" s="32">
        <f t="shared" si="351"/>
        <v>0.3</v>
      </c>
      <c r="I1608" s="32">
        <v>0</v>
      </c>
      <c r="J1608" s="32">
        <v>0</v>
      </c>
      <c r="K1608" s="32">
        <v>0</v>
      </c>
      <c r="L1608" s="32">
        <v>0.3</v>
      </c>
      <c r="M1608" s="32">
        <v>0</v>
      </c>
      <c r="N1608" s="32">
        <v>0</v>
      </c>
      <c r="O1608" s="189"/>
      <c r="P1608" s="207"/>
    </row>
    <row r="1609" spans="1:16" ht="36" customHeight="1" x14ac:dyDescent="0.25">
      <c r="A1609" s="190" t="s">
        <v>3482</v>
      </c>
      <c r="B1609" s="189" t="s">
        <v>3087</v>
      </c>
      <c r="C1609" s="189" t="s">
        <v>214</v>
      </c>
      <c r="D1609" s="189">
        <v>2028</v>
      </c>
      <c r="E1609" s="189" t="s">
        <v>3483</v>
      </c>
      <c r="F1609" s="189" t="s">
        <v>3484</v>
      </c>
      <c r="G1609" s="170" t="s">
        <v>4</v>
      </c>
      <c r="H1609" s="32">
        <f>SUM(H1610:H1613)</f>
        <v>38</v>
      </c>
      <c r="I1609" s="32">
        <f t="shared" ref="I1609:N1609" si="358">SUM(I1610:I1613)</f>
        <v>0</v>
      </c>
      <c r="J1609" s="32">
        <f t="shared" si="358"/>
        <v>0</v>
      </c>
      <c r="K1609" s="32">
        <f t="shared" si="358"/>
        <v>0</v>
      </c>
      <c r="L1609" s="32">
        <f t="shared" si="358"/>
        <v>38</v>
      </c>
      <c r="M1609" s="32">
        <f t="shared" si="358"/>
        <v>0</v>
      </c>
      <c r="N1609" s="32">
        <f t="shared" si="358"/>
        <v>0</v>
      </c>
      <c r="O1609" s="189">
        <v>5000</v>
      </c>
      <c r="P1609" s="205" t="s">
        <v>4168</v>
      </c>
    </row>
    <row r="1610" spans="1:16" x14ac:dyDescent="0.25">
      <c r="A1610" s="190"/>
      <c r="B1610" s="189"/>
      <c r="C1610" s="189"/>
      <c r="D1610" s="189"/>
      <c r="E1610" s="189"/>
      <c r="F1610" s="189"/>
      <c r="G1610" s="170" t="s">
        <v>6</v>
      </c>
      <c r="H1610" s="32">
        <f t="shared" si="351"/>
        <v>0</v>
      </c>
      <c r="I1610" s="32">
        <v>0</v>
      </c>
      <c r="J1610" s="32">
        <v>0</v>
      </c>
      <c r="K1610" s="32">
        <v>0</v>
      </c>
      <c r="L1610" s="32">
        <v>0</v>
      </c>
      <c r="M1610" s="32">
        <v>0</v>
      </c>
      <c r="N1610" s="32">
        <v>0</v>
      </c>
      <c r="O1610" s="189"/>
      <c r="P1610" s="206"/>
    </row>
    <row r="1611" spans="1:16" ht="24" x14ac:dyDescent="0.25">
      <c r="A1611" s="190"/>
      <c r="B1611" s="189"/>
      <c r="C1611" s="189"/>
      <c r="D1611" s="189"/>
      <c r="E1611" s="189"/>
      <c r="F1611" s="189"/>
      <c r="G1611" s="170" t="s">
        <v>617</v>
      </c>
      <c r="H1611" s="32">
        <f t="shared" si="351"/>
        <v>34.200000000000003</v>
      </c>
      <c r="I1611" s="32">
        <v>0</v>
      </c>
      <c r="J1611" s="32">
        <v>0</v>
      </c>
      <c r="K1611" s="32">
        <v>0</v>
      </c>
      <c r="L1611" s="32">
        <v>34.200000000000003</v>
      </c>
      <c r="M1611" s="32">
        <v>0</v>
      </c>
      <c r="N1611" s="32">
        <v>0</v>
      </c>
      <c r="O1611" s="189"/>
      <c r="P1611" s="206"/>
    </row>
    <row r="1612" spans="1:16" x14ac:dyDescent="0.25">
      <c r="A1612" s="190"/>
      <c r="B1612" s="189"/>
      <c r="C1612" s="189"/>
      <c r="D1612" s="189"/>
      <c r="E1612" s="189"/>
      <c r="F1612" s="189"/>
      <c r="G1612" s="170" t="s">
        <v>8</v>
      </c>
      <c r="H1612" s="32">
        <f t="shared" si="351"/>
        <v>3.8</v>
      </c>
      <c r="I1612" s="32">
        <v>0</v>
      </c>
      <c r="J1612" s="32">
        <v>0</v>
      </c>
      <c r="K1612" s="32">
        <v>0</v>
      </c>
      <c r="L1612" s="32">
        <v>3.8</v>
      </c>
      <c r="M1612" s="32">
        <v>0</v>
      </c>
      <c r="N1612" s="32">
        <v>0</v>
      </c>
      <c r="O1612" s="189"/>
      <c r="P1612" s="206"/>
    </row>
    <row r="1613" spans="1:16" ht="24" x14ac:dyDescent="0.25">
      <c r="A1613" s="190"/>
      <c r="B1613" s="189"/>
      <c r="C1613" s="189"/>
      <c r="D1613" s="189"/>
      <c r="E1613" s="189"/>
      <c r="F1613" s="189"/>
      <c r="G1613" s="170" t="s">
        <v>9</v>
      </c>
      <c r="H1613" s="32">
        <f t="shared" si="351"/>
        <v>0</v>
      </c>
      <c r="I1613" s="32">
        <v>0</v>
      </c>
      <c r="J1613" s="32">
        <v>0</v>
      </c>
      <c r="K1613" s="32">
        <v>0</v>
      </c>
      <c r="L1613" s="32">
        <v>0</v>
      </c>
      <c r="M1613" s="32">
        <v>0</v>
      </c>
      <c r="N1613" s="32">
        <v>0</v>
      </c>
      <c r="O1613" s="189"/>
      <c r="P1613" s="207"/>
    </row>
    <row r="1614" spans="1:16" ht="36" customHeight="1" x14ac:dyDescent="0.25">
      <c r="A1614" s="423" t="s">
        <v>4171</v>
      </c>
      <c r="B1614" s="189" t="s">
        <v>2947</v>
      </c>
      <c r="C1614" s="189" t="s">
        <v>214</v>
      </c>
      <c r="D1614" s="189">
        <v>2028</v>
      </c>
      <c r="E1614" s="189" t="s">
        <v>2732</v>
      </c>
      <c r="F1614" s="189" t="s">
        <v>3485</v>
      </c>
      <c r="G1614" s="170" t="s">
        <v>4</v>
      </c>
      <c r="H1614" s="32">
        <f t="shared" ref="H1614:N1614" si="359">SUM(H1615:H1618)</f>
        <v>10</v>
      </c>
      <c r="I1614" s="32">
        <f t="shared" si="359"/>
        <v>0</v>
      </c>
      <c r="J1614" s="32">
        <f t="shared" si="359"/>
        <v>0</v>
      </c>
      <c r="K1614" s="32">
        <f t="shared" si="359"/>
        <v>0</v>
      </c>
      <c r="L1614" s="32">
        <f t="shared" si="359"/>
        <v>10</v>
      </c>
      <c r="M1614" s="32">
        <f t="shared" si="359"/>
        <v>0</v>
      </c>
      <c r="N1614" s="32">
        <f t="shared" si="359"/>
        <v>0</v>
      </c>
      <c r="O1614" s="189">
        <v>838</v>
      </c>
      <c r="P1614" s="189" t="s">
        <v>3486</v>
      </c>
    </row>
    <row r="1615" spans="1:16" x14ac:dyDescent="0.25">
      <c r="A1615" s="424"/>
      <c r="B1615" s="189"/>
      <c r="C1615" s="189"/>
      <c r="D1615" s="189"/>
      <c r="E1615" s="189"/>
      <c r="F1615" s="189"/>
      <c r="G1615" s="170" t="s">
        <v>6</v>
      </c>
      <c r="H1615" s="32">
        <f t="shared" si="351"/>
        <v>9.9</v>
      </c>
      <c r="I1615" s="32">
        <v>0</v>
      </c>
      <c r="J1615" s="32">
        <v>0</v>
      </c>
      <c r="K1615" s="32">
        <v>0</v>
      </c>
      <c r="L1615" s="32">
        <v>9.9</v>
      </c>
      <c r="M1615" s="32">
        <v>0</v>
      </c>
      <c r="N1615" s="32">
        <v>0</v>
      </c>
      <c r="O1615" s="189"/>
      <c r="P1615" s="189"/>
    </row>
    <row r="1616" spans="1:16" ht="24" x14ac:dyDescent="0.25">
      <c r="A1616" s="424"/>
      <c r="B1616" s="189"/>
      <c r="C1616" s="189"/>
      <c r="D1616" s="189"/>
      <c r="E1616" s="189"/>
      <c r="F1616" s="189"/>
      <c r="G1616" s="170" t="s">
        <v>617</v>
      </c>
      <c r="H1616" s="32">
        <f t="shared" si="351"/>
        <v>0.1</v>
      </c>
      <c r="I1616" s="32">
        <v>0</v>
      </c>
      <c r="J1616" s="32">
        <v>0</v>
      </c>
      <c r="K1616" s="32">
        <v>0</v>
      </c>
      <c r="L1616" s="32">
        <v>0.1</v>
      </c>
      <c r="M1616" s="32">
        <v>0</v>
      </c>
      <c r="N1616" s="32">
        <v>0</v>
      </c>
      <c r="O1616" s="189"/>
      <c r="P1616" s="189"/>
    </row>
    <row r="1617" spans="1:16" x14ac:dyDescent="0.25">
      <c r="A1617" s="424"/>
      <c r="B1617" s="189"/>
      <c r="C1617" s="189"/>
      <c r="D1617" s="189"/>
      <c r="E1617" s="189"/>
      <c r="F1617" s="189"/>
      <c r="G1617" s="170" t="s">
        <v>8</v>
      </c>
      <c r="H1617" s="32">
        <f t="shared" si="351"/>
        <v>0</v>
      </c>
      <c r="I1617" s="32">
        <v>0</v>
      </c>
      <c r="J1617" s="32">
        <v>0</v>
      </c>
      <c r="K1617" s="32">
        <v>0</v>
      </c>
      <c r="L1617" s="32">
        <v>0</v>
      </c>
      <c r="M1617" s="32">
        <v>0</v>
      </c>
      <c r="N1617" s="32">
        <v>0</v>
      </c>
      <c r="O1617" s="189"/>
      <c r="P1617" s="189"/>
    </row>
    <row r="1618" spans="1:16" ht="24" x14ac:dyDescent="0.25">
      <c r="A1618" s="425"/>
      <c r="B1618" s="189"/>
      <c r="C1618" s="189"/>
      <c r="D1618" s="189"/>
      <c r="E1618" s="189"/>
      <c r="F1618" s="189"/>
      <c r="G1618" s="170" t="s">
        <v>9</v>
      </c>
      <c r="H1618" s="32">
        <f t="shared" si="351"/>
        <v>0</v>
      </c>
      <c r="I1618" s="32">
        <v>0</v>
      </c>
      <c r="J1618" s="32">
        <v>0</v>
      </c>
      <c r="K1618" s="32">
        <v>0</v>
      </c>
      <c r="L1618" s="32">
        <v>0</v>
      </c>
      <c r="M1618" s="32">
        <v>0</v>
      </c>
      <c r="N1618" s="32">
        <v>0</v>
      </c>
      <c r="O1618" s="189"/>
      <c r="P1618" s="189"/>
    </row>
    <row r="1619" spans="1:16" ht="36" customHeight="1" x14ac:dyDescent="0.25">
      <c r="A1619" s="190" t="s">
        <v>3487</v>
      </c>
      <c r="B1619" s="189" t="s">
        <v>2947</v>
      </c>
      <c r="C1619" s="189" t="s">
        <v>214</v>
      </c>
      <c r="D1619" s="189">
        <v>2028</v>
      </c>
      <c r="E1619" s="189" t="s">
        <v>3488</v>
      </c>
      <c r="F1619" s="189" t="s">
        <v>3485</v>
      </c>
      <c r="G1619" s="170" t="s">
        <v>4</v>
      </c>
      <c r="H1619" s="32">
        <f>SUM(H1620:H1623)</f>
        <v>3.9</v>
      </c>
      <c r="I1619" s="32">
        <f t="shared" ref="I1619:N1619" si="360">SUM(I1620:I1623)</f>
        <v>0</v>
      </c>
      <c r="J1619" s="32">
        <f t="shared" si="360"/>
        <v>0</v>
      </c>
      <c r="K1619" s="32">
        <f t="shared" si="360"/>
        <v>0</v>
      </c>
      <c r="L1619" s="32">
        <f t="shared" si="360"/>
        <v>3.9</v>
      </c>
      <c r="M1619" s="32">
        <f t="shared" si="360"/>
        <v>0</v>
      </c>
      <c r="N1619" s="32">
        <f t="shared" si="360"/>
        <v>0</v>
      </c>
      <c r="O1619" s="189">
        <v>758</v>
      </c>
      <c r="P1619" s="189" t="s">
        <v>3489</v>
      </c>
    </row>
    <row r="1620" spans="1:16" x14ac:dyDescent="0.25">
      <c r="A1620" s="190"/>
      <c r="B1620" s="189"/>
      <c r="C1620" s="189"/>
      <c r="D1620" s="189"/>
      <c r="E1620" s="189"/>
      <c r="F1620" s="189"/>
      <c r="G1620" s="170" t="s">
        <v>6</v>
      </c>
      <c r="H1620" s="32">
        <f t="shared" si="351"/>
        <v>3.8</v>
      </c>
      <c r="I1620" s="32">
        <v>0</v>
      </c>
      <c r="J1620" s="32">
        <v>0</v>
      </c>
      <c r="K1620" s="32">
        <v>0</v>
      </c>
      <c r="L1620" s="32">
        <v>3.8</v>
      </c>
      <c r="M1620" s="32">
        <v>0</v>
      </c>
      <c r="N1620" s="32">
        <v>0</v>
      </c>
      <c r="O1620" s="189"/>
      <c r="P1620" s="189"/>
    </row>
    <row r="1621" spans="1:16" ht="24" x14ac:dyDescent="0.25">
      <c r="A1621" s="190"/>
      <c r="B1621" s="189"/>
      <c r="C1621" s="189"/>
      <c r="D1621" s="189"/>
      <c r="E1621" s="189"/>
      <c r="F1621" s="189"/>
      <c r="G1621" s="170" t="s">
        <v>617</v>
      </c>
      <c r="H1621" s="32">
        <f t="shared" si="351"/>
        <v>0.1</v>
      </c>
      <c r="I1621" s="32">
        <v>0</v>
      </c>
      <c r="J1621" s="32">
        <v>0</v>
      </c>
      <c r="K1621" s="32">
        <v>0</v>
      </c>
      <c r="L1621" s="32">
        <v>0.1</v>
      </c>
      <c r="M1621" s="32">
        <v>0</v>
      </c>
      <c r="N1621" s="32">
        <v>0</v>
      </c>
      <c r="O1621" s="189"/>
      <c r="P1621" s="189"/>
    </row>
    <row r="1622" spans="1:16" x14ac:dyDescent="0.25">
      <c r="A1622" s="190"/>
      <c r="B1622" s="189"/>
      <c r="C1622" s="189"/>
      <c r="D1622" s="189"/>
      <c r="E1622" s="189"/>
      <c r="F1622" s="189"/>
      <c r="G1622" s="170" t="s">
        <v>8</v>
      </c>
      <c r="H1622" s="32">
        <f t="shared" si="351"/>
        <v>0</v>
      </c>
      <c r="I1622" s="32">
        <v>0</v>
      </c>
      <c r="J1622" s="32">
        <v>0</v>
      </c>
      <c r="K1622" s="32">
        <v>0</v>
      </c>
      <c r="L1622" s="32">
        <v>0</v>
      </c>
      <c r="M1622" s="32">
        <v>0</v>
      </c>
      <c r="N1622" s="32">
        <v>0</v>
      </c>
      <c r="O1622" s="189"/>
      <c r="P1622" s="189"/>
    </row>
    <row r="1623" spans="1:16" ht="24" x14ac:dyDescent="0.25">
      <c r="A1623" s="190"/>
      <c r="B1623" s="189"/>
      <c r="C1623" s="189"/>
      <c r="D1623" s="189"/>
      <c r="E1623" s="189"/>
      <c r="F1623" s="189"/>
      <c r="G1623" s="170" t="s">
        <v>9</v>
      </c>
      <c r="H1623" s="32">
        <f t="shared" si="351"/>
        <v>0</v>
      </c>
      <c r="I1623" s="32">
        <v>0</v>
      </c>
      <c r="J1623" s="32">
        <v>0</v>
      </c>
      <c r="K1623" s="32">
        <v>0</v>
      </c>
      <c r="L1623" s="32">
        <v>0</v>
      </c>
      <c r="M1623" s="32">
        <v>0</v>
      </c>
      <c r="N1623" s="32">
        <v>0</v>
      </c>
      <c r="O1623" s="189"/>
      <c r="P1623" s="189"/>
    </row>
    <row r="1624" spans="1:16" ht="36" customHeight="1" x14ac:dyDescent="0.25">
      <c r="A1624" s="190" t="s">
        <v>4356</v>
      </c>
      <c r="B1624" s="189" t="s">
        <v>2947</v>
      </c>
      <c r="C1624" s="189" t="s">
        <v>214</v>
      </c>
      <c r="D1624" s="189" t="s">
        <v>4212</v>
      </c>
      <c r="E1624" s="426" t="s">
        <v>3490</v>
      </c>
      <c r="F1624" s="189" t="s">
        <v>4355</v>
      </c>
      <c r="G1624" s="133" t="s">
        <v>4</v>
      </c>
      <c r="H1624" s="32">
        <f>SUM(H1625:H1628)</f>
        <v>30.3</v>
      </c>
      <c r="I1624" s="32">
        <f t="shared" ref="I1624:N1624" si="361">SUM(I1625:I1628)</f>
        <v>0</v>
      </c>
      <c r="J1624" s="32">
        <f t="shared" si="361"/>
        <v>0</v>
      </c>
      <c r="K1624" s="32">
        <f t="shared" si="361"/>
        <v>0</v>
      </c>
      <c r="L1624" s="118">
        <f t="shared" si="361"/>
        <v>0.3</v>
      </c>
      <c r="M1624" s="118">
        <f t="shared" si="361"/>
        <v>30</v>
      </c>
      <c r="N1624" s="32">
        <f t="shared" si="361"/>
        <v>0</v>
      </c>
      <c r="O1624" s="189">
        <v>925</v>
      </c>
      <c r="P1624" s="189" t="s">
        <v>3491</v>
      </c>
    </row>
    <row r="1625" spans="1:16" x14ac:dyDescent="0.25">
      <c r="A1625" s="190"/>
      <c r="B1625" s="189"/>
      <c r="C1625" s="189"/>
      <c r="D1625" s="189"/>
      <c r="E1625" s="426"/>
      <c r="F1625" s="189"/>
      <c r="G1625" s="133" t="s">
        <v>6</v>
      </c>
      <c r="H1625" s="32">
        <f t="shared" si="351"/>
        <v>29.7</v>
      </c>
      <c r="I1625" s="32">
        <v>0</v>
      </c>
      <c r="J1625" s="32">
        <v>0</v>
      </c>
      <c r="K1625" s="119">
        <v>0</v>
      </c>
      <c r="L1625" s="151">
        <v>0</v>
      </c>
      <c r="M1625" s="151">
        <v>29.7</v>
      </c>
      <c r="N1625" s="120">
        <v>0</v>
      </c>
      <c r="O1625" s="189"/>
      <c r="P1625" s="189"/>
    </row>
    <row r="1626" spans="1:16" ht="24" x14ac:dyDescent="0.25">
      <c r="A1626" s="190"/>
      <c r="B1626" s="189"/>
      <c r="C1626" s="189"/>
      <c r="D1626" s="189"/>
      <c r="E1626" s="426"/>
      <c r="F1626" s="189"/>
      <c r="G1626" s="133" t="s">
        <v>617</v>
      </c>
      <c r="H1626" s="32">
        <f t="shared" si="351"/>
        <v>0.3</v>
      </c>
      <c r="I1626" s="32">
        <v>0</v>
      </c>
      <c r="J1626" s="32">
        <v>0</v>
      </c>
      <c r="K1626" s="119">
        <v>0</v>
      </c>
      <c r="L1626" s="151">
        <v>0</v>
      </c>
      <c r="M1626" s="151">
        <v>0.3</v>
      </c>
      <c r="N1626" s="120">
        <v>0</v>
      </c>
      <c r="O1626" s="189"/>
      <c r="P1626" s="189"/>
    </row>
    <row r="1627" spans="1:16" x14ac:dyDescent="0.25">
      <c r="A1627" s="190"/>
      <c r="B1627" s="189"/>
      <c r="C1627" s="189"/>
      <c r="D1627" s="189"/>
      <c r="E1627" s="426"/>
      <c r="F1627" s="189"/>
      <c r="G1627" s="133" t="s">
        <v>8</v>
      </c>
      <c r="H1627" s="32">
        <f t="shared" si="351"/>
        <v>0.3</v>
      </c>
      <c r="I1627" s="32">
        <v>0</v>
      </c>
      <c r="J1627" s="32">
        <v>0</v>
      </c>
      <c r="K1627" s="119">
        <v>0</v>
      </c>
      <c r="L1627" s="151">
        <v>0.3</v>
      </c>
      <c r="M1627" s="151">
        <v>0</v>
      </c>
      <c r="N1627" s="120">
        <v>0</v>
      </c>
      <c r="O1627" s="189"/>
      <c r="P1627" s="189"/>
    </row>
    <row r="1628" spans="1:16" ht="24" x14ac:dyDescent="0.25">
      <c r="A1628" s="190"/>
      <c r="B1628" s="189"/>
      <c r="C1628" s="189"/>
      <c r="D1628" s="189"/>
      <c r="E1628" s="426"/>
      <c r="F1628" s="189"/>
      <c r="G1628" s="133" t="s">
        <v>9</v>
      </c>
      <c r="H1628" s="32">
        <f t="shared" si="351"/>
        <v>0</v>
      </c>
      <c r="I1628" s="32">
        <v>0</v>
      </c>
      <c r="J1628" s="32">
        <v>0</v>
      </c>
      <c r="K1628" s="32">
        <v>0</v>
      </c>
      <c r="L1628" s="121">
        <v>0</v>
      </c>
      <c r="M1628" s="121">
        <v>0</v>
      </c>
      <c r="N1628" s="32">
        <v>0</v>
      </c>
      <c r="O1628" s="189"/>
      <c r="P1628" s="189"/>
    </row>
    <row r="1629" spans="1:16" ht="36" customHeight="1" x14ac:dyDescent="0.25">
      <c r="A1629" s="190" t="s">
        <v>3492</v>
      </c>
      <c r="B1629" s="189" t="s">
        <v>2947</v>
      </c>
      <c r="C1629" s="189" t="s">
        <v>214</v>
      </c>
      <c r="D1629" s="189">
        <v>2025</v>
      </c>
      <c r="E1629" s="189" t="s">
        <v>3476</v>
      </c>
      <c r="F1629" s="207" t="s">
        <v>506</v>
      </c>
      <c r="G1629" s="170" t="s">
        <v>4</v>
      </c>
      <c r="H1629" s="32">
        <f>SUM(H1630:H1633)</f>
        <v>10.8</v>
      </c>
      <c r="I1629" s="32">
        <f t="shared" ref="I1629:N1629" si="362">SUM(I1630:I1633)</f>
        <v>10.8</v>
      </c>
      <c r="J1629" s="32">
        <f t="shared" si="362"/>
        <v>0</v>
      </c>
      <c r="K1629" s="32">
        <f t="shared" si="362"/>
        <v>0</v>
      </c>
      <c r="L1629" s="32">
        <f t="shared" si="362"/>
        <v>0</v>
      </c>
      <c r="M1629" s="32">
        <f t="shared" si="362"/>
        <v>0</v>
      </c>
      <c r="N1629" s="32">
        <f t="shared" si="362"/>
        <v>0</v>
      </c>
      <c r="O1629" s="189">
        <v>25000</v>
      </c>
      <c r="P1629" s="189" t="s">
        <v>4357</v>
      </c>
    </row>
    <row r="1630" spans="1:16" x14ac:dyDescent="0.25">
      <c r="A1630" s="190"/>
      <c r="B1630" s="189"/>
      <c r="C1630" s="189"/>
      <c r="D1630" s="189"/>
      <c r="E1630" s="189"/>
      <c r="F1630" s="189"/>
      <c r="G1630" s="170" t="s">
        <v>6</v>
      </c>
      <c r="H1630" s="32">
        <f t="shared" si="351"/>
        <v>0</v>
      </c>
      <c r="I1630" s="32">
        <v>0</v>
      </c>
      <c r="J1630" s="32">
        <v>0</v>
      </c>
      <c r="K1630" s="32">
        <v>0</v>
      </c>
      <c r="L1630" s="32">
        <v>0</v>
      </c>
      <c r="M1630" s="32">
        <v>0</v>
      </c>
      <c r="N1630" s="32">
        <v>0</v>
      </c>
      <c r="O1630" s="189"/>
      <c r="P1630" s="189"/>
    </row>
    <row r="1631" spans="1:16" ht="24" x14ac:dyDescent="0.25">
      <c r="A1631" s="190"/>
      <c r="B1631" s="189"/>
      <c r="C1631" s="189"/>
      <c r="D1631" s="189"/>
      <c r="E1631" s="189"/>
      <c r="F1631" s="189"/>
      <c r="G1631" s="170" t="s">
        <v>617</v>
      </c>
      <c r="H1631" s="32">
        <f t="shared" si="351"/>
        <v>10</v>
      </c>
      <c r="I1631" s="32">
        <v>10</v>
      </c>
      <c r="J1631" s="32">
        <v>0</v>
      </c>
      <c r="K1631" s="32">
        <v>0</v>
      </c>
      <c r="L1631" s="32">
        <v>0</v>
      </c>
      <c r="M1631" s="32">
        <v>0</v>
      </c>
      <c r="N1631" s="32">
        <v>0</v>
      </c>
      <c r="O1631" s="189"/>
      <c r="P1631" s="189"/>
    </row>
    <row r="1632" spans="1:16" x14ac:dyDescent="0.25">
      <c r="A1632" s="190"/>
      <c r="B1632" s="189"/>
      <c r="C1632" s="189"/>
      <c r="D1632" s="189"/>
      <c r="E1632" s="189"/>
      <c r="F1632" s="189"/>
      <c r="G1632" s="170" t="s">
        <v>8</v>
      </c>
      <c r="H1632" s="32">
        <f t="shared" si="351"/>
        <v>0.8</v>
      </c>
      <c r="I1632" s="32">
        <v>0.8</v>
      </c>
      <c r="J1632" s="32">
        <v>0</v>
      </c>
      <c r="K1632" s="32">
        <v>0</v>
      </c>
      <c r="L1632" s="32">
        <v>0</v>
      </c>
      <c r="M1632" s="32">
        <v>0</v>
      </c>
      <c r="N1632" s="32">
        <v>0</v>
      </c>
      <c r="O1632" s="189"/>
      <c r="P1632" s="189"/>
    </row>
    <row r="1633" spans="1:16" ht="24" x14ac:dyDescent="0.25">
      <c r="A1633" s="190"/>
      <c r="B1633" s="189"/>
      <c r="C1633" s="189"/>
      <c r="D1633" s="189"/>
      <c r="E1633" s="189"/>
      <c r="F1633" s="189"/>
      <c r="G1633" s="170" t="s">
        <v>9</v>
      </c>
      <c r="H1633" s="32">
        <f t="shared" si="351"/>
        <v>0</v>
      </c>
      <c r="I1633" s="32">
        <v>0</v>
      </c>
      <c r="J1633" s="32">
        <v>0</v>
      </c>
      <c r="K1633" s="32">
        <v>0</v>
      </c>
      <c r="L1633" s="32">
        <v>0</v>
      </c>
      <c r="M1633" s="32">
        <v>0</v>
      </c>
      <c r="N1633" s="32">
        <v>0</v>
      </c>
      <c r="O1633" s="189"/>
      <c r="P1633" s="189"/>
    </row>
    <row r="1634" spans="1:16" ht="36" customHeight="1" x14ac:dyDescent="0.25">
      <c r="A1634" s="190" t="s">
        <v>3493</v>
      </c>
      <c r="B1634" s="189" t="s">
        <v>2947</v>
      </c>
      <c r="C1634" s="189" t="s">
        <v>214</v>
      </c>
      <c r="D1634" s="189" t="s">
        <v>44</v>
      </c>
      <c r="E1634" s="189" t="s">
        <v>3494</v>
      </c>
      <c r="F1634" s="189" t="s">
        <v>506</v>
      </c>
      <c r="G1634" s="170" t="s">
        <v>4</v>
      </c>
      <c r="H1634" s="32">
        <f>SUM(H1635:H1638)</f>
        <v>5.3</v>
      </c>
      <c r="I1634" s="32">
        <f t="shared" ref="I1634:N1634" si="363">SUM(I1635:I1638)</f>
        <v>0</v>
      </c>
      <c r="J1634" s="32">
        <f t="shared" si="363"/>
        <v>0</v>
      </c>
      <c r="K1634" s="32">
        <f t="shared" si="363"/>
        <v>0</v>
      </c>
      <c r="L1634" s="32">
        <f t="shared" si="363"/>
        <v>0.3</v>
      </c>
      <c r="M1634" s="32">
        <f t="shared" si="363"/>
        <v>5</v>
      </c>
      <c r="N1634" s="32">
        <f t="shared" si="363"/>
        <v>0</v>
      </c>
      <c r="O1634" s="189">
        <v>750</v>
      </c>
      <c r="P1634" s="205" t="s">
        <v>4172</v>
      </c>
    </row>
    <row r="1635" spans="1:16" x14ac:dyDescent="0.25">
      <c r="A1635" s="190"/>
      <c r="B1635" s="189"/>
      <c r="C1635" s="189"/>
      <c r="D1635" s="189"/>
      <c r="E1635" s="189"/>
      <c r="F1635" s="189"/>
      <c r="G1635" s="170" t="s">
        <v>6</v>
      </c>
      <c r="H1635" s="32">
        <f>SUM(I1635:N1635)</f>
        <v>0</v>
      </c>
      <c r="I1635" s="32">
        <v>0</v>
      </c>
      <c r="J1635" s="32">
        <v>0</v>
      </c>
      <c r="K1635" s="32">
        <v>0</v>
      </c>
      <c r="L1635" s="32">
        <v>0</v>
      </c>
      <c r="M1635" s="32">
        <v>0</v>
      </c>
      <c r="N1635" s="32">
        <v>0</v>
      </c>
      <c r="O1635" s="189"/>
      <c r="P1635" s="206"/>
    </row>
    <row r="1636" spans="1:16" ht="24" x14ac:dyDescent="0.25">
      <c r="A1636" s="190"/>
      <c r="B1636" s="189"/>
      <c r="C1636" s="189"/>
      <c r="D1636" s="189"/>
      <c r="E1636" s="189"/>
      <c r="F1636" s="189"/>
      <c r="G1636" s="170" t="s">
        <v>617</v>
      </c>
      <c r="H1636" s="32">
        <f>SUM(I1636:N1636)</f>
        <v>4.8</v>
      </c>
      <c r="I1636" s="32">
        <v>0</v>
      </c>
      <c r="J1636" s="32">
        <v>0</v>
      </c>
      <c r="K1636" s="32">
        <v>0</v>
      </c>
      <c r="L1636" s="32">
        <v>0</v>
      </c>
      <c r="M1636" s="32">
        <v>4.8</v>
      </c>
      <c r="N1636" s="32">
        <v>0</v>
      </c>
      <c r="O1636" s="189"/>
      <c r="P1636" s="206"/>
    </row>
    <row r="1637" spans="1:16" x14ac:dyDescent="0.25">
      <c r="A1637" s="190"/>
      <c r="B1637" s="189"/>
      <c r="C1637" s="189"/>
      <c r="D1637" s="189"/>
      <c r="E1637" s="189"/>
      <c r="F1637" s="189"/>
      <c r="G1637" s="170" t="s">
        <v>8</v>
      </c>
      <c r="H1637" s="32">
        <f>SUM(I1637:N1637)</f>
        <v>0.5</v>
      </c>
      <c r="I1637" s="32">
        <v>0</v>
      </c>
      <c r="J1637" s="32">
        <v>0</v>
      </c>
      <c r="K1637" s="32">
        <v>0</v>
      </c>
      <c r="L1637" s="32">
        <v>0.3</v>
      </c>
      <c r="M1637" s="32">
        <v>0.2</v>
      </c>
      <c r="N1637" s="32">
        <v>0</v>
      </c>
      <c r="O1637" s="189"/>
      <c r="P1637" s="206"/>
    </row>
    <row r="1638" spans="1:16" ht="24" x14ac:dyDescent="0.25">
      <c r="A1638" s="190"/>
      <c r="B1638" s="189"/>
      <c r="C1638" s="189"/>
      <c r="D1638" s="189"/>
      <c r="E1638" s="189"/>
      <c r="F1638" s="189"/>
      <c r="G1638" s="170" t="s">
        <v>9</v>
      </c>
      <c r="H1638" s="32">
        <f>SUM(I1638:N1638)</f>
        <v>0</v>
      </c>
      <c r="I1638" s="32">
        <v>0</v>
      </c>
      <c r="J1638" s="32">
        <v>0</v>
      </c>
      <c r="K1638" s="32">
        <v>0</v>
      </c>
      <c r="L1638" s="32">
        <v>0</v>
      </c>
      <c r="M1638" s="32">
        <v>0</v>
      </c>
      <c r="N1638" s="32">
        <v>0</v>
      </c>
      <c r="O1638" s="189"/>
      <c r="P1638" s="207"/>
    </row>
    <row r="1639" spans="1:16" ht="36" customHeight="1" x14ac:dyDescent="0.25">
      <c r="A1639" s="190" t="s">
        <v>3495</v>
      </c>
      <c r="B1639" s="189" t="s">
        <v>3413</v>
      </c>
      <c r="C1639" s="189" t="s">
        <v>214</v>
      </c>
      <c r="D1639" s="189">
        <v>2028</v>
      </c>
      <c r="E1639" s="189" t="s">
        <v>3496</v>
      </c>
      <c r="F1639" s="189" t="s">
        <v>1407</v>
      </c>
      <c r="G1639" s="170" t="s">
        <v>4</v>
      </c>
      <c r="H1639" s="32">
        <f>SUM(H1640:H1643)</f>
        <v>10</v>
      </c>
      <c r="I1639" s="32">
        <f t="shared" ref="I1639:N1639" si="364">SUM(I1640:I1643)</f>
        <v>0</v>
      </c>
      <c r="J1639" s="32">
        <f t="shared" si="364"/>
        <v>0</v>
      </c>
      <c r="K1639" s="32">
        <f t="shared" si="364"/>
        <v>0</v>
      </c>
      <c r="L1639" s="32">
        <f t="shared" si="364"/>
        <v>10</v>
      </c>
      <c r="M1639" s="32">
        <f t="shared" si="364"/>
        <v>0</v>
      </c>
      <c r="N1639" s="32">
        <f t="shared" si="364"/>
        <v>0</v>
      </c>
      <c r="O1639" s="189">
        <v>207</v>
      </c>
      <c r="P1639" s="189" t="s">
        <v>3497</v>
      </c>
    </row>
    <row r="1640" spans="1:16" x14ac:dyDescent="0.25">
      <c r="A1640" s="190"/>
      <c r="B1640" s="189"/>
      <c r="C1640" s="189"/>
      <c r="D1640" s="189"/>
      <c r="E1640" s="189"/>
      <c r="F1640" s="189"/>
      <c r="G1640" s="170" t="s">
        <v>6</v>
      </c>
      <c r="H1640" s="32">
        <f>SUM(I1640:N1640)</f>
        <v>0</v>
      </c>
      <c r="I1640" s="32">
        <v>0</v>
      </c>
      <c r="J1640" s="32">
        <v>0</v>
      </c>
      <c r="K1640" s="32">
        <v>0</v>
      </c>
      <c r="L1640" s="32">
        <v>0</v>
      </c>
      <c r="M1640" s="32">
        <v>0</v>
      </c>
      <c r="N1640" s="32">
        <v>0</v>
      </c>
      <c r="O1640" s="189"/>
      <c r="P1640" s="189"/>
    </row>
    <row r="1641" spans="1:16" ht="24" x14ac:dyDescent="0.25">
      <c r="A1641" s="190"/>
      <c r="B1641" s="189"/>
      <c r="C1641" s="189"/>
      <c r="D1641" s="189"/>
      <c r="E1641" s="189"/>
      <c r="F1641" s="189"/>
      <c r="G1641" s="170" t="s">
        <v>617</v>
      </c>
      <c r="H1641" s="32">
        <f>SUM(I1641:N1641)</f>
        <v>8</v>
      </c>
      <c r="I1641" s="32">
        <v>0</v>
      </c>
      <c r="J1641" s="32">
        <v>0</v>
      </c>
      <c r="K1641" s="32">
        <v>0</v>
      </c>
      <c r="L1641" s="32">
        <v>8</v>
      </c>
      <c r="M1641" s="32">
        <v>0</v>
      </c>
      <c r="N1641" s="32">
        <v>0</v>
      </c>
      <c r="O1641" s="189"/>
      <c r="P1641" s="189"/>
    </row>
    <row r="1642" spans="1:16" x14ac:dyDescent="0.25">
      <c r="A1642" s="190"/>
      <c r="B1642" s="189"/>
      <c r="C1642" s="189"/>
      <c r="D1642" s="189"/>
      <c r="E1642" s="189"/>
      <c r="F1642" s="189"/>
      <c r="G1642" s="170" t="s">
        <v>8</v>
      </c>
      <c r="H1642" s="32">
        <f>SUM(I1642:N1642)</f>
        <v>1</v>
      </c>
      <c r="I1642" s="32">
        <v>0</v>
      </c>
      <c r="J1642" s="32">
        <v>0</v>
      </c>
      <c r="K1642" s="32">
        <v>0</v>
      </c>
      <c r="L1642" s="32">
        <v>1</v>
      </c>
      <c r="M1642" s="32">
        <v>0</v>
      </c>
      <c r="N1642" s="32">
        <v>0</v>
      </c>
      <c r="O1642" s="189"/>
      <c r="P1642" s="189"/>
    </row>
    <row r="1643" spans="1:16" ht="24" x14ac:dyDescent="0.25">
      <c r="A1643" s="190"/>
      <c r="B1643" s="189"/>
      <c r="C1643" s="189"/>
      <c r="D1643" s="189"/>
      <c r="E1643" s="189"/>
      <c r="F1643" s="189"/>
      <c r="G1643" s="170" t="s">
        <v>9</v>
      </c>
      <c r="H1643" s="32">
        <f>SUM(I1643:N1643)</f>
        <v>1</v>
      </c>
      <c r="I1643" s="32">
        <v>0</v>
      </c>
      <c r="J1643" s="32">
        <v>0</v>
      </c>
      <c r="K1643" s="32">
        <v>0</v>
      </c>
      <c r="L1643" s="32">
        <v>1</v>
      </c>
      <c r="M1643" s="32">
        <v>0</v>
      </c>
      <c r="N1643" s="32">
        <v>0</v>
      </c>
      <c r="O1643" s="189"/>
      <c r="P1643" s="189"/>
    </row>
    <row r="1644" spans="1:16" ht="36" customHeight="1" x14ac:dyDescent="0.25">
      <c r="A1644" s="190" t="s">
        <v>3498</v>
      </c>
      <c r="B1644" s="189" t="s">
        <v>3413</v>
      </c>
      <c r="C1644" s="189" t="s">
        <v>214</v>
      </c>
      <c r="D1644" s="189">
        <v>2028</v>
      </c>
      <c r="E1644" s="189" t="s">
        <v>3496</v>
      </c>
      <c r="F1644" s="189" t="s">
        <v>1407</v>
      </c>
      <c r="G1644" s="170" t="s">
        <v>4</v>
      </c>
      <c r="H1644" s="32">
        <f>SUM(H1645:H1648)</f>
        <v>9</v>
      </c>
      <c r="I1644" s="32">
        <f t="shared" ref="I1644:N1644" si="365">SUM(I1645:I1648)</f>
        <v>0</v>
      </c>
      <c r="J1644" s="32">
        <f t="shared" si="365"/>
        <v>0</v>
      </c>
      <c r="K1644" s="32">
        <f t="shared" si="365"/>
        <v>0</v>
      </c>
      <c r="L1644" s="32">
        <f t="shared" si="365"/>
        <v>9</v>
      </c>
      <c r="M1644" s="32">
        <f t="shared" si="365"/>
        <v>0</v>
      </c>
      <c r="N1644" s="32">
        <f t="shared" si="365"/>
        <v>0</v>
      </c>
      <c r="O1644" s="189">
        <v>565</v>
      </c>
      <c r="P1644" s="189" t="s">
        <v>3499</v>
      </c>
    </row>
    <row r="1645" spans="1:16" x14ac:dyDescent="0.25">
      <c r="A1645" s="190"/>
      <c r="B1645" s="189"/>
      <c r="C1645" s="189"/>
      <c r="D1645" s="189"/>
      <c r="E1645" s="189"/>
      <c r="F1645" s="189"/>
      <c r="G1645" s="170" t="s">
        <v>6</v>
      </c>
      <c r="H1645" s="32">
        <f>SUM(I1645:N1645)</f>
        <v>0</v>
      </c>
      <c r="I1645" s="32">
        <v>0</v>
      </c>
      <c r="J1645" s="32">
        <v>0</v>
      </c>
      <c r="K1645" s="32">
        <v>0</v>
      </c>
      <c r="L1645" s="32">
        <v>0</v>
      </c>
      <c r="M1645" s="32">
        <v>0</v>
      </c>
      <c r="N1645" s="32">
        <v>0</v>
      </c>
      <c r="O1645" s="189"/>
      <c r="P1645" s="189"/>
    </row>
    <row r="1646" spans="1:16" ht="24" x14ac:dyDescent="0.25">
      <c r="A1646" s="190"/>
      <c r="B1646" s="189"/>
      <c r="C1646" s="189"/>
      <c r="D1646" s="189"/>
      <c r="E1646" s="189"/>
      <c r="F1646" s="189"/>
      <c r="G1646" s="170" t="s">
        <v>617</v>
      </c>
      <c r="H1646" s="32">
        <f>SUM(I1646:N1646)</f>
        <v>7.2</v>
      </c>
      <c r="I1646" s="32">
        <v>0</v>
      </c>
      <c r="J1646" s="32">
        <v>0</v>
      </c>
      <c r="K1646" s="32">
        <v>0</v>
      </c>
      <c r="L1646" s="32">
        <v>7.2</v>
      </c>
      <c r="M1646" s="32">
        <v>0</v>
      </c>
      <c r="N1646" s="32">
        <v>0</v>
      </c>
      <c r="O1646" s="189"/>
      <c r="P1646" s="189"/>
    </row>
    <row r="1647" spans="1:16" x14ac:dyDescent="0.25">
      <c r="A1647" s="190"/>
      <c r="B1647" s="189"/>
      <c r="C1647" s="189"/>
      <c r="D1647" s="189"/>
      <c r="E1647" s="189"/>
      <c r="F1647" s="189"/>
      <c r="G1647" s="170" t="s">
        <v>8</v>
      </c>
      <c r="H1647" s="32">
        <f>SUM(I1647:N1647)</f>
        <v>1.7</v>
      </c>
      <c r="I1647" s="32">
        <v>0</v>
      </c>
      <c r="J1647" s="32">
        <v>0</v>
      </c>
      <c r="K1647" s="32">
        <v>0</v>
      </c>
      <c r="L1647" s="32">
        <v>1.7</v>
      </c>
      <c r="M1647" s="32">
        <v>0</v>
      </c>
      <c r="N1647" s="32">
        <v>0</v>
      </c>
      <c r="O1647" s="189"/>
      <c r="P1647" s="189"/>
    </row>
    <row r="1648" spans="1:16" ht="24" x14ac:dyDescent="0.25">
      <c r="A1648" s="305"/>
      <c r="B1648" s="205"/>
      <c r="C1648" s="205"/>
      <c r="D1648" s="205"/>
      <c r="E1648" s="205"/>
      <c r="F1648" s="205"/>
      <c r="G1648" s="134" t="s">
        <v>9</v>
      </c>
      <c r="H1648" s="118">
        <f>SUM(I1648:N1648)</f>
        <v>0.1</v>
      </c>
      <c r="I1648" s="118">
        <v>0</v>
      </c>
      <c r="J1648" s="118">
        <v>0</v>
      </c>
      <c r="K1648" s="118">
        <v>0</v>
      </c>
      <c r="L1648" s="118">
        <v>0.1</v>
      </c>
      <c r="M1648" s="118">
        <v>0</v>
      </c>
      <c r="N1648" s="118">
        <v>0</v>
      </c>
      <c r="O1648" s="205"/>
      <c r="P1648" s="205"/>
    </row>
    <row r="1649" spans="1:16" ht="36" customHeight="1" x14ac:dyDescent="0.25">
      <c r="A1649" s="428" t="s">
        <v>4336</v>
      </c>
      <c r="B1649" s="189" t="s">
        <v>4337</v>
      </c>
      <c r="C1649" s="189" t="s">
        <v>214</v>
      </c>
      <c r="D1649" s="189">
        <v>2028</v>
      </c>
      <c r="E1649" s="189">
        <v>30</v>
      </c>
      <c r="F1649" s="189" t="s">
        <v>4338</v>
      </c>
      <c r="G1649" s="123" t="s">
        <v>4</v>
      </c>
      <c r="H1649" s="32">
        <f>SUM(H1650:H1653)</f>
        <v>15</v>
      </c>
      <c r="I1649" s="32">
        <f t="shared" ref="I1649:N1649" si="366">SUM(I1650:I1653)</f>
        <v>0</v>
      </c>
      <c r="J1649" s="32">
        <f t="shared" si="366"/>
        <v>0</v>
      </c>
      <c r="K1649" s="32">
        <f t="shared" si="366"/>
        <v>0</v>
      </c>
      <c r="L1649" s="32">
        <f t="shared" si="366"/>
        <v>15</v>
      </c>
      <c r="M1649" s="32">
        <f t="shared" si="366"/>
        <v>0</v>
      </c>
      <c r="N1649" s="32">
        <f t="shared" si="366"/>
        <v>0</v>
      </c>
      <c r="O1649" s="189">
        <v>970</v>
      </c>
      <c r="P1649" s="189" t="s">
        <v>4339</v>
      </c>
    </row>
    <row r="1650" spans="1:16" x14ac:dyDescent="0.25">
      <c r="A1650" s="428"/>
      <c r="B1650" s="189"/>
      <c r="C1650" s="189"/>
      <c r="D1650" s="189"/>
      <c r="E1650" s="189"/>
      <c r="F1650" s="189"/>
      <c r="G1650" s="123" t="s">
        <v>6</v>
      </c>
      <c r="H1650" s="32">
        <f>SUM(I1650:N1650)</f>
        <v>14.8</v>
      </c>
      <c r="I1650" s="32">
        <v>0</v>
      </c>
      <c r="J1650" s="32">
        <v>0</v>
      </c>
      <c r="K1650" s="32">
        <v>0</v>
      </c>
      <c r="L1650" s="32">
        <v>14.8</v>
      </c>
      <c r="M1650" s="32">
        <v>0</v>
      </c>
      <c r="N1650" s="32">
        <v>0</v>
      </c>
      <c r="O1650" s="189"/>
      <c r="P1650" s="189"/>
    </row>
    <row r="1651" spans="1:16" ht="36" x14ac:dyDescent="0.25">
      <c r="A1651" s="428"/>
      <c r="B1651" s="189"/>
      <c r="C1651" s="189"/>
      <c r="D1651" s="189"/>
      <c r="E1651" s="189"/>
      <c r="F1651" s="189"/>
      <c r="G1651" s="123" t="s">
        <v>7</v>
      </c>
      <c r="H1651" s="32">
        <f t="shared" ref="H1651:H1683" si="367">SUM(I1651:N1651)</f>
        <v>0.1</v>
      </c>
      <c r="I1651" s="32">
        <v>0</v>
      </c>
      <c r="J1651" s="32">
        <v>0</v>
      </c>
      <c r="K1651" s="32">
        <v>0</v>
      </c>
      <c r="L1651" s="32">
        <v>0.1</v>
      </c>
      <c r="M1651" s="32">
        <v>0</v>
      </c>
      <c r="N1651" s="32">
        <v>0</v>
      </c>
      <c r="O1651" s="189"/>
      <c r="P1651" s="189"/>
    </row>
    <row r="1652" spans="1:16" x14ac:dyDescent="0.25">
      <c r="A1652" s="428"/>
      <c r="B1652" s="189"/>
      <c r="C1652" s="189"/>
      <c r="D1652" s="189"/>
      <c r="E1652" s="189"/>
      <c r="F1652" s="189"/>
      <c r="G1652" s="123" t="s">
        <v>8</v>
      </c>
      <c r="H1652" s="32">
        <f t="shared" si="367"/>
        <v>0.1</v>
      </c>
      <c r="I1652" s="32">
        <v>0</v>
      </c>
      <c r="J1652" s="32">
        <v>0</v>
      </c>
      <c r="K1652" s="32">
        <v>0</v>
      </c>
      <c r="L1652" s="32">
        <v>0.1</v>
      </c>
      <c r="M1652" s="32">
        <v>0</v>
      </c>
      <c r="N1652" s="32">
        <v>0</v>
      </c>
      <c r="O1652" s="189"/>
      <c r="P1652" s="189"/>
    </row>
    <row r="1653" spans="1:16" ht="24" x14ac:dyDescent="0.25">
      <c r="A1653" s="428"/>
      <c r="B1653" s="189"/>
      <c r="C1653" s="189"/>
      <c r="D1653" s="189"/>
      <c r="E1653" s="189"/>
      <c r="F1653" s="189"/>
      <c r="G1653" s="123" t="s">
        <v>9</v>
      </c>
      <c r="H1653" s="32">
        <f t="shared" si="367"/>
        <v>0</v>
      </c>
      <c r="I1653" s="32">
        <v>0</v>
      </c>
      <c r="J1653" s="32">
        <v>0</v>
      </c>
      <c r="K1653" s="32">
        <v>0</v>
      </c>
      <c r="L1653" s="32">
        <v>0</v>
      </c>
      <c r="M1653" s="32">
        <v>0</v>
      </c>
      <c r="N1653" s="32">
        <v>0</v>
      </c>
      <c r="O1653" s="189"/>
      <c r="P1653" s="189"/>
    </row>
    <row r="1654" spans="1:16" ht="36" customHeight="1" x14ac:dyDescent="0.25">
      <c r="A1654" s="428" t="s">
        <v>4340</v>
      </c>
      <c r="B1654" s="189" t="s">
        <v>4337</v>
      </c>
      <c r="C1654" s="189" t="s">
        <v>214</v>
      </c>
      <c r="D1654" s="189" t="s">
        <v>4212</v>
      </c>
      <c r="E1654" s="189">
        <v>220</v>
      </c>
      <c r="F1654" s="189" t="s">
        <v>4341</v>
      </c>
      <c r="G1654" s="123" t="s">
        <v>4</v>
      </c>
      <c r="H1654" s="32">
        <f>SUM(H1655:H1658)</f>
        <v>35.299999999999997</v>
      </c>
      <c r="I1654" s="32">
        <f t="shared" ref="I1654:N1654" si="368">SUM(I1655:I1658)</f>
        <v>0</v>
      </c>
      <c r="J1654" s="32">
        <f t="shared" si="368"/>
        <v>0</v>
      </c>
      <c r="K1654" s="32">
        <f t="shared" si="368"/>
        <v>0</v>
      </c>
      <c r="L1654" s="32">
        <f t="shared" si="368"/>
        <v>0.3</v>
      </c>
      <c r="M1654" s="32">
        <f t="shared" si="368"/>
        <v>35</v>
      </c>
      <c r="N1654" s="32">
        <f t="shared" si="368"/>
        <v>0</v>
      </c>
      <c r="O1654" s="189">
        <v>870</v>
      </c>
      <c r="P1654" s="189" t="s">
        <v>4342</v>
      </c>
    </row>
    <row r="1655" spans="1:16" x14ac:dyDescent="0.25">
      <c r="A1655" s="428"/>
      <c r="B1655" s="189"/>
      <c r="C1655" s="189"/>
      <c r="D1655" s="189"/>
      <c r="E1655" s="189"/>
      <c r="F1655" s="189"/>
      <c r="G1655" s="123" t="s">
        <v>6</v>
      </c>
      <c r="H1655" s="32">
        <f t="shared" si="367"/>
        <v>34.6</v>
      </c>
      <c r="I1655" s="32">
        <v>0</v>
      </c>
      <c r="J1655" s="32">
        <v>0</v>
      </c>
      <c r="K1655" s="32">
        <v>0</v>
      </c>
      <c r="L1655" s="32">
        <v>0</v>
      </c>
      <c r="M1655" s="32">
        <v>34.6</v>
      </c>
      <c r="N1655" s="32">
        <v>0</v>
      </c>
      <c r="O1655" s="189"/>
      <c r="P1655" s="189"/>
    </row>
    <row r="1656" spans="1:16" ht="36" x14ac:dyDescent="0.25">
      <c r="A1656" s="428"/>
      <c r="B1656" s="189"/>
      <c r="C1656" s="189"/>
      <c r="D1656" s="189"/>
      <c r="E1656" s="189"/>
      <c r="F1656" s="189"/>
      <c r="G1656" s="123" t="s">
        <v>7</v>
      </c>
      <c r="H1656" s="32">
        <f t="shared" si="367"/>
        <v>0.3</v>
      </c>
      <c r="I1656" s="32">
        <v>0</v>
      </c>
      <c r="J1656" s="32">
        <v>0</v>
      </c>
      <c r="K1656" s="32">
        <v>0</v>
      </c>
      <c r="L1656" s="32">
        <v>0</v>
      </c>
      <c r="M1656" s="32">
        <v>0.3</v>
      </c>
      <c r="N1656" s="32">
        <v>0</v>
      </c>
      <c r="O1656" s="189"/>
      <c r="P1656" s="189"/>
    </row>
    <row r="1657" spans="1:16" x14ac:dyDescent="0.25">
      <c r="A1657" s="428"/>
      <c r="B1657" s="189"/>
      <c r="C1657" s="189"/>
      <c r="D1657" s="189"/>
      <c r="E1657" s="189"/>
      <c r="F1657" s="189"/>
      <c r="G1657" s="123" t="s">
        <v>8</v>
      </c>
      <c r="H1657" s="32">
        <f t="shared" si="367"/>
        <v>0.4</v>
      </c>
      <c r="I1657" s="32">
        <v>0</v>
      </c>
      <c r="J1657" s="32">
        <v>0</v>
      </c>
      <c r="K1657" s="32">
        <v>0</v>
      </c>
      <c r="L1657" s="32">
        <v>0.3</v>
      </c>
      <c r="M1657" s="32">
        <v>0.1</v>
      </c>
      <c r="N1657" s="32">
        <v>0</v>
      </c>
      <c r="O1657" s="189"/>
      <c r="P1657" s="189"/>
    </row>
    <row r="1658" spans="1:16" ht="24" x14ac:dyDescent="0.25">
      <c r="A1658" s="428"/>
      <c r="B1658" s="189"/>
      <c r="C1658" s="189"/>
      <c r="D1658" s="189"/>
      <c r="E1658" s="189"/>
      <c r="F1658" s="189"/>
      <c r="G1658" s="123" t="s">
        <v>9</v>
      </c>
      <c r="H1658" s="32">
        <f t="shared" si="367"/>
        <v>0</v>
      </c>
      <c r="I1658" s="32">
        <v>0</v>
      </c>
      <c r="J1658" s="32">
        <v>0</v>
      </c>
      <c r="K1658" s="32">
        <v>0</v>
      </c>
      <c r="L1658" s="32">
        <v>0</v>
      </c>
      <c r="M1658" s="32">
        <v>0</v>
      </c>
      <c r="N1658" s="32">
        <v>0</v>
      </c>
      <c r="O1658" s="189"/>
      <c r="P1658" s="189"/>
    </row>
    <row r="1659" spans="1:16" ht="36" customHeight="1" x14ac:dyDescent="0.25">
      <c r="A1659" s="428" t="s">
        <v>4343</v>
      </c>
      <c r="B1659" s="189" t="s">
        <v>4337</v>
      </c>
      <c r="C1659" s="189" t="s">
        <v>214</v>
      </c>
      <c r="D1659" s="189">
        <v>2029</v>
      </c>
      <c r="E1659" s="189"/>
      <c r="F1659" s="189" t="s">
        <v>4344</v>
      </c>
      <c r="G1659" s="123" t="s">
        <v>4</v>
      </c>
      <c r="H1659" s="32">
        <f>SUM(H1660:H1663)</f>
        <v>25</v>
      </c>
      <c r="I1659" s="32">
        <f t="shared" ref="I1659:N1659" si="369">SUM(I1660:I1663)</f>
        <v>0</v>
      </c>
      <c r="J1659" s="32">
        <f t="shared" si="369"/>
        <v>0</v>
      </c>
      <c r="K1659" s="32">
        <f t="shared" si="369"/>
        <v>0</v>
      </c>
      <c r="L1659" s="32">
        <f t="shared" si="369"/>
        <v>0</v>
      </c>
      <c r="M1659" s="32">
        <f t="shared" si="369"/>
        <v>25</v>
      </c>
      <c r="N1659" s="32">
        <f t="shared" si="369"/>
        <v>0</v>
      </c>
      <c r="O1659" s="189"/>
      <c r="P1659" s="189" t="s">
        <v>4345</v>
      </c>
    </row>
    <row r="1660" spans="1:16" x14ac:dyDescent="0.25">
      <c r="A1660" s="428"/>
      <c r="B1660" s="189"/>
      <c r="C1660" s="189"/>
      <c r="D1660" s="189"/>
      <c r="E1660" s="189"/>
      <c r="F1660" s="189"/>
      <c r="G1660" s="123" t="s">
        <v>6</v>
      </c>
      <c r="H1660" s="32">
        <f t="shared" si="367"/>
        <v>24.7</v>
      </c>
      <c r="I1660" s="32">
        <v>0</v>
      </c>
      <c r="J1660" s="32">
        <v>0</v>
      </c>
      <c r="K1660" s="32">
        <v>0</v>
      </c>
      <c r="L1660" s="32">
        <v>0</v>
      </c>
      <c r="M1660" s="32">
        <v>24.7</v>
      </c>
      <c r="N1660" s="32">
        <v>0</v>
      </c>
      <c r="O1660" s="189"/>
      <c r="P1660" s="189"/>
    </row>
    <row r="1661" spans="1:16" ht="36" x14ac:dyDescent="0.25">
      <c r="A1661" s="428"/>
      <c r="B1661" s="189"/>
      <c r="C1661" s="189"/>
      <c r="D1661" s="189"/>
      <c r="E1661" s="189"/>
      <c r="F1661" s="189"/>
      <c r="G1661" s="123" t="s">
        <v>7</v>
      </c>
      <c r="H1661" s="32">
        <f t="shared" si="367"/>
        <v>0.2</v>
      </c>
      <c r="I1661" s="32">
        <v>0</v>
      </c>
      <c r="J1661" s="32">
        <v>0</v>
      </c>
      <c r="K1661" s="32">
        <v>0</v>
      </c>
      <c r="L1661" s="32">
        <v>0</v>
      </c>
      <c r="M1661" s="32">
        <v>0.2</v>
      </c>
      <c r="N1661" s="32">
        <v>0</v>
      </c>
      <c r="O1661" s="189"/>
      <c r="P1661" s="189"/>
    </row>
    <row r="1662" spans="1:16" x14ac:dyDescent="0.25">
      <c r="A1662" s="428"/>
      <c r="B1662" s="189"/>
      <c r="C1662" s="189"/>
      <c r="D1662" s="189"/>
      <c r="E1662" s="189"/>
      <c r="F1662" s="189"/>
      <c r="G1662" s="123" t="s">
        <v>8</v>
      </c>
      <c r="H1662" s="32">
        <f t="shared" si="367"/>
        <v>0.1</v>
      </c>
      <c r="I1662" s="32">
        <v>0</v>
      </c>
      <c r="J1662" s="32">
        <v>0</v>
      </c>
      <c r="K1662" s="32">
        <v>0</v>
      </c>
      <c r="L1662" s="32">
        <v>0</v>
      </c>
      <c r="M1662" s="32">
        <v>0.1</v>
      </c>
      <c r="N1662" s="32">
        <v>0</v>
      </c>
      <c r="O1662" s="189"/>
      <c r="P1662" s="189"/>
    </row>
    <row r="1663" spans="1:16" ht="24" x14ac:dyDescent="0.25">
      <c r="A1663" s="428"/>
      <c r="B1663" s="189"/>
      <c r="C1663" s="189"/>
      <c r="D1663" s="189"/>
      <c r="E1663" s="189"/>
      <c r="F1663" s="189"/>
      <c r="G1663" s="123" t="s">
        <v>9</v>
      </c>
      <c r="H1663" s="32">
        <f t="shared" si="367"/>
        <v>0</v>
      </c>
      <c r="I1663" s="32">
        <v>0</v>
      </c>
      <c r="J1663" s="32">
        <v>0</v>
      </c>
      <c r="K1663" s="32">
        <v>0</v>
      </c>
      <c r="L1663" s="32">
        <v>0</v>
      </c>
      <c r="M1663" s="32">
        <v>0</v>
      </c>
      <c r="N1663" s="32">
        <v>0</v>
      </c>
      <c r="O1663" s="189"/>
      <c r="P1663" s="189"/>
    </row>
    <row r="1664" spans="1:16" ht="36" customHeight="1" x14ac:dyDescent="0.25">
      <c r="A1664" s="428" t="s">
        <v>4346</v>
      </c>
      <c r="B1664" s="189" t="s">
        <v>4337</v>
      </c>
      <c r="C1664" s="189" t="s">
        <v>214</v>
      </c>
      <c r="D1664" s="189" t="s">
        <v>4212</v>
      </c>
      <c r="E1664" s="189">
        <v>250</v>
      </c>
      <c r="F1664" s="189" t="s">
        <v>4344</v>
      </c>
      <c r="G1664" s="123" t="s">
        <v>4</v>
      </c>
      <c r="H1664" s="32">
        <f>SUM(H1665:H1668)</f>
        <v>25.5</v>
      </c>
      <c r="I1664" s="32">
        <f t="shared" ref="I1664:N1664" si="370">SUM(I1665:I1668)</f>
        <v>0</v>
      </c>
      <c r="J1664" s="32">
        <f t="shared" si="370"/>
        <v>0</v>
      </c>
      <c r="K1664" s="32">
        <f t="shared" si="370"/>
        <v>0</v>
      </c>
      <c r="L1664" s="32">
        <f t="shared" si="370"/>
        <v>0.5</v>
      </c>
      <c r="M1664" s="32">
        <f t="shared" si="370"/>
        <v>25</v>
      </c>
      <c r="N1664" s="32">
        <f t="shared" si="370"/>
        <v>0</v>
      </c>
      <c r="O1664" s="189">
        <v>830</v>
      </c>
      <c r="P1664" s="189" t="s">
        <v>4347</v>
      </c>
    </row>
    <row r="1665" spans="1:16" ht="59.25" customHeight="1" x14ac:dyDescent="0.25">
      <c r="A1665" s="428"/>
      <c r="B1665" s="189"/>
      <c r="C1665" s="189"/>
      <c r="D1665" s="189"/>
      <c r="E1665" s="189"/>
      <c r="F1665" s="189"/>
      <c r="G1665" s="123" t="s">
        <v>6</v>
      </c>
      <c r="H1665" s="32">
        <f t="shared" si="367"/>
        <v>24.7</v>
      </c>
      <c r="I1665" s="32">
        <v>0</v>
      </c>
      <c r="J1665" s="32">
        <v>0</v>
      </c>
      <c r="K1665" s="32">
        <v>0</v>
      </c>
      <c r="L1665" s="32">
        <v>0</v>
      </c>
      <c r="M1665" s="32">
        <v>24.7</v>
      </c>
      <c r="N1665" s="32">
        <v>0</v>
      </c>
      <c r="O1665" s="189"/>
      <c r="P1665" s="189"/>
    </row>
    <row r="1666" spans="1:16" ht="36" x14ac:dyDescent="0.25">
      <c r="A1666" s="428"/>
      <c r="B1666" s="189"/>
      <c r="C1666" s="189"/>
      <c r="D1666" s="189"/>
      <c r="E1666" s="189"/>
      <c r="F1666" s="189"/>
      <c r="G1666" s="123" t="s">
        <v>7</v>
      </c>
      <c r="H1666" s="32">
        <f t="shared" si="367"/>
        <v>0.2</v>
      </c>
      <c r="I1666" s="32">
        <v>0</v>
      </c>
      <c r="J1666" s="32">
        <v>0</v>
      </c>
      <c r="K1666" s="32">
        <v>0</v>
      </c>
      <c r="L1666" s="32">
        <v>0</v>
      </c>
      <c r="M1666" s="32">
        <v>0.2</v>
      </c>
      <c r="N1666" s="32">
        <v>0</v>
      </c>
      <c r="O1666" s="189"/>
      <c r="P1666" s="189"/>
    </row>
    <row r="1667" spans="1:16" x14ac:dyDescent="0.25">
      <c r="A1667" s="428"/>
      <c r="B1667" s="189"/>
      <c r="C1667" s="189"/>
      <c r="D1667" s="189"/>
      <c r="E1667" s="189"/>
      <c r="F1667" s="189"/>
      <c r="G1667" s="123" t="s">
        <v>8</v>
      </c>
      <c r="H1667" s="32">
        <f t="shared" si="367"/>
        <v>0.6</v>
      </c>
      <c r="I1667" s="32">
        <v>0</v>
      </c>
      <c r="J1667" s="32">
        <v>0</v>
      </c>
      <c r="K1667" s="32">
        <v>0</v>
      </c>
      <c r="L1667" s="32">
        <v>0.5</v>
      </c>
      <c r="M1667" s="32">
        <v>0.1</v>
      </c>
      <c r="N1667" s="32">
        <v>0</v>
      </c>
      <c r="O1667" s="189"/>
      <c r="P1667" s="189"/>
    </row>
    <row r="1668" spans="1:16" ht="24" x14ac:dyDescent="0.25">
      <c r="A1668" s="428"/>
      <c r="B1668" s="189"/>
      <c r="C1668" s="189"/>
      <c r="D1668" s="189"/>
      <c r="E1668" s="189"/>
      <c r="F1668" s="189"/>
      <c r="G1668" s="123" t="s">
        <v>9</v>
      </c>
      <c r="H1668" s="32">
        <f t="shared" si="367"/>
        <v>0</v>
      </c>
      <c r="I1668" s="32">
        <v>0</v>
      </c>
      <c r="J1668" s="32">
        <v>0</v>
      </c>
      <c r="K1668" s="32">
        <v>0</v>
      </c>
      <c r="L1668" s="32">
        <v>0</v>
      </c>
      <c r="M1668" s="32">
        <v>0</v>
      </c>
      <c r="N1668" s="32">
        <v>0</v>
      </c>
      <c r="O1668" s="189"/>
      <c r="P1668" s="189"/>
    </row>
    <row r="1669" spans="1:16" ht="36" customHeight="1" x14ac:dyDescent="0.25">
      <c r="A1669" s="428" t="s">
        <v>4348</v>
      </c>
      <c r="B1669" s="189" t="s">
        <v>4337</v>
      </c>
      <c r="C1669" s="189" t="s">
        <v>214</v>
      </c>
      <c r="D1669" s="189" t="s">
        <v>4221</v>
      </c>
      <c r="E1669" s="189">
        <v>50</v>
      </c>
      <c r="F1669" s="189" t="s">
        <v>4349</v>
      </c>
      <c r="G1669" s="149" t="s">
        <v>4</v>
      </c>
      <c r="H1669" s="32">
        <f>SUM(H1670:H1673)</f>
        <v>15.5</v>
      </c>
      <c r="I1669" s="32">
        <f t="shared" ref="I1669:N1669" si="371">SUM(I1670:I1673)</f>
        <v>0</v>
      </c>
      <c r="J1669" s="32">
        <f t="shared" si="371"/>
        <v>0</v>
      </c>
      <c r="K1669" s="32">
        <f t="shared" si="371"/>
        <v>0</v>
      </c>
      <c r="L1669" s="32">
        <f t="shared" si="371"/>
        <v>0</v>
      </c>
      <c r="M1669" s="32">
        <f t="shared" si="371"/>
        <v>0.5</v>
      </c>
      <c r="N1669" s="32">
        <f t="shared" si="371"/>
        <v>15</v>
      </c>
      <c r="O1669" s="189">
        <v>300</v>
      </c>
      <c r="P1669" s="428" t="s">
        <v>4350</v>
      </c>
    </row>
    <row r="1670" spans="1:16" ht="37.5" customHeight="1" x14ac:dyDescent="0.25">
      <c r="A1670" s="428"/>
      <c r="B1670" s="189"/>
      <c r="C1670" s="189"/>
      <c r="D1670" s="189"/>
      <c r="E1670" s="189"/>
      <c r="F1670" s="189"/>
      <c r="G1670" s="149" t="s">
        <v>6</v>
      </c>
      <c r="H1670" s="32">
        <f t="shared" si="367"/>
        <v>14.8</v>
      </c>
      <c r="I1670" s="32">
        <v>0</v>
      </c>
      <c r="J1670" s="32">
        <v>0</v>
      </c>
      <c r="K1670" s="32">
        <v>0</v>
      </c>
      <c r="L1670" s="32">
        <v>0</v>
      </c>
      <c r="M1670" s="32">
        <v>0</v>
      </c>
      <c r="N1670" s="32">
        <v>14.8</v>
      </c>
      <c r="O1670" s="189"/>
      <c r="P1670" s="428"/>
    </row>
    <row r="1671" spans="1:16" ht="36" x14ac:dyDescent="0.25">
      <c r="A1671" s="428"/>
      <c r="B1671" s="189"/>
      <c r="C1671" s="189"/>
      <c r="D1671" s="189"/>
      <c r="E1671" s="189"/>
      <c r="F1671" s="189"/>
      <c r="G1671" s="149" t="s">
        <v>7</v>
      </c>
      <c r="H1671" s="32">
        <f t="shared" si="367"/>
        <v>0.1</v>
      </c>
      <c r="I1671" s="32">
        <v>0</v>
      </c>
      <c r="J1671" s="32">
        <v>0</v>
      </c>
      <c r="K1671" s="32">
        <v>0</v>
      </c>
      <c r="L1671" s="32">
        <v>0</v>
      </c>
      <c r="M1671" s="32">
        <v>0</v>
      </c>
      <c r="N1671" s="32">
        <v>0.1</v>
      </c>
      <c r="O1671" s="189"/>
      <c r="P1671" s="428"/>
    </row>
    <row r="1672" spans="1:16" x14ac:dyDescent="0.25">
      <c r="A1672" s="428"/>
      <c r="B1672" s="189"/>
      <c r="C1672" s="189"/>
      <c r="D1672" s="189"/>
      <c r="E1672" s="189"/>
      <c r="F1672" s="189"/>
      <c r="G1672" s="149" t="s">
        <v>8</v>
      </c>
      <c r="H1672" s="32">
        <f t="shared" si="367"/>
        <v>0.6</v>
      </c>
      <c r="I1672" s="32">
        <v>0</v>
      </c>
      <c r="J1672" s="32">
        <v>0</v>
      </c>
      <c r="K1672" s="32">
        <v>0</v>
      </c>
      <c r="L1672" s="32">
        <v>0</v>
      </c>
      <c r="M1672" s="32">
        <v>0.5</v>
      </c>
      <c r="N1672" s="32">
        <v>0.1</v>
      </c>
      <c r="O1672" s="189"/>
      <c r="P1672" s="428"/>
    </row>
    <row r="1673" spans="1:16" ht="24" x14ac:dyDescent="0.25">
      <c r="A1673" s="428"/>
      <c r="B1673" s="189"/>
      <c r="C1673" s="189"/>
      <c r="D1673" s="189"/>
      <c r="E1673" s="189"/>
      <c r="F1673" s="189"/>
      <c r="G1673" s="149" t="s">
        <v>9</v>
      </c>
      <c r="H1673" s="32">
        <f t="shared" si="367"/>
        <v>0</v>
      </c>
      <c r="I1673" s="32">
        <v>0</v>
      </c>
      <c r="J1673" s="32">
        <v>0</v>
      </c>
      <c r="K1673" s="32">
        <v>0</v>
      </c>
      <c r="L1673" s="32">
        <v>0</v>
      </c>
      <c r="M1673" s="32">
        <v>0</v>
      </c>
      <c r="N1673" s="32">
        <v>0</v>
      </c>
      <c r="O1673" s="189"/>
      <c r="P1673" s="428"/>
    </row>
    <row r="1674" spans="1:16" ht="36" customHeight="1" x14ac:dyDescent="0.25">
      <c r="A1674" s="428" t="s">
        <v>4351</v>
      </c>
      <c r="B1674" s="189" t="s">
        <v>4337</v>
      </c>
      <c r="C1674" s="189" t="s">
        <v>214</v>
      </c>
      <c r="D1674" s="189">
        <v>2028</v>
      </c>
      <c r="E1674" s="189"/>
      <c r="F1674" s="189" t="s">
        <v>1833</v>
      </c>
      <c r="G1674" s="149" t="s">
        <v>4</v>
      </c>
      <c r="H1674" s="32">
        <f>SUM(H1675:H1678)</f>
        <v>5</v>
      </c>
      <c r="I1674" s="32">
        <f t="shared" ref="I1674:N1674" si="372">SUM(I1675:I1678)</f>
        <v>0</v>
      </c>
      <c r="J1674" s="32">
        <f t="shared" si="372"/>
        <v>0</v>
      </c>
      <c r="K1674" s="32">
        <f t="shared" si="372"/>
        <v>0</v>
      </c>
      <c r="L1674" s="32">
        <f t="shared" si="372"/>
        <v>5</v>
      </c>
      <c r="M1674" s="32">
        <f t="shared" si="372"/>
        <v>0</v>
      </c>
      <c r="N1674" s="32">
        <f t="shared" si="372"/>
        <v>0</v>
      </c>
      <c r="O1674" s="189"/>
      <c r="P1674" s="428" t="s">
        <v>4352</v>
      </c>
    </row>
    <row r="1675" spans="1:16" x14ac:dyDescent="0.25">
      <c r="A1675" s="428"/>
      <c r="B1675" s="189"/>
      <c r="C1675" s="189"/>
      <c r="D1675" s="189"/>
      <c r="E1675" s="189"/>
      <c r="F1675" s="189"/>
      <c r="G1675" s="149" t="s">
        <v>6</v>
      </c>
      <c r="H1675" s="32">
        <f t="shared" si="367"/>
        <v>0</v>
      </c>
      <c r="I1675" s="32">
        <v>0</v>
      </c>
      <c r="J1675" s="32">
        <v>0</v>
      </c>
      <c r="K1675" s="32">
        <v>0</v>
      </c>
      <c r="L1675" s="32">
        <v>0</v>
      </c>
      <c r="M1675" s="32">
        <v>0</v>
      </c>
      <c r="N1675" s="32">
        <v>0</v>
      </c>
      <c r="O1675" s="189"/>
      <c r="P1675" s="428"/>
    </row>
    <row r="1676" spans="1:16" ht="36" x14ac:dyDescent="0.25">
      <c r="A1676" s="428"/>
      <c r="B1676" s="189"/>
      <c r="C1676" s="189"/>
      <c r="D1676" s="189"/>
      <c r="E1676" s="189"/>
      <c r="F1676" s="189"/>
      <c r="G1676" s="149" t="s">
        <v>7</v>
      </c>
      <c r="H1676" s="32">
        <f t="shared" si="367"/>
        <v>4.5999999999999996</v>
      </c>
      <c r="I1676" s="32">
        <v>0</v>
      </c>
      <c r="J1676" s="32">
        <v>0</v>
      </c>
      <c r="K1676" s="32">
        <v>0</v>
      </c>
      <c r="L1676" s="32">
        <v>4.5999999999999996</v>
      </c>
      <c r="M1676" s="32">
        <v>0</v>
      </c>
      <c r="N1676" s="32">
        <v>0</v>
      </c>
      <c r="O1676" s="189"/>
      <c r="P1676" s="428"/>
    </row>
    <row r="1677" spans="1:16" x14ac:dyDescent="0.25">
      <c r="A1677" s="428"/>
      <c r="B1677" s="189"/>
      <c r="C1677" s="189"/>
      <c r="D1677" s="189"/>
      <c r="E1677" s="189"/>
      <c r="F1677" s="189"/>
      <c r="G1677" s="149" t="s">
        <v>8</v>
      </c>
      <c r="H1677" s="32">
        <f t="shared" si="367"/>
        <v>0.4</v>
      </c>
      <c r="I1677" s="32">
        <v>0</v>
      </c>
      <c r="J1677" s="32">
        <v>0</v>
      </c>
      <c r="K1677" s="32">
        <v>0</v>
      </c>
      <c r="L1677" s="32">
        <v>0.4</v>
      </c>
      <c r="M1677" s="32">
        <v>0</v>
      </c>
      <c r="N1677" s="32">
        <v>0</v>
      </c>
      <c r="O1677" s="189"/>
      <c r="P1677" s="428"/>
    </row>
    <row r="1678" spans="1:16" ht="24" x14ac:dyDescent="0.25">
      <c r="A1678" s="423"/>
      <c r="B1678" s="205"/>
      <c r="C1678" s="205"/>
      <c r="D1678" s="205"/>
      <c r="E1678" s="205"/>
      <c r="F1678" s="205"/>
      <c r="G1678" s="168" t="s">
        <v>9</v>
      </c>
      <c r="H1678" s="118">
        <f t="shared" si="367"/>
        <v>0</v>
      </c>
      <c r="I1678" s="118">
        <v>0</v>
      </c>
      <c r="J1678" s="118">
        <v>0</v>
      </c>
      <c r="K1678" s="118">
        <v>0</v>
      </c>
      <c r="L1678" s="118">
        <v>0</v>
      </c>
      <c r="M1678" s="118">
        <v>0</v>
      </c>
      <c r="N1678" s="118">
        <v>0</v>
      </c>
      <c r="O1678" s="205"/>
      <c r="P1678" s="423"/>
    </row>
    <row r="1679" spans="1:16" ht="36" x14ac:dyDescent="0.25">
      <c r="A1679" s="428" t="s">
        <v>4353</v>
      </c>
      <c r="B1679" s="189" t="s">
        <v>4337</v>
      </c>
      <c r="C1679" s="189" t="s">
        <v>214</v>
      </c>
      <c r="D1679" s="189">
        <v>2028</v>
      </c>
      <c r="E1679" s="189"/>
      <c r="F1679" s="189" t="s">
        <v>506</v>
      </c>
      <c r="G1679" s="149" t="s">
        <v>4</v>
      </c>
      <c r="H1679" s="118">
        <f>SUM(H1680:H1683)</f>
        <v>0.9</v>
      </c>
      <c r="I1679" s="118">
        <f t="shared" ref="I1679:N1679" si="373">SUM(I1680:I1683)</f>
        <v>0</v>
      </c>
      <c r="J1679" s="118">
        <f t="shared" si="373"/>
        <v>0</v>
      </c>
      <c r="K1679" s="118">
        <f t="shared" si="373"/>
        <v>0</v>
      </c>
      <c r="L1679" s="118">
        <f t="shared" si="373"/>
        <v>0.9</v>
      </c>
      <c r="M1679" s="118">
        <f t="shared" si="373"/>
        <v>0</v>
      </c>
      <c r="N1679" s="118">
        <f t="shared" si="373"/>
        <v>0</v>
      </c>
      <c r="O1679" s="189"/>
      <c r="P1679" s="428" t="s">
        <v>4354</v>
      </c>
    </row>
    <row r="1680" spans="1:16" x14ac:dyDescent="0.25">
      <c r="A1680" s="428"/>
      <c r="B1680" s="189"/>
      <c r="C1680" s="189"/>
      <c r="D1680" s="189"/>
      <c r="E1680" s="189"/>
      <c r="F1680" s="189"/>
      <c r="G1680" s="149" t="s">
        <v>6</v>
      </c>
      <c r="H1680" s="118">
        <f t="shared" si="367"/>
        <v>0</v>
      </c>
      <c r="I1680" s="32">
        <v>0</v>
      </c>
      <c r="J1680" s="32">
        <v>0</v>
      </c>
      <c r="K1680" s="32">
        <v>0</v>
      </c>
      <c r="L1680" s="32">
        <v>0</v>
      </c>
      <c r="M1680" s="32">
        <v>0</v>
      </c>
      <c r="N1680" s="32">
        <v>0</v>
      </c>
      <c r="O1680" s="189"/>
      <c r="P1680" s="428"/>
    </row>
    <row r="1681" spans="1:16" ht="36" x14ac:dyDescent="0.25">
      <c r="A1681" s="428"/>
      <c r="B1681" s="189"/>
      <c r="C1681" s="189"/>
      <c r="D1681" s="189"/>
      <c r="E1681" s="189"/>
      <c r="F1681" s="189"/>
      <c r="G1681" s="149" t="s">
        <v>7</v>
      </c>
      <c r="H1681" s="118">
        <f t="shared" si="367"/>
        <v>0.8</v>
      </c>
      <c r="I1681" s="32">
        <v>0</v>
      </c>
      <c r="J1681" s="32">
        <v>0</v>
      </c>
      <c r="K1681" s="32">
        <v>0</v>
      </c>
      <c r="L1681" s="32">
        <v>0.8</v>
      </c>
      <c r="M1681" s="32">
        <v>0</v>
      </c>
      <c r="N1681" s="32">
        <v>0</v>
      </c>
      <c r="O1681" s="189"/>
      <c r="P1681" s="428"/>
    </row>
    <row r="1682" spans="1:16" x14ac:dyDescent="0.25">
      <c r="A1682" s="428"/>
      <c r="B1682" s="189"/>
      <c r="C1682" s="189"/>
      <c r="D1682" s="189"/>
      <c r="E1682" s="189"/>
      <c r="F1682" s="189"/>
      <c r="G1682" s="149" t="s">
        <v>8</v>
      </c>
      <c r="H1682" s="118">
        <f t="shared" si="367"/>
        <v>0.1</v>
      </c>
      <c r="I1682" s="32">
        <v>0</v>
      </c>
      <c r="J1682" s="32">
        <v>0</v>
      </c>
      <c r="K1682" s="32">
        <v>0</v>
      </c>
      <c r="L1682" s="32">
        <v>0.1</v>
      </c>
      <c r="M1682" s="32">
        <v>0</v>
      </c>
      <c r="N1682" s="32">
        <v>0</v>
      </c>
      <c r="O1682" s="189"/>
      <c r="P1682" s="428"/>
    </row>
    <row r="1683" spans="1:16" ht="24" x14ac:dyDescent="0.25">
      <c r="A1683" s="428"/>
      <c r="B1683" s="189"/>
      <c r="C1683" s="189"/>
      <c r="D1683" s="189"/>
      <c r="E1683" s="189"/>
      <c r="F1683" s="189"/>
      <c r="G1683" s="149" t="s">
        <v>9</v>
      </c>
      <c r="H1683" s="118">
        <f t="shared" si="367"/>
        <v>0</v>
      </c>
      <c r="I1683" s="32">
        <v>0</v>
      </c>
      <c r="J1683" s="32">
        <v>0</v>
      </c>
      <c r="K1683" s="32">
        <v>0</v>
      </c>
      <c r="L1683" s="32">
        <v>0</v>
      </c>
      <c r="M1683" s="32">
        <v>0</v>
      </c>
      <c r="N1683" s="32">
        <v>0</v>
      </c>
      <c r="O1683" s="189"/>
      <c r="P1683" s="428"/>
    </row>
    <row r="1684" spans="1:16" ht="36" x14ac:dyDescent="0.25">
      <c r="A1684" s="449" t="s">
        <v>125</v>
      </c>
      <c r="B1684" s="449"/>
      <c r="C1684" s="449"/>
      <c r="D1684" s="449"/>
      <c r="E1684" s="449"/>
      <c r="F1684" s="449"/>
      <c r="G1684" s="136" t="s">
        <v>4</v>
      </c>
      <c r="H1684" s="127">
        <f t="shared" ref="H1684:N1684" si="374">SUM(H1685:H1688)</f>
        <v>334.09999999999997</v>
      </c>
      <c r="I1684" s="127">
        <f t="shared" si="374"/>
        <v>10.8</v>
      </c>
      <c r="J1684" s="127">
        <f t="shared" si="374"/>
        <v>0</v>
      </c>
      <c r="K1684" s="127">
        <f t="shared" si="374"/>
        <v>0</v>
      </c>
      <c r="L1684" s="127">
        <f t="shared" si="374"/>
        <v>176.4</v>
      </c>
      <c r="M1684" s="127">
        <f t="shared" si="374"/>
        <v>131.9</v>
      </c>
      <c r="N1684" s="127">
        <f t="shared" si="374"/>
        <v>15</v>
      </c>
      <c r="O1684" s="155"/>
      <c r="P1684" s="207"/>
    </row>
    <row r="1685" spans="1:16" ht="51" customHeight="1" x14ac:dyDescent="0.25">
      <c r="A1685" s="208"/>
      <c r="B1685" s="208"/>
      <c r="C1685" s="208"/>
      <c r="D1685" s="208"/>
      <c r="E1685" s="208"/>
      <c r="F1685" s="208"/>
      <c r="G1685" s="150" t="s">
        <v>262</v>
      </c>
      <c r="H1685" s="37">
        <f>SUM(I1685:N1685)</f>
        <v>229.00000000000003</v>
      </c>
      <c r="I1685" s="37">
        <f t="shared" ref="I1685:N1688" si="375">I1575+I1580+I1585+I1590+I1595+I1600+I1605+I1610+I1615+I1620+I1625+I1630+I1635+I1640+I1645+I1650+I1655+I1660+I1665+I1670+I1675+I1680</f>
        <v>0</v>
      </c>
      <c r="J1685" s="37">
        <f t="shared" si="375"/>
        <v>0</v>
      </c>
      <c r="K1685" s="37">
        <f t="shared" si="375"/>
        <v>0</v>
      </c>
      <c r="L1685" s="37">
        <f t="shared" si="375"/>
        <v>90.5</v>
      </c>
      <c r="M1685" s="37">
        <f t="shared" si="375"/>
        <v>123.70000000000002</v>
      </c>
      <c r="N1685" s="37">
        <f t="shared" si="375"/>
        <v>14.8</v>
      </c>
      <c r="O1685" s="151"/>
      <c r="P1685" s="189"/>
    </row>
    <row r="1686" spans="1:16" ht="24" x14ac:dyDescent="0.25">
      <c r="A1686" s="208"/>
      <c r="B1686" s="208"/>
      <c r="C1686" s="208"/>
      <c r="D1686" s="208"/>
      <c r="E1686" s="208"/>
      <c r="F1686" s="208"/>
      <c r="G1686" s="150" t="s">
        <v>617</v>
      </c>
      <c r="H1686" s="37">
        <f>SUM(I1686:N1686)</f>
        <v>91.199999999999974</v>
      </c>
      <c r="I1686" s="37">
        <f t="shared" si="375"/>
        <v>10</v>
      </c>
      <c r="J1686" s="37">
        <f t="shared" si="375"/>
        <v>0</v>
      </c>
      <c r="K1686" s="37">
        <f t="shared" si="375"/>
        <v>0</v>
      </c>
      <c r="L1686" s="37">
        <f t="shared" si="375"/>
        <v>73.999999999999986</v>
      </c>
      <c r="M1686" s="37">
        <f t="shared" si="375"/>
        <v>7.1000000000000005</v>
      </c>
      <c r="N1686" s="37">
        <f t="shared" si="375"/>
        <v>0.1</v>
      </c>
      <c r="O1686" s="151"/>
      <c r="P1686" s="189"/>
    </row>
    <row r="1687" spans="1:16" x14ac:dyDescent="0.25">
      <c r="A1687" s="208"/>
      <c r="B1687" s="208"/>
      <c r="C1687" s="208"/>
      <c r="D1687" s="208"/>
      <c r="E1687" s="208"/>
      <c r="F1687" s="208"/>
      <c r="G1687" s="150" t="s">
        <v>8</v>
      </c>
      <c r="H1687" s="37">
        <f>SUM(I1687:N1687)</f>
        <v>12.5</v>
      </c>
      <c r="I1687" s="37">
        <f t="shared" si="375"/>
        <v>0.8</v>
      </c>
      <c r="J1687" s="37">
        <f t="shared" si="375"/>
        <v>0</v>
      </c>
      <c r="K1687" s="37">
        <f t="shared" si="375"/>
        <v>0</v>
      </c>
      <c r="L1687" s="37">
        <f t="shared" si="375"/>
        <v>10.5</v>
      </c>
      <c r="M1687" s="37">
        <f t="shared" si="375"/>
        <v>1.1000000000000001</v>
      </c>
      <c r="N1687" s="37">
        <f t="shared" si="375"/>
        <v>0.1</v>
      </c>
      <c r="O1687" s="151"/>
      <c r="P1687" s="189"/>
    </row>
    <row r="1688" spans="1:16" ht="24" x14ac:dyDescent="0.25">
      <c r="A1688" s="208"/>
      <c r="B1688" s="208"/>
      <c r="C1688" s="208"/>
      <c r="D1688" s="208"/>
      <c r="E1688" s="208"/>
      <c r="F1688" s="208"/>
      <c r="G1688" s="150" t="s">
        <v>9</v>
      </c>
      <c r="H1688" s="37">
        <f>SUM(I1688:N1688)</f>
        <v>1.4000000000000001</v>
      </c>
      <c r="I1688" s="37">
        <f t="shared" si="375"/>
        <v>0</v>
      </c>
      <c r="J1688" s="37">
        <f t="shared" si="375"/>
        <v>0</v>
      </c>
      <c r="K1688" s="37">
        <f t="shared" si="375"/>
        <v>0</v>
      </c>
      <c r="L1688" s="37">
        <f t="shared" si="375"/>
        <v>1.4000000000000001</v>
      </c>
      <c r="M1688" s="37">
        <f t="shared" si="375"/>
        <v>0</v>
      </c>
      <c r="N1688" s="37">
        <f t="shared" si="375"/>
        <v>0</v>
      </c>
      <c r="O1688" s="151"/>
      <c r="P1688" s="189"/>
    </row>
    <row r="1689" spans="1:16" x14ac:dyDescent="0.25">
      <c r="A1689" s="438" t="s">
        <v>215</v>
      </c>
      <c r="B1689" s="439"/>
      <c r="C1689" s="439"/>
      <c r="D1689" s="439"/>
      <c r="E1689" s="439"/>
      <c r="F1689" s="439"/>
      <c r="G1689" s="439"/>
      <c r="H1689" s="439"/>
      <c r="I1689" s="439"/>
      <c r="J1689" s="439"/>
      <c r="K1689" s="439"/>
      <c r="L1689" s="439"/>
      <c r="M1689" s="439"/>
      <c r="N1689" s="439"/>
      <c r="O1689" s="439"/>
      <c r="P1689" s="440"/>
    </row>
    <row r="1690" spans="1:16" ht="36" customHeight="1" x14ac:dyDescent="0.25">
      <c r="A1690" s="190" t="s">
        <v>3500</v>
      </c>
      <c r="B1690" s="189" t="s">
        <v>3446</v>
      </c>
      <c r="C1690" s="189" t="s">
        <v>215</v>
      </c>
      <c r="D1690" s="189" t="s">
        <v>3501</v>
      </c>
      <c r="E1690" s="189" t="s">
        <v>3502</v>
      </c>
      <c r="F1690" s="189" t="s">
        <v>3503</v>
      </c>
      <c r="G1690" s="170" t="s">
        <v>4</v>
      </c>
      <c r="H1690" s="32">
        <f>SUM(H1691:H1694)</f>
        <v>31.1</v>
      </c>
      <c r="I1690" s="32">
        <f t="shared" ref="I1690:N1690" si="376">SUM(I1691:I1694)</f>
        <v>1.1000000000000001</v>
      </c>
      <c r="J1690" s="32">
        <f t="shared" si="376"/>
        <v>30</v>
      </c>
      <c r="K1690" s="32">
        <f t="shared" si="376"/>
        <v>0</v>
      </c>
      <c r="L1690" s="32">
        <f t="shared" si="376"/>
        <v>0</v>
      </c>
      <c r="M1690" s="32">
        <f t="shared" si="376"/>
        <v>0</v>
      </c>
      <c r="N1690" s="32">
        <f t="shared" si="376"/>
        <v>0</v>
      </c>
      <c r="O1690" s="189">
        <v>7918</v>
      </c>
      <c r="P1690" s="189" t="s">
        <v>3504</v>
      </c>
    </row>
    <row r="1691" spans="1:16" x14ac:dyDescent="0.25">
      <c r="A1691" s="190"/>
      <c r="B1691" s="189"/>
      <c r="C1691" s="189"/>
      <c r="D1691" s="189"/>
      <c r="E1691" s="189"/>
      <c r="F1691" s="189"/>
      <c r="G1691" s="170" t="s">
        <v>259</v>
      </c>
      <c r="H1691" s="32">
        <f>SUM(I1691:N1691)</f>
        <v>29.7</v>
      </c>
      <c r="I1691" s="32">
        <v>0</v>
      </c>
      <c r="J1691" s="32">
        <v>29.7</v>
      </c>
      <c r="K1691" s="32">
        <v>0</v>
      </c>
      <c r="L1691" s="32">
        <v>0</v>
      </c>
      <c r="M1691" s="32">
        <v>0</v>
      </c>
      <c r="N1691" s="32">
        <v>0</v>
      </c>
      <c r="O1691" s="189"/>
      <c r="P1691" s="189"/>
    </row>
    <row r="1692" spans="1:16" ht="36" x14ac:dyDescent="0.25">
      <c r="A1692" s="190"/>
      <c r="B1692" s="189"/>
      <c r="C1692" s="189"/>
      <c r="D1692" s="189"/>
      <c r="E1692" s="189"/>
      <c r="F1692" s="189"/>
      <c r="G1692" s="170" t="s">
        <v>7</v>
      </c>
      <c r="H1692" s="32">
        <f t="shared" ref="H1692:H1754" si="377">SUM(I1692:N1692)</f>
        <v>0.3</v>
      </c>
      <c r="I1692" s="32">
        <v>0</v>
      </c>
      <c r="J1692" s="32">
        <v>0.3</v>
      </c>
      <c r="K1692" s="32">
        <v>0</v>
      </c>
      <c r="L1692" s="32">
        <v>0</v>
      </c>
      <c r="M1692" s="32">
        <v>0</v>
      </c>
      <c r="N1692" s="32">
        <v>0</v>
      </c>
      <c r="O1692" s="189"/>
      <c r="P1692" s="189"/>
    </row>
    <row r="1693" spans="1:16" x14ac:dyDescent="0.25">
      <c r="A1693" s="190"/>
      <c r="B1693" s="189"/>
      <c r="C1693" s="189"/>
      <c r="D1693" s="189"/>
      <c r="E1693" s="189"/>
      <c r="F1693" s="189"/>
      <c r="G1693" s="170" t="s">
        <v>8</v>
      </c>
      <c r="H1693" s="32">
        <f t="shared" si="377"/>
        <v>1.1000000000000001</v>
      </c>
      <c r="I1693" s="32">
        <v>1.1000000000000001</v>
      </c>
      <c r="J1693" s="32">
        <v>0</v>
      </c>
      <c r="K1693" s="32">
        <v>0</v>
      </c>
      <c r="L1693" s="32">
        <v>0</v>
      </c>
      <c r="M1693" s="32">
        <v>0</v>
      </c>
      <c r="N1693" s="32">
        <v>0</v>
      </c>
      <c r="O1693" s="189"/>
      <c r="P1693" s="189"/>
    </row>
    <row r="1694" spans="1:16" ht="24" x14ac:dyDescent="0.25">
      <c r="A1694" s="190"/>
      <c r="B1694" s="189"/>
      <c r="C1694" s="189"/>
      <c r="D1694" s="189"/>
      <c r="E1694" s="189"/>
      <c r="F1694" s="189"/>
      <c r="G1694" s="170" t="s">
        <v>9</v>
      </c>
      <c r="H1694" s="32">
        <f t="shared" si="377"/>
        <v>0</v>
      </c>
      <c r="I1694" s="32">
        <v>0</v>
      </c>
      <c r="J1694" s="32">
        <v>0</v>
      </c>
      <c r="K1694" s="32">
        <v>0</v>
      </c>
      <c r="L1694" s="32">
        <v>0</v>
      </c>
      <c r="M1694" s="32">
        <v>0</v>
      </c>
      <c r="N1694" s="32">
        <v>0</v>
      </c>
      <c r="O1694" s="189"/>
      <c r="P1694" s="189"/>
    </row>
    <row r="1695" spans="1:16" ht="36" customHeight="1" x14ac:dyDescent="0.25">
      <c r="A1695" s="190" t="s">
        <v>3505</v>
      </c>
      <c r="B1695" s="189" t="s">
        <v>3446</v>
      </c>
      <c r="C1695" s="189" t="s">
        <v>215</v>
      </c>
      <c r="D1695" s="189" t="s">
        <v>3506</v>
      </c>
      <c r="E1695" s="189" t="s">
        <v>3507</v>
      </c>
      <c r="F1695" s="189" t="s">
        <v>3508</v>
      </c>
      <c r="G1695" s="170" t="s">
        <v>4</v>
      </c>
      <c r="H1695" s="32">
        <f>SUM(H1696:H1699)</f>
        <v>30.6</v>
      </c>
      <c r="I1695" s="32">
        <f t="shared" ref="I1695:N1695" si="378">SUM(I1696:I1699)</f>
        <v>0.6</v>
      </c>
      <c r="J1695" s="32">
        <f t="shared" si="378"/>
        <v>30</v>
      </c>
      <c r="K1695" s="32">
        <f t="shared" si="378"/>
        <v>0</v>
      </c>
      <c r="L1695" s="32">
        <f t="shared" si="378"/>
        <v>0</v>
      </c>
      <c r="M1695" s="32">
        <f t="shared" si="378"/>
        <v>0</v>
      </c>
      <c r="N1695" s="32">
        <f t="shared" si="378"/>
        <v>0</v>
      </c>
      <c r="O1695" s="189">
        <v>1684</v>
      </c>
      <c r="P1695" s="189" t="s">
        <v>3509</v>
      </c>
    </row>
    <row r="1696" spans="1:16" x14ac:dyDescent="0.25">
      <c r="A1696" s="190"/>
      <c r="B1696" s="189"/>
      <c r="C1696" s="189"/>
      <c r="D1696" s="189"/>
      <c r="E1696" s="189"/>
      <c r="F1696" s="189"/>
      <c r="G1696" s="170" t="s">
        <v>259</v>
      </c>
      <c r="H1696" s="32">
        <f t="shared" si="377"/>
        <v>29.7</v>
      </c>
      <c r="I1696" s="32">
        <v>0</v>
      </c>
      <c r="J1696" s="32">
        <v>29.7</v>
      </c>
      <c r="K1696" s="32">
        <v>0</v>
      </c>
      <c r="L1696" s="32">
        <v>0</v>
      </c>
      <c r="M1696" s="32">
        <v>0</v>
      </c>
      <c r="N1696" s="32">
        <v>0</v>
      </c>
      <c r="O1696" s="189"/>
      <c r="P1696" s="189"/>
    </row>
    <row r="1697" spans="1:16" ht="36" x14ac:dyDescent="0.25">
      <c r="A1697" s="190"/>
      <c r="B1697" s="189"/>
      <c r="C1697" s="189"/>
      <c r="D1697" s="189"/>
      <c r="E1697" s="189"/>
      <c r="F1697" s="189"/>
      <c r="G1697" s="170" t="s">
        <v>7</v>
      </c>
      <c r="H1697" s="32">
        <f t="shared" si="377"/>
        <v>0.3</v>
      </c>
      <c r="I1697" s="32">
        <v>0</v>
      </c>
      <c r="J1697" s="32">
        <v>0.3</v>
      </c>
      <c r="K1697" s="32">
        <v>0</v>
      </c>
      <c r="L1697" s="32">
        <v>0</v>
      </c>
      <c r="M1697" s="32">
        <v>0</v>
      </c>
      <c r="N1697" s="32">
        <v>0</v>
      </c>
      <c r="O1697" s="189"/>
      <c r="P1697" s="189"/>
    </row>
    <row r="1698" spans="1:16" x14ac:dyDescent="0.25">
      <c r="A1698" s="190"/>
      <c r="B1698" s="189"/>
      <c r="C1698" s="189"/>
      <c r="D1698" s="189"/>
      <c r="E1698" s="189"/>
      <c r="F1698" s="189"/>
      <c r="G1698" s="170" t="s">
        <v>8</v>
      </c>
      <c r="H1698" s="32">
        <f t="shared" si="377"/>
        <v>0.6</v>
      </c>
      <c r="I1698" s="32">
        <v>0.6</v>
      </c>
      <c r="J1698" s="32">
        <v>0</v>
      </c>
      <c r="K1698" s="32">
        <v>0</v>
      </c>
      <c r="L1698" s="32">
        <v>0</v>
      </c>
      <c r="M1698" s="32">
        <v>0</v>
      </c>
      <c r="N1698" s="32">
        <v>0</v>
      </c>
      <c r="O1698" s="189"/>
      <c r="P1698" s="189"/>
    </row>
    <row r="1699" spans="1:16" ht="24" x14ac:dyDescent="0.25">
      <c r="A1699" s="190"/>
      <c r="B1699" s="189"/>
      <c r="C1699" s="189"/>
      <c r="D1699" s="189"/>
      <c r="E1699" s="189"/>
      <c r="F1699" s="189"/>
      <c r="G1699" s="170" t="s">
        <v>9</v>
      </c>
      <c r="H1699" s="32">
        <f t="shared" si="377"/>
        <v>0</v>
      </c>
      <c r="I1699" s="32">
        <v>0</v>
      </c>
      <c r="J1699" s="32">
        <v>0</v>
      </c>
      <c r="K1699" s="32">
        <v>0</v>
      </c>
      <c r="L1699" s="32">
        <v>0</v>
      </c>
      <c r="M1699" s="32">
        <v>0</v>
      </c>
      <c r="N1699" s="32">
        <v>0</v>
      </c>
      <c r="O1699" s="189"/>
      <c r="P1699" s="189"/>
    </row>
    <row r="1700" spans="1:16" ht="36" customHeight="1" x14ac:dyDescent="0.25">
      <c r="A1700" s="190" t="s">
        <v>3510</v>
      </c>
      <c r="B1700" s="189" t="s">
        <v>3446</v>
      </c>
      <c r="C1700" s="189" t="s">
        <v>215</v>
      </c>
      <c r="D1700" s="189" t="s">
        <v>3506</v>
      </c>
      <c r="E1700" s="189" t="s">
        <v>3396</v>
      </c>
      <c r="F1700" s="189" t="s">
        <v>3016</v>
      </c>
      <c r="G1700" s="170" t="s">
        <v>4</v>
      </c>
      <c r="H1700" s="32">
        <f>SUM(H1701:H1704)</f>
        <v>35.6</v>
      </c>
      <c r="I1700" s="32">
        <f t="shared" ref="I1700:N1700" si="379">SUM(I1701:I1704)</f>
        <v>0.5</v>
      </c>
      <c r="J1700" s="32">
        <f t="shared" si="379"/>
        <v>35.1</v>
      </c>
      <c r="K1700" s="32">
        <f t="shared" si="379"/>
        <v>0</v>
      </c>
      <c r="L1700" s="32">
        <f t="shared" si="379"/>
        <v>0</v>
      </c>
      <c r="M1700" s="32">
        <f t="shared" si="379"/>
        <v>0</v>
      </c>
      <c r="N1700" s="32">
        <f t="shared" si="379"/>
        <v>0</v>
      </c>
      <c r="O1700" s="189">
        <v>7918</v>
      </c>
      <c r="P1700" s="189" t="s">
        <v>3511</v>
      </c>
    </row>
    <row r="1701" spans="1:16" x14ac:dyDescent="0.25">
      <c r="A1701" s="190"/>
      <c r="B1701" s="189"/>
      <c r="C1701" s="189"/>
      <c r="D1701" s="189"/>
      <c r="E1701" s="189"/>
      <c r="F1701" s="189"/>
      <c r="G1701" s="170" t="s">
        <v>259</v>
      </c>
      <c r="H1701" s="32">
        <f t="shared" si="377"/>
        <v>34.700000000000003</v>
      </c>
      <c r="I1701" s="32">
        <v>0</v>
      </c>
      <c r="J1701" s="32">
        <v>34.700000000000003</v>
      </c>
      <c r="K1701" s="32">
        <v>0</v>
      </c>
      <c r="L1701" s="32">
        <v>0</v>
      </c>
      <c r="M1701" s="32">
        <v>0</v>
      </c>
      <c r="N1701" s="32">
        <v>0</v>
      </c>
      <c r="O1701" s="189"/>
      <c r="P1701" s="189"/>
    </row>
    <row r="1702" spans="1:16" ht="36" x14ac:dyDescent="0.25">
      <c r="A1702" s="190"/>
      <c r="B1702" s="189"/>
      <c r="C1702" s="189"/>
      <c r="D1702" s="189"/>
      <c r="E1702" s="189"/>
      <c r="F1702" s="189"/>
      <c r="G1702" s="170" t="s">
        <v>7</v>
      </c>
      <c r="H1702" s="32">
        <f t="shared" si="377"/>
        <v>0.4</v>
      </c>
      <c r="I1702" s="32">
        <v>0</v>
      </c>
      <c r="J1702" s="32">
        <v>0.4</v>
      </c>
      <c r="K1702" s="32">
        <v>0</v>
      </c>
      <c r="L1702" s="32">
        <v>0</v>
      </c>
      <c r="M1702" s="32">
        <v>0</v>
      </c>
      <c r="N1702" s="32">
        <v>0</v>
      </c>
      <c r="O1702" s="189"/>
      <c r="P1702" s="189"/>
    </row>
    <row r="1703" spans="1:16" x14ac:dyDescent="0.25">
      <c r="A1703" s="190"/>
      <c r="B1703" s="189"/>
      <c r="C1703" s="189"/>
      <c r="D1703" s="189"/>
      <c r="E1703" s="189"/>
      <c r="F1703" s="189"/>
      <c r="G1703" s="170" t="s">
        <v>8</v>
      </c>
      <c r="H1703" s="32">
        <f t="shared" si="377"/>
        <v>0.5</v>
      </c>
      <c r="I1703" s="32">
        <v>0.5</v>
      </c>
      <c r="J1703" s="32">
        <v>0</v>
      </c>
      <c r="K1703" s="32">
        <v>0</v>
      </c>
      <c r="L1703" s="32">
        <v>0</v>
      </c>
      <c r="M1703" s="32">
        <v>0</v>
      </c>
      <c r="N1703" s="32">
        <v>0</v>
      </c>
      <c r="O1703" s="189"/>
      <c r="P1703" s="189"/>
    </row>
    <row r="1704" spans="1:16" ht="24" x14ac:dyDescent="0.25">
      <c r="A1704" s="190"/>
      <c r="B1704" s="189"/>
      <c r="C1704" s="189"/>
      <c r="D1704" s="189"/>
      <c r="E1704" s="189"/>
      <c r="F1704" s="189"/>
      <c r="G1704" s="170" t="s">
        <v>9</v>
      </c>
      <c r="H1704" s="32">
        <f t="shared" si="377"/>
        <v>0</v>
      </c>
      <c r="I1704" s="32">
        <v>0</v>
      </c>
      <c r="J1704" s="32">
        <v>0</v>
      </c>
      <c r="K1704" s="32">
        <v>0</v>
      </c>
      <c r="L1704" s="32">
        <v>0</v>
      </c>
      <c r="M1704" s="32">
        <v>0</v>
      </c>
      <c r="N1704" s="32">
        <v>0</v>
      </c>
      <c r="O1704" s="189"/>
      <c r="P1704" s="189"/>
    </row>
    <row r="1705" spans="1:16" ht="48" customHeight="1" x14ac:dyDescent="0.25">
      <c r="A1705" s="190" t="s">
        <v>3512</v>
      </c>
      <c r="B1705" s="189" t="s">
        <v>3446</v>
      </c>
      <c r="C1705" s="189" t="s">
        <v>215</v>
      </c>
      <c r="D1705" s="189">
        <v>2025</v>
      </c>
      <c r="E1705" s="189" t="s">
        <v>3513</v>
      </c>
      <c r="F1705" s="189" t="s">
        <v>217</v>
      </c>
      <c r="G1705" s="170" t="s">
        <v>4</v>
      </c>
      <c r="H1705" s="32">
        <f>SUM(H1706:H1709)</f>
        <v>10</v>
      </c>
      <c r="I1705" s="32">
        <f t="shared" ref="I1705:N1705" si="380">SUM(I1706:I1709)</f>
        <v>10</v>
      </c>
      <c r="J1705" s="32">
        <f t="shared" si="380"/>
        <v>0</v>
      </c>
      <c r="K1705" s="32">
        <f t="shared" si="380"/>
        <v>0</v>
      </c>
      <c r="L1705" s="32">
        <f t="shared" si="380"/>
        <v>0</v>
      </c>
      <c r="M1705" s="32">
        <f t="shared" si="380"/>
        <v>0</v>
      </c>
      <c r="N1705" s="32">
        <f t="shared" si="380"/>
        <v>0</v>
      </c>
      <c r="O1705" s="189">
        <v>980</v>
      </c>
      <c r="P1705" s="189" t="s">
        <v>3514</v>
      </c>
    </row>
    <row r="1706" spans="1:16" x14ac:dyDescent="0.25">
      <c r="A1706" s="190"/>
      <c r="B1706" s="189"/>
      <c r="C1706" s="189"/>
      <c r="D1706" s="189"/>
      <c r="E1706" s="189"/>
      <c r="F1706" s="189"/>
      <c r="G1706" s="170" t="s">
        <v>259</v>
      </c>
      <c r="H1706" s="32">
        <f t="shared" si="377"/>
        <v>0</v>
      </c>
      <c r="I1706" s="32">
        <v>0</v>
      </c>
      <c r="J1706" s="32">
        <v>0</v>
      </c>
      <c r="K1706" s="32">
        <v>0</v>
      </c>
      <c r="L1706" s="32">
        <v>0</v>
      </c>
      <c r="M1706" s="32">
        <v>0</v>
      </c>
      <c r="N1706" s="32">
        <v>0</v>
      </c>
      <c r="O1706" s="189"/>
      <c r="P1706" s="189"/>
    </row>
    <row r="1707" spans="1:16" ht="36" x14ac:dyDescent="0.25">
      <c r="A1707" s="190"/>
      <c r="B1707" s="189"/>
      <c r="C1707" s="189"/>
      <c r="D1707" s="189"/>
      <c r="E1707" s="189"/>
      <c r="F1707" s="189"/>
      <c r="G1707" s="170" t="s">
        <v>7</v>
      </c>
      <c r="H1707" s="32">
        <f t="shared" si="377"/>
        <v>9.6</v>
      </c>
      <c r="I1707" s="32">
        <v>9.6</v>
      </c>
      <c r="J1707" s="32">
        <v>0</v>
      </c>
      <c r="K1707" s="32">
        <v>0</v>
      </c>
      <c r="L1707" s="32">
        <v>0</v>
      </c>
      <c r="M1707" s="32">
        <v>0</v>
      </c>
      <c r="N1707" s="32">
        <v>0</v>
      </c>
      <c r="O1707" s="189"/>
      <c r="P1707" s="189"/>
    </row>
    <row r="1708" spans="1:16" x14ac:dyDescent="0.25">
      <c r="A1708" s="190"/>
      <c r="B1708" s="189"/>
      <c r="C1708" s="189"/>
      <c r="D1708" s="189"/>
      <c r="E1708" s="189"/>
      <c r="F1708" s="189"/>
      <c r="G1708" s="170" t="s">
        <v>8</v>
      </c>
      <c r="H1708" s="32">
        <f t="shared" si="377"/>
        <v>0.4</v>
      </c>
      <c r="I1708" s="32">
        <v>0.4</v>
      </c>
      <c r="J1708" s="32">
        <v>0</v>
      </c>
      <c r="K1708" s="32">
        <v>0</v>
      </c>
      <c r="L1708" s="32">
        <v>0</v>
      </c>
      <c r="M1708" s="32">
        <v>0</v>
      </c>
      <c r="N1708" s="32">
        <v>0</v>
      </c>
      <c r="O1708" s="189"/>
      <c r="P1708" s="189"/>
    </row>
    <row r="1709" spans="1:16" ht="24" x14ac:dyDescent="0.25">
      <c r="A1709" s="190"/>
      <c r="B1709" s="189"/>
      <c r="C1709" s="189"/>
      <c r="D1709" s="189"/>
      <c r="E1709" s="189"/>
      <c r="F1709" s="189"/>
      <c r="G1709" s="170" t="s">
        <v>9</v>
      </c>
      <c r="H1709" s="32">
        <f t="shared" si="377"/>
        <v>0</v>
      </c>
      <c r="I1709" s="32">
        <v>0</v>
      </c>
      <c r="J1709" s="32">
        <v>0</v>
      </c>
      <c r="K1709" s="32">
        <v>0</v>
      </c>
      <c r="L1709" s="32">
        <v>0</v>
      </c>
      <c r="M1709" s="32">
        <v>0</v>
      </c>
      <c r="N1709" s="32">
        <v>0</v>
      </c>
      <c r="O1709" s="189"/>
      <c r="P1709" s="189"/>
    </row>
    <row r="1710" spans="1:16" ht="36" customHeight="1" x14ac:dyDescent="0.25">
      <c r="A1710" s="190" t="s">
        <v>3515</v>
      </c>
      <c r="B1710" s="189" t="s">
        <v>3446</v>
      </c>
      <c r="C1710" s="189" t="s">
        <v>215</v>
      </c>
      <c r="D1710" s="189">
        <v>2030</v>
      </c>
      <c r="E1710" s="189" t="s">
        <v>3516</v>
      </c>
      <c r="F1710" s="205" t="s">
        <v>4174</v>
      </c>
      <c r="G1710" s="134" t="s">
        <v>4</v>
      </c>
      <c r="H1710" s="32">
        <f>SUM(H1711:H1714)</f>
        <v>50</v>
      </c>
      <c r="I1710" s="32">
        <f t="shared" ref="I1710:N1710" si="381">SUM(I1711:I1714)</f>
        <v>0</v>
      </c>
      <c r="J1710" s="32">
        <f t="shared" si="381"/>
        <v>0</v>
      </c>
      <c r="K1710" s="32">
        <f t="shared" si="381"/>
        <v>0</v>
      </c>
      <c r="L1710" s="32">
        <f t="shared" si="381"/>
        <v>0</v>
      </c>
      <c r="M1710" s="32">
        <f t="shared" si="381"/>
        <v>0</v>
      </c>
      <c r="N1710" s="32">
        <f t="shared" si="381"/>
        <v>50</v>
      </c>
      <c r="O1710" s="189">
        <v>7918</v>
      </c>
      <c r="P1710" s="205" t="s">
        <v>4175</v>
      </c>
    </row>
    <row r="1711" spans="1:16" x14ac:dyDescent="0.25">
      <c r="A1711" s="190"/>
      <c r="B1711" s="189"/>
      <c r="C1711" s="189"/>
      <c r="D1711" s="189"/>
      <c r="E1711" s="189"/>
      <c r="F1711" s="206"/>
      <c r="G1711" s="170" t="s">
        <v>259</v>
      </c>
      <c r="H1711" s="32">
        <f t="shared" si="377"/>
        <v>49.5</v>
      </c>
      <c r="I1711" s="32">
        <v>0</v>
      </c>
      <c r="J1711" s="32">
        <v>0</v>
      </c>
      <c r="K1711" s="32">
        <v>0</v>
      </c>
      <c r="L1711" s="32">
        <v>0</v>
      </c>
      <c r="M1711" s="32">
        <v>0</v>
      </c>
      <c r="N1711" s="32">
        <v>49.5</v>
      </c>
      <c r="O1711" s="189"/>
      <c r="P1711" s="206"/>
    </row>
    <row r="1712" spans="1:16" ht="36" x14ac:dyDescent="0.25">
      <c r="A1712" s="190"/>
      <c r="B1712" s="189"/>
      <c r="C1712" s="189"/>
      <c r="D1712" s="189"/>
      <c r="E1712" s="189"/>
      <c r="F1712" s="206"/>
      <c r="G1712" s="170" t="s">
        <v>7</v>
      </c>
      <c r="H1712" s="32">
        <f t="shared" si="377"/>
        <v>0.5</v>
      </c>
      <c r="I1712" s="32">
        <v>0</v>
      </c>
      <c r="J1712" s="32">
        <v>0</v>
      </c>
      <c r="K1712" s="32">
        <v>0</v>
      </c>
      <c r="L1712" s="32">
        <v>0</v>
      </c>
      <c r="M1712" s="32">
        <v>0</v>
      </c>
      <c r="N1712" s="32">
        <v>0.5</v>
      </c>
      <c r="O1712" s="189"/>
      <c r="P1712" s="206"/>
    </row>
    <row r="1713" spans="1:16" x14ac:dyDescent="0.25">
      <c r="A1713" s="190"/>
      <c r="B1713" s="189"/>
      <c r="C1713" s="189"/>
      <c r="D1713" s="189"/>
      <c r="E1713" s="189"/>
      <c r="F1713" s="206"/>
      <c r="G1713" s="170" t="s">
        <v>8</v>
      </c>
      <c r="H1713" s="32">
        <f t="shared" si="377"/>
        <v>0</v>
      </c>
      <c r="I1713" s="32">
        <v>0</v>
      </c>
      <c r="J1713" s="32">
        <v>0</v>
      </c>
      <c r="K1713" s="32">
        <v>0</v>
      </c>
      <c r="L1713" s="32">
        <v>0</v>
      </c>
      <c r="M1713" s="32">
        <v>0</v>
      </c>
      <c r="N1713" s="32">
        <v>0</v>
      </c>
      <c r="O1713" s="189"/>
      <c r="P1713" s="206"/>
    </row>
    <row r="1714" spans="1:16" ht="24" x14ac:dyDescent="0.25">
      <c r="A1714" s="190"/>
      <c r="B1714" s="189"/>
      <c r="C1714" s="189"/>
      <c r="D1714" s="189"/>
      <c r="E1714" s="189"/>
      <c r="F1714" s="207"/>
      <c r="G1714" s="170" t="s">
        <v>9</v>
      </c>
      <c r="H1714" s="32">
        <f t="shared" si="377"/>
        <v>0</v>
      </c>
      <c r="I1714" s="32">
        <v>0</v>
      </c>
      <c r="J1714" s="32">
        <v>0</v>
      </c>
      <c r="K1714" s="32">
        <v>0</v>
      </c>
      <c r="L1714" s="32">
        <v>0</v>
      </c>
      <c r="M1714" s="32">
        <v>0</v>
      </c>
      <c r="N1714" s="32">
        <v>0</v>
      </c>
      <c r="O1714" s="189"/>
      <c r="P1714" s="207"/>
    </row>
    <row r="1715" spans="1:16" ht="36" customHeight="1" x14ac:dyDescent="0.25">
      <c r="A1715" s="190" t="s">
        <v>3517</v>
      </c>
      <c r="B1715" s="189" t="s">
        <v>3446</v>
      </c>
      <c r="C1715" s="189" t="s">
        <v>215</v>
      </c>
      <c r="D1715" s="189" t="s">
        <v>3518</v>
      </c>
      <c r="E1715" s="189" t="s">
        <v>3519</v>
      </c>
      <c r="F1715" s="189" t="s">
        <v>3016</v>
      </c>
      <c r="G1715" s="170" t="s">
        <v>4</v>
      </c>
      <c r="H1715" s="32">
        <f>SUM(H1716:H1719)</f>
        <v>30.6</v>
      </c>
      <c r="I1715" s="32">
        <f t="shared" ref="I1715:N1715" si="382">SUM(I1716:I1719)</f>
        <v>0</v>
      </c>
      <c r="J1715" s="32">
        <f t="shared" si="382"/>
        <v>0.6</v>
      </c>
      <c r="K1715" s="32">
        <f t="shared" si="382"/>
        <v>30</v>
      </c>
      <c r="L1715" s="32">
        <f t="shared" si="382"/>
        <v>0</v>
      </c>
      <c r="M1715" s="32">
        <f t="shared" si="382"/>
        <v>0</v>
      </c>
      <c r="N1715" s="32">
        <f t="shared" si="382"/>
        <v>0</v>
      </c>
      <c r="O1715" s="189">
        <v>812</v>
      </c>
      <c r="P1715" s="189" t="s">
        <v>3520</v>
      </c>
    </row>
    <row r="1716" spans="1:16" x14ac:dyDescent="0.25">
      <c r="A1716" s="190"/>
      <c r="B1716" s="189"/>
      <c r="C1716" s="189"/>
      <c r="D1716" s="189"/>
      <c r="E1716" s="189"/>
      <c r="F1716" s="189"/>
      <c r="G1716" s="170" t="s">
        <v>259</v>
      </c>
      <c r="H1716" s="32">
        <f t="shared" si="377"/>
        <v>29.7</v>
      </c>
      <c r="I1716" s="32">
        <v>0</v>
      </c>
      <c r="J1716" s="32">
        <v>0</v>
      </c>
      <c r="K1716" s="32">
        <v>29.7</v>
      </c>
      <c r="L1716" s="32">
        <v>0</v>
      </c>
      <c r="M1716" s="32">
        <v>0</v>
      </c>
      <c r="N1716" s="32">
        <v>0</v>
      </c>
      <c r="O1716" s="189"/>
      <c r="P1716" s="189"/>
    </row>
    <row r="1717" spans="1:16" ht="36" x14ac:dyDescent="0.25">
      <c r="A1717" s="190"/>
      <c r="B1717" s="189"/>
      <c r="C1717" s="189"/>
      <c r="D1717" s="189"/>
      <c r="E1717" s="189"/>
      <c r="F1717" s="189"/>
      <c r="G1717" s="170" t="s">
        <v>7</v>
      </c>
      <c r="H1717" s="32">
        <f t="shared" si="377"/>
        <v>0.3</v>
      </c>
      <c r="I1717" s="32">
        <v>0</v>
      </c>
      <c r="J1717" s="32">
        <v>0</v>
      </c>
      <c r="K1717" s="32">
        <v>0.3</v>
      </c>
      <c r="L1717" s="32">
        <v>0</v>
      </c>
      <c r="M1717" s="32">
        <v>0</v>
      </c>
      <c r="N1717" s="32">
        <v>0</v>
      </c>
      <c r="O1717" s="189"/>
      <c r="P1717" s="189"/>
    </row>
    <row r="1718" spans="1:16" x14ac:dyDescent="0.25">
      <c r="A1718" s="190"/>
      <c r="B1718" s="189"/>
      <c r="C1718" s="189"/>
      <c r="D1718" s="189"/>
      <c r="E1718" s="189"/>
      <c r="F1718" s="189"/>
      <c r="G1718" s="170" t="s">
        <v>8</v>
      </c>
      <c r="H1718" s="32">
        <f t="shared" si="377"/>
        <v>0.6</v>
      </c>
      <c r="I1718" s="32">
        <v>0</v>
      </c>
      <c r="J1718" s="32">
        <v>0.6</v>
      </c>
      <c r="K1718" s="32">
        <v>0</v>
      </c>
      <c r="L1718" s="32">
        <v>0</v>
      </c>
      <c r="M1718" s="32">
        <v>0</v>
      </c>
      <c r="N1718" s="32">
        <v>0</v>
      </c>
      <c r="O1718" s="189"/>
      <c r="P1718" s="189"/>
    </row>
    <row r="1719" spans="1:16" ht="24" x14ac:dyDescent="0.25">
      <c r="A1719" s="190"/>
      <c r="B1719" s="189"/>
      <c r="C1719" s="189"/>
      <c r="D1719" s="189"/>
      <c r="E1719" s="189"/>
      <c r="F1719" s="189"/>
      <c r="G1719" s="170" t="s">
        <v>9</v>
      </c>
      <c r="H1719" s="32">
        <f t="shared" si="377"/>
        <v>0</v>
      </c>
      <c r="I1719" s="32">
        <v>0</v>
      </c>
      <c r="J1719" s="32">
        <v>0</v>
      </c>
      <c r="K1719" s="32">
        <v>0</v>
      </c>
      <c r="L1719" s="32">
        <v>0</v>
      </c>
      <c r="M1719" s="32">
        <v>0</v>
      </c>
      <c r="N1719" s="32">
        <v>0</v>
      </c>
      <c r="O1719" s="189"/>
      <c r="P1719" s="189"/>
    </row>
    <row r="1720" spans="1:16" ht="36" customHeight="1" x14ac:dyDescent="0.25">
      <c r="A1720" s="190" t="s">
        <v>3521</v>
      </c>
      <c r="B1720" s="189" t="s">
        <v>3446</v>
      </c>
      <c r="C1720" s="189" t="s">
        <v>215</v>
      </c>
      <c r="D1720" s="189" t="s">
        <v>3522</v>
      </c>
      <c r="E1720" s="189" t="s">
        <v>3523</v>
      </c>
      <c r="F1720" s="189" t="s">
        <v>3016</v>
      </c>
      <c r="G1720" s="170" t="s">
        <v>4</v>
      </c>
      <c r="H1720" s="32">
        <f>SUM(H1721:H1724)</f>
        <v>30.6</v>
      </c>
      <c r="I1720" s="32">
        <f t="shared" ref="I1720:N1720" si="383">SUM(I1721:I1724)</f>
        <v>0</v>
      </c>
      <c r="J1720" s="32">
        <f t="shared" si="383"/>
        <v>0</v>
      </c>
      <c r="K1720" s="32">
        <f t="shared" si="383"/>
        <v>0.6</v>
      </c>
      <c r="L1720" s="32">
        <f t="shared" si="383"/>
        <v>30</v>
      </c>
      <c r="M1720" s="32">
        <f t="shared" si="383"/>
        <v>0</v>
      </c>
      <c r="N1720" s="32">
        <f t="shared" si="383"/>
        <v>0</v>
      </c>
      <c r="O1720" s="189">
        <v>590</v>
      </c>
      <c r="P1720" s="189" t="s">
        <v>3524</v>
      </c>
    </row>
    <row r="1721" spans="1:16" x14ac:dyDescent="0.25">
      <c r="A1721" s="190"/>
      <c r="B1721" s="189"/>
      <c r="C1721" s="189"/>
      <c r="D1721" s="189"/>
      <c r="E1721" s="189"/>
      <c r="F1721" s="189"/>
      <c r="G1721" s="170" t="s">
        <v>259</v>
      </c>
      <c r="H1721" s="32">
        <f t="shared" si="377"/>
        <v>29.7</v>
      </c>
      <c r="I1721" s="32">
        <v>0</v>
      </c>
      <c r="J1721" s="32">
        <v>0</v>
      </c>
      <c r="K1721" s="32">
        <v>0</v>
      </c>
      <c r="L1721" s="32">
        <v>29.7</v>
      </c>
      <c r="M1721" s="32">
        <v>0</v>
      </c>
      <c r="N1721" s="32">
        <v>0</v>
      </c>
      <c r="O1721" s="189"/>
      <c r="P1721" s="189"/>
    </row>
    <row r="1722" spans="1:16" ht="36" x14ac:dyDescent="0.25">
      <c r="A1722" s="190"/>
      <c r="B1722" s="189"/>
      <c r="C1722" s="189"/>
      <c r="D1722" s="189"/>
      <c r="E1722" s="189"/>
      <c r="F1722" s="189"/>
      <c r="G1722" s="170" t="s">
        <v>7</v>
      </c>
      <c r="H1722" s="32">
        <f t="shared" si="377"/>
        <v>0.3</v>
      </c>
      <c r="I1722" s="32">
        <v>0</v>
      </c>
      <c r="J1722" s="32">
        <v>0</v>
      </c>
      <c r="K1722" s="32">
        <v>0</v>
      </c>
      <c r="L1722" s="32">
        <v>0.3</v>
      </c>
      <c r="M1722" s="32">
        <v>0</v>
      </c>
      <c r="N1722" s="32">
        <v>0</v>
      </c>
      <c r="O1722" s="189"/>
      <c r="P1722" s="189"/>
    </row>
    <row r="1723" spans="1:16" x14ac:dyDescent="0.25">
      <c r="A1723" s="190"/>
      <c r="B1723" s="189"/>
      <c r="C1723" s="189"/>
      <c r="D1723" s="189"/>
      <c r="E1723" s="189"/>
      <c r="F1723" s="189"/>
      <c r="G1723" s="170" t="s">
        <v>8</v>
      </c>
      <c r="H1723" s="32">
        <f t="shared" si="377"/>
        <v>0.6</v>
      </c>
      <c r="I1723" s="32">
        <v>0</v>
      </c>
      <c r="J1723" s="32">
        <v>0</v>
      </c>
      <c r="K1723" s="32">
        <v>0.6</v>
      </c>
      <c r="L1723" s="32">
        <v>0</v>
      </c>
      <c r="M1723" s="32">
        <v>0</v>
      </c>
      <c r="N1723" s="32">
        <v>0</v>
      </c>
      <c r="O1723" s="189"/>
      <c r="P1723" s="189"/>
    </row>
    <row r="1724" spans="1:16" ht="24" x14ac:dyDescent="0.25">
      <c r="A1724" s="190"/>
      <c r="B1724" s="189"/>
      <c r="C1724" s="189"/>
      <c r="D1724" s="189"/>
      <c r="E1724" s="189"/>
      <c r="F1724" s="189"/>
      <c r="G1724" s="170" t="s">
        <v>9</v>
      </c>
      <c r="H1724" s="32">
        <f t="shared" si="377"/>
        <v>0</v>
      </c>
      <c r="I1724" s="32">
        <v>0</v>
      </c>
      <c r="J1724" s="32">
        <v>0</v>
      </c>
      <c r="K1724" s="32">
        <v>0</v>
      </c>
      <c r="L1724" s="32">
        <v>0</v>
      </c>
      <c r="M1724" s="32">
        <v>0</v>
      </c>
      <c r="N1724" s="32">
        <v>0</v>
      </c>
      <c r="O1724" s="189"/>
      <c r="P1724" s="189"/>
    </row>
    <row r="1725" spans="1:16" ht="36" customHeight="1" x14ac:dyDescent="0.25">
      <c r="A1725" s="190" t="s">
        <v>3525</v>
      </c>
      <c r="B1725" s="189" t="s">
        <v>3446</v>
      </c>
      <c r="C1725" s="189" t="s">
        <v>215</v>
      </c>
      <c r="D1725" s="189" t="s">
        <v>3526</v>
      </c>
      <c r="E1725" s="189" t="s">
        <v>3527</v>
      </c>
      <c r="F1725" s="189" t="s">
        <v>3016</v>
      </c>
      <c r="G1725" s="170" t="s">
        <v>4</v>
      </c>
      <c r="H1725" s="32">
        <f>SUM(H1726:H1729)</f>
        <v>20.6</v>
      </c>
      <c r="I1725" s="32">
        <f t="shared" ref="I1725:N1725" si="384">SUM(I1726:I1729)</f>
        <v>0.6</v>
      </c>
      <c r="J1725" s="32">
        <f t="shared" si="384"/>
        <v>20</v>
      </c>
      <c r="K1725" s="32">
        <f t="shared" si="384"/>
        <v>0</v>
      </c>
      <c r="L1725" s="32">
        <f t="shared" si="384"/>
        <v>0</v>
      </c>
      <c r="M1725" s="32">
        <f t="shared" si="384"/>
        <v>0</v>
      </c>
      <c r="N1725" s="32">
        <f t="shared" si="384"/>
        <v>0</v>
      </c>
      <c r="O1725" s="189">
        <v>7918</v>
      </c>
      <c r="P1725" s="205" t="s">
        <v>4176</v>
      </c>
    </row>
    <row r="1726" spans="1:16" x14ac:dyDescent="0.25">
      <c r="A1726" s="190"/>
      <c r="B1726" s="189"/>
      <c r="C1726" s="189"/>
      <c r="D1726" s="189"/>
      <c r="E1726" s="189"/>
      <c r="F1726" s="189"/>
      <c r="G1726" s="170" t="s">
        <v>259</v>
      </c>
      <c r="H1726" s="32">
        <f t="shared" si="377"/>
        <v>19.8</v>
      </c>
      <c r="I1726" s="32">
        <v>0</v>
      </c>
      <c r="J1726" s="32">
        <v>19.8</v>
      </c>
      <c r="K1726" s="32">
        <v>0</v>
      </c>
      <c r="L1726" s="32">
        <v>0</v>
      </c>
      <c r="M1726" s="32">
        <v>0</v>
      </c>
      <c r="N1726" s="32">
        <v>0</v>
      </c>
      <c r="O1726" s="189"/>
      <c r="P1726" s="206"/>
    </row>
    <row r="1727" spans="1:16" ht="36" x14ac:dyDescent="0.25">
      <c r="A1727" s="190"/>
      <c r="B1727" s="189"/>
      <c r="C1727" s="189"/>
      <c r="D1727" s="189"/>
      <c r="E1727" s="189"/>
      <c r="F1727" s="189"/>
      <c r="G1727" s="170" t="s">
        <v>7</v>
      </c>
      <c r="H1727" s="32">
        <f t="shared" si="377"/>
        <v>0.2</v>
      </c>
      <c r="I1727" s="32">
        <v>0</v>
      </c>
      <c r="J1727" s="32">
        <v>0.2</v>
      </c>
      <c r="K1727" s="32">
        <v>0</v>
      </c>
      <c r="L1727" s="32">
        <v>0</v>
      </c>
      <c r="M1727" s="32">
        <v>0</v>
      </c>
      <c r="N1727" s="32">
        <v>0</v>
      </c>
      <c r="O1727" s="189"/>
      <c r="P1727" s="206"/>
    </row>
    <row r="1728" spans="1:16" x14ac:dyDescent="0.25">
      <c r="A1728" s="190"/>
      <c r="B1728" s="189"/>
      <c r="C1728" s="189"/>
      <c r="D1728" s="189"/>
      <c r="E1728" s="189"/>
      <c r="F1728" s="189"/>
      <c r="G1728" s="170" t="s">
        <v>8</v>
      </c>
      <c r="H1728" s="32">
        <f t="shared" si="377"/>
        <v>0.6</v>
      </c>
      <c r="I1728" s="32">
        <v>0.6</v>
      </c>
      <c r="J1728" s="32">
        <v>0</v>
      </c>
      <c r="K1728" s="32">
        <v>0</v>
      </c>
      <c r="L1728" s="32">
        <v>0</v>
      </c>
      <c r="M1728" s="32">
        <v>0</v>
      </c>
      <c r="N1728" s="32">
        <v>0</v>
      </c>
      <c r="O1728" s="189"/>
      <c r="P1728" s="206"/>
    </row>
    <row r="1729" spans="1:16" ht="24" x14ac:dyDescent="0.25">
      <c r="A1729" s="190"/>
      <c r="B1729" s="189"/>
      <c r="C1729" s="189"/>
      <c r="D1729" s="189"/>
      <c r="E1729" s="189"/>
      <c r="F1729" s="189"/>
      <c r="G1729" s="170" t="s">
        <v>9</v>
      </c>
      <c r="H1729" s="32">
        <f t="shared" si="377"/>
        <v>0</v>
      </c>
      <c r="I1729" s="32">
        <v>0</v>
      </c>
      <c r="J1729" s="32">
        <v>0</v>
      </c>
      <c r="K1729" s="32">
        <v>0</v>
      </c>
      <c r="L1729" s="32">
        <v>0</v>
      </c>
      <c r="M1729" s="32">
        <v>0</v>
      </c>
      <c r="N1729" s="32">
        <v>0</v>
      </c>
      <c r="O1729" s="189"/>
      <c r="P1729" s="207"/>
    </row>
    <row r="1730" spans="1:16" ht="15.75" customHeight="1" x14ac:dyDescent="0.25">
      <c r="A1730" s="190" t="s">
        <v>3528</v>
      </c>
      <c r="B1730" s="189" t="s">
        <v>3446</v>
      </c>
      <c r="C1730" s="189" t="s">
        <v>215</v>
      </c>
      <c r="D1730" s="189" t="s">
        <v>3529</v>
      </c>
      <c r="E1730" s="189" t="s">
        <v>3530</v>
      </c>
      <c r="F1730" s="189" t="s">
        <v>3531</v>
      </c>
      <c r="G1730" s="170" t="s">
        <v>4</v>
      </c>
      <c r="H1730" s="32">
        <f>SUM(H1731:H1734)</f>
        <v>30.6</v>
      </c>
      <c r="I1730" s="32">
        <f t="shared" ref="I1730:N1730" si="385">SUM(I1731:I1734)</f>
        <v>0</v>
      </c>
      <c r="J1730" s="32">
        <f t="shared" si="385"/>
        <v>0</v>
      </c>
      <c r="K1730" s="32">
        <f t="shared" si="385"/>
        <v>0</v>
      </c>
      <c r="L1730" s="32">
        <f t="shared" si="385"/>
        <v>0.6</v>
      </c>
      <c r="M1730" s="32">
        <f t="shared" si="385"/>
        <v>30</v>
      </c>
      <c r="N1730" s="32">
        <f t="shared" si="385"/>
        <v>0</v>
      </c>
      <c r="O1730" s="189">
        <v>1002</v>
      </c>
      <c r="P1730" s="205" t="s">
        <v>4177</v>
      </c>
    </row>
    <row r="1731" spans="1:16" x14ac:dyDescent="0.25">
      <c r="A1731" s="190"/>
      <c r="B1731" s="189"/>
      <c r="C1731" s="189"/>
      <c r="D1731" s="189"/>
      <c r="E1731" s="189"/>
      <c r="F1731" s="189"/>
      <c r="G1731" s="170" t="s">
        <v>259</v>
      </c>
      <c r="H1731" s="32">
        <f t="shared" si="377"/>
        <v>29.7</v>
      </c>
      <c r="I1731" s="32">
        <v>0</v>
      </c>
      <c r="J1731" s="32">
        <v>0</v>
      </c>
      <c r="K1731" s="32">
        <v>0</v>
      </c>
      <c r="L1731" s="32">
        <v>0</v>
      </c>
      <c r="M1731" s="32">
        <v>29.7</v>
      </c>
      <c r="N1731" s="32">
        <v>0</v>
      </c>
      <c r="O1731" s="189"/>
      <c r="P1731" s="206"/>
    </row>
    <row r="1732" spans="1:16" ht="36" x14ac:dyDescent="0.25">
      <c r="A1732" s="190"/>
      <c r="B1732" s="189"/>
      <c r="C1732" s="189"/>
      <c r="D1732" s="189"/>
      <c r="E1732" s="189"/>
      <c r="F1732" s="189"/>
      <c r="G1732" s="170" t="s">
        <v>7</v>
      </c>
      <c r="H1732" s="32">
        <f t="shared" si="377"/>
        <v>0.3</v>
      </c>
      <c r="I1732" s="32">
        <v>0</v>
      </c>
      <c r="J1732" s="32">
        <v>0</v>
      </c>
      <c r="K1732" s="32">
        <v>0</v>
      </c>
      <c r="L1732" s="32">
        <v>0</v>
      </c>
      <c r="M1732" s="32">
        <v>0.3</v>
      </c>
      <c r="N1732" s="32">
        <v>0</v>
      </c>
      <c r="O1732" s="189"/>
      <c r="P1732" s="206"/>
    </row>
    <row r="1733" spans="1:16" x14ac:dyDescent="0.25">
      <c r="A1733" s="190"/>
      <c r="B1733" s="189"/>
      <c r="C1733" s="189"/>
      <c r="D1733" s="189"/>
      <c r="E1733" s="189"/>
      <c r="F1733" s="189"/>
      <c r="G1733" s="170" t="s">
        <v>8</v>
      </c>
      <c r="H1733" s="32">
        <f t="shared" si="377"/>
        <v>0.6</v>
      </c>
      <c r="I1733" s="32">
        <v>0</v>
      </c>
      <c r="J1733" s="32">
        <v>0</v>
      </c>
      <c r="K1733" s="32">
        <v>0</v>
      </c>
      <c r="L1733" s="32">
        <v>0.6</v>
      </c>
      <c r="M1733" s="32">
        <v>0</v>
      </c>
      <c r="N1733" s="32">
        <v>0</v>
      </c>
      <c r="O1733" s="189"/>
      <c r="P1733" s="206"/>
    </row>
    <row r="1734" spans="1:16" ht="24" x14ac:dyDescent="0.25">
      <c r="A1734" s="190"/>
      <c r="B1734" s="189"/>
      <c r="C1734" s="189"/>
      <c r="D1734" s="189"/>
      <c r="E1734" s="189"/>
      <c r="F1734" s="189"/>
      <c r="G1734" s="170" t="s">
        <v>9</v>
      </c>
      <c r="H1734" s="32">
        <f t="shared" si="377"/>
        <v>0</v>
      </c>
      <c r="I1734" s="32">
        <v>0</v>
      </c>
      <c r="J1734" s="32">
        <v>0</v>
      </c>
      <c r="K1734" s="32">
        <v>0</v>
      </c>
      <c r="L1734" s="32">
        <v>0</v>
      </c>
      <c r="M1734" s="32">
        <v>0</v>
      </c>
      <c r="N1734" s="32">
        <v>0</v>
      </c>
      <c r="O1734" s="189"/>
      <c r="P1734" s="207"/>
    </row>
    <row r="1735" spans="1:16" ht="36" customHeight="1" x14ac:dyDescent="0.25">
      <c r="A1735" s="190" t="s">
        <v>3532</v>
      </c>
      <c r="B1735" s="189" t="s">
        <v>3446</v>
      </c>
      <c r="C1735" s="189" t="s">
        <v>215</v>
      </c>
      <c r="D1735" s="189">
        <v>2027</v>
      </c>
      <c r="E1735" s="189" t="s">
        <v>3513</v>
      </c>
      <c r="F1735" s="189" t="s">
        <v>217</v>
      </c>
      <c r="G1735" s="170" t="s">
        <v>4</v>
      </c>
      <c r="H1735" s="32">
        <f>SUM(H1736:H1739)</f>
        <v>10</v>
      </c>
      <c r="I1735" s="32">
        <f t="shared" ref="I1735:N1735" si="386">SUM(I1736:I1739)</f>
        <v>0</v>
      </c>
      <c r="J1735" s="32">
        <f t="shared" si="386"/>
        <v>0</v>
      </c>
      <c r="K1735" s="32">
        <f t="shared" si="386"/>
        <v>10</v>
      </c>
      <c r="L1735" s="32">
        <f t="shared" si="386"/>
        <v>0</v>
      </c>
      <c r="M1735" s="32">
        <f t="shared" si="386"/>
        <v>0</v>
      </c>
      <c r="N1735" s="32">
        <f t="shared" si="386"/>
        <v>0</v>
      </c>
      <c r="O1735" s="189">
        <v>942</v>
      </c>
      <c r="P1735" s="189" t="s">
        <v>3533</v>
      </c>
    </row>
    <row r="1736" spans="1:16" x14ac:dyDescent="0.25">
      <c r="A1736" s="190"/>
      <c r="B1736" s="189"/>
      <c r="C1736" s="189"/>
      <c r="D1736" s="189"/>
      <c r="E1736" s="189"/>
      <c r="F1736" s="189"/>
      <c r="G1736" s="170" t="s">
        <v>259</v>
      </c>
      <c r="H1736" s="32">
        <f t="shared" si="377"/>
        <v>0</v>
      </c>
      <c r="I1736" s="32">
        <v>0</v>
      </c>
      <c r="J1736" s="32">
        <v>0</v>
      </c>
      <c r="K1736" s="32">
        <v>0</v>
      </c>
      <c r="L1736" s="32">
        <v>0</v>
      </c>
      <c r="M1736" s="32">
        <v>0</v>
      </c>
      <c r="N1736" s="32">
        <v>0</v>
      </c>
      <c r="O1736" s="189"/>
      <c r="P1736" s="189"/>
    </row>
    <row r="1737" spans="1:16" ht="36" x14ac:dyDescent="0.25">
      <c r="A1737" s="190"/>
      <c r="B1737" s="189"/>
      <c r="C1737" s="189"/>
      <c r="D1737" s="189"/>
      <c r="E1737" s="189"/>
      <c r="F1737" s="189"/>
      <c r="G1737" s="170" t="s">
        <v>7</v>
      </c>
      <c r="H1737" s="32">
        <f t="shared" si="377"/>
        <v>9.6</v>
      </c>
      <c r="I1737" s="32">
        <v>0</v>
      </c>
      <c r="J1737" s="32">
        <v>0</v>
      </c>
      <c r="K1737" s="32">
        <v>9.6</v>
      </c>
      <c r="L1737" s="32">
        <v>0</v>
      </c>
      <c r="M1737" s="32">
        <v>0</v>
      </c>
      <c r="N1737" s="32">
        <v>0</v>
      </c>
      <c r="O1737" s="189"/>
      <c r="P1737" s="189"/>
    </row>
    <row r="1738" spans="1:16" x14ac:dyDescent="0.25">
      <c r="A1738" s="190"/>
      <c r="B1738" s="189"/>
      <c r="C1738" s="189"/>
      <c r="D1738" s="189"/>
      <c r="E1738" s="189"/>
      <c r="F1738" s="189"/>
      <c r="G1738" s="170" t="s">
        <v>8</v>
      </c>
      <c r="H1738" s="32">
        <f t="shared" si="377"/>
        <v>0.4</v>
      </c>
      <c r="I1738" s="32">
        <v>0</v>
      </c>
      <c r="J1738" s="32">
        <v>0</v>
      </c>
      <c r="K1738" s="32">
        <v>0.4</v>
      </c>
      <c r="L1738" s="32">
        <v>0</v>
      </c>
      <c r="M1738" s="32">
        <v>0</v>
      </c>
      <c r="N1738" s="32">
        <v>0</v>
      </c>
      <c r="O1738" s="189"/>
      <c r="P1738" s="189"/>
    </row>
    <row r="1739" spans="1:16" ht="24" x14ac:dyDescent="0.25">
      <c r="A1739" s="190"/>
      <c r="B1739" s="189"/>
      <c r="C1739" s="189"/>
      <c r="D1739" s="189"/>
      <c r="E1739" s="189"/>
      <c r="F1739" s="189"/>
      <c r="G1739" s="170" t="s">
        <v>9</v>
      </c>
      <c r="H1739" s="32">
        <f t="shared" si="377"/>
        <v>0</v>
      </c>
      <c r="I1739" s="32">
        <v>0</v>
      </c>
      <c r="J1739" s="32">
        <v>0</v>
      </c>
      <c r="K1739" s="32">
        <v>0</v>
      </c>
      <c r="L1739" s="32">
        <v>0</v>
      </c>
      <c r="M1739" s="32">
        <v>0</v>
      </c>
      <c r="N1739" s="32">
        <v>0</v>
      </c>
      <c r="O1739" s="189"/>
      <c r="P1739" s="189"/>
    </row>
    <row r="1740" spans="1:16" ht="36" customHeight="1" x14ac:dyDescent="0.25">
      <c r="A1740" s="190" t="s">
        <v>3534</v>
      </c>
      <c r="B1740" s="189" t="s">
        <v>3446</v>
      </c>
      <c r="C1740" s="189" t="s">
        <v>215</v>
      </c>
      <c r="D1740" s="189" t="s">
        <v>3535</v>
      </c>
      <c r="E1740" s="189" t="s">
        <v>3536</v>
      </c>
      <c r="F1740" s="189" t="s">
        <v>3016</v>
      </c>
      <c r="G1740" s="170" t="s">
        <v>4</v>
      </c>
      <c r="H1740" s="32">
        <f>SUM(H1741:H1744)</f>
        <v>30.6</v>
      </c>
      <c r="I1740" s="32">
        <f t="shared" ref="I1740:N1740" si="387">SUM(I1741:I1744)</f>
        <v>0</v>
      </c>
      <c r="J1740" s="32">
        <f t="shared" si="387"/>
        <v>0.6</v>
      </c>
      <c r="K1740" s="32">
        <f t="shared" si="387"/>
        <v>30</v>
      </c>
      <c r="L1740" s="32">
        <f t="shared" si="387"/>
        <v>0</v>
      </c>
      <c r="M1740" s="32">
        <f t="shared" si="387"/>
        <v>0</v>
      </c>
      <c r="N1740" s="32">
        <f t="shared" si="387"/>
        <v>0</v>
      </c>
      <c r="O1740" s="189">
        <v>916</v>
      </c>
      <c r="P1740" s="189" t="s">
        <v>3537</v>
      </c>
    </row>
    <row r="1741" spans="1:16" x14ac:dyDescent="0.25">
      <c r="A1741" s="190"/>
      <c r="B1741" s="189"/>
      <c r="C1741" s="189"/>
      <c r="D1741" s="189"/>
      <c r="E1741" s="189"/>
      <c r="F1741" s="189"/>
      <c r="G1741" s="170" t="s">
        <v>259</v>
      </c>
      <c r="H1741" s="32">
        <f t="shared" si="377"/>
        <v>29.7</v>
      </c>
      <c r="I1741" s="32">
        <v>0</v>
      </c>
      <c r="J1741" s="32">
        <v>0</v>
      </c>
      <c r="K1741" s="32">
        <v>29.7</v>
      </c>
      <c r="L1741" s="32">
        <v>0</v>
      </c>
      <c r="M1741" s="32">
        <v>0</v>
      </c>
      <c r="N1741" s="32">
        <v>0</v>
      </c>
      <c r="O1741" s="189"/>
      <c r="P1741" s="189"/>
    </row>
    <row r="1742" spans="1:16" ht="36" x14ac:dyDescent="0.25">
      <c r="A1742" s="190"/>
      <c r="B1742" s="189"/>
      <c r="C1742" s="189"/>
      <c r="D1742" s="189"/>
      <c r="E1742" s="189"/>
      <c r="F1742" s="189"/>
      <c r="G1742" s="170" t="s">
        <v>7</v>
      </c>
      <c r="H1742" s="32">
        <f t="shared" si="377"/>
        <v>0.3</v>
      </c>
      <c r="I1742" s="32">
        <v>0</v>
      </c>
      <c r="J1742" s="32">
        <v>0</v>
      </c>
      <c r="K1742" s="32">
        <v>0.3</v>
      </c>
      <c r="L1742" s="32">
        <v>0</v>
      </c>
      <c r="M1742" s="32">
        <v>0</v>
      </c>
      <c r="N1742" s="32">
        <v>0</v>
      </c>
      <c r="O1742" s="189"/>
      <c r="P1742" s="189"/>
    </row>
    <row r="1743" spans="1:16" x14ac:dyDescent="0.25">
      <c r="A1743" s="190"/>
      <c r="B1743" s="189"/>
      <c r="C1743" s="189"/>
      <c r="D1743" s="189"/>
      <c r="E1743" s="189"/>
      <c r="F1743" s="189"/>
      <c r="G1743" s="170" t="s">
        <v>8</v>
      </c>
      <c r="H1743" s="32">
        <f t="shared" si="377"/>
        <v>0.6</v>
      </c>
      <c r="I1743" s="32">
        <v>0</v>
      </c>
      <c r="J1743" s="32">
        <v>0.6</v>
      </c>
      <c r="K1743" s="32">
        <v>0</v>
      </c>
      <c r="L1743" s="32">
        <v>0</v>
      </c>
      <c r="M1743" s="32">
        <v>0</v>
      </c>
      <c r="N1743" s="32">
        <v>0</v>
      </c>
      <c r="O1743" s="189"/>
      <c r="P1743" s="189"/>
    </row>
    <row r="1744" spans="1:16" ht="24" x14ac:dyDescent="0.25">
      <c r="A1744" s="190"/>
      <c r="B1744" s="189"/>
      <c r="C1744" s="189"/>
      <c r="D1744" s="189"/>
      <c r="E1744" s="189"/>
      <c r="F1744" s="189"/>
      <c r="G1744" s="170" t="s">
        <v>9</v>
      </c>
      <c r="H1744" s="32">
        <f t="shared" si="377"/>
        <v>0</v>
      </c>
      <c r="I1744" s="32">
        <v>0</v>
      </c>
      <c r="J1744" s="32">
        <v>0</v>
      </c>
      <c r="K1744" s="32">
        <v>0</v>
      </c>
      <c r="L1744" s="32">
        <v>0</v>
      </c>
      <c r="M1744" s="32">
        <v>0</v>
      </c>
      <c r="N1744" s="32">
        <v>0</v>
      </c>
      <c r="O1744" s="189"/>
      <c r="P1744" s="189"/>
    </row>
    <row r="1745" spans="1:16" ht="36" customHeight="1" x14ac:dyDescent="0.25">
      <c r="A1745" s="190" t="s">
        <v>3538</v>
      </c>
      <c r="B1745" s="189" t="s">
        <v>3446</v>
      </c>
      <c r="C1745" s="189" t="s">
        <v>215</v>
      </c>
      <c r="D1745" s="189" t="s">
        <v>3535</v>
      </c>
      <c r="E1745" s="189" t="s">
        <v>220</v>
      </c>
      <c r="F1745" s="189" t="s">
        <v>3539</v>
      </c>
      <c r="G1745" s="170" t="s">
        <v>4</v>
      </c>
      <c r="H1745" s="32">
        <f>SUM(H1746:H1749)</f>
        <v>2.6</v>
      </c>
      <c r="I1745" s="32">
        <f t="shared" ref="I1745:N1745" si="388">SUM(I1746:I1749)</f>
        <v>0</v>
      </c>
      <c r="J1745" s="32">
        <f t="shared" si="388"/>
        <v>0.6</v>
      </c>
      <c r="K1745" s="32">
        <f t="shared" si="388"/>
        <v>2</v>
      </c>
      <c r="L1745" s="32">
        <f t="shared" si="388"/>
        <v>0</v>
      </c>
      <c r="M1745" s="32">
        <f t="shared" si="388"/>
        <v>0</v>
      </c>
      <c r="N1745" s="32">
        <f t="shared" si="388"/>
        <v>0</v>
      </c>
      <c r="O1745" s="189">
        <v>1146</v>
      </c>
      <c r="P1745" s="189" t="s">
        <v>3540</v>
      </c>
    </row>
    <row r="1746" spans="1:16" x14ac:dyDescent="0.25">
      <c r="A1746" s="190"/>
      <c r="B1746" s="189"/>
      <c r="C1746" s="189"/>
      <c r="D1746" s="189"/>
      <c r="E1746" s="189"/>
      <c r="F1746" s="189"/>
      <c r="G1746" s="170" t="s">
        <v>259</v>
      </c>
      <c r="H1746" s="32">
        <f t="shared" si="377"/>
        <v>2</v>
      </c>
      <c r="I1746" s="32">
        <v>0</v>
      </c>
      <c r="J1746" s="32">
        <v>0</v>
      </c>
      <c r="K1746" s="32">
        <v>2</v>
      </c>
      <c r="L1746" s="32">
        <v>0</v>
      </c>
      <c r="M1746" s="32">
        <v>0</v>
      </c>
      <c r="N1746" s="32">
        <v>0</v>
      </c>
      <c r="O1746" s="189"/>
      <c r="P1746" s="189"/>
    </row>
    <row r="1747" spans="1:16" ht="36" x14ac:dyDescent="0.25">
      <c r="A1747" s="190"/>
      <c r="B1747" s="189"/>
      <c r="C1747" s="189"/>
      <c r="D1747" s="189"/>
      <c r="E1747" s="189"/>
      <c r="F1747" s="189"/>
      <c r="G1747" s="170" t="s">
        <v>7</v>
      </c>
      <c r="H1747" s="32">
        <f t="shared" si="377"/>
        <v>0</v>
      </c>
      <c r="I1747" s="32">
        <v>0</v>
      </c>
      <c r="J1747" s="32">
        <v>0</v>
      </c>
      <c r="K1747" s="32">
        <v>0</v>
      </c>
      <c r="L1747" s="32">
        <v>0</v>
      </c>
      <c r="M1747" s="32">
        <v>0</v>
      </c>
      <c r="N1747" s="32">
        <v>0</v>
      </c>
      <c r="O1747" s="189"/>
      <c r="P1747" s="189"/>
    </row>
    <row r="1748" spans="1:16" x14ac:dyDescent="0.25">
      <c r="A1748" s="190"/>
      <c r="B1748" s="189"/>
      <c r="C1748" s="189"/>
      <c r="D1748" s="189"/>
      <c r="E1748" s="189"/>
      <c r="F1748" s="189"/>
      <c r="G1748" s="170" t="s">
        <v>8</v>
      </c>
      <c r="H1748" s="32">
        <f t="shared" si="377"/>
        <v>0.6</v>
      </c>
      <c r="I1748" s="32">
        <v>0</v>
      </c>
      <c r="J1748" s="32">
        <v>0.6</v>
      </c>
      <c r="K1748" s="32">
        <v>0</v>
      </c>
      <c r="L1748" s="32">
        <v>0</v>
      </c>
      <c r="M1748" s="32">
        <v>0</v>
      </c>
      <c r="N1748" s="32">
        <v>0</v>
      </c>
      <c r="O1748" s="189"/>
      <c r="P1748" s="189"/>
    </row>
    <row r="1749" spans="1:16" ht="24" x14ac:dyDescent="0.25">
      <c r="A1749" s="190"/>
      <c r="B1749" s="189"/>
      <c r="C1749" s="189"/>
      <c r="D1749" s="189"/>
      <c r="E1749" s="189"/>
      <c r="F1749" s="189"/>
      <c r="G1749" s="170" t="s">
        <v>9</v>
      </c>
      <c r="H1749" s="32">
        <f t="shared" si="377"/>
        <v>0</v>
      </c>
      <c r="I1749" s="32">
        <v>0</v>
      </c>
      <c r="J1749" s="32">
        <v>0</v>
      </c>
      <c r="K1749" s="32">
        <v>0</v>
      </c>
      <c r="L1749" s="32">
        <v>0</v>
      </c>
      <c r="M1749" s="32">
        <v>0</v>
      </c>
      <c r="N1749" s="32">
        <v>0</v>
      </c>
      <c r="O1749" s="189"/>
      <c r="P1749" s="189"/>
    </row>
    <row r="1750" spans="1:16" ht="36" customHeight="1" x14ac:dyDescent="0.25">
      <c r="A1750" s="190" t="s">
        <v>3541</v>
      </c>
      <c r="B1750" s="189" t="s">
        <v>3446</v>
      </c>
      <c r="C1750" s="189" t="s">
        <v>215</v>
      </c>
      <c r="D1750" s="189" t="s">
        <v>3542</v>
      </c>
      <c r="E1750" s="189" t="s">
        <v>3543</v>
      </c>
      <c r="F1750" s="205" t="s">
        <v>4178</v>
      </c>
      <c r="G1750" s="170" t="s">
        <v>4</v>
      </c>
      <c r="H1750" s="32">
        <f>SUM(H1751:H1754)</f>
        <v>30.6</v>
      </c>
      <c r="I1750" s="32">
        <f t="shared" ref="I1750:N1750" si="389">SUM(I1751:I1754)</f>
        <v>0</v>
      </c>
      <c r="J1750" s="32">
        <f t="shared" si="389"/>
        <v>0</v>
      </c>
      <c r="K1750" s="32">
        <f t="shared" si="389"/>
        <v>0</v>
      </c>
      <c r="L1750" s="32">
        <f t="shared" si="389"/>
        <v>0</v>
      </c>
      <c r="M1750" s="32">
        <f t="shared" si="389"/>
        <v>0.6</v>
      </c>
      <c r="N1750" s="32">
        <f t="shared" si="389"/>
        <v>30</v>
      </c>
      <c r="O1750" s="189">
        <v>677</v>
      </c>
      <c r="P1750" s="189" t="s">
        <v>3544</v>
      </c>
    </row>
    <row r="1751" spans="1:16" x14ac:dyDescent="0.25">
      <c r="A1751" s="190"/>
      <c r="B1751" s="189"/>
      <c r="C1751" s="189"/>
      <c r="D1751" s="189"/>
      <c r="E1751" s="189"/>
      <c r="F1751" s="206"/>
      <c r="G1751" s="170" t="s">
        <v>259</v>
      </c>
      <c r="H1751" s="32">
        <f t="shared" si="377"/>
        <v>29.7</v>
      </c>
      <c r="I1751" s="32">
        <v>0</v>
      </c>
      <c r="J1751" s="32">
        <v>0</v>
      </c>
      <c r="K1751" s="32">
        <v>0</v>
      </c>
      <c r="L1751" s="32">
        <v>0</v>
      </c>
      <c r="M1751" s="32">
        <v>0</v>
      </c>
      <c r="N1751" s="32">
        <v>29.7</v>
      </c>
      <c r="O1751" s="189"/>
      <c r="P1751" s="189"/>
    </row>
    <row r="1752" spans="1:16" ht="36" x14ac:dyDescent="0.25">
      <c r="A1752" s="190"/>
      <c r="B1752" s="189"/>
      <c r="C1752" s="189"/>
      <c r="D1752" s="189"/>
      <c r="E1752" s="189"/>
      <c r="F1752" s="206"/>
      <c r="G1752" s="170" t="s">
        <v>7</v>
      </c>
      <c r="H1752" s="32">
        <f t="shared" si="377"/>
        <v>0.3</v>
      </c>
      <c r="I1752" s="32">
        <v>0</v>
      </c>
      <c r="J1752" s="32">
        <v>0</v>
      </c>
      <c r="K1752" s="32">
        <v>0</v>
      </c>
      <c r="L1752" s="32">
        <v>0</v>
      </c>
      <c r="M1752" s="32">
        <v>0</v>
      </c>
      <c r="N1752" s="32">
        <v>0.3</v>
      </c>
      <c r="O1752" s="189"/>
      <c r="P1752" s="189"/>
    </row>
    <row r="1753" spans="1:16" x14ac:dyDescent="0.25">
      <c r="A1753" s="190"/>
      <c r="B1753" s="189"/>
      <c r="C1753" s="189"/>
      <c r="D1753" s="189"/>
      <c r="E1753" s="189"/>
      <c r="F1753" s="206"/>
      <c r="G1753" s="170" t="s">
        <v>8</v>
      </c>
      <c r="H1753" s="32">
        <f t="shared" si="377"/>
        <v>0.6</v>
      </c>
      <c r="I1753" s="32">
        <v>0</v>
      </c>
      <c r="J1753" s="32">
        <v>0</v>
      </c>
      <c r="K1753" s="32">
        <v>0</v>
      </c>
      <c r="L1753" s="32">
        <v>0</v>
      </c>
      <c r="M1753" s="32">
        <v>0.6</v>
      </c>
      <c r="N1753" s="32">
        <v>0</v>
      </c>
      <c r="O1753" s="189"/>
      <c r="P1753" s="189"/>
    </row>
    <row r="1754" spans="1:16" ht="24" x14ac:dyDescent="0.25">
      <c r="A1754" s="190"/>
      <c r="B1754" s="189"/>
      <c r="C1754" s="189"/>
      <c r="D1754" s="189"/>
      <c r="E1754" s="189"/>
      <c r="F1754" s="207"/>
      <c r="G1754" s="170" t="s">
        <v>9</v>
      </c>
      <c r="H1754" s="32">
        <f t="shared" si="377"/>
        <v>0</v>
      </c>
      <c r="I1754" s="32">
        <v>0</v>
      </c>
      <c r="J1754" s="32">
        <v>0</v>
      </c>
      <c r="K1754" s="32">
        <v>0</v>
      </c>
      <c r="L1754" s="32">
        <v>0</v>
      </c>
      <c r="M1754" s="32">
        <v>0</v>
      </c>
      <c r="N1754" s="32">
        <v>0</v>
      </c>
      <c r="O1754" s="189"/>
      <c r="P1754" s="189"/>
    </row>
    <row r="1755" spans="1:16" ht="36" x14ac:dyDescent="0.25">
      <c r="A1755" s="190" t="s">
        <v>3545</v>
      </c>
      <c r="B1755" s="189" t="s">
        <v>3446</v>
      </c>
      <c r="C1755" s="189" t="s">
        <v>215</v>
      </c>
      <c r="D1755" s="189">
        <v>2029</v>
      </c>
      <c r="E1755" s="189" t="s">
        <v>3513</v>
      </c>
      <c r="F1755" s="189" t="s">
        <v>1409</v>
      </c>
      <c r="G1755" s="170" t="s">
        <v>4</v>
      </c>
      <c r="H1755" s="32">
        <f>SUM(H1756:H1759)</f>
        <v>10</v>
      </c>
      <c r="I1755" s="32">
        <f t="shared" ref="I1755:N1755" si="390">SUM(I1756:I1759)</f>
        <v>0</v>
      </c>
      <c r="J1755" s="32">
        <f t="shared" si="390"/>
        <v>0</v>
      </c>
      <c r="K1755" s="32">
        <f t="shared" si="390"/>
        <v>0</v>
      </c>
      <c r="L1755" s="32">
        <f t="shared" si="390"/>
        <v>0</v>
      </c>
      <c r="M1755" s="32">
        <f t="shared" si="390"/>
        <v>10</v>
      </c>
      <c r="N1755" s="32">
        <f t="shared" si="390"/>
        <v>0</v>
      </c>
      <c r="O1755" s="189">
        <v>767</v>
      </c>
      <c r="P1755" s="189" t="s">
        <v>3546</v>
      </c>
    </row>
    <row r="1756" spans="1:16" x14ac:dyDescent="0.25">
      <c r="A1756" s="190"/>
      <c r="B1756" s="189"/>
      <c r="C1756" s="189"/>
      <c r="D1756" s="189"/>
      <c r="E1756" s="189"/>
      <c r="F1756" s="189"/>
      <c r="G1756" s="170" t="s">
        <v>259</v>
      </c>
      <c r="H1756" s="32">
        <f t="shared" ref="H1756:H1764" si="391">SUM(I1756:N1756)</f>
        <v>0</v>
      </c>
      <c r="I1756" s="32">
        <v>0</v>
      </c>
      <c r="J1756" s="32">
        <v>0</v>
      </c>
      <c r="K1756" s="32">
        <v>0</v>
      </c>
      <c r="L1756" s="32">
        <v>0</v>
      </c>
      <c r="M1756" s="32">
        <v>0</v>
      </c>
      <c r="N1756" s="32">
        <v>0</v>
      </c>
      <c r="O1756" s="189"/>
      <c r="P1756" s="189"/>
    </row>
    <row r="1757" spans="1:16" ht="29.25" customHeight="1" x14ac:dyDescent="0.25">
      <c r="A1757" s="190"/>
      <c r="B1757" s="189"/>
      <c r="C1757" s="189"/>
      <c r="D1757" s="189"/>
      <c r="E1757" s="189"/>
      <c r="F1757" s="189"/>
      <c r="G1757" s="170" t="s">
        <v>7</v>
      </c>
      <c r="H1757" s="32">
        <f t="shared" si="391"/>
        <v>9.6</v>
      </c>
      <c r="I1757" s="32">
        <v>0</v>
      </c>
      <c r="J1757" s="32">
        <v>0</v>
      </c>
      <c r="K1757" s="32">
        <v>0</v>
      </c>
      <c r="L1757" s="32">
        <v>0</v>
      </c>
      <c r="M1757" s="32">
        <v>9.6</v>
      </c>
      <c r="N1757" s="32">
        <v>0</v>
      </c>
      <c r="O1757" s="189"/>
      <c r="P1757" s="189"/>
    </row>
    <row r="1758" spans="1:16" x14ac:dyDescent="0.25">
      <c r="A1758" s="190"/>
      <c r="B1758" s="189"/>
      <c r="C1758" s="189"/>
      <c r="D1758" s="189"/>
      <c r="E1758" s="189"/>
      <c r="F1758" s="189"/>
      <c r="G1758" s="170" t="s">
        <v>8</v>
      </c>
      <c r="H1758" s="32">
        <f t="shared" si="391"/>
        <v>0.4</v>
      </c>
      <c r="I1758" s="32">
        <v>0</v>
      </c>
      <c r="J1758" s="32">
        <v>0</v>
      </c>
      <c r="K1758" s="32">
        <v>0</v>
      </c>
      <c r="L1758" s="32">
        <v>0</v>
      </c>
      <c r="M1758" s="32">
        <v>0.4</v>
      </c>
      <c r="N1758" s="32">
        <v>0</v>
      </c>
      <c r="O1758" s="189"/>
      <c r="P1758" s="189"/>
    </row>
    <row r="1759" spans="1:16" ht="24" x14ac:dyDescent="0.25">
      <c r="A1759" s="190"/>
      <c r="B1759" s="189"/>
      <c r="C1759" s="189"/>
      <c r="D1759" s="189"/>
      <c r="E1759" s="189"/>
      <c r="F1759" s="189"/>
      <c r="G1759" s="170" t="s">
        <v>9</v>
      </c>
      <c r="H1759" s="32">
        <f t="shared" si="391"/>
        <v>0</v>
      </c>
      <c r="I1759" s="32">
        <v>0</v>
      </c>
      <c r="J1759" s="32">
        <v>0</v>
      </c>
      <c r="K1759" s="32">
        <v>0</v>
      </c>
      <c r="L1759" s="32">
        <v>0</v>
      </c>
      <c r="M1759" s="32">
        <v>0</v>
      </c>
      <c r="N1759" s="32">
        <v>0</v>
      </c>
      <c r="O1759" s="189"/>
      <c r="P1759" s="189"/>
    </row>
    <row r="1760" spans="1:16" ht="15.75" customHeight="1" x14ac:dyDescent="0.25">
      <c r="A1760" s="208" t="s">
        <v>125</v>
      </c>
      <c r="B1760" s="208"/>
      <c r="C1760" s="208"/>
      <c r="D1760" s="208"/>
      <c r="E1760" s="208"/>
      <c r="F1760" s="208"/>
      <c r="G1760" s="150" t="s">
        <v>4</v>
      </c>
      <c r="H1760" s="37">
        <f>SUM(H1761:H1764)</f>
        <v>353.5</v>
      </c>
      <c r="I1760" s="37">
        <f t="shared" ref="I1760:N1760" si="392">SUM(I1761:I1764)</f>
        <v>12.8</v>
      </c>
      <c r="J1760" s="37">
        <f t="shared" si="392"/>
        <v>116.89999999999999</v>
      </c>
      <c r="K1760" s="37">
        <f t="shared" si="392"/>
        <v>72.599999999999994</v>
      </c>
      <c r="L1760" s="37">
        <f t="shared" si="392"/>
        <v>30.6</v>
      </c>
      <c r="M1760" s="37">
        <f t="shared" si="392"/>
        <v>40.6</v>
      </c>
      <c r="N1760" s="37">
        <f t="shared" si="392"/>
        <v>80</v>
      </c>
      <c r="O1760" s="189"/>
      <c r="P1760" s="189"/>
    </row>
    <row r="1761" spans="1:16" ht="36" customHeight="1" x14ac:dyDescent="0.25">
      <c r="A1761" s="208"/>
      <c r="B1761" s="208"/>
      <c r="C1761" s="208"/>
      <c r="D1761" s="208"/>
      <c r="E1761" s="208"/>
      <c r="F1761" s="208"/>
      <c r="G1761" s="150" t="s">
        <v>259</v>
      </c>
      <c r="H1761" s="37">
        <f t="shared" si="391"/>
        <v>313.89999999999998</v>
      </c>
      <c r="I1761" s="37">
        <f t="shared" ref="I1761:N1764" si="393">I1691+I1696+I1701+I1706+I1711+I1716+I1721+I1726+I1731+I1736+I1741+I1746+I1751+I1756</f>
        <v>0</v>
      </c>
      <c r="J1761" s="37">
        <f t="shared" si="393"/>
        <v>113.89999999999999</v>
      </c>
      <c r="K1761" s="37">
        <f t="shared" si="393"/>
        <v>61.4</v>
      </c>
      <c r="L1761" s="37">
        <f t="shared" si="393"/>
        <v>29.7</v>
      </c>
      <c r="M1761" s="37">
        <f t="shared" si="393"/>
        <v>29.7</v>
      </c>
      <c r="N1761" s="37">
        <f t="shared" si="393"/>
        <v>79.2</v>
      </c>
      <c r="O1761" s="189"/>
      <c r="P1761" s="189"/>
    </row>
    <row r="1762" spans="1:16" ht="36" x14ac:dyDescent="0.25">
      <c r="A1762" s="208"/>
      <c r="B1762" s="208"/>
      <c r="C1762" s="208"/>
      <c r="D1762" s="208"/>
      <c r="E1762" s="208"/>
      <c r="F1762" s="208"/>
      <c r="G1762" s="150" t="s">
        <v>7</v>
      </c>
      <c r="H1762" s="37">
        <f t="shared" si="391"/>
        <v>32</v>
      </c>
      <c r="I1762" s="37">
        <f t="shared" si="393"/>
        <v>9.6</v>
      </c>
      <c r="J1762" s="37">
        <f t="shared" si="393"/>
        <v>1.2</v>
      </c>
      <c r="K1762" s="37">
        <f t="shared" si="393"/>
        <v>10.200000000000001</v>
      </c>
      <c r="L1762" s="37">
        <f t="shared" si="393"/>
        <v>0.3</v>
      </c>
      <c r="M1762" s="37">
        <f t="shared" si="393"/>
        <v>9.9</v>
      </c>
      <c r="N1762" s="37">
        <f t="shared" si="393"/>
        <v>0.8</v>
      </c>
      <c r="O1762" s="189"/>
      <c r="P1762" s="189"/>
    </row>
    <row r="1763" spans="1:16" x14ac:dyDescent="0.25">
      <c r="A1763" s="208"/>
      <c r="B1763" s="208"/>
      <c r="C1763" s="208"/>
      <c r="D1763" s="208"/>
      <c r="E1763" s="208"/>
      <c r="F1763" s="208"/>
      <c r="G1763" s="150" t="s">
        <v>8</v>
      </c>
      <c r="H1763" s="37">
        <f t="shared" si="391"/>
        <v>7.6</v>
      </c>
      <c r="I1763" s="37">
        <f t="shared" si="393"/>
        <v>3.2</v>
      </c>
      <c r="J1763" s="37">
        <f t="shared" si="393"/>
        <v>1.7999999999999998</v>
      </c>
      <c r="K1763" s="37">
        <f t="shared" si="393"/>
        <v>1</v>
      </c>
      <c r="L1763" s="37">
        <f t="shared" si="393"/>
        <v>0.6</v>
      </c>
      <c r="M1763" s="37">
        <f t="shared" si="393"/>
        <v>1</v>
      </c>
      <c r="N1763" s="37">
        <f t="shared" si="393"/>
        <v>0</v>
      </c>
      <c r="O1763" s="189"/>
      <c r="P1763" s="189"/>
    </row>
    <row r="1764" spans="1:16" ht="24" x14ac:dyDescent="0.25">
      <c r="A1764" s="208"/>
      <c r="B1764" s="208"/>
      <c r="C1764" s="208"/>
      <c r="D1764" s="208"/>
      <c r="E1764" s="208"/>
      <c r="F1764" s="208"/>
      <c r="G1764" s="150" t="s">
        <v>9</v>
      </c>
      <c r="H1764" s="37">
        <f t="shared" si="391"/>
        <v>0</v>
      </c>
      <c r="I1764" s="37">
        <f t="shared" si="393"/>
        <v>0</v>
      </c>
      <c r="J1764" s="37">
        <f t="shared" si="393"/>
        <v>0</v>
      </c>
      <c r="K1764" s="37">
        <f t="shared" si="393"/>
        <v>0</v>
      </c>
      <c r="L1764" s="37">
        <f t="shared" si="393"/>
        <v>0</v>
      </c>
      <c r="M1764" s="37">
        <f t="shared" si="393"/>
        <v>0</v>
      </c>
      <c r="N1764" s="37">
        <f t="shared" si="393"/>
        <v>0</v>
      </c>
      <c r="O1764" s="189"/>
      <c r="P1764" s="189"/>
    </row>
    <row r="1765" spans="1:16" x14ac:dyDescent="0.25">
      <c r="A1765" s="180" t="s">
        <v>1119</v>
      </c>
      <c r="B1765" s="181"/>
      <c r="C1765" s="181"/>
      <c r="D1765" s="181"/>
      <c r="E1765" s="181"/>
      <c r="F1765" s="181"/>
      <c r="G1765" s="181"/>
      <c r="H1765" s="181"/>
      <c r="I1765" s="181"/>
      <c r="J1765" s="181"/>
      <c r="K1765" s="181"/>
      <c r="L1765" s="181"/>
      <c r="M1765" s="181"/>
      <c r="N1765" s="181"/>
      <c r="O1765" s="181"/>
      <c r="P1765" s="182"/>
    </row>
    <row r="1766" spans="1:16" ht="36" customHeight="1" x14ac:dyDescent="0.25">
      <c r="A1766" s="190" t="s">
        <v>3547</v>
      </c>
      <c r="B1766" s="189" t="s">
        <v>2931</v>
      </c>
      <c r="C1766" s="189" t="s">
        <v>1119</v>
      </c>
      <c r="D1766" s="189">
        <v>2027</v>
      </c>
      <c r="E1766" s="189" t="s">
        <v>3548</v>
      </c>
      <c r="F1766" s="205" t="s">
        <v>4182</v>
      </c>
      <c r="G1766" s="151" t="s">
        <v>4</v>
      </c>
      <c r="H1766" s="116">
        <f t="shared" ref="H1766:N1766" si="394">SUM(H1767:H1770)</f>
        <v>11.899999999999999</v>
      </c>
      <c r="I1766" s="116">
        <f t="shared" si="394"/>
        <v>0</v>
      </c>
      <c r="J1766" s="116">
        <f t="shared" si="394"/>
        <v>0</v>
      </c>
      <c r="K1766" s="116">
        <f t="shared" si="394"/>
        <v>11.899999999999999</v>
      </c>
      <c r="L1766" s="116">
        <f t="shared" si="394"/>
        <v>0</v>
      </c>
      <c r="M1766" s="116">
        <f t="shared" si="394"/>
        <v>0</v>
      </c>
      <c r="N1766" s="116">
        <f t="shared" si="394"/>
        <v>0</v>
      </c>
      <c r="O1766" s="189">
        <v>458</v>
      </c>
      <c r="P1766" s="431"/>
    </row>
    <row r="1767" spans="1:16" x14ac:dyDescent="0.25">
      <c r="A1767" s="190"/>
      <c r="B1767" s="189"/>
      <c r="C1767" s="189"/>
      <c r="D1767" s="189"/>
      <c r="E1767" s="189"/>
      <c r="F1767" s="206"/>
      <c r="G1767" s="151" t="s">
        <v>259</v>
      </c>
      <c r="H1767" s="116">
        <f>SUM(I1767:N1767)</f>
        <v>0</v>
      </c>
      <c r="I1767" s="116">
        <v>0</v>
      </c>
      <c r="J1767" s="116">
        <v>0</v>
      </c>
      <c r="K1767" s="116">
        <v>0</v>
      </c>
      <c r="L1767" s="116">
        <v>0</v>
      </c>
      <c r="M1767" s="116">
        <v>0</v>
      </c>
      <c r="N1767" s="116">
        <v>0</v>
      </c>
      <c r="O1767" s="189"/>
      <c r="P1767" s="431"/>
    </row>
    <row r="1768" spans="1:16" ht="36" x14ac:dyDescent="0.25">
      <c r="A1768" s="190"/>
      <c r="B1768" s="189"/>
      <c r="C1768" s="189"/>
      <c r="D1768" s="189"/>
      <c r="E1768" s="189"/>
      <c r="F1768" s="206"/>
      <c r="G1768" s="151" t="s">
        <v>7</v>
      </c>
      <c r="H1768" s="116">
        <f t="shared" ref="H1768:H1830" si="395">SUM(I1768:N1768)</f>
        <v>11.2</v>
      </c>
      <c r="I1768" s="116">
        <v>0</v>
      </c>
      <c r="J1768" s="116">
        <v>0</v>
      </c>
      <c r="K1768" s="32">
        <v>11.2</v>
      </c>
      <c r="L1768" s="116">
        <v>0</v>
      </c>
      <c r="M1768" s="116">
        <v>0</v>
      </c>
      <c r="N1768" s="116">
        <v>0</v>
      </c>
      <c r="O1768" s="189"/>
      <c r="P1768" s="431"/>
    </row>
    <row r="1769" spans="1:16" x14ac:dyDescent="0.25">
      <c r="A1769" s="190"/>
      <c r="B1769" s="189"/>
      <c r="C1769" s="189"/>
      <c r="D1769" s="189"/>
      <c r="E1769" s="189"/>
      <c r="F1769" s="206"/>
      <c r="G1769" s="151" t="s">
        <v>8</v>
      </c>
      <c r="H1769" s="116">
        <f t="shared" si="395"/>
        <v>0.7</v>
      </c>
      <c r="I1769" s="116">
        <v>0</v>
      </c>
      <c r="J1769" s="116">
        <v>0</v>
      </c>
      <c r="K1769" s="116">
        <v>0.7</v>
      </c>
      <c r="L1769" s="116">
        <v>0</v>
      </c>
      <c r="M1769" s="116">
        <v>0</v>
      </c>
      <c r="N1769" s="116">
        <v>0</v>
      </c>
      <c r="O1769" s="189"/>
      <c r="P1769" s="431"/>
    </row>
    <row r="1770" spans="1:16" ht="24" x14ac:dyDescent="0.25">
      <c r="A1770" s="190"/>
      <c r="B1770" s="189"/>
      <c r="C1770" s="189"/>
      <c r="D1770" s="189"/>
      <c r="E1770" s="189"/>
      <c r="F1770" s="207"/>
      <c r="G1770" s="151" t="s">
        <v>9</v>
      </c>
      <c r="H1770" s="116">
        <f t="shared" si="395"/>
        <v>0</v>
      </c>
      <c r="I1770" s="116">
        <v>0</v>
      </c>
      <c r="J1770" s="116">
        <v>0</v>
      </c>
      <c r="K1770" s="116">
        <v>0</v>
      </c>
      <c r="L1770" s="116">
        <v>0</v>
      </c>
      <c r="M1770" s="116">
        <v>0</v>
      </c>
      <c r="N1770" s="116">
        <v>0</v>
      </c>
      <c r="O1770" s="189"/>
      <c r="P1770" s="431"/>
    </row>
    <row r="1771" spans="1:16" ht="36" customHeight="1" x14ac:dyDescent="0.25">
      <c r="A1771" s="190" t="s">
        <v>3549</v>
      </c>
      <c r="B1771" s="189" t="s">
        <v>2931</v>
      </c>
      <c r="C1771" s="189" t="s">
        <v>1119</v>
      </c>
      <c r="D1771" s="189">
        <v>2029</v>
      </c>
      <c r="E1771" s="189" t="s">
        <v>3550</v>
      </c>
      <c r="F1771" s="205" t="s">
        <v>4182</v>
      </c>
      <c r="G1771" s="151" t="s">
        <v>4</v>
      </c>
      <c r="H1771" s="116">
        <f>SUM(H1772:H1775)</f>
        <v>13.200000000000001</v>
      </c>
      <c r="I1771" s="116">
        <f t="shared" ref="I1771:N1771" si="396">SUM(I1772:I1775)</f>
        <v>0</v>
      </c>
      <c r="J1771" s="116">
        <f t="shared" si="396"/>
        <v>0</v>
      </c>
      <c r="K1771" s="116">
        <f t="shared" si="396"/>
        <v>0</v>
      </c>
      <c r="L1771" s="116">
        <f t="shared" si="396"/>
        <v>0</v>
      </c>
      <c r="M1771" s="116">
        <f t="shared" si="396"/>
        <v>13.200000000000001</v>
      </c>
      <c r="N1771" s="116">
        <f t="shared" si="396"/>
        <v>0</v>
      </c>
      <c r="O1771" s="189">
        <v>510</v>
      </c>
      <c r="P1771" s="189" t="s">
        <v>1834</v>
      </c>
    </row>
    <row r="1772" spans="1:16" x14ac:dyDescent="0.25">
      <c r="A1772" s="190"/>
      <c r="B1772" s="189"/>
      <c r="C1772" s="189"/>
      <c r="D1772" s="189"/>
      <c r="E1772" s="189"/>
      <c r="F1772" s="206"/>
      <c r="G1772" s="151" t="s">
        <v>259</v>
      </c>
      <c r="H1772" s="116">
        <f t="shared" si="395"/>
        <v>0</v>
      </c>
      <c r="I1772" s="116">
        <v>0</v>
      </c>
      <c r="J1772" s="116">
        <v>0</v>
      </c>
      <c r="K1772" s="116">
        <v>0</v>
      </c>
      <c r="L1772" s="116">
        <v>0</v>
      </c>
      <c r="M1772" s="116">
        <v>0</v>
      </c>
      <c r="N1772" s="116">
        <v>0</v>
      </c>
      <c r="O1772" s="189"/>
      <c r="P1772" s="189"/>
    </row>
    <row r="1773" spans="1:16" ht="36" x14ac:dyDescent="0.25">
      <c r="A1773" s="190"/>
      <c r="B1773" s="189"/>
      <c r="C1773" s="189"/>
      <c r="D1773" s="189"/>
      <c r="E1773" s="189"/>
      <c r="F1773" s="206"/>
      <c r="G1773" s="151" t="s">
        <v>7</v>
      </c>
      <c r="H1773" s="116">
        <f t="shared" si="395"/>
        <v>12.4</v>
      </c>
      <c r="I1773" s="116">
        <v>0</v>
      </c>
      <c r="J1773" s="116">
        <v>0</v>
      </c>
      <c r="K1773" s="116">
        <v>0</v>
      </c>
      <c r="L1773" s="116">
        <v>0</v>
      </c>
      <c r="M1773" s="32">
        <v>12.4</v>
      </c>
      <c r="N1773" s="116">
        <v>0</v>
      </c>
      <c r="O1773" s="189"/>
      <c r="P1773" s="189"/>
    </row>
    <row r="1774" spans="1:16" x14ac:dyDescent="0.25">
      <c r="A1774" s="190"/>
      <c r="B1774" s="189"/>
      <c r="C1774" s="189"/>
      <c r="D1774" s="189"/>
      <c r="E1774" s="189"/>
      <c r="F1774" s="206"/>
      <c r="G1774" s="151" t="s">
        <v>8</v>
      </c>
      <c r="H1774" s="116">
        <f t="shared" si="395"/>
        <v>0.8</v>
      </c>
      <c r="I1774" s="116">
        <v>0</v>
      </c>
      <c r="J1774" s="116">
        <v>0</v>
      </c>
      <c r="K1774" s="116">
        <v>0</v>
      </c>
      <c r="L1774" s="116">
        <v>0</v>
      </c>
      <c r="M1774" s="32">
        <v>0.8</v>
      </c>
      <c r="N1774" s="116">
        <v>0</v>
      </c>
      <c r="O1774" s="189"/>
      <c r="P1774" s="189"/>
    </row>
    <row r="1775" spans="1:16" ht="24" x14ac:dyDescent="0.25">
      <c r="A1775" s="190"/>
      <c r="B1775" s="189"/>
      <c r="C1775" s="189"/>
      <c r="D1775" s="189"/>
      <c r="E1775" s="189"/>
      <c r="F1775" s="207"/>
      <c r="G1775" s="151" t="s">
        <v>9</v>
      </c>
      <c r="H1775" s="116">
        <f t="shared" si="395"/>
        <v>0</v>
      </c>
      <c r="I1775" s="116">
        <v>0</v>
      </c>
      <c r="J1775" s="116">
        <v>0</v>
      </c>
      <c r="K1775" s="116">
        <v>0</v>
      </c>
      <c r="L1775" s="116">
        <v>0</v>
      </c>
      <c r="M1775" s="116">
        <v>0</v>
      </c>
      <c r="N1775" s="116">
        <v>0</v>
      </c>
      <c r="O1775" s="189"/>
      <c r="P1775" s="189"/>
    </row>
    <row r="1776" spans="1:16" ht="36" customHeight="1" x14ac:dyDescent="0.25">
      <c r="A1776" s="190" t="s">
        <v>3551</v>
      </c>
      <c r="B1776" s="189" t="s">
        <v>2931</v>
      </c>
      <c r="C1776" s="189" t="s">
        <v>1119</v>
      </c>
      <c r="D1776" s="189">
        <v>2028</v>
      </c>
      <c r="E1776" s="189" t="s">
        <v>3552</v>
      </c>
      <c r="F1776" s="205" t="s">
        <v>4180</v>
      </c>
      <c r="G1776" s="151" t="s">
        <v>4</v>
      </c>
      <c r="H1776" s="116">
        <f>SUM(H1777:H1780)</f>
        <v>12.600000000000001</v>
      </c>
      <c r="I1776" s="116">
        <f t="shared" ref="I1776:N1776" si="397">SUM(I1777:I1780)</f>
        <v>0</v>
      </c>
      <c r="J1776" s="116">
        <f t="shared" si="397"/>
        <v>0</v>
      </c>
      <c r="K1776" s="116">
        <f t="shared" si="397"/>
        <v>0</v>
      </c>
      <c r="L1776" s="116">
        <f t="shared" si="397"/>
        <v>12.600000000000001</v>
      </c>
      <c r="M1776" s="116">
        <f t="shared" si="397"/>
        <v>0</v>
      </c>
      <c r="N1776" s="116">
        <f t="shared" si="397"/>
        <v>0</v>
      </c>
      <c r="O1776" s="189">
        <v>164</v>
      </c>
      <c r="P1776" s="189" t="s">
        <v>3553</v>
      </c>
    </row>
    <row r="1777" spans="1:16" x14ac:dyDescent="0.25">
      <c r="A1777" s="190"/>
      <c r="B1777" s="189"/>
      <c r="C1777" s="189"/>
      <c r="D1777" s="189"/>
      <c r="E1777" s="189"/>
      <c r="F1777" s="206"/>
      <c r="G1777" s="151" t="s">
        <v>259</v>
      </c>
      <c r="H1777" s="116">
        <f t="shared" si="395"/>
        <v>0</v>
      </c>
      <c r="I1777" s="116">
        <v>0</v>
      </c>
      <c r="J1777" s="116">
        <v>0</v>
      </c>
      <c r="K1777" s="116">
        <v>0</v>
      </c>
      <c r="L1777" s="116">
        <v>0</v>
      </c>
      <c r="M1777" s="116">
        <v>0</v>
      </c>
      <c r="N1777" s="116">
        <v>0</v>
      </c>
      <c r="O1777" s="189"/>
      <c r="P1777" s="189"/>
    </row>
    <row r="1778" spans="1:16" ht="36" x14ac:dyDescent="0.25">
      <c r="A1778" s="190"/>
      <c r="B1778" s="189"/>
      <c r="C1778" s="189"/>
      <c r="D1778" s="189"/>
      <c r="E1778" s="189"/>
      <c r="F1778" s="206"/>
      <c r="G1778" s="151" t="s">
        <v>7</v>
      </c>
      <c r="H1778" s="116">
        <f t="shared" si="395"/>
        <v>11.8</v>
      </c>
      <c r="I1778" s="116">
        <v>0</v>
      </c>
      <c r="J1778" s="116">
        <v>0</v>
      </c>
      <c r="K1778" s="116">
        <v>0</v>
      </c>
      <c r="L1778" s="116">
        <v>11.8</v>
      </c>
      <c r="M1778" s="116">
        <v>0</v>
      </c>
      <c r="N1778" s="116">
        <v>0</v>
      </c>
      <c r="O1778" s="189"/>
      <c r="P1778" s="189"/>
    </row>
    <row r="1779" spans="1:16" x14ac:dyDescent="0.25">
      <c r="A1779" s="190"/>
      <c r="B1779" s="189"/>
      <c r="C1779" s="189"/>
      <c r="D1779" s="189"/>
      <c r="E1779" s="189"/>
      <c r="F1779" s="206"/>
      <c r="G1779" s="151" t="s">
        <v>8</v>
      </c>
      <c r="H1779" s="116">
        <f t="shared" si="395"/>
        <v>0.8</v>
      </c>
      <c r="I1779" s="116">
        <v>0</v>
      </c>
      <c r="J1779" s="116">
        <v>0</v>
      </c>
      <c r="K1779" s="116">
        <v>0</v>
      </c>
      <c r="L1779" s="116">
        <v>0.8</v>
      </c>
      <c r="M1779" s="116">
        <v>0</v>
      </c>
      <c r="N1779" s="116">
        <v>0</v>
      </c>
      <c r="O1779" s="189"/>
      <c r="P1779" s="189"/>
    </row>
    <row r="1780" spans="1:16" ht="24" x14ac:dyDescent="0.25">
      <c r="A1780" s="190"/>
      <c r="B1780" s="189"/>
      <c r="C1780" s="189"/>
      <c r="D1780" s="189"/>
      <c r="E1780" s="189"/>
      <c r="F1780" s="207"/>
      <c r="G1780" s="151" t="s">
        <v>9</v>
      </c>
      <c r="H1780" s="116">
        <f t="shared" si="395"/>
        <v>0</v>
      </c>
      <c r="I1780" s="116">
        <v>0</v>
      </c>
      <c r="J1780" s="116">
        <v>0</v>
      </c>
      <c r="K1780" s="116">
        <v>0</v>
      </c>
      <c r="L1780" s="116">
        <v>0</v>
      </c>
      <c r="M1780" s="116">
        <v>0</v>
      </c>
      <c r="N1780" s="116">
        <v>0</v>
      </c>
      <c r="O1780" s="189"/>
      <c r="P1780" s="189"/>
    </row>
    <row r="1781" spans="1:16" ht="36" customHeight="1" x14ac:dyDescent="0.25">
      <c r="A1781" s="190" t="s">
        <v>3554</v>
      </c>
      <c r="B1781" s="189" t="s">
        <v>2931</v>
      </c>
      <c r="C1781" s="189" t="s">
        <v>1119</v>
      </c>
      <c r="D1781" s="189">
        <v>2028</v>
      </c>
      <c r="E1781" s="189" t="s">
        <v>3555</v>
      </c>
      <c r="F1781" s="205" t="s">
        <v>4182</v>
      </c>
      <c r="G1781" s="151" t="s">
        <v>4</v>
      </c>
      <c r="H1781" s="116">
        <f>SUM(H1782:H1785)</f>
        <v>12.600000000000001</v>
      </c>
      <c r="I1781" s="116">
        <f t="shared" ref="I1781:N1781" si="398">SUM(I1782:I1785)</f>
        <v>0</v>
      </c>
      <c r="J1781" s="116">
        <f>SUM(J1782:J1785)</f>
        <v>0</v>
      </c>
      <c r="K1781" s="116">
        <f t="shared" si="398"/>
        <v>0</v>
      </c>
      <c r="L1781" s="116">
        <f t="shared" si="398"/>
        <v>12.600000000000001</v>
      </c>
      <c r="M1781" s="116">
        <f t="shared" si="398"/>
        <v>0</v>
      </c>
      <c r="N1781" s="116">
        <f t="shared" si="398"/>
        <v>0</v>
      </c>
      <c r="O1781" s="189">
        <v>369</v>
      </c>
      <c r="P1781" s="189" t="s">
        <v>1834</v>
      </c>
    </row>
    <row r="1782" spans="1:16" x14ac:dyDescent="0.25">
      <c r="A1782" s="190"/>
      <c r="B1782" s="189"/>
      <c r="C1782" s="189"/>
      <c r="D1782" s="189"/>
      <c r="E1782" s="189"/>
      <c r="F1782" s="206"/>
      <c r="G1782" s="151" t="s">
        <v>259</v>
      </c>
      <c r="H1782" s="116">
        <f t="shared" si="395"/>
        <v>0</v>
      </c>
      <c r="I1782" s="116">
        <v>0</v>
      </c>
      <c r="J1782" s="116">
        <v>0</v>
      </c>
      <c r="K1782" s="116">
        <v>0</v>
      </c>
      <c r="L1782" s="32">
        <v>0</v>
      </c>
      <c r="M1782" s="116">
        <v>0</v>
      </c>
      <c r="N1782" s="116">
        <v>0</v>
      </c>
      <c r="O1782" s="189"/>
      <c r="P1782" s="189"/>
    </row>
    <row r="1783" spans="1:16" ht="36" x14ac:dyDescent="0.25">
      <c r="A1783" s="190"/>
      <c r="B1783" s="189"/>
      <c r="C1783" s="189"/>
      <c r="D1783" s="189"/>
      <c r="E1783" s="189"/>
      <c r="F1783" s="206"/>
      <c r="G1783" s="151" t="s">
        <v>7</v>
      </c>
      <c r="H1783" s="116">
        <f t="shared" si="395"/>
        <v>11.8</v>
      </c>
      <c r="I1783" s="116">
        <v>0</v>
      </c>
      <c r="J1783" s="116">
        <v>0</v>
      </c>
      <c r="K1783" s="116">
        <v>0</v>
      </c>
      <c r="L1783" s="32">
        <v>11.8</v>
      </c>
      <c r="M1783" s="116">
        <v>0</v>
      </c>
      <c r="N1783" s="116">
        <v>0</v>
      </c>
      <c r="O1783" s="189"/>
      <c r="P1783" s="189"/>
    </row>
    <row r="1784" spans="1:16" x14ac:dyDescent="0.25">
      <c r="A1784" s="190"/>
      <c r="B1784" s="189"/>
      <c r="C1784" s="189"/>
      <c r="D1784" s="189"/>
      <c r="E1784" s="189"/>
      <c r="F1784" s="206"/>
      <c r="G1784" s="151" t="s">
        <v>8</v>
      </c>
      <c r="H1784" s="116">
        <f t="shared" si="395"/>
        <v>0.8</v>
      </c>
      <c r="I1784" s="116">
        <v>0</v>
      </c>
      <c r="J1784" s="116">
        <v>0</v>
      </c>
      <c r="K1784" s="116">
        <v>0</v>
      </c>
      <c r="L1784" s="32">
        <v>0.8</v>
      </c>
      <c r="M1784" s="116">
        <v>0</v>
      </c>
      <c r="N1784" s="116">
        <v>0</v>
      </c>
      <c r="O1784" s="189"/>
      <c r="P1784" s="189"/>
    </row>
    <row r="1785" spans="1:16" ht="24" x14ac:dyDescent="0.25">
      <c r="A1785" s="190"/>
      <c r="B1785" s="189"/>
      <c r="C1785" s="189"/>
      <c r="D1785" s="189"/>
      <c r="E1785" s="189"/>
      <c r="F1785" s="207"/>
      <c r="G1785" s="151" t="s">
        <v>9</v>
      </c>
      <c r="H1785" s="116">
        <f t="shared" si="395"/>
        <v>0</v>
      </c>
      <c r="I1785" s="116">
        <v>0</v>
      </c>
      <c r="J1785" s="116">
        <v>0</v>
      </c>
      <c r="K1785" s="116">
        <v>0</v>
      </c>
      <c r="L1785" s="116">
        <v>0</v>
      </c>
      <c r="M1785" s="116">
        <v>0</v>
      </c>
      <c r="N1785" s="116">
        <v>0</v>
      </c>
      <c r="O1785" s="189"/>
      <c r="P1785" s="189"/>
    </row>
    <row r="1786" spans="1:16" ht="36" customHeight="1" x14ac:dyDescent="0.25">
      <c r="A1786" s="190" t="s">
        <v>3556</v>
      </c>
      <c r="B1786" s="189" t="s">
        <v>2931</v>
      </c>
      <c r="C1786" s="189" t="s">
        <v>1119</v>
      </c>
      <c r="D1786" s="189">
        <v>2028</v>
      </c>
      <c r="E1786" s="189" t="s">
        <v>3557</v>
      </c>
      <c r="F1786" s="205" t="s">
        <v>4180</v>
      </c>
      <c r="G1786" s="151" t="s">
        <v>4</v>
      </c>
      <c r="H1786" s="116">
        <f>SUM(H1787:H1790)</f>
        <v>12.600000000000001</v>
      </c>
      <c r="I1786" s="116">
        <f t="shared" ref="I1786:N1786" si="399">SUM(I1787:I1790)</f>
        <v>0</v>
      </c>
      <c r="J1786" s="116">
        <f t="shared" si="399"/>
        <v>0</v>
      </c>
      <c r="K1786" s="116">
        <f>SUM(K1787:K1790)</f>
        <v>0</v>
      </c>
      <c r="L1786" s="116">
        <f t="shared" si="399"/>
        <v>12.600000000000001</v>
      </c>
      <c r="M1786" s="116">
        <f t="shared" si="399"/>
        <v>0</v>
      </c>
      <c r="N1786" s="116">
        <f t="shared" si="399"/>
        <v>0</v>
      </c>
      <c r="O1786" s="189">
        <v>75</v>
      </c>
      <c r="P1786" s="189" t="s">
        <v>3558</v>
      </c>
    </row>
    <row r="1787" spans="1:16" x14ac:dyDescent="0.25">
      <c r="A1787" s="190"/>
      <c r="B1787" s="189"/>
      <c r="C1787" s="189"/>
      <c r="D1787" s="189"/>
      <c r="E1787" s="189"/>
      <c r="F1787" s="206"/>
      <c r="G1787" s="151" t="s">
        <v>259</v>
      </c>
      <c r="H1787" s="116">
        <f t="shared" si="395"/>
        <v>0</v>
      </c>
      <c r="I1787" s="116">
        <v>0</v>
      </c>
      <c r="J1787" s="116">
        <v>0</v>
      </c>
      <c r="K1787" s="116">
        <v>0</v>
      </c>
      <c r="L1787" s="116">
        <v>0</v>
      </c>
      <c r="M1787" s="116">
        <v>0</v>
      </c>
      <c r="N1787" s="116">
        <v>0</v>
      </c>
      <c r="O1787" s="189"/>
      <c r="P1787" s="189"/>
    </row>
    <row r="1788" spans="1:16" ht="36" x14ac:dyDescent="0.25">
      <c r="A1788" s="190"/>
      <c r="B1788" s="189"/>
      <c r="C1788" s="189"/>
      <c r="D1788" s="189"/>
      <c r="E1788" s="189"/>
      <c r="F1788" s="206"/>
      <c r="G1788" s="151" t="s">
        <v>7</v>
      </c>
      <c r="H1788" s="116">
        <f t="shared" si="395"/>
        <v>11.8</v>
      </c>
      <c r="I1788" s="116">
        <v>0</v>
      </c>
      <c r="J1788" s="116">
        <v>0</v>
      </c>
      <c r="K1788" s="116">
        <v>0</v>
      </c>
      <c r="L1788" s="116">
        <v>11.8</v>
      </c>
      <c r="M1788" s="116">
        <v>0</v>
      </c>
      <c r="N1788" s="116">
        <v>0</v>
      </c>
      <c r="O1788" s="189"/>
      <c r="P1788" s="189"/>
    </row>
    <row r="1789" spans="1:16" x14ac:dyDescent="0.25">
      <c r="A1789" s="190"/>
      <c r="B1789" s="189"/>
      <c r="C1789" s="189"/>
      <c r="D1789" s="189"/>
      <c r="E1789" s="189"/>
      <c r="F1789" s="206"/>
      <c r="G1789" s="151" t="s">
        <v>8</v>
      </c>
      <c r="H1789" s="116">
        <f t="shared" si="395"/>
        <v>0.8</v>
      </c>
      <c r="I1789" s="116">
        <v>0</v>
      </c>
      <c r="J1789" s="116">
        <v>0</v>
      </c>
      <c r="K1789" s="116">
        <v>0</v>
      </c>
      <c r="L1789" s="116">
        <v>0.8</v>
      </c>
      <c r="M1789" s="116">
        <v>0</v>
      </c>
      <c r="N1789" s="116">
        <v>0</v>
      </c>
      <c r="O1789" s="189"/>
      <c r="P1789" s="189"/>
    </row>
    <row r="1790" spans="1:16" ht="24" x14ac:dyDescent="0.25">
      <c r="A1790" s="190"/>
      <c r="B1790" s="189"/>
      <c r="C1790" s="189"/>
      <c r="D1790" s="189"/>
      <c r="E1790" s="189"/>
      <c r="F1790" s="207"/>
      <c r="G1790" s="151" t="s">
        <v>9</v>
      </c>
      <c r="H1790" s="116">
        <f t="shared" si="395"/>
        <v>0</v>
      </c>
      <c r="I1790" s="116">
        <v>0</v>
      </c>
      <c r="J1790" s="116">
        <v>0</v>
      </c>
      <c r="K1790" s="116">
        <v>0</v>
      </c>
      <c r="L1790" s="116">
        <v>0</v>
      </c>
      <c r="M1790" s="116">
        <v>0</v>
      </c>
      <c r="N1790" s="116">
        <v>0</v>
      </c>
      <c r="O1790" s="189"/>
      <c r="P1790" s="189"/>
    </row>
    <row r="1791" spans="1:16" ht="36" customHeight="1" x14ac:dyDescent="0.25">
      <c r="A1791" s="190" t="s">
        <v>3559</v>
      </c>
      <c r="B1791" s="189" t="s">
        <v>2931</v>
      </c>
      <c r="C1791" s="189" t="s">
        <v>1119</v>
      </c>
      <c r="D1791" s="189">
        <v>2030</v>
      </c>
      <c r="E1791" s="189" t="s">
        <v>3560</v>
      </c>
      <c r="F1791" s="189" t="s">
        <v>3561</v>
      </c>
      <c r="G1791" s="151" t="s">
        <v>4</v>
      </c>
      <c r="H1791" s="116">
        <f>SUM(H1792:H1795)</f>
        <v>13.8</v>
      </c>
      <c r="I1791" s="116">
        <f t="shared" ref="I1791:N1791" si="400">SUM(I1792:I1795)</f>
        <v>0</v>
      </c>
      <c r="J1791" s="116">
        <f t="shared" si="400"/>
        <v>0</v>
      </c>
      <c r="K1791" s="116">
        <f t="shared" si="400"/>
        <v>0</v>
      </c>
      <c r="L1791" s="116">
        <f t="shared" si="400"/>
        <v>0</v>
      </c>
      <c r="M1791" s="116">
        <f t="shared" si="400"/>
        <v>0</v>
      </c>
      <c r="N1791" s="116">
        <f t="shared" si="400"/>
        <v>13.8</v>
      </c>
      <c r="O1791" s="189">
        <v>325</v>
      </c>
      <c r="P1791" s="189" t="s">
        <v>1834</v>
      </c>
    </row>
    <row r="1792" spans="1:16" x14ac:dyDescent="0.25">
      <c r="A1792" s="190"/>
      <c r="B1792" s="189"/>
      <c r="C1792" s="189"/>
      <c r="D1792" s="189"/>
      <c r="E1792" s="189"/>
      <c r="F1792" s="189"/>
      <c r="G1792" s="151" t="s">
        <v>259</v>
      </c>
      <c r="H1792" s="116">
        <f t="shared" si="395"/>
        <v>0</v>
      </c>
      <c r="I1792" s="116">
        <v>0</v>
      </c>
      <c r="J1792" s="116">
        <v>0</v>
      </c>
      <c r="K1792" s="116">
        <v>0</v>
      </c>
      <c r="L1792" s="116">
        <v>0</v>
      </c>
      <c r="M1792" s="116">
        <v>0</v>
      </c>
      <c r="N1792" s="116">
        <v>0</v>
      </c>
      <c r="O1792" s="189"/>
      <c r="P1792" s="189"/>
    </row>
    <row r="1793" spans="1:16" ht="36" x14ac:dyDescent="0.25">
      <c r="A1793" s="190"/>
      <c r="B1793" s="189"/>
      <c r="C1793" s="189"/>
      <c r="D1793" s="189"/>
      <c r="E1793" s="189"/>
      <c r="F1793" s="189"/>
      <c r="G1793" s="151" t="s">
        <v>7</v>
      </c>
      <c r="H1793" s="116">
        <f t="shared" si="395"/>
        <v>13</v>
      </c>
      <c r="I1793" s="116">
        <v>0</v>
      </c>
      <c r="J1793" s="116">
        <v>0</v>
      </c>
      <c r="K1793" s="116">
        <v>0</v>
      </c>
      <c r="L1793" s="116">
        <v>0</v>
      </c>
      <c r="M1793" s="116">
        <v>0</v>
      </c>
      <c r="N1793" s="116">
        <v>13</v>
      </c>
      <c r="O1793" s="189"/>
      <c r="P1793" s="189"/>
    </row>
    <row r="1794" spans="1:16" x14ac:dyDescent="0.25">
      <c r="A1794" s="190"/>
      <c r="B1794" s="189"/>
      <c r="C1794" s="189"/>
      <c r="D1794" s="189"/>
      <c r="E1794" s="189"/>
      <c r="F1794" s="189"/>
      <c r="G1794" s="151" t="s">
        <v>8</v>
      </c>
      <c r="H1794" s="116">
        <f t="shared" si="395"/>
        <v>0.8</v>
      </c>
      <c r="I1794" s="116">
        <v>0</v>
      </c>
      <c r="J1794" s="116">
        <v>0</v>
      </c>
      <c r="K1794" s="116">
        <v>0</v>
      </c>
      <c r="L1794" s="116">
        <v>0</v>
      </c>
      <c r="M1794" s="116">
        <v>0</v>
      </c>
      <c r="N1794" s="116">
        <v>0.8</v>
      </c>
      <c r="O1794" s="189"/>
      <c r="P1794" s="189"/>
    </row>
    <row r="1795" spans="1:16" ht="24" x14ac:dyDescent="0.25">
      <c r="A1795" s="190"/>
      <c r="B1795" s="189"/>
      <c r="C1795" s="189"/>
      <c r="D1795" s="189"/>
      <c r="E1795" s="189"/>
      <c r="F1795" s="189"/>
      <c r="G1795" s="151" t="s">
        <v>9</v>
      </c>
      <c r="H1795" s="116">
        <f t="shared" si="395"/>
        <v>0</v>
      </c>
      <c r="I1795" s="116">
        <v>0</v>
      </c>
      <c r="J1795" s="116">
        <v>0</v>
      </c>
      <c r="K1795" s="116">
        <v>0</v>
      </c>
      <c r="L1795" s="116">
        <v>0</v>
      </c>
      <c r="M1795" s="116">
        <v>0</v>
      </c>
      <c r="N1795" s="116">
        <v>0</v>
      </c>
      <c r="O1795" s="189"/>
      <c r="P1795" s="189"/>
    </row>
    <row r="1796" spans="1:16" ht="36" customHeight="1" x14ac:dyDescent="0.25">
      <c r="A1796" s="190" t="s">
        <v>3562</v>
      </c>
      <c r="B1796" s="189" t="s">
        <v>2931</v>
      </c>
      <c r="C1796" s="189" t="s">
        <v>1119</v>
      </c>
      <c r="D1796" s="189">
        <v>2029</v>
      </c>
      <c r="E1796" s="189" t="s">
        <v>3563</v>
      </c>
      <c r="F1796" s="205" t="s">
        <v>4180</v>
      </c>
      <c r="G1796" s="151" t="s">
        <v>4</v>
      </c>
      <c r="H1796" s="116">
        <f>SUM(H1797:H1800)</f>
        <v>13.200000000000001</v>
      </c>
      <c r="I1796" s="116">
        <f t="shared" ref="I1796:N1796" si="401">SUM(I1797:I1800)</f>
        <v>0</v>
      </c>
      <c r="J1796" s="116">
        <f t="shared" si="401"/>
        <v>0</v>
      </c>
      <c r="K1796" s="116">
        <f t="shared" si="401"/>
        <v>0</v>
      </c>
      <c r="L1796" s="116">
        <f t="shared" si="401"/>
        <v>0</v>
      </c>
      <c r="M1796" s="116">
        <f t="shared" si="401"/>
        <v>13.200000000000001</v>
      </c>
      <c r="N1796" s="116">
        <f t="shared" si="401"/>
        <v>0</v>
      </c>
      <c r="O1796" s="189">
        <v>351</v>
      </c>
      <c r="P1796" s="189" t="s">
        <v>3564</v>
      </c>
    </row>
    <row r="1797" spans="1:16" x14ac:dyDescent="0.25">
      <c r="A1797" s="190"/>
      <c r="B1797" s="189"/>
      <c r="C1797" s="189"/>
      <c r="D1797" s="189"/>
      <c r="E1797" s="189"/>
      <c r="F1797" s="206"/>
      <c r="G1797" s="151" t="s">
        <v>259</v>
      </c>
      <c r="H1797" s="116">
        <f t="shared" si="395"/>
        <v>0</v>
      </c>
      <c r="I1797" s="116">
        <v>0</v>
      </c>
      <c r="J1797" s="116">
        <v>0</v>
      </c>
      <c r="K1797" s="116">
        <v>0</v>
      </c>
      <c r="L1797" s="116">
        <v>0</v>
      </c>
      <c r="M1797" s="116">
        <v>0</v>
      </c>
      <c r="N1797" s="116">
        <v>0</v>
      </c>
      <c r="O1797" s="189"/>
      <c r="P1797" s="189"/>
    </row>
    <row r="1798" spans="1:16" ht="36" x14ac:dyDescent="0.25">
      <c r="A1798" s="190"/>
      <c r="B1798" s="189"/>
      <c r="C1798" s="189"/>
      <c r="D1798" s="189"/>
      <c r="E1798" s="189"/>
      <c r="F1798" s="206"/>
      <c r="G1798" s="151" t="s">
        <v>7</v>
      </c>
      <c r="H1798" s="116">
        <f t="shared" si="395"/>
        <v>12.4</v>
      </c>
      <c r="I1798" s="116">
        <v>0</v>
      </c>
      <c r="J1798" s="116">
        <v>0</v>
      </c>
      <c r="K1798" s="116">
        <v>0</v>
      </c>
      <c r="L1798" s="116">
        <v>0</v>
      </c>
      <c r="M1798" s="116">
        <v>12.4</v>
      </c>
      <c r="N1798" s="116">
        <v>0</v>
      </c>
      <c r="O1798" s="189"/>
      <c r="P1798" s="189"/>
    </row>
    <row r="1799" spans="1:16" x14ac:dyDescent="0.25">
      <c r="A1799" s="190"/>
      <c r="B1799" s="189"/>
      <c r="C1799" s="189"/>
      <c r="D1799" s="189"/>
      <c r="E1799" s="189"/>
      <c r="F1799" s="206"/>
      <c r="G1799" s="151" t="s">
        <v>8</v>
      </c>
      <c r="H1799" s="116">
        <f t="shared" si="395"/>
        <v>0.8</v>
      </c>
      <c r="I1799" s="116">
        <v>0</v>
      </c>
      <c r="J1799" s="116">
        <v>0</v>
      </c>
      <c r="K1799" s="116">
        <v>0</v>
      </c>
      <c r="L1799" s="116">
        <v>0</v>
      </c>
      <c r="M1799" s="116">
        <v>0.8</v>
      </c>
      <c r="N1799" s="116">
        <v>0</v>
      </c>
      <c r="O1799" s="189"/>
      <c r="P1799" s="189"/>
    </row>
    <row r="1800" spans="1:16" ht="24" x14ac:dyDescent="0.25">
      <c r="A1800" s="190"/>
      <c r="B1800" s="189"/>
      <c r="C1800" s="189"/>
      <c r="D1800" s="189"/>
      <c r="E1800" s="189"/>
      <c r="F1800" s="207"/>
      <c r="G1800" s="151" t="s">
        <v>9</v>
      </c>
      <c r="H1800" s="116">
        <f t="shared" si="395"/>
        <v>0</v>
      </c>
      <c r="I1800" s="116">
        <v>0</v>
      </c>
      <c r="J1800" s="116">
        <v>0</v>
      </c>
      <c r="K1800" s="116">
        <v>0</v>
      </c>
      <c r="L1800" s="116">
        <v>0</v>
      </c>
      <c r="M1800" s="116">
        <v>0</v>
      </c>
      <c r="N1800" s="116">
        <v>0</v>
      </c>
      <c r="O1800" s="189"/>
      <c r="P1800" s="189"/>
    </row>
    <row r="1801" spans="1:16" ht="36" customHeight="1" x14ac:dyDescent="0.25">
      <c r="A1801" s="190" t="s">
        <v>3565</v>
      </c>
      <c r="B1801" s="189" t="s">
        <v>2931</v>
      </c>
      <c r="C1801" s="189" t="s">
        <v>1119</v>
      </c>
      <c r="D1801" s="189">
        <v>2029</v>
      </c>
      <c r="E1801" s="189" t="s">
        <v>3566</v>
      </c>
      <c r="F1801" s="205" t="s">
        <v>4180</v>
      </c>
      <c r="G1801" s="151" t="s">
        <v>4</v>
      </c>
      <c r="H1801" s="116">
        <f>SUM(H1802:H1805)</f>
        <v>13.200000000000001</v>
      </c>
      <c r="I1801" s="116">
        <f t="shared" ref="I1801:N1801" si="402">SUM(I1802:I1805)</f>
        <v>0</v>
      </c>
      <c r="J1801" s="116">
        <f t="shared" si="402"/>
        <v>0</v>
      </c>
      <c r="K1801" s="116">
        <f t="shared" si="402"/>
        <v>0</v>
      </c>
      <c r="L1801" s="116">
        <f t="shared" si="402"/>
        <v>0</v>
      </c>
      <c r="M1801" s="116">
        <f t="shared" si="402"/>
        <v>13.200000000000001</v>
      </c>
      <c r="N1801" s="116">
        <f t="shared" si="402"/>
        <v>0</v>
      </c>
      <c r="O1801" s="189">
        <v>139</v>
      </c>
      <c r="P1801" s="189" t="s">
        <v>3567</v>
      </c>
    </row>
    <row r="1802" spans="1:16" x14ac:dyDescent="0.25">
      <c r="A1802" s="190"/>
      <c r="B1802" s="189"/>
      <c r="C1802" s="189"/>
      <c r="D1802" s="189"/>
      <c r="E1802" s="189"/>
      <c r="F1802" s="206"/>
      <c r="G1802" s="151" t="s">
        <v>259</v>
      </c>
      <c r="H1802" s="116">
        <f t="shared" si="395"/>
        <v>0</v>
      </c>
      <c r="I1802" s="116">
        <v>0</v>
      </c>
      <c r="J1802" s="116">
        <v>0</v>
      </c>
      <c r="K1802" s="116">
        <v>0</v>
      </c>
      <c r="L1802" s="116">
        <v>0</v>
      </c>
      <c r="M1802" s="116">
        <v>0</v>
      </c>
      <c r="N1802" s="116">
        <v>0</v>
      </c>
      <c r="O1802" s="189"/>
      <c r="P1802" s="189"/>
    </row>
    <row r="1803" spans="1:16" ht="36" x14ac:dyDescent="0.25">
      <c r="A1803" s="190"/>
      <c r="B1803" s="189"/>
      <c r="C1803" s="189"/>
      <c r="D1803" s="189"/>
      <c r="E1803" s="189"/>
      <c r="F1803" s="206"/>
      <c r="G1803" s="151" t="s">
        <v>7</v>
      </c>
      <c r="H1803" s="116">
        <f t="shared" si="395"/>
        <v>12.4</v>
      </c>
      <c r="I1803" s="116">
        <v>0</v>
      </c>
      <c r="J1803" s="116">
        <v>0</v>
      </c>
      <c r="K1803" s="116">
        <v>0</v>
      </c>
      <c r="L1803" s="116">
        <v>0</v>
      </c>
      <c r="M1803" s="32">
        <v>12.4</v>
      </c>
      <c r="N1803" s="116">
        <v>0</v>
      </c>
      <c r="O1803" s="189"/>
      <c r="P1803" s="189"/>
    </row>
    <row r="1804" spans="1:16" x14ac:dyDescent="0.25">
      <c r="A1804" s="190"/>
      <c r="B1804" s="189"/>
      <c r="C1804" s="189"/>
      <c r="D1804" s="189"/>
      <c r="E1804" s="189"/>
      <c r="F1804" s="206"/>
      <c r="G1804" s="151" t="s">
        <v>8</v>
      </c>
      <c r="H1804" s="116">
        <f t="shared" si="395"/>
        <v>0.8</v>
      </c>
      <c r="I1804" s="116">
        <v>0</v>
      </c>
      <c r="J1804" s="116">
        <v>0</v>
      </c>
      <c r="K1804" s="116">
        <v>0</v>
      </c>
      <c r="L1804" s="116">
        <v>0</v>
      </c>
      <c r="M1804" s="32">
        <v>0.8</v>
      </c>
      <c r="N1804" s="116">
        <v>0</v>
      </c>
      <c r="O1804" s="189"/>
      <c r="P1804" s="189"/>
    </row>
    <row r="1805" spans="1:16" ht="24" x14ac:dyDescent="0.25">
      <c r="A1805" s="190"/>
      <c r="B1805" s="189"/>
      <c r="C1805" s="189"/>
      <c r="D1805" s="189"/>
      <c r="E1805" s="189"/>
      <c r="F1805" s="207"/>
      <c r="G1805" s="151" t="s">
        <v>9</v>
      </c>
      <c r="H1805" s="116">
        <f t="shared" si="395"/>
        <v>0</v>
      </c>
      <c r="I1805" s="116">
        <v>0</v>
      </c>
      <c r="J1805" s="116">
        <v>0</v>
      </c>
      <c r="K1805" s="116">
        <v>0</v>
      </c>
      <c r="L1805" s="116">
        <v>0</v>
      </c>
      <c r="M1805" s="116">
        <v>0</v>
      </c>
      <c r="N1805" s="116">
        <v>0</v>
      </c>
      <c r="O1805" s="189"/>
      <c r="P1805" s="189"/>
    </row>
    <row r="1806" spans="1:16" ht="36" customHeight="1" x14ac:dyDescent="0.25">
      <c r="A1806" s="190" t="s">
        <v>3568</v>
      </c>
      <c r="B1806" s="189" t="s">
        <v>2931</v>
      </c>
      <c r="C1806" s="189" t="s">
        <v>1119</v>
      </c>
      <c r="D1806" s="189">
        <v>2028</v>
      </c>
      <c r="E1806" s="189" t="s">
        <v>3569</v>
      </c>
      <c r="F1806" s="189" t="s">
        <v>3561</v>
      </c>
      <c r="G1806" s="151" t="s">
        <v>4</v>
      </c>
      <c r="H1806" s="116">
        <f>SUM(H1807:H1810)</f>
        <v>12.600000000000001</v>
      </c>
      <c r="I1806" s="116">
        <f t="shared" ref="I1806:N1806" si="403">SUM(I1807:I1810)</f>
        <v>0</v>
      </c>
      <c r="J1806" s="116">
        <f t="shared" si="403"/>
        <v>0</v>
      </c>
      <c r="K1806" s="116">
        <f t="shared" si="403"/>
        <v>0</v>
      </c>
      <c r="L1806" s="116">
        <f t="shared" si="403"/>
        <v>12.600000000000001</v>
      </c>
      <c r="M1806" s="116">
        <f t="shared" si="403"/>
        <v>0</v>
      </c>
      <c r="N1806" s="116">
        <f t="shared" si="403"/>
        <v>0</v>
      </c>
      <c r="O1806" s="189">
        <v>443</v>
      </c>
      <c r="P1806" s="189" t="s">
        <v>1834</v>
      </c>
    </row>
    <row r="1807" spans="1:16" x14ac:dyDescent="0.25">
      <c r="A1807" s="190"/>
      <c r="B1807" s="189"/>
      <c r="C1807" s="189"/>
      <c r="D1807" s="189"/>
      <c r="E1807" s="189"/>
      <c r="F1807" s="189"/>
      <c r="G1807" s="151" t="s">
        <v>259</v>
      </c>
      <c r="H1807" s="116">
        <f t="shared" si="395"/>
        <v>0</v>
      </c>
      <c r="I1807" s="116">
        <v>0</v>
      </c>
      <c r="J1807" s="116">
        <v>0</v>
      </c>
      <c r="K1807" s="116">
        <v>0</v>
      </c>
      <c r="L1807" s="32">
        <v>0</v>
      </c>
      <c r="M1807" s="116">
        <v>0</v>
      </c>
      <c r="N1807" s="116">
        <v>0</v>
      </c>
      <c r="O1807" s="189"/>
      <c r="P1807" s="189"/>
    </row>
    <row r="1808" spans="1:16" ht="36" x14ac:dyDescent="0.25">
      <c r="A1808" s="190"/>
      <c r="B1808" s="189"/>
      <c r="C1808" s="189"/>
      <c r="D1808" s="189"/>
      <c r="E1808" s="189"/>
      <c r="F1808" s="189"/>
      <c r="G1808" s="151" t="s">
        <v>7</v>
      </c>
      <c r="H1808" s="116">
        <f t="shared" si="395"/>
        <v>11.8</v>
      </c>
      <c r="I1808" s="116">
        <v>0</v>
      </c>
      <c r="J1808" s="116">
        <v>0</v>
      </c>
      <c r="K1808" s="116">
        <v>0</v>
      </c>
      <c r="L1808" s="32">
        <v>11.8</v>
      </c>
      <c r="M1808" s="116">
        <v>0</v>
      </c>
      <c r="N1808" s="116">
        <v>0</v>
      </c>
      <c r="O1808" s="189"/>
      <c r="P1808" s="189"/>
    </row>
    <row r="1809" spans="1:16" x14ac:dyDescent="0.25">
      <c r="A1809" s="190"/>
      <c r="B1809" s="189"/>
      <c r="C1809" s="189"/>
      <c r="D1809" s="189"/>
      <c r="E1809" s="189"/>
      <c r="F1809" s="189"/>
      <c r="G1809" s="151" t="s">
        <v>8</v>
      </c>
      <c r="H1809" s="116">
        <f t="shared" si="395"/>
        <v>0.8</v>
      </c>
      <c r="I1809" s="116">
        <v>0</v>
      </c>
      <c r="J1809" s="116">
        <v>0</v>
      </c>
      <c r="K1809" s="116">
        <v>0</v>
      </c>
      <c r="L1809" s="32">
        <v>0.8</v>
      </c>
      <c r="M1809" s="116">
        <v>0</v>
      </c>
      <c r="N1809" s="116">
        <v>0</v>
      </c>
      <c r="O1809" s="189"/>
      <c r="P1809" s="189"/>
    </row>
    <row r="1810" spans="1:16" ht="24" x14ac:dyDescent="0.25">
      <c r="A1810" s="190"/>
      <c r="B1810" s="189"/>
      <c r="C1810" s="189"/>
      <c r="D1810" s="189"/>
      <c r="E1810" s="189"/>
      <c r="F1810" s="189"/>
      <c r="G1810" s="151" t="s">
        <v>9</v>
      </c>
      <c r="H1810" s="116">
        <f t="shared" si="395"/>
        <v>0</v>
      </c>
      <c r="I1810" s="116">
        <v>0</v>
      </c>
      <c r="J1810" s="116">
        <v>0</v>
      </c>
      <c r="K1810" s="116">
        <v>0</v>
      </c>
      <c r="L1810" s="116">
        <v>0</v>
      </c>
      <c r="M1810" s="116">
        <v>0</v>
      </c>
      <c r="N1810" s="116">
        <v>0</v>
      </c>
      <c r="O1810" s="189"/>
      <c r="P1810" s="189"/>
    </row>
    <row r="1811" spans="1:16" ht="36" customHeight="1" x14ac:dyDescent="0.25">
      <c r="A1811" s="190" t="s">
        <v>3570</v>
      </c>
      <c r="B1811" s="189" t="s">
        <v>2931</v>
      </c>
      <c r="C1811" s="189" t="s">
        <v>1119</v>
      </c>
      <c r="D1811" s="189">
        <v>2029</v>
      </c>
      <c r="E1811" s="189" t="s">
        <v>3571</v>
      </c>
      <c r="F1811" s="189" t="s">
        <v>3572</v>
      </c>
      <c r="G1811" s="151" t="s">
        <v>4</v>
      </c>
      <c r="H1811" s="116">
        <f>SUM(H1812:H1815)</f>
        <v>13.200000000000001</v>
      </c>
      <c r="I1811" s="116">
        <f t="shared" ref="I1811:N1811" si="404">SUM(I1812:I1815)</f>
        <v>0</v>
      </c>
      <c r="J1811" s="116">
        <f t="shared" si="404"/>
        <v>0</v>
      </c>
      <c r="K1811" s="116">
        <f t="shared" si="404"/>
        <v>0</v>
      </c>
      <c r="L1811" s="116">
        <f t="shared" si="404"/>
        <v>0</v>
      </c>
      <c r="M1811" s="116">
        <f t="shared" si="404"/>
        <v>13.200000000000001</v>
      </c>
      <c r="N1811" s="116">
        <f t="shared" si="404"/>
        <v>0</v>
      </c>
      <c r="O1811" s="189">
        <v>1306</v>
      </c>
      <c r="P1811" s="189" t="s">
        <v>1834</v>
      </c>
    </row>
    <row r="1812" spans="1:16" x14ac:dyDescent="0.25">
      <c r="A1812" s="190"/>
      <c r="B1812" s="189"/>
      <c r="C1812" s="189"/>
      <c r="D1812" s="189"/>
      <c r="E1812" s="189"/>
      <c r="F1812" s="189"/>
      <c r="G1812" s="151" t="s">
        <v>259</v>
      </c>
      <c r="H1812" s="116">
        <f t="shared" si="395"/>
        <v>0</v>
      </c>
      <c r="I1812" s="116">
        <v>0</v>
      </c>
      <c r="J1812" s="116">
        <v>0</v>
      </c>
      <c r="K1812" s="116">
        <v>0</v>
      </c>
      <c r="L1812" s="116">
        <v>0</v>
      </c>
      <c r="M1812" s="116">
        <v>0</v>
      </c>
      <c r="N1812" s="116">
        <v>0</v>
      </c>
      <c r="O1812" s="189"/>
      <c r="P1812" s="189"/>
    </row>
    <row r="1813" spans="1:16" ht="36" x14ac:dyDescent="0.25">
      <c r="A1813" s="190"/>
      <c r="B1813" s="189"/>
      <c r="C1813" s="189"/>
      <c r="D1813" s="189"/>
      <c r="E1813" s="189"/>
      <c r="F1813" s="189"/>
      <c r="G1813" s="151" t="s">
        <v>7</v>
      </c>
      <c r="H1813" s="116">
        <f t="shared" si="395"/>
        <v>12.4</v>
      </c>
      <c r="I1813" s="116">
        <v>0</v>
      </c>
      <c r="J1813" s="116">
        <v>0</v>
      </c>
      <c r="K1813" s="116">
        <v>0</v>
      </c>
      <c r="L1813" s="116">
        <v>0</v>
      </c>
      <c r="M1813" s="32">
        <v>12.4</v>
      </c>
      <c r="N1813" s="116">
        <v>0</v>
      </c>
      <c r="O1813" s="189"/>
      <c r="P1813" s="189"/>
    </row>
    <row r="1814" spans="1:16" x14ac:dyDescent="0.25">
      <c r="A1814" s="190"/>
      <c r="B1814" s="189"/>
      <c r="C1814" s="189"/>
      <c r="D1814" s="189"/>
      <c r="E1814" s="189"/>
      <c r="F1814" s="189"/>
      <c r="G1814" s="151" t="s">
        <v>8</v>
      </c>
      <c r="H1814" s="116">
        <f t="shared" si="395"/>
        <v>0.8</v>
      </c>
      <c r="I1814" s="116">
        <v>0</v>
      </c>
      <c r="J1814" s="116">
        <v>0</v>
      </c>
      <c r="K1814" s="116">
        <v>0</v>
      </c>
      <c r="L1814" s="116">
        <v>0</v>
      </c>
      <c r="M1814" s="32">
        <v>0.8</v>
      </c>
      <c r="N1814" s="116">
        <v>0</v>
      </c>
      <c r="O1814" s="189"/>
      <c r="P1814" s="189"/>
    </row>
    <row r="1815" spans="1:16" ht="24" x14ac:dyDescent="0.25">
      <c r="A1815" s="190"/>
      <c r="B1815" s="189"/>
      <c r="C1815" s="189"/>
      <c r="D1815" s="189"/>
      <c r="E1815" s="189"/>
      <c r="F1815" s="189"/>
      <c r="G1815" s="151" t="s">
        <v>9</v>
      </c>
      <c r="H1815" s="116">
        <f t="shared" si="395"/>
        <v>0</v>
      </c>
      <c r="I1815" s="116">
        <v>0</v>
      </c>
      <c r="J1815" s="116">
        <v>0</v>
      </c>
      <c r="K1815" s="116">
        <v>0</v>
      </c>
      <c r="L1815" s="116">
        <v>0</v>
      </c>
      <c r="M1815" s="116">
        <v>0</v>
      </c>
      <c r="N1815" s="116">
        <v>0</v>
      </c>
      <c r="O1815" s="189"/>
      <c r="P1815" s="189"/>
    </row>
    <row r="1816" spans="1:16" ht="36" customHeight="1" x14ac:dyDescent="0.25">
      <c r="A1816" s="190" t="s">
        <v>3573</v>
      </c>
      <c r="B1816" s="189" t="s">
        <v>2931</v>
      </c>
      <c r="C1816" s="189" t="s">
        <v>1119</v>
      </c>
      <c r="D1816" s="189">
        <v>2027</v>
      </c>
      <c r="E1816" s="189" t="s">
        <v>3574</v>
      </c>
      <c r="F1816" s="205" t="s">
        <v>4180</v>
      </c>
      <c r="G1816" s="151" t="s">
        <v>4</v>
      </c>
      <c r="H1816" s="116">
        <f>SUM(H1817:H1820)</f>
        <v>11.899999999999999</v>
      </c>
      <c r="I1816" s="116">
        <f t="shared" ref="I1816:N1816" si="405">SUM(I1817:I1820)</f>
        <v>0</v>
      </c>
      <c r="J1816" s="116">
        <f t="shared" si="405"/>
        <v>0</v>
      </c>
      <c r="K1816" s="116">
        <f t="shared" si="405"/>
        <v>11.899999999999999</v>
      </c>
      <c r="L1816" s="116">
        <f t="shared" si="405"/>
        <v>0</v>
      </c>
      <c r="M1816" s="116">
        <f t="shared" si="405"/>
        <v>0</v>
      </c>
      <c r="N1816" s="116">
        <f t="shared" si="405"/>
        <v>0</v>
      </c>
      <c r="O1816" s="189">
        <v>293</v>
      </c>
      <c r="P1816" s="189" t="s">
        <v>1834</v>
      </c>
    </row>
    <row r="1817" spans="1:16" x14ac:dyDescent="0.25">
      <c r="A1817" s="190"/>
      <c r="B1817" s="189"/>
      <c r="C1817" s="189"/>
      <c r="D1817" s="189"/>
      <c r="E1817" s="189"/>
      <c r="F1817" s="206"/>
      <c r="G1817" s="151" t="s">
        <v>259</v>
      </c>
      <c r="H1817" s="116">
        <f t="shared" si="395"/>
        <v>0</v>
      </c>
      <c r="I1817" s="116">
        <v>0</v>
      </c>
      <c r="J1817" s="116">
        <v>0</v>
      </c>
      <c r="K1817" s="116">
        <v>0</v>
      </c>
      <c r="L1817" s="116">
        <v>0</v>
      </c>
      <c r="M1817" s="116">
        <v>0</v>
      </c>
      <c r="N1817" s="116">
        <v>0</v>
      </c>
      <c r="O1817" s="189"/>
      <c r="P1817" s="189"/>
    </row>
    <row r="1818" spans="1:16" ht="36" x14ac:dyDescent="0.25">
      <c r="A1818" s="190"/>
      <c r="B1818" s="189"/>
      <c r="C1818" s="189"/>
      <c r="D1818" s="189"/>
      <c r="E1818" s="189"/>
      <c r="F1818" s="206"/>
      <c r="G1818" s="151" t="s">
        <v>7</v>
      </c>
      <c r="H1818" s="116">
        <f t="shared" si="395"/>
        <v>11.2</v>
      </c>
      <c r="I1818" s="116">
        <v>0</v>
      </c>
      <c r="J1818" s="116">
        <v>0</v>
      </c>
      <c r="K1818" s="32">
        <v>11.2</v>
      </c>
      <c r="L1818" s="116">
        <v>0</v>
      </c>
      <c r="M1818" s="116">
        <v>0</v>
      </c>
      <c r="N1818" s="116">
        <v>0</v>
      </c>
      <c r="O1818" s="189"/>
      <c r="P1818" s="189"/>
    </row>
    <row r="1819" spans="1:16" x14ac:dyDescent="0.25">
      <c r="A1819" s="190"/>
      <c r="B1819" s="189"/>
      <c r="C1819" s="189"/>
      <c r="D1819" s="189"/>
      <c r="E1819" s="189"/>
      <c r="F1819" s="206"/>
      <c r="G1819" s="151" t="s">
        <v>8</v>
      </c>
      <c r="H1819" s="116">
        <f t="shared" si="395"/>
        <v>0.7</v>
      </c>
      <c r="I1819" s="116">
        <v>0</v>
      </c>
      <c r="J1819" s="116">
        <v>0</v>
      </c>
      <c r="K1819" s="116">
        <v>0.7</v>
      </c>
      <c r="L1819" s="116">
        <v>0</v>
      </c>
      <c r="M1819" s="116">
        <v>0</v>
      </c>
      <c r="N1819" s="116">
        <v>0</v>
      </c>
      <c r="O1819" s="189"/>
      <c r="P1819" s="189"/>
    </row>
    <row r="1820" spans="1:16" ht="24" x14ac:dyDescent="0.25">
      <c r="A1820" s="190"/>
      <c r="B1820" s="189"/>
      <c r="C1820" s="189"/>
      <c r="D1820" s="189"/>
      <c r="E1820" s="189"/>
      <c r="F1820" s="207"/>
      <c r="G1820" s="151" t="s">
        <v>9</v>
      </c>
      <c r="H1820" s="116">
        <f t="shared" si="395"/>
        <v>0</v>
      </c>
      <c r="I1820" s="116">
        <v>0</v>
      </c>
      <c r="J1820" s="116">
        <v>0</v>
      </c>
      <c r="K1820" s="116">
        <v>0</v>
      </c>
      <c r="L1820" s="116">
        <v>0</v>
      </c>
      <c r="M1820" s="116">
        <v>0</v>
      </c>
      <c r="N1820" s="116">
        <v>0</v>
      </c>
      <c r="O1820" s="189"/>
      <c r="P1820" s="189"/>
    </row>
    <row r="1821" spans="1:16" ht="36" customHeight="1" x14ac:dyDescent="0.25">
      <c r="A1821" s="190" t="s">
        <v>3575</v>
      </c>
      <c r="B1821" s="189" t="s">
        <v>2931</v>
      </c>
      <c r="C1821" s="189" t="s">
        <v>1119</v>
      </c>
      <c r="D1821" s="189">
        <v>2030</v>
      </c>
      <c r="E1821" s="189" t="s">
        <v>3576</v>
      </c>
      <c r="F1821" s="205" t="s">
        <v>4180</v>
      </c>
      <c r="G1821" s="151" t="s">
        <v>4</v>
      </c>
      <c r="H1821" s="116">
        <f>SUM(H1822:H1825)</f>
        <v>13.8</v>
      </c>
      <c r="I1821" s="116">
        <f t="shared" ref="I1821:N1821" si="406">SUM(I1822:I1825)</f>
        <v>0</v>
      </c>
      <c r="J1821" s="116">
        <f t="shared" si="406"/>
        <v>0</v>
      </c>
      <c r="K1821" s="116">
        <f t="shared" si="406"/>
        <v>0</v>
      </c>
      <c r="L1821" s="116">
        <f t="shared" si="406"/>
        <v>0</v>
      </c>
      <c r="M1821" s="116">
        <f t="shared" si="406"/>
        <v>0</v>
      </c>
      <c r="N1821" s="116">
        <f t="shared" si="406"/>
        <v>13.8</v>
      </c>
      <c r="O1821" s="189">
        <v>310</v>
      </c>
      <c r="P1821" s="189" t="s">
        <v>3577</v>
      </c>
    </row>
    <row r="1822" spans="1:16" x14ac:dyDescent="0.25">
      <c r="A1822" s="190"/>
      <c r="B1822" s="189"/>
      <c r="C1822" s="189"/>
      <c r="D1822" s="189"/>
      <c r="E1822" s="189"/>
      <c r="F1822" s="206"/>
      <c r="G1822" s="151" t="s">
        <v>259</v>
      </c>
      <c r="H1822" s="116">
        <f t="shared" si="395"/>
        <v>0</v>
      </c>
      <c r="I1822" s="116">
        <v>0</v>
      </c>
      <c r="J1822" s="116">
        <v>0</v>
      </c>
      <c r="K1822" s="116">
        <v>0</v>
      </c>
      <c r="L1822" s="116">
        <v>0</v>
      </c>
      <c r="M1822" s="116">
        <v>0</v>
      </c>
      <c r="N1822" s="116">
        <v>0</v>
      </c>
      <c r="O1822" s="189"/>
      <c r="P1822" s="189"/>
    </row>
    <row r="1823" spans="1:16" ht="36" x14ac:dyDescent="0.25">
      <c r="A1823" s="190"/>
      <c r="B1823" s="189"/>
      <c r="C1823" s="189"/>
      <c r="D1823" s="189"/>
      <c r="E1823" s="189"/>
      <c r="F1823" s="206"/>
      <c r="G1823" s="151" t="s">
        <v>7</v>
      </c>
      <c r="H1823" s="116">
        <f t="shared" si="395"/>
        <v>13</v>
      </c>
      <c r="I1823" s="116">
        <v>0</v>
      </c>
      <c r="J1823" s="116">
        <v>0</v>
      </c>
      <c r="K1823" s="116">
        <v>0</v>
      </c>
      <c r="L1823" s="116">
        <v>0</v>
      </c>
      <c r="M1823" s="116">
        <v>0</v>
      </c>
      <c r="N1823" s="32">
        <v>13</v>
      </c>
      <c r="O1823" s="189"/>
      <c r="P1823" s="189"/>
    </row>
    <row r="1824" spans="1:16" x14ac:dyDescent="0.25">
      <c r="A1824" s="190"/>
      <c r="B1824" s="189"/>
      <c r="C1824" s="189"/>
      <c r="D1824" s="189"/>
      <c r="E1824" s="189"/>
      <c r="F1824" s="206"/>
      <c r="G1824" s="151" t="s">
        <v>8</v>
      </c>
      <c r="H1824" s="116">
        <f t="shared" si="395"/>
        <v>0.8</v>
      </c>
      <c r="I1824" s="116">
        <v>0</v>
      </c>
      <c r="J1824" s="116">
        <v>0</v>
      </c>
      <c r="K1824" s="116">
        <v>0</v>
      </c>
      <c r="L1824" s="116">
        <v>0</v>
      </c>
      <c r="M1824" s="116">
        <v>0</v>
      </c>
      <c r="N1824" s="32">
        <v>0.8</v>
      </c>
      <c r="O1824" s="189"/>
      <c r="P1824" s="189"/>
    </row>
    <row r="1825" spans="1:16" ht="24" x14ac:dyDescent="0.25">
      <c r="A1825" s="190"/>
      <c r="B1825" s="189"/>
      <c r="C1825" s="189"/>
      <c r="D1825" s="189"/>
      <c r="E1825" s="189"/>
      <c r="F1825" s="207"/>
      <c r="G1825" s="151" t="s">
        <v>9</v>
      </c>
      <c r="H1825" s="116">
        <f t="shared" si="395"/>
        <v>0</v>
      </c>
      <c r="I1825" s="116">
        <v>0</v>
      </c>
      <c r="J1825" s="116">
        <v>0</v>
      </c>
      <c r="K1825" s="116">
        <v>0</v>
      </c>
      <c r="L1825" s="116">
        <v>0</v>
      </c>
      <c r="M1825" s="116">
        <v>0</v>
      </c>
      <c r="N1825" s="116">
        <v>0</v>
      </c>
      <c r="O1825" s="189"/>
      <c r="P1825" s="189"/>
    </row>
    <row r="1826" spans="1:16" ht="36" customHeight="1" x14ac:dyDescent="0.25">
      <c r="A1826" s="190" t="s">
        <v>3578</v>
      </c>
      <c r="B1826" s="189" t="s">
        <v>2931</v>
      </c>
      <c r="C1826" s="189" t="s">
        <v>1119</v>
      </c>
      <c r="D1826" s="189">
        <v>2030</v>
      </c>
      <c r="E1826" s="189" t="s">
        <v>3579</v>
      </c>
      <c r="F1826" s="189" t="s">
        <v>3561</v>
      </c>
      <c r="G1826" s="151" t="s">
        <v>4</v>
      </c>
      <c r="H1826" s="116">
        <f>SUM(H1827:H1830)</f>
        <v>13.8</v>
      </c>
      <c r="I1826" s="116">
        <f t="shared" ref="I1826:N1826" si="407">SUM(I1827:I1830)</f>
        <v>0</v>
      </c>
      <c r="J1826" s="116">
        <f t="shared" si="407"/>
        <v>0</v>
      </c>
      <c r="K1826" s="116">
        <f t="shared" si="407"/>
        <v>0</v>
      </c>
      <c r="L1826" s="116">
        <f t="shared" si="407"/>
        <v>0</v>
      </c>
      <c r="M1826" s="116">
        <f t="shared" si="407"/>
        <v>0</v>
      </c>
      <c r="N1826" s="116">
        <f t="shared" si="407"/>
        <v>13.8</v>
      </c>
      <c r="O1826" s="189">
        <v>603</v>
      </c>
      <c r="P1826" s="189" t="s">
        <v>1834</v>
      </c>
    </row>
    <row r="1827" spans="1:16" x14ac:dyDescent="0.25">
      <c r="A1827" s="190"/>
      <c r="B1827" s="189"/>
      <c r="C1827" s="189"/>
      <c r="D1827" s="189"/>
      <c r="E1827" s="189"/>
      <c r="F1827" s="189"/>
      <c r="G1827" s="151" t="s">
        <v>259</v>
      </c>
      <c r="H1827" s="116">
        <f t="shared" si="395"/>
        <v>0</v>
      </c>
      <c r="I1827" s="116">
        <v>0</v>
      </c>
      <c r="J1827" s="116">
        <v>0</v>
      </c>
      <c r="K1827" s="116">
        <v>0</v>
      </c>
      <c r="L1827" s="116">
        <v>0</v>
      </c>
      <c r="M1827" s="116">
        <v>0</v>
      </c>
      <c r="N1827" s="116">
        <v>0</v>
      </c>
      <c r="O1827" s="189"/>
      <c r="P1827" s="189"/>
    </row>
    <row r="1828" spans="1:16" ht="36" x14ac:dyDescent="0.25">
      <c r="A1828" s="190"/>
      <c r="B1828" s="189"/>
      <c r="C1828" s="189"/>
      <c r="D1828" s="189"/>
      <c r="E1828" s="189"/>
      <c r="F1828" s="189"/>
      <c r="G1828" s="151" t="s">
        <v>7</v>
      </c>
      <c r="H1828" s="116">
        <f t="shared" si="395"/>
        <v>13</v>
      </c>
      <c r="I1828" s="116">
        <v>0</v>
      </c>
      <c r="J1828" s="116">
        <v>0</v>
      </c>
      <c r="K1828" s="116">
        <v>0</v>
      </c>
      <c r="L1828" s="116">
        <v>0</v>
      </c>
      <c r="M1828" s="116">
        <v>0</v>
      </c>
      <c r="N1828" s="32">
        <v>13</v>
      </c>
      <c r="O1828" s="189"/>
      <c r="P1828" s="189"/>
    </row>
    <row r="1829" spans="1:16" x14ac:dyDescent="0.25">
      <c r="A1829" s="190"/>
      <c r="B1829" s="189"/>
      <c r="C1829" s="189"/>
      <c r="D1829" s="189"/>
      <c r="E1829" s="189"/>
      <c r="F1829" s="189"/>
      <c r="G1829" s="151" t="s">
        <v>8</v>
      </c>
      <c r="H1829" s="116">
        <f t="shared" si="395"/>
        <v>0.8</v>
      </c>
      <c r="I1829" s="116">
        <v>0</v>
      </c>
      <c r="J1829" s="116">
        <v>0</v>
      </c>
      <c r="K1829" s="116">
        <v>0</v>
      </c>
      <c r="L1829" s="116">
        <v>0</v>
      </c>
      <c r="M1829" s="116">
        <v>0</v>
      </c>
      <c r="N1829" s="32">
        <v>0.8</v>
      </c>
      <c r="O1829" s="189"/>
      <c r="P1829" s="189"/>
    </row>
    <row r="1830" spans="1:16" ht="24" x14ac:dyDescent="0.25">
      <c r="A1830" s="190"/>
      <c r="B1830" s="189"/>
      <c r="C1830" s="189"/>
      <c r="D1830" s="189"/>
      <c r="E1830" s="189"/>
      <c r="F1830" s="189"/>
      <c r="G1830" s="151" t="s">
        <v>9</v>
      </c>
      <c r="H1830" s="116">
        <f t="shared" si="395"/>
        <v>0</v>
      </c>
      <c r="I1830" s="116">
        <v>0</v>
      </c>
      <c r="J1830" s="116">
        <v>0</v>
      </c>
      <c r="K1830" s="116">
        <v>0</v>
      </c>
      <c r="L1830" s="116">
        <v>0</v>
      </c>
      <c r="M1830" s="116">
        <v>0</v>
      </c>
      <c r="N1830" s="116">
        <v>0</v>
      </c>
      <c r="O1830" s="189"/>
      <c r="P1830" s="189"/>
    </row>
    <row r="1831" spans="1:16" ht="36" customHeight="1" x14ac:dyDescent="0.25">
      <c r="A1831" s="190" t="s">
        <v>3580</v>
      </c>
      <c r="B1831" s="189" t="s">
        <v>2931</v>
      </c>
      <c r="C1831" s="189" t="s">
        <v>1119</v>
      </c>
      <c r="D1831" s="189">
        <v>2029</v>
      </c>
      <c r="E1831" s="189" t="s">
        <v>3581</v>
      </c>
      <c r="F1831" s="189" t="s">
        <v>3561</v>
      </c>
      <c r="G1831" s="151" t="s">
        <v>4</v>
      </c>
      <c r="H1831" s="116">
        <f>SUM(H1832:H1835)</f>
        <v>10.5</v>
      </c>
      <c r="I1831" s="116">
        <f t="shared" ref="I1831:N1831" si="408">SUM(I1832:I1835)</f>
        <v>0</v>
      </c>
      <c r="J1831" s="116">
        <f t="shared" si="408"/>
        <v>0</v>
      </c>
      <c r="K1831" s="116">
        <f t="shared" si="408"/>
        <v>0</v>
      </c>
      <c r="L1831" s="116">
        <f t="shared" si="408"/>
        <v>0</v>
      </c>
      <c r="M1831" s="116">
        <f t="shared" si="408"/>
        <v>10.5</v>
      </c>
      <c r="N1831" s="116">
        <f t="shared" si="408"/>
        <v>0</v>
      </c>
      <c r="O1831" s="189">
        <v>132</v>
      </c>
      <c r="P1831" s="189" t="s">
        <v>1834</v>
      </c>
    </row>
    <row r="1832" spans="1:16" x14ac:dyDescent="0.25">
      <c r="A1832" s="190"/>
      <c r="B1832" s="189"/>
      <c r="C1832" s="189"/>
      <c r="D1832" s="189"/>
      <c r="E1832" s="189"/>
      <c r="F1832" s="189"/>
      <c r="G1832" s="151" t="s">
        <v>259</v>
      </c>
      <c r="H1832" s="116">
        <f t="shared" ref="H1832:H1895" si="409">SUM(I1832:N1832)</f>
        <v>0</v>
      </c>
      <c r="I1832" s="116">
        <v>0</v>
      </c>
      <c r="J1832" s="116">
        <v>0</v>
      </c>
      <c r="K1832" s="116">
        <v>0</v>
      </c>
      <c r="L1832" s="116">
        <v>0</v>
      </c>
      <c r="M1832" s="116">
        <v>0</v>
      </c>
      <c r="N1832" s="116">
        <v>0</v>
      </c>
      <c r="O1832" s="189"/>
      <c r="P1832" s="189"/>
    </row>
    <row r="1833" spans="1:16" ht="36" x14ac:dyDescent="0.25">
      <c r="A1833" s="190"/>
      <c r="B1833" s="189"/>
      <c r="C1833" s="189"/>
      <c r="D1833" s="189"/>
      <c r="E1833" s="189"/>
      <c r="F1833" s="189"/>
      <c r="G1833" s="151" t="s">
        <v>7</v>
      </c>
      <c r="H1833" s="116">
        <f t="shared" si="409"/>
        <v>9.9</v>
      </c>
      <c r="I1833" s="116">
        <v>0</v>
      </c>
      <c r="J1833" s="116">
        <v>0</v>
      </c>
      <c r="K1833" s="116">
        <v>0</v>
      </c>
      <c r="L1833" s="116">
        <v>0</v>
      </c>
      <c r="M1833" s="32">
        <v>9.9</v>
      </c>
      <c r="N1833" s="116">
        <v>0</v>
      </c>
      <c r="O1833" s="189"/>
      <c r="P1833" s="189"/>
    </row>
    <row r="1834" spans="1:16" x14ac:dyDescent="0.25">
      <c r="A1834" s="190"/>
      <c r="B1834" s="189"/>
      <c r="C1834" s="189"/>
      <c r="D1834" s="189"/>
      <c r="E1834" s="189"/>
      <c r="F1834" s="189"/>
      <c r="G1834" s="151" t="s">
        <v>8</v>
      </c>
      <c r="H1834" s="116">
        <f t="shared" si="409"/>
        <v>0.6</v>
      </c>
      <c r="I1834" s="116">
        <v>0</v>
      </c>
      <c r="J1834" s="116">
        <v>0</v>
      </c>
      <c r="K1834" s="116">
        <v>0</v>
      </c>
      <c r="L1834" s="116">
        <v>0</v>
      </c>
      <c r="M1834" s="32">
        <v>0.6</v>
      </c>
      <c r="N1834" s="116">
        <v>0</v>
      </c>
      <c r="O1834" s="189"/>
      <c r="P1834" s="189"/>
    </row>
    <row r="1835" spans="1:16" ht="24" x14ac:dyDescent="0.25">
      <c r="A1835" s="190"/>
      <c r="B1835" s="189"/>
      <c r="C1835" s="189"/>
      <c r="D1835" s="189"/>
      <c r="E1835" s="189"/>
      <c r="F1835" s="189"/>
      <c r="G1835" s="151" t="s">
        <v>9</v>
      </c>
      <c r="H1835" s="116">
        <f t="shared" si="409"/>
        <v>0</v>
      </c>
      <c r="I1835" s="116">
        <v>0</v>
      </c>
      <c r="J1835" s="116">
        <v>0</v>
      </c>
      <c r="K1835" s="116">
        <v>0</v>
      </c>
      <c r="L1835" s="116">
        <v>0</v>
      </c>
      <c r="M1835" s="116">
        <v>0</v>
      </c>
      <c r="N1835" s="116">
        <v>0</v>
      </c>
      <c r="O1835" s="189"/>
      <c r="P1835" s="189"/>
    </row>
    <row r="1836" spans="1:16" ht="36" customHeight="1" x14ac:dyDescent="0.25">
      <c r="A1836" s="190" t="s">
        <v>3582</v>
      </c>
      <c r="B1836" s="189" t="s">
        <v>2931</v>
      </c>
      <c r="C1836" s="189" t="s">
        <v>1119</v>
      </c>
      <c r="D1836" s="189">
        <v>2025</v>
      </c>
      <c r="E1836" s="189" t="s">
        <v>3583</v>
      </c>
      <c r="F1836" s="189" t="s">
        <v>3572</v>
      </c>
      <c r="G1836" s="151" t="s">
        <v>4</v>
      </c>
      <c r="H1836" s="116">
        <f>SUM(H1837:H1840)</f>
        <v>10.5</v>
      </c>
      <c r="I1836" s="116">
        <f t="shared" ref="I1836:N1836" si="410">SUM(I1837:I1840)</f>
        <v>10.5</v>
      </c>
      <c r="J1836" s="116">
        <f t="shared" si="410"/>
        <v>0</v>
      </c>
      <c r="K1836" s="116">
        <f t="shared" si="410"/>
        <v>0</v>
      </c>
      <c r="L1836" s="116">
        <f t="shared" si="410"/>
        <v>0</v>
      </c>
      <c r="M1836" s="116">
        <f t="shared" si="410"/>
        <v>0</v>
      </c>
      <c r="N1836" s="116">
        <f t="shared" si="410"/>
        <v>0</v>
      </c>
      <c r="O1836" s="189">
        <v>192</v>
      </c>
      <c r="P1836" s="189" t="s">
        <v>1834</v>
      </c>
    </row>
    <row r="1837" spans="1:16" x14ac:dyDescent="0.25">
      <c r="A1837" s="190"/>
      <c r="B1837" s="189"/>
      <c r="C1837" s="189"/>
      <c r="D1837" s="189"/>
      <c r="E1837" s="189"/>
      <c r="F1837" s="189"/>
      <c r="G1837" s="151" t="s">
        <v>259</v>
      </c>
      <c r="H1837" s="116">
        <f t="shared" si="409"/>
        <v>0</v>
      </c>
      <c r="I1837" s="116">
        <v>0</v>
      </c>
      <c r="J1837" s="116">
        <v>0</v>
      </c>
      <c r="K1837" s="116">
        <v>0</v>
      </c>
      <c r="L1837" s="116">
        <v>0</v>
      </c>
      <c r="M1837" s="116">
        <v>0</v>
      </c>
      <c r="N1837" s="116">
        <v>0</v>
      </c>
      <c r="O1837" s="189"/>
      <c r="P1837" s="189"/>
    </row>
    <row r="1838" spans="1:16" ht="36" x14ac:dyDescent="0.25">
      <c r="A1838" s="190"/>
      <c r="B1838" s="189"/>
      <c r="C1838" s="189"/>
      <c r="D1838" s="189"/>
      <c r="E1838" s="189"/>
      <c r="F1838" s="189"/>
      <c r="G1838" s="151" t="s">
        <v>7</v>
      </c>
      <c r="H1838" s="116">
        <f t="shared" si="409"/>
        <v>9.9</v>
      </c>
      <c r="I1838" s="116">
        <v>9.9</v>
      </c>
      <c r="J1838" s="116">
        <v>0</v>
      </c>
      <c r="K1838" s="116">
        <v>0</v>
      </c>
      <c r="L1838" s="116">
        <v>0</v>
      </c>
      <c r="M1838" s="32">
        <v>0</v>
      </c>
      <c r="N1838" s="116">
        <v>0</v>
      </c>
      <c r="O1838" s="189"/>
      <c r="P1838" s="189"/>
    </row>
    <row r="1839" spans="1:16" x14ac:dyDescent="0.25">
      <c r="A1839" s="190"/>
      <c r="B1839" s="189"/>
      <c r="C1839" s="189"/>
      <c r="D1839" s="189"/>
      <c r="E1839" s="189"/>
      <c r="F1839" s="189"/>
      <c r="G1839" s="151" t="s">
        <v>8</v>
      </c>
      <c r="H1839" s="116">
        <f t="shared" si="409"/>
        <v>0.6</v>
      </c>
      <c r="I1839" s="116">
        <v>0.6</v>
      </c>
      <c r="J1839" s="116">
        <v>0</v>
      </c>
      <c r="K1839" s="116">
        <v>0</v>
      </c>
      <c r="L1839" s="116">
        <v>0</v>
      </c>
      <c r="M1839" s="32">
        <v>0</v>
      </c>
      <c r="N1839" s="116">
        <v>0</v>
      </c>
      <c r="O1839" s="189"/>
      <c r="P1839" s="189"/>
    </row>
    <row r="1840" spans="1:16" ht="24" x14ac:dyDescent="0.25">
      <c r="A1840" s="190"/>
      <c r="B1840" s="189"/>
      <c r="C1840" s="189"/>
      <c r="D1840" s="189"/>
      <c r="E1840" s="189"/>
      <c r="F1840" s="189"/>
      <c r="G1840" s="151" t="s">
        <v>9</v>
      </c>
      <c r="H1840" s="116">
        <f t="shared" si="409"/>
        <v>0</v>
      </c>
      <c r="I1840" s="116">
        <v>0</v>
      </c>
      <c r="J1840" s="116">
        <v>0</v>
      </c>
      <c r="K1840" s="116">
        <v>0</v>
      </c>
      <c r="L1840" s="116">
        <v>0</v>
      </c>
      <c r="M1840" s="116">
        <v>0</v>
      </c>
      <c r="N1840" s="116">
        <v>0</v>
      </c>
      <c r="O1840" s="189"/>
      <c r="P1840" s="189"/>
    </row>
    <row r="1841" spans="1:16" ht="45" customHeight="1" x14ac:dyDescent="0.25">
      <c r="A1841" s="190" t="s">
        <v>3584</v>
      </c>
      <c r="B1841" s="189" t="s">
        <v>2931</v>
      </c>
      <c r="C1841" s="189" t="s">
        <v>1119</v>
      </c>
      <c r="D1841" s="189">
        <v>2027</v>
      </c>
      <c r="E1841" s="189" t="s">
        <v>3585</v>
      </c>
      <c r="F1841" s="205" t="s">
        <v>4180</v>
      </c>
      <c r="G1841" s="151" t="s">
        <v>4</v>
      </c>
      <c r="H1841" s="116">
        <f>SUM(H1842:H1845)</f>
        <v>9.6</v>
      </c>
      <c r="I1841" s="116">
        <f t="shared" ref="I1841:N1841" si="411">SUM(I1842:I1845)</f>
        <v>0</v>
      </c>
      <c r="J1841" s="116">
        <f t="shared" si="411"/>
        <v>0</v>
      </c>
      <c r="K1841" s="116">
        <f t="shared" si="411"/>
        <v>9.6</v>
      </c>
      <c r="L1841" s="116">
        <f t="shared" si="411"/>
        <v>0</v>
      </c>
      <c r="M1841" s="116">
        <f t="shared" si="411"/>
        <v>0</v>
      </c>
      <c r="N1841" s="116">
        <f t="shared" si="411"/>
        <v>0</v>
      </c>
      <c r="O1841" s="189">
        <v>213</v>
      </c>
      <c r="P1841" s="431"/>
    </row>
    <row r="1842" spans="1:16" x14ac:dyDescent="0.25">
      <c r="A1842" s="190"/>
      <c r="B1842" s="189"/>
      <c r="C1842" s="189"/>
      <c r="D1842" s="189"/>
      <c r="E1842" s="189"/>
      <c r="F1842" s="206"/>
      <c r="G1842" s="151" t="s">
        <v>259</v>
      </c>
      <c r="H1842" s="116">
        <f t="shared" si="409"/>
        <v>0</v>
      </c>
      <c r="I1842" s="116">
        <v>0</v>
      </c>
      <c r="J1842" s="116">
        <v>0</v>
      </c>
      <c r="K1842" s="116">
        <v>0</v>
      </c>
      <c r="L1842" s="116">
        <v>0</v>
      </c>
      <c r="M1842" s="116">
        <v>0</v>
      </c>
      <c r="N1842" s="116">
        <v>0</v>
      </c>
      <c r="O1842" s="189"/>
      <c r="P1842" s="431"/>
    </row>
    <row r="1843" spans="1:16" ht="36" x14ac:dyDescent="0.25">
      <c r="A1843" s="190"/>
      <c r="B1843" s="189"/>
      <c r="C1843" s="189"/>
      <c r="D1843" s="189"/>
      <c r="E1843" s="189"/>
      <c r="F1843" s="206"/>
      <c r="G1843" s="151" t="s">
        <v>7</v>
      </c>
      <c r="H1843" s="116">
        <f t="shared" si="409"/>
        <v>9</v>
      </c>
      <c r="I1843" s="116">
        <v>0</v>
      </c>
      <c r="J1843" s="116">
        <v>0</v>
      </c>
      <c r="K1843" s="32">
        <v>9</v>
      </c>
      <c r="L1843" s="116">
        <v>0</v>
      </c>
      <c r="M1843" s="116">
        <v>0</v>
      </c>
      <c r="N1843" s="116">
        <v>0</v>
      </c>
      <c r="O1843" s="189"/>
      <c r="P1843" s="431"/>
    </row>
    <row r="1844" spans="1:16" x14ac:dyDescent="0.25">
      <c r="A1844" s="190"/>
      <c r="B1844" s="189"/>
      <c r="C1844" s="189"/>
      <c r="D1844" s="189"/>
      <c r="E1844" s="189"/>
      <c r="F1844" s="206"/>
      <c r="G1844" s="151" t="s">
        <v>8</v>
      </c>
      <c r="H1844" s="116">
        <f t="shared" si="409"/>
        <v>0.6</v>
      </c>
      <c r="I1844" s="116">
        <v>0</v>
      </c>
      <c r="J1844" s="116">
        <v>0</v>
      </c>
      <c r="K1844" s="32">
        <v>0.6</v>
      </c>
      <c r="L1844" s="116">
        <v>0</v>
      </c>
      <c r="M1844" s="116">
        <v>0</v>
      </c>
      <c r="N1844" s="116">
        <v>0</v>
      </c>
      <c r="O1844" s="189"/>
      <c r="P1844" s="431"/>
    </row>
    <row r="1845" spans="1:16" ht="24" x14ac:dyDescent="0.25">
      <c r="A1845" s="190"/>
      <c r="B1845" s="189"/>
      <c r="C1845" s="189"/>
      <c r="D1845" s="189"/>
      <c r="E1845" s="189"/>
      <c r="F1845" s="207"/>
      <c r="G1845" s="151" t="s">
        <v>9</v>
      </c>
      <c r="H1845" s="116">
        <f t="shared" si="409"/>
        <v>0</v>
      </c>
      <c r="I1845" s="116">
        <v>0</v>
      </c>
      <c r="J1845" s="116">
        <v>0</v>
      </c>
      <c r="K1845" s="116">
        <v>0</v>
      </c>
      <c r="L1845" s="116">
        <v>0</v>
      </c>
      <c r="M1845" s="116">
        <v>0</v>
      </c>
      <c r="N1845" s="116">
        <v>0</v>
      </c>
      <c r="O1845" s="189"/>
      <c r="P1845" s="431"/>
    </row>
    <row r="1846" spans="1:16" ht="36" customHeight="1" x14ac:dyDescent="0.25">
      <c r="A1846" s="190" t="s">
        <v>3586</v>
      </c>
      <c r="B1846" s="189" t="s">
        <v>2931</v>
      </c>
      <c r="C1846" s="189" t="s">
        <v>1119</v>
      </c>
      <c r="D1846" s="189">
        <v>2028</v>
      </c>
      <c r="E1846" s="189" t="s">
        <v>3587</v>
      </c>
      <c r="F1846" s="189" t="s">
        <v>3572</v>
      </c>
      <c r="G1846" s="151" t="s">
        <v>4</v>
      </c>
      <c r="H1846" s="116">
        <f>SUM(H1847:H1850)</f>
        <v>10</v>
      </c>
      <c r="I1846" s="116">
        <f t="shared" ref="I1846:N1846" si="412">SUM(I1847:I1850)</f>
        <v>0</v>
      </c>
      <c r="J1846" s="116">
        <f t="shared" si="412"/>
        <v>0</v>
      </c>
      <c r="K1846" s="116">
        <f t="shared" si="412"/>
        <v>0</v>
      </c>
      <c r="L1846" s="116">
        <f t="shared" si="412"/>
        <v>10</v>
      </c>
      <c r="M1846" s="116">
        <f t="shared" si="412"/>
        <v>0</v>
      </c>
      <c r="N1846" s="116">
        <f t="shared" si="412"/>
        <v>0</v>
      </c>
      <c r="O1846" s="189">
        <v>231</v>
      </c>
      <c r="P1846" s="189" t="s">
        <v>1834</v>
      </c>
    </row>
    <row r="1847" spans="1:16" x14ac:dyDescent="0.25">
      <c r="A1847" s="190"/>
      <c r="B1847" s="189"/>
      <c r="C1847" s="189"/>
      <c r="D1847" s="189"/>
      <c r="E1847" s="189"/>
      <c r="F1847" s="189"/>
      <c r="G1847" s="151" t="s">
        <v>259</v>
      </c>
      <c r="H1847" s="116">
        <f t="shared" si="409"/>
        <v>0</v>
      </c>
      <c r="I1847" s="116">
        <v>0</v>
      </c>
      <c r="J1847" s="116">
        <v>0</v>
      </c>
      <c r="K1847" s="116">
        <v>0</v>
      </c>
      <c r="L1847" s="116">
        <v>0</v>
      </c>
      <c r="M1847" s="116">
        <v>0</v>
      </c>
      <c r="N1847" s="116">
        <v>0</v>
      </c>
      <c r="O1847" s="189"/>
      <c r="P1847" s="189"/>
    </row>
    <row r="1848" spans="1:16" ht="36" x14ac:dyDescent="0.25">
      <c r="A1848" s="190"/>
      <c r="B1848" s="189"/>
      <c r="C1848" s="189"/>
      <c r="D1848" s="189"/>
      <c r="E1848" s="189"/>
      <c r="F1848" s="189"/>
      <c r="G1848" s="151" t="s">
        <v>7</v>
      </c>
      <c r="H1848" s="116">
        <f t="shared" si="409"/>
        <v>9.4</v>
      </c>
      <c r="I1848" s="116">
        <v>0</v>
      </c>
      <c r="J1848" s="116">
        <v>0</v>
      </c>
      <c r="K1848" s="116">
        <v>0</v>
      </c>
      <c r="L1848" s="32">
        <v>9.4</v>
      </c>
      <c r="M1848" s="116">
        <v>0</v>
      </c>
      <c r="N1848" s="116">
        <v>0</v>
      </c>
      <c r="O1848" s="189"/>
      <c r="P1848" s="189"/>
    </row>
    <row r="1849" spans="1:16" x14ac:dyDescent="0.25">
      <c r="A1849" s="190"/>
      <c r="B1849" s="189"/>
      <c r="C1849" s="189"/>
      <c r="D1849" s="189"/>
      <c r="E1849" s="189"/>
      <c r="F1849" s="189"/>
      <c r="G1849" s="151" t="s">
        <v>8</v>
      </c>
      <c r="H1849" s="116">
        <f t="shared" si="409"/>
        <v>0.6</v>
      </c>
      <c r="I1849" s="116">
        <v>0</v>
      </c>
      <c r="J1849" s="116">
        <v>0</v>
      </c>
      <c r="K1849" s="116">
        <v>0</v>
      </c>
      <c r="L1849" s="32">
        <v>0.6</v>
      </c>
      <c r="M1849" s="116">
        <v>0</v>
      </c>
      <c r="N1849" s="116">
        <v>0</v>
      </c>
      <c r="O1849" s="189"/>
      <c r="P1849" s="189"/>
    </row>
    <row r="1850" spans="1:16" ht="24" x14ac:dyDescent="0.25">
      <c r="A1850" s="190"/>
      <c r="B1850" s="189"/>
      <c r="C1850" s="189"/>
      <c r="D1850" s="189"/>
      <c r="E1850" s="189"/>
      <c r="F1850" s="189"/>
      <c r="G1850" s="151" t="s">
        <v>9</v>
      </c>
      <c r="H1850" s="116">
        <f t="shared" si="409"/>
        <v>0</v>
      </c>
      <c r="I1850" s="116">
        <v>0</v>
      </c>
      <c r="J1850" s="116">
        <v>0</v>
      </c>
      <c r="K1850" s="116">
        <v>0</v>
      </c>
      <c r="L1850" s="116">
        <v>0</v>
      </c>
      <c r="M1850" s="116">
        <v>0</v>
      </c>
      <c r="N1850" s="116">
        <v>0</v>
      </c>
      <c r="O1850" s="189"/>
      <c r="P1850" s="189"/>
    </row>
    <row r="1851" spans="1:16" ht="36" customHeight="1" x14ac:dyDescent="0.25">
      <c r="A1851" s="190" t="s">
        <v>3588</v>
      </c>
      <c r="B1851" s="189" t="s">
        <v>2931</v>
      </c>
      <c r="C1851" s="189" t="s">
        <v>1119</v>
      </c>
      <c r="D1851" s="189">
        <v>2029</v>
      </c>
      <c r="E1851" s="189" t="s">
        <v>3589</v>
      </c>
      <c r="F1851" s="189" t="s">
        <v>3590</v>
      </c>
      <c r="G1851" s="151" t="s">
        <v>4</v>
      </c>
      <c r="H1851" s="116">
        <f>SUM(H1852:H1855)</f>
        <v>10.5</v>
      </c>
      <c r="I1851" s="116">
        <f t="shared" ref="I1851:N1851" si="413">SUM(I1852:I1855)</f>
        <v>0</v>
      </c>
      <c r="J1851" s="116">
        <f t="shared" si="413"/>
        <v>0</v>
      </c>
      <c r="K1851" s="116">
        <f t="shared" si="413"/>
        <v>0</v>
      </c>
      <c r="L1851" s="116">
        <f t="shared" si="413"/>
        <v>0</v>
      </c>
      <c r="M1851" s="116">
        <f t="shared" si="413"/>
        <v>10.5</v>
      </c>
      <c r="N1851" s="116">
        <f t="shared" si="413"/>
        <v>0</v>
      </c>
      <c r="O1851" s="189">
        <v>108</v>
      </c>
      <c r="P1851" s="189" t="s">
        <v>1834</v>
      </c>
    </row>
    <row r="1852" spans="1:16" x14ac:dyDescent="0.25">
      <c r="A1852" s="190"/>
      <c r="B1852" s="189"/>
      <c r="C1852" s="189"/>
      <c r="D1852" s="189"/>
      <c r="E1852" s="189"/>
      <c r="F1852" s="189"/>
      <c r="G1852" s="151" t="s">
        <v>259</v>
      </c>
      <c r="H1852" s="116">
        <f t="shared" si="409"/>
        <v>0</v>
      </c>
      <c r="I1852" s="116">
        <v>0</v>
      </c>
      <c r="J1852" s="116">
        <v>0</v>
      </c>
      <c r="K1852" s="116">
        <v>0</v>
      </c>
      <c r="L1852" s="116">
        <v>0</v>
      </c>
      <c r="M1852" s="116">
        <v>0</v>
      </c>
      <c r="N1852" s="116">
        <v>0</v>
      </c>
      <c r="O1852" s="189"/>
      <c r="P1852" s="189"/>
    </row>
    <row r="1853" spans="1:16" ht="36" x14ac:dyDescent="0.25">
      <c r="A1853" s="190"/>
      <c r="B1853" s="189"/>
      <c r="C1853" s="189"/>
      <c r="D1853" s="189"/>
      <c r="E1853" s="189"/>
      <c r="F1853" s="189"/>
      <c r="G1853" s="151" t="s">
        <v>7</v>
      </c>
      <c r="H1853" s="116">
        <f t="shared" si="409"/>
        <v>9.9</v>
      </c>
      <c r="I1853" s="116">
        <v>0</v>
      </c>
      <c r="J1853" s="116">
        <v>0</v>
      </c>
      <c r="K1853" s="116">
        <v>0</v>
      </c>
      <c r="L1853" s="116">
        <v>0</v>
      </c>
      <c r="M1853" s="32">
        <v>9.9</v>
      </c>
      <c r="N1853" s="116">
        <v>0</v>
      </c>
      <c r="O1853" s="189"/>
      <c r="P1853" s="189"/>
    </row>
    <row r="1854" spans="1:16" x14ac:dyDescent="0.25">
      <c r="A1854" s="190"/>
      <c r="B1854" s="189"/>
      <c r="C1854" s="189"/>
      <c r="D1854" s="189"/>
      <c r="E1854" s="189"/>
      <c r="F1854" s="189"/>
      <c r="G1854" s="151" t="s">
        <v>8</v>
      </c>
      <c r="H1854" s="116">
        <f t="shared" si="409"/>
        <v>0.6</v>
      </c>
      <c r="I1854" s="116">
        <v>0</v>
      </c>
      <c r="J1854" s="116">
        <v>0</v>
      </c>
      <c r="K1854" s="116">
        <v>0</v>
      </c>
      <c r="L1854" s="116">
        <v>0</v>
      </c>
      <c r="M1854" s="32">
        <v>0.6</v>
      </c>
      <c r="N1854" s="116">
        <v>0</v>
      </c>
      <c r="O1854" s="189"/>
      <c r="P1854" s="189"/>
    </row>
    <row r="1855" spans="1:16" ht="24" x14ac:dyDescent="0.25">
      <c r="A1855" s="190"/>
      <c r="B1855" s="189"/>
      <c r="C1855" s="189"/>
      <c r="D1855" s="189"/>
      <c r="E1855" s="189"/>
      <c r="F1855" s="189"/>
      <c r="G1855" s="151" t="s">
        <v>9</v>
      </c>
      <c r="H1855" s="116">
        <f t="shared" si="409"/>
        <v>0</v>
      </c>
      <c r="I1855" s="116">
        <v>0</v>
      </c>
      <c r="J1855" s="116">
        <v>0</v>
      </c>
      <c r="K1855" s="116">
        <v>0</v>
      </c>
      <c r="L1855" s="116">
        <v>0</v>
      </c>
      <c r="M1855" s="116">
        <v>0</v>
      </c>
      <c r="N1855" s="116">
        <v>0</v>
      </c>
      <c r="O1855" s="189"/>
      <c r="P1855" s="189"/>
    </row>
    <row r="1856" spans="1:16" ht="36" customHeight="1" x14ac:dyDescent="0.25">
      <c r="A1856" s="190" t="s">
        <v>3591</v>
      </c>
      <c r="B1856" s="189" t="s">
        <v>2931</v>
      </c>
      <c r="C1856" s="189" t="s">
        <v>1119</v>
      </c>
      <c r="D1856" s="189">
        <v>2027</v>
      </c>
      <c r="E1856" s="189" t="s">
        <v>3592</v>
      </c>
      <c r="F1856" s="189" t="s">
        <v>3572</v>
      </c>
      <c r="G1856" s="151" t="s">
        <v>4</v>
      </c>
      <c r="H1856" s="116">
        <f>SUM(H1857:H1860)</f>
        <v>9.6999999999999993</v>
      </c>
      <c r="I1856" s="116">
        <f t="shared" ref="I1856:N1856" si="414">SUM(I1857:I1860)</f>
        <v>0</v>
      </c>
      <c r="J1856" s="116">
        <f t="shared" si="414"/>
        <v>0</v>
      </c>
      <c r="K1856" s="116">
        <f t="shared" si="414"/>
        <v>9.6999999999999993</v>
      </c>
      <c r="L1856" s="116">
        <f t="shared" si="414"/>
        <v>0</v>
      </c>
      <c r="M1856" s="116">
        <f t="shared" si="414"/>
        <v>0</v>
      </c>
      <c r="N1856" s="116">
        <f t="shared" si="414"/>
        <v>0</v>
      </c>
      <c r="O1856" s="189">
        <v>190</v>
      </c>
      <c r="P1856" s="431"/>
    </row>
    <row r="1857" spans="1:16" x14ac:dyDescent="0.25">
      <c r="A1857" s="190"/>
      <c r="B1857" s="189"/>
      <c r="C1857" s="189"/>
      <c r="D1857" s="189"/>
      <c r="E1857" s="189"/>
      <c r="F1857" s="189"/>
      <c r="G1857" s="151" t="s">
        <v>259</v>
      </c>
      <c r="H1857" s="116">
        <f t="shared" si="409"/>
        <v>0</v>
      </c>
      <c r="I1857" s="116">
        <v>0</v>
      </c>
      <c r="J1857" s="116">
        <v>0</v>
      </c>
      <c r="K1857" s="116">
        <v>0</v>
      </c>
      <c r="L1857" s="116">
        <v>0</v>
      </c>
      <c r="M1857" s="116">
        <v>0</v>
      </c>
      <c r="N1857" s="116">
        <v>0</v>
      </c>
      <c r="O1857" s="189"/>
      <c r="P1857" s="431"/>
    </row>
    <row r="1858" spans="1:16" ht="36" x14ac:dyDescent="0.25">
      <c r="A1858" s="190"/>
      <c r="B1858" s="189"/>
      <c r="C1858" s="189"/>
      <c r="D1858" s="189"/>
      <c r="E1858" s="189"/>
      <c r="F1858" s="189"/>
      <c r="G1858" s="151" t="s">
        <v>7</v>
      </c>
      <c r="H1858" s="116">
        <f t="shared" si="409"/>
        <v>9.1</v>
      </c>
      <c r="I1858" s="116">
        <v>0</v>
      </c>
      <c r="J1858" s="116">
        <v>0</v>
      </c>
      <c r="K1858" s="32">
        <v>9.1</v>
      </c>
      <c r="L1858" s="116">
        <v>0</v>
      </c>
      <c r="M1858" s="116">
        <v>0</v>
      </c>
      <c r="N1858" s="116">
        <v>0</v>
      </c>
      <c r="O1858" s="189"/>
      <c r="P1858" s="431"/>
    </row>
    <row r="1859" spans="1:16" x14ac:dyDescent="0.25">
      <c r="A1859" s="190"/>
      <c r="B1859" s="189"/>
      <c r="C1859" s="189"/>
      <c r="D1859" s="189"/>
      <c r="E1859" s="189"/>
      <c r="F1859" s="189"/>
      <c r="G1859" s="151" t="s">
        <v>8</v>
      </c>
      <c r="H1859" s="116">
        <f t="shared" si="409"/>
        <v>0.6</v>
      </c>
      <c r="I1859" s="116">
        <v>0</v>
      </c>
      <c r="J1859" s="116">
        <v>0</v>
      </c>
      <c r="K1859" s="32">
        <v>0.6</v>
      </c>
      <c r="L1859" s="116">
        <v>0</v>
      </c>
      <c r="M1859" s="116">
        <v>0</v>
      </c>
      <c r="N1859" s="116">
        <v>0</v>
      </c>
      <c r="O1859" s="189"/>
      <c r="P1859" s="431"/>
    </row>
    <row r="1860" spans="1:16" ht="24" x14ac:dyDescent="0.25">
      <c r="A1860" s="190"/>
      <c r="B1860" s="189"/>
      <c r="C1860" s="189"/>
      <c r="D1860" s="189"/>
      <c r="E1860" s="189"/>
      <c r="F1860" s="189"/>
      <c r="G1860" s="151" t="s">
        <v>9</v>
      </c>
      <c r="H1860" s="116">
        <f t="shared" si="409"/>
        <v>0</v>
      </c>
      <c r="I1860" s="116">
        <v>0</v>
      </c>
      <c r="J1860" s="116">
        <v>0</v>
      </c>
      <c r="K1860" s="116">
        <v>0</v>
      </c>
      <c r="L1860" s="116">
        <v>0</v>
      </c>
      <c r="M1860" s="116">
        <v>0</v>
      </c>
      <c r="N1860" s="116">
        <v>0</v>
      </c>
      <c r="O1860" s="189"/>
      <c r="P1860" s="431"/>
    </row>
    <row r="1861" spans="1:16" ht="36" customHeight="1" x14ac:dyDescent="0.25">
      <c r="A1861" s="190" t="s">
        <v>3593</v>
      </c>
      <c r="B1861" s="189" t="s">
        <v>2931</v>
      </c>
      <c r="C1861" s="189" t="s">
        <v>1119</v>
      </c>
      <c r="D1861" s="189">
        <v>2030</v>
      </c>
      <c r="E1861" s="189" t="s">
        <v>3594</v>
      </c>
      <c r="F1861" s="189" t="s">
        <v>3590</v>
      </c>
      <c r="G1861" s="151" t="s">
        <v>4</v>
      </c>
      <c r="H1861" s="116">
        <f>SUM(H1862:H1865)</f>
        <v>8.3000000000000007</v>
      </c>
      <c r="I1861" s="116">
        <f t="shared" ref="I1861:N1861" si="415">SUM(I1862:I1865)</f>
        <v>0</v>
      </c>
      <c r="J1861" s="116">
        <f t="shared" si="415"/>
        <v>0</v>
      </c>
      <c r="K1861" s="116">
        <f t="shared" si="415"/>
        <v>0</v>
      </c>
      <c r="L1861" s="116">
        <f t="shared" si="415"/>
        <v>0</v>
      </c>
      <c r="M1861" s="116">
        <f t="shared" si="415"/>
        <v>0</v>
      </c>
      <c r="N1861" s="116">
        <f t="shared" si="415"/>
        <v>8.3000000000000007</v>
      </c>
      <c r="O1861" s="189">
        <v>397</v>
      </c>
      <c r="P1861" s="189" t="s">
        <v>1834</v>
      </c>
    </row>
    <row r="1862" spans="1:16" x14ac:dyDescent="0.25">
      <c r="A1862" s="190"/>
      <c r="B1862" s="189"/>
      <c r="C1862" s="189"/>
      <c r="D1862" s="189"/>
      <c r="E1862" s="189"/>
      <c r="F1862" s="189"/>
      <c r="G1862" s="151" t="s">
        <v>259</v>
      </c>
      <c r="H1862" s="116">
        <f t="shared" si="409"/>
        <v>0</v>
      </c>
      <c r="I1862" s="116">
        <v>0</v>
      </c>
      <c r="J1862" s="116">
        <v>0</v>
      </c>
      <c r="K1862" s="116">
        <v>0</v>
      </c>
      <c r="L1862" s="116">
        <v>0</v>
      </c>
      <c r="M1862" s="116">
        <v>0</v>
      </c>
      <c r="N1862" s="116">
        <v>0</v>
      </c>
      <c r="O1862" s="189"/>
      <c r="P1862" s="189"/>
    </row>
    <row r="1863" spans="1:16" ht="36" x14ac:dyDescent="0.25">
      <c r="A1863" s="190"/>
      <c r="B1863" s="189"/>
      <c r="C1863" s="189"/>
      <c r="D1863" s="189"/>
      <c r="E1863" s="189"/>
      <c r="F1863" s="189"/>
      <c r="G1863" s="151" t="s">
        <v>7</v>
      </c>
      <c r="H1863" s="116">
        <f t="shared" si="409"/>
        <v>7.8</v>
      </c>
      <c r="I1863" s="116">
        <v>0</v>
      </c>
      <c r="J1863" s="116">
        <v>0</v>
      </c>
      <c r="K1863" s="116">
        <v>0</v>
      </c>
      <c r="L1863" s="116">
        <v>0</v>
      </c>
      <c r="M1863" s="116">
        <v>0</v>
      </c>
      <c r="N1863" s="32">
        <v>7.8</v>
      </c>
      <c r="O1863" s="189"/>
      <c r="P1863" s="189"/>
    </row>
    <row r="1864" spans="1:16" x14ac:dyDescent="0.25">
      <c r="A1864" s="190"/>
      <c r="B1864" s="189"/>
      <c r="C1864" s="189"/>
      <c r="D1864" s="189"/>
      <c r="E1864" s="189"/>
      <c r="F1864" s="189"/>
      <c r="G1864" s="151" t="s">
        <v>8</v>
      </c>
      <c r="H1864" s="116">
        <f t="shared" si="409"/>
        <v>0.5</v>
      </c>
      <c r="I1864" s="116">
        <v>0</v>
      </c>
      <c r="J1864" s="116">
        <v>0</v>
      </c>
      <c r="K1864" s="116">
        <v>0</v>
      </c>
      <c r="L1864" s="116">
        <v>0</v>
      </c>
      <c r="M1864" s="116">
        <v>0</v>
      </c>
      <c r="N1864" s="32">
        <v>0.5</v>
      </c>
      <c r="O1864" s="189"/>
      <c r="P1864" s="189"/>
    </row>
    <row r="1865" spans="1:16" ht="24" x14ac:dyDescent="0.25">
      <c r="A1865" s="190"/>
      <c r="B1865" s="189"/>
      <c r="C1865" s="189"/>
      <c r="D1865" s="189"/>
      <c r="E1865" s="189"/>
      <c r="F1865" s="189"/>
      <c r="G1865" s="151" t="s">
        <v>9</v>
      </c>
      <c r="H1865" s="116">
        <f t="shared" si="409"/>
        <v>0</v>
      </c>
      <c r="I1865" s="116">
        <v>0</v>
      </c>
      <c r="J1865" s="116">
        <v>0</v>
      </c>
      <c r="K1865" s="116">
        <v>0</v>
      </c>
      <c r="L1865" s="116">
        <v>0</v>
      </c>
      <c r="M1865" s="116">
        <v>0</v>
      </c>
      <c r="N1865" s="116">
        <v>0</v>
      </c>
      <c r="O1865" s="189"/>
      <c r="P1865" s="189"/>
    </row>
    <row r="1866" spans="1:16" ht="72" customHeight="1" x14ac:dyDescent="0.25">
      <c r="A1866" s="190" t="s">
        <v>3595</v>
      </c>
      <c r="B1866" s="189" t="s">
        <v>2931</v>
      </c>
      <c r="C1866" s="189" t="s">
        <v>1119</v>
      </c>
      <c r="D1866" s="189">
        <v>2029</v>
      </c>
      <c r="E1866" s="189" t="s">
        <v>3596</v>
      </c>
      <c r="F1866" s="189" t="s">
        <v>3597</v>
      </c>
      <c r="G1866" s="151" t="s">
        <v>4</v>
      </c>
      <c r="H1866" s="116">
        <f>SUM(H1867:H1870)</f>
        <v>6.6000000000000005</v>
      </c>
      <c r="I1866" s="116">
        <f t="shared" ref="I1866:N1866" si="416">SUM(I1867:I1870)</f>
        <v>0</v>
      </c>
      <c r="J1866" s="116">
        <f t="shared" si="416"/>
        <v>0</v>
      </c>
      <c r="K1866" s="116">
        <f t="shared" si="416"/>
        <v>0</v>
      </c>
      <c r="L1866" s="116">
        <f t="shared" si="416"/>
        <v>0</v>
      </c>
      <c r="M1866" s="116">
        <f t="shared" si="416"/>
        <v>6.6000000000000005</v>
      </c>
      <c r="N1866" s="116">
        <f t="shared" si="416"/>
        <v>0</v>
      </c>
      <c r="O1866" s="189">
        <v>518</v>
      </c>
      <c r="P1866" s="189" t="s">
        <v>1834</v>
      </c>
    </row>
    <row r="1867" spans="1:16" x14ac:dyDescent="0.25">
      <c r="A1867" s="190"/>
      <c r="B1867" s="189"/>
      <c r="C1867" s="189"/>
      <c r="D1867" s="189"/>
      <c r="E1867" s="189"/>
      <c r="F1867" s="189"/>
      <c r="G1867" s="151" t="s">
        <v>259</v>
      </c>
      <c r="H1867" s="116">
        <f t="shared" si="409"/>
        <v>0</v>
      </c>
      <c r="I1867" s="116">
        <v>0</v>
      </c>
      <c r="J1867" s="116">
        <v>0</v>
      </c>
      <c r="K1867" s="116">
        <v>0</v>
      </c>
      <c r="L1867" s="116">
        <v>0</v>
      </c>
      <c r="M1867" s="116">
        <v>0</v>
      </c>
      <c r="N1867" s="116">
        <v>0</v>
      </c>
      <c r="O1867" s="189"/>
      <c r="P1867" s="189"/>
    </row>
    <row r="1868" spans="1:16" ht="36" x14ac:dyDescent="0.25">
      <c r="A1868" s="190"/>
      <c r="B1868" s="189"/>
      <c r="C1868" s="189"/>
      <c r="D1868" s="189"/>
      <c r="E1868" s="189"/>
      <c r="F1868" s="189"/>
      <c r="G1868" s="151" t="s">
        <v>7</v>
      </c>
      <c r="H1868" s="116">
        <f t="shared" si="409"/>
        <v>6.2</v>
      </c>
      <c r="I1868" s="116">
        <v>0</v>
      </c>
      <c r="J1868" s="116">
        <v>0</v>
      </c>
      <c r="K1868" s="116">
        <v>0</v>
      </c>
      <c r="L1868" s="116">
        <v>0</v>
      </c>
      <c r="M1868" s="32">
        <v>6.2</v>
      </c>
      <c r="N1868" s="116">
        <v>0</v>
      </c>
      <c r="O1868" s="189"/>
      <c r="P1868" s="189"/>
    </row>
    <row r="1869" spans="1:16" x14ac:dyDescent="0.25">
      <c r="A1869" s="190"/>
      <c r="B1869" s="189"/>
      <c r="C1869" s="189"/>
      <c r="D1869" s="189"/>
      <c r="E1869" s="189"/>
      <c r="F1869" s="189"/>
      <c r="G1869" s="151" t="s">
        <v>8</v>
      </c>
      <c r="H1869" s="116">
        <f t="shared" si="409"/>
        <v>0.4</v>
      </c>
      <c r="I1869" s="116">
        <v>0</v>
      </c>
      <c r="J1869" s="116">
        <v>0</v>
      </c>
      <c r="K1869" s="116">
        <v>0</v>
      </c>
      <c r="L1869" s="116">
        <v>0</v>
      </c>
      <c r="M1869" s="32">
        <v>0.4</v>
      </c>
      <c r="N1869" s="116">
        <v>0</v>
      </c>
      <c r="O1869" s="189"/>
      <c r="P1869" s="189"/>
    </row>
    <row r="1870" spans="1:16" ht="24" x14ac:dyDescent="0.25">
      <c r="A1870" s="190"/>
      <c r="B1870" s="189"/>
      <c r="C1870" s="189"/>
      <c r="D1870" s="189"/>
      <c r="E1870" s="189"/>
      <c r="F1870" s="189"/>
      <c r="G1870" s="151" t="s">
        <v>9</v>
      </c>
      <c r="H1870" s="116">
        <f t="shared" si="409"/>
        <v>0</v>
      </c>
      <c r="I1870" s="116">
        <v>0</v>
      </c>
      <c r="J1870" s="116">
        <v>0</v>
      </c>
      <c r="K1870" s="116">
        <v>0</v>
      </c>
      <c r="L1870" s="116">
        <v>0</v>
      </c>
      <c r="M1870" s="116">
        <v>0</v>
      </c>
      <c r="N1870" s="116">
        <v>0</v>
      </c>
      <c r="O1870" s="189"/>
      <c r="P1870" s="189"/>
    </row>
    <row r="1871" spans="1:16" ht="36" customHeight="1" x14ac:dyDescent="0.25">
      <c r="A1871" s="190" t="s">
        <v>3598</v>
      </c>
      <c r="B1871" s="189" t="s">
        <v>2931</v>
      </c>
      <c r="C1871" s="189" t="s">
        <v>1119</v>
      </c>
      <c r="D1871" s="189">
        <v>2029</v>
      </c>
      <c r="E1871" s="189" t="s">
        <v>3599</v>
      </c>
      <c r="F1871" s="189" t="s">
        <v>3572</v>
      </c>
      <c r="G1871" s="151" t="s">
        <v>4</v>
      </c>
      <c r="H1871" s="116">
        <f>SUM(H1872:H1875)</f>
        <v>6.6000000000000005</v>
      </c>
      <c r="I1871" s="116">
        <f t="shared" ref="I1871:N1871" si="417">SUM(I1872:I1875)</f>
        <v>0</v>
      </c>
      <c r="J1871" s="116">
        <f t="shared" si="417"/>
        <v>0</v>
      </c>
      <c r="K1871" s="116">
        <f t="shared" si="417"/>
        <v>0</v>
      </c>
      <c r="L1871" s="116">
        <f t="shared" si="417"/>
        <v>0</v>
      </c>
      <c r="M1871" s="116">
        <f t="shared" si="417"/>
        <v>6.6000000000000005</v>
      </c>
      <c r="N1871" s="116">
        <f t="shared" si="417"/>
        <v>0</v>
      </c>
      <c r="O1871" s="189">
        <v>362</v>
      </c>
      <c r="P1871" s="189" t="s">
        <v>3600</v>
      </c>
    </row>
    <row r="1872" spans="1:16" x14ac:dyDescent="0.25">
      <c r="A1872" s="190"/>
      <c r="B1872" s="189"/>
      <c r="C1872" s="189"/>
      <c r="D1872" s="189"/>
      <c r="E1872" s="189"/>
      <c r="F1872" s="189"/>
      <c r="G1872" s="151" t="s">
        <v>259</v>
      </c>
      <c r="H1872" s="116">
        <f t="shared" si="409"/>
        <v>0</v>
      </c>
      <c r="I1872" s="116">
        <v>0</v>
      </c>
      <c r="J1872" s="116">
        <v>0</v>
      </c>
      <c r="K1872" s="116">
        <v>0</v>
      </c>
      <c r="L1872" s="116">
        <v>0</v>
      </c>
      <c r="M1872" s="116">
        <v>0</v>
      </c>
      <c r="N1872" s="116">
        <v>0</v>
      </c>
      <c r="O1872" s="189"/>
      <c r="P1872" s="189"/>
    </row>
    <row r="1873" spans="1:16" ht="36" x14ac:dyDescent="0.25">
      <c r="A1873" s="190"/>
      <c r="B1873" s="189"/>
      <c r="C1873" s="189"/>
      <c r="D1873" s="189"/>
      <c r="E1873" s="189"/>
      <c r="F1873" s="189"/>
      <c r="G1873" s="151" t="s">
        <v>7</v>
      </c>
      <c r="H1873" s="116">
        <f t="shared" si="409"/>
        <v>6.2</v>
      </c>
      <c r="I1873" s="116">
        <v>0</v>
      </c>
      <c r="J1873" s="116">
        <v>0</v>
      </c>
      <c r="K1873" s="116">
        <v>0</v>
      </c>
      <c r="L1873" s="116">
        <v>0</v>
      </c>
      <c r="M1873" s="32">
        <v>6.2</v>
      </c>
      <c r="N1873" s="116">
        <v>0</v>
      </c>
      <c r="O1873" s="189"/>
      <c r="P1873" s="189"/>
    </row>
    <row r="1874" spans="1:16" x14ac:dyDescent="0.25">
      <c r="A1874" s="190"/>
      <c r="B1874" s="189"/>
      <c r="C1874" s="189"/>
      <c r="D1874" s="189"/>
      <c r="E1874" s="189"/>
      <c r="F1874" s="189"/>
      <c r="G1874" s="151" t="s">
        <v>8</v>
      </c>
      <c r="H1874" s="116">
        <f t="shared" si="409"/>
        <v>0.4</v>
      </c>
      <c r="I1874" s="116">
        <v>0</v>
      </c>
      <c r="J1874" s="116">
        <v>0</v>
      </c>
      <c r="K1874" s="116">
        <v>0</v>
      </c>
      <c r="L1874" s="116">
        <v>0</v>
      </c>
      <c r="M1874" s="32">
        <v>0.4</v>
      </c>
      <c r="N1874" s="116">
        <v>0</v>
      </c>
      <c r="O1874" s="189"/>
      <c r="P1874" s="189"/>
    </row>
    <row r="1875" spans="1:16" ht="24" x14ac:dyDescent="0.25">
      <c r="A1875" s="190"/>
      <c r="B1875" s="189"/>
      <c r="C1875" s="189"/>
      <c r="D1875" s="189"/>
      <c r="E1875" s="189"/>
      <c r="F1875" s="189"/>
      <c r="G1875" s="151" t="s">
        <v>9</v>
      </c>
      <c r="H1875" s="116">
        <f t="shared" si="409"/>
        <v>0</v>
      </c>
      <c r="I1875" s="116">
        <v>0</v>
      </c>
      <c r="J1875" s="116">
        <v>0</v>
      </c>
      <c r="K1875" s="116">
        <v>0</v>
      </c>
      <c r="L1875" s="116">
        <v>0</v>
      </c>
      <c r="M1875" s="116">
        <v>0</v>
      </c>
      <c r="N1875" s="116">
        <v>0</v>
      </c>
      <c r="O1875" s="189"/>
      <c r="P1875" s="189"/>
    </row>
    <row r="1876" spans="1:16" ht="36" customHeight="1" x14ac:dyDescent="0.25">
      <c r="A1876" s="190" t="s">
        <v>3601</v>
      </c>
      <c r="B1876" s="189" t="s">
        <v>2931</v>
      </c>
      <c r="C1876" s="189" t="s">
        <v>1119</v>
      </c>
      <c r="D1876" s="189">
        <v>2030</v>
      </c>
      <c r="E1876" s="189" t="s">
        <v>3602</v>
      </c>
      <c r="F1876" s="189" t="s">
        <v>3572</v>
      </c>
      <c r="G1876" s="151" t="s">
        <v>4</v>
      </c>
      <c r="H1876" s="116">
        <f>SUM(H1877:H1880)</f>
        <v>6.9</v>
      </c>
      <c r="I1876" s="116">
        <f t="shared" ref="I1876:N1876" si="418">SUM(I1877:I1880)</f>
        <v>0</v>
      </c>
      <c r="J1876" s="116">
        <f t="shared" si="418"/>
        <v>0</v>
      </c>
      <c r="K1876" s="116">
        <f t="shared" si="418"/>
        <v>0</v>
      </c>
      <c r="L1876" s="116">
        <f t="shared" si="418"/>
        <v>0</v>
      </c>
      <c r="M1876" s="116">
        <f t="shared" si="418"/>
        <v>0</v>
      </c>
      <c r="N1876" s="116">
        <f t="shared" si="418"/>
        <v>6.9</v>
      </c>
      <c r="O1876" s="189">
        <v>189</v>
      </c>
      <c r="P1876" s="189" t="s">
        <v>1834</v>
      </c>
    </row>
    <row r="1877" spans="1:16" x14ac:dyDescent="0.25">
      <c r="A1877" s="190"/>
      <c r="B1877" s="189"/>
      <c r="C1877" s="189"/>
      <c r="D1877" s="189"/>
      <c r="E1877" s="189"/>
      <c r="F1877" s="189"/>
      <c r="G1877" s="151" t="s">
        <v>259</v>
      </c>
      <c r="H1877" s="116">
        <f t="shared" si="409"/>
        <v>0</v>
      </c>
      <c r="I1877" s="116">
        <v>0</v>
      </c>
      <c r="J1877" s="116">
        <v>0</v>
      </c>
      <c r="K1877" s="116">
        <v>0</v>
      </c>
      <c r="L1877" s="116">
        <v>0</v>
      </c>
      <c r="M1877" s="116">
        <v>0</v>
      </c>
      <c r="N1877" s="116">
        <v>0</v>
      </c>
      <c r="O1877" s="189"/>
      <c r="P1877" s="189"/>
    </row>
    <row r="1878" spans="1:16" ht="36" x14ac:dyDescent="0.25">
      <c r="A1878" s="190"/>
      <c r="B1878" s="189"/>
      <c r="C1878" s="189"/>
      <c r="D1878" s="189"/>
      <c r="E1878" s="189"/>
      <c r="F1878" s="189"/>
      <c r="G1878" s="151" t="s">
        <v>7</v>
      </c>
      <c r="H1878" s="116">
        <f t="shared" si="409"/>
        <v>6.5</v>
      </c>
      <c r="I1878" s="116">
        <v>0</v>
      </c>
      <c r="J1878" s="116">
        <v>0</v>
      </c>
      <c r="K1878" s="116">
        <v>0</v>
      </c>
      <c r="L1878" s="116">
        <v>0</v>
      </c>
      <c r="M1878" s="116">
        <v>0</v>
      </c>
      <c r="N1878" s="32">
        <v>6.5</v>
      </c>
      <c r="O1878" s="189"/>
      <c r="P1878" s="189"/>
    </row>
    <row r="1879" spans="1:16" x14ac:dyDescent="0.25">
      <c r="A1879" s="190"/>
      <c r="B1879" s="189"/>
      <c r="C1879" s="189"/>
      <c r="D1879" s="189"/>
      <c r="E1879" s="189"/>
      <c r="F1879" s="189"/>
      <c r="G1879" s="151" t="s">
        <v>8</v>
      </c>
      <c r="H1879" s="116">
        <f t="shared" si="409"/>
        <v>0.4</v>
      </c>
      <c r="I1879" s="116">
        <v>0</v>
      </c>
      <c r="J1879" s="116">
        <v>0</v>
      </c>
      <c r="K1879" s="116">
        <v>0</v>
      </c>
      <c r="L1879" s="116">
        <v>0</v>
      </c>
      <c r="M1879" s="116">
        <v>0</v>
      </c>
      <c r="N1879" s="32">
        <v>0.4</v>
      </c>
      <c r="O1879" s="189"/>
      <c r="P1879" s="189"/>
    </row>
    <row r="1880" spans="1:16" ht="24" x14ac:dyDescent="0.25">
      <c r="A1880" s="190"/>
      <c r="B1880" s="189"/>
      <c r="C1880" s="189"/>
      <c r="D1880" s="189"/>
      <c r="E1880" s="189"/>
      <c r="F1880" s="189"/>
      <c r="G1880" s="151" t="s">
        <v>9</v>
      </c>
      <c r="H1880" s="116">
        <f t="shared" si="409"/>
        <v>0</v>
      </c>
      <c r="I1880" s="116">
        <v>0</v>
      </c>
      <c r="J1880" s="116">
        <v>0</v>
      </c>
      <c r="K1880" s="116">
        <v>0</v>
      </c>
      <c r="L1880" s="116">
        <v>0</v>
      </c>
      <c r="M1880" s="116">
        <v>0</v>
      </c>
      <c r="N1880" s="116">
        <v>0</v>
      </c>
      <c r="O1880" s="189"/>
      <c r="P1880" s="189"/>
    </row>
    <row r="1881" spans="1:16" ht="36" customHeight="1" x14ac:dyDescent="0.25">
      <c r="A1881" s="190" t="s">
        <v>3603</v>
      </c>
      <c r="B1881" s="189" t="s">
        <v>2931</v>
      </c>
      <c r="C1881" s="189" t="s">
        <v>1119</v>
      </c>
      <c r="D1881" s="189">
        <v>2030</v>
      </c>
      <c r="E1881" s="189" t="s">
        <v>3604</v>
      </c>
      <c r="F1881" s="189" t="s">
        <v>3572</v>
      </c>
      <c r="G1881" s="151" t="s">
        <v>4</v>
      </c>
      <c r="H1881" s="116">
        <f>SUM(H1882:H1885)</f>
        <v>6.9</v>
      </c>
      <c r="I1881" s="116">
        <f t="shared" ref="I1881:N1881" si="419">SUM(I1882:I1885)</f>
        <v>0</v>
      </c>
      <c r="J1881" s="116">
        <f t="shared" si="419"/>
        <v>0</v>
      </c>
      <c r="K1881" s="116">
        <f t="shared" si="419"/>
        <v>0</v>
      </c>
      <c r="L1881" s="116">
        <f t="shared" si="419"/>
        <v>0</v>
      </c>
      <c r="M1881" s="116">
        <f t="shared" si="419"/>
        <v>0</v>
      </c>
      <c r="N1881" s="116">
        <f t="shared" si="419"/>
        <v>6.9</v>
      </c>
      <c r="O1881" s="189">
        <v>488</v>
      </c>
      <c r="P1881" s="189" t="s">
        <v>1834</v>
      </c>
    </row>
    <row r="1882" spans="1:16" x14ac:dyDescent="0.25">
      <c r="A1882" s="190"/>
      <c r="B1882" s="189"/>
      <c r="C1882" s="189"/>
      <c r="D1882" s="189"/>
      <c r="E1882" s="189"/>
      <c r="F1882" s="189"/>
      <c r="G1882" s="151" t="s">
        <v>259</v>
      </c>
      <c r="H1882" s="116">
        <f t="shared" si="409"/>
        <v>0</v>
      </c>
      <c r="I1882" s="116">
        <v>0</v>
      </c>
      <c r="J1882" s="116">
        <v>0</v>
      </c>
      <c r="K1882" s="116">
        <v>0</v>
      </c>
      <c r="L1882" s="116">
        <v>0</v>
      </c>
      <c r="M1882" s="116">
        <v>0</v>
      </c>
      <c r="N1882" s="116">
        <v>0</v>
      </c>
      <c r="O1882" s="189"/>
      <c r="P1882" s="189"/>
    </row>
    <row r="1883" spans="1:16" ht="36" x14ac:dyDescent="0.25">
      <c r="A1883" s="190"/>
      <c r="B1883" s="189"/>
      <c r="C1883" s="189"/>
      <c r="D1883" s="189"/>
      <c r="E1883" s="189"/>
      <c r="F1883" s="189"/>
      <c r="G1883" s="151" t="s">
        <v>7</v>
      </c>
      <c r="H1883" s="116">
        <f t="shared" si="409"/>
        <v>6.5</v>
      </c>
      <c r="I1883" s="116">
        <v>0</v>
      </c>
      <c r="J1883" s="116">
        <v>0</v>
      </c>
      <c r="K1883" s="116">
        <v>0</v>
      </c>
      <c r="L1883" s="116">
        <v>0</v>
      </c>
      <c r="M1883" s="116">
        <v>0</v>
      </c>
      <c r="N1883" s="32">
        <v>6.5</v>
      </c>
      <c r="O1883" s="189"/>
      <c r="P1883" s="189"/>
    </row>
    <row r="1884" spans="1:16" x14ac:dyDescent="0.25">
      <c r="A1884" s="190"/>
      <c r="B1884" s="189"/>
      <c r="C1884" s="189"/>
      <c r="D1884" s="189"/>
      <c r="E1884" s="189"/>
      <c r="F1884" s="189"/>
      <c r="G1884" s="151" t="s">
        <v>8</v>
      </c>
      <c r="H1884" s="116">
        <f t="shared" si="409"/>
        <v>0.4</v>
      </c>
      <c r="I1884" s="116">
        <v>0</v>
      </c>
      <c r="J1884" s="116">
        <v>0</v>
      </c>
      <c r="K1884" s="116">
        <v>0</v>
      </c>
      <c r="L1884" s="116">
        <v>0</v>
      </c>
      <c r="M1884" s="116">
        <v>0</v>
      </c>
      <c r="N1884" s="32">
        <v>0.4</v>
      </c>
      <c r="O1884" s="189"/>
      <c r="P1884" s="189"/>
    </row>
    <row r="1885" spans="1:16" ht="24" x14ac:dyDescent="0.25">
      <c r="A1885" s="190"/>
      <c r="B1885" s="189"/>
      <c r="C1885" s="189"/>
      <c r="D1885" s="189"/>
      <c r="E1885" s="189"/>
      <c r="F1885" s="189"/>
      <c r="G1885" s="151" t="s">
        <v>9</v>
      </c>
      <c r="H1885" s="116">
        <f t="shared" si="409"/>
        <v>0</v>
      </c>
      <c r="I1885" s="116">
        <v>0</v>
      </c>
      <c r="J1885" s="116">
        <v>0</v>
      </c>
      <c r="K1885" s="116">
        <v>0</v>
      </c>
      <c r="L1885" s="116">
        <v>0</v>
      </c>
      <c r="M1885" s="116">
        <v>0</v>
      </c>
      <c r="N1885" s="116">
        <v>0</v>
      </c>
      <c r="O1885" s="189"/>
      <c r="P1885" s="189"/>
    </row>
    <row r="1886" spans="1:16" ht="36" customHeight="1" x14ac:dyDescent="0.25">
      <c r="A1886" s="190" t="s">
        <v>3605</v>
      </c>
      <c r="B1886" s="189" t="s">
        <v>2931</v>
      </c>
      <c r="C1886" s="189" t="s">
        <v>1119</v>
      </c>
      <c r="D1886" s="189">
        <v>2028</v>
      </c>
      <c r="E1886" s="189" t="s">
        <v>3606</v>
      </c>
      <c r="F1886" s="205" t="s">
        <v>4180</v>
      </c>
      <c r="G1886" s="151" t="s">
        <v>4</v>
      </c>
      <c r="H1886" s="116">
        <f>SUM(H1887:H1890)</f>
        <v>6.3000000000000007</v>
      </c>
      <c r="I1886" s="116">
        <f t="shared" ref="I1886:N1886" si="420">SUM(I1887:I1890)</f>
        <v>0</v>
      </c>
      <c r="J1886" s="116">
        <f t="shared" si="420"/>
        <v>0</v>
      </c>
      <c r="K1886" s="116">
        <f t="shared" si="420"/>
        <v>0</v>
      </c>
      <c r="L1886" s="116">
        <f t="shared" si="420"/>
        <v>6.3000000000000007</v>
      </c>
      <c r="M1886" s="116">
        <f t="shared" si="420"/>
        <v>0</v>
      </c>
      <c r="N1886" s="116">
        <f t="shared" si="420"/>
        <v>0</v>
      </c>
      <c r="O1886" s="189">
        <v>391</v>
      </c>
      <c r="P1886" s="205" t="s">
        <v>4181</v>
      </c>
    </row>
    <row r="1887" spans="1:16" x14ac:dyDescent="0.25">
      <c r="A1887" s="190"/>
      <c r="B1887" s="189"/>
      <c r="C1887" s="189"/>
      <c r="D1887" s="189"/>
      <c r="E1887" s="189"/>
      <c r="F1887" s="206"/>
      <c r="G1887" s="151" t="s">
        <v>259</v>
      </c>
      <c r="H1887" s="116">
        <f t="shared" si="409"/>
        <v>0</v>
      </c>
      <c r="I1887" s="116">
        <v>0</v>
      </c>
      <c r="J1887" s="116">
        <v>0</v>
      </c>
      <c r="K1887" s="116">
        <v>0</v>
      </c>
      <c r="L1887" s="116">
        <v>0</v>
      </c>
      <c r="M1887" s="116">
        <v>0</v>
      </c>
      <c r="N1887" s="116">
        <v>0</v>
      </c>
      <c r="O1887" s="189"/>
      <c r="P1887" s="206"/>
    </row>
    <row r="1888" spans="1:16" ht="36" x14ac:dyDescent="0.25">
      <c r="A1888" s="190"/>
      <c r="B1888" s="189"/>
      <c r="C1888" s="189"/>
      <c r="D1888" s="189"/>
      <c r="E1888" s="189"/>
      <c r="F1888" s="206"/>
      <c r="G1888" s="151" t="s">
        <v>7</v>
      </c>
      <c r="H1888" s="116">
        <f t="shared" si="409"/>
        <v>5.9</v>
      </c>
      <c r="I1888" s="116">
        <v>0</v>
      </c>
      <c r="J1888" s="116">
        <v>0</v>
      </c>
      <c r="K1888" s="116">
        <v>0</v>
      </c>
      <c r="L1888" s="116">
        <v>5.9</v>
      </c>
      <c r="M1888" s="116">
        <v>0</v>
      </c>
      <c r="N1888" s="116">
        <v>0</v>
      </c>
      <c r="O1888" s="189"/>
      <c r="P1888" s="206"/>
    </row>
    <row r="1889" spans="1:16" x14ac:dyDescent="0.25">
      <c r="A1889" s="190"/>
      <c r="B1889" s="189"/>
      <c r="C1889" s="189"/>
      <c r="D1889" s="189"/>
      <c r="E1889" s="189"/>
      <c r="F1889" s="206"/>
      <c r="G1889" s="151" t="s">
        <v>8</v>
      </c>
      <c r="H1889" s="116">
        <f t="shared" si="409"/>
        <v>0.4</v>
      </c>
      <c r="I1889" s="116">
        <v>0</v>
      </c>
      <c r="J1889" s="116">
        <v>0</v>
      </c>
      <c r="K1889" s="116">
        <v>0</v>
      </c>
      <c r="L1889" s="116">
        <v>0.4</v>
      </c>
      <c r="M1889" s="116">
        <v>0</v>
      </c>
      <c r="N1889" s="116">
        <v>0</v>
      </c>
      <c r="O1889" s="189"/>
      <c r="P1889" s="206"/>
    </row>
    <row r="1890" spans="1:16" ht="24" x14ac:dyDescent="0.25">
      <c r="A1890" s="190"/>
      <c r="B1890" s="189"/>
      <c r="C1890" s="189"/>
      <c r="D1890" s="189"/>
      <c r="E1890" s="189"/>
      <c r="F1890" s="207"/>
      <c r="G1890" s="151" t="s">
        <v>9</v>
      </c>
      <c r="H1890" s="116">
        <f t="shared" si="409"/>
        <v>0</v>
      </c>
      <c r="I1890" s="116">
        <v>0</v>
      </c>
      <c r="J1890" s="116">
        <v>0</v>
      </c>
      <c r="K1890" s="116">
        <v>0</v>
      </c>
      <c r="L1890" s="116">
        <v>0</v>
      </c>
      <c r="M1890" s="116">
        <v>0</v>
      </c>
      <c r="N1890" s="116">
        <v>0</v>
      </c>
      <c r="O1890" s="189"/>
      <c r="P1890" s="207"/>
    </row>
    <row r="1891" spans="1:16" ht="36" customHeight="1" x14ac:dyDescent="0.25">
      <c r="A1891" s="190" t="s">
        <v>3607</v>
      </c>
      <c r="B1891" s="189" t="s">
        <v>2931</v>
      </c>
      <c r="C1891" s="189" t="s">
        <v>1119</v>
      </c>
      <c r="D1891" s="189">
        <v>2030</v>
      </c>
      <c r="E1891" s="189" t="s">
        <v>3608</v>
      </c>
      <c r="F1891" s="189" t="s">
        <v>3561</v>
      </c>
      <c r="G1891" s="151" t="s">
        <v>4</v>
      </c>
      <c r="H1891" s="116">
        <f>SUM(H1892:H1895)</f>
        <v>6.9</v>
      </c>
      <c r="I1891" s="116">
        <f t="shared" ref="I1891:N1891" si="421">SUM(I1892:I1895)</f>
        <v>0</v>
      </c>
      <c r="J1891" s="116">
        <f t="shared" si="421"/>
        <v>0</v>
      </c>
      <c r="K1891" s="116">
        <f t="shared" si="421"/>
        <v>0</v>
      </c>
      <c r="L1891" s="116">
        <f t="shared" si="421"/>
        <v>0</v>
      </c>
      <c r="M1891" s="116">
        <f t="shared" si="421"/>
        <v>0</v>
      </c>
      <c r="N1891" s="116">
        <f t="shared" si="421"/>
        <v>6.9</v>
      </c>
      <c r="O1891" s="189">
        <v>262</v>
      </c>
      <c r="P1891" s="189" t="s">
        <v>1834</v>
      </c>
    </row>
    <row r="1892" spans="1:16" x14ac:dyDescent="0.25">
      <c r="A1892" s="190"/>
      <c r="B1892" s="189"/>
      <c r="C1892" s="189"/>
      <c r="D1892" s="189"/>
      <c r="E1892" s="189"/>
      <c r="F1892" s="189"/>
      <c r="G1892" s="151" t="s">
        <v>259</v>
      </c>
      <c r="H1892" s="116">
        <f t="shared" si="409"/>
        <v>0</v>
      </c>
      <c r="I1892" s="116">
        <v>0</v>
      </c>
      <c r="J1892" s="116">
        <v>0</v>
      </c>
      <c r="K1892" s="116">
        <v>0</v>
      </c>
      <c r="L1892" s="116">
        <v>0</v>
      </c>
      <c r="M1892" s="116">
        <v>0</v>
      </c>
      <c r="N1892" s="116">
        <v>0</v>
      </c>
      <c r="O1892" s="189"/>
      <c r="P1892" s="189"/>
    </row>
    <row r="1893" spans="1:16" ht="36" x14ac:dyDescent="0.25">
      <c r="A1893" s="190"/>
      <c r="B1893" s="189"/>
      <c r="C1893" s="189"/>
      <c r="D1893" s="189"/>
      <c r="E1893" s="189"/>
      <c r="F1893" s="189"/>
      <c r="G1893" s="151" t="s">
        <v>7</v>
      </c>
      <c r="H1893" s="116">
        <f t="shared" si="409"/>
        <v>6.5</v>
      </c>
      <c r="I1893" s="116">
        <v>0</v>
      </c>
      <c r="J1893" s="116">
        <v>0</v>
      </c>
      <c r="K1893" s="116">
        <v>0</v>
      </c>
      <c r="L1893" s="116">
        <v>0</v>
      </c>
      <c r="M1893" s="116">
        <v>0</v>
      </c>
      <c r="N1893" s="32">
        <v>6.5</v>
      </c>
      <c r="O1893" s="189"/>
      <c r="P1893" s="189"/>
    </row>
    <row r="1894" spans="1:16" x14ac:dyDescent="0.25">
      <c r="A1894" s="190"/>
      <c r="B1894" s="189"/>
      <c r="C1894" s="189"/>
      <c r="D1894" s="189"/>
      <c r="E1894" s="189"/>
      <c r="F1894" s="189"/>
      <c r="G1894" s="151" t="s">
        <v>8</v>
      </c>
      <c r="H1894" s="116">
        <f t="shared" si="409"/>
        <v>0.4</v>
      </c>
      <c r="I1894" s="116">
        <v>0</v>
      </c>
      <c r="J1894" s="116">
        <v>0</v>
      </c>
      <c r="K1894" s="116">
        <v>0</v>
      </c>
      <c r="L1894" s="116">
        <v>0</v>
      </c>
      <c r="M1894" s="116">
        <v>0</v>
      </c>
      <c r="N1894" s="32">
        <v>0.4</v>
      </c>
      <c r="O1894" s="189"/>
      <c r="P1894" s="189"/>
    </row>
    <row r="1895" spans="1:16" ht="24" x14ac:dyDescent="0.25">
      <c r="A1895" s="190"/>
      <c r="B1895" s="189"/>
      <c r="C1895" s="189"/>
      <c r="D1895" s="189"/>
      <c r="E1895" s="189"/>
      <c r="F1895" s="189"/>
      <c r="G1895" s="151" t="s">
        <v>9</v>
      </c>
      <c r="H1895" s="116">
        <f t="shared" si="409"/>
        <v>0</v>
      </c>
      <c r="I1895" s="116">
        <v>0</v>
      </c>
      <c r="J1895" s="116">
        <v>0</v>
      </c>
      <c r="K1895" s="116">
        <v>0</v>
      </c>
      <c r="L1895" s="116">
        <v>0</v>
      </c>
      <c r="M1895" s="116">
        <v>0</v>
      </c>
      <c r="N1895" s="116">
        <v>0</v>
      </c>
      <c r="O1895" s="189"/>
      <c r="P1895" s="189"/>
    </row>
    <row r="1896" spans="1:16" ht="36" customHeight="1" x14ac:dyDescent="0.25">
      <c r="A1896" s="190" t="s">
        <v>3609</v>
      </c>
      <c r="B1896" s="189" t="s">
        <v>2931</v>
      </c>
      <c r="C1896" s="189" t="s">
        <v>1119</v>
      </c>
      <c r="D1896" s="189">
        <v>2030</v>
      </c>
      <c r="E1896" s="189" t="s">
        <v>3610</v>
      </c>
      <c r="F1896" s="189" t="s">
        <v>3561</v>
      </c>
      <c r="G1896" s="151" t="s">
        <v>4</v>
      </c>
      <c r="H1896" s="116">
        <f>SUM(H1897:H1900)</f>
        <v>6.9</v>
      </c>
      <c r="I1896" s="116">
        <f t="shared" ref="I1896:N1896" si="422">SUM(I1897:I1900)</f>
        <v>0</v>
      </c>
      <c r="J1896" s="116">
        <f t="shared" si="422"/>
        <v>0</v>
      </c>
      <c r="K1896" s="116">
        <f t="shared" si="422"/>
        <v>0</v>
      </c>
      <c r="L1896" s="116">
        <f t="shared" si="422"/>
        <v>0</v>
      </c>
      <c r="M1896" s="116">
        <f t="shared" si="422"/>
        <v>0</v>
      </c>
      <c r="N1896" s="116">
        <f t="shared" si="422"/>
        <v>6.9</v>
      </c>
      <c r="O1896" s="189">
        <v>609</v>
      </c>
      <c r="P1896" s="189" t="s">
        <v>1834</v>
      </c>
    </row>
    <row r="1897" spans="1:16" x14ac:dyDescent="0.25">
      <c r="A1897" s="190"/>
      <c r="B1897" s="189"/>
      <c r="C1897" s="189"/>
      <c r="D1897" s="189"/>
      <c r="E1897" s="189"/>
      <c r="F1897" s="189"/>
      <c r="G1897" s="151" t="s">
        <v>259</v>
      </c>
      <c r="H1897" s="116">
        <f t="shared" ref="H1897:H1925" si="423">SUM(I1897:N1897)</f>
        <v>0</v>
      </c>
      <c r="I1897" s="116">
        <v>0</v>
      </c>
      <c r="J1897" s="116">
        <v>0</v>
      </c>
      <c r="K1897" s="116">
        <v>0</v>
      </c>
      <c r="L1897" s="116">
        <v>0</v>
      </c>
      <c r="M1897" s="116">
        <v>0</v>
      </c>
      <c r="N1897" s="116">
        <v>0</v>
      </c>
      <c r="O1897" s="189"/>
      <c r="P1897" s="189"/>
    </row>
    <row r="1898" spans="1:16" ht="36" x14ac:dyDescent="0.25">
      <c r="A1898" s="190"/>
      <c r="B1898" s="189"/>
      <c r="C1898" s="189"/>
      <c r="D1898" s="189"/>
      <c r="E1898" s="189"/>
      <c r="F1898" s="189"/>
      <c r="G1898" s="151" t="s">
        <v>7</v>
      </c>
      <c r="H1898" s="116">
        <f t="shared" si="423"/>
        <v>6.5</v>
      </c>
      <c r="I1898" s="116">
        <v>0</v>
      </c>
      <c r="J1898" s="116">
        <v>0</v>
      </c>
      <c r="K1898" s="116">
        <v>0</v>
      </c>
      <c r="L1898" s="116">
        <v>0</v>
      </c>
      <c r="M1898" s="116">
        <v>0</v>
      </c>
      <c r="N1898" s="32">
        <v>6.5</v>
      </c>
      <c r="O1898" s="189"/>
      <c r="P1898" s="189"/>
    </row>
    <row r="1899" spans="1:16" x14ac:dyDescent="0.25">
      <c r="A1899" s="190"/>
      <c r="B1899" s="189"/>
      <c r="C1899" s="189"/>
      <c r="D1899" s="189"/>
      <c r="E1899" s="189"/>
      <c r="F1899" s="189"/>
      <c r="G1899" s="151" t="s">
        <v>8</v>
      </c>
      <c r="H1899" s="116">
        <f t="shared" si="423"/>
        <v>0.4</v>
      </c>
      <c r="I1899" s="116">
        <v>0</v>
      </c>
      <c r="J1899" s="116">
        <v>0</v>
      </c>
      <c r="K1899" s="116">
        <v>0</v>
      </c>
      <c r="L1899" s="116">
        <v>0</v>
      </c>
      <c r="M1899" s="116">
        <v>0</v>
      </c>
      <c r="N1899" s="32">
        <v>0.4</v>
      </c>
      <c r="O1899" s="189"/>
      <c r="P1899" s="189"/>
    </row>
    <row r="1900" spans="1:16" ht="24" x14ac:dyDescent="0.25">
      <c r="A1900" s="190"/>
      <c r="B1900" s="189"/>
      <c r="C1900" s="189"/>
      <c r="D1900" s="189"/>
      <c r="E1900" s="189"/>
      <c r="F1900" s="189"/>
      <c r="G1900" s="151" t="s">
        <v>9</v>
      </c>
      <c r="H1900" s="116">
        <f t="shared" si="423"/>
        <v>0</v>
      </c>
      <c r="I1900" s="116">
        <v>0</v>
      </c>
      <c r="J1900" s="116">
        <v>0</v>
      </c>
      <c r="K1900" s="116">
        <v>0</v>
      </c>
      <c r="L1900" s="116">
        <v>0</v>
      </c>
      <c r="M1900" s="116">
        <v>0</v>
      </c>
      <c r="N1900" s="116">
        <v>0</v>
      </c>
      <c r="O1900" s="189"/>
      <c r="P1900" s="189"/>
    </row>
    <row r="1901" spans="1:16" ht="36" customHeight="1" x14ac:dyDescent="0.25">
      <c r="A1901" s="190" t="s">
        <v>3611</v>
      </c>
      <c r="B1901" s="189" t="s">
        <v>2931</v>
      </c>
      <c r="C1901" s="189" t="s">
        <v>1119</v>
      </c>
      <c r="D1901" s="189">
        <v>2030</v>
      </c>
      <c r="E1901" s="189" t="s">
        <v>3612</v>
      </c>
      <c r="F1901" s="189" t="s">
        <v>3561</v>
      </c>
      <c r="G1901" s="151" t="s">
        <v>4</v>
      </c>
      <c r="H1901" s="116">
        <f>SUM(H1902:H1905)</f>
        <v>6.9</v>
      </c>
      <c r="I1901" s="116">
        <f t="shared" ref="I1901:N1901" si="424">SUM(I1902:I1905)</f>
        <v>0</v>
      </c>
      <c r="J1901" s="116">
        <f t="shared" si="424"/>
        <v>0</v>
      </c>
      <c r="K1901" s="116">
        <f t="shared" si="424"/>
        <v>0</v>
      </c>
      <c r="L1901" s="116">
        <f t="shared" si="424"/>
        <v>0</v>
      </c>
      <c r="M1901" s="116">
        <f t="shared" si="424"/>
        <v>0</v>
      </c>
      <c r="N1901" s="116">
        <f t="shared" si="424"/>
        <v>6.9</v>
      </c>
      <c r="O1901" s="189">
        <v>2248</v>
      </c>
      <c r="P1901" s="189" t="s">
        <v>1834</v>
      </c>
    </row>
    <row r="1902" spans="1:16" x14ac:dyDescent="0.25">
      <c r="A1902" s="190"/>
      <c r="B1902" s="189"/>
      <c r="C1902" s="189"/>
      <c r="D1902" s="189"/>
      <c r="E1902" s="189"/>
      <c r="F1902" s="189"/>
      <c r="G1902" s="151" t="s">
        <v>259</v>
      </c>
      <c r="H1902" s="116">
        <f t="shared" si="423"/>
        <v>0</v>
      </c>
      <c r="I1902" s="116">
        <v>0</v>
      </c>
      <c r="J1902" s="116">
        <v>0</v>
      </c>
      <c r="K1902" s="116">
        <v>0</v>
      </c>
      <c r="L1902" s="116">
        <v>0</v>
      </c>
      <c r="M1902" s="116">
        <v>0</v>
      </c>
      <c r="N1902" s="116">
        <v>0</v>
      </c>
      <c r="O1902" s="189"/>
      <c r="P1902" s="189"/>
    </row>
    <row r="1903" spans="1:16" ht="36" x14ac:dyDescent="0.25">
      <c r="A1903" s="190"/>
      <c r="B1903" s="189"/>
      <c r="C1903" s="189"/>
      <c r="D1903" s="189"/>
      <c r="E1903" s="189"/>
      <c r="F1903" s="189"/>
      <c r="G1903" s="151" t="s">
        <v>7</v>
      </c>
      <c r="H1903" s="116">
        <f t="shared" si="423"/>
        <v>6.5</v>
      </c>
      <c r="I1903" s="116">
        <v>0</v>
      </c>
      <c r="J1903" s="116">
        <v>0</v>
      </c>
      <c r="K1903" s="116">
        <v>0</v>
      </c>
      <c r="L1903" s="116">
        <v>0</v>
      </c>
      <c r="M1903" s="116">
        <v>0</v>
      </c>
      <c r="N1903" s="32">
        <v>6.5</v>
      </c>
      <c r="O1903" s="189"/>
      <c r="P1903" s="189"/>
    </row>
    <row r="1904" spans="1:16" x14ac:dyDescent="0.25">
      <c r="A1904" s="190"/>
      <c r="B1904" s="189"/>
      <c r="C1904" s="189"/>
      <c r="D1904" s="189"/>
      <c r="E1904" s="189"/>
      <c r="F1904" s="189"/>
      <c r="G1904" s="151" t="s">
        <v>8</v>
      </c>
      <c r="H1904" s="116">
        <f t="shared" si="423"/>
        <v>0.4</v>
      </c>
      <c r="I1904" s="116">
        <v>0</v>
      </c>
      <c r="J1904" s="116">
        <v>0</v>
      </c>
      <c r="K1904" s="116">
        <v>0</v>
      </c>
      <c r="L1904" s="116">
        <v>0</v>
      </c>
      <c r="M1904" s="116">
        <v>0</v>
      </c>
      <c r="N1904" s="32">
        <v>0.4</v>
      </c>
      <c r="O1904" s="189"/>
      <c r="P1904" s="189"/>
    </row>
    <row r="1905" spans="1:16" ht="24" x14ac:dyDescent="0.25">
      <c r="A1905" s="190"/>
      <c r="B1905" s="189"/>
      <c r="C1905" s="189"/>
      <c r="D1905" s="189"/>
      <c r="E1905" s="189"/>
      <c r="F1905" s="189"/>
      <c r="G1905" s="151" t="s">
        <v>9</v>
      </c>
      <c r="H1905" s="116">
        <f t="shared" si="423"/>
        <v>0</v>
      </c>
      <c r="I1905" s="116">
        <v>0</v>
      </c>
      <c r="J1905" s="116">
        <v>0</v>
      </c>
      <c r="K1905" s="116">
        <v>0</v>
      </c>
      <c r="L1905" s="116">
        <v>0</v>
      </c>
      <c r="M1905" s="116">
        <v>0</v>
      </c>
      <c r="N1905" s="116">
        <v>0</v>
      </c>
      <c r="O1905" s="189"/>
      <c r="P1905" s="189"/>
    </row>
    <row r="1906" spans="1:16" ht="36" customHeight="1" x14ac:dyDescent="0.25">
      <c r="A1906" s="190" t="s">
        <v>3613</v>
      </c>
      <c r="B1906" s="189" t="s">
        <v>2931</v>
      </c>
      <c r="C1906" s="189" t="s">
        <v>1119</v>
      </c>
      <c r="D1906" s="189">
        <v>2030</v>
      </c>
      <c r="E1906" s="189" t="s">
        <v>3614</v>
      </c>
      <c r="F1906" s="189" t="s">
        <v>3561</v>
      </c>
      <c r="G1906" s="151" t="s">
        <v>4</v>
      </c>
      <c r="H1906" s="116">
        <f>SUM(H1907:H1910)</f>
        <v>6.9</v>
      </c>
      <c r="I1906" s="116">
        <f t="shared" ref="I1906:N1906" si="425">SUM(I1907:I1910)</f>
        <v>0</v>
      </c>
      <c r="J1906" s="116">
        <f t="shared" si="425"/>
        <v>0</v>
      </c>
      <c r="K1906" s="116">
        <f t="shared" si="425"/>
        <v>0</v>
      </c>
      <c r="L1906" s="116">
        <f t="shared" si="425"/>
        <v>0</v>
      </c>
      <c r="M1906" s="116">
        <f t="shared" si="425"/>
        <v>0</v>
      </c>
      <c r="N1906" s="116">
        <f t="shared" si="425"/>
        <v>6.9</v>
      </c>
      <c r="O1906" s="189">
        <v>156</v>
      </c>
      <c r="P1906" s="189" t="s">
        <v>1834</v>
      </c>
    </row>
    <row r="1907" spans="1:16" x14ac:dyDescent="0.25">
      <c r="A1907" s="190"/>
      <c r="B1907" s="189"/>
      <c r="C1907" s="189"/>
      <c r="D1907" s="189"/>
      <c r="E1907" s="189"/>
      <c r="F1907" s="189"/>
      <c r="G1907" s="151" t="s">
        <v>259</v>
      </c>
      <c r="H1907" s="116">
        <f t="shared" si="423"/>
        <v>0</v>
      </c>
      <c r="I1907" s="116">
        <v>0</v>
      </c>
      <c r="J1907" s="116">
        <v>0</v>
      </c>
      <c r="K1907" s="116">
        <v>0</v>
      </c>
      <c r="L1907" s="116">
        <v>0</v>
      </c>
      <c r="M1907" s="116">
        <v>0</v>
      </c>
      <c r="N1907" s="116">
        <v>0</v>
      </c>
      <c r="O1907" s="189"/>
      <c r="P1907" s="189"/>
    </row>
    <row r="1908" spans="1:16" ht="36" x14ac:dyDescent="0.25">
      <c r="A1908" s="190"/>
      <c r="B1908" s="189"/>
      <c r="C1908" s="189"/>
      <c r="D1908" s="189"/>
      <c r="E1908" s="189"/>
      <c r="F1908" s="189"/>
      <c r="G1908" s="151" t="s">
        <v>7</v>
      </c>
      <c r="H1908" s="116">
        <f t="shared" si="423"/>
        <v>6.5</v>
      </c>
      <c r="I1908" s="116">
        <v>0</v>
      </c>
      <c r="J1908" s="116">
        <v>0</v>
      </c>
      <c r="K1908" s="116">
        <v>0</v>
      </c>
      <c r="L1908" s="116">
        <v>0</v>
      </c>
      <c r="M1908" s="116">
        <v>0</v>
      </c>
      <c r="N1908" s="32">
        <v>6.5</v>
      </c>
      <c r="O1908" s="189"/>
      <c r="P1908" s="189"/>
    </row>
    <row r="1909" spans="1:16" x14ac:dyDescent="0.25">
      <c r="A1909" s="190"/>
      <c r="B1909" s="189"/>
      <c r="C1909" s="189"/>
      <c r="D1909" s="189"/>
      <c r="E1909" s="189"/>
      <c r="F1909" s="189"/>
      <c r="G1909" s="151" t="s">
        <v>8</v>
      </c>
      <c r="H1909" s="116">
        <f t="shared" si="423"/>
        <v>0.4</v>
      </c>
      <c r="I1909" s="116">
        <v>0</v>
      </c>
      <c r="J1909" s="116">
        <v>0</v>
      </c>
      <c r="K1909" s="116">
        <v>0</v>
      </c>
      <c r="L1909" s="116">
        <v>0</v>
      </c>
      <c r="M1909" s="116">
        <v>0</v>
      </c>
      <c r="N1909" s="32">
        <v>0.4</v>
      </c>
      <c r="O1909" s="189"/>
      <c r="P1909" s="189"/>
    </row>
    <row r="1910" spans="1:16" ht="24" x14ac:dyDescent="0.25">
      <c r="A1910" s="190"/>
      <c r="B1910" s="189"/>
      <c r="C1910" s="189"/>
      <c r="D1910" s="189"/>
      <c r="E1910" s="189"/>
      <c r="F1910" s="189"/>
      <c r="G1910" s="151" t="s">
        <v>9</v>
      </c>
      <c r="H1910" s="116">
        <f t="shared" si="423"/>
        <v>0</v>
      </c>
      <c r="I1910" s="116">
        <v>0</v>
      </c>
      <c r="J1910" s="116">
        <v>0</v>
      </c>
      <c r="K1910" s="116">
        <v>0</v>
      </c>
      <c r="L1910" s="116">
        <v>0</v>
      </c>
      <c r="M1910" s="116">
        <v>0</v>
      </c>
      <c r="N1910" s="116">
        <v>0</v>
      </c>
      <c r="O1910" s="189"/>
      <c r="P1910" s="189"/>
    </row>
    <row r="1911" spans="1:16" ht="36" customHeight="1" x14ac:dyDescent="0.25">
      <c r="A1911" s="190" t="s">
        <v>3615</v>
      </c>
      <c r="B1911" s="189" t="s">
        <v>2931</v>
      </c>
      <c r="C1911" s="189" t="s">
        <v>1119</v>
      </c>
      <c r="D1911" s="189">
        <v>2029</v>
      </c>
      <c r="E1911" s="189" t="s">
        <v>3616</v>
      </c>
      <c r="F1911" s="205" t="s">
        <v>4180</v>
      </c>
      <c r="G1911" s="151" t="s">
        <v>4</v>
      </c>
      <c r="H1911" s="116">
        <f>SUM(H1912:H1915)</f>
        <v>4.5999999999999996</v>
      </c>
      <c r="I1911" s="116">
        <f t="shared" ref="I1911:N1911" si="426">SUM(I1912:I1915)</f>
        <v>0</v>
      </c>
      <c r="J1911" s="116">
        <f t="shared" si="426"/>
        <v>0</v>
      </c>
      <c r="K1911" s="116">
        <f t="shared" si="426"/>
        <v>0</v>
      </c>
      <c r="L1911" s="116">
        <f t="shared" si="426"/>
        <v>0</v>
      </c>
      <c r="M1911" s="116">
        <f t="shared" si="426"/>
        <v>4.5999999999999996</v>
      </c>
      <c r="N1911" s="116">
        <f t="shared" si="426"/>
        <v>0</v>
      </c>
      <c r="O1911" s="189">
        <v>201</v>
      </c>
      <c r="P1911" s="205" t="s">
        <v>4179</v>
      </c>
    </row>
    <row r="1912" spans="1:16" x14ac:dyDescent="0.25">
      <c r="A1912" s="190"/>
      <c r="B1912" s="189"/>
      <c r="C1912" s="189"/>
      <c r="D1912" s="189"/>
      <c r="E1912" s="189"/>
      <c r="F1912" s="206"/>
      <c r="G1912" s="151" t="s">
        <v>259</v>
      </c>
      <c r="H1912" s="116">
        <f t="shared" si="423"/>
        <v>0</v>
      </c>
      <c r="I1912" s="116">
        <v>0</v>
      </c>
      <c r="J1912" s="116">
        <v>0</v>
      </c>
      <c r="K1912" s="116">
        <v>0</v>
      </c>
      <c r="L1912" s="116">
        <v>0</v>
      </c>
      <c r="M1912" s="116">
        <v>0</v>
      </c>
      <c r="N1912" s="116">
        <v>0</v>
      </c>
      <c r="O1912" s="189"/>
      <c r="P1912" s="206"/>
    </row>
    <row r="1913" spans="1:16" ht="36" x14ac:dyDescent="0.25">
      <c r="A1913" s="190"/>
      <c r="B1913" s="189"/>
      <c r="C1913" s="189"/>
      <c r="D1913" s="189"/>
      <c r="E1913" s="189"/>
      <c r="F1913" s="206"/>
      <c r="G1913" s="151" t="s">
        <v>7</v>
      </c>
      <c r="H1913" s="116">
        <f t="shared" si="423"/>
        <v>4.3</v>
      </c>
      <c r="I1913" s="116">
        <v>0</v>
      </c>
      <c r="J1913" s="116">
        <v>0</v>
      </c>
      <c r="K1913" s="116">
        <v>0</v>
      </c>
      <c r="L1913" s="116">
        <v>0</v>
      </c>
      <c r="M1913" s="116">
        <v>4.3</v>
      </c>
      <c r="N1913" s="116">
        <v>0</v>
      </c>
      <c r="O1913" s="189"/>
      <c r="P1913" s="206"/>
    </row>
    <row r="1914" spans="1:16" x14ac:dyDescent="0.25">
      <c r="A1914" s="190"/>
      <c r="B1914" s="189"/>
      <c r="C1914" s="189"/>
      <c r="D1914" s="189"/>
      <c r="E1914" s="189"/>
      <c r="F1914" s="206"/>
      <c r="G1914" s="151" t="s">
        <v>8</v>
      </c>
      <c r="H1914" s="116">
        <f t="shared" si="423"/>
        <v>0.3</v>
      </c>
      <c r="I1914" s="116">
        <v>0</v>
      </c>
      <c r="J1914" s="116">
        <v>0</v>
      </c>
      <c r="K1914" s="116">
        <v>0</v>
      </c>
      <c r="L1914" s="116">
        <v>0</v>
      </c>
      <c r="M1914" s="116">
        <v>0.3</v>
      </c>
      <c r="N1914" s="116">
        <v>0</v>
      </c>
      <c r="O1914" s="189"/>
      <c r="P1914" s="206"/>
    </row>
    <row r="1915" spans="1:16" ht="24" x14ac:dyDescent="0.25">
      <c r="A1915" s="190"/>
      <c r="B1915" s="189"/>
      <c r="C1915" s="189"/>
      <c r="D1915" s="189"/>
      <c r="E1915" s="189"/>
      <c r="F1915" s="207"/>
      <c r="G1915" s="151" t="s">
        <v>9</v>
      </c>
      <c r="H1915" s="116">
        <f t="shared" si="423"/>
        <v>0</v>
      </c>
      <c r="I1915" s="116">
        <v>0</v>
      </c>
      <c r="J1915" s="116">
        <v>0</v>
      </c>
      <c r="K1915" s="116">
        <v>0</v>
      </c>
      <c r="L1915" s="116">
        <v>0</v>
      </c>
      <c r="M1915" s="116">
        <v>0</v>
      </c>
      <c r="N1915" s="116">
        <v>0</v>
      </c>
      <c r="O1915" s="189"/>
      <c r="P1915" s="207"/>
    </row>
    <row r="1916" spans="1:16" ht="36" x14ac:dyDescent="0.25">
      <c r="A1916" s="190" t="s">
        <v>3617</v>
      </c>
      <c r="B1916" s="189" t="s">
        <v>2931</v>
      </c>
      <c r="C1916" s="189" t="s">
        <v>1119</v>
      </c>
      <c r="D1916" s="189" t="s">
        <v>264</v>
      </c>
      <c r="E1916" s="189" t="s">
        <v>3618</v>
      </c>
      <c r="F1916" s="189" t="s">
        <v>3561</v>
      </c>
      <c r="G1916" s="151" t="s">
        <v>4</v>
      </c>
      <c r="H1916" s="116">
        <f>SUM(H1917:H1920)</f>
        <v>10</v>
      </c>
      <c r="I1916" s="116">
        <f t="shared" ref="I1916:N1916" si="427">SUM(I1917:I1920)</f>
        <v>0</v>
      </c>
      <c r="J1916" s="116">
        <f t="shared" si="427"/>
        <v>0</v>
      </c>
      <c r="K1916" s="116">
        <f t="shared" si="427"/>
        <v>10</v>
      </c>
      <c r="L1916" s="116">
        <f t="shared" si="427"/>
        <v>0</v>
      </c>
      <c r="M1916" s="116">
        <f t="shared" si="427"/>
        <v>0</v>
      </c>
      <c r="N1916" s="116">
        <f t="shared" si="427"/>
        <v>0</v>
      </c>
      <c r="O1916" s="189">
        <v>14957</v>
      </c>
      <c r="P1916" s="189"/>
    </row>
    <row r="1917" spans="1:16" x14ac:dyDescent="0.25">
      <c r="A1917" s="190"/>
      <c r="B1917" s="189"/>
      <c r="C1917" s="189"/>
      <c r="D1917" s="189"/>
      <c r="E1917" s="189"/>
      <c r="F1917" s="189"/>
      <c r="G1917" s="151" t="s">
        <v>259</v>
      </c>
      <c r="H1917" s="116">
        <f t="shared" si="423"/>
        <v>0</v>
      </c>
      <c r="I1917" s="116">
        <v>0</v>
      </c>
      <c r="J1917" s="116">
        <v>0</v>
      </c>
      <c r="K1917" s="116">
        <v>0</v>
      </c>
      <c r="L1917" s="116">
        <v>0</v>
      </c>
      <c r="M1917" s="116">
        <v>0</v>
      </c>
      <c r="N1917" s="116">
        <v>0</v>
      </c>
      <c r="O1917" s="189"/>
      <c r="P1917" s="189"/>
    </row>
    <row r="1918" spans="1:16" ht="36" x14ac:dyDescent="0.25">
      <c r="A1918" s="190"/>
      <c r="B1918" s="189"/>
      <c r="C1918" s="189"/>
      <c r="D1918" s="189"/>
      <c r="E1918" s="189"/>
      <c r="F1918" s="189"/>
      <c r="G1918" s="151" t="s">
        <v>7</v>
      </c>
      <c r="H1918" s="116">
        <f t="shared" si="423"/>
        <v>9.4</v>
      </c>
      <c r="I1918" s="116">
        <v>0</v>
      </c>
      <c r="J1918" s="116">
        <v>0</v>
      </c>
      <c r="K1918" s="116">
        <v>9.4</v>
      </c>
      <c r="L1918" s="116">
        <v>0</v>
      </c>
      <c r="M1918" s="116">
        <v>0</v>
      </c>
      <c r="N1918" s="116">
        <v>0</v>
      </c>
      <c r="O1918" s="189"/>
      <c r="P1918" s="189"/>
    </row>
    <row r="1919" spans="1:16" x14ac:dyDescent="0.25">
      <c r="A1919" s="190"/>
      <c r="B1919" s="189"/>
      <c r="C1919" s="189"/>
      <c r="D1919" s="189"/>
      <c r="E1919" s="189"/>
      <c r="F1919" s="189"/>
      <c r="G1919" s="151" t="s">
        <v>8</v>
      </c>
      <c r="H1919" s="116">
        <f t="shared" si="423"/>
        <v>0.6</v>
      </c>
      <c r="I1919" s="116">
        <v>0</v>
      </c>
      <c r="J1919" s="116">
        <v>0</v>
      </c>
      <c r="K1919" s="116">
        <v>0.6</v>
      </c>
      <c r="L1919" s="116">
        <v>0</v>
      </c>
      <c r="M1919" s="116">
        <v>0</v>
      </c>
      <c r="N1919" s="116">
        <v>0</v>
      </c>
      <c r="O1919" s="189"/>
      <c r="P1919" s="189"/>
    </row>
    <row r="1920" spans="1:16" ht="24" x14ac:dyDescent="0.25">
      <c r="A1920" s="190"/>
      <c r="B1920" s="189"/>
      <c r="C1920" s="189"/>
      <c r="D1920" s="189"/>
      <c r="E1920" s="189"/>
      <c r="F1920" s="189"/>
      <c r="G1920" s="151" t="s">
        <v>9</v>
      </c>
      <c r="H1920" s="116">
        <f t="shared" si="423"/>
        <v>0</v>
      </c>
      <c r="I1920" s="116">
        <v>0</v>
      </c>
      <c r="J1920" s="116">
        <v>0</v>
      </c>
      <c r="K1920" s="116">
        <v>0</v>
      </c>
      <c r="L1920" s="116">
        <v>0</v>
      </c>
      <c r="M1920" s="116">
        <v>0</v>
      </c>
      <c r="N1920" s="116">
        <v>0</v>
      </c>
      <c r="O1920" s="189"/>
      <c r="P1920" s="189"/>
    </row>
    <row r="1921" spans="1:16" ht="36" x14ac:dyDescent="0.25">
      <c r="A1921" s="208" t="s">
        <v>125</v>
      </c>
      <c r="B1921" s="208"/>
      <c r="C1921" s="208"/>
      <c r="D1921" s="208"/>
      <c r="E1921" s="208"/>
      <c r="F1921" s="208"/>
      <c r="G1921" s="156" t="s">
        <v>4</v>
      </c>
      <c r="H1921" s="36">
        <f>SUM(H1922:H1925)</f>
        <v>313</v>
      </c>
      <c r="I1921" s="36">
        <f t="shared" ref="I1921:N1921" si="428">SUM(I1922:I1925)</f>
        <v>10.5</v>
      </c>
      <c r="J1921" s="36">
        <f t="shared" si="428"/>
        <v>0</v>
      </c>
      <c r="K1921" s="36">
        <f t="shared" si="428"/>
        <v>53.1</v>
      </c>
      <c r="L1921" s="36">
        <f t="shared" si="428"/>
        <v>66.7</v>
      </c>
      <c r="M1921" s="36">
        <f t="shared" si="428"/>
        <v>91.600000000000009</v>
      </c>
      <c r="N1921" s="36">
        <f t="shared" si="428"/>
        <v>91.1</v>
      </c>
      <c r="O1921" s="187" t="s">
        <v>107</v>
      </c>
      <c r="P1921" s="187" t="s">
        <v>107</v>
      </c>
    </row>
    <row r="1922" spans="1:16" ht="36" customHeight="1" x14ac:dyDescent="0.25">
      <c r="A1922" s="208"/>
      <c r="B1922" s="208"/>
      <c r="C1922" s="208"/>
      <c r="D1922" s="208"/>
      <c r="E1922" s="208"/>
      <c r="F1922" s="208"/>
      <c r="G1922" s="156" t="s">
        <v>259</v>
      </c>
      <c r="H1922" s="36">
        <f t="shared" si="423"/>
        <v>0</v>
      </c>
      <c r="I1922" s="37">
        <f t="shared" ref="I1922:N1925" si="429">I1767+I1772+I1777+I1782+I1787+I1792+I1797+I1802+I1807+I1812+I1817+I1822+I1827+I1832+I1837+I1842+I1847+I1852+I1857+I1862+I1867+I1872+I1877+I1882+I1887+I1892+I1897+I1902+I1907+I1912+I1917</f>
        <v>0</v>
      </c>
      <c r="J1922" s="37">
        <f t="shared" si="429"/>
        <v>0</v>
      </c>
      <c r="K1922" s="37">
        <f t="shared" si="429"/>
        <v>0</v>
      </c>
      <c r="L1922" s="37">
        <f t="shared" si="429"/>
        <v>0</v>
      </c>
      <c r="M1922" s="37">
        <f t="shared" si="429"/>
        <v>0</v>
      </c>
      <c r="N1922" s="37">
        <f t="shared" si="429"/>
        <v>0</v>
      </c>
      <c r="O1922" s="187"/>
      <c r="P1922" s="187"/>
    </row>
    <row r="1923" spans="1:16" ht="36" x14ac:dyDescent="0.25">
      <c r="A1923" s="208"/>
      <c r="B1923" s="208"/>
      <c r="C1923" s="208"/>
      <c r="D1923" s="208"/>
      <c r="E1923" s="208"/>
      <c r="F1923" s="208"/>
      <c r="G1923" s="156" t="s">
        <v>7</v>
      </c>
      <c r="H1923" s="36">
        <f t="shared" si="423"/>
        <v>294.2</v>
      </c>
      <c r="I1923" s="37">
        <f t="shared" si="429"/>
        <v>9.9</v>
      </c>
      <c r="J1923" s="37">
        <f t="shared" si="429"/>
        <v>0</v>
      </c>
      <c r="K1923" s="37">
        <f t="shared" si="429"/>
        <v>49.9</v>
      </c>
      <c r="L1923" s="37">
        <f t="shared" si="429"/>
        <v>62.5</v>
      </c>
      <c r="M1923" s="37">
        <f t="shared" si="429"/>
        <v>86.100000000000009</v>
      </c>
      <c r="N1923" s="37">
        <f t="shared" si="429"/>
        <v>85.8</v>
      </c>
      <c r="O1923" s="187"/>
      <c r="P1923" s="187"/>
    </row>
    <row r="1924" spans="1:16" x14ac:dyDescent="0.25">
      <c r="A1924" s="208"/>
      <c r="B1924" s="208"/>
      <c r="C1924" s="208"/>
      <c r="D1924" s="208"/>
      <c r="E1924" s="208"/>
      <c r="F1924" s="208"/>
      <c r="G1924" s="156" t="s">
        <v>8</v>
      </c>
      <c r="H1924" s="36">
        <f t="shared" si="423"/>
        <v>18.8</v>
      </c>
      <c r="I1924" s="37">
        <f t="shared" si="429"/>
        <v>0.6</v>
      </c>
      <c r="J1924" s="37">
        <f t="shared" si="429"/>
        <v>0</v>
      </c>
      <c r="K1924" s="37">
        <f t="shared" si="429"/>
        <v>3.2</v>
      </c>
      <c r="L1924" s="37">
        <f t="shared" si="429"/>
        <v>4.2</v>
      </c>
      <c r="M1924" s="37">
        <f t="shared" si="429"/>
        <v>5.5000000000000009</v>
      </c>
      <c r="N1924" s="37">
        <f t="shared" si="429"/>
        <v>5.3000000000000016</v>
      </c>
      <c r="O1924" s="187"/>
      <c r="P1924" s="187"/>
    </row>
    <row r="1925" spans="1:16" ht="24" x14ac:dyDescent="0.25">
      <c r="A1925" s="208"/>
      <c r="B1925" s="208"/>
      <c r="C1925" s="208"/>
      <c r="D1925" s="208"/>
      <c r="E1925" s="208"/>
      <c r="F1925" s="208"/>
      <c r="G1925" s="156" t="s">
        <v>9</v>
      </c>
      <c r="H1925" s="36">
        <f t="shared" si="423"/>
        <v>0</v>
      </c>
      <c r="I1925" s="37">
        <f t="shared" si="429"/>
        <v>0</v>
      </c>
      <c r="J1925" s="37">
        <f t="shared" si="429"/>
        <v>0</v>
      </c>
      <c r="K1925" s="37">
        <f t="shared" si="429"/>
        <v>0</v>
      </c>
      <c r="L1925" s="37">
        <f t="shared" si="429"/>
        <v>0</v>
      </c>
      <c r="M1925" s="37">
        <f t="shared" si="429"/>
        <v>0</v>
      </c>
      <c r="N1925" s="37">
        <f t="shared" si="429"/>
        <v>0</v>
      </c>
      <c r="O1925" s="187"/>
      <c r="P1925" s="187"/>
    </row>
    <row r="1926" spans="1:16" x14ac:dyDescent="0.25">
      <c r="A1926" s="438" t="s">
        <v>1128</v>
      </c>
      <c r="B1926" s="439"/>
      <c r="C1926" s="439"/>
      <c r="D1926" s="439"/>
      <c r="E1926" s="439"/>
      <c r="F1926" s="439"/>
      <c r="G1926" s="439"/>
      <c r="H1926" s="439"/>
      <c r="I1926" s="439"/>
      <c r="J1926" s="439"/>
      <c r="K1926" s="439"/>
      <c r="L1926" s="439"/>
      <c r="M1926" s="439"/>
      <c r="N1926" s="439"/>
      <c r="O1926" s="439"/>
      <c r="P1926" s="440"/>
    </row>
    <row r="1927" spans="1:16" ht="36" customHeight="1" x14ac:dyDescent="0.25">
      <c r="A1927" s="190" t="s">
        <v>3619</v>
      </c>
      <c r="B1927" s="189" t="s">
        <v>3087</v>
      </c>
      <c r="C1927" s="189" t="s">
        <v>1128</v>
      </c>
      <c r="D1927" s="189">
        <v>2026</v>
      </c>
      <c r="E1927" s="189" t="s">
        <v>2948</v>
      </c>
      <c r="F1927" s="189" t="s">
        <v>3620</v>
      </c>
      <c r="G1927" s="170" t="s">
        <v>4</v>
      </c>
      <c r="H1927" s="32">
        <f>SUM(H1928:H1931)</f>
        <v>50</v>
      </c>
      <c r="I1927" s="32">
        <f t="shared" ref="I1927:N1927" si="430">SUM(I1928:I1931)</f>
        <v>0</v>
      </c>
      <c r="J1927" s="32">
        <f t="shared" si="430"/>
        <v>50</v>
      </c>
      <c r="K1927" s="32">
        <f t="shared" si="430"/>
        <v>0</v>
      </c>
      <c r="L1927" s="32">
        <f t="shared" si="430"/>
        <v>0</v>
      </c>
      <c r="M1927" s="32">
        <f t="shared" si="430"/>
        <v>0</v>
      </c>
      <c r="N1927" s="32">
        <f t="shared" si="430"/>
        <v>0</v>
      </c>
      <c r="O1927" s="189">
        <v>937</v>
      </c>
      <c r="P1927" s="189" t="s">
        <v>3621</v>
      </c>
    </row>
    <row r="1928" spans="1:16" x14ac:dyDescent="0.25">
      <c r="A1928" s="190"/>
      <c r="B1928" s="189"/>
      <c r="C1928" s="189"/>
      <c r="D1928" s="189"/>
      <c r="E1928" s="189"/>
      <c r="F1928" s="189"/>
      <c r="G1928" s="170" t="s">
        <v>6</v>
      </c>
      <c r="H1928" s="32">
        <f t="shared" ref="H1928:H1960" si="431">SUM(I1928:N1928)</f>
        <v>0</v>
      </c>
      <c r="I1928" s="32">
        <v>0</v>
      </c>
      <c r="J1928" s="32">
        <v>0</v>
      </c>
      <c r="K1928" s="32">
        <v>0</v>
      </c>
      <c r="L1928" s="32">
        <v>0</v>
      </c>
      <c r="M1928" s="32">
        <v>0</v>
      </c>
      <c r="N1928" s="32">
        <v>0</v>
      </c>
      <c r="O1928" s="189"/>
      <c r="P1928" s="189"/>
    </row>
    <row r="1929" spans="1:16" ht="36" x14ac:dyDescent="0.25">
      <c r="A1929" s="190"/>
      <c r="B1929" s="189"/>
      <c r="C1929" s="189"/>
      <c r="D1929" s="189"/>
      <c r="E1929" s="189"/>
      <c r="F1929" s="189"/>
      <c r="G1929" s="170" t="s">
        <v>7</v>
      </c>
      <c r="H1929" s="32">
        <f t="shared" si="431"/>
        <v>47.5</v>
      </c>
      <c r="I1929" s="32">
        <v>0</v>
      </c>
      <c r="J1929" s="32">
        <v>47.5</v>
      </c>
      <c r="K1929" s="32">
        <v>0</v>
      </c>
      <c r="L1929" s="32">
        <v>0</v>
      </c>
      <c r="M1929" s="32">
        <v>0</v>
      </c>
      <c r="N1929" s="32">
        <v>0</v>
      </c>
      <c r="O1929" s="189"/>
      <c r="P1929" s="189"/>
    </row>
    <row r="1930" spans="1:16" x14ac:dyDescent="0.25">
      <c r="A1930" s="190"/>
      <c r="B1930" s="189"/>
      <c r="C1930" s="189"/>
      <c r="D1930" s="189"/>
      <c r="E1930" s="189"/>
      <c r="F1930" s="189"/>
      <c r="G1930" s="170" t="s">
        <v>8</v>
      </c>
      <c r="H1930" s="32">
        <f t="shared" si="431"/>
        <v>2.5</v>
      </c>
      <c r="I1930" s="32">
        <v>0</v>
      </c>
      <c r="J1930" s="32">
        <v>2.5</v>
      </c>
      <c r="K1930" s="32">
        <v>0</v>
      </c>
      <c r="L1930" s="32">
        <v>0</v>
      </c>
      <c r="M1930" s="32">
        <v>0</v>
      </c>
      <c r="N1930" s="32">
        <v>0</v>
      </c>
      <c r="O1930" s="189"/>
      <c r="P1930" s="189"/>
    </row>
    <row r="1931" spans="1:16" ht="24" x14ac:dyDescent="0.25">
      <c r="A1931" s="190"/>
      <c r="B1931" s="189"/>
      <c r="C1931" s="189"/>
      <c r="D1931" s="189"/>
      <c r="E1931" s="189"/>
      <c r="F1931" s="189"/>
      <c r="G1931" s="170" t="s">
        <v>9</v>
      </c>
      <c r="H1931" s="32">
        <f t="shared" si="431"/>
        <v>0</v>
      </c>
      <c r="I1931" s="32">
        <v>0</v>
      </c>
      <c r="J1931" s="32">
        <v>0</v>
      </c>
      <c r="K1931" s="32">
        <v>0</v>
      </c>
      <c r="L1931" s="32">
        <v>0</v>
      </c>
      <c r="M1931" s="32">
        <v>0</v>
      </c>
      <c r="N1931" s="32">
        <v>0</v>
      </c>
      <c r="O1931" s="189"/>
      <c r="P1931" s="189"/>
    </row>
    <row r="1932" spans="1:16" ht="36" customHeight="1" x14ac:dyDescent="0.25">
      <c r="A1932" s="190" t="s">
        <v>3622</v>
      </c>
      <c r="B1932" s="189" t="s">
        <v>3087</v>
      </c>
      <c r="C1932" s="189" t="s">
        <v>1128</v>
      </c>
      <c r="D1932" s="189">
        <v>2027</v>
      </c>
      <c r="E1932" s="189">
        <v>300</v>
      </c>
      <c r="F1932" s="189" t="s">
        <v>3623</v>
      </c>
      <c r="G1932" s="170" t="s">
        <v>4</v>
      </c>
      <c r="H1932" s="32">
        <f>SUM(H1933:H1936)</f>
        <v>30.1</v>
      </c>
      <c r="I1932" s="32">
        <f t="shared" ref="I1932:N1932" si="432">SUM(I1933:I1936)</f>
        <v>0</v>
      </c>
      <c r="J1932" s="32">
        <f t="shared" si="432"/>
        <v>0</v>
      </c>
      <c r="K1932" s="32">
        <f t="shared" si="432"/>
        <v>30.1</v>
      </c>
      <c r="L1932" s="32">
        <f t="shared" si="432"/>
        <v>0</v>
      </c>
      <c r="M1932" s="32">
        <f t="shared" si="432"/>
        <v>0</v>
      </c>
      <c r="N1932" s="32">
        <f t="shared" si="432"/>
        <v>0</v>
      </c>
      <c r="O1932" s="189">
        <v>1142</v>
      </c>
      <c r="P1932" s="189" t="s">
        <v>3624</v>
      </c>
    </row>
    <row r="1933" spans="1:16" x14ac:dyDescent="0.25">
      <c r="A1933" s="190"/>
      <c r="B1933" s="189"/>
      <c r="C1933" s="189"/>
      <c r="D1933" s="189"/>
      <c r="E1933" s="189"/>
      <c r="F1933" s="189"/>
      <c r="G1933" s="170" t="s">
        <v>6</v>
      </c>
      <c r="H1933" s="32">
        <f t="shared" si="431"/>
        <v>27.9</v>
      </c>
      <c r="I1933" s="32">
        <v>0</v>
      </c>
      <c r="J1933" s="32">
        <v>0</v>
      </c>
      <c r="K1933" s="32">
        <v>27.9</v>
      </c>
      <c r="L1933" s="32">
        <v>0</v>
      </c>
      <c r="M1933" s="32">
        <v>0</v>
      </c>
      <c r="N1933" s="32">
        <v>0</v>
      </c>
      <c r="O1933" s="189"/>
      <c r="P1933" s="189"/>
    </row>
    <row r="1934" spans="1:16" ht="36" x14ac:dyDescent="0.25">
      <c r="A1934" s="190"/>
      <c r="B1934" s="189"/>
      <c r="C1934" s="189"/>
      <c r="D1934" s="189"/>
      <c r="E1934" s="189"/>
      <c r="F1934" s="189"/>
      <c r="G1934" s="170" t="s">
        <v>7</v>
      </c>
      <c r="H1934" s="32">
        <f t="shared" si="431"/>
        <v>1.1000000000000001</v>
      </c>
      <c r="I1934" s="32">
        <v>0</v>
      </c>
      <c r="J1934" s="32">
        <v>0</v>
      </c>
      <c r="K1934" s="32">
        <v>1.1000000000000001</v>
      </c>
      <c r="L1934" s="32">
        <v>0</v>
      </c>
      <c r="M1934" s="32">
        <v>0</v>
      </c>
      <c r="N1934" s="32">
        <v>0</v>
      </c>
      <c r="O1934" s="189"/>
      <c r="P1934" s="189"/>
    </row>
    <row r="1935" spans="1:16" x14ac:dyDescent="0.25">
      <c r="A1935" s="190"/>
      <c r="B1935" s="189"/>
      <c r="C1935" s="189"/>
      <c r="D1935" s="189"/>
      <c r="E1935" s="189"/>
      <c r="F1935" s="189"/>
      <c r="G1935" s="170" t="s">
        <v>8</v>
      </c>
      <c r="H1935" s="32">
        <f t="shared" si="431"/>
        <v>1.1000000000000001</v>
      </c>
      <c r="I1935" s="32">
        <v>0</v>
      </c>
      <c r="J1935" s="32">
        <v>0</v>
      </c>
      <c r="K1935" s="32">
        <v>1.1000000000000001</v>
      </c>
      <c r="L1935" s="32">
        <v>0</v>
      </c>
      <c r="M1935" s="32">
        <v>0</v>
      </c>
      <c r="N1935" s="32">
        <v>0</v>
      </c>
      <c r="O1935" s="189"/>
      <c r="P1935" s="189"/>
    </row>
    <row r="1936" spans="1:16" ht="24" x14ac:dyDescent="0.25">
      <c r="A1936" s="190"/>
      <c r="B1936" s="189"/>
      <c r="C1936" s="189"/>
      <c r="D1936" s="189"/>
      <c r="E1936" s="189"/>
      <c r="F1936" s="189"/>
      <c r="G1936" s="170" t="s">
        <v>9</v>
      </c>
      <c r="H1936" s="32">
        <f t="shared" si="431"/>
        <v>0</v>
      </c>
      <c r="I1936" s="32">
        <v>0</v>
      </c>
      <c r="J1936" s="32">
        <v>0</v>
      </c>
      <c r="K1936" s="32">
        <v>0</v>
      </c>
      <c r="L1936" s="32">
        <v>0</v>
      </c>
      <c r="M1936" s="32">
        <v>0</v>
      </c>
      <c r="N1936" s="32">
        <v>0</v>
      </c>
      <c r="O1936" s="189"/>
      <c r="P1936" s="189"/>
    </row>
    <row r="1937" spans="1:16" ht="36" customHeight="1" x14ac:dyDescent="0.25">
      <c r="A1937" s="190" t="s">
        <v>3625</v>
      </c>
      <c r="B1937" s="189" t="s">
        <v>3087</v>
      </c>
      <c r="C1937" s="189" t="s">
        <v>1128</v>
      </c>
      <c r="D1937" s="189">
        <v>2028</v>
      </c>
      <c r="E1937" s="189">
        <v>300</v>
      </c>
      <c r="F1937" s="189" t="s">
        <v>3626</v>
      </c>
      <c r="G1937" s="170" t="s">
        <v>4</v>
      </c>
      <c r="H1937" s="32">
        <f>SUM(H1938:H1941)</f>
        <v>30.1</v>
      </c>
      <c r="I1937" s="32">
        <f t="shared" ref="I1937:N1937" si="433">SUM(I1938:I1941)</f>
        <v>0</v>
      </c>
      <c r="J1937" s="32">
        <f t="shared" si="433"/>
        <v>0</v>
      </c>
      <c r="K1937" s="32">
        <f t="shared" si="433"/>
        <v>0</v>
      </c>
      <c r="L1937" s="32">
        <f t="shared" si="433"/>
        <v>30.1</v>
      </c>
      <c r="M1937" s="32">
        <f t="shared" si="433"/>
        <v>0</v>
      </c>
      <c r="N1937" s="32">
        <f t="shared" si="433"/>
        <v>0</v>
      </c>
      <c r="O1937" s="189">
        <v>1224</v>
      </c>
      <c r="P1937" s="189" t="s">
        <v>3624</v>
      </c>
    </row>
    <row r="1938" spans="1:16" x14ac:dyDescent="0.25">
      <c r="A1938" s="190"/>
      <c r="B1938" s="189"/>
      <c r="C1938" s="189"/>
      <c r="D1938" s="189"/>
      <c r="E1938" s="189"/>
      <c r="F1938" s="189"/>
      <c r="G1938" s="170" t="s">
        <v>6</v>
      </c>
      <c r="H1938" s="32">
        <f t="shared" si="431"/>
        <v>27.9</v>
      </c>
      <c r="I1938" s="32">
        <v>0</v>
      </c>
      <c r="J1938" s="32">
        <v>0</v>
      </c>
      <c r="K1938" s="32">
        <v>0</v>
      </c>
      <c r="L1938" s="32">
        <v>27.9</v>
      </c>
      <c r="M1938" s="32">
        <v>0</v>
      </c>
      <c r="N1938" s="32">
        <v>0</v>
      </c>
      <c r="O1938" s="189"/>
      <c r="P1938" s="189"/>
    </row>
    <row r="1939" spans="1:16" ht="36" x14ac:dyDescent="0.25">
      <c r="A1939" s="190"/>
      <c r="B1939" s="189"/>
      <c r="C1939" s="189"/>
      <c r="D1939" s="189"/>
      <c r="E1939" s="189"/>
      <c r="F1939" s="189"/>
      <c r="G1939" s="170" t="s">
        <v>7</v>
      </c>
      <c r="H1939" s="32">
        <f t="shared" si="431"/>
        <v>1.1000000000000001</v>
      </c>
      <c r="I1939" s="32">
        <v>0</v>
      </c>
      <c r="J1939" s="32">
        <v>0</v>
      </c>
      <c r="K1939" s="32">
        <v>0</v>
      </c>
      <c r="L1939" s="32">
        <v>1.1000000000000001</v>
      </c>
      <c r="M1939" s="32">
        <v>0</v>
      </c>
      <c r="N1939" s="32">
        <v>0</v>
      </c>
      <c r="O1939" s="189"/>
      <c r="P1939" s="189"/>
    </row>
    <row r="1940" spans="1:16" x14ac:dyDescent="0.25">
      <c r="A1940" s="190"/>
      <c r="B1940" s="189"/>
      <c r="C1940" s="189"/>
      <c r="D1940" s="189"/>
      <c r="E1940" s="189"/>
      <c r="F1940" s="189"/>
      <c r="G1940" s="170" t="s">
        <v>8</v>
      </c>
      <c r="H1940" s="32">
        <f t="shared" si="431"/>
        <v>1.1000000000000001</v>
      </c>
      <c r="I1940" s="32">
        <v>0</v>
      </c>
      <c r="J1940" s="32">
        <v>0</v>
      </c>
      <c r="K1940" s="32">
        <v>0</v>
      </c>
      <c r="L1940" s="32">
        <v>1.1000000000000001</v>
      </c>
      <c r="M1940" s="32">
        <v>0</v>
      </c>
      <c r="N1940" s="32">
        <v>0</v>
      </c>
      <c r="O1940" s="189"/>
      <c r="P1940" s="189"/>
    </row>
    <row r="1941" spans="1:16" ht="24" x14ac:dyDescent="0.25">
      <c r="A1941" s="190"/>
      <c r="B1941" s="189"/>
      <c r="C1941" s="189"/>
      <c r="D1941" s="189"/>
      <c r="E1941" s="189"/>
      <c r="F1941" s="189"/>
      <c r="G1941" s="170" t="s">
        <v>9</v>
      </c>
      <c r="H1941" s="32">
        <f t="shared" si="431"/>
        <v>0</v>
      </c>
      <c r="I1941" s="32">
        <v>0</v>
      </c>
      <c r="J1941" s="32">
        <v>0</v>
      </c>
      <c r="K1941" s="32">
        <v>0</v>
      </c>
      <c r="L1941" s="32">
        <v>0</v>
      </c>
      <c r="M1941" s="32">
        <v>0</v>
      </c>
      <c r="N1941" s="32">
        <v>0</v>
      </c>
      <c r="O1941" s="189"/>
      <c r="P1941" s="189"/>
    </row>
    <row r="1942" spans="1:16" ht="36" customHeight="1" x14ac:dyDescent="0.25">
      <c r="A1942" s="190" t="s">
        <v>3627</v>
      </c>
      <c r="B1942" s="189" t="s">
        <v>3087</v>
      </c>
      <c r="C1942" s="189" t="s">
        <v>1128</v>
      </c>
      <c r="D1942" s="189">
        <v>2029</v>
      </c>
      <c r="E1942" s="189">
        <v>250</v>
      </c>
      <c r="F1942" s="189" t="s">
        <v>3626</v>
      </c>
      <c r="G1942" s="170" t="s">
        <v>4</v>
      </c>
      <c r="H1942" s="32">
        <f>SUM(H1943:H1946)</f>
        <v>30.1</v>
      </c>
      <c r="I1942" s="32">
        <f t="shared" ref="I1942:N1942" si="434">SUM(I1943:I1946)</f>
        <v>0</v>
      </c>
      <c r="J1942" s="32">
        <f t="shared" si="434"/>
        <v>0</v>
      </c>
      <c r="K1942" s="32">
        <f t="shared" si="434"/>
        <v>0</v>
      </c>
      <c r="L1942" s="32">
        <f t="shared" si="434"/>
        <v>0</v>
      </c>
      <c r="M1942" s="32">
        <f t="shared" si="434"/>
        <v>30.1</v>
      </c>
      <c r="N1942" s="32">
        <f t="shared" si="434"/>
        <v>0</v>
      </c>
      <c r="O1942" s="189">
        <v>851</v>
      </c>
      <c r="P1942" s="189" t="s">
        <v>3624</v>
      </c>
    </row>
    <row r="1943" spans="1:16" x14ac:dyDescent="0.25">
      <c r="A1943" s="190"/>
      <c r="B1943" s="189"/>
      <c r="C1943" s="189"/>
      <c r="D1943" s="189"/>
      <c r="E1943" s="189"/>
      <c r="F1943" s="189"/>
      <c r="G1943" s="170" t="s">
        <v>6</v>
      </c>
      <c r="H1943" s="32">
        <f t="shared" si="431"/>
        <v>27.9</v>
      </c>
      <c r="I1943" s="32">
        <v>0</v>
      </c>
      <c r="J1943" s="32">
        <v>0</v>
      </c>
      <c r="K1943" s="32">
        <v>0</v>
      </c>
      <c r="L1943" s="32">
        <v>0</v>
      </c>
      <c r="M1943" s="32">
        <v>27.9</v>
      </c>
      <c r="N1943" s="32">
        <v>0</v>
      </c>
      <c r="O1943" s="189"/>
      <c r="P1943" s="189"/>
    </row>
    <row r="1944" spans="1:16" ht="36" x14ac:dyDescent="0.25">
      <c r="A1944" s="190"/>
      <c r="B1944" s="189"/>
      <c r="C1944" s="189"/>
      <c r="D1944" s="189"/>
      <c r="E1944" s="189"/>
      <c r="F1944" s="189"/>
      <c r="G1944" s="170" t="s">
        <v>7</v>
      </c>
      <c r="H1944" s="32">
        <f t="shared" si="431"/>
        <v>1.1000000000000001</v>
      </c>
      <c r="I1944" s="32">
        <v>0</v>
      </c>
      <c r="J1944" s="32">
        <v>0</v>
      </c>
      <c r="K1944" s="32">
        <v>0</v>
      </c>
      <c r="L1944" s="32">
        <v>0</v>
      </c>
      <c r="M1944" s="32">
        <v>1.1000000000000001</v>
      </c>
      <c r="N1944" s="32">
        <v>0</v>
      </c>
      <c r="O1944" s="189"/>
      <c r="P1944" s="189"/>
    </row>
    <row r="1945" spans="1:16" x14ac:dyDescent="0.25">
      <c r="A1945" s="190"/>
      <c r="B1945" s="189"/>
      <c r="C1945" s="189"/>
      <c r="D1945" s="189"/>
      <c r="E1945" s="189"/>
      <c r="F1945" s="189"/>
      <c r="G1945" s="170" t="s">
        <v>8</v>
      </c>
      <c r="H1945" s="32">
        <f t="shared" si="431"/>
        <v>1.1000000000000001</v>
      </c>
      <c r="I1945" s="32">
        <v>0</v>
      </c>
      <c r="J1945" s="32">
        <v>0</v>
      </c>
      <c r="K1945" s="32">
        <v>0</v>
      </c>
      <c r="L1945" s="32">
        <v>0</v>
      </c>
      <c r="M1945" s="32">
        <v>1.1000000000000001</v>
      </c>
      <c r="N1945" s="32">
        <v>0</v>
      </c>
      <c r="O1945" s="189"/>
      <c r="P1945" s="189"/>
    </row>
    <row r="1946" spans="1:16" ht="24" x14ac:dyDescent="0.25">
      <c r="A1946" s="190"/>
      <c r="B1946" s="189"/>
      <c r="C1946" s="189"/>
      <c r="D1946" s="189"/>
      <c r="E1946" s="189"/>
      <c r="F1946" s="189"/>
      <c r="G1946" s="170" t="s">
        <v>9</v>
      </c>
      <c r="H1946" s="32">
        <f t="shared" si="431"/>
        <v>0</v>
      </c>
      <c r="I1946" s="32">
        <v>0</v>
      </c>
      <c r="J1946" s="32">
        <v>0</v>
      </c>
      <c r="K1946" s="32">
        <v>0</v>
      </c>
      <c r="L1946" s="32">
        <v>0</v>
      </c>
      <c r="M1946" s="32">
        <v>0</v>
      </c>
      <c r="N1946" s="32">
        <v>0</v>
      </c>
      <c r="O1946" s="189"/>
      <c r="P1946" s="189"/>
    </row>
    <row r="1947" spans="1:16" ht="36" customHeight="1" x14ac:dyDescent="0.25">
      <c r="A1947" s="190" t="s">
        <v>3628</v>
      </c>
      <c r="B1947" s="189" t="s">
        <v>3087</v>
      </c>
      <c r="C1947" s="189" t="s">
        <v>1128</v>
      </c>
      <c r="D1947" s="189">
        <v>2030</v>
      </c>
      <c r="E1947" s="189">
        <v>300</v>
      </c>
      <c r="F1947" s="189" t="s">
        <v>3626</v>
      </c>
      <c r="G1947" s="170" t="s">
        <v>4</v>
      </c>
      <c r="H1947" s="32">
        <f>SUM(H1948:H1951)</f>
        <v>30.1</v>
      </c>
      <c r="I1947" s="32">
        <f t="shared" ref="I1947:N1947" si="435">SUM(I1948:I1951)</f>
        <v>0</v>
      </c>
      <c r="J1947" s="32">
        <f t="shared" si="435"/>
        <v>0</v>
      </c>
      <c r="K1947" s="32">
        <f t="shared" si="435"/>
        <v>0</v>
      </c>
      <c r="L1947" s="32">
        <f t="shared" si="435"/>
        <v>0</v>
      </c>
      <c r="M1947" s="32">
        <f t="shared" si="435"/>
        <v>0</v>
      </c>
      <c r="N1947" s="32">
        <f t="shared" si="435"/>
        <v>30.1</v>
      </c>
      <c r="O1947" s="189">
        <v>873</v>
      </c>
      <c r="P1947" s="189" t="s">
        <v>3624</v>
      </c>
    </row>
    <row r="1948" spans="1:16" x14ac:dyDescent="0.25">
      <c r="A1948" s="190"/>
      <c r="B1948" s="189"/>
      <c r="C1948" s="189"/>
      <c r="D1948" s="189"/>
      <c r="E1948" s="189"/>
      <c r="F1948" s="189"/>
      <c r="G1948" s="170" t="s">
        <v>6</v>
      </c>
      <c r="H1948" s="32">
        <f t="shared" si="431"/>
        <v>27.9</v>
      </c>
      <c r="I1948" s="32">
        <v>0</v>
      </c>
      <c r="J1948" s="32">
        <v>0</v>
      </c>
      <c r="K1948" s="32">
        <v>0</v>
      </c>
      <c r="L1948" s="32">
        <v>0</v>
      </c>
      <c r="M1948" s="32">
        <v>0</v>
      </c>
      <c r="N1948" s="32">
        <v>27.9</v>
      </c>
      <c r="O1948" s="189"/>
      <c r="P1948" s="189"/>
    </row>
    <row r="1949" spans="1:16" ht="36" x14ac:dyDescent="0.25">
      <c r="A1949" s="190"/>
      <c r="B1949" s="189"/>
      <c r="C1949" s="189"/>
      <c r="D1949" s="189"/>
      <c r="E1949" s="189"/>
      <c r="F1949" s="189"/>
      <c r="G1949" s="170" t="s">
        <v>7</v>
      </c>
      <c r="H1949" s="32">
        <f t="shared" si="431"/>
        <v>1.1000000000000001</v>
      </c>
      <c r="I1949" s="32">
        <v>0</v>
      </c>
      <c r="J1949" s="32">
        <v>0</v>
      </c>
      <c r="K1949" s="32">
        <v>0</v>
      </c>
      <c r="L1949" s="32">
        <v>0</v>
      </c>
      <c r="M1949" s="32">
        <v>0</v>
      </c>
      <c r="N1949" s="32">
        <v>1.1000000000000001</v>
      </c>
      <c r="O1949" s="189"/>
      <c r="P1949" s="189"/>
    </row>
    <row r="1950" spans="1:16" x14ac:dyDescent="0.25">
      <c r="A1950" s="190"/>
      <c r="B1950" s="189"/>
      <c r="C1950" s="189"/>
      <c r="D1950" s="189"/>
      <c r="E1950" s="189"/>
      <c r="F1950" s="189"/>
      <c r="G1950" s="170" t="s">
        <v>8</v>
      </c>
      <c r="H1950" s="32">
        <f t="shared" si="431"/>
        <v>1.1000000000000001</v>
      </c>
      <c r="I1950" s="32">
        <v>0</v>
      </c>
      <c r="J1950" s="32">
        <v>0</v>
      </c>
      <c r="K1950" s="32">
        <v>0</v>
      </c>
      <c r="L1950" s="32">
        <v>0</v>
      </c>
      <c r="M1950" s="32">
        <v>0</v>
      </c>
      <c r="N1950" s="32">
        <v>1.1000000000000001</v>
      </c>
      <c r="O1950" s="189"/>
      <c r="P1950" s="189"/>
    </row>
    <row r="1951" spans="1:16" ht="24" x14ac:dyDescent="0.25">
      <c r="A1951" s="190"/>
      <c r="B1951" s="189"/>
      <c r="C1951" s="189"/>
      <c r="D1951" s="189"/>
      <c r="E1951" s="189"/>
      <c r="F1951" s="189"/>
      <c r="G1951" s="170" t="s">
        <v>9</v>
      </c>
      <c r="H1951" s="32">
        <f t="shared" si="431"/>
        <v>0</v>
      </c>
      <c r="I1951" s="32">
        <v>0</v>
      </c>
      <c r="J1951" s="32">
        <v>0</v>
      </c>
      <c r="K1951" s="32">
        <v>0</v>
      </c>
      <c r="L1951" s="32">
        <v>0</v>
      </c>
      <c r="M1951" s="32">
        <v>0</v>
      </c>
      <c r="N1951" s="32">
        <v>0</v>
      </c>
      <c r="O1951" s="189"/>
      <c r="P1951" s="189"/>
    </row>
    <row r="1952" spans="1:16" ht="36" x14ac:dyDescent="0.25">
      <c r="A1952" s="305" t="s">
        <v>4461</v>
      </c>
      <c r="B1952" s="205" t="s">
        <v>4453</v>
      </c>
      <c r="C1952" s="189" t="s">
        <v>1128</v>
      </c>
      <c r="D1952" s="205">
        <v>2026</v>
      </c>
      <c r="E1952" s="205" t="s">
        <v>3210</v>
      </c>
      <c r="F1952" s="305" t="s">
        <v>4454</v>
      </c>
      <c r="G1952" s="149" t="s">
        <v>4</v>
      </c>
      <c r="H1952" s="32">
        <f>I1952+J1952+K1952+L1952+M1952+N1952</f>
        <v>88.415400000000005</v>
      </c>
      <c r="I1952" s="32">
        <f t="shared" ref="I1952:N1952" si="436">I1953+I1954+I1955+I1956</f>
        <v>0</v>
      </c>
      <c r="J1952" s="32">
        <f t="shared" si="436"/>
        <v>88.415400000000005</v>
      </c>
      <c r="K1952" s="32">
        <f t="shared" si="436"/>
        <v>0</v>
      </c>
      <c r="L1952" s="32">
        <f t="shared" si="436"/>
        <v>0</v>
      </c>
      <c r="M1952" s="32">
        <f t="shared" si="436"/>
        <v>0</v>
      </c>
      <c r="N1952" s="32">
        <f t="shared" si="436"/>
        <v>0</v>
      </c>
      <c r="O1952" s="435">
        <v>942</v>
      </c>
      <c r="P1952" s="305" t="s">
        <v>4455</v>
      </c>
    </row>
    <row r="1953" spans="1:16" x14ac:dyDescent="0.25">
      <c r="A1953" s="306"/>
      <c r="B1953" s="206"/>
      <c r="C1953" s="189"/>
      <c r="D1953" s="206"/>
      <c r="E1953" s="206"/>
      <c r="F1953" s="306"/>
      <c r="G1953" s="149" t="s">
        <v>6</v>
      </c>
      <c r="H1953" s="32">
        <f>I1953+J1953+K1953+L1953+M1953+N1953</f>
        <v>0</v>
      </c>
      <c r="I1953" s="32">
        <v>0</v>
      </c>
      <c r="J1953" s="32">
        <v>0</v>
      </c>
      <c r="K1953" s="32">
        <v>0</v>
      </c>
      <c r="L1953" s="32">
        <v>0</v>
      </c>
      <c r="M1953" s="32">
        <v>0</v>
      </c>
      <c r="N1953" s="32">
        <v>0</v>
      </c>
      <c r="O1953" s="436"/>
      <c r="P1953" s="306"/>
    </row>
    <row r="1954" spans="1:16" ht="36" x14ac:dyDescent="0.25">
      <c r="A1954" s="306"/>
      <c r="B1954" s="206"/>
      <c r="C1954" s="189"/>
      <c r="D1954" s="206"/>
      <c r="E1954" s="206"/>
      <c r="F1954" s="306"/>
      <c r="G1954" s="149" t="s">
        <v>7</v>
      </c>
      <c r="H1954" s="32">
        <f>I1954+J1954+K1954+L1954+M1954+N1954</f>
        <v>71.716700000000003</v>
      </c>
      <c r="I1954" s="32">
        <v>0</v>
      </c>
      <c r="J1954" s="32">
        <v>71.716700000000003</v>
      </c>
      <c r="K1954" s="32">
        <v>0</v>
      </c>
      <c r="L1954" s="32">
        <v>0</v>
      </c>
      <c r="M1954" s="32">
        <v>0</v>
      </c>
      <c r="N1954" s="32">
        <v>0</v>
      </c>
      <c r="O1954" s="436"/>
      <c r="P1954" s="306"/>
    </row>
    <row r="1955" spans="1:16" x14ac:dyDescent="0.25">
      <c r="A1955" s="306"/>
      <c r="B1955" s="206"/>
      <c r="C1955" s="189"/>
      <c r="D1955" s="206"/>
      <c r="E1955" s="206"/>
      <c r="F1955" s="306"/>
      <c r="G1955" s="149" t="s">
        <v>8</v>
      </c>
      <c r="H1955" s="32">
        <f>I1955+J1955+K1955+L1955+M1955+N1955</f>
        <v>16.698699999999999</v>
      </c>
      <c r="I1955" s="32">
        <v>0</v>
      </c>
      <c r="J1955" s="32">
        <v>16.698699999999999</v>
      </c>
      <c r="K1955" s="32">
        <v>0</v>
      </c>
      <c r="L1955" s="32">
        <v>0</v>
      </c>
      <c r="M1955" s="32">
        <v>0</v>
      </c>
      <c r="N1955" s="32">
        <v>0</v>
      </c>
      <c r="O1955" s="436"/>
      <c r="P1955" s="306"/>
    </row>
    <row r="1956" spans="1:16" ht="24" x14ac:dyDescent="0.25">
      <c r="A1956" s="307"/>
      <c r="B1956" s="207"/>
      <c r="C1956" s="189"/>
      <c r="D1956" s="207"/>
      <c r="E1956" s="207"/>
      <c r="F1956" s="307"/>
      <c r="G1956" s="149" t="s">
        <v>9</v>
      </c>
      <c r="H1956" s="32">
        <f>I1956+J1956+K1956+L1956+M1956+N1956</f>
        <v>0</v>
      </c>
      <c r="I1956" s="32">
        <v>0</v>
      </c>
      <c r="J1956" s="32">
        <v>0</v>
      </c>
      <c r="K1956" s="32">
        <v>0</v>
      </c>
      <c r="L1956" s="32">
        <v>0</v>
      </c>
      <c r="M1956" s="32">
        <v>0</v>
      </c>
      <c r="N1956" s="32">
        <v>0</v>
      </c>
      <c r="O1956" s="437"/>
      <c r="P1956" s="307"/>
    </row>
    <row r="1957" spans="1:16" ht="15" customHeight="1" x14ac:dyDescent="0.25">
      <c r="A1957" s="208" t="s">
        <v>125</v>
      </c>
      <c r="B1957" s="208"/>
      <c r="C1957" s="208"/>
      <c r="D1957" s="208"/>
      <c r="E1957" s="208"/>
      <c r="F1957" s="208"/>
      <c r="G1957" s="150" t="s">
        <v>4</v>
      </c>
      <c r="H1957" s="37">
        <f>SUM(H1958:H1961)</f>
        <v>258.81539999999995</v>
      </c>
      <c r="I1957" s="37">
        <f t="shared" ref="I1957:N1957" si="437">SUM(I1958:I1961)</f>
        <v>0</v>
      </c>
      <c r="J1957" s="37">
        <f t="shared" si="437"/>
        <v>138.41540000000001</v>
      </c>
      <c r="K1957" s="37">
        <f t="shared" si="437"/>
        <v>30.1</v>
      </c>
      <c r="L1957" s="37">
        <f t="shared" si="437"/>
        <v>30.1</v>
      </c>
      <c r="M1957" s="37">
        <f t="shared" si="437"/>
        <v>30.1</v>
      </c>
      <c r="N1957" s="37">
        <f t="shared" si="437"/>
        <v>30.1</v>
      </c>
      <c r="O1957" s="189" t="s">
        <v>107</v>
      </c>
      <c r="P1957" s="189"/>
    </row>
    <row r="1958" spans="1:16" ht="24" x14ac:dyDescent="0.25">
      <c r="A1958" s="208"/>
      <c r="B1958" s="208"/>
      <c r="C1958" s="208"/>
      <c r="D1958" s="208"/>
      <c r="E1958" s="208"/>
      <c r="F1958" s="208"/>
      <c r="G1958" s="150" t="s">
        <v>6</v>
      </c>
      <c r="H1958" s="37">
        <f t="shared" si="431"/>
        <v>111.6</v>
      </c>
      <c r="I1958" s="37">
        <f>I1928+I1933+I1938+I1943+I1948+I1953</f>
        <v>0</v>
      </c>
      <c r="J1958" s="37">
        <f t="shared" ref="J1958:N1958" si="438">J1928+J1933+J1938+J1943+J1948+J1953</f>
        <v>0</v>
      </c>
      <c r="K1958" s="37">
        <f t="shared" si="438"/>
        <v>27.9</v>
      </c>
      <c r="L1958" s="37">
        <f t="shared" si="438"/>
        <v>27.9</v>
      </c>
      <c r="M1958" s="37">
        <f t="shared" si="438"/>
        <v>27.9</v>
      </c>
      <c r="N1958" s="37">
        <f t="shared" si="438"/>
        <v>27.9</v>
      </c>
      <c r="O1958" s="189"/>
      <c r="P1958" s="189"/>
    </row>
    <row r="1959" spans="1:16" ht="36" x14ac:dyDescent="0.25">
      <c r="A1959" s="208"/>
      <c r="B1959" s="208"/>
      <c r="C1959" s="208"/>
      <c r="D1959" s="208"/>
      <c r="E1959" s="208"/>
      <c r="F1959" s="208"/>
      <c r="G1959" s="150" t="s">
        <v>7</v>
      </c>
      <c r="H1959" s="37">
        <f t="shared" si="431"/>
        <v>123.61669999999998</v>
      </c>
      <c r="I1959" s="37">
        <f t="shared" ref="I1959:N1959" si="439">I1929+I1934+I1939+I1944+I1949+I1954</f>
        <v>0</v>
      </c>
      <c r="J1959" s="37">
        <f t="shared" si="439"/>
        <v>119.2167</v>
      </c>
      <c r="K1959" s="37">
        <f t="shared" si="439"/>
        <v>1.1000000000000001</v>
      </c>
      <c r="L1959" s="37">
        <f t="shared" si="439"/>
        <v>1.1000000000000001</v>
      </c>
      <c r="M1959" s="37">
        <f t="shared" si="439"/>
        <v>1.1000000000000001</v>
      </c>
      <c r="N1959" s="37">
        <f t="shared" si="439"/>
        <v>1.1000000000000001</v>
      </c>
      <c r="O1959" s="189"/>
      <c r="P1959" s="189"/>
    </row>
    <row r="1960" spans="1:16" x14ac:dyDescent="0.25">
      <c r="A1960" s="208"/>
      <c r="B1960" s="208"/>
      <c r="C1960" s="208"/>
      <c r="D1960" s="208"/>
      <c r="E1960" s="208"/>
      <c r="F1960" s="208"/>
      <c r="G1960" s="150" t="s">
        <v>8</v>
      </c>
      <c r="H1960" s="37">
        <f t="shared" si="431"/>
        <v>23.598700000000004</v>
      </c>
      <c r="I1960" s="37">
        <f t="shared" ref="I1960:N1960" si="440">I1930+I1935+I1940+I1945+I1950+I1955</f>
        <v>0</v>
      </c>
      <c r="J1960" s="37">
        <f t="shared" si="440"/>
        <v>19.198699999999999</v>
      </c>
      <c r="K1960" s="37">
        <f t="shared" si="440"/>
        <v>1.1000000000000001</v>
      </c>
      <c r="L1960" s="37">
        <f t="shared" si="440"/>
        <v>1.1000000000000001</v>
      </c>
      <c r="M1960" s="37">
        <f t="shared" si="440"/>
        <v>1.1000000000000001</v>
      </c>
      <c r="N1960" s="37">
        <f t="shared" si="440"/>
        <v>1.1000000000000001</v>
      </c>
      <c r="O1960" s="189"/>
      <c r="P1960" s="189"/>
    </row>
    <row r="1961" spans="1:16" ht="24" x14ac:dyDescent="0.25">
      <c r="A1961" s="208"/>
      <c r="B1961" s="208"/>
      <c r="C1961" s="208"/>
      <c r="D1961" s="208"/>
      <c r="E1961" s="208"/>
      <c r="F1961" s="208"/>
      <c r="G1961" s="150" t="s">
        <v>9</v>
      </c>
      <c r="H1961" s="37">
        <f>SUM(I1961:N1961)</f>
        <v>0</v>
      </c>
      <c r="I1961" s="37">
        <f t="shared" ref="I1961:N1961" si="441">I1931+I1936+I1941+I1946+I1951+I1956</f>
        <v>0</v>
      </c>
      <c r="J1961" s="37">
        <f t="shared" si="441"/>
        <v>0</v>
      </c>
      <c r="K1961" s="37">
        <f t="shared" si="441"/>
        <v>0</v>
      </c>
      <c r="L1961" s="37">
        <f t="shared" si="441"/>
        <v>0</v>
      </c>
      <c r="M1961" s="37">
        <f t="shared" si="441"/>
        <v>0</v>
      </c>
      <c r="N1961" s="37">
        <f t="shared" si="441"/>
        <v>0</v>
      </c>
      <c r="O1961" s="189"/>
      <c r="P1961" s="189"/>
    </row>
    <row r="1962" spans="1:16" x14ac:dyDescent="0.25">
      <c r="A1962" s="180" t="s">
        <v>1162</v>
      </c>
      <c r="B1962" s="181"/>
      <c r="C1962" s="181"/>
      <c r="D1962" s="181"/>
      <c r="E1962" s="181"/>
      <c r="F1962" s="181"/>
      <c r="G1962" s="181"/>
      <c r="H1962" s="181"/>
      <c r="I1962" s="181"/>
      <c r="J1962" s="181"/>
      <c r="K1962" s="181"/>
      <c r="L1962" s="181"/>
      <c r="M1962" s="181"/>
      <c r="N1962" s="181"/>
      <c r="O1962" s="181"/>
      <c r="P1962" s="182"/>
    </row>
    <row r="1963" spans="1:16" ht="36" x14ac:dyDescent="0.25">
      <c r="A1963" s="190" t="s">
        <v>3629</v>
      </c>
      <c r="B1963" s="189"/>
      <c r="C1963" s="189" t="s">
        <v>2853</v>
      </c>
      <c r="D1963" s="189" t="s">
        <v>458</v>
      </c>
      <c r="E1963" s="189"/>
      <c r="F1963" s="189" t="s">
        <v>172</v>
      </c>
      <c r="G1963" s="170" t="s">
        <v>4</v>
      </c>
      <c r="H1963" s="32">
        <f>SUM(H1964:H1967)</f>
        <v>552</v>
      </c>
      <c r="I1963" s="32">
        <f t="shared" ref="I1963:N1963" si="442">SUM(I1964:I1967)</f>
        <v>92</v>
      </c>
      <c r="J1963" s="32">
        <f t="shared" si="442"/>
        <v>92</v>
      </c>
      <c r="K1963" s="32">
        <f t="shared" si="442"/>
        <v>92</v>
      </c>
      <c r="L1963" s="32">
        <f t="shared" si="442"/>
        <v>92</v>
      </c>
      <c r="M1963" s="32">
        <f t="shared" si="442"/>
        <v>92</v>
      </c>
      <c r="N1963" s="32">
        <f t="shared" si="442"/>
        <v>92</v>
      </c>
      <c r="O1963" s="204">
        <v>30000</v>
      </c>
      <c r="P1963" s="189" t="s">
        <v>3630</v>
      </c>
    </row>
    <row r="1964" spans="1:16" x14ac:dyDescent="0.25">
      <c r="A1964" s="190"/>
      <c r="B1964" s="189"/>
      <c r="C1964" s="189"/>
      <c r="D1964" s="189"/>
      <c r="E1964" s="189"/>
      <c r="F1964" s="189"/>
      <c r="G1964" s="170" t="s">
        <v>262</v>
      </c>
      <c r="H1964" s="32">
        <f>SUM(I1964:N1964)</f>
        <v>192</v>
      </c>
      <c r="I1964" s="32">
        <v>32</v>
      </c>
      <c r="J1964" s="32">
        <v>32</v>
      </c>
      <c r="K1964" s="32">
        <v>32</v>
      </c>
      <c r="L1964" s="32">
        <v>32</v>
      </c>
      <c r="M1964" s="32">
        <v>32</v>
      </c>
      <c r="N1964" s="32">
        <v>32</v>
      </c>
      <c r="O1964" s="204"/>
      <c r="P1964" s="189"/>
    </row>
    <row r="1965" spans="1:16" ht="36" x14ac:dyDescent="0.25">
      <c r="A1965" s="190"/>
      <c r="B1965" s="189"/>
      <c r="C1965" s="189"/>
      <c r="D1965" s="189"/>
      <c r="E1965" s="189"/>
      <c r="F1965" s="189"/>
      <c r="G1965" s="170" t="s">
        <v>7</v>
      </c>
      <c r="H1965" s="32">
        <f t="shared" ref="H1965:H1977" si="443">SUM(I1965:N1965)</f>
        <v>360</v>
      </c>
      <c r="I1965" s="32">
        <v>60</v>
      </c>
      <c r="J1965" s="32">
        <v>60</v>
      </c>
      <c r="K1965" s="32">
        <v>60</v>
      </c>
      <c r="L1965" s="32">
        <v>60</v>
      </c>
      <c r="M1965" s="32">
        <v>60</v>
      </c>
      <c r="N1965" s="32">
        <v>60</v>
      </c>
      <c r="O1965" s="204"/>
      <c r="P1965" s="189"/>
    </row>
    <row r="1966" spans="1:16" x14ac:dyDescent="0.25">
      <c r="A1966" s="190"/>
      <c r="B1966" s="189"/>
      <c r="C1966" s="189"/>
      <c r="D1966" s="189"/>
      <c r="E1966" s="189"/>
      <c r="F1966" s="189"/>
      <c r="G1966" s="170" t="s">
        <v>8</v>
      </c>
      <c r="H1966" s="32">
        <f t="shared" si="443"/>
        <v>0</v>
      </c>
      <c r="I1966" s="32">
        <v>0</v>
      </c>
      <c r="J1966" s="32">
        <v>0</v>
      </c>
      <c r="K1966" s="32">
        <v>0</v>
      </c>
      <c r="L1966" s="32">
        <v>0</v>
      </c>
      <c r="M1966" s="32">
        <v>0</v>
      </c>
      <c r="N1966" s="32">
        <v>0</v>
      </c>
      <c r="O1966" s="204"/>
      <c r="P1966" s="189"/>
    </row>
    <row r="1967" spans="1:16" ht="24" x14ac:dyDescent="0.25">
      <c r="A1967" s="190"/>
      <c r="B1967" s="189"/>
      <c r="C1967" s="189"/>
      <c r="D1967" s="189"/>
      <c r="E1967" s="189"/>
      <c r="F1967" s="189"/>
      <c r="G1967" s="170" t="s">
        <v>9</v>
      </c>
      <c r="H1967" s="32">
        <f t="shared" si="443"/>
        <v>0</v>
      </c>
      <c r="I1967" s="32">
        <v>0</v>
      </c>
      <c r="J1967" s="32">
        <v>0</v>
      </c>
      <c r="K1967" s="32">
        <v>0</v>
      </c>
      <c r="L1967" s="32">
        <v>0</v>
      </c>
      <c r="M1967" s="32">
        <v>0</v>
      </c>
      <c r="N1967" s="32">
        <v>0</v>
      </c>
      <c r="O1967" s="204"/>
      <c r="P1967" s="189"/>
    </row>
    <row r="1968" spans="1:16" ht="36" x14ac:dyDescent="0.25">
      <c r="A1968" s="190" t="s">
        <v>3631</v>
      </c>
      <c r="B1968" s="189"/>
      <c r="C1968" s="189" t="s">
        <v>2853</v>
      </c>
      <c r="D1968" s="189" t="s">
        <v>458</v>
      </c>
      <c r="E1968" s="189"/>
      <c r="F1968" s="189" t="s">
        <v>453</v>
      </c>
      <c r="G1968" s="170" t="s">
        <v>4</v>
      </c>
      <c r="H1968" s="32">
        <f>SUM(H1969:H1972)</f>
        <v>2944.2</v>
      </c>
      <c r="I1968" s="32">
        <f t="shared" ref="I1968:N1968" si="444">SUM(I1969:I1972)</f>
        <v>490.7</v>
      </c>
      <c r="J1968" s="32">
        <f t="shared" si="444"/>
        <v>490.7</v>
      </c>
      <c r="K1968" s="32">
        <f t="shared" si="444"/>
        <v>490.7</v>
      </c>
      <c r="L1968" s="32">
        <f t="shared" si="444"/>
        <v>490.7</v>
      </c>
      <c r="M1968" s="32">
        <f t="shared" si="444"/>
        <v>490.7</v>
      </c>
      <c r="N1968" s="32">
        <f t="shared" si="444"/>
        <v>490.7</v>
      </c>
      <c r="O1968" s="192"/>
      <c r="P1968" s="192"/>
    </row>
    <row r="1969" spans="1:16" x14ac:dyDescent="0.25">
      <c r="A1969" s="190"/>
      <c r="B1969" s="189"/>
      <c r="C1969" s="189"/>
      <c r="D1969" s="189"/>
      <c r="E1969" s="189"/>
      <c r="F1969" s="189"/>
      <c r="G1969" s="170" t="s">
        <v>262</v>
      </c>
      <c r="H1969" s="32">
        <f t="shared" si="443"/>
        <v>300</v>
      </c>
      <c r="I1969" s="32">
        <v>50</v>
      </c>
      <c r="J1969" s="32">
        <v>50</v>
      </c>
      <c r="K1969" s="32">
        <v>50</v>
      </c>
      <c r="L1969" s="32">
        <v>50</v>
      </c>
      <c r="M1969" s="32">
        <v>50</v>
      </c>
      <c r="N1969" s="32">
        <v>50</v>
      </c>
      <c r="O1969" s="192"/>
      <c r="P1969" s="192"/>
    </row>
    <row r="1970" spans="1:16" ht="36" x14ac:dyDescent="0.25">
      <c r="A1970" s="190"/>
      <c r="B1970" s="189"/>
      <c r="C1970" s="189"/>
      <c r="D1970" s="189"/>
      <c r="E1970" s="189"/>
      <c r="F1970" s="189"/>
      <c r="G1970" s="170" t="s">
        <v>7</v>
      </c>
      <c r="H1970" s="32">
        <f t="shared" si="443"/>
        <v>1992</v>
      </c>
      <c r="I1970" s="32">
        <v>332</v>
      </c>
      <c r="J1970" s="32">
        <v>332</v>
      </c>
      <c r="K1970" s="32">
        <v>332</v>
      </c>
      <c r="L1970" s="32">
        <v>332</v>
      </c>
      <c r="M1970" s="32">
        <v>332</v>
      </c>
      <c r="N1970" s="32">
        <v>332</v>
      </c>
      <c r="O1970" s="192"/>
      <c r="P1970" s="192"/>
    </row>
    <row r="1971" spans="1:16" x14ac:dyDescent="0.25">
      <c r="A1971" s="190"/>
      <c r="B1971" s="189"/>
      <c r="C1971" s="189"/>
      <c r="D1971" s="189"/>
      <c r="E1971" s="189"/>
      <c r="F1971" s="189"/>
      <c r="G1971" s="170" t="s">
        <v>8</v>
      </c>
      <c r="H1971" s="32">
        <f t="shared" si="443"/>
        <v>652.20000000000005</v>
      </c>
      <c r="I1971" s="32">
        <v>108.7</v>
      </c>
      <c r="J1971" s="32">
        <v>108.7</v>
      </c>
      <c r="K1971" s="32">
        <v>108.7</v>
      </c>
      <c r="L1971" s="32">
        <v>108.7</v>
      </c>
      <c r="M1971" s="32">
        <v>108.7</v>
      </c>
      <c r="N1971" s="32">
        <v>108.7</v>
      </c>
      <c r="O1971" s="192"/>
      <c r="P1971" s="192"/>
    </row>
    <row r="1972" spans="1:16" ht="24" x14ac:dyDescent="0.25">
      <c r="A1972" s="190"/>
      <c r="B1972" s="189"/>
      <c r="C1972" s="189"/>
      <c r="D1972" s="189"/>
      <c r="E1972" s="189"/>
      <c r="F1972" s="189"/>
      <c r="G1972" s="170" t="s">
        <v>9</v>
      </c>
      <c r="H1972" s="32">
        <f t="shared" si="443"/>
        <v>0</v>
      </c>
      <c r="I1972" s="32">
        <v>0</v>
      </c>
      <c r="J1972" s="32">
        <v>0</v>
      </c>
      <c r="K1972" s="32">
        <v>0</v>
      </c>
      <c r="L1972" s="32">
        <v>0</v>
      </c>
      <c r="M1972" s="32">
        <v>0</v>
      </c>
      <c r="N1972" s="32">
        <v>0</v>
      </c>
      <c r="O1972" s="192"/>
      <c r="P1972" s="192"/>
    </row>
    <row r="1973" spans="1:16" ht="36" x14ac:dyDescent="0.25">
      <c r="A1973" s="208" t="s">
        <v>3632</v>
      </c>
      <c r="B1973" s="208"/>
      <c r="C1973" s="208"/>
      <c r="D1973" s="208"/>
      <c r="E1973" s="208"/>
      <c r="F1973" s="208"/>
      <c r="G1973" s="150" t="s">
        <v>4</v>
      </c>
      <c r="H1973" s="37">
        <f>SUM(H1974:H1977)</f>
        <v>3496.2</v>
      </c>
      <c r="I1973" s="37">
        <f t="shared" ref="I1973:N1973" si="445">SUM(I1974:I1977)</f>
        <v>582.70000000000005</v>
      </c>
      <c r="J1973" s="37">
        <f t="shared" si="445"/>
        <v>582.70000000000005</v>
      </c>
      <c r="K1973" s="37">
        <f t="shared" si="445"/>
        <v>582.70000000000005</v>
      </c>
      <c r="L1973" s="37">
        <f t="shared" si="445"/>
        <v>582.70000000000005</v>
      </c>
      <c r="M1973" s="37">
        <f t="shared" si="445"/>
        <v>582.70000000000005</v>
      </c>
      <c r="N1973" s="37">
        <f t="shared" si="445"/>
        <v>582.70000000000005</v>
      </c>
      <c r="O1973" s="192"/>
      <c r="P1973" s="192"/>
    </row>
    <row r="1974" spans="1:16" ht="24" x14ac:dyDescent="0.25">
      <c r="A1974" s="208"/>
      <c r="B1974" s="208"/>
      <c r="C1974" s="208"/>
      <c r="D1974" s="208"/>
      <c r="E1974" s="208"/>
      <c r="F1974" s="208"/>
      <c r="G1974" s="150" t="s">
        <v>6</v>
      </c>
      <c r="H1974" s="37">
        <f t="shared" si="443"/>
        <v>492</v>
      </c>
      <c r="I1974" s="37">
        <f t="shared" ref="I1974:N1977" si="446">I1964+I1969</f>
        <v>82</v>
      </c>
      <c r="J1974" s="37">
        <f t="shared" si="446"/>
        <v>82</v>
      </c>
      <c r="K1974" s="37">
        <f t="shared" si="446"/>
        <v>82</v>
      </c>
      <c r="L1974" s="37">
        <f t="shared" si="446"/>
        <v>82</v>
      </c>
      <c r="M1974" s="37">
        <f t="shared" si="446"/>
        <v>82</v>
      </c>
      <c r="N1974" s="37">
        <f t="shared" si="446"/>
        <v>82</v>
      </c>
      <c r="O1974" s="192"/>
      <c r="P1974" s="192"/>
    </row>
    <row r="1975" spans="1:16" ht="36" x14ac:dyDescent="0.25">
      <c r="A1975" s="208"/>
      <c r="B1975" s="208"/>
      <c r="C1975" s="208"/>
      <c r="D1975" s="208"/>
      <c r="E1975" s="208"/>
      <c r="F1975" s="208"/>
      <c r="G1975" s="150" t="s">
        <v>7</v>
      </c>
      <c r="H1975" s="37">
        <f t="shared" si="443"/>
        <v>2352</v>
      </c>
      <c r="I1975" s="37">
        <f t="shared" si="446"/>
        <v>392</v>
      </c>
      <c r="J1975" s="37">
        <f t="shared" si="446"/>
        <v>392</v>
      </c>
      <c r="K1975" s="37">
        <f t="shared" si="446"/>
        <v>392</v>
      </c>
      <c r="L1975" s="37">
        <f t="shared" si="446"/>
        <v>392</v>
      </c>
      <c r="M1975" s="37">
        <f t="shared" si="446"/>
        <v>392</v>
      </c>
      <c r="N1975" s="37">
        <f t="shared" si="446"/>
        <v>392</v>
      </c>
      <c r="O1975" s="192"/>
      <c r="P1975" s="192"/>
    </row>
    <row r="1976" spans="1:16" x14ac:dyDescent="0.25">
      <c r="A1976" s="208"/>
      <c r="B1976" s="208"/>
      <c r="C1976" s="208"/>
      <c r="D1976" s="208"/>
      <c r="E1976" s="208"/>
      <c r="F1976" s="208"/>
      <c r="G1976" s="150" t="s">
        <v>8</v>
      </c>
      <c r="H1976" s="37">
        <f t="shared" si="443"/>
        <v>652.20000000000005</v>
      </c>
      <c r="I1976" s="37">
        <f t="shared" si="446"/>
        <v>108.7</v>
      </c>
      <c r="J1976" s="37">
        <f t="shared" si="446"/>
        <v>108.7</v>
      </c>
      <c r="K1976" s="37">
        <f t="shared" si="446"/>
        <v>108.7</v>
      </c>
      <c r="L1976" s="37">
        <f t="shared" si="446"/>
        <v>108.7</v>
      </c>
      <c r="M1976" s="37">
        <f t="shared" si="446"/>
        <v>108.7</v>
      </c>
      <c r="N1976" s="37">
        <f t="shared" si="446"/>
        <v>108.7</v>
      </c>
      <c r="O1976" s="192"/>
      <c r="P1976" s="192"/>
    </row>
    <row r="1977" spans="1:16" ht="24" x14ac:dyDescent="0.25">
      <c r="A1977" s="208"/>
      <c r="B1977" s="208"/>
      <c r="C1977" s="208"/>
      <c r="D1977" s="208"/>
      <c r="E1977" s="208"/>
      <c r="F1977" s="208"/>
      <c r="G1977" s="150" t="s">
        <v>9</v>
      </c>
      <c r="H1977" s="37">
        <f t="shared" si="443"/>
        <v>0</v>
      </c>
      <c r="I1977" s="37">
        <f t="shared" si="446"/>
        <v>0</v>
      </c>
      <c r="J1977" s="37">
        <f t="shared" si="446"/>
        <v>0</v>
      </c>
      <c r="K1977" s="37">
        <f t="shared" si="446"/>
        <v>0</v>
      </c>
      <c r="L1977" s="37">
        <f t="shared" si="446"/>
        <v>0</v>
      </c>
      <c r="M1977" s="37">
        <f t="shared" si="446"/>
        <v>0</v>
      </c>
      <c r="N1977" s="37">
        <f t="shared" si="446"/>
        <v>0</v>
      </c>
      <c r="O1977" s="192"/>
      <c r="P1977" s="192"/>
    </row>
  </sheetData>
  <mergeCells count="3032">
    <mergeCell ref="A1973:F1977"/>
    <mergeCell ref="O1973:O1977"/>
    <mergeCell ref="P1973:P1977"/>
    <mergeCell ref="A1968:A1972"/>
    <mergeCell ref="B1968:B1972"/>
    <mergeCell ref="C1968:C1972"/>
    <mergeCell ref="D1968:D1972"/>
    <mergeCell ref="E1968:E1972"/>
    <mergeCell ref="F1968:F1972"/>
    <mergeCell ref="E1952:E1956"/>
    <mergeCell ref="F1952:F1956"/>
    <mergeCell ref="A1957:F1961"/>
    <mergeCell ref="O1957:O1961"/>
    <mergeCell ref="P1957:P1961"/>
    <mergeCell ref="A1962:P1962"/>
    <mergeCell ref="A1760:F1764"/>
    <mergeCell ref="O1760:O1764"/>
    <mergeCell ref="P1760:P1764"/>
    <mergeCell ref="A1765:P1765"/>
    <mergeCell ref="A1916:A1920"/>
    <mergeCell ref="B1916:B1920"/>
    <mergeCell ref="C1916:C1920"/>
    <mergeCell ref="D1916:D1920"/>
    <mergeCell ref="E1916:E1920"/>
    <mergeCell ref="F1916:F1920"/>
    <mergeCell ref="O1968:O1972"/>
    <mergeCell ref="P1968:P1972"/>
    <mergeCell ref="A1679:A1683"/>
    <mergeCell ref="B1679:B1683"/>
    <mergeCell ref="C1679:C1683"/>
    <mergeCell ref="D1679:D1683"/>
    <mergeCell ref="E1679:E1683"/>
    <mergeCell ref="F1679:F1683"/>
    <mergeCell ref="O1679:O1683"/>
    <mergeCell ref="A1963:A1967"/>
    <mergeCell ref="B1963:B1967"/>
    <mergeCell ref="C1963:C1967"/>
    <mergeCell ref="D1963:D1967"/>
    <mergeCell ref="E1963:E1967"/>
    <mergeCell ref="F1963:F1967"/>
    <mergeCell ref="O1963:O1967"/>
    <mergeCell ref="P1963:P1967"/>
    <mergeCell ref="O1947:O1951"/>
    <mergeCell ref="P1947:P1951"/>
    <mergeCell ref="O1952:O1956"/>
    <mergeCell ref="P1952:P1956"/>
    <mergeCell ref="A1952:A1956"/>
    <mergeCell ref="B1952:B1956"/>
    <mergeCell ref="C1952:C1956"/>
    <mergeCell ref="D1952:D1956"/>
    <mergeCell ref="A1947:A1951"/>
    <mergeCell ref="B1947:B1951"/>
    <mergeCell ref="C1947:C1951"/>
    <mergeCell ref="D1947:D1951"/>
    <mergeCell ref="P1684:P1688"/>
    <mergeCell ref="A1689:P1689"/>
    <mergeCell ref="A1755:A1759"/>
    <mergeCell ref="E1947:E1951"/>
    <mergeCell ref="F1947:F1951"/>
    <mergeCell ref="O1937:O1941"/>
    <mergeCell ref="P1937:P1941"/>
    <mergeCell ref="A1942:A1946"/>
    <mergeCell ref="B1942:B1946"/>
    <mergeCell ref="C1942:C1946"/>
    <mergeCell ref="D1942:D1946"/>
    <mergeCell ref="E1942:E1946"/>
    <mergeCell ref="F1942:F1946"/>
    <mergeCell ref="O1942:O1946"/>
    <mergeCell ref="P1942:P1946"/>
    <mergeCell ref="A1937:A1941"/>
    <mergeCell ref="B1937:B1941"/>
    <mergeCell ref="C1937:C1941"/>
    <mergeCell ref="D1937:D1941"/>
    <mergeCell ref="E1937:E1941"/>
    <mergeCell ref="F1937:F1941"/>
    <mergeCell ref="O1927:O1931"/>
    <mergeCell ref="P1927:P1931"/>
    <mergeCell ref="A1932:A1936"/>
    <mergeCell ref="B1932:B1936"/>
    <mergeCell ref="C1932:C1936"/>
    <mergeCell ref="D1932:D1936"/>
    <mergeCell ref="E1932:E1936"/>
    <mergeCell ref="F1932:F1936"/>
    <mergeCell ref="O1932:O1936"/>
    <mergeCell ref="P1932:P1936"/>
    <mergeCell ref="A1927:A1931"/>
    <mergeCell ref="B1927:B1931"/>
    <mergeCell ref="C1927:C1931"/>
    <mergeCell ref="D1927:D1931"/>
    <mergeCell ref="E1927:E1931"/>
    <mergeCell ref="F1927:F1931"/>
    <mergeCell ref="A1921:F1925"/>
    <mergeCell ref="A1926:P1926"/>
    <mergeCell ref="O1911:O1915"/>
    <mergeCell ref="P1911:P1915"/>
    <mergeCell ref="O1916:O1920"/>
    <mergeCell ref="P1916:P1920"/>
    <mergeCell ref="O1921:O1925"/>
    <mergeCell ref="P1921:P1925"/>
    <mergeCell ref="A1911:A1915"/>
    <mergeCell ref="B1911:B1915"/>
    <mergeCell ref="C1911:C1915"/>
    <mergeCell ref="D1911:D1915"/>
    <mergeCell ref="E1911:E1915"/>
    <mergeCell ref="F1911:F1915"/>
    <mergeCell ref="O1901:O1905"/>
    <mergeCell ref="P1901:P1905"/>
    <mergeCell ref="A1906:A1910"/>
    <mergeCell ref="B1906:B1910"/>
    <mergeCell ref="C1906:C1910"/>
    <mergeCell ref="D1906:D1910"/>
    <mergeCell ref="E1906:E1910"/>
    <mergeCell ref="F1906:F1910"/>
    <mergeCell ref="O1906:O1910"/>
    <mergeCell ref="P1906:P1910"/>
    <mergeCell ref="A1901:A1905"/>
    <mergeCell ref="B1901:B1905"/>
    <mergeCell ref="C1901:C1905"/>
    <mergeCell ref="D1901:D1905"/>
    <mergeCell ref="E1901:E1905"/>
    <mergeCell ref="F1901:F1905"/>
    <mergeCell ref="O1891:O1895"/>
    <mergeCell ref="P1891:P1895"/>
    <mergeCell ref="A1896:A1900"/>
    <mergeCell ref="B1896:B1900"/>
    <mergeCell ref="C1896:C1900"/>
    <mergeCell ref="D1896:D1900"/>
    <mergeCell ref="E1896:E1900"/>
    <mergeCell ref="F1896:F1900"/>
    <mergeCell ref="O1896:O1900"/>
    <mergeCell ref="P1896:P1900"/>
    <mergeCell ref="A1891:A1895"/>
    <mergeCell ref="B1891:B1895"/>
    <mergeCell ref="C1891:C1895"/>
    <mergeCell ref="D1891:D1895"/>
    <mergeCell ref="E1891:E1895"/>
    <mergeCell ref="F1891:F1895"/>
    <mergeCell ref="O1881:O1885"/>
    <mergeCell ref="P1881:P1885"/>
    <mergeCell ref="A1886:A1890"/>
    <mergeCell ref="B1886:B1890"/>
    <mergeCell ref="C1886:C1890"/>
    <mergeCell ref="D1886:D1890"/>
    <mergeCell ref="E1886:E1890"/>
    <mergeCell ref="F1886:F1890"/>
    <mergeCell ref="O1886:O1890"/>
    <mergeCell ref="P1886:P1890"/>
    <mergeCell ref="A1881:A1885"/>
    <mergeCell ref="B1881:B1885"/>
    <mergeCell ref="C1881:C1885"/>
    <mergeCell ref="D1881:D1885"/>
    <mergeCell ref="E1881:E1885"/>
    <mergeCell ref="F1881:F1885"/>
    <mergeCell ref="O1871:O1875"/>
    <mergeCell ref="P1871:P1875"/>
    <mergeCell ref="A1876:A1880"/>
    <mergeCell ref="B1876:B1880"/>
    <mergeCell ref="C1876:C1880"/>
    <mergeCell ref="D1876:D1880"/>
    <mergeCell ref="E1876:E1880"/>
    <mergeCell ref="F1876:F1880"/>
    <mergeCell ref="O1876:O1880"/>
    <mergeCell ref="P1876:P1880"/>
    <mergeCell ref="A1871:A1875"/>
    <mergeCell ref="B1871:B1875"/>
    <mergeCell ref="C1871:C1875"/>
    <mergeCell ref="D1871:D1875"/>
    <mergeCell ref="E1871:E1875"/>
    <mergeCell ref="F1871:F1875"/>
    <mergeCell ref="O1861:O1865"/>
    <mergeCell ref="P1861:P1865"/>
    <mergeCell ref="A1866:A1870"/>
    <mergeCell ref="B1866:B1870"/>
    <mergeCell ref="C1866:C1870"/>
    <mergeCell ref="D1866:D1870"/>
    <mergeCell ref="E1866:E1870"/>
    <mergeCell ref="F1866:F1870"/>
    <mergeCell ref="O1866:O1870"/>
    <mergeCell ref="P1866:P1870"/>
    <mergeCell ref="A1861:A1865"/>
    <mergeCell ref="B1861:B1865"/>
    <mergeCell ref="C1861:C1865"/>
    <mergeCell ref="D1861:D1865"/>
    <mergeCell ref="E1861:E1865"/>
    <mergeCell ref="F1861:F1865"/>
    <mergeCell ref="O1851:O1855"/>
    <mergeCell ref="P1851:P1855"/>
    <mergeCell ref="A1856:A1860"/>
    <mergeCell ref="B1856:B1860"/>
    <mergeCell ref="C1856:C1860"/>
    <mergeCell ref="D1856:D1860"/>
    <mergeCell ref="E1856:E1860"/>
    <mergeCell ref="F1856:F1860"/>
    <mergeCell ref="O1856:O1860"/>
    <mergeCell ref="P1856:P1860"/>
    <mergeCell ref="A1851:A1855"/>
    <mergeCell ref="B1851:B1855"/>
    <mergeCell ref="C1851:C1855"/>
    <mergeCell ref="D1851:D1855"/>
    <mergeCell ref="E1851:E1855"/>
    <mergeCell ref="F1851:F1855"/>
    <mergeCell ref="O1841:O1845"/>
    <mergeCell ref="P1841:P1845"/>
    <mergeCell ref="A1846:A1850"/>
    <mergeCell ref="B1846:B1850"/>
    <mergeCell ref="C1846:C1850"/>
    <mergeCell ref="D1846:D1850"/>
    <mergeCell ref="E1846:E1850"/>
    <mergeCell ref="F1846:F1850"/>
    <mergeCell ref="O1846:O1850"/>
    <mergeCell ref="P1846:P1850"/>
    <mergeCell ref="A1841:A1845"/>
    <mergeCell ref="B1841:B1845"/>
    <mergeCell ref="C1841:C1845"/>
    <mergeCell ref="D1841:D1845"/>
    <mergeCell ref="E1841:E1845"/>
    <mergeCell ref="F1841:F1845"/>
    <mergeCell ref="O1831:O1835"/>
    <mergeCell ref="P1831:P1835"/>
    <mergeCell ref="A1836:A1840"/>
    <mergeCell ref="B1836:B1840"/>
    <mergeCell ref="C1836:C1840"/>
    <mergeCell ref="D1836:D1840"/>
    <mergeCell ref="E1836:E1840"/>
    <mergeCell ref="F1836:F1840"/>
    <mergeCell ref="O1836:O1840"/>
    <mergeCell ref="P1836:P1840"/>
    <mergeCell ref="A1831:A1835"/>
    <mergeCell ref="B1831:B1835"/>
    <mergeCell ref="C1831:C1835"/>
    <mergeCell ref="D1831:D1835"/>
    <mergeCell ref="E1831:E1835"/>
    <mergeCell ref="F1831:F1835"/>
    <mergeCell ref="O1821:O1825"/>
    <mergeCell ref="P1821:P1825"/>
    <mergeCell ref="A1826:A1830"/>
    <mergeCell ref="B1826:B1830"/>
    <mergeCell ref="C1826:C1830"/>
    <mergeCell ref="D1826:D1830"/>
    <mergeCell ref="E1826:E1830"/>
    <mergeCell ref="F1826:F1830"/>
    <mergeCell ref="O1826:O1830"/>
    <mergeCell ref="P1826:P1830"/>
    <mergeCell ref="A1821:A1825"/>
    <mergeCell ref="B1821:B1825"/>
    <mergeCell ref="C1821:C1825"/>
    <mergeCell ref="D1821:D1825"/>
    <mergeCell ref="E1821:E1825"/>
    <mergeCell ref="F1821:F1825"/>
    <mergeCell ref="O1811:O1815"/>
    <mergeCell ref="P1811:P1815"/>
    <mergeCell ref="A1816:A1820"/>
    <mergeCell ref="B1816:B1820"/>
    <mergeCell ref="C1816:C1820"/>
    <mergeCell ref="D1816:D1820"/>
    <mergeCell ref="E1816:E1820"/>
    <mergeCell ref="F1816:F1820"/>
    <mergeCell ref="O1816:O1820"/>
    <mergeCell ref="P1816:P1820"/>
    <mergeCell ref="A1811:A1815"/>
    <mergeCell ref="B1811:B1815"/>
    <mergeCell ref="C1811:C1815"/>
    <mergeCell ref="D1811:D1815"/>
    <mergeCell ref="E1811:E1815"/>
    <mergeCell ref="F1811:F1815"/>
    <mergeCell ref="O1801:O1805"/>
    <mergeCell ref="P1801:P1805"/>
    <mergeCell ref="A1806:A1810"/>
    <mergeCell ref="B1806:B1810"/>
    <mergeCell ref="C1806:C1810"/>
    <mergeCell ref="D1806:D1810"/>
    <mergeCell ref="E1806:E1810"/>
    <mergeCell ref="F1806:F1810"/>
    <mergeCell ref="O1806:O1810"/>
    <mergeCell ref="P1806:P1810"/>
    <mergeCell ref="A1801:A1805"/>
    <mergeCell ref="B1801:B1805"/>
    <mergeCell ref="C1801:C1805"/>
    <mergeCell ref="D1801:D1805"/>
    <mergeCell ref="E1801:E1805"/>
    <mergeCell ref="F1801:F1805"/>
    <mergeCell ref="O1791:O1795"/>
    <mergeCell ref="P1791:P1795"/>
    <mergeCell ref="A1796:A1800"/>
    <mergeCell ref="B1796:B1800"/>
    <mergeCell ref="C1796:C1800"/>
    <mergeCell ref="D1796:D1800"/>
    <mergeCell ref="E1796:E1800"/>
    <mergeCell ref="F1796:F1800"/>
    <mergeCell ref="O1796:O1800"/>
    <mergeCell ref="P1796:P1800"/>
    <mergeCell ref="A1791:A1795"/>
    <mergeCell ref="B1791:B1795"/>
    <mergeCell ref="C1791:C1795"/>
    <mergeCell ref="D1791:D1795"/>
    <mergeCell ref="E1791:E1795"/>
    <mergeCell ref="F1791:F1795"/>
    <mergeCell ref="O1781:O1785"/>
    <mergeCell ref="P1781:P1785"/>
    <mergeCell ref="A1786:A1790"/>
    <mergeCell ref="B1786:B1790"/>
    <mergeCell ref="C1786:C1790"/>
    <mergeCell ref="D1786:D1790"/>
    <mergeCell ref="E1786:E1790"/>
    <mergeCell ref="F1786:F1790"/>
    <mergeCell ref="O1786:O1790"/>
    <mergeCell ref="P1786:P1790"/>
    <mergeCell ref="A1781:A1785"/>
    <mergeCell ref="B1781:B1785"/>
    <mergeCell ref="C1781:C1785"/>
    <mergeCell ref="D1781:D1785"/>
    <mergeCell ref="E1781:E1785"/>
    <mergeCell ref="F1781:F1785"/>
    <mergeCell ref="O1771:O1775"/>
    <mergeCell ref="P1771:P1775"/>
    <mergeCell ref="A1776:A1780"/>
    <mergeCell ref="B1776:B1780"/>
    <mergeCell ref="C1776:C1780"/>
    <mergeCell ref="D1776:D1780"/>
    <mergeCell ref="E1776:E1780"/>
    <mergeCell ref="F1776:F1780"/>
    <mergeCell ref="O1776:O1780"/>
    <mergeCell ref="P1776:P1780"/>
    <mergeCell ref="A1771:A1775"/>
    <mergeCell ref="B1771:B1775"/>
    <mergeCell ref="C1771:C1775"/>
    <mergeCell ref="D1771:D1775"/>
    <mergeCell ref="E1771:E1775"/>
    <mergeCell ref="F1771:F1775"/>
    <mergeCell ref="A1766:A1770"/>
    <mergeCell ref="B1766:B1770"/>
    <mergeCell ref="C1766:C1770"/>
    <mergeCell ref="D1766:D1770"/>
    <mergeCell ref="E1766:E1770"/>
    <mergeCell ref="F1766:F1770"/>
    <mergeCell ref="O1766:O1770"/>
    <mergeCell ref="P1766:P1770"/>
    <mergeCell ref="O1755:O1759"/>
    <mergeCell ref="P1755:P1759"/>
    <mergeCell ref="O1745:O1749"/>
    <mergeCell ref="P1745:P1749"/>
    <mergeCell ref="A1750:A1754"/>
    <mergeCell ref="B1750:B1754"/>
    <mergeCell ref="C1750:C1754"/>
    <mergeCell ref="D1750:D1754"/>
    <mergeCell ref="E1750:E1754"/>
    <mergeCell ref="F1750:F1754"/>
    <mergeCell ref="O1750:O1754"/>
    <mergeCell ref="P1750:P1754"/>
    <mergeCell ref="A1745:A1749"/>
    <mergeCell ref="B1745:B1749"/>
    <mergeCell ref="C1745:C1749"/>
    <mergeCell ref="D1745:D1749"/>
    <mergeCell ref="E1745:E1749"/>
    <mergeCell ref="F1745:F1749"/>
    <mergeCell ref="D1755:D1759"/>
    <mergeCell ref="E1755:E1759"/>
    <mergeCell ref="F1755:F1759"/>
    <mergeCell ref="B1755:B1759"/>
    <mergeCell ref="C1755:C1759"/>
    <mergeCell ref="O1735:O1739"/>
    <mergeCell ref="P1735:P1739"/>
    <mergeCell ref="A1740:A1744"/>
    <mergeCell ref="B1740:B1744"/>
    <mergeCell ref="C1740:C1744"/>
    <mergeCell ref="D1740:D1744"/>
    <mergeCell ref="E1740:E1744"/>
    <mergeCell ref="F1740:F1744"/>
    <mergeCell ref="O1740:O1744"/>
    <mergeCell ref="P1740:P1744"/>
    <mergeCell ref="A1735:A1739"/>
    <mergeCell ref="B1735:B1739"/>
    <mergeCell ref="C1735:C1739"/>
    <mergeCell ref="D1735:D1739"/>
    <mergeCell ref="E1735:E1739"/>
    <mergeCell ref="F1735:F1739"/>
    <mergeCell ref="O1725:O1729"/>
    <mergeCell ref="P1725:P1729"/>
    <mergeCell ref="A1730:A1734"/>
    <mergeCell ref="B1730:B1734"/>
    <mergeCell ref="C1730:C1734"/>
    <mergeCell ref="D1730:D1734"/>
    <mergeCell ref="E1730:E1734"/>
    <mergeCell ref="F1730:F1734"/>
    <mergeCell ref="O1730:O1734"/>
    <mergeCell ref="P1730:P1734"/>
    <mergeCell ref="A1725:A1729"/>
    <mergeCell ref="B1725:B1729"/>
    <mergeCell ref="C1725:C1729"/>
    <mergeCell ref="D1725:D1729"/>
    <mergeCell ref="E1725:E1729"/>
    <mergeCell ref="F1725:F1729"/>
    <mergeCell ref="O1715:O1719"/>
    <mergeCell ref="P1715:P1719"/>
    <mergeCell ref="A1720:A1724"/>
    <mergeCell ref="B1720:B1724"/>
    <mergeCell ref="C1720:C1724"/>
    <mergeCell ref="D1720:D1724"/>
    <mergeCell ref="E1720:E1724"/>
    <mergeCell ref="F1720:F1724"/>
    <mergeCell ref="O1720:O1724"/>
    <mergeCell ref="P1720:P1724"/>
    <mergeCell ref="A1715:A1719"/>
    <mergeCell ref="B1715:B1719"/>
    <mergeCell ref="C1715:C1719"/>
    <mergeCell ref="D1715:D1719"/>
    <mergeCell ref="E1715:E1719"/>
    <mergeCell ref="F1715:F1719"/>
    <mergeCell ref="O1705:O1709"/>
    <mergeCell ref="P1705:P1709"/>
    <mergeCell ref="A1710:A1714"/>
    <mergeCell ref="B1710:B1714"/>
    <mergeCell ref="C1710:C1714"/>
    <mergeCell ref="D1710:D1714"/>
    <mergeCell ref="E1710:E1714"/>
    <mergeCell ref="F1710:F1714"/>
    <mergeCell ref="O1710:O1714"/>
    <mergeCell ref="P1710:P1714"/>
    <mergeCell ref="A1705:A1709"/>
    <mergeCell ref="B1705:B1709"/>
    <mergeCell ref="C1705:C1709"/>
    <mergeCell ref="D1705:D1709"/>
    <mergeCell ref="E1705:E1709"/>
    <mergeCell ref="F1705:F1709"/>
    <mergeCell ref="O1695:O1699"/>
    <mergeCell ref="P1695:P1699"/>
    <mergeCell ref="A1700:A1704"/>
    <mergeCell ref="B1700:B1704"/>
    <mergeCell ref="C1700:C1704"/>
    <mergeCell ref="D1700:D1704"/>
    <mergeCell ref="E1700:E1704"/>
    <mergeCell ref="F1700:F1704"/>
    <mergeCell ref="O1700:O1704"/>
    <mergeCell ref="P1700:P1704"/>
    <mergeCell ref="A1695:A1699"/>
    <mergeCell ref="B1695:B1699"/>
    <mergeCell ref="C1695:C1699"/>
    <mergeCell ref="D1695:D1699"/>
    <mergeCell ref="E1695:E1699"/>
    <mergeCell ref="F1695:F1699"/>
    <mergeCell ref="A1690:A1694"/>
    <mergeCell ref="B1690:B1694"/>
    <mergeCell ref="C1690:C1694"/>
    <mergeCell ref="D1690:D1694"/>
    <mergeCell ref="E1690:E1694"/>
    <mergeCell ref="F1690:F1694"/>
    <mergeCell ref="O1690:O1694"/>
    <mergeCell ref="P1690:P1694"/>
    <mergeCell ref="A1684:F1688"/>
    <mergeCell ref="P1679:P1683"/>
    <mergeCell ref="O1669:O1673"/>
    <mergeCell ref="P1669:P1673"/>
    <mergeCell ref="A1674:A1678"/>
    <mergeCell ref="B1674:B1678"/>
    <mergeCell ref="C1674:C1678"/>
    <mergeCell ref="D1674:D1678"/>
    <mergeCell ref="E1674:E1678"/>
    <mergeCell ref="F1674:F1678"/>
    <mergeCell ref="O1674:O1678"/>
    <mergeCell ref="P1674:P1678"/>
    <mergeCell ref="A1669:A1673"/>
    <mergeCell ref="B1669:B1673"/>
    <mergeCell ref="C1669:C1673"/>
    <mergeCell ref="D1669:D1673"/>
    <mergeCell ref="E1669:E1673"/>
    <mergeCell ref="F1669:F1673"/>
    <mergeCell ref="O1659:O1663"/>
    <mergeCell ref="P1659:P1663"/>
    <mergeCell ref="A1664:A1668"/>
    <mergeCell ref="B1664:B1668"/>
    <mergeCell ref="C1664:C1668"/>
    <mergeCell ref="D1664:D1668"/>
    <mergeCell ref="E1664:E1668"/>
    <mergeCell ref="F1664:F1668"/>
    <mergeCell ref="O1664:O1668"/>
    <mergeCell ref="P1664:P1668"/>
    <mergeCell ref="A1659:A1663"/>
    <mergeCell ref="B1659:B1663"/>
    <mergeCell ref="C1659:C1663"/>
    <mergeCell ref="D1659:D1663"/>
    <mergeCell ref="E1659:E1663"/>
    <mergeCell ref="F1659:F1663"/>
    <mergeCell ref="O1649:O1653"/>
    <mergeCell ref="P1649:P1653"/>
    <mergeCell ref="A1654:A1658"/>
    <mergeCell ref="B1654:B1658"/>
    <mergeCell ref="C1654:C1658"/>
    <mergeCell ref="D1654:D1658"/>
    <mergeCell ref="E1654:E1658"/>
    <mergeCell ref="F1654:F1658"/>
    <mergeCell ref="O1654:O1658"/>
    <mergeCell ref="P1654:P1658"/>
    <mergeCell ref="A1649:A1653"/>
    <mergeCell ref="B1649:B1653"/>
    <mergeCell ref="C1649:C1653"/>
    <mergeCell ref="D1649:D1653"/>
    <mergeCell ref="E1649:E1653"/>
    <mergeCell ref="F1649:F1653"/>
    <mergeCell ref="O1639:O1643"/>
    <mergeCell ref="P1639:P1643"/>
    <mergeCell ref="A1644:A1648"/>
    <mergeCell ref="B1644:B1648"/>
    <mergeCell ref="C1644:C1648"/>
    <mergeCell ref="D1644:D1648"/>
    <mergeCell ref="E1644:E1648"/>
    <mergeCell ref="F1644:F1648"/>
    <mergeCell ref="O1644:O1648"/>
    <mergeCell ref="P1644:P1648"/>
    <mergeCell ref="A1639:A1643"/>
    <mergeCell ref="B1639:B1643"/>
    <mergeCell ref="C1639:C1643"/>
    <mergeCell ref="D1639:D1643"/>
    <mergeCell ref="E1639:E1643"/>
    <mergeCell ref="F1639:F1643"/>
    <mergeCell ref="O1629:O1633"/>
    <mergeCell ref="P1629:P1633"/>
    <mergeCell ref="A1634:A1638"/>
    <mergeCell ref="B1634:B1638"/>
    <mergeCell ref="C1634:C1638"/>
    <mergeCell ref="D1634:D1638"/>
    <mergeCell ref="E1634:E1638"/>
    <mergeCell ref="F1634:F1638"/>
    <mergeCell ref="O1634:O1638"/>
    <mergeCell ref="P1634:P1638"/>
    <mergeCell ref="A1629:A1633"/>
    <mergeCell ref="B1629:B1633"/>
    <mergeCell ref="C1629:C1633"/>
    <mergeCell ref="D1629:D1633"/>
    <mergeCell ref="E1629:E1633"/>
    <mergeCell ref="F1629:F1633"/>
    <mergeCell ref="A1624:A1628"/>
    <mergeCell ref="B1624:B1628"/>
    <mergeCell ref="C1624:C1628"/>
    <mergeCell ref="D1624:D1628"/>
    <mergeCell ref="E1624:E1628"/>
    <mergeCell ref="F1624:F1628"/>
    <mergeCell ref="O1624:O1628"/>
    <mergeCell ref="P1624:P1628"/>
    <mergeCell ref="O1614:O1618"/>
    <mergeCell ref="P1614:P1618"/>
    <mergeCell ref="A1619:A1623"/>
    <mergeCell ref="B1619:B1623"/>
    <mergeCell ref="C1619:C1623"/>
    <mergeCell ref="D1619:D1623"/>
    <mergeCell ref="E1619:E1623"/>
    <mergeCell ref="F1619:F1623"/>
    <mergeCell ref="O1619:O1623"/>
    <mergeCell ref="P1619:P1623"/>
    <mergeCell ref="A1614:A1618"/>
    <mergeCell ref="B1614:B1618"/>
    <mergeCell ref="C1614:C1618"/>
    <mergeCell ref="D1614:D1618"/>
    <mergeCell ref="E1614:E1618"/>
    <mergeCell ref="F1614:F1618"/>
    <mergeCell ref="O1604:O1608"/>
    <mergeCell ref="P1604:P1608"/>
    <mergeCell ref="A1609:A1613"/>
    <mergeCell ref="B1609:B1613"/>
    <mergeCell ref="C1609:C1613"/>
    <mergeCell ref="D1609:D1613"/>
    <mergeCell ref="E1609:E1613"/>
    <mergeCell ref="F1609:F1613"/>
    <mergeCell ref="O1609:O1613"/>
    <mergeCell ref="P1609:P1613"/>
    <mergeCell ref="A1604:A1608"/>
    <mergeCell ref="B1604:B1608"/>
    <mergeCell ref="C1604:C1608"/>
    <mergeCell ref="D1604:D1608"/>
    <mergeCell ref="E1604:E1608"/>
    <mergeCell ref="F1604:F1608"/>
    <mergeCell ref="O1594:O1598"/>
    <mergeCell ref="P1594:P1598"/>
    <mergeCell ref="A1599:A1603"/>
    <mergeCell ref="B1599:B1603"/>
    <mergeCell ref="C1599:C1603"/>
    <mergeCell ref="D1599:D1603"/>
    <mergeCell ref="E1599:E1603"/>
    <mergeCell ref="F1599:F1603"/>
    <mergeCell ref="O1599:O1603"/>
    <mergeCell ref="P1599:P1603"/>
    <mergeCell ref="A1594:A1598"/>
    <mergeCell ref="B1594:B1598"/>
    <mergeCell ref="C1594:C1598"/>
    <mergeCell ref="D1594:D1598"/>
    <mergeCell ref="E1594:E1598"/>
    <mergeCell ref="F1594:F1598"/>
    <mergeCell ref="O1584:O1588"/>
    <mergeCell ref="P1584:P1588"/>
    <mergeCell ref="A1589:A1593"/>
    <mergeCell ref="B1589:B1593"/>
    <mergeCell ref="C1589:C1593"/>
    <mergeCell ref="D1589:D1593"/>
    <mergeCell ref="E1589:E1593"/>
    <mergeCell ref="F1589:F1593"/>
    <mergeCell ref="O1589:O1593"/>
    <mergeCell ref="P1589:P1593"/>
    <mergeCell ref="A1584:A1588"/>
    <mergeCell ref="B1584:B1588"/>
    <mergeCell ref="C1584:C1588"/>
    <mergeCell ref="D1584:D1588"/>
    <mergeCell ref="E1584:E1588"/>
    <mergeCell ref="F1584:F1588"/>
    <mergeCell ref="O1574:O1578"/>
    <mergeCell ref="P1574:P1578"/>
    <mergeCell ref="A1579:A1583"/>
    <mergeCell ref="B1579:B1583"/>
    <mergeCell ref="C1579:C1583"/>
    <mergeCell ref="D1579:D1583"/>
    <mergeCell ref="E1579:E1583"/>
    <mergeCell ref="F1579:F1583"/>
    <mergeCell ref="O1579:O1583"/>
    <mergeCell ref="P1579:P1583"/>
    <mergeCell ref="A1568:F1572"/>
    <mergeCell ref="O1568:O1572"/>
    <mergeCell ref="P1568:P1572"/>
    <mergeCell ref="A1573:P1573"/>
    <mergeCell ref="A1574:A1578"/>
    <mergeCell ref="B1574:B1578"/>
    <mergeCell ref="C1574:C1578"/>
    <mergeCell ref="D1574:D1578"/>
    <mergeCell ref="E1574:E1578"/>
    <mergeCell ref="F1574:F1578"/>
    <mergeCell ref="O1558:O1562"/>
    <mergeCell ref="P1558:P1562"/>
    <mergeCell ref="A1563:A1567"/>
    <mergeCell ref="B1563:B1567"/>
    <mergeCell ref="C1563:C1567"/>
    <mergeCell ref="D1563:D1567"/>
    <mergeCell ref="E1563:E1567"/>
    <mergeCell ref="F1563:F1567"/>
    <mergeCell ref="O1563:O1567"/>
    <mergeCell ref="P1563:P1567"/>
    <mergeCell ref="A1558:A1562"/>
    <mergeCell ref="B1558:B1562"/>
    <mergeCell ref="C1558:C1562"/>
    <mergeCell ref="D1558:D1562"/>
    <mergeCell ref="E1558:E1562"/>
    <mergeCell ref="F1558:F1562"/>
    <mergeCell ref="O1548:O1552"/>
    <mergeCell ref="P1548:P1552"/>
    <mergeCell ref="A1553:A1557"/>
    <mergeCell ref="B1553:B1557"/>
    <mergeCell ref="C1553:C1557"/>
    <mergeCell ref="D1553:D1557"/>
    <mergeCell ref="E1553:E1557"/>
    <mergeCell ref="F1553:F1557"/>
    <mergeCell ref="O1553:O1557"/>
    <mergeCell ref="P1553:P1557"/>
    <mergeCell ref="A1548:A1552"/>
    <mergeCell ref="B1548:B1552"/>
    <mergeCell ref="C1548:C1552"/>
    <mergeCell ref="D1548:D1552"/>
    <mergeCell ref="E1548:E1552"/>
    <mergeCell ref="F1548:F1552"/>
    <mergeCell ref="O1538:O1542"/>
    <mergeCell ref="P1538:P1542"/>
    <mergeCell ref="A1543:A1547"/>
    <mergeCell ref="B1543:B1547"/>
    <mergeCell ref="C1543:C1547"/>
    <mergeCell ref="D1543:D1547"/>
    <mergeCell ref="E1543:E1547"/>
    <mergeCell ref="F1543:F1547"/>
    <mergeCell ref="O1543:O1547"/>
    <mergeCell ref="P1543:P1547"/>
    <mergeCell ref="A1538:A1542"/>
    <mergeCell ref="B1538:B1542"/>
    <mergeCell ref="C1538:C1542"/>
    <mergeCell ref="D1538:D1542"/>
    <mergeCell ref="E1538:E1542"/>
    <mergeCell ref="F1538:F1542"/>
    <mergeCell ref="O1528:O1532"/>
    <mergeCell ref="P1528:P1532"/>
    <mergeCell ref="A1533:A1537"/>
    <mergeCell ref="B1533:B1537"/>
    <mergeCell ref="C1533:C1537"/>
    <mergeCell ref="D1533:D1537"/>
    <mergeCell ref="E1533:E1537"/>
    <mergeCell ref="F1533:F1537"/>
    <mergeCell ref="O1533:O1537"/>
    <mergeCell ref="P1533:P1537"/>
    <mergeCell ref="A1528:A1532"/>
    <mergeCell ref="B1528:B1532"/>
    <mergeCell ref="C1528:C1532"/>
    <mergeCell ref="D1528:D1532"/>
    <mergeCell ref="E1528:E1532"/>
    <mergeCell ref="F1528:F1532"/>
    <mergeCell ref="O1518:O1522"/>
    <mergeCell ref="P1518:P1522"/>
    <mergeCell ref="A1523:A1527"/>
    <mergeCell ref="B1523:B1527"/>
    <mergeCell ref="C1523:C1527"/>
    <mergeCell ref="D1523:D1527"/>
    <mergeCell ref="E1523:E1527"/>
    <mergeCell ref="F1523:F1527"/>
    <mergeCell ref="O1523:O1527"/>
    <mergeCell ref="P1523:P1527"/>
    <mergeCell ref="A1518:A1522"/>
    <mergeCell ref="B1518:B1522"/>
    <mergeCell ref="C1518:C1522"/>
    <mergeCell ref="D1518:D1522"/>
    <mergeCell ref="E1518:E1522"/>
    <mergeCell ref="F1518:F1522"/>
    <mergeCell ref="O1507:O1511"/>
    <mergeCell ref="P1507:P1511"/>
    <mergeCell ref="A1512:F1516"/>
    <mergeCell ref="O1512:O1516"/>
    <mergeCell ref="P1512:P1516"/>
    <mergeCell ref="A1517:P1517"/>
    <mergeCell ref="A1507:A1511"/>
    <mergeCell ref="B1507:B1511"/>
    <mergeCell ref="C1507:C1511"/>
    <mergeCell ref="D1507:D1511"/>
    <mergeCell ref="E1507:E1511"/>
    <mergeCell ref="F1507:F1511"/>
    <mergeCell ref="O1497:O1501"/>
    <mergeCell ref="P1497:P1501"/>
    <mergeCell ref="A1502:A1506"/>
    <mergeCell ref="B1502:B1506"/>
    <mergeCell ref="C1502:C1506"/>
    <mergeCell ref="D1502:D1506"/>
    <mergeCell ref="E1502:E1506"/>
    <mergeCell ref="F1502:F1506"/>
    <mergeCell ref="O1502:O1506"/>
    <mergeCell ref="P1502:P1506"/>
    <mergeCell ref="A1497:A1501"/>
    <mergeCell ref="B1497:B1501"/>
    <mergeCell ref="C1497:C1501"/>
    <mergeCell ref="D1497:D1501"/>
    <mergeCell ref="E1497:E1501"/>
    <mergeCell ref="F1497:F1501"/>
    <mergeCell ref="O1487:O1491"/>
    <mergeCell ref="P1487:P1491"/>
    <mergeCell ref="A1492:A1496"/>
    <mergeCell ref="B1492:B1496"/>
    <mergeCell ref="C1492:C1496"/>
    <mergeCell ref="D1492:D1496"/>
    <mergeCell ref="E1492:E1496"/>
    <mergeCell ref="F1492:F1496"/>
    <mergeCell ref="O1492:O1496"/>
    <mergeCell ref="P1492:P1496"/>
    <mergeCell ref="A1487:A1491"/>
    <mergeCell ref="B1487:B1491"/>
    <mergeCell ref="C1487:C1491"/>
    <mergeCell ref="D1487:D1491"/>
    <mergeCell ref="E1487:E1491"/>
    <mergeCell ref="F1487:F1491"/>
    <mergeCell ref="O1477:O1481"/>
    <mergeCell ref="P1477:P1481"/>
    <mergeCell ref="A1482:A1486"/>
    <mergeCell ref="B1482:B1486"/>
    <mergeCell ref="C1482:C1486"/>
    <mergeCell ref="D1482:D1486"/>
    <mergeCell ref="E1482:E1486"/>
    <mergeCell ref="F1482:F1486"/>
    <mergeCell ref="O1482:O1486"/>
    <mergeCell ref="P1482:P1486"/>
    <mergeCell ref="A1477:A1481"/>
    <mergeCell ref="B1477:B1481"/>
    <mergeCell ref="C1477:C1481"/>
    <mergeCell ref="D1477:D1481"/>
    <mergeCell ref="E1477:E1481"/>
    <mergeCell ref="F1477:F1481"/>
    <mergeCell ref="O1467:O1471"/>
    <mergeCell ref="P1467:P1471"/>
    <mergeCell ref="A1472:A1476"/>
    <mergeCell ref="B1472:B1476"/>
    <mergeCell ref="C1472:C1476"/>
    <mergeCell ref="D1472:D1476"/>
    <mergeCell ref="E1472:E1476"/>
    <mergeCell ref="F1472:F1476"/>
    <mergeCell ref="O1472:O1476"/>
    <mergeCell ref="P1472:P1476"/>
    <mergeCell ref="A1467:A1471"/>
    <mergeCell ref="B1467:B1471"/>
    <mergeCell ref="C1467:C1471"/>
    <mergeCell ref="D1467:D1471"/>
    <mergeCell ref="E1467:E1471"/>
    <mergeCell ref="F1467:F1471"/>
    <mergeCell ref="O1457:O1461"/>
    <mergeCell ref="P1457:P1461"/>
    <mergeCell ref="A1462:A1466"/>
    <mergeCell ref="B1462:B1466"/>
    <mergeCell ref="C1462:C1466"/>
    <mergeCell ref="D1462:D1466"/>
    <mergeCell ref="E1462:E1466"/>
    <mergeCell ref="F1462:F1466"/>
    <mergeCell ref="O1462:O1466"/>
    <mergeCell ref="P1462:P1466"/>
    <mergeCell ref="A1457:A1461"/>
    <mergeCell ref="B1457:B1461"/>
    <mergeCell ref="C1457:C1461"/>
    <mergeCell ref="D1457:D1461"/>
    <mergeCell ref="E1457:E1461"/>
    <mergeCell ref="F1457:F1461"/>
    <mergeCell ref="O1447:O1451"/>
    <mergeCell ref="P1447:P1451"/>
    <mergeCell ref="A1452:A1456"/>
    <mergeCell ref="B1452:B1456"/>
    <mergeCell ref="C1452:C1456"/>
    <mergeCell ref="D1452:D1456"/>
    <mergeCell ref="E1452:E1456"/>
    <mergeCell ref="F1452:F1456"/>
    <mergeCell ref="O1452:O1456"/>
    <mergeCell ref="P1452:P1456"/>
    <mergeCell ref="A1447:A1451"/>
    <mergeCell ref="B1447:B1451"/>
    <mergeCell ref="C1447:C1451"/>
    <mergeCell ref="D1447:D1451"/>
    <mergeCell ref="E1447:E1451"/>
    <mergeCell ref="F1447:F1451"/>
    <mergeCell ref="O1442:O1446"/>
    <mergeCell ref="P1442:P1446"/>
    <mergeCell ref="A1442:A1446"/>
    <mergeCell ref="B1442:B1446"/>
    <mergeCell ref="C1442:C1446"/>
    <mergeCell ref="D1442:D1446"/>
    <mergeCell ref="E1442:E1446"/>
    <mergeCell ref="F1442:F1446"/>
    <mergeCell ref="O1431:O1435"/>
    <mergeCell ref="P1431:P1435"/>
    <mergeCell ref="A1436:F1440"/>
    <mergeCell ref="O1436:O1440"/>
    <mergeCell ref="P1436:P1440"/>
    <mergeCell ref="A1441:P1441"/>
    <mergeCell ref="A1431:A1435"/>
    <mergeCell ref="B1431:B1435"/>
    <mergeCell ref="C1431:C1435"/>
    <mergeCell ref="D1431:D1435"/>
    <mergeCell ref="E1431:E1435"/>
    <mergeCell ref="F1431:F1435"/>
    <mergeCell ref="O1421:O1425"/>
    <mergeCell ref="P1421:P1425"/>
    <mergeCell ref="A1426:A1430"/>
    <mergeCell ref="B1426:B1430"/>
    <mergeCell ref="C1426:C1430"/>
    <mergeCell ref="D1426:D1430"/>
    <mergeCell ref="E1426:E1430"/>
    <mergeCell ref="F1426:F1430"/>
    <mergeCell ref="O1426:O1430"/>
    <mergeCell ref="P1426:P1430"/>
    <mergeCell ref="A1421:A1425"/>
    <mergeCell ref="B1421:B1425"/>
    <mergeCell ref="C1421:C1425"/>
    <mergeCell ref="D1421:D1425"/>
    <mergeCell ref="E1421:E1425"/>
    <mergeCell ref="F1421:F1425"/>
    <mergeCell ref="O1411:O1415"/>
    <mergeCell ref="P1411:P1415"/>
    <mergeCell ref="A1416:A1420"/>
    <mergeCell ref="B1416:B1420"/>
    <mergeCell ref="C1416:C1420"/>
    <mergeCell ref="D1416:D1420"/>
    <mergeCell ref="E1416:E1420"/>
    <mergeCell ref="F1416:F1420"/>
    <mergeCell ref="O1416:O1420"/>
    <mergeCell ref="P1416:P1420"/>
    <mergeCell ref="A1411:A1415"/>
    <mergeCell ref="B1411:B1415"/>
    <mergeCell ref="C1411:C1415"/>
    <mergeCell ref="D1411:D1415"/>
    <mergeCell ref="E1411:E1415"/>
    <mergeCell ref="F1411:F1415"/>
    <mergeCell ref="O1401:O1405"/>
    <mergeCell ref="P1401:P1405"/>
    <mergeCell ref="A1406:A1410"/>
    <mergeCell ref="B1406:B1410"/>
    <mergeCell ref="C1406:C1410"/>
    <mergeCell ref="D1406:D1410"/>
    <mergeCell ref="E1406:E1410"/>
    <mergeCell ref="F1406:F1410"/>
    <mergeCell ref="O1406:O1410"/>
    <mergeCell ref="P1406:P1410"/>
    <mergeCell ref="A1401:A1405"/>
    <mergeCell ref="B1401:B1405"/>
    <mergeCell ref="C1401:C1405"/>
    <mergeCell ref="D1401:D1405"/>
    <mergeCell ref="E1401:E1405"/>
    <mergeCell ref="F1401:F1405"/>
    <mergeCell ref="O1391:O1395"/>
    <mergeCell ref="P1391:P1395"/>
    <mergeCell ref="A1396:A1400"/>
    <mergeCell ref="B1396:B1400"/>
    <mergeCell ref="C1396:C1400"/>
    <mergeCell ref="D1396:D1400"/>
    <mergeCell ref="E1396:E1400"/>
    <mergeCell ref="F1396:F1400"/>
    <mergeCell ref="O1396:O1400"/>
    <mergeCell ref="P1396:P1400"/>
    <mergeCell ref="A1391:A1395"/>
    <mergeCell ref="B1391:B1395"/>
    <mergeCell ref="C1391:C1395"/>
    <mergeCell ref="D1391:D1395"/>
    <mergeCell ref="E1391:E1395"/>
    <mergeCell ref="F1391:F1395"/>
    <mergeCell ref="O1381:O1385"/>
    <mergeCell ref="P1381:P1385"/>
    <mergeCell ref="A1386:A1390"/>
    <mergeCell ref="B1386:B1390"/>
    <mergeCell ref="C1386:C1390"/>
    <mergeCell ref="D1386:D1390"/>
    <mergeCell ref="E1386:E1390"/>
    <mergeCell ref="F1386:F1390"/>
    <mergeCell ref="O1386:O1390"/>
    <mergeCell ref="P1386:P1390"/>
    <mergeCell ref="A1381:A1385"/>
    <mergeCell ref="B1381:B1385"/>
    <mergeCell ref="C1381:C1385"/>
    <mergeCell ref="D1381:D1385"/>
    <mergeCell ref="E1381:E1385"/>
    <mergeCell ref="F1381:F1385"/>
    <mergeCell ref="O1371:O1375"/>
    <mergeCell ref="P1371:P1375"/>
    <mergeCell ref="A1376:A1380"/>
    <mergeCell ref="B1376:B1380"/>
    <mergeCell ref="C1376:C1380"/>
    <mergeCell ref="D1376:D1380"/>
    <mergeCell ref="E1376:E1380"/>
    <mergeCell ref="F1376:F1380"/>
    <mergeCell ref="O1376:O1380"/>
    <mergeCell ref="P1376:P1380"/>
    <mergeCell ref="A1371:A1375"/>
    <mergeCell ref="B1371:B1375"/>
    <mergeCell ref="C1371:C1375"/>
    <mergeCell ref="D1371:D1375"/>
    <mergeCell ref="E1371:E1375"/>
    <mergeCell ref="F1371:F1375"/>
    <mergeCell ref="O1361:O1365"/>
    <mergeCell ref="P1361:P1365"/>
    <mergeCell ref="A1366:A1370"/>
    <mergeCell ref="B1366:B1370"/>
    <mergeCell ref="C1366:C1370"/>
    <mergeCell ref="D1366:D1370"/>
    <mergeCell ref="E1366:E1370"/>
    <mergeCell ref="F1366:F1370"/>
    <mergeCell ref="O1366:O1370"/>
    <mergeCell ref="P1366:P1370"/>
    <mergeCell ref="A1361:A1365"/>
    <mergeCell ref="B1361:B1365"/>
    <mergeCell ref="C1361:C1365"/>
    <mergeCell ref="D1361:D1365"/>
    <mergeCell ref="E1361:E1365"/>
    <mergeCell ref="F1361:F1365"/>
    <mergeCell ref="O1351:O1355"/>
    <mergeCell ref="P1351:P1355"/>
    <mergeCell ref="A1356:A1360"/>
    <mergeCell ref="B1356:B1360"/>
    <mergeCell ref="C1356:C1360"/>
    <mergeCell ref="D1356:D1360"/>
    <mergeCell ref="E1356:E1360"/>
    <mergeCell ref="F1356:F1360"/>
    <mergeCell ref="O1356:O1360"/>
    <mergeCell ref="P1356:P1360"/>
    <mergeCell ref="A1351:A1355"/>
    <mergeCell ref="B1351:B1355"/>
    <mergeCell ref="C1351:C1355"/>
    <mergeCell ref="D1351:D1355"/>
    <mergeCell ref="E1351:E1355"/>
    <mergeCell ref="F1351:F1355"/>
    <mergeCell ref="O1341:O1345"/>
    <mergeCell ref="P1341:P1345"/>
    <mergeCell ref="A1346:A1350"/>
    <mergeCell ref="B1346:B1350"/>
    <mergeCell ref="C1346:C1350"/>
    <mergeCell ref="D1346:D1350"/>
    <mergeCell ref="E1346:E1350"/>
    <mergeCell ref="F1346:F1350"/>
    <mergeCell ref="O1346:O1350"/>
    <mergeCell ref="P1346:P1350"/>
    <mergeCell ref="A1341:A1345"/>
    <mergeCell ref="B1341:B1345"/>
    <mergeCell ref="C1341:C1345"/>
    <mergeCell ref="D1341:D1345"/>
    <mergeCell ref="E1341:E1345"/>
    <mergeCell ref="F1341:F1345"/>
    <mergeCell ref="O1331:O1335"/>
    <mergeCell ref="P1331:P1335"/>
    <mergeCell ref="A1336:A1340"/>
    <mergeCell ref="B1336:B1340"/>
    <mergeCell ref="C1336:C1340"/>
    <mergeCell ref="D1336:D1340"/>
    <mergeCell ref="E1336:E1340"/>
    <mergeCell ref="F1336:F1340"/>
    <mergeCell ref="O1336:O1340"/>
    <mergeCell ref="P1336:P1340"/>
    <mergeCell ref="A1331:A1335"/>
    <mergeCell ref="B1331:B1335"/>
    <mergeCell ref="C1331:C1335"/>
    <mergeCell ref="D1331:D1335"/>
    <mergeCell ref="E1331:E1335"/>
    <mergeCell ref="F1331:F1335"/>
    <mergeCell ref="A1326:A1330"/>
    <mergeCell ref="B1326:B1330"/>
    <mergeCell ref="C1326:C1330"/>
    <mergeCell ref="D1326:D1330"/>
    <mergeCell ref="E1326:E1330"/>
    <mergeCell ref="F1326:F1330"/>
    <mergeCell ref="O1326:O1330"/>
    <mergeCell ref="P1326:P1330"/>
    <mergeCell ref="O1315:O1319"/>
    <mergeCell ref="P1315:P1319"/>
    <mergeCell ref="A1320:F1324"/>
    <mergeCell ref="O1320:O1324"/>
    <mergeCell ref="P1320:P1324"/>
    <mergeCell ref="A1325:P1325"/>
    <mergeCell ref="A1315:A1319"/>
    <mergeCell ref="B1315:B1319"/>
    <mergeCell ref="C1315:C1319"/>
    <mergeCell ref="D1315:D1319"/>
    <mergeCell ref="E1315:E1319"/>
    <mergeCell ref="F1315:F1319"/>
    <mergeCell ref="O1305:O1309"/>
    <mergeCell ref="P1305:P1309"/>
    <mergeCell ref="A1310:A1314"/>
    <mergeCell ref="B1310:B1314"/>
    <mergeCell ref="C1310:C1314"/>
    <mergeCell ref="D1310:D1314"/>
    <mergeCell ref="E1310:E1314"/>
    <mergeCell ref="F1310:F1314"/>
    <mergeCell ref="O1310:O1314"/>
    <mergeCell ref="P1310:P1314"/>
    <mergeCell ref="A1305:A1309"/>
    <mergeCell ref="B1305:B1309"/>
    <mergeCell ref="C1305:C1309"/>
    <mergeCell ref="D1305:D1309"/>
    <mergeCell ref="E1305:E1309"/>
    <mergeCell ref="F1305:F1309"/>
    <mergeCell ref="O1295:O1299"/>
    <mergeCell ref="P1295:P1299"/>
    <mergeCell ref="A1300:A1304"/>
    <mergeCell ref="B1300:B1304"/>
    <mergeCell ref="C1300:C1304"/>
    <mergeCell ref="D1300:D1304"/>
    <mergeCell ref="E1300:E1304"/>
    <mergeCell ref="F1300:F1304"/>
    <mergeCell ref="O1300:O1304"/>
    <mergeCell ref="P1300:P1304"/>
    <mergeCell ref="A1295:A1299"/>
    <mergeCell ref="B1295:B1299"/>
    <mergeCell ref="C1295:C1299"/>
    <mergeCell ref="D1295:D1299"/>
    <mergeCell ref="E1295:E1299"/>
    <mergeCell ref="F1295:F1299"/>
    <mergeCell ref="O1285:O1289"/>
    <mergeCell ref="P1285:P1289"/>
    <mergeCell ref="A1290:A1294"/>
    <mergeCell ref="B1290:B1294"/>
    <mergeCell ref="C1290:C1294"/>
    <mergeCell ref="D1290:D1294"/>
    <mergeCell ref="E1290:E1294"/>
    <mergeCell ref="F1290:F1294"/>
    <mergeCell ref="O1290:O1294"/>
    <mergeCell ref="P1290:P1294"/>
    <mergeCell ref="A1285:A1289"/>
    <mergeCell ref="B1285:B1289"/>
    <mergeCell ref="C1285:C1289"/>
    <mergeCell ref="D1285:D1289"/>
    <mergeCell ref="E1285:E1289"/>
    <mergeCell ref="F1285:F1289"/>
    <mergeCell ref="O1275:O1279"/>
    <mergeCell ref="P1275:P1279"/>
    <mergeCell ref="A1280:A1284"/>
    <mergeCell ref="B1280:B1284"/>
    <mergeCell ref="C1280:C1284"/>
    <mergeCell ref="D1280:D1284"/>
    <mergeCell ref="E1280:E1284"/>
    <mergeCell ref="F1280:F1284"/>
    <mergeCell ref="O1280:O1284"/>
    <mergeCell ref="P1280:P1284"/>
    <mergeCell ref="A1275:A1279"/>
    <mergeCell ref="B1275:B1279"/>
    <mergeCell ref="C1275:C1279"/>
    <mergeCell ref="D1275:D1279"/>
    <mergeCell ref="E1275:E1279"/>
    <mergeCell ref="F1275:F1279"/>
    <mergeCell ref="O1265:O1269"/>
    <mergeCell ref="P1265:P1269"/>
    <mergeCell ref="A1270:A1274"/>
    <mergeCell ref="B1270:B1274"/>
    <mergeCell ref="C1270:C1274"/>
    <mergeCell ref="D1270:D1274"/>
    <mergeCell ref="E1270:E1274"/>
    <mergeCell ref="F1270:F1274"/>
    <mergeCell ref="O1270:O1274"/>
    <mergeCell ref="P1270:P1274"/>
    <mergeCell ref="A1265:A1269"/>
    <mergeCell ref="B1265:B1269"/>
    <mergeCell ref="C1265:C1269"/>
    <mergeCell ref="D1265:D1269"/>
    <mergeCell ref="E1265:E1269"/>
    <mergeCell ref="F1265:F1269"/>
    <mergeCell ref="O1255:O1259"/>
    <mergeCell ref="P1255:P1259"/>
    <mergeCell ref="A1260:A1264"/>
    <mergeCell ref="B1260:B1264"/>
    <mergeCell ref="C1260:C1264"/>
    <mergeCell ref="D1260:D1264"/>
    <mergeCell ref="E1260:E1264"/>
    <mergeCell ref="F1260:F1264"/>
    <mergeCell ref="O1260:O1264"/>
    <mergeCell ref="P1260:P1264"/>
    <mergeCell ref="A1255:A1259"/>
    <mergeCell ref="B1255:B1259"/>
    <mergeCell ref="C1255:C1259"/>
    <mergeCell ref="D1255:D1259"/>
    <mergeCell ref="E1255:E1259"/>
    <mergeCell ref="F1255:F1259"/>
    <mergeCell ref="O1250:O1254"/>
    <mergeCell ref="P1250:P1254"/>
    <mergeCell ref="A1250:A1254"/>
    <mergeCell ref="B1250:B1254"/>
    <mergeCell ref="C1250:C1254"/>
    <mergeCell ref="D1250:D1254"/>
    <mergeCell ref="E1250:E1254"/>
    <mergeCell ref="F1250:F1254"/>
    <mergeCell ref="O1239:O1243"/>
    <mergeCell ref="P1239:P1243"/>
    <mergeCell ref="A1244:F1248"/>
    <mergeCell ref="O1244:O1248"/>
    <mergeCell ref="P1244:P1248"/>
    <mergeCell ref="A1249:P1249"/>
    <mergeCell ref="A1239:A1243"/>
    <mergeCell ref="B1239:B1243"/>
    <mergeCell ref="C1239:C1243"/>
    <mergeCell ref="D1239:D1243"/>
    <mergeCell ref="E1239:E1243"/>
    <mergeCell ref="F1239:F1243"/>
    <mergeCell ref="O1229:O1233"/>
    <mergeCell ref="P1229:P1233"/>
    <mergeCell ref="A1234:A1238"/>
    <mergeCell ref="B1234:B1238"/>
    <mergeCell ref="C1234:C1238"/>
    <mergeCell ref="D1234:D1238"/>
    <mergeCell ref="E1234:E1238"/>
    <mergeCell ref="F1234:F1238"/>
    <mergeCell ref="O1234:O1238"/>
    <mergeCell ref="P1234:P1238"/>
    <mergeCell ref="A1229:A1233"/>
    <mergeCell ref="B1229:B1233"/>
    <mergeCell ref="C1229:C1233"/>
    <mergeCell ref="D1229:D1233"/>
    <mergeCell ref="E1229:E1233"/>
    <mergeCell ref="F1229:F1233"/>
    <mergeCell ref="O1219:O1223"/>
    <mergeCell ref="P1219:P1223"/>
    <mergeCell ref="A1224:A1228"/>
    <mergeCell ref="B1224:B1228"/>
    <mergeCell ref="C1224:C1228"/>
    <mergeCell ref="D1224:D1228"/>
    <mergeCell ref="E1224:E1228"/>
    <mergeCell ref="F1224:F1228"/>
    <mergeCell ref="O1224:O1228"/>
    <mergeCell ref="P1224:P1228"/>
    <mergeCell ref="A1219:A1223"/>
    <mergeCell ref="B1219:B1223"/>
    <mergeCell ref="C1219:C1223"/>
    <mergeCell ref="D1219:D1223"/>
    <mergeCell ref="E1219:E1223"/>
    <mergeCell ref="F1219:F1223"/>
    <mergeCell ref="O1209:O1213"/>
    <mergeCell ref="P1209:P1213"/>
    <mergeCell ref="A1214:A1218"/>
    <mergeCell ref="B1214:B1218"/>
    <mergeCell ref="C1214:C1218"/>
    <mergeCell ref="D1214:D1218"/>
    <mergeCell ref="E1214:E1218"/>
    <mergeCell ref="F1214:F1218"/>
    <mergeCell ref="O1214:O1218"/>
    <mergeCell ref="P1214:P1218"/>
    <mergeCell ref="A1203:F1207"/>
    <mergeCell ref="O1203:O1207"/>
    <mergeCell ref="P1203:P1207"/>
    <mergeCell ref="A1208:P1208"/>
    <mergeCell ref="A1209:A1213"/>
    <mergeCell ref="B1209:B1213"/>
    <mergeCell ref="C1209:C1213"/>
    <mergeCell ref="D1209:D1213"/>
    <mergeCell ref="E1209:E1213"/>
    <mergeCell ref="F1209:F1213"/>
    <mergeCell ref="O1193:O1197"/>
    <mergeCell ref="P1193:P1197"/>
    <mergeCell ref="A1198:A1202"/>
    <mergeCell ref="B1198:B1202"/>
    <mergeCell ref="C1198:C1202"/>
    <mergeCell ref="D1198:D1202"/>
    <mergeCell ref="E1198:E1202"/>
    <mergeCell ref="F1198:F1202"/>
    <mergeCell ref="O1198:O1202"/>
    <mergeCell ref="P1198:P1202"/>
    <mergeCell ref="A1193:A1197"/>
    <mergeCell ref="B1193:B1197"/>
    <mergeCell ref="C1193:C1197"/>
    <mergeCell ref="D1193:D1197"/>
    <mergeCell ref="E1193:E1197"/>
    <mergeCell ref="F1193:F1197"/>
    <mergeCell ref="O1183:O1187"/>
    <mergeCell ref="P1183:P1187"/>
    <mergeCell ref="A1188:A1192"/>
    <mergeCell ref="B1188:B1192"/>
    <mergeCell ref="C1188:C1192"/>
    <mergeCell ref="D1188:D1192"/>
    <mergeCell ref="E1188:E1192"/>
    <mergeCell ref="F1188:F1192"/>
    <mergeCell ref="O1188:O1192"/>
    <mergeCell ref="P1188:P1192"/>
    <mergeCell ref="A1183:A1187"/>
    <mergeCell ref="B1183:B1187"/>
    <mergeCell ref="C1183:C1187"/>
    <mergeCell ref="D1183:D1187"/>
    <mergeCell ref="E1183:E1187"/>
    <mergeCell ref="F1183:F1187"/>
    <mergeCell ref="O1173:O1177"/>
    <mergeCell ref="P1173:P1177"/>
    <mergeCell ref="A1178:A1182"/>
    <mergeCell ref="B1178:B1182"/>
    <mergeCell ref="C1178:C1182"/>
    <mergeCell ref="D1178:D1182"/>
    <mergeCell ref="E1178:E1182"/>
    <mergeCell ref="F1178:F1182"/>
    <mergeCell ref="O1178:O1182"/>
    <mergeCell ref="P1178:P1182"/>
    <mergeCell ref="A1173:A1177"/>
    <mergeCell ref="B1173:B1177"/>
    <mergeCell ref="C1173:C1177"/>
    <mergeCell ref="D1173:D1177"/>
    <mergeCell ref="E1173:E1177"/>
    <mergeCell ref="F1173:F1177"/>
    <mergeCell ref="O1163:O1167"/>
    <mergeCell ref="P1163:P1167"/>
    <mergeCell ref="A1168:A1172"/>
    <mergeCell ref="B1168:B1172"/>
    <mergeCell ref="C1168:C1172"/>
    <mergeCell ref="D1168:D1172"/>
    <mergeCell ref="E1168:E1172"/>
    <mergeCell ref="F1168:F1172"/>
    <mergeCell ref="O1168:O1172"/>
    <mergeCell ref="P1168:P1172"/>
    <mergeCell ref="A1163:A1167"/>
    <mergeCell ref="B1163:B1167"/>
    <mergeCell ref="C1163:C1167"/>
    <mergeCell ref="D1163:D1167"/>
    <mergeCell ref="E1163:E1167"/>
    <mergeCell ref="F1163:F1167"/>
    <mergeCell ref="O1153:O1157"/>
    <mergeCell ref="P1153:P1157"/>
    <mergeCell ref="A1158:A1162"/>
    <mergeCell ref="B1158:B1162"/>
    <mergeCell ref="C1158:C1162"/>
    <mergeCell ref="D1158:D1162"/>
    <mergeCell ref="E1158:E1162"/>
    <mergeCell ref="F1158:F1162"/>
    <mergeCell ref="O1158:O1162"/>
    <mergeCell ref="P1158:P1162"/>
    <mergeCell ref="A1153:A1157"/>
    <mergeCell ref="B1153:B1157"/>
    <mergeCell ref="C1153:C1157"/>
    <mergeCell ref="D1153:D1157"/>
    <mergeCell ref="E1153:E1157"/>
    <mergeCell ref="F1153:F1157"/>
    <mergeCell ref="O1143:O1147"/>
    <mergeCell ref="P1143:P1147"/>
    <mergeCell ref="A1148:A1152"/>
    <mergeCell ref="B1148:B1152"/>
    <mergeCell ref="C1148:C1152"/>
    <mergeCell ref="D1148:D1152"/>
    <mergeCell ref="E1148:E1152"/>
    <mergeCell ref="F1148:F1152"/>
    <mergeCell ref="O1148:O1152"/>
    <mergeCell ref="P1148:P1152"/>
    <mergeCell ref="A1143:A1147"/>
    <mergeCell ref="B1143:B1147"/>
    <mergeCell ref="C1143:C1147"/>
    <mergeCell ref="D1143:D1147"/>
    <mergeCell ref="E1143:E1147"/>
    <mergeCell ref="F1143:F1147"/>
    <mergeCell ref="O1133:O1137"/>
    <mergeCell ref="P1133:P1137"/>
    <mergeCell ref="A1138:A1142"/>
    <mergeCell ref="B1138:B1142"/>
    <mergeCell ref="C1138:C1142"/>
    <mergeCell ref="D1138:D1142"/>
    <mergeCell ref="E1138:E1142"/>
    <mergeCell ref="F1138:F1142"/>
    <mergeCell ref="O1138:O1142"/>
    <mergeCell ref="P1138:P1142"/>
    <mergeCell ref="A1133:A1137"/>
    <mergeCell ref="B1133:B1137"/>
    <mergeCell ref="C1133:C1137"/>
    <mergeCell ref="D1133:D1137"/>
    <mergeCell ref="E1133:E1137"/>
    <mergeCell ref="F1133:F1137"/>
    <mergeCell ref="O1122:O1126"/>
    <mergeCell ref="P1122:P1126"/>
    <mergeCell ref="A1127:F1131"/>
    <mergeCell ref="O1127:O1131"/>
    <mergeCell ref="P1127:P1131"/>
    <mergeCell ref="A1132:P1132"/>
    <mergeCell ref="A1122:A1126"/>
    <mergeCell ref="B1122:B1126"/>
    <mergeCell ref="C1122:C1126"/>
    <mergeCell ref="D1122:D1126"/>
    <mergeCell ref="E1122:E1126"/>
    <mergeCell ref="F1122:F1126"/>
    <mergeCell ref="O1112:O1116"/>
    <mergeCell ref="P1112:P1116"/>
    <mergeCell ref="A1117:A1121"/>
    <mergeCell ref="B1117:B1121"/>
    <mergeCell ref="C1117:C1121"/>
    <mergeCell ref="D1117:D1121"/>
    <mergeCell ref="E1117:E1121"/>
    <mergeCell ref="F1117:F1121"/>
    <mergeCell ref="O1117:O1121"/>
    <mergeCell ref="P1117:P1121"/>
    <mergeCell ref="A1112:A1116"/>
    <mergeCell ref="B1112:B1116"/>
    <mergeCell ref="C1112:C1116"/>
    <mergeCell ref="D1112:D1116"/>
    <mergeCell ref="E1112:E1116"/>
    <mergeCell ref="F1112:F1116"/>
    <mergeCell ref="O1102:O1106"/>
    <mergeCell ref="P1102:P1106"/>
    <mergeCell ref="A1107:A1111"/>
    <mergeCell ref="B1107:B1111"/>
    <mergeCell ref="C1107:C1111"/>
    <mergeCell ref="D1107:D1111"/>
    <mergeCell ref="E1107:E1111"/>
    <mergeCell ref="F1107:F1111"/>
    <mergeCell ref="O1107:O1111"/>
    <mergeCell ref="P1107:P1111"/>
    <mergeCell ref="A1102:A1106"/>
    <mergeCell ref="B1102:B1106"/>
    <mergeCell ref="C1102:C1106"/>
    <mergeCell ref="D1102:D1106"/>
    <mergeCell ref="E1102:E1106"/>
    <mergeCell ref="F1102:F1106"/>
    <mergeCell ref="O1092:O1096"/>
    <mergeCell ref="P1092:P1096"/>
    <mergeCell ref="A1097:A1101"/>
    <mergeCell ref="B1097:B1101"/>
    <mergeCell ref="C1097:C1101"/>
    <mergeCell ref="D1097:D1101"/>
    <mergeCell ref="E1097:E1101"/>
    <mergeCell ref="F1097:F1101"/>
    <mergeCell ref="O1097:O1101"/>
    <mergeCell ref="P1097:P1101"/>
    <mergeCell ref="A1092:A1096"/>
    <mergeCell ref="B1092:B1096"/>
    <mergeCell ref="C1092:C1096"/>
    <mergeCell ref="D1092:D1096"/>
    <mergeCell ref="E1092:E1096"/>
    <mergeCell ref="F1092:F1096"/>
    <mergeCell ref="O1082:O1086"/>
    <mergeCell ref="P1082:P1086"/>
    <mergeCell ref="A1087:A1091"/>
    <mergeCell ref="B1087:B1091"/>
    <mergeCell ref="C1087:C1091"/>
    <mergeCell ref="D1087:D1091"/>
    <mergeCell ref="E1087:E1091"/>
    <mergeCell ref="F1087:F1091"/>
    <mergeCell ref="O1087:O1091"/>
    <mergeCell ref="P1087:P1091"/>
    <mergeCell ref="A1082:A1086"/>
    <mergeCell ref="B1082:B1086"/>
    <mergeCell ref="C1082:C1086"/>
    <mergeCell ref="D1082:D1086"/>
    <mergeCell ref="E1082:E1086"/>
    <mergeCell ref="F1082:F1086"/>
    <mergeCell ref="O1072:O1076"/>
    <mergeCell ref="P1072:P1076"/>
    <mergeCell ref="A1077:A1081"/>
    <mergeCell ref="B1077:B1081"/>
    <mergeCell ref="C1077:C1081"/>
    <mergeCell ref="D1077:D1081"/>
    <mergeCell ref="E1077:E1081"/>
    <mergeCell ref="F1077:F1081"/>
    <mergeCell ref="O1077:O1081"/>
    <mergeCell ref="P1077:P1081"/>
    <mergeCell ref="A1072:A1076"/>
    <mergeCell ref="B1072:B1076"/>
    <mergeCell ref="C1072:C1076"/>
    <mergeCell ref="D1072:D1076"/>
    <mergeCell ref="E1072:E1076"/>
    <mergeCell ref="F1072:F1076"/>
    <mergeCell ref="O1062:O1066"/>
    <mergeCell ref="P1062:P1066"/>
    <mergeCell ref="A1067:A1071"/>
    <mergeCell ref="B1067:B1071"/>
    <mergeCell ref="C1067:C1071"/>
    <mergeCell ref="D1067:D1071"/>
    <mergeCell ref="E1067:E1071"/>
    <mergeCell ref="F1067:F1071"/>
    <mergeCell ref="O1067:O1071"/>
    <mergeCell ref="P1067:P1071"/>
    <mergeCell ref="A1062:A1066"/>
    <mergeCell ref="B1062:B1066"/>
    <mergeCell ref="C1062:C1066"/>
    <mergeCell ref="D1062:D1066"/>
    <mergeCell ref="E1062:E1066"/>
    <mergeCell ref="F1062:F1066"/>
    <mergeCell ref="O1052:O1056"/>
    <mergeCell ref="P1052:P1056"/>
    <mergeCell ref="A1057:A1061"/>
    <mergeCell ref="B1057:B1061"/>
    <mergeCell ref="C1057:C1061"/>
    <mergeCell ref="D1057:D1061"/>
    <mergeCell ref="E1057:E1061"/>
    <mergeCell ref="F1057:F1061"/>
    <mergeCell ref="O1057:O1061"/>
    <mergeCell ref="P1057:P1061"/>
    <mergeCell ref="A1052:A1056"/>
    <mergeCell ref="B1052:B1056"/>
    <mergeCell ref="C1052:C1056"/>
    <mergeCell ref="D1052:D1056"/>
    <mergeCell ref="E1052:E1056"/>
    <mergeCell ref="F1052:F1056"/>
    <mergeCell ref="O1041:O1045"/>
    <mergeCell ref="P1041:P1045"/>
    <mergeCell ref="A1046:F1050"/>
    <mergeCell ref="O1046:O1050"/>
    <mergeCell ref="P1046:P1050"/>
    <mergeCell ref="A1051:P1051"/>
    <mergeCell ref="A1041:A1045"/>
    <mergeCell ref="B1041:B1045"/>
    <mergeCell ref="C1041:C1045"/>
    <mergeCell ref="D1041:D1045"/>
    <mergeCell ref="E1041:E1045"/>
    <mergeCell ref="F1041:F1045"/>
    <mergeCell ref="O1031:O1035"/>
    <mergeCell ref="P1031:P1035"/>
    <mergeCell ref="A1036:A1040"/>
    <mergeCell ref="B1036:B1040"/>
    <mergeCell ref="C1036:C1040"/>
    <mergeCell ref="D1036:D1040"/>
    <mergeCell ref="E1036:E1040"/>
    <mergeCell ref="F1036:F1040"/>
    <mergeCell ref="O1036:O1040"/>
    <mergeCell ref="P1036:P1040"/>
    <mergeCell ref="A1031:A1035"/>
    <mergeCell ref="B1031:B1035"/>
    <mergeCell ref="C1031:C1035"/>
    <mergeCell ref="D1031:D1035"/>
    <mergeCell ref="E1031:E1035"/>
    <mergeCell ref="F1031:F1035"/>
    <mergeCell ref="O1021:O1025"/>
    <mergeCell ref="P1021:P1025"/>
    <mergeCell ref="A1026:A1030"/>
    <mergeCell ref="B1026:B1030"/>
    <mergeCell ref="C1026:C1030"/>
    <mergeCell ref="D1026:D1030"/>
    <mergeCell ref="E1026:E1030"/>
    <mergeCell ref="F1026:F1030"/>
    <mergeCell ref="O1026:O1030"/>
    <mergeCell ref="P1026:P1030"/>
    <mergeCell ref="A1021:A1025"/>
    <mergeCell ref="B1021:B1025"/>
    <mergeCell ref="C1021:C1025"/>
    <mergeCell ref="D1021:D1025"/>
    <mergeCell ref="E1021:E1025"/>
    <mergeCell ref="F1021:F1025"/>
    <mergeCell ref="O1011:O1015"/>
    <mergeCell ref="P1011:P1015"/>
    <mergeCell ref="A1016:A1020"/>
    <mergeCell ref="B1016:B1020"/>
    <mergeCell ref="C1016:C1020"/>
    <mergeCell ref="D1016:D1020"/>
    <mergeCell ref="E1016:E1020"/>
    <mergeCell ref="F1016:F1020"/>
    <mergeCell ref="O1016:O1020"/>
    <mergeCell ref="P1016:P1020"/>
    <mergeCell ref="A1011:A1015"/>
    <mergeCell ref="B1011:B1015"/>
    <mergeCell ref="C1011:C1015"/>
    <mergeCell ref="D1011:D1015"/>
    <mergeCell ref="E1011:E1015"/>
    <mergeCell ref="F1011:F1015"/>
    <mergeCell ref="O1001:O1005"/>
    <mergeCell ref="P1001:P1005"/>
    <mergeCell ref="A1006:A1010"/>
    <mergeCell ref="B1006:B1010"/>
    <mergeCell ref="C1006:C1010"/>
    <mergeCell ref="D1006:D1010"/>
    <mergeCell ref="E1006:E1010"/>
    <mergeCell ref="F1006:F1010"/>
    <mergeCell ref="O1006:O1010"/>
    <mergeCell ref="P1006:P1010"/>
    <mergeCell ref="A1001:A1005"/>
    <mergeCell ref="B1001:B1005"/>
    <mergeCell ref="C1001:C1005"/>
    <mergeCell ref="D1001:D1005"/>
    <mergeCell ref="E1001:E1005"/>
    <mergeCell ref="F1001:F1005"/>
    <mergeCell ref="O991:O995"/>
    <mergeCell ref="P991:P995"/>
    <mergeCell ref="A996:A1000"/>
    <mergeCell ref="B996:B1000"/>
    <mergeCell ref="C996:C1000"/>
    <mergeCell ref="D996:D1000"/>
    <mergeCell ref="E996:E1000"/>
    <mergeCell ref="F996:F1000"/>
    <mergeCell ref="O996:O1000"/>
    <mergeCell ref="P996:P1000"/>
    <mergeCell ref="A991:A995"/>
    <mergeCell ref="B991:B995"/>
    <mergeCell ref="C991:C995"/>
    <mergeCell ref="D991:D995"/>
    <mergeCell ref="E991:E995"/>
    <mergeCell ref="F991:F995"/>
    <mergeCell ref="O981:O985"/>
    <mergeCell ref="P981:P985"/>
    <mergeCell ref="A986:A990"/>
    <mergeCell ref="B986:B990"/>
    <mergeCell ref="C986:C990"/>
    <mergeCell ref="D986:D990"/>
    <mergeCell ref="E986:E990"/>
    <mergeCell ref="F986:F990"/>
    <mergeCell ref="O986:O990"/>
    <mergeCell ref="P986:P990"/>
    <mergeCell ref="A981:A985"/>
    <mergeCell ref="B981:B985"/>
    <mergeCell ref="C981:C985"/>
    <mergeCell ref="D981:D985"/>
    <mergeCell ref="E981:E985"/>
    <mergeCell ref="F981:F985"/>
    <mergeCell ref="O970:O974"/>
    <mergeCell ref="P970:P974"/>
    <mergeCell ref="A975:F979"/>
    <mergeCell ref="O975:O979"/>
    <mergeCell ref="P975:P979"/>
    <mergeCell ref="A980:P980"/>
    <mergeCell ref="A970:A974"/>
    <mergeCell ref="B970:B974"/>
    <mergeCell ref="C970:C974"/>
    <mergeCell ref="D970:D974"/>
    <mergeCell ref="E970:E974"/>
    <mergeCell ref="F970:F974"/>
    <mergeCell ref="O960:O964"/>
    <mergeCell ref="P960:P964"/>
    <mergeCell ref="A965:A969"/>
    <mergeCell ref="B965:B969"/>
    <mergeCell ref="C965:C969"/>
    <mergeCell ref="D965:D969"/>
    <mergeCell ref="E965:E969"/>
    <mergeCell ref="F965:F969"/>
    <mergeCell ref="O965:O969"/>
    <mergeCell ref="P965:P969"/>
    <mergeCell ref="A960:A964"/>
    <mergeCell ref="B960:B964"/>
    <mergeCell ref="C960:C964"/>
    <mergeCell ref="D960:D964"/>
    <mergeCell ref="E960:E964"/>
    <mergeCell ref="F960:F964"/>
    <mergeCell ref="O950:O954"/>
    <mergeCell ref="P950:P954"/>
    <mergeCell ref="A955:A959"/>
    <mergeCell ref="B955:B959"/>
    <mergeCell ref="C955:C959"/>
    <mergeCell ref="D955:D959"/>
    <mergeCell ref="E955:E959"/>
    <mergeCell ref="F955:F959"/>
    <mergeCell ref="O955:O959"/>
    <mergeCell ref="P955:P959"/>
    <mergeCell ref="A950:A954"/>
    <mergeCell ref="B950:B954"/>
    <mergeCell ref="C950:C954"/>
    <mergeCell ref="D950:D954"/>
    <mergeCell ref="E950:E954"/>
    <mergeCell ref="F950:F954"/>
    <mergeCell ref="O940:O944"/>
    <mergeCell ref="P940:P944"/>
    <mergeCell ref="A945:A949"/>
    <mergeCell ref="B945:B949"/>
    <mergeCell ref="C945:C949"/>
    <mergeCell ref="D945:D949"/>
    <mergeCell ref="E945:E949"/>
    <mergeCell ref="F945:F949"/>
    <mergeCell ref="O945:O949"/>
    <mergeCell ref="P945:P949"/>
    <mergeCell ref="A940:A944"/>
    <mergeCell ref="B940:B944"/>
    <mergeCell ref="C940:C944"/>
    <mergeCell ref="D940:D944"/>
    <mergeCell ref="E940:E944"/>
    <mergeCell ref="F940:F944"/>
    <mergeCell ref="O930:O934"/>
    <mergeCell ref="P930:P934"/>
    <mergeCell ref="A935:A939"/>
    <mergeCell ref="B935:B939"/>
    <mergeCell ref="C935:C939"/>
    <mergeCell ref="D935:D939"/>
    <mergeCell ref="E935:E939"/>
    <mergeCell ref="F935:F939"/>
    <mergeCell ref="O935:O939"/>
    <mergeCell ref="P935:P939"/>
    <mergeCell ref="A930:A934"/>
    <mergeCell ref="B930:B934"/>
    <mergeCell ref="C930:C934"/>
    <mergeCell ref="D930:D934"/>
    <mergeCell ref="E930:E934"/>
    <mergeCell ref="F930:F934"/>
    <mergeCell ref="O920:O924"/>
    <mergeCell ref="P920:P924"/>
    <mergeCell ref="A925:A929"/>
    <mergeCell ref="B925:B929"/>
    <mergeCell ref="C925:C929"/>
    <mergeCell ref="D925:D929"/>
    <mergeCell ref="E925:E929"/>
    <mergeCell ref="F925:F929"/>
    <mergeCell ref="O925:O929"/>
    <mergeCell ref="P925:P929"/>
    <mergeCell ref="A920:A924"/>
    <mergeCell ref="B920:B924"/>
    <mergeCell ref="C920:C924"/>
    <mergeCell ref="D920:D924"/>
    <mergeCell ref="E920:E924"/>
    <mergeCell ref="F920:F924"/>
    <mergeCell ref="O910:O914"/>
    <mergeCell ref="P910:P914"/>
    <mergeCell ref="A915:A919"/>
    <mergeCell ref="B915:B919"/>
    <mergeCell ref="C915:C919"/>
    <mergeCell ref="D915:D919"/>
    <mergeCell ref="E915:E919"/>
    <mergeCell ref="F915:F919"/>
    <mergeCell ref="O915:O919"/>
    <mergeCell ref="P915:P919"/>
    <mergeCell ref="A910:A914"/>
    <mergeCell ref="B910:B914"/>
    <mergeCell ref="C910:C914"/>
    <mergeCell ref="D910:D914"/>
    <mergeCell ref="E910:E914"/>
    <mergeCell ref="F910:F914"/>
    <mergeCell ref="O900:O904"/>
    <mergeCell ref="P900:P904"/>
    <mergeCell ref="A905:A909"/>
    <mergeCell ref="B905:B909"/>
    <mergeCell ref="C905:C909"/>
    <mergeCell ref="D905:D909"/>
    <mergeCell ref="E905:E909"/>
    <mergeCell ref="F905:F909"/>
    <mergeCell ref="O905:O909"/>
    <mergeCell ref="P905:P909"/>
    <mergeCell ref="A900:A904"/>
    <mergeCell ref="B900:B904"/>
    <mergeCell ref="C900:C904"/>
    <mergeCell ref="D900:D904"/>
    <mergeCell ref="E900:E904"/>
    <mergeCell ref="F900:F904"/>
    <mergeCell ref="O890:O894"/>
    <mergeCell ref="P890:P894"/>
    <mergeCell ref="A895:A899"/>
    <mergeCell ref="B895:B899"/>
    <mergeCell ref="C895:C899"/>
    <mergeCell ref="D895:D899"/>
    <mergeCell ref="E895:E899"/>
    <mergeCell ref="F895:F899"/>
    <mergeCell ref="O895:O899"/>
    <mergeCell ref="P895:P899"/>
    <mergeCell ref="A890:A894"/>
    <mergeCell ref="B890:B894"/>
    <mergeCell ref="C890:C894"/>
    <mergeCell ref="D890:D894"/>
    <mergeCell ref="E890:E894"/>
    <mergeCell ref="F890:F894"/>
    <mergeCell ref="O879:O883"/>
    <mergeCell ref="P879:P883"/>
    <mergeCell ref="A884:F888"/>
    <mergeCell ref="O884:O888"/>
    <mergeCell ref="P884:P888"/>
    <mergeCell ref="A889:P889"/>
    <mergeCell ref="A879:A883"/>
    <mergeCell ref="B879:B883"/>
    <mergeCell ref="C879:C883"/>
    <mergeCell ref="D879:D883"/>
    <mergeCell ref="E879:E883"/>
    <mergeCell ref="F879:F883"/>
    <mergeCell ref="O869:O873"/>
    <mergeCell ref="P869:P873"/>
    <mergeCell ref="A874:A878"/>
    <mergeCell ref="B874:B878"/>
    <mergeCell ref="C874:C878"/>
    <mergeCell ref="D874:D878"/>
    <mergeCell ref="E874:E878"/>
    <mergeCell ref="F874:F878"/>
    <mergeCell ref="O874:O878"/>
    <mergeCell ref="P874:P878"/>
    <mergeCell ref="A869:A873"/>
    <mergeCell ref="B869:B873"/>
    <mergeCell ref="C869:C873"/>
    <mergeCell ref="D869:D873"/>
    <mergeCell ref="E869:E873"/>
    <mergeCell ref="F869:F873"/>
    <mergeCell ref="O859:O863"/>
    <mergeCell ref="P859:P863"/>
    <mergeCell ref="A864:A868"/>
    <mergeCell ref="B864:B868"/>
    <mergeCell ref="C864:C868"/>
    <mergeCell ref="D864:D868"/>
    <mergeCell ref="E864:E868"/>
    <mergeCell ref="F864:F868"/>
    <mergeCell ref="O864:O868"/>
    <mergeCell ref="P864:P868"/>
    <mergeCell ref="A859:A863"/>
    <mergeCell ref="B859:B863"/>
    <mergeCell ref="C859:C863"/>
    <mergeCell ref="D859:D863"/>
    <mergeCell ref="E859:E863"/>
    <mergeCell ref="F859:F863"/>
    <mergeCell ref="O849:O853"/>
    <mergeCell ref="P849:P853"/>
    <mergeCell ref="A854:A858"/>
    <mergeCell ref="B854:B858"/>
    <mergeCell ref="C854:C858"/>
    <mergeCell ref="D854:D858"/>
    <mergeCell ref="E854:E858"/>
    <mergeCell ref="F854:F858"/>
    <mergeCell ref="O854:O858"/>
    <mergeCell ref="P854:P858"/>
    <mergeCell ref="A849:A853"/>
    <mergeCell ref="B849:B853"/>
    <mergeCell ref="C849:C853"/>
    <mergeCell ref="D849:D853"/>
    <mergeCell ref="E849:E853"/>
    <mergeCell ref="F849:F853"/>
    <mergeCell ref="O839:O843"/>
    <mergeCell ref="P839:P843"/>
    <mergeCell ref="A844:A848"/>
    <mergeCell ref="B844:B848"/>
    <mergeCell ref="C844:C848"/>
    <mergeCell ref="D844:D848"/>
    <mergeCell ref="E844:E848"/>
    <mergeCell ref="F844:F848"/>
    <mergeCell ref="O844:O848"/>
    <mergeCell ref="P844:P848"/>
    <mergeCell ref="A839:A843"/>
    <mergeCell ref="B839:B843"/>
    <mergeCell ref="C839:C843"/>
    <mergeCell ref="D839:D843"/>
    <mergeCell ref="E839:E843"/>
    <mergeCell ref="F839:F843"/>
    <mergeCell ref="O829:O833"/>
    <mergeCell ref="P829:P833"/>
    <mergeCell ref="A834:A838"/>
    <mergeCell ref="B834:B838"/>
    <mergeCell ref="C834:C838"/>
    <mergeCell ref="D834:D838"/>
    <mergeCell ref="E834:E838"/>
    <mergeCell ref="F834:F838"/>
    <mergeCell ref="O834:O838"/>
    <mergeCell ref="P834:P838"/>
    <mergeCell ref="A829:A833"/>
    <mergeCell ref="B829:B833"/>
    <mergeCell ref="C829:C833"/>
    <mergeCell ref="D829:D833"/>
    <mergeCell ref="E829:E833"/>
    <mergeCell ref="F829:F833"/>
    <mergeCell ref="O819:O823"/>
    <mergeCell ref="P819:P823"/>
    <mergeCell ref="A824:A828"/>
    <mergeCell ref="B824:B828"/>
    <mergeCell ref="C824:C828"/>
    <mergeCell ref="D824:D828"/>
    <mergeCell ref="E824:E828"/>
    <mergeCell ref="F824:F828"/>
    <mergeCell ref="O824:O828"/>
    <mergeCell ref="P824:P828"/>
    <mergeCell ref="A819:A823"/>
    <mergeCell ref="B819:B823"/>
    <mergeCell ref="C819:C823"/>
    <mergeCell ref="D819:D823"/>
    <mergeCell ref="E819:E823"/>
    <mergeCell ref="F819:F823"/>
    <mergeCell ref="O808:O812"/>
    <mergeCell ref="P808:P812"/>
    <mergeCell ref="A813:F817"/>
    <mergeCell ref="O813:O817"/>
    <mergeCell ref="P813:P817"/>
    <mergeCell ref="A818:P818"/>
    <mergeCell ref="A808:A812"/>
    <mergeCell ref="B808:B812"/>
    <mergeCell ref="C808:C812"/>
    <mergeCell ref="D808:D812"/>
    <mergeCell ref="E808:E812"/>
    <mergeCell ref="F808:F812"/>
    <mergeCell ref="O798:O802"/>
    <mergeCell ref="P798:P802"/>
    <mergeCell ref="A803:A807"/>
    <mergeCell ref="B803:B807"/>
    <mergeCell ref="C803:C807"/>
    <mergeCell ref="D803:D807"/>
    <mergeCell ref="E803:E807"/>
    <mergeCell ref="F803:F807"/>
    <mergeCell ref="O803:O807"/>
    <mergeCell ref="P803:P807"/>
    <mergeCell ref="A798:A802"/>
    <mergeCell ref="B798:B802"/>
    <mergeCell ref="C798:C802"/>
    <mergeCell ref="D798:D802"/>
    <mergeCell ref="E798:E802"/>
    <mergeCell ref="F798:F802"/>
    <mergeCell ref="O788:O792"/>
    <mergeCell ref="P788:P792"/>
    <mergeCell ref="A793:A797"/>
    <mergeCell ref="B793:B797"/>
    <mergeCell ref="C793:C797"/>
    <mergeCell ref="D793:D797"/>
    <mergeCell ref="E793:E797"/>
    <mergeCell ref="F793:F797"/>
    <mergeCell ref="O793:O797"/>
    <mergeCell ref="P793:P797"/>
    <mergeCell ref="A788:A792"/>
    <mergeCell ref="B788:B792"/>
    <mergeCell ref="C788:C792"/>
    <mergeCell ref="D788:D792"/>
    <mergeCell ref="E788:E792"/>
    <mergeCell ref="F788:F792"/>
    <mergeCell ref="O778:O782"/>
    <mergeCell ref="P778:P782"/>
    <mergeCell ref="A783:A787"/>
    <mergeCell ref="B783:B787"/>
    <mergeCell ref="C783:C787"/>
    <mergeCell ref="D783:D787"/>
    <mergeCell ref="E783:E787"/>
    <mergeCell ref="F783:F787"/>
    <mergeCell ref="O783:O787"/>
    <mergeCell ref="P783:P787"/>
    <mergeCell ref="A778:A782"/>
    <mergeCell ref="B778:B782"/>
    <mergeCell ref="C778:C782"/>
    <mergeCell ref="D778:D782"/>
    <mergeCell ref="E778:E782"/>
    <mergeCell ref="F778:F782"/>
    <mergeCell ref="O768:O772"/>
    <mergeCell ref="P768:P772"/>
    <mergeCell ref="A773:A777"/>
    <mergeCell ref="B773:B777"/>
    <mergeCell ref="C773:C777"/>
    <mergeCell ref="D773:D777"/>
    <mergeCell ref="E773:E777"/>
    <mergeCell ref="F773:F777"/>
    <mergeCell ref="O773:O777"/>
    <mergeCell ref="P773:P777"/>
    <mergeCell ref="A768:A772"/>
    <mergeCell ref="B768:B772"/>
    <mergeCell ref="C768:C772"/>
    <mergeCell ref="D768:D772"/>
    <mergeCell ref="E768:E772"/>
    <mergeCell ref="F768:F772"/>
    <mergeCell ref="O758:O762"/>
    <mergeCell ref="P758:P762"/>
    <mergeCell ref="A763:A767"/>
    <mergeCell ref="B763:B767"/>
    <mergeCell ref="C763:C767"/>
    <mergeCell ref="D763:D767"/>
    <mergeCell ref="E763:E767"/>
    <mergeCell ref="F763:F767"/>
    <mergeCell ref="O763:O767"/>
    <mergeCell ref="P763:P767"/>
    <mergeCell ref="A758:A762"/>
    <mergeCell ref="B758:B762"/>
    <mergeCell ref="C758:C762"/>
    <mergeCell ref="D758:D762"/>
    <mergeCell ref="E758:E762"/>
    <mergeCell ref="F758:F762"/>
    <mergeCell ref="O748:O752"/>
    <mergeCell ref="P748:P752"/>
    <mergeCell ref="A753:A757"/>
    <mergeCell ref="B753:B757"/>
    <mergeCell ref="C753:C757"/>
    <mergeCell ref="D753:D757"/>
    <mergeCell ref="E753:E757"/>
    <mergeCell ref="F753:F757"/>
    <mergeCell ref="O753:O757"/>
    <mergeCell ref="P753:P757"/>
    <mergeCell ref="A748:A752"/>
    <mergeCell ref="B748:B752"/>
    <mergeCell ref="C748:C752"/>
    <mergeCell ref="D748:D752"/>
    <mergeCell ref="E748:E752"/>
    <mergeCell ref="F748:F752"/>
    <mergeCell ref="O738:O742"/>
    <mergeCell ref="P738:P742"/>
    <mergeCell ref="A743:A747"/>
    <mergeCell ref="B743:B747"/>
    <mergeCell ref="C743:C747"/>
    <mergeCell ref="D743:D747"/>
    <mergeCell ref="E743:E747"/>
    <mergeCell ref="F743:F747"/>
    <mergeCell ref="O743:O747"/>
    <mergeCell ref="P743:P747"/>
    <mergeCell ref="A738:A742"/>
    <mergeCell ref="B738:B742"/>
    <mergeCell ref="C738:C742"/>
    <mergeCell ref="D738:D742"/>
    <mergeCell ref="E738:E742"/>
    <mergeCell ref="F738:F742"/>
    <mergeCell ref="O728:O732"/>
    <mergeCell ref="P728:P732"/>
    <mergeCell ref="A733:A737"/>
    <mergeCell ref="B733:B737"/>
    <mergeCell ref="C733:C737"/>
    <mergeCell ref="D733:D737"/>
    <mergeCell ref="E733:E737"/>
    <mergeCell ref="F733:F737"/>
    <mergeCell ref="O733:O737"/>
    <mergeCell ref="P733:P737"/>
    <mergeCell ref="A728:A732"/>
    <mergeCell ref="B728:B732"/>
    <mergeCell ref="C728:C732"/>
    <mergeCell ref="D728:D732"/>
    <mergeCell ref="E728:E732"/>
    <mergeCell ref="F728:F732"/>
    <mergeCell ref="O718:O722"/>
    <mergeCell ref="P718:P722"/>
    <mergeCell ref="A723:A727"/>
    <mergeCell ref="B723:B727"/>
    <mergeCell ref="C723:C727"/>
    <mergeCell ref="D723:D727"/>
    <mergeCell ref="E723:E727"/>
    <mergeCell ref="F723:F727"/>
    <mergeCell ref="O723:O727"/>
    <mergeCell ref="P723:P727"/>
    <mergeCell ref="A718:A722"/>
    <mergeCell ref="B718:B722"/>
    <mergeCell ref="C718:C722"/>
    <mergeCell ref="D718:D722"/>
    <mergeCell ref="E718:E722"/>
    <mergeCell ref="F718:F722"/>
    <mergeCell ref="O708:O712"/>
    <mergeCell ref="P708:P712"/>
    <mergeCell ref="A713:A717"/>
    <mergeCell ref="B713:B717"/>
    <mergeCell ref="C713:C717"/>
    <mergeCell ref="D713:D717"/>
    <mergeCell ref="E713:E717"/>
    <mergeCell ref="F713:F717"/>
    <mergeCell ref="O713:O717"/>
    <mergeCell ref="P713:P717"/>
    <mergeCell ref="A708:A712"/>
    <mergeCell ref="B708:B712"/>
    <mergeCell ref="C708:C712"/>
    <mergeCell ref="D708:D712"/>
    <mergeCell ref="E708:E712"/>
    <mergeCell ref="F708:F712"/>
    <mergeCell ref="O697:O701"/>
    <mergeCell ref="P697:P701"/>
    <mergeCell ref="A702:F706"/>
    <mergeCell ref="O702:O706"/>
    <mergeCell ref="P702:P706"/>
    <mergeCell ref="A707:P707"/>
    <mergeCell ref="A697:A701"/>
    <mergeCell ref="B697:B701"/>
    <mergeCell ref="C697:C701"/>
    <mergeCell ref="D697:D701"/>
    <mergeCell ref="E697:E701"/>
    <mergeCell ref="F697:F701"/>
    <mergeCell ref="O687:O691"/>
    <mergeCell ref="P687:P691"/>
    <mergeCell ref="A692:A696"/>
    <mergeCell ref="B692:B696"/>
    <mergeCell ref="C692:C696"/>
    <mergeCell ref="D692:D696"/>
    <mergeCell ref="E692:E696"/>
    <mergeCell ref="F692:F696"/>
    <mergeCell ref="O692:O696"/>
    <mergeCell ref="P692:P696"/>
    <mergeCell ref="A687:A691"/>
    <mergeCell ref="B687:B691"/>
    <mergeCell ref="C687:C691"/>
    <mergeCell ref="D687:D691"/>
    <mergeCell ref="E687:E691"/>
    <mergeCell ref="F687:F691"/>
    <mergeCell ref="O677:O681"/>
    <mergeCell ref="P677:P681"/>
    <mergeCell ref="A682:A686"/>
    <mergeCell ref="B682:B686"/>
    <mergeCell ref="C682:C686"/>
    <mergeCell ref="D682:D686"/>
    <mergeCell ref="E682:E686"/>
    <mergeCell ref="F682:F686"/>
    <mergeCell ref="O682:O686"/>
    <mergeCell ref="P682:P686"/>
    <mergeCell ref="A677:A681"/>
    <mergeCell ref="B677:B681"/>
    <mergeCell ref="C677:C681"/>
    <mergeCell ref="D677:D681"/>
    <mergeCell ref="E677:E681"/>
    <mergeCell ref="F677:F681"/>
    <mergeCell ref="O667:O671"/>
    <mergeCell ref="P667:P671"/>
    <mergeCell ref="A672:A676"/>
    <mergeCell ref="B672:B676"/>
    <mergeCell ref="C672:C676"/>
    <mergeCell ref="D672:D676"/>
    <mergeCell ref="E672:E676"/>
    <mergeCell ref="F672:F676"/>
    <mergeCell ref="O672:O676"/>
    <mergeCell ref="P672:P676"/>
    <mergeCell ref="A667:A671"/>
    <mergeCell ref="B667:B671"/>
    <mergeCell ref="C667:C671"/>
    <mergeCell ref="D667:D671"/>
    <mergeCell ref="E667:E671"/>
    <mergeCell ref="F667:F671"/>
    <mergeCell ref="O657:O661"/>
    <mergeCell ref="P657:P661"/>
    <mergeCell ref="A662:A666"/>
    <mergeCell ref="B662:B666"/>
    <mergeCell ref="C662:C666"/>
    <mergeCell ref="D662:D666"/>
    <mergeCell ref="E662:E666"/>
    <mergeCell ref="F662:F666"/>
    <mergeCell ref="O662:O666"/>
    <mergeCell ref="P662:P666"/>
    <mergeCell ref="A657:A661"/>
    <mergeCell ref="B657:B661"/>
    <mergeCell ref="C657:C661"/>
    <mergeCell ref="D657:D661"/>
    <mergeCell ref="E657:E661"/>
    <mergeCell ref="F657:F661"/>
    <mergeCell ref="O647:O651"/>
    <mergeCell ref="P647:P651"/>
    <mergeCell ref="A652:A656"/>
    <mergeCell ref="B652:B656"/>
    <mergeCell ref="C652:C656"/>
    <mergeCell ref="D652:D656"/>
    <mergeCell ref="E652:E656"/>
    <mergeCell ref="F652:F656"/>
    <mergeCell ref="O652:O656"/>
    <mergeCell ref="P652:P656"/>
    <mergeCell ref="A647:A651"/>
    <mergeCell ref="B647:B651"/>
    <mergeCell ref="C647:C651"/>
    <mergeCell ref="D647:D651"/>
    <mergeCell ref="E647:E651"/>
    <mergeCell ref="F647:F651"/>
    <mergeCell ref="O637:O641"/>
    <mergeCell ref="P637:P641"/>
    <mergeCell ref="A642:A646"/>
    <mergeCell ref="B642:B646"/>
    <mergeCell ref="C642:C646"/>
    <mergeCell ref="D642:D646"/>
    <mergeCell ref="E642:E646"/>
    <mergeCell ref="F642:F646"/>
    <mergeCell ref="O642:O646"/>
    <mergeCell ref="P642:P646"/>
    <mergeCell ref="A637:A641"/>
    <mergeCell ref="B637:B641"/>
    <mergeCell ref="C637:C641"/>
    <mergeCell ref="D637:D641"/>
    <mergeCell ref="E637:E641"/>
    <mergeCell ref="F637:F641"/>
    <mergeCell ref="O627:O631"/>
    <mergeCell ref="P627:P631"/>
    <mergeCell ref="A632:A636"/>
    <mergeCell ref="B632:B636"/>
    <mergeCell ref="C632:C636"/>
    <mergeCell ref="D632:D636"/>
    <mergeCell ref="E632:E636"/>
    <mergeCell ref="F632:F636"/>
    <mergeCell ref="O632:O636"/>
    <mergeCell ref="P632:P636"/>
    <mergeCell ref="A621:F625"/>
    <mergeCell ref="O621:O625"/>
    <mergeCell ref="P621:P625"/>
    <mergeCell ref="A626:P626"/>
    <mergeCell ref="A627:A631"/>
    <mergeCell ref="B627:B631"/>
    <mergeCell ref="C627:C631"/>
    <mergeCell ref="D627:D631"/>
    <mergeCell ref="E627:E631"/>
    <mergeCell ref="F627:F631"/>
    <mergeCell ref="O611:O615"/>
    <mergeCell ref="P611:P615"/>
    <mergeCell ref="A616:A620"/>
    <mergeCell ref="B616:B620"/>
    <mergeCell ref="C616:C620"/>
    <mergeCell ref="D616:D620"/>
    <mergeCell ref="E616:E620"/>
    <mergeCell ref="F616:F620"/>
    <mergeCell ref="O616:O620"/>
    <mergeCell ref="P616:P620"/>
    <mergeCell ref="A611:A615"/>
    <mergeCell ref="B611:B615"/>
    <mergeCell ref="C611:C615"/>
    <mergeCell ref="D611:D615"/>
    <mergeCell ref="E611:E615"/>
    <mergeCell ref="F611:F615"/>
    <mergeCell ref="O601:O605"/>
    <mergeCell ref="P601:P605"/>
    <mergeCell ref="A606:A610"/>
    <mergeCell ref="B606:B610"/>
    <mergeCell ref="C606:C610"/>
    <mergeCell ref="D606:D610"/>
    <mergeCell ref="E606:E610"/>
    <mergeCell ref="F606:F610"/>
    <mergeCell ref="O606:O610"/>
    <mergeCell ref="P606:P610"/>
    <mergeCell ref="A601:A605"/>
    <mergeCell ref="B601:B605"/>
    <mergeCell ref="C601:C605"/>
    <mergeCell ref="D601:D605"/>
    <mergeCell ref="E601:E605"/>
    <mergeCell ref="F601:F605"/>
    <mergeCell ref="O591:O595"/>
    <mergeCell ref="P591:P595"/>
    <mergeCell ref="A596:A600"/>
    <mergeCell ref="B596:B600"/>
    <mergeCell ref="C596:C600"/>
    <mergeCell ref="D596:D600"/>
    <mergeCell ref="E596:E600"/>
    <mergeCell ref="F596:F600"/>
    <mergeCell ref="O596:O600"/>
    <mergeCell ref="P596:P600"/>
    <mergeCell ref="A591:A595"/>
    <mergeCell ref="B591:B595"/>
    <mergeCell ref="C591:C595"/>
    <mergeCell ref="D591:D595"/>
    <mergeCell ref="E591:E595"/>
    <mergeCell ref="F591:F595"/>
    <mergeCell ref="O580:O584"/>
    <mergeCell ref="P580:P584"/>
    <mergeCell ref="A585:F589"/>
    <mergeCell ref="O585:O589"/>
    <mergeCell ref="P585:P589"/>
    <mergeCell ref="A590:P590"/>
    <mergeCell ref="A580:A584"/>
    <mergeCell ref="B580:B584"/>
    <mergeCell ref="C580:C584"/>
    <mergeCell ref="D580:D584"/>
    <mergeCell ref="E580:E584"/>
    <mergeCell ref="F580:F584"/>
    <mergeCell ref="O570:O574"/>
    <mergeCell ref="P570:P574"/>
    <mergeCell ref="A575:A579"/>
    <mergeCell ref="B575:B579"/>
    <mergeCell ref="C575:C579"/>
    <mergeCell ref="D575:D579"/>
    <mergeCell ref="E575:E579"/>
    <mergeCell ref="F575:F579"/>
    <mergeCell ref="O575:O579"/>
    <mergeCell ref="P575:P579"/>
    <mergeCell ref="A570:A574"/>
    <mergeCell ref="B570:B574"/>
    <mergeCell ref="C570:C574"/>
    <mergeCell ref="D570:D574"/>
    <mergeCell ref="E570:E574"/>
    <mergeCell ref="F570:F574"/>
    <mergeCell ref="O560:O564"/>
    <mergeCell ref="P560:P564"/>
    <mergeCell ref="A565:A569"/>
    <mergeCell ref="B565:B569"/>
    <mergeCell ref="C565:C569"/>
    <mergeCell ref="D565:D569"/>
    <mergeCell ref="E565:E569"/>
    <mergeCell ref="F565:F569"/>
    <mergeCell ref="O565:O569"/>
    <mergeCell ref="P565:P569"/>
    <mergeCell ref="A560:A564"/>
    <mergeCell ref="B560:B564"/>
    <mergeCell ref="C560:C564"/>
    <mergeCell ref="D560:D564"/>
    <mergeCell ref="E560:E564"/>
    <mergeCell ref="F560:F564"/>
    <mergeCell ref="O550:O554"/>
    <mergeCell ref="P550:P554"/>
    <mergeCell ref="A555:A559"/>
    <mergeCell ref="B555:B559"/>
    <mergeCell ref="C555:C559"/>
    <mergeCell ref="D555:D559"/>
    <mergeCell ref="E555:E559"/>
    <mergeCell ref="F555:F559"/>
    <mergeCell ref="O555:O559"/>
    <mergeCell ref="P555:P559"/>
    <mergeCell ref="A550:A554"/>
    <mergeCell ref="B550:B554"/>
    <mergeCell ref="C550:C554"/>
    <mergeCell ref="D550:D554"/>
    <mergeCell ref="E550:E554"/>
    <mergeCell ref="F550:F554"/>
    <mergeCell ref="O540:O544"/>
    <mergeCell ref="P540:P544"/>
    <mergeCell ref="A545:A549"/>
    <mergeCell ref="B545:B549"/>
    <mergeCell ref="C545:C549"/>
    <mergeCell ref="D545:D549"/>
    <mergeCell ref="E545:E549"/>
    <mergeCell ref="F545:F549"/>
    <mergeCell ref="O545:O549"/>
    <mergeCell ref="P545:P549"/>
    <mergeCell ref="A540:A544"/>
    <mergeCell ref="B540:B544"/>
    <mergeCell ref="C540:C544"/>
    <mergeCell ref="D540:D544"/>
    <mergeCell ref="E540:E544"/>
    <mergeCell ref="F540:F544"/>
    <mergeCell ref="O530:O534"/>
    <mergeCell ref="P530:P534"/>
    <mergeCell ref="A535:A539"/>
    <mergeCell ref="B535:B539"/>
    <mergeCell ref="C535:C539"/>
    <mergeCell ref="D535:D539"/>
    <mergeCell ref="E535:E539"/>
    <mergeCell ref="F535:F539"/>
    <mergeCell ref="O535:O539"/>
    <mergeCell ref="P535:P539"/>
    <mergeCell ref="A530:A534"/>
    <mergeCell ref="B530:B534"/>
    <mergeCell ref="C530:C534"/>
    <mergeCell ref="D530:D534"/>
    <mergeCell ref="E530:E534"/>
    <mergeCell ref="F530:F534"/>
    <mergeCell ref="O520:O524"/>
    <mergeCell ref="P520:P524"/>
    <mergeCell ref="A525:A529"/>
    <mergeCell ref="B525:B529"/>
    <mergeCell ref="C525:C529"/>
    <mergeCell ref="D525:D529"/>
    <mergeCell ref="E525:E529"/>
    <mergeCell ref="F525:F529"/>
    <mergeCell ref="O525:O529"/>
    <mergeCell ref="P525:P529"/>
    <mergeCell ref="A520:A524"/>
    <mergeCell ref="B520:B524"/>
    <mergeCell ref="C520:C524"/>
    <mergeCell ref="D520:D524"/>
    <mergeCell ref="E520:E524"/>
    <mergeCell ref="F520:F524"/>
    <mergeCell ref="O510:O514"/>
    <mergeCell ref="P510:P514"/>
    <mergeCell ref="A515:A519"/>
    <mergeCell ref="B515:B519"/>
    <mergeCell ref="C515:C519"/>
    <mergeCell ref="D515:D519"/>
    <mergeCell ref="E515:E519"/>
    <mergeCell ref="F515:F519"/>
    <mergeCell ref="O515:O519"/>
    <mergeCell ref="P515:P519"/>
    <mergeCell ref="A504:F508"/>
    <mergeCell ref="O504:O508"/>
    <mergeCell ref="P504:P508"/>
    <mergeCell ref="A509:P509"/>
    <mergeCell ref="A510:A514"/>
    <mergeCell ref="B510:B514"/>
    <mergeCell ref="C510:C514"/>
    <mergeCell ref="D510:D514"/>
    <mergeCell ref="E510:E514"/>
    <mergeCell ref="F510:F514"/>
    <mergeCell ref="O494:O498"/>
    <mergeCell ref="P494:P498"/>
    <mergeCell ref="A499:A503"/>
    <mergeCell ref="B499:B503"/>
    <mergeCell ref="C499:C503"/>
    <mergeCell ref="D499:D503"/>
    <mergeCell ref="E499:E503"/>
    <mergeCell ref="F499:F503"/>
    <mergeCell ref="O499:O503"/>
    <mergeCell ref="P499:P503"/>
    <mergeCell ref="A494:A498"/>
    <mergeCell ref="B494:B498"/>
    <mergeCell ref="C494:C498"/>
    <mergeCell ref="D494:D498"/>
    <mergeCell ref="E494:E498"/>
    <mergeCell ref="F494:F498"/>
    <mergeCell ref="O484:O488"/>
    <mergeCell ref="P484:P488"/>
    <mergeCell ref="A489:A493"/>
    <mergeCell ref="B489:B493"/>
    <mergeCell ref="C489:C493"/>
    <mergeCell ref="D489:D493"/>
    <mergeCell ref="E489:E493"/>
    <mergeCell ref="F489:F493"/>
    <mergeCell ref="O489:O493"/>
    <mergeCell ref="P489:P493"/>
    <mergeCell ref="A484:A488"/>
    <mergeCell ref="B484:B488"/>
    <mergeCell ref="C484:C488"/>
    <mergeCell ref="D484:D488"/>
    <mergeCell ref="E484:E488"/>
    <mergeCell ref="F484:F488"/>
    <mergeCell ref="O474:O478"/>
    <mergeCell ref="P474:P478"/>
    <mergeCell ref="A479:A483"/>
    <mergeCell ref="B479:B483"/>
    <mergeCell ref="C479:C483"/>
    <mergeCell ref="D479:D483"/>
    <mergeCell ref="E479:E483"/>
    <mergeCell ref="F479:F483"/>
    <mergeCell ref="O479:O483"/>
    <mergeCell ref="P479:P483"/>
    <mergeCell ref="A474:A478"/>
    <mergeCell ref="B474:B478"/>
    <mergeCell ref="C474:C478"/>
    <mergeCell ref="D474:D478"/>
    <mergeCell ref="E474:E478"/>
    <mergeCell ref="F474:F478"/>
    <mergeCell ref="O464:O468"/>
    <mergeCell ref="P464:P468"/>
    <mergeCell ref="A469:A473"/>
    <mergeCell ref="B469:B473"/>
    <mergeCell ref="C469:C473"/>
    <mergeCell ref="D469:D473"/>
    <mergeCell ref="E469:E473"/>
    <mergeCell ref="F469:F473"/>
    <mergeCell ref="O469:O473"/>
    <mergeCell ref="P469:P473"/>
    <mergeCell ref="A464:A468"/>
    <mergeCell ref="B464:B468"/>
    <mergeCell ref="C464:C468"/>
    <mergeCell ref="D464:D468"/>
    <mergeCell ref="E464:E468"/>
    <mergeCell ref="F464:F468"/>
    <mergeCell ref="O454:O458"/>
    <mergeCell ref="P454:P458"/>
    <mergeCell ref="A459:A463"/>
    <mergeCell ref="B459:B463"/>
    <mergeCell ref="C459:C463"/>
    <mergeCell ref="D459:D463"/>
    <mergeCell ref="E459:E463"/>
    <mergeCell ref="F459:F463"/>
    <mergeCell ref="O459:O463"/>
    <mergeCell ref="P459:P463"/>
    <mergeCell ref="A454:A458"/>
    <mergeCell ref="B454:B458"/>
    <mergeCell ref="C454:C458"/>
    <mergeCell ref="D454:D458"/>
    <mergeCell ref="E454:E458"/>
    <mergeCell ref="F454:F458"/>
    <mergeCell ref="O444:O448"/>
    <mergeCell ref="P444:P448"/>
    <mergeCell ref="A449:A453"/>
    <mergeCell ref="B449:B453"/>
    <mergeCell ref="C449:C453"/>
    <mergeCell ref="D449:D453"/>
    <mergeCell ref="E449:E453"/>
    <mergeCell ref="F449:F453"/>
    <mergeCell ref="O449:O453"/>
    <mergeCell ref="P449:P453"/>
    <mergeCell ref="A444:A448"/>
    <mergeCell ref="B444:B448"/>
    <mergeCell ref="C444:C448"/>
    <mergeCell ref="D444:D448"/>
    <mergeCell ref="E444:E448"/>
    <mergeCell ref="F444:F448"/>
    <mergeCell ref="O434:O438"/>
    <mergeCell ref="P434:P438"/>
    <mergeCell ref="A439:A443"/>
    <mergeCell ref="B439:B443"/>
    <mergeCell ref="C439:C443"/>
    <mergeCell ref="D439:D443"/>
    <mergeCell ref="E439:E443"/>
    <mergeCell ref="F439:F443"/>
    <mergeCell ref="O439:O443"/>
    <mergeCell ref="P439:P443"/>
    <mergeCell ref="A434:A438"/>
    <mergeCell ref="B434:B438"/>
    <mergeCell ref="C434:C438"/>
    <mergeCell ref="D434:D438"/>
    <mergeCell ref="E434:E438"/>
    <mergeCell ref="F434:F438"/>
    <mergeCell ref="O423:O427"/>
    <mergeCell ref="P423:P427"/>
    <mergeCell ref="A428:F432"/>
    <mergeCell ref="O428:O432"/>
    <mergeCell ref="P428:P432"/>
    <mergeCell ref="A433:P433"/>
    <mergeCell ref="A423:A427"/>
    <mergeCell ref="B423:B427"/>
    <mergeCell ref="C423:C427"/>
    <mergeCell ref="D423:D427"/>
    <mergeCell ref="E423:E427"/>
    <mergeCell ref="F423:F427"/>
    <mergeCell ref="O413:O417"/>
    <mergeCell ref="P413:P417"/>
    <mergeCell ref="A418:A422"/>
    <mergeCell ref="B418:B422"/>
    <mergeCell ref="C418:C422"/>
    <mergeCell ref="D418:D422"/>
    <mergeCell ref="E418:E422"/>
    <mergeCell ref="F418:F422"/>
    <mergeCell ref="O418:O422"/>
    <mergeCell ref="P418:P422"/>
    <mergeCell ref="A413:A417"/>
    <mergeCell ref="B413:B417"/>
    <mergeCell ref="C413:C417"/>
    <mergeCell ref="D413:D417"/>
    <mergeCell ref="E413:E417"/>
    <mergeCell ref="F413:F417"/>
    <mergeCell ref="O403:O407"/>
    <mergeCell ref="P403:P407"/>
    <mergeCell ref="A408:A412"/>
    <mergeCell ref="B408:B412"/>
    <mergeCell ref="C408:C412"/>
    <mergeCell ref="D408:D412"/>
    <mergeCell ref="E408:E412"/>
    <mergeCell ref="F408:F412"/>
    <mergeCell ref="O408:O412"/>
    <mergeCell ref="P408:P412"/>
    <mergeCell ref="A403:A407"/>
    <mergeCell ref="B403:B407"/>
    <mergeCell ref="C403:C407"/>
    <mergeCell ref="D403:D407"/>
    <mergeCell ref="E403:E407"/>
    <mergeCell ref="F403:F407"/>
    <mergeCell ref="O393:O397"/>
    <mergeCell ref="P393:P397"/>
    <mergeCell ref="A398:A402"/>
    <mergeCell ref="B398:B402"/>
    <mergeCell ref="C398:C402"/>
    <mergeCell ref="D398:D402"/>
    <mergeCell ref="E398:E402"/>
    <mergeCell ref="F398:F402"/>
    <mergeCell ref="O398:O402"/>
    <mergeCell ref="P398:P402"/>
    <mergeCell ref="A393:A397"/>
    <mergeCell ref="B393:B397"/>
    <mergeCell ref="C393:C397"/>
    <mergeCell ref="D393:D397"/>
    <mergeCell ref="E393:E397"/>
    <mergeCell ref="F393:F397"/>
    <mergeCell ref="O383:O387"/>
    <mergeCell ref="P383:P387"/>
    <mergeCell ref="A388:A392"/>
    <mergeCell ref="B388:B392"/>
    <mergeCell ref="C388:C392"/>
    <mergeCell ref="D388:D392"/>
    <mergeCell ref="E388:E392"/>
    <mergeCell ref="F388:F392"/>
    <mergeCell ref="O388:O392"/>
    <mergeCell ref="P388:P392"/>
    <mergeCell ref="A383:A387"/>
    <mergeCell ref="B383:B387"/>
    <mergeCell ref="C383:C387"/>
    <mergeCell ref="D383:D387"/>
    <mergeCell ref="E383:E387"/>
    <mergeCell ref="F383:F387"/>
    <mergeCell ref="O373:O377"/>
    <mergeCell ref="P373:P377"/>
    <mergeCell ref="A378:A382"/>
    <mergeCell ref="B378:B382"/>
    <mergeCell ref="C378:C382"/>
    <mergeCell ref="D378:D382"/>
    <mergeCell ref="E378:E382"/>
    <mergeCell ref="F378:F382"/>
    <mergeCell ref="O378:O382"/>
    <mergeCell ref="P378:P382"/>
    <mergeCell ref="A373:A377"/>
    <mergeCell ref="B373:B377"/>
    <mergeCell ref="C373:C377"/>
    <mergeCell ref="D373:D377"/>
    <mergeCell ref="E373:E377"/>
    <mergeCell ref="F373:F377"/>
    <mergeCell ref="A368:A372"/>
    <mergeCell ref="B368:B372"/>
    <mergeCell ref="C368:C372"/>
    <mergeCell ref="D368:D372"/>
    <mergeCell ref="E368:E372"/>
    <mergeCell ref="F368:F372"/>
    <mergeCell ref="O368:O372"/>
    <mergeCell ref="P368:P372"/>
    <mergeCell ref="O358:O362"/>
    <mergeCell ref="P358:P362"/>
    <mergeCell ref="A363:A367"/>
    <mergeCell ref="B363:B367"/>
    <mergeCell ref="C363:C367"/>
    <mergeCell ref="D363:D367"/>
    <mergeCell ref="E363:E367"/>
    <mergeCell ref="F363:F367"/>
    <mergeCell ref="O363:O367"/>
    <mergeCell ref="P363:P367"/>
    <mergeCell ref="A358:A362"/>
    <mergeCell ref="B358:B362"/>
    <mergeCell ref="C358:C362"/>
    <mergeCell ref="D358:D362"/>
    <mergeCell ref="E358:E362"/>
    <mergeCell ref="F358:F362"/>
    <mergeCell ref="O348:O352"/>
    <mergeCell ref="P348:P352"/>
    <mergeCell ref="A353:A357"/>
    <mergeCell ref="B353:B357"/>
    <mergeCell ref="C353:C357"/>
    <mergeCell ref="D353:D357"/>
    <mergeCell ref="E353:E357"/>
    <mergeCell ref="F353:F357"/>
    <mergeCell ref="O353:O357"/>
    <mergeCell ref="P353:P357"/>
    <mergeCell ref="A348:A352"/>
    <mergeCell ref="B348:B352"/>
    <mergeCell ref="C348:C352"/>
    <mergeCell ref="D348:D352"/>
    <mergeCell ref="E348:E352"/>
    <mergeCell ref="F348:F352"/>
    <mergeCell ref="O338:O342"/>
    <mergeCell ref="P338:P342"/>
    <mergeCell ref="A343:A347"/>
    <mergeCell ref="B343:B347"/>
    <mergeCell ref="C343:C347"/>
    <mergeCell ref="D343:D347"/>
    <mergeCell ref="E343:E347"/>
    <mergeCell ref="F343:F347"/>
    <mergeCell ref="O343:O347"/>
    <mergeCell ref="P343:P347"/>
    <mergeCell ref="A338:A342"/>
    <mergeCell ref="B338:B342"/>
    <mergeCell ref="C338:C342"/>
    <mergeCell ref="D338:D342"/>
    <mergeCell ref="E338:E342"/>
    <mergeCell ref="F338:F342"/>
    <mergeCell ref="O328:O332"/>
    <mergeCell ref="P328:P332"/>
    <mergeCell ref="A333:A337"/>
    <mergeCell ref="B333:B337"/>
    <mergeCell ref="C333:C337"/>
    <mergeCell ref="D333:D337"/>
    <mergeCell ref="E333:E337"/>
    <mergeCell ref="F333:F337"/>
    <mergeCell ref="O333:O337"/>
    <mergeCell ref="P333:P337"/>
    <mergeCell ref="A328:A332"/>
    <mergeCell ref="B328:B332"/>
    <mergeCell ref="C328:C332"/>
    <mergeCell ref="D328:D332"/>
    <mergeCell ref="E328:E332"/>
    <mergeCell ref="F328:F332"/>
    <mergeCell ref="O318:O322"/>
    <mergeCell ref="P318:P322"/>
    <mergeCell ref="A323:A327"/>
    <mergeCell ref="B323:B327"/>
    <mergeCell ref="C323:C327"/>
    <mergeCell ref="D323:D327"/>
    <mergeCell ref="E323:E327"/>
    <mergeCell ref="F323:F327"/>
    <mergeCell ref="O323:O327"/>
    <mergeCell ref="P323:P327"/>
    <mergeCell ref="A318:A322"/>
    <mergeCell ref="B318:B322"/>
    <mergeCell ref="C318:C322"/>
    <mergeCell ref="D318:D322"/>
    <mergeCell ref="E318:E322"/>
    <mergeCell ref="F318:F322"/>
    <mergeCell ref="O313:O317"/>
    <mergeCell ref="P313:P317"/>
    <mergeCell ref="A307:F311"/>
    <mergeCell ref="O307:O311"/>
    <mergeCell ref="P307:P311"/>
    <mergeCell ref="A312:P312"/>
    <mergeCell ref="A313:A317"/>
    <mergeCell ref="B313:B317"/>
    <mergeCell ref="C313:C317"/>
    <mergeCell ref="D313:D317"/>
    <mergeCell ref="E313:E317"/>
    <mergeCell ref="F313:F317"/>
    <mergeCell ref="O297:O301"/>
    <mergeCell ref="P297:P301"/>
    <mergeCell ref="A302:A306"/>
    <mergeCell ref="B302:B306"/>
    <mergeCell ref="C302:C306"/>
    <mergeCell ref="D302:D306"/>
    <mergeCell ref="E302:E306"/>
    <mergeCell ref="F302:F306"/>
    <mergeCell ref="O302:O306"/>
    <mergeCell ref="P302:P306"/>
    <mergeCell ref="A297:A301"/>
    <mergeCell ref="B297:B301"/>
    <mergeCell ref="C297:C301"/>
    <mergeCell ref="D297:D301"/>
    <mergeCell ref="E297:E301"/>
    <mergeCell ref="F297:F301"/>
    <mergeCell ref="O287:O291"/>
    <mergeCell ref="P287:P291"/>
    <mergeCell ref="A292:A296"/>
    <mergeCell ref="B292:B296"/>
    <mergeCell ref="C292:C296"/>
    <mergeCell ref="D292:D296"/>
    <mergeCell ref="E292:E296"/>
    <mergeCell ref="F292:F296"/>
    <mergeCell ref="O292:O296"/>
    <mergeCell ref="P292:P296"/>
    <mergeCell ref="A287:A291"/>
    <mergeCell ref="B287:B291"/>
    <mergeCell ref="C287:C291"/>
    <mergeCell ref="D287:D291"/>
    <mergeCell ref="E287:E291"/>
    <mergeCell ref="F287:F291"/>
    <mergeCell ref="O277:O281"/>
    <mergeCell ref="P277:P281"/>
    <mergeCell ref="A282:A286"/>
    <mergeCell ref="B282:B286"/>
    <mergeCell ref="C282:C286"/>
    <mergeCell ref="D282:D286"/>
    <mergeCell ref="E282:E286"/>
    <mergeCell ref="F282:F286"/>
    <mergeCell ref="O282:O286"/>
    <mergeCell ref="P282:P286"/>
    <mergeCell ref="A277:A281"/>
    <mergeCell ref="B277:B281"/>
    <mergeCell ref="C277:C281"/>
    <mergeCell ref="D277:D281"/>
    <mergeCell ref="E277:E281"/>
    <mergeCell ref="F277:F281"/>
    <mergeCell ref="O267:O271"/>
    <mergeCell ref="A272:A276"/>
    <mergeCell ref="B272:B276"/>
    <mergeCell ref="C272:C276"/>
    <mergeCell ref="D272:D276"/>
    <mergeCell ref="E272:E276"/>
    <mergeCell ref="F272:F276"/>
    <mergeCell ref="O272:O276"/>
    <mergeCell ref="A267:A271"/>
    <mergeCell ref="B267:B271"/>
    <mergeCell ref="C267:C271"/>
    <mergeCell ref="D267:D271"/>
    <mergeCell ref="E267:E271"/>
    <mergeCell ref="F267:F271"/>
    <mergeCell ref="O257:O261"/>
    <mergeCell ref="P257:P261"/>
    <mergeCell ref="A262:A266"/>
    <mergeCell ref="B262:B266"/>
    <mergeCell ref="C262:C266"/>
    <mergeCell ref="D262:D266"/>
    <mergeCell ref="E262:E266"/>
    <mergeCell ref="F262:F266"/>
    <mergeCell ref="O262:O266"/>
    <mergeCell ref="P262:P266"/>
    <mergeCell ref="A257:A261"/>
    <mergeCell ref="B257:B261"/>
    <mergeCell ref="C257:C261"/>
    <mergeCell ref="D257:D261"/>
    <mergeCell ref="E257:E261"/>
    <mergeCell ref="F257:F261"/>
    <mergeCell ref="P267:P271"/>
    <mergeCell ref="P272:P276"/>
    <mergeCell ref="O252:O256"/>
    <mergeCell ref="P252:P256"/>
    <mergeCell ref="A252:A256"/>
    <mergeCell ref="B252:B256"/>
    <mergeCell ref="C252:C256"/>
    <mergeCell ref="D252:D256"/>
    <mergeCell ref="E252:E256"/>
    <mergeCell ref="F252:F256"/>
    <mergeCell ref="O247:O251"/>
    <mergeCell ref="P247:P251"/>
    <mergeCell ref="A247:A251"/>
    <mergeCell ref="B247:B251"/>
    <mergeCell ref="C247:C251"/>
    <mergeCell ref="D247:D251"/>
    <mergeCell ref="E247:E251"/>
    <mergeCell ref="F247:F251"/>
    <mergeCell ref="O237:O241"/>
    <mergeCell ref="P237:P241"/>
    <mergeCell ref="A242:A246"/>
    <mergeCell ref="B242:B246"/>
    <mergeCell ref="C242:C246"/>
    <mergeCell ref="D242:D246"/>
    <mergeCell ref="E242:E246"/>
    <mergeCell ref="F242:F246"/>
    <mergeCell ref="O242:O246"/>
    <mergeCell ref="P242:P246"/>
    <mergeCell ref="A237:A241"/>
    <mergeCell ref="B237:B241"/>
    <mergeCell ref="C237:C241"/>
    <mergeCell ref="D237:D241"/>
    <mergeCell ref="E237:E241"/>
    <mergeCell ref="F237:F241"/>
    <mergeCell ref="O227:O231"/>
    <mergeCell ref="P227:P231"/>
    <mergeCell ref="A232:A236"/>
    <mergeCell ref="B232:B236"/>
    <mergeCell ref="C232:C236"/>
    <mergeCell ref="D232:D236"/>
    <mergeCell ref="E232:E236"/>
    <mergeCell ref="F232:F236"/>
    <mergeCell ref="O232:O236"/>
    <mergeCell ref="P232:P236"/>
    <mergeCell ref="A221:F225"/>
    <mergeCell ref="O221:O225"/>
    <mergeCell ref="P221:P225"/>
    <mergeCell ref="A226:P226"/>
    <mergeCell ref="A227:A231"/>
    <mergeCell ref="B227:B231"/>
    <mergeCell ref="C227:C231"/>
    <mergeCell ref="D227:D231"/>
    <mergeCell ref="E227:E231"/>
    <mergeCell ref="F227:F231"/>
    <mergeCell ref="O211:O215"/>
    <mergeCell ref="P211:P215"/>
    <mergeCell ref="A216:A220"/>
    <mergeCell ref="B216:B220"/>
    <mergeCell ref="C216:C220"/>
    <mergeCell ref="D216:D220"/>
    <mergeCell ref="E216:E220"/>
    <mergeCell ref="F216:F220"/>
    <mergeCell ref="O216:O220"/>
    <mergeCell ref="P216:P220"/>
    <mergeCell ref="A211:A215"/>
    <mergeCell ref="B211:B215"/>
    <mergeCell ref="C211:C215"/>
    <mergeCell ref="D211:D215"/>
    <mergeCell ref="E211:E215"/>
    <mergeCell ref="F211:F215"/>
    <mergeCell ref="O201:O205"/>
    <mergeCell ref="P201:P205"/>
    <mergeCell ref="A206:A210"/>
    <mergeCell ref="B206:B210"/>
    <mergeCell ref="C206:C210"/>
    <mergeCell ref="D206:D210"/>
    <mergeCell ref="E206:E210"/>
    <mergeCell ref="F206:F210"/>
    <mergeCell ref="O206:O210"/>
    <mergeCell ref="P206:P210"/>
    <mergeCell ref="A201:A205"/>
    <mergeCell ref="B201:B205"/>
    <mergeCell ref="C201:C205"/>
    <mergeCell ref="D201:D205"/>
    <mergeCell ref="E201:E205"/>
    <mergeCell ref="F201:F205"/>
    <mergeCell ref="O191:O195"/>
    <mergeCell ref="P191:P195"/>
    <mergeCell ref="A196:A200"/>
    <mergeCell ref="B196:B200"/>
    <mergeCell ref="C196:C200"/>
    <mergeCell ref="D196:D200"/>
    <mergeCell ref="E196:E200"/>
    <mergeCell ref="F196:F200"/>
    <mergeCell ref="O196:O200"/>
    <mergeCell ref="P196:P200"/>
    <mergeCell ref="A191:A195"/>
    <mergeCell ref="B191:B195"/>
    <mergeCell ref="C191:C195"/>
    <mergeCell ref="D191:D195"/>
    <mergeCell ref="E191:E195"/>
    <mergeCell ref="F191:F195"/>
    <mergeCell ref="O181:O185"/>
    <mergeCell ref="P181:P185"/>
    <mergeCell ref="A186:A190"/>
    <mergeCell ref="B186:B190"/>
    <mergeCell ref="C186:C190"/>
    <mergeCell ref="D186:D190"/>
    <mergeCell ref="E186:E190"/>
    <mergeCell ref="F186:F190"/>
    <mergeCell ref="O186:O190"/>
    <mergeCell ref="P186:P190"/>
    <mergeCell ref="A181:A185"/>
    <mergeCell ref="B181:B185"/>
    <mergeCell ref="C181:C185"/>
    <mergeCell ref="D181:D185"/>
    <mergeCell ref="E181:E185"/>
    <mergeCell ref="F181:F185"/>
    <mergeCell ref="O171:O175"/>
    <mergeCell ref="P171:P175"/>
    <mergeCell ref="A176:A180"/>
    <mergeCell ref="B176:B180"/>
    <mergeCell ref="C176:C180"/>
    <mergeCell ref="D176:D180"/>
    <mergeCell ref="E176:E180"/>
    <mergeCell ref="F176:F180"/>
    <mergeCell ref="O176:O180"/>
    <mergeCell ref="P176:P180"/>
    <mergeCell ref="A171:A175"/>
    <mergeCell ref="B171:B175"/>
    <mergeCell ref="C171:C175"/>
    <mergeCell ref="D171:D175"/>
    <mergeCell ref="E171:E175"/>
    <mergeCell ref="F171:F175"/>
    <mergeCell ref="O161:O165"/>
    <mergeCell ref="P161:P165"/>
    <mergeCell ref="A166:A170"/>
    <mergeCell ref="B166:B170"/>
    <mergeCell ref="C166:C170"/>
    <mergeCell ref="D166:D170"/>
    <mergeCell ref="E166:E170"/>
    <mergeCell ref="F166:F170"/>
    <mergeCell ref="O166:O170"/>
    <mergeCell ref="P166:P170"/>
    <mergeCell ref="A161:A165"/>
    <mergeCell ref="B161:B165"/>
    <mergeCell ref="C161:C165"/>
    <mergeCell ref="D161:D165"/>
    <mergeCell ref="E161:E165"/>
    <mergeCell ref="F161:F165"/>
    <mergeCell ref="O151:O155"/>
    <mergeCell ref="P151:P155"/>
    <mergeCell ref="A156:A160"/>
    <mergeCell ref="B156:B160"/>
    <mergeCell ref="C156:C160"/>
    <mergeCell ref="D156:D160"/>
    <mergeCell ref="E156:E160"/>
    <mergeCell ref="F156:F160"/>
    <mergeCell ref="O156:O160"/>
    <mergeCell ref="P156:P160"/>
    <mergeCell ref="A151:A155"/>
    <mergeCell ref="B151:B155"/>
    <mergeCell ref="C151:C155"/>
    <mergeCell ref="D151:D155"/>
    <mergeCell ref="E151:E155"/>
    <mergeCell ref="F151:F155"/>
    <mergeCell ref="O141:O145"/>
    <mergeCell ref="P141:P145"/>
    <mergeCell ref="A146:A150"/>
    <mergeCell ref="B146:B150"/>
    <mergeCell ref="C146:C150"/>
    <mergeCell ref="D146:D150"/>
    <mergeCell ref="E146:E150"/>
    <mergeCell ref="F146:F150"/>
    <mergeCell ref="O146:O150"/>
    <mergeCell ref="P146:P150"/>
    <mergeCell ref="A141:A145"/>
    <mergeCell ref="B141:B145"/>
    <mergeCell ref="C141:C145"/>
    <mergeCell ref="D141:D145"/>
    <mergeCell ref="E141:E145"/>
    <mergeCell ref="F141:F145"/>
    <mergeCell ref="O131:O135"/>
    <mergeCell ref="P131:P135"/>
    <mergeCell ref="A136:A140"/>
    <mergeCell ref="B136:B140"/>
    <mergeCell ref="C136:C140"/>
    <mergeCell ref="D136:D140"/>
    <mergeCell ref="E136:E140"/>
    <mergeCell ref="F136:F140"/>
    <mergeCell ref="O136:O140"/>
    <mergeCell ref="P136:P140"/>
    <mergeCell ref="A125:F129"/>
    <mergeCell ref="O125:O129"/>
    <mergeCell ref="P125:P129"/>
    <mergeCell ref="A130:P130"/>
    <mergeCell ref="A131:A135"/>
    <mergeCell ref="B131:B135"/>
    <mergeCell ref="C131:C135"/>
    <mergeCell ref="D131:D135"/>
    <mergeCell ref="E131:E135"/>
    <mergeCell ref="F131:F135"/>
    <mergeCell ref="O115:O119"/>
    <mergeCell ref="P115:P119"/>
    <mergeCell ref="A120:A124"/>
    <mergeCell ref="B120:B124"/>
    <mergeCell ref="C120:C124"/>
    <mergeCell ref="D120:D124"/>
    <mergeCell ref="E120:E124"/>
    <mergeCell ref="F120:F124"/>
    <mergeCell ref="O120:O124"/>
    <mergeCell ref="P120:P124"/>
    <mergeCell ref="A115:A119"/>
    <mergeCell ref="B115:B119"/>
    <mergeCell ref="C115:C119"/>
    <mergeCell ref="D115:D119"/>
    <mergeCell ref="E115:E119"/>
    <mergeCell ref="F115:F119"/>
    <mergeCell ref="O105:O109"/>
    <mergeCell ref="P105:P109"/>
    <mergeCell ref="A110:A114"/>
    <mergeCell ref="B110:B114"/>
    <mergeCell ref="C110:C114"/>
    <mergeCell ref="D110:D114"/>
    <mergeCell ref="E110:E114"/>
    <mergeCell ref="F110:F114"/>
    <mergeCell ref="O110:O114"/>
    <mergeCell ref="P110:P114"/>
    <mergeCell ref="A105:A109"/>
    <mergeCell ref="B105:B109"/>
    <mergeCell ref="C105:C109"/>
    <mergeCell ref="D105:D109"/>
    <mergeCell ref="E105:E109"/>
    <mergeCell ref="F105:F109"/>
    <mergeCell ref="O95:O99"/>
    <mergeCell ref="P95:P99"/>
    <mergeCell ref="A100:A104"/>
    <mergeCell ref="B100:B104"/>
    <mergeCell ref="C100:C104"/>
    <mergeCell ref="D100:D104"/>
    <mergeCell ref="E100:E104"/>
    <mergeCell ref="F100:F104"/>
    <mergeCell ref="O100:O104"/>
    <mergeCell ref="P100:P104"/>
    <mergeCell ref="A95:A99"/>
    <mergeCell ref="B95:B99"/>
    <mergeCell ref="C95:C99"/>
    <mergeCell ref="D95:D99"/>
    <mergeCell ref="E95:E99"/>
    <mergeCell ref="F95:F99"/>
    <mergeCell ref="O85:O89"/>
    <mergeCell ref="P85:P89"/>
    <mergeCell ref="A90:A94"/>
    <mergeCell ref="B90:B94"/>
    <mergeCell ref="C90:C94"/>
    <mergeCell ref="D90:D94"/>
    <mergeCell ref="E90:E94"/>
    <mergeCell ref="F90:F94"/>
    <mergeCell ref="O90:O94"/>
    <mergeCell ref="P90:P94"/>
    <mergeCell ref="A85:A89"/>
    <mergeCell ref="B85:B89"/>
    <mergeCell ref="C85:C89"/>
    <mergeCell ref="D85:D89"/>
    <mergeCell ref="E85:E89"/>
    <mergeCell ref="F85:F89"/>
    <mergeCell ref="O75:O79"/>
    <mergeCell ref="P75:P79"/>
    <mergeCell ref="A80:A84"/>
    <mergeCell ref="B80:B84"/>
    <mergeCell ref="C80:C84"/>
    <mergeCell ref="D80:D84"/>
    <mergeCell ref="E80:E84"/>
    <mergeCell ref="F80:F84"/>
    <mergeCell ref="O80:O84"/>
    <mergeCell ref="P80:P84"/>
    <mergeCell ref="A75:A79"/>
    <mergeCell ref="B75:B79"/>
    <mergeCell ref="C75:C79"/>
    <mergeCell ref="D75:D79"/>
    <mergeCell ref="E75:E79"/>
    <mergeCell ref="F75:F79"/>
    <mergeCell ref="O65:O69"/>
    <mergeCell ref="P65:P69"/>
    <mergeCell ref="A70:A74"/>
    <mergeCell ref="B70:B74"/>
    <mergeCell ref="C70:C74"/>
    <mergeCell ref="D70:D74"/>
    <mergeCell ref="E70:E74"/>
    <mergeCell ref="F70:F74"/>
    <mergeCell ref="O70:O74"/>
    <mergeCell ref="P70:P74"/>
    <mergeCell ref="A65:A69"/>
    <mergeCell ref="B65:B69"/>
    <mergeCell ref="C65:C69"/>
    <mergeCell ref="D65:D69"/>
    <mergeCell ref="E65:E69"/>
    <mergeCell ref="F65:F69"/>
    <mergeCell ref="O55:O59"/>
    <mergeCell ref="P55:P59"/>
    <mergeCell ref="A60:A64"/>
    <mergeCell ref="B60:B64"/>
    <mergeCell ref="C60:C64"/>
    <mergeCell ref="D60:D64"/>
    <mergeCell ref="E60:E64"/>
    <mergeCell ref="F60:F64"/>
    <mergeCell ref="O60:O64"/>
    <mergeCell ref="P60:P64"/>
    <mergeCell ref="A55:A59"/>
    <mergeCell ref="B55:B59"/>
    <mergeCell ref="C55:C59"/>
    <mergeCell ref="D55:D59"/>
    <mergeCell ref="E55:E59"/>
    <mergeCell ref="F55:F59"/>
    <mergeCell ref="O45:O49"/>
    <mergeCell ref="P45:P49"/>
    <mergeCell ref="A50:A54"/>
    <mergeCell ref="B50:B54"/>
    <mergeCell ref="C50:C54"/>
    <mergeCell ref="D50:D54"/>
    <mergeCell ref="E50:E54"/>
    <mergeCell ref="F50:F54"/>
    <mergeCell ref="O50:O54"/>
    <mergeCell ref="P50:P54"/>
    <mergeCell ref="A45:A49"/>
    <mergeCell ref="B45:B49"/>
    <mergeCell ref="C45:C49"/>
    <mergeCell ref="D45:D49"/>
    <mergeCell ref="E45:E49"/>
    <mergeCell ref="F45:F49"/>
    <mergeCell ref="O35:O39"/>
    <mergeCell ref="P35:P39"/>
    <mergeCell ref="A40:A44"/>
    <mergeCell ref="B40:B44"/>
    <mergeCell ref="C40:C44"/>
    <mergeCell ref="D40:D44"/>
    <mergeCell ref="E40:E44"/>
    <mergeCell ref="F40:F44"/>
    <mergeCell ref="O40:O44"/>
    <mergeCell ref="P40:P44"/>
    <mergeCell ref="A35:A39"/>
    <mergeCell ref="B35:B39"/>
    <mergeCell ref="C35:C39"/>
    <mergeCell ref="D35:D39"/>
    <mergeCell ref="E35:E39"/>
    <mergeCell ref="F35:F39"/>
    <mergeCell ref="O25:O29"/>
    <mergeCell ref="P25:P29"/>
    <mergeCell ref="A30:A34"/>
    <mergeCell ref="B30:B34"/>
    <mergeCell ref="C30:C34"/>
    <mergeCell ref="D30:D34"/>
    <mergeCell ref="E30:E34"/>
    <mergeCell ref="F30:F34"/>
    <mergeCell ref="O30:O34"/>
    <mergeCell ref="P30:P34"/>
    <mergeCell ref="A25:A29"/>
    <mergeCell ref="B25:B29"/>
    <mergeCell ref="C25:C29"/>
    <mergeCell ref="D25:D29"/>
    <mergeCell ref="E25:E29"/>
    <mergeCell ref="F25:F29"/>
    <mergeCell ref="A20:A24"/>
    <mergeCell ref="B20:B24"/>
    <mergeCell ref="C20:C24"/>
    <mergeCell ref="D20:D24"/>
    <mergeCell ref="E20:E24"/>
    <mergeCell ref="F20:F24"/>
    <mergeCell ref="O20:O24"/>
    <mergeCell ref="P20:P24"/>
    <mergeCell ref="A15:A19"/>
    <mergeCell ref="B15:B19"/>
    <mergeCell ref="C15:C19"/>
    <mergeCell ref="D15:D19"/>
    <mergeCell ref="E15:E19"/>
    <mergeCell ref="F15:F19"/>
    <mergeCell ref="O5:O9"/>
    <mergeCell ref="P5:P9"/>
    <mergeCell ref="A10:A14"/>
    <mergeCell ref="B10:B14"/>
    <mergeCell ref="C10:C14"/>
    <mergeCell ref="D10:D14"/>
    <mergeCell ref="E10:E14"/>
    <mergeCell ref="F10:F14"/>
    <mergeCell ref="O10:O14"/>
    <mergeCell ref="P10:P14"/>
    <mergeCell ref="G1:N1"/>
    <mergeCell ref="O1:O2"/>
    <mergeCell ref="P1:P2"/>
    <mergeCell ref="A4:P4"/>
    <mergeCell ref="A5:A9"/>
    <mergeCell ref="B5:B9"/>
    <mergeCell ref="C5:C9"/>
    <mergeCell ref="D5:D9"/>
    <mergeCell ref="E5:E9"/>
    <mergeCell ref="F5:F9"/>
    <mergeCell ref="A1:A2"/>
    <mergeCell ref="B1:B2"/>
    <mergeCell ref="C1:C2"/>
    <mergeCell ref="D1:D2"/>
    <mergeCell ref="E1:E2"/>
    <mergeCell ref="F1:F2"/>
    <mergeCell ref="O15:O19"/>
    <mergeCell ref="P15:P1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4"/>
  <sheetViews>
    <sheetView workbookViewId="0">
      <selection activeCell="K11" sqref="K11"/>
    </sheetView>
  </sheetViews>
  <sheetFormatPr defaultRowHeight="15" x14ac:dyDescent="0.25"/>
  <cols>
    <col min="1" max="1" width="23.42578125" style="46" customWidth="1"/>
    <col min="2" max="2" width="14" style="46" customWidth="1"/>
    <col min="3" max="3" width="16.85546875" style="46" customWidth="1"/>
    <col min="4" max="4" width="9.85546875" style="46" customWidth="1"/>
    <col min="5" max="5" width="11.140625" style="46" customWidth="1"/>
    <col min="6" max="6" width="20.42578125" style="46" customWidth="1"/>
    <col min="7" max="7" width="17.85546875" style="46" customWidth="1"/>
    <col min="8" max="14" width="12.140625" style="46" customWidth="1"/>
    <col min="15" max="15" width="13.42578125" style="46" customWidth="1"/>
    <col min="16" max="16" width="20.7109375" style="46" customWidth="1"/>
    <col min="17" max="16384" width="9.140625" style="46"/>
  </cols>
  <sheetData>
    <row r="1" spans="1:16" ht="68.25" customHeight="1" x14ac:dyDescent="0.25">
      <c r="A1" s="189" t="s">
        <v>15</v>
      </c>
      <c r="B1" s="189" t="s">
        <v>16</v>
      </c>
      <c r="C1" s="189" t="s">
        <v>17</v>
      </c>
      <c r="D1" s="189" t="s">
        <v>18</v>
      </c>
      <c r="E1" s="189" t="s">
        <v>19</v>
      </c>
      <c r="F1" s="189" t="s">
        <v>20</v>
      </c>
      <c r="G1" s="189" t="s">
        <v>21</v>
      </c>
      <c r="H1" s="189"/>
      <c r="I1" s="189"/>
      <c r="J1" s="189"/>
      <c r="K1" s="189"/>
      <c r="L1" s="189"/>
      <c r="M1" s="189"/>
      <c r="N1" s="189"/>
      <c r="O1" s="189" t="s">
        <v>22</v>
      </c>
      <c r="P1" s="189" t="s">
        <v>23</v>
      </c>
    </row>
    <row r="2" spans="1:16" ht="24.75" thickBot="1" x14ac:dyDescent="0.3">
      <c r="A2" s="189"/>
      <c r="B2" s="189"/>
      <c r="C2" s="189"/>
      <c r="D2" s="189"/>
      <c r="E2" s="189"/>
      <c r="F2" s="189"/>
      <c r="G2" s="27" t="s">
        <v>24</v>
      </c>
      <c r="H2" s="27" t="s">
        <v>25</v>
      </c>
      <c r="I2" s="27">
        <v>2025</v>
      </c>
      <c r="J2" s="27">
        <v>2026</v>
      </c>
      <c r="K2" s="27">
        <v>2027</v>
      </c>
      <c r="L2" s="27">
        <v>2028</v>
      </c>
      <c r="M2" s="27">
        <v>2029</v>
      </c>
      <c r="N2" s="27">
        <v>2030</v>
      </c>
      <c r="O2" s="189"/>
      <c r="P2" s="189"/>
    </row>
    <row r="3" spans="1:16" ht="15.75" thickBot="1" x14ac:dyDescent="0.3">
      <c r="A3" s="72">
        <v>1</v>
      </c>
      <c r="B3" s="72">
        <v>2</v>
      </c>
      <c r="C3" s="72">
        <v>3</v>
      </c>
      <c r="D3" s="72">
        <v>4</v>
      </c>
      <c r="E3" s="72">
        <v>5</v>
      </c>
      <c r="F3" s="72">
        <v>6</v>
      </c>
      <c r="G3" s="72">
        <v>7</v>
      </c>
      <c r="H3" s="72">
        <v>8</v>
      </c>
      <c r="I3" s="72">
        <v>9</v>
      </c>
      <c r="J3" s="72">
        <v>10</v>
      </c>
      <c r="K3" s="72">
        <v>11</v>
      </c>
      <c r="L3" s="72">
        <v>12</v>
      </c>
      <c r="M3" s="72">
        <v>13</v>
      </c>
      <c r="N3" s="72">
        <v>14</v>
      </c>
      <c r="O3" s="72">
        <v>15</v>
      </c>
      <c r="P3" s="73">
        <v>16</v>
      </c>
    </row>
    <row r="4" spans="1:16" ht="15.75" thickBot="1" x14ac:dyDescent="0.3">
      <c r="A4" s="251" t="s">
        <v>3633</v>
      </c>
      <c r="B4" s="251"/>
      <c r="C4" s="251"/>
      <c r="D4" s="251"/>
      <c r="E4" s="251"/>
      <c r="F4" s="251"/>
      <c r="G4" s="251"/>
      <c r="H4" s="251"/>
      <c r="I4" s="251"/>
      <c r="J4" s="251"/>
      <c r="K4" s="251"/>
      <c r="L4" s="251"/>
      <c r="M4" s="251"/>
      <c r="N4" s="251"/>
      <c r="O4" s="251"/>
      <c r="P4" s="251"/>
    </row>
    <row r="5" spans="1:16" ht="36.75" thickBot="1" x14ac:dyDescent="0.3">
      <c r="A5" s="212" t="s">
        <v>4203</v>
      </c>
      <c r="B5" s="218"/>
      <c r="C5" s="218" t="s">
        <v>91</v>
      </c>
      <c r="D5" s="218">
        <v>2028</v>
      </c>
      <c r="E5" s="218"/>
      <c r="F5" s="218" t="s">
        <v>94</v>
      </c>
      <c r="G5" s="25" t="s">
        <v>4</v>
      </c>
      <c r="H5" s="26">
        <f>SUM(H6:H9)</f>
        <v>11.2</v>
      </c>
      <c r="I5" s="26">
        <f t="shared" ref="I5:N5" si="0">SUM(I6:I9)</f>
        <v>0</v>
      </c>
      <c r="J5" s="26">
        <f t="shared" si="0"/>
        <v>0</v>
      </c>
      <c r="K5" s="26">
        <f t="shared" si="0"/>
        <v>0</v>
      </c>
      <c r="L5" s="26">
        <f t="shared" si="0"/>
        <v>11.2</v>
      </c>
      <c r="M5" s="26">
        <f t="shared" si="0"/>
        <v>0</v>
      </c>
      <c r="N5" s="26">
        <f t="shared" si="0"/>
        <v>0</v>
      </c>
      <c r="O5" s="218"/>
      <c r="P5" s="262"/>
    </row>
    <row r="6" spans="1:16" ht="15.75" thickBot="1" x14ac:dyDescent="0.3">
      <c r="A6" s="213"/>
      <c r="B6" s="219"/>
      <c r="C6" s="219"/>
      <c r="D6" s="219"/>
      <c r="E6" s="219"/>
      <c r="F6" s="219"/>
      <c r="G6" s="25" t="s">
        <v>6</v>
      </c>
      <c r="H6" s="26">
        <f>SUM(I6:N6)</f>
        <v>0</v>
      </c>
      <c r="I6" s="26">
        <v>0</v>
      </c>
      <c r="J6" s="26">
        <v>0</v>
      </c>
      <c r="K6" s="26">
        <v>0</v>
      </c>
      <c r="L6" s="26">
        <v>0</v>
      </c>
      <c r="M6" s="26">
        <v>0</v>
      </c>
      <c r="N6" s="26">
        <v>0</v>
      </c>
      <c r="O6" s="219"/>
      <c r="P6" s="263"/>
    </row>
    <row r="7" spans="1:16" ht="36.75" thickBot="1" x14ac:dyDescent="0.3">
      <c r="A7" s="213"/>
      <c r="B7" s="219"/>
      <c r="C7" s="219"/>
      <c r="D7" s="219"/>
      <c r="E7" s="219"/>
      <c r="F7" s="219"/>
      <c r="G7" s="25" t="s">
        <v>7</v>
      </c>
      <c r="H7" s="26">
        <f>SUM(I7:N7)</f>
        <v>11.2</v>
      </c>
      <c r="I7" s="26">
        <v>0</v>
      </c>
      <c r="J7" s="26">
        <v>0</v>
      </c>
      <c r="K7" s="26">
        <v>0</v>
      </c>
      <c r="L7" s="26">
        <v>11.2</v>
      </c>
      <c r="M7" s="26">
        <v>0</v>
      </c>
      <c r="N7" s="26">
        <v>0</v>
      </c>
      <c r="O7" s="219"/>
      <c r="P7" s="263"/>
    </row>
    <row r="8" spans="1:16" ht="15.75" thickBot="1" x14ac:dyDescent="0.3">
      <c r="A8" s="213"/>
      <c r="B8" s="219"/>
      <c r="C8" s="219"/>
      <c r="D8" s="219"/>
      <c r="E8" s="219"/>
      <c r="F8" s="219"/>
      <c r="G8" s="25" t="s">
        <v>8</v>
      </c>
      <c r="H8" s="26">
        <f>SUM(I8:N8)</f>
        <v>0</v>
      </c>
      <c r="I8" s="26">
        <v>0</v>
      </c>
      <c r="J8" s="26">
        <v>0</v>
      </c>
      <c r="K8" s="26">
        <v>0</v>
      </c>
      <c r="L8" s="26">
        <v>0</v>
      </c>
      <c r="M8" s="26">
        <v>0</v>
      </c>
      <c r="N8" s="26">
        <v>0</v>
      </c>
      <c r="O8" s="219"/>
      <c r="P8" s="263"/>
    </row>
    <row r="9" spans="1:16" ht="24.75" thickBot="1" x14ac:dyDescent="0.3">
      <c r="A9" s="214"/>
      <c r="B9" s="220"/>
      <c r="C9" s="220"/>
      <c r="D9" s="220"/>
      <c r="E9" s="220"/>
      <c r="F9" s="220"/>
      <c r="G9" s="25" t="s">
        <v>9</v>
      </c>
      <c r="H9" s="26">
        <f>SUM(I9:N9)</f>
        <v>0</v>
      </c>
      <c r="I9" s="26">
        <v>0</v>
      </c>
      <c r="J9" s="26">
        <v>0</v>
      </c>
      <c r="K9" s="26">
        <v>0</v>
      </c>
      <c r="L9" s="26">
        <v>0</v>
      </c>
      <c r="M9" s="26">
        <v>0</v>
      </c>
      <c r="N9" s="26">
        <v>0</v>
      </c>
      <c r="O9" s="220"/>
      <c r="P9" s="264"/>
    </row>
    <row r="10" spans="1:16" ht="36.75" thickBot="1" x14ac:dyDescent="0.3">
      <c r="A10" s="450" t="s">
        <v>90</v>
      </c>
      <c r="B10" s="450"/>
      <c r="C10" s="450"/>
      <c r="D10" s="450"/>
      <c r="E10" s="450"/>
      <c r="F10" s="451"/>
      <c r="G10" s="25" t="s">
        <v>4</v>
      </c>
      <c r="H10" s="56">
        <f>SUM(H11:H14)</f>
        <v>11.2</v>
      </c>
      <c r="I10" s="56">
        <f t="shared" ref="I10:N10" si="1">SUM(I11:I14)</f>
        <v>0</v>
      </c>
      <c r="J10" s="56">
        <f t="shared" si="1"/>
        <v>0</v>
      </c>
      <c r="K10" s="56">
        <f t="shared" si="1"/>
        <v>0</v>
      </c>
      <c r="L10" s="56">
        <f t="shared" si="1"/>
        <v>11.2</v>
      </c>
      <c r="M10" s="56">
        <f t="shared" si="1"/>
        <v>0</v>
      </c>
      <c r="N10" s="56">
        <f t="shared" si="1"/>
        <v>0</v>
      </c>
      <c r="O10" s="218" t="s">
        <v>107</v>
      </c>
      <c r="P10" s="262"/>
    </row>
    <row r="11" spans="1:16" ht="15.75" thickBot="1" x14ac:dyDescent="0.3">
      <c r="A11" s="452"/>
      <c r="B11" s="452"/>
      <c r="C11" s="452"/>
      <c r="D11" s="452"/>
      <c r="E11" s="452"/>
      <c r="F11" s="453"/>
      <c r="G11" s="25" t="s">
        <v>6</v>
      </c>
      <c r="H11" s="56">
        <f>SUM(I11:N11)</f>
        <v>0</v>
      </c>
      <c r="I11" s="56">
        <f t="shared" ref="I11:N11" si="2">I6</f>
        <v>0</v>
      </c>
      <c r="J11" s="56">
        <f t="shared" si="2"/>
        <v>0</v>
      </c>
      <c r="K11" s="56">
        <f t="shared" si="2"/>
        <v>0</v>
      </c>
      <c r="L11" s="56">
        <f t="shared" si="2"/>
        <v>0</v>
      </c>
      <c r="M11" s="56">
        <f t="shared" si="2"/>
        <v>0</v>
      </c>
      <c r="N11" s="56">
        <f t="shared" si="2"/>
        <v>0</v>
      </c>
      <c r="O11" s="219"/>
      <c r="P11" s="263"/>
    </row>
    <row r="12" spans="1:16" ht="36.75" thickBot="1" x14ac:dyDescent="0.3">
      <c r="A12" s="452"/>
      <c r="B12" s="452"/>
      <c r="C12" s="452"/>
      <c r="D12" s="452"/>
      <c r="E12" s="452"/>
      <c r="F12" s="453"/>
      <c r="G12" s="25" t="s">
        <v>7</v>
      </c>
      <c r="H12" s="56">
        <f>SUM(I12:N12)</f>
        <v>11.2</v>
      </c>
      <c r="I12" s="56">
        <f t="shared" ref="I12:N14" si="3">I7</f>
        <v>0</v>
      </c>
      <c r="J12" s="56">
        <f t="shared" si="3"/>
        <v>0</v>
      </c>
      <c r="K12" s="56">
        <f t="shared" si="3"/>
        <v>0</v>
      </c>
      <c r="L12" s="56">
        <f t="shared" si="3"/>
        <v>11.2</v>
      </c>
      <c r="M12" s="56">
        <f t="shared" si="3"/>
        <v>0</v>
      </c>
      <c r="N12" s="56">
        <f t="shared" si="3"/>
        <v>0</v>
      </c>
      <c r="O12" s="219"/>
      <c r="P12" s="263"/>
    </row>
    <row r="13" spans="1:16" ht="15.75" thickBot="1" x14ac:dyDescent="0.3">
      <c r="A13" s="452"/>
      <c r="B13" s="452"/>
      <c r="C13" s="452"/>
      <c r="D13" s="452"/>
      <c r="E13" s="452"/>
      <c r="F13" s="453"/>
      <c r="G13" s="25" t="s">
        <v>8</v>
      </c>
      <c r="H13" s="56">
        <f>SUM(I13:N13)</f>
        <v>0</v>
      </c>
      <c r="I13" s="56">
        <f t="shared" si="3"/>
        <v>0</v>
      </c>
      <c r="J13" s="56">
        <f t="shared" si="3"/>
        <v>0</v>
      </c>
      <c r="K13" s="56">
        <f t="shared" si="3"/>
        <v>0</v>
      </c>
      <c r="L13" s="56">
        <f t="shared" si="3"/>
        <v>0</v>
      </c>
      <c r="M13" s="56">
        <f t="shared" si="3"/>
        <v>0</v>
      </c>
      <c r="N13" s="56">
        <f t="shared" si="3"/>
        <v>0</v>
      </c>
      <c r="O13" s="219"/>
      <c r="P13" s="263"/>
    </row>
    <row r="14" spans="1:16" ht="24.75" thickBot="1" x14ac:dyDescent="0.3">
      <c r="A14" s="454"/>
      <c r="B14" s="454"/>
      <c r="C14" s="454"/>
      <c r="D14" s="454"/>
      <c r="E14" s="454"/>
      <c r="F14" s="455"/>
      <c r="G14" s="25" t="s">
        <v>9</v>
      </c>
      <c r="H14" s="56">
        <f>SUM(I14:N14)</f>
        <v>0</v>
      </c>
      <c r="I14" s="56">
        <f t="shared" si="3"/>
        <v>0</v>
      </c>
      <c r="J14" s="56">
        <f t="shared" si="3"/>
        <v>0</v>
      </c>
      <c r="K14" s="56">
        <f t="shared" si="3"/>
        <v>0</v>
      </c>
      <c r="L14" s="56">
        <f t="shared" si="3"/>
        <v>0</v>
      </c>
      <c r="M14" s="56">
        <f t="shared" si="3"/>
        <v>0</v>
      </c>
      <c r="N14" s="56">
        <f t="shared" si="3"/>
        <v>0</v>
      </c>
      <c r="O14" s="220"/>
      <c r="P14" s="264"/>
    </row>
    <row r="15" spans="1:16" ht="15.75" thickBot="1" x14ac:dyDescent="0.3">
      <c r="A15" s="251" t="s">
        <v>108</v>
      </c>
      <c r="B15" s="251"/>
      <c r="C15" s="251"/>
      <c r="D15" s="251"/>
      <c r="E15" s="251"/>
      <c r="F15" s="251"/>
      <c r="G15" s="251"/>
      <c r="H15" s="251"/>
      <c r="I15" s="251"/>
      <c r="J15" s="251"/>
      <c r="K15" s="251"/>
      <c r="L15" s="251"/>
      <c r="M15" s="251"/>
      <c r="N15" s="251"/>
      <c r="O15" s="251"/>
      <c r="P15" s="251"/>
    </row>
    <row r="16" spans="1:16" ht="36.75" thickBot="1" x14ac:dyDescent="0.3">
      <c r="A16" s="212" t="s">
        <v>3634</v>
      </c>
      <c r="B16" s="218"/>
      <c r="C16" s="218" t="s">
        <v>108</v>
      </c>
      <c r="D16" s="218">
        <v>2028</v>
      </c>
      <c r="E16" s="218"/>
      <c r="F16" s="218" t="s">
        <v>94</v>
      </c>
      <c r="G16" s="25" t="s">
        <v>4</v>
      </c>
      <c r="H16" s="26">
        <f>SUM(H17:H20)</f>
        <v>11.2</v>
      </c>
      <c r="I16" s="26">
        <f t="shared" ref="I16:N16" si="4">SUM(I17:I20)</f>
        <v>0</v>
      </c>
      <c r="J16" s="26">
        <f t="shared" si="4"/>
        <v>0</v>
      </c>
      <c r="K16" s="26">
        <f t="shared" si="4"/>
        <v>0</v>
      </c>
      <c r="L16" s="26">
        <f t="shared" si="4"/>
        <v>11.2</v>
      </c>
      <c r="M16" s="26">
        <f t="shared" si="4"/>
        <v>0</v>
      </c>
      <c r="N16" s="26">
        <f t="shared" si="4"/>
        <v>0</v>
      </c>
      <c r="O16" s="218"/>
      <c r="P16" s="262"/>
    </row>
    <row r="17" spans="1:16" ht="15.75" thickBot="1" x14ac:dyDescent="0.3">
      <c r="A17" s="213"/>
      <c r="B17" s="219"/>
      <c r="C17" s="219"/>
      <c r="D17" s="219"/>
      <c r="E17" s="219"/>
      <c r="F17" s="219"/>
      <c r="G17" s="25" t="s">
        <v>6</v>
      </c>
      <c r="H17" s="26">
        <f>SUM(I17:N17)</f>
        <v>0</v>
      </c>
      <c r="I17" s="26">
        <v>0</v>
      </c>
      <c r="J17" s="26">
        <v>0</v>
      </c>
      <c r="K17" s="26">
        <v>0</v>
      </c>
      <c r="L17" s="26">
        <v>0</v>
      </c>
      <c r="M17" s="26">
        <v>0</v>
      </c>
      <c r="N17" s="26">
        <v>0</v>
      </c>
      <c r="O17" s="219"/>
      <c r="P17" s="263"/>
    </row>
    <row r="18" spans="1:16" ht="36.75" thickBot="1" x14ac:dyDescent="0.3">
      <c r="A18" s="213"/>
      <c r="B18" s="219"/>
      <c r="C18" s="219"/>
      <c r="D18" s="219"/>
      <c r="E18" s="219"/>
      <c r="F18" s="219"/>
      <c r="G18" s="25" t="s">
        <v>7</v>
      </c>
      <c r="H18" s="26">
        <f>SUM(I18:N18)</f>
        <v>11.2</v>
      </c>
      <c r="I18" s="26">
        <v>0</v>
      </c>
      <c r="J18" s="26">
        <v>0</v>
      </c>
      <c r="K18" s="26">
        <v>0</v>
      </c>
      <c r="L18" s="26">
        <v>11.2</v>
      </c>
      <c r="M18" s="26">
        <v>0</v>
      </c>
      <c r="N18" s="26">
        <v>0</v>
      </c>
      <c r="O18" s="219"/>
      <c r="P18" s="263"/>
    </row>
    <row r="19" spans="1:16" ht="15.75" thickBot="1" x14ac:dyDescent="0.3">
      <c r="A19" s="213"/>
      <c r="B19" s="219"/>
      <c r="C19" s="219"/>
      <c r="D19" s="219"/>
      <c r="E19" s="219"/>
      <c r="F19" s="219"/>
      <c r="G19" s="25" t="s">
        <v>8</v>
      </c>
      <c r="H19" s="26">
        <f>SUM(I19:N19)</f>
        <v>0</v>
      </c>
      <c r="I19" s="26">
        <v>0</v>
      </c>
      <c r="J19" s="26">
        <v>0</v>
      </c>
      <c r="K19" s="26">
        <v>0</v>
      </c>
      <c r="L19" s="26">
        <v>0</v>
      </c>
      <c r="M19" s="26">
        <v>0</v>
      </c>
      <c r="N19" s="26">
        <v>0</v>
      </c>
      <c r="O19" s="219"/>
      <c r="P19" s="263"/>
    </row>
    <row r="20" spans="1:16" ht="24.75" thickBot="1" x14ac:dyDescent="0.3">
      <c r="A20" s="214"/>
      <c r="B20" s="220"/>
      <c r="C20" s="220"/>
      <c r="D20" s="220"/>
      <c r="E20" s="220"/>
      <c r="F20" s="220"/>
      <c r="G20" s="25" t="s">
        <v>9</v>
      </c>
      <c r="H20" s="26">
        <f>SUM(I20:N20)</f>
        <v>0</v>
      </c>
      <c r="I20" s="26">
        <v>0</v>
      </c>
      <c r="J20" s="26">
        <v>0</v>
      </c>
      <c r="K20" s="26">
        <v>0</v>
      </c>
      <c r="L20" s="26">
        <v>0</v>
      </c>
      <c r="M20" s="26">
        <v>0</v>
      </c>
      <c r="N20" s="26">
        <v>0</v>
      </c>
      <c r="O20" s="220"/>
      <c r="P20" s="264"/>
    </row>
    <row r="21" spans="1:16" ht="36.75" thickBot="1" x14ac:dyDescent="0.3">
      <c r="A21" s="212" t="s">
        <v>3635</v>
      </c>
      <c r="B21" s="218"/>
      <c r="C21" s="218" t="s">
        <v>108</v>
      </c>
      <c r="D21" s="218">
        <v>2029</v>
      </c>
      <c r="E21" s="218"/>
      <c r="F21" s="218" t="s">
        <v>94</v>
      </c>
      <c r="G21" s="25" t="s">
        <v>4</v>
      </c>
      <c r="H21" s="26">
        <f>SUM(H22:H25)</f>
        <v>5.5</v>
      </c>
      <c r="I21" s="26">
        <f t="shared" ref="I21:N21" si="5">SUM(I22:I25)</f>
        <v>0</v>
      </c>
      <c r="J21" s="26">
        <f t="shared" si="5"/>
        <v>0</v>
      </c>
      <c r="K21" s="26">
        <f t="shared" si="5"/>
        <v>0</v>
      </c>
      <c r="L21" s="26">
        <f t="shared" si="5"/>
        <v>0</v>
      </c>
      <c r="M21" s="26">
        <f t="shared" si="5"/>
        <v>5.5</v>
      </c>
      <c r="N21" s="26">
        <f t="shared" si="5"/>
        <v>0</v>
      </c>
      <c r="O21" s="218"/>
      <c r="P21" s="262"/>
    </row>
    <row r="22" spans="1:16" ht="15.75" thickBot="1" x14ac:dyDescent="0.3">
      <c r="A22" s="213"/>
      <c r="B22" s="219"/>
      <c r="C22" s="219"/>
      <c r="D22" s="219"/>
      <c r="E22" s="219"/>
      <c r="F22" s="219"/>
      <c r="G22" s="25" t="s">
        <v>6</v>
      </c>
      <c r="H22" s="26">
        <f>SUM(I22:N22)</f>
        <v>0</v>
      </c>
      <c r="I22" s="26">
        <v>0</v>
      </c>
      <c r="J22" s="26">
        <v>0</v>
      </c>
      <c r="K22" s="26">
        <v>0</v>
      </c>
      <c r="L22" s="26">
        <v>0</v>
      </c>
      <c r="M22" s="26">
        <v>0</v>
      </c>
      <c r="N22" s="26">
        <v>0</v>
      </c>
      <c r="O22" s="219"/>
      <c r="P22" s="263"/>
    </row>
    <row r="23" spans="1:16" ht="36.75" thickBot="1" x14ac:dyDescent="0.3">
      <c r="A23" s="213"/>
      <c r="B23" s="219"/>
      <c r="C23" s="219"/>
      <c r="D23" s="219"/>
      <c r="E23" s="219"/>
      <c r="F23" s="219"/>
      <c r="G23" s="25" t="s">
        <v>7</v>
      </c>
      <c r="H23" s="26">
        <f>SUM(I23:N23)</f>
        <v>5.5</v>
      </c>
      <c r="I23" s="26">
        <v>0</v>
      </c>
      <c r="J23" s="26">
        <v>0</v>
      </c>
      <c r="K23" s="26">
        <v>0</v>
      </c>
      <c r="L23" s="26">
        <v>0</v>
      </c>
      <c r="M23" s="26">
        <v>5.5</v>
      </c>
      <c r="N23" s="26">
        <v>0</v>
      </c>
      <c r="O23" s="219"/>
      <c r="P23" s="263"/>
    </row>
    <row r="24" spans="1:16" ht="15.75" thickBot="1" x14ac:dyDescent="0.3">
      <c r="A24" s="213"/>
      <c r="B24" s="219"/>
      <c r="C24" s="219"/>
      <c r="D24" s="219"/>
      <c r="E24" s="219"/>
      <c r="F24" s="219"/>
      <c r="G24" s="25" t="s">
        <v>8</v>
      </c>
      <c r="H24" s="26">
        <f>SUM(I24:N24)</f>
        <v>0</v>
      </c>
      <c r="I24" s="26">
        <v>0</v>
      </c>
      <c r="J24" s="26">
        <v>0</v>
      </c>
      <c r="K24" s="26">
        <v>0</v>
      </c>
      <c r="L24" s="26">
        <v>0</v>
      </c>
      <c r="M24" s="26">
        <v>0</v>
      </c>
      <c r="N24" s="26">
        <v>0</v>
      </c>
      <c r="O24" s="219"/>
      <c r="P24" s="263"/>
    </row>
    <row r="25" spans="1:16" ht="24.75" thickBot="1" x14ac:dyDescent="0.3">
      <c r="A25" s="214"/>
      <c r="B25" s="220"/>
      <c r="C25" s="220"/>
      <c r="D25" s="220"/>
      <c r="E25" s="220"/>
      <c r="F25" s="220"/>
      <c r="G25" s="25" t="s">
        <v>9</v>
      </c>
      <c r="H25" s="26">
        <f>SUM(I25:N25)</f>
        <v>0</v>
      </c>
      <c r="I25" s="26">
        <v>0</v>
      </c>
      <c r="J25" s="26">
        <v>0</v>
      </c>
      <c r="K25" s="26">
        <v>0</v>
      </c>
      <c r="L25" s="26">
        <v>0</v>
      </c>
      <c r="M25" s="26">
        <v>0</v>
      </c>
      <c r="N25" s="26">
        <v>0</v>
      </c>
      <c r="O25" s="220"/>
      <c r="P25" s="264"/>
    </row>
    <row r="26" spans="1:16" ht="36.75" thickBot="1" x14ac:dyDescent="0.3">
      <c r="A26" s="450" t="s">
        <v>125</v>
      </c>
      <c r="B26" s="450"/>
      <c r="C26" s="450"/>
      <c r="D26" s="450"/>
      <c r="E26" s="450"/>
      <c r="F26" s="451"/>
      <c r="G26" s="55" t="s">
        <v>4</v>
      </c>
      <c r="H26" s="56">
        <f>SUM(H27:H30)</f>
        <v>16.7</v>
      </c>
      <c r="I26" s="56">
        <f t="shared" ref="I26:N26" si="6">SUM(I27:I30)</f>
        <v>0</v>
      </c>
      <c r="J26" s="56">
        <f t="shared" si="6"/>
        <v>0</v>
      </c>
      <c r="K26" s="56">
        <f t="shared" si="6"/>
        <v>0</v>
      </c>
      <c r="L26" s="56">
        <f t="shared" si="6"/>
        <v>11.2</v>
      </c>
      <c r="M26" s="56">
        <f t="shared" si="6"/>
        <v>5.5</v>
      </c>
      <c r="N26" s="56">
        <f t="shared" si="6"/>
        <v>0</v>
      </c>
      <c r="O26" s="458">
        <v>13550</v>
      </c>
      <c r="P26" s="371"/>
    </row>
    <row r="27" spans="1:16" ht="24.75" thickBot="1" x14ac:dyDescent="0.3">
      <c r="A27" s="452"/>
      <c r="B27" s="452"/>
      <c r="C27" s="452"/>
      <c r="D27" s="452"/>
      <c r="E27" s="452"/>
      <c r="F27" s="453"/>
      <c r="G27" s="55" t="s">
        <v>6</v>
      </c>
      <c r="H27" s="56">
        <f>SUM(I27:N27)</f>
        <v>0</v>
      </c>
      <c r="I27" s="56">
        <f t="shared" ref="I27:N27" si="7">I22+I17</f>
        <v>0</v>
      </c>
      <c r="J27" s="56">
        <f t="shared" si="7"/>
        <v>0</v>
      </c>
      <c r="K27" s="56">
        <f t="shared" si="7"/>
        <v>0</v>
      </c>
      <c r="L27" s="56">
        <f t="shared" si="7"/>
        <v>0</v>
      </c>
      <c r="M27" s="56">
        <f t="shared" si="7"/>
        <v>0</v>
      </c>
      <c r="N27" s="56">
        <f t="shared" si="7"/>
        <v>0</v>
      </c>
      <c r="O27" s="459"/>
      <c r="P27" s="372"/>
    </row>
    <row r="28" spans="1:16" ht="36.75" thickBot="1" x14ac:dyDescent="0.3">
      <c r="A28" s="452"/>
      <c r="B28" s="452"/>
      <c r="C28" s="452"/>
      <c r="D28" s="452"/>
      <c r="E28" s="452"/>
      <c r="F28" s="453"/>
      <c r="G28" s="55" t="s">
        <v>7</v>
      </c>
      <c r="H28" s="56">
        <f>SUM(I28:N28)</f>
        <v>16.7</v>
      </c>
      <c r="I28" s="56">
        <f t="shared" ref="I28:N30" si="8">I23+I18</f>
        <v>0</v>
      </c>
      <c r="J28" s="56">
        <f t="shared" si="8"/>
        <v>0</v>
      </c>
      <c r="K28" s="56">
        <f t="shared" si="8"/>
        <v>0</v>
      </c>
      <c r="L28" s="56">
        <f t="shared" si="8"/>
        <v>11.2</v>
      </c>
      <c r="M28" s="56">
        <f t="shared" si="8"/>
        <v>5.5</v>
      </c>
      <c r="N28" s="56">
        <f t="shared" si="8"/>
        <v>0</v>
      </c>
      <c r="O28" s="459"/>
      <c r="P28" s="372"/>
    </row>
    <row r="29" spans="1:16" ht="15.75" thickBot="1" x14ac:dyDescent="0.3">
      <c r="A29" s="452"/>
      <c r="B29" s="452"/>
      <c r="C29" s="452"/>
      <c r="D29" s="452"/>
      <c r="E29" s="452"/>
      <c r="F29" s="453"/>
      <c r="G29" s="55" t="s">
        <v>8</v>
      </c>
      <c r="H29" s="56">
        <f>SUM(I29:N29)</f>
        <v>0</v>
      </c>
      <c r="I29" s="56">
        <f t="shared" si="8"/>
        <v>0</v>
      </c>
      <c r="J29" s="56">
        <f t="shared" si="8"/>
        <v>0</v>
      </c>
      <c r="K29" s="56">
        <f t="shared" si="8"/>
        <v>0</v>
      </c>
      <c r="L29" s="56">
        <f t="shared" si="8"/>
        <v>0</v>
      </c>
      <c r="M29" s="56">
        <f t="shared" si="8"/>
        <v>0</v>
      </c>
      <c r="N29" s="56">
        <f t="shared" si="8"/>
        <v>0</v>
      </c>
      <c r="O29" s="459"/>
      <c r="P29" s="372"/>
    </row>
    <row r="30" spans="1:16" ht="24.75" thickBot="1" x14ac:dyDescent="0.3">
      <c r="A30" s="454"/>
      <c r="B30" s="454"/>
      <c r="C30" s="454"/>
      <c r="D30" s="454"/>
      <c r="E30" s="454"/>
      <c r="F30" s="455"/>
      <c r="G30" s="55" t="s">
        <v>9</v>
      </c>
      <c r="H30" s="56">
        <f>SUM(I30:N30)</f>
        <v>0</v>
      </c>
      <c r="I30" s="56">
        <f t="shared" si="8"/>
        <v>0</v>
      </c>
      <c r="J30" s="56">
        <f t="shared" si="8"/>
        <v>0</v>
      </c>
      <c r="K30" s="56">
        <f t="shared" si="8"/>
        <v>0</v>
      </c>
      <c r="L30" s="56">
        <f t="shared" si="8"/>
        <v>0</v>
      </c>
      <c r="M30" s="56">
        <f t="shared" si="8"/>
        <v>0</v>
      </c>
      <c r="N30" s="56">
        <f t="shared" si="8"/>
        <v>0</v>
      </c>
      <c r="O30" s="460"/>
      <c r="P30" s="373"/>
    </row>
    <row r="31" spans="1:16" ht="15.75" thickBot="1" x14ac:dyDescent="0.3">
      <c r="A31" s="251" t="s">
        <v>294</v>
      </c>
      <c r="B31" s="251"/>
      <c r="C31" s="251"/>
      <c r="D31" s="251"/>
      <c r="E31" s="251"/>
      <c r="F31" s="251"/>
      <c r="G31" s="251"/>
      <c r="H31" s="251"/>
      <c r="I31" s="251"/>
      <c r="J31" s="251"/>
      <c r="K31" s="251"/>
      <c r="L31" s="251"/>
      <c r="M31" s="251"/>
      <c r="N31" s="251"/>
      <c r="O31" s="251"/>
      <c r="P31" s="252"/>
    </row>
    <row r="32" spans="1:16" ht="36.75" thickBot="1" x14ac:dyDescent="0.3">
      <c r="A32" s="212" t="s">
        <v>3636</v>
      </c>
      <c r="B32" s="218" t="s">
        <v>294</v>
      </c>
      <c r="C32" s="218" t="s">
        <v>3637</v>
      </c>
      <c r="D32" s="218">
        <v>2028</v>
      </c>
      <c r="E32" s="218"/>
      <c r="F32" s="218" t="s">
        <v>94</v>
      </c>
      <c r="G32" s="25" t="s">
        <v>4</v>
      </c>
      <c r="H32" s="26">
        <f>SUM(H33:H36)</f>
        <v>10.3</v>
      </c>
      <c r="I32" s="26">
        <f t="shared" ref="I32:N32" si="9">SUM(I33:I36)</f>
        <v>0</v>
      </c>
      <c r="J32" s="26">
        <f t="shared" si="9"/>
        <v>0</v>
      </c>
      <c r="K32" s="26">
        <f t="shared" si="9"/>
        <v>0</v>
      </c>
      <c r="L32" s="26">
        <f t="shared" si="9"/>
        <v>10.3</v>
      </c>
      <c r="M32" s="26">
        <f t="shared" si="9"/>
        <v>0</v>
      </c>
      <c r="N32" s="26">
        <f t="shared" si="9"/>
        <v>0</v>
      </c>
      <c r="O32" s="218"/>
      <c r="P32" s="262"/>
    </row>
    <row r="33" spans="1:16" ht="15.75" thickBot="1" x14ac:dyDescent="0.3">
      <c r="A33" s="213"/>
      <c r="B33" s="219"/>
      <c r="C33" s="219"/>
      <c r="D33" s="219"/>
      <c r="E33" s="219"/>
      <c r="F33" s="219"/>
      <c r="G33" s="25" t="s">
        <v>6</v>
      </c>
      <c r="H33" s="26">
        <f>SUM(I33:N33)</f>
        <v>0</v>
      </c>
      <c r="I33" s="26">
        <v>0</v>
      </c>
      <c r="J33" s="26">
        <v>0</v>
      </c>
      <c r="K33" s="26">
        <v>0</v>
      </c>
      <c r="L33" s="26">
        <v>0</v>
      </c>
      <c r="M33" s="26">
        <v>0</v>
      </c>
      <c r="N33" s="26">
        <v>0</v>
      </c>
      <c r="O33" s="219"/>
      <c r="P33" s="263"/>
    </row>
    <row r="34" spans="1:16" ht="36.75" thickBot="1" x14ac:dyDescent="0.3">
      <c r="A34" s="213"/>
      <c r="B34" s="219"/>
      <c r="C34" s="219"/>
      <c r="D34" s="219"/>
      <c r="E34" s="219"/>
      <c r="F34" s="219"/>
      <c r="G34" s="25" t="s">
        <v>7</v>
      </c>
      <c r="H34" s="26">
        <f>SUM(I34:N34)</f>
        <v>10.3</v>
      </c>
      <c r="I34" s="26">
        <v>0</v>
      </c>
      <c r="J34" s="26">
        <v>0</v>
      </c>
      <c r="K34" s="26">
        <v>0</v>
      </c>
      <c r="L34" s="26">
        <v>10.3</v>
      </c>
      <c r="M34" s="26">
        <v>0</v>
      </c>
      <c r="N34" s="26">
        <v>0</v>
      </c>
      <c r="O34" s="219"/>
      <c r="P34" s="263"/>
    </row>
    <row r="35" spans="1:16" ht="15.75" thickBot="1" x14ac:dyDescent="0.3">
      <c r="A35" s="213"/>
      <c r="B35" s="219"/>
      <c r="C35" s="219"/>
      <c r="D35" s="219"/>
      <c r="E35" s="219"/>
      <c r="F35" s="219"/>
      <c r="G35" s="25" t="s">
        <v>8</v>
      </c>
      <c r="H35" s="26">
        <f>SUM(I35:N35)</f>
        <v>0</v>
      </c>
      <c r="I35" s="26">
        <v>0</v>
      </c>
      <c r="J35" s="26">
        <v>0</v>
      </c>
      <c r="K35" s="26">
        <v>0</v>
      </c>
      <c r="L35" s="26">
        <v>0</v>
      </c>
      <c r="M35" s="26">
        <v>0</v>
      </c>
      <c r="N35" s="26">
        <v>0</v>
      </c>
      <c r="O35" s="219"/>
      <c r="P35" s="263"/>
    </row>
    <row r="36" spans="1:16" ht="24.75" thickBot="1" x14ac:dyDescent="0.3">
      <c r="A36" s="214"/>
      <c r="B36" s="220"/>
      <c r="C36" s="220"/>
      <c r="D36" s="220"/>
      <c r="E36" s="220"/>
      <c r="F36" s="220"/>
      <c r="G36" s="25" t="s">
        <v>9</v>
      </c>
      <c r="H36" s="26">
        <f>SUM(I36:N36)</f>
        <v>0</v>
      </c>
      <c r="I36" s="26">
        <v>0</v>
      </c>
      <c r="J36" s="26">
        <v>0</v>
      </c>
      <c r="K36" s="26">
        <v>0</v>
      </c>
      <c r="L36" s="26">
        <v>0</v>
      </c>
      <c r="M36" s="26">
        <v>0</v>
      </c>
      <c r="N36" s="26">
        <v>0</v>
      </c>
      <c r="O36" s="220"/>
      <c r="P36" s="264"/>
    </row>
    <row r="37" spans="1:16" ht="36" x14ac:dyDescent="0.25">
      <c r="A37" s="305" t="s">
        <v>4487</v>
      </c>
      <c r="B37" s="205" t="s">
        <v>4474</v>
      </c>
      <c r="C37" s="305" t="s">
        <v>4488</v>
      </c>
      <c r="D37" s="205">
        <v>2026</v>
      </c>
      <c r="E37" s="205" t="s">
        <v>4489</v>
      </c>
      <c r="F37" s="205" t="s">
        <v>4477</v>
      </c>
      <c r="G37" s="31" t="s">
        <v>4</v>
      </c>
      <c r="H37" s="32">
        <f>SUM(H38:H41)</f>
        <v>4</v>
      </c>
      <c r="I37" s="32">
        <f t="shared" ref="I37:N37" si="10">SUM(I38:I41)</f>
        <v>0</v>
      </c>
      <c r="J37" s="32">
        <f t="shared" si="10"/>
        <v>4</v>
      </c>
      <c r="K37" s="32">
        <f t="shared" si="10"/>
        <v>0</v>
      </c>
      <c r="L37" s="32">
        <f t="shared" si="10"/>
        <v>0</v>
      </c>
      <c r="M37" s="32">
        <f t="shared" si="10"/>
        <v>0</v>
      </c>
      <c r="N37" s="32">
        <f t="shared" si="10"/>
        <v>0</v>
      </c>
      <c r="O37" s="435">
        <v>627</v>
      </c>
      <c r="P37" s="205" t="s">
        <v>4490</v>
      </c>
    </row>
    <row r="38" spans="1:16" x14ac:dyDescent="0.25">
      <c r="A38" s="306"/>
      <c r="B38" s="206"/>
      <c r="C38" s="306"/>
      <c r="D38" s="206"/>
      <c r="E38" s="206"/>
      <c r="F38" s="206"/>
      <c r="G38" s="31" t="s">
        <v>6</v>
      </c>
      <c r="H38" s="32">
        <f>SUM(I38:N38)</f>
        <v>0</v>
      </c>
      <c r="I38" s="32">
        <v>0</v>
      </c>
      <c r="J38" s="32">
        <v>0</v>
      </c>
      <c r="K38" s="32">
        <v>0</v>
      </c>
      <c r="L38" s="32">
        <v>0</v>
      </c>
      <c r="M38" s="32">
        <v>0</v>
      </c>
      <c r="N38" s="32">
        <v>0</v>
      </c>
      <c r="O38" s="436"/>
      <c r="P38" s="206"/>
    </row>
    <row r="39" spans="1:16" ht="36" x14ac:dyDescent="0.25">
      <c r="A39" s="306"/>
      <c r="B39" s="206"/>
      <c r="C39" s="306"/>
      <c r="D39" s="206"/>
      <c r="E39" s="206"/>
      <c r="F39" s="206"/>
      <c r="G39" s="31" t="s">
        <v>7</v>
      </c>
      <c r="H39" s="32">
        <f>SUM(I39:N39)</f>
        <v>4</v>
      </c>
      <c r="I39" s="32">
        <v>0</v>
      </c>
      <c r="J39" s="32">
        <v>4</v>
      </c>
      <c r="K39" s="32">
        <v>0</v>
      </c>
      <c r="L39" s="32">
        <v>0</v>
      </c>
      <c r="M39" s="32">
        <v>0</v>
      </c>
      <c r="N39" s="32">
        <v>0</v>
      </c>
      <c r="O39" s="436"/>
      <c r="P39" s="206"/>
    </row>
    <row r="40" spans="1:16" x14ac:dyDescent="0.25">
      <c r="A40" s="306"/>
      <c r="B40" s="206"/>
      <c r="C40" s="306"/>
      <c r="D40" s="206"/>
      <c r="E40" s="206"/>
      <c r="F40" s="206"/>
      <c r="G40" s="31" t="s">
        <v>8</v>
      </c>
      <c r="H40" s="32">
        <f>SUM(I40:N40)</f>
        <v>0</v>
      </c>
      <c r="I40" s="32">
        <v>0</v>
      </c>
      <c r="J40" s="32">
        <v>0</v>
      </c>
      <c r="K40" s="32">
        <v>0</v>
      </c>
      <c r="L40" s="32">
        <v>0</v>
      </c>
      <c r="M40" s="32">
        <v>0</v>
      </c>
      <c r="N40" s="32">
        <v>0</v>
      </c>
      <c r="O40" s="436"/>
      <c r="P40" s="206"/>
    </row>
    <row r="41" spans="1:16" ht="24.75" thickBot="1" x14ac:dyDescent="0.3">
      <c r="A41" s="307"/>
      <c r="B41" s="206"/>
      <c r="C41" s="307"/>
      <c r="D41" s="207"/>
      <c r="E41" s="207"/>
      <c r="F41" s="206"/>
      <c r="G41" s="31" t="s">
        <v>9</v>
      </c>
      <c r="H41" s="32">
        <f>SUM(I41:N41)</f>
        <v>0</v>
      </c>
      <c r="I41" s="32">
        <v>0</v>
      </c>
      <c r="J41" s="32">
        <v>0</v>
      </c>
      <c r="K41" s="32">
        <v>0</v>
      </c>
      <c r="L41" s="32">
        <v>0</v>
      </c>
      <c r="M41" s="32">
        <v>0</v>
      </c>
      <c r="N41" s="32">
        <v>0</v>
      </c>
      <c r="O41" s="437"/>
      <c r="P41" s="207"/>
    </row>
    <row r="42" spans="1:16" ht="36.75" thickBot="1" x14ac:dyDescent="0.3">
      <c r="A42" s="450" t="s">
        <v>125</v>
      </c>
      <c r="B42" s="450"/>
      <c r="C42" s="450"/>
      <c r="D42" s="450"/>
      <c r="E42" s="450"/>
      <c r="F42" s="451"/>
      <c r="G42" s="25" t="s">
        <v>4</v>
      </c>
      <c r="H42" s="26">
        <f>SUM(H43:H46)</f>
        <v>14.3</v>
      </c>
      <c r="I42" s="26">
        <f t="shared" ref="I42:N42" si="11">SUM(I43:I46)</f>
        <v>0</v>
      </c>
      <c r="J42" s="26">
        <f t="shared" si="11"/>
        <v>4</v>
      </c>
      <c r="K42" s="26">
        <f t="shared" si="11"/>
        <v>0</v>
      </c>
      <c r="L42" s="26">
        <f t="shared" si="11"/>
        <v>10.3</v>
      </c>
      <c r="M42" s="26">
        <f t="shared" si="11"/>
        <v>0</v>
      </c>
      <c r="N42" s="26">
        <f t="shared" si="11"/>
        <v>0</v>
      </c>
      <c r="O42" s="218"/>
      <c r="P42" s="262"/>
    </row>
    <row r="43" spans="1:16" ht="15.75" thickBot="1" x14ac:dyDescent="0.3">
      <c r="A43" s="452"/>
      <c r="B43" s="452"/>
      <c r="C43" s="452"/>
      <c r="D43" s="452"/>
      <c r="E43" s="452"/>
      <c r="F43" s="453"/>
      <c r="G43" s="25" t="s">
        <v>6</v>
      </c>
      <c r="H43" s="26">
        <f>SUM(I43:N43)</f>
        <v>0</v>
      </c>
      <c r="I43" s="26">
        <f>I33+I38</f>
        <v>0</v>
      </c>
      <c r="J43" s="26">
        <f t="shared" ref="J43:N43" si="12">J33+J38</f>
        <v>0</v>
      </c>
      <c r="K43" s="26">
        <f t="shared" si="12"/>
        <v>0</v>
      </c>
      <c r="L43" s="26">
        <f t="shared" si="12"/>
        <v>0</v>
      </c>
      <c r="M43" s="26">
        <f t="shared" si="12"/>
        <v>0</v>
      </c>
      <c r="N43" s="26">
        <f t="shared" si="12"/>
        <v>0</v>
      </c>
      <c r="O43" s="219"/>
      <c r="P43" s="263"/>
    </row>
    <row r="44" spans="1:16" ht="36.75" thickBot="1" x14ac:dyDescent="0.3">
      <c r="A44" s="452"/>
      <c r="B44" s="452"/>
      <c r="C44" s="452"/>
      <c r="D44" s="452"/>
      <c r="E44" s="452"/>
      <c r="F44" s="453"/>
      <c r="G44" s="25" t="s">
        <v>7</v>
      </c>
      <c r="H44" s="26">
        <f>SUM(I44:N44)</f>
        <v>14.3</v>
      </c>
      <c r="I44" s="26">
        <f t="shared" ref="I44:N44" si="13">I34+I39</f>
        <v>0</v>
      </c>
      <c r="J44" s="26">
        <f t="shared" si="13"/>
        <v>4</v>
      </c>
      <c r="K44" s="26">
        <f t="shared" si="13"/>
        <v>0</v>
      </c>
      <c r="L44" s="26">
        <f t="shared" si="13"/>
        <v>10.3</v>
      </c>
      <c r="M44" s="26">
        <f t="shared" si="13"/>
        <v>0</v>
      </c>
      <c r="N44" s="26">
        <f t="shared" si="13"/>
        <v>0</v>
      </c>
      <c r="O44" s="219"/>
      <c r="P44" s="263"/>
    </row>
    <row r="45" spans="1:16" ht="15.75" thickBot="1" x14ac:dyDescent="0.3">
      <c r="A45" s="452"/>
      <c r="B45" s="452"/>
      <c r="C45" s="452"/>
      <c r="D45" s="452"/>
      <c r="E45" s="452"/>
      <c r="F45" s="453"/>
      <c r="G45" s="25" t="s">
        <v>8</v>
      </c>
      <c r="H45" s="26">
        <f>SUM(I45:N45)</f>
        <v>0</v>
      </c>
      <c r="I45" s="26">
        <f t="shared" ref="I45:N45" si="14">I35+I40</f>
        <v>0</v>
      </c>
      <c r="J45" s="26">
        <f t="shared" si="14"/>
        <v>0</v>
      </c>
      <c r="K45" s="26">
        <f t="shared" si="14"/>
        <v>0</v>
      </c>
      <c r="L45" s="26">
        <f t="shared" si="14"/>
        <v>0</v>
      </c>
      <c r="M45" s="26">
        <f t="shared" si="14"/>
        <v>0</v>
      </c>
      <c r="N45" s="26">
        <f t="shared" si="14"/>
        <v>0</v>
      </c>
      <c r="O45" s="219"/>
      <c r="P45" s="263"/>
    </row>
    <row r="46" spans="1:16" ht="24.75" thickBot="1" x14ac:dyDescent="0.3">
      <c r="A46" s="454"/>
      <c r="B46" s="454"/>
      <c r="C46" s="454"/>
      <c r="D46" s="454"/>
      <c r="E46" s="454"/>
      <c r="F46" s="455"/>
      <c r="G46" s="25" t="s">
        <v>9</v>
      </c>
      <c r="H46" s="26">
        <f>SUM(I46:N46)</f>
        <v>0</v>
      </c>
      <c r="I46" s="26">
        <f t="shared" ref="I46:N46" si="15">I36+I41</f>
        <v>0</v>
      </c>
      <c r="J46" s="26">
        <f t="shared" si="15"/>
        <v>0</v>
      </c>
      <c r="K46" s="26">
        <f t="shared" si="15"/>
        <v>0</v>
      </c>
      <c r="L46" s="26">
        <f t="shared" si="15"/>
        <v>0</v>
      </c>
      <c r="M46" s="26">
        <f t="shared" si="15"/>
        <v>0</v>
      </c>
      <c r="N46" s="26">
        <f t="shared" si="15"/>
        <v>0</v>
      </c>
      <c r="O46" s="220"/>
      <c r="P46" s="264"/>
    </row>
    <row r="47" spans="1:16" ht="15.75" thickBot="1" x14ac:dyDescent="0.3">
      <c r="A47" s="251" t="s">
        <v>356</v>
      </c>
      <c r="B47" s="251"/>
      <c r="C47" s="251"/>
      <c r="D47" s="251"/>
      <c r="E47" s="251"/>
      <c r="F47" s="251"/>
      <c r="G47" s="251"/>
      <c r="H47" s="251"/>
      <c r="I47" s="251"/>
      <c r="J47" s="251"/>
      <c r="K47" s="251"/>
      <c r="L47" s="251"/>
      <c r="M47" s="251"/>
      <c r="N47" s="251"/>
      <c r="O47" s="252"/>
      <c r="P47" s="138"/>
    </row>
    <row r="48" spans="1:16" ht="36.75" thickBot="1" x14ac:dyDescent="0.3">
      <c r="A48" s="212" t="s">
        <v>3638</v>
      </c>
      <c r="B48" s="218"/>
      <c r="C48" s="218" t="s">
        <v>356</v>
      </c>
      <c r="D48" s="218">
        <v>2029</v>
      </c>
      <c r="E48" s="218"/>
      <c r="F48" s="218" t="s">
        <v>94</v>
      </c>
      <c r="G48" s="25" t="s">
        <v>4</v>
      </c>
      <c r="H48" s="26">
        <f>SUM(H49:H52)</f>
        <v>10.8</v>
      </c>
      <c r="I48" s="26">
        <f t="shared" ref="I48:N48" si="16">SUM(I49:I52)</f>
        <v>0</v>
      </c>
      <c r="J48" s="26">
        <f t="shared" si="16"/>
        <v>0</v>
      </c>
      <c r="K48" s="26">
        <f t="shared" si="16"/>
        <v>0</v>
      </c>
      <c r="L48" s="26">
        <f t="shared" si="16"/>
        <v>0</v>
      </c>
      <c r="M48" s="26">
        <f t="shared" si="16"/>
        <v>10.8</v>
      </c>
      <c r="N48" s="26">
        <f t="shared" si="16"/>
        <v>0</v>
      </c>
      <c r="O48" s="218"/>
      <c r="P48" s="262"/>
    </row>
    <row r="49" spans="1:16" ht="15.75" thickBot="1" x14ac:dyDescent="0.3">
      <c r="A49" s="213"/>
      <c r="B49" s="219"/>
      <c r="C49" s="219"/>
      <c r="D49" s="219"/>
      <c r="E49" s="219"/>
      <c r="F49" s="219"/>
      <c r="G49" s="25" t="s">
        <v>6</v>
      </c>
      <c r="H49" s="26">
        <f>SUM(I49:N49)</f>
        <v>0</v>
      </c>
      <c r="I49" s="26">
        <v>0</v>
      </c>
      <c r="J49" s="26">
        <v>0</v>
      </c>
      <c r="K49" s="26">
        <v>0</v>
      </c>
      <c r="L49" s="26">
        <v>0</v>
      </c>
      <c r="M49" s="26">
        <v>0</v>
      </c>
      <c r="N49" s="26">
        <v>0</v>
      </c>
      <c r="O49" s="219"/>
      <c r="P49" s="263"/>
    </row>
    <row r="50" spans="1:16" ht="36.75" thickBot="1" x14ac:dyDescent="0.3">
      <c r="A50" s="213"/>
      <c r="B50" s="219"/>
      <c r="C50" s="219"/>
      <c r="D50" s="219"/>
      <c r="E50" s="219"/>
      <c r="F50" s="219"/>
      <c r="G50" s="25" t="s">
        <v>7</v>
      </c>
      <c r="H50" s="26">
        <f>SUM(I50:N50)</f>
        <v>10.8</v>
      </c>
      <c r="I50" s="26">
        <v>0</v>
      </c>
      <c r="J50" s="26">
        <v>0</v>
      </c>
      <c r="K50" s="26">
        <v>0</v>
      </c>
      <c r="L50" s="26">
        <v>0</v>
      </c>
      <c r="M50" s="26">
        <v>10.8</v>
      </c>
      <c r="N50" s="26">
        <v>0</v>
      </c>
      <c r="O50" s="219"/>
      <c r="P50" s="263"/>
    </row>
    <row r="51" spans="1:16" ht="15.75" thickBot="1" x14ac:dyDescent="0.3">
      <c r="A51" s="213"/>
      <c r="B51" s="219"/>
      <c r="C51" s="219"/>
      <c r="D51" s="219"/>
      <c r="E51" s="219"/>
      <c r="F51" s="219"/>
      <c r="G51" s="25" t="s">
        <v>8</v>
      </c>
      <c r="H51" s="26">
        <f>SUM(I51:N51)</f>
        <v>0</v>
      </c>
      <c r="I51" s="26">
        <v>0</v>
      </c>
      <c r="J51" s="26">
        <v>0</v>
      </c>
      <c r="K51" s="26">
        <v>0</v>
      </c>
      <c r="L51" s="26">
        <v>0</v>
      </c>
      <c r="M51" s="26">
        <v>0</v>
      </c>
      <c r="N51" s="26">
        <v>0</v>
      </c>
      <c r="O51" s="219"/>
      <c r="P51" s="263"/>
    </row>
    <row r="52" spans="1:16" ht="24.75" thickBot="1" x14ac:dyDescent="0.3">
      <c r="A52" s="214"/>
      <c r="B52" s="220"/>
      <c r="C52" s="220"/>
      <c r="D52" s="220"/>
      <c r="E52" s="220"/>
      <c r="F52" s="220"/>
      <c r="G52" s="25" t="s">
        <v>9</v>
      </c>
      <c r="H52" s="26">
        <f>SUM(I52:N52)</f>
        <v>0</v>
      </c>
      <c r="I52" s="26">
        <v>0</v>
      </c>
      <c r="J52" s="26">
        <v>0</v>
      </c>
      <c r="K52" s="26">
        <v>0</v>
      </c>
      <c r="L52" s="26">
        <v>0</v>
      </c>
      <c r="M52" s="26">
        <v>0</v>
      </c>
      <c r="N52" s="26">
        <v>0</v>
      </c>
      <c r="O52" s="220"/>
      <c r="P52" s="264"/>
    </row>
    <row r="53" spans="1:16" ht="48.75" customHeight="1" thickBot="1" x14ac:dyDescent="0.3">
      <c r="A53" s="212" t="s">
        <v>3639</v>
      </c>
      <c r="B53" s="218"/>
      <c r="C53" s="218" t="s">
        <v>356</v>
      </c>
      <c r="D53" s="218">
        <v>2029</v>
      </c>
      <c r="E53" s="218"/>
      <c r="F53" s="218" t="s">
        <v>94</v>
      </c>
      <c r="G53" s="25" t="s">
        <v>4</v>
      </c>
      <c r="H53" s="26">
        <f>SUM(H54:H57)</f>
        <v>5.5</v>
      </c>
      <c r="I53" s="26">
        <f t="shared" ref="I53:N53" si="17">SUM(I54:I57)</f>
        <v>0</v>
      </c>
      <c r="J53" s="26">
        <f t="shared" si="17"/>
        <v>0</v>
      </c>
      <c r="K53" s="26">
        <f t="shared" si="17"/>
        <v>0</v>
      </c>
      <c r="L53" s="26">
        <f t="shared" si="17"/>
        <v>0</v>
      </c>
      <c r="M53" s="26">
        <f t="shared" si="17"/>
        <v>5.5</v>
      </c>
      <c r="N53" s="26">
        <f t="shared" si="17"/>
        <v>0</v>
      </c>
      <c r="O53" s="218"/>
      <c r="P53" s="262"/>
    </row>
    <row r="54" spans="1:16" ht="15.75" thickBot="1" x14ac:dyDescent="0.3">
      <c r="A54" s="213"/>
      <c r="B54" s="219"/>
      <c r="C54" s="219"/>
      <c r="D54" s="219"/>
      <c r="E54" s="219"/>
      <c r="F54" s="219"/>
      <c r="G54" s="25" t="s">
        <v>6</v>
      </c>
      <c r="H54" s="26">
        <f>SUM(I54:N54)</f>
        <v>0</v>
      </c>
      <c r="I54" s="26">
        <v>0</v>
      </c>
      <c r="J54" s="26">
        <v>0</v>
      </c>
      <c r="K54" s="26">
        <v>0</v>
      </c>
      <c r="L54" s="26">
        <v>0</v>
      </c>
      <c r="M54" s="26">
        <v>0</v>
      </c>
      <c r="N54" s="26">
        <v>0</v>
      </c>
      <c r="O54" s="219"/>
      <c r="P54" s="263"/>
    </row>
    <row r="55" spans="1:16" ht="36.75" thickBot="1" x14ac:dyDescent="0.3">
      <c r="A55" s="213"/>
      <c r="B55" s="219"/>
      <c r="C55" s="219"/>
      <c r="D55" s="219"/>
      <c r="E55" s="219"/>
      <c r="F55" s="219"/>
      <c r="G55" s="25" t="s">
        <v>7</v>
      </c>
      <c r="H55" s="26">
        <f>SUM(I55:N55)</f>
        <v>5.5</v>
      </c>
      <c r="I55" s="26">
        <v>0</v>
      </c>
      <c r="J55" s="26">
        <v>0</v>
      </c>
      <c r="K55" s="26">
        <v>0</v>
      </c>
      <c r="L55" s="26">
        <v>0</v>
      </c>
      <c r="M55" s="26">
        <v>5.5</v>
      </c>
      <c r="N55" s="26">
        <v>0</v>
      </c>
      <c r="O55" s="219"/>
      <c r="P55" s="263"/>
    </row>
    <row r="56" spans="1:16" ht="15.75" thickBot="1" x14ac:dyDescent="0.3">
      <c r="A56" s="213"/>
      <c r="B56" s="219"/>
      <c r="C56" s="219"/>
      <c r="D56" s="219"/>
      <c r="E56" s="219"/>
      <c r="F56" s="219"/>
      <c r="G56" s="25" t="s">
        <v>8</v>
      </c>
      <c r="H56" s="26">
        <f>SUM(I56:N56)</f>
        <v>0</v>
      </c>
      <c r="I56" s="26">
        <v>0</v>
      </c>
      <c r="J56" s="26">
        <v>0</v>
      </c>
      <c r="K56" s="26">
        <v>0</v>
      </c>
      <c r="L56" s="26">
        <v>0</v>
      </c>
      <c r="M56" s="26">
        <v>0</v>
      </c>
      <c r="N56" s="26">
        <v>0</v>
      </c>
      <c r="O56" s="219"/>
      <c r="P56" s="263"/>
    </row>
    <row r="57" spans="1:16" ht="24.75" thickBot="1" x14ac:dyDescent="0.3">
      <c r="A57" s="214"/>
      <c r="B57" s="220"/>
      <c r="C57" s="220"/>
      <c r="D57" s="220"/>
      <c r="E57" s="220"/>
      <c r="F57" s="220"/>
      <c r="G57" s="25" t="s">
        <v>9</v>
      </c>
      <c r="H57" s="26">
        <f>SUM(I57:N57)</f>
        <v>0</v>
      </c>
      <c r="I57" s="26">
        <v>0</v>
      </c>
      <c r="J57" s="26">
        <v>0</v>
      </c>
      <c r="K57" s="26">
        <v>0</v>
      </c>
      <c r="L57" s="26">
        <v>0</v>
      </c>
      <c r="M57" s="26">
        <v>0</v>
      </c>
      <c r="N57" s="26">
        <v>0</v>
      </c>
      <c r="O57" s="220"/>
      <c r="P57" s="264"/>
    </row>
    <row r="58" spans="1:16" ht="60.75" customHeight="1" thickBot="1" x14ac:dyDescent="0.3">
      <c r="A58" s="407" t="s">
        <v>4204</v>
      </c>
      <c r="B58" s="218" t="s">
        <v>479</v>
      </c>
      <c r="C58" s="218" t="s">
        <v>356</v>
      </c>
      <c r="D58" s="218">
        <v>2025</v>
      </c>
      <c r="E58" s="218"/>
      <c r="F58" s="218" t="s">
        <v>222</v>
      </c>
      <c r="G58" s="25" t="s">
        <v>4</v>
      </c>
      <c r="H58" s="26">
        <f>SUM(H59:H62)</f>
        <v>4</v>
      </c>
      <c r="I58" s="26">
        <f t="shared" ref="I58:N58" si="18">SUM(I59:I62)</f>
        <v>4</v>
      </c>
      <c r="J58" s="26">
        <f t="shared" si="18"/>
        <v>0</v>
      </c>
      <c r="K58" s="26">
        <f t="shared" si="18"/>
        <v>0</v>
      </c>
      <c r="L58" s="26">
        <f t="shared" si="18"/>
        <v>0</v>
      </c>
      <c r="M58" s="26">
        <f t="shared" si="18"/>
        <v>0</v>
      </c>
      <c r="N58" s="26">
        <f t="shared" si="18"/>
        <v>0</v>
      </c>
      <c r="O58" s="218"/>
      <c r="P58" s="262"/>
    </row>
    <row r="59" spans="1:16" ht="15.75" thickBot="1" x14ac:dyDescent="0.3">
      <c r="A59" s="408"/>
      <c r="B59" s="219"/>
      <c r="C59" s="219"/>
      <c r="D59" s="219"/>
      <c r="E59" s="219"/>
      <c r="F59" s="219"/>
      <c r="G59" s="25" t="s">
        <v>6</v>
      </c>
      <c r="H59" s="26">
        <f>SUM(I59:N59)</f>
        <v>0</v>
      </c>
      <c r="I59" s="26">
        <v>0</v>
      </c>
      <c r="J59" s="26">
        <v>0</v>
      </c>
      <c r="K59" s="26">
        <v>0</v>
      </c>
      <c r="L59" s="26">
        <v>0</v>
      </c>
      <c r="M59" s="26">
        <v>0</v>
      </c>
      <c r="N59" s="26">
        <v>0</v>
      </c>
      <c r="O59" s="219"/>
      <c r="P59" s="263"/>
    </row>
    <row r="60" spans="1:16" ht="36.75" thickBot="1" x14ac:dyDescent="0.3">
      <c r="A60" s="408"/>
      <c r="B60" s="219"/>
      <c r="C60" s="219"/>
      <c r="D60" s="219"/>
      <c r="E60" s="219"/>
      <c r="F60" s="219"/>
      <c r="G60" s="25" t="s">
        <v>7</v>
      </c>
      <c r="H60" s="26">
        <f>SUM(I60:N60)</f>
        <v>4</v>
      </c>
      <c r="I60" s="26">
        <v>4</v>
      </c>
      <c r="J60" s="26">
        <v>0</v>
      </c>
      <c r="K60" s="26">
        <v>0</v>
      </c>
      <c r="L60" s="26">
        <v>0</v>
      </c>
      <c r="M60" s="26">
        <v>0</v>
      </c>
      <c r="N60" s="26">
        <v>0</v>
      </c>
      <c r="O60" s="219"/>
      <c r="P60" s="263"/>
    </row>
    <row r="61" spans="1:16" ht="15.75" thickBot="1" x14ac:dyDescent="0.3">
      <c r="A61" s="408"/>
      <c r="B61" s="219"/>
      <c r="C61" s="219"/>
      <c r="D61" s="219"/>
      <c r="E61" s="219"/>
      <c r="F61" s="219"/>
      <c r="G61" s="25" t="s">
        <v>8</v>
      </c>
      <c r="H61" s="26">
        <f>SUM(I61:N61)</f>
        <v>0</v>
      </c>
      <c r="I61" s="26">
        <v>0</v>
      </c>
      <c r="J61" s="26">
        <v>0</v>
      </c>
      <c r="K61" s="26">
        <v>0</v>
      </c>
      <c r="L61" s="26">
        <v>0</v>
      </c>
      <c r="M61" s="26">
        <v>0</v>
      </c>
      <c r="N61" s="26">
        <v>0</v>
      </c>
      <c r="O61" s="219"/>
      <c r="P61" s="263"/>
    </row>
    <row r="62" spans="1:16" ht="24.75" thickBot="1" x14ac:dyDescent="0.3">
      <c r="A62" s="409"/>
      <c r="B62" s="220"/>
      <c r="C62" s="220"/>
      <c r="D62" s="220"/>
      <c r="E62" s="220"/>
      <c r="F62" s="220"/>
      <c r="G62" s="25" t="s">
        <v>9</v>
      </c>
      <c r="H62" s="26">
        <f>SUM(I62:N62)</f>
        <v>0</v>
      </c>
      <c r="I62" s="26">
        <v>0</v>
      </c>
      <c r="J62" s="26">
        <v>0</v>
      </c>
      <c r="K62" s="26">
        <v>0</v>
      </c>
      <c r="L62" s="26">
        <v>0</v>
      </c>
      <c r="M62" s="26">
        <v>0</v>
      </c>
      <c r="N62" s="26">
        <v>0</v>
      </c>
      <c r="O62" s="220"/>
      <c r="P62" s="264"/>
    </row>
    <row r="63" spans="1:16" ht="36.75" thickBot="1" x14ac:dyDescent="0.3">
      <c r="A63" s="212" t="s">
        <v>3640</v>
      </c>
      <c r="B63" s="218" t="s">
        <v>3641</v>
      </c>
      <c r="C63" s="218" t="s">
        <v>356</v>
      </c>
      <c r="D63" s="218" t="s">
        <v>67</v>
      </c>
      <c r="E63" s="218" t="s">
        <v>4205</v>
      </c>
      <c r="F63" s="218" t="s">
        <v>4206</v>
      </c>
      <c r="G63" s="25" t="s">
        <v>4</v>
      </c>
      <c r="H63" s="26">
        <f>SUM(H64:H67)</f>
        <v>413</v>
      </c>
      <c r="I63" s="26">
        <f t="shared" ref="I63:N63" si="19">SUM(I64:I67)</f>
        <v>0</v>
      </c>
      <c r="J63" s="26">
        <f t="shared" si="19"/>
        <v>0</v>
      </c>
      <c r="K63" s="26">
        <f t="shared" si="19"/>
        <v>0</v>
      </c>
      <c r="L63" s="26">
        <f t="shared" si="19"/>
        <v>206.5</v>
      </c>
      <c r="M63" s="26">
        <f t="shared" si="19"/>
        <v>206.5</v>
      </c>
      <c r="N63" s="26">
        <f t="shared" si="19"/>
        <v>0</v>
      </c>
      <c r="O63" s="218"/>
      <c r="P63" s="262" t="s">
        <v>3642</v>
      </c>
    </row>
    <row r="64" spans="1:16" ht="15.75" thickBot="1" x14ac:dyDescent="0.3">
      <c r="A64" s="213"/>
      <c r="B64" s="219"/>
      <c r="C64" s="219"/>
      <c r="D64" s="219"/>
      <c r="E64" s="219"/>
      <c r="F64" s="219"/>
      <c r="G64" s="25" t="s">
        <v>6</v>
      </c>
      <c r="H64" s="26">
        <f>SUM(I64:N64)</f>
        <v>384</v>
      </c>
      <c r="I64" s="26">
        <v>0</v>
      </c>
      <c r="J64" s="26">
        <v>0</v>
      </c>
      <c r="K64" s="26">
        <v>0</v>
      </c>
      <c r="L64" s="26">
        <v>192</v>
      </c>
      <c r="M64" s="26">
        <v>192</v>
      </c>
      <c r="N64" s="26">
        <v>0</v>
      </c>
      <c r="O64" s="219"/>
      <c r="P64" s="263"/>
    </row>
    <row r="65" spans="1:16" ht="36.75" thickBot="1" x14ac:dyDescent="0.3">
      <c r="A65" s="213"/>
      <c r="B65" s="219"/>
      <c r="C65" s="219"/>
      <c r="D65" s="219"/>
      <c r="E65" s="219"/>
      <c r="F65" s="219"/>
      <c r="G65" s="25" t="s">
        <v>7</v>
      </c>
      <c r="H65" s="26">
        <f>SUM(I65:N65)</f>
        <v>29</v>
      </c>
      <c r="I65" s="26">
        <v>0</v>
      </c>
      <c r="J65" s="26">
        <v>0</v>
      </c>
      <c r="K65" s="26">
        <v>0</v>
      </c>
      <c r="L65" s="26">
        <v>14.5</v>
      </c>
      <c r="M65" s="26">
        <v>14.5</v>
      </c>
      <c r="N65" s="26">
        <v>0</v>
      </c>
      <c r="O65" s="219"/>
      <c r="P65" s="263"/>
    </row>
    <row r="66" spans="1:16" ht="15.75" thickBot="1" x14ac:dyDescent="0.3">
      <c r="A66" s="213"/>
      <c r="B66" s="219"/>
      <c r="C66" s="219"/>
      <c r="D66" s="219"/>
      <c r="E66" s="219"/>
      <c r="F66" s="219"/>
      <c r="G66" s="25" t="s">
        <v>8</v>
      </c>
      <c r="H66" s="26">
        <f>SUM(I66:N66)</f>
        <v>0</v>
      </c>
      <c r="I66" s="26">
        <v>0</v>
      </c>
      <c r="J66" s="26">
        <v>0</v>
      </c>
      <c r="K66" s="26">
        <v>0</v>
      </c>
      <c r="L66" s="26">
        <v>0</v>
      </c>
      <c r="M66" s="26">
        <v>0</v>
      </c>
      <c r="N66" s="26">
        <v>0</v>
      </c>
      <c r="O66" s="219"/>
      <c r="P66" s="263"/>
    </row>
    <row r="67" spans="1:16" ht="24.75" thickBot="1" x14ac:dyDescent="0.3">
      <c r="A67" s="214"/>
      <c r="B67" s="220"/>
      <c r="C67" s="220"/>
      <c r="D67" s="220"/>
      <c r="E67" s="220"/>
      <c r="F67" s="220"/>
      <c r="G67" s="25" t="s">
        <v>9</v>
      </c>
      <c r="H67" s="26">
        <f>SUM(I67:N67)</f>
        <v>0</v>
      </c>
      <c r="I67" s="26">
        <v>0</v>
      </c>
      <c r="J67" s="26">
        <v>0</v>
      </c>
      <c r="K67" s="26">
        <v>0</v>
      </c>
      <c r="L67" s="26">
        <v>0</v>
      </c>
      <c r="M67" s="26">
        <v>0</v>
      </c>
      <c r="N67" s="26">
        <v>0</v>
      </c>
      <c r="O67" s="220"/>
      <c r="P67" s="264"/>
    </row>
    <row r="68" spans="1:16" ht="36.75" thickBot="1" x14ac:dyDescent="0.3">
      <c r="A68" s="450" t="s">
        <v>125</v>
      </c>
      <c r="B68" s="450"/>
      <c r="C68" s="450"/>
      <c r="D68" s="450"/>
      <c r="E68" s="450"/>
      <c r="F68" s="451"/>
      <c r="G68" s="55" t="s">
        <v>4</v>
      </c>
      <c r="H68" s="56">
        <f>SUM(H69:H72)</f>
        <v>433.3</v>
      </c>
      <c r="I68" s="56">
        <f t="shared" ref="I68:N68" si="20">SUM(I69:I72)</f>
        <v>4</v>
      </c>
      <c r="J68" s="56">
        <f t="shared" si="20"/>
        <v>0</v>
      </c>
      <c r="K68" s="56">
        <f t="shared" si="20"/>
        <v>0</v>
      </c>
      <c r="L68" s="56">
        <f t="shared" si="20"/>
        <v>206.5</v>
      </c>
      <c r="M68" s="56">
        <f t="shared" si="20"/>
        <v>222.8</v>
      </c>
      <c r="N68" s="56">
        <f t="shared" si="20"/>
        <v>0</v>
      </c>
      <c r="O68" s="218"/>
      <c r="P68" s="262"/>
    </row>
    <row r="69" spans="1:16" ht="24.75" thickBot="1" x14ac:dyDescent="0.3">
      <c r="A69" s="452"/>
      <c r="B69" s="452"/>
      <c r="C69" s="452"/>
      <c r="D69" s="452"/>
      <c r="E69" s="452"/>
      <c r="F69" s="453"/>
      <c r="G69" s="55" t="s">
        <v>6</v>
      </c>
      <c r="H69" s="56">
        <f>SUM(I69:N69)</f>
        <v>384</v>
      </c>
      <c r="I69" s="56">
        <f t="shared" ref="I69:N69" si="21">I64+I59+I54+I49</f>
        <v>0</v>
      </c>
      <c r="J69" s="56">
        <f t="shared" si="21"/>
        <v>0</v>
      </c>
      <c r="K69" s="56">
        <f t="shared" si="21"/>
        <v>0</v>
      </c>
      <c r="L69" s="56">
        <f t="shared" si="21"/>
        <v>192</v>
      </c>
      <c r="M69" s="56">
        <f t="shared" si="21"/>
        <v>192</v>
      </c>
      <c r="N69" s="56">
        <f t="shared" si="21"/>
        <v>0</v>
      </c>
      <c r="O69" s="219"/>
      <c r="P69" s="263"/>
    </row>
    <row r="70" spans="1:16" ht="36.75" thickBot="1" x14ac:dyDescent="0.3">
      <c r="A70" s="452"/>
      <c r="B70" s="452"/>
      <c r="C70" s="452"/>
      <c r="D70" s="452"/>
      <c r="E70" s="452"/>
      <c r="F70" s="453"/>
      <c r="G70" s="55" t="s">
        <v>7</v>
      </c>
      <c r="H70" s="56">
        <f>SUM(I70:N70)</f>
        <v>49.3</v>
      </c>
      <c r="I70" s="56">
        <f t="shared" ref="I70:N72" si="22">I65+I60+I55+I50</f>
        <v>4</v>
      </c>
      <c r="J70" s="56">
        <f t="shared" si="22"/>
        <v>0</v>
      </c>
      <c r="K70" s="56">
        <f t="shared" si="22"/>
        <v>0</v>
      </c>
      <c r="L70" s="56">
        <f t="shared" si="22"/>
        <v>14.5</v>
      </c>
      <c r="M70" s="56">
        <f t="shared" si="22"/>
        <v>30.8</v>
      </c>
      <c r="N70" s="56">
        <f t="shared" si="22"/>
        <v>0</v>
      </c>
      <c r="O70" s="219"/>
      <c r="P70" s="263"/>
    </row>
    <row r="71" spans="1:16" ht="15.75" thickBot="1" x14ac:dyDescent="0.3">
      <c r="A71" s="452"/>
      <c r="B71" s="452"/>
      <c r="C71" s="452"/>
      <c r="D71" s="452"/>
      <c r="E71" s="452"/>
      <c r="F71" s="453"/>
      <c r="G71" s="55" t="s">
        <v>8</v>
      </c>
      <c r="H71" s="56">
        <f>SUM(I71:N71)</f>
        <v>0</v>
      </c>
      <c r="I71" s="56">
        <f t="shared" si="22"/>
        <v>0</v>
      </c>
      <c r="J71" s="56">
        <f t="shared" si="22"/>
        <v>0</v>
      </c>
      <c r="K71" s="56">
        <f t="shared" si="22"/>
        <v>0</v>
      </c>
      <c r="L71" s="56">
        <f t="shared" si="22"/>
        <v>0</v>
      </c>
      <c r="M71" s="56">
        <f t="shared" si="22"/>
        <v>0</v>
      </c>
      <c r="N71" s="56">
        <f t="shared" si="22"/>
        <v>0</v>
      </c>
      <c r="O71" s="219"/>
      <c r="P71" s="263"/>
    </row>
    <row r="72" spans="1:16" ht="24.75" thickBot="1" x14ac:dyDescent="0.3">
      <c r="A72" s="454"/>
      <c r="B72" s="454"/>
      <c r="C72" s="454"/>
      <c r="D72" s="454"/>
      <c r="E72" s="454"/>
      <c r="F72" s="455"/>
      <c r="G72" s="55" t="s">
        <v>9</v>
      </c>
      <c r="H72" s="56">
        <f>SUM(I72:N72)</f>
        <v>0</v>
      </c>
      <c r="I72" s="56">
        <f t="shared" si="22"/>
        <v>0</v>
      </c>
      <c r="J72" s="56">
        <f t="shared" si="22"/>
        <v>0</v>
      </c>
      <c r="K72" s="56">
        <f t="shared" si="22"/>
        <v>0</v>
      </c>
      <c r="L72" s="56">
        <f t="shared" si="22"/>
        <v>0</v>
      </c>
      <c r="M72" s="56">
        <f t="shared" si="22"/>
        <v>0</v>
      </c>
      <c r="N72" s="56">
        <f t="shared" si="22"/>
        <v>0</v>
      </c>
      <c r="O72" s="220"/>
      <c r="P72" s="264"/>
    </row>
    <row r="73" spans="1:16" ht="15.75" thickBot="1" x14ac:dyDescent="0.3">
      <c r="A73" s="251" t="s">
        <v>397</v>
      </c>
      <c r="B73" s="251"/>
      <c r="C73" s="251"/>
      <c r="D73" s="251"/>
      <c r="E73" s="251"/>
      <c r="F73" s="251"/>
      <c r="G73" s="251"/>
      <c r="H73" s="251"/>
      <c r="I73" s="251"/>
      <c r="J73" s="251"/>
      <c r="K73" s="251"/>
      <c r="L73" s="251"/>
      <c r="M73" s="251"/>
      <c r="N73" s="251"/>
      <c r="O73" s="252"/>
      <c r="P73" s="138"/>
    </row>
    <row r="74" spans="1:16" ht="36.75" thickBot="1" x14ac:dyDescent="0.3">
      <c r="A74" s="212" t="s">
        <v>3643</v>
      </c>
      <c r="B74" s="218"/>
      <c r="C74" s="218" t="s">
        <v>397</v>
      </c>
      <c r="D74" s="218">
        <v>2028</v>
      </c>
      <c r="E74" s="218"/>
      <c r="F74" s="218" t="s">
        <v>94</v>
      </c>
      <c r="G74" s="25" t="s">
        <v>4</v>
      </c>
      <c r="H74" s="26">
        <f>SUM(H75:H78)</f>
        <v>11.2</v>
      </c>
      <c r="I74" s="26">
        <f t="shared" ref="I74:N74" si="23">SUM(I75:I78)</f>
        <v>0</v>
      </c>
      <c r="J74" s="26">
        <f t="shared" si="23"/>
        <v>0</v>
      </c>
      <c r="K74" s="26">
        <f t="shared" si="23"/>
        <v>0</v>
      </c>
      <c r="L74" s="26">
        <f t="shared" si="23"/>
        <v>11.2</v>
      </c>
      <c r="M74" s="26">
        <f t="shared" si="23"/>
        <v>0</v>
      </c>
      <c r="N74" s="26">
        <f t="shared" si="23"/>
        <v>0</v>
      </c>
      <c r="O74" s="221"/>
      <c r="P74" s="371"/>
    </row>
    <row r="75" spans="1:16" ht="15.75" thickBot="1" x14ac:dyDescent="0.3">
      <c r="A75" s="213"/>
      <c r="B75" s="219"/>
      <c r="C75" s="219"/>
      <c r="D75" s="219"/>
      <c r="E75" s="219"/>
      <c r="F75" s="219"/>
      <c r="G75" s="25" t="s">
        <v>6</v>
      </c>
      <c r="H75" s="26">
        <f>SUM(I75:N75)</f>
        <v>0</v>
      </c>
      <c r="I75" s="26">
        <v>0</v>
      </c>
      <c r="J75" s="26">
        <v>0</v>
      </c>
      <c r="K75" s="26">
        <v>0</v>
      </c>
      <c r="L75" s="26">
        <v>0</v>
      </c>
      <c r="M75" s="26">
        <v>0</v>
      </c>
      <c r="N75" s="26">
        <v>0</v>
      </c>
      <c r="O75" s="222"/>
      <c r="P75" s="372"/>
    </row>
    <row r="76" spans="1:16" ht="36.75" thickBot="1" x14ac:dyDescent="0.3">
      <c r="A76" s="213"/>
      <c r="B76" s="219"/>
      <c r="C76" s="219"/>
      <c r="D76" s="219"/>
      <c r="E76" s="219"/>
      <c r="F76" s="219"/>
      <c r="G76" s="25" t="s">
        <v>7</v>
      </c>
      <c r="H76" s="26">
        <f>SUM(I76:N76)</f>
        <v>11.2</v>
      </c>
      <c r="I76" s="26">
        <v>0</v>
      </c>
      <c r="J76" s="26">
        <v>0</v>
      </c>
      <c r="K76" s="26">
        <v>0</v>
      </c>
      <c r="L76" s="26">
        <v>11.2</v>
      </c>
      <c r="M76" s="26">
        <v>0</v>
      </c>
      <c r="N76" s="26">
        <v>0</v>
      </c>
      <c r="O76" s="222"/>
      <c r="P76" s="372"/>
    </row>
    <row r="77" spans="1:16" ht="15.75" thickBot="1" x14ac:dyDescent="0.3">
      <c r="A77" s="213"/>
      <c r="B77" s="219"/>
      <c r="C77" s="219"/>
      <c r="D77" s="219"/>
      <c r="E77" s="219"/>
      <c r="F77" s="219"/>
      <c r="G77" s="25" t="s">
        <v>8</v>
      </c>
      <c r="H77" s="26">
        <f>SUM(I77:N77)</f>
        <v>0</v>
      </c>
      <c r="I77" s="26">
        <v>0</v>
      </c>
      <c r="J77" s="26">
        <v>0</v>
      </c>
      <c r="K77" s="26">
        <v>0</v>
      </c>
      <c r="L77" s="26">
        <v>0</v>
      </c>
      <c r="M77" s="26">
        <v>0</v>
      </c>
      <c r="N77" s="26">
        <v>0</v>
      </c>
      <c r="O77" s="222"/>
      <c r="P77" s="372"/>
    </row>
    <row r="78" spans="1:16" ht="24.75" thickBot="1" x14ac:dyDescent="0.3">
      <c r="A78" s="214"/>
      <c r="B78" s="220"/>
      <c r="C78" s="220"/>
      <c r="D78" s="220"/>
      <c r="E78" s="220"/>
      <c r="F78" s="220"/>
      <c r="G78" s="25" t="s">
        <v>9</v>
      </c>
      <c r="H78" s="26">
        <f>SUM(I78:N78)</f>
        <v>0</v>
      </c>
      <c r="I78" s="26">
        <v>0</v>
      </c>
      <c r="J78" s="26">
        <v>0</v>
      </c>
      <c r="K78" s="26">
        <v>0</v>
      </c>
      <c r="L78" s="26">
        <v>0</v>
      </c>
      <c r="M78" s="26">
        <v>0</v>
      </c>
      <c r="N78" s="26">
        <v>0</v>
      </c>
      <c r="O78" s="223"/>
      <c r="P78" s="373"/>
    </row>
    <row r="79" spans="1:16" ht="36.75" thickBot="1" x14ac:dyDescent="0.3">
      <c r="A79" s="212" t="s">
        <v>3644</v>
      </c>
      <c r="B79" s="218" t="s">
        <v>3641</v>
      </c>
      <c r="C79" s="218" t="s">
        <v>397</v>
      </c>
      <c r="D79" s="218">
        <v>2029</v>
      </c>
      <c r="E79" s="218">
        <v>15</v>
      </c>
      <c r="F79" s="218" t="s">
        <v>3645</v>
      </c>
      <c r="G79" s="55" t="s">
        <v>3646</v>
      </c>
      <c r="H79" s="56">
        <f>SUM(H80:H83)</f>
        <v>5.5</v>
      </c>
      <c r="I79" s="56">
        <f t="shared" ref="I79:N79" si="24">SUM(I80:I83)</f>
        <v>0</v>
      </c>
      <c r="J79" s="56">
        <f t="shared" si="24"/>
        <v>0</v>
      </c>
      <c r="K79" s="56">
        <f t="shared" si="24"/>
        <v>0</v>
      </c>
      <c r="L79" s="56">
        <f t="shared" si="24"/>
        <v>0</v>
      </c>
      <c r="M79" s="56">
        <f t="shared" si="24"/>
        <v>5.5</v>
      </c>
      <c r="N79" s="56">
        <f t="shared" si="24"/>
        <v>0</v>
      </c>
      <c r="O79" s="221">
        <v>10000</v>
      </c>
      <c r="P79" s="371"/>
    </row>
    <row r="80" spans="1:16" ht="15.75" thickBot="1" x14ac:dyDescent="0.3">
      <c r="A80" s="213"/>
      <c r="B80" s="219"/>
      <c r="C80" s="219"/>
      <c r="D80" s="219"/>
      <c r="E80" s="219"/>
      <c r="F80" s="219"/>
      <c r="G80" s="25" t="s">
        <v>6</v>
      </c>
      <c r="H80" s="56">
        <f>SUM(I80:N80)</f>
        <v>0</v>
      </c>
      <c r="I80" s="56">
        <v>0</v>
      </c>
      <c r="J80" s="56">
        <v>0</v>
      </c>
      <c r="K80" s="56">
        <v>0</v>
      </c>
      <c r="L80" s="56">
        <v>0</v>
      </c>
      <c r="M80" s="56">
        <v>0</v>
      </c>
      <c r="N80" s="56">
        <v>0</v>
      </c>
      <c r="O80" s="222"/>
      <c r="P80" s="372"/>
    </row>
    <row r="81" spans="1:16" ht="36.75" thickBot="1" x14ac:dyDescent="0.3">
      <c r="A81" s="213"/>
      <c r="B81" s="219"/>
      <c r="C81" s="219"/>
      <c r="D81" s="219"/>
      <c r="E81" s="219"/>
      <c r="F81" s="219"/>
      <c r="G81" s="25" t="s">
        <v>7</v>
      </c>
      <c r="H81" s="56">
        <f>SUM(I81:N81)</f>
        <v>5.5</v>
      </c>
      <c r="I81" s="56">
        <v>0</v>
      </c>
      <c r="J81" s="56">
        <v>0</v>
      </c>
      <c r="K81" s="56">
        <v>0</v>
      </c>
      <c r="L81" s="56">
        <v>0</v>
      </c>
      <c r="M81" s="56">
        <v>5.5</v>
      </c>
      <c r="N81" s="56">
        <v>0</v>
      </c>
      <c r="O81" s="222"/>
      <c r="P81" s="372"/>
    </row>
    <row r="82" spans="1:16" ht="15.75" thickBot="1" x14ac:dyDescent="0.3">
      <c r="A82" s="213"/>
      <c r="B82" s="219"/>
      <c r="C82" s="219"/>
      <c r="D82" s="219"/>
      <c r="E82" s="219"/>
      <c r="F82" s="219"/>
      <c r="G82" s="25" t="s">
        <v>8</v>
      </c>
      <c r="H82" s="56">
        <f>SUM(I82:N82)</f>
        <v>0</v>
      </c>
      <c r="I82" s="56">
        <v>0</v>
      </c>
      <c r="J82" s="56">
        <v>0</v>
      </c>
      <c r="K82" s="56">
        <v>0</v>
      </c>
      <c r="L82" s="56">
        <v>0</v>
      </c>
      <c r="M82" s="56">
        <v>0</v>
      </c>
      <c r="N82" s="56">
        <v>0</v>
      </c>
      <c r="O82" s="222"/>
      <c r="P82" s="372"/>
    </row>
    <row r="83" spans="1:16" ht="24.75" thickBot="1" x14ac:dyDescent="0.3">
      <c r="A83" s="214"/>
      <c r="B83" s="220"/>
      <c r="C83" s="220"/>
      <c r="D83" s="220"/>
      <c r="E83" s="220"/>
      <c r="F83" s="220"/>
      <c r="G83" s="25" t="s">
        <v>9</v>
      </c>
      <c r="H83" s="56">
        <f>SUM(I83:N83)</f>
        <v>0</v>
      </c>
      <c r="I83" s="56">
        <v>0</v>
      </c>
      <c r="J83" s="56">
        <v>0</v>
      </c>
      <c r="K83" s="56">
        <v>0</v>
      </c>
      <c r="L83" s="56">
        <v>0</v>
      </c>
      <c r="M83" s="56">
        <v>0</v>
      </c>
      <c r="N83" s="56">
        <v>0</v>
      </c>
      <c r="O83" s="223"/>
      <c r="P83" s="373"/>
    </row>
    <row r="84" spans="1:16" ht="36.75" thickBot="1" x14ac:dyDescent="0.3">
      <c r="A84" s="450" t="s">
        <v>125</v>
      </c>
      <c r="B84" s="450"/>
      <c r="C84" s="450"/>
      <c r="D84" s="450"/>
      <c r="E84" s="450"/>
      <c r="F84" s="451"/>
      <c r="G84" s="55" t="s">
        <v>3646</v>
      </c>
      <c r="H84" s="56">
        <f>SUM(H85:H88)</f>
        <v>16.7</v>
      </c>
      <c r="I84" s="56">
        <f t="shared" ref="I84:N84" si="25">SUM(I85:I88)</f>
        <v>0</v>
      </c>
      <c r="J84" s="56">
        <f t="shared" si="25"/>
        <v>0</v>
      </c>
      <c r="K84" s="56">
        <f t="shared" si="25"/>
        <v>0</v>
      </c>
      <c r="L84" s="56">
        <f t="shared" si="25"/>
        <v>11.2</v>
      </c>
      <c r="M84" s="56">
        <f t="shared" si="25"/>
        <v>5.5</v>
      </c>
      <c r="N84" s="56">
        <f t="shared" si="25"/>
        <v>0</v>
      </c>
      <c r="O84" s="221">
        <v>10000</v>
      </c>
      <c r="P84" s="371"/>
    </row>
    <row r="85" spans="1:16" ht="15.75" thickBot="1" x14ac:dyDescent="0.3">
      <c r="A85" s="452"/>
      <c r="B85" s="452"/>
      <c r="C85" s="452"/>
      <c r="D85" s="452"/>
      <c r="E85" s="452"/>
      <c r="F85" s="453"/>
      <c r="G85" s="25" t="s">
        <v>6</v>
      </c>
      <c r="H85" s="56">
        <f>SUM(I85:N85)</f>
        <v>0</v>
      </c>
      <c r="I85" s="56">
        <f t="shared" ref="I85:N85" si="26">I80+I75</f>
        <v>0</v>
      </c>
      <c r="J85" s="56">
        <f t="shared" si="26"/>
        <v>0</v>
      </c>
      <c r="K85" s="56">
        <f t="shared" si="26"/>
        <v>0</v>
      </c>
      <c r="L85" s="56">
        <f t="shared" si="26"/>
        <v>0</v>
      </c>
      <c r="M85" s="56">
        <f t="shared" si="26"/>
        <v>0</v>
      </c>
      <c r="N85" s="56">
        <f t="shared" si="26"/>
        <v>0</v>
      </c>
      <c r="O85" s="222"/>
      <c r="P85" s="372"/>
    </row>
    <row r="86" spans="1:16" ht="36.75" thickBot="1" x14ac:dyDescent="0.3">
      <c r="A86" s="452"/>
      <c r="B86" s="452"/>
      <c r="C86" s="452"/>
      <c r="D86" s="452"/>
      <c r="E86" s="452"/>
      <c r="F86" s="453"/>
      <c r="G86" s="25" t="s">
        <v>7</v>
      </c>
      <c r="H86" s="56">
        <f>SUM(I86:N86)</f>
        <v>16.7</v>
      </c>
      <c r="I86" s="56">
        <f t="shared" ref="I86:N88" si="27">I81+I76</f>
        <v>0</v>
      </c>
      <c r="J86" s="56">
        <f t="shared" si="27"/>
        <v>0</v>
      </c>
      <c r="K86" s="56">
        <f t="shared" si="27"/>
        <v>0</v>
      </c>
      <c r="L86" s="56">
        <f t="shared" si="27"/>
        <v>11.2</v>
      </c>
      <c r="M86" s="56">
        <f t="shared" si="27"/>
        <v>5.5</v>
      </c>
      <c r="N86" s="56">
        <f t="shared" si="27"/>
        <v>0</v>
      </c>
      <c r="O86" s="222"/>
      <c r="P86" s="372"/>
    </row>
    <row r="87" spans="1:16" ht="15.75" thickBot="1" x14ac:dyDescent="0.3">
      <c r="A87" s="452"/>
      <c r="B87" s="452"/>
      <c r="C87" s="452"/>
      <c r="D87" s="452"/>
      <c r="E87" s="452"/>
      <c r="F87" s="453"/>
      <c r="G87" s="25" t="s">
        <v>8</v>
      </c>
      <c r="H87" s="56">
        <f>SUM(I87:N87)</f>
        <v>0</v>
      </c>
      <c r="I87" s="56">
        <f t="shared" si="27"/>
        <v>0</v>
      </c>
      <c r="J87" s="56">
        <f t="shared" si="27"/>
        <v>0</v>
      </c>
      <c r="K87" s="56">
        <f t="shared" si="27"/>
        <v>0</v>
      </c>
      <c r="L87" s="56">
        <f t="shared" si="27"/>
        <v>0</v>
      </c>
      <c r="M87" s="56">
        <f t="shared" si="27"/>
        <v>0</v>
      </c>
      <c r="N87" s="56">
        <f t="shared" si="27"/>
        <v>0</v>
      </c>
      <c r="O87" s="222"/>
      <c r="P87" s="372"/>
    </row>
    <row r="88" spans="1:16" ht="24.75" thickBot="1" x14ac:dyDescent="0.3">
      <c r="A88" s="454"/>
      <c r="B88" s="454"/>
      <c r="C88" s="454"/>
      <c r="D88" s="454"/>
      <c r="E88" s="454"/>
      <c r="F88" s="455"/>
      <c r="G88" s="25" t="s">
        <v>9</v>
      </c>
      <c r="H88" s="56">
        <f>SUM(I88:N88)</f>
        <v>0</v>
      </c>
      <c r="I88" s="56">
        <f t="shared" si="27"/>
        <v>0</v>
      </c>
      <c r="J88" s="56">
        <f t="shared" si="27"/>
        <v>0</v>
      </c>
      <c r="K88" s="56">
        <f t="shared" si="27"/>
        <v>0</v>
      </c>
      <c r="L88" s="56">
        <f t="shared" si="27"/>
        <v>0</v>
      </c>
      <c r="M88" s="56">
        <f t="shared" si="27"/>
        <v>0</v>
      </c>
      <c r="N88" s="56">
        <f t="shared" si="27"/>
        <v>0</v>
      </c>
      <c r="O88" s="223"/>
      <c r="P88" s="373"/>
    </row>
    <row r="89" spans="1:16" ht="15.75" thickBot="1" x14ac:dyDescent="0.3">
      <c r="A89" s="251" t="s">
        <v>118</v>
      </c>
      <c r="B89" s="251"/>
      <c r="C89" s="251"/>
      <c r="D89" s="251"/>
      <c r="E89" s="251"/>
      <c r="F89" s="251"/>
      <c r="G89" s="251"/>
      <c r="H89" s="251"/>
      <c r="I89" s="251"/>
      <c r="J89" s="251"/>
      <c r="K89" s="251"/>
      <c r="L89" s="251"/>
      <c r="M89" s="251"/>
      <c r="N89" s="251"/>
      <c r="O89" s="252"/>
      <c r="P89" s="139"/>
    </row>
    <row r="90" spans="1:16" ht="48.75" customHeight="1" thickBot="1" x14ac:dyDescent="0.3">
      <c r="A90" s="212" t="s">
        <v>3647</v>
      </c>
      <c r="B90" s="218"/>
      <c r="C90" s="218" t="s">
        <v>118</v>
      </c>
      <c r="D90" s="218">
        <v>2028</v>
      </c>
      <c r="E90" s="218"/>
      <c r="F90" s="218" t="s">
        <v>94</v>
      </c>
      <c r="G90" s="25" t="s">
        <v>3646</v>
      </c>
      <c r="H90" s="26">
        <f>SUM(H91:H94)</f>
        <v>11.6</v>
      </c>
      <c r="I90" s="26">
        <f t="shared" ref="I90:N90" si="28">SUM(I91:I94)</f>
        <v>0</v>
      </c>
      <c r="J90" s="26">
        <f t="shared" si="28"/>
        <v>0</v>
      </c>
      <c r="K90" s="26">
        <f t="shared" si="28"/>
        <v>0</v>
      </c>
      <c r="L90" s="26">
        <f t="shared" si="28"/>
        <v>11.6</v>
      </c>
      <c r="M90" s="26">
        <f t="shared" si="28"/>
        <v>0</v>
      </c>
      <c r="N90" s="26">
        <f t="shared" si="28"/>
        <v>0</v>
      </c>
      <c r="O90" s="221"/>
      <c r="P90" s="371"/>
    </row>
    <row r="91" spans="1:16" ht="15.75" thickBot="1" x14ac:dyDescent="0.3">
      <c r="A91" s="213"/>
      <c r="B91" s="219"/>
      <c r="C91" s="219"/>
      <c r="D91" s="219"/>
      <c r="E91" s="219"/>
      <c r="F91" s="219"/>
      <c r="G91" s="25" t="s">
        <v>6</v>
      </c>
      <c r="H91" s="26">
        <f>SUM(I91:N91)</f>
        <v>0</v>
      </c>
      <c r="I91" s="26">
        <v>0</v>
      </c>
      <c r="J91" s="26">
        <v>0</v>
      </c>
      <c r="K91" s="26">
        <v>0</v>
      </c>
      <c r="L91" s="26">
        <v>0</v>
      </c>
      <c r="M91" s="26">
        <v>0</v>
      </c>
      <c r="N91" s="26">
        <v>0</v>
      </c>
      <c r="O91" s="222"/>
      <c r="P91" s="372"/>
    </row>
    <row r="92" spans="1:16" ht="36.75" thickBot="1" x14ac:dyDescent="0.3">
      <c r="A92" s="213"/>
      <c r="B92" s="219"/>
      <c r="C92" s="219"/>
      <c r="D92" s="219"/>
      <c r="E92" s="219"/>
      <c r="F92" s="219"/>
      <c r="G92" s="25" t="s">
        <v>7</v>
      </c>
      <c r="H92" s="26">
        <f>SUM(I92:N92)</f>
        <v>11.6</v>
      </c>
      <c r="I92" s="26">
        <v>0</v>
      </c>
      <c r="J92" s="26">
        <v>0</v>
      </c>
      <c r="K92" s="26">
        <v>0</v>
      </c>
      <c r="L92" s="26">
        <v>11.6</v>
      </c>
      <c r="M92" s="26">
        <v>0</v>
      </c>
      <c r="N92" s="26">
        <v>0</v>
      </c>
      <c r="O92" s="222"/>
      <c r="P92" s="372"/>
    </row>
    <row r="93" spans="1:16" ht="15.75" thickBot="1" x14ac:dyDescent="0.3">
      <c r="A93" s="213"/>
      <c r="B93" s="219"/>
      <c r="C93" s="219"/>
      <c r="D93" s="219"/>
      <c r="E93" s="219"/>
      <c r="F93" s="219"/>
      <c r="G93" s="25" t="s">
        <v>8</v>
      </c>
      <c r="H93" s="26">
        <f>SUM(I93:N93)</f>
        <v>0</v>
      </c>
      <c r="I93" s="26">
        <v>0</v>
      </c>
      <c r="J93" s="26">
        <v>0</v>
      </c>
      <c r="K93" s="26">
        <v>0</v>
      </c>
      <c r="L93" s="26">
        <v>0</v>
      </c>
      <c r="M93" s="26">
        <v>0</v>
      </c>
      <c r="N93" s="26">
        <v>0</v>
      </c>
      <c r="O93" s="222"/>
      <c r="P93" s="372"/>
    </row>
    <row r="94" spans="1:16" ht="24.75" thickBot="1" x14ac:dyDescent="0.3">
      <c r="A94" s="214"/>
      <c r="B94" s="220"/>
      <c r="C94" s="220"/>
      <c r="D94" s="220"/>
      <c r="E94" s="220"/>
      <c r="F94" s="220"/>
      <c r="G94" s="25" t="s">
        <v>9</v>
      </c>
      <c r="H94" s="26">
        <f>SUM(I94:N94)</f>
        <v>0</v>
      </c>
      <c r="I94" s="26">
        <v>0</v>
      </c>
      <c r="J94" s="26">
        <v>0</v>
      </c>
      <c r="K94" s="26">
        <v>0</v>
      </c>
      <c r="L94" s="26">
        <v>0</v>
      </c>
      <c r="M94" s="26">
        <v>0</v>
      </c>
      <c r="N94" s="26">
        <v>0</v>
      </c>
      <c r="O94" s="223"/>
      <c r="P94" s="373"/>
    </row>
    <row r="95" spans="1:16" ht="36.75" thickBot="1" x14ac:dyDescent="0.3">
      <c r="A95" s="212" t="s">
        <v>3648</v>
      </c>
      <c r="B95" s="218" t="s">
        <v>3641</v>
      </c>
      <c r="C95" s="218" t="s">
        <v>118</v>
      </c>
      <c r="D95" s="218">
        <v>2027</v>
      </c>
      <c r="E95" s="218" t="s">
        <v>4205</v>
      </c>
      <c r="F95" s="218" t="s">
        <v>4207</v>
      </c>
      <c r="G95" s="25" t="s">
        <v>4</v>
      </c>
      <c r="H95" s="26">
        <f>SUM(H96:H99)</f>
        <v>303</v>
      </c>
      <c r="I95" s="26">
        <f t="shared" ref="I95:N95" si="29">SUM(I96:I99)</f>
        <v>0</v>
      </c>
      <c r="J95" s="26">
        <f t="shared" si="29"/>
        <v>0</v>
      </c>
      <c r="K95" s="26">
        <f t="shared" si="29"/>
        <v>303</v>
      </c>
      <c r="L95" s="26">
        <f t="shared" si="29"/>
        <v>0</v>
      </c>
      <c r="M95" s="26">
        <f t="shared" si="29"/>
        <v>0</v>
      </c>
      <c r="N95" s="26">
        <f t="shared" si="29"/>
        <v>0</v>
      </c>
      <c r="O95" s="221"/>
      <c r="P95" s="371"/>
    </row>
    <row r="96" spans="1:16" ht="15.75" thickBot="1" x14ac:dyDescent="0.3">
      <c r="A96" s="213"/>
      <c r="B96" s="219"/>
      <c r="C96" s="219"/>
      <c r="D96" s="219"/>
      <c r="E96" s="219"/>
      <c r="F96" s="219"/>
      <c r="G96" s="25" t="s">
        <v>6</v>
      </c>
      <c r="H96" s="26">
        <f>SUM(I96:N96)</f>
        <v>300</v>
      </c>
      <c r="I96" s="26">
        <v>0</v>
      </c>
      <c r="J96" s="26">
        <v>0</v>
      </c>
      <c r="K96" s="26">
        <v>300</v>
      </c>
      <c r="L96" s="26">
        <v>0</v>
      </c>
      <c r="M96" s="26">
        <v>0</v>
      </c>
      <c r="N96" s="26">
        <v>0</v>
      </c>
      <c r="O96" s="222"/>
      <c r="P96" s="372"/>
    </row>
    <row r="97" spans="1:16" ht="15.75" thickBot="1" x14ac:dyDescent="0.3">
      <c r="A97" s="213"/>
      <c r="B97" s="219"/>
      <c r="C97" s="219"/>
      <c r="D97" s="219"/>
      <c r="E97" s="219"/>
      <c r="F97" s="219"/>
      <c r="G97" s="25" t="s">
        <v>2061</v>
      </c>
      <c r="H97" s="26">
        <f>SUM(I97:N97)</f>
        <v>3</v>
      </c>
      <c r="I97" s="26">
        <v>0</v>
      </c>
      <c r="J97" s="26">
        <v>0</v>
      </c>
      <c r="K97" s="26">
        <v>3</v>
      </c>
      <c r="L97" s="26">
        <v>0</v>
      </c>
      <c r="M97" s="26">
        <v>0</v>
      </c>
      <c r="N97" s="26">
        <v>0</v>
      </c>
      <c r="O97" s="222"/>
      <c r="P97" s="372"/>
    </row>
    <row r="98" spans="1:16" ht="15.75" thickBot="1" x14ac:dyDescent="0.3">
      <c r="A98" s="213"/>
      <c r="B98" s="219"/>
      <c r="C98" s="219"/>
      <c r="D98" s="219"/>
      <c r="E98" s="219"/>
      <c r="F98" s="219"/>
      <c r="G98" s="25" t="s">
        <v>8</v>
      </c>
      <c r="H98" s="26">
        <f>SUM(I98:N98)</f>
        <v>0</v>
      </c>
      <c r="I98" s="26">
        <v>0</v>
      </c>
      <c r="J98" s="26">
        <v>0</v>
      </c>
      <c r="K98" s="26">
        <v>0</v>
      </c>
      <c r="L98" s="26">
        <v>0</v>
      </c>
      <c r="M98" s="26">
        <v>0</v>
      </c>
      <c r="N98" s="26">
        <v>0</v>
      </c>
      <c r="O98" s="222"/>
      <c r="P98" s="372"/>
    </row>
    <row r="99" spans="1:16" ht="24.75" thickBot="1" x14ac:dyDescent="0.3">
      <c r="A99" s="214"/>
      <c r="B99" s="220"/>
      <c r="C99" s="220"/>
      <c r="D99" s="220"/>
      <c r="E99" s="220"/>
      <c r="F99" s="220"/>
      <c r="G99" s="25" t="s">
        <v>9</v>
      </c>
      <c r="H99" s="26">
        <f>SUM(I99:N99)</f>
        <v>0</v>
      </c>
      <c r="I99" s="26">
        <v>0</v>
      </c>
      <c r="J99" s="26">
        <v>0</v>
      </c>
      <c r="K99" s="26">
        <v>0</v>
      </c>
      <c r="L99" s="26">
        <v>0</v>
      </c>
      <c r="M99" s="26">
        <v>0</v>
      </c>
      <c r="N99" s="26">
        <v>0</v>
      </c>
      <c r="O99" s="223"/>
      <c r="P99" s="373"/>
    </row>
    <row r="100" spans="1:16" ht="36.75" thickBot="1" x14ac:dyDescent="0.3">
      <c r="A100" s="450" t="s">
        <v>125</v>
      </c>
      <c r="B100" s="450"/>
      <c r="C100" s="450"/>
      <c r="D100" s="450"/>
      <c r="E100" s="450"/>
      <c r="F100" s="451"/>
      <c r="G100" s="55" t="s">
        <v>4</v>
      </c>
      <c r="H100" s="56">
        <f>SUM(H101:H104)</f>
        <v>314.60000000000002</v>
      </c>
      <c r="I100" s="56">
        <f t="shared" ref="I100:N100" si="30">SUM(I101:I104)</f>
        <v>0</v>
      </c>
      <c r="J100" s="56">
        <f t="shared" si="30"/>
        <v>0</v>
      </c>
      <c r="K100" s="56">
        <f t="shared" si="30"/>
        <v>303</v>
      </c>
      <c r="L100" s="56">
        <f t="shared" si="30"/>
        <v>11.6</v>
      </c>
      <c r="M100" s="56">
        <f t="shared" si="30"/>
        <v>0</v>
      </c>
      <c r="N100" s="56">
        <f t="shared" si="30"/>
        <v>0</v>
      </c>
      <c r="O100" s="221"/>
      <c r="P100" s="371"/>
    </row>
    <row r="101" spans="1:16" ht="24.75" thickBot="1" x14ac:dyDescent="0.3">
      <c r="A101" s="452"/>
      <c r="B101" s="452"/>
      <c r="C101" s="452"/>
      <c r="D101" s="452"/>
      <c r="E101" s="452"/>
      <c r="F101" s="453"/>
      <c r="G101" s="55" t="s">
        <v>6</v>
      </c>
      <c r="H101" s="56">
        <f>SUM(I101:N101)</f>
        <v>300</v>
      </c>
      <c r="I101" s="56">
        <f t="shared" ref="I101:N101" si="31">I96+I91</f>
        <v>0</v>
      </c>
      <c r="J101" s="56">
        <f t="shared" si="31"/>
        <v>0</v>
      </c>
      <c r="K101" s="56">
        <f t="shared" si="31"/>
        <v>300</v>
      </c>
      <c r="L101" s="56">
        <f t="shared" si="31"/>
        <v>0</v>
      </c>
      <c r="M101" s="56">
        <f t="shared" si="31"/>
        <v>0</v>
      </c>
      <c r="N101" s="56">
        <f t="shared" si="31"/>
        <v>0</v>
      </c>
      <c r="O101" s="222"/>
      <c r="P101" s="372"/>
    </row>
    <row r="102" spans="1:16" ht="24.75" thickBot="1" x14ac:dyDescent="0.3">
      <c r="A102" s="452"/>
      <c r="B102" s="452"/>
      <c r="C102" s="452"/>
      <c r="D102" s="452"/>
      <c r="E102" s="452"/>
      <c r="F102" s="453"/>
      <c r="G102" s="55" t="s">
        <v>2061</v>
      </c>
      <c r="H102" s="56">
        <f>SUM(I102:N102)</f>
        <v>14.6</v>
      </c>
      <c r="I102" s="56">
        <f t="shared" ref="I102:N104" si="32">I97+I92</f>
        <v>0</v>
      </c>
      <c r="J102" s="56">
        <f t="shared" si="32"/>
        <v>0</v>
      </c>
      <c r="K102" s="56">
        <f t="shared" si="32"/>
        <v>3</v>
      </c>
      <c r="L102" s="56">
        <f t="shared" si="32"/>
        <v>11.6</v>
      </c>
      <c r="M102" s="56">
        <f t="shared" si="32"/>
        <v>0</v>
      </c>
      <c r="N102" s="56">
        <f t="shared" si="32"/>
        <v>0</v>
      </c>
      <c r="O102" s="222"/>
      <c r="P102" s="372"/>
    </row>
    <row r="103" spans="1:16" ht="15.75" thickBot="1" x14ac:dyDescent="0.3">
      <c r="A103" s="452"/>
      <c r="B103" s="452"/>
      <c r="C103" s="452"/>
      <c r="D103" s="452"/>
      <c r="E103" s="452"/>
      <c r="F103" s="453"/>
      <c r="G103" s="55" t="s">
        <v>8</v>
      </c>
      <c r="H103" s="56">
        <f>SUM(I103:N103)</f>
        <v>0</v>
      </c>
      <c r="I103" s="56">
        <f t="shared" si="32"/>
        <v>0</v>
      </c>
      <c r="J103" s="56">
        <f t="shared" si="32"/>
        <v>0</v>
      </c>
      <c r="K103" s="56">
        <f t="shared" si="32"/>
        <v>0</v>
      </c>
      <c r="L103" s="56">
        <f t="shared" si="32"/>
        <v>0</v>
      </c>
      <c r="M103" s="56">
        <f t="shared" si="32"/>
        <v>0</v>
      </c>
      <c r="N103" s="56">
        <f t="shared" si="32"/>
        <v>0</v>
      </c>
      <c r="O103" s="222"/>
      <c r="P103" s="372"/>
    </row>
    <row r="104" spans="1:16" ht="24.75" thickBot="1" x14ac:dyDescent="0.3">
      <c r="A104" s="454"/>
      <c r="B104" s="454"/>
      <c r="C104" s="454"/>
      <c r="D104" s="454"/>
      <c r="E104" s="454"/>
      <c r="F104" s="455"/>
      <c r="G104" s="55" t="s">
        <v>9</v>
      </c>
      <c r="H104" s="56">
        <f>SUM(I104:N104)</f>
        <v>0</v>
      </c>
      <c r="I104" s="56">
        <f t="shared" si="32"/>
        <v>0</v>
      </c>
      <c r="J104" s="56">
        <f t="shared" si="32"/>
        <v>0</v>
      </c>
      <c r="K104" s="56">
        <f t="shared" si="32"/>
        <v>0</v>
      </c>
      <c r="L104" s="56">
        <f t="shared" si="32"/>
        <v>0</v>
      </c>
      <c r="M104" s="56">
        <f t="shared" si="32"/>
        <v>0</v>
      </c>
      <c r="N104" s="56">
        <f t="shared" si="32"/>
        <v>0</v>
      </c>
      <c r="O104" s="223"/>
      <c r="P104" s="373"/>
    </row>
    <row r="105" spans="1:16" ht="15.75" thickBot="1" x14ac:dyDescent="0.3">
      <c r="A105" s="251" t="s">
        <v>133</v>
      </c>
      <c r="B105" s="251"/>
      <c r="C105" s="251"/>
      <c r="D105" s="251"/>
      <c r="E105" s="251"/>
      <c r="F105" s="251"/>
      <c r="G105" s="251"/>
      <c r="H105" s="251"/>
      <c r="I105" s="251"/>
      <c r="J105" s="251"/>
      <c r="K105" s="251"/>
      <c r="L105" s="251"/>
      <c r="M105" s="251"/>
      <c r="N105" s="251"/>
      <c r="O105" s="251"/>
      <c r="P105" s="252"/>
    </row>
    <row r="106" spans="1:16" ht="36.75" thickBot="1" x14ac:dyDescent="0.3">
      <c r="A106" s="212" t="s">
        <v>3649</v>
      </c>
      <c r="B106" s="218"/>
      <c r="C106" s="218" t="s">
        <v>133</v>
      </c>
      <c r="D106" s="218">
        <v>2028</v>
      </c>
      <c r="E106" s="218"/>
      <c r="F106" s="218" t="s">
        <v>94</v>
      </c>
      <c r="G106" s="25" t="s">
        <v>4</v>
      </c>
      <c r="H106" s="26">
        <f>SUM(H107:H110)</f>
        <v>11.6</v>
      </c>
      <c r="I106" s="26">
        <f t="shared" ref="I106:N106" si="33">SUM(I107:I110)</f>
        <v>0</v>
      </c>
      <c r="J106" s="26">
        <f t="shared" si="33"/>
        <v>0</v>
      </c>
      <c r="K106" s="26">
        <f t="shared" si="33"/>
        <v>0</v>
      </c>
      <c r="L106" s="26">
        <f t="shared" si="33"/>
        <v>11.6</v>
      </c>
      <c r="M106" s="26">
        <f t="shared" si="33"/>
        <v>0</v>
      </c>
      <c r="N106" s="26">
        <f t="shared" si="33"/>
        <v>0</v>
      </c>
      <c r="O106" s="218"/>
      <c r="P106" s="262"/>
    </row>
    <row r="107" spans="1:16" ht="15.75" thickBot="1" x14ac:dyDescent="0.3">
      <c r="A107" s="213"/>
      <c r="B107" s="219"/>
      <c r="C107" s="219"/>
      <c r="D107" s="219"/>
      <c r="E107" s="219"/>
      <c r="F107" s="219"/>
      <c r="G107" s="25" t="s">
        <v>6</v>
      </c>
      <c r="H107" s="26">
        <f>SUM(I107:N107)</f>
        <v>0</v>
      </c>
      <c r="I107" s="26">
        <v>0</v>
      </c>
      <c r="J107" s="26">
        <v>0</v>
      </c>
      <c r="K107" s="26">
        <v>0</v>
      </c>
      <c r="L107" s="26">
        <v>0</v>
      </c>
      <c r="M107" s="26">
        <v>0</v>
      </c>
      <c r="N107" s="26">
        <v>0</v>
      </c>
      <c r="O107" s="219"/>
      <c r="P107" s="263"/>
    </row>
    <row r="108" spans="1:16" ht="36.75" thickBot="1" x14ac:dyDescent="0.3">
      <c r="A108" s="213"/>
      <c r="B108" s="219"/>
      <c r="C108" s="219"/>
      <c r="D108" s="219"/>
      <c r="E108" s="219"/>
      <c r="F108" s="219"/>
      <c r="G108" s="25" t="s">
        <v>7</v>
      </c>
      <c r="H108" s="26">
        <f>SUM(I108:N108)</f>
        <v>11.6</v>
      </c>
      <c r="I108" s="26">
        <v>0</v>
      </c>
      <c r="J108" s="26">
        <v>0</v>
      </c>
      <c r="K108" s="26">
        <v>0</v>
      </c>
      <c r="L108" s="26">
        <v>11.6</v>
      </c>
      <c r="M108" s="26">
        <v>0</v>
      </c>
      <c r="N108" s="26">
        <v>0</v>
      </c>
      <c r="O108" s="219"/>
      <c r="P108" s="263"/>
    </row>
    <row r="109" spans="1:16" ht="15.75" thickBot="1" x14ac:dyDescent="0.3">
      <c r="A109" s="213"/>
      <c r="B109" s="219"/>
      <c r="C109" s="219"/>
      <c r="D109" s="219"/>
      <c r="E109" s="219"/>
      <c r="F109" s="219"/>
      <c r="G109" s="25" t="s">
        <v>8</v>
      </c>
      <c r="H109" s="26">
        <f>SUM(I109:N109)</f>
        <v>0</v>
      </c>
      <c r="I109" s="26">
        <v>0</v>
      </c>
      <c r="J109" s="26">
        <v>0</v>
      </c>
      <c r="K109" s="26">
        <v>0</v>
      </c>
      <c r="L109" s="26">
        <v>0</v>
      </c>
      <c r="M109" s="26">
        <v>0</v>
      </c>
      <c r="N109" s="26">
        <v>0</v>
      </c>
      <c r="O109" s="219"/>
      <c r="P109" s="263"/>
    </row>
    <row r="110" spans="1:16" ht="24.75" thickBot="1" x14ac:dyDescent="0.3">
      <c r="A110" s="214"/>
      <c r="B110" s="220"/>
      <c r="C110" s="220"/>
      <c r="D110" s="220"/>
      <c r="E110" s="220"/>
      <c r="F110" s="220"/>
      <c r="G110" s="25" t="s">
        <v>9</v>
      </c>
      <c r="H110" s="26">
        <f>SUM(I110:N110)</f>
        <v>0</v>
      </c>
      <c r="I110" s="26">
        <v>0</v>
      </c>
      <c r="J110" s="26">
        <v>0</v>
      </c>
      <c r="K110" s="26">
        <v>0</v>
      </c>
      <c r="L110" s="26">
        <v>0</v>
      </c>
      <c r="M110" s="26">
        <v>0</v>
      </c>
      <c r="N110" s="26">
        <v>0</v>
      </c>
      <c r="O110" s="220"/>
      <c r="P110" s="264"/>
    </row>
    <row r="111" spans="1:16" ht="36.75" thickBot="1" x14ac:dyDescent="0.3">
      <c r="A111" s="450" t="s">
        <v>125</v>
      </c>
      <c r="B111" s="450"/>
      <c r="C111" s="450"/>
      <c r="D111" s="450"/>
      <c r="E111" s="450"/>
      <c r="F111" s="451"/>
      <c r="G111" s="55" t="s">
        <v>4</v>
      </c>
      <c r="H111" s="56">
        <f>SUM(H112:H115)</f>
        <v>11.6</v>
      </c>
      <c r="I111" s="56">
        <f t="shared" ref="I111:N111" si="34">SUM(I112:I115)</f>
        <v>0</v>
      </c>
      <c r="J111" s="56">
        <f t="shared" si="34"/>
        <v>0</v>
      </c>
      <c r="K111" s="56">
        <f t="shared" si="34"/>
        <v>0</v>
      </c>
      <c r="L111" s="56">
        <f t="shared" si="34"/>
        <v>11.6</v>
      </c>
      <c r="M111" s="56">
        <f t="shared" si="34"/>
        <v>0</v>
      </c>
      <c r="N111" s="56">
        <f t="shared" si="34"/>
        <v>0</v>
      </c>
      <c r="O111" s="218"/>
      <c r="P111" s="262"/>
    </row>
    <row r="112" spans="1:16" ht="24.75" thickBot="1" x14ac:dyDescent="0.3">
      <c r="A112" s="452"/>
      <c r="B112" s="452"/>
      <c r="C112" s="452"/>
      <c r="D112" s="452"/>
      <c r="E112" s="452"/>
      <c r="F112" s="453"/>
      <c r="G112" s="55" t="s">
        <v>6</v>
      </c>
      <c r="H112" s="56">
        <f>SUM(I112:N112)</f>
        <v>0</v>
      </c>
      <c r="I112" s="56">
        <f t="shared" ref="I112:N112" si="35">I107</f>
        <v>0</v>
      </c>
      <c r="J112" s="56">
        <f t="shared" si="35"/>
        <v>0</v>
      </c>
      <c r="K112" s="56">
        <f t="shared" si="35"/>
        <v>0</v>
      </c>
      <c r="L112" s="56">
        <f t="shared" si="35"/>
        <v>0</v>
      </c>
      <c r="M112" s="56">
        <f t="shared" si="35"/>
        <v>0</v>
      </c>
      <c r="N112" s="56">
        <f t="shared" si="35"/>
        <v>0</v>
      </c>
      <c r="O112" s="219"/>
      <c r="P112" s="263"/>
    </row>
    <row r="113" spans="1:16" ht="36.75" thickBot="1" x14ac:dyDescent="0.3">
      <c r="A113" s="452"/>
      <c r="B113" s="452"/>
      <c r="C113" s="452"/>
      <c r="D113" s="452"/>
      <c r="E113" s="452"/>
      <c r="F113" s="453"/>
      <c r="G113" s="55" t="s">
        <v>7</v>
      </c>
      <c r="H113" s="56">
        <f>SUM(I113:N113)</f>
        <v>11.6</v>
      </c>
      <c r="I113" s="56">
        <f t="shared" ref="I113:N115" si="36">I108</f>
        <v>0</v>
      </c>
      <c r="J113" s="56">
        <f t="shared" si="36"/>
        <v>0</v>
      </c>
      <c r="K113" s="56">
        <f t="shared" si="36"/>
        <v>0</v>
      </c>
      <c r="L113" s="56">
        <f t="shared" si="36"/>
        <v>11.6</v>
      </c>
      <c r="M113" s="56">
        <f t="shared" si="36"/>
        <v>0</v>
      </c>
      <c r="N113" s="56">
        <f t="shared" si="36"/>
        <v>0</v>
      </c>
      <c r="O113" s="219"/>
      <c r="P113" s="263"/>
    </row>
    <row r="114" spans="1:16" ht="15.75" thickBot="1" x14ac:dyDescent="0.3">
      <c r="A114" s="452"/>
      <c r="B114" s="452"/>
      <c r="C114" s="452"/>
      <c r="D114" s="452"/>
      <c r="E114" s="452"/>
      <c r="F114" s="453"/>
      <c r="G114" s="55" t="s">
        <v>8</v>
      </c>
      <c r="H114" s="56">
        <f>SUM(I114:N114)</f>
        <v>0</v>
      </c>
      <c r="I114" s="56">
        <f t="shared" si="36"/>
        <v>0</v>
      </c>
      <c r="J114" s="56">
        <f t="shared" si="36"/>
        <v>0</v>
      </c>
      <c r="K114" s="56">
        <f t="shared" si="36"/>
        <v>0</v>
      </c>
      <c r="L114" s="56">
        <f t="shared" si="36"/>
        <v>0</v>
      </c>
      <c r="M114" s="56">
        <f t="shared" si="36"/>
        <v>0</v>
      </c>
      <c r="N114" s="56">
        <f t="shared" si="36"/>
        <v>0</v>
      </c>
      <c r="O114" s="219"/>
      <c r="P114" s="263"/>
    </row>
    <row r="115" spans="1:16" ht="24.75" thickBot="1" x14ac:dyDescent="0.3">
      <c r="A115" s="454"/>
      <c r="B115" s="454"/>
      <c r="C115" s="454"/>
      <c r="D115" s="454"/>
      <c r="E115" s="454"/>
      <c r="F115" s="455"/>
      <c r="G115" s="55" t="s">
        <v>9</v>
      </c>
      <c r="H115" s="56">
        <f>SUM(I115:N115)</f>
        <v>0</v>
      </c>
      <c r="I115" s="56">
        <f t="shared" si="36"/>
        <v>0</v>
      </c>
      <c r="J115" s="56">
        <f t="shared" si="36"/>
        <v>0</v>
      </c>
      <c r="K115" s="56">
        <f t="shared" si="36"/>
        <v>0</v>
      </c>
      <c r="L115" s="56">
        <f t="shared" si="36"/>
        <v>0</v>
      </c>
      <c r="M115" s="56">
        <f t="shared" si="36"/>
        <v>0</v>
      </c>
      <c r="N115" s="56">
        <f t="shared" si="36"/>
        <v>0</v>
      </c>
      <c r="O115" s="220"/>
      <c r="P115" s="264"/>
    </row>
    <row r="116" spans="1:16" ht="15.75" thickBot="1" x14ac:dyDescent="0.3">
      <c r="A116" s="251" t="s">
        <v>0</v>
      </c>
      <c r="B116" s="251"/>
      <c r="C116" s="251"/>
      <c r="D116" s="251"/>
      <c r="E116" s="251"/>
      <c r="F116" s="251"/>
      <c r="G116" s="251"/>
      <c r="H116" s="251"/>
      <c r="I116" s="251"/>
      <c r="J116" s="251"/>
      <c r="K116" s="251"/>
      <c r="L116" s="251"/>
      <c r="M116" s="251"/>
      <c r="N116" s="251"/>
      <c r="O116" s="251"/>
      <c r="P116" s="252"/>
    </row>
    <row r="117" spans="1:16" ht="36.75" thickBot="1" x14ac:dyDescent="0.3">
      <c r="A117" s="212" t="s">
        <v>3650</v>
      </c>
      <c r="B117" s="218"/>
      <c r="C117" s="218" t="s">
        <v>0</v>
      </c>
      <c r="D117" s="218">
        <v>2030</v>
      </c>
      <c r="E117" s="218"/>
      <c r="F117" s="218" t="s">
        <v>94</v>
      </c>
      <c r="G117" s="25" t="s">
        <v>4</v>
      </c>
      <c r="H117" s="26">
        <f>SUM(H118:H121)</f>
        <v>12.6</v>
      </c>
      <c r="I117" s="26">
        <f t="shared" ref="I117:N117" si="37">SUM(I118:I121)</f>
        <v>0</v>
      </c>
      <c r="J117" s="26">
        <f t="shared" si="37"/>
        <v>0</v>
      </c>
      <c r="K117" s="26">
        <f t="shared" si="37"/>
        <v>0</v>
      </c>
      <c r="L117" s="26">
        <f t="shared" si="37"/>
        <v>0</v>
      </c>
      <c r="M117" s="26">
        <f t="shared" si="37"/>
        <v>0</v>
      </c>
      <c r="N117" s="26">
        <f t="shared" si="37"/>
        <v>12.6</v>
      </c>
      <c r="O117" s="221"/>
      <c r="P117" s="371"/>
    </row>
    <row r="118" spans="1:16" ht="15.75" thickBot="1" x14ac:dyDescent="0.3">
      <c r="A118" s="213"/>
      <c r="B118" s="219"/>
      <c r="C118" s="219"/>
      <c r="D118" s="219"/>
      <c r="E118" s="219"/>
      <c r="F118" s="219"/>
      <c r="G118" s="25" t="s">
        <v>6</v>
      </c>
      <c r="H118" s="26">
        <f>SUM(I118:N118)</f>
        <v>0</v>
      </c>
      <c r="I118" s="26">
        <v>0</v>
      </c>
      <c r="J118" s="26">
        <v>0</v>
      </c>
      <c r="K118" s="26">
        <v>0</v>
      </c>
      <c r="L118" s="26">
        <v>0</v>
      </c>
      <c r="M118" s="26">
        <v>0</v>
      </c>
      <c r="N118" s="26">
        <v>0</v>
      </c>
      <c r="O118" s="222"/>
      <c r="P118" s="372"/>
    </row>
    <row r="119" spans="1:16" ht="36.75" thickBot="1" x14ac:dyDescent="0.3">
      <c r="A119" s="213"/>
      <c r="B119" s="219"/>
      <c r="C119" s="219"/>
      <c r="D119" s="219"/>
      <c r="E119" s="219"/>
      <c r="F119" s="219"/>
      <c r="G119" s="25" t="s">
        <v>7</v>
      </c>
      <c r="H119" s="26">
        <f>SUM(I119:N119)</f>
        <v>12.6</v>
      </c>
      <c r="I119" s="26">
        <v>0</v>
      </c>
      <c r="J119" s="26">
        <v>0</v>
      </c>
      <c r="K119" s="26">
        <v>0</v>
      </c>
      <c r="L119" s="26">
        <v>0</v>
      </c>
      <c r="M119" s="26">
        <v>0</v>
      </c>
      <c r="N119" s="26">
        <v>12.6</v>
      </c>
      <c r="O119" s="222"/>
      <c r="P119" s="372"/>
    </row>
    <row r="120" spans="1:16" ht="15.75" thickBot="1" x14ac:dyDescent="0.3">
      <c r="A120" s="213"/>
      <c r="B120" s="219"/>
      <c r="C120" s="219"/>
      <c r="D120" s="219"/>
      <c r="E120" s="219"/>
      <c r="F120" s="219"/>
      <c r="G120" s="25" t="s">
        <v>8</v>
      </c>
      <c r="H120" s="26">
        <f>SUM(I120:N120)</f>
        <v>0</v>
      </c>
      <c r="I120" s="26">
        <v>0</v>
      </c>
      <c r="J120" s="26">
        <v>0</v>
      </c>
      <c r="K120" s="26">
        <v>0</v>
      </c>
      <c r="L120" s="26">
        <v>0</v>
      </c>
      <c r="M120" s="26">
        <v>0</v>
      </c>
      <c r="N120" s="26">
        <v>0</v>
      </c>
      <c r="O120" s="222"/>
      <c r="P120" s="372"/>
    </row>
    <row r="121" spans="1:16" ht="24.75" thickBot="1" x14ac:dyDescent="0.3">
      <c r="A121" s="214"/>
      <c r="B121" s="220"/>
      <c r="C121" s="220"/>
      <c r="D121" s="220"/>
      <c r="E121" s="220"/>
      <c r="F121" s="220"/>
      <c r="G121" s="25" t="s">
        <v>9</v>
      </c>
      <c r="H121" s="26">
        <f>SUM(I121:N121)</f>
        <v>0</v>
      </c>
      <c r="I121" s="26">
        <v>0</v>
      </c>
      <c r="J121" s="26">
        <v>0</v>
      </c>
      <c r="K121" s="26">
        <v>0</v>
      </c>
      <c r="L121" s="26">
        <v>0</v>
      </c>
      <c r="M121" s="26">
        <v>0</v>
      </c>
      <c r="N121" s="26">
        <v>0</v>
      </c>
      <c r="O121" s="223"/>
      <c r="P121" s="373"/>
    </row>
    <row r="122" spans="1:16" ht="36.75" thickBot="1" x14ac:dyDescent="0.3">
      <c r="A122" s="212" t="s">
        <v>3651</v>
      </c>
      <c r="B122" s="218" t="s">
        <v>3641</v>
      </c>
      <c r="C122" s="218" t="s">
        <v>0</v>
      </c>
      <c r="D122" s="218">
        <v>2028</v>
      </c>
      <c r="E122" s="218">
        <v>15</v>
      </c>
      <c r="F122" s="218" t="s">
        <v>3645</v>
      </c>
      <c r="G122" s="55" t="s">
        <v>3646</v>
      </c>
      <c r="H122" s="56">
        <f>SUM(H123:H126)</f>
        <v>5.5</v>
      </c>
      <c r="I122" s="56">
        <f t="shared" ref="I122:N122" si="38">SUM(I123:I126)</f>
        <v>0</v>
      </c>
      <c r="J122" s="56">
        <f t="shared" si="38"/>
        <v>0</v>
      </c>
      <c r="K122" s="56">
        <f t="shared" si="38"/>
        <v>0</v>
      </c>
      <c r="L122" s="56">
        <f t="shared" si="38"/>
        <v>5.5</v>
      </c>
      <c r="M122" s="56">
        <f t="shared" si="38"/>
        <v>0</v>
      </c>
      <c r="N122" s="56">
        <f t="shared" si="38"/>
        <v>0</v>
      </c>
      <c r="O122" s="221"/>
      <c r="P122" s="371"/>
    </row>
    <row r="123" spans="1:16" ht="15.75" thickBot="1" x14ac:dyDescent="0.3">
      <c r="A123" s="213"/>
      <c r="B123" s="219"/>
      <c r="C123" s="219"/>
      <c r="D123" s="219"/>
      <c r="E123" s="219"/>
      <c r="F123" s="219"/>
      <c r="G123" s="25" t="s">
        <v>6</v>
      </c>
      <c r="H123" s="56">
        <f>SUM(I123:N123)</f>
        <v>0</v>
      </c>
      <c r="I123" s="56">
        <v>0</v>
      </c>
      <c r="J123" s="56">
        <v>0</v>
      </c>
      <c r="K123" s="56">
        <v>0</v>
      </c>
      <c r="L123" s="56">
        <v>0</v>
      </c>
      <c r="M123" s="56">
        <v>0</v>
      </c>
      <c r="N123" s="56">
        <v>0</v>
      </c>
      <c r="O123" s="222"/>
      <c r="P123" s="372"/>
    </row>
    <row r="124" spans="1:16" ht="36.75" thickBot="1" x14ac:dyDescent="0.3">
      <c r="A124" s="213"/>
      <c r="B124" s="219"/>
      <c r="C124" s="219"/>
      <c r="D124" s="219"/>
      <c r="E124" s="219"/>
      <c r="F124" s="219"/>
      <c r="G124" s="25" t="s">
        <v>7</v>
      </c>
      <c r="H124" s="56">
        <f>SUM(I124:N124)</f>
        <v>5.5</v>
      </c>
      <c r="I124" s="56">
        <v>0</v>
      </c>
      <c r="J124" s="56">
        <v>0</v>
      </c>
      <c r="K124" s="56">
        <v>0</v>
      </c>
      <c r="L124" s="56">
        <v>5.5</v>
      </c>
      <c r="M124" s="56">
        <v>0</v>
      </c>
      <c r="N124" s="56">
        <v>0</v>
      </c>
      <c r="O124" s="222"/>
      <c r="P124" s="372"/>
    </row>
    <row r="125" spans="1:16" ht="15.75" thickBot="1" x14ac:dyDescent="0.3">
      <c r="A125" s="213"/>
      <c r="B125" s="219"/>
      <c r="C125" s="219"/>
      <c r="D125" s="219"/>
      <c r="E125" s="219"/>
      <c r="F125" s="219"/>
      <c r="G125" s="25" t="s">
        <v>8</v>
      </c>
      <c r="H125" s="56">
        <f>SUM(I125:N125)</f>
        <v>0</v>
      </c>
      <c r="I125" s="56">
        <v>0</v>
      </c>
      <c r="J125" s="56">
        <v>0</v>
      </c>
      <c r="K125" s="56">
        <v>0</v>
      </c>
      <c r="L125" s="56">
        <v>0</v>
      </c>
      <c r="M125" s="56">
        <v>0</v>
      </c>
      <c r="N125" s="56">
        <v>0</v>
      </c>
      <c r="O125" s="222"/>
      <c r="P125" s="372"/>
    </row>
    <row r="126" spans="1:16" ht="24.75" thickBot="1" x14ac:dyDescent="0.3">
      <c r="A126" s="214"/>
      <c r="B126" s="220"/>
      <c r="C126" s="220"/>
      <c r="D126" s="220"/>
      <c r="E126" s="220"/>
      <c r="F126" s="220"/>
      <c r="G126" s="25" t="s">
        <v>9</v>
      </c>
      <c r="H126" s="56">
        <f>SUM(I126:N126)</f>
        <v>0</v>
      </c>
      <c r="I126" s="56">
        <v>0</v>
      </c>
      <c r="J126" s="56">
        <v>0</v>
      </c>
      <c r="K126" s="56">
        <v>0</v>
      </c>
      <c r="L126" s="56">
        <v>0</v>
      </c>
      <c r="M126" s="56">
        <v>0</v>
      </c>
      <c r="N126" s="56">
        <v>0</v>
      </c>
      <c r="O126" s="223"/>
      <c r="P126" s="373"/>
    </row>
    <row r="127" spans="1:16" ht="36.75" thickBot="1" x14ac:dyDescent="0.3">
      <c r="A127" s="450" t="s">
        <v>125</v>
      </c>
      <c r="B127" s="450"/>
      <c r="C127" s="450"/>
      <c r="D127" s="450"/>
      <c r="E127" s="450"/>
      <c r="F127" s="451"/>
      <c r="G127" s="55" t="s">
        <v>4</v>
      </c>
      <c r="H127" s="56">
        <f>SUM(H128:H131)</f>
        <v>18.100000000000001</v>
      </c>
      <c r="I127" s="56">
        <v>0</v>
      </c>
      <c r="J127" s="56">
        <v>0</v>
      </c>
      <c r="K127" s="56">
        <v>0</v>
      </c>
      <c r="L127" s="56">
        <v>5.5</v>
      </c>
      <c r="M127" s="56">
        <v>0</v>
      </c>
      <c r="N127" s="56">
        <v>12.6</v>
      </c>
      <c r="O127" s="221"/>
      <c r="P127" s="371"/>
    </row>
    <row r="128" spans="1:16" ht="24.75" thickBot="1" x14ac:dyDescent="0.3">
      <c r="A128" s="452"/>
      <c r="B128" s="452"/>
      <c r="C128" s="452"/>
      <c r="D128" s="452"/>
      <c r="E128" s="452"/>
      <c r="F128" s="453"/>
      <c r="G128" s="55" t="s">
        <v>6</v>
      </c>
      <c r="H128" s="56">
        <f>SUM(I128:N128)</f>
        <v>0</v>
      </c>
      <c r="I128" s="56">
        <f t="shared" ref="I128:N128" si="39">I123+I118</f>
        <v>0</v>
      </c>
      <c r="J128" s="56">
        <f t="shared" si="39"/>
        <v>0</v>
      </c>
      <c r="K128" s="56">
        <f t="shared" si="39"/>
        <v>0</v>
      </c>
      <c r="L128" s="56">
        <f t="shared" si="39"/>
        <v>0</v>
      </c>
      <c r="M128" s="56">
        <f t="shared" si="39"/>
        <v>0</v>
      </c>
      <c r="N128" s="56">
        <f t="shared" si="39"/>
        <v>0</v>
      </c>
      <c r="O128" s="222"/>
      <c r="P128" s="372"/>
    </row>
    <row r="129" spans="1:16" ht="36.75" thickBot="1" x14ac:dyDescent="0.3">
      <c r="A129" s="452"/>
      <c r="B129" s="452"/>
      <c r="C129" s="452"/>
      <c r="D129" s="452"/>
      <c r="E129" s="452"/>
      <c r="F129" s="453"/>
      <c r="G129" s="55" t="s">
        <v>7</v>
      </c>
      <c r="H129" s="56">
        <f>SUM(I129:N129)</f>
        <v>18.100000000000001</v>
      </c>
      <c r="I129" s="56">
        <f t="shared" ref="I129:N131" si="40">I124+I119</f>
        <v>0</v>
      </c>
      <c r="J129" s="56">
        <f t="shared" si="40"/>
        <v>0</v>
      </c>
      <c r="K129" s="56">
        <f t="shared" si="40"/>
        <v>0</v>
      </c>
      <c r="L129" s="56">
        <f t="shared" si="40"/>
        <v>5.5</v>
      </c>
      <c r="M129" s="56">
        <f t="shared" si="40"/>
        <v>0</v>
      </c>
      <c r="N129" s="56">
        <f t="shared" si="40"/>
        <v>12.6</v>
      </c>
      <c r="O129" s="222"/>
      <c r="P129" s="372"/>
    </row>
    <row r="130" spans="1:16" ht="15.75" thickBot="1" x14ac:dyDescent="0.3">
      <c r="A130" s="452"/>
      <c r="B130" s="452"/>
      <c r="C130" s="452"/>
      <c r="D130" s="452"/>
      <c r="E130" s="452"/>
      <c r="F130" s="453"/>
      <c r="G130" s="55" t="s">
        <v>8</v>
      </c>
      <c r="H130" s="56">
        <f>SUM(I130:N130)</f>
        <v>0</v>
      </c>
      <c r="I130" s="56">
        <f t="shared" si="40"/>
        <v>0</v>
      </c>
      <c r="J130" s="56">
        <f t="shared" si="40"/>
        <v>0</v>
      </c>
      <c r="K130" s="56">
        <f t="shared" si="40"/>
        <v>0</v>
      </c>
      <c r="L130" s="56">
        <f t="shared" si="40"/>
        <v>0</v>
      </c>
      <c r="M130" s="56">
        <f t="shared" si="40"/>
        <v>0</v>
      </c>
      <c r="N130" s="56">
        <f t="shared" si="40"/>
        <v>0</v>
      </c>
      <c r="O130" s="222"/>
      <c r="P130" s="372"/>
    </row>
    <row r="131" spans="1:16" ht="24.75" thickBot="1" x14ac:dyDescent="0.3">
      <c r="A131" s="454"/>
      <c r="B131" s="454"/>
      <c r="C131" s="454"/>
      <c r="D131" s="454"/>
      <c r="E131" s="454"/>
      <c r="F131" s="455"/>
      <c r="G131" s="55" t="s">
        <v>9</v>
      </c>
      <c r="H131" s="56">
        <f>SUM(I131:N131)</f>
        <v>0</v>
      </c>
      <c r="I131" s="56">
        <f t="shared" si="40"/>
        <v>0</v>
      </c>
      <c r="J131" s="56">
        <f t="shared" si="40"/>
        <v>0</v>
      </c>
      <c r="K131" s="56">
        <f t="shared" si="40"/>
        <v>0</v>
      </c>
      <c r="L131" s="56">
        <f t="shared" si="40"/>
        <v>0</v>
      </c>
      <c r="M131" s="56">
        <f t="shared" si="40"/>
        <v>0</v>
      </c>
      <c r="N131" s="56">
        <f t="shared" si="40"/>
        <v>0</v>
      </c>
      <c r="O131" s="223"/>
      <c r="P131" s="373"/>
    </row>
    <row r="132" spans="1:16" ht="15.75" thickBot="1" x14ac:dyDescent="0.3">
      <c r="A132" s="251" t="s">
        <v>542</v>
      </c>
      <c r="B132" s="251"/>
      <c r="C132" s="251"/>
      <c r="D132" s="251"/>
      <c r="E132" s="251"/>
      <c r="F132" s="251"/>
      <c r="G132" s="251"/>
      <c r="H132" s="251"/>
      <c r="I132" s="251"/>
      <c r="J132" s="251"/>
      <c r="K132" s="251"/>
      <c r="L132" s="251"/>
      <c r="M132" s="251"/>
      <c r="N132" s="251"/>
      <c r="O132" s="251"/>
      <c r="P132" s="252"/>
    </row>
    <row r="133" spans="1:16" ht="36.75" thickBot="1" x14ac:dyDescent="0.3">
      <c r="A133" s="212" t="s">
        <v>3652</v>
      </c>
      <c r="B133" s="218"/>
      <c r="C133" s="218" t="s">
        <v>542</v>
      </c>
      <c r="D133" s="218">
        <v>2029</v>
      </c>
      <c r="E133" s="218"/>
      <c r="F133" s="218" t="s">
        <v>94</v>
      </c>
      <c r="G133" s="25" t="s">
        <v>4</v>
      </c>
      <c r="H133" s="26">
        <f>SUM(H134:H137)</f>
        <v>12.1</v>
      </c>
      <c r="I133" s="26">
        <f t="shared" ref="I133:N133" si="41">SUM(I134:I137)</f>
        <v>0</v>
      </c>
      <c r="J133" s="26">
        <f t="shared" si="41"/>
        <v>0</v>
      </c>
      <c r="K133" s="26">
        <f t="shared" si="41"/>
        <v>0</v>
      </c>
      <c r="L133" s="26">
        <f t="shared" si="41"/>
        <v>0</v>
      </c>
      <c r="M133" s="26">
        <f t="shared" si="41"/>
        <v>12.1</v>
      </c>
      <c r="N133" s="26">
        <f t="shared" si="41"/>
        <v>0</v>
      </c>
      <c r="O133" s="221"/>
      <c r="P133" s="371"/>
    </row>
    <row r="134" spans="1:16" ht="15.75" thickBot="1" x14ac:dyDescent="0.3">
      <c r="A134" s="213"/>
      <c r="B134" s="219"/>
      <c r="C134" s="219"/>
      <c r="D134" s="219"/>
      <c r="E134" s="219"/>
      <c r="F134" s="219"/>
      <c r="G134" s="25" t="s">
        <v>6</v>
      </c>
      <c r="H134" s="26">
        <f>SUM(I134:N134)</f>
        <v>0</v>
      </c>
      <c r="I134" s="26">
        <v>0</v>
      </c>
      <c r="J134" s="26">
        <v>0</v>
      </c>
      <c r="K134" s="26">
        <v>0</v>
      </c>
      <c r="L134" s="26">
        <v>0</v>
      </c>
      <c r="M134" s="26">
        <v>0</v>
      </c>
      <c r="N134" s="26">
        <v>0</v>
      </c>
      <c r="O134" s="222"/>
      <c r="P134" s="372"/>
    </row>
    <row r="135" spans="1:16" ht="36.75" thickBot="1" x14ac:dyDescent="0.3">
      <c r="A135" s="213"/>
      <c r="B135" s="219"/>
      <c r="C135" s="219"/>
      <c r="D135" s="219"/>
      <c r="E135" s="219"/>
      <c r="F135" s="219"/>
      <c r="G135" s="25" t="s">
        <v>7</v>
      </c>
      <c r="H135" s="26">
        <f>SUM(I135:N135)</f>
        <v>12.1</v>
      </c>
      <c r="I135" s="26">
        <v>0</v>
      </c>
      <c r="J135" s="26">
        <v>0</v>
      </c>
      <c r="K135" s="26">
        <v>0</v>
      </c>
      <c r="L135" s="26">
        <v>0</v>
      </c>
      <c r="M135" s="26">
        <v>12.1</v>
      </c>
      <c r="N135" s="26">
        <v>0</v>
      </c>
      <c r="O135" s="222"/>
      <c r="P135" s="372"/>
    </row>
    <row r="136" spans="1:16" ht="15.75" thickBot="1" x14ac:dyDescent="0.3">
      <c r="A136" s="213"/>
      <c r="B136" s="219"/>
      <c r="C136" s="219"/>
      <c r="D136" s="219"/>
      <c r="E136" s="219"/>
      <c r="F136" s="219"/>
      <c r="G136" s="25" t="s">
        <v>8</v>
      </c>
      <c r="H136" s="26">
        <f>SUM(I136:N136)</f>
        <v>0</v>
      </c>
      <c r="I136" s="26">
        <v>0</v>
      </c>
      <c r="J136" s="26">
        <v>0</v>
      </c>
      <c r="K136" s="26">
        <v>0</v>
      </c>
      <c r="L136" s="26">
        <v>0</v>
      </c>
      <c r="M136" s="26">
        <v>0</v>
      </c>
      <c r="N136" s="26">
        <v>0</v>
      </c>
      <c r="O136" s="222"/>
      <c r="P136" s="372"/>
    </row>
    <row r="137" spans="1:16" ht="24.75" thickBot="1" x14ac:dyDescent="0.3">
      <c r="A137" s="214"/>
      <c r="B137" s="220"/>
      <c r="C137" s="220"/>
      <c r="D137" s="220"/>
      <c r="E137" s="220"/>
      <c r="F137" s="220"/>
      <c r="G137" s="25" t="s">
        <v>9</v>
      </c>
      <c r="H137" s="26">
        <f>SUM(I137:N137)</f>
        <v>0</v>
      </c>
      <c r="I137" s="26">
        <v>0</v>
      </c>
      <c r="J137" s="26">
        <v>0</v>
      </c>
      <c r="K137" s="26">
        <v>0</v>
      </c>
      <c r="L137" s="26">
        <v>0</v>
      </c>
      <c r="M137" s="26">
        <v>0</v>
      </c>
      <c r="N137" s="26">
        <v>0</v>
      </c>
      <c r="O137" s="223"/>
      <c r="P137" s="373"/>
    </row>
    <row r="138" spans="1:16" ht="36.75" thickBot="1" x14ac:dyDescent="0.3">
      <c r="A138" s="212" t="s">
        <v>3653</v>
      </c>
      <c r="B138" s="218" t="s">
        <v>3641</v>
      </c>
      <c r="C138" s="218" t="s">
        <v>3654</v>
      </c>
      <c r="D138" s="218">
        <v>2028</v>
      </c>
      <c r="E138" s="218">
        <v>15</v>
      </c>
      <c r="F138" s="218" t="s">
        <v>3645</v>
      </c>
      <c r="G138" s="55" t="s">
        <v>3646</v>
      </c>
      <c r="H138" s="56">
        <f>SUM(H139:H142)</f>
        <v>5.5</v>
      </c>
      <c r="I138" s="56">
        <f t="shared" ref="I138:N138" si="42">SUM(I139:I142)</f>
        <v>0</v>
      </c>
      <c r="J138" s="56">
        <f t="shared" si="42"/>
        <v>0</v>
      </c>
      <c r="K138" s="56">
        <f t="shared" si="42"/>
        <v>0</v>
      </c>
      <c r="L138" s="56">
        <f t="shared" si="42"/>
        <v>5.5</v>
      </c>
      <c r="M138" s="56">
        <f t="shared" si="42"/>
        <v>0</v>
      </c>
      <c r="N138" s="56">
        <f t="shared" si="42"/>
        <v>0</v>
      </c>
      <c r="O138" s="221"/>
      <c r="P138" s="371"/>
    </row>
    <row r="139" spans="1:16" ht="15.75" thickBot="1" x14ac:dyDescent="0.3">
      <c r="A139" s="213"/>
      <c r="B139" s="219"/>
      <c r="C139" s="219"/>
      <c r="D139" s="219"/>
      <c r="E139" s="219"/>
      <c r="F139" s="219"/>
      <c r="G139" s="25" t="s">
        <v>6</v>
      </c>
      <c r="H139" s="56">
        <f t="shared" ref="H139:H147" si="43">SUM(I139:N139)</f>
        <v>0</v>
      </c>
      <c r="I139" s="56">
        <v>0</v>
      </c>
      <c r="J139" s="56">
        <v>0</v>
      </c>
      <c r="K139" s="56">
        <v>0</v>
      </c>
      <c r="L139" s="56">
        <v>0</v>
      </c>
      <c r="M139" s="56">
        <v>0</v>
      </c>
      <c r="N139" s="56">
        <v>0</v>
      </c>
      <c r="O139" s="222"/>
      <c r="P139" s="372"/>
    </row>
    <row r="140" spans="1:16" ht="36.75" thickBot="1" x14ac:dyDescent="0.3">
      <c r="A140" s="213"/>
      <c r="B140" s="219"/>
      <c r="C140" s="219"/>
      <c r="D140" s="219"/>
      <c r="E140" s="219"/>
      <c r="F140" s="219"/>
      <c r="G140" s="25" t="s">
        <v>7</v>
      </c>
      <c r="H140" s="56">
        <f t="shared" si="43"/>
        <v>5.5</v>
      </c>
      <c r="I140" s="56">
        <v>0</v>
      </c>
      <c r="J140" s="56">
        <v>0</v>
      </c>
      <c r="K140" s="56">
        <v>0</v>
      </c>
      <c r="L140" s="56">
        <v>5.5</v>
      </c>
      <c r="M140" s="56">
        <v>0</v>
      </c>
      <c r="N140" s="56">
        <v>0</v>
      </c>
      <c r="O140" s="222"/>
      <c r="P140" s="372"/>
    </row>
    <row r="141" spans="1:16" ht="15.75" thickBot="1" x14ac:dyDescent="0.3">
      <c r="A141" s="213"/>
      <c r="B141" s="219"/>
      <c r="C141" s="219"/>
      <c r="D141" s="219"/>
      <c r="E141" s="219"/>
      <c r="F141" s="219"/>
      <c r="G141" s="25" t="s">
        <v>8</v>
      </c>
      <c r="H141" s="56">
        <f t="shared" si="43"/>
        <v>0</v>
      </c>
      <c r="I141" s="56">
        <v>0</v>
      </c>
      <c r="J141" s="56">
        <v>0</v>
      </c>
      <c r="K141" s="56">
        <v>0</v>
      </c>
      <c r="L141" s="56">
        <v>0</v>
      </c>
      <c r="M141" s="56">
        <v>0</v>
      </c>
      <c r="N141" s="56">
        <v>0</v>
      </c>
      <c r="O141" s="222"/>
      <c r="P141" s="372"/>
    </row>
    <row r="142" spans="1:16" ht="24.75" thickBot="1" x14ac:dyDescent="0.3">
      <c r="A142" s="214"/>
      <c r="B142" s="220"/>
      <c r="C142" s="220"/>
      <c r="D142" s="220"/>
      <c r="E142" s="220"/>
      <c r="F142" s="220"/>
      <c r="G142" s="25" t="s">
        <v>9</v>
      </c>
      <c r="H142" s="56">
        <f t="shared" si="43"/>
        <v>0</v>
      </c>
      <c r="I142" s="56">
        <v>0</v>
      </c>
      <c r="J142" s="56">
        <v>0</v>
      </c>
      <c r="K142" s="56">
        <v>0</v>
      </c>
      <c r="L142" s="56">
        <v>0</v>
      </c>
      <c r="M142" s="56">
        <v>0</v>
      </c>
      <c r="N142" s="56">
        <v>0</v>
      </c>
      <c r="O142" s="223"/>
      <c r="P142" s="373"/>
    </row>
    <row r="143" spans="1:16" ht="36.75" thickBot="1" x14ac:dyDescent="0.3">
      <c r="A143" s="450" t="s">
        <v>125</v>
      </c>
      <c r="B143" s="450"/>
      <c r="C143" s="450"/>
      <c r="D143" s="450"/>
      <c r="E143" s="450"/>
      <c r="F143" s="451"/>
      <c r="G143" s="55" t="s">
        <v>4</v>
      </c>
      <c r="H143" s="56">
        <f t="shared" si="43"/>
        <v>17.600000000000001</v>
      </c>
      <c r="I143" s="56">
        <v>0</v>
      </c>
      <c r="J143" s="56">
        <v>0</v>
      </c>
      <c r="K143" s="56">
        <v>0</v>
      </c>
      <c r="L143" s="56">
        <v>5.5</v>
      </c>
      <c r="M143" s="56">
        <v>12.1</v>
      </c>
      <c r="N143" s="56">
        <v>0</v>
      </c>
      <c r="O143" s="221"/>
      <c r="P143" s="371"/>
    </row>
    <row r="144" spans="1:16" ht="24.75" thickBot="1" x14ac:dyDescent="0.3">
      <c r="A144" s="452"/>
      <c r="B144" s="452"/>
      <c r="C144" s="452"/>
      <c r="D144" s="452"/>
      <c r="E144" s="452"/>
      <c r="F144" s="453"/>
      <c r="G144" s="55" t="s">
        <v>6</v>
      </c>
      <c r="H144" s="56">
        <f t="shared" si="43"/>
        <v>0</v>
      </c>
      <c r="I144" s="56">
        <f t="shared" ref="I144:N144" si="44">SUM(I134+I139)</f>
        <v>0</v>
      </c>
      <c r="J144" s="56">
        <f t="shared" si="44"/>
        <v>0</v>
      </c>
      <c r="K144" s="56">
        <f t="shared" si="44"/>
        <v>0</v>
      </c>
      <c r="L144" s="56">
        <f t="shared" si="44"/>
        <v>0</v>
      </c>
      <c r="M144" s="56">
        <f t="shared" si="44"/>
        <v>0</v>
      </c>
      <c r="N144" s="56">
        <f t="shared" si="44"/>
        <v>0</v>
      </c>
      <c r="O144" s="222"/>
      <c r="P144" s="372"/>
    </row>
    <row r="145" spans="1:16" ht="36.75" thickBot="1" x14ac:dyDescent="0.3">
      <c r="A145" s="452"/>
      <c r="B145" s="452"/>
      <c r="C145" s="452"/>
      <c r="D145" s="452"/>
      <c r="E145" s="452"/>
      <c r="F145" s="453"/>
      <c r="G145" s="55" t="s">
        <v>7</v>
      </c>
      <c r="H145" s="56">
        <f t="shared" si="43"/>
        <v>17.600000000000001</v>
      </c>
      <c r="I145" s="56">
        <f t="shared" ref="I145:N147" si="45">SUM(I135+I140)</f>
        <v>0</v>
      </c>
      <c r="J145" s="56">
        <f t="shared" si="45"/>
        <v>0</v>
      </c>
      <c r="K145" s="56">
        <f t="shared" si="45"/>
        <v>0</v>
      </c>
      <c r="L145" s="56">
        <f t="shared" si="45"/>
        <v>5.5</v>
      </c>
      <c r="M145" s="56">
        <f t="shared" si="45"/>
        <v>12.1</v>
      </c>
      <c r="N145" s="56">
        <f t="shared" si="45"/>
        <v>0</v>
      </c>
      <c r="O145" s="222"/>
      <c r="P145" s="372"/>
    </row>
    <row r="146" spans="1:16" ht="15.75" thickBot="1" x14ac:dyDescent="0.3">
      <c r="A146" s="452"/>
      <c r="B146" s="452"/>
      <c r="C146" s="452"/>
      <c r="D146" s="452"/>
      <c r="E146" s="452"/>
      <c r="F146" s="453"/>
      <c r="G146" s="55" t="s">
        <v>8</v>
      </c>
      <c r="H146" s="56">
        <f t="shared" si="43"/>
        <v>0</v>
      </c>
      <c r="I146" s="56">
        <f t="shared" si="45"/>
        <v>0</v>
      </c>
      <c r="J146" s="56">
        <f t="shared" si="45"/>
        <v>0</v>
      </c>
      <c r="K146" s="56">
        <f t="shared" si="45"/>
        <v>0</v>
      </c>
      <c r="L146" s="56">
        <f t="shared" si="45"/>
        <v>0</v>
      </c>
      <c r="M146" s="56">
        <f t="shared" si="45"/>
        <v>0</v>
      </c>
      <c r="N146" s="56">
        <f t="shared" si="45"/>
        <v>0</v>
      </c>
      <c r="O146" s="222"/>
      <c r="P146" s="372"/>
    </row>
    <row r="147" spans="1:16" ht="24.75" thickBot="1" x14ac:dyDescent="0.3">
      <c r="A147" s="454"/>
      <c r="B147" s="454"/>
      <c r="C147" s="454"/>
      <c r="D147" s="454"/>
      <c r="E147" s="454"/>
      <c r="F147" s="455"/>
      <c r="G147" s="55" t="s">
        <v>9</v>
      </c>
      <c r="H147" s="56">
        <f t="shared" si="43"/>
        <v>0</v>
      </c>
      <c r="I147" s="56">
        <f t="shared" si="45"/>
        <v>0</v>
      </c>
      <c r="J147" s="56">
        <f t="shared" si="45"/>
        <v>0</v>
      </c>
      <c r="K147" s="56">
        <f t="shared" si="45"/>
        <v>0</v>
      </c>
      <c r="L147" s="56">
        <f t="shared" si="45"/>
        <v>0</v>
      </c>
      <c r="M147" s="56">
        <f t="shared" si="45"/>
        <v>0</v>
      </c>
      <c r="N147" s="56">
        <f t="shared" si="45"/>
        <v>0</v>
      </c>
      <c r="O147" s="223"/>
      <c r="P147" s="373"/>
    </row>
    <row r="148" spans="1:16" ht="15.75" thickBot="1" x14ac:dyDescent="0.3">
      <c r="A148" s="251" t="s">
        <v>165</v>
      </c>
      <c r="B148" s="251"/>
      <c r="C148" s="251"/>
      <c r="D148" s="251"/>
      <c r="E148" s="251"/>
      <c r="F148" s="251"/>
      <c r="G148" s="251"/>
      <c r="H148" s="251"/>
      <c r="I148" s="251"/>
      <c r="J148" s="251"/>
      <c r="K148" s="251"/>
      <c r="L148" s="251"/>
      <c r="M148" s="251"/>
      <c r="N148" s="251"/>
      <c r="O148" s="251"/>
      <c r="P148" s="252"/>
    </row>
    <row r="149" spans="1:16" ht="36.75" thickBot="1" x14ac:dyDescent="0.3">
      <c r="A149" s="212" t="s">
        <v>3655</v>
      </c>
      <c r="B149" s="218"/>
      <c r="C149" s="218" t="s">
        <v>165</v>
      </c>
      <c r="D149" s="218">
        <v>2030</v>
      </c>
      <c r="E149" s="218"/>
      <c r="F149" s="218" t="s">
        <v>94</v>
      </c>
      <c r="G149" s="25" t="s">
        <v>4</v>
      </c>
      <c r="H149" s="26">
        <f>SUM(H150:H153)</f>
        <v>12.6</v>
      </c>
      <c r="I149" s="26">
        <f t="shared" ref="I149:N149" si="46">SUM(I150:I153)</f>
        <v>0</v>
      </c>
      <c r="J149" s="26">
        <f t="shared" si="46"/>
        <v>0</v>
      </c>
      <c r="K149" s="26">
        <f t="shared" si="46"/>
        <v>0</v>
      </c>
      <c r="L149" s="26">
        <f t="shared" si="46"/>
        <v>0</v>
      </c>
      <c r="M149" s="26">
        <f t="shared" si="46"/>
        <v>0</v>
      </c>
      <c r="N149" s="26">
        <f t="shared" si="46"/>
        <v>12.6</v>
      </c>
      <c r="O149" s="221"/>
      <c r="P149" s="371"/>
    </row>
    <row r="150" spans="1:16" ht="15.75" thickBot="1" x14ac:dyDescent="0.3">
      <c r="A150" s="213"/>
      <c r="B150" s="219"/>
      <c r="C150" s="219"/>
      <c r="D150" s="219"/>
      <c r="E150" s="219"/>
      <c r="F150" s="219"/>
      <c r="G150" s="25" t="s">
        <v>6</v>
      </c>
      <c r="H150" s="26">
        <f>SUM(I150:N150)</f>
        <v>0</v>
      </c>
      <c r="I150" s="26">
        <v>0</v>
      </c>
      <c r="J150" s="26">
        <v>0</v>
      </c>
      <c r="K150" s="26">
        <v>0</v>
      </c>
      <c r="L150" s="26">
        <v>0</v>
      </c>
      <c r="M150" s="26">
        <v>0</v>
      </c>
      <c r="N150" s="26">
        <v>0</v>
      </c>
      <c r="O150" s="222"/>
      <c r="P150" s="372"/>
    </row>
    <row r="151" spans="1:16" ht="36.75" thickBot="1" x14ac:dyDescent="0.3">
      <c r="A151" s="213"/>
      <c r="B151" s="219"/>
      <c r="C151" s="219"/>
      <c r="D151" s="219"/>
      <c r="E151" s="219"/>
      <c r="F151" s="219"/>
      <c r="G151" s="25" t="s">
        <v>7</v>
      </c>
      <c r="H151" s="26">
        <f>SUM(I151:N151)</f>
        <v>12.6</v>
      </c>
      <c r="I151" s="26">
        <v>0</v>
      </c>
      <c r="J151" s="26">
        <v>0</v>
      </c>
      <c r="K151" s="26">
        <v>0</v>
      </c>
      <c r="L151" s="26">
        <v>0</v>
      </c>
      <c r="M151" s="26">
        <v>0</v>
      </c>
      <c r="N151" s="26">
        <v>12.6</v>
      </c>
      <c r="O151" s="222"/>
      <c r="P151" s="372"/>
    </row>
    <row r="152" spans="1:16" ht="15.75" thickBot="1" x14ac:dyDescent="0.3">
      <c r="A152" s="213"/>
      <c r="B152" s="219"/>
      <c r="C152" s="219"/>
      <c r="D152" s="219"/>
      <c r="E152" s="219"/>
      <c r="F152" s="219"/>
      <c r="G152" s="25" t="s">
        <v>8</v>
      </c>
      <c r="H152" s="26">
        <f>SUM(I152:N152)</f>
        <v>0</v>
      </c>
      <c r="I152" s="26">
        <v>0</v>
      </c>
      <c r="J152" s="26">
        <v>0</v>
      </c>
      <c r="K152" s="26">
        <v>0</v>
      </c>
      <c r="L152" s="26">
        <v>0</v>
      </c>
      <c r="M152" s="26">
        <v>0</v>
      </c>
      <c r="N152" s="26">
        <v>0</v>
      </c>
      <c r="O152" s="222"/>
      <c r="P152" s="372"/>
    </row>
    <row r="153" spans="1:16" ht="24.75" thickBot="1" x14ac:dyDescent="0.3">
      <c r="A153" s="214"/>
      <c r="B153" s="220"/>
      <c r="C153" s="220"/>
      <c r="D153" s="220"/>
      <c r="E153" s="220"/>
      <c r="F153" s="220"/>
      <c r="G153" s="25" t="s">
        <v>9</v>
      </c>
      <c r="H153" s="26">
        <f>SUM(I153:N153)</f>
        <v>0</v>
      </c>
      <c r="I153" s="26">
        <v>0</v>
      </c>
      <c r="J153" s="26">
        <v>0</v>
      </c>
      <c r="K153" s="26">
        <v>0</v>
      </c>
      <c r="L153" s="26">
        <v>0</v>
      </c>
      <c r="M153" s="26">
        <v>0</v>
      </c>
      <c r="N153" s="26">
        <v>0</v>
      </c>
      <c r="O153" s="223"/>
      <c r="P153" s="373"/>
    </row>
    <row r="154" spans="1:16" ht="36.75" thickBot="1" x14ac:dyDescent="0.3">
      <c r="A154" s="212" t="s">
        <v>3656</v>
      </c>
      <c r="B154" s="218"/>
      <c r="C154" s="218" t="s">
        <v>165</v>
      </c>
      <c r="D154" s="218">
        <v>2027</v>
      </c>
      <c r="E154" s="218"/>
      <c r="F154" s="218" t="s">
        <v>94</v>
      </c>
      <c r="G154" s="25" t="s">
        <v>4</v>
      </c>
      <c r="H154" s="26">
        <f>SUM(H155:H158)</f>
        <v>5.5</v>
      </c>
      <c r="I154" s="26">
        <f t="shared" ref="I154:N154" si="47">SUM(I155:I158)</f>
        <v>0</v>
      </c>
      <c r="J154" s="26">
        <f t="shared" si="47"/>
        <v>0</v>
      </c>
      <c r="K154" s="26">
        <f t="shared" si="47"/>
        <v>5.5</v>
      </c>
      <c r="L154" s="26">
        <f t="shared" si="47"/>
        <v>0</v>
      </c>
      <c r="M154" s="26">
        <f t="shared" si="47"/>
        <v>0</v>
      </c>
      <c r="N154" s="26">
        <f t="shared" si="47"/>
        <v>0</v>
      </c>
      <c r="O154" s="221"/>
      <c r="P154" s="371"/>
    </row>
    <row r="155" spans="1:16" ht="15.75" thickBot="1" x14ac:dyDescent="0.3">
      <c r="A155" s="213"/>
      <c r="B155" s="219"/>
      <c r="C155" s="219"/>
      <c r="D155" s="219"/>
      <c r="E155" s="219"/>
      <c r="F155" s="219"/>
      <c r="G155" s="25" t="s">
        <v>6</v>
      </c>
      <c r="H155" s="26">
        <f>SUM(I155:N155)</f>
        <v>0</v>
      </c>
      <c r="I155" s="26">
        <v>0</v>
      </c>
      <c r="J155" s="26">
        <v>0</v>
      </c>
      <c r="K155" s="26">
        <v>0</v>
      </c>
      <c r="L155" s="26">
        <v>0</v>
      </c>
      <c r="M155" s="26">
        <v>0</v>
      </c>
      <c r="N155" s="26">
        <v>0</v>
      </c>
      <c r="O155" s="222"/>
      <c r="P155" s="372"/>
    </row>
    <row r="156" spans="1:16" ht="36.75" thickBot="1" x14ac:dyDescent="0.3">
      <c r="A156" s="213"/>
      <c r="B156" s="219"/>
      <c r="C156" s="219"/>
      <c r="D156" s="219"/>
      <c r="E156" s="219"/>
      <c r="F156" s="219"/>
      <c r="G156" s="25" t="s">
        <v>7</v>
      </c>
      <c r="H156" s="26">
        <f>SUM(I156:N156)</f>
        <v>5.5</v>
      </c>
      <c r="I156" s="26">
        <v>0</v>
      </c>
      <c r="J156" s="26">
        <v>0</v>
      </c>
      <c r="K156" s="26">
        <v>5.5</v>
      </c>
      <c r="L156" s="26">
        <v>0</v>
      </c>
      <c r="M156" s="26">
        <v>0</v>
      </c>
      <c r="N156" s="26">
        <v>0</v>
      </c>
      <c r="O156" s="222"/>
      <c r="P156" s="372"/>
    </row>
    <row r="157" spans="1:16" ht="15.75" thickBot="1" x14ac:dyDescent="0.3">
      <c r="A157" s="213"/>
      <c r="B157" s="219"/>
      <c r="C157" s="219"/>
      <c r="D157" s="219"/>
      <c r="E157" s="219"/>
      <c r="F157" s="219"/>
      <c r="G157" s="25" t="s">
        <v>8</v>
      </c>
      <c r="H157" s="26">
        <f>SUM(I157:N157)</f>
        <v>0</v>
      </c>
      <c r="I157" s="26">
        <v>0</v>
      </c>
      <c r="J157" s="26">
        <v>0</v>
      </c>
      <c r="K157" s="26">
        <v>0</v>
      </c>
      <c r="L157" s="26">
        <v>0</v>
      </c>
      <c r="M157" s="26">
        <v>0</v>
      </c>
      <c r="N157" s="26">
        <v>0</v>
      </c>
      <c r="O157" s="222"/>
      <c r="P157" s="372"/>
    </row>
    <row r="158" spans="1:16" ht="24.75" thickBot="1" x14ac:dyDescent="0.3">
      <c r="A158" s="214"/>
      <c r="B158" s="220"/>
      <c r="C158" s="220"/>
      <c r="D158" s="220"/>
      <c r="E158" s="220"/>
      <c r="F158" s="220"/>
      <c r="G158" s="25" t="s">
        <v>9</v>
      </c>
      <c r="H158" s="26">
        <f>SUM(I158:N158)</f>
        <v>0</v>
      </c>
      <c r="I158" s="26">
        <v>0</v>
      </c>
      <c r="J158" s="26">
        <v>0</v>
      </c>
      <c r="K158" s="26">
        <v>0</v>
      </c>
      <c r="L158" s="26">
        <v>0</v>
      </c>
      <c r="M158" s="26">
        <v>0</v>
      </c>
      <c r="N158" s="26">
        <v>0</v>
      </c>
      <c r="O158" s="223"/>
      <c r="P158" s="373"/>
    </row>
    <row r="159" spans="1:16" ht="36.75" thickBot="1" x14ac:dyDescent="0.3">
      <c r="A159" s="450" t="s">
        <v>125</v>
      </c>
      <c r="B159" s="450"/>
      <c r="C159" s="450"/>
      <c r="D159" s="450"/>
      <c r="E159" s="450"/>
      <c r="F159" s="451"/>
      <c r="G159" s="25" t="s">
        <v>4</v>
      </c>
      <c r="H159" s="56">
        <f>SUM(H160:H163)</f>
        <v>18.100000000000001</v>
      </c>
      <c r="I159" s="56">
        <f t="shared" ref="I159:N159" si="48">SUM(I160:I163)</f>
        <v>0</v>
      </c>
      <c r="J159" s="56">
        <f t="shared" si="48"/>
        <v>0</v>
      </c>
      <c r="K159" s="56">
        <f t="shared" si="48"/>
        <v>5.5</v>
      </c>
      <c r="L159" s="56">
        <f t="shared" si="48"/>
        <v>0</v>
      </c>
      <c r="M159" s="56">
        <f t="shared" si="48"/>
        <v>0</v>
      </c>
      <c r="N159" s="56">
        <f t="shared" si="48"/>
        <v>12.6</v>
      </c>
      <c r="O159" s="221"/>
      <c r="P159" s="371"/>
    </row>
    <row r="160" spans="1:16" ht="15.75" thickBot="1" x14ac:dyDescent="0.3">
      <c r="A160" s="452"/>
      <c r="B160" s="452"/>
      <c r="C160" s="452"/>
      <c r="D160" s="452"/>
      <c r="E160" s="452"/>
      <c r="F160" s="453"/>
      <c r="G160" s="25" t="s">
        <v>6</v>
      </c>
      <c r="H160" s="56">
        <f>SUM(I160:N160)</f>
        <v>0</v>
      </c>
      <c r="I160" s="56">
        <f t="shared" ref="I160:N160" si="49">I155+I150</f>
        <v>0</v>
      </c>
      <c r="J160" s="56">
        <f t="shared" si="49"/>
        <v>0</v>
      </c>
      <c r="K160" s="56">
        <f t="shared" si="49"/>
        <v>0</v>
      </c>
      <c r="L160" s="56">
        <f t="shared" si="49"/>
        <v>0</v>
      </c>
      <c r="M160" s="56">
        <f t="shared" si="49"/>
        <v>0</v>
      </c>
      <c r="N160" s="56">
        <f t="shared" si="49"/>
        <v>0</v>
      </c>
      <c r="O160" s="222"/>
      <c r="P160" s="372"/>
    </row>
    <row r="161" spans="1:16" ht="36.75" thickBot="1" x14ac:dyDescent="0.3">
      <c r="A161" s="452"/>
      <c r="B161" s="452"/>
      <c r="C161" s="452"/>
      <c r="D161" s="452"/>
      <c r="E161" s="452"/>
      <c r="F161" s="453"/>
      <c r="G161" s="25" t="s">
        <v>7</v>
      </c>
      <c r="H161" s="56">
        <f>SUM(I161:N161)</f>
        <v>18.100000000000001</v>
      </c>
      <c r="I161" s="56">
        <f t="shared" ref="I161:N163" si="50">I156+I151</f>
        <v>0</v>
      </c>
      <c r="J161" s="56">
        <f t="shared" si="50"/>
        <v>0</v>
      </c>
      <c r="K161" s="56">
        <f t="shared" si="50"/>
        <v>5.5</v>
      </c>
      <c r="L161" s="56">
        <f t="shared" si="50"/>
        <v>0</v>
      </c>
      <c r="M161" s="56">
        <f t="shared" si="50"/>
        <v>0</v>
      </c>
      <c r="N161" s="56">
        <f t="shared" si="50"/>
        <v>12.6</v>
      </c>
      <c r="O161" s="222"/>
      <c r="P161" s="372"/>
    </row>
    <row r="162" spans="1:16" ht="15.75" thickBot="1" x14ac:dyDescent="0.3">
      <c r="A162" s="452"/>
      <c r="B162" s="452"/>
      <c r="C162" s="452"/>
      <c r="D162" s="452"/>
      <c r="E162" s="452"/>
      <c r="F162" s="453"/>
      <c r="G162" s="25" t="s">
        <v>8</v>
      </c>
      <c r="H162" s="56">
        <f>SUM(I162:N162)</f>
        <v>0</v>
      </c>
      <c r="I162" s="56">
        <f t="shared" si="50"/>
        <v>0</v>
      </c>
      <c r="J162" s="56">
        <f t="shared" si="50"/>
        <v>0</v>
      </c>
      <c r="K162" s="56">
        <f t="shared" si="50"/>
        <v>0</v>
      </c>
      <c r="L162" s="56">
        <f t="shared" si="50"/>
        <v>0</v>
      </c>
      <c r="M162" s="56">
        <f t="shared" si="50"/>
        <v>0</v>
      </c>
      <c r="N162" s="56">
        <f t="shared" si="50"/>
        <v>0</v>
      </c>
      <c r="O162" s="222"/>
      <c r="P162" s="372"/>
    </row>
    <row r="163" spans="1:16" ht="24.75" thickBot="1" x14ac:dyDescent="0.3">
      <c r="A163" s="454"/>
      <c r="B163" s="454"/>
      <c r="C163" s="454"/>
      <c r="D163" s="454"/>
      <c r="E163" s="454"/>
      <c r="F163" s="455"/>
      <c r="G163" s="25" t="s">
        <v>9</v>
      </c>
      <c r="H163" s="56">
        <f>SUM(I163:N163)</f>
        <v>0</v>
      </c>
      <c r="I163" s="56">
        <f t="shared" si="50"/>
        <v>0</v>
      </c>
      <c r="J163" s="56">
        <f t="shared" si="50"/>
        <v>0</v>
      </c>
      <c r="K163" s="56">
        <f t="shared" si="50"/>
        <v>0</v>
      </c>
      <c r="L163" s="56">
        <f t="shared" si="50"/>
        <v>0</v>
      </c>
      <c r="M163" s="56">
        <f t="shared" si="50"/>
        <v>0</v>
      </c>
      <c r="N163" s="56">
        <f t="shared" si="50"/>
        <v>0</v>
      </c>
      <c r="O163" s="223"/>
      <c r="P163" s="373"/>
    </row>
    <row r="164" spans="1:16" ht="15.75" thickBot="1" x14ac:dyDescent="0.3">
      <c r="A164" s="251" t="s">
        <v>170</v>
      </c>
      <c r="B164" s="251"/>
      <c r="C164" s="251"/>
      <c r="D164" s="251"/>
      <c r="E164" s="251"/>
      <c r="F164" s="251"/>
      <c r="G164" s="251"/>
      <c r="H164" s="251"/>
      <c r="I164" s="251"/>
      <c r="J164" s="251"/>
      <c r="K164" s="251"/>
      <c r="L164" s="251"/>
      <c r="M164" s="251"/>
      <c r="N164" s="251"/>
      <c r="O164" s="251"/>
      <c r="P164" s="252"/>
    </row>
    <row r="165" spans="1:16" ht="36.75" thickBot="1" x14ac:dyDescent="0.3">
      <c r="A165" s="212" t="s">
        <v>3657</v>
      </c>
      <c r="B165" s="218"/>
      <c r="C165" s="218" t="s">
        <v>170</v>
      </c>
      <c r="D165" s="218">
        <v>2028</v>
      </c>
      <c r="E165" s="218"/>
      <c r="F165" s="218" t="s">
        <v>94</v>
      </c>
      <c r="G165" s="25" t="s">
        <v>4</v>
      </c>
      <c r="H165" s="26">
        <f>SUM(H166:H169)</f>
        <v>11.6</v>
      </c>
      <c r="I165" s="26">
        <f t="shared" ref="I165:N165" si="51">SUM(I166:I169)</f>
        <v>0</v>
      </c>
      <c r="J165" s="26">
        <f t="shared" si="51"/>
        <v>0</v>
      </c>
      <c r="K165" s="26">
        <f t="shared" si="51"/>
        <v>0</v>
      </c>
      <c r="L165" s="26">
        <f t="shared" si="51"/>
        <v>11.6</v>
      </c>
      <c r="M165" s="26">
        <f t="shared" si="51"/>
        <v>0</v>
      </c>
      <c r="N165" s="26">
        <f t="shared" si="51"/>
        <v>0</v>
      </c>
      <c r="O165" s="242"/>
      <c r="P165" s="358"/>
    </row>
    <row r="166" spans="1:16" ht="15.75" thickBot="1" x14ac:dyDescent="0.3">
      <c r="A166" s="213"/>
      <c r="B166" s="219"/>
      <c r="C166" s="219"/>
      <c r="D166" s="219"/>
      <c r="E166" s="219"/>
      <c r="F166" s="219"/>
      <c r="G166" s="25" t="s">
        <v>6</v>
      </c>
      <c r="H166" s="26">
        <f>SUM(I166:N166)</f>
        <v>0</v>
      </c>
      <c r="I166" s="26">
        <v>0</v>
      </c>
      <c r="J166" s="26">
        <v>0</v>
      </c>
      <c r="K166" s="26">
        <v>0</v>
      </c>
      <c r="L166" s="26">
        <v>0</v>
      </c>
      <c r="M166" s="26">
        <v>0</v>
      </c>
      <c r="N166" s="26">
        <v>0</v>
      </c>
      <c r="O166" s="243"/>
      <c r="P166" s="359"/>
    </row>
    <row r="167" spans="1:16" ht="36.75" thickBot="1" x14ac:dyDescent="0.3">
      <c r="A167" s="213"/>
      <c r="B167" s="219"/>
      <c r="C167" s="219"/>
      <c r="D167" s="219"/>
      <c r="E167" s="219"/>
      <c r="F167" s="219"/>
      <c r="G167" s="25" t="s">
        <v>7</v>
      </c>
      <c r="H167" s="26">
        <f>SUM(I167:N167)</f>
        <v>11.6</v>
      </c>
      <c r="I167" s="26">
        <v>0</v>
      </c>
      <c r="J167" s="26">
        <v>0</v>
      </c>
      <c r="K167" s="26">
        <v>0</v>
      </c>
      <c r="L167" s="26">
        <v>11.6</v>
      </c>
      <c r="M167" s="26">
        <v>0</v>
      </c>
      <c r="N167" s="26">
        <v>0</v>
      </c>
      <c r="O167" s="243"/>
      <c r="P167" s="359"/>
    </row>
    <row r="168" spans="1:16" ht="15.75" thickBot="1" x14ac:dyDescent="0.3">
      <c r="A168" s="213"/>
      <c r="B168" s="219"/>
      <c r="C168" s="219"/>
      <c r="D168" s="219"/>
      <c r="E168" s="219"/>
      <c r="F168" s="219"/>
      <c r="G168" s="25" t="s">
        <v>8</v>
      </c>
      <c r="H168" s="26">
        <f>SUM(I168:N168)</f>
        <v>0</v>
      </c>
      <c r="I168" s="26">
        <v>0</v>
      </c>
      <c r="J168" s="26">
        <v>0</v>
      </c>
      <c r="K168" s="26">
        <v>0</v>
      </c>
      <c r="L168" s="26">
        <v>0</v>
      </c>
      <c r="M168" s="26">
        <v>0</v>
      </c>
      <c r="N168" s="26">
        <v>0</v>
      </c>
      <c r="O168" s="243"/>
      <c r="P168" s="359"/>
    </row>
    <row r="169" spans="1:16" ht="24.75" thickBot="1" x14ac:dyDescent="0.3">
      <c r="A169" s="214"/>
      <c r="B169" s="220"/>
      <c r="C169" s="220"/>
      <c r="D169" s="220"/>
      <c r="E169" s="220"/>
      <c r="F169" s="220"/>
      <c r="G169" s="25" t="s">
        <v>9</v>
      </c>
      <c r="H169" s="26">
        <f>SUM(I169:N169)</f>
        <v>0</v>
      </c>
      <c r="I169" s="26">
        <v>0</v>
      </c>
      <c r="J169" s="26">
        <v>0</v>
      </c>
      <c r="K169" s="26">
        <v>0</v>
      </c>
      <c r="L169" s="26">
        <v>0</v>
      </c>
      <c r="M169" s="26">
        <v>0</v>
      </c>
      <c r="N169" s="26">
        <v>0</v>
      </c>
      <c r="O169" s="244"/>
      <c r="P169" s="360"/>
    </row>
    <row r="170" spans="1:16" ht="36.75" thickBot="1" x14ac:dyDescent="0.3">
      <c r="A170" s="212" t="s">
        <v>3658</v>
      </c>
      <c r="B170" s="218"/>
      <c r="C170" s="218" t="s">
        <v>170</v>
      </c>
      <c r="D170" s="218">
        <v>2028</v>
      </c>
      <c r="E170" s="218"/>
      <c r="F170" s="218" t="s">
        <v>94</v>
      </c>
      <c r="G170" s="25" t="s">
        <v>4</v>
      </c>
      <c r="H170" s="26">
        <f>SUM(H171:H174)</f>
        <v>5.5</v>
      </c>
      <c r="I170" s="26">
        <f t="shared" ref="I170:N170" si="52">SUM(I171:I174)</f>
        <v>0</v>
      </c>
      <c r="J170" s="26">
        <f t="shared" si="52"/>
        <v>0</v>
      </c>
      <c r="K170" s="26">
        <f t="shared" si="52"/>
        <v>0</v>
      </c>
      <c r="L170" s="26">
        <f t="shared" si="52"/>
        <v>5.5</v>
      </c>
      <c r="M170" s="26">
        <f t="shared" si="52"/>
        <v>0</v>
      </c>
      <c r="N170" s="26">
        <f t="shared" si="52"/>
        <v>0</v>
      </c>
      <c r="O170" s="242"/>
      <c r="P170" s="358"/>
    </row>
    <row r="171" spans="1:16" ht="15.75" thickBot="1" x14ac:dyDescent="0.3">
      <c r="A171" s="213"/>
      <c r="B171" s="219"/>
      <c r="C171" s="219"/>
      <c r="D171" s="219"/>
      <c r="E171" s="219"/>
      <c r="F171" s="219"/>
      <c r="G171" s="25" t="s">
        <v>6</v>
      </c>
      <c r="H171" s="26">
        <f>SUM(I171:N171)</f>
        <v>0</v>
      </c>
      <c r="I171" s="26">
        <v>0</v>
      </c>
      <c r="J171" s="26">
        <v>0</v>
      </c>
      <c r="K171" s="26">
        <v>0</v>
      </c>
      <c r="L171" s="26">
        <v>0</v>
      </c>
      <c r="M171" s="26">
        <v>0</v>
      </c>
      <c r="N171" s="26">
        <v>0</v>
      </c>
      <c r="O171" s="243"/>
      <c r="P171" s="359"/>
    </row>
    <row r="172" spans="1:16" ht="36.75" thickBot="1" x14ac:dyDescent="0.3">
      <c r="A172" s="213"/>
      <c r="B172" s="219"/>
      <c r="C172" s="219"/>
      <c r="D172" s="219"/>
      <c r="E172" s="219"/>
      <c r="F172" s="219"/>
      <c r="G172" s="25" t="s">
        <v>7</v>
      </c>
      <c r="H172" s="26">
        <f>SUM(I172:N172)</f>
        <v>5.5</v>
      </c>
      <c r="I172" s="26">
        <v>0</v>
      </c>
      <c r="J172" s="26">
        <v>0</v>
      </c>
      <c r="K172" s="26">
        <v>0</v>
      </c>
      <c r="L172" s="26">
        <v>5.5</v>
      </c>
      <c r="M172" s="26">
        <v>0</v>
      </c>
      <c r="N172" s="26">
        <v>0</v>
      </c>
      <c r="O172" s="243"/>
      <c r="P172" s="359"/>
    </row>
    <row r="173" spans="1:16" ht="15.75" thickBot="1" x14ac:dyDescent="0.3">
      <c r="A173" s="213"/>
      <c r="B173" s="219"/>
      <c r="C173" s="219"/>
      <c r="D173" s="219"/>
      <c r="E173" s="219"/>
      <c r="F173" s="219"/>
      <c r="G173" s="25" t="s">
        <v>8</v>
      </c>
      <c r="H173" s="26">
        <f>SUM(I173:N173)</f>
        <v>0</v>
      </c>
      <c r="I173" s="26">
        <v>0</v>
      </c>
      <c r="J173" s="26">
        <v>0</v>
      </c>
      <c r="K173" s="26">
        <v>0</v>
      </c>
      <c r="L173" s="26">
        <v>0</v>
      </c>
      <c r="M173" s="26">
        <v>0</v>
      </c>
      <c r="N173" s="26">
        <v>0</v>
      </c>
      <c r="O173" s="243"/>
      <c r="P173" s="359"/>
    </row>
    <row r="174" spans="1:16" ht="24.75" thickBot="1" x14ac:dyDescent="0.3">
      <c r="A174" s="214"/>
      <c r="B174" s="220"/>
      <c r="C174" s="220"/>
      <c r="D174" s="220"/>
      <c r="E174" s="220"/>
      <c r="F174" s="220"/>
      <c r="G174" s="25" t="s">
        <v>9</v>
      </c>
      <c r="H174" s="26">
        <f>SUM(I174:N174)</f>
        <v>0</v>
      </c>
      <c r="I174" s="26">
        <v>0</v>
      </c>
      <c r="J174" s="26">
        <v>0</v>
      </c>
      <c r="K174" s="26">
        <v>0</v>
      </c>
      <c r="L174" s="26">
        <v>0</v>
      </c>
      <c r="M174" s="26">
        <v>0</v>
      </c>
      <c r="N174" s="26">
        <v>0</v>
      </c>
      <c r="O174" s="244"/>
      <c r="P174" s="360"/>
    </row>
    <row r="175" spans="1:16" ht="36.75" thickBot="1" x14ac:dyDescent="0.3">
      <c r="A175" s="450" t="s">
        <v>125</v>
      </c>
      <c r="B175" s="450"/>
      <c r="C175" s="450"/>
      <c r="D175" s="450"/>
      <c r="E175" s="450"/>
      <c r="F175" s="451"/>
      <c r="G175" s="25" t="s">
        <v>4</v>
      </c>
      <c r="H175" s="26">
        <f>SUM(H176:H179)</f>
        <v>17.100000000000001</v>
      </c>
      <c r="I175" s="26">
        <f t="shared" ref="I175:N175" si="53">SUM(I176:I179)</f>
        <v>0</v>
      </c>
      <c r="J175" s="26">
        <f t="shared" si="53"/>
        <v>0</v>
      </c>
      <c r="K175" s="26">
        <f t="shared" si="53"/>
        <v>0</v>
      </c>
      <c r="L175" s="26">
        <f t="shared" si="53"/>
        <v>17.100000000000001</v>
      </c>
      <c r="M175" s="26">
        <f t="shared" si="53"/>
        <v>0</v>
      </c>
      <c r="N175" s="26">
        <f t="shared" si="53"/>
        <v>0</v>
      </c>
      <c r="O175" s="242"/>
      <c r="P175" s="358"/>
    </row>
    <row r="176" spans="1:16" ht="15.75" thickBot="1" x14ac:dyDescent="0.3">
      <c r="A176" s="452"/>
      <c r="B176" s="452"/>
      <c r="C176" s="452"/>
      <c r="D176" s="452"/>
      <c r="E176" s="452"/>
      <c r="F176" s="453"/>
      <c r="G176" s="25" t="s">
        <v>6</v>
      </c>
      <c r="H176" s="26">
        <f>SUM(I176:N176)</f>
        <v>0</v>
      </c>
      <c r="I176" s="26">
        <f t="shared" ref="I176:N176" si="54">I171+I166</f>
        <v>0</v>
      </c>
      <c r="J176" s="26">
        <f t="shared" si="54"/>
        <v>0</v>
      </c>
      <c r="K176" s="26">
        <f t="shared" si="54"/>
        <v>0</v>
      </c>
      <c r="L176" s="26">
        <f t="shared" si="54"/>
        <v>0</v>
      </c>
      <c r="M176" s="26">
        <f t="shared" si="54"/>
        <v>0</v>
      </c>
      <c r="N176" s="26">
        <f t="shared" si="54"/>
        <v>0</v>
      </c>
      <c r="O176" s="243"/>
      <c r="P176" s="359"/>
    </row>
    <row r="177" spans="1:16" ht="36.75" thickBot="1" x14ac:dyDescent="0.3">
      <c r="A177" s="452"/>
      <c r="B177" s="452"/>
      <c r="C177" s="452"/>
      <c r="D177" s="452"/>
      <c r="E177" s="452"/>
      <c r="F177" s="453"/>
      <c r="G177" s="25" t="s">
        <v>7</v>
      </c>
      <c r="H177" s="26">
        <f>SUM(I177:N177)</f>
        <v>17.100000000000001</v>
      </c>
      <c r="I177" s="26">
        <f t="shared" ref="I177:N179" si="55">I172+I167</f>
        <v>0</v>
      </c>
      <c r="J177" s="26">
        <f t="shared" si="55"/>
        <v>0</v>
      </c>
      <c r="K177" s="26">
        <f t="shared" si="55"/>
        <v>0</v>
      </c>
      <c r="L177" s="26">
        <f t="shared" si="55"/>
        <v>17.100000000000001</v>
      </c>
      <c r="M177" s="26">
        <f t="shared" si="55"/>
        <v>0</v>
      </c>
      <c r="N177" s="26">
        <f t="shared" si="55"/>
        <v>0</v>
      </c>
      <c r="O177" s="243"/>
      <c r="P177" s="359"/>
    </row>
    <row r="178" spans="1:16" ht="15.75" thickBot="1" x14ac:dyDescent="0.3">
      <c r="A178" s="452"/>
      <c r="B178" s="452"/>
      <c r="C178" s="452"/>
      <c r="D178" s="452"/>
      <c r="E178" s="452"/>
      <c r="F178" s="453"/>
      <c r="G178" s="25" t="s">
        <v>8</v>
      </c>
      <c r="H178" s="26">
        <f>SUM(I178:N178)</f>
        <v>0</v>
      </c>
      <c r="I178" s="26">
        <f t="shared" si="55"/>
        <v>0</v>
      </c>
      <c r="J178" s="26">
        <f t="shared" si="55"/>
        <v>0</v>
      </c>
      <c r="K178" s="26">
        <f t="shared" si="55"/>
        <v>0</v>
      </c>
      <c r="L178" s="26">
        <f t="shared" si="55"/>
        <v>0</v>
      </c>
      <c r="M178" s="26">
        <f t="shared" si="55"/>
        <v>0</v>
      </c>
      <c r="N178" s="26">
        <f t="shared" si="55"/>
        <v>0</v>
      </c>
      <c r="O178" s="243"/>
      <c r="P178" s="359"/>
    </row>
    <row r="179" spans="1:16" ht="24.75" thickBot="1" x14ac:dyDescent="0.3">
      <c r="A179" s="454"/>
      <c r="B179" s="454"/>
      <c r="C179" s="454"/>
      <c r="D179" s="454"/>
      <c r="E179" s="454"/>
      <c r="F179" s="455"/>
      <c r="G179" s="25" t="s">
        <v>9</v>
      </c>
      <c r="H179" s="26">
        <f>SUM(I179:N179)</f>
        <v>0</v>
      </c>
      <c r="I179" s="26">
        <f t="shared" si="55"/>
        <v>0</v>
      </c>
      <c r="J179" s="26">
        <f t="shared" si="55"/>
        <v>0</v>
      </c>
      <c r="K179" s="26">
        <f t="shared" si="55"/>
        <v>0</v>
      </c>
      <c r="L179" s="26">
        <f t="shared" si="55"/>
        <v>0</v>
      </c>
      <c r="M179" s="26">
        <f t="shared" si="55"/>
        <v>0</v>
      </c>
      <c r="N179" s="26">
        <f t="shared" si="55"/>
        <v>0</v>
      </c>
      <c r="O179" s="244"/>
      <c r="P179" s="360"/>
    </row>
    <row r="180" spans="1:16" ht="15.75" thickBot="1" x14ac:dyDescent="0.3">
      <c r="A180" s="251" t="s">
        <v>642</v>
      </c>
      <c r="B180" s="251"/>
      <c r="C180" s="251"/>
      <c r="D180" s="251"/>
      <c r="E180" s="251"/>
      <c r="F180" s="251"/>
      <c r="G180" s="251"/>
      <c r="H180" s="251"/>
      <c r="I180" s="251"/>
      <c r="J180" s="251"/>
      <c r="K180" s="251"/>
      <c r="L180" s="251"/>
      <c r="M180" s="251"/>
      <c r="N180" s="251"/>
      <c r="O180" s="252"/>
      <c r="P180" s="138"/>
    </row>
    <row r="181" spans="1:16" ht="36.75" thickBot="1" x14ac:dyDescent="0.3">
      <c r="A181" s="212" t="s">
        <v>3659</v>
      </c>
      <c r="B181" s="218"/>
      <c r="C181" s="218" t="s">
        <v>642</v>
      </c>
      <c r="D181" s="218">
        <v>2029</v>
      </c>
      <c r="E181" s="218"/>
      <c r="F181" s="218" t="s">
        <v>94</v>
      </c>
      <c r="G181" s="25" t="s">
        <v>4</v>
      </c>
      <c r="H181" s="26">
        <f>SUM(H182:H185)</f>
        <v>12.1</v>
      </c>
      <c r="I181" s="26">
        <f t="shared" ref="I181:N181" si="56">SUM(I182:I185)</f>
        <v>0</v>
      </c>
      <c r="J181" s="26">
        <f t="shared" si="56"/>
        <v>0</v>
      </c>
      <c r="K181" s="26">
        <f t="shared" si="56"/>
        <v>0</v>
      </c>
      <c r="L181" s="26">
        <f t="shared" si="56"/>
        <v>0</v>
      </c>
      <c r="M181" s="26">
        <f t="shared" si="56"/>
        <v>12.1</v>
      </c>
      <c r="N181" s="26">
        <f t="shared" si="56"/>
        <v>0</v>
      </c>
      <c r="O181" s="218"/>
      <c r="P181" s="262"/>
    </row>
    <row r="182" spans="1:16" ht="15.75" thickBot="1" x14ac:dyDescent="0.3">
      <c r="A182" s="213"/>
      <c r="B182" s="219"/>
      <c r="C182" s="219"/>
      <c r="D182" s="219"/>
      <c r="E182" s="219"/>
      <c r="F182" s="219"/>
      <c r="G182" s="25" t="s">
        <v>6</v>
      </c>
      <c r="H182" s="26">
        <f>SUM(I182:N182)</f>
        <v>0</v>
      </c>
      <c r="I182" s="26">
        <v>0</v>
      </c>
      <c r="J182" s="26">
        <v>0</v>
      </c>
      <c r="K182" s="26">
        <v>0</v>
      </c>
      <c r="L182" s="26">
        <v>0</v>
      </c>
      <c r="M182" s="26">
        <v>0</v>
      </c>
      <c r="N182" s="26">
        <v>0</v>
      </c>
      <c r="O182" s="219"/>
      <c r="P182" s="263"/>
    </row>
    <row r="183" spans="1:16" ht="36.75" thickBot="1" x14ac:dyDescent="0.3">
      <c r="A183" s="213"/>
      <c r="B183" s="219"/>
      <c r="C183" s="219"/>
      <c r="D183" s="219"/>
      <c r="E183" s="219"/>
      <c r="F183" s="219"/>
      <c r="G183" s="25" t="s">
        <v>7</v>
      </c>
      <c r="H183" s="26">
        <f>SUM(I183:N183)</f>
        <v>12.1</v>
      </c>
      <c r="I183" s="26">
        <v>0</v>
      </c>
      <c r="J183" s="26">
        <v>0</v>
      </c>
      <c r="K183" s="26">
        <v>0</v>
      </c>
      <c r="L183" s="26">
        <v>0</v>
      </c>
      <c r="M183" s="26">
        <v>12.1</v>
      </c>
      <c r="N183" s="26">
        <v>0</v>
      </c>
      <c r="O183" s="219"/>
      <c r="P183" s="263"/>
    </row>
    <row r="184" spans="1:16" ht="15.75" thickBot="1" x14ac:dyDescent="0.3">
      <c r="A184" s="213"/>
      <c r="B184" s="219"/>
      <c r="C184" s="219"/>
      <c r="D184" s="219"/>
      <c r="E184" s="219"/>
      <c r="F184" s="219"/>
      <c r="G184" s="25" t="s">
        <v>8</v>
      </c>
      <c r="H184" s="26">
        <f>SUM(I184:N184)</f>
        <v>0</v>
      </c>
      <c r="I184" s="26">
        <v>0</v>
      </c>
      <c r="J184" s="26">
        <v>0</v>
      </c>
      <c r="K184" s="26">
        <v>0</v>
      </c>
      <c r="L184" s="26">
        <v>0</v>
      </c>
      <c r="M184" s="26">
        <v>0</v>
      </c>
      <c r="N184" s="26">
        <v>0</v>
      </c>
      <c r="O184" s="219"/>
      <c r="P184" s="263"/>
    </row>
    <row r="185" spans="1:16" ht="24.75" thickBot="1" x14ac:dyDescent="0.3">
      <c r="A185" s="214"/>
      <c r="B185" s="220"/>
      <c r="C185" s="220"/>
      <c r="D185" s="220"/>
      <c r="E185" s="220"/>
      <c r="F185" s="220"/>
      <c r="G185" s="25" t="s">
        <v>9</v>
      </c>
      <c r="H185" s="26">
        <f>SUM(I185:N185)</f>
        <v>0</v>
      </c>
      <c r="I185" s="26">
        <v>0</v>
      </c>
      <c r="J185" s="26">
        <v>0</v>
      </c>
      <c r="K185" s="26">
        <v>0</v>
      </c>
      <c r="L185" s="26">
        <v>0</v>
      </c>
      <c r="M185" s="26">
        <v>0</v>
      </c>
      <c r="N185" s="26">
        <v>0</v>
      </c>
      <c r="O185" s="220"/>
      <c r="P185" s="264"/>
    </row>
    <row r="186" spans="1:16" ht="36.75" thickBot="1" x14ac:dyDescent="0.3">
      <c r="A186" s="212" t="s">
        <v>3660</v>
      </c>
      <c r="B186" s="218"/>
      <c r="C186" s="218" t="s">
        <v>642</v>
      </c>
      <c r="D186" s="218">
        <v>2028</v>
      </c>
      <c r="E186" s="218"/>
      <c r="F186" s="218" t="s">
        <v>94</v>
      </c>
      <c r="G186" s="25" t="s">
        <v>4</v>
      </c>
      <c r="H186" s="26">
        <f>SUM(H187:H190)</f>
        <v>5.5</v>
      </c>
      <c r="I186" s="26">
        <f t="shared" ref="I186:N186" si="57">SUM(I187:I190)</f>
        <v>0</v>
      </c>
      <c r="J186" s="26">
        <f t="shared" si="57"/>
        <v>0</v>
      </c>
      <c r="K186" s="26">
        <f t="shared" si="57"/>
        <v>0</v>
      </c>
      <c r="L186" s="26">
        <f t="shared" si="57"/>
        <v>5.5</v>
      </c>
      <c r="M186" s="26">
        <f t="shared" si="57"/>
        <v>0</v>
      </c>
      <c r="N186" s="26">
        <f t="shared" si="57"/>
        <v>0</v>
      </c>
      <c r="O186" s="218"/>
      <c r="P186" s="262"/>
    </row>
    <row r="187" spans="1:16" ht="15.75" thickBot="1" x14ac:dyDescent="0.3">
      <c r="A187" s="213"/>
      <c r="B187" s="219"/>
      <c r="C187" s="219"/>
      <c r="D187" s="219"/>
      <c r="E187" s="219"/>
      <c r="F187" s="219"/>
      <c r="G187" s="25" t="s">
        <v>6</v>
      </c>
      <c r="H187" s="26">
        <f>SUM(I187:N187)</f>
        <v>0</v>
      </c>
      <c r="I187" s="26">
        <v>0</v>
      </c>
      <c r="J187" s="26">
        <v>0</v>
      </c>
      <c r="K187" s="26">
        <v>0</v>
      </c>
      <c r="L187" s="26">
        <v>0</v>
      </c>
      <c r="M187" s="26">
        <v>0</v>
      </c>
      <c r="N187" s="26">
        <v>0</v>
      </c>
      <c r="O187" s="219"/>
      <c r="P187" s="263"/>
    </row>
    <row r="188" spans="1:16" ht="36.75" thickBot="1" x14ac:dyDescent="0.3">
      <c r="A188" s="213"/>
      <c r="B188" s="219"/>
      <c r="C188" s="219"/>
      <c r="D188" s="219"/>
      <c r="E188" s="219"/>
      <c r="F188" s="219"/>
      <c r="G188" s="25" t="s">
        <v>7</v>
      </c>
      <c r="H188" s="26">
        <f>SUM(I188:N188)</f>
        <v>5.5</v>
      </c>
      <c r="I188" s="26">
        <v>0</v>
      </c>
      <c r="J188" s="26">
        <v>0</v>
      </c>
      <c r="K188" s="26">
        <v>0</v>
      </c>
      <c r="L188" s="26">
        <v>5.5</v>
      </c>
      <c r="M188" s="26">
        <v>0</v>
      </c>
      <c r="N188" s="26">
        <v>0</v>
      </c>
      <c r="O188" s="219"/>
      <c r="P188" s="263"/>
    </row>
    <row r="189" spans="1:16" ht="15.75" thickBot="1" x14ac:dyDescent="0.3">
      <c r="A189" s="213"/>
      <c r="B189" s="219"/>
      <c r="C189" s="219"/>
      <c r="D189" s="219"/>
      <c r="E189" s="219"/>
      <c r="F189" s="219"/>
      <c r="G189" s="25" t="s">
        <v>8</v>
      </c>
      <c r="H189" s="26">
        <f>SUM(I189:N189)</f>
        <v>0</v>
      </c>
      <c r="I189" s="26">
        <v>0</v>
      </c>
      <c r="J189" s="26">
        <v>0</v>
      </c>
      <c r="K189" s="26">
        <v>0</v>
      </c>
      <c r="L189" s="26">
        <v>0</v>
      </c>
      <c r="M189" s="26">
        <v>0</v>
      </c>
      <c r="N189" s="26">
        <v>0</v>
      </c>
      <c r="O189" s="219"/>
      <c r="P189" s="263"/>
    </row>
    <row r="190" spans="1:16" ht="24.75" thickBot="1" x14ac:dyDescent="0.3">
      <c r="A190" s="214"/>
      <c r="B190" s="220"/>
      <c r="C190" s="220"/>
      <c r="D190" s="220"/>
      <c r="E190" s="220"/>
      <c r="F190" s="220"/>
      <c r="G190" s="25" t="s">
        <v>9</v>
      </c>
      <c r="H190" s="26">
        <f>SUM(I190:N190)</f>
        <v>0</v>
      </c>
      <c r="I190" s="26">
        <v>0</v>
      </c>
      <c r="J190" s="26">
        <v>0</v>
      </c>
      <c r="K190" s="26">
        <v>0</v>
      </c>
      <c r="L190" s="26">
        <v>0</v>
      </c>
      <c r="M190" s="26">
        <v>0</v>
      </c>
      <c r="N190" s="26">
        <v>0</v>
      </c>
      <c r="O190" s="220"/>
      <c r="P190" s="264"/>
    </row>
    <row r="191" spans="1:16" ht="60.75" customHeight="1" thickBot="1" x14ac:dyDescent="0.3">
      <c r="A191" s="212" t="s">
        <v>3661</v>
      </c>
      <c r="B191" s="218"/>
      <c r="C191" s="218" t="s">
        <v>642</v>
      </c>
      <c r="D191" s="218">
        <v>2025</v>
      </c>
      <c r="E191" s="218"/>
      <c r="F191" s="218" t="s">
        <v>94</v>
      </c>
      <c r="G191" s="25" t="s">
        <v>4</v>
      </c>
      <c r="H191" s="26">
        <f>SUM(H192:H195)</f>
        <v>3.8</v>
      </c>
      <c r="I191" s="26">
        <f t="shared" ref="I191:N191" si="58">SUM(I192:I195)</f>
        <v>3.8</v>
      </c>
      <c r="J191" s="26">
        <f t="shared" si="58"/>
        <v>0</v>
      </c>
      <c r="K191" s="26">
        <f t="shared" si="58"/>
        <v>0</v>
      </c>
      <c r="L191" s="26">
        <f t="shared" si="58"/>
        <v>0</v>
      </c>
      <c r="M191" s="26">
        <f t="shared" si="58"/>
        <v>0</v>
      </c>
      <c r="N191" s="26">
        <f t="shared" si="58"/>
        <v>0</v>
      </c>
      <c r="O191" s="218"/>
      <c r="P191" s="262"/>
    </row>
    <row r="192" spans="1:16" ht="15.75" thickBot="1" x14ac:dyDescent="0.3">
      <c r="A192" s="213"/>
      <c r="B192" s="219"/>
      <c r="C192" s="219"/>
      <c r="D192" s="219"/>
      <c r="E192" s="219"/>
      <c r="F192" s="219"/>
      <c r="G192" s="25" t="s">
        <v>6</v>
      </c>
      <c r="H192" s="26">
        <f>SUM(I192:N192)</f>
        <v>0</v>
      </c>
      <c r="I192" s="26">
        <v>0</v>
      </c>
      <c r="J192" s="26">
        <v>0</v>
      </c>
      <c r="K192" s="26">
        <v>0</v>
      </c>
      <c r="L192" s="26">
        <v>0</v>
      </c>
      <c r="M192" s="26">
        <v>0</v>
      </c>
      <c r="N192" s="26">
        <v>0</v>
      </c>
      <c r="O192" s="219"/>
      <c r="P192" s="263"/>
    </row>
    <row r="193" spans="1:16" ht="36.75" thickBot="1" x14ac:dyDescent="0.3">
      <c r="A193" s="213"/>
      <c r="B193" s="219"/>
      <c r="C193" s="219"/>
      <c r="D193" s="219"/>
      <c r="E193" s="219"/>
      <c r="F193" s="219"/>
      <c r="G193" s="25" t="s">
        <v>7</v>
      </c>
      <c r="H193" s="26">
        <f>SUM(I193:N193)</f>
        <v>3.8</v>
      </c>
      <c r="I193" s="26">
        <v>3.8</v>
      </c>
      <c r="J193" s="26">
        <v>0</v>
      </c>
      <c r="K193" s="26">
        <v>0</v>
      </c>
      <c r="L193" s="26">
        <v>0</v>
      </c>
      <c r="M193" s="26">
        <v>0</v>
      </c>
      <c r="N193" s="26">
        <v>0</v>
      </c>
      <c r="O193" s="219"/>
      <c r="P193" s="263"/>
    </row>
    <row r="194" spans="1:16" ht="15.75" thickBot="1" x14ac:dyDescent="0.3">
      <c r="A194" s="213"/>
      <c r="B194" s="219"/>
      <c r="C194" s="219"/>
      <c r="D194" s="219"/>
      <c r="E194" s="219"/>
      <c r="F194" s="219"/>
      <c r="G194" s="25" t="s">
        <v>8</v>
      </c>
      <c r="H194" s="26">
        <f>SUM(I194:N194)</f>
        <v>0</v>
      </c>
      <c r="I194" s="26">
        <v>0</v>
      </c>
      <c r="J194" s="26">
        <v>0</v>
      </c>
      <c r="K194" s="26">
        <v>0</v>
      </c>
      <c r="L194" s="26">
        <v>0</v>
      </c>
      <c r="M194" s="26">
        <v>0</v>
      </c>
      <c r="N194" s="26">
        <v>0</v>
      </c>
      <c r="O194" s="219"/>
      <c r="P194" s="263"/>
    </row>
    <row r="195" spans="1:16" ht="24.75" thickBot="1" x14ac:dyDescent="0.3">
      <c r="A195" s="214"/>
      <c r="B195" s="220"/>
      <c r="C195" s="220"/>
      <c r="D195" s="220"/>
      <c r="E195" s="220"/>
      <c r="F195" s="220"/>
      <c r="G195" s="25" t="s">
        <v>9</v>
      </c>
      <c r="H195" s="26">
        <f>SUM(I195:N195)</f>
        <v>0</v>
      </c>
      <c r="I195" s="26">
        <v>0</v>
      </c>
      <c r="J195" s="26">
        <v>0</v>
      </c>
      <c r="K195" s="26">
        <v>0</v>
      </c>
      <c r="L195" s="26">
        <v>0</v>
      </c>
      <c r="M195" s="26">
        <v>0</v>
      </c>
      <c r="N195" s="26">
        <v>0</v>
      </c>
      <c r="O195" s="220"/>
      <c r="P195" s="264"/>
    </row>
    <row r="196" spans="1:16" ht="36.75" thickBot="1" x14ac:dyDescent="0.3">
      <c r="A196" s="212" t="s">
        <v>3662</v>
      </c>
      <c r="B196" s="218" t="s">
        <v>3663</v>
      </c>
      <c r="C196" s="218" t="s">
        <v>642</v>
      </c>
      <c r="D196" s="218" t="s">
        <v>67</v>
      </c>
      <c r="E196" s="218" t="s">
        <v>4205</v>
      </c>
      <c r="F196" s="218" t="s">
        <v>4206</v>
      </c>
      <c r="G196" s="25" t="s">
        <v>4</v>
      </c>
      <c r="H196" s="26">
        <f>SUM(H197:H200)</f>
        <v>413</v>
      </c>
      <c r="I196" s="26">
        <f t="shared" ref="I196:N196" si="59">SUM(I197:I200)</f>
        <v>0</v>
      </c>
      <c r="J196" s="26">
        <f t="shared" si="59"/>
        <v>0</v>
      </c>
      <c r="K196" s="26">
        <f t="shared" si="59"/>
        <v>0</v>
      </c>
      <c r="L196" s="26">
        <f t="shared" si="59"/>
        <v>206.5</v>
      </c>
      <c r="M196" s="26">
        <f t="shared" si="59"/>
        <v>206.5</v>
      </c>
      <c r="N196" s="26">
        <f t="shared" si="59"/>
        <v>0</v>
      </c>
      <c r="O196" s="218">
        <v>100</v>
      </c>
      <c r="P196" s="262"/>
    </row>
    <row r="197" spans="1:16" ht="15.75" thickBot="1" x14ac:dyDescent="0.3">
      <c r="A197" s="213"/>
      <c r="B197" s="219"/>
      <c r="C197" s="219"/>
      <c r="D197" s="219"/>
      <c r="E197" s="219"/>
      <c r="F197" s="219"/>
      <c r="G197" s="25" t="s">
        <v>6</v>
      </c>
      <c r="H197" s="26">
        <f>SUM(I197:N197)</f>
        <v>384</v>
      </c>
      <c r="I197" s="26">
        <v>0</v>
      </c>
      <c r="J197" s="26">
        <v>0</v>
      </c>
      <c r="K197" s="26">
        <v>0</v>
      </c>
      <c r="L197" s="26">
        <v>192</v>
      </c>
      <c r="M197" s="26">
        <v>192</v>
      </c>
      <c r="N197" s="26">
        <v>0</v>
      </c>
      <c r="O197" s="219"/>
      <c r="P197" s="263"/>
    </row>
    <row r="198" spans="1:16" ht="36.75" thickBot="1" x14ac:dyDescent="0.3">
      <c r="A198" s="213"/>
      <c r="B198" s="219"/>
      <c r="C198" s="219"/>
      <c r="D198" s="219"/>
      <c r="E198" s="219"/>
      <c r="F198" s="219"/>
      <c r="G198" s="25" t="s">
        <v>7</v>
      </c>
      <c r="H198" s="26">
        <f>SUM(I198:N198)</f>
        <v>29</v>
      </c>
      <c r="I198" s="26">
        <v>0</v>
      </c>
      <c r="J198" s="26">
        <v>0</v>
      </c>
      <c r="K198" s="26">
        <v>0</v>
      </c>
      <c r="L198" s="26">
        <v>14.5</v>
      </c>
      <c r="M198" s="26">
        <v>14.5</v>
      </c>
      <c r="N198" s="26">
        <v>0</v>
      </c>
      <c r="O198" s="219"/>
      <c r="P198" s="263"/>
    </row>
    <row r="199" spans="1:16" ht="15.75" thickBot="1" x14ac:dyDescent="0.3">
      <c r="A199" s="213"/>
      <c r="B199" s="219"/>
      <c r="C199" s="219"/>
      <c r="D199" s="219"/>
      <c r="E199" s="219"/>
      <c r="F199" s="219"/>
      <c r="G199" s="25" t="s">
        <v>8</v>
      </c>
      <c r="H199" s="26">
        <f>SUM(I199:N199)</f>
        <v>0</v>
      </c>
      <c r="I199" s="26">
        <v>0</v>
      </c>
      <c r="J199" s="26">
        <v>0</v>
      </c>
      <c r="K199" s="26">
        <v>0</v>
      </c>
      <c r="L199" s="26">
        <v>0</v>
      </c>
      <c r="M199" s="26">
        <v>0</v>
      </c>
      <c r="N199" s="26">
        <v>0</v>
      </c>
      <c r="O199" s="219"/>
      <c r="P199" s="263"/>
    </row>
    <row r="200" spans="1:16" ht="24.75" thickBot="1" x14ac:dyDescent="0.3">
      <c r="A200" s="214"/>
      <c r="B200" s="220"/>
      <c r="C200" s="220"/>
      <c r="D200" s="220"/>
      <c r="E200" s="220"/>
      <c r="F200" s="220"/>
      <c r="G200" s="25" t="s">
        <v>9</v>
      </c>
      <c r="H200" s="26">
        <f>SUM(I200:N200)</f>
        <v>0</v>
      </c>
      <c r="I200" s="26">
        <v>0</v>
      </c>
      <c r="J200" s="26">
        <v>0</v>
      </c>
      <c r="K200" s="26">
        <v>0</v>
      </c>
      <c r="L200" s="26">
        <v>0</v>
      </c>
      <c r="M200" s="26">
        <v>0</v>
      </c>
      <c r="N200" s="26">
        <v>0</v>
      </c>
      <c r="O200" s="220"/>
      <c r="P200" s="264"/>
    </row>
    <row r="201" spans="1:16" ht="36" x14ac:dyDescent="0.25">
      <c r="A201" s="305" t="s">
        <v>4473</v>
      </c>
      <c r="B201" s="205" t="s">
        <v>4474</v>
      </c>
      <c r="C201" s="305" t="s">
        <v>4475</v>
      </c>
      <c r="D201" s="205">
        <v>2026</v>
      </c>
      <c r="E201" s="205" t="s">
        <v>4476</v>
      </c>
      <c r="F201" s="205" t="s">
        <v>4477</v>
      </c>
      <c r="G201" s="31" t="s">
        <v>4</v>
      </c>
      <c r="H201" s="32">
        <f>SUM(H202:H205)</f>
        <v>3.9</v>
      </c>
      <c r="I201" s="32">
        <f t="shared" ref="I201:N201" si="60">I202+I203+I204+I205</f>
        <v>0</v>
      </c>
      <c r="J201" s="32">
        <f t="shared" si="60"/>
        <v>3.9</v>
      </c>
      <c r="K201" s="32">
        <f t="shared" si="60"/>
        <v>0</v>
      </c>
      <c r="L201" s="32">
        <f t="shared" si="60"/>
        <v>0</v>
      </c>
      <c r="M201" s="32">
        <f t="shared" si="60"/>
        <v>0</v>
      </c>
      <c r="N201" s="32">
        <f t="shared" si="60"/>
        <v>0</v>
      </c>
      <c r="O201" s="435"/>
      <c r="P201" s="205" t="s">
        <v>4478</v>
      </c>
    </row>
    <row r="202" spans="1:16" x14ac:dyDescent="0.25">
      <c r="A202" s="306"/>
      <c r="B202" s="206"/>
      <c r="C202" s="306"/>
      <c r="D202" s="206"/>
      <c r="E202" s="206"/>
      <c r="F202" s="206"/>
      <c r="G202" s="31" t="s">
        <v>6</v>
      </c>
      <c r="H202" s="32">
        <f>SUM(I202:N202)</f>
        <v>0</v>
      </c>
      <c r="I202" s="32">
        <v>0</v>
      </c>
      <c r="J202" s="32">
        <v>0</v>
      </c>
      <c r="K202" s="32">
        <v>0</v>
      </c>
      <c r="L202" s="32">
        <v>0</v>
      </c>
      <c r="M202" s="32">
        <v>0</v>
      </c>
      <c r="N202" s="32">
        <v>0</v>
      </c>
      <c r="O202" s="436"/>
      <c r="P202" s="206"/>
    </row>
    <row r="203" spans="1:16" ht="36" x14ac:dyDescent="0.25">
      <c r="A203" s="306"/>
      <c r="B203" s="206"/>
      <c r="C203" s="306"/>
      <c r="D203" s="206"/>
      <c r="E203" s="206"/>
      <c r="F203" s="206"/>
      <c r="G203" s="31" t="s">
        <v>7</v>
      </c>
      <c r="H203" s="32">
        <f>SUM(I203:N203)</f>
        <v>3.9</v>
      </c>
      <c r="I203" s="32">
        <v>0</v>
      </c>
      <c r="J203" s="32">
        <v>3.9</v>
      </c>
      <c r="K203" s="32">
        <v>0</v>
      </c>
      <c r="L203" s="32">
        <v>0</v>
      </c>
      <c r="M203" s="32">
        <v>0</v>
      </c>
      <c r="N203" s="32">
        <v>0</v>
      </c>
      <c r="O203" s="436"/>
      <c r="P203" s="206"/>
    </row>
    <row r="204" spans="1:16" x14ac:dyDescent="0.25">
      <c r="A204" s="306"/>
      <c r="B204" s="206"/>
      <c r="C204" s="306"/>
      <c r="D204" s="206"/>
      <c r="E204" s="206"/>
      <c r="F204" s="206"/>
      <c r="G204" s="31" t="s">
        <v>8</v>
      </c>
      <c r="H204" s="32">
        <f>SUM(I204:N204)</f>
        <v>0</v>
      </c>
      <c r="I204" s="32">
        <v>0</v>
      </c>
      <c r="J204" s="32">
        <v>0</v>
      </c>
      <c r="K204" s="32">
        <v>0</v>
      </c>
      <c r="L204" s="32">
        <v>0</v>
      </c>
      <c r="M204" s="32">
        <v>0</v>
      </c>
      <c r="N204" s="32">
        <v>0</v>
      </c>
      <c r="O204" s="436"/>
      <c r="P204" s="206"/>
    </row>
    <row r="205" spans="1:16" ht="24.75" thickBot="1" x14ac:dyDescent="0.3">
      <c r="A205" s="307"/>
      <c r="B205" s="206"/>
      <c r="C205" s="307"/>
      <c r="D205" s="207"/>
      <c r="E205" s="207"/>
      <c r="F205" s="206"/>
      <c r="G205" s="31" t="s">
        <v>9</v>
      </c>
      <c r="H205" s="32">
        <f>SUM(I205:N205)</f>
        <v>0</v>
      </c>
      <c r="I205" s="32">
        <v>0</v>
      </c>
      <c r="J205" s="32">
        <v>0</v>
      </c>
      <c r="K205" s="32">
        <v>0</v>
      </c>
      <c r="L205" s="32">
        <v>0</v>
      </c>
      <c r="M205" s="32">
        <v>0</v>
      </c>
      <c r="N205" s="32">
        <v>0</v>
      </c>
      <c r="O205" s="437"/>
      <c r="P205" s="207"/>
    </row>
    <row r="206" spans="1:16" ht="36.75" thickBot="1" x14ac:dyDescent="0.3">
      <c r="A206" s="450" t="s">
        <v>125</v>
      </c>
      <c r="B206" s="450"/>
      <c r="C206" s="450"/>
      <c r="D206" s="450"/>
      <c r="E206" s="450"/>
      <c r="F206" s="451"/>
      <c r="G206" s="25" t="s">
        <v>4</v>
      </c>
      <c r="H206" s="26">
        <f>SUM(H207:H210)</f>
        <v>438.3</v>
      </c>
      <c r="I206" s="26">
        <f t="shared" ref="I206:N206" si="61">SUM(I207:I210)</f>
        <v>3.8</v>
      </c>
      <c r="J206" s="26">
        <f t="shared" si="61"/>
        <v>3.9</v>
      </c>
      <c r="K206" s="26">
        <f t="shared" si="61"/>
        <v>0</v>
      </c>
      <c r="L206" s="26">
        <f t="shared" si="61"/>
        <v>212</v>
      </c>
      <c r="M206" s="26">
        <f t="shared" si="61"/>
        <v>218.6</v>
      </c>
      <c r="N206" s="26">
        <f t="shared" si="61"/>
        <v>0</v>
      </c>
      <c r="O206" s="218"/>
      <c r="P206" s="262"/>
    </row>
    <row r="207" spans="1:16" ht="15.75" thickBot="1" x14ac:dyDescent="0.3">
      <c r="A207" s="452"/>
      <c r="B207" s="452"/>
      <c r="C207" s="452"/>
      <c r="D207" s="452"/>
      <c r="E207" s="452"/>
      <c r="F207" s="453"/>
      <c r="G207" s="25" t="s">
        <v>6</v>
      </c>
      <c r="H207" s="26">
        <f>SUM(I207:N207)</f>
        <v>384</v>
      </c>
      <c r="I207" s="26">
        <f>I197+I192+I187+I182+I202</f>
        <v>0</v>
      </c>
      <c r="J207" s="26">
        <f t="shared" ref="J207:N207" si="62">J197+J192+J187+J182+J202</f>
        <v>0</v>
      </c>
      <c r="K207" s="26">
        <f t="shared" si="62"/>
        <v>0</v>
      </c>
      <c r="L207" s="26">
        <f t="shared" si="62"/>
        <v>192</v>
      </c>
      <c r="M207" s="26">
        <f t="shared" si="62"/>
        <v>192</v>
      </c>
      <c r="N207" s="26">
        <f t="shared" si="62"/>
        <v>0</v>
      </c>
      <c r="O207" s="219"/>
      <c r="P207" s="263"/>
    </row>
    <row r="208" spans="1:16" ht="36.75" thickBot="1" x14ac:dyDescent="0.3">
      <c r="A208" s="452"/>
      <c r="B208" s="452"/>
      <c r="C208" s="452"/>
      <c r="D208" s="452"/>
      <c r="E208" s="452"/>
      <c r="F208" s="453"/>
      <c r="G208" s="25" t="s">
        <v>7</v>
      </c>
      <c r="H208" s="26">
        <f>SUM(I208:N208)</f>
        <v>54.3</v>
      </c>
      <c r="I208" s="26">
        <f t="shared" ref="I208:N208" si="63">I198+I193+I188+I183+I203</f>
        <v>3.8</v>
      </c>
      <c r="J208" s="26">
        <f t="shared" si="63"/>
        <v>3.9</v>
      </c>
      <c r="K208" s="26">
        <f t="shared" si="63"/>
        <v>0</v>
      </c>
      <c r="L208" s="26">
        <f t="shared" si="63"/>
        <v>20</v>
      </c>
      <c r="M208" s="26">
        <f t="shared" si="63"/>
        <v>26.6</v>
      </c>
      <c r="N208" s="26">
        <f t="shared" si="63"/>
        <v>0</v>
      </c>
      <c r="O208" s="219"/>
      <c r="P208" s="263"/>
    </row>
    <row r="209" spans="1:16" ht="15.75" thickBot="1" x14ac:dyDescent="0.3">
      <c r="A209" s="452"/>
      <c r="B209" s="452"/>
      <c r="C209" s="452"/>
      <c r="D209" s="452"/>
      <c r="E209" s="452"/>
      <c r="F209" s="453"/>
      <c r="G209" s="25" t="s">
        <v>8</v>
      </c>
      <c r="H209" s="26">
        <f>SUM(I209:N209)</f>
        <v>0</v>
      </c>
      <c r="I209" s="26">
        <f t="shared" ref="I209:N209" si="64">I199+I194+I189+I184+I204</f>
        <v>0</v>
      </c>
      <c r="J209" s="26">
        <f t="shared" si="64"/>
        <v>0</v>
      </c>
      <c r="K209" s="26">
        <f t="shared" si="64"/>
        <v>0</v>
      </c>
      <c r="L209" s="26">
        <f t="shared" si="64"/>
        <v>0</v>
      </c>
      <c r="M209" s="26">
        <f t="shared" si="64"/>
        <v>0</v>
      </c>
      <c r="N209" s="26">
        <f t="shared" si="64"/>
        <v>0</v>
      </c>
      <c r="O209" s="219"/>
      <c r="P209" s="263"/>
    </row>
    <row r="210" spans="1:16" ht="24.75" thickBot="1" x14ac:dyDescent="0.3">
      <c r="A210" s="454"/>
      <c r="B210" s="454"/>
      <c r="C210" s="454"/>
      <c r="D210" s="454"/>
      <c r="E210" s="454"/>
      <c r="F210" s="455"/>
      <c r="G210" s="25" t="s">
        <v>9</v>
      </c>
      <c r="H210" s="26">
        <f>SUM(I210:N210)</f>
        <v>0</v>
      </c>
      <c r="I210" s="26">
        <f t="shared" ref="I210:N210" si="65">I200+I195+I190+I185+I205</f>
        <v>0</v>
      </c>
      <c r="J210" s="26">
        <f t="shared" si="65"/>
        <v>0</v>
      </c>
      <c r="K210" s="26">
        <f t="shared" si="65"/>
        <v>0</v>
      </c>
      <c r="L210" s="26">
        <f t="shared" si="65"/>
        <v>0</v>
      </c>
      <c r="M210" s="26">
        <f t="shared" si="65"/>
        <v>0</v>
      </c>
      <c r="N210" s="26">
        <f t="shared" si="65"/>
        <v>0</v>
      </c>
      <c r="O210" s="220"/>
      <c r="P210" s="264"/>
    </row>
    <row r="211" spans="1:16" ht="15.75" thickBot="1" x14ac:dyDescent="0.3">
      <c r="A211" s="251" t="s">
        <v>184</v>
      </c>
      <c r="B211" s="251"/>
      <c r="C211" s="251"/>
      <c r="D211" s="251"/>
      <c r="E211" s="251"/>
      <c r="F211" s="251"/>
      <c r="G211" s="251"/>
      <c r="H211" s="251"/>
      <c r="I211" s="251"/>
      <c r="J211" s="251"/>
      <c r="K211" s="251"/>
      <c r="L211" s="251"/>
      <c r="M211" s="251"/>
      <c r="N211" s="251"/>
      <c r="O211" s="251"/>
      <c r="P211" s="252"/>
    </row>
    <row r="212" spans="1:16" ht="36.75" thickBot="1" x14ac:dyDescent="0.3">
      <c r="A212" s="212" t="s">
        <v>3664</v>
      </c>
      <c r="B212" s="218"/>
      <c r="C212" s="218" t="s">
        <v>184</v>
      </c>
      <c r="D212" s="218">
        <v>2028</v>
      </c>
      <c r="E212" s="218"/>
      <c r="F212" s="218" t="s">
        <v>94</v>
      </c>
      <c r="G212" s="25" t="s">
        <v>4</v>
      </c>
      <c r="H212" s="26">
        <f>SUM(H213:H216)</f>
        <v>11.6</v>
      </c>
      <c r="I212" s="26">
        <f t="shared" ref="I212:N212" si="66">SUM(I213:I216)</f>
        <v>0</v>
      </c>
      <c r="J212" s="26">
        <f t="shared" si="66"/>
        <v>0</v>
      </c>
      <c r="K212" s="26">
        <f t="shared" si="66"/>
        <v>0</v>
      </c>
      <c r="L212" s="26">
        <f t="shared" si="66"/>
        <v>11.6</v>
      </c>
      <c r="M212" s="26">
        <f t="shared" si="66"/>
        <v>0</v>
      </c>
      <c r="N212" s="26">
        <f t="shared" si="66"/>
        <v>0</v>
      </c>
      <c r="O212" s="218"/>
      <c r="P212" s="262"/>
    </row>
    <row r="213" spans="1:16" ht="15.75" thickBot="1" x14ac:dyDescent="0.3">
      <c r="A213" s="213"/>
      <c r="B213" s="219"/>
      <c r="C213" s="219"/>
      <c r="D213" s="219"/>
      <c r="E213" s="219"/>
      <c r="F213" s="219"/>
      <c r="G213" s="25" t="s">
        <v>6</v>
      </c>
      <c r="H213" s="26">
        <f>SUM(I213:N213)</f>
        <v>0</v>
      </c>
      <c r="I213" s="26">
        <v>0</v>
      </c>
      <c r="J213" s="26">
        <v>0</v>
      </c>
      <c r="K213" s="26">
        <v>0</v>
      </c>
      <c r="L213" s="26">
        <v>0</v>
      </c>
      <c r="M213" s="26">
        <v>0</v>
      </c>
      <c r="N213" s="26">
        <v>0</v>
      </c>
      <c r="O213" s="219"/>
      <c r="P213" s="263"/>
    </row>
    <row r="214" spans="1:16" ht="36.75" thickBot="1" x14ac:dyDescent="0.3">
      <c r="A214" s="213"/>
      <c r="B214" s="219"/>
      <c r="C214" s="219"/>
      <c r="D214" s="219"/>
      <c r="E214" s="219"/>
      <c r="F214" s="219"/>
      <c r="G214" s="25" t="s">
        <v>7</v>
      </c>
      <c r="H214" s="26">
        <f>SUM(I214:N214)</f>
        <v>11.6</v>
      </c>
      <c r="I214" s="26">
        <v>0</v>
      </c>
      <c r="J214" s="26">
        <v>0</v>
      </c>
      <c r="K214" s="26">
        <v>0</v>
      </c>
      <c r="L214" s="26">
        <v>11.6</v>
      </c>
      <c r="M214" s="26">
        <v>0</v>
      </c>
      <c r="N214" s="26">
        <v>0</v>
      </c>
      <c r="O214" s="219"/>
      <c r="P214" s="263"/>
    </row>
    <row r="215" spans="1:16" ht="15.75" thickBot="1" x14ac:dyDescent="0.3">
      <c r="A215" s="213"/>
      <c r="B215" s="219"/>
      <c r="C215" s="219"/>
      <c r="D215" s="219"/>
      <c r="E215" s="219"/>
      <c r="F215" s="219"/>
      <c r="G215" s="25" t="s">
        <v>8</v>
      </c>
      <c r="H215" s="26">
        <f>SUM(I215:N215)</f>
        <v>0</v>
      </c>
      <c r="I215" s="26">
        <v>0</v>
      </c>
      <c r="J215" s="26">
        <v>0</v>
      </c>
      <c r="K215" s="26">
        <v>0</v>
      </c>
      <c r="L215" s="26">
        <v>0</v>
      </c>
      <c r="M215" s="26">
        <v>0</v>
      </c>
      <c r="N215" s="26">
        <v>0</v>
      </c>
      <c r="O215" s="219"/>
      <c r="P215" s="263"/>
    </row>
    <row r="216" spans="1:16" ht="24.75" thickBot="1" x14ac:dyDescent="0.3">
      <c r="A216" s="214"/>
      <c r="B216" s="220"/>
      <c r="C216" s="220"/>
      <c r="D216" s="220"/>
      <c r="E216" s="220"/>
      <c r="F216" s="220"/>
      <c r="G216" s="25" t="s">
        <v>9</v>
      </c>
      <c r="H216" s="26">
        <f>SUM(I216:N216)</f>
        <v>0</v>
      </c>
      <c r="I216" s="26">
        <v>0</v>
      </c>
      <c r="J216" s="26">
        <v>0</v>
      </c>
      <c r="K216" s="26">
        <v>0</v>
      </c>
      <c r="L216" s="26">
        <v>0</v>
      </c>
      <c r="M216" s="26">
        <v>0</v>
      </c>
      <c r="N216" s="26">
        <v>0</v>
      </c>
      <c r="O216" s="220"/>
      <c r="P216" s="264"/>
    </row>
    <row r="217" spans="1:16" ht="24.75" thickBot="1" x14ac:dyDescent="0.3">
      <c r="A217" s="450" t="s">
        <v>125</v>
      </c>
      <c r="B217" s="450"/>
      <c r="C217" s="450"/>
      <c r="D217" s="450"/>
      <c r="E217" s="450"/>
      <c r="F217" s="451"/>
      <c r="G217" s="55" t="s">
        <v>189</v>
      </c>
      <c r="H217" s="56">
        <f>SUM(H218:H221)</f>
        <v>11.6</v>
      </c>
      <c r="I217" s="56">
        <f t="shared" ref="I217:N217" si="67">SUM(I218:I221)</f>
        <v>0</v>
      </c>
      <c r="J217" s="56">
        <f t="shared" si="67"/>
        <v>0</v>
      </c>
      <c r="K217" s="56">
        <f t="shared" si="67"/>
        <v>0</v>
      </c>
      <c r="L217" s="56">
        <f t="shared" si="67"/>
        <v>11.6</v>
      </c>
      <c r="M217" s="56">
        <f t="shared" si="67"/>
        <v>0</v>
      </c>
      <c r="N217" s="56">
        <f t="shared" si="67"/>
        <v>0</v>
      </c>
      <c r="O217" s="218" t="s">
        <v>107</v>
      </c>
      <c r="P217" s="262" t="s">
        <v>107</v>
      </c>
    </row>
    <row r="218" spans="1:16" ht="24.75" thickBot="1" x14ac:dyDescent="0.3">
      <c r="A218" s="452"/>
      <c r="B218" s="452"/>
      <c r="C218" s="452"/>
      <c r="D218" s="452"/>
      <c r="E218" s="452"/>
      <c r="F218" s="453"/>
      <c r="G218" s="55" t="s">
        <v>546</v>
      </c>
      <c r="H218" s="56">
        <f>SUM(I218:N218)</f>
        <v>0</v>
      </c>
      <c r="I218" s="56">
        <f t="shared" ref="I218:N218" si="68">I213</f>
        <v>0</v>
      </c>
      <c r="J218" s="56">
        <f t="shared" si="68"/>
        <v>0</v>
      </c>
      <c r="K218" s="56">
        <f t="shared" si="68"/>
        <v>0</v>
      </c>
      <c r="L218" s="56">
        <f t="shared" si="68"/>
        <v>0</v>
      </c>
      <c r="M218" s="56">
        <f t="shared" si="68"/>
        <v>0</v>
      </c>
      <c r="N218" s="56">
        <f t="shared" si="68"/>
        <v>0</v>
      </c>
      <c r="O218" s="219"/>
      <c r="P218" s="263"/>
    </row>
    <row r="219" spans="1:16" ht="24.75" thickBot="1" x14ac:dyDescent="0.3">
      <c r="A219" s="452"/>
      <c r="B219" s="452"/>
      <c r="C219" s="452"/>
      <c r="D219" s="452"/>
      <c r="E219" s="452"/>
      <c r="F219" s="453"/>
      <c r="G219" s="55" t="s">
        <v>2061</v>
      </c>
      <c r="H219" s="56">
        <f>SUM(I219:N219)</f>
        <v>11.6</v>
      </c>
      <c r="I219" s="56">
        <f t="shared" ref="I219:N221" si="69">I214</f>
        <v>0</v>
      </c>
      <c r="J219" s="56">
        <f t="shared" si="69"/>
        <v>0</v>
      </c>
      <c r="K219" s="56">
        <f t="shared" si="69"/>
        <v>0</v>
      </c>
      <c r="L219" s="56">
        <f t="shared" si="69"/>
        <v>11.6</v>
      </c>
      <c r="M219" s="56">
        <f t="shared" si="69"/>
        <v>0</v>
      </c>
      <c r="N219" s="56">
        <f t="shared" si="69"/>
        <v>0</v>
      </c>
      <c r="O219" s="219"/>
      <c r="P219" s="263"/>
    </row>
    <row r="220" spans="1:16" ht="15.75" thickBot="1" x14ac:dyDescent="0.3">
      <c r="A220" s="452"/>
      <c r="B220" s="452"/>
      <c r="C220" s="452"/>
      <c r="D220" s="452"/>
      <c r="E220" s="452"/>
      <c r="F220" s="453"/>
      <c r="G220" s="55" t="s">
        <v>8</v>
      </c>
      <c r="H220" s="56">
        <f>SUM(I220:N220)</f>
        <v>0</v>
      </c>
      <c r="I220" s="56">
        <f t="shared" si="69"/>
        <v>0</v>
      </c>
      <c r="J220" s="56">
        <f t="shared" si="69"/>
        <v>0</v>
      </c>
      <c r="K220" s="56">
        <f t="shared" si="69"/>
        <v>0</v>
      </c>
      <c r="L220" s="56">
        <f t="shared" si="69"/>
        <v>0</v>
      </c>
      <c r="M220" s="56">
        <f t="shared" si="69"/>
        <v>0</v>
      </c>
      <c r="N220" s="56">
        <f t="shared" si="69"/>
        <v>0</v>
      </c>
      <c r="O220" s="219"/>
      <c r="P220" s="263"/>
    </row>
    <row r="221" spans="1:16" ht="24.75" thickBot="1" x14ac:dyDescent="0.3">
      <c r="A221" s="454"/>
      <c r="B221" s="454"/>
      <c r="C221" s="454"/>
      <c r="D221" s="454"/>
      <c r="E221" s="454"/>
      <c r="F221" s="455"/>
      <c r="G221" s="55" t="s">
        <v>9</v>
      </c>
      <c r="H221" s="56">
        <f>SUM(I221:N221)</f>
        <v>0</v>
      </c>
      <c r="I221" s="56">
        <f t="shared" si="69"/>
        <v>0</v>
      </c>
      <c r="J221" s="56">
        <f t="shared" si="69"/>
        <v>0</v>
      </c>
      <c r="K221" s="56">
        <f t="shared" si="69"/>
        <v>0</v>
      </c>
      <c r="L221" s="56">
        <f t="shared" si="69"/>
        <v>0</v>
      </c>
      <c r="M221" s="56">
        <f t="shared" si="69"/>
        <v>0</v>
      </c>
      <c r="N221" s="56">
        <f t="shared" si="69"/>
        <v>0</v>
      </c>
      <c r="O221" s="220"/>
      <c r="P221" s="264"/>
    </row>
    <row r="222" spans="1:16" ht="15.75" thickBot="1" x14ac:dyDescent="0.3">
      <c r="A222" s="251" t="s">
        <v>11</v>
      </c>
      <c r="B222" s="251"/>
      <c r="C222" s="251"/>
      <c r="D222" s="251"/>
      <c r="E222" s="251"/>
      <c r="F222" s="251"/>
      <c r="G222" s="251"/>
      <c r="H222" s="251"/>
      <c r="I222" s="251"/>
      <c r="J222" s="251"/>
      <c r="K222" s="251"/>
      <c r="L222" s="251"/>
      <c r="M222" s="251"/>
      <c r="N222" s="251"/>
      <c r="O222" s="251"/>
      <c r="P222" s="252"/>
    </row>
    <row r="223" spans="1:16" ht="36.75" thickBot="1" x14ac:dyDescent="0.3">
      <c r="A223" s="212" t="s">
        <v>3665</v>
      </c>
      <c r="B223" s="218"/>
      <c r="C223" s="218" t="s">
        <v>11</v>
      </c>
      <c r="D223" s="218">
        <v>2028</v>
      </c>
      <c r="E223" s="218"/>
      <c r="F223" s="218" t="s">
        <v>94</v>
      </c>
      <c r="G223" s="25" t="s">
        <v>4</v>
      </c>
      <c r="H223" s="26">
        <f>SUM(H224:H227)</f>
        <v>11.6</v>
      </c>
      <c r="I223" s="26">
        <f t="shared" ref="I223:N223" si="70">SUM(I224:I227)</f>
        <v>0</v>
      </c>
      <c r="J223" s="26">
        <f t="shared" si="70"/>
        <v>0</v>
      </c>
      <c r="K223" s="26">
        <f t="shared" si="70"/>
        <v>0</v>
      </c>
      <c r="L223" s="26">
        <f t="shared" si="70"/>
        <v>11.6</v>
      </c>
      <c r="M223" s="26">
        <f t="shared" si="70"/>
        <v>0</v>
      </c>
      <c r="N223" s="26">
        <f t="shared" si="70"/>
        <v>0</v>
      </c>
      <c r="O223" s="221"/>
      <c r="P223" s="371"/>
    </row>
    <row r="224" spans="1:16" ht="15.75" thickBot="1" x14ac:dyDescent="0.3">
      <c r="A224" s="213"/>
      <c r="B224" s="219"/>
      <c r="C224" s="219"/>
      <c r="D224" s="219"/>
      <c r="E224" s="219"/>
      <c r="F224" s="219"/>
      <c r="G224" s="25" t="s">
        <v>6</v>
      </c>
      <c r="H224" s="26">
        <f>SUM(I224:N224)</f>
        <v>0</v>
      </c>
      <c r="I224" s="26">
        <v>0</v>
      </c>
      <c r="J224" s="26">
        <v>0</v>
      </c>
      <c r="K224" s="26">
        <v>0</v>
      </c>
      <c r="L224" s="26">
        <v>0</v>
      </c>
      <c r="M224" s="26">
        <v>0</v>
      </c>
      <c r="N224" s="26">
        <v>0</v>
      </c>
      <c r="O224" s="222"/>
      <c r="P224" s="372"/>
    </row>
    <row r="225" spans="1:16" ht="36.75" thickBot="1" x14ac:dyDescent="0.3">
      <c r="A225" s="213"/>
      <c r="B225" s="219"/>
      <c r="C225" s="219"/>
      <c r="D225" s="219"/>
      <c r="E225" s="219"/>
      <c r="F225" s="219"/>
      <c r="G225" s="25" t="s">
        <v>7</v>
      </c>
      <c r="H225" s="26">
        <f>SUM(I225:N225)</f>
        <v>11.6</v>
      </c>
      <c r="I225" s="26">
        <v>0</v>
      </c>
      <c r="J225" s="26">
        <v>0</v>
      </c>
      <c r="K225" s="26">
        <v>0</v>
      </c>
      <c r="L225" s="26">
        <v>11.6</v>
      </c>
      <c r="M225" s="26">
        <v>0</v>
      </c>
      <c r="N225" s="26">
        <v>0</v>
      </c>
      <c r="O225" s="222"/>
      <c r="P225" s="372"/>
    </row>
    <row r="226" spans="1:16" ht="15.75" thickBot="1" x14ac:dyDescent="0.3">
      <c r="A226" s="213"/>
      <c r="B226" s="219"/>
      <c r="C226" s="219"/>
      <c r="D226" s="219"/>
      <c r="E226" s="219"/>
      <c r="F226" s="219"/>
      <c r="G226" s="25" t="s">
        <v>8</v>
      </c>
      <c r="H226" s="26">
        <f>SUM(I226:N226)</f>
        <v>0</v>
      </c>
      <c r="I226" s="26">
        <v>0</v>
      </c>
      <c r="J226" s="26">
        <v>0</v>
      </c>
      <c r="K226" s="26">
        <v>0</v>
      </c>
      <c r="L226" s="26">
        <v>0</v>
      </c>
      <c r="M226" s="26">
        <v>0</v>
      </c>
      <c r="N226" s="26">
        <v>0</v>
      </c>
      <c r="O226" s="222"/>
      <c r="P226" s="372"/>
    </row>
    <row r="227" spans="1:16" ht="24.75" thickBot="1" x14ac:dyDescent="0.3">
      <c r="A227" s="214"/>
      <c r="B227" s="220"/>
      <c r="C227" s="220"/>
      <c r="D227" s="220"/>
      <c r="E227" s="220"/>
      <c r="F227" s="220"/>
      <c r="G227" s="25" t="s">
        <v>9</v>
      </c>
      <c r="H227" s="26">
        <f>SUM(I227:N227)</f>
        <v>0</v>
      </c>
      <c r="I227" s="26">
        <v>0</v>
      </c>
      <c r="J227" s="26">
        <v>0</v>
      </c>
      <c r="K227" s="26">
        <v>0</v>
      </c>
      <c r="L227" s="26">
        <v>0</v>
      </c>
      <c r="M227" s="26">
        <v>0</v>
      </c>
      <c r="N227" s="26">
        <v>0</v>
      </c>
      <c r="O227" s="223"/>
      <c r="P227" s="373"/>
    </row>
    <row r="228" spans="1:16" ht="36.75" thickBot="1" x14ac:dyDescent="0.3">
      <c r="A228" s="450" t="s">
        <v>125</v>
      </c>
      <c r="B228" s="450"/>
      <c r="C228" s="450"/>
      <c r="D228" s="450"/>
      <c r="E228" s="450"/>
      <c r="F228" s="451"/>
      <c r="G228" s="55" t="s">
        <v>4</v>
      </c>
      <c r="H228" s="56">
        <f>SUM(H229:H232)</f>
        <v>11.6</v>
      </c>
      <c r="I228" s="56">
        <f t="shared" ref="I228:N228" si="71">SUM(I229:I232)</f>
        <v>0</v>
      </c>
      <c r="J228" s="56">
        <f t="shared" si="71"/>
        <v>0</v>
      </c>
      <c r="K228" s="56">
        <f t="shared" si="71"/>
        <v>0</v>
      </c>
      <c r="L228" s="56">
        <f t="shared" si="71"/>
        <v>11.6</v>
      </c>
      <c r="M228" s="56">
        <f t="shared" si="71"/>
        <v>0</v>
      </c>
      <c r="N228" s="56">
        <f t="shared" si="71"/>
        <v>0</v>
      </c>
      <c r="O228" s="221">
        <v>31134</v>
      </c>
      <c r="P228" s="371"/>
    </row>
    <row r="229" spans="1:16" ht="24.75" thickBot="1" x14ac:dyDescent="0.3">
      <c r="A229" s="452"/>
      <c r="B229" s="452"/>
      <c r="C229" s="452"/>
      <c r="D229" s="452"/>
      <c r="E229" s="452"/>
      <c r="F229" s="453"/>
      <c r="G229" s="55" t="s">
        <v>6</v>
      </c>
      <c r="H229" s="56">
        <f>SUM(I229:N229)</f>
        <v>0</v>
      </c>
      <c r="I229" s="56">
        <f t="shared" ref="I229:N229" si="72">I224</f>
        <v>0</v>
      </c>
      <c r="J229" s="56">
        <f t="shared" si="72"/>
        <v>0</v>
      </c>
      <c r="K229" s="56">
        <f t="shared" si="72"/>
        <v>0</v>
      </c>
      <c r="L229" s="56">
        <f t="shared" si="72"/>
        <v>0</v>
      </c>
      <c r="M229" s="56">
        <f t="shared" si="72"/>
        <v>0</v>
      </c>
      <c r="N229" s="56">
        <f t="shared" si="72"/>
        <v>0</v>
      </c>
      <c r="O229" s="222"/>
      <c r="P229" s="372"/>
    </row>
    <row r="230" spans="1:16" ht="36.75" thickBot="1" x14ac:dyDescent="0.3">
      <c r="A230" s="452"/>
      <c r="B230" s="452"/>
      <c r="C230" s="452"/>
      <c r="D230" s="452"/>
      <c r="E230" s="452"/>
      <c r="F230" s="453"/>
      <c r="G230" s="55" t="s">
        <v>7</v>
      </c>
      <c r="H230" s="56">
        <f>SUM(I230:N230)</f>
        <v>11.6</v>
      </c>
      <c r="I230" s="56">
        <f t="shared" ref="I230:N232" si="73">I225</f>
        <v>0</v>
      </c>
      <c r="J230" s="56">
        <f t="shared" si="73"/>
        <v>0</v>
      </c>
      <c r="K230" s="56">
        <f t="shared" si="73"/>
        <v>0</v>
      </c>
      <c r="L230" s="56">
        <f t="shared" si="73"/>
        <v>11.6</v>
      </c>
      <c r="M230" s="56">
        <f t="shared" si="73"/>
        <v>0</v>
      </c>
      <c r="N230" s="56">
        <f t="shared" si="73"/>
        <v>0</v>
      </c>
      <c r="O230" s="222"/>
      <c r="P230" s="372"/>
    </row>
    <row r="231" spans="1:16" ht="15.75" thickBot="1" x14ac:dyDescent="0.3">
      <c r="A231" s="452"/>
      <c r="B231" s="452"/>
      <c r="C231" s="452"/>
      <c r="D231" s="452"/>
      <c r="E231" s="452"/>
      <c r="F231" s="453"/>
      <c r="G231" s="55" t="s">
        <v>8</v>
      </c>
      <c r="H231" s="56">
        <f>SUM(I231:N231)</f>
        <v>0</v>
      </c>
      <c r="I231" s="56">
        <f t="shared" si="73"/>
        <v>0</v>
      </c>
      <c r="J231" s="56">
        <f t="shared" si="73"/>
        <v>0</v>
      </c>
      <c r="K231" s="56">
        <f t="shared" si="73"/>
        <v>0</v>
      </c>
      <c r="L231" s="56">
        <f t="shared" si="73"/>
        <v>0</v>
      </c>
      <c r="M231" s="56">
        <f t="shared" si="73"/>
        <v>0</v>
      </c>
      <c r="N231" s="56">
        <f t="shared" si="73"/>
        <v>0</v>
      </c>
      <c r="O231" s="222"/>
      <c r="P231" s="372"/>
    </row>
    <row r="232" spans="1:16" ht="24.75" thickBot="1" x14ac:dyDescent="0.3">
      <c r="A232" s="454"/>
      <c r="B232" s="454"/>
      <c r="C232" s="454"/>
      <c r="D232" s="454"/>
      <c r="E232" s="454"/>
      <c r="F232" s="455"/>
      <c r="G232" s="55" t="s">
        <v>9</v>
      </c>
      <c r="H232" s="56">
        <f>SUM(I232:N232)</f>
        <v>0</v>
      </c>
      <c r="I232" s="56">
        <f t="shared" si="73"/>
        <v>0</v>
      </c>
      <c r="J232" s="56">
        <f t="shared" si="73"/>
        <v>0</v>
      </c>
      <c r="K232" s="56">
        <f t="shared" si="73"/>
        <v>0</v>
      </c>
      <c r="L232" s="56">
        <f t="shared" si="73"/>
        <v>0</v>
      </c>
      <c r="M232" s="56">
        <f t="shared" si="73"/>
        <v>0</v>
      </c>
      <c r="N232" s="56">
        <f t="shared" si="73"/>
        <v>0</v>
      </c>
      <c r="O232" s="223"/>
      <c r="P232" s="373"/>
    </row>
    <row r="233" spans="1:16" ht="15.75" thickBot="1" x14ac:dyDescent="0.3">
      <c r="A233" s="211" t="s">
        <v>848</v>
      </c>
      <c r="B233" s="211"/>
      <c r="C233" s="211"/>
      <c r="D233" s="211"/>
      <c r="E233" s="211"/>
      <c r="F233" s="211"/>
      <c r="G233" s="211"/>
      <c r="H233" s="211"/>
      <c r="I233" s="211"/>
      <c r="J233" s="211"/>
      <c r="K233" s="211"/>
      <c r="L233" s="211"/>
      <c r="M233" s="211"/>
      <c r="N233" s="211"/>
      <c r="O233" s="211"/>
      <c r="P233" s="279"/>
    </row>
    <row r="234" spans="1:16" ht="36.75" thickBot="1" x14ac:dyDescent="0.3">
      <c r="A234" s="212" t="s">
        <v>3666</v>
      </c>
      <c r="B234" s="218"/>
      <c r="C234" s="218" t="s">
        <v>848</v>
      </c>
      <c r="D234" s="218">
        <v>2029</v>
      </c>
      <c r="E234" s="218"/>
      <c r="F234" s="218" t="s">
        <v>94</v>
      </c>
      <c r="G234" s="25" t="s">
        <v>4</v>
      </c>
      <c r="H234" s="26">
        <f>SUM(H235:H238)</f>
        <v>10.8</v>
      </c>
      <c r="I234" s="26">
        <f t="shared" ref="I234:N234" si="74">SUM(I235:I238)</f>
        <v>0</v>
      </c>
      <c r="J234" s="26">
        <f t="shared" si="74"/>
        <v>0</v>
      </c>
      <c r="K234" s="26">
        <f t="shared" si="74"/>
        <v>0</v>
      </c>
      <c r="L234" s="26">
        <f t="shared" si="74"/>
        <v>0</v>
      </c>
      <c r="M234" s="26">
        <f t="shared" si="74"/>
        <v>10.8</v>
      </c>
      <c r="N234" s="26">
        <f t="shared" si="74"/>
        <v>0</v>
      </c>
      <c r="O234" s="221"/>
      <c r="P234" s="371"/>
    </row>
    <row r="235" spans="1:16" ht="15.75" thickBot="1" x14ac:dyDescent="0.3">
      <c r="A235" s="213"/>
      <c r="B235" s="219"/>
      <c r="C235" s="219"/>
      <c r="D235" s="219"/>
      <c r="E235" s="219"/>
      <c r="F235" s="219"/>
      <c r="G235" s="25" t="s">
        <v>6</v>
      </c>
      <c r="H235" s="26">
        <f>SUM(I235:N235)</f>
        <v>0</v>
      </c>
      <c r="I235" s="26">
        <v>0</v>
      </c>
      <c r="J235" s="26">
        <v>0</v>
      </c>
      <c r="K235" s="26">
        <v>0</v>
      </c>
      <c r="L235" s="26">
        <v>0</v>
      </c>
      <c r="M235" s="26">
        <v>0</v>
      </c>
      <c r="N235" s="26">
        <v>0</v>
      </c>
      <c r="O235" s="222"/>
      <c r="P235" s="372"/>
    </row>
    <row r="236" spans="1:16" ht="36.75" thickBot="1" x14ac:dyDescent="0.3">
      <c r="A236" s="213"/>
      <c r="B236" s="219"/>
      <c r="C236" s="219"/>
      <c r="D236" s="219"/>
      <c r="E236" s="219"/>
      <c r="F236" s="219"/>
      <c r="G236" s="25" t="s">
        <v>7</v>
      </c>
      <c r="H236" s="26">
        <f>SUM(I236:N236)</f>
        <v>10.8</v>
      </c>
      <c r="I236" s="26">
        <v>0</v>
      </c>
      <c r="J236" s="26">
        <v>0</v>
      </c>
      <c r="K236" s="26">
        <v>0</v>
      </c>
      <c r="L236" s="26">
        <v>0</v>
      </c>
      <c r="M236" s="26">
        <v>10.8</v>
      </c>
      <c r="N236" s="26">
        <v>0</v>
      </c>
      <c r="O236" s="222"/>
      <c r="P236" s="372"/>
    </row>
    <row r="237" spans="1:16" ht="15.75" thickBot="1" x14ac:dyDescent="0.3">
      <c r="A237" s="213"/>
      <c r="B237" s="219"/>
      <c r="C237" s="219"/>
      <c r="D237" s="219"/>
      <c r="E237" s="219"/>
      <c r="F237" s="219"/>
      <c r="G237" s="25" t="s">
        <v>8</v>
      </c>
      <c r="H237" s="26">
        <f>SUM(I237:N237)</f>
        <v>0</v>
      </c>
      <c r="I237" s="26">
        <v>0</v>
      </c>
      <c r="J237" s="26">
        <v>0</v>
      </c>
      <c r="K237" s="26">
        <v>0</v>
      </c>
      <c r="L237" s="26">
        <v>0</v>
      </c>
      <c r="M237" s="26">
        <v>0</v>
      </c>
      <c r="N237" s="26">
        <v>0</v>
      </c>
      <c r="O237" s="222"/>
      <c r="P237" s="372"/>
    </row>
    <row r="238" spans="1:16" ht="24.75" thickBot="1" x14ac:dyDescent="0.3">
      <c r="A238" s="214"/>
      <c r="B238" s="220"/>
      <c r="C238" s="220"/>
      <c r="D238" s="220"/>
      <c r="E238" s="220"/>
      <c r="F238" s="220"/>
      <c r="G238" s="25" t="s">
        <v>9</v>
      </c>
      <c r="H238" s="26">
        <f>SUM(I238:N238)</f>
        <v>0</v>
      </c>
      <c r="I238" s="26">
        <v>0</v>
      </c>
      <c r="J238" s="26">
        <v>0</v>
      </c>
      <c r="K238" s="26">
        <v>0</v>
      </c>
      <c r="L238" s="26">
        <v>0</v>
      </c>
      <c r="M238" s="26">
        <v>0</v>
      </c>
      <c r="N238" s="26">
        <v>0</v>
      </c>
      <c r="O238" s="223"/>
      <c r="P238" s="373"/>
    </row>
    <row r="239" spans="1:16" ht="36" x14ac:dyDescent="0.25">
      <c r="A239" s="305" t="s">
        <v>4479</v>
      </c>
      <c r="B239" s="205" t="s">
        <v>4474</v>
      </c>
      <c r="C239" s="305" t="s">
        <v>4480</v>
      </c>
      <c r="D239" s="205">
        <v>2026</v>
      </c>
      <c r="E239" s="205" t="s">
        <v>4481</v>
      </c>
      <c r="F239" s="205" t="s">
        <v>4477</v>
      </c>
      <c r="G239" s="31" t="s">
        <v>4</v>
      </c>
      <c r="H239" s="32">
        <f>SUM(H240:H243)</f>
        <v>3.7</v>
      </c>
      <c r="I239" s="32">
        <f t="shared" ref="I239:N239" si="75">SUM(I240:I243)</f>
        <v>0</v>
      </c>
      <c r="J239" s="32">
        <f t="shared" si="75"/>
        <v>3.7</v>
      </c>
      <c r="K239" s="32">
        <f t="shared" si="75"/>
        <v>0</v>
      </c>
      <c r="L239" s="32">
        <f t="shared" si="75"/>
        <v>0</v>
      </c>
      <c r="M239" s="32">
        <f t="shared" si="75"/>
        <v>0</v>
      </c>
      <c r="N239" s="32">
        <f t="shared" si="75"/>
        <v>0</v>
      </c>
      <c r="O239" s="435"/>
      <c r="P239" s="205" t="s">
        <v>4482</v>
      </c>
    </row>
    <row r="240" spans="1:16" x14ac:dyDescent="0.25">
      <c r="A240" s="306"/>
      <c r="B240" s="206"/>
      <c r="C240" s="306"/>
      <c r="D240" s="206"/>
      <c r="E240" s="206"/>
      <c r="F240" s="206"/>
      <c r="G240" s="31" t="s">
        <v>6</v>
      </c>
      <c r="H240" s="32">
        <f>SUM(I240:N240)</f>
        <v>0</v>
      </c>
      <c r="I240" s="32">
        <v>0</v>
      </c>
      <c r="J240" s="32">
        <v>0</v>
      </c>
      <c r="K240" s="32">
        <v>0</v>
      </c>
      <c r="L240" s="32">
        <v>0</v>
      </c>
      <c r="M240" s="32">
        <v>0</v>
      </c>
      <c r="N240" s="32">
        <v>0</v>
      </c>
      <c r="O240" s="436"/>
      <c r="P240" s="206"/>
    </row>
    <row r="241" spans="1:16" ht="36" x14ac:dyDescent="0.25">
      <c r="A241" s="306"/>
      <c r="B241" s="206"/>
      <c r="C241" s="306"/>
      <c r="D241" s="206"/>
      <c r="E241" s="206"/>
      <c r="F241" s="206"/>
      <c r="G241" s="31" t="s">
        <v>7</v>
      </c>
      <c r="H241" s="32">
        <f>SUM(I241:N241)</f>
        <v>3.7</v>
      </c>
      <c r="I241" s="32">
        <v>0</v>
      </c>
      <c r="J241" s="32">
        <v>3.7</v>
      </c>
      <c r="K241" s="32">
        <v>0</v>
      </c>
      <c r="L241" s="32">
        <v>0</v>
      </c>
      <c r="M241" s="32">
        <v>0</v>
      </c>
      <c r="N241" s="32">
        <v>0</v>
      </c>
      <c r="O241" s="436"/>
      <c r="P241" s="206"/>
    </row>
    <row r="242" spans="1:16" x14ac:dyDescent="0.25">
      <c r="A242" s="306"/>
      <c r="B242" s="206"/>
      <c r="C242" s="306"/>
      <c r="D242" s="206"/>
      <c r="E242" s="206"/>
      <c r="F242" s="206"/>
      <c r="G242" s="31" t="s">
        <v>8</v>
      </c>
      <c r="H242" s="32">
        <f>SUM(I242:N242)</f>
        <v>0</v>
      </c>
      <c r="I242" s="32">
        <v>0</v>
      </c>
      <c r="J242" s="32">
        <v>0</v>
      </c>
      <c r="K242" s="32">
        <v>0</v>
      </c>
      <c r="L242" s="32">
        <v>0</v>
      </c>
      <c r="M242" s="32">
        <v>0</v>
      </c>
      <c r="N242" s="32">
        <v>0</v>
      </c>
      <c r="O242" s="436"/>
      <c r="P242" s="206"/>
    </row>
    <row r="243" spans="1:16" ht="24.75" thickBot="1" x14ac:dyDescent="0.3">
      <c r="A243" s="307"/>
      <c r="B243" s="206"/>
      <c r="C243" s="307"/>
      <c r="D243" s="207"/>
      <c r="E243" s="207"/>
      <c r="F243" s="206"/>
      <c r="G243" s="31" t="s">
        <v>9</v>
      </c>
      <c r="H243" s="32">
        <f>SUM(I243:N243)</f>
        <v>0</v>
      </c>
      <c r="I243" s="32">
        <v>0</v>
      </c>
      <c r="J243" s="32">
        <v>0</v>
      </c>
      <c r="K243" s="32">
        <v>0</v>
      </c>
      <c r="L243" s="32">
        <v>0</v>
      </c>
      <c r="M243" s="32">
        <v>0</v>
      </c>
      <c r="N243" s="32">
        <v>0</v>
      </c>
      <c r="O243" s="437"/>
      <c r="P243" s="207"/>
    </row>
    <row r="244" spans="1:16" ht="36.75" thickBot="1" x14ac:dyDescent="0.3">
      <c r="A244" s="450" t="s">
        <v>125</v>
      </c>
      <c r="B244" s="450"/>
      <c r="C244" s="450"/>
      <c r="D244" s="450"/>
      <c r="E244" s="450"/>
      <c r="F244" s="451"/>
      <c r="G244" s="25" t="s">
        <v>4</v>
      </c>
      <c r="H244" s="56">
        <f>SUM(H245:H248)</f>
        <v>14.5</v>
      </c>
      <c r="I244" s="56">
        <f t="shared" ref="I244:N244" si="76">SUM(I245:I248)</f>
        <v>0</v>
      </c>
      <c r="J244" s="56">
        <f t="shared" si="76"/>
        <v>3.7</v>
      </c>
      <c r="K244" s="56">
        <f t="shared" si="76"/>
        <v>0</v>
      </c>
      <c r="L244" s="56">
        <f t="shared" si="76"/>
        <v>0</v>
      </c>
      <c r="M244" s="56">
        <f t="shared" si="76"/>
        <v>10.8</v>
      </c>
      <c r="N244" s="56">
        <f t="shared" si="76"/>
        <v>0</v>
      </c>
      <c r="O244" s="221"/>
      <c r="P244" s="371"/>
    </row>
    <row r="245" spans="1:16" ht="15.75" thickBot="1" x14ac:dyDescent="0.3">
      <c r="A245" s="452"/>
      <c r="B245" s="452"/>
      <c r="C245" s="452"/>
      <c r="D245" s="452"/>
      <c r="E245" s="452"/>
      <c r="F245" s="453"/>
      <c r="G245" s="25" t="s">
        <v>6</v>
      </c>
      <c r="H245" s="56">
        <f>SUM(I245:N245)</f>
        <v>0</v>
      </c>
      <c r="I245" s="56">
        <f>I235+I240</f>
        <v>0</v>
      </c>
      <c r="J245" s="56">
        <f t="shared" ref="J245:N245" si="77">J235+J240</f>
        <v>0</v>
      </c>
      <c r="K245" s="56">
        <f t="shared" si="77"/>
        <v>0</v>
      </c>
      <c r="L245" s="56">
        <f t="shared" si="77"/>
        <v>0</v>
      </c>
      <c r="M245" s="56">
        <f t="shared" si="77"/>
        <v>0</v>
      </c>
      <c r="N245" s="56">
        <f t="shared" si="77"/>
        <v>0</v>
      </c>
      <c r="O245" s="222"/>
      <c r="P245" s="372"/>
    </row>
    <row r="246" spans="1:16" ht="48.75" thickBot="1" x14ac:dyDescent="0.3">
      <c r="A246" s="452"/>
      <c r="B246" s="452"/>
      <c r="C246" s="452"/>
      <c r="D246" s="452"/>
      <c r="E246" s="452"/>
      <c r="F246" s="453"/>
      <c r="G246" s="25" t="s">
        <v>3667</v>
      </c>
      <c r="H246" s="56">
        <f>SUM(I246:N246)</f>
        <v>14.5</v>
      </c>
      <c r="I246" s="56">
        <f t="shared" ref="I246:N246" si="78">I236+I241</f>
        <v>0</v>
      </c>
      <c r="J246" s="56">
        <f t="shared" si="78"/>
        <v>3.7</v>
      </c>
      <c r="K246" s="56">
        <f t="shared" si="78"/>
        <v>0</v>
      </c>
      <c r="L246" s="56">
        <f t="shared" si="78"/>
        <v>0</v>
      </c>
      <c r="M246" s="56">
        <f t="shared" si="78"/>
        <v>10.8</v>
      </c>
      <c r="N246" s="56">
        <f t="shared" si="78"/>
        <v>0</v>
      </c>
      <c r="O246" s="222"/>
      <c r="P246" s="372"/>
    </row>
    <row r="247" spans="1:16" ht="15.75" thickBot="1" x14ac:dyDescent="0.3">
      <c r="A247" s="452"/>
      <c r="B247" s="452"/>
      <c r="C247" s="452"/>
      <c r="D247" s="452"/>
      <c r="E247" s="452"/>
      <c r="F247" s="453"/>
      <c r="G247" s="25" t="s">
        <v>8</v>
      </c>
      <c r="H247" s="56">
        <f>SUM(I247:N247)</f>
        <v>0</v>
      </c>
      <c r="I247" s="56">
        <f t="shared" ref="I247:N247" si="79">I237+I242</f>
        <v>0</v>
      </c>
      <c r="J247" s="56">
        <f t="shared" si="79"/>
        <v>0</v>
      </c>
      <c r="K247" s="56">
        <f t="shared" si="79"/>
        <v>0</v>
      </c>
      <c r="L247" s="56">
        <f t="shared" si="79"/>
        <v>0</v>
      </c>
      <c r="M247" s="56">
        <f t="shared" si="79"/>
        <v>0</v>
      </c>
      <c r="N247" s="56">
        <f t="shared" si="79"/>
        <v>0</v>
      </c>
      <c r="O247" s="222"/>
      <c r="P247" s="372"/>
    </row>
    <row r="248" spans="1:16" ht="24.75" thickBot="1" x14ac:dyDescent="0.3">
      <c r="A248" s="454"/>
      <c r="B248" s="454"/>
      <c r="C248" s="454"/>
      <c r="D248" s="454"/>
      <c r="E248" s="454"/>
      <c r="F248" s="455"/>
      <c r="G248" s="25" t="s">
        <v>9</v>
      </c>
      <c r="H248" s="56">
        <f>SUM(I248:N248)</f>
        <v>0</v>
      </c>
      <c r="I248" s="56">
        <f t="shared" ref="I248:N248" si="80">I238+I243</f>
        <v>0</v>
      </c>
      <c r="J248" s="56">
        <f t="shared" si="80"/>
        <v>0</v>
      </c>
      <c r="K248" s="56">
        <f t="shared" si="80"/>
        <v>0</v>
      </c>
      <c r="L248" s="56">
        <f t="shared" si="80"/>
        <v>0</v>
      </c>
      <c r="M248" s="56">
        <f t="shared" si="80"/>
        <v>0</v>
      </c>
      <c r="N248" s="56">
        <f t="shared" si="80"/>
        <v>0</v>
      </c>
      <c r="O248" s="223"/>
      <c r="P248" s="373"/>
    </row>
    <row r="249" spans="1:16" ht="15.75" thickBot="1" x14ac:dyDescent="0.3">
      <c r="A249" s="251" t="s">
        <v>213</v>
      </c>
      <c r="B249" s="251"/>
      <c r="C249" s="251"/>
      <c r="D249" s="251"/>
      <c r="E249" s="251"/>
      <c r="F249" s="251"/>
      <c r="G249" s="251"/>
      <c r="H249" s="251"/>
      <c r="I249" s="251"/>
      <c r="J249" s="251"/>
      <c r="K249" s="251"/>
      <c r="L249" s="251"/>
      <c r="M249" s="251"/>
      <c r="N249" s="251"/>
      <c r="O249" s="251"/>
      <c r="P249" s="252"/>
    </row>
    <row r="250" spans="1:16" ht="36.75" thickBot="1" x14ac:dyDescent="0.3">
      <c r="A250" s="212" t="s">
        <v>3668</v>
      </c>
      <c r="B250" s="218"/>
      <c r="C250" s="218" t="s">
        <v>213</v>
      </c>
      <c r="D250" s="218">
        <v>2029</v>
      </c>
      <c r="E250" s="218"/>
      <c r="F250" s="218" t="s">
        <v>94</v>
      </c>
      <c r="G250" s="25" t="s">
        <v>4</v>
      </c>
      <c r="H250" s="26">
        <f>SUM(H251:H254)</f>
        <v>12.1</v>
      </c>
      <c r="I250" s="26">
        <f t="shared" ref="I250:N250" si="81">SUM(I251:I254)</f>
        <v>0</v>
      </c>
      <c r="J250" s="26">
        <f t="shared" si="81"/>
        <v>0</v>
      </c>
      <c r="K250" s="26">
        <f t="shared" si="81"/>
        <v>0</v>
      </c>
      <c r="L250" s="26">
        <f t="shared" si="81"/>
        <v>0</v>
      </c>
      <c r="M250" s="26">
        <f t="shared" si="81"/>
        <v>12.1</v>
      </c>
      <c r="N250" s="26">
        <f t="shared" si="81"/>
        <v>0</v>
      </c>
      <c r="O250" s="221"/>
      <c r="P250" s="371"/>
    </row>
    <row r="251" spans="1:16" ht="15.75" thickBot="1" x14ac:dyDescent="0.3">
      <c r="A251" s="213"/>
      <c r="B251" s="219"/>
      <c r="C251" s="219"/>
      <c r="D251" s="219"/>
      <c r="E251" s="219"/>
      <c r="F251" s="219"/>
      <c r="G251" s="25" t="s">
        <v>6</v>
      </c>
      <c r="H251" s="26">
        <f>SUM(I251:N251)</f>
        <v>0</v>
      </c>
      <c r="I251" s="26">
        <v>0</v>
      </c>
      <c r="J251" s="26">
        <v>0</v>
      </c>
      <c r="K251" s="26">
        <v>0</v>
      </c>
      <c r="L251" s="26">
        <v>0</v>
      </c>
      <c r="M251" s="26">
        <v>0</v>
      </c>
      <c r="N251" s="26">
        <v>0</v>
      </c>
      <c r="O251" s="222"/>
      <c r="P251" s="372"/>
    </row>
    <row r="252" spans="1:16" ht="36.75" thickBot="1" x14ac:dyDescent="0.3">
      <c r="A252" s="213"/>
      <c r="B252" s="219"/>
      <c r="C252" s="219"/>
      <c r="D252" s="219"/>
      <c r="E252" s="219"/>
      <c r="F252" s="219"/>
      <c r="G252" s="25" t="s">
        <v>7</v>
      </c>
      <c r="H252" s="26">
        <f>SUM(I252:N252)</f>
        <v>12.1</v>
      </c>
      <c r="I252" s="26">
        <v>0</v>
      </c>
      <c r="J252" s="26">
        <v>0</v>
      </c>
      <c r="K252" s="26">
        <v>0</v>
      </c>
      <c r="L252" s="26">
        <v>0</v>
      </c>
      <c r="M252" s="26">
        <v>12.1</v>
      </c>
      <c r="N252" s="26">
        <v>0</v>
      </c>
      <c r="O252" s="222"/>
      <c r="P252" s="372"/>
    </row>
    <row r="253" spans="1:16" ht="15.75" thickBot="1" x14ac:dyDescent="0.3">
      <c r="A253" s="213"/>
      <c r="B253" s="219"/>
      <c r="C253" s="219"/>
      <c r="D253" s="219"/>
      <c r="E253" s="219"/>
      <c r="F253" s="219"/>
      <c r="G253" s="25" t="s">
        <v>8</v>
      </c>
      <c r="H253" s="26">
        <f>SUM(I253:N253)</f>
        <v>0</v>
      </c>
      <c r="I253" s="26">
        <v>0</v>
      </c>
      <c r="J253" s="26">
        <v>0</v>
      </c>
      <c r="K253" s="26">
        <v>0</v>
      </c>
      <c r="L253" s="26">
        <v>0</v>
      </c>
      <c r="M253" s="26">
        <v>0</v>
      </c>
      <c r="N253" s="26">
        <v>0</v>
      </c>
      <c r="O253" s="222"/>
      <c r="P253" s="372"/>
    </row>
    <row r="254" spans="1:16" ht="24.75" thickBot="1" x14ac:dyDescent="0.3">
      <c r="A254" s="214"/>
      <c r="B254" s="220"/>
      <c r="C254" s="220"/>
      <c r="D254" s="220"/>
      <c r="E254" s="220"/>
      <c r="F254" s="220"/>
      <c r="G254" s="25" t="s">
        <v>9</v>
      </c>
      <c r="H254" s="26">
        <f>SUM(I254:N254)</f>
        <v>0</v>
      </c>
      <c r="I254" s="26">
        <v>0</v>
      </c>
      <c r="J254" s="26">
        <v>0</v>
      </c>
      <c r="K254" s="26">
        <v>0</v>
      </c>
      <c r="L254" s="26">
        <v>0</v>
      </c>
      <c r="M254" s="26">
        <v>0</v>
      </c>
      <c r="N254" s="26">
        <v>0</v>
      </c>
      <c r="O254" s="223"/>
      <c r="P254" s="373"/>
    </row>
    <row r="255" spans="1:16" ht="36.75" thickBot="1" x14ac:dyDescent="0.3">
      <c r="A255" s="212" t="s">
        <v>3669</v>
      </c>
      <c r="B255" s="218"/>
      <c r="C255" s="218" t="s">
        <v>213</v>
      </c>
      <c r="D255" s="218">
        <v>2028</v>
      </c>
      <c r="E255" s="218"/>
      <c r="F255" s="218" t="s">
        <v>94</v>
      </c>
      <c r="G255" s="25" t="s">
        <v>4</v>
      </c>
      <c r="H255" s="26">
        <f>SUM(H256:H259)</f>
        <v>5.5</v>
      </c>
      <c r="I255" s="26">
        <f t="shared" ref="I255:N255" si="82">SUM(I256:I259)</f>
        <v>0</v>
      </c>
      <c r="J255" s="26">
        <f t="shared" si="82"/>
        <v>0</v>
      </c>
      <c r="K255" s="26">
        <f t="shared" si="82"/>
        <v>0</v>
      </c>
      <c r="L255" s="26">
        <f t="shared" si="82"/>
        <v>5.5</v>
      </c>
      <c r="M255" s="26">
        <f t="shared" si="82"/>
        <v>0</v>
      </c>
      <c r="N255" s="26">
        <f t="shared" si="82"/>
        <v>0</v>
      </c>
      <c r="O255" s="221"/>
      <c r="P255" s="371"/>
    </row>
    <row r="256" spans="1:16" ht="15.75" thickBot="1" x14ac:dyDescent="0.3">
      <c r="A256" s="213"/>
      <c r="B256" s="219"/>
      <c r="C256" s="219"/>
      <c r="D256" s="219"/>
      <c r="E256" s="219"/>
      <c r="F256" s="219"/>
      <c r="G256" s="25" t="s">
        <v>6</v>
      </c>
      <c r="H256" s="26">
        <f>SUM(I256:N256)</f>
        <v>0</v>
      </c>
      <c r="I256" s="26">
        <v>0</v>
      </c>
      <c r="J256" s="26">
        <v>0</v>
      </c>
      <c r="K256" s="26">
        <v>0</v>
      </c>
      <c r="L256" s="26">
        <v>0</v>
      </c>
      <c r="M256" s="26">
        <v>0</v>
      </c>
      <c r="N256" s="26">
        <v>0</v>
      </c>
      <c r="O256" s="222"/>
      <c r="P256" s="372"/>
    </row>
    <row r="257" spans="1:16" ht="36.75" thickBot="1" x14ac:dyDescent="0.3">
      <c r="A257" s="213"/>
      <c r="B257" s="219"/>
      <c r="C257" s="219"/>
      <c r="D257" s="219"/>
      <c r="E257" s="219"/>
      <c r="F257" s="219"/>
      <c r="G257" s="25" t="s">
        <v>7</v>
      </c>
      <c r="H257" s="26">
        <f>SUM(I257:N257)</f>
        <v>5.5</v>
      </c>
      <c r="I257" s="26">
        <v>0</v>
      </c>
      <c r="J257" s="26">
        <v>0</v>
      </c>
      <c r="K257" s="26">
        <v>0</v>
      </c>
      <c r="L257" s="26">
        <v>5.5</v>
      </c>
      <c r="M257" s="26">
        <v>0</v>
      </c>
      <c r="N257" s="26">
        <v>0</v>
      </c>
      <c r="O257" s="222"/>
      <c r="P257" s="372"/>
    </row>
    <row r="258" spans="1:16" ht="15.75" thickBot="1" x14ac:dyDescent="0.3">
      <c r="A258" s="213"/>
      <c r="B258" s="219"/>
      <c r="C258" s="219"/>
      <c r="D258" s="219"/>
      <c r="E258" s="219"/>
      <c r="F258" s="219"/>
      <c r="G258" s="25" t="s">
        <v>8</v>
      </c>
      <c r="H258" s="26">
        <f>SUM(I258:N258)</f>
        <v>0</v>
      </c>
      <c r="I258" s="26">
        <v>0</v>
      </c>
      <c r="J258" s="26">
        <v>0</v>
      </c>
      <c r="K258" s="26">
        <v>0</v>
      </c>
      <c r="L258" s="26">
        <v>0</v>
      </c>
      <c r="M258" s="26">
        <v>0</v>
      </c>
      <c r="N258" s="26">
        <v>0</v>
      </c>
      <c r="O258" s="222"/>
      <c r="P258" s="372"/>
    </row>
    <row r="259" spans="1:16" ht="24.75" thickBot="1" x14ac:dyDescent="0.3">
      <c r="A259" s="214"/>
      <c r="B259" s="220"/>
      <c r="C259" s="220"/>
      <c r="D259" s="220"/>
      <c r="E259" s="220"/>
      <c r="F259" s="220"/>
      <c r="G259" s="25" t="s">
        <v>9</v>
      </c>
      <c r="H259" s="26">
        <f>SUM(I259:N259)</f>
        <v>0</v>
      </c>
      <c r="I259" s="26">
        <v>0</v>
      </c>
      <c r="J259" s="26">
        <v>0</v>
      </c>
      <c r="K259" s="26">
        <v>0</v>
      </c>
      <c r="L259" s="26">
        <v>0</v>
      </c>
      <c r="M259" s="26">
        <v>0</v>
      </c>
      <c r="N259" s="26">
        <v>0</v>
      </c>
      <c r="O259" s="223"/>
      <c r="P259" s="373"/>
    </row>
    <row r="260" spans="1:16" ht="36" x14ac:dyDescent="0.25">
      <c r="A260" s="305" t="s">
        <v>4483</v>
      </c>
      <c r="B260" s="205" t="s">
        <v>4474</v>
      </c>
      <c r="C260" s="305" t="s">
        <v>4484</v>
      </c>
      <c r="D260" s="205">
        <v>2026</v>
      </c>
      <c r="E260" s="205" t="s">
        <v>4485</v>
      </c>
      <c r="F260" s="205" t="s">
        <v>4477</v>
      </c>
      <c r="G260" s="31" t="s">
        <v>4</v>
      </c>
      <c r="H260" s="32">
        <f>SUM(H261:H264)</f>
        <v>3.7</v>
      </c>
      <c r="I260" s="32">
        <f t="shared" ref="I260:N260" si="83">SUM(I261:I264)</f>
        <v>0</v>
      </c>
      <c r="J260" s="32">
        <f t="shared" si="83"/>
        <v>3.7</v>
      </c>
      <c r="K260" s="32">
        <f t="shared" si="83"/>
        <v>0</v>
      </c>
      <c r="L260" s="32">
        <f t="shared" si="83"/>
        <v>0</v>
      </c>
      <c r="M260" s="32">
        <f t="shared" si="83"/>
        <v>0</v>
      </c>
      <c r="N260" s="32">
        <f t="shared" si="83"/>
        <v>0</v>
      </c>
      <c r="O260" s="435">
        <v>263</v>
      </c>
      <c r="P260" s="205" t="s">
        <v>4486</v>
      </c>
    </row>
    <row r="261" spans="1:16" x14ac:dyDescent="0.25">
      <c r="A261" s="306"/>
      <c r="B261" s="206"/>
      <c r="C261" s="306"/>
      <c r="D261" s="206"/>
      <c r="E261" s="206"/>
      <c r="F261" s="206"/>
      <c r="G261" s="31" t="s">
        <v>6</v>
      </c>
      <c r="H261" s="32">
        <f>SUM(I261:N261)</f>
        <v>0</v>
      </c>
      <c r="I261" s="32">
        <v>0</v>
      </c>
      <c r="J261" s="32">
        <v>0</v>
      </c>
      <c r="K261" s="32">
        <v>0</v>
      </c>
      <c r="L261" s="32">
        <v>0</v>
      </c>
      <c r="M261" s="32">
        <v>0</v>
      </c>
      <c r="N261" s="32">
        <v>0</v>
      </c>
      <c r="O261" s="436"/>
      <c r="P261" s="206"/>
    </row>
    <row r="262" spans="1:16" ht="36" x14ac:dyDescent="0.25">
      <c r="A262" s="306"/>
      <c r="B262" s="206"/>
      <c r="C262" s="306"/>
      <c r="D262" s="206"/>
      <c r="E262" s="206"/>
      <c r="F262" s="206"/>
      <c r="G262" s="31" t="s">
        <v>7</v>
      </c>
      <c r="H262" s="32">
        <f>SUM(I262:N262)</f>
        <v>3.7</v>
      </c>
      <c r="I262" s="32">
        <v>0</v>
      </c>
      <c r="J262" s="32">
        <v>3.7</v>
      </c>
      <c r="K262" s="32">
        <v>0</v>
      </c>
      <c r="L262" s="32">
        <v>0</v>
      </c>
      <c r="M262" s="32">
        <v>0</v>
      </c>
      <c r="N262" s="32">
        <v>0</v>
      </c>
      <c r="O262" s="436"/>
      <c r="P262" s="206"/>
    </row>
    <row r="263" spans="1:16" x14ac:dyDescent="0.25">
      <c r="A263" s="306"/>
      <c r="B263" s="206"/>
      <c r="C263" s="306"/>
      <c r="D263" s="206"/>
      <c r="E263" s="206"/>
      <c r="F263" s="206"/>
      <c r="G263" s="31" t="s">
        <v>8</v>
      </c>
      <c r="H263" s="32">
        <f>SUM(I263:N263)</f>
        <v>0</v>
      </c>
      <c r="I263" s="32">
        <v>0</v>
      </c>
      <c r="J263" s="32">
        <v>0</v>
      </c>
      <c r="K263" s="32">
        <v>0</v>
      </c>
      <c r="L263" s="32">
        <v>0</v>
      </c>
      <c r="M263" s="32">
        <v>0</v>
      </c>
      <c r="N263" s="32">
        <v>0</v>
      </c>
      <c r="O263" s="436"/>
      <c r="P263" s="206"/>
    </row>
    <row r="264" spans="1:16" ht="24.75" thickBot="1" x14ac:dyDescent="0.3">
      <c r="A264" s="307"/>
      <c r="B264" s="206"/>
      <c r="C264" s="307"/>
      <c r="D264" s="207"/>
      <c r="E264" s="207"/>
      <c r="F264" s="206"/>
      <c r="G264" s="31" t="s">
        <v>9</v>
      </c>
      <c r="H264" s="32">
        <f>SUM(I264:N264)</f>
        <v>0</v>
      </c>
      <c r="I264" s="32">
        <v>0</v>
      </c>
      <c r="J264" s="32">
        <v>0</v>
      </c>
      <c r="K264" s="32">
        <v>0</v>
      </c>
      <c r="L264" s="32">
        <v>0</v>
      </c>
      <c r="M264" s="32">
        <v>0</v>
      </c>
      <c r="N264" s="32">
        <v>0</v>
      </c>
      <c r="O264" s="437"/>
      <c r="P264" s="207"/>
    </row>
    <row r="265" spans="1:16" ht="36.75" thickBot="1" x14ac:dyDescent="0.3">
      <c r="A265" s="450" t="s">
        <v>125</v>
      </c>
      <c r="B265" s="450"/>
      <c r="C265" s="450"/>
      <c r="D265" s="450"/>
      <c r="E265" s="450"/>
      <c r="F265" s="451"/>
      <c r="G265" s="25" t="s">
        <v>4</v>
      </c>
      <c r="H265" s="26">
        <f>SUM(H266:H269)</f>
        <v>21.299999999999997</v>
      </c>
      <c r="I265" s="26">
        <f t="shared" ref="I265:N265" si="84">SUM(I266:I269)</f>
        <v>0</v>
      </c>
      <c r="J265" s="26">
        <f t="shared" si="84"/>
        <v>3.7</v>
      </c>
      <c r="K265" s="26">
        <f t="shared" si="84"/>
        <v>0</v>
      </c>
      <c r="L265" s="26">
        <f t="shared" si="84"/>
        <v>5.5</v>
      </c>
      <c r="M265" s="26">
        <f t="shared" si="84"/>
        <v>12.1</v>
      </c>
      <c r="N265" s="26">
        <f t="shared" si="84"/>
        <v>0</v>
      </c>
      <c r="O265" s="221"/>
      <c r="P265" s="371"/>
    </row>
    <row r="266" spans="1:16" ht="15.75" thickBot="1" x14ac:dyDescent="0.3">
      <c r="A266" s="452"/>
      <c r="B266" s="452"/>
      <c r="C266" s="452"/>
      <c r="D266" s="452"/>
      <c r="E266" s="452"/>
      <c r="F266" s="453"/>
      <c r="G266" s="25" t="s">
        <v>6</v>
      </c>
      <c r="H266" s="26">
        <f>SUM(I266:N266)</f>
        <v>0</v>
      </c>
      <c r="I266" s="26">
        <f>I256+I251+I261</f>
        <v>0</v>
      </c>
      <c r="J266" s="26">
        <f t="shared" ref="J266:N266" si="85">J256+J251+J261</f>
        <v>0</v>
      </c>
      <c r="K266" s="26">
        <f t="shared" si="85"/>
        <v>0</v>
      </c>
      <c r="L266" s="26">
        <f t="shared" si="85"/>
        <v>0</v>
      </c>
      <c r="M266" s="26">
        <f t="shared" si="85"/>
        <v>0</v>
      </c>
      <c r="N266" s="26">
        <f t="shared" si="85"/>
        <v>0</v>
      </c>
      <c r="O266" s="222"/>
      <c r="P266" s="372"/>
    </row>
    <row r="267" spans="1:16" ht="36.75" thickBot="1" x14ac:dyDescent="0.3">
      <c r="A267" s="452"/>
      <c r="B267" s="452"/>
      <c r="C267" s="452"/>
      <c r="D267" s="452"/>
      <c r="E267" s="452"/>
      <c r="F267" s="453"/>
      <c r="G267" s="25" t="s">
        <v>7</v>
      </c>
      <c r="H267" s="26">
        <f>SUM(I267:N267)</f>
        <v>21.299999999999997</v>
      </c>
      <c r="I267" s="26">
        <f t="shared" ref="I267:N267" si="86">I257+I252+I262</f>
        <v>0</v>
      </c>
      <c r="J267" s="26">
        <f t="shared" si="86"/>
        <v>3.7</v>
      </c>
      <c r="K267" s="26">
        <f t="shared" si="86"/>
        <v>0</v>
      </c>
      <c r="L267" s="26">
        <f t="shared" si="86"/>
        <v>5.5</v>
      </c>
      <c r="M267" s="26">
        <f t="shared" si="86"/>
        <v>12.1</v>
      </c>
      <c r="N267" s="26">
        <f t="shared" si="86"/>
        <v>0</v>
      </c>
      <c r="O267" s="222"/>
      <c r="P267" s="372"/>
    </row>
    <row r="268" spans="1:16" ht="15.75" thickBot="1" x14ac:dyDescent="0.3">
      <c r="A268" s="452"/>
      <c r="B268" s="452"/>
      <c r="C268" s="452"/>
      <c r="D268" s="452"/>
      <c r="E268" s="452"/>
      <c r="F268" s="453"/>
      <c r="G268" s="25" t="s">
        <v>8</v>
      </c>
      <c r="H268" s="26">
        <f>SUM(I268:N268)</f>
        <v>0</v>
      </c>
      <c r="I268" s="26">
        <f t="shared" ref="I268:N268" si="87">I258+I253+I263</f>
        <v>0</v>
      </c>
      <c r="J268" s="26">
        <f t="shared" si="87"/>
        <v>0</v>
      </c>
      <c r="K268" s="26">
        <f t="shared" si="87"/>
        <v>0</v>
      </c>
      <c r="L268" s="26">
        <f t="shared" si="87"/>
        <v>0</v>
      </c>
      <c r="M268" s="26">
        <f t="shared" si="87"/>
        <v>0</v>
      </c>
      <c r="N268" s="26">
        <f t="shared" si="87"/>
        <v>0</v>
      </c>
      <c r="O268" s="222"/>
      <c r="P268" s="372"/>
    </row>
    <row r="269" spans="1:16" ht="24.75" thickBot="1" x14ac:dyDescent="0.3">
      <c r="A269" s="454"/>
      <c r="B269" s="454"/>
      <c r="C269" s="454"/>
      <c r="D269" s="454"/>
      <c r="E269" s="454"/>
      <c r="F269" s="455"/>
      <c r="G269" s="25" t="s">
        <v>9</v>
      </c>
      <c r="H269" s="26">
        <f>SUM(I269:N269)</f>
        <v>0</v>
      </c>
      <c r="I269" s="26">
        <f t="shared" ref="I269:N269" si="88">I259+I254+I264</f>
        <v>0</v>
      </c>
      <c r="J269" s="26">
        <f t="shared" si="88"/>
        <v>0</v>
      </c>
      <c r="K269" s="26">
        <f t="shared" si="88"/>
        <v>0</v>
      </c>
      <c r="L269" s="26">
        <f t="shared" si="88"/>
        <v>0</v>
      </c>
      <c r="M269" s="26">
        <f t="shared" si="88"/>
        <v>0</v>
      </c>
      <c r="N269" s="26">
        <f t="shared" si="88"/>
        <v>0</v>
      </c>
      <c r="O269" s="223"/>
      <c r="P269" s="373"/>
    </row>
    <row r="270" spans="1:16" ht="15.75" thickBot="1" x14ac:dyDescent="0.3">
      <c r="A270" s="251" t="s">
        <v>215</v>
      </c>
      <c r="B270" s="251"/>
      <c r="C270" s="251"/>
      <c r="D270" s="251"/>
      <c r="E270" s="251"/>
      <c r="F270" s="251"/>
      <c r="G270" s="251"/>
      <c r="H270" s="251"/>
      <c r="I270" s="251"/>
      <c r="J270" s="251"/>
      <c r="K270" s="251"/>
      <c r="L270" s="251"/>
      <c r="M270" s="251"/>
      <c r="N270" s="251"/>
      <c r="O270" s="251"/>
      <c r="P270" s="252"/>
    </row>
    <row r="271" spans="1:16" ht="36.75" thickBot="1" x14ac:dyDescent="0.3">
      <c r="A271" s="212" t="s">
        <v>3670</v>
      </c>
      <c r="B271" s="218"/>
      <c r="C271" s="218" t="s">
        <v>215</v>
      </c>
      <c r="D271" s="218">
        <v>2028</v>
      </c>
      <c r="E271" s="218"/>
      <c r="F271" s="218" t="s">
        <v>94</v>
      </c>
      <c r="G271" s="25" t="s">
        <v>4</v>
      </c>
      <c r="H271" s="26">
        <f>SUM(H272:H275)</f>
        <v>10.3</v>
      </c>
      <c r="I271" s="26">
        <f t="shared" ref="I271:N271" si="89">SUM(I272:I275)</f>
        <v>0</v>
      </c>
      <c r="J271" s="26">
        <f t="shared" si="89"/>
        <v>0</v>
      </c>
      <c r="K271" s="26">
        <f t="shared" si="89"/>
        <v>0</v>
      </c>
      <c r="L271" s="26">
        <f t="shared" si="89"/>
        <v>10.3</v>
      </c>
      <c r="M271" s="26">
        <f t="shared" si="89"/>
        <v>0</v>
      </c>
      <c r="N271" s="26">
        <f t="shared" si="89"/>
        <v>0</v>
      </c>
      <c r="O271" s="221"/>
      <c r="P271" s="371"/>
    </row>
    <row r="272" spans="1:16" ht="15.75" thickBot="1" x14ac:dyDescent="0.3">
      <c r="A272" s="213"/>
      <c r="B272" s="219"/>
      <c r="C272" s="219"/>
      <c r="D272" s="219"/>
      <c r="E272" s="219"/>
      <c r="F272" s="219"/>
      <c r="G272" s="25" t="s">
        <v>6</v>
      </c>
      <c r="H272" s="26">
        <f>SUM(I272:N272)</f>
        <v>0</v>
      </c>
      <c r="I272" s="26">
        <v>0</v>
      </c>
      <c r="J272" s="26">
        <v>0</v>
      </c>
      <c r="K272" s="26">
        <v>0</v>
      </c>
      <c r="L272" s="26">
        <v>0</v>
      </c>
      <c r="M272" s="26">
        <v>0</v>
      </c>
      <c r="N272" s="26">
        <v>0</v>
      </c>
      <c r="O272" s="222"/>
      <c r="P272" s="372"/>
    </row>
    <row r="273" spans="1:16" ht="36.75" thickBot="1" x14ac:dyDescent="0.3">
      <c r="A273" s="213"/>
      <c r="B273" s="219"/>
      <c r="C273" s="219"/>
      <c r="D273" s="219"/>
      <c r="E273" s="219"/>
      <c r="F273" s="219"/>
      <c r="G273" s="25" t="s">
        <v>7</v>
      </c>
      <c r="H273" s="26">
        <f>SUM(I273:N273)</f>
        <v>10.3</v>
      </c>
      <c r="I273" s="26">
        <v>0</v>
      </c>
      <c r="J273" s="26">
        <v>0</v>
      </c>
      <c r="K273" s="26">
        <v>0</v>
      </c>
      <c r="L273" s="26">
        <v>10.3</v>
      </c>
      <c r="M273" s="26">
        <v>0</v>
      </c>
      <c r="N273" s="26">
        <v>0</v>
      </c>
      <c r="O273" s="222"/>
      <c r="P273" s="372"/>
    </row>
    <row r="274" spans="1:16" ht="15.75" thickBot="1" x14ac:dyDescent="0.3">
      <c r="A274" s="213"/>
      <c r="B274" s="219"/>
      <c r="C274" s="219"/>
      <c r="D274" s="219"/>
      <c r="E274" s="219"/>
      <c r="F274" s="219"/>
      <c r="G274" s="25" t="s">
        <v>8</v>
      </c>
      <c r="H274" s="26">
        <f>SUM(I274:N274)</f>
        <v>0</v>
      </c>
      <c r="I274" s="26">
        <v>0</v>
      </c>
      <c r="J274" s="26">
        <v>0</v>
      </c>
      <c r="K274" s="26">
        <v>0</v>
      </c>
      <c r="L274" s="26">
        <v>0</v>
      </c>
      <c r="M274" s="26">
        <v>0</v>
      </c>
      <c r="N274" s="26">
        <v>0</v>
      </c>
      <c r="O274" s="222"/>
      <c r="P274" s="372"/>
    </row>
    <row r="275" spans="1:16" ht="24.75" thickBot="1" x14ac:dyDescent="0.3">
      <c r="A275" s="214"/>
      <c r="B275" s="220"/>
      <c r="C275" s="220"/>
      <c r="D275" s="220"/>
      <c r="E275" s="220"/>
      <c r="F275" s="220"/>
      <c r="G275" s="25" t="s">
        <v>9</v>
      </c>
      <c r="H275" s="26">
        <f>SUM(I275:N275)</f>
        <v>0</v>
      </c>
      <c r="I275" s="26">
        <v>0</v>
      </c>
      <c r="J275" s="26">
        <v>0</v>
      </c>
      <c r="K275" s="26">
        <v>0</v>
      </c>
      <c r="L275" s="26">
        <v>0</v>
      </c>
      <c r="M275" s="26">
        <v>0</v>
      </c>
      <c r="N275" s="26">
        <v>0</v>
      </c>
      <c r="O275" s="223"/>
      <c r="P275" s="373"/>
    </row>
    <row r="276" spans="1:16" ht="36.75" thickBot="1" x14ac:dyDescent="0.3">
      <c r="A276" s="450" t="s">
        <v>125</v>
      </c>
      <c r="B276" s="450"/>
      <c r="C276" s="450"/>
      <c r="D276" s="450"/>
      <c r="E276" s="450"/>
      <c r="F276" s="451"/>
      <c r="G276" s="25" t="s">
        <v>4</v>
      </c>
      <c r="H276" s="56">
        <f>SUM(H277:H280)</f>
        <v>10.3</v>
      </c>
      <c r="I276" s="56">
        <f t="shared" ref="I276:N276" si="90">SUM(I277:I280)</f>
        <v>0</v>
      </c>
      <c r="J276" s="56">
        <f t="shared" si="90"/>
        <v>0</v>
      </c>
      <c r="K276" s="56">
        <f t="shared" si="90"/>
        <v>0</v>
      </c>
      <c r="L276" s="56">
        <f t="shared" si="90"/>
        <v>10.3</v>
      </c>
      <c r="M276" s="56">
        <f t="shared" si="90"/>
        <v>0</v>
      </c>
      <c r="N276" s="56">
        <f t="shared" si="90"/>
        <v>0</v>
      </c>
      <c r="O276" s="221"/>
      <c r="P276" s="371"/>
    </row>
    <row r="277" spans="1:16" ht="15.75" thickBot="1" x14ac:dyDescent="0.3">
      <c r="A277" s="452"/>
      <c r="B277" s="452"/>
      <c r="C277" s="452"/>
      <c r="D277" s="452"/>
      <c r="E277" s="452"/>
      <c r="F277" s="453"/>
      <c r="G277" s="25" t="s">
        <v>6</v>
      </c>
      <c r="H277" s="56">
        <f>SUM(I277:N277)</f>
        <v>0</v>
      </c>
      <c r="I277" s="56">
        <f t="shared" ref="I277:N277" si="91">I272</f>
        <v>0</v>
      </c>
      <c r="J277" s="56">
        <f t="shared" si="91"/>
        <v>0</v>
      </c>
      <c r="K277" s="56">
        <f t="shared" si="91"/>
        <v>0</v>
      </c>
      <c r="L277" s="56">
        <f t="shared" si="91"/>
        <v>0</v>
      </c>
      <c r="M277" s="56">
        <f t="shared" si="91"/>
        <v>0</v>
      </c>
      <c r="N277" s="56">
        <f t="shared" si="91"/>
        <v>0</v>
      </c>
      <c r="O277" s="222"/>
      <c r="P277" s="372"/>
    </row>
    <row r="278" spans="1:16" ht="36.75" thickBot="1" x14ac:dyDescent="0.3">
      <c r="A278" s="452"/>
      <c r="B278" s="452"/>
      <c r="C278" s="452"/>
      <c r="D278" s="452"/>
      <c r="E278" s="452"/>
      <c r="F278" s="453"/>
      <c r="G278" s="25" t="s">
        <v>7</v>
      </c>
      <c r="H278" s="56">
        <f>SUM(I278:N278)</f>
        <v>10.3</v>
      </c>
      <c r="I278" s="56">
        <f t="shared" ref="I278:N280" si="92">I273</f>
        <v>0</v>
      </c>
      <c r="J278" s="56">
        <f t="shared" si="92"/>
        <v>0</v>
      </c>
      <c r="K278" s="56">
        <f t="shared" si="92"/>
        <v>0</v>
      </c>
      <c r="L278" s="56">
        <f t="shared" si="92"/>
        <v>10.3</v>
      </c>
      <c r="M278" s="56">
        <f t="shared" si="92"/>
        <v>0</v>
      </c>
      <c r="N278" s="56">
        <f t="shared" si="92"/>
        <v>0</v>
      </c>
      <c r="O278" s="222"/>
      <c r="P278" s="372"/>
    </row>
    <row r="279" spans="1:16" ht="15.75" thickBot="1" x14ac:dyDescent="0.3">
      <c r="A279" s="452"/>
      <c r="B279" s="452"/>
      <c r="C279" s="452"/>
      <c r="D279" s="452"/>
      <c r="E279" s="452"/>
      <c r="F279" s="453"/>
      <c r="G279" s="25" t="s">
        <v>8</v>
      </c>
      <c r="H279" s="56">
        <f>SUM(I279:N279)</f>
        <v>0</v>
      </c>
      <c r="I279" s="56">
        <f t="shared" si="92"/>
        <v>0</v>
      </c>
      <c r="J279" s="56">
        <f t="shared" si="92"/>
        <v>0</v>
      </c>
      <c r="K279" s="56">
        <f t="shared" si="92"/>
        <v>0</v>
      </c>
      <c r="L279" s="56">
        <f t="shared" si="92"/>
        <v>0</v>
      </c>
      <c r="M279" s="56">
        <f t="shared" si="92"/>
        <v>0</v>
      </c>
      <c r="N279" s="56">
        <f t="shared" si="92"/>
        <v>0</v>
      </c>
      <c r="O279" s="222"/>
      <c r="P279" s="372"/>
    </row>
    <row r="280" spans="1:16" ht="24.75" thickBot="1" x14ac:dyDescent="0.3">
      <c r="A280" s="454"/>
      <c r="B280" s="454"/>
      <c r="C280" s="454"/>
      <c r="D280" s="454"/>
      <c r="E280" s="454"/>
      <c r="F280" s="455"/>
      <c r="G280" s="25" t="s">
        <v>9</v>
      </c>
      <c r="H280" s="56">
        <f>SUM(I280:N280)</f>
        <v>0</v>
      </c>
      <c r="I280" s="56">
        <f t="shared" si="92"/>
        <v>0</v>
      </c>
      <c r="J280" s="56">
        <f t="shared" si="92"/>
        <v>0</v>
      </c>
      <c r="K280" s="56">
        <f t="shared" si="92"/>
        <v>0</v>
      </c>
      <c r="L280" s="56">
        <f t="shared" si="92"/>
        <v>0</v>
      </c>
      <c r="M280" s="56">
        <f t="shared" si="92"/>
        <v>0</v>
      </c>
      <c r="N280" s="56">
        <f t="shared" si="92"/>
        <v>0</v>
      </c>
      <c r="O280" s="223"/>
      <c r="P280" s="373"/>
    </row>
    <row r="281" spans="1:16" ht="15.75" thickBot="1" x14ac:dyDescent="0.3">
      <c r="A281" s="251" t="s">
        <v>1119</v>
      </c>
      <c r="B281" s="251"/>
      <c r="C281" s="251"/>
      <c r="D281" s="251"/>
      <c r="E281" s="251"/>
      <c r="F281" s="251"/>
      <c r="G281" s="251"/>
      <c r="H281" s="251"/>
      <c r="I281" s="251"/>
      <c r="J281" s="251"/>
      <c r="K281" s="251"/>
      <c r="L281" s="251"/>
      <c r="M281" s="251"/>
      <c r="N281" s="251"/>
      <c r="O281" s="251"/>
      <c r="P281" s="252"/>
    </row>
    <row r="282" spans="1:16" ht="36.75" thickBot="1" x14ac:dyDescent="0.3">
      <c r="A282" s="212" t="s">
        <v>3671</v>
      </c>
      <c r="B282" s="218"/>
      <c r="C282" s="218" t="s">
        <v>1119</v>
      </c>
      <c r="D282" s="218">
        <v>2029</v>
      </c>
      <c r="E282" s="218"/>
      <c r="F282" s="218" t="s">
        <v>94</v>
      </c>
      <c r="G282" s="25" t="s">
        <v>4</v>
      </c>
      <c r="H282" s="26">
        <f>SUM(H283:H286)</f>
        <v>12.1</v>
      </c>
      <c r="I282" s="26">
        <f t="shared" ref="I282:N282" si="93">SUM(I283:I286)</f>
        <v>0</v>
      </c>
      <c r="J282" s="26">
        <f t="shared" si="93"/>
        <v>0</v>
      </c>
      <c r="K282" s="26">
        <f t="shared" si="93"/>
        <v>0</v>
      </c>
      <c r="L282" s="26">
        <f t="shared" si="93"/>
        <v>0</v>
      </c>
      <c r="M282" s="26">
        <f t="shared" si="93"/>
        <v>12.1</v>
      </c>
      <c r="N282" s="26">
        <f t="shared" si="93"/>
        <v>0</v>
      </c>
      <c r="O282" s="290"/>
      <c r="P282" s="378"/>
    </row>
    <row r="283" spans="1:16" ht="15.75" thickBot="1" x14ac:dyDescent="0.3">
      <c r="A283" s="213"/>
      <c r="B283" s="219"/>
      <c r="C283" s="219"/>
      <c r="D283" s="219"/>
      <c r="E283" s="219"/>
      <c r="F283" s="219"/>
      <c r="G283" s="25" t="s">
        <v>6</v>
      </c>
      <c r="H283" s="26">
        <f>SUM(I283:N283)</f>
        <v>0</v>
      </c>
      <c r="I283" s="26">
        <v>0</v>
      </c>
      <c r="J283" s="26">
        <v>0</v>
      </c>
      <c r="K283" s="26">
        <v>0</v>
      </c>
      <c r="L283" s="26">
        <v>0</v>
      </c>
      <c r="M283" s="26">
        <v>0</v>
      </c>
      <c r="N283" s="26">
        <v>0</v>
      </c>
      <c r="O283" s="291"/>
      <c r="P283" s="379"/>
    </row>
    <row r="284" spans="1:16" ht="36.75" thickBot="1" x14ac:dyDescent="0.3">
      <c r="A284" s="213"/>
      <c r="B284" s="219"/>
      <c r="C284" s="219"/>
      <c r="D284" s="219"/>
      <c r="E284" s="219"/>
      <c r="F284" s="219"/>
      <c r="G284" s="25" t="s">
        <v>7</v>
      </c>
      <c r="H284" s="26">
        <f>SUM(I284:N284)</f>
        <v>12.1</v>
      </c>
      <c r="I284" s="26">
        <v>0</v>
      </c>
      <c r="J284" s="26">
        <v>0</v>
      </c>
      <c r="K284" s="26">
        <v>0</v>
      </c>
      <c r="L284" s="26">
        <v>0</v>
      </c>
      <c r="M284" s="26">
        <v>12.1</v>
      </c>
      <c r="N284" s="26">
        <v>0</v>
      </c>
      <c r="O284" s="291"/>
      <c r="P284" s="379"/>
    </row>
    <row r="285" spans="1:16" ht="15.75" thickBot="1" x14ac:dyDescent="0.3">
      <c r="A285" s="213"/>
      <c r="B285" s="219"/>
      <c r="C285" s="219"/>
      <c r="D285" s="219"/>
      <c r="E285" s="219"/>
      <c r="F285" s="219"/>
      <c r="G285" s="25" t="s">
        <v>8</v>
      </c>
      <c r="H285" s="26">
        <f>SUM(I285:N285)</f>
        <v>0</v>
      </c>
      <c r="I285" s="26">
        <v>0</v>
      </c>
      <c r="J285" s="26">
        <v>0</v>
      </c>
      <c r="K285" s="26">
        <v>0</v>
      </c>
      <c r="L285" s="26">
        <v>0</v>
      </c>
      <c r="M285" s="26">
        <v>0</v>
      </c>
      <c r="N285" s="26">
        <v>0</v>
      </c>
      <c r="O285" s="291"/>
      <c r="P285" s="379"/>
    </row>
    <row r="286" spans="1:16" ht="24.75" thickBot="1" x14ac:dyDescent="0.3">
      <c r="A286" s="214"/>
      <c r="B286" s="220"/>
      <c r="C286" s="220"/>
      <c r="D286" s="220"/>
      <c r="E286" s="220"/>
      <c r="F286" s="220"/>
      <c r="G286" s="25" t="s">
        <v>9</v>
      </c>
      <c r="H286" s="26">
        <f>SUM(I286:N286)</f>
        <v>0</v>
      </c>
      <c r="I286" s="26">
        <v>0</v>
      </c>
      <c r="J286" s="26">
        <v>0</v>
      </c>
      <c r="K286" s="26">
        <v>0</v>
      </c>
      <c r="L286" s="26">
        <v>0</v>
      </c>
      <c r="M286" s="26">
        <v>0</v>
      </c>
      <c r="N286" s="26">
        <v>0</v>
      </c>
      <c r="O286" s="292"/>
      <c r="P286" s="380"/>
    </row>
    <row r="287" spans="1:16" ht="36.75" thickBot="1" x14ac:dyDescent="0.3">
      <c r="A287" s="212" t="s">
        <v>3672</v>
      </c>
      <c r="B287" s="218"/>
      <c r="C287" s="218" t="s">
        <v>1119</v>
      </c>
      <c r="D287" s="218">
        <v>2028</v>
      </c>
      <c r="E287" s="218"/>
      <c r="F287" s="218" t="s">
        <v>94</v>
      </c>
      <c r="G287" s="25" t="s">
        <v>4</v>
      </c>
      <c r="H287" s="26">
        <f>SUM(H288:H291)</f>
        <v>5.5</v>
      </c>
      <c r="I287" s="26">
        <f t="shared" ref="I287:N287" si="94">SUM(I288:I291)</f>
        <v>0</v>
      </c>
      <c r="J287" s="26">
        <f t="shared" si="94"/>
        <v>0</v>
      </c>
      <c r="K287" s="26">
        <f t="shared" si="94"/>
        <v>0</v>
      </c>
      <c r="L287" s="26">
        <f t="shared" si="94"/>
        <v>5.5</v>
      </c>
      <c r="M287" s="26">
        <f t="shared" si="94"/>
        <v>0</v>
      </c>
      <c r="N287" s="26">
        <f t="shared" si="94"/>
        <v>0</v>
      </c>
      <c r="O287" s="290"/>
      <c r="P287" s="378"/>
    </row>
    <row r="288" spans="1:16" ht="15.75" thickBot="1" x14ac:dyDescent="0.3">
      <c r="A288" s="213"/>
      <c r="B288" s="219"/>
      <c r="C288" s="219"/>
      <c r="D288" s="219"/>
      <c r="E288" s="219"/>
      <c r="F288" s="219"/>
      <c r="G288" s="25" t="s">
        <v>6</v>
      </c>
      <c r="H288" s="26">
        <f>SUM(I288:N288)</f>
        <v>0</v>
      </c>
      <c r="I288" s="26">
        <v>0</v>
      </c>
      <c r="J288" s="26">
        <v>0</v>
      </c>
      <c r="K288" s="26">
        <v>0</v>
      </c>
      <c r="L288" s="26">
        <v>0</v>
      </c>
      <c r="M288" s="26">
        <v>0</v>
      </c>
      <c r="N288" s="26">
        <v>0</v>
      </c>
      <c r="O288" s="291"/>
      <c r="P288" s="379"/>
    </row>
    <row r="289" spans="1:16" ht="36.75" thickBot="1" x14ac:dyDescent="0.3">
      <c r="A289" s="213"/>
      <c r="B289" s="219"/>
      <c r="C289" s="219"/>
      <c r="D289" s="219"/>
      <c r="E289" s="219"/>
      <c r="F289" s="219"/>
      <c r="G289" s="25" t="s">
        <v>7</v>
      </c>
      <c r="H289" s="26">
        <f>SUM(I289:N289)</f>
        <v>5.5</v>
      </c>
      <c r="I289" s="26">
        <v>0</v>
      </c>
      <c r="J289" s="26">
        <v>0</v>
      </c>
      <c r="K289" s="26">
        <v>0</v>
      </c>
      <c r="L289" s="26">
        <v>5.5</v>
      </c>
      <c r="M289" s="26">
        <v>0</v>
      </c>
      <c r="N289" s="26">
        <v>0</v>
      </c>
      <c r="O289" s="291"/>
      <c r="P289" s="379"/>
    </row>
    <row r="290" spans="1:16" ht="15.75" thickBot="1" x14ac:dyDescent="0.3">
      <c r="A290" s="213"/>
      <c r="B290" s="219"/>
      <c r="C290" s="219"/>
      <c r="D290" s="219"/>
      <c r="E290" s="219"/>
      <c r="F290" s="219"/>
      <c r="G290" s="25" t="s">
        <v>8</v>
      </c>
      <c r="H290" s="26">
        <f>SUM(I290:N290)</f>
        <v>0</v>
      </c>
      <c r="I290" s="26">
        <v>0</v>
      </c>
      <c r="J290" s="26">
        <v>0</v>
      </c>
      <c r="K290" s="26">
        <v>0</v>
      </c>
      <c r="L290" s="26">
        <v>0</v>
      </c>
      <c r="M290" s="26">
        <v>0</v>
      </c>
      <c r="N290" s="26">
        <v>0</v>
      </c>
      <c r="O290" s="291"/>
      <c r="P290" s="379"/>
    </row>
    <row r="291" spans="1:16" ht="24.75" thickBot="1" x14ac:dyDescent="0.3">
      <c r="A291" s="214"/>
      <c r="B291" s="220"/>
      <c r="C291" s="220"/>
      <c r="D291" s="220"/>
      <c r="E291" s="220"/>
      <c r="F291" s="220"/>
      <c r="G291" s="25" t="s">
        <v>9</v>
      </c>
      <c r="H291" s="26">
        <f>SUM(I291:N291)</f>
        <v>0</v>
      </c>
      <c r="I291" s="26">
        <v>0</v>
      </c>
      <c r="J291" s="26">
        <v>0</v>
      </c>
      <c r="K291" s="26">
        <v>0</v>
      </c>
      <c r="L291" s="26">
        <v>0</v>
      </c>
      <c r="M291" s="26">
        <v>0</v>
      </c>
      <c r="N291" s="26">
        <v>0</v>
      </c>
      <c r="O291" s="292"/>
      <c r="P291" s="380"/>
    </row>
    <row r="292" spans="1:16" ht="36.75" thickBot="1" x14ac:dyDescent="0.3">
      <c r="A292" s="450" t="s">
        <v>125</v>
      </c>
      <c r="B292" s="450"/>
      <c r="C292" s="450"/>
      <c r="D292" s="450"/>
      <c r="E292" s="450"/>
      <c r="F292" s="451"/>
      <c r="G292" s="25" t="s">
        <v>4</v>
      </c>
      <c r="H292" s="56">
        <f>SUM(H293:H296)</f>
        <v>17.600000000000001</v>
      </c>
      <c r="I292" s="56">
        <f t="shared" ref="I292:N292" si="95">SUM(I293:I296)</f>
        <v>0</v>
      </c>
      <c r="J292" s="56">
        <f t="shared" si="95"/>
        <v>0</v>
      </c>
      <c r="K292" s="56">
        <f t="shared" si="95"/>
        <v>0</v>
      </c>
      <c r="L292" s="56">
        <f t="shared" si="95"/>
        <v>5.5</v>
      </c>
      <c r="M292" s="56">
        <f t="shared" si="95"/>
        <v>12.1</v>
      </c>
      <c r="N292" s="56">
        <f t="shared" si="95"/>
        <v>0</v>
      </c>
      <c r="O292" s="290"/>
      <c r="P292" s="378"/>
    </row>
    <row r="293" spans="1:16" ht="15.75" thickBot="1" x14ac:dyDescent="0.3">
      <c r="A293" s="452"/>
      <c r="B293" s="452"/>
      <c r="C293" s="452"/>
      <c r="D293" s="452"/>
      <c r="E293" s="452"/>
      <c r="F293" s="453"/>
      <c r="G293" s="25" t="s">
        <v>6</v>
      </c>
      <c r="H293" s="56">
        <f>SUM(I293:N293)</f>
        <v>0</v>
      </c>
      <c r="I293" s="56">
        <f t="shared" ref="I293:N293" si="96">I288+I283</f>
        <v>0</v>
      </c>
      <c r="J293" s="56">
        <f t="shared" si="96"/>
        <v>0</v>
      </c>
      <c r="K293" s="56">
        <f t="shared" si="96"/>
        <v>0</v>
      </c>
      <c r="L293" s="56">
        <f t="shared" si="96"/>
        <v>0</v>
      </c>
      <c r="M293" s="56">
        <f t="shared" si="96"/>
        <v>0</v>
      </c>
      <c r="N293" s="56">
        <f t="shared" si="96"/>
        <v>0</v>
      </c>
      <c r="O293" s="291"/>
      <c r="P293" s="379"/>
    </row>
    <row r="294" spans="1:16" ht="36.75" thickBot="1" x14ac:dyDescent="0.3">
      <c r="A294" s="452"/>
      <c r="B294" s="452"/>
      <c r="C294" s="452"/>
      <c r="D294" s="452"/>
      <c r="E294" s="452"/>
      <c r="F294" s="453"/>
      <c r="G294" s="25" t="s">
        <v>7</v>
      </c>
      <c r="H294" s="56">
        <f>SUM(I294:N294)</f>
        <v>17.600000000000001</v>
      </c>
      <c r="I294" s="56">
        <f t="shared" ref="I294:N296" si="97">I289+I284</f>
        <v>0</v>
      </c>
      <c r="J294" s="56">
        <f t="shared" si="97"/>
        <v>0</v>
      </c>
      <c r="K294" s="56">
        <f t="shared" si="97"/>
        <v>0</v>
      </c>
      <c r="L294" s="56">
        <f t="shared" si="97"/>
        <v>5.5</v>
      </c>
      <c r="M294" s="56">
        <f t="shared" si="97"/>
        <v>12.1</v>
      </c>
      <c r="N294" s="56">
        <f t="shared" si="97"/>
        <v>0</v>
      </c>
      <c r="O294" s="291"/>
      <c r="P294" s="379"/>
    </row>
    <row r="295" spans="1:16" ht="15.75" thickBot="1" x14ac:dyDescent="0.3">
      <c r="A295" s="452"/>
      <c r="B295" s="452"/>
      <c r="C295" s="452"/>
      <c r="D295" s="452"/>
      <c r="E295" s="452"/>
      <c r="F295" s="453"/>
      <c r="G295" s="25" t="s">
        <v>8</v>
      </c>
      <c r="H295" s="56">
        <f>SUM(I295:N295)</f>
        <v>0</v>
      </c>
      <c r="I295" s="56">
        <f t="shared" si="97"/>
        <v>0</v>
      </c>
      <c r="J295" s="56">
        <f t="shared" si="97"/>
        <v>0</v>
      </c>
      <c r="K295" s="56">
        <f t="shared" si="97"/>
        <v>0</v>
      </c>
      <c r="L295" s="56">
        <f t="shared" si="97"/>
        <v>0</v>
      </c>
      <c r="M295" s="56">
        <f t="shared" si="97"/>
        <v>0</v>
      </c>
      <c r="N295" s="56">
        <f t="shared" si="97"/>
        <v>0</v>
      </c>
      <c r="O295" s="291"/>
      <c r="P295" s="379"/>
    </row>
    <row r="296" spans="1:16" ht="24.75" thickBot="1" x14ac:dyDescent="0.3">
      <c r="A296" s="454"/>
      <c r="B296" s="454"/>
      <c r="C296" s="454"/>
      <c r="D296" s="454"/>
      <c r="E296" s="454"/>
      <c r="F296" s="455"/>
      <c r="G296" s="25" t="s">
        <v>9</v>
      </c>
      <c r="H296" s="56">
        <f>SUM(I296:N296)</f>
        <v>0</v>
      </c>
      <c r="I296" s="56">
        <f t="shared" si="97"/>
        <v>0</v>
      </c>
      <c r="J296" s="56">
        <f t="shared" si="97"/>
        <v>0</v>
      </c>
      <c r="K296" s="56">
        <f t="shared" si="97"/>
        <v>0</v>
      </c>
      <c r="L296" s="56">
        <f t="shared" si="97"/>
        <v>0</v>
      </c>
      <c r="M296" s="56">
        <f t="shared" si="97"/>
        <v>0</v>
      </c>
      <c r="N296" s="56">
        <f t="shared" si="97"/>
        <v>0</v>
      </c>
      <c r="O296" s="292"/>
      <c r="P296" s="380"/>
    </row>
    <row r="297" spans="1:16" ht="15.75" thickBot="1" x14ac:dyDescent="0.3">
      <c r="A297" s="211" t="s">
        <v>1128</v>
      </c>
      <c r="B297" s="211"/>
      <c r="C297" s="211"/>
      <c r="D297" s="211"/>
      <c r="E297" s="211"/>
      <c r="F297" s="211"/>
      <c r="G297" s="211"/>
      <c r="H297" s="211"/>
      <c r="I297" s="211"/>
      <c r="J297" s="211"/>
      <c r="K297" s="211"/>
      <c r="L297" s="211"/>
      <c r="M297" s="211"/>
      <c r="N297" s="211"/>
      <c r="O297" s="211"/>
      <c r="P297" s="279"/>
    </row>
    <row r="298" spans="1:16" ht="36.75" thickBot="1" x14ac:dyDescent="0.3">
      <c r="A298" s="212" t="s">
        <v>3673</v>
      </c>
      <c r="B298" s="218" t="s">
        <v>3641</v>
      </c>
      <c r="C298" s="218" t="s">
        <v>1128</v>
      </c>
      <c r="D298" s="218">
        <v>2028</v>
      </c>
      <c r="E298" s="218">
        <v>25</v>
      </c>
      <c r="F298" s="218" t="s">
        <v>3645</v>
      </c>
      <c r="G298" s="25" t="s">
        <v>3646</v>
      </c>
      <c r="H298" s="26">
        <f>SUM(H299:H302)</f>
        <v>5.5</v>
      </c>
      <c r="I298" s="26">
        <f t="shared" ref="I298:N298" si="98">SUM(I299:I302)</f>
        <v>0</v>
      </c>
      <c r="J298" s="26">
        <f t="shared" si="98"/>
        <v>0</v>
      </c>
      <c r="K298" s="26">
        <f t="shared" si="98"/>
        <v>0</v>
      </c>
      <c r="L298" s="26">
        <f t="shared" si="98"/>
        <v>5.5</v>
      </c>
      <c r="M298" s="26">
        <f t="shared" si="98"/>
        <v>0</v>
      </c>
      <c r="N298" s="26">
        <f t="shared" si="98"/>
        <v>0</v>
      </c>
      <c r="O298" s="221"/>
      <c r="P298" s="371"/>
    </row>
    <row r="299" spans="1:16" ht="15.75" thickBot="1" x14ac:dyDescent="0.3">
      <c r="A299" s="213"/>
      <c r="B299" s="219"/>
      <c r="C299" s="219"/>
      <c r="D299" s="219"/>
      <c r="E299" s="219"/>
      <c r="F299" s="219"/>
      <c r="G299" s="25" t="s">
        <v>6</v>
      </c>
      <c r="H299" s="26">
        <f>SUM(I299:N299)</f>
        <v>0</v>
      </c>
      <c r="I299" s="26">
        <v>0</v>
      </c>
      <c r="J299" s="26">
        <v>0</v>
      </c>
      <c r="K299" s="26">
        <v>0</v>
      </c>
      <c r="L299" s="26">
        <v>0</v>
      </c>
      <c r="M299" s="26">
        <v>0</v>
      </c>
      <c r="N299" s="26">
        <v>0</v>
      </c>
      <c r="O299" s="222"/>
      <c r="P299" s="372"/>
    </row>
    <row r="300" spans="1:16" ht="36.75" thickBot="1" x14ac:dyDescent="0.3">
      <c r="A300" s="213"/>
      <c r="B300" s="219"/>
      <c r="C300" s="219"/>
      <c r="D300" s="219"/>
      <c r="E300" s="219"/>
      <c r="F300" s="219"/>
      <c r="G300" s="25" t="s">
        <v>7</v>
      </c>
      <c r="H300" s="26">
        <f>SUM(I300:N300)</f>
        <v>5.5</v>
      </c>
      <c r="I300" s="26">
        <v>0</v>
      </c>
      <c r="J300" s="26">
        <v>0</v>
      </c>
      <c r="K300" s="26">
        <v>0</v>
      </c>
      <c r="L300" s="26">
        <v>5.5</v>
      </c>
      <c r="M300" s="26">
        <v>0</v>
      </c>
      <c r="N300" s="26">
        <v>0</v>
      </c>
      <c r="O300" s="222"/>
      <c r="P300" s="372"/>
    </row>
    <row r="301" spans="1:16" ht="15.75" thickBot="1" x14ac:dyDescent="0.3">
      <c r="A301" s="213"/>
      <c r="B301" s="219"/>
      <c r="C301" s="219"/>
      <c r="D301" s="219"/>
      <c r="E301" s="219"/>
      <c r="F301" s="219"/>
      <c r="G301" s="25" t="s">
        <v>8</v>
      </c>
      <c r="H301" s="26">
        <f>SUM(I301:N301)</f>
        <v>0</v>
      </c>
      <c r="I301" s="26">
        <v>0</v>
      </c>
      <c r="J301" s="26">
        <v>0</v>
      </c>
      <c r="K301" s="26">
        <v>0</v>
      </c>
      <c r="L301" s="26">
        <v>0</v>
      </c>
      <c r="M301" s="26">
        <v>0</v>
      </c>
      <c r="N301" s="26">
        <v>0</v>
      </c>
      <c r="O301" s="222"/>
      <c r="P301" s="372"/>
    </row>
    <row r="302" spans="1:16" ht="24.75" thickBot="1" x14ac:dyDescent="0.3">
      <c r="A302" s="214"/>
      <c r="B302" s="220"/>
      <c r="C302" s="220"/>
      <c r="D302" s="220"/>
      <c r="E302" s="220"/>
      <c r="F302" s="220"/>
      <c r="G302" s="25" t="s">
        <v>9</v>
      </c>
      <c r="H302" s="26">
        <f>SUM(I302:N302)</f>
        <v>0</v>
      </c>
      <c r="I302" s="26">
        <v>0</v>
      </c>
      <c r="J302" s="26">
        <v>0</v>
      </c>
      <c r="K302" s="26">
        <v>0</v>
      </c>
      <c r="L302" s="26">
        <v>0</v>
      </c>
      <c r="M302" s="26">
        <v>0</v>
      </c>
      <c r="N302" s="26">
        <v>0</v>
      </c>
      <c r="O302" s="223"/>
      <c r="P302" s="373"/>
    </row>
    <row r="303" spans="1:16" ht="36.75" thickBot="1" x14ac:dyDescent="0.3">
      <c r="A303" s="212" t="s">
        <v>3674</v>
      </c>
      <c r="B303" s="218"/>
      <c r="C303" s="218" t="s">
        <v>1128</v>
      </c>
      <c r="D303" s="218">
        <v>2029</v>
      </c>
      <c r="E303" s="218"/>
      <c r="F303" s="218" t="s">
        <v>94</v>
      </c>
      <c r="G303" s="25" t="s">
        <v>4</v>
      </c>
      <c r="H303" s="26">
        <f>SUM(H304:H307)</f>
        <v>12.1</v>
      </c>
      <c r="I303" s="26">
        <f t="shared" ref="I303:N303" si="99">SUM(I304:I307)</f>
        <v>0</v>
      </c>
      <c r="J303" s="26">
        <f t="shared" si="99"/>
        <v>0</v>
      </c>
      <c r="K303" s="26">
        <f t="shared" si="99"/>
        <v>0</v>
      </c>
      <c r="L303" s="26">
        <f t="shared" si="99"/>
        <v>0</v>
      </c>
      <c r="M303" s="26">
        <f t="shared" si="99"/>
        <v>12.1</v>
      </c>
      <c r="N303" s="26">
        <f t="shared" si="99"/>
        <v>0</v>
      </c>
      <c r="O303" s="221"/>
      <c r="P303" s="371"/>
    </row>
    <row r="304" spans="1:16" ht="15.75" thickBot="1" x14ac:dyDescent="0.3">
      <c r="A304" s="213"/>
      <c r="B304" s="219"/>
      <c r="C304" s="219"/>
      <c r="D304" s="219"/>
      <c r="E304" s="219"/>
      <c r="F304" s="219"/>
      <c r="G304" s="25" t="s">
        <v>6</v>
      </c>
      <c r="H304" s="26">
        <f>SUM(I304:N304)</f>
        <v>0</v>
      </c>
      <c r="I304" s="26">
        <v>0</v>
      </c>
      <c r="J304" s="26">
        <v>0</v>
      </c>
      <c r="K304" s="26">
        <v>0</v>
      </c>
      <c r="L304" s="26">
        <v>0</v>
      </c>
      <c r="M304" s="26">
        <v>0</v>
      </c>
      <c r="N304" s="26">
        <v>0</v>
      </c>
      <c r="O304" s="222"/>
      <c r="P304" s="372"/>
    </row>
    <row r="305" spans="1:16" ht="36.75" thickBot="1" x14ac:dyDescent="0.3">
      <c r="A305" s="213"/>
      <c r="B305" s="219"/>
      <c r="C305" s="219"/>
      <c r="D305" s="219"/>
      <c r="E305" s="219"/>
      <c r="F305" s="219"/>
      <c r="G305" s="25" t="s">
        <v>7</v>
      </c>
      <c r="H305" s="26">
        <f>SUM(I305:N305)</f>
        <v>12.1</v>
      </c>
      <c r="I305" s="26">
        <v>0</v>
      </c>
      <c r="J305" s="26">
        <v>0</v>
      </c>
      <c r="K305" s="26">
        <v>0</v>
      </c>
      <c r="L305" s="26">
        <v>0</v>
      </c>
      <c r="M305" s="26">
        <v>12.1</v>
      </c>
      <c r="N305" s="26">
        <v>0</v>
      </c>
      <c r="O305" s="222"/>
      <c r="P305" s="372"/>
    </row>
    <row r="306" spans="1:16" ht="15.75" thickBot="1" x14ac:dyDescent="0.3">
      <c r="A306" s="213"/>
      <c r="B306" s="219"/>
      <c r="C306" s="219"/>
      <c r="D306" s="219"/>
      <c r="E306" s="219"/>
      <c r="F306" s="219"/>
      <c r="G306" s="25" t="s">
        <v>8</v>
      </c>
      <c r="H306" s="26">
        <f>SUM(I306:N306)</f>
        <v>0</v>
      </c>
      <c r="I306" s="26">
        <v>0</v>
      </c>
      <c r="J306" s="26">
        <v>0</v>
      </c>
      <c r="K306" s="26">
        <v>0</v>
      </c>
      <c r="L306" s="26">
        <v>0</v>
      </c>
      <c r="M306" s="26">
        <v>0</v>
      </c>
      <c r="N306" s="26">
        <v>0</v>
      </c>
      <c r="O306" s="222"/>
      <c r="P306" s="372"/>
    </row>
    <row r="307" spans="1:16" ht="24.75" thickBot="1" x14ac:dyDescent="0.3">
      <c r="A307" s="214"/>
      <c r="B307" s="220"/>
      <c r="C307" s="220"/>
      <c r="D307" s="220"/>
      <c r="E307" s="220"/>
      <c r="F307" s="220"/>
      <c r="G307" s="25" t="s">
        <v>9</v>
      </c>
      <c r="H307" s="26">
        <f>SUM(I307:N307)</f>
        <v>0</v>
      </c>
      <c r="I307" s="26">
        <v>0</v>
      </c>
      <c r="J307" s="26">
        <v>0</v>
      </c>
      <c r="K307" s="26">
        <v>0</v>
      </c>
      <c r="L307" s="26">
        <v>0</v>
      </c>
      <c r="M307" s="26">
        <v>0</v>
      </c>
      <c r="N307" s="26">
        <v>0</v>
      </c>
      <c r="O307" s="223"/>
      <c r="P307" s="373"/>
    </row>
    <row r="308" spans="1:16" ht="36.75" thickBot="1" x14ac:dyDescent="0.3">
      <c r="A308" s="450" t="s">
        <v>125</v>
      </c>
      <c r="B308" s="450"/>
      <c r="C308" s="450"/>
      <c r="D308" s="450"/>
      <c r="E308" s="450"/>
      <c r="F308" s="451"/>
      <c r="G308" s="55" t="s">
        <v>4</v>
      </c>
      <c r="H308" s="56">
        <f>SUM(H309:H312)</f>
        <v>17.600000000000001</v>
      </c>
      <c r="I308" s="56">
        <f t="shared" ref="I308:N308" si="100">SUM(I309:I312)</f>
        <v>0</v>
      </c>
      <c r="J308" s="56">
        <f t="shared" si="100"/>
        <v>0</v>
      </c>
      <c r="K308" s="56">
        <f t="shared" si="100"/>
        <v>0</v>
      </c>
      <c r="L308" s="56">
        <f t="shared" si="100"/>
        <v>5.5</v>
      </c>
      <c r="M308" s="56">
        <f t="shared" si="100"/>
        <v>12.1</v>
      </c>
      <c r="N308" s="56">
        <f t="shared" si="100"/>
        <v>0</v>
      </c>
      <c r="O308" s="218" t="s">
        <v>107</v>
      </c>
      <c r="P308" s="262"/>
    </row>
    <row r="309" spans="1:16" ht="24.75" thickBot="1" x14ac:dyDescent="0.3">
      <c r="A309" s="452"/>
      <c r="B309" s="452"/>
      <c r="C309" s="452"/>
      <c r="D309" s="452"/>
      <c r="E309" s="452"/>
      <c r="F309" s="453"/>
      <c r="G309" s="55" t="s">
        <v>35</v>
      </c>
      <c r="H309" s="56">
        <f>SUM(I309:N309)</f>
        <v>0</v>
      </c>
      <c r="I309" s="56">
        <f t="shared" ref="I309:N309" si="101">I304+I299</f>
        <v>0</v>
      </c>
      <c r="J309" s="56">
        <f t="shared" si="101"/>
        <v>0</v>
      </c>
      <c r="K309" s="56">
        <f t="shared" si="101"/>
        <v>0</v>
      </c>
      <c r="L309" s="56">
        <f t="shared" si="101"/>
        <v>0</v>
      </c>
      <c r="M309" s="56">
        <f t="shared" si="101"/>
        <v>0</v>
      </c>
      <c r="N309" s="56">
        <f t="shared" si="101"/>
        <v>0</v>
      </c>
      <c r="O309" s="219"/>
      <c r="P309" s="263"/>
    </row>
    <row r="310" spans="1:16" ht="36.75" thickBot="1" x14ac:dyDescent="0.3">
      <c r="A310" s="452"/>
      <c r="B310" s="452"/>
      <c r="C310" s="452"/>
      <c r="D310" s="452"/>
      <c r="E310" s="452"/>
      <c r="F310" s="453"/>
      <c r="G310" s="55" t="s">
        <v>7</v>
      </c>
      <c r="H310" s="56">
        <f>SUM(I310:N310)</f>
        <v>17.600000000000001</v>
      </c>
      <c r="I310" s="56">
        <f t="shared" ref="I310:N312" si="102">I305+I300</f>
        <v>0</v>
      </c>
      <c r="J310" s="56">
        <f t="shared" si="102"/>
        <v>0</v>
      </c>
      <c r="K310" s="56">
        <f t="shared" si="102"/>
        <v>0</v>
      </c>
      <c r="L310" s="56">
        <f t="shared" si="102"/>
        <v>5.5</v>
      </c>
      <c r="M310" s="56">
        <f t="shared" si="102"/>
        <v>12.1</v>
      </c>
      <c r="N310" s="56">
        <f t="shared" si="102"/>
        <v>0</v>
      </c>
      <c r="O310" s="219"/>
      <c r="P310" s="263"/>
    </row>
    <row r="311" spans="1:16" ht="15.75" thickBot="1" x14ac:dyDescent="0.3">
      <c r="A311" s="452"/>
      <c r="B311" s="452"/>
      <c r="C311" s="452"/>
      <c r="D311" s="452"/>
      <c r="E311" s="452"/>
      <c r="F311" s="453"/>
      <c r="G311" s="55" t="s">
        <v>8</v>
      </c>
      <c r="H311" s="56">
        <f>SUM(I311:N311)</f>
        <v>0</v>
      </c>
      <c r="I311" s="56">
        <f t="shared" si="102"/>
        <v>0</v>
      </c>
      <c r="J311" s="56">
        <f t="shared" si="102"/>
        <v>0</v>
      </c>
      <c r="K311" s="56">
        <f t="shared" si="102"/>
        <v>0</v>
      </c>
      <c r="L311" s="56">
        <f t="shared" si="102"/>
        <v>0</v>
      </c>
      <c r="M311" s="56">
        <f t="shared" si="102"/>
        <v>0</v>
      </c>
      <c r="N311" s="56">
        <f t="shared" si="102"/>
        <v>0</v>
      </c>
      <c r="O311" s="219"/>
      <c r="P311" s="263"/>
    </row>
    <row r="312" spans="1:16" ht="24.75" thickBot="1" x14ac:dyDescent="0.3">
      <c r="A312" s="454"/>
      <c r="B312" s="454"/>
      <c r="C312" s="454"/>
      <c r="D312" s="454"/>
      <c r="E312" s="454"/>
      <c r="F312" s="455"/>
      <c r="G312" s="55" t="s">
        <v>9</v>
      </c>
      <c r="H312" s="56">
        <f>SUM(I312:N312)</f>
        <v>0</v>
      </c>
      <c r="I312" s="56">
        <f t="shared" si="102"/>
        <v>0</v>
      </c>
      <c r="J312" s="56">
        <f t="shared" si="102"/>
        <v>0</v>
      </c>
      <c r="K312" s="56">
        <f t="shared" si="102"/>
        <v>0</v>
      </c>
      <c r="L312" s="56">
        <f t="shared" si="102"/>
        <v>0</v>
      </c>
      <c r="M312" s="56">
        <f t="shared" si="102"/>
        <v>0</v>
      </c>
      <c r="N312" s="56">
        <f t="shared" si="102"/>
        <v>0</v>
      </c>
      <c r="O312" s="220"/>
      <c r="P312" s="264"/>
    </row>
    <row r="313" spans="1:16" ht="15.75" thickBot="1" x14ac:dyDescent="0.3">
      <c r="A313" s="251" t="s">
        <v>26</v>
      </c>
      <c r="B313" s="251"/>
      <c r="C313" s="251"/>
      <c r="D313" s="251"/>
      <c r="E313" s="251"/>
      <c r="F313" s="251"/>
      <c r="G313" s="251"/>
      <c r="H313" s="251"/>
      <c r="I313" s="251"/>
      <c r="J313" s="251"/>
      <c r="K313" s="251"/>
      <c r="L313" s="251"/>
      <c r="M313" s="251"/>
      <c r="N313" s="252"/>
      <c r="O313" s="58"/>
      <c r="P313" s="139"/>
    </row>
    <row r="314" spans="1:16" ht="36.75" thickBot="1" x14ac:dyDescent="0.3">
      <c r="A314" s="212" t="s">
        <v>3675</v>
      </c>
      <c r="B314" s="218"/>
      <c r="C314" s="218" t="s">
        <v>29</v>
      </c>
      <c r="D314" s="218" t="s">
        <v>12</v>
      </c>
      <c r="E314" s="218"/>
      <c r="F314" s="218" t="s">
        <v>183</v>
      </c>
      <c r="G314" s="25" t="s">
        <v>4</v>
      </c>
      <c r="H314" s="26">
        <f>SUM(H315:H318)</f>
        <v>832.6</v>
      </c>
      <c r="I314" s="26">
        <f t="shared" ref="I314:N314" si="103">SUM(I315:I318)</f>
        <v>0</v>
      </c>
      <c r="J314" s="26">
        <f t="shared" si="103"/>
        <v>416.3</v>
      </c>
      <c r="K314" s="26">
        <f t="shared" si="103"/>
        <v>416.3</v>
      </c>
      <c r="L314" s="26">
        <f t="shared" si="103"/>
        <v>0</v>
      </c>
      <c r="M314" s="26">
        <f t="shared" si="103"/>
        <v>0</v>
      </c>
      <c r="N314" s="26">
        <f t="shared" si="103"/>
        <v>0</v>
      </c>
      <c r="O314" s="242"/>
      <c r="P314" s="358"/>
    </row>
    <row r="315" spans="1:16" ht="15.75" thickBot="1" x14ac:dyDescent="0.3">
      <c r="A315" s="213"/>
      <c r="B315" s="219"/>
      <c r="C315" s="219"/>
      <c r="D315" s="219"/>
      <c r="E315" s="219"/>
      <c r="F315" s="219"/>
      <c r="G315" s="25" t="s">
        <v>6</v>
      </c>
      <c r="H315" s="26">
        <f>SUM(I315:N315)</f>
        <v>0</v>
      </c>
      <c r="I315" s="26">
        <v>0</v>
      </c>
      <c r="J315" s="26">
        <v>0</v>
      </c>
      <c r="K315" s="26">
        <v>0</v>
      </c>
      <c r="L315" s="26">
        <v>0</v>
      </c>
      <c r="M315" s="26">
        <v>0</v>
      </c>
      <c r="N315" s="26">
        <v>0</v>
      </c>
      <c r="O315" s="243"/>
      <c r="P315" s="359"/>
    </row>
    <row r="316" spans="1:16" ht="36.75" thickBot="1" x14ac:dyDescent="0.3">
      <c r="A316" s="213"/>
      <c r="B316" s="219"/>
      <c r="C316" s="219"/>
      <c r="D316" s="219"/>
      <c r="E316" s="219"/>
      <c r="F316" s="219"/>
      <c r="G316" s="25" t="s">
        <v>7</v>
      </c>
      <c r="H316" s="26">
        <f>SUM(I316:N316)</f>
        <v>832.6</v>
      </c>
      <c r="I316" s="26">
        <v>0</v>
      </c>
      <c r="J316" s="26">
        <v>416.3</v>
      </c>
      <c r="K316" s="26">
        <v>416.3</v>
      </c>
      <c r="L316" s="26">
        <v>0</v>
      </c>
      <c r="M316" s="26">
        <v>0</v>
      </c>
      <c r="N316" s="26">
        <v>0</v>
      </c>
      <c r="O316" s="243"/>
      <c r="P316" s="359"/>
    </row>
    <row r="317" spans="1:16" ht="15.75" thickBot="1" x14ac:dyDescent="0.3">
      <c r="A317" s="213"/>
      <c r="B317" s="219"/>
      <c r="C317" s="219"/>
      <c r="D317" s="219"/>
      <c r="E317" s="219"/>
      <c r="F317" s="219"/>
      <c r="G317" s="25" t="s">
        <v>8</v>
      </c>
      <c r="H317" s="26">
        <f>SUM(I317:N317)</f>
        <v>0</v>
      </c>
      <c r="I317" s="26">
        <v>0</v>
      </c>
      <c r="J317" s="26">
        <v>0</v>
      </c>
      <c r="K317" s="26">
        <v>0</v>
      </c>
      <c r="L317" s="26">
        <v>0</v>
      </c>
      <c r="M317" s="26">
        <v>0</v>
      </c>
      <c r="N317" s="26">
        <v>0</v>
      </c>
      <c r="O317" s="243"/>
      <c r="P317" s="359"/>
    </row>
    <row r="318" spans="1:16" ht="24.75" thickBot="1" x14ac:dyDescent="0.3">
      <c r="A318" s="214"/>
      <c r="B318" s="220"/>
      <c r="C318" s="220"/>
      <c r="D318" s="220"/>
      <c r="E318" s="220"/>
      <c r="F318" s="220"/>
      <c r="G318" s="25" t="s">
        <v>9</v>
      </c>
      <c r="H318" s="26">
        <f>SUM(I318:N318)</f>
        <v>0</v>
      </c>
      <c r="I318" s="26">
        <v>0</v>
      </c>
      <c r="J318" s="26">
        <v>0</v>
      </c>
      <c r="K318" s="26">
        <v>0</v>
      </c>
      <c r="L318" s="26">
        <v>0</v>
      </c>
      <c r="M318" s="26">
        <v>0</v>
      </c>
      <c r="N318" s="26">
        <v>0</v>
      </c>
      <c r="O318" s="244"/>
      <c r="P318" s="360"/>
    </row>
    <row r="319" spans="1:16" ht="36" x14ac:dyDescent="0.25">
      <c r="A319" s="305" t="s">
        <v>4491</v>
      </c>
      <c r="B319" s="205" t="s">
        <v>4474</v>
      </c>
      <c r="C319" s="456" t="s">
        <v>4492</v>
      </c>
      <c r="D319" s="205" t="s">
        <v>2311</v>
      </c>
      <c r="E319" s="205" t="s">
        <v>4493</v>
      </c>
      <c r="F319" s="205" t="s">
        <v>4494</v>
      </c>
      <c r="G319" s="31" t="s">
        <v>4</v>
      </c>
      <c r="H319" s="32">
        <f>SUM(H320:H323)</f>
        <v>909.6354</v>
      </c>
      <c r="I319" s="32">
        <f t="shared" ref="I319:N319" si="104">SUM(I320:I323)</f>
        <v>0</v>
      </c>
      <c r="J319" s="32">
        <f t="shared" si="104"/>
        <v>454.8177</v>
      </c>
      <c r="K319" s="32">
        <f t="shared" si="104"/>
        <v>454.8177</v>
      </c>
      <c r="L319" s="32">
        <f t="shared" si="104"/>
        <v>0</v>
      </c>
      <c r="M319" s="32">
        <f t="shared" si="104"/>
        <v>0</v>
      </c>
      <c r="N319" s="32">
        <f t="shared" si="104"/>
        <v>0</v>
      </c>
      <c r="O319" s="435">
        <v>2744</v>
      </c>
      <c r="P319" s="205" t="s">
        <v>4495</v>
      </c>
    </row>
    <row r="320" spans="1:16" x14ac:dyDescent="0.25">
      <c r="A320" s="306"/>
      <c r="B320" s="206"/>
      <c r="C320" s="206"/>
      <c r="D320" s="206"/>
      <c r="E320" s="206"/>
      <c r="F320" s="206"/>
      <c r="G320" s="31" t="s">
        <v>6</v>
      </c>
      <c r="H320" s="32">
        <f>SUM(I320:N320)</f>
        <v>900.53904599999998</v>
      </c>
      <c r="I320" s="32">
        <v>0</v>
      </c>
      <c r="J320" s="32">
        <f>450.269523</f>
        <v>450.26952299999999</v>
      </c>
      <c r="K320" s="32">
        <f>450.269523</f>
        <v>450.26952299999999</v>
      </c>
      <c r="L320" s="32">
        <v>0</v>
      </c>
      <c r="M320" s="32">
        <v>0</v>
      </c>
      <c r="N320" s="32">
        <v>0</v>
      </c>
      <c r="O320" s="436"/>
      <c r="P320" s="206"/>
    </row>
    <row r="321" spans="1:16" ht="36" x14ac:dyDescent="0.25">
      <c r="A321" s="306"/>
      <c r="B321" s="206"/>
      <c r="C321" s="206"/>
      <c r="D321" s="206"/>
      <c r="E321" s="206"/>
      <c r="F321" s="206"/>
      <c r="G321" s="31" t="s">
        <v>7</v>
      </c>
      <c r="H321" s="32">
        <f>SUM(I321:N321)</f>
        <v>9.0963539999999998</v>
      </c>
      <c r="I321" s="32">
        <v>0</v>
      </c>
      <c r="J321" s="32">
        <v>4.5481769999999999</v>
      </c>
      <c r="K321" s="32">
        <v>4.5481769999999999</v>
      </c>
      <c r="L321" s="32">
        <v>0</v>
      </c>
      <c r="M321" s="32">
        <v>0</v>
      </c>
      <c r="N321" s="32">
        <v>0</v>
      </c>
      <c r="O321" s="436"/>
      <c r="P321" s="206"/>
    </row>
    <row r="322" spans="1:16" x14ac:dyDescent="0.25">
      <c r="A322" s="306"/>
      <c r="B322" s="206"/>
      <c r="C322" s="206"/>
      <c r="D322" s="206"/>
      <c r="E322" s="206"/>
      <c r="F322" s="206"/>
      <c r="G322" s="31" t="s">
        <v>8</v>
      </c>
      <c r="H322" s="32">
        <f>SUM(I322:N322)</f>
        <v>0</v>
      </c>
      <c r="I322" s="32">
        <v>0</v>
      </c>
      <c r="J322" s="32">
        <v>0</v>
      </c>
      <c r="K322" s="32">
        <v>0</v>
      </c>
      <c r="L322" s="32">
        <v>0</v>
      </c>
      <c r="M322" s="32">
        <v>0</v>
      </c>
      <c r="N322" s="32">
        <v>0</v>
      </c>
      <c r="O322" s="436"/>
      <c r="P322" s="206"/>
    </row>
    <row r="323" spans="1:16" ht="24.75" thickBot="1" x14ac:dyDescent="0.3">
      <c r="A323" s="307"/>
      <c r="B323" s="206"/>
      <c r="C323" s="457"/>
      <c r="D323" s="207"/>
      <c r="E323" s="207"/>
      <c r="F323" s="207"/>
      <c r="G323" s="31" t="s">
        <v>9</v>
      </c>
      <c r="H323" s="32">
        <f>SUM(I323:N323)</f>
        <v>0</v>
      </c>
      <c r="I323" s="32">
        <v>0</v>
      </c>
      <c r="J323" s="32">
        <v>0</v>
      </c>
      <c r="K323" s="32">
        <v>0</v>
      </c>
      <c r="L323" s="32">
        <v>0</v>
      </c>
      <c r="M323" s="32">
        <v>0</v>
      </c>
      <c r="N323" s="32">
        <v>0</v>
      </c>
      <c r="O323" s="437"/>
      <c r="P323" s="207"/>
    </row>
    <row r="324" spans="1:16" ht="36.75" thickBot="1" x14ac:dyDescent="0.3">
      <c r="A324" s="450" t="s">
        <v>90</v>
      </c>
      <c r="B324" s="450"/>
      <c r="C324" s="450"/>
      <c r="D324" s="450"/>
      <c r="E324" s="450"/>
      <c r="F324" s="451"/>
      <c r="G324" s="25" t="s">
        <v>4</v>
      </c>
      <c r="H324" s="56">
        <f>SUM(H325:H328)</f>
        <v>1742.2354</v>
      </c>
      <c r="I324" s="56">
        <f t="shared" ref="I324:N324" si="105">SUM(I325:I328)</f>
        <v>0</v>
      </c>
      <c r="J324" s="56">
        <f t="shared" si="105"/>
        <v>871.11770000000001</v>
      </c>
      <c r="K324" s="56">
        <f t="shared" si="105"/>
        <v>871.11770000000001</v>
      </c>
      <c r="L324" s="56">
        <f t="shared" si="105"/>
        <v>0</v>
      </c>
      <c r="M324" s="56">
        <f t="shared" si="105"/>
        <v>0</v>
      </c>
      <c r="N324" s="56">
        <f t="shared" si="105"/>
        <v>0</v>
      </c>
      <c r="O324" s="242"/>
      <c r="P324" s="358"/>
    </row>
    <row r="325" spans="1:16" ht="15.75" thickBot="1" x14ac:dyDescent="0.3">
      <c r="A325" s="452"/>
      <c r="B325" s="452"/>
      <c r="C325" s="452"/>
      <c r="D325" s="452"/>
      <c r="E325" s="452"/>
      <c r="F325" s="453"/>
      <c r="G325" s="25" t="s">
        <v>6</v>
      </c>
      <c r="H325" s="56">
        <f>SUM(I325:N325)</f>
        <v>900.53904599999998</v>
      </c>
      <c r="I325" s="56">
        <f>I320+I315</f>
        <v>0</v>
      </c>
      <c r="J325" s="56">
        <f t="shared" ref="J325:N325" si="106">J320+J315</f>
        <v>450.26952299999999</v>
      </c>
      <c r="K325" s="56">
        <f t="shared" si="106"/>
        <v>450.26952299999999</v>
      </c>
      <c r="L325" s="56">
        <f t="shared" si="106"/>
        <v>0</v>
      </c>
      <c r="M325" s="56">
        <f t="shared" si="106"/>
        <v>0</v>
      </c>
      <c r="N325" s="56">
        <f t="shared" si="106"/>
        <v>0</v>
      </c>
      <c r="O325" s="243"/>
      <c r="P325" s="359"/>
    </row>
    <row r="326" spans="1:16" ht="36.75" thickBot="1" x14ac:dyDescent="0.3">
      <c r="A326" s="452"/>
      <c r="B326" s="452"/>
      <c r="C326" s="452"/>
      <c r="D326" s="452"/>
      <c r="E326" s="452"/>
      <c r="F326" s="453"/>
      <c r="G326" s="25" t="s">
        <v>7</v>
      </c>
      <c r="H326" s="56">
        <f>SUM(I326:N326)</f>
        <v>841.69635400000004</v>
      </c>
      <c r="I326" s="56">
        <f t="shared" ref="I326:N326" si="107">I321+I316</f>
        <v>0</v>
      </c>
      <c r="J326" s="56">
        <f t="shared" si="107"/>
        <v>420.84817700000002</v>
      </c>
      <c r="K326" s="56">
        <f t="shared" si="107"/>
        <v>420.84817700000002</v>
      </c>
      <c r="L326" s="56">
        <f t="shared" si="107"/>
        <v>0</v>
      </c>
      <c r="M326" s="56">
        <f t="shared" si="107"/>
        <v>0</v>
      </c>
      <c r="N326" s="56">
        <f t="shared" si="107"/>
        <v>0</v>
      </c>
      <c r="O326" s="243"/>
      <c r="P326" s="359"/>
    </row>
    <row r="327" spans="1:16" ht="15.75" thickBot="1" x14ac:dyDescent="0.3">
      <c r="A327" s="452"/>
      <c r="B327" s="452"/>
      <c r="C327" s="452"/>
      <c r="D327" s="452"/>
      <c r="E327" s="452"/>
      <c r="F327" s="453"/>
      <c r="G327" s="25" t="s">
        <v>8</v>
      </c>
      <c r="H327" s="56">
        <f>SUM(I327:N327)</f>
        <v>0</v>
      </c>
      <c r="I327" s="56">
        <f t="shared" ref="I327:N327" si="108">I322+I317</f>
        <v>0</v>
      </c>
      <c r="J327" s="56">
        <f t="shared" si="108"/>
        <v>0</v>
      </c>
      <c r="K327" s="56">
        <f t="shared" si="108"/>
        <v>0</v>
      </c>
      <c r="L327" s="56">
        <f t="shared" si="108"/>
        <v>0</v>
      </c>
      <c r="M327" s="56">
        <f t="shared" si="108"/>
        <v>0</v>
      </c>
      <c r="N327" s="56">
        <f t="shared" si="108"/>
        <v>0</v>
      </c>
      <c r="O327" s="243"/>
      <c r="P327" s="359"/>
    </row>
    <row r="328" spans="1:16" ht="24.75" thickBot="1" x14ac:dyDescent="0.3">
      <c r="A328" s="454"/>
      <c r="B328" s="454"/>
      <c r="C328" s="454"/>
      <c r="D328" s="454"/>
      <c r="E328" s="454"/>
      <c r="F328" s="455"/>
      <c r="G328" s="25" t="s">
        <v>9</v>
      </c>
      <c r="H328" s="56">
        <f>SUM(I328:N328)</f>
        <v>0</v>
      </c>
      <c r="I328" s="56">
        <f t="shared" ref="I328:N328" si="109">I323+I318</f>
        <v>0</v>
      </c>
      <c r="J328" s="56">
        <f t="shared" si="109"/>
        <v>0</v>
      </c>
      <c r="K328" s="56">
        <f t="shared" si="109"/>
        <v>0</v>
      </c>
      <c r="L328" s="56">
        <f t="shared" si="109"/>
        <v>0</v>
      </c>
      <c r="M328" s="56">
        <f t="shared" si="109"/>
        <v>0</v>
      </c>
      <c r="N328" s="56">
        <f t="shared" si="109"/>
        <v>0</v>
      </c>
      <c r="O328" s="244"/>
      <c r="P328" s="360"/>
    </row>
    <row r="329" spans="1:16" ht="15.75" thickBot="1" x14ac:dyDescent="0.3">
      <c r="A329" s="251" t="s">
        <v>1162</v>
      </c>
      <c r="B329" s="251"/>
      <c r="C329" s="251"/>
      <c r="D329" s="251"/>
      <c r="E329" s="251"/>
      <c r="F329" s="251"/>
      <c r="G329" s="251"/>
      <c r="H329" s="251"/>
      <c r="I329" s="251"/>
      <c r="J329" s="251"/>
      <c r="K329" s="251"/>
      <c r="L329" s="251"/>
      <c r="M329" s="251"/>
      <c r="N329" s="252"/>
      <c r="O329" s="58"/>
      <c r="P329" s="139"/>
    </row>
    <row r="330" spans="1:16" ht="36.75" thickBot="1" x14ac:dyDescent="0.3">
      <c r="A330" s="212" t="s">
        <v>4208</v>
      </c>
      <c r="B330" s="218"/>
      <c r="C330" s="218"/>
      <c r="D330" s="218" t="s">
        <v>458</v>
      </c>
      <c r="E330" s="218"/>
      <c r="F330" s="218"/>
      <c r="G330" s="25" t="s">
        <v>4</v>
      </c>
      <c r="H330" s="26">
        <f>SUM(H331:H334)</f>
        <v>131.5</v>
      </c>
      <c r="I330" s="26">
        <f t="shared" ref="I330:N330" si="110">SUM(I331:I334)</f>
        <v>0</v>
      </c>
      <c r="J330" s="26">
        <f t="shared" si="110"/>
        <v>26.3</v>
      </c>
      <c r="K330" s="26">
        <f t="shared" si="110"/>
        <v>26.3</v>
      </c>
      <c r="L330" s="26">
        <f t="shared" si="110"/>
        <v>26.3</v>
      </c>
      <c r="M330" s="26">
        <f t="shared" si="110"/>
        <v>26.3</v>
      </c>
      <c r="N330" s="26">
        <f t="shared" si="110"/>
        <v>26.3</v>
      </c>
      <c r="O330" s="218"/>
      <c r="P330" s="262"/>
    </row>
    <row r="331" spans="1:16" ht="15.75" thickBot="1" x14ac:dyDescent="0.3">
      <c r="A331" s="213"/>
      <c r="B331" s="219"/>
      <c r="C331" s="219"/>
      <c r="D331" s="219"/>
      <c r="E331" s="219"/>
      <c r="F331" s="219"/>
      <c r="G331" s="25" t="s">
        <v>6</v>
      </c>
      <c r="H331" s="26">
        <f>SUM(I331:N331)</f>
        <v>131.5</v>
      </c>
      <c r="I331" s="26">
        <v>0</v>
      </c>
      <c r="J331" s="56">
        <v>26.3</v>
      </c>
      <c r="K331" s="56">
        <v>26.3</v>
      </c>
      <c r="L331" s="56">
        <v>26.3</v>
      </c>
      <c r="M331" s="56">
        <v>26.3</v>
      </c>
      <c r="N331" s="56">
        <v>26.3</v>
      </c>
      <c r="O331" s="219"/>
      <c r="P331" s="263"/>
    </row>
    <row r="332" spans="1:16" ht="36.75" thickBot="1" x14ac:dyDescent="0.3">
      <c r="A332" s="213"/>
      <c r="B332" s="219"/>
      <c r="C332" s="219"/>
      <c r="D332" s="219"/>
      <c r="E332" s="219"/>
      <c r="F332" s="219"/>
      <c r="G332" s="25" t="s">
        <v>7</v>
      </c>
      <c r="H332" s="26">
        <f>SUM(I332:N332)</f>
        <v>0</v>
      </c>
      <c r="I332" s="26">
        <v>0</v>
      </c>
      <c r="J332" s="26">
        <v>0</v>
      </c>
      <c r="K332" s="26">
        <v>0</v>
      </c>
      <c r="L332" s="26">
        <v>0</v>
      </c>
      <c r="M332" s="26">
        <v>0</v>
      </c>
      <c r="N332" s="26">
        <v>0</v>
      </c>
      <c r="O332" s="219"/>
      <c r="P332" s="263"/>
    </row>
    <row r="333" spans="1:16" ht="15.75" thickBot="1" x14ac:dyDescent="0.3">
      <c r="A333" s="213"/>
      <c r="B333" s="219"/>
      <c r="C333" s="219"/>
      <c r="D333" s="219"/>
      <c r="E333" s="219"/>
      <c r="F333" s="219"/>
      <c r="G333" s="25" t="s">
        <v>8</v>
      </c>
      <c r="H333" s="26">
        <f>SUM(I333:N333)</f>
        <v>0</v>
      </c>
      <c r="I333" s="26">
        <v>0</v>
      </c>
      <c r="J333" s="26">
        <v>0</v>
      </c>
      <c r="K333" s="26">
        <v>0</v>
      </c>
      <c r="L333" s="26">
        <v>0</v>
      </c>
      <c r="M333" s="26">
        <v>0</v>
      </c>
      <c r="N333" s="26">
        <v>0</v>
      </c>
      <c r="O333" s="219"/>
      <c r="P333" s="263"/>
    </row>
    <row r="334" spans="1:16" ht="24.75" thickBot="1" x14ac:dyDescent="0.3">
      <c r="A334" s="214"/>
      <c r="B334" s="220"/>
      <c r="C334" s="220"/>
      <c r="D334" s="220"/>
      <c r="E334" s="220"/>
      <c r="F334" s="220"/>
      <c r="G334" s="25" t="s">
        <v>9</v>
      </c>
      <c r="H334" s="26">
        <f>SUM(I334:N334)</f>
        <v>0</v>
      </c>
      <c r="I334" s="26">
        <v>0</v>
      </c>
      <c r="J334" s="26">
        <v>0</v>
      </c>
      <c r="K334" s="26">
        <v>0</v>
      </c>
      <c r="L334" s="26">
        <v>0</v>
      </c>
      <c r="M334" s="26">
        <v>0</v>
      </c>
      <c r="N334" s="26">
        <v>0</v>
      </c>
      <c r="O334" s="220"/>
      <c r="P334" s="264"/>
    </row>
    <row r="335" spans="1:16" ht="36.75" thickBot="1" x14ac:dyDescent="0.3">
      <c r="A335" s="212" t="s">
        <v>3676</v>
      </c>
      <c r="B335" s="218"/>
      <c r="C335" s="218"/>
      <c r="D335" s="218" t="s">
        <v>458</v>
      </c>
      <c r="E335" s="218"/>
      <c r="F335" s="218"/>
      <c r="G335" s="25" t="s">
        <v>4</v>
      </c>
      <c r="H335" s="26">
        <f>SUM(H336:H339)</f>
        <v>10.9</v>
      </c>
      <c r="I335" s="26">
        <f t="shared" ref="I335:N335" si="111">SUM(I336:I339)</f>
        <v>0</v>
      </c>
      <c r="J335" s="26">
        <f t="shared" si="111"/>
        <v>0</v>
      </c>
      <c r="K335" s="26">
        <f t="shared" si="111"/>
        <v>0</v>
      </c>
      <c r="L335" s="26">
        <f t="shared" si="111"/>
        <v>7.1</v>
      </c>
      <c r="M335" s="26">
        <f t="shared" si="111"/>
        <v>1.9</v>
      </c>
      <c r="N335" s="26">
        <f t="shared" si="111"/>
        <v>1.9</v>
      </c>
      <c r="O335" s="218"/>
      <c r="P335" s="262"/>
    </row>
    <row r="336" spans="1:16" ht="15.75" thickBot="1" x14ac:dyDescent="0.3">
      <c r="A336" s="213"/>
      <c r="B336" s="219"/>
      <c r="C336" s="219"/>
      <c r="D336" s="219"/>
      <c r="E336" s="219"/>
      <c r="F336" s="219"/>
      <c r="G336" s="25" t="s">
        <v>6</v>
      </c>
      <c r="H336" s="26">
        <f>SUM(I336:N336)</f>
        <v>0</v>
      </c>
      <c r="I336" s="26">
        <v>0</v>
      </c>
      <c r="J336" s="26">
        <v>0</v>
      </c>
      <c r="K336" s="26">
        <v>0</v>
      </c>
      <c r="L336" s="26">
        <v>0</v>
      </c>
      <c r="M336" s="26">
        <v>0</v>
      </c>
      <c r="N336" s="26">
        <v>0</v>
      </c>
      <c r="O336" s="219"/>
      <c r="P336" s="263"/>
    </row>
    <row r="337" spans="1:16" ht="36.75" thickBot="1" x14ac:dyDescent="0.3">
      <c r="A337" s="213"/>
      <c r="B337" s="219"/>
      <c r="C337" s="219"/>
      <c r="D337" s="219"/>
      <c r="E337" s="219"/>
      <c r="F337" s="219"/>
      <c r="G337" s="25" t="s">
        <v>7</v>
      </c>
      <c r="H337" s="26">
        <f>SUM(I337:N337)</f>
        <v>10.9</v>
      </c>
      <c r="I337" s="26">
        <v>0</v>
      </c>
      <c r="J337" s="26">
        <v>0</v>
      </c>
      <c r="K337" s="26">
        <v>0</v>
      </c>
      <c r="L337" s="26">
        <v>7.1</v>
      </c>
      <c r="M337" s="26">
        <v>1.9</v>
      </c>
      <c r="N337" s="26">
        <v>1.9</v>
      </c>
      <c r="O337" s="219"/>
      <c r="P337" s="263"/>
    </row>
    <row r="338" spans="1:16" ht="15.75" thickBot="1" x14ac:dyDescent="0.3">
      <c r="A338" s="213"/>
      <c r="B338" s="219"/>
      <c r="C338" s="219"/>
      <c r="D338" s="219"/>
      <c r="E338" s="219"/>
      <c r="F338" s="219"/>
      <c r="G338" s="25" t="s">
        <v>8</v>
      </c>
      <c r="H338" s="26">
        <f>SUM(I338:N338)</f>
        <v>0</v>
      </c>
      <c r="I338" s="26">
        <v>0</v>
      </c>
      <c r="J338" s="26">
        <v>0</v>
      </c>
      <c r="K338" s="26">
        <v>0</v>
      </c>
      <c r="L338" s="26">
        <v>0</v>
      </c>
      <c r="M338" s="26">
        <v>0</v>
      </c>
      <c r="N338" s="26">
        <v>0</v>
      </c>
      <c r="O338" s="219"/>
      <c r="P338" s="263"/>
    </row>
    <row r="339" spans="1:16" ht="24.75" thickBot="1" x14ac:dyDescent="0.3">
      <c r="A339" s="214"/>
      <c r="B339" s="220"/>
      <c r="C339" s="220"/>
      <c r="D339" s="220"/>
      <c r="E339" s="220"/>
      <c r="F339" s="220"/>
      <c r="G339" s="25" t="s">
        <v>9</v>
      </c>
      <c r="H339" s="26">
        <f>SUM(I339:N339)</f>
        <v>0</v>
      </c>
      <c r="I339" s="26">
        <v>0</v>
      </c>
      <c r="J339" s="26">
        <v>0</v>
      </c>
      <c r="K339" s="26">
        <v>0</v>
      </c>
      <c r="L339" s="26">
        <v>0</v>
      </c>
      <c r="M339" s="26">
        <v>0</v>
      </c>
      <c r="N339" s="26">
        <v>0</v>
      </c>
      <c r="O339" s="220"/>
      <c r="P339" s="264"/>
    </row>
    <row r="340" spans="1:16" ht="36.75" thickBot="1" x14ac:dyDescent="0.3">
      <c r="A340" s="450" t="s">
        <v>3677</v>
      </c>
      <c r="B340" s="450"/>
      <c r="C340" s="450"/>
      <c r="D340" s="450"/>
      <c r="E340" s="450"/>
      <c r="F340" s="451"/>
      <c r="G340" s="25" t="s">
        <v>4</v>
      </c>
      <c r="H340" s="56">
        <f>SUM(H341:H344)</f>
        <v>142.4</v>
      </c>
      <c r="I340" s="56">
        <f t="shared" ref="I340:N340" si="112">SUM(I341:I344)</f>
        <v>0</v>
      </c>
      <c r="J340" s="56">
        <f t="shared" si="112"/>
        <v>26.3</v>
      </c>
      <c r="K340" s="56">
        <f t="shared" si="112"/>
        <v>26.3</v>
      </c>
      <c r="L340" s="56">
        <f t="shared" si="112"/>
        <v>33.4</v>
      </c>
      <c r="M340" s="56">
        <f t="shared" si="112"/>
        <v>28.2</v>
      </c>
      <c r="N340" s="56">
        <f t="shared" si="112"/>
        <v>28.2</v>
      </c>
      <c r="O340" s="242"/>
      <c r="P340" s="358"/>
    </row>
    <row r="341" spans="1:16" ht="15.75" thickBot="1" x14ac:dyDescent="0.3">
      <c r="A341" s="452"/>
      <c r="B341" s="452"/>
      <c r="C341" s="452"/>
      <c r="D341" s="452"/>
      <c r="E341" s="452"/>
      <c r="F341" s="453"/>
      <c r="G341" s="25" t="s">
        <v>6</v>
      </c>
      <c r="H341" s="56">
        <f>SUM(I341:N341)</f>
        <v>131.5</v>
      </c>
      <c r="I341" s="56">
        <f t="shared" ref="I341:N341" si="113">I336+I331</f>
        <v>0</v>
      </c>
      <c r="J341" s="56">
        <f t="shared" si="113"/>
        <v>26.3</v>
      </c>
      <c r="K341" s="56">
        <f t="shared" si="113"/>
        <v>26.3</v>
      </c>
      <c r="L341" s="56">
        <f t="shared" si="113"/>
        <v>26.3</v>
      </c>
      <c r="M341" s="56">
        <f t="shared" si="113"/>
        <v>26.3</v>
      </c>
      <c r="N341" s="56">
        <f t="shared" si="113"/>
        <v>26.3</v>
      </c>
      <c r="O341" s="243"/>
      <c r="P341" s="359"/>
    </row>
    <row r="342" spans="1:16" ht="36.75" thickBot="1" x14ac:dyDescent="0.3">
      <c r="A342" s="452"/>
      <c r="B342" s="452"/>
      <c r="C342" s="452"/>
      <c r="D342" s="452"/>
      <c r="E342" s="452"/>
      <c r="F342" s="453"/>
      <c r="G342" s="25" t="s">
        <v>7</v>
      </c>
      <c r="H342" s="56">
        <f>SUM(I342:N342)</f>
        <v>10.9</v>
      </c>
      <c r="I342" s="56">
        <f t="shared" ref="I342:N344" si="114">I337+I332</f>
        <v>0</v>
      </c>
      <c r="J342" s="56">
        <f t="shared" si="114"/>
        <v>0</v>
      </c>
      <c r="K342" s="56">
        <f t="shared" si="114"/>
        <v>0</v>
      </c>
      <c r="L342" s="56">
        <f t="shared" si="114"/>
        <v>7.1</v>
      </c>
      <c r="M342" s="56">
        <f t="shared" si="114"/>
        <v>1.9</v>
      </c>
      <c r="N342" s="56">
        <f t="shared" si="114"/>
        <v>1.9</v>
      </c>
      <c r="O342" s="243"/>
      <c r="P342" s="359"/>
    </row>
    <row r="343" spans="1:16" ht="15.75" thickBot="1" x14ac:dyDescent="0.3">
      <c r="A343" s="452"/>
      <c r="B343" s="452"/>
      <c r="C343" s="452"/>
      <c r="D343" s="452"/>
      <c r="E343" s="452"/>
      <c r="F343" s="453"/>
      <c r="G343" s="25" t="s">
        <v>8</v>
      </c>
      <c r="H343" s="56">
        <f>SUM(I343:N343)</f>
        <v>0</v>
      </c>
      <c r="I343" s="56">
        <f t="shared" si="114"/>
        <v>0</v>
      </c>
      <c r="J343" s="56">
        <f t="shared" si="114"/>
        <v>0</v>
      </c>
      <c r="K343" s="56">
        <f t="shared" si="114"/>
        <v>0</v>
      </c>
      <c r="L343" s="56">
        <f t="shared" si="114"/>
        <v>0</v>
      </c>
      <c r="M343" s="56">
        <f t="shared" si="114"/>
        <v>0</v>
      </c>
      <c r="N343" s="56">
        <f t="shared" si="114"/>
        <v>0</v>
      </c>
      <c r="O343" s="243"/>
      <c r="P343" s="359"/>
    </row>
    <row r="344" spans="1:16" ht="24.75" thickBot="1" x14ac:dyDescent="0.3">
      <c r="A344" s="454"/>
      <c r="B344" s="454"/>
      <c r="C344" s="454"/>
      <c r="D344" s="454"/>
      <c r="E344" s="454"/>
      <c r="F344" s="455"/>
      <c r="G344" s="25" t="s">
        <v>9</v>
      </c>
      <c r="H344" s="56">
        <f>SUM(I344:N344)</f>
        <v>0</v>
      </c>
      <c r="I344" s="56">
        <f t="shared" si="114"/>
        <v>0</v>
      </c>
      <c r="J344" s="56">
        <f t="shared" si="114"/>
        <v>0</v>
      </c>
      <c r="K344" s="56">
        <f t="shared" si="114"/>
        <v>0</v>
      </c>
      <c r="L344" s="56">
        <f t="shared" si="114"/>
        <v>0</v>
      </c>
      <c r="M344" s="56">
        <f t="shared" si="114"/>
        <v>0</v>
      </c>
      <c r="N344" s="56">
        <f t="shared" si="114"/>
        <v>0</v>
      </c>
      <c r="O344" s="244"/>
      <c r="P344" s="360"/>
    </row>
  </sheetData>
  <mergeCells count="437">
    <mergeCell ref="P260:P264"/>
    <mergeCell ref="A260:A264"/>
    <mergeCell ref="B260:B264"/>
    <mergeCell ref="C260:C264"/>
    <mergeCell ref="D260:D264"/>
    <mergeCell ref="E260:E264"/>
    <mergeCell ref="F260:F264"/>
    <mergeCell ref="O260:O264"/>
    <mergeCell ref="A201:A205"/>
    <mergeCell ref="B201:B205"/>
    <mergeCell ref="C201:C205"/>
    <mergeCell ref="D201:D205"/>
    <mergeCell ref="E201:E205"/>
    <mergeCell ref="F201:F205"/>
    <mergeCell ref="O201:O205"/>
    <mergeCell ref="P201:P205"/>
    <mergeCell ref="O212:O216"/>
    <mergeCell ref="P212:P216"/>
    <mergeCell ref="A217:F221"/>
    <mergeCell ref="O217:O221"/>
    <mergeCell ref="P217:P221"/>
    <mergeCell ref="A222:P222"/>
    <mergeCell ref="A206:F210"/>
    <mergeCell ref="O206:O210"/>
    <mergeCell ref="O5:O9"/>
    <mergeCell ref="P5:P9"/>
    <mergeCell ref="A10:F14"/>
    <mergeCell ref="O10:O14"/>
    <mergeCell ref="P10:P14"/>
    <mergeCell ref="A15:P15"/>
    <mergeCell ref="G1:N1"/>
    <mergeCell ref="O1:O2"/>
    <mergeCell ref="P1:P2"/>
    <mergeCell ref="A4:P4"/>
    <mergeCell ref="A5:A9"/>
    <mergeCell ref="B5:B9"/>
    <mergeCell ref="C5:C9"/>
    <mergeCell ref="D5:D9"/>
    <mergeCell ref="E5:E9"/>
    <mergeCell ref="F5:F9"/>
    <mergeCell ref="A1:A2"/>
    <mergeCell ref="B1:B2"/>
    <mergeCell ref="C1:C2"/>
    <mergeCell ref="D1:D2"/>
    <mergeCell ref="E1:E2"/>
    <mergeCell ref="F1:F2"/>
    <mergeCell ref="O16:O20"/>
    <mergeCell ref="P16:P20"/>
    <mergeCell ref="A21:A25"/>
    <mergeCell ref="B21:B25"/>
    <mergeCell ref="C21:C25"/>
    <mergeCell ref="D21:D25"/>
    <mergeCell ref="E21:E25"/>
    <mergeCell ref="F21:F25"/>
    <mergeCell ref="O21:O25"/>
    <mergeCell ref="P21:P25"/>
    <mergeCell ref="A16:A20"/>
    <mergeCell ref="B16:B20"/>
    <mergeCell ref="C16:C20"/>
    <mergeCell ref="D16:D20"/>
    <mergeCell ref="E16:E20"/>
    <mergeCell ref="F16:F20"/>
    <mergeCell ref="O32:O36"/>
    <mergeCell ref="P32:P36"/>
    <mergeCell ref="A42:F46"/>
    <mergeCell ref="O42:O46"/>
    <mergeCell ref="P42:P46"/>
    <mergeCell ref="A47:O47"/>
    <mergeCell ref="A26:F30"/>
    <mergeCell ref="O26:O30"/>
    <mergeCell ref="P26:P30"/>
    <mergeCell ref="A31:P31"/>
    <mergeCell ref="A32:A36"/>
    <mergeCell ref="B32:B36"/>
    <mergeCell ref="C32:C36"/>
    <mergeCell ref="D32:D36"/>
    <mergeCell ref="E32:E36"/>
    <mergeCell ref="F32:F36"/>
    <mergeCell ref="A37:A41"/>
    <mergeCell ref="B37:B41"/>
    <mergeCell ref="C37:C41"/>
    <mergeCell ref="D37:D41"/>
    <mergeCell ref="E37:E41"/>
    <mergeCell ref="F37:F41"/>
    <mergeCell ref="O37:O41"/>
    <mergeCell ref="P37:P41"/>
    <mergeCell ref="O48:O52"/>
    <mergeCell ref="P48:P52"/>
    <mergeCell ref="A53:A57"/>
    <mergeCell ref="B53:B57"/>
    <mergeCell ref="C53:C57"/>
    <mergeCell ref="D53:D57"/>
    <mergeCell ref="E53:E57"/>
    <mergeCell ref="F53:F57"/>
    <mergeCell ref="O53:O57"/>
    <mergeCell ref="P53:P57"/>
    <mergeCell ref="A48:A52"/>
    <mergeCell ref="B48:B52"/>
    <mergeCell ref="C48:C52"/>
    <mergeCell ref="D48:D52"/>
    <mergeCell ref="E48:E52"/>
    <mergeCell ref="F48:F52"/>
    <mergeCell ref="O58:O62"/>
    <mergeCell ref="P58:P62"/>
    <mergeCell ref="A63:A67"/>
    <mergeCell ref="B63:B67"/>
    <mergeCell ref="C63:C67"/>
    <mergeCell ref="D63:D67"/>
    <mergeCell ref="E63:E67"/>
    <mergeCell ref="F63:F67"/>
    <mergeCell ref="O63:O67"/>
    <mergeCell ref="P63:P67"/>
    <mergeCell ref="A58:A62"/>
    <mergeCell ref="B58:B62"/>
    <mergeCell ref="C58:C62"/>
    <mergeCell ref="D58:D62"/>
    <mergeCell ref="E58:E62"/>
    <mergeCell ref="F58:F62"/>
    <mergeCell ref="A68:F72"/>
    <mergeCell ref="O68:O72"/>
    <mergeCell ref="P68:P72"/>
    <mergeCell ref="A73:O73"/>
    <mergeCell ref="A74:A78"/>
    <mergeCell ref="B74:B78"/>
    <mergeCell ref="C74:C78"/>
    <mergeCell ref="D74:D78"/>
    <mergeCell ref="E74:E78"/>
    <mergeCell ref="F74:F78"/>
    <mergeCell ref="O74:O78"/>
    <mergeCell ref="P74:P78"/>
    <mergeCell ref="A79:A83"/>
    <mergeCell ref="B79:B83"/>
    <mergeCell ref="C79:C83"/>
    <mergeCell ref="D79:D83"/>
    <mergeCell ref="E79:E83"/>
    <mergeCell ref="F79:F83"/>
    <mergeCell ref="O79:O83"/>
    <mergeCell ref="P79:P83"/>
    <mergeCell ref="A84:F88"/>
    <mergeCell ref="O84:O88"/>
    <mergeCell ref="P84:P88"/>
    <mergeCell ref="A89:O89"/>
    <mergeCell ref="A90:A94"/>
    <mergeCell ref="B90:B94"/>
    <mergeCell ref="C90:C94"/>
    <mergeCell ref="D90:D94"/>
    <mergeCell ref="E90:E94"/>
    <mergeCell ref="F90:F94"/>
    <mergeCell ref="O90:O94"/>
    <mergeCell ref="P90:P94"/>
    <mergeCell ref="A95:A99"/>
    <mergeCell ref="B95:B99"/>
    <mergeCell ref="C95:C99"/>
    <mergeCell ref="D95:D99"/>
    <mergeCell ref="E95:E99"/>
    <mergeCell ref="F95:F99"/>
    <mergeCell ref="O95:O99"/>
    <mergeCell ref="P95:P99"/>
    <mergeCell ref="O106:O110"/>
    <mergeCell ref="P106:P110"/>
    <mergeCell ref="A111:F115"/>
    <mergeCell ref="O111:O115"/>
    <mergeCell ref="P111:P115"/>
    <mergeCell ref="A116:P116"/>
    <mergeCell ref="A100:F104"/>
    <mergeCell ref="O100:O104"/>
    <mergeCell ref="P100:P104"/>
    <mergeCell ref="A105:P105"/>
    <mergeCell ref="A106:A110"/>
    <mergeCell ref="B106:B110"/>
    <mergeCell ref="C106:C110"/>
    <mergeCell ref="D106:D110"/>
    <mergeCell ref="E106:E110"/>
    <mergeCell ref="F106:F110"/>
    <mergeCell ref="O117:O121"/>
    <mergeCell ref="P117:P121"/>
    <mergeCell ref="A122:A126"/>
    <mergeCell ref="B122:B126"/>
    <mergeCell ref="C122:C126"/>
    <mergeCell ref="D122:D126"/>
    <mergeCell ref="E122:E126"/>
    <mergeCell ref="F122:F126"/>
    <mergeCell ref="O122:O126"/>
    <mergeCell ref="P122:P126"/>
    <mergeCell ref="A117:A121"/>
    <mergeCell ref="B117:B121"/>
    <mergeCell ref="C117:C121"/>
    <mergeCell ref="D117:D121"/>
    <mergeCell ref="E117:E121"/>
    <mergeCell ref="F117:F121"/>
    <mergeCell ref="A127:F131"/>
    <mergeCell ref="O127:O131"/>
    <mergeCell ref="P127:P131"/>
    <mergeCell ref="A132:P132"/>
    <mergeCell ref="A133:A137"/>
    <mergeCell ref="B133:B137"/>
    <mergeCell ref="C133:C137"/>
    <mergeCell ref="D133:D137"/>
    <mergeCell ref="E133:E137"/>
    <mergeCell ref="F133:F137"/>
    <mergeCell ref="O133:O137"/>
    <mergeCell ref="P133:P137"/>
    <mergeCell ref="A138:A142"/>
    <mergeCell ref="B138:B142"/>
    <mergeCell ref="C138:C142"/>
    <mergeCell ref="D138:D142"/>
    <mergeCell ref="E138:E142"/>
    <mergeCell ref="F138:F142"/>
    <mergeCell ref="O138:O142"/>
    <mergeCell ref="P138:P142"/>
    <mergeCell ref="A143:F147"/>
    <mergeCell ref="O143:O147"/>
    <mergeCell ref="P143:P147"/>
    <mergeCell ref="A148:P148"/>
    <mergeCell ref="A149:A153"/>
    <mergeCell ref="B149:B153"/>
    <mergeCell ref="C149:C153"/>
    <mergeCell ref="D149:D153"/>
    <mergeCell ref="E149:E153"/>
    <mergeCell ref="F149:F153"/>
    <mergeCell ref="O149:O153"/>
    <mergeCell ref="P149:P153"/>
    <mergeCell ref="A154:A158"/>
    <mergeCell ref="B154:B158"/>
    <mergeCell ref="C154:C158"/>
    <mergeCell ref="D154:D158"/>
    <mergeCell ref="E154:E158"/>
    <mergeCell ref="F154:F158"/>
    <mergeCell ref="O154:O158"/>
    <mergeCell ref="P154:P158"/>
    <mergeCell ref="A159:F163"/>
    <mergeCell ref="O159:O163"/>
    <mergeCell ref="P159:P163"/>
    <mergeCell ref="A164:P164"/>
    <mergeCell ref="A165:A169"/>
    <mergeCell ref="B165:B169"/>
    <mergeCell ref="C165:C169"/>
    <mergeCell ref="D165:D169"/>
    <mergeCell ref="E165:E169"/>
    <mergeCell ref="F165:F169"/>
    <mergeCell ref="O165:O169"/>
    <mergeCell ref="P165:P169"/>
    <mergeCell ref="A170:A174"/>
    <mergeCell ref="B170:B174"/>
    <mergeCell ref="C170:C174"/>
    <mergeCell ref="D170:D174"/>
    <mergeCell ref="E170:E174"/>
    <mergeCell ref="F170:F174"/>
    <mergeCell ref="O170:O174"/>
    <mergeCell ref="P170:P174"/>
    <mergeCell ref="A175:F179"/>
    <mergeCell ref="O175:O179"/>
    <mergeCell ref="P175:P179"/>
    <mergeCell ref="A180:O180"/>
    <mergeCell ref="A181:A185"/>
    <mergeCell ref="B181:B185"/>
    <mergeCell ref="C181:C185"/>
    <mergeCell ref="D181:D185"/>
    <mergeCell ref="E181:E185"/>
    <mergeCell ref="F181:F185"/>
    <mergeCell ref="O181:O185"/>
    <mergeCell ref="P181:P185"/>
    <mergeCell ref="A186:A190"/>
    <mergeCell ref="B186:B190"/>
    <mergeCell ref="C186:C190"/>
    <mergeCell ref="D186:D190"/>
    <mergeCell ref="E186:E190"/>
    <mergeCell ref="F186:F190"/>
    <mergeCell ref="O186:O190"/>
    <mergeCell ref="P186:P190"/>
    <mergeCell ref="O191:O195"/>
    <mergeCell ref="P191:P195"/>
    <mergeCell ref="A196:A200"/>
    <mergeCell ref="B196:B200"/>
    <mergeCell ref="C196:C200"/>
    <mergeCell ref="D196:D200"/>
    <mergeCell ref="E196:E200"/>
    <mergeCell ref="F196:F200"/>
    <mergeCell ref="O196:O200"/>
    <mergeCell ref="P196:P200"/>
    <mergeCell ref="A191:A195"/>
    <mergeCell ref="B191:B195"/>
    <mergeCell ref="C191:C195"/>
    <mergeCell ref="D191:D195"/>
    <mergeCell ref="E191:E195"/>
    <mergeCell ref="F191:F195"/>
    <mergeCell ref="P206:P210"/>
    <mergeCell ref="A211:P211"/>
    <mergeCell ref="A212:A216"/>
    <mergeCell ref="B212:B216"/>
    <mergeCell ref="C212:C216"/>
    <mergeCell ref="D212:D216"/>
    <mergeCell ref="E212:E216"/>
    <mergeCell ref="F212:F216"/>
    <mergeCell ref="O223:O227"/>
    <mergeCell ref="P223:P227"/>
    <mergeCell ref="A228:F232"/>
    <mergeCell ref="O228:O232"/>
    <mergeCell ref="P228:P232"/>
    <mergeCell ref="A233:P233"/>
    <mergeCell ref="A223:A227"/>
    <mergeCell ref="B223:B227"/>
    <mergeCell ref="C223:C227"/>
    <mergeCell ref="D223:D227"/>
    <mergeCell ref="E223:E227"/>
    <mergeCell ref="F223:F227"/>
    <mergeCell ref="O234:O238"/>
    <mergeCell ref="P234:P238"/>
    <mergeCell ref="A244:F248"/>
    <mergeCell ref="O244:O248"/>
    <mergeCell ref="P244:P248"/>
    <mergeCell ref="A249:P249"/>
    <mergeCell ref="A234:A238"/>
    <mergeCell ref="B234:B238"/>
    <mergeCell ref="C234:C238"/>
    <mergeCell ref="D234:D238"/>
    <mergeCell ref="E234:E238"/>
    <mergeCell ref="F234:F238"/>
    <mergeCell ref="A239:A243"/>
    <mergeCell ref="B239:B243"/>
    <mergeCell ref="C239:C243"/>
    <mergeCell ref="D239:D243"/>
    <mergeCell ref="E239:E243"/>
    <mergeCell ref="F239:F243"/>
    <mergeCell ref="O239:O243"/>
    <mergeCell ref="P239:P243"/>
    <mergeCell ref="O250:O254"/>
    <mergeCell ref="P250:P254"/>
    <mergeCell ref="A255:A259"/>
    <mergeCell ref="B255:B259"/>
    <mergeCell ref="C255:C259"/>
    <mergeCell ref="D255:D259"/>
    <mergeCell ref="E255:E259"/>
    <mergeCell ref="F255:F259"/>
    <mergeCell ref="O255:O259"/>
    <mergeCell ref="P255:P259"/>
    <mergeCell ref="A250:A254"/>
    <mergeCell ref="B250:B254"/>
    <mergeCell ref="C250:C254"/>
    <mergeCell ref="D250:D254"/>
    <mergeCell ref="E250:E254"/>
    <mergeCell ref="F250:F254"/>
    <mergeCell ref="O271:O275"/>
    <mergeCell ref="P271:P275"/>
    <mergeCell ref="A276:F280"/>
    <mergeCell ref="O276:O280"/>
    <mergeCell ref="P276:P280"/>
    <mergeCell ref="A281:P281"/>
    <mergeCell ref="A265:F269"/>
    <mergeCell ref="O265:O269"/>
    <mergeCell ref="P265:P269"/>
    <mergeCell ref="A270:P270"/>
    <mergeCell ref="A271:A275"/>
    <mergeCell ref="B271:B275"/>
    <mergeCell ref="C271:C275"/>
    <mergeCell ref="D271:D275"/>
    <mergeCell ref="E271:E275"/>
    <mergeCell ref="F271:F275"/>
    <mergeCell ref="O282:O286"/>
    <mergeCell ref="P282:P286"/>
    <mergeCell ref="A287:A291"/>
    <mergeCell ref="B287:B291"/>
    <mergeCell ref="C287:C291"/>
    <mergeCell ref="D287:D291"/>
    <mergeCell ref="E287:E291"/>
    <mergeCell ref="F287:F291"/>
    <mergeCell ref="O287:O291"/>
    <mergeCell ref="P287:P291"/>
    <mergeCell ref="A282:A286"/>
    <mergeCell ref="B282:B286"/>
    <mergeCell ref="C282:C286"/>
    <mergeCell ref="D282:D286"/>
    <mergeCell ref="E282:E286"/>
    <mergeCell ref="F282:F286"/>
    <mergeCell ref="A292:F296"/>
    <mergeCell ref="O292:O296"/>
    <mergeCell ref="P292:P296"/>
    <mergeCell ref="A297:P297"/>
    <mergeCell ref="A298:A302"/>
    <mergeCell ref="B298:B302"/>
    <mergeCell ref="C298:C302"/>
    <mergeCell ref="D298:D302"/>
    <mergeCell ref="E298:E302"/>
    <mergeCell ref="F298:F302"/>
    <mergeCell ref="O298:O302"/>
    <mergeCell ref="P298:P302"/>
    <mergeCell ref="A303:A307"/>
    <mergeCell ref="B303:B307"/>
    <mergeCell ref="C303:C307"/>
    <mergeCell ref="D303:D307"/>
    <mergeCell ref="E303:E307"/>
    <mergeCell ref="F303:F307"/>
    <mergeCell ref="O303:O307"/>
    <mergeCell ref="P303:P307"/>
    <mergeCell ref="O314:O318"/>
    <mergeCell ref="P314:P318"/>
    <mergeCell ref="A324:F328"/>
    <mergeCell ref="O324:O328"/>
    <mergeCell ref="P324:P328"/>
    <mergeCell ref="A329:N329"/>
    <mergeCell ref="A308:F312"/>
    <mergeCell ref="O308:O312"/>
    <mergeCell ref="P308:P312"/>
    <mergeCell ref="A313:N313"/>
    <mergeCell ref="A314:A318"/>
    <mergeCell ref="B314:B318"/>
    <mergeCell ref="C314:C318"/>
    <mergeCell ref="D314:D318"/>
    <mergeCell ref="E314:E318"/>
    <mergeCell ref="F314:F318"/>
    <mergeCell ref="A319:A323"/>
    <mergeCell ref="B319:B323"/>
    <mergeCell ref="C319:C323"/>
    <mergeCell ref="D319:D323"/>
    <mergeCell ref="E319:E323"/>
    <mergeCell ref="F319:F323"/>
    <mergeCell ref="O319:O323"/>
    <mergeCell ref="P319:P323"/>
    <mergeCell ref="A340:F344"/>
    <mergeCell ref="O340:O344"/>
    <mergeCell ref="P340:P344"/>
    <mergeCell ref="O330:O334"/>
    <mergeCell ref="P330:P334"/>
    <mergeCell ref="A335:A339"/>
    <mergeCell ref="B335:B339"/>
    <mergeCell ref="C335:C339"/>
    <mergeCell ref="D335:D339"/>
    <mergeCell ref="E335:E339"/>
    <mergeCell ref="F335:F339"/>
    <mergeCell ref="O335:O339"/>
    <mergeCell ref="P335:P339"/>
    <mergeCell ref="A330:A334"/>
    <mergeCell ref="B330:B334"/>
    <mergeCell ref="C330:C334"/>
    <mergeCell ref="D330:D334"/>
    <mergeCell ref="E330:E334"/>
    <mergeCell ref="F330:F33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8"/>
  <sheetViews>
    <sheetView workbookViewId="0">
      <selection activeCell="B5" sqref="B5:B9"/>
    </sheetView>
  </sheetViews>
  <sheetFormatPr defaultRowHeight="15" x14ac:dyDescent="0.25"/>
  <cols>
    <col min="1" max="1" width="23.42578125" style="46" customWidth="1"/>
    <col min="2" max="2" width="14" style="46" customWidth="1"/>
    <col min="3" max="3" width="16.85546875" style="46" customWidth="1"/>
    <col min="4" max="4" width="9.85546875" style="143" customWidth="1"/>
    <col min="5" max="5" width="9.140625" style="46"/>
    <col min="6" max="6" width="20.42578125" style="46" customWidth="1"/>
    <col min="7" max="7" width="17.85546875" style="144" customWidth="1"/>
    <col min="8" max="14" width="12.140625" style="46" customWidth="1"/>
    <col min="15" max="15" width="13.42578125" style="46" customWidth="1"/>
    <col min="16" max="16" width="35.85546875" style="46" customWidth="1"/>
    <col min="17" max="16384" width="9.140625" style="46"/>
  </cols>
  <sheetData>
    <row r="1" spans="1:16" ht="69" customHeight="1" x14ac:dyDescent="0.25">
      <c r="A1" s="189" t="s">
        <v>15</v>
      </c>
      <c r="B1" s="189" t="s">
        <v>16</v>
      </c>
      <c r="C1" s="189" t="s">
        <v>17</v>
      </c>
      <c r="D1" s="480" t="s">
        <v>18</v>
      </c>
      <c r="E1" s="189" t="s">
        <v>19</v>
      </c>
      <c r="F1" s="189" t="s">
        <v>20</v>
      </c>
      <c r="G1" s="189" t="s">
        <v>21</v>
      </c>
      <c r="H1" s="189"/>
      <c r="I1" s="189"/>
      <c r="J1" s="189"/>
      <c r="K1" s="189"/>
      <c r="L1" s="189"/>
      <c r="M1" s="189"/>
      <c r="N1" s="189"/>
      <c r="O1" s="189" t="s">
        <v>22</v>
      </c>
      <c r="P1" s="189" t="s">
        <v>23</v>
      </c>
    </row>
    <row r="2" spans="1:16" ht="24.75" thickBot="1" x14ac:dyDescent="0.3">
      <c r="A2" s="189"/>
      <c r="B2" s="189"/>
      <c r="C2" s="189"/>
      <c r="D2" s="480"/>
      <c r="E2" s="189"/>
      <c r="F2" s="189"/>
      <c r="G2" s="137" t="s">
        <v>24</v>
      </c>
      <c r="H2" s="27" t="s">
        <v>25</v>
      </c>
      <c r="I2" s="27">
        <v>2025</v>
      </c>
      <c r="J2" s="27">
        <v>2026</v>
      </c>
      <c r="K2" s="27">
        <v>2027</v>
      </c>
      <c r="L2" s="27">
        <v>2028</v>
      </c>
      <c r="M2" s="27">
        <v>2029</v>
      </c>
      <c r="N2" s="27">
        <v>2030</v>
      </c>
      <c r="O2" s="189"/>
      <c r="P2" s="189"/>
    </row>
    <row r="3" spans="1:16" ht="15.75" thickBot="1" x14ac:dyDescent="0.3">
      <c r="A3" s="72">
        <v>1</v>
      </c>
      <c r="B3" s="72">
        <v>2</v>
      </c>
      <c r="C3" s="72">
        <v>3</v>
      </c>
      <c r="D3" s="140">
        <v>4</v>
      </c>
      <c r="E3" s="72">
        <v>5</v>
      </c>
      <c r="F3" s="72">
        <v>6</v>
      </c>
      <c r="G3" s="141">
        <v>7</v>
      </c>
      <c r="H3" s="72">
        <v>8</v>
      </c>
      <c r="I3" s="72">
        <v>9</v>
      </c>
      <c r="J3" s="72">
        <v>10</v>
      </c>
      <c r="K3" s="72">
        <v>11</v>
      </c>
      <c r="L3" s="72">
        <v>12</v>
      </c>
      <c r="M3" s="72">
        <v>13</v>
      </c>
      <c r="N3" s="72">
        <v>14</v>
      </c>
      <c r="O3" s="72">
        <v>15</v>
      </c>
      <c r="P3" s="73">
        <v>16</v>
      </c>
    </row>
    <row r="4" spans="1:16" ht="15.75" thickBot="1" x14ac:dyDescent="0.3">
      <c r="A4" s="251" t="s">
        <v>26</v>
      </c>
      <c r="B4" s="251"/>
      <c r="C4" s="251"/>
      <c r="D4" s="251"/>
      <c r="E4" s="251"/>
      <c r="F4" s="251"/>
      <c r="G4" s="251"/>
      <c r="H4" s="251"/>
      <c r="I4" s="251"/>
      <c r="J4" s="251"/>
      <c r="K4" s="251"/>
      <c r="L4" s="251"/>
      <c r="M4" s="251"/>
      <c r="N4" s="251"/>
      <c r="O4" s="251"/>
      <c r="P4" s="251"/>
    </row>
    <row r="5" spans="1:16" ht="36.75" thickBot="1" x14ac:dyDescent="0.3">
      <c r="A5" s="212" t="s">
        <v>3678</v>
      </c>
      <c r="B5" s="218" t="s">
        <v>3679</v>
      </c>
      <c r="C5" s="218" t="s">
        <v>3680</v>
      </c>
      <c r="D5" s="462" t="s">
        <v>2311</v>
      </c>
      <c r="E5" s="218" t="s">
        <v>3681</v>
      </c>
      <c r="F5" s="218" t="s">
        <v>3682</v>
      </c>
      <c r="G5" s="14" t="s">
        <v>3683</v>
      </c>
      <c r="H5" s="57">
        <f>SUM(H6:H9)</f>
        <v>36</v>
      </c>
      <c r="I5" s="57">
        <f t="shared" ref="I5:N5" si="0">SUM(I6:I9)</f>
        <v>0</v>
      </c>
      <c r="J5" s="57">
        <f t="shared" si="0"/>
        <v>30</v>
      </c>
      <c r="K5" s="57">
        <f t="shared" si="0"/>
        <v>6</v>
      </c>
      <c r="L5" s="57">
        <f t="shared" si="0"/>
        <v>0</v>
      </c>
      <c r="M5" s="57">
        <f t="shared" si="0"/>
        <v>0</v>
      </c>
      <c r="N5" s="57">
        <f t="shared" si="0"/>
        <v>0</v>
      </c>
      <c r="O5" s="374">
        <v>10000</v>
      </c>
      <c r="P5" s="262" t="s">
        <v>3684</v>
      </c>
    </row>
    <row r="6" spans="1:16" ht="15.75" thickBot="1" x14ac:dyDescent="0.3">
      <c r="A6" s="213"/>
      <c r="B6" s="219"/>
      <c r="C6" s="219"/>
      <c r="D6" s="463"/>
      <c r="E6" s="219"/>
      <c r="F6" s="219"/>
      <c r="G6" s="14" t="s">
        <v>3685</v>
      </c>
      <c r="H6" s="57">
        <f>SUM(I6:N6)</f>
        <v>36</v>
      </c>
      <c r="I6" s="57">
        <v>0</v>
      </c>
      <c r="J6" s="57">
        <v>30</v>
      </c>
      <c r="K6" s="57">
        <v>6</v>
      </c>
      <c r="L6" s="57">
        <v>0</v>
      </c>
      <c r="M6" s="57">
        <v>0</v>
      </c>
      <c r="N6" s="57">
        <v>0</v>
      </c>
      <c r="O6" s="375"/>
      <c r="P6" s="263"/>
    </row>
    <row r="7" spans="1:16" ht="36.75" thickBot="1" x14ac:dyDescent="0.3">
      <c r="A7" s="213"/>
      <c r="B7" s="219"/>
      <c r="C7" s="219"/>
      <c r="D7" s="463"/>
      <c r="E7" s="219"/>
      <c r="F7" s="219"/>
      <c r="G7" s="14" t="s">
        <v>3686</v>
      </c>
      <c r="H7" s="57">
        <f>SUM(I7:N7)</f>
        <v>0</v>
      </c>
      <c r="I7" s="57">
        <v>0</v>
      </c>
      <c r="J7" s="57">
        <v>0</v>
      </c>
      <c r="K7" s="57">
        <v>0</v>
      </c>
      <c r="L7" s="57">
        <v>0</v>
      </c>
      <c r="M7" s="57">
        <v>0</v>
      </c>
      <c r="N7" s="57">
        <v>0</v>
      </c>
      <c r="O7" s="375"/>
      <c r="P7" s="263"/>
    </row>
    <row r="8" spans="1:16" ht="15.75" thickBot="1" x14ac:dyDescent="0.3">
      <c r="A8" s="213"/>
      <c r="B8" s="219"/>
      <c r="C8" s="219"/>
      <c r="D8" s="463"/>
      <c r="E8" s="219"/>
      <c r="F8" s="219"/>
      <c r="G8" s="14" t="s">
        <v>3687</v>
      </c>
      <c r="H8" s="57">
        <f>SUM(I8:N8)</f>
        <v>0</v>
      </c>
      <c r="I8" s="57">
        <v>0</v>
      </c>
      <c r="J8" s="57">
        <v>0</v>
      </c>
      <c r="K8" s="57">
        <v>0</v>
      </c>
      <c r="L8" s="57">
        <v>0</v>
      </c>
      <c r="M8" s="57">
        <v>0</v>
      </c>
      <c r="N8" s="57">
        <v>0</v>
      </c>
      <c r="O8" s="375"/>
      <c r="P8" s="263"/>
    </row>
    <row r="9" spans="1:16" ht="24.75" thickBot="1" x14ac:dyDescent="0.3">
      <c r="A9" s="214"/>
      <c r="B9" s="220"/>
      <c r="C9" s="220"/>
      <c r="D9" s="464"/>
      <c r="E9" s="220"/>
      <c r="F9" s="220"/>
      <c r="G9" s="14" t="s">
        <v>3688</v>
      </c>
      <c r="H9" s="57">
        <f>SUM(I9:N9)</f>
        <v>0</v>
      </c>
      <c r="I9" s="57">
        <v>0</v>
      </c>
      <c r="J9" s="57">
        <v>0</v>
      </c>
      <c r="K9" s="57">
        <v>0</v>
      </c>
      <c r="L9" s="57">
        <v>0</v>
      </c>
      <c r="M9" s="57">
        <v>0</v>
      </c>
      <c r="N9" s="57">
        <v>0</v>
      </c>
      <c r="O9" s="376"/>
      <c r="P9" s="264"/>
    </row>
    <row r="10" spans="1:16" ht="36.75" thickBot="1" x14ac:dyDescent="0.3">
      <c r="A10" s="212" t="s">
        <v>3689</v>
      </c>
      <c r="B10" s="218" t="s">
        <v>3679</v>
      </c>
      <c r="C10" s="218" t="s">
        <v>3680</v>
      </c>
      <c r="D10" s="462" t="s">
        <v>4209</v>
      </c>
      <c r="E10" s="218" t="s">
        <v>3690</v>
      </c>
      <c r="F10" s="218" t="s">
        <v>3691</v>
      </c>
      <c r="G10" s="14" t="s">
        <v>3683</v>
      </c>
      <c r="H10" s="57">
        <f>SUM(H11:H14)</f>
        <v>218.70000000000002</v>
      </c>
      <c r="I10" s="57">
        <f t="shared" ref="I10:N10" si="1">SUM(I11:I14)</f>
        <v>0</v>
      </c>
      <c r="J10" s="57">
        <f t="shared" si="1"/>
        <v>0</v>
      </c>
      <c r="K10" s="57">
        <f t="shared" si="1"/>
        <v>0</v>
      </c>
      <c r="L10" s="57">
        <f t="shared" si="1"/>
        <v>218.70000000000002</v>
      </c>
      <c r="M10" s="57">
        <f t="shared" si="1"/>
        <v>0</v>
      </c>
      <c r="N10" s="57">
        <f t="shared" si="1"/>
        <v>0</v>
      </c>
      <c r="O10" s="374">
        <v>50000</v>
      </c>
      <c r="P10" s="262" t="s">
        <v>3692</v>
      </c>
    </row>
    <row r="11" spans="1:16" ht="15.75" thickBot="1" x14ac:dyDescent="0.3">
      <c r="A11" s="213"/>
      <c r="B11" s="219"/>
      <c r="C11" s="219"/>
      <c r="D11" s="463"/>
      <c r="E11" s="219"/>
      <c r="F11" s="219"/>
      <c r="G11" s="14" t="s">
        <v>3685</v>
      </c>
      <c r="H11" s="57">
        <f>SUM(I11:N11)</f>
        <v>146.80000000000001</v>
      </c>
      <c r="I11" s="57">
        <v>0</v>
      </c>
      <c r="J11" s="57">
        <v>0</v>
      </c>
      <c r="K11" s="57">
        <v>0</v>
      </c>
      <c r="L11" s="57">
        <v>146.80000000000001</v>
      </c>
      <c r="M11" s="57">
        <v>0</v>
      </c>
      <c r="N11" s="57">
        <v>0</v>
      </c>
      <c r="O11" s="375"/>
      <c r="P11" s="263"/>
    </row>
    <row r="12" spans="1:16" ht="36.75" thickBot="1" x14ac:dyDescent="0.3">
      <c r="A12" s="213"/>
      <c r="B12" s="219"/>
      <c r="C12" s="219"/>
      <c r="D12" s="463"/>
      <c r="E12" s="219"/>
      <c r="F12" s="219"/>
      <c r="G12" s="14" t="s">
        <v>3686</v>
      </c>
      <c r="H12" s="57">
        <f>SUM(I12:N12)</f>
        <v>57.5</v>
      </c>
      <c r="I12" s="57">
        <v>0</v>
      </c>
      <c r="J12" s="57">
        <v>0</v>
      </c>
      <c r="K12" s="57">
        <v>0</v>
      </c>
      <c r="L12" s="57">
        <v>57.5</v>
      </c>
      <c r="M12" s="57">
        <v>0</v>
      </c>
      <c r="N12" s="57">
        <v>0</v>
      </c>
      <c r="O12" s="375"/>
      <c r="P12" s="263"/>
    </row>
    <row r="13" spans="1:16" ht="15.75" thickBot="1" x14ac:dyDescent="0.3">
      <c r="A13" s="213"/>
      <c r="B13" s="219"/>
      <c r="C13" s="219"/>
      <c r="D13" s="463"/>
      <c r="E13" s="219"/>
      <c r="F13" s="219"/>
      <c r="G13" s="14" t="s">
        <v>3687</v>
      </c>
      <c r="H13" s="57">
        <f>SUM(I13:N13)</f>
        <v>14.4</v>
      </c>
      <c r="I13" s="57">
        <v>0</v>
      </c>
      <c r="J13" s="57">
        <v>0</v>
      </c>
      <c r="K13" s="57">
        <v>0</v>
      </c>
      <c r="L13" s="57">
        <v>14.4</v>
      </c>
      <c r="M13" s="57">
        <v>0</v>
      </c>
      <c r="N13" s="57">
        <v>0</v>
      </c>
      <c r="O13" s="375"/>
      <c r="P13" s="263"/>
    </row>
    <row r="14" spans="1:16" ht="24.75" thickBot="1" x14ac:dyDescent="0.3">
      <c r="A14" s="214"/>
      <c r="B14" s="220"/>
      <c r="C14" s="220"/>
      <c r="D14" s="464"/>
      <c r="E14" s="220"/>
      <c r="F14" s="220"/>
      <c r="G14" s="14" t="s">
        <v>3688</v>
      </c>
      <c r="H14" s="57">
        <f>SUM(I14:N14)</f>
        <v>0</v>
      </c>
      <c r="I14" s="57">
        <v>0</v>
      </c>
      <c r="J14" s="57">
        <v>0</v>
      </c>
      <c r="K14" s="57">
        <v>0</v>
      </c>
      <c r="L14" s="57">
        <v>0</v>
      </c>
      <c r="M14" s="57">
        <v>0</v>
      </c>
      <c r="N14" s="57">
        <v>0</v>
      </c>
      <c r="O14" s="376"/>
      <c r="P14" s="264"/>
    </row>
    <row r="15" spans="1:16" ht="36.75" thickBot="1" x14ac:dyDescent="0.3">
      <c r="A15" s="212" t="s">
        <v>3693</v>
      </c>
      <c r="B15" s="218" t="s">
        <v>4210</v>
      </c>
      <c r="C15" s="218" t="s">
        <v>3680</v>
      </c>
      <c r="D15" s="462" t="s">
        <v>4211</v>
      </c>
      <c r="E15" s="218" t="s">
        <v>3681</v>
      </c>
      <c r="F15" s="218" t="s">
        <v>3682</v>
      </c>
      <c r="G15" s="14" t="s">
        <v>3683</v>
      </c>
      <c r="H15" s="26">
        <f>SUM(H16:H19)</f>
        <v>4000</v>
      </c>
      <c r="I15" s="26">
        <f t="shared" ref="I15:N15" si="2">SUM(I16:I19)</f>
        <v>0</v>
      </c>
      <c r="J15" s="26">
        <f t="shared" si="2"/>
        <v>0</v>
      </c>
      <c r="K15" s="26">
        <f t="shared" si="2"/>
        <v>1000</v>
      </c>
      <c r="L15" s="26">
        <f t="shared" si="2"/>
        <v>1000</v>
      </c>
      <c r="M15" s="26">
        <f t="shared" si="2"/>
        <v>1000</v>
      </c>
      <c r="N15" s="26">
        <f t="shared" si="2"/>
        <v>1000</v>
      </c>
      <c r="O15" s="374">
        <v>200000</v>
      </c>
      <c r="P15" s="262" t="s">
        <v>3694</v>
      </c>
    </row>
    <row r="16" spans="1:16" ht="15.75" thickBot="1" x14ac:dyDescent="0.3">
      <c r="A16" s="213"/>
      <c r="B16" s="219"/>
      <c r="C16" s="219"/>
      <c r="D16" s="463"/>
      <c r="E16" s="219"/>
      <c r="F16" s="219"/>
      <c r="G16" s="14" t="s">
        <v>3685</v>
      </c>
      <c r="H16" s="26">
        <f>SUM(I16:N16)</f>
        <v>0</v>
      </c>
      <c r="I16" s="26">
        <v>0</v>
      </c>
      <c r="J16" s="26">
        <v>0</v>
      </c>
      <c r="K16" s="26">
        <v>0</v>
      </c>
      <c r="L16" s="26">
        <v>0</v>
      </c>
      <c r="M16" s="26">
        <v>0</v>
      </c>
      <c r="N16" s="26">
        <v>0</v>
      </c>
      <c r="O16" s="375"/>
      <c r="P16" s="263"/>
    </row>
    <row r="17" spans="1:16" ht="36.75" thickBot="1" x14ac:dyDescent="0.3">
      <c r="A17" s="213"/>
      <c r="B17" s="219"/>
      <c r="C17" s="219"/>
      <c r="D17" s="463"/>
      <c r="E17" s="219"/>
      <c r="F17" s="219"/>
      <c r="G17" s="14" t="s">
        <v>3686</v>
      </c>
      <c r="H17" s="26">
        <f>SUM(I17:N17)</f>
        <v>3200</v>
      </c>
      <c r="I17" s="26">
        <v>0</v>
      </c>
      <c r="J17" s="26">
        <v>0</v>
      </c>
      <c r="K17" s="26">
        <v>800</v>
      </c>
      <c r="L17" s="26">
        <v>800</v>
      </c>
      <c r="M17" s="26">
        <v>800</v>
      </c>
      <c r="N17" s="26">
        <v>800</v>
      </c>
      <c r="O17" s="375"/>
      <c r="P17" s="263"/>
    </row>
    <row r="18" spans="1:16" ht="15.75" thickBot="1" x14ac:dyDescent="0.3">
      <c r="A18" s="213"/>
      <c r="B18" s="219"/>
      <c r="C18" s="219"/>
      <c r="D18" s="463"/>
      <c r="E18" s="219"/>
      <c r="F18" s="219"/>
      <c r="G18" s="14" t="s">
        <v>3687</v>
      </c>
      <c r="H18" s="26">
        <f>SUM(I18:N18)</f>
        <v>800</v>
      </c>
      <c r="I18" s="26">
        <v>0</v>
      </c>
      <c r="J18" s="26">
        <v>0</v>
      </c>
      <c r="K18" s="26">
        <v>200</v>
      </c>
      <c r="L18" s="26">
        <v>200</v>
      </c>
      <c r="M18" s="26">
        <v>200</v>
      </c>
      <c r="N18" s="26">
        <v>200</v>
      </c>
      <c r="O18" s="375"/>
      <c r="P18" s="263"/>
    </row>
    <row r="19" spans="1:16" ht="24.75" thickBot="1" x14ac:dyDescent="0.3">
      <c r="A19" s="214"/>
      <c r="B19" s="220"/>
      <c r="C19" s="220"/>
      <c r="D19" s="464"/>
      <c r="E19" s="220"/>
      <c r="F19" s="220"/>
      <c r="G19" s="14" t="s">
        <v>3688</v>
      </c>
      <c r="H19" s="26">
        <f>SUM(I19:N19)</f>
        <v>0</v>
      </c>
      <c r="I19" s="26">
        <v>0</v>
      </c>
      <c r="J19" s="26">
        <v>0</v>
      </c>
      <c r="K19" s="26">
        <v>0</v>
      </c>
      <c r="L19" s="26">
        <v>0</v>
      </c>
      <c r="M19" s="26">
        <v>0</v>
      </c>
      <c r="N19" s="26">
        <v>0</v>
      </c>
      <c r="O19" s="376"/>
      <c r="P19" s="264"/>
    </row>
    <row r="20" spans="1:16" ht="36.75" thickBot="1" x14ac:dyDescent="0.3">
      <c r="A20" s="245" t="s">
        <v>3695</v>
      </c>
      <c r="B20" s="245"/>
      <c r="C20" s="245"/>
      <c r="D20" s="245"/>
      <c r="E20" s="245"/>
      <c r="F20" s="246"/>
      <c r="G20" s="142" t="s">
        <v>3696</v>
      </c>
      <c r="H20" s="56">
        <f>SUM(H21:H24)</f>
        <v>4254.7</v>
      </c>
      <c r="I20" s="56">
        <f t="shared" ref="I20:N20" si="3">SUM(I21:I24)</f>
        <v>0</v>
      </c>
      <c r="J20" s="56">
        <f t="shared" si="3"/>
        <v>30</v>
      </c>
      <c r="K20" s="56">
        <f t="shared" si="3"/>
        <v>1006</v>
      </c>
      <c r="L20" s="56">
        <f t="shared" si="3"/>
        <v>1218.7</v>
      </c>
      <c r="M20" s="56">
        <f t="shared" si="3"/>
        <v>1000</v>
      </c>
      <c r="N20" s="56">
        <f t="shared" si="3"/>
        <v>1000</v>
      </c>
      <c r="O20" s="221"/>
      <c r="P20" s="477" t="s">
        <v>1143</v>
      </c>
    </row>
    <row r="21" spans="1:16" ht="24.75" thickBot="1" x14ac:dyDescent="0.3">
      <c r="A21" s="461"/>
      <c r="B21" s="461"/>
      <c r="C21" s="461"/>
      <c r="D21" s="461"/>
      <c r="E21" s="461"/>
      <c r="F21" s="248"/>
      <c r="G21" s="142" t="s">
        <v>3685</v>
      </c>
      <c r="H21" s="56">
        <f>SUM(I21:N21)</f>
        <v>182.8</v>
      </c>
      <c r="I21" s="56">
        <f t="shared" ref="I21:N21" si="4">SUM(I16+I11+I6)</f>
        <v>0</v>
      </c>
      <c r="J21" s="56">
        <f t="shared" si="4"/>
        <v>30</v>
      </c>
      <c r="K21" s="56">
        <f t="shared" si="4"/>
        <v>6</v>
      </c>
      <c r="L21" s="56">
        <f t="shared" si="4"/>
        <v>146.80000000000001</v>
      </c>
      <c r="M21" s="56">
        <f t="shared" si="4"/>
        <v>0</v>
      </c>
      <c r="N21" s="56">
        <f t="shared" si="4"/>
        <v>0</v>
      </c>
      <c r="O21" s="222"/>
      <c r="P21" s="478"/>
    </row>
    <row r="22" spans="1:16" ht="36.75" thickBot="1" x14ac:dyDescent="0.3">
      <c r="A22" s="461"/>
      <c r="B22" s="461"/>
      <c r="C22" s="461"/>
      <c r="D22" s="461"/>
      <c r="E22" s="461"/>
      <c r="F22" s="248"/>
      <c r="G22" s="142" t="s">
        <v>3686</v>
      </c>
      <c r="H22" s="56">
        <f>SUM(I22:N22)</f>
        <v>3257.5</v>
      </c>
      <c r="I22" s="56">
        <f t="shared" ref="I22:N24" si="5">SUM(I17+I12+I7)</f>
        <v>0</v>
      </c>
      <c r="J22" s="56">
        <f t="shared" si="5"/>
        <v>0</v>
      </c>
      <c r="K22" s="56">
        <f t="shared" si="5"/>
        <v>800</v>
      </c>
      <c r="L22" s="56">
        <f t="shared" si="5"/>
        <v>857.5</v>
      </c>
      <c r="M22" s="56">
        <f t="shared" si="5"/>
        <v>800</v>
      </c>
      <c r="N22" s="56">
        <f t="shared" si="5"/>
        <v>800</v>
      </c>
      <c r="O22" s="222"/>
      <c r="P22" s="478"/>
    </row>
    <row r="23" spans="1:16" ht="15.75" thickBot="1" x14ac:dyDescent="0.3">
      <c r="A23" s="461"/>
      <c r="B23" s="461"/>
      <c r="C23" s="461"/>
      <c r="D23" s="461"/>
      <c r="E23" s="461"/>
      <c r="F23" s="248"/>
      <c r="G23" s="142" t="s">
        <v>3687</v>
      </c>
      <c r="H23" s="56">
        <f>SUM(I23:N23)</f>
        <v>814.4</v>
      </c>
      <c r="I23" s="56">
        <f t="shared" si="5"/>
        <v>0</v>
      </c>
      <c r="J23" s="56">
        <f t="shared" si="5"/>
        <v>0</v>
      </c>
      <c r="K23" s="56">
        <f t="shared" si="5"/>
        <v>200</v>
      </c>
      <c r="L23" s="56">
        <f t="shared" si="5"/>
        <v>214.4</v>
      </c>
      <c r="M23" s="56">
        <f t="shared" si="5"/>
        <v>200</v>
      </c>
      <c r="N23" s="56">
        <f t="shared" si="5"/>
        <v>200</v>
      </c>
      <c r="O23" s="222"/>
      <c r="P23" s="478"/>
    </row>
    <row r="24" spans="1:16" ht="24.75" thickBot="1" x14ac:dyDescent="0.3">
      <c r="A24" s="249"/>
      <c r="B24" s="249"/>
      <c r="C24" s="249"/>
      <c r="D24" s="249"/>
      <c r="E24" s="249"/>
      <c r="F24" s="250"/>
      <c r="G24" s="142" t="s">
        <v>3688</v>
      </c>
      <c r="H24" s="56">
        <f>SUM(I24:N24)</f>
        <v>0</v>
      </c>
      <c r="I24" s="56">
        <f t="shared" si="5"/>
        <v>0</v>
      </c>
      <c r="J24" s="56">
        <f t="shared" si="5"/>
        <v>0</v>
      </c>
      <c r="K24" s="56">
        <f t="shared" si="5"/>
        <v>0</v>
      </c>
      <c r="L24" s="56">
        <f t="shared" si="5"/>
        <v>0</v>
      </c>
      <c r="M24" s="56">
        <f t="shared" si="5"/>
        <v>0</v>
      </c>
      <c r="N24" s="56">
        <f t="shared" si="5"/>
        <v>0</v>
      </c>
      <c r="O24" s="223"/>
      <c r="P24" s="479"/>
    </row>
    <row r="25" spans="1:16" ht="15.75" thickBot="1" x14ac:dyDescent="0.3">
      <c r="A25" s="211" t="s">
        <v>108</v>
      </c>
      <c r="B25" s="211"/>
      <c r="C25" s="211"/>
      <c r="D25" s="211"/>
      <c r="E25" s="211"/>
      <c r="F25" s="211"/>
      <c r="G25" s="211"/>
      <c r="H25" s="211"/>
      <c r="I25" s="211"/>
      <c r="J25" s="211"/>
      <c r="K25" s="211"/>
      <c r="L25" s="211"/>
      <c r="M25" s="211"/>
      <c r="N25" s="211"/>
      <c r="O25" s="211"/>
      <c r="P25" s="279"/>
    </row>
    <row r="26" spans="1:16" ht="36.75" thickBot="1" x14ac:dyDescent="0.3">
      <c r="A26" s="212" t="s">
        <v>3697</v>
      </c>
      <c r="B26" s="218" t="s">
        <v>1143</v>
      </c>
      <c r="C26" s="218" t="s">
        <v>3698</v>
      </c>
      <c r="D26" s="462" t="s">
        <v>4212</v>
      </c>
      <c r="E26" s="218" t="s">
        <v>1143</v>
      </c>
      <c r="F26" s="218" t="s">
        <v>3699</v>
      </c>
      <c r="G26" s="14" t="s">
        <v>3683</v>
      </c>
      <c r="H26" s="26">
        <f>SUM(H27:H30)</f>
        <v>48.000000000000007</v>
      </c>
      <c r="I26" s="26">
        <f t="shared" ref="I26:N26" si="6">SUM(I27:I30)</f>
        <v>0</v>
      </c>
      <c r="J26" s="26">
        <f t="shared" si="6"/>
        <v>0</v>
      </c>
      <c r="K26" s="26">
        <f t="shared" si="6"/>
        <v>0</v>
      </c>
      <c r="L26" s="26">
        <f t="shared" si="6"/>
        <v>24.000000000000004</v>
      </c>
      <c r="M26" s="26">
        <f t="shared" si="6"/>
        <v>24.000000000000004</v>
      </c>
      <c r="N26" s="26">
        <f t="shared" si="6"/>
        <v>0</v>
      </c>
      <c r="O26" s="374">
        <v>1500</v>
      </c>
      <c r="P26" s="262" t="s">
        <v>1143</v>
      </c>
    </row>
    <row r="27" spans="1:16" ht="15.75" thickBot="1" x14ac:dyDescent="0.3">
      <c r="A27" s="213"/>
      <c r="B27" s="219"/>
      <c r="C27" s="219"/>
      <c r="D27" s="463"/>
      <c r="E27" s="219"/>
      <c r="F27" s="219"/>
      <c r="G27" s="14" t="s">
        <v>3685</v>
      </c>
      <c r="H27" s="26">
        <f>SUM(I27:N27)</f>
        <v>44.6</v>
      </c>
      <c r="I27" s="26">
        <v>0</v>
      </c>
      <c r="J27" s="26">
        <v>0</v>
      </c>
      <c r="K27" s="26">
        <v>0</v>
      </c>
      <c r="L27" s="26">
        <v>22.3</v>
      </c>
      <c r="M27" s="26">
        <v>22.3</v>
      </c>
      <c r="N27" s="26">
        <v>0</v>
      </c>
      <c r="O27" s="375"/>
      <c r="P27" s="263"/>
    </row>
    <row r="28" spans="1:16" ht="36.75" thickBot="1" x14ac:dyDescent="0.3">
      <c r="A28" s="213"/>
      <c r="B28" s="219"/>
      <c r="C28" s="219"/>
      <c r="D28" s="463"/>
      <c r="E28" s="219"/>
      <c r="F28" s="219"/>
      <c r="G28" s="14" t="s">
        <v>3686</v>
      </c>
      <c r="H28" s="26">
        <f>SUM(I28:N28)</f>
        <v>3.2</v>
      </c>
      <c r="I28" s="26">
        <v>0</v>
      </c>
      <c r="J28" s="26">
        <v>0</v>
      </c>
      <c r="K28" s="26">
        <v>0</v>
      </c>
      <c r="L28" s="26">
        <v>1.6</v>
      </c>
      <c r="M28" s="26">
        <v>1.6</v>
      </c>
      <c r="N28" s="26">
        <v>0</v>
      </c>
      <c r="O28" s="375"/>
      <c r="P28" s="263"/>
    </row>
    <row r="29" spans="1:16" ht="15.75" thickBot="1" x14ac:dyDescent="0.3">
      <c r="A29" s="213"/>
      <c r="B29" s="219"/>
      <c r="C29" s="219"/>
      <c r="D29" s="463"/>
      <c r="E29" s="219"/>
      <c r="F29" s="219"/>
      <c r="G29" s="14" t="s">
        <v>3687</v>
      </c>
      <c r="H29" s="26">
        <f>SUM(I29:N29)</f>
        <v>0.2</v>
      </c>
      <c r="I29" s="26">
        <v>0</v>
      </c>
      <c r="J29" s="26">
        <v>0</v>
      </c>
      <c r="K29" s="26">
        <v>0</v>
      </c>
      <c r="L29" s="26">
        <v>0.1</v>
      </c>
      <c r="M29" s="26">
        <v>0.1</v>
      </c>
      <c r="N29" s="26">
        <v>0</v>
      </c>
      <c r="O29" s="375"/>
      <c r="P29" s="263"/>
    </row>
    <row r="30" spans="1:16" ht="24.75" thickBot="1" x14ac:dyDescent="0.3">
      <c r="A30" s="214"/>
      <c r="B30" s="220"/>
      <c r="C30" s="220"/>
      <c r="D30" s="464"/>
      <c r="E30" s="220"/>
      <c r="F30" s="220"/>
      <c r="G30" s="14" t="s">
        <v>3688</v>
      </c>
      <c r="H30" s="26">
        <f>SUM(I30:N30)</f>
        <v>0</v>
      </c>
      <c r="I30" s="26">
        <v>0</v>
      </c>
      <c r="J30" s="26">
        <v>0</v>
      </c>
      <c r="K30" s="26">
        <v>0</v>
      </c>
      <c r="L30" s="26">
        <v>0</v>
      </c>
      <c r="M30" s="26">
        <v>0</v>
      </c>
      <c r="N30" s="26">
        <v>0</v>
      </c>
      <c r="O30" s="376"/>
      <c r="P30" s="264"/>
    </row>
    <row r="31" spans="1:16" ht="36.75" thickBot="1" x14ac:dyDescent="0.3">
      <c r="A31" s="212" t="s">
        <v>3700</v>
      </c>
      <c r="B31" s="218" t="s">
        <v>3701</v>
      </c>
      <c r="C31" s="218" t="s">
        <v>3698</v>
      </c>
      <c r="D31" s="462" t="s">
        <v>2312</v>
      </c>
      <c r="E31" s="218" t="s">
        <v>1143</v>
      </c>
      <c r="F31" s="218" t="s">
        <v>4213</v>
      </c>
      <c r="G31" s="14" t="s">
        <v>3683</v>
      </c>
      <c r="H31" s="26">
        <f>SUM(H32:H35)</f>
        <v>30.9</v>
      </c>
      <c r="I31" s="26">
        <f t="shared" ref="I31:N31" si="7">SUM(I32:I35)</f>
        <v>0.9</v>
      </c>
      <c r="J31" s="26">
        <f t="shared" si="7"/>
        <v>0</v>
      </c>
      <c r="K31" s="26">
        <f t="shared" si="7"/>
        <v>0</v>
      </c>
      <c r="L31" s="26">
        <f t="shared" si="7"/>
        <v>30</v>
      </c>
      <c r="M31" s="26">
        <f t="shared" si="7"/>
        <v>0</v>
      </c>
      <c r="N31" s="26">
        <f t="shared" si="7"/>
        <v>0</v>
      </c>
      <c r="O31" s="374">
        <v>1200</v>
      </c>
      <c r="P31" s="262" t="s">
        <v>1143</v>
      </c>
    </row>
    <row r="32" spans="1:16" ht="15.75" thickBot="1" x14ac:dyDescent="0.3">
      <c r="A32" s="213"/>
      <c r="B32" s="219"/>
      <c r="C32" s="219"/>
      <c r="D32" s="463"/>
      <c r="E32" s="219"/>
      <c r="F32" s="219"/>
      <c r="G32" s="14" t="s">
        <v>3685</v>
      </c>
      <c r="H32" s="26">
        <f>SUM(I32:N32)</f>
        <v>27.9</v>
      </c>
      <c r="I32" s="26">
        <v>0</v>
      </c>
      <c r="J32" s="26">
        <v>0</v>
      </c>
      <c r="K32" s="26">
        <v>0</v>
      </c>
      <c r="L32" s="26">
        <v>27.9</v>
      </c>
      <c r="M32" s="26">
        <v>0</v>
      </c>
      <c r="N32" s="26">
        <v>0</v>
      </c>
      <c r="O32" s="375"/>
      <c r="P32" s="263"/>
    </row>
    <row r="33" spans="1:16" ht="36.75" thickBot="1" x14ac:dyDescent="0.3">
      <c r="A33" s="213"/>
      <c r="B33" s="219"/>
      <c r="C33" s="219"/>
      <c r="D33" s="463"/>
      <c r="E33" s="219"/>
      <c r="F33" s="219"/>
      <c r="G33" s="14" t="s">
        <v>3686</v>
      </c>
      <c r="H33" s="26">
        <f>SUM(I33:N33)</f>
        <v>2</v>
      </c>
      <c r="I33" s="26">
        <v>0</v>
      </c>
      <c r="J33" s="26">
        <v>0</v>
      </c>
      <c r="K33" s="26">
        <v>0</v>
      </c>
      <c r="L33" s="26">
        <v>2</v>
      </c>
      <c r="M33" s="26">
        <v>0</v>
      </c>
      <c r="N33" s="26">
        <v>0</v>
      </c>
      <c r="O33" s="375"/>
      <c r="P33" s="263"/>
    </row>
    <row r="34" spans="1:16" ht="15.75" thickBot="1" x14ac:dyDescent="0.3">
      <c r="A34" s="213"/>
      <c r="B34" s="219"/>
      <c r="C34" s="219"/>
      <c r="D34" s="463"/>
      <c r="E34" s="219"/>
      <c r="F34" s="219"/>
      <c r="G34" s="14" t="s">
        <v>3687</v>
      </c>
      <c r="H34" s="26">
        <f>SUM(I34:N34)</f>
        <v>1</v>
      </c>
      <c r="I34" s="26">
        <v>0.9</v>
      </c>
      <c r="J34" s="26">
        <v>0</v>
      </c>
      <c r="K34" s="26">
        <v>0</v>
      </c>
      <c r="L34" s="26">
        <v>0.1</v>
      </c>
      <c r="M34" s="26">
        <v>0</v>
      </c>
      <c r="N34" s="26">
        <v>0</v>
      </c>
      <c r="O34" s="375"/>
      <c r="P34" s="263"/>
    </row>
    <row r="35" spans="1:16" ht="24.75" thickBot="1" x14ac:dyDescent="0.3">
      <c r="A35" s="214"/>
      <c r="B35" s="220"/>
      <c r="C35" s="220"/>
      <c r="D35" s="464"/>
      <c r="E35" s="220"/>
      <c r="F35" s="220"/>
      <c r="G35" s="14" t="s">
        <v>3688</v>
      </c>
      <c r="H35" s="26">
        <f>SUM(I35:N35)</f>
        <v>0</v>
      </c>
      <c r="I35" s="26">
        <v>0</v>
      </c>
      <c r="J35" s="26">
        <v>0</v>
      </c>
      <c r="K35" s="26">
        <v>0</v>
      </c>
      <c r="L35" s="26">
        <v>0</v>
      </c>
      <c r="M35" s="26">
        <v>0</v>
      </c>
      <c r="N35" s="26">
        <v>0</v>
      </c>
      <c r="O35" s="376"/>
      <c r="P35" s="264"/>
    </row>
    <row r="36" spans="1:16" ht="36.75" thickBot="1" x14ac:dyDescent="0.3">
      <c r="A36" s="245" t="s">
        <v>3702</v>
      </c>
      <c r="B36" s="245"/>
      <c r="C36" s="245"/>
      <c r="D36" s="245"/>
      <c r="E36" s="245"/>
      <c r="F36" s="246"/>
      <c r="G36" s="142" t="s">
        <v>3683</v>
      </c>
      <c r="H36" s="56">
        <f>SUM(H37:H40)</f>
        <v>78.900000000000006</v>
      </c>
      <c r="I36" s="56">
        <f t="shared" ref="I36:N36" si="8">SUM(I37:I40)</f>
        <v>0.9</v>
      </c>
      <c r="J36" s="56">
        <f t="shared" si="8"/>
        <v>0</v>
      </c>
      <c r="K36" s="56">
        <f t="shared" si="8"/>
        <v>0</v>
      </c>
      <c r="L36" s="56">
        <f t="shared" si="8"/>
        <v>54.000000000000007</v>
      </c>
      <c r="M36" s="56">
        <f t="shared" si="8"/>
        <v>24.000000000000004</v>
      </c>
      <c r="N36" s="56">
        <f t="shared" si="8"/>
        <v>0</v>
      </c>
      <c r="O36" s="404">
        <v>2700</v>
      </c>
      <c r="P36" s="371" t="s">
        <v>1143</v>
      </c>
    </row>
    <row r="37" spans="1:16" ht="24.75" thickBot="1" x14ac:dyDescent="0.3">
      <c r="A37" s="461"/>
      <c r="B37" s="461"/>
      <c r="C37" s="461"/>
      <c r="D37" s="461"/>
      <c r="E37" s="461"/>
      <c r="F37" s="248"/>
      <c r="G37" s="142" t="s">
        <v>3685</v>
      </c>
      <c r="H37" s="56">
        <f>SUM(I37:N37)</f>
        <v>72.5</v>
      </c>
      <c r="I37" s="56">
        <f t="shared" ref="I37:N37" si="9">I32+I27</f>
        <v>0</v>
      </c>
      <c r="J37" s="56">
        <f t="shared" si="9"/>
        <v>0</v>
      </c>
      <c r="K37" s="56">
        <f t="shared" si="9"/>
        <v>0</v>
      </c>
      <c r="L37" s="56">
        <f t="shared" si="9"/>
        <v>50.2</v>
      </c>
      <c r="M37" s="56">
        <f t="shared" si="9"/>
        <v>22.3</v>
      </c>
      <c r="N37" s="56">
        <f t="shared" si="9"/>
        <v>0</v>
      </c>
      <c r="O37" s="405"/>
      <c r="P37" s="372"/>
    </row>
    <row r="38" spans="1:16" ht="36.75" thickBot="1" x14ac:dyDescent="0.3">
      <c r="A38" s="461"/>
      <c r="B38" s="461"/>
      <c r="C38" s="461"/>
      <c r="D38" s="461"/>
      <c r="E38" s="461"/>
      <c r="F38" s="248"/>
      <c r="G38" s="142" t="s">
        <v>3686</v>
      </c>
      <c r="H38" s="56">
        <f>SUM(I38:N38)</f>
        <v>5.2</v>
      </c>
      <c r="I38" s="56">
        <f t="shared" ref="I38:N40" si="10">I33+I28</f>
        <v>0</v>
      </c>
      <c r="J38" s="56">
        <f t="shared" si="10"/>
        <v>0</v>
      </c>
      <c r="K38" s="56">
        <f t="shared" si="10"/>
        <v>0</v>
      </c>
      <c r="L38" s="56">
        <f t="shared" si="10"/>
        <v>3.6</v>
      </c>
      <c r="M38" s="56">
        <f t="shared" si="10"/>
        <v>1.6</v>
      </c>
      <c r="N38" s="56">
        <f t="shared" si="10"/>
        <v>0</v>
      </c>
      <c r="O38" s="405"/>
      <c r="P38" s="372"/>
    </row>
    <row r="39" spans="1:16" ht="15.75" thickBot="1" x14ac:dyDescent="0.3">
      <c r="A39" s="461"/>
      <c r="B39" s="461"/>
      <c r="C39" s="461"/>
      <c r="D39" s="461"/>
      <c r="E39" s="461"/>
      <c r="F39" s="248"/>
      <c r="G39" s="142" t="s">
        <v>3687</v>
      </c>
      <c r="H39" s="56">
        <f>SUM(I39:N39)</f>
        <v>1.2000000000000002</v>
      </c>
      <c r="I39" s="56">
        <f t="shared" si="10"/>
        <v>0.9</v>
      </c>
      <c r="J39" s="56">
        <f t="shared" si="10"/>
        <v>0</v>
      </c>
      <c r="K39" s="56">
        <f t="shared" si="10"/>
        <v>0</v>
      </c>
      <c r="L39" s="56">
        <f t="shared" si="10"/>
        <v>0.2</v>
      </c>
      <c r="M39" s="56">
        <f t="shared" si="10"/>
        <v>0.1</v>
      </c>
      <c r="N39" s="56">
        <f t="shared" si="10"/>
        <v>0</v>
      </c>
      <c r="O39" s="405"/>
      <c r="P39" s="372"/>
    </row>
    <row r="40" spans="1:16" ht="24.75" thickBot="1" x14ac:dyDescent="0.3">
      <c r="A40" s="249"/>
      <c r="B40" s="249"/>
      <c r="C40" s="249"/>
      <c r="D40" s="249"/>
      <c r="E40" s="249"/>
      <c r="F40" s="250"/>
      <c r="G40" s="142" t="s">
        <v>3688</v>
      </c>
      <c r="H40" s="56">
        <f>SUM(I40:N40)</f>
        <v>0</v>
      </c>
      <c r="I40" s="56">
        <f t="shared" si="10"/>
        <v>0</v>
      </c>
      <c r="J40" s="56">
        <f t="shared" si="10"/>
        <v>0</v>
      </c>
      <c r="K40" s="56">
        <f t="shared" si="10"/>
        <v>0</v>
      </c>
      <c r="L40" s="56">
        <f t="shared" si="10"/>
        <v>0</v>
      </c>
      <c r="M40" s="56">
        <f t="shared" si="10"/>
        <v>0</v>
      </c>
      <c r="N40" s="56">
        <f t="shared" si="10"/>
        <v>0</v>
      </c>
      <c r="O40" s="406"/>
      <c r="P40" s="373"/>
    </row>
    <row r="41" spans="1:16" ht="15.75" thickBot="1" x14ac:dyDescent="0.3">
      <c r="A41" s="211" t="s">
        <v>294</v>
      </c>
      <c r="B41" s="211"/>
      <c r="C41" s="211"/>
      <c r="D41" s="211"/>
      <c r="E41" s="211"/>
      <c r="F41" s="211"/>
      <c r="G41" s="211"/>
      <c r="H41" s="211"/>
      <c r="I41" s="211"/>
      <c r="J41" s="211"/>
      <c r="K41" s="211"/>
      <c r="L41" s="211"/>
      <c r="M41" s="211"/>
      <c r="N41" s="211"/>
      <c r="O41" s="211"/>
      <c r="P41" s="211"/>
    </row>
    <row r="42" spans="1:16" ht="36.75" thickBot="1" x14ac:dyDescent="0.3">
      <c r="A42" s="212" t="s">
        <v>4214</v>
      </c>
      <c r="B42" s="218"/>
      <c r="C42" s="218" t="s">
        <v>3703</v>
      </c>
      <c r="D42" s="462" t="s">
        <v>4212</v>
      </c>
      <c r="E42" s="218" t="s">
        <v>1143</v>
      </c>
      <c r="F42" s="218" t="s">
        <v>4215</v>
      </c>
      <c r="G42" s="14" t="s">
        <v>3683</v>
      </c>
      <c r="H42" s="26">
        <f>SUM(H43:H46)</f>
        <v>501.8</v>
      </c>
      <c r="I42" s="26">
        <f t="shared" ref="I42:N42" si="11">SUM(I43:I46)</f>
        <v>0</v>
      </c>
      <c r="J42" s="26">
        <f t="shared" si="11"/>
        <v>0</v>
      </c>
      <c r="K42" s="26">
        <f t="shared" si="11"/>
        <v>0</v>
      </c>
      <c r="L42" s="26">
        <f t="shared" si="11"/>
        <v>250.9</v>
      </c>
      <c r="M42" s="26">
        <f t="shared" si="11"/>
        <v>250.9</v>
      </c>
      <c r="N42" s="26">
        <f t="shared" si="11"/>
        <v>0</v>
      </c>
      <c r="O42" s="218"/>
      <c r="P42" s="262" t="s">
        <v>3704</v>
      </c>
    </row>
    <row r="43" spans="1:16" ht="15.75" thickBot="1" x14ac:dyDescent="0.3">
      <c r="A43" s="213"/>
      <c r="B43" s="219"/>
      <c r="C43" s="219"/>
      <c r="D43" s="463"/>
      <c r="E43" s="219"/>
      <c r="F43" s="219"/>
      <c r="G43" s="14" t="s">
        <v>3685</v>
      </c>
      <c r="H43" s="26">
        <f>SUM(I43:N43)</f>
        <v>496.6</v>
      </c>
      <c r="I43" s="26">
        <v>0</v>
      </c>
      <c r="J43" s="26">
        <v>0</v>
      </c>
      <c r="K43" s="26">
        <v>0</v>
      </c>
      <c r="L43" s="26">
        <v>248.3</v>
      </c>
      <c r="M43" s="26">
        <v>248.3</v>
      </c>
      <c r="N43" s="26">
        <v>0</v>
      </c>
      <c r="O43" s="219"/>
      <c r="P43" s="263"/>
    </row>
    <row r="44" spans="1:16" ht="36.75" thickBot="1" x14ac:dyDescent="0.3">
      <c r="A44" s="213"/>
      <c r="B44" s="219"/>
      <c r="C44" s="219"/>
      <c r="D44" s="463"/>
      <c r="E44" s="219"/>
      <c r="F44" s="219"/>
      <c r="G44" s="14" t="s">
        <v>3686</v>
      </c>
      <c r="H44" s="26">
        <f>SUM(I44:N44)</f>
        <v>5</v>
      </c>
      <c r="I44" s="26">
        <v>0</v>
      </c>
      <c r="J44" s="26">
        <v>0</v>
      </c>
      <c r="K44" s="26">
        <v>0</v>
      </c>
      <c r="L44" s="26">
        <v>2.5</v>
      </c>
      <c r="M44" s="26">
        <v>2.5</v>
      </c>
      <c r="N44" s="26">
        <v>0</v>
      </c>
      <c r="O44" s="219"/>
      <c r="P44" s="263"/>
    </row>
    <row r="45" spans="1:16" ht="15.75" thickBot="1" x14ac:dyDescent="0.3">
      <c r="A45" s="213"/>
      <c r="B45" s="219"/>
      <c r="C45" s="219"/>
      <c r="D45" s="463"/>
      <c r="E45" s="219"/>
      <c r="F45" s="219"/>
      <c r="G45" s="14" t="s">
        <v>3687</v>
      </c>
      <c r="H45" s="26">
        <f>SUM(I45:N45)</f>
        <v>0.2</v>
      </c>
      <c r="I45" s="26">
        <v>0</v>
      </c>
      <c r="J45" s="26">
        <v>0</v>
      </c>
      <c r="K45" s="26">
        <v>0</v>
      </c>
      <c r="L45" s="26">
        <v>0.1</v>
      </c>
      <c r="M45" s="26">
        <v>0.1</v>
      </c>
      <c r="N45" s="26">
        <v>0</v>
      </c>
      <c r="O45" s="219"/>
      <c r="P45" s="263"/>
    </row>
    <row r="46" spans="1:16" ht="24.75" thickBot="1" x14ac:dyDescent="0.3">
      <c r="A46" s="214"/>
      <c r="B46" s="220"/>
      <c r="C46" s="220"/>
      <c r="D46" s="464"/>
      <c r="E46" s="220"/>
      <c r="F46" s="220"/>
      <c r="G46" s="14" t="s">
        <v>3688</v>
      </c>
      <c r="H46" s="26">
        <f>SUM(I46:N46)</f>
        <v>0</v>
      </c>
      <c r="I46" s="26">
        <v>0</v>
      </c>
      <c r="J46" s="26">
        <v>0</v>
      </c>
      <c r="K46" s="26">
        <v>0</v>
      </c>
      <c r="L46" s="26">
        <v>0</v>
      </c>
      <c r="M46" s="26">
        <v>0</v>
      </c>
      <c r="N46" s="26">
        <v>0</v>
      </c>
      <c r="O46" s="220"/>
      <c r="P46" s="264"/>
    </row>
    <row r="47" spans="1:16" ht="36.75" thickBot="1" x14ac:dyDescent="0.3">
      <c r="A47" s="212" t="s">
        <v>4216</v>
      </c>
      <c r="B47" s="218"/>
      <c r="C47" s="218" t="s">
        <v>3703</v>
      </c>
      <c r="D47" s="462" t="s">
        <v>3705</v>
      </c>
      <c r="E47" s="218" t="s">
        <v>1143</v>
      </c>
      <c r="F47" s="218" t="s">
        <v>4217</v>
      </c>
      <c r="G47" s="14" t="s">
        <v>3683</v>
      </c>
      <c r="H47" s="26">
        <f>SUM(H48:H51)</f>
        <v>350.1</v>
      </c>
      <c r="I47" s="26">
        <f t="shared" ref="I47:N47" si="12">SUM(I48:I51)</f>
        <v>0</v>
      </c>
      <c r="J47" s="26">
        <f t="shared" si="12"/>
        <v>0</v>
      </c>
      <c r="K47" s="26">
        <f t="shared" si="12"/>
        <v>0</v>
      </c>
      <c r="L47" s="26">
        <f t="shared" si="12"/>
        <v>350.1</v>
      </c>
      <c r="M47" s="26">
        <f t="shared" si="12"/>
        <v>0</v>
      </c>
      <c r="N47" s="26">
        <f t="shared" si="12"/>
        <v>0</v>
      </c>
      <c r="O47" s="374">
        <v>31310</v>
      </c>
      <c r="P47" s="262" t="s">
        <v>3704</v>
      </c>
    </row>
    <row r="48" spans="1:16" ht="15.75" thickBot="1" x14ac:dyDescent="0.3">
      <c r="A48" s="213"/>
      <c r="B48" s="219"/>
      <c r="C48" s="219"/>
      <c r="D48" s="463"/>
      <c r="E48" s="219"/>
      <c r="F48" s="219"/>
      <c r="G48" s="14" t="s">
        <v>3685</v>
      </c>
      <c r="H48" s="26">
        <f>SUM(I48:N48)</f>
        <v>0</v>
      </c>
      <c r="I48" s="26">
        <v>0</v>
      </c>
      <c r="J48" s="26">
        <v>0</v>
      </c>
      <c r="K48" s="26">
        <v>0</v>
      </c>
      <c r="L48" s="26">
        <v>0</v>
      </c>
      <c r="M48" s="26">
        <v>0</v>
      </c>
      <c r="N48" s="26">
        <v>0</v>
      </c>
      <c r="O48" s="375"/>
      <c r="P48" s="263"/>
    </row>
    <row r="49" spans="1:16" ht="36.75" thickBot="1" x14ac:dyDescent="0.3">
      <c r="A49" s="213"/>
      <c r="B49" s="219"/>
      <c r="C49" s="219"/>
      <c r="D49" s="463"/>
      <c r="E49" s="219"/>
      <c r="F49" s="219"/>
      <c r="G49" s="14" t="s">
        <v>3686</v>
      </c>
      <c r="H49" s="26">
        <f>SUM(I49:N49)</f>
        <v>0</v>
      </c>
      <c r="I49" s="26">
        <v>0</v>
      </c>
      <c r="J49" s="26">
        <v>0</v>
      </c>
      <c r="K49" s="26">
        <v>0</v>
      </c>
      <c r="L49" s="26">
        <v>0</v>
      </c>
      <c r="M49" s="26">
        <v>0</v>
      </c>
      <c r="N49" s="26">
        <v>0</v>
      </c>
      <c r="O49" s="375"/>
      <c r="P49" s="263"/>
    </row>
    <row r="50" spans="1:16" ht="15.75" thickBot="1" x14ac:dyDescent="0.3">
      <c r="A50" s="213"/>
      <c r="B50" s="219"/>
      <c r="C50" s="219"/>
      <c r="D50" s="463"/>
      <c r="E50" s="219"/>
      <c r="F50" s="219"/>
      <c r="G50" s="14" t="s">
        <v>3687</v>
      </c>
      <c r="H50" s="26">
        <f>SUM(I50:N50)</f>
        <v>350.1</v>
      </c>
      <c r="I50" s="26">
        <v>0</v>
      </c>
      <c r="J50" s="26">
        <v>0</v>
      </c>
      <c r="K50" s="26">
        <v>0</v>
      </c>
      <c r="L50" s="26">
        <v>350.1</v>
      </c>
      <c r="M50" s="26">
        <v>0</v>
      </c>
      <c r="N50" s="26">
        <v>0</v>
      </c>
      <c r="O50" s="375"/>
      <c r="P50" s="263"/>
    </row>
    <row r="51" spans="1:16" ht="24.75" thickBot="1" x14ac:dyDescent="0.3">
      <c r="A51" s="214"/>
      <c r="B51" s="220"/>
      <c r="C51" s="220"/>
      <c r="D51" s="464"/>
      <c r="E51" s="220"/>
      <c r="F51" s="220"/>
      <c r="G51" s="14" t="s">
        <v>3688</v>
      </c>
      <c r="H51" s="26">
        <f>SUM(I51:N51)</f>
        <v>0</v>
      </c>
      <c r="I51" s="26">
        <v>0</v>
      </c>
      <c r="J51" s="26">
        <v>0</v>
      </c>
      <c r="K51" s="26">
        <v>0</v>
      </c>
      <c r="L51" s="26">
        <v>0</v>
      </c>
      <c r="M51" s="26">
        <v>0</v>
      </c>
      <c r="N51" s="26">
        <v>0</v>
      </c>
      <c r="O51" s="376"/>
      <c r="P51" s="264"/>
    </row>
    <row r="52" spans="1:16" ht="36.75" thickBot="1" x14ac:dyDescent="0.3">
      <c r="A52" s="212" t="s">
        <v>4218</v>
      </c>
      <c r="B52" s="218"/>
      <c r="C52" s="218" t="s">
        <v>3703</v>
      </c>
      <c r="D52" s="462" t="s">
        <v>3705</v>
      </c>
      <c r="E52" s="218" t="s">
        <v>1143</v>
      </c>
      <c r="F52" s="218" t="s">
        <v>4217</v>
      </c>
      <c r="G52" s="14" t="s">
        <v>3683</v>
      </c>
      <c r="H52" s="26">
        <f>SUM(H53:H56)</f>
        <v>5.5</v>
      </c>
      <c r="I52" s="26">
        <f t="shared" ref="I52:N52" si="13">SUM(I53:I56)</f>
        <v>0</v>
      </c>
      <c r="J52" s="26">
        <f t="shared" si="13"/>
        <v>0</v>
      </c>
      <c r="K52" s="26">
        <f t="shared" si="13"/>
        <v>0</v>
      </c>
      <c r="L52" s="26">
        <f t="shared" si="13"/>
        <v>5.5</v>
      </c>
      <c r="M52" s="26">
        <f t="shared" si="13"/>
        <v>0</v>
      </c>
      <c r="N52" s="26">
        <f t="shared" si="13"/>
        <v>0</v>
      </c>
      <c r="O52" s="374">
        <v>31310</v>
      </c>
      <c r="P52" s="262" t="s">
        <v>3704</v>
      </c>
    </row>
    <row r="53" spans="1:16" ht="15.75" thickBot="1" x14ac:dyDescent="0.3">
      <c r="A53" s="213"/>
      <c r="B53" s="219"/>
      <c r="C53" s="219"/>
      <c r="D53" s="463"/>
      <c r="E53" s="219"/>
      <c r="F53" s="219"/>
      <c r="G53" s="14" t="s">
        <v>3685</v>
      </c>
      <c r="H53" s="26">
        <f>SUM(I53:N53)</f>
        <v>0</v>
      </c>
      <c r="I53" s="26">
        <v>0</v>
      </c>
      <c r="J53" s="26">
        <v>0</v>
      </c>
      <c r="K53" s="26">
        <v>0</v>
      </c>
      <c r="L53" s="26">
        <v>0</v>
      </c>
      <c r="M53" s="26">
        <v>0</v>
      </c>
      <c r="N53" s="26">
        <v>0</v>
      </c>
      <c r="O53" s="375"/>
      <c r="P53" s="263"/>
    </row>
    <row r="54" spans="1:16" ht="36.75" thickBot="1" x14ac:dyDescent="0.3">
      <c r="A54" s="213"/>
      <c r="B54" s="219"/>
      <c r="C54" s="219"/>
      <c r="D54" s="463"/>
      <c r="E54" s="219"/>
      <c r="F54" s="219"/>
      <c r="G54" s="14" t="s">
        <v>3686</v>
      </c>
      <c r="H54" s="26">
        <f>SUM(I54:N54)</f>
        <v>0</v>
      </c>
      <c r="I54" s="26">
        <v>0</v>
      </c>
      <c r="J54" s="26">
        <v>0</v>
      </c>
      <c r="K54" s="26">
        <v>0</v>
      </c>
      <c r="L54" s="26">
        <v>0</v>
      </c>
      <c r="M54" s="26">
        <v>0</v>
      </c>
      <c r="N54" s="26">
        <v>0</v>
      </c>
      <c r="O54" s="375"/>
      <c r="P54" s="263"/>
    </row>
    <row r="55" spans="1:16" ht="15.75" thickBot="1" x14ac:dyDescent="0.3">
      <c r="A55" s="213"/>
      <c r="B55" s="219"/>
      <c r="C55" s="219"/>
      <c r="D55" s="463"/>
      <c r="E55" s="219"/>
      <c r="F55" s="219"/>
      <c r="G55" s="14" t="s">
        <v>3687</v>
      </c>
      <c r="H55" s="26">
        <f>SUM(I55:N55)</f>
        <v>5.5</v>
      </c>
      <c r="I55" s="26">
        <v>0</v>
      </c>
      <c r="J55" s="26">
        <v>0</v>
      </c>
      <c r="K55" s="26">
        <v>0</v>
      </c>
      <c r="L55" s="26">
        <v>5.5</v>
      </c>
      <c r="M55" s="26">
        <v>0</v>
      </c>
      <c r="N55" s="26">
        <v>0</v>
      </c>
      <c r="O55" s="375"/>
      <c r="P55" s="263"/>
    </row>
    <row r="56" spans="1:16" ht="24.75" thickBot="1" x14ac:dyDescent="0.3">
      <c r="A56" s="214"/>
      <c r="B56" s="220"/>
      <c r="C56" s="220"/>
      <c r="D56" s="464"/>
      <c r="E56" s="220"/>
      <c r="F56" s="220"/>
      <c r="G56" s="14" t="s">
        <v>3688</v>
      </c>
      <c r="H56" s="26">
        <f>SUM(I56:N56)</f>
        <v>0</v>
      </c>
      <c r="I56" s="26">
        <v>0</v>
      </c>
      <c r="J56" s="26">
        <v>0</v>
      </c>
      <c r="K56" s="26">
        <v>0</v>
      </c>
      <c r="L56" s="26">
        <v>0</v>
      </c>
      <c r="M56" s="26">
        <v>0</v>
      </c>
      <c r="N56" s="26">
        <v>0</v>
      </c>
      <c r="O56" s="376"/>
      <c r="P56" s="264"/>
    </row>
    <row r="57" spans="1:16" ht="36.75" thickBot="1" x14ac:dyDescent="0.3">
      <c r="A57" s="245" t="s">
        <v>3702</v>
      </c>
      <c r="B57" s="245"/>
      <c r="C57" s="245"/>
      <c r="D57" s="245"/>
      <c r="E57" s="245"/>
      <c r="F57" s="246"/>
      <c r="G57" s="142" t="s">
        <v>3683</v>
      </c>
      <c r="H57" s="56">
        <f>SUM(H58:H61)</f>
        <v>857.40000000000009</v>
      </c>
      <c r="I57" s="56">
        <f t="shared" ref="I57:N57" si="14">SUM(I58:I61)</f>
        <v>0</v>
      </c>
      <c r="J57" s="56">
        <f t="shared" si="14"/>
        <v>0</v>
      </c>
      <c r="K57" s="56">
        <f t="shared" si="14"/>
        <v>0</v>
      </c>
      <c r="L57" s="56">
        <f t="shared" si="14"/>
        <v>606.5</v>
      </c>
      <c r="M57" s="56">
        <f t="shared" si="14"/>
        <v>250.9</v>
      </c>
      <c r="N57" s="56">
        <f t="shared" si="14"/>
        <v>0</v>
      </c>
      <c r="O57" s="221"/>
      <c r="P57" s="371" t="s">
        <v>1143</v>
      </c>
    </row>
    <row r="58" spans="1:16" ht="24.75" thickBot="1" x14ac:dyDescent="0.3">
      <c r="A58" s="461"/>
      <c r="B58" s="461"/>
      <c r="C58" s="461"/>
      <c r="D58" s="461"/>
      <c r="E58" s="461"/>
      <c r="F58" s="248"/>
      <c r="G58" s="142" t="s">
        <v>3685</v>
      </c>
      <c r="H58" s="56">
        <f>SUM(I58:N58)</f>
        <v>496.6</v>
      </c>
      <c r="I58" s="56">
        <f t="shared" ref="I58:N58" si="15">I43+I48+I53</f>
        <v>0</v>
      </c>
      <c r="J58" s="56">
        <f t="shared" si="15"/>
        <v>0</v>
      </c>
      <c r="K58" s="56">
        <f t="shared" si="15"/>
        <v>0</v>
      </c>
      <c r="L58" s="56">
        <f t="shared" si="15"/>
        <v>248.3</v>
      </c>
      <c r="M58" s="56">
        <f t="shared" si="15"/>
        <v>248.3</v>
      </c>
      <c r="N58" s="56">
        <f t="shared" si="15"/>
        <v>0</v>
      </c>
      <c r="O58" s="222"/>
      <c r="P58" s="372"/>
    </row>
    <row r="59" spans="1:16" ht="36.75" thickBot="1" x14ac:dyDescent="0.3">
      <c r="A59" s="461"/>
      <c r="B59" s="461"/>
      <c r="C59" s="461"/>
      <c r="D59" s="461"/>
      <c r="E59" s="461"/>
      <c r="F59" s="248"/>
      <c r="G59" s="142" t="s">
        <v>3686</v>
      </c>
      <c r="H59" s="56">
        <f>SUM(I59:N59)</f>
        <v>5</v>
      </c>
      <c r="I59" s="56">
        <f t="shared" ref="I59:N61" si="16">I44+I49+I54</f>
        <v>0</v>
      </c>
      <c r="J59" s="56">
        <f t="shared" si="16"/>
        <v>0</v>
      </c>
      <c r="K59" s="56">
        <f t="shared" si="16"/>
        <v>0</v>
      </c>
      <c r="L59" s="56">
        <f t="shared" si="16"/>
        <v>2.5</v>
      </c>
      <c r="M59" s="56">
        <f t="shared" si="16"/>
        <v>2.5</v>
      </c>
      <c r="N59" s="56">
        <f t="shared" si="16"/>
        <v>0</v>
      </c>
      <c r="O59" s="222"/>
      <c r="P59" s="372"/>
    </row>
    <row r="60" spans="1:16" ht="15.75" thickBot="1" x14ac:dyDescent="0.3">
      <c r="A60" s="461"/>
      <c r="B60" s="461"/>
      <c r="C60" s="461"/>
      <c r="D60" s="461"/>
      <c r="E60" s="461"/>
      <c r="F60" s="248"/>
      <c r="G60" s="142" t="s">
        <v>3687</v>
      </c>
      <c r="H60" s="56">
        <f>SUM(I60:N60)</f>
        <v>355.80000000000007</v>
      </c>
      <c r="I60" s="56">
        <f t="shared" si="16"/>
        <v>0</v>
      </c>
      <c r="J60" s="56">
        <f t="shared" si="16"/>
        <v>0</v>
      </c>
      <c r="K60" s="56">
        <f t="shared" si="16"/>
        <v>0</v>
      </c>
      <c r="L60" s="56">
        <f t="shared" si="16"/>
        <v>355.70000000000005</v>
      </c>
      <c r="M60" s="56">
        <f t="shared" si="16"/>
        <v>0.1</v>
      </c>
      <c r="N60" s="56">
        <f t="shared" si="16"/>
        <v>0</v>
      </c>
      <c r="O60" s="222"/>
      <c r="P60" s="372"/>
    </row>
    <row r="61" spans="1:16" ht="24.75" thickBot="1" x14ac:dyDescent="0.3">
      <c r="A61" s="249"/>
      <c r="B61" s="249"/>
      <c r="C61" s="249"/>
      <c r="D61" s="249"/>
      <c r="E61" s="249"/>
      <c r="F61" s="250"/>
      <c r="G61" s="142" t="s">
        <v>3688</v>
      </c>
      <c r="H61" s="56">
        <f>SUM(I61:N61)</f>
        <v>0</v>
      </c>
      <c r="I61" s="56">
        <f t="shared" si="16"/>
        <v>0</v>
      </c>
      <c r="J61" s="56">
        <f t="shared" si="16"/>
        <v>0</v>
      </c>
      <c r="K61" s="56">
        <f t="shared" si="16"/>
        <v>0</v>
      </c>
      <c r="L61" s="56">
        <f t="shared" si="16"/>
        <v>0</v>
      </c>
      <c r="M61" s="56">
        <f t="shared" si="16"/>
        <v>0</v>
      </c>
      <c r="N61" s="56">
        <f t="shared" si="16"/>
        <v>0</v>
      </c>
      <c r="O61" s="223"/>
      <c r="P61" s="373"/>
    </row>
    <row r="62" spans="1:16" ht="15.75" thickBot="1" x14ac:dyDescent="0.3">
      <c r="A62" s="211" t="s">
        <v>356</v>
      </c>
      <c r="B62" s="211"/>
      <c r="C62" s="211"/>
      <c r="D62" s="211"/>
      <c r="E62" s="211"/>
      <c r="F62" s="211"/>
      <c r="G62" s="211"/>
      <c r="H62" s="211"/>
      <c r="I62" s="211"/>
      <c r="J62" s="211"/>
      <c r="K62" s="211"/>
      <c r="L62" s="211"/>
      <c r="M62" s="211"/>
      <c r="N62" s="211"/>
      <c r="O62" s="211"/>
      <c r="P62" s="279"/>
    </row>
    <row r="63" spans="1:16" ht="48.75" customHeight="1" thickBot="1" x14ac:dyDescent="0.3">
      <c r="A63" s="212" t="s">
        <v>3706</v>
      </c>
      <c r="B63" s="218" t="s">
        <v>1143</v>
      </c>
      <c r="C63" s="218" t="s">
        <v>3707</v>
      </c>
      <c r="D63" s="462">
        <v>2028</v>
      </c>
      <c r="E63" s="218" t="s">
        <v>1143</v>
      </c>
      <c r="F63" s="218" t="s">
        <v>4219</v>
      </c>
      <c r="G63" s="14" t="s">
        <v>3683</v>
      </c>
      <c r="H63" s="26">
        <f>SUM(H64:H67)</f>
        <v>12.7</v>
      </c>
      <c r="I63" s="26">
        <f t="shared" ref="I63:N63" si="17">SUM(I64:I67)</f>
        <v>0</v>
      </c>
      <c r="J63" s="26">
        <f t="shared" si="17"/>
        <v>0</v>
      </c>
      <c r="K63" s="26">
        <f t="shared" si="17"/>
        <v>0</v>
      </c>
      <c r="L63" s="26">
        <f t="shared" si="17"/>
        <v>12.7</v>
      </c>
      <c r="M63" s="26">
        <f t="shared" si="17"/>
        <v>0</v>
      </c>
      <c r="N63" s="26">
        <f t="shared" si="17"/>
        <v>0</v>
      </c>
      <c r="O63" s="218"/>
      <c r="P63" s="262" t="s">
        <v>1143</v>
      </c>
    </row>
    <row r="64" spans="1:16" ht="15.75" thickBot="1" x14ac:dyDescent="0.3">
      <c r="A64" s="213"/>
      <c r="B64" s="219"/>
      <c r="C64" s="219"/>
      <c r="D64" s="463"/>
      <c r="E64" s="219"/>
      <c r="F64" s="219"/>
      <c r="G64" s="14" t="s">
        <v>3685</v>
      </c>
      <c r="H64" s="26">
        <f>SUM(I64:N64)</f>
        <v>12.6</v>
      </c>
      <c r="I64" s="26">
        <v>0</v>
      </c>
      <c r="J64" s="26">
        <v>0</v>
      </c>
      <c r="K64" s="26">
        <v>0</v>
      </c>
      <c r="L64" s="26">
        <v>12.6</v>
      </c>
      <c r="M64" s="26">
        <v>0</v>
      </c>
      <c r="N64" s="26">
        <v>0</v>
      </c>
      <c r="O64" s="219"/>
      <c r="P64" s="263"/>
    </row>
    <row r="65" spans="1:16" ht="36.75" thickBot="1" x14ac:dyDescent="0.3">
      <c r="A65" s="213"/>
      <c r="B65" s="219"/>
      <c r="C65" s="219"/>
      <c r="D65" s="463"/>
      <c r="E65" s="219"/>
      <c r="F65" s="219"/>
      <c r="G65" s="14" t="s">
        <v>3686</v>
      </c>
      <c r="H65" s="26">
        <f>SUM(I65:N65)</f>
        <v>0.1</v>
      </c>
      <c r="I65" s="26">
        <v>0</v>
      </c>
      <c r="J65" s="26">
        <v>0</v>
      </c>
      <c r="K65" s="26">
        <v>0</v>
      </c>
      <c r="L65" s="26">
        <v>0.1</v>
      </c>
      <c r="M65" s="26">
        <v>0</v>
      </c>
      <c r="N65" s="26">
        <v>0</v>
      </c>
      <c r="O65" s="219"/>
      <c r="P65" s="263"/>
    </row>
    <row r="66" spans="1:16" ht="15.75" thickBot="1" x14ac:dyDescent="0.3">
      <c r="A66" s="213"/>
      <c r="B66" s="219"/>
      <c r="C66" s="219"/>
      <c r="D66" s="463"/>
      <c r="E66" s="219"/>
      <c r="F66" s="219"/>
      <c r="G66" s="14" t="s">
        <v>3687</v>
      </c>
      <c r="H66" s="26">
        <f>SUM(I66:N66)</f>
        <v>0</v>
      </c>
      <c r="I66" s="26">
        <v>0</v>
      </c>
      <c r="J66" s="26">
        <v>0</v>
      </c>
      <c r="K66" s="26">
        <v>0</v>
      </c>
      <c r="L66" s="26">
        <v>0</v>
      </c>
      <c r="M66" s="26">
        <v>0</v>
      </c>
      <c r="N66" s="26">
        <v>0</v>
      </c>
      <c r="O66" s="219"/>
      <c r="P66" s="263"/>
    </row>
    <row r="67" spans="1:16" ht="24.75" thickBot="1" x14ac:dyDescent="0.3">
      <c r="A67" s="214"/>
      <c r="B67" s="220"/>
      <c r="C67" s="220"/>
      <c r="D67" s="464"/>
      <c r="E67" s="220"/>
      <c r="F67" s="220"/>
      <c r="G67" s="14" t="s">
        <v>3688</v>
      </c>
      <c r="H67" s="26">
        <f>SUM(I67:N67)</f>
        <v>0</v>
      </c>
      <c r="I67" s="26">
        <v>0</v>
      </c>
      <c r="J67" s="26">
        <v>0</v>
      </c>
      <c r="K67" s="26">
        <v>0</v>
      </c>
      <c r="L67" s="26">
        <v>0</v>
      </c>
      <c r="M67" s="26">
        <v>0</v>
      </c>
      <c r="N67" s="26">
        <v>0</v>
      </c>
      <c r="O67" s="220"/>
      <c r="P67" s="264"/>
    </row>
    <row r="68" spans="1:16" ht="48.75" customHeight="1" thickBot="1" x14ac:dyDescent="0.3">
      <c r="A68" s="212" t="s">
        <v>3708</v>
      </c>
      <c r="B68" s="218" t="s">
        <v>1143</v>
      </c>
      <c r="C68" s="218" t="s">
        <v>3707</v>
      </c>
      <c r="D68" s="462">
        <v>2028</v>
      </c>
      <c r="E68" s="218" t="s">
        <v>1143</v>
      </c>
      <c r="F68" s="218" t="s">
        <v>4219</v>
      </c>
      <c r="G68" s="14" t="s">
        <v>3683</v>
      </c>
      <c r="H68" s="26">
        <f>SUM(H69:H72)</f>
        <v>18.3</v>
      </c>
      <c r="I68" s="26">
        <f t="shared" ref="I68:N68" si="18">SUM(I69:I72)</f>
        <v>0</v>
      </c>
      <c r="J68" s="26">
        <f t="shared" si="18"/>
        <v>0</v>
      </c>
      <c r="K68" s="26">
        <f t="shared" si="18"/>
        <v>0</v>
      </c>
      <c r="L68" s="26">
        <f t="shared" si="18"/>
        <v>18.3</v>
      </c>
      <c r="M68" s="26">
        <f t="shared" si="18"/>
        <v>0</v>
      </c>
      <c r="N68" s="26">
        <f t="shared" si="18"/>
        <v>0</v>
      </c>
      <c r="O68" s="218"/>
      <c r="P68" s="262" t="s">
        <v>1143</v>
      </c>
    </row>
    <row r="69" spans="1:16" ht="15.75" thickBot="1" x14ac:dyDescent="0.3">
      <c r="A69" s="213"/>
      <c r="B69" s="219"/>
      <c r="C69" s="219"/>
      <c r="D69" s="463"/>
      <c r="E69" s="219"/>
      <c r="F69" s="219"/>
      <c r="G69" s="14" t="s">
        <v>3685</v>
      </c>
      <c r="H69" s="26">
        <f>SUM(I69:N69)</f>
        <v>18.100000000000001</v>
      </c>
      <c r="I69" s="26">
        <v>0</v>
      </c>
      <c r="J69" s="26">
        <v>0</v>
      </c>
      <c r="K69" s="26">
        <v>0</v>
      </c>
      <c r="L69" s="26">
        <v>18.100000000000001</v>
      </c>
      <c r="M69" s="26">
        <v>0</v>
      </c>
      <c r="N69" s="26">
        <v>0</v>
      </c>
      <c r="O69" s="219"/>
      <c r="P69" s="263"/>
    </row>
    <row r="70" spans="1:16" ht="36.75" thickBot="1" x14ac:dyDescent="0.3">
      <c r="A70" s="213"/>
      <c r="B70" s="219"/>
      <c r="C70" s="219"/>
      <c r="D70" s="463"/>
      <c r="E70" s="219"/>
      <c r="F70" s="219"/>
      <c r="G70" s="14" t="s">
        <v>3686</v>
      </c>
      <c r="H70" s="26">
        <f>SUM(I70:N70)</f>
        <v>0.2</v>
      </c>
      <c r="I70" s="26">
        <v>0</v>
      </c>
      <c r="J70" s="26">
        <v>0</v>
      </c>
      <c r="K70" s="26">
        <v>0</v>
      </c>
      <c r="L70" s="26">
        <v>0.2</v>
      </c>
      <c r="M70" s="26">
        <v>0</v>
      </c>
      <c r="N70" s="26">
        <v>0</v>
      </c>
      <c r="O70" s="219"/>
      <c r="P70" s="263"/>
    </row>
    <row r="71" spans="1:16" ht="15.75" thickBot="1" x14ac:dyDescent="0.3">
      <c r="A71" s="213"/>
      <c r="B71" s="219"/>
      <c r="C71" s="219"/>
      <c r="D71" s="463"/>
      <c r="E71" s="219"/>
      <c r="F71" s="219"/>
      <c r="G71" s="14" t="s">
        <v>3687</v>
      </c>
      <c r="H71" s="26">
        <f>SUM(I71:N71)</f>
        <v>0</v>
      </c>
      <c r="I71" s="26">
        <v>0</v>
      </c>
      <c r="J71" s="26">
        <v>0</v>
      </c>
      <c r="K71" s="26">
        <v>0</v>
      </c>
      <c r="L71" s="26">
        <v>0</v>
      </c>
      <c r="M71" s="26">
        <v>0</v>
      </c>
      <c r="N71" s="26">
        <v>0</v>
      </c>
      <c r="O71" s="219"/>
      <c r="P71" s="263"/>
    </row>
    <row r="72" spans="1:16" ht="24.75" thickBot="1" x14ac:dyDescent="0.3">
      <c r="A72" s="214"/>
      <c r="B72" s="220"/>
      <c r="C72" s="220"/>
      <c r="D72" s="464"/>
      <c r="E72" s="220"/>
      <c r="F72" s="220"/>
      <c r="G72" s="14" t="s">
        <v>3688</v>
      </c>
      <c r="H72" s="26">
        <f>SUM(I72:N72)</f>
        <v>0</v>
      </c>
      <c r="I72" s="26">
        <v>0</v>
      </c>
      <c r="J72" s="26">
        <v>0</v>
      </c>
      <c r="K72" s="26">
        <v>0</v>
      </c>
      <c r="L72" s="26">
        <v>0</v>
      </c>
      <c r="M72" s="26">
        <v>0</v>
      </c>
      <c r="N72" s="26">
        <v>0</v>
      </c>
      <c r="O72" s="220"/>
      <c r="P72" s="264"/>
    </row>
    <row r="73" spans="1:16" ht="36.75" thickBot="1" x14ac:dyDescent="0.3">
      <c r="A73" s="212" t="s">
        <v>3709</v>
      </c>
      <c r="B73" s="218" t="s">
        <v>1143</v>
      </c>
      <c r="C73" s="218" t="s">
        <v>3707</v>
      </c>
      <c r="D73" s="462" t="s">
        <v>4212</v>
      </c>
      <c r="E73" s="218" t="s">
        <v>1143</v>
      </c>
      <c r="F73" s="218" t="s">
        <v>4220</v>
      </c>
      <c r="G73" s="14" t="s">
        <v>3683</v>
      </c>
      <c r="H73" s="26">
        <f>SUM(H74:H77)</f>
        <v>20</v>
      </c>
      <c r="I73" s="26">
        <f t="shared" ref="I73:N73" si="19">SUM(I74:I77)</f>
        <v>0</v>
      </c>
      <c r="J73" s="26">
        <f t="shared" si="19"/>
        <v>0</v>
      </c>
      <c r="K73" s="26">
        <f t="shared" si="19"/>
        <v>0</v>
      </c>
      <c r="L73" s="26">
        <f t="shared" si="19"/>
        <v>2.5</v>
      </c>
      <c r="M73" s="26">
        <f t="shared" si="19"/>
        <v>17.5</v>
      </c>
      <c r="N73" s="26">
        <f t="shared" si="19"/>
        <v>0</v>
      </c>
      <c r="O73" s="218"/>
      <c r="P73" s="262" t="s">
        <v>1143</v>
      </c>
    </row>
    <row r="74" spans="1:16" ht="15.75" thickBot="1" x14ac:dyDescent="0.3">
      <c r="A74" s="213"/>
      <c r="B74" s="219"/>
      <c r="C74" s="219"/>
      <c r="D74" s="463"/>
      <c r="E74" s="219"/>
      <c r="F74" s="219"/>
      <c r="G74" s="14" t="s">
        <v>3685</v>
      </c>
      <c r="H74" s="26">
        <f>SUM(I74:N74)</f>
        <v>19.8</v>
      </c>
      <c r="I74" s="26">
        <v>0</v>
      </c>
      <c r="J74" s="26">
        <v>0</v>
      </c>
      <c r="K74" s="26">
        <v>0</v>
      </c>
      <c r="L74" s="26">
        <v>2.5</v>
      </c>
      <c r="M74" s="26">
        <v>17.3</v>
      </c>
      <c r="N74" s="26">
        <v>0</v>
      </c>
      <c r="O74" s="219"/>
      <c r="P74" s="263"/>
    </row>
    <row r="75" spans="1:16" ht="36.75" thickBot="1" x14ac:dyDescent="0.3">
      <c r="A75" s="213"/>
      <c r="B75" s="219"/>
      <c r="C75" s="219"/>
      <c r="D75" s="463"/>
      <c r="E75" s="219"/>
      <c r="F75" s="219"/>
      <c r="G75" s="14" t="s">
        <v>3686</v>
      </c>
      <c r="H75" s="26">
        <f>SUM(I75:N75)</f>
        <v>0.2</v>
      </c>
      <c r="I75" s="26">
        <v>0</v>
      </c>
      <c r="J75" s="26">
        <v>0</v>
      </c>
      <c r="K75" s="26">
        <v>0</v>
      </c>
      <c r="L75" s="26">
        <v>0</v>
      </c>
      <c r="M75" s="26">
        <v>0.2</v>
      </c>
      <c r="N75" s="26">
        <v>0</v>
      </c>
      <c r="O75" s="219"/>
      <c r="P75" s="263"/>
    </row>
    <row r="76" spans="1:16" ht="15.75" thickBot="1" x14ac:dyDescent="0.3">
      <c r="A76" s="213"/>
      <c r="B76" s="219"/>
      <c r="C76" s="219"/>
      <c r="D76" s="463"/>
      <c r="E76" s="219"/>
      <c r="F76" s="219"/>
      <c r="G76" s="14" t="s">
        <v>3687</v>
      </c>
      <c r="H76" s="26">
        <f>SUM(I76:N76)</f>
        <v>0</v>
      </c>
      <c r="I76" s="26">
        <v>0</v>
      </c>
      <c r="J76" s="26">
        <v>0</v>
      </c>
      <c r="K76" s="26">
        <v>0</v>
      </c>
      <c r="L76" s="26">
        <v>0</v>
      </c>
      <c r="M76" s="26">
        <v>0</v>
      </c>
      <c r="N76" s="26">
        <v>0</v>
      </c>
      <c r="O76" s="219"/>
      <c r="P76" s="263"/>
    </row>
    <row r="77" spans="1:16" ht="24.75" thickBot="1" x14ac:dyDescent="0.3">
      <c r="A77" s="214"/>
      <c r="B77" s="220"/>
      <c r="C77" s="220"/>
      <c r="D77" s="464"/>
      <c r="E77" s="220"/>
      <c r="F77" s="220"/>
      <c r="G77" s="14" t="s">
        <v>3688</v>
      </c>
      <c r="H77" s="26">
        <f>SUM(I77:N77)</f>
        <v>0</v>
      </c>
      <c r="I77" s="26">
        <v>0</v>
      </c>
      <c r="J77" s="26">
        <v>0</v>
      </c>
      <c r="K77" s="26">
        <v>0</v>
      </c>
      <c r="L77" s="26">
        <v>0</v>
      </c>
      <c r="M77" s="26">
        <v>0</v>
      </c>
      <c r="N77" s="26">
        <v>0</v>
      </c>
      <c r="O77" s="220"/>
      <c r="P77" s="264"/>
    </row>
    <row r="78" spans="1:16" ht="36.75" thickBot="1" x14ac:dyDescent="0.3">
      <c r="A78" s="212" t="s">
        <v>3710</v>
      </c>
      <c r="B78" s="218" t="s">
        <v>1143</v>
      </c>
      <c r="C78" s="218" t="s">
        <v>3707</v>
      </c>
      <c r="D78" s="462" t="s">
        <v>4212</v>
      </c>
      <c r="E78" s="218" t="s">
        <v>1143</v>
      </c>
      <c r="F78" s="218" t="s">
        <v>4220</v>
      </c>
      <c r="G78" s="14" t="s">
        <v>3683</v>
      </c>
      <c r="H78" s="26">
        <f>SUM(H79:H82)</f>
        <v>20</v>
      </c>
      <c r="I78" s="26">
        <f t="shared" ref="I78:N78" si="20">SUM(I79:I82)</f>
        <v>0</v>
      </c>
      <c r="J78" s="26">
        <f t="shared" si="20"/>
        <v>0</v>
      </c>
      <c r="K78" s="26">
        <f t="shared" si="20"/>
        <v>0</v>
      </c>
      <c r="L78" s="26">
        <f t="shared" si="20"/>
        <v>2.5</v>
      </c>
      <c r="M78" s="26">
        <f t="shared" si="20"/>
        <v>17.5</v>
      </c>
      <c r="N78" s="26">
        <f t="shared" si="20"/>
        <v>0</v>
      </c>
      <c r="O78" s="218"/>
      <c r="P78" s="262" t="s">
        <v>1143</v>
      </c>
    </row>
    <row r="79" spans="1:16" ht="15.75" thickBot="1" x14ac:dyDescent="0.3">
      <c r="A79" s="213"/>
      <c r="B79" s="219"/>
      <c r="C79" s="219"/>
      <c r="D79" s="463"/>
      <c r="E79" s="219"/>
      <c r="F79" s="219"/>
      <c r="G79" s="14" t="s">
        <v>3685</v>
      </c>
      <c r="H79" s="26">
        <f>SUM(I79:N79)</f>
        <v>19.8</v>
      </c>
      <c r="I79" s="26">
        <v>0</v>
      </c>
      <c r="J79" s="26">
        <v>0</v>
      </c>
      <c r="K79" s="26">
        <v>0</v>
      </c>
      <c r="L79" s="26">
        <v>2.5</v>
      </c>
      <c r="M79" s="26">
        <v>17.3</v>
      </c>
      <c r="N79" s="26">
        <v>0</v>
      </c>
      <c r="O79" s="219"/>
      <c r="P79" s="263"/>
    </row>
    <row r="80" spans="1:16" ht="36.75" thickBot="1" x14ac:dyDescent="0.3">
      <c r="A80" s="213"/>
      <c r="B80" s="219"/>
      <c r="C80" s="219"/>
      <c r="D80" s="463"/>
      <c r="E80" s="219"/>
      <c r="F80" s="219"/>
      <c r="G80" s="14" t="s">
        <v>3686</v>
      </c>
      <c r="H80" s="26">
        <f>SUM(I80:N80)</f>
        <v>0.2</v>
      </c>
      <c r="I80" s="26">
        <v>0</v>
      </c>
      <c r="J80" s="26">
        <v>0</v>
      </c>
      <c r="K80" s="26">
        <v>0</v>
      </c>
      <c r="L80" s="26">
        <v>0</v>
      </c>
      <c r="M80" s="26">
        <v>0.2</v>
      </c>
      <c r="N80" s="26">
        <v>0</v>
      </c>
      <c r="O80" s="219"/>
      <c r="P80" s="263"/>
    </row>
    <row r="81" spans="1:16" ht="15.75" thickBot="1" x14ac:dyDescent="0.3">
      <c r="A81" s="213"/>
      <c r="B81" s="219"/>
      <c r="C81" s="219"/>
      <c r="D81" s="463"/>
      <c r="E81" s="219"/>
      <c r="F81" s="219"/>
      <c r="G81" s="14" t="s">
        <v>3687</v>
      </c>
      <c r="H81" s="26">
        <f>SUM(I81:N81)</f>
        <v>0</v>
      </c>
      <c r="I81" s="26">
        <v>0</v>
      </c>
      <c r="J81" s="26">
        <v>0</v>
      </c>
      <c r="K81" s="26">
        <v>0</v>
      </c>
      <c r="L81" s="26">
        <v>0</v>
      </c>
      <c r="M81" s="26">
        <v>0</v>
      </c>
      <c r="N81" s="26">
        <v>0</v>
      </c>
      <c r="O81" s="219"/>
      <c r="P81" s="263"/>
    </row>
    <row r="82" spans="1:16" ht="24.75" thickBot="1" x14ac:dyDescent="0.3">
      <c r="A82" s="214"/>
      <c r="B82" s="220"/>
      <c r="C82" s="220"/>
      <c r="D82" s="464"/>
      <c r="E82" s="220"/>
      <c r="F82" s="220"/>
      <c r="G82" s="14" t="s">
        <v>3688</v>
      </c>
      <c r="H82" s="26">
        <v>0</v>
      </c>
      <c r="I82" s="26">
        <v>0</v>
      </c>
      <c r="J82" s="26">
        <v>0</v>
      </c>
      <c r="K82" s="26">
        <v>0</v>
      </c>
      <c r="L82" s="26">
        <v>0</v>
      </c>
      <c r="M82" s="26">
        <v>0</v>
      </c>
      <c r="N82" s="26">
        <v>0</v>
      </c>
      <c r="O82" s="220"/>
      <c r="P82" s="264"/>
    </row>
    <row r="83" spans="1:16" ht="36.75" thickBot="1" x14ac:dyDescent="0.3">
      <c r="A83" s="212" t="s">
        <v>3711</v>
      </c>
      <c r="B83" s="218" t="s">
        <v>1143</v>
      </c>
      <c r="C83" s="218" t="s">
        <v>3707</v>
      </c>
      <c r="D83" s="462" t="s">
        <v>4221</v>
      </c>
      <c r="E83" s="218" t="s">
        <v>1143</v>
      </c>
      <c r="F83" s="218" t="s">
        <v>4222</v>
      </c>
      <c r="G83" s="14" t="s">
        <v>3683</v>
      </c>
      <c r="H83" s="26">
        <f>SUM(H84:H87)</f>
        <v>20</v>
      </c>
      <c r="I83" s="26">
        <f t="shared" ref="I83:N83" si="21">SUM(I84:I87)</f>
        <v>0</v>
      </c>
      <c r="J83" s="26">
        <f t="shared" si="21"/>
        <v>0</v>
      </c>
      <c r="K83" s="26">
        <f t="shared" si="21"/>
        <v>0</v>
      </c>
      <c r="L83" s="26">
        <f t="shared" si="21"/>
        <v>0</v>
      </c>
      <c r="M83" s="26">
        <f t="shared" si="21"/>
        <v>2.5</v>
      </c>
      <c r="N83" s="26">
        <f t="shared" si="21"/>
        <v>17.5</v>
      </c>
      <c r="O83" s="218"/>
      <c r="P83" s="262" t="s">
        <v>1143</v>
      </c>
    </row>
    <row r="84" spans="1:16" ht="15.75" thickBot="1" x14ac:dyDescent="0.3">
      <c r="A84" s="213"/>
      <c r="B84" s="219"/>
      <c r="C84" s="219"/>
      <c r="D84" s="463"/>
      <c r="E84" s="219"/>
      <c r="F84" s="219"/>
      <c r="G84" s="14" t="s">
        <v>3685</v>
      </c>
      <c r="H84" s="26">
        <f>SUM(I84:N84)</f>
        <v>19.8</v>
      </c>
      <c r="I84" s="26">
        <v>0</v>
      </c>
      <c r="J84" s="26">
        <v>0</v>
      </c>
      <c r="K84" s="26">
        <v>0</v>
      </c>
      <c r="L84" s="26">
        <v>0</v>
      </c>
      <c r="M84" s="26">
        <v>2.5</v>
      </c>
      <c r="N84" s="26">
        <v>17.3</v>
      </c>
      <c r="O84" s="219"/>
      <c r="P84" s="263"/>
    </row>
    <row r="85" spans="1:16" ht="36.75" thickBot="1" x14ac:dyDescent="0.3">
      <c r="A85" s="213"/>
      <c r="B85" s="219"/>
      <c r="C85" s="219"/>
      <c r="D85" s="463"/>
      <c r="E85" s="219"/>
      <c r="F85" s="219"/>
      <c r="G85" s="14" t="s">
        <v>3686</v>
      </c>
      <c r="H85" s="26">
        <f>SUM(I85:N85)</f>
        <v>0.2</v>
      </c>
      <c r="I85" s="26">
        <v>0</v>
      </c>
      <c r="J85" s="26">
        <v>0</v>
      </c>
      <c r="K85" s="26">
        <v>0</v>
      </c>
      <c r="L85" s="26">
        <v>0</v>
      </c>
      <c r="M85" s="26">
        <v>0</v>
      </c>
      <c r="N85" s="26">
        <v>0.2</v>
      </c>
      <c r="O85" s="219"/>
      <c r="P85" s="263"/>
    </row>
    <row r="86" spans="1:16" ht="15.75" thickBot="1" x14ac:dyDescent="0.3">
      <c r="A86" s="213"/>
      <c r="B86" s="219"/>
      <c r="C86" s="219"/>
      <c r="D86" s="463"/>
      <c r="E86" s="219"/>
      <c r="F86" s="219"/>
      <c r="G86" s="14" t="s">
        <v>3687</v>
      </c>
      <c r="H86" s="26">
        <f>SUM(I86:N86)</f>
        <v>0</v>
      </c>
      <c r="I86" s="26">
        <v>0</v>
      </c>
      <c r="J86" s="26">
        <v>0</v>
      </c>
      <c r="K86" s="26">
        <v>0</v>
      </c>
      <c r="L86" s="26">
        <v>0</v>
      </c>
      <c r="M86" s="26">
        <v>0</v>
      </c>
      <c r="N86" s="26">
        <v>0</v>
      </c>
      <c r="O86" s="219"/>
      <c r="P86" s="263"/>
    </row>
    <row r="87" spans="1:16" ht="24.75" thickBot="1" x14ac:dyDescent="0.3">
      <c r="A87" s="214"/>
      <c r="B87" s="220"/>
      <c r="C87" s="220"/>
      <c r="D87" s="464"/>
      <c r="E87" s="220"/>
      <c r="F87" s="220"/>
      <c r="G87" s="14" t="s">
        <v>3688</v>
      </c>
      <c r="H87" s="26">
        <f>SUM(I87:N87)</f>
        <v>0</v>
      </c>
      <c r="I87" s="26">
        <v>0</v>
      </c>
      <c r="J87" s="26">
        <v>0</v>
      </c>
      <c r="K87" s="26">
        <v>0</v>
      </c>
      <c r="L87" s="26">
        <v>0</v>
      </c>
      <c r="M87" s="26">
        <v>0</v>
      </c>
      <c r="N87" s="26">
        <v>0</v>
      </c>
      <c r="O87" s="220"/>
      <c r="P87" s="264"/>
    </row>
    <row r="88" spans="1:16" ht="36.75" thickBot="1" x14ac:dyDescent="0.3">
      <c r="A88" s="212" t="s">
        <v>3712</v>
      </c>
      <c r="B88" s="218" t="s">
        <v>1143</v>
      </c>
      <c r="C88" s="218" t="s">
        <v>3707</v>
      </c>
      <c r="D88" s="462" t="s">
        <v>4221</v>
      </c>
      <c r="E88" s="218" t="s">
        <v>1143</v>
      </c>
      <c r="F88" s="218" t="s">
        <v>4220</v>
      </c>
      <c r="G88" s="14" t="s">
        <v>3683</v>
      </c>
      <c r="H88" s="26">
        <f>SUM(H89:H92)</f>
        <v>20</v>
      </c>
      <c r="I88" s="26">
        <f t="shared" ref="I88:N88" si="22">SUM(I89:I92)</f>
        <v>0</v>
      </c>
      <c r="J88" s="26">
        <f t="shared" si="22"/>
        <v>0</v>
      </c>
      <c r="K88" s="26">
        <f t="shared" si="22"/>
        <v>0</v>
      </c>
      <c r="L88" s="26">
        <f t="shared" si="22"/>
        <v>0</v>
      </c>
      <c r="M88" s="26">
        <f t="shared" si="22"/>
        <v>2.5</v>
      </c>
      <c r="N88" s="26">
        <f t="shared" si="22"/>
        <v>17.5</v>
      </c>
      <c r="O88" s="218"/>
      <c r="P88" s="262" t="s">
        <v>1143</v>
      </c>
    </row>
    <row r="89" spans="1:16" ht="15.75" thickBot="1" x14ac:dyDescent="0.3">
      <c r="A89" s="213"/>
      <c r="B89" s="219"/>
      <c r="C89" s="219"/>
      <c r="D89" s="463"/>
      <c r="E89" s="219"/>
      <c r="F89" s="219"/>
      <c r="G89" s="14" t="s">
        <v>3685</v>
      </c>
      <c r="H89" s="26">
        <f>SUM(I89:N89)</f>
        <v>19.8</v>
      </c>
      <c r="I89" s="26">
        <v>0</v>
      </c>
      <c r="J89" s="26">
        <v>0</v>
      </c>
      <c r="K89" s="26">
        <v>0</v>
      </c>
      <c r="L89" s="26">
        <v>0</v>
      </c>
      <c r="M89" s="26">
        <v>2.5</v>
      </c>
      <c r="N89" s="26">
        <v>17.3</v>
      </c>
      <c r="O89" s="219"/>
      <c r="P89" s="263"/>
    </row>
    <row r="90" spans="1:16" ht="36.75" thickBot="1" x14ac:dyDescent="0.3">
      <c r="A90" s="213"/>
      <c r="B90" s="219"/>
      <c r="C90" s="219"/>
      <c r="D90" s="463"/>
      <c r="E90" s="219"/>
      <c r="F90" s="219"/>
      <c r="G90" s="14" t="s">
        <v>3686</v>
      </c>
      <c r="H90" s="26">
        <f>SUM(I90:N90)</f>
        <v>0.2</v>
      </c>
      <c r="I90" s="26">
        <v>0</v>
      </c>
      <c r="J90" s="26">
        <v>0</v>
      </c>
      <c r="K90" s="26">
        <v>0</v>
      </c>
      <c r="L90" s="26">
        <v>0</v>
      </c>
      <c r="M90" s="26">
        <v>0</v>
      </c>
      <c r="N90" s="26">
        <v>0.2</v>
      </c>
      <c r="O90" s="219"/>
      <c r="P90" s="263"/>
    </row>
    <row r="91" spans="1:16" ht="15.75" thickBot="1" x14ac:dyDescent="0.3">
      <c r="A91" s="213"/>
      <c r="B91" s="219"/>
      <c r="C91" s="219"/>
      <c r="D91" s="463"/>
      <c r="E91" s="219"/>
      <c r="F91" s="219"/>
      <c r="G91" s="14" t="s">
        <v>3687</v>
      </c>
      <c r="H91" s="26">
        <f>SUM(I91:N91)</f>
        <v>0</v>
      </c>
      <c r="I91" s="26">
        <v>0</v>
      </c>
      <c r="J91" s="26">
        <v>0</v>
      </c>
      <c r="K91" s="26">
        <v>0</v>
      </c>
      <c r="L91" s="26">
        <v>0</v>
      </c>
      <c r="M91" s="26">
        <v>0</v>
      </c>
      <c r="N91" s="26">
        <v>0</v>
      </c>
      <c r="O91" s="219"/>
      <c r="P91" s="263"/>
    </row>
    <row r="92" spans="1:16" ht="24.75" thickBot="1" x14ac:dyDescent="0.3">
      <c r="A92" s="214"/>
      <c r="B92" s="220"/>
      <c r="C92" s="220"/>
      <c r="D92" s="464"/>
      <c r="E92" s="220"/>
      <c r="F92" s="220"/>
      <c r="G92" s="14" t="s">
        <v>3688</v>
      </c>
      <c r="H92" s="26">
        <f>SUM(I92:N92)</f>
        <v>0</v>
      </c>
      <c r="I92" s="26">
        <v>0</v>
      </c>
      <c r="J92" s="26">
        <v>0</v>
      </c>
      <c r="K92" s="26">
        <v>0</v>
      </c>
      <c r="L92" s="26">
        <v>0</v>
      </c>
      <c r="M92" s="26">
        <v>0</v>
      </c>
      <c r="N92" s="26">
        <v>0</v>
      </c>
      <c r="O92" s="220"/>
      <c r="P92" s="264"/>
    </row>
    <row r="93" spans="1:16" ht="36.75" thickBot="1" x14ac:dyDescent="0.3">
      <c r="A93" s="245" t="s">
        <v>3702</v>
      </c>
      <c r="B93" s="245"/>
      <c r="C93" s="245"/>
      <c r="D93" s="245"/>
      <c r="E93" s="245"/>
      <c r="F93" s="246"/>
      <c r="G93" s="142" t="s">
        <v>3683</v>
      </c>
      <c r="H93" s="56">
        <f>SUM(H94:H97)</f>
        <v>91</v>
      </c>
      <c r="I93" s="56">
        <f t="shared" ref="I93:N93" si="23">SUM(I94:I97)</f>
        <v>0</v>
      </c>
      <c r="J93" s="56">
        <f t="shared" si="23"/>
        <v>0</v>
      </c>
      <c r="K93" s="56">
        <f t="shared" si="23"/>
        <v>0</v>
      </c>
      <c r="L93" s="56">
        <f t="shared" si="23"/>
        <v>33.5</v>
      </c>
      <c r="M93" s="56">
        <f t="shared" si="23"/>
        <v>22.5</v>
      </c>
      <c r="N93" s="56">
        <f t="shared" si="23"/>
        <v>35</v>
      </c>
      <c r="O93" s="221"/>
      <c r="P93" s="371" t="s">
        <v>1143</v>
      </c>
    </row>
    <row r="94" spans="1:16" ht="24.75" thickBot="1" x14ac:dyDescent="0.3">
      <c r="A94" s="461"/>
      <c r="B94" s="461"/>
      <c r="C94" s="461"/>
      <c r="D94" s="461"/>
      <c r="E94" s="461"/>
      <c r="F94" s="248"/>
      <c r="G94" s="142" t="s">
        <v>3685</v>
      </c>
      <c r="H94" s="56">
        <f>SUM(I94:N94)</f>
        <v>90.1</v>
      </c>
      <c r="I94" s="56">
        <f t="shared" ref="I94:N94" si="24">I89+I84+I79+I69+I64</f>
        <v>0</v>
      </c>
      <c r="J94" s="56">
        <f t="shared" si="24"/>
        <v>0</v>
      </c>
      <c r="K94" s="56">
        <f t="shared" si="24"/>
        <v>0</v>
      </c>
      <c r="L94" s="56">
        <f t="shared" si="24"/>
        <v>33.200000000000003</v>
      </c>
      <c r="M94" s="56">
        <f t="shared" si="24"/>
        <v>22.3</v>
      </c>
      <c r="N94" s="56">
        <f t="shared" si="24"/>
        <v>34.6</v>
      </c>
      <c r="O94" s="222"/>
      <c r="P94" s="372"/>
    </row>
    <row r="95" spans="1:16" ht="36.75" thickBot="1" x14ac:dyDescent="0.3">
      <c r="A95" s="461"/>
      <c r="B95" s="461"/>
      <c r="C95" s="461"/>
      <c r="D95" s="461"/>
      <c r="E95" s="461"/>
      <c r="F95" s="248"/>
      <c r="G95" s="142" t="s">
        <v>3686</v>
      </c>
      <c r="H95" s="56">
        <f>SUM(I95:N95)</f>
        <v>0.9</v>
      </c>
      <c r="I95" s="56">
        <f t="shared" ref="I95:N97" si="25">I90+I85+I80+I70+I65</f>
        <v>0</v>
      </c>
      <c r="J95" s="56">
        <f t="shared" si="25"/>
        <v>0</v>
      </c>
      <c r="K95" s="56">
        <f t="shared" si="25"/>
        <v>0</v>
      </c>
      <c r="L95" s="56">
        <f t="shared" si="25"/>
        <v>0.30000000000000004</v>
      </c>
      <c r="M95" s="56">
        <f t="shared" si="25"/>
        <v>0.2</v>
      </c>
      <c r="N95" s="56">
        <f t="shared" si="25"/>
        <v>0.4</v>
      </c>
      <c r="O95" s="222"/>
      <c r="P95" s="372"/>
    </row>
    <row r="96" spans="1:16" ht="15.75" thickBot="1" x14ac:dyDescent="0.3">
      <c r="A96" s="461"/>
      <c r="B96" s="461"/>
      <c r="C96" s="461"/>
      <c r="D96" s="461"/>
      <c r="E96" s="461"/>
      <c r="F96" s="248"/>
      <c r="G96" s="142" t="s">
        <v>3687</v>
      </c>
      <c r="H96" s="56">
        <f>SUM(I96:N96)</f>
        <v>0</v>
      </c>
      <c r="I96" s="56">
        <f t="shared" si="25"/>
        <v>0</v>
      </c>
      <c r="J96" s="56">
        <f t="shared" si="25"/>
        <v>0</v>
      </c>
      <c r="K96" s="56">
        <f t="shared" si="25"/>
        <v>0</v>
      </c>
      <c r="L96" s="56">
        <f t="shared" si="25"/>
        <v>0</v>
      </c>
      <c r="M96" s="56">
        <f t="shared" si="25"/>
        <v>0</v>
      </c>
      <c r="N96" s="56">
        <f t="shared" si="25"/>
        <v>0</v>
      </c>
      <c r="O96" s="222"/>
      <c r="P96" s="372"/>
    </row>
    <row r="97" spans="1:16" ht="24.75" thickBot="1" x14ac:dyDescent="0.3">
      <c r="A97" s="249"/>
      <c r="B97" s="249"/>
      <c r="C97" s="249"/>
      <c r="D97" s="249"/>
      <c r="E97" s="249"/>
      <c r="F97" s="250"/>
      <c r="G97" s="142" t="s">
        <v>3688</v>
      </c>
      <c r="H97" s="56">
        <f>SUM(I97:N97)</f>
        <v>0</v>
      </c>
      <c r="I97" s="56">
        <f t="shared" si="25"/>
        <v>0</v>
      </c>
      <c r="J97" s="56">
        <f t="shared" si="25"/>
        <v>0</v>
      </c>
      <c r="K97" s="56">
        <f t="shared" si="25"/>
        <v>0</v>
      </c>
      <c r="L97" s="56">
        <f t="shared" si="25"/>
        <v>0</v>
      </c>
      <c r="M97" s="56">
        <f t="shared" si="25"/>
        <v>0</v>
      </c>
      <c r="N97" s="56">
        <f t="shared" si="25"/>
        <v>0</v>
      </c>
      <c r="O97" s="223"/>
      <c r="P97" s="373"/>
    </row>
    <row r="98" spans="1:16" ht="15.75" thickBot="1" x14ac:dyDescent="0.3">
      <c r="A98" s="251" t="s">
        <v>397</v>
      </c>
      <c r="B98" s="251"/>
      <c r="C98" s="251"/>
      <c r="D98" s="251"/>
      <c r="E98" s="251"/>
      <c r="F98" s="251"/>
      <c r="G98" s="251"/>
      <c r="H98" s="251"/>
      <c r="I98" s="251"/>
      <c r="J98" s="251"/>
      <c r="K98" s="251"/>
      <c r="L98" s="251"/>
      <c r="M98" s="251"/>
      <c r="N98" s="251"/>
      <c r="O98" s="251"/>
      <c r="P98" s="251"/>
    </row>
    <row r="99" spans="1:16" ht="36.75" thickBot="1" x14ac:dyDescent="0.3">
      <c r="A99" s="212" t="s">
        <v>3713</v>
      </c>
      <c r="B99" s="218" t="s">
        <v>1143</v>
      </c>
      <c r="C99" s="218" t="s">
        <v>3714</v>
      </c>
      <c r="D99" s="462">
        <v>2027</v>
      </c>
      <c r="E99" s="218" t="s">
        <v>1143</v>
      </c>
      <c r="F99" s="218" t="s">
        <v>1143</v>
      </c>
      <c r="G99" s="14" t="s">
        <v>3683</v>
      </c>
      <c r="H99" s="26">
        <f>SUM(H100:H103)</f>
        <v>10.5</v>
      </c>
      <c r="I99" s="26">
        <f t="shared" ref="I99:N99" si="26">SUM(I100:I103)</f>
        <v>0</v>
      </c>
      <c r="J99" s="26">
        <f t="shared" si="26"/>
        <v>0</v>
      </c>
      <c r="K99" s="26">
        <f t="shared" si="26"/>
        <v>10.5</v>
      </c>
      <c r="L99" s="26">
        <f t="shared" si="26"/>
        <v>0</v>
      </c>
      <c r="M99" s="26">
        <f t="shared" si="26"/>
        <v>0</v>
      </c>
      <c r="N99" s="26">
        <f t="shared" si="26"/>
        <v>0</v>
      </c>
      <c r="O99" s="218"/>
      <c r="P99" s="262" t="s">
        <v>1143</v>
      </c>
    </row>
    <row r="100" spans="1:16" ht="15.75" thickBot="1" x14ac:dyDescent="0.3">
      <c r="A100" s="213"/>
      <c r="B100" s="219"/>
      <c r="C100" s="219"/>
      <c r="D100" s="463"/>
      <c r="E100" s="219"/>
      <c r="F100" s="219"/>
      <c r="G100" s="14" t="s">
        <v>3685</v>
      </c>
      <c r="H100" s="26">
        <f>SUM(I100:N100)</f>
        <v>0</v>
      </c>
      <c r="I100" s="26">
        <v>0</v>
      </c>
      <c r="J100" s="26">
        <v>0</v>
      </c>
      <c r="K100" s="26">
        <v>0</v>
      </c>
      <c r="L100" s="26">
        <v>0</v>
      </c>
      <c r="M100" s="26">
        <v>0</v>
      </c>
      <c r="N100" s="26">
        <v>0</v>
      </c>
      <c r="O100" s="219"/>
      <c r="P100" s="263"/>
    </row>
    <row r="101" spans="1:16" ht="36.75" thickBot="1" x14ac:dyDescent="0.3">
      <c r="A101" s="213"/>
      <c r="B101" s="219"/>
      <c r="C101" s="219"/>
      <c r="D101" s="463"/>
      <c r="E101" s="219"/>
      <c r="F101" s="219"/>
      <c r="G101" s="14" t="s">
        <v>3686</v>
      </c>
      <c r="H101" s="26">
        <f>SUM(I101:N101)</f>
        <v>9.8000000000000007</v>
      </c>
      <c r="I101" s="26">
        <v>0</v>
      </c>
      <c r="J101" s="26">
        <v>0</v>
      </c>
      <c r="K101" s="26">
        <v>9.8000000000000007</v>
      </c>
      <c r="L101" s="26">
        <v>0</v>
      </c>
      <c r="M101" s="26">
        <v>0</v>
      </c>
      <c r="N101" s="26">
        <v>0</v>
      </c>
      <c r="O101" s="219"/>
      <c r="P101" s="263"/>
    </row>
    <row r="102" spans="1:16" ht="15.75" thickBot="1" x14ac:dyDescent="0.3">
      <c r="A102" s="213"/>
      <c r="B102" s="219"/>
      <c r="C102" s="219"/>
      <c r="D102" s="463"/>
      <c r="E102" s="219"/>
      <c r="F102" s="219"/>
      <c r="G102" s="14" t="s">
        <v>3687</v>
      </c>
      <c r="H102" s="26">
        <f>SUM(I102:N102)</f>
        <v>0.7</v>
      </c>
      <c r="I102" s="26">
        <v>0</v>
      </c>
      <c r="J102" s="26">
        <v>0</v>
      </c>
      <c r="K102" s="26">
        <v>0.7</v>
      </c>
      <c r="L102" s="26">
        <v>0</v>
      </c>
      <c r="M102" s="26">
        <v>0</v>
      </c>
      <c r="N102" s="26">
        <v>0</v>
      </c>
      <c r="O102" s="219"/>
      <c r="P102" s="263"/>
    </row>
    <row r="103" spans="1:16" ht="24.75" thickBot="1" x14ac:dyDescent="0.3">
      <c r="A103" s="214"/>
      <c r="B103" s="220"/>
      <c r="C103" s="220"/>
      <c r="D103" s="464"/>
      <c r="E103" s="220"/>
      <c r="F103" s="220"/>
      <c r="G103" s="14" t="s">
        <v>3688</v>
      </c>
      <c r="H103" s="26">
        <f>SUM(I103:N103)</f>
        <v>0</v>
      </c>
      <c r="I103" s="26">
        <v>0</v>
      </c>
      <c r="J103" s="26">
        <v>0</v>
      </c>
      <c r="K103" s="26">
        <v>0</v>
      </c>
      <c r="L103" s="26">
        <v>0</v>
      </c>
      <c r="M103" s="26">
        <v>0</v>
      </c>
      <c r="N103" s="26">
        <v>0</v>
      </c>
      <c r="O103" s="220"/>
      <c r="P103" s="264"/>
    </row>
    <row r="104" spans="1:16" ht="36.75" thickBot="1" x14ac:dyDescent="0.3">
      <c r="A104" s="212" t="s">
        <v>3715</v>
      </c>
      <c r="B104" s="218" t="s">
        <v>1143</v>
      </c>
      <c r="C104" s="218" t="s">
        <v>3714</v>
      </c>
      <c r="D104" s="462">
        <v>2028</v>
      </c>
      <c r="E104" s="218" t="s">
        <v>3716</v>
      </c>
      <c r="F104" s="218" t="s">
        <v>3717</v>
      </c>
      <c r="G104" s="14" t="s">
        <v>3683</v>
      </c>
      <c r="H104" s="26">
        <f>SUM(H105:H108)</f>
        <v>5.1000000000000005</v>
      </c>
      <c r="I104" s="26">
        <f t="shared" ref="I104:N104" si="27">SUM(I105:I108)</f>
        <v>0</v>
      </c>
      <c r="J104" s="26">
        <f t="shared" si="27"/>
        <v>0</v>
      </c>
      <c r="K104" s="26">
        <f t="shared" si="27"/>
        <v>0</v>
      </c>
      <c r="L104" s="26">
        <f t="shared" si="27"/>
        <v>5.1000000000000005</v>
      </c>
      <c r="M104" s="26">
        <f t="shared" si="27"/>
        <v>0</v>
      </c>
      <c r="N104" s="26">
        <f t="shared" si="27"/>
        <v>0</v>
      </c>
      <c r="O104" s="218"/>
      <c r="P104" s="262" t="s">
        <v>1143</v>
      </c>
    </row>
    <row r="105" spans="1:16" ht="15.75" thickBot="1" x14ac:dyDescent="0.3">
      <c r="A105" s="213"/>
      <c r="B105" s="219"/>
      <c r="C105" s="219"/>
      <c r="D105" s="463"/>
      <c r="E105" s="219"/>
      <c r="F105" s="219"/>
      <c r="G105" s="14" t="s">
        <v>3685</v>
      </c>
      <c r="H105" s="26">
        <f>SUM(I105:N105)</f>
        <v>0</v>
      </c>
      <c r="I105" s="26">
        <v>0</v>
      </c>
      <c r="J105" s="26">
        <v>0</v>
      </c>
      <c r="K105" s="26">
        <v>0</v>
      </c>
      <c r="L105" s="26">
        <v>0</v>
      </c>
      <c r="M105" s="26">
        <v>0</v>
      </c>
      <c r="N105" s="26">
        <v>0</v>
      </c>
      <c r="O105" s="219"/>
      <c r="P105" s="263"/>
    </row>
    <row r="106" spans="1:16" ht="36.75" thickBot="1" x14ac:dyDescent="0.3">
      <c r="A106" s="213"/>
      <c r="B106" s="219"/>
      <c r="C106" s="219"/>
      <c r="D106" s="463"/>
      <c r="E106" s="219"/>
      <c r="F106" s="219"/>
      <c r="G106" s="14" t="s">
        <v>3686</v>
      </c>
      <c r="H106" s="26">
        <f>SUM(I106:N106)</f>
        <v>4.7</v>
      </c>
      <c r="I106" s="26">
        <v>0</v>
      </c>
      <c r="J106" s="26">
        <v>0</v>
      </c>
      <c r="K106" s="26">
        <v>0</v>
      </c>
      <c r="L106" s="26">
        <v>4.7</v>
      </c>
      <c r="M106" s="26">
        <v>0</v>
      </c>
      <c r="N106" s="26">
        <v>0</v>
      </c>
      <c r="O106" s="219"/>
      <c r="P106" s="263"/>
    </row>
    <row r="107" spans="1:16" ht="15.75" thickBot="1" x14ac:dyDescent="0.3">
      <c r="A107" s="213"/>
      <c r="B107" s="219"/>
      <c r="C107" s="219"/>
      <c r="D107" s="463"/>
      <c r="E107" s="219"/>
      <c r="F107" s="219"/>
      <c r="G107" s="14" t="s">
        <v>3687</v>
      </c>
      <c r="H107" s="26">
        <f>SUM(I107:N107)</f>
        <v>0.4</v>
      </c>
      <c r="I107" s="26">
        <v>0</v>
      </c>
      <c r="J107" s="26">
        <v>0</v>
      </c>
      <c r="K107" s="26">
        <v>0</v>
      </c>
      <c r="L107" s="26">
        <v>0.4</v>
      </c>
      <c r="M107" s="26">
        <v>0</v>
      </c>
      <c r="N107" s="26">
        <v>0</v>
      </c>
      <c r="O107" s="219"/>
      <c r="P107" s="263"/>
    </row>
    <row r="108" spans="1:16" ht="24.75" thickBot="1" x14ac:dyDescent="0.3">
      <c r="A108" s="214"/>
      <c r="B108" s="220"/>
      <c r="C108" s="220"/>
      <c r="D108" s="464"/>
      <c r="E108" s="220"/>
      <c r="F108" s="220"/>
      <c r="G108" s="14" t="s">
        <v>3688</v>
      </c>
      <c r="H108" s="26">
        <f>SUM(I108:N108)</f>
        <v>0</v>
      </c>
      <c r="I108" s="26">
        <v>0</v>
      </c>
      <c r="J108" s="26">
        <v>0</v>
      </c>
      <c r="K108" s="26">
        <v>0</v>
      </c>
      <c r="L108" s="26">
        <v>0</v>
      </c>
      <c r="M108" s="26">
        <v>0</v>
      </c>
      <c r="N108" s="26">
        <v>0</v>
      </c>
      <c r="O108" s="220"/>
      <c r="P108" s="264"/>
    </row>
    <row r="109" spans="1:16" ht="36.75" thickBot="1" x14ac:dyDescent="0.3">
      <c r="A109" s="212" t="s">
        <v>3718</v>
      </c>
      <c r="B109" s="218" t="s">
        <v>1143</v>
      </c>
      <c r="C109" s="218" t="s">
        <v>3714</v>
      </c>
      <c r="D109" s="462">
        <v>2029</v>
      </c>
      <c r="E109" s="218" t="s">
        <v>3719</v>
      </c>
      <c r="F109" s="218" t="s">
        <v>3717</v>
      </c>
      <c r="G109" s="14" t="s">
        <v>3683</v>
      </c>
      <c r="H109" s="26">
        <f>SUM(H110:H113)</f>
        <v>3.5</v>
      </c>
      <c r="I109" s="26">
        <f t="shared" ref="I109:N109" si="28">SUM(I110:I113)</f>
        <v>0</v>
      </c>
      <c r="J109" s="26">
        <f t="shared" si="28"/>
        <v>0</v>
      </c>
      <c r="K109" s="26">
        <f t="shared" si="28"/>
        <v>0</v>
      </c>
      <c r="L109" s="26">
        <f t="shared" si="28"/>
        <v>0</v>
      </c>
      <c r="M109" s="26">
        <f t="shared" si="28"/>
        <v>3.5</v>
      </c>
      <c r="N109" s="26">
        <f t="shared" si="28"/>
        <v>0</v>
      </c>
      <c r="O109" s="218"/>
      <c r="P109" s="262" t="s">
        <v>1143</v>
      </c>
    </row>
    <row r="110" spans="1:16" ht="15.75" thickBot="1" x14ac:dyDescent="0.3">
      <c r="A110" s="213"/>
      <c r="B110" s="219"/>
      <c r="C110" s="219"/>
      <c r="D110" s="463"/>
      <c r="E110" s="219"/>
      <c r="F110" s="219"/>
      <c r="G110" s="14" t="s">
        <v>3685</v>
      </c>
      <c r="H110" s="26">
        <f>SUM(I110:N110)</f>
        <v>0</v>
      </c>
      <c r="I110" s="26">
        <v>0</v>
      </c>
      <c r="J110" s="26">
        <v>0</v>
      </c>
      <c r="K110" s="26">
        <v>0</v>
      </c>
      <c r="L110" s="26">
        <v>0</v>
      </c>
      <c r="M110" s="26">
        <v>0</v>
      </c>
      <c r="N110" s="26">
        <v>0</v>
      </c>
      <c r="O110" s="219"/>
      <c r="P110" s="263"/>
    </row>
    <row r="111" spans="1:16" ht="36.75" thickBot="1" x14ac:dyDescent="0.3">
      <c r="A111" s="213"/>
      <c r="B111" s="219"/>
      <c r="C111" s="219"/>
      <c r="D111" s="463"/>
      <c r="E111" s="219"/>
      <c r="F111" s="219"/>
      <c r="G111" s="14" t="s">
        <v>3686</v>
      </c>
      <c r="H111" s="26">
        <f>SUM(I111:N111)</f>
        <v>3.3</v>
      </c>
      <c r="I111" s="26">
        <v>0</v>
      </c>
      <c r="J111" s="26">
        <v>0</v>
      </c>
      <c r="K111" s="26">
        <v>0</v>
      </c>
      <c r="L111" s="26">
        <v>0</v>
      </c>
      <c r="M111" s="26">
        <v>3.3</v>
      </c>
      <c r="N111" s="26">
        <v>0</v>
      </c>
      <c r="O111" s="219"/>
      <c r="P111" s="263"/>
    </row>
    <row r="112" spans="1:16" ht="15.75" thickBot="1" x14ac:dyDescent="0.3">
      <c r="A112" s="213"/>
      <c r="B112" s="219"/>
      <c r="C112" s="219"/>
      <c r="D112" s="463"/>
      <c r="E112" s="219"/>
      <c r="F112" s="219"/>
      <c r="G112" s="14" t="s">
        <v>3687</v>
      </c>
      <c r="H112" s="26">
        <f>SUM(I112:N112)</f>
        <v>0.2</v>
      </c>
      <c r="I112" s="26">
        <v>0</v>
      </c>
      <c r="J112" s="26">
        <v>0</v>
      </c>
      <c r="K112" s="26">
        <v>0</v>
      </c>
      <c r="L112" s="26">
        <v>0</v>
      </c>
      <c r="M112" s="26">
        <v>0.2</v>
      </c>
      <c r="N112" s="26">
        <v>0</v>
      </c>
      <c r="O112" s="219"/>
      <c r="P112" s="263"/>
    </row>
    <row r="113" spans="1:16" ht="24.75" thickBot="1" x14ac:dyDescent="0.3">
      <c r="A113" s="214"/>
      <c r="B113" s="220"/>
      <c r="C113" s="220"/>
      <c r="D113" s="464"/>
      <c r="E113" s="220"/>
      <c r="F113" s="220"/>
      <c r="G113" s="14" t="s">
        <v>3688</v>
      </c>
      <c r="H113" s="26">
        <f>SUM(I113:N113)</f>
        <v>0</v>
      </c>
      <c r="I113" s="26">
        <v>0</v>
      </c>
      <c r="J113" s="26">
        <v>0</v>
      </c>
      <c r="K113" s="26">
        <v>0</v>
      </c>
      <c r="L113" s="26">
        <v>0</v>
      </c>
      <c r="M113" s="26">
        <v>0</v>
      </c>
      <c r="N113" s="26">
        <v>0</v>
      </c>
      <c r="O113" s="220"/>
      <c r="P113" s="264"/>
    </row>
    <row r="114" spans="1:16" ht="36.75" thickBot="1" x14ac:dyDescent="0.3">
      <c r="A114" s="212" t="s">
        <v>3720</v>
      </c>
      <c r="B114" s="218" t="s">
        <v>1143</v>
      </c>
      <c r="C114" s="218" t="s">
        <v>3714</v>
      </c>
      <c r="D114" s="462">
        <v>2028</v>
      </c>
      <c r="E114" s="218" t="s">
        <v>3721</v>
      </c>
      <c r="F114" s="218" t="s">
        <v>3717</v>
      </c>
      <c r="G114" s="14" t="s">
        <v>3683</v>
      </c>
      <c r="H114" s="26">
        <f>SUM(H115:H118)</f>
        <v>15.1</v>
      </c>
      <c r="I114" s="26">
        <f t="shared" ref="I114:N114" si="29">SUM(I115:I118)</f>
        <v>0</v>
      </c>
      <c r="J114" s="26">
        <f t="shared" si="29"/>
        <v>0</v>
      </c>
      <c r="K114" s="26">
        <f t="shared" si="29"/>
        <v>0</v>
      </c>
      <c r="L114" s="26">
        <f t="shared" si="29"/>
        <v>15.1</v>
      </c>
      <c r="M114" s="26">
        <f t="shared" si="29"/>
        <v>0</v>
      </c>
      <c r="N114" s="26">
        <f t="shared" si="29"/>
        <v>0</v>
      </c>
      <c r="O114" s="218"/>
      <c r="P114" s="262" t="s">
        <v>1143</v>
      </c>
    </row>
    <row r="115" spans="1:16" ht="15.75" thickBot="1" x14ac:dyDescent="0.3">
      <c r="A115" s="213"/>
      <c r="B115" s="219"/>
      <c r="C115" s="219"/>
      <c r="D115" s="463"/>
      <c r="E115" s="219"/>
      <c r="F115" s="219"/>
      <c r="G115" s="14" t="s">
        <v>3685</v>
      </c>
      <c r="H115" s="26">
        <f>SUM(I115:N115)</f>
        <v>0</v>
      </c>
      <c r="I115" s="26">
        <v>0</v>
      </c>
      <c r="J115" s="26">
        <v>0</v>
      </c>
      <c r="K115" s="26">
        <v>0</v>
      </c>
      <c r="L115" s="26">
        <v>0</v>
      </c>
      <c r="M115" s="26">
        <v>0</v>
      </c>
      <c r="N115" s="26">
        <v>0</v>
      </c>
      <c r="O115" s="219"/>
      <c r="P115" s="263"/>
    </row>
    <row r="116" spans="1:16" ht="36.75" thickBot="1" x14ac:dyDescent="0.3">
      <c r="A116" s="213"/>
      <c r="B116" s="219"/>
      <c r="C116" s="219"/>
      <c r="D116" s="463"/>
      <c r="E116" s="219"/>
      <c r="F116" s="219"/>
      <c r="G116" s="14" t="s">
        <v>3686</v>
      </c>
      <c r="H116" s="26">
        <f>SUM(I116:N116)</f>
        <v>14</v>
      </c>
      <c r="I116" s="26">
        <v>0</v>
      </c>
      <c r="J116" s="26">
        <v>0</v>
      </c>
      <c r="K116" s="26">
        <v>0</v>
      </c>
      <c r="L116" s="26">
        <v>14</v>
      </c>
      <c r="M116" s="26">
        <v>0</v>
      </c>
      <c r="N116" s="26">
        <v>0</v>
      </c>
      <c r="O116" s="219"/>
      <c r="P116" s="263"/>
    </row>
    <row r="117" spans="1:16" ht="15.75" thickBot="1" x14ac:dyDescent="0.3">
      <c r="A117" s="213"/>
      <c r="B117" s="219"/>
      <c r="C117" s="219"/>
      <c r="D117" s="463"/>
      <c r="E117" s="219"/>
      <c r="F117" s="219"/>
      <c r="G117" s="14" t="s">
        <v>3687</v>
      </c>
      <c r="H117" s="26">
        <f>SUM(I117:N117)</f>
        <v>1.1000000000000001</v>
      </c>
      <c r="I117" s="26">
        <v>0</v>
      </c>
      <c r="J117" s="26">
        <v>0</v>
      </c>
      <c r="K117" s="26">
        <v>0</v>
      </c>
      <c r="L117" s="26">
        <v>1.1000000000000001</v>
      </c>
      <c r="M117" s="26">
        <v>0</v>
      </c>
      <c r="N117" s="26">
        <v>0</v>
      </c>
      <c r="O117" s="219"/>
      <c r="P117" s="263"/>
    </row>
    <row r="118" spans="1:16" ht="24.75" thickBot="1" x14ac:dyDescent="0.3">
      <c r="A118" s="214"/>
      <c r="B118" s="220"/>
      <c r="C118" s="220"/>
      <c r="D118" s="464"/>
      <c r="E118" s="220"/>
      <c r="F118" s="220"/>
      <c r="G118" s="14" t="s">
        <v>3688</v>
      </c>
      <c r="H118" s="26">
        <f>SUM(I118:N118)</f>
        <v>0</v>
      </c>
      <c r="I118" s="26">
        <v>0</v>
      </c>
      <c r="J118" s="26">
        <v>0</v>
      </c>
      <c r="K118" s="26">
        <v>0</v>
      </c>
      <c r="L118" s="26">
        <v>0</v>
      </c>
      <c r="M118" s="26">
        <v>0</v>
      </c>
      <c r="N118" s="26">
        <v>0</v>
      </c>
      <c r="O118" s="220"/>
      <c r="P118" s="264"/>
    </row>
    <row r="119" spans="1:16" ht="36.75" thickBot="1" x14ac:dyDescent="0.3">
      <c r="A119" s="212" t="s">
        <v>3722</v>
      </c>
      <c r="B119" s="218" t="s">
        <v>3723</v>
      </c>
      <c r="C119" s="218" t="s">
        <v>3714</v>
      </c>
      <c r="D119" s="462">
        <v>2024</v>
      </c>
      <c r="E119" s="218" t="s">
        <v>3716</v>
      </c>
      <c r="F119" s="218" t="s">
        <v>3717</v>
      </c>
      <c r="G119" s="14" t="s">
        <v>3683</v>
      </c>
      <c r="H119" s="26">
        <f>SUM(H120:H123)</f>
        <v>5.1000000000000005</v>
      </c>
      <c r="I119" s="26">
        <f t="shared" ref="I119:N119" si="30">SUM(I120:I123)</f>
        <v>0</v>
      </c>
      <c r="J119" s="26">
        <f t="shared" si="30"/>
        <v>5.1000000000000005</v>
      </c>
      <c r="K119" s="26">
        <f t="shared" si="30"/>
        <v>0</v>
      </c>
      <c r="L119" s="26">
        <f t="shared" si="30"/>
        <v>0</v>
      </c>
      <c r="M119" s="26">
        <f t="shared" si="30"/>
        <v>0</v>
      </c>
      <c r="N119" s="26">
        <f t="shared" si="30"/>
        <v>0</v>
      </c>
      <c r="O119" s="218">
        <v>262</v>
      </c>
      <c r="P119" s="262" t="s">
        <v>3724</v>
      </c>
    </row>
    <row r="120" spans="1:16" ht="15.75" thickBot="1" x14ac:dyDescent="0.3">
      <c r="A120" s="213"/>
      <c r="B120" s="219"/>
      <c r="C120" s="219"/>
      <c r="D120" s="463"/>
      <c r="E120" s="219"/>
      <c r="F120" s="219"/>
      <c r="G120" s="14" t="s">
        <v>3685</v>
      </c>
      <c r="H120" s="26">
        <f>SUM(I120:N120)</f>
        <v>0</v>
      </c>
      <c r="I120" s="26">
        <v>0</v>
      </c>
      <c r="J120" s="26">
        <v>0</v>
      </c>
      <c r="K120" s="26">
        <v>0</v>
      </c>
      <c r="L120" s="26">
        <v>0</v>
      </c>
      <c r="M120" s="26">
        <v>0</v>
      </c>
      <c r="N120" s="26">
        <v>0</v>
      </c>
      <c r="O120" s="219"/>
      <c r="P120" s="263"/>
    </row>
    <row r="121" spans="1:16" ht="36.75" thickBot="1" x14ac:dyDescent="0.3">
      <c r="A121" s="213"/>
      <c r="B121" s="219"/>
      <c r="C121" s="219"/>
      <c r="D121" s="463"/>
      <c r="E121" s="219"/>
      <c r="F121" s="219"/>
      <c r="G121" s="14" t="s">
        <v>3686</v>
      </c>
      <c r="H121" s="26">
        <f>SUM(I121:N121)</f>
        <v>4.7</v>
      </c>
      <c r="I121" s="26">
        <v>0</v>
      </c>
      <c r="J121" s="26">
        <v>4.7</v>
      </c>
      <c r="K121" s="26">
        <v>0</v>
      </c>
      <c r="L121" s="26">
        <v>0</v>
      </c>
      <c r="M121" s="26">
        <v>0</v>
      </c>
      <c r="N121" s="26">
        <v>0</v>
      </c>
      <c r="O121" s="219"/>
      <c r="P121" s="263"/>
    </row>
    <row r="122" spans="1:16" ht="15.75" thickBot="1" x14ac:dyDescent="0.3">
      <c r="A122" s="213"/>
      <c r="B122" s="219"/>
      <c r="C122" s="219"/>
      <c r="D122" s="463"/>
      <c r="E122" s="219"/>
      <c r="F122" s="219"/>
      <c r="G122" s="14" t="s">
        <v>3687</v>
      </c>
      <c r="H122" s="26">
        <f>SUM(I122:N122)</f>
        <v>0.4</v>
      </c>
      <c r="I122" s="26">
        <v>0</v>
      </c>
      <c r="J122" s="26">
        <v>0.4</v>
      </c>
      <c r="K122" s="26">
        <v>0</v>
      </c>
      <c r="L122" s="26">
        <v>0</v>
      </c>
      <c r="M122" s="26">
        <v>0</v>
      </c>
      <c r="N122" s="26">
        <v>0</v>
      </c>
      <c r="O122" s="219"/>
      <c r="P122" s="263"/>
    </row>
    <row r="123" spans="1:16" ht="24.75" thickBot="1" x14ac:dyDescent="0.3">
      <c r="A123" s="214"/>
      <c r="B123" s="220"/>
      <c r="C123" s="220"/>
      <c r="D123" s="464"/>
      <c r="E123" s="220"/>
      <c r="F123" s="220"/>
      <c r="G123" s="14" t="s">
        <v>3688</v>
      </c>
      <c r="H123" s="26">
        <f>SUM(I123:N123)</f>
        <v>0</v>
      </c>
      <c r="I123" s="26">
        <v>0</v>
      </c>
      <c r="J123" s="26">
        <v>0</v>
      </c>
      <c r="K123" s="26">
        <v>0</v>
      </c>
      <c r="L123" s="26">
        <v>0</v>
      </c>
      <c r="M123" s="26">
        <v>0</v>
      </c>
      <c r="N123" s="26">
        <v>0</v>
      </c>
      <c r="O123" s="220"/>
      <c r="P123" s="264"/>
    </row>
    <row r="124" spans="1:16" ht="36.75" thickBot="1" x14ac:dyDescent="0.3">
      <c r="A124" s="212" t="s">
        <v>3725</v>
      </c>
      <c r="B124" s="218" t="s">
        <v>3723</v>
      </c>
      <c r="C124" s="218" t="s">
        <v>3714</v>
      </c>
      <c r="D124" s="462">
        <v>2026</v>
      </c>
      <c r="E124" s="218" t="s">
        <v>3726</v>
      </c>
      <c r="F124" s="218" t="s">
        <v>3717</v>
      </c>
      <c r="G124" s="14" t="s">
        <v>3683</v>
      </c>
      <c r="H124" s="26">
        <f>SUM(H125:H128)</f>
        <v>2</v>
      </c>
      <c r="I124" s="26">
        <f t="shared" ref="I124:N124" si="31">SUM(I125:I128)</f>
        <v>0</v>
      </c>
      <c r="J124" s="26">
        <f t="shared" si="31"/>
        <v>2</v>
      </c>
      <c r="K124" s="26">
        <f t="shared" si="31"/>
        <v>0</v>
      </c>
      <c r="L124" s="26">
        <f t="shared" si="31"/>
        <v>0</v>
      </c>
      <c r="M124" s="26">
        <f t="shared" si="31"/>
        <v>0</v>
      </c>
      <c r="N124" s="26">
        <f t="shared" si="31"/>
        <v>0</v>
      </c>
      <c r="O124" s="218">
        <v>141</v>
      </c>
      <c r="P124" s="262" t="s">
        <v>3724</v>
      </c>
    </row>
    <row r="125" spans="1:16" ht="15.75" thickBot="1" x14ac:dyDescent="0.3">
      <c r="A125" s="213"/>
      <c r="B125" s="219"/>
      <c r="C125" s="219"/>
      <c r="D125" s="463"/>
      <c r="E125" s="219"/>
      <c r="F125" s="219"/>
      <c r="G125" s="14" t="s">
        <v>3685</v>
      </c>
      <c r="H125" s="26">
        <f>SUM(I125:N125)</f>
        <v>0</v>
      </c>
      <c r="I125" s="26">
        <v>0</v>
      </c>
      <c r="J125" s="26">
        <v>0</v>
      </c>
      <c r="K125" s="26">
        <v>0</v>
      </c>
      <c r="L125" s="26">
        <v>0</v>
      </c>
      <c r="M125" s="26">
        <v>0</v>
      </c>
      <c r="N125" s="26">
        <v>0</v>
      </c>
      <c r="O125" s="219"/>
      <c r="P125" s="263"/>
    </row>
    <row r="126" spans="1:16" ht="36.75" thickBot="1" x14ac:dyDescent="0.3">
      <c r="A126" s="213"/>
      <c r="B126" s="219"/>
      <c r="C126" s="219"/>
      <c r="D126" s="463"/>
      <c r="E126" s="219"/>
      <c r="F126" s="219"/>
      <c r="G126" s="14" t="s">
        <v>3686</v>
      </c>
      <c r="H126" s="26">
        <f>SUM(I126:N126)</f>
        <v>1.9</v>
      </c>
      <c r="I126" s="26">
        <v>0</v>
      </c>
      <c r="J126" s="26">
        <v>1.9</v>
      </c>
      <c r="K126" s="26">
        <v>0</v>
      </c>
      <c r="L126" s="26">
        <v>0</v>
      </c>
      <c r="M126" s="26">
        <v>0</v>
      </c>
      <c r="N126" s="26">
        <v>0</v>
      </c>
      <c r="O126" s="219"/>
      <c r="P126" s="263"/>
    </row>
    <row r="127" spans="1:16" ht="15.75" thickBot="1" x14ac:dyDescent="0.3">
      <c r="A127" s="213"/>
      <c r="B127" s="219"/>
      <c r="C127" s="219"/>
      <c r="D127" s="463"/>
      <c r="E127" s="219"/>
      <c r="F127" s="219"/>
      <c r="G127" s="14" t="s">
        <v>3687</v>
      </c>
      <c r="H127" s="26">
        <f>SUM(I127:N127)</f>
        <v>0.1</v>
      </c>
      <c r="I127" s="26">
        <v>0</v>
      </c>
      <c r="J127" s="26">
        <v>0.1</v>
      </c>
      <c r="K127" s="26">
        <v>0</v>
      </c>
      <c r="L127" s="26">
        <v>0</v>
      </c>
      <c r="M127" s="26">
        <v>0</v>
      </c>
      <c r="N127" s="26">
        <v>0</v>
      </c>
      <c r="O127" s="219"/>
      <c r="P127" s="263"/>
    </row>
    <row r="128" spans="1:16" ht="24.75" thickBot="1" x14ac:dyDescent="0.3">
      <c r="A128" s="214"/>
      <c r="B128" s="220"/>
      <c r="C128" s="220"/>
      <c r="D128" s="464"/>
      <c r="E128" s="220"/>
      <c r="F128" s="220"/>
      <c r="G128" s="14" t="s">
        <v>3688</v>
      </c>
      <c r="H128" s="26">
        <f>SUM(I128:N128)</f>
        <v>0</v>
      </c>
      <c r="I128" s="26">
        <v>0</v>
      </c>
      <c r="J128" s="26">
        <v>0</v>
      </c>
      <c r="K128" s="26">
        <v>0</v>
      </c>
      <c r="L128" s="26">
        <v>0</v>
      </c>
      <c r="M128" s="26">
        <v>0</v>
      </c>
      <c r="N128" s="26">
        <v>0</v>
      </c>
      <c r="O128" s="220"/>
      <c r="P128" s="264"/>
    </row>
    <row r="129" spans="1:16" ht="36.75" thickBot="1" x14ac:dyDescent="0.3">
      <c r="A129" s="212" t="s">
        <v>3727</v>
      </c>
      <c r="B129" s="218" t="s">
        <v>1143</v>
      </c>
      <c r="C129" s="218" t="s">
        <v>3714</v>
      </c>
      <c r="D129" s="462">
        <v>2029</v>
      </c>
      <c r="E129" s="218" t="s">
        <v>3721</v>
      </c>
      <c r="F129" s="218" t="s">
        <v>3717</v>
      </c>
      <c r="G129" s="14" t="s">
        <v>3683</v>
      </c>
      <c r="H129" s="26">
        <f>SUM(H115:H118)</f>
        <v>15.1</v>
      </c>
      <c r="I129" s="26">
        <f t="shared" ref="I129:N129" si="32">SUM(I115:I118)</f>
        <v>0</v>
      </c>
      <c r="J129" s="26">
        <f t="shared" si="32"/>
        <v>0</v>
      </c>
      <c r="K129" s="26">
        <f t="shared" si="32"/>
        <v>0</v>
      </c>
      <c r="L129" s="26">
        <f t="shared" si="32"/>
        <v>15.1</v>
      </c>
      <c r="M129" s="26">
        <f t="shared" si="32"/>
        <v>0</v>
      </c>
      <c r="N129" s="26">
        <f t="shared" si="32"/>
        <v>0</v>
      </c>
      <c r="O129" s="218"/>
      <c r="P129" s="262" t="s">
        <v>1143</v>
      </c>
    </row>
    <row r="130" spans="1:16" ht="15.75" thickBot="1" x14ac:dyDescent="0.3">
      <c r="A130" s="213"/>
      <c r="B130" s="219"/>
      <c r="C130" s="219"/>
      <c r="D130" s="463"/>
      <c r="E130" s="219"/>
      <c r="F130" s="219"/>
      <c r="G130" s="14" t="s">
        <v>3685</v>
      </c>
      <c r="H130" s="26">
        <f>SUM(I130:N130)</f>
        <v>0</v>
      </c>
      <c r="I130" s="26">
        <v>0</v>
      </c>
      <c r="J130" s="26">
        <v>0</v>
      </c>
      <c r="K130" s="26">
        <v>0</v>
      </c>
      <c r="L130" s="26">
        <v>0</v>
      </c>
      <c r="M130" s="26">
        <v>0</v>
      </c>
      <c r="N130" s="26">
        <v>0</v>
      </c>
      <c r="O130" s="219"/>
      <c r="P130" s="263"/>
    </row>
    <row r="131" spans="1:16" ht="36.75" thickBot="1" x14ac:dyDescent="0.3">
      <c r="A131" s="213"/>
      <c r="B131" s="219"/>
      <c r="C131" s="219"/>
      <c r="D131" s="463"/>
      <c r="E131" s="219"/>
      <c r="F131" s="219"/>
      <c r="G131" s="14" t="s">
        <v>3686</v>
      </c>
      <c r="H131" s="26">
        <f>SUM(I131:N131)</f>
        <v>14</v>
      </c>
      <c r="I131" s="26">
        <v>0</v>
      </c>
      <c r="J131" s="26">
        <v>0</v>
      </c>
      <c r="K131" s="26">
        <v>0</v>
      </c>
      <c r="L131" s="26">
        <v>0</v>
      </c>
      <c r="M131" s="26">
        <v>14</v>
      </c>
      <c r="N131" s="26">
        <v>0</v>
      </c>
      <c r="O131" s="219"/>
      <c r="P131" s="263"/>
    </row>
    <row r="132" spans="1:16" ht="15.75" thickBot="1" x14ac:dyDescent="0.3">
      <c r="A132" s="213"/>
      <c r="B132" s="219"/>
      <c r="C132" s="219"/>
      <c r="D132" s="463"/>
      <c r="E132" s="219"/>
      <c r="F132" s="219"/>
      <c r="G132" s="14" t="s">
        <v>3687</v>
      </c>
      <c r="H132" s="26">
        <f>SUM(I132:N132)</f>
        <v>1.1000000000000001</v>
      </c>
      <c r="I132" s="26">
        <v>0</v>
      </c>
      <c r="J132" s="26">
        <v>0</v>
      </c>
      <c r="K132" s="26">
        <v>0</v>
      </c>
      <c r="L132" s="26">
        <v>0</v>
      </c>
      <c r="M132" s="26">
        <v>1.1000000000000001</v>
      </c>
      <c r="N132" s="26">
        <v>0</v>
      </c>
      <c r="O132" s="219"/>
      <c r="P132" s="263"/>
    </row>
    <row r="133" spans="1:16" ht="24.75" thickBot="1" x14ac:dyDescent="0.3">
      <c r="A133" s="214"/>
      <c r="B133" s="220"/>
      <c r="C133" s="220"/>
      <c r="D133" s="464"/>
      <c r="E133" s="220"/>
      <c r="F133" s="220"/>
      <c r="G133" s="14" t="s">
        <v>3688</v>
      </c>
      <c r="H133" s="26">
        <f>SUM(I133:N133)</f>
        <v>0</v>
      </c>
      <c r="I133" s="26">
        <v>0</v>
      </c>
      <c r="J133" s="26">
        <v>0</v>
      </c>
      <c r="K133" s="26">
        <v>0</v>
      </c>
      <c r="L133" s="26">
        <v>0</v>
      </c>
      <c r="M133" s="26">
        <v>0</v>
      </c>
      <c r="N133" s="26">
        <v>0</v>
      </c>
      <c r="O133" s="220"/>
      <c r="P133" s="264"/>
    </row>
    <row r="134" spans="1:16" ht="36.75" thickBot="1" x14ac:dyDescent="0.3">
      <c r="A134" s="245" t="s">
        <v>3702</v>
      </c>
      <c r="B134" s="245"/>
      <c r="C134" s="245"/>
      <c r="D134" s="245"/>
      <c r="E134" s="245"/>
      <c r="F134" s="246"/>
      <c r="G134" s="142" t="s">
        <v>3683</v>
      </c>
      <c r="H134" s="56">
        <f>SUM(H135:H138)</f>
        <v>56.399999999999991</v>
      </c>
      <c r="I134" s="56">
        <f t="shared" ref="I134:N134" si="33">SUM(I135:I138)</f>
        <v>0</v>
      </c>
      <c r="J134" s="56">
        <f t="shared" si="33"/>
        <v>7.1</v>
      </c>
      <c r="K134" s="56">
        <f t="shared" si="33"/>
        <v>10.5</v>
      </c>
      <c r="L134" s="56">
        <f t="shared" si="33"/>
        <v>20.2</v>
      </c>
      <c r="M134" s="56">
        <f t="shared" si="33"/>
        <v>18.600000000000001</v>
      </c>
      <c r="N134" s="56">
        <f t="shared" si="33"/>
        <v>0</v>
      </c>
      <c r="O134" s="221"/>
      <c r="P134" s="371" t="s">
        <v>1143</v>
      </c>
    </row>
    <row r="135" spans="1:16" ht="24.75" thickBot="1" x14ac:dyDescent="0.3">
      <c r="A135" s="461"/>
      <c r="B135" s="461"/>
      <c r="C135" s="461"/>
      <c r="D135" s="461"/>
      <c r="E135" s="461"/>
      <c r="F135" s="248"/>
      <c r="G135" s="142" t="s">
        <v>3685</v>
      </c>
      <c r="H135" s="56">
        <f>SUM(I135:N135)</f>
        <v>0</v>
      </c>
      <c r="I135" s="56">
        <f t="shared" ref="I135:N135" si="34">I130+I125+I120+I115+I110+I105+I100</f>
        <v>0</v>
      </c>
      <c r="J135" s="56">
        <f t="shared" si="34"/>
        <v>0</v>
      </c>
      <c r="K135" s="56">
        <f t="shared" si="34"/>
        <v>0</v>
      </c>
      <c r="L135" s="56">
        <f t="shared" si="34"/>
        <v>0</v>
      </c>
      <c r="M135" s="56">
        <f t="shared" si="34"/>
        <v>0</v>
      </c>
      <c r="N135" s="56">
        <f t="shared" si="34"/>
        <v>0</v>
      </c>
      <c r="O135" s="222"/>
      <c r="P135" s="372"/>
    </row>
    <row r="136" spans="1:16" ht="36.75" thickBot="1" x14ac:dyDescent="0.3">
      <c r="A136" s="461"/>
      <c r="B136" s="461"/>
      <c r="C136" s="461"/>
      <c r="D136" s="461"/>
      <c r="E136" s="461"/>
      <c r="F136" s="248"/>
      <c r="G136" s="142" t="s">
        <v>3686</v>
      </c>
      <c r="H136" s="56">
        <f>SUM(I136:N136)</f>
        <v>52.399999999999991</v>
      </c>
      <c r="I136" s="56">
        <f t="shared" ref="I136:N138" si="35">I131+I126+I121+I116+I111+I106+I101</f>
        <v>0</v>
      </c>
      <c r="J136" s="56">
        <f t="shared" si="35"/>
        <v>6.6</v>
      </c>
      <c r="K136" s="56">
        <f t="shared" si="35"/>
        <v>9.8000000000000007</v>
      </c>
      <c r="L136" s="56">
        <f t="shared" si="35"/>
        <v>18.7</v>
      </c>
      <c r="M136" s="56">
        <f t="shared" si="35"/>
        <v>17.3</v>
      </c>
      <c r="N136" s="56">
        <f t="shared" si="35"/>
        <v>0</v>
      </c>
      <c r="O136" s="222"/>
      <c r="P136" s="372"/>
    </row>
    <row r="137" spans="1:16" ht="15.75" thickBot="1" x14ac:dyDescent="0.3">
      <c r="A137" s="461"/>
      <c r="B137" s="461"/>
      <c r="C137" s="461"/>
      <c r="D137" s="461"/>
      <c r="E137" s="461"/>
      <c r="F137" s="248"/>
      <c r="G137" s="142" t="s">
        <v>3687</v>
      </c>
      <c r="H137" s="56">
        <f>SUM(I137:N137)</f>
        <v>4</v>
      </c>
      <c r="I137" s="56">
        <f t="shared" si="35"/>
        <v>0</v>
      </c>
      <c r="J137" s="56">
        <f t="shared" si="35"/>
        <v>0.5</v>
      </c>
      <c r="K137" s="56">
        <f t="shared" si="35"/>
        <v>0.7</v>
      </c>
      <c r="L137" s="56">
        <f t="shared" si="35"/>
        <v>1.5</v>
      </c>
      <c r="M137" s="56">
        <f t="shared" si="35"/>
        <v>1.3</v>
      </c>
      <c r="N137" s="56">
        <f t="shared" si="35"/>
        <v>0</v>
      </c>
      <c r="O137" s="222"/>
      <c r="P137" s="372"/>
    </row>
    <row r="138" spans="1:16" ht="24.75" thickBot="1" x14ac:dyDescent="0.3">
      <c r="A138" s="249"/>
      <c r="B138" s="249"/>
      <c r="C138" s="249"/>
      <c r="D138" s="249"/>
      <c r="E138" s="249"/>
      <c r="F138" s="250"/>
      <c r="G138" s="142" t="s">
        <v>3688</v>
      </c>
      <c r="H138" s="56">
        <f>SUM(I138:N138)</f>
        <v>0</v>
      </c>
      <c r="I138" s="56">
        <f t="shared" si="35"/>
        <v>0</v>
      </c>
      <c r="J138" s="56">
        <f t="shared" si="35"/>
        <v>0</v>
      </c>
      <c r="K138" s="56">
        <f t="shared" si="35"/>
        <v>0</v>
      </c>
      <c r="L138" s="56">
        <f t="shared" si="35"/>
        <v>0</v>
      </c>
      <c r="M138" s="56">
        <f t="shared" si="35"/>
        <v>0</v>
      </c>
      <c r="N138" s="56">
        <f t="shared" si="35"/>
        <v>0</v>
      </c>
      <c r="O138" s="223"/>
      <c r="P138" s="373"/>
    </row>
    <row r="139" spans="1:16" ht="15.75" thickBot="1" x14ac:dyDescent="0.3">
      <c r="A139" s="211" t="s">
        <v>118</v>
      </c>
      <c r="B139" s="211"/>
      <c r="C139" s="211"/>
      <c r="D139" s="211"/>
      <c r="E139" s="211"/>
      <c r="F139" s="211"/>
      <c r="G139" s="211"/>
      <c r="H139" s="211"/>
      <c r="I139" s="211"/>
      <c r="J139" s="211"/>
      <c r="K139" s="211"/>
      <c r="L139" s="211"/>
      <c r="M139" s="211"/>
      <c r="N139" s="211"/>
      <c r="O139" s="211"/>
      <c r="P139" s="211"/>
    </row>
    <row r="140" spans="1:16" ht="48.75" customHeight="1" thickBot="1" x14ac:dyDescent="0.3">
      <c r="A140" s="212" t="s">
        <v>3728</v>
      </c>
      <c r="B140" s="218" t="s">
        <v>1143</v>
      </c>
      <c r="C140" s="218" t="s">
        <v>3729</v>
      </c>
      <c r="D140" s="462" t="s">
        <v>4221</v>
      </c>
      <c r="E140" s="218" t="s">
        <v>1143</v>
      </c>
      <c r="F140" s="218" t="s">
        <v>4223</v>
      </c>
      <c r="G140" s="14" t="s">
        <v>3683</v>
      </c>
      <c r="H140" s="26">
        <f>SUM(H141:H144)</f>
        <v>123</v>
      </c>
      <c r="I140" s="26">
        <f t="shared" ref="I140:N140" si="36">SUM(I141:I144)</f>
        <v>0</v>
      </c>
      <c r="J140" s="26">
        <f t="shared" si="36"/>
        <v>0</v>
      </c>
      <c r="K140" s="26">
        <f t="shared" si="36"/>
        <v>0</v>
      </c>
      <c r="L140" s="26">
        <f t="shared" si="36"/>
        <v>0</v>
      </c>
      <c r="M140" s="26">
        <f t="shared" si="36"/>
        <v>2</v>
      </c>
      <c r="N140" s="26">
        <f t="shared" si="36"/>
        <v>121</v>
      </c>
      <c r="O140" s="374">
        <v>17200</v>
      </c>
      <c r="P140" s="262" t="s">
        <v>1143</v>
      </c>
    </row>
    <row r="141" spans="1:16" ht="15.75" thickBot="1" x14ac:dyDescent="0.3">
      <c r="A141" s="213"/>
      <c r="B141" s="219"/>
      <c r="C141" s="219"/>
      <c r="D141" s="463"/>
      <c r="E141" s="219"/>
      <c r="F141" s="219"/>
      <c r="G141" s="14" t="s">
        <v>3685</v>
      </c>
      <c r="H141" s="26">
        <f>SUM(I141:N141)</f>
        <v>0</v>
      </c>
      <c r="I141" s="26">
        <v>0</v>
      </c>
      <c r="J141" s="26">
        <v>0</v>
      </c>
      <c r="K141" s="26">
        <v>0</v>
      </c>
      <c r="L141" s="26">
        <v>0</v>
      </c>
      <c r="M141" s="26">
        <v>0</v>
      </c>
      <c r="N141" s="26">
        <v>0</v>
      </c>
      <c r="O141" s="375"/>
      <c r="P141" s="263"/>
    </row>
    <row r="142" spans="1:16" ht="36.75" thickBot="1" x14ac:dyDescent="0.3">
      <c r="A142" s="213"/>
      <c r="B142" s="219"/>
      <c r="C142" s="219"/>
      <c r="D142" s="463"/>
      <c r="E142" s="219"/>
      <c r="F142" s="219"/>
      <c r="G142" s="14" t="s">
        <v>3686</v>
      </c>
      <c r="H142" s="26">
        <f>SUM(I142:N142)</f>
        <v>120.5</v>
      </c>
      <c r="I142" s="26">
        <v>0</v>
      </c>
      <c r="J142" s="26">
        <v>0</v>
      </c>
      <c r="K142" s="26">
        <v>0</v>
      </c>
      <c r="L142" s="26">
        <v>0</v>
      </c>
      <c r="M142" s="26">
        <v>0</v>
      </c>
      <c r="N142" s="26">
        <v>120.5</v>
      </c>
      <c r="O142" s="375"/>
      <c r="P142" s="263"/>
    </row>
    <row r="143" spans="1:16" ht="24.75" thickBot="1" x14ac:dyDescent="0.3">
      <c r="A143" s="213"/>
      <c r="B143" s="219"/>
      <c r="C143" s="219"/>
      <c r="D143" s="463"/>
      <c r="E143" s="219"/>
      <c r="F143" s="219"/>
      <c r="G143" s="14" t="s">
        <v>3730</v>
      </c>
      <c r="H143" s="26">
        <f>SUM(I143:N143)</f>
        <v>2.5</v>
      </c>
      <c r="I143" s="26">
        <v>0</v>
      </c>
      <c r="J143" s="26">
        <v>0</v>
      </c>
      <c r="K143" s="26">
        <v>0</v>
      </c>
      <c r="L143" s="26">
        <v>0</v>
      </c>
      <c r="M143" s="26">
        <v>2</v>
      </c>
      <c r="N143" s="26">
        <v>0.5</v>
      </c>
      <c r="O143" s="375"/>
      <c r="P143" s="263"/>
    </row>
    <row r="144" spans="1:16" ht="24.75" thickBot="1" x14ac:dyDescent="0.3">
      <c r="A144" s="214"/>
      <c r="B144" s="220"/>
      <c r="C144" s="220"/>
      <c r="D144" s="464"/>
      <c r="E144" s="220"/>
      <c r="F144" s="220"/>
      <c r="G144" s="14" t="s">
        <v>3688</v>
      </c>
      <c r="H144" s="26">
        <f>SUM(I144:N144)</f>
        <v>0</v>
      </c>
      <c r="I144" s="26">
        <v>0</v>
      </c>
      <c r="J144" s="26">
        <v>0</v>
      </c>
      <c r="K144" s="26">
        <v>0</v>
      </c>
      <c r="L144" s="26">
        <v>0</v>
      </c>
      <c r="M144" s="26">
        <v>0</v>
      </c>
      <c r="N144" s="26">
        <v>0</v>
      </c>
      <c r="O144" s="376"/>
      <c r="P144" s="264"/>
    </row>
    <row r="145" spans="1:16" ht="36.75" thickBot="1" x14ac:dyDescent="0.3">
      <c r="A145" s="245" t="s">
        <v>3702</v>
      </c>
      <c r="B145" s="245"/>
      <c r="C145" s="245"/>
      <c r="D145" s="245"/>
      <c r="E145" s="245"/>
      <c r="F145" s="246"/>
      <c r="G145" s="142" t="s">
        <v>3683</v>
      </c>
      <c r="H145" s="56">
        <f>SUM(H146:H149)</f>
        <v>123</v>
      </c>
      <c r="I145" s="56">
        <f t="shared" ref="I145:N145" si="37">SUM(I146:I149)</f>
        <v>0</v>
      </c>
      <c r="J145" s="56">
        <f t="shared" si="37"/>
        <v>0</v>
      </c>
      <c r="K145" s="56">
        <f t="shared" si="37"/>
        <v>0</v>
      </c>
      <c r="L145" s="56">
        <f t="shared" si="37"/>
        <v>0</v>
      </c>
      <c r="M145" s="56">
        <f t="shared" si="37"/>
        <v>2</v>
      </c>
      <c r="N145" s="56">
        <f t="shared" si="37"/>
        <v>121</v>
      </c>
      <c r="O145" s="221"/>
      <c r="P145" s="371" t="s">
        <v>1143</v>
      </c>
    </row>
    <row r="146" spans="1:16" ht="24.75" thickBot="1" x14ac:dyDescent="0.3">
      <c r="A146" s="461"/>
      <c r="B146" s="461"/>
      <c r="C146" s="461"/>
      <c r="D146" s="461"/>
      <c r="E146" s="461"/>
      <c r="F146" s="248"/>
      <c r="G146" s="142" t="s">
        <v>3685</v>
      </c>
      <c r="H146" s="56">
        <f>SUM(I146:N146)</f>
        <v>0</v>
      </c>
      <c r="I146" s="56">
        <f t="shared" ref="I146:N146" si="38">I141</f>
        <v>0</v>
      </c>
      <c r="J146" s="56">
        <f t="shared" si="38"/>
        <v>0</v>
      </c>
      <c r="K146" s="56">
        <f t="shared" si="38"/>
        <v>0</v>
      </c>
      <c r="L146" s="56">
        <f t="shared" si="38"/>
        <v>0</v>
      </c>
      <c r="M146" s="56">
        <f t="shared" si="38"/>
        <v>0</v>
      </c>
      <c r="N146" s="56">
        <f t="shared" si="38"/>
        <v>0</v>
      </c>
      <c r="O146" s="222"/>
      <c r="P146" s="372"/>
    </row>
    <row r="147" spans="1:16" ht="36.75" thickBot="1" x14ac:dyDescent="0.3">
      <c r="A147" s="461"/>
      <c r="B147" s="461"/>
      <c r="C147" s="461"/>
      <c r="D147" s="461"/>
      <c r="E147" s="461"/>
      <c r="F147" s="248"/>
      <c r="G147" s="142" t="s">
        <v>3686</v>
      </c>
      <c r="H147" s="56">
        <f>SUM(I147:N147)</f>
        <v>120.5</v>
      </c>
      <c r="I147" s="56">
        <f t="shared" ref="I147:N149" si="39">I142</f>
        <v>0</v>
      </c>
      <c r="J147" s="56">
        <f t="shared" si="39"/>
        <v>0</v>
      </c>
      <c r="K147" s="56">
        <f t="shared" si="39"/>
        <v>0</v>
      </c>
      <c r="L147" s="56">
        <f t="shared" si="39"/>
        <v>0</v>
      </c>
      <c r="M147" s="56">
        <f t="shared" si="39"/>
        <v>0</v>
      </c>
      <c r="N147" s="56">
        <f t="shared" si="39"/>
        <v>120.5</v>
      </c>
      <c r="O147" s="222"/>
      <c r="P147" s="372"/>
    </row>
    <row r="148" spans="1:16" ht="15.75" thickBot="1" x14ac:dyDescent="0.3">
      <c r="A148" s="461"/>
      <c r="B148" s="461"/>
      <c r="C148" s="461"/>
      <c r="D148" s="461"/>
      <c r="E148" s="461"/>
      <c r="F148" s="248"/>
      <c r="G148" s="142" t="s">
        <v>3687</v>
      </c>
      <c r="H148" s="56">
        <f>SUM(I148:N148)</f>
        <v>2.5</v>
      </c>
      <c r="I148" s="56">
        <f t="shared" si="39"/>
        <v>0</v>
      </c>
      <c r="J148" s="56">
        <f t="shared" si="39"/>
        <v>0</v>
      </c>
      <c r="K148" s="56">
        <f t="shared" si="39"/>
        <v>0</v>
      </c>
      <c r="L148" s="56">
        <f t="shared" si="39"/>
        <v>0</v>
      </c>
      <c r="M148" s="56">
        <f t="shared" si="39"/>
        <v>2</v>
      </c>
      <c r="N148" s="56">
        <f t="shared" si="39"/>
        <v>0.5</v>
      </c>
      <c r="O148" s="222"/>
      <c r="P148" s="372"/>
    </row>
    <row r="149" spans="1:16" ht="24.75" thickBot="1" x14ac:dyDescent="0.3">
      <c r="A149" s="249"/>
      <c r="B149" s="249"/>
      <c r="C149" s="249"/>
      <c r="D149" s="249"/>
      <c r="E149" s="249"/>
      <c r="F149" s="250"/>
      <c r="G149" s="142" t="s">
        <v>3688</v>
      </c>
      <c r="H149" s="56">
        <f>SUM(I149:N149)</f>
        <v>0</v>
      </c>
      <c r="I149" s="56">
        <f t="shared" si="39"/>
        <v>0</v>
      </c>
      <c r="J149" s="56">
        <f t="shared" si="39"/>
        <v>0</v>
      </c>
      <c r="K149" s="56">
        <f t="shared" si="39"/>
        <v>0</v>
      </c>
      <c r="L149" s="56">
        <f t="shared" si="39"/>
        <v>0</v>
      </c>
      <c r="M149" s="56">
        <f t="shared" si="39"/>
        <v>0</v>
      </c>
      <c r="N149" s="56">
        <f t="shared" si="39"/>
        <v>0</v>
      </c>
      <c r="O149" s="223"/>
      <c r="P149" s="373"/>
    </row>
    <row r="150" spans="1:16" ht="15.75" thickBot="1" x14ac:dyDescent="0.3">
      <c r="A150" s="211" t="s">
        <v>133</v>
      </c>
      <c r="B150" s="211"/>
      <c r="C150" s="211"/>
      <c r="D150" s="211"/>
      <c r="E150" s="211"/>
      <c r="F150" s="211"/>
      <c r="G150" s="211"/>
      <c r="H150" s="211"/>
      <c r="I150" s="211"/>
      <c r="J150" s="211"/>
      <c r="K150" s="211"/>
      <c r="L150" s="211"/>
      <c r="M150" s="211"/>
      <c r="N150" s="211"/>
      <c r="O150" s="211"/>
      <c r="P150" s="279"/>
    </row>
    <row r="151" spans="1:16" ht="36.75" thickBot="1" x14ac:dyDescent="0.3">
      <c r="A151" s="212" t="s">
        <v>3731</v>
      </c>
      <c r="B151" s="218" t="s">
        <v>1143</v>
      </c>
      <c r="C151" s="218" t="s">
        <v>3732</v>
      </c>
      <c r="D151" s="462" t="s">
        <v>4212</v>
      </c>
      <c r="E151" s="218" t="s">
        <v>1143</v>
      </c>
      <c r="F151" s="218" t="s">
        <v>4220</v>
      </c>
      <c r="G151" s="14" t="s">
        <v>3683</v>
      </c>
      <c r="H151" s="57">
        <f>SUM(H152:H155)</f>
        <v>220</v>
      </c>
      <c r="I151" s="57">
        <f t="shared" ref="I151:N151" si="40">SUM(I152:I155)</f>
        <v>0</v>
      </c>
      <c r="J151" s="57">
        <f t="shared" si="40"/>
        <v>0</v>
      </c>
      <c r="K151" s="57">
        <f t="shared" si="40"/>
        <v>0</v>
      </c>
      <c r="L151" s="57">
        <f t="shared" si="40"/>
        <v>100</v>
      </c>
      <c r="M151" s="57">
        <f t="shared" si="40"/>
        <v>120</v>
      </c>
      <c r="N151" s="57">
        <f t="shared" si="40"/>
        <v>0</v>
      </c>
      <c r="O151" s="374">
        <v>14831</v>
      </c>
      <c r="P151" s="262" t="s">
        <v>3733</v>
      </c>
    </row>
    <row r="152" spans="1:16" ht="15.75" thickBot="1" x14ac:dyDescent="0.3">
      <c r="A152" s="213"/>
      <c r="B152" s="219"/>
      <c r="C152" s="219"/>
      <c r="D152" s="463"/>
      <c r="E152" s="219"/>
      <c r="F152" s="219"/>
      <c r="G152" s="14" t="s">
        <v>3685</v>
      </c>
      <c r="H152" s="57">
        <f>SUM(I152:N152)</f>
        <v>0</v>
      </c>
      <c r="I152" s="57">
        <v>0</v>
      </c>
      <c r="J152" s="57">
        <v>0</v>
      </c>
      <c r="K152" s="57">
        <v>0</v>
      </c>
      <c r="L152" s="57">
        <v>0</v>
      </c>
      <c r="M152" s="57">
        <v>0</v>
      </c>
      <c r="N152" s="57">
        <v>0</v>
      </c>
      <c r="O152" s="375"/>
      <c r="P152" s="263"/>
    </row>
    <row r="153" spans="1:16" ht="36.75" thickBot="1" x14ac:dyDescent="0.3">
      <c r="A153" s="213"/>
      <c r="B153" s="219"/>
      <c r="C153" s="219"/>
      <c r="D153" s="463"/>
      <c r="E153" s="219"/>
      <c r="F153" s="219"/>
      <c r="G153" s="14" t="s">
        <v>3686</v>
      </c>
      <c r="H153" s="57">
        <f>SUM(I153:N153)</f>
        <v>206.8</v>
      </c>
      <c r="I153" s="57">
        <v>0</v>
      </c>
      <c r="J153" s="57">
        <v>0</v>
      </c>
      <c r="K153" s="57">
        <v>0</v>
      </c>
      <c r="L153" s="57">
        <v>94</v>
      </c>
      <c r="M153" s="57">
        <v>112.8</v>
      </c>
      <c r="N153" s="57">
        <v>0</v>
      </c>
      <c r="O153" s="375"/>
      <c r="P153" s="263"/>
    </row>
    <row r="154" spans="1:16" ht="15.75" thickBot="1" x14ac:dyDescent="0.3">
      <c r="A154" s="213"/>
      <c r="B154" s="219"/>
      <c r="C154" s="219"/>
      <c r="D154" s="463"/>
      <c r="E154" s="219"/>
      <c r="F154" s="219"/>
      <c r="G154" s="14" t="s">
        <v>3687</v>
      </c>
      <c r="H154" s="57">
        <f>SUM(I154:N154)</f>
        <v>13.2</v>
      </c>
      <c r="I154" s="57">
        <v>0</v>
      </c>
      <c r="J154" s="57">
        <v>0</v>
      </c>
      <c r="K154" s="57">
        <v>0</v>
      </c>
      <c r="L154" s="57">
        <v>6</v>
      </c>
      <c r="M154" s="57">
        <v>7.2</v>
      </c>
      <c r="N154" s="57">
        <v>0</v>
      </c>
      <c r="O154" s="375"/>
      <c r="P154" s="263"/>
    </row>
    <row r="155" spans="1:16" ht="24.75" thickBot="1" x14ac:dyDescent="0.3">
      <c r="A155" s="214"/>
      <c r="B155" s="220"/>
      <c r="C155" s="220"/>
      <c r="D155" s="464"/>
      <c r="E155" s="220"/>
      <c r="F155" s="220"/>
      <c r="G155" s="14" t="s">
        <v>3688</v>
      </c>
      <c r="H155" s="57">
        <f>SUM(I155:N155)</f>
        <v>0</v>
      </c>
      <c r="I155" s="57">
        <v>0</v>
      </c>
      <c r="J155" s="57">
        <v>0</v>
      </c>
      <c r="K155" s="57">
        <v>0</v>
      </c>
      <c r="L155" s="57">
        <v>0</v>
      </c>
      <c r="M155" s="57">
        <v>0</v>
      </c>
      <c r="N155" s="57">
        <v>0</v>
      </c>
      <c r="O155" s="376"/>
      <c r="P155" s="264"/>
    </row>
    <row r="156" spans="1:16" ht="36.75" thickBot="1" x14ac:dyDescent="0.3">
      <c r="A156" s="212" t="s">
        <v>3734</v>
      </c>
      <c r="B156" s="218" t="s">
        <v>1143</v>
      </c>
      <c r="C156" s="218" t="s">
        <v>3732</v>
      </c>
      <c r="D156" s="462">
        <v>2029</v>
      </c>
      <c r="E156" s="218" t="s">
        <v>1143</v>
      </c>
      <c r="F156" s="218" t="s">
        <v>4220</v>
      </c>
      <c r="G156" s="14" t="s">
        <v>3683</v>
      </c>
      <c r="H156" s="57">
        <f>SUM(H157:H160)</f>
        <v>20</v>
      </c>
      <c r="I156" s="57">
        <f t="shared" ref="I156:N156" si="41">SUM(I157:I160)</f>
        <v>0</v>
      </c>
      <c r="J156" s="57">
        <f t="shared" si="41"/>
        <v>0</v>
      </c>
      <c r="K156" s="57">
        <f t="shared" si="41"/>
        <v>0</v>
      </c>
      <c r="L156" s="57">
        <f t="shared" si="41"/>
        <v>0</v>
      </c>
      <c r="M156" s="57">
        <f t="shared" si="41"/>
        <v>20</v>
      </c>
      <c r="N156" s="57">
        <f t="shared" si="41"/>
        <v>0</v>
      </c>
      <c r="O156" s="374">
        <v>7520</v>
      </c>
      <c r="P156" s="262" t="s">
        <v>3733</v>
      </c>
    </row>
    <row r="157" spans="1:16" ht="15.75" thickBot="1" x14ac:dyDescent="0.3">
      <c r="A157" s="213"/>
      <c r="B157" s="219"/>
      <c r="C157" s="219"/>
      <c r="D157" s="463"/>
      <c r="E157" s="219"/>
      <c r="F157" s="219"/>
      <c r="G157" s="14" t="s">
        <v>3685</v>
      </c>
      <c r="H157" s="57">
        <f>SUM(I157:N157)</f>
        <v>18.600000000000001</v>
      </c>
      <c r="I157" s="57">
        <v>0</v>
      </c>
      <c r="J157" s="57">
        <v>0</v>
      </c>
      <c r="K157" s="57">
        <v>0</v>
      </c>
      <c r="L157" s="57">
        <v>0</v>
      </c>
      <c r="M157" s="57">
        <v>18.600000000000001</v>
      </c>
      <c r="N157" s="57">
        <v>0</v>
      </c>
      <c r="O157" s="375"/>
      <c r="P157" s="263"/>
    </row>
    <row r="158" spans="1:16" ht="36.75" thickBot="1" x14ac:dyDescent="0.3">
      <c r="A158" s="213"/>
      <c r="B158" s="219"/>
      <c r="C158" s="219"/>
      <c r="D158" s="463"/>
      <c r="E158" s="219"/>
      <c r="F158" s="219"/>
      <c r="G158" s="14" t="s">
        <v>3686</v>
      </c>
      <c r="H158" s="57">
        <f>SUM(I158:N158)</f>
        <v>1.4</v>
      </c>
      <c r="I158" s="57">
        <v>0</v>
      </c>
      <c r="J158" s="57">
        <v>0</v>
      </c>
      <c r="K158" s="57">
        <v>0</v>
      </c>
      <c r="L158" s="57">
        <v>0</v>
      </c>
      <c r="M158" s="57">
        <v>1.4</v>
      </c>
      <c r="N158" s="57">
        <v>0</v>
      </c>
      <c r="O158" s="375"/>
      <c r="P158" s="263"/>
    </row>
    <row r="159" spans="1:16" ht="15.75" thickBot="1" x14ac:dyDescent="0.3">
      <c r="A159" s="213"/>
      <c r="B159" s="219"/>
      <c r="C159" s="219"/>
      <c r="D159" s="463"/>
      <c r="E159" s="219"/>
      <c r="F159" s="219"/>
      <c r="G159" s="14" t="s">
        <v>3687</v>
      </c>
      <c r="H159" s="57">
        <f>SUM(I159:N159)</f>
        <v>0</v>
      </c>
      <c r="I159" s="57">
        <v>0</v>
      </c>
      <c r="J159" s="57">
        <v>0</v>
      </c>
      <c r="K159" s="57">
        <v>0</v>
      </c>
      <c r="L159" s="57">
        <v>0</v>
      </c>
      <c r="M159" s="57">
        <v>0</v>
      </c>
      <c r="N159" s="57">
        <v>0</v>
      </c>
      <c r="O159" s="375"/>
      <c r="P159" s="263"/>
    </row>
    <row r="160" spans="1:16" ht="24.75" thickBot="1" x14ac:dyDescent="0.3">
      <c r="A160" s="214"/>
      <c r="B160" s="220"/>
      <c r="C160" s="220"/>
      <c r="D160" s="464"/>
      <c r="E160" s="220"/>
      <c r="F160" s="220"/>
      <c r="G160" s="14" t="s">
        <v>3688</v>
      </c>
      <c r="H160" s="57">
        <f>SUM(I160:N160)</f>
        <v>0</v>
      </c>
      <c r="I160" s="57">
        <v>0</v>
      </c>
      <c r="J160" s="57">
        <v>0</v>
      </c>
      <c r="K160" s="57">
        <v>0</v>
      </c>
      <c r="L160" s="57">
        <v>0</v>
      </c>
      <c r="M160" s="57">
        <v>0</v>
      </c>
      <c r="N160" s="57">
        <v>0</v>
      </c>
      <c r="O160" s="376"/>
      <c r="P160" s="264"/>
    </row>
    <row r="161" spans="1:16" ht="36.75" thickBot="1" x14ac:dyDescent="0.3">
      <c r="A161" s="212" t="s">
        <v>3735</v>
      </c>
      <c r="B161" s="218" t="s">
        <v>1143</v>
      </c>
      <c r="C161" s="218" t="s">
        <v>3732</v>
      </c>
      <c r="D161" s="462">
        <v>2029</v>
      </c>
      <c r="E161" s="218" t="s">
        <v>1143</v>
      </c>
      <c r="F161" s="218" t="s">
        <v>4220</v>
      </c>
      <c r="G161" s="14" t="s">
        <v>3683</v>
      </c>
      <c r="H161" s="57">
        <f>SUM(H162:H165)</f>
        <v>15.1</v>
      </c>
      <c r="I161" s="57">
        <f t="shared" ref="I161:N161" si="42">SUM(I162:I165)</f>
        <v>0</v>
      </c>
      <c r="J161" s="57">
        <f t="shared" si="42"/>
        <v>0</v>
      </c>
      <c r="K161" s="57">
        <f t="shared" si="42"/>
        <v>0</v>
      </c>
      <c r="L161" s="57">
        <f t="shared" si="42"/>
        <v>0</v>
      </c>
      <c r="M161" s="57">
        <f t="shared" si="42"/>
        <v>15.1</v>
      </c>
      <c r="N161" s="57">
        <f t="shared" si="42"/>
        <v>0</v>
      </c>
      <c r="O161" s="218">
        <v>265</v>
      </c>
      <c r="P161" s="262" t="s">
        <v>3733</v>
      </c>
    </row>
    <row r="162" spans="1:16" ht="15.75" thickBot="1" x14ac:dyDescent="0.3">
      <c r="A162" s="213"/>
      <c r="B162" s="219"/>
      <c r="C162" s="219"/>
      <c r="D162" s="463"/>
      <c r="E162" s="219"/>
      <c r="F162" s="219"/>
      <c r="G162" s="14" t="s">
        <v>3685</v>
      </c>
      <c r="H162" s="57">
        <f>SUM(I162:N162)</f>
        <v>14</v>
      </c>
      <c r="I162" s="57">
        <v>0</v>
      </c>
      <c r="J162" s="57">
        <v>0</v>
      </c>
      <c r="K162" s="57">
        <v>0</v>
      </c>
      <c r="L162" s="57">
        <v>0</v>
      </c>
      <c r="M162" s="57">
        <v>14</v>
      </c>
      <c r="N162" s="57">
        <v>0</v>
      </c>
      <c r="O162" s="219"/>
      <c r="P162" s="263"/>
    </row>
    <row r="163" spans="1:16" ht="36.75" thickBot="1" x14ac:dyDescent="0.3">
      <c r="A163" s="213"/>
      <c r="B163" s="219"/>
      <c r="C163" s="219"/>
      <c r="D163" s="463"/>
      <c r="E163" s="219"/>
      <c r="F163" s="219"/>
      <c r="G163" s="14" t="s">
        <v>3686</v>
      </c>
      <c r="H163" s="57">
        <f>SUM(I163:N163)</f>
        <v>1.1000000000000001</v>
      </c>
      <c r="I163" s="57">
        <v>0</v>
      </c>
      <c r="J163" s="57">
        <v>0</v>
      </c>
      <c r="K163" s="57">
        <v>0</v>
      </c>
      <c r="L163" s="57">
        <v>0</v>
      </c>
      <c r="M163" s="57">
        <v>1.1000000000000001</v>
      </c>
      <c r="N163" s="57">
        <v>0</v>
      </c>
      <c r="O163" s="219"/>
      <c r="P163" s="263"/>
    </row>
    <row r="164" spans="1:16" ht="15.75" thickBot="1" x14ac:dyDescent="0.3">
      <c r="A164" s="213"/>
      <c r="B164" s="219"/>
      <c r="C164" s="219"/>
      <c r="D164" s="463"/>
      <c r="E164" s="219"/>
      <c r="F164" s="219"/>
      <c r="G164" s="14" t="s">
        <v>3687</v>
      </c>
      <c r="H164" s="57">
        <f>SUM(I164:N164)</f>
        <v>0</v>
      </c>
      <c r="I164" s="57">
        <v>0</v>
      </c>
      <c r="J164" s="57">
        <v>0</v>
      </c>
      <c r="K164" s="57">
        <v>0</v>
      </c>
      <c r="L164" s="57">
        <v>0</v>
      </c>
      <c r="M164" s="57">
        <v>0</v>
      </c>
      <c r="N164" s="57">
        <v>0</v>
      </c>
      <c r="O164" s="219"/>
      <c r="P164" s="263"/>
    </row>
    <row r="165" spans="1:16" ht="24.75" thickBot="1" x14ac:dyDescent="0.3">
      <c r="A165" s="214"/>
      <c r="B165" s="220"/>
      <c r="C165" s="220"/>
      <c r="D165" s="464"/>
      <c r="E165" s="220"/>
      <c r="F165" s="220"/>
      <c r="G165" s="14" t="s">
        <v>3688</v>
      </c>
      <c r="H165" s="57">
        <f>SUM(I165:N165)</f>
        <v>0</v>
      </c>
      <c r="I165" s="57">
        <v>0</v>
      </c>
      <c r="J165" s="57">
        <v>0</v>
      </c>
      <c r="K165" s="57">
        <v>0</v>
      </c>
      <c r="L165" s="57">
        <v>0</v>
      </c>
      <c r="M165" s="57">
        <v>0</v>
      </c>
      <c r="N165" s="57">
        <v>0</v>
      </c>
      <c r="O165" s="220"/>
      <c r="P165" s="264"/>
    </row>
    <row r="166" spans="1:16" ht="36.75" thickBot="1" x14ac:dyDescent="0.3">
      <c r="A166" s="212" t="s">
        <v>3736</v>
      </c>
      <c r="B166" s="218" t="s">
        <v>1143</v>
      </c>
      <c r="C166" s="218" t="s">
        <v>3732</v>
      </c>
      <c r="D166" s="462">
        <v>2029</v>
      </c>
      <c r="E166" s="218" t="s">
        <v>1143</v>
      </c>
      <c r="F166" s="218" t="s">
        <v>4220</v>
      </c>
      <c r="G166" s="14" t="s">
        <v>3683</v>
      </c>
      <c r="H166" s="57">
        <f>SUM(H167:H170)</f>
        <v>16</v>
      </c>
      <c r="I166" s="57">
        <f t="shared" ref="I166:N166" si="43">SUM(I167:I170)</f>
        <v>0</v>
      </c>
      <c r="J166" s="57">
        <f t="shared" si="43"/>
        <v>0</v>
      </c>
      <c r="K166" s="57">
        <f t="shared" si="43"/>
        <v>0</v>
      </c>
      <c r="L166" s="57">
        <f t="shared" si="43"/>
        <v>0</v>
      </c>
      <c r="M166" s="57">
        <f t="shared" si="43"/>
        <v>16</v>
      </c>
      <c r="N166" s="57">
        <f t="shared" si="43"/>
        <v>0</v>
      </c>
      <c r="O166" s="218">
        <v>129</v>
      </c>
      <c r="P166" s="262" t="s">
        <v>3733</v>
      </c>
    </row>
    <row r="167" spans="1:16" ht="15.75" thickBot="1" x14ac:dyDescent="0.3">
      <c r="A167" s="213"/>
      <c r="B167" s="219"/>
      <c r="C167" s="219"/>
      <c r="D167" s="463"/>
      <c r="E167" s="219"/>
      <c r="F167" s="219"/>
      <c r="G167" s="14" t="s">
        <v>3685</v>
      </c>
      <c r="H167" s="57">
        <f>SUM(I167:N167)</f>
        <v>14.9</v>
      </c>
      <c r="I167" s="57">
        <v>0</v>
      </c>
      <c r="J167" s="57">
        <v>0</v>
      </c>
      <c r="K167" s="57">
        <v>0</v>
      </c>
      <c r="L167" s="57">
        <v>0</v>
      </c>
      <c r="M167" s="57">
        <v>14.9</v>
      </c>
      <c r="N167" s="57">
        <v>0</v>
      </c>
      <c r="O167" s="219"/>
      <c r="P167" s="263"/>
    </row>
    <row r="168" spans="1:16" ht="36.75" thickBot="1" x14ac:dyDescent="0.3">
      <c r="A168" s="213"/>
      <c r="B168" s="219"/>
      <c r="C168" s="219"/>
      <c r="D168" s="463"/>
      <c r="E168" s="219"/>
      <c r="F168" s="219"/>
      <c r="G168" s="14" t="s">
        <v>3686</v>
      </c>
      <c r="H168" s="57">
        <f>SUM(I168:N168)</f>
        <v>1.1000000000000001</v>
      </c>
      <c r="I168" s="57">
        <v>0</v>
      </c>
      <c r="J168" s="57">
        <v>0</v>
      </c>
      <c r="K168" s="57">
        <v>0</v>
      </c>
      <c r="L168" s="57">
        <v>0</v>
      </c>
      <c r="M168" s="57">
        <v>1.1000000000000001</v>
      </c>
      <c r="N168" s="57">
        <v>0</v>
      </c>
      <c r="O168" s="219"/>
      <c r="P168" s="263"/>
    </row>
    <row r="169" spans="1:16" ht="15.75" thickBot="1" x14ac:dyDescent="0.3">
      <c r="A169" s="213"/>
      <c r="B169" s="219"/>
      <c r="C169" s="219"/>
      <c r="D169" s="463"/>
      <c r="E169" s="219"/>
      <c r="F169" s="219"/>
      <c r="G169" s="14" t="s">
        <v>3687</v>
      </c>
      <c r="H169" s="57">
        <f>SUM(I169:N169)</f>
        <v>0</v>
      </c>
      <c r="I169" s="57">
        <v>0</v>
      </c>
      <c r="J169" s="57">
        <v>0</v>
      </c>
      <c r="K169" s="57">
        <v>0</v>
      </c>
      <c r="L169" s="57">
        <v>0</v>
      </c>
      <c r="M169" s="57">
        <v>0</v>
      </c>
      <c r="N169" s="57">
        <v>0</v>
      </c>
      <c r="O169" s="219"/>
      <c r="P169" s="263"/>
    </row>
    <row r="170" spans="1:16" ht="24.75" thickBot="1" x14ac:dyDescent="0.3">
      <c r="A170" s="214"/>
      <c r="B170" s="220"/>
      <c r="C170" s="220"/>
      <c r="D170" s="464"/>
      <c r="E170" s="220"/>
      <c r="F170" s="220"/>
      <c r="G170" s="14" t="s">
        <v>3688</v>
      </c>
      <c r="H170" s="57">
        <f>SUM(I170:N170)</f>
        <v>0</v>
      </c>
      <c r="I170" s="57">
        <v>0</v>
      </c>
      <c r="J170" s="57">
        <v>0</v>
      </c>
      <c r="K170" s="57">
        <v>0</v>
      </c>
      <c r="L170" s="57">
        <v>0</v>
      </c>
      <c r="M170" s="57">
        <v>0</v>
      </c>
      <c r="N170" s="57">
        <v>0</v>
      </c>
      <c r="O170" s="220"/>
      <c r="P170" s="264"/>
    </row>
    <row r="171" spans="1:16" ht="36.75" thickBot="1" x14ac:dyDescent="0.3">
      <c r="A171" s="212" t="s">
        <v>4224</v>
      </c>
      <c r="B171" s="218" t="s">
        <v>1143</v>
      </c>
      <c r="C171" s="218" t="s">
        <v>3732</v>
      </c>
      <c r="D171" s="462" t="s">
        <v>4212</v>
      </c>
      <c r="E171" s="218" t="s">
        <v>3737</v>
      </c>
      <c r="F171" s="218" t="s">
        <v>4220</v>
      </c>
      <c r="G171" s="14" t="s">
        <v>3683</v>
      </c>
      <c r="H171" s="57">
        <f>SUM(H172:H175)</f>
        <v>20</v>
      </c>
      <c r="I171" s="57">
        <f t="shared" ref="I171:N171" si="44">SUM(I172:I175)</f>
        <v>0</v>
      </c>
      <c r="J171" s="57">
        <f t="shared" si="44"/>
        <v>0</v>
      </c>
      <c r="K171" s="57">
        <f t="shared" si="44"/>
        <v>0</v>
      </c>
      <c r="L171" s="57">
        <f t="shared" si="44"/>
        <v>2</v>
      </c>
      <c r="M171" s="57">
        <f t="shared" si="44"/>
        <v>18</v>
      </c>
      <c r="N171" s="57">
        <f t="shared" si="44"/>
        <v>0</v>
      </c>
      <c r="O171" s="218">
        <v>48</v>
      </c>
      <c r="P171" s="262" t="s">
        <v>3733</v>
      </c>
    </row>
    <row r="172" spans="1:16" ht="15.75" thickBot="1" x14ac:dyDescent="0.3">
      <c r="A172" s="213"/>
      <c r="B172" s="219"/>
      <c r="C172" s="219"/>
      <c r="D172" s="463"/>
      <c r="E172" s="219"/>
      <c r="F172" s="219"/>
      <c r="G172" s="14" t="s">
        <v>3685</v>
      </c>
      <c r="H172" s="57">
        <f>SUM(I172:N172)</f>
        <v>16.7</v>
      </c>
      <c r="I172" s="57">
        <v>0</v>
      </c>
      <c r="J172" s="57">
        <v>0</v>
      </c>
      <c r="K172" s="57">
        <v>0</v>
      </c>
      <c r="L172" s="57">
        <v>0</v>
      </c>
      <c r="M172" s="57">
        <v>16.7</v>
      </c>
      <c r="N172" s="57">
        <v>0</v>
      </c>
      <c r="O172" s="219"/>
      <c r="P172" s="263"/>
    </row>
    <row r="173" spans="1:16" ht="36.75" thickBot="1" x14ac:dyDescent="0.3">
      <c r="A173" s="213"/>
      <c r="B173" s="219"/>
      <c r="C173" s="219"/>
      <c r="D173" s="463"/>
      <c r="E173" s="219"/>
      <c r="F173" s="219"/>
      <c r="G173" s="14" t="s">
        <v>3686</v>
      </c>
      <c r="H173" s="57">
        <f>SUM(I173:N173)</f>
        <v>1.2</v>
      </c>
      <c r="I173" s="57">
        <v>0</v>
      </c>
      <c r="J173" s="57">
        <v>0</v>
      </c>
      <c r="K173" s="57">
        <v>0</v>
      </c>
      <c r="L173" s="57">
        <v>0</v>
      </c>
      <c r="M173" s="57">
        <v>1.2</v>
      </c>
      <c r="N173" s="57">
        <v>0</v>
      </c>
      <c r="O173" s="219"/>
      <c r="P173" s="263"/>
    </row>
    <row r="174" spans="1:16" ht="15.75" thickBot="1" x14ac:dyDescent="0.3">
      <c r="A174" s="213"/>
      <c r="B174" s="219"/>
      <c r="C174" s="219"/>
      <c r="D174" s="463"/>
      <c r="E174" s="219"/>
      <c r="F174" s="219"/>
      <c r="G174" s="14" t="s">
        <v>3687</v>
      </c>
      <c r="H174" s="57">
        <f>SUM(I174:N174)</f>
        <v>2.1</v>
      </c>
      <c r="I174" s="57">
        <v>0</v>
      </c>
      <c r="J174" s="57">
        <v>0</v>
      </c>
      <c r="K174" s="57">
        <v>0</v>
      </c>
      <c r="L174" s="57">
        <v>2</v>
      </c>
      <c r="M174" s="57">
        <v>0.1</v>
      </c>
      <c r="N174" s="57">
        <v>0</v>
      </c>
      <c r="O174" s="219"/>
      <c r="P174" s="263"/>
    </row>
    <row r="175" spans="1:16" ht="24.75" thickBot="1" x14ac:dyDescent="0.3">
      <c r="A175" s="214"/>
      <c r="B175" s="220"/>
      <c r="C175" s="220"/>
      <c r="D175" s="464"/>
      <c r="E175" s="220"/>
      <c r="F175" s="220"/>
      <c r="G175" s="14" t="s">
        <v>3688</v>
      </c>
      <c r="H175" s="57">
        <f>SUM(I175:N175)</f>
        <v>0</v>
      </c>
      <c r="I175" s="57">
        <v>0</v>
      </c>
      <c r="J175" s="57">
        <v>0</v>
      </c>
      <c r="K175" s="57">
        <v>0</v>
      </c>
      <c r="L175" s="57">
        <v>0</v>
      </c>
      <c r="M175" s="57">
        <v>0</v>
      </c>
      <c r="N175" s="57">
        <v>0</v>
      </c>
      <c r="O175" s="220"/>
      <c r="P175" s="264"/>
    </row>
    <row r="176" spans="1:16" ht="36.75" thickBot="1" x14ac:dyDescent="0.3">
      <c r="A176" s="212" t="s">
        <v>3738</v>
      </c>
      <c r="B176" s="218" t="s">
        <v>1143</v>
      </c>
      <c r="C176" s="218" t="s">
        <v>3732</v>
      </c>
      <c r="D176" s="462" t="s">
        <v>4221</v>
      </c>
      <c r="E176" s="218" t="s">
        <v>3739</v>
      </c>
      <c r="F176" s="218" t="s">
        <v>4225</v>
      </c>
      <c r="G176" s="14" t="s">
        <v>3683</v>
      </c>
      <c r="H176" s="57">
        <f>SUM(H177:H180)</f>
        <v>20</v>
      </c>
      <c r="I176" s="57">
        <f t="shared" ref="I176:N176" si="45">SUM(I177:I180)</f>
        <v>0</v>
      </c>
      <c r="J176" s="57">
        <f t="shared" si="45"/>
        <v>0</v>
      </c>
      <c r="K176" s="57">
        <f t="shared" si="45"/>
        <v>0</v>
      </c>
      <c r="L176" s="57">
        <f t="shared" si="45"/>
        <v>0</v>
      </c>
      <c r="M176" s="57">
        <f t="shared" si="45"/>
        <v>2</v>
      </c>
      <c r="N176" s="57">
        <f t="shared" si="45"/>
        <v>18</v>
      </c>
      <c r="O176" s="218">
        <v>45</v>
      </c>
      <c r="P176" s="262" t="s">
        <v>3733</v>
      </c>
    </row>
    <row r="177" spans="1:16" ht="15.75" thickBot="1" x14ac:dyDescent="0.3">
      <c r="A177" s="213"/>
      <c r="B177" s="219"/>
      <c r="C177" s="219"/>
      <c r="D177" s="463"/>
      <c r="E177" s="219"/>
      <c r="F177" s="219"/>
      <c r="G177" s="14" t="s">
        <v>3685</v>
      </c>
      <c r="H177" s="57">
        <f>SUM(I177:N177)</f>
        <v>16.7</v>
      </c>
      <c r="I177" s="57">
        <v>0</v>
      </c>
      <c r="J177" s="57">
        <v>0</v>
      </c>
      <c r="K177" s="57">
        <v>0</v>
      </c>
      <c r="L177" s="57">
        <v>0</v>
      </c>
      <c r="M177" s="57">
        <v>0</v>
      </c>
      <c r="N177" s="57">
        <v>16.7</v>
      </c>
      <c r="O177" s="219"/>
      <c r="P177" s="263"/>
    </row>
    <row r="178" spans="1:16" ht="36.75" thickBot="1" x14ac:dyDescent="0.3">
      <c r="A178" s="213"/>
      <c r="B178" s="219"/>
      <c r="C178" s="219"/>
      <c r="D178" s="463"/>
      <c r="E178" s="219"/>
      <c r="F178" s="219"/>
      <c r="G178" s="14" t="s">
        <v>3686</v>
      </c>
      <c r="H178" s="57">
        <f>SUM(I178:N178)</f>
        <v>1.2</v>
      </c>
      <c r="I178" s="57">
        <v>0</v>
      </c>
      <c r="J178" s="57">
        <v>0</v>
      </c>
      <c r="K178" s="57">
        <v>0</v>
      </c>
      <c r="L178" s="57">
        <v>0</v>
      </c>
      <c r="M178" s="57">
        <v>0</v>
      </c>
      <c r="N178" s="57">
        <v>1.2</v>
      </c>
      <c r="O178" s="219"/>
      <c r="P178" s="263"/>
    </row>
    <row r="179" spans="1:16" ht="15.75" thickBot="1" x14ac:dyDescent="0.3">
      <c r="A179" s="213"/>
      <c r="B179" s="219"/>
      <c r="C179" s="219"/>
      <c r="D179" s="463"/>
      <c r="E179" s="219"/>
      <c r="F179" s="219"/>
      <c r="G179" s="14" t="s">
        <v>3687</v>
      </c>
      <c r="H179" s="57">
        <f>SUM(I179:N179)</f>
        <v>2.1</v>
      </c>
      <c r="I179" s="57">
        <v>0</v>
      </c>
      <c r="J179" s="57">
        <v>0</v>
      </c>
      <c r="K179" s="57">
        <v>0</v>
      </c>
      <c r="L179" s="57">
        <v>0</v>
      </c>
      <c r="M179" s="57">
        <v>2</v>
      </c>
      <c r="N179" s="57">
        <v>0.1</v>
      </c>
      <c r="O179" s="219"/>
      <c r="P179" s="263"/>
    </row>
    <row r="180" spans="1:16" ht="24.75" thickBot="1" x14ac:dyDescent="0.3">
      <c r="A180" s="214"/>
      <c r="B180" s="220"/>
      <c r="C180" s="220"/>
      <c r="D180" s="464"/>
      <c r="E180" s="220"/>
      <c r="F180" s="220"/>
      <c r="G180" s="14" t="s">
        <v>3688</v>
      </c>
      <c r="H180" s="57">
        <f>SUM(I180:N180)</f>
        <v>0</v>
      </c>
      <c r="I180" s="57">
        <v>0</v>
      </c>
      <c r="J180" s="57">
        <v>0</v>
      </c>
      <c r="K180" s="57">
        <v>0</v>
      </c>
      <c r="L180" s="57">
        <v>0</v>
      </c>
      <c r="M180" s="57">
        <v>0</v>
      </c>
      <c r="N180" s="57">
        <v>0</v>
      </c>
      <c r="O180" s="220"/>
      <c r="P180" s="264"/>
    </row>
    <row r="181" spans="1:16" ht="36.75" thickBot="1" x14ac:dyDescent="0.3">
      <c r="A181" s="245" t="s">
        <v>3702</v>
      </c>
      <c r="B181" s="245"/>
      <c r="C181" s="245"/>
      <c r="D181" s="245"/>
      <c r="E181" s="245"/>
      <c r="F181" s="246"/>
      <c r="G181" s="142" t="s">
        <v>3683</v>
      </c>
      <c r="H181" s="67">
        <f>SUM(H182:H185)</f>
        <v>311.09999999999997</v>
      </c>
      <c r="I181" s="67">
        <f t="shared" ref="I181:N181" si="46">SUM(I182:I185)</f>
        <v>0</v>
      </c>
      <c r="J181" s="67">
        <f t="shared" si="46"/>
        <v>0</v>
      </c>
      <c r="K181" s="67">
        <f t="shared" si="46"/>
        <v>0</v>
      </c>
      <c r="L181" s="67">
        <f t="shared" si="46"/>
        <v>102</v>
      </c>
      <c r="M181" s="67">
        <f t="shared" si="46"/>
        <v>191.10000000000002</v>
      </c>
      <c r="N181" s="67">
        <f t="shared" si="46"/>
        <v>18</v>
      </c>
      <c r="O181" s="221"/>
      <c r="P181" s="371" t="s">
        <v>1143</v>
      </c>
    </row>
    <row r="182" spans="1:16" ht="24.75" thickBot="1" x14ac:dyDescent="0.3">
      <c r="A182" s="461"/>
      <c r="B182" s="461"/>
      <c r="C182" s="461"/>
      <c r="D182" s="461"/>
      <c r="E182" s="461"/>
      <c r="F182" s="248"/>
      <c r="G182" s="142" t="s">
        <v>3685</v>
      </c>
      <c r="H182" s="67">
        <f>SUM(I182:N182)</f>
        <v>80.900000000000006</v>
      </c>
      <c r="I182" s="67">
        <f t="shared" ref="I182:N182" si="47">I177+I172+I167+I162+I157+I152</f>
        <v>0</v>
      </c>
      <c r="J182" s="67">
        <f t="shared" si="47"/>
        <v>0</v>
      </c>
      <c r="K182" s="67">
        <f t="shared" si="47"/>
        <v>0</v>
      </c>
      <c r="L182" s="67">
        <f t="shared" si="47"/>
        <v>0</v>
      </c>
      <c r="M182" s="67">
        <f t="shared" si="47"/>
        <v>64.2</v>
      </c>
      <c r="N182" s="67">
        <f t="shared" si="47"/>
        <v>16.7</v>
      </c>
      <c r="O182" s="222"/>
      <c r="P182" s="372"/>
    </row>
    <row r="183" spans="1:16" ht="36.75" thickBot="1" x14ac:dyDescent="0.3">
      <c r="A183" s="461"/>
      <c r="B183" s="461"/>
      <c r="C183" s="461"/>
      <c r="D183" s="461"/>
      <c r="E183" s="461"/>
      <c r="F183" s="248"/>
      <c r="G183" s="142" t="s">
        <v>3686</v>
      </c>
      <c r="H183" s="67">
        <f>SUM(I183:N183)</f>
        <v>212.79999999999998</v>
      </c>
      <c r="I183" s="67">
        <f t="shared" ref="I183:N185" si="48">I178+I173+I168+I163+I158+I153</f>
        <v>0</v>
      </c>
      <c r="J183" s="67">
        <f t="shared" si="48"/>
        <v>0</v>
      </c>
      <c r="K183" s="67">
        <f t="shared" si="48"/>
        <v>0</v>
      </c>
      <c r="L183" s="67">
        <f t="shared" si="48"/>
        <v>94</v>
      </c>
      <c r="M183" s="67">
        <f t="shared" si="48"/>
        <v>117.6</v>
      </c>
      <c r="N183" s="67">
        <f t="shared" si="48"/>
        <v>1.2</v>
      </c>
      <c r="O183" s="222"/>
      <c r="P183" s="372"/>
    </row>
    <row r="184" spans="1:16" ht="15.75" thickBot="1" x14ac:dyDescent="0.3">
      <c r="A184" s="461"/>
      <c r="B184" s="461"/>
      <c r="C184" s="461"/>
      <c r="D184" s="461"/>
      <c r="E184" s="461"/>
      <c r="F184" s="248"/>
      <c r="G184" s="142" t="s">
        <v>3687</v>
      </c>
      <c r="H184" s="67">
        <f>SUM(I184:N184)</f>
        <v>17.400000000000002</v>
      </c>
      <c r="I184" s="67">
        <f t="shared" si="48"/>
        <v>0</v>
      </c>
      <c r="J184" s="67">
        <f t="shared" si="48"/>
        <v>0</v>
      </c>
      <c r="K184" s="67">
        <f t="shared" si="48"/>
        <v>0</v>
      </c>
      <c r="L184" s="67">
        <f t="shared" si="48"/>
        <v>8</v>
      </c>
      <c r="M184" s="67">
        <f t="shared" si="48"/>
        <v>9.3000000000000007</v>
      </c>
      <c r="N184" s="67">
        <f t="shared" si="48"/>
        <v>0.1</v>
      </c>
      <c r="O184" s="222"/>
      <c r="P184" s="372"/>
    </row>
    <row r="185" spans="1:16" ht="24.75" thickBot="1" x14ac:dyDescent="0.3">
      <c r="A185" s="249"/>
      <c r="B185" s="249"/>
      <c r="C185" s="249"/>
      <c r="D185" s="249"/>
      <c r="E185" s="249"/>
      <c r="F185" s="250"/>
      <c r="G185" s="142" t="s">
        <v>3688</v>
      </c>
      <c r="H185" s="67">
        <f>SUM(I185:N185)</f>
        <v>0</v>
      </c>
      <c r="I185" s="67">
        <f t="shared" si="48"/>
        <v>0</v>
      </c>
      <c r="J185" s="67">
        <f t="shared" si="48"/>
        <v>0</v>
      </c>
      <c r="K185" s="67">
        <f t="shared" si="48"/>
        <v>0</v>
      </c>
      <c r="L185" s="67">
        <f t="shared" si="48"/>
        <v>0</v>
      </c>
      <c r="M185" s="67">
        <f t="shared" si="48"/>
        <v>0</v>
      </c>
      <c r="N185" s="67">
        <f t="shared" si="48"/>
        <v>0</v>
      </c>
      <c r="O185" s="223"/>
      <c r="P185" s="373"/>
    </row>
    <row r="186" spans="1:16" ht="15.75" thickBot="1" x14ac:dyDescent="0.3">
      <c r="A186" s="211" t="s">
        <v>542</v>
      </c>
      <c r="B186" s="211"/>
      <c r="C186" s="211"/>
      <c r="D186" s="211"/>
      <c r="E186" s="211"/>
      <c r="F186" s="211"/>
      <c r="G186" s="211"/>
      <c r="H186" s="211"/>
      <c r="I186" s="211"/>
      <c r="J186" s="211"/>
      <c r="K186" s="211"/>
      <c r="L186" s="211"/>
      <c r="M186" s="211"/>
      <c r="N186" s="211"/>
      <c r="O186" s="211"/>
      <c r="P186" s="279"/>
    </row>
    <row r="187" spans="1:16" ht="36.75" thickBot="1" x14ac:dyDescent="0.3">
      <c r="A187" s="212" t="s">
        <v>3740</v>
      </c>
      <c r="B187" s="218" t="s">
        <v>1143</v>
      </c>
      <c r="C187" s="218" t="s">
        <v>3741</v>
      </c>
      <c r="D187" s="462" t="s">
        <v>4212</v>
      </c>
      <c r="E187" s="218" t="s">
        <v>1143</v>
      </c>
      <c r="F187" s="218" t="s">
        <v>4226</v>
      </c>
      <c r="G187" s="14" t="s">
        <v>3683</v>
      </c>
      <c r="H187" s="26">
        <f>SUM(H188:H191)</f>
        <v>26.7</v>
      </c>
      <c r="I187" s="26">
        <f t="shared" ref="I187:N187" si="49">SUM(I188:I191)</f>
        <v>0</v>
      </c>
      <c r="J187" s="26">
        <f t="shared" si="49"/>
        <v>0</v>
      </c>
      <c r="K187" s="26">
        <f t="shared" si="49"/>
        <v>0</v>
      </c>
      <c r="L187" s="26">
        <f t="shared" si="49"/>
        <v>2</v>
      </c>
      <c r="M187" s="26">
        <f t="shared" si="49"/>
        <v>24.7</v>
      </c>
      <c r="N187" s="26">
        <f t="shared" si="49"/>
        <v>0</v>
      </c>
      <c r="O187" s="374">
        <v>5419</v>
      </c>
      <c r="P187" s="262" t="s">
        <v>3742</v>
      </c>
    </row>
    <row r="188" spans="1:16" ht="15.75" thickBot="1" x14ac:dyDescent="0.3">
      <c r="A188" s="213"/>
      <c r="B188" s="219"/>
      <c r="C188" s="219"/>
      <c r="D188" s="463"/>
      <c r="E188" s="219"/>
      <c r="F188" s="219"/>
      <c r="G188" s="14" t="s">
        <v>3685</v>
      </c>
      <c r="H188" s="26">
        <f>SUM(I188:N188)</f>
        <v>0</v>
      </c>
      <c r="I188" s="26">
        <v>0</v>
      </c>
      <c r="J188" s="26">
        <v>0</v>
      </c>
      <c r="K188" s="26">
        <v>0</v>
      </c>
      <c r="L188" s="26">
        <v>0</v>
      </c>
      <c r="M188" s="26">
        <v>0</v>
      </c>
      <c r="N188" s="26">
        <v>0</v>
      </c>
      <c r="O188" s="375"/>
      <c r="P188" s="263"/>
    </row>
    <row r="189" spans="1:16" ht="36.75" thickBot="1" x14ac:dyDescent="0.3">
      <c r="A189" s="213"/>
      <c r="B189" s="219"/>
      <c r="C189" s="219"/>
      <c r="D189" s="463"/>
      <c r="E189" s="219"/>
      <c r="F189" s="219"/>
      <c r="G189" s="14" t="s">
        <v>3686</v>
      </c>
      <c r="H189" s="26">
        <f>SUM(I189:N189)</f>
        <v>23.2</v>
      </c>
      <c r="I189" s="26">
        <v>0</v>
      </c>
      <c r="J189" s="26">
        <v>0</v>
      </c>
      <c r="K189" s="26">
        <v>0</v>
      </c>
      <c r="L189" s="26">
        <v>0</v>
      </c>
      <c r="M189" s="26">
        <v>23.2</v>
      </c>
      <c r="N189" s="26">
        <v>0</v>
      </c>
      <c r="O189" s="375"/>
      <c r="P189" s="263"/>
    </row>
    <row r="190" spans="1:16" ht="15.75" thickBot="1" x14ac:dyDescent="0.3">
      <c r="A190" s="213"/>
      <c r="B190" s="219"/>
      <c r="C190" s="219"/>
      <c r="D190" s="463"/>
      <c r="E190" s="219"/>
      <c r="F190" s="219"/>
      <c r="G190" s="14" t="s">
        <v>3687</v>
      </c>
      <c r="H190" s="26">
        <f>SUM(I190:N190)</f>
        <v>3.5</v>
      </c>
      <c r="I190" s="26">
        <v>0</v>
      </c>
      <c r="J190" s="26">
        <v>0</v>
      </c>
      <c r="K190" s="26">
        <v>0</v>
      </c>
      <c r="L190" s="26">
        <v>2</v>
      </c>
      <c r="M190" s="26">
        <v>1.5</v>
      </c>
      <c r="N190" s="26">
        <v>0</v>
      </c>
      <c r="O190" s="375"/>
      <c r="P190" s="263"/>
    </row>
    <row r="191" spans="1:16" ht="24.75" thickBot="1" x14ac:dyDescent="0.3">
      <c r="A191" s="214"/>
      <c r="B191" s="220"/>
      <c r="C191" s="220"/>
      <c r="D191" s="464"/>
      <c r="E191" s="220"/>
      <c r="F191" s="220"/>
      <c r="G191" s="14" t="s">
        <v>3688</v>
      </c>
      <c r="H191" s="26">
        <f>SUM(I191:N191)</f>
        <v>0</v>
      </c>
      <c r="I191" s="26">
        <v>0</v>
      </c>
      <c r="J191" s="26">
        <v>0</v>
      </c>
      <c r="K191" s="26">
        <v>0</v>
      </c>
      <c r="L191" s="26">
        <v>0</v>
      </c>
      <c r="M191" s="26">
        <v>0</v>
      </c>
      <c r="N191" s="26">
        <v>0</v>
      </c>
      <c r="O191" s="376"/>
      <c r="P191" s="264"/>
    </row>
    <row r="192" spans="1:16" ht="48.75" customHeight="1" thickBot="1" x14ac:dyDescent="0.3">
      <c r="A192" s="212" t="s">
        <v>3743</v>
      </c>
      <c r="B192" s="218" t="s">
        <v>1143</v>
      </c>
      <c r="C192" s="218" t="s">
        <v>3741</v>
      </c>
      <c r="D192" s="462">
        <v>2029</v>
      </c>
      <c r="E192" s="218" t="s">
        <v>1143</v>
      </c>
      <c r="F192" s="218" t="s">
        <v>4227</v>
      </c>
      <c r="G192" s="14" t="s">
        <v>3683</v>
      </c>
      <c r="H192" s="26">
        <f>SUM(H193:H196)</f>
        <v>20.000000000000004</v>
      </c>
      <c r="I192" s="26">
        <f t="shared" ref="I192:N192" si="50">SUM(I193:I196)</f>
        <v>0</v>
      </c>
      <c r="J192" s="26">
        <f t="shared" si="50"/>
        <v>0</v>
      </c>
      <c r="K192" s="26">
        <f t="shared" si="50"/>
        <v>0</v>
      </c>
      <c r="L192" s="26">
        <f t="shared" si="50"/>
        <v>0</v>
      </c>
      <c r="M192" s="26">
        <f t="shared" si="50"/>
        <v>20.000000000000004</v>
      </c>
      <c r="N192" s="26">
        <f t="shared" si="50"/>
        <v>0</v>
      </c>
      <c r="O192" s="218">
        <v>523</v>
      </c>
      <c r="P192" s="262" t="s">
        <v>1143</v>
      </c>
    </row>
    <row r="193" spans="1:16" ht="15.75" thickBot="1" x14ac:dyDescent="0.3">
      <c r="A193" s="213"/>
      <c r="B193" s="219"/>
      <c r="C193" s="219"/>
      <c r="D193" s="463"/>
      <c r="E193" s="219"/>
      <c r="F193" s="219"/>
      <c r="G193" s="14" t="s">
        <v>3685</v>
      </c>
      <c r="H193" s="26">
        <f>SUM(I193:N193)</f>
        <v>18.600000000000001</v>
      </c>
      <c r="I193" s="26">
        <v>0</v>
      </c>
      <c r="J193" s="26">
        <v>0</v>
      </c>
      <c r="K193" s="26">
        <v>0</v>
      </c>
      <c r="L193" s="26">
        <v>0</v>
      </c>
      <c r="M193" s="26">
        <v>18.600000000000001</v>
      </c>
      <c r="N193" s="26">
        <v>0</v>
      </c>
      <c r="O193" s="219"/>
      <c r="P193" s="263"/>
    </row>
    <row r="194" spans="1:16" ht="36.75" thickBot="1" x14ac:dyDescent="0.3">
      <c r="A194" s="213"/>
      <c r="B194" s="219"/>
      <c r="C194" s="219"/>
      <c r="D194" s="463"/>
      <c r="E194" s="219"/>
      <c r="F194" s="219"/>
      <c r="G194" s="14" t="s">
        <v>3686</v>
      </c>
      <c r="H194" s="26">
        <f>SUM(I194:N194)</f>
        <v>1.3</v>
      </c>
      <c r="I194" s="26">
        <v>0</v>
      </c>
      <c r="J194" s="26">
        <v>0</v>
      </c>
      <c r="K194" s="26">
        <v>0</v>
      </c>
      <c r="L194" s="26">
        <v>0</v>
      </c>
      <c r="M194" s="26">
        <v>1.3</v>
      </c>
      <c r="N194" s="26">
        <v>0</v>
      </c>
      <c r="O194" s="219"/>
      <c r="P194" s="263"/>
    </row>
    <row r="195" spans="1:16" ht="15.75" thickBot="1" x14ac:dyDescent="0.3">
      <c r="A195" s="213"/>
      <c r="B195" s="219"/>
      <c r="C195" s="219"/>
      <c r="D195" s="463"/>
      <c r="E195" s="219"/>
      <c r="F195" s="219"/>
      <c r="G195" s="14" t="s">
        <v>3687</v>
      </c>
      <c r="H195" s="26">
        <f>SUM(I195:N195)</f>
        <v>0.1</v>
      </c>
      <c r="I195" s="26">
        <v>0</v>
      </c>
      <c r="J195" s="26">
        <v>0</v>
      </c>
      <c r="K195" s="26">
        <v>0</v>
      </c>
      <c r="L195" s="26">
        <v>0</v>
      </c>
      <c r="M195" s="26">
        <v>0.1</v>
      </c>
      <c r="N195" s="26">
        <v>0</v>
      </c>
      <c r="O195" s="219"/>
      <c r="P195" s="263"/>
    </row>
    <row r="196" spans="1:16" ht="24.75" thickBot="1" x14ac:dyDescent="0.3">
      <c r="A196" s="214"/>
      <c r="B196" s="220"/>
      <c r="C196" s="220"/>
      <c r="D196" s="464"/>
      <c r="E196" s="220"/>
      <c r="F196" s="220"/>
      <c r="G196" s="14" t="s">
        <v>3688</v>
      </c>
      <c r="H196" s="26">
        <f>SUM(I196:N196)</f>
        <v>0</v>
      </c>
      <c r="I196" s="26">
        <v>0</v>
      </c>
      <c r="J196" s="26">
        <v>0</v>
      </c>
      <c r="K196" s="26">
        <v>0</v>
      </c>
      <c r="L196" s="26">
        <v>0</v>
      </c>
      <c r="M196" s="26">
        <v>0</v>
      </c>
      <c r="N196" s="26">
        <v>0</v>
      </c>
      <c r="O196" s="220"/>
      <c r="P196" s="264"/>
    </row>
    <row r="197" spans="1:16" ht="36.75" thickBot="1" x14ac:dyDescent="0.3">
      <c r="A197" s="212" t="s">
        <v>3744</v>
      </c>
      <c r="B197" s="218" t="s">
        <v>1143</v>
      </c>
      <c r="C197" s="218" t="s">
        <v>3741</v>
      </c>
      <c r="D197" s="462">
        <v>2028</v>
      </c>
      <c r="E197" s="218" t="s">
        <v>1143</v>
      </c>
      <c r="F197" s="218" t="s">
        <v>4228</v>
      </c>
      <c r="G197" s="14" t="s">
        <v>3683</v>
      </c>
      <c r="H197" s="26">
        <f>SUM(H198:H201)</f>
        <v>2.5</v>
      </c>
      <c r="I197" s="26">
        <f t="shared" ref="I197:N197" si="51">SUM(I198:I201)</f>
        <v>0</v>
      </c>
      <c r="J197" s="26">
        <f t="shared" si="51"/>
        <v>0</v>
      </c>
      <c r="K197" s="26">
        <f t="shared" si="51"/>
        <v>0</v>
      </c>
      <c r="L197" s="26">
        <f t="shared" si="51"/>
        <v>2.5</v>
      </c>
      <c r="M197" s="26">
        <f t="shared" si="51"/>
        <v>0</v>
      </c>
      <c r="N197" s="26">
        <f t="shared" si="51"/>
        <v>0</v>
      </c>
      <c r="O197" s="218">
        <v>747</v>
      </c>
      <c r="P197" s="262" t="s">
        <v>1143</v>
      </c>
    </row>
    <row r="198" spans="1:16" ht="15.75" thickBot="1" x14ac:dyDescent="0.3">
      <c r="A198" s="213"/>
      <c r="B198" s="219"/>
      <c r="C198" s="219"/>
      <c r="D198" s="463"/>
      <c r="E198" s="219"/>
      <c r="F198" s="219"/>
      <c r="G198" s="14" t="s">
        <v>3685</v>
      </c>
      <c r="H198" s="26">
        <f>SUM(I198:N198)</f>
        <v>0</v>
      </c>
      <c r="I198" s="26">
        <v>0</v>
      </c>
      <c r="J198" s="26">
        <v>0</v>
      </c>
      <c r="K198" s="26">
        <v>0</v>
      </c>
      <c r="L198" s="26">
        <v>0</v>
      </c>
      <c r="M198" s="26">
        <v>0</v>
      </c>
      <c r="N198" s="26">
        <v>0</v>
      </c>
      <c r="O198" s="219"/>
      <c r="P198" s="263"/>
    </row>
    <row r="199" spans="1:16" ht="36.75" thickBot="1" x14ac:dyDescent="0.3">
      <c r="A199" s="213"/>
      <c r="B199" s="219"/>
      <c r="C199" s="219"/>
      <c r="D199" s="463"/>
      <c r="E199" s="219"/>
      <c r="F199" s="219"/>
      <c r="G199" s="14" t="s">
        <v>3686</v>
      </c>
      <c r="H199" s="26">
        <f>SUM(I199:N199)</f>
        <v>0</v>
      </c>
      <c r="I199" s="26">
        <v>0</v>
      </c>
      <c r="J199" s="26">
        <v>0</v>
      </c>
      <c r="K199" s="26">
        <v>0</v>
      </c>
      <c r="L199" s="26">
        <v>0</v>
      </c>
      <c r="M199" s="26">
        <v>0</v>
      </c>
      <c r="N199" s="26">
        <v>0</v>
      </c>
      <c r="O199" s="219"/>
      <c r="P199" s="263"/>
    </row>
    <row r="200" spans="1:16" ht="15.75" thickBot="1" x14ac:dyDescent="0.3">
      <c r="A200" s="213"/>
      <c r="B200" s="219"/>
      <c r="C200" s="219"/>
      <c r="D200" s="463"/>
      <c r="E200" s="219"/>
      <c r="F200" s="219"/>
      <c r="G200" s="14" t="s">
        <v>3687</v>
      </c>
      <c r="H200" s="26">
        <f>SUM(I200:N200)</f>
        <v>2.5</v>
      </c>
      <c r="I200" s="26">
        <v>0</v>
      </c>
      <c r="J200" s="26">
        <v>0</v>
      </c>
      <c r="K200" s="26">
        <v>0</v>
      </c>
      <c r="L200" s="26">
        <v>2.5</v>
      </c>
      <c r="M200" s="26">
        <v>0</v>
      </c>
      <c r="N200" s="26">
        <v>0</v>
      </c>
      <c r="O200" s="219"/>
      <c r="P200" s="263"/>
    </row>
    <row r="201" spans="1:16" ht="24.75" thickBot="1" x14ac:dyDescent="0.3">
      <c r="A201" s="214"/>
      <c r="B201" s="220"/>
      <c r="C201" s="220"/>
      <c r="D201" s="464"/>
      <c r="E201" s="220"/>
      <c r="F201" s="220"/>
      <c r="G201" s="14" t="s">
        <v>3688</v>
      </c>
      <c r="H201" s="26">
        <f>SUM(I201:N201)</f>
        <v>0</v>
      </c>
      <c r="I201" s="26">
        <v>0</v>
      </c>
      <c r="J201" s="26">
        <v>0</v>
      </c>
      <c r="K201" s="26">
        <v>0</v>
      </c>
      <c r="L201" s="26">
        <v>0</v>
      </c>
      <c r="M201" s="26">
        <v>0</v>
      </c>
      <c r="N201" s="26">
        <v>0</v>
      </c>
      <c r="O201" s="220"/>
      <c r="P201" s="264"/>
    </row>
    <row r="202" spans="1:16" ht="36.75" thickBot="1" x14ac:dyDescent="0.3">
      <c r="A202" s="212" t="s">
        <v>3745</v>
      </c>
      <c r="B202" s="218" t="s">
        <v>1143</v>
      </c>
      <c r="C202" s="218" t="s">
        <v>3741</v>
      </c>
      <c r="D202" s="462" t="s">
        <v>4221</v>
      </c>
      <c r="E202" s="218" t="s">
        <v>1143</v>
      </c>
      <c r="F202" s="218" t="s">
        <v>4228</v>
      </c>
      <c r="G202" s="14" t="s">
        <v>3683</v>
      </c>
      <c r="H202" s="26">
        <f>SUM(H203:H206)</f>
        <v>12.5</v>
      </c>
      <c r="I202" s="26">
        <f t="shared" ref="I202:N202" si="52">SUM(I203:I206)</f>
        <v>0</v>
      </c>
      <c r="J202" s="26">
        <f t="shared" si="52"/>
        <v>0</v>
      </c>
      <c r="K202" s="26">
        <f t="shared" si="52"/>
        <v>0</v>
      </c>
      <c r="L202" s="26">
        <f t="shared" si="52"/>
        <v>0</v>
      </c>
      <c r="M202" s="26">
        <f t="shared" si="52"/>
        <v>2.5</v>
      </c>
      <c r="N202" s="26">
        <f t="shared" si="52"/>
        <v>10</v>
      </c>
      <c r="O202" s="218">
        <v>528</v>
      </c>
      <c r="P202" s="262" t="s">
        <v>1143</v>
      </c>
    </row>
    <row r="203" spans="1:16" ht="15.75" thickBot="1" x14ac:dyDescent="0.3">
      <c r="A203" s="213"/>
      <c r="B203" s="219"/>
      <c r="C203" s="219"/>
      <c r="D203" s="463"/>
      <c r="E203" s="219"/>
      <c r="F203" s="219"/>
      <c r="G203" s="14" t="s">
        <v>3685</v>
      </c>
      <c r="H203" s="26">
        <f>SUM(I203:N203)</f>
        <v>9.3000000000000007</v>
      </c>
      <c r="I203" s="26">
        <v>0</v>
      </c>
      <c r="J203" s="26">
        <v>0</v>
      </c>
      <c r="K203" s="26">
        <v>0</v>
      </c>
      <c r="L203" s="26">
        <v>0</v>
      </c>
      <c r="M203" s="26">
        <v>0</v>
      </c>
      <c r="N203" s="26">
        <v>9.3000000000000007</v>
      </c>
      <c r="O203" s="219"/>
      <c r="P203" s="263"/>
    </row>
    <row r="204" spans="1:16" ht="36.75" thickBot="1" x14ac:dyDescent="0.3">
      <c r="A204" s="213"/>
      <c r="B204" s="219"/>
      <c r="C204" s="219"/>
      <c r="D204" s="463"/>
      <c r="E204" s="219"/>
      <c r="F204" s="219"/>
      <c r="G204" s="14" t="s">
        <v>3686</v>
      </c>
      <c r="H204" s="26">
        <f>SUM(I204:N204)</f>
        <v>0.7</v>
      </c>
      <c r="I204" s="26">
        <v>0</v>
      </c>
      <c r="J204" s="26">
        <v>0</v>
      </c>
      <c r="K204" s="26">
        <v>0</v>
      </c>
      <c r="L204" s="26">
        <v>0</v>
      </c>
      <c r="M204" s="26">
        <v>0</v>
      </c>
      <c r="N204" s="26">
        <v>0.7</v>
      </c>
      <c r="O204" s="219"/>
      <c r="P204" s="263"/>
    </row>
    <row r="205" spans="1:16" ht="15.75" thickBot="1" x14ac:dyDescent="0.3">
      <c r="A205" s="213"/>
      <c r="B205" s="219"/>
      <c r="C205" s="219"/>
      <c r="D205" s="463"/>
      <c r="E205" s="219"/>
      <c r="F205" s="219"/>
      <c r="G205" s="14" t="s">
        <v>3687</v>
      </c>
      <c r="H205" s="26">
        <f>SUM(I205:N205)</f>
        <v>2.5</v>
      </c>
      <c r="I205" s="26">
        <v>0</v>
      </c>
      <c r="J205" s="26">
        <v>0</v>
      </c>
      <c r="K205" s="26">
        <v>0</v>
      </c>
      <c r="L205" s="26">
        <v>0</v>
      </c>
      <c r="M205" s="26">
        <v>2.5</v>
      </c>
      <c r="N205" s="26">
        <v>0</v>
      </c>
      <c r="O205" s="219"/>
      <c r="P205" s="263"/>
    </row>
    <row r="206" spans="1:16" ht="24.75" thickBot="1" x14ac:dyDescent="0.3">
      <c r="A206" s="214"/>
      <c r="B206" s="220"/>
      <c r="C206" s="220"/>
      <c r="D206" s="464"/>
      <c r="E206" s="220"/>
      <c r="F206" s="220"/>
      <c r="G206" s="14" t="s">
        <v>3688</v>
      </c>
      <c r="H206" s="26">
        <f>SUM(I206:N206)</f>
        <v>0</v>
      </c>
      <c r="I206" s="26">
        <v>0</v>
      </c>
      <c r="J206" s="26">
        <v>0</v>
      </c>
      <c r="K206" s="26">
        <v>0</v>
      </c>
      <c r="L206" s="26">
        <v>0</v>
      </c>
      <c r="M206" s="26">
        <v>0</v>
      </c>
      <c r="N206" s="26">
        <v>0</v>
      </c>
      <c r="O206" s="220"/>
      <c r="P206" s="264"/>
    </row>
    <row r="207" spans="1:16" ht="36.75" thickBot="1" x14ac:dyDescent="0.3">
      <c r="A207" s="245" t="s">
        <v>3702</v>
      </c>
      <c r="B207" s="245"/>
      <c r="C207" s="245"/>
      <c r="D207" s="245"/>
      <c r="E207" s="245"/>
      <c r="F207" s="246"/>
      <c r="G207" s="142" t="s">
        <v>3683</v>
      </c>
      <c r="H207" s="56">
        <f>SUM(H208:H211)</f>
        <v>61.7</v>
      </c>
      <c r="I207" s="56">
        <f t="shared" ref="I207:N207" si="53">SUM(I208:I211)</f>
        <v>0</v>
      </c>
      <c r="J207" s="56">
        <f t="shared" si="53"/>
        <v>0</v>
      </c>
      <c r="K207" s="56">
        <f t="shared" si="53"/>
        <v>0</v>
      </c>
      <c r="L207" s="56">
        <f t="shared" si="53"/>
        <v>4.5</v>
      </c>
      <c r="M207" s="56">
        <f t="shared" si="53"/>
        <v>47.2</v>
      </c>
      <c r="N207" s="56">
        <f t="shared" si="53"/>
        <v>10</v>
      </c>
      <c r="O207" s="404">
        <v>7217</v>
      </c>
      <c r="P207" s="371" t="s">
        <v>1143</v>
      </c>
    </row>
    <row r="208" spans="1:16" ht="24.75" thickBot="1" x14ac:dyDescent="0.3">
      <c r="A208" s="461"/>
      <c r="B208" s="461"/>
      <c r="C208" s="461"/>
      <c r="D208" s="461"/>
      <c r="E208" s="461"/>
      <c r="F208" s="248"/>
      <c r="G208" s="142" t="s">
        <v>3685</v>
      </c>
      <c r="H208" s="56">
        <f>SUM(I208:N208)</f>
        <v>27.900000000000002</v>
      </c>
      <c r="I208" s="56">
        <f t="shared" ref="I208:N208" si="54">I203+I198+I193+I188</f>
        <v>0</v>
      </c>
      <c r="J208" s="56">
        <f t="shared" si="54"/>
        <v>0</v>
      </c>
      <c r="K208" s="56">
        <f t="shared" si="54"/>
        <v>0</v>
      </c>
      <c r="L208" s="56">
        <f t="shared" si="54"/>
        <v>0</v>
      </c>
      <c r="M208" s="56">
        <f t="shared" si="54"/>
        <v>18.600000000000001</v>
      </c>
      <c r="N208" s="56">
        <f t="shared" si="54"/>
        <v>9.3000000000000007</v>
      </c>
      <c r="O208" s="405"/>
      <c r="P208" s="372"/>
    </row>
    <row r="209" spans="1:16" ht="36.75" thickBot="1" x14ac:dyDescent="0.3">
      <c r="A209" s="461"/>
      <c r="B209" s="461"/>
      <c r="C209" s="461"/>
      <c r="D209" s="461"/>
      <c r="E209" s="461"/>
      <c r="F209" s="248"/>
      <c r="G209" s="142" t="s">
        <v>3686</v>
      </c>
      <c r="H209" s="56">
        <f>SUM(I209:N209)</f>
        <v>25.2</v>
      </c>
      <c r="I209" s="56">
        <f t="shared" ref="I209:N211" si="55">I204+I199+I194+I189</f>
        <v>0</v>
      </c>
      <c r="J209" s="56">
        <f t="shared" si="55"/>
        <v>0</v>
      </c>
      <c r="K209" s="56">
        <f t="shared" si="55"/>
        <v>0</v>
      </c>
      <c r="L209" s="56">
        <f t="shared" si="55"/>
        <v>0</v>
      </c>
      <c r="M209" s="56">
        <f t="shared" si="55"/>
        <v>24.5</v>
      </c>
      <c r="N209" s="56">
        <f t="shared" si="55"/>
        <v>0.7</v>
      </c>
      <c r="O209" s="405"/>
      <c r="P209" s="372"/>
    </row>
    <row r="210" spans="1:16" ht="15.75" thickBot="1" x14ac:dyDescent="0.3">
      <c r="A210" s="461"/>
      <c r="B210" s="461"/>
      <c r="C210" s="461"/>
      <c r="D210" s="461"/>
      <c r="E210" s="461"/>
      <c r="F210" s="248"/>
      <c r="G210" s="142" t="s">
        <v>3687</v>
      </c>
      <c r="H210" s="56">
        <f>SUM(I210:N210)</f>
        <v>8.6</v>
      </c>
      <c r="I210" s="56">
        <f t="shared" si="55"/>
        <v>0</v>
      </c>
      <c r="J210" s="56">
        <f t="shared" si="55"/>
        <v>0</v>
      </c>
      <c r="K210" s="56">
        <f t="shared" si="55"/>
        <v>0</v>
      </c>
      <c r="L210" s="56">
        <f t="shared" si="55"/>
        <v>4.5</v>
      </c>
      <c r="M210" s="56">
        <f t="shared" si="55"/>
        <v>4.0999999999999996</v>
      </c>
      <c r="N210" s="56">
        <f t="shared" si="55"/>
        <v>0</v>
      </c>
      <c r="O210" s="405"/>
      <c r="P210" s="372"/>
    </row>
    <row r="211" spans="1:16" ht="24.75" thickBot="1" x14ac:dyDescent="0.3">
      <c r="A211" s="249"/>
      <c r="B211" s="249"/>
      <c r="C211" s="249"/>
      <c r="D211" s="249"/>
      <c r="E211" s="249"/>
      <c r="F211" s="250"/>
      <c r="G211" s="142" t="s">
        <v>3688</v>
      </c>
      <c r="H211" s="56">
        <f>SUM(I211:N211)</f>
        <v>0</v>
      </c>
      <c r="I211" s="56">
        <f t="shared" si="55"/>
        <v>0</v>
      </c>
      <c r="J211" s="56">
        <f t="shared" si="55"/>
        <v>0</v>
      </c>
      <c r="K211" s="56">
        <f t="shared" si="55"/>
        <v>0</v>
      </c>
      <c r="L211" s="56">
        <f t="shared" si="55"/>
        <v>0</v>
      </c>
      <c r="M211" s="56">
        <f t="shared" si="55"/>
        <v>0</v>
      </c>
      <c r="N211" s="56">
        <f t="shared" si="55"/>
        <v>0</v>
      </c>
      <c r="O211" s="406"/>
      <c r="P211" s="373"/>
    </row>
    <row r="212" spans="1:16" ht="15.75" thickBot="1" x14ac:dyDescent="0.3">
      <c r="A212" s="211" t="s">
        <v>0</v>
      </c>
      <c r="B212" s="211"/>
      <c r="C212" s="211"/>
      <c r="D212" s="211"/>
      <c r="E212" s="211"/>
      <c r="F212" s="211"/>
      <c r="G212" s="211"/>
      <c r="H212" s="211"/>
      <c r="I212" s="211"/>
      <c r="J212" s="211"/>
      <c r="K212" s="211"/>
      <c r="L212" s="211"/>
      <c r="M212" s="211"/>
      <c r="N212" s="211"/>
      <c r="O212" s="211"/>
      <c r="P212" s="211"/>
    </row>
    <row r="213" spans="1:16" ht="36.75" thickBot="1" x14ac:dyDescent="0.3">
      <c r="A213" s="212" t="s">
        <v>3746</v>
      </c>
      <c r="B213" s="218" t="s">
        <v>1143</v>
      </c>
      <c r="C213" s="218" t="s">
        <v>3747</v>
      </c>
      <c r="D213" s="462" t="s">
        <v>4212</v>
      </c>
      <c r="E213" s="218" t="s">
        <v>1143</v>
      </c>
      <c r="F213" s="218" t="s">
        <v>4229</v>
      </c>
      <c r="G213" s="14" t="s">
        <v>3683</v>
      </c>
      <c r="H213" s="26">
        <f>SUM(H214:H217)</f>
        <v>90</v>
      </c>
      <c r="I213" s="26">
        <f t="shared" ref="I213:N213" si="56">SUM(I214:I217)</f>
        <v>0</v>
      </c>
      <c r="J213" s="26">
        <f t="shared" si="56"/>
        <v>0</v>
      </c>
      <c r="K213" s="26">
        <f t="shared" si="56"/>
        <v>0</v>
      </c>
      <c r="L213" s="26">
        <f t="shared" si="56"/>
        <v>50</v>
      </c>
      <c r="M213" s="26">
        <f t="shared" si="56"/>
        <v>40</v>
      </c>
      <c r="N213" s="26">
        <f t="shared" si="56"/>
        <v>0</v>
      </c>
      <c r="O213" s="374">
        <v>12470</v>
      </c>
      <c r="P213" s="262" t="s">
        <v>1143</v>
      </c>
    </row>
    <row r="214" spans="1:16" ht="15.75" thickBot="1" x14ac:dyDescent="0.3">
      <c r="A214" s="213"/>
      <c r="B214" s="219"/>
      <c r="C214" s="219"/>
      <c r="D214" s="463"/>
      <c r="E214" s="219"/>
      <c r="F214" s="219"/>
      <c r="G214" s="14" t="s">
        <v>3685</v>
      </c>
      <c r="H214" s="26">
        <f>SUM(I214:N214)</f>
        <v>0</v>
      </c>
      <c r="I214" s="26">
        <v>0</v>
      </c>
      <c r="J214" s="26">
        <v>0</v>
      </c>
      <c r="K214" s="26">
        <v>0</v>
      </c>
      <c r="L214" s="26">
        <v>0</v>
      </c>
      <c r="M214" s="26">
        <v>0</v>
      </c>
      <c r="N214" s="26">
        <v>0</v>
      </c>
      <c r="O214" s="375"/>
      <c r="P214" s="263"/>
    </row>
    <row r="215" spans="1:16" ht="36.75" thickBot="1" x14ac:dyDescent="0.3">
      <c r="A215" s="213"/>
      <c r="B215" s="219"/>
      <c r="C215" s="219"/>
      <c r="D215" s="463"/>
      <c r="E215" s="219"/>
      <c r="F215" s="219"/>
      <c r="G215" s="14" t="s">
        <v>3686</v>
      </c>
      <c r="H215" s="26">
        <f>SUM(I215:N215)</f>
        <v>37.200000000000003</v>
      </c>
      <c r="I215" s="26">
        <v>0</v>
      </c>
      <c r="J215" s="26">
        <v>0</v>
      </c>
      <c r="K215" s="26">
        <v>0</v>
      </c>
      <c r="L215" s="26">
        <v>0</v>
      </c>
      <c r="M215" s="26">
        <v>37.200000000000003</v>
      </c>
      <c r="N215" s="26">
        <v>0</v>
      </c>
      <c r="O215" s="375"/>
      <c r="P215" s="263"/>
    </row>
    <row r="216" spans="1:16" ht="15.75" thickBot="1" x14ac:dyDescent="0.3">
      <c r="A216" s="213"/>
      <c r="B216" s="219"/>
      <c r="C216" s="219"/>
      <c r="D216" s="463"/>
      <c r="E216" s="219"/>
      <c r="F216" s="219"/>
      <c r="G216" s="14" t="s">
        <v>3687</v>
      </c>
      <c r="H216" s="26">
        <f>SUM(I216:N216)</f>
        <v>2.8</v>
      </c>
      <c r="I216" s="26">
        <v>0</v>
      </c>
      <c r="J216" s="26">
        <v>0</v>
      </c>
      <c r="K216" s="26">
        <v>0</v>
      </c>
      <c r="L216" s="26">
        <v>0</v>
      </c>
      <c r="M216" s="26">
        <v>2.8</v>
      </c>
      <c r="N216" s="26">
        <v>0</v>
      </c>
      <c r="O216" s="375"/>
      <c r="P216" s="263"/>
    </row>
    <row r="217" spans="1:16" ht="24.75" thickBot="1" x14ac:dyDescent="0.3">
      <c r="A217" s="214"/>
      <c r="B217" s="220"/>
      <c r="C217" s="220"/>
      <c r="D217" s="464"/>
      <c r="E217" s="220"/>
      <c r="F217" s="220"/>
      <c r="G217" s="14" t="s">
        <v>3688</v>
      </c>
      <c r="H217" s="26">
        <f>SUM(I217:N217)</f>
        <v>50</v>
      </c>
      <c r="I217" s="26">
        <v>0</v>
      </c>
      <c r="J217" s="26">
        <v>0</v>
      </c>
      <c r="K217" s="26">
        <v>0</v>
      </c>
      <c r="L217" s="26">
        <v>50</v>
      </c>
      <c r="M217" s="26">
        <v>0</v>
      </c>
      <c r="N217" s="26">
        <v>0</v>
      </c>
      <c r="O217" s="376"/>
      <c r="P217" s="264"/>
    </row>
    <row r="218" spans="1:16" ht="36.75" thickBot="1" x14ac:dyDescent="0.3">
      <c r="A218" s="212" t="s">
        <v>3748</v>
      </c>
      <c r="B218" s="218" t="s">
        <v>1143</v>
      </c>
      <c r="C218" s="218" t="s">
        <v>3747</v>
      </c>
      <c r="D218" s="462" t="s">
        <v>4212</v>
      </c>
      <c r="E218" s="218" t="s">
        <v>1143</v>
      </c>
      <c r="F218" s="218" t="s">
        <v>4220</v>
      </c>
      <c r="G218" s="14" t="s">
        <v>3683</v>
      </c>
      <c r="H218" s="26">
        <f>SUM(H219:H222)</f>
        <v>50</v>
      </c>
      <c r="I218" s="26">
        <f t="shared" ref="I218:N218" si="57">SUM(I219:I222)</f>
        <v>0</v>
      </c>
      <c r="J218" s="26">
        <f t="shared" si="57"/>
        <v>0</v>
      </c>
      <c r="K218" s="26">
        <f t="shared" si="57"/>
        <v>0</v>
      </c>
      <c r="L218" s="26">
        <f t="shared" si="57"/>
        <v>4</v>
      </c>
      <c r="M218" s="26">
        <f t="shared" si="57"/>
        <v>46</v>
      </c>
      <c r="N218" s="26">
        <f t="shared" si="57"/>
        <v>0</v>
      </c>
      <c r="O218" s="218"/>
      <c r="P218" s="262" t="s">
        <v>3749</v>
      </c>
    </row>
    <row r="219" spans="1:16" ht="15.75" thickBot="1" x14ac:dyDescent="0.3">
      <c r="A219" s="213"/>
      <c r="B219" s="219"/>
      <c r="C219" s="219"/>
      <c r="D219" s="463"/>
      <c r="E219" s="219"/>
      <c r="F219" s="219"/>
      <c r="G219" s="14" t="s">
        <v>3685</v>
      </c>
      <c r="H219" s="26">
        <f>SUM(I219:N219)</f>
        <v>42.8</v>
      </c>
      <c r="I219" s="26">
        <v>0</v>
      </c>
      <c r="J219" s="26">
        <v>0</v>
      </c>
      <c r="K219" s="26">
        <v>0</v>
      </c>
      <c r="L219" s="26">
        <v>0</v>
      </c>
      <c r="M219" s="26">
        <v>42.8</v>
      </c>
      <c r="N219" s="26">
        <v>0</v>
      </c>
      <c r="O219" s="219"/>
      <c r="P219" s="263"/>
    </row>
    <row r="220" spans="1:16" ht="36.75" thickBot="1" x14ac:dyDescent="0.3">
      <c r="A220" s="213"/>
      <c r="B220" s="219"/>
      <c r="C220" s="219"/>
      <c r="D220" s="463"/>
      <c r="E220" s="219"/>
      <c r="F220" s="219"/>
      <c r="G220" s="14" t="s">
        <v>3686</v>
      </c>
      <c r="H220" s="26">
        <f>SUM(I220:N220)</f>
        <v>3</v>
      </c>
      <c r="I220" s="26">
        <v>0</v>
      </c>
      <c r="J220" s="26">
        <v>0</v>
      </c>
      <c r="K220" s="26">
        <v>0</v>
      </c>
      <c r="L220" s="26">
        <v>0</v>
      </c>
      <c r="M220" s="26">
        <v>3</v>
      </c>
      <c r="N220" s="26">
        <v>0</v>
      </c>
      <c r="O220" s="219"/>
      <c r="P220" s="263"/>
    </row>
    <row r="221" spans="1:16" ht="15.75" thickBot="1" x14ac:dyDescent="0.3">
      <c r="A221" s="213"/>
      <c r="B221" s="219"/>
      <c r="C221" s="219"/>
      <c r="D221" s="463"/>
      <c r="E221" s="219"/>
      <c r="F221" s="219"/>
      <c r="G221" s="14" t="s">
        <v>3687</v>
      </c>
      <c r="H221" s="26">
        <f>SUM(I221:N221)</f>
        <v>4.2</v>
      </c>
      <c r="I221" s="26">
        <v>0</v>
      </c>
      <c r="J221" s="26">
        <v>0</v>
      </c>
      <c r="K221" s="26">
        <v>0</v>
      </c>
      <c r="L221" s="26">
        <v>4</v>
      </c>
      <c r="M221" s="26">
        <v>0.2</v>
      </c>
      <c r="N221" s="26">
        <v>0</v>
      </c>
      <c r="O221" s="219"/>
      <c r="P221" s="263"/>
    </row>
    <row r="222" spans="1:16" ht="24.75" thickBot="1" x14ac:dyDescent="0.3">
      <c r="A222" s="214"/>
      <c r="B222" s="220"/>
      <c r="C222" s="220"/>
      <c r="D222" s="464"/>
      <c r="E222" s="220"/>
      <c r="F222" s="220"/>
      <c r="G222" s="14" t="s">
        <v>3688</v>
      </c>
      <c r="H222" s="26">
        <f>SUM(I222:N222)</f>
        <v>0</v>
      </c>
      <c r="I222" s="26">
        <v>0</v>
      </c>
      <c r="J222" s="26">
        <v>0</v>
      </c>
      <c r="K222" s="26">
        <v>0</v>
      </c>
      <c r="L222" s="26">
        <v>0</v>
      </c>
      <c r="M222" s="26">
        <v>0</v>
      </c>
      <c r="N222" s="26">
        <v>0</v>
      </c>
      <c r="O222" s="220"/>
      <c r="P222" s="264"/>
    </row>
    <row r="223" spans="1:16" ht="36.75" thickBot="1" x14ac:dyDescent="0.3">
      <c r="A223" s="212" t="s">
        <v>3750</v>
      </c>
      <c r="B223" s="218" t="s">
        <v>1143</v>
      </c>
      <c r="C223" s="218" t="s">
        <v>3747</v>
      </c>
      <c r="D223" s="462" t="s">
        <v>4212</v>
      </c>
      <c r="E223" s="218" t="s">
        <v>1143</v>
      </c>
      <c r="F223" s="218" t="s">
        <v>4220</v>
      </c>
      <c r="G223" s="14" t="s">
        <v>3683</v>
      </c>
      <c r="H223" s="26">
        <f>SUM(H224:H227)</f>
        <v>50</v>
      </c>
      <c r="I223" s="26">
        <f t="shared" ref="I223:N223" si="58">SUM(I224:I227)</f>
        <v>0</v>
      </c>
      <c r="J223" s="26">
        <f t="shared" si="58"/>
        <v>0</v>
      </c>
      <c r="K223" s="26">
        <f t="shared" si="58"/>
        <v>0</v>
      </c>
      <c r="L223" s="26">
        <f t="shared" si="58"/>
        <v>4</v>
      </c>
      <c r="M223" s="26">
        <f t="shared" si="58"/>
        <v>46</v>
      </c>
      <c r="N223" s="26">
        <f t="shared" si="58"/>
        <v>0</v>
      </c>
      <c r="O223" s="218"/>
      <c r="P223" s="262" t="s">
        <v>3749</v>
      </c>
    </row>
    <row r="224" spans="1:16" ht="15.75" thickBot="1" x14ac:dyDescent="0.3">
      <c r="A224" s="213"/>
      <c r="B224" s="219"/>
      <c r="C224" s="219"/>
      <c r="D224" s="463"/>
      <c r="E224" s="219"/>
      <c r="F224" s="219"/>
      <c r="G224" s="14" t="s">
        <v>3685</v>
      </c>
      <c r="H224" s="26">
        <f>SUM(I224:N224)</f>
        <v>42.8</v>
      </c>
      <c r="I224" s="26">
        <v>0</v>
      </c>
      <c r="J224" s="26">
        <v>0</v>
      </c>
      <c r="K224" s="26">
        <v>0</v>
      </c>
      <c r="L224" s="26">
        <v>0</v>
      </c>
      <c r="M224" s="26">
        <v>42.8</v>
      </c>
      <c r="N224" s="26">
        <v>0</v>
      </c>
      <c r="O224" s="219"/>
      <c r="P224" s="263"/>
    </row>
    <row r="225" spans="1:16" ht="36.75" thickBot="1" x14ac:dyDescent="0.3">
      <c r="A225" s="213"/>
      <c r="B225" s="219"/>
      <c r="C225" s="219"/>
      <c r="D225" s="463"/>
      <c r="E225" s="219"/>
      <c r="F225" s="219"/>
      <c r="G225" s="14" t="s">
        <v>3686</v>
      </c>
      <c r="H225" s="26">
        <f>SUM(I225:N225)</f>
        <v>3</v>
      </c>
      <c r="I225" s="26">
        <v>0</v>
      </c>
      <c r="J225" s="26">
        <v>0</v>
      </c>
      <c r="K225" s="26">
        <v>0</v>
      </c>
      <c r="L225" s="26">
        <v>0</v>
      </c>
      <c r="M225" s="26">
        <v>3</v>
      </c>
      <c r="N225" s="26">
        <v>0</v>
      </c>
      <c r="O225" s="219"/>
      <c r="P225" s="263"/>
    </row>
    <row r="226" spans="1:16" ht="15.75" thickBot="1" x14ac:dyDescent="0.3">
      <c r="A226" s="213"/>
      <c r="B226" s="219"/>
      <c r="C226" s="219"/>
      <c r="D226" s="463"/>
      <c r="E226" s="219"/>
      <c r="F226" s="219"/>
      <c r="G226" s="14" t="s">
        <v>3687</v>
      </c>
      <c r="H226" s="26">
        <f>SUM(I226:N226)</f>
        <v>4.2</v>
      </c>
      <c r="I226" s="26">
        <v>0</v>
      </c>
      <c r="J226" s="26">
        <v>0</v>
      </c>
      <c r="K226" s="26">
        <v>0</v>
      </c>
      <c r="L226" s="26">
        <v>4</v>
      </c>
      <c r="M226" s="26">
        <v>0.2</v>
      </c>
      <c r="N226" s="26">
        <v>0</v>
      </c>
      <c r="O226" s="219"/>
      <c r="P226" s="263"/>
    </row>
    <row r="227" spans="1:16" ht="24.75" thickBot="1" x14ac:dyDescent="0.3">
      <c r="A227" s="214"/>
      <c r="B227" s="220"/>
      <c r="C227" s="220"/>
      <c r="D227" s="464"/>
      <c r="E227" s="220"/>
      <c r="F227" s="220"/>
      <c r="G227" s="14" t="s">
        <v>3688</v>
      </c>
      <c r="H227" s="26">
        <f>SUM(I227:N227)</f>
        <v>0</v>
      </c>
      <c r="I227" s="26">
        <v>0</v>
      </c>
      <c r="J227" s="26">
        <v>0</v>
      </c>
      <c r="K227" s="26">
        <v>0</v>
      </c>
      <c r="L227" s="26">
        <v>0</v>
      </c>
      <c r="M227" s="26">
        <v>0</v>
      </c>
      <c r="N227" s="26">
        <v>0</v>
      </c>
      <c r="O227" s="220"/>
      <c r="P227" s="264"/>
    </row>
    <row r="228" spans="1:16" ht="36.75" thickBot="1" x14ac:dyDescent="0.3">
      <c r="A228" s="212" t="s">
        <v>3751</v>
      </c>
      <c r="B228" s="218" t="s">
        <v>1143</v>
      </c>
      <c r="C228" s="218" t="s">
        <v>3747</v>
      </c>
      <c r="D228" s="462" t="s">
        <v>4212</v>
      </c>
      <c r="E228" s="218" t="s">
        <v>1143</v>
      </c>
      <c r="F228" s="218" t="s">
        <v>4220</v>
      </c>
      <c r="G228" s="14" t="s">
        <v>3683</v>
      </c>
      <c r="H228" s="26">
        <f>SUM(H229:H232)</f>
        <v>50</v>
      </c>
      <c r="I228" s="26">
        <f t="shared" ref="I228:N228" si="59">SUM(I229:I232)</f>
        <v>0</v>
      </c>
      <c r="J228" s="26">
        <f t="shared" si="59"/>
        <v>0</v>
      </c>
      <c r="K228" s="26">
        <f t="shared" si="59"/>
        <v>0</v>
      </c>
      <c r="L228" s="26">
        <f t="shared" si="59"/>
        <v>4</v>
      </c>
      <c r="M228" s="26">
        <f t="shared" si="59"/>
        <v>46</v>
      </c>
      <c r="N228" s="26">
        <f t="shared" si="59"/>
        <v>0</v>
      </c>
      <c r="O228" s="218"/>
      <c r="P228" s="262" t="s">
        <v>3749</v>
      </c>
    </row>
    <row r="229" spans="1:16" ht="15.75" thickBot="1" x14ac:dyDescent="0.3">
      <c r="A229" s="213"/>
      <c r="B229" s="219"/>
      <c r="C229" s="219"/>
      <c r="D229" s="463"/>
      <c r="E229" s="219"/>
      <c r="F229" s="219"/>
      <c r="G229" s="14" t="s">
        <v>3685</v>
      </c>
      <c r="H229" s="26">
        <f>SUM(I229:N229)</f>
        <v>42.8</v>
      </c>
      <c r="I229" s="26">
        <v>0</v>
      </c>
      <c r="J229" s="26">
        <v>0</v>
      </c>
      <c r="K229" s="26">
        <v>0</v>
      </c>
      <c r="L229" s="26">
        <v>0</v>
      </c>
      <c r="M229" s="26">
        <v>42.8</v>
      </c>
      <c r="N229" s="26">
        <v>0</v>
      </c>
      <c r="O229" s="219"/>
      <c r="P229" s="263"/>
    </row>
    <row r="230" spans="1:16" ht="36.75" thickBot="1" x14ac:dyDescent="0.3">
      <c r="A230" s="213"/>
      <c r="B230" s="219"/>
      <c r="C230" s="219"/>
      <c r="D230" s="463"/>
      <c r="E230" s="219"/>
      <c r="F230" s="219"/>
      <c r="G230" s="14" t="s">
        <v>3686</v>
      </c>
      <c r="H230" s="26">
        <f>SUM(I230:N230)</f>
        <v>3</v>
      </c>
      <c r="I230" s="26">
        <v>0</v>
      </c>
      <c r="J230" s="26">
        <v>0</v>
      </c>
      <c r="K230" s="26">
        <v>0</v>
      </c>
      <c r="L230" s="26">
        <v>0</v>
      </c>
      <c r="M230" s="26">
        <v>3</v>
      </c>
      <c r="N230" s="26">
        <v>0</v>
      </c>
      <c r="O230" s="219"/>
      <c r="P230" s="263"/>
    </row>
    <row r="231" spans="1:16" ht="15.75" thickBot="1" x14ac:dyDescent="0.3">
      <c r="A231" s="213"/>
      <c r="B231" s="219"/>
      <c r="C231" s="219"/>
      <c r="D231" s="463"/>
      <c r="E231" s="219"/>
      <c r="F231" s="219"/>
      <c r="G231" s="14" t="s">
        <v>3687</v>
      </c>
      <c r="H231" s="26">
        <f>SUM(I231:N231)</f>
        <v>4.2</v>
      </c>
      <c r="I231" s="26">
        <v>0</v>
      </c>
      <c r="J231" s="26">
        <v>0</v>
      </c>
      <c r="K231" s="26">
        <v>0</v>
      </c>
      <c r="L231" s="26">
        <v>4</v>
      </c>
      <c r="M231" s="26">
        <v>0.2</v>
      </c>
      <c r="N231" s="26">
        <v>0</v>
      </c>
      <c r="O231" s="219"/>
      <c r="P231" s="263"/>
    </row>
    <row r="232" spans="1:16" ht="24.75" thickBot="1" x14ac:dyDescent="0.3">
      <c r="A232" s="214"/>
      <c r="B232" s="220"/>
      <c r="C232" s="220"/>
      <c r="D232" s="464"/>
      <c r="E232" s="220"/>
      <c r="F232" s="220"/>
      <c r="G232" s="14" t="s">
        <v>3688</v>
      </c>
      <c r="H232" s="26">
        <f>SUM(I232:N232)</f>
        <v>0</v>
      </c>
      <c r="I232" s="26">
        <v>0</v>
      </c>
      <c r="J232" s="26">
        <v>0</v>
      </c>
      <c r="K232" s="26">
        <v>0</v>
      </c>
      <c r="L232" s="26">
        <v>0</v>
      </c>
      <c r="M232" s="26">
        <v>0</v>
      </c>
      <c r="N232" s="26">
        <v>0</v>
      </c>
      <c r="O232" s="220"/>
      <c r="P232" s="264"/>
    </row>
    <row r="233" spans="1:16" ht="99" customHeight="1" thickBot="1" x14ac:dyDescent="0.3">
      <c r="A233" s="212" t="s">
        <v>3752</v>
      </c>
      <c r="B233" s="218" t="s">
        <v>1143</v>
      </c>
      <c r="C233" s="218" t="s">
        <v>3747</v>
      </c>
      <c r="D233" s="462">
        <v>202802029</v>
      </c>
      <c r="E233" s="218" t="s">
        <v>1143</v>
      </c>
      <c r="F233" s="218" t="s">
        <v>4220</v>
      </c>
      <c r="G233" s="14" t="s">
        <v>3683</v>
      </c>
      <c r="H233" s="26">
        <f>SUM(H234:H237)</f>
        <v>30</v>
      </c>
      <c r="I233" s="26">
        <f t="shared" ref="I233:N233" si="60">SUM(I234:I237)</f>
        <v>0</v>
      </c>
      <c r="J233" s="26">
        <f t="shared" si="60"/>
        <v>0</v>
      </c>
      <c r="K233" s="26">
        <f t="shared" si="60"/>
        <v>0</v>
      </c>
      <c r="L233" s="26">
        <f t="shared" si="60"/>
        <v>4</v>
      </c>
      <c r="M233" s="26">
        <f t="shared" si="60"/>
        <v>26</v>
      </c>
      <c r="N233" s="26">
        <f t="shared" si="60"/>
        <v>0</v>
      </c>
      <c r="O233" s="218"/>
      <c r="P233" s="262" t="s">
        <v>3749</v>
      </c>
    </row>
    <row r="234" spans="1:16" ht="15.75" thickBot="1" x14ac:dyDescent="0.3">
      <c r="A234" s="213"/>
      <c r="B234" s="219"/>
      <c r="C234" s="219"/>
      <c r="D234" s="463"/>
      <c r="E234" s="219"/>
      <c r="F234" s="219"/>
      <c r="G234" s="14" t="s">
        <v>3685</v>
      </c>
      <c r="H234" s="26">
        <f>SUM(I234:N234)</f>
        <v>24.2</v>
      </c>
      <c r="I234" s="26">
        <v>0</v>
      </c>
      <c r="J234" s="26">
        <v>0</v>
      </c>
      <c r="K234" s="26">
        <v>0</v>
      </c>
      <c r="L234" s="26">
        <v>0</v>
      </c>
      <c r="M234" s="26">
        <v>24.2</v>
      </c>
      <c r="N234" s="26">
        <v>0</v>
      </c>
      <c r="O234" s="219"/>
      <c r="P234" s="263"/>
    </row>
    <row r="235" spans="1:16" ht="36.75" thickBot="1" x14ac:dyDescent="0.3">
      <c r="A235" s="213"/>
      <c r="B235" s="219"/>
      <c r="C235" s="219"/>
      <c r="D235" s="463"/>
      <c r="E235" s="219"/>
      <c r="F235" s="219"/>
      <c r="G235" s="14" t="s">
        <v>3686</v>
      </c>
      <c r="H235" s="26">
        <f>SUM(I235:N235)</f>
        <v>1.7</v>
      </c>
      <c r="I235" s="26">
        <v>0</v>
      </c>
      <c r="J235" s="26">
        <v>0</v>
      </c>
      <c r="K235" s="26">
        <v>0</v>
      </c>
      <c r="L235" s="26">
        <v>0</v>
      </c>
      <c r="M235" s="26">
        <v>1.7</v>
      </c>
      <c r="N235" s="26">
        <v>0</v>
      </c>
      <c r="O235" s="219"/>
      <c r="P235" s="263"/>
    </row>
    <row r="236" spans="1:16" ht="15.75" thickBot="1" x14ac:dyDescent="0.3">
      <c r="A236" s="213"/>
      <c r="B236" s="219"/>
      <c r="C236" s="219"/>
      <c r="D236" s="463"/>
      <c r="E236" s="219"/>
      <c r="F236" s="219"/>
      <c r="G236" s="14" t="s">
        <v>3687</v>
      </c>
      <c r="H236" s="26">
        <f>SUM(I236:N236)</f>
        <v>4.0999999999999996</v>
      </c>
      <c r="I236" s="26">
        <v>0</v>
      </c>
      <c r="J236" s="26">
        <v>0</v>
      </c>
      <c r="K236" s="26">
        <v>0</v>
      </c>
      <c r="L236" s="26">
        <v>4</v>
      </c>
      <c r="M236" s="26">
        <v>0.1</v>
      </c>
      <c r="N236" s="26">
        <v>0</v>
      </c>
      <c r="O236" s="219"/>
      <c r="P236" s="263"/>
    </row>
    <row r="237" spans="1:16" ht="24.75" thickBot="1" x14ac:dyDescent="0.3">
      <c r="A237" s="214"/>
      <c r="B237" s="220"/>
      <c r="C237" s="220"/>
      <c r="D237" s="464"/>
      <c r="E237" s="220"/>
      <c r="F237" s="220"/>
      <c r="G237" s="14" t="s">
        <v>3688</v>
      </c>
      <c r="H237" s="26">
        <f>SUM(I237:N237)</f>
        <v>0</v>
      </c>
      <c r="I237" s="26">
        <v>0</v>
      </c>
      <c r="J237" s="26">
        <v>0</v>
      </c>
      <c r="K237" s="26">
        <v>0</v>
      </c>
      <c r="L237" s="26">
        <v>0</v>
      </c>
      <c r="M237" s="26">
        <v>0</v>
      </c>
      <c r="N237" s="26">
        <v>0</v>
      </c>
      <c r="O237" s="220"/>
      <c r="P237" s="264"/>
    </row>
    <row r="238" spans="1:16" ht="99" customHeight="1" thickBot="1" x14ac:dyDescent="0.3">
      <c r="A238" s="212" t="s">
        <v>3753</v>
      </c>
      <c r="B238" s="218" t="s">
        <v>1143</v>
      </c>
      <c r="C238" s="218" t="s">
        <v>3747</v>
      </c>
      <c r="D238" s="462" t="s">
        <v>4212</v>
      </c>
      <c r="E238" s="218" t="s">
        <v>1143</v>
      </c>
      <c r="F238" s="218" t="s">
        <v>4220</v>
      </c>
      <c r="G238" s="14" t="s">
        <v>3683</v>
      </c>
      <c r="H238" s="26">
        <f>SUM(H239:H242)</f>
        <v>50</v>
      </c>
      <c r="I238" s="26">
        <f t="shared" ref="I238:N238" si="61">SUM(I239:I242)</f>
        <v>0</v>
      </c>
      <c r="J238" s="26">
        <f t="shared" si="61"/>
        <v>0</v>
      </c>
      <c r="K238" s="26">
        <f t="shared" si="61"/>
        <v>0</v>
      </c>
      <c r="L238" s="26">
        <f t="shared" si="61"/>
        <v>4</v>
      </c>
      <c r="M238" s="26">
        <f t="shared" si="61"/>
        <v>46</v>
      </c>
      <c r="N238" s="26">
        <f t="shared" si="61"/>
        <v>0</v>
      </c>
      <c r="O238" s="218"/>
      <c r="P238" s="262" t="s">
        <v>3749</v>
      </c>
    </row>
    <row r="239" spans="1:16" ht="15.75" thickBot="1" x14ac:dyDescent="0.3">
      <c r="A239" s="213"/>
      <c r="B239" s="219"/>
      <c r="C239" s="219"/>
      <c r="D239" s="463"/>
      <c r="E239" s="219"/>
      <c r="F239" s="219"/>
      <c r="G239" s="14" t="s">
        <v>3685</v>
      </c>
      <c r="H239" s="26">
        <f>SUM(I239:N239)</f>
        <v>42.8</v>
      </c>
      <c r="I239" s="26">
        <v>0</v>
      </c>
      <c r="J239" s="26">
        <v>0</v>
      </c>
      <c r="K239" s="26">
        <v>0</v>
      </c>
      <c r="L239" s="26">
        <v>0</v>
      </c>
      <c r="M239" s="26">
        <v>42.8</v>
      </c>
      <c r="N239" s="26">
        <v>0</v>
      </c>
      <c r="O239" s="219"/>
      <c r="P239" s="263"/>
    </row>
    <row r="240" spans="1:16" ht="36.75" thickBot="1" x14ac:dyDescent="0.3">
      <c r="A240" s="213"/>
      <c r="B240" s="219"/>
      <c r="C240" s="219"/>
      <c r="D240" s="463"/>
      <c r="E240" s="219"/>
      <c r="F240" s="219"/>
      <c r="G240" s="14" t="s">
        <v>3686</v>
      </c>
      <c r="H240" s="26">
        <f>SUM(I240:N240)</f>
        <v>3</v>
      </c>
      <c r="I240" s="26">
        <v>0</v>
      </c>
      <c r="J240" s="26">
        <v>0</v>
      </c>
      <c r="K240" s="26">
        <v>0</v>
      </c>
      <c r="L240" s="26">
        <v>0</v>
      </c>
      <c r="M240" s="26">
        <v>3</v>
      </c>
      <c r="N240" s="26">
        <v>0</v>
      </c>
      <c r="O240" s="219"/>
      <c r="P240" s="263"/>
    </row>
    <row r="241" spans="1:16" ht="15.75" thickBot="1" x14ac:dyDescent="0.3">
      <c r="A241" s="213"/>
      <c r="B241" s="219"/>
      <c r="C241" s="219"/>
      <c r="D241" s="463"/>
      <c r="E241" s="219"/>
      <c r="F241" s="219"/>
      <c r="G241" s="14" t="s">
        <v>3687</v>
      </c>
      <c r="H241" s="26">
        <f>SUM(I241:N241)</f>
        <v>4.2</v>
      </c>
      <c r="I241" s="26">
        <v>0</v>
      </c>
      <c r="J241" s="26">
        <v>0</v>
      </c>
      <c r="K241" s="26">
        <v>0</v>
      </c>
      <c r="L241" s="26">
        <v>4</v>
      </c>
      <c r="M241" s="26">
        <v>0.2</v>
      </c>
      <c r="N241" s="26">
        <v>0</v>
      </c>
      <c r="O241" s="219"/>
      <c r="P241" s="263"/>
    </row>
    <row r="242" spans="1:16" ht="24.75" thickBot="1" x14ac:dyDescent="0.3">
      <c r="A242" s="214"/>
      <c r="B242" s="220"/>
      <c r="C242" s="220"/>
      <c r="D242" s="464"/>
      <c r="E242" s="220"/>
      <c r="F242" s="220"/>
      <c r="G242" s="14" t="s">
        <v>3688</v>
      </c>
      <c r="H242" s="26">
        <f>SUM(I242:N242)</f>
        <v>0</v>
      </c>
      <c r="I242" s="26">
        <v>0</v>
      </c>
      <c r="J242" s="26">
        <v>0</v>
      </c>
      <c r="K242" s="26">
        <v>0</v>
      </c>
      <c r="L242" s="26">
        <v>0</v>
      </c>
      <c r="M242" s="26">
        <v>0</v>
      </c>
      <c r="N242" s="26">
        <v>0</v>
      </c>
      <c r="O242" s="220"/>
      <c r="P242" s="264"/>
    </row>
    <row r="243" spans="1:16" ht="99" customHeight="1" thickBot="1" x14ac:dyDescent="0.3">
      <c r="A243" s="212" t="s">
        <v>3754</v>
      </c>
      <c r="B243" s="218" t="s">
        <v>1143</v>
      </c>
      <c r="C243" s="218" t="s">
        <v>3747</v>
      </c>
      <c r="D243" s="462" t="s">
        <v>4212</v>
      </c>
      <c r="E243" s="218" t="s">
        <v>1143</v>
      </c>
      <c r="F243" s="218" t="s">
        <v>4220</v>
      </c>
      <c r="G243" s="14" t="s">
        <v>3683</v>
      </c>
      <c r="H243" s="26">
        <f>SUM(H244:H247)</f>
        <v>30</v>
      </c>
      <c r="I243" s="26">
        <f t="shared" ref="I243:N243" si="62">SUM(I244:I247)</f>
        <v>0</v>
      </c>
      <c r="J243" s="26">
        <f t="shared" si="62"/>
        <v>0</v>
      </c>
      <c r="K243" s="26">
        <f t="shared" si="62"/>
        <v>0</v>
      </c>
      <c r="L243" s="26">
        <f t="shared" si="62"/>
        <v>4</v>
      </c>
      <c r="M243" s="26">
        <f t="shared" si="62"/>
        <v>26</v>
      </c>
      <c r="N243" s="26">
        <f t="shared" si="62"/>
        <v>0</v>
      </c>
      <c r="O243" s="218"/>
      <c r="P243" s="262" t="s">
        <v>3755</v>
      </c>
    </row>
    <row r="244" spans="1:16" ht="15.75" thickBot="1" x14ac:dyDescent="0.3">
      <c r="A244" s="213"/>
      <c r="B244" s="219"/>
      <c r="C244" s="219"/>
      <c r="D244" s="463"/>
      <c r="E244" s="219"/>
      <c r="F244" s="219"/>
      <c r="G244" s="14" t="s">
        <v>3685</v>
      </c>
      <c r="H244" s="26">
        <f>SUM(I244:N244)</f>
        <v>24.2</v>
      </c>
      <c r="I244" s="26">
        <v>0</v>
      </c>
      <c r="J244" s="26">
        <v>0</v>
      </c>
      <c r="K244" s="26">
        <v>0</v>
      </c>
      <c r="L244" s="26">
        <v>0</v>
      </c>
      <c r="M244" s="26">
        <v>24.2</v>
      </c>
      <c r="N244" s="26">
        <v>0</v>
      </c>
      <c r="O244" s="219"/>
      <c r="P244" s="263"/>
    </row>
    <row r="245" spans="1:16" ht="36.75" thickBot="1" x14ac:dyDescent="0.3">
      <c r="A245" s="213"/>
      <c r="B245" s="219"/>
      <c r="C245" s="219"/>
      <c r="D245" s="463"/>
      <c r="E245" s="219"/>
      <c r="F245" s="219"/>
      <c r="G245" s="14" t="s">
        <v>3686</v>
      </c>
      <c r="H245" s="26">
        <f>SUM(I245:N245)</f>
        <v>1.7</v>
      </c>
      <c r="I245" s="26">
        <v>0</v>
      </c>
      <c r="J245" s="26">
        <v>0</v>
      </c>
      <c r="K245" s="26">
        <v>0</v>
      </c>
      <c r="L245" s="26">
        <v>0</v>
      </c>
      <c r="M245" s="26">
        <v>1.7</v>
      </c>
      <c r="N245" s="26">
        <v>0</v>
      </c>
      <c r="O245" s="219"/>
      <c r="P245" s="263"/>
    </row>
    <row r="246" spans="1:16" ht="15.75" thickBot="1" x14ac:dyDescent="0.3">
      <c r="A246" s="213"/>
      <c r="B246" s="219"/>
      <c r="C246" s="219"/>
      <c r="D246" s="463"/>
      <c r="E246" s="219"/>
      <c r="F246" s="219"/>
      <c r="G246" s="14" t="s">
        <v>3687</v>
      </c>
      <c r="H246" s="26">
        <f>SUM(I246:N246)</f>
        <v>4.0999999999999996</v>
      </c>
      <c r="I246" s="26">
        <v>0</v>
      </c>
      <c r="J246" s="26">
        <v>0</v>
      </c>
      <c r="K246" s="26">
        <v>0</v>
      </c>
      <c r="L246" s="26">
        <v>4</v>
      </c>
      <c r="M246" s="26">
        <v>0.1</v>
      </c>
      <c r="N246" s="26">
        <v>0</v>
      </c>
      <c r="O246" s="219"/>
      <c r="P246" s="263"/>
    </row>
    <row r="247" spans="1:16" ht="24.75" thickBot="1" x14ac:dyDescent="0.3">
      <c r="A247" s="214"/>
      <c r="B247" s="220"/>
      <c r="C247" s="220"/>
      <c r="D247" s="464"/>
      <c r="E247" s="220"/>
      <c r="F247" s="220"/>
      <c r="G247" s="14" t="s">
        <v>3688</v>
      </c>
      <c r="H247" s="26">
        <f>SUM(I247:N247)</f>
        <v>0</v>
      </c>
      <c r="I247" s="26">
        <v>0</v>
      </c>
      <c r="J247" s="26">
        <v>0</v>
      </c>
      <c r="K247" s="26">
        <v>0</v>
      </c>
      <c r="L247" s="26">
        <v>0</v>
      </c>
      <c r="M247" s="26">
        <v>0</v>
      </c>
      <c r="N247" s="26">
        <v>0</v>
      </c>
      <c r="O247" s="220"/>
      <c r="P247" s="264"/>
    </row>
    <row r="248" spans="1:16" ht="99" customHeight="1" thickBot="1" x14ac:dyDescent="0.3">
      <c r="A248" s="212" t="s">
        <v>3756</v>
      </c>
      <c r="B248" s="218" t="s">
        <v>1143</v>
      </c>
      <c r="C248" s="218" t="s">
        <v>3747</v>
      </c>
      <c r="D248" s="462" t="s">
        <v>4212</v>
      </c>
      <c r="E248" s="218" t="s">
        <v>1143</v>
      </c>
      <c r="F248" s="218" t="s">
        <v>4220</v>
      </c>
      <c r="G248" s="14" t="s">
        <v>3683</v>
      </c>
      <c r="H248" s="26">
        <f>SUM(H249:H252)</f>
        <v>30</v>
      </c>
      <c r="I248" s="26">
        <f t="shared" ref="I248:N248" si="63">SUM(I249:I252)</f>
        <v>0</v>
      </c>
      <c r="J248" s="26">
        <f t="shared" si="63"/>
        <v>0</v>
      </c>
      <c r="K248" s="26">
        <f t="shared" si="63"/>
        <v>0</v>
      </c>
      <c r="L248" s="26">
        <f t="shared" si="63"/>
        <v>4</v>
      </c>
      <c r="M248" s="26">
        <f t="shared" si="63"/>
        <v>26</v>
      </c>
      <c r="N248" s="26">
        <f t="shared" si="63"/>
        <v>0</v>
      </c>
      <c r="O248" s="218"/>
      <c r="P248" s="262" t="s">
        <v>3755</v>
      </c>
    </row>
    <row r="249" spans="1:16" ht="15.75" thickBot="1" x14ac:dyDescent="0.3">
      <c r="A249" s="213"/>
      <c r="B249" s="219"/>
      <c r="C249" s="219"/>
      <c r="D249" s="463"/>
      <c r="E249" s="219"/>
      <c r="F249" s="219"/>
      <c r="G249" s="14" t="s">
        <v>3685</v>
      </c>
      <c r="H249" s="26">
        <f>SUM(I249:N249)</f>
        <v>24.2</v>
      </c>
      <c r="I249" s="26">
        <v>0</v>
      </c>
      <c r="J249" s="26">
        <v>0</v>
      </c>
      <c r="K249" s="26">
        <v>0</v>
      </c>
      <c r="L249" s="26">
        <v>0</v>
      </c>
      <c r="M249" s="26">
        <v>24.2</v>
      </c>
      <c r="N249" s="26">
        <v>0</v>
      </c>
      <c r="O249" s="219"/>
      <c r="P249" s="263"/>
    </row>
    <row r="250" spans="1:16" ht="36.75" thickBot="1" x14ac:dyDescent="0.3">
      <c r="A250" s="213"/>
      <c r="B250" s="219"/>
      <c r="C250" s="219"/>
      <c r="D250" s="463"/>
      <c r="E250" s="219"/>
      <c r="F250" s="219"/>
      <c r="G250" s="14" t="s">
        <v>3686</v>
      </c>
      <c r="H250" s="26">
        <f>SUM(I250:N250)</f>
        <v>1.7</v>
      </c>
      <c r="I250" s="26">
        <v>0</v>
      </c>
      <c r="J250" s="26">
        <v>0</v>
      </c>
      <c r="K250" s="26">
        <v>0</v>
      </c>
      <c r="L250" s="26">
        <v>0</v>
      </c>
      <c r="M250" s="26">
        <v>1.7</v>
      </c>
      <c r="N250" s="26">
        <v>0</v>
      </c>
      <c r="O250" s="219"/>
      <c r="P250" s="263"/>
    </row>
    <row r="251" spans="1:16" ht="15.75" thickBot="1" x14ac:dyDescent="0.3">
      <c r="A251" s="213"/>
      <c r="B251" s="219"/>
      <c r="C251" s="219"/>
      <c r="D251" s="463"/>
      <c r="E251" s="219"/>
      <c r="F251" s="219"/>
      <c r="G251" s="14" t="s">
        <v>3687</v>
      </c>
      <c r="H251" s="26">
        <f>SUM(I251:N251)</f>
        <v>4.0999999999999996</v>
      </c>
      <c r="I251" s="26">
        <v>0</v>
      </c>
      <c r="J251" s="26">
        <v>0</v>
      </c>
      <c r="K251" s="26">
        <v>0</v>
      </c>
      <c r="L251" s="26">
        <v>4</v>
      </c>
      <c r="M251" s="26">
        <v>0.1</v>
      </c>
      <c r="N251" s="26">
        <v>0</v>
      </c>
      <c r="O251" s="219"/>
      <c r="P251" s="263"/>
    </row>
    <row r="252" spans="1:16" ht="24.75" thickBot="1" x14ac:dyDescent="0.3">
      <c r="A252" s="214"/>
      <c r="B252" s="220"/>
      <c r="C252" s="220"/>
      <c r="D252" s="464"/>
      <c r="E252" s="220"/>
      <c r="F252" s="220"/>
      <c r="G252" s="14" t="s">
        <v>3688</v>
      </c>
      <c r="H252" s="26">
        <f>SUM(I252:N252)</f>
        <v>0</v>
      </c>
      <c r="I252" s="26">
        <v>0</v>
      </c>
      <c r="J252" s="26">
        <v>0</v>
      </c>
      <c r="K252" s="26">
        <v>0</v>
      </c>
      <c r="L252" s="26">
        <v>0</v>
      </c>
      <c r="M252" s="26">
        <v>0</v>
      </c>
      <c r="N252" s="26">
        <v>0</v>
      </c>
      <c r="O252" s="220"/>
      <c r="P252" s="264"/>
    </row>
    <row r="253" spans="1:16" ht="99" customHeight="1" thickBot="1" x14ac:dyDescent="0.3">
      <c r="A253" s="212" t="s">
        <v>3757</v>
      </c>
      <c r="B253" s="218" t="s">
        <v>1143</v>
      </c>
      <c r="C253" s="218" t="s">
        <v>3747</v>
      </c>
      <c r="D253" s="462" t="s">
        <v>4212</v>
      </c>
      <c r="E253" s="218" t="s">
        <v>1143</v>
      </c>
      <c r="F253" s="218" t="s">
        <v>4220</v>
      </c>
      <c r="G253" s="14" t="s">
        <v>3683</v>
      </c>
      <c r="H253" s="26">
        <f>SUM(H254:H257)</f>
        <v>30</v>
      </c>
      <c r="I253" s="26">
        <f t="shared" ref="I253:N253" si="64">SUM(I254:I257)</f>
        <v>0</v>
      </c>
      <c r="J253" s="26">
        <f t="shared" si="64"/>
        <v>0</v>
      </c>
      <c r="K253" s="26">
        <f t="shared" si="64"/>
        <v>0</v>
      </c>
      <c r="L253" s="26">
        <f t="shared" si="64"/>
        <v>4</v>
      </c>
      <c r="M253" s="26">
        <f t="shared" si="64"/>
        <v>26</v>
      </c>
      <c r="N253" s="26">
        <f t="shared" si="64"/>
        <v>0</v>
      </c>
      <c r="O253" s="218"/>
      <c r="P253" s="262" t="s">
        <v>3755</v>
      </c>
    </row>
    <row r="254" spans="1:16" ht="15.75" thickBot="1" x14ac:dyDescent="0.3">
      <c r="A254" s="213"/>
      <c r="B254" s="219"/>
      <c r="C254" s="219"/>
      <c r="D254" s="463"/>
      <c r="E254" s="219"/>
      <c r="F254" s="219"/>
      <c r="G254" s="14" t="s">
        <v>3685</v>
      </c>
      <c r="H254" s="26">
        <f>SUM(I254:N254)</f>
        <v>24.2</v>
      </c>
      <c r="I254" s="26">
        <v>0</v>
      </c>
      <c r="J254" s="26">
        <v>0</v>
      </c>
      <c r="K254" s="26">
        <v>0</v>
      </c>
      <c r="L254" s="26">
        <v>0</v>
      </c>
      <c r="M254" s="26">
        <v>24.2</v>
      </c>
      <c r="N254" s="26">
        <v>0</v>
      </c>
      <c r="O254" s="219"/>
      <c r="P254" s="263"/>
    </row>
    <row r="255" spans="1:16" ht="36.75" thickBot="1" x14ac:dyDescent="0.3">
      <c r="A255" s="213"/>
      <c r="B255" s="219"/>
      <c r="C255" s="219"/>
      <c r="D255" s="463"/>
      <c r="E255" s="219"/>
      <c r="F255" s="219"/>
      <c r="G255" s="14" t="s">
        <v>3686</v>
      </c>
      <c r="H255" s="26">
        <f>SUM(I255:N255)</f>
        <v>1.7</v>
      </c>
      <c r="I255" s="26">
        <v>0</v>
      </c>
      <c r="J255" s="26">
        <v>0</v>
      </c>
      <c r="K255" s="26">
        <v>0</v>
      </c>
      <c r="L255" s="26">
        <v>0</v>
      </c>
      <c r="M255" s="26">
        <v>1.7</v>
      </c>
      <c r="N255" s="26">
        <v>0</v>
      </c>
      <c r="O255" s="219"/>
      <c r="P255" s="263"/>
    </row>
    <row r="256" spans="1:16" ht="15.75" thickBot="1" x14ac:dyDescent="0.3">
      <c r="A256" s="213"/>
      <c r="B256" s="219"/>
      <c r="C256" s="219"/>
      <c r="D256" s="463"/>
      <c r="E256" s="219"/>
      <c r="F256" s="219"/>
      <c r="G256" s="14" t="s">
        <v>3687</v>
      </c>
      <c r="H256" s="26">
        <f>SUM(I256:N256)</f>
        <v>4.0999999999999996</v>
      </c>
      <c r="I256" s="26">
        <v>0</v>
      </c>
      <c r="J256" s="26">
        <v>0</v>
      </c>
      <c r="K256" s="26">
        <v>0</v>
      </c>
      <c r="L256" s="26">
        <v>4</v>
      </c>
      <c r="M256" s="26">
        <v>0.1</v>
      </c>
      <c r="N256" s="26">
        <v>0</v>
      </c>
      <c r="O256" s="219"/>
      <c r="P256" s="263"/>
    </row>
    <row r="257" spans="1:16" ht="24.75" thickBot="1" x14ac:dyDescent="0.3">
      <c r="A257" s="214"/>
      <c r="B257" s="220"/>
      <c r="C257" s="220"/>
      <c r="D257" s="464"/>
      <c r="E257" s="220"/>
      <c r="F257" s="220"/>
      <c r="G257" s="14" t="s">
        <v>3688</v>
      </c>
      <c r="H257" s="26">
        <f>SUM(I257:N257)</f>
        <v>0</v>
      </c>
      <c r="I257" s="26">
        <v>0</v>
      </c>
      <c r="J257" s="26">
        <v>0</v>
      </c>
      <c r="K257" s="26">
        <v>0</v>
      </c>
      <c r="L257" s="26">
        <v>0</v>
      </c>
      <c r="M257" s="26">
        <v>0</v>
      </c>
      <c r="N257" s="26">
        <v>0</v>
      </c>
      <c r="O257" s="220"/>
      <c r="P257" s="264"/>
    </row>
    <row r="258" spans="1:16" ht="99" customHeight="1" thickBot="1" x14ac:dyDescent="0.3">
      <c r="A258" s="212" t="s">
        <v>3758</v>
      </c>
      <c r="B258" s="218" t="s">
        <v>1143</v>
      </c>
      <c r="C258" s="218" t="s">
        <v>3747</v>
      </c>
      <c r="D258" s="462" t="s">
        <v>4212</v>
      </c>
      <c r="E258" s="218" t="s">
        <v>1143</v>
      </c>
      <c r="F258" s="218" t="s">
        <v>4220</v>
      </c>
      <c r="G258" s="14" t="s">
        <v>3683</v>
      </c>
      <c r="H258" s="26">
        <f>SUM(H259:H262)</f>
        <v>30</v>
      </c>
      <c r="I258" s="26">
        <f t="shared" ref="I258:N258" si="65">SUM(I259:I262)</f>
        <v>0</v>
      </c>
      <c r="J258" s="26">
        <f t="shared" si="65"/>
        <v>0</v>
      </c>
      <c r="K258" s="26">
        <f t="shared" si="65"/>
        <v>0</v>
      </c>
      <c r="L258" s="26">
        <f t="shared" si="65"/>
        <v>4</v>
      </c>
      <c r="M258" s="26">
        <f t="shared" si="65"/>
        <v>26</v>
      </c>
      <c r="N258" s="26">
        <f t="shared" si="65"/>
        <v>0</v>
      </c>
      <c r="O258" s="218"/>
      <c r="P258" s="262" t="s">
        <v>3755</v>
      </c>
    </row>
    <row r="259" spans="1:16" ht="15.75" thickBot="1" x14ac:dyDescent="0.3">
      <c r="A259" s="213"/>
      <c r="B259" s="219"/>
      <c r="C259" s="219"/>
      <c r="D259" s="463"/>
      <c r="E259" s="219"/>
      <c r="F259" s="219"/>
      <c r="G259" s="14" t="s">
        <v>3685</v>
      </c>
      <c r="H259" s="26">
        <f>SUM(I259:N259)</f>
        <v>24.2</v>
      </c>
      <c r="I259" s="26">
        <v>0</v>
      </c>
      <c r="J259" s="26">
        <v>0</v>
      </c>
      <c r="K259" s="26">
        <v>0</v>
      </c>
      <c r="L259" s="26">
        <v>0</v>
      </c>
      <c r="M259" s="26">
        <v>24.2</v>
      </c>
      <c r="N259" s="26">
        <v>0</v>
      </c>
      <c r="O259" s="219"/>
      <c r="P259" s="263"/>
    </row>
    <row r="260" spans="1:16" ht="36.75" thickBot="1" x14ac:dyDescent="0.3">
      <c r="A260" s="213"/>
      <c r="B260" s="219"/>
      <c r="C260" s="219"/>
      <c r="D260" s="463"/>
      <c r="E260" s="219"/>
      <c r="F260" s="219"/>
      <c r="G260" s="14" t="s">
        <v>3686</v>
      </c>
      <c r="H260" s="26">
        <f>SUM(I260:N260)</f>
        <v>1.7</v>
      </c>
      <c r="I260" s="26">
        <v>0</v>
      </c>
      <c r="J260" s="26">
        <v>0</v>
      </c>
      <c r="K260" s="26">
        <v>0</v>
      </c>
      <c r="L260" s="26">
        <v>0</v>
      </c>
      <c r="M260" s="26">
        <v>1.7</v>
      </c>
      <c r="N260" s="26">
        <v>0</v>
      </c>
      <c r="O260" s="219"/>
      <c r="P260" s="263"/>
    </row>
    <row r="261" spans="1:16" ht="15.75" thickBot="1" x14ac:dyDescent="0.3">
      <c r="A261" s="213"/>
      <c r="B261" s="219"/>
      <c r="C261" s="219"/>
      <c r="D261" s="463"/>
      <c r="E261" s="219"/>
      <c r="F261" s="219"/>
      <c r="G261" s="14" t="s">
        <v>3687</v>
      </c>
      <c r="H261" s="26">
        <f>SUM(I261:N261)</f>
        <v>4.0999999999999996</v>
      </c>
      <c r="I261" s="26">
        <v>0</v>
      </c>
      <c r="J261" s="26">
        <v>0</v>
      </c>
      <c r="K261" s="26">
        <v>0</v>
      </c>
      <c r="L261" s="26">
        <v>4</v>
      </c>
      <c r="M261" s="26">
        <v>0.1</v>
      </c>
      <c r="N261" s="26">
        <v>0</v>
      </c>
      <c r="O261" s="219"/>
      <c r="P261" s="263"/>
    </row>
    <row r="262" spans="1:16" ht="24.75" thickBot="1" x14ac:dyDescent="0.3">
      <c r="A262" s="214"/>
      <c r="B262" s="220"/>
      <c r="C262" s="220"/>
      <c r="D262" s="464"/>
      <c r="E262" s="220"/>
      <c r="F262" s="220"/>
      <c r="G262" s="14" t="s">
        <v>3688</v>
      </c>
      <c r="H262" s="26">
        <f>SUM(I262:N262)</f>
        <v>0</v>
      </c>
      <c r="I262" s="26">
        <v>0</v>
      </c>
      <c r="J262" s="26">
        <v>0</v>
      </c>
      <c r="K262" s="26">
        <v>0</v>
      </c>
      <c r="L262" s="26">
        <v>0</v>
      </c>
      <c r="M262" s="26">
        <v>0</v>
      </c>
      <c r="N262" s="26">
        <v>0</v>
      </c>
      <c r="O262" s="220"/>
      <c r="P262" s="264"/>
    </row>
    <row r="263" spans="1:16" ht="99" customHeight="1" thickBot="1" x14ac:dyDescent="0.3">
      <c r="A263" s="212" t="s">
        <v>3759</v>
      </c>
      <c r="B263" s="218" t="s">
        <v>1143</v>
      </c>
      <c r="C263" s="218" t="s">
        <v>3747</v>
      </c>
      <c r="D263" s="462" t="s">
        <v>4212</v>
      </c>
      <c r="E263" s="218" t="s">
        <v>1143</v>
      </c>
      <c r="F263" s="218" t="s">
        <v>4220</v>
      </c>
      <c r="G263" s="14" t="s">
        <v>3683</v>
      </c>
      <c r="H263" s="26">
        <f>SUM(H264:H267)</f>
        <v>50</v>
      </c>
      <c r="I263" s="26">
        <f t="shared" ref="I263:N263" si="66">SUM(I264:I267)</f>
        <v>0</v>
      </c>
      <c r="J263" s="26">
        <f t="shared" si="66"/>
        <v>0</v>
      </c>
      <c r="K263" s="26">
        <f t="shared" si="66"/>
        <v>0</v>
      </c>
      <c r="L263" s="26">
        <f t="shared" si="66"/>
        <v>4</v>
      </c>
      <c r="M263" s="26">
        <f t="shared" si="66"/>
        <v>46</v>
      </c>
      <c r="N263" s="26">
        <f t="shared" si="66"/>
        <v>0</v>
      </c>
      <c r="O263" s="218"/>
      <c r="P263" s="262" t="s">
        <v>3755</v>
      </c>
    </row>
    <row r="264" spans="1:16" ht="15.75" thickBot="1" x14ac:dyDescent="0.3">
      <c r="A264" s="213"/>
      <c r="B264" s="219"/>
      <c r="C264" s="219"/>
      <c r="D264" s="463"/>
      <c r="E264" s="219"/>
      <c r="F264" s="219"/>
      <c r="G264" s="14" t="s">
        <v>3685</v>
      </c>
      <c r="H264" s="26">
        <f>SUM(I264:N264)</f>
        <v>42.8</v>
      </c>
      <c r="I264" s="26">
        <v>0</v>
      </c>
      <c r="J264" s="26">
        <v>0</v>
      </c>
      <c r="K264" s="26">
        <v>0</v>
      </c>
      <c r="L264" s="26">
        <v>0</v>
      </c>
      <c r="M264" s="26">
        <v>42.8</v>
      </c>
      <c r="N264" s="26">
        <v>0</v>
      </c>
      <c r="O264" s="219"/>
      <c r="P264" s="263"/>
    </row>
    <row r="265" spans="1:16" ht="36.75" thickBot="1" x14ac:dyDescent="0.3">
      <c r="A265" s="213"/>
      <c r="B265" s="219"/>
      <c r="C265" s="219"/>
      <c r="D265" s="463"/>
      <c r="E265" s="219"/>
      <c r="F265" s="219"/>
      <c r="G265" s="14" t="s">
        <v>3686</v>
      </c>
      <c r="H265" s="26">
        <f>SUM(I265:N265)</f>
        <v>3</v>
      </c>
      <c r="I265" s="26">
        <v>0</v>
      </c>
      <c r="J265" s="26">
        <v>0</v>
      </c>
      <c r="K265" s="26">
        <v>0</v>
      </c>
      <c r="L265" s="26">
        <v>0</v>
      </c>
      <c r="M265" s="26">
        <v>3</v>
      </c>
      <c r="N265" s="26">
        <v>0</v>
      </c>
      <c r="O265" s="219"/>
      <c r="P265" s="263"/>
    </row>
    <row r="266" spans="1:16" ht="15.75" thickBot="1" x14ac:dyDescent="0.3">
      <c r="A266" s="213"/>
      <c r="B266" s="219"/>
      <c r="C266" s="219"/>
      <c r="D266" s="463"/>
      <c r="E266" s="219"/>
      <c r="F266" s="219"/>
      <c r="G266" s="14" t="s">
        <v>3687</v>
      </c>
      <c r="H266" s="26">
        <f>SUM(I266:N266)</f>
        <v>4.2</v>
      </c>
      <c r="I266" s="26">
        <v>0</v>
      </c>
      <c r="J266" s="26">
        <v>0</v>
      </c>
      <c r="K266" s="26">
        <v>0</v>
      </c>
      <c r="L266" s="26">
        <v>4</v>
      </c>
      <c r="M266" s="26">
        <v>0.2</v>
      </c>
      <c r="N266" s="26">
        <v>0</v>
      </c>
      <c r="O266" s="219"/>
      <c r="P266" s="263"/>
    </row>
    <row r="267" spans="1:16" ht="24.75" thickBot="1" x14ac:dyDescent="0.3">
      <c r="A267" s="214"/>
      <c r="B267" s="220"/>
      <c r="C267" s="220"/>
      <c r="D267" s="464"/>
      <c r="E267" s="220"/>
      <c r="F267" s="220"/>
      <c r="G267" s="14" t="s">
        <v>3688</v>
      </c>
      <c r="H267" s="26">
        <f>SUM(I267:N267)</f>
        <v>0</v>
      </c>
      <c r="I267" s="26">
        <v>0</v>
      </c>
      <c r="J267" s="26">
        <v>0</v>
      </c>
      <c r="K267" s="26">
        <v>0</v>
      </c>
      <c r="L267" s="26">
        <v>0</v>
      </c>
      <c r="M267" s="26">
        <v>0</v>
      </c>
      <c r="N267" s="26">
        <v>0</v>
      </c>
      <c r="O267" s="220"/>
      <c r="P267" s="264"/>
    </row>
    <row r="268" spans="1:16" ht="99" customHeight="1" thickBot="1" x14ac:dyDescent="0.3">
      <c r="A268" s="212" t="s">
        <v>3760</v>
      </c>
      <c r="B268" s="218" t="s">
        <v>1143</v>
      </c>
      <c r="C268" s="218" t="s">
        <v>3747</v>
      </c>
      <c r="D268" s="462" t="s">
        <v>4212</v>
      </c>
      <c r="E268" s="218" t="s">
        <v>1143</v>
      </c>
      <c r="F268" s="218" t="s">
        <v>4220</v>
      </c>
      <c r="G268" s="14" t="s">
        <v>3683</v>
      </c>
      <c r="H268" s="26">
        <f>SUM(H269:H272)</f>
        <v>30</v>
      </c>
      <c r="I268" s="26">
        <f t="shared" ref="I268:N268" si="67">SUM(I269:I272)</f>
        <v>0</v>
      </c>
      <c r="J268" s="26">
        <f t="shared" si="67"/>
        <v>0</v>
      </c>
      <c r="K268" s="26">
        <f t="shared" si="67"/>
        <v>0</v>
      </c>
      <c r="L268" s="26">
        <f t="shared" si="67"/>
        <v>4</v>
      </c>
      <c r="M268" s="26">
        <f t="shared" si="67"/>
        <v>26</v>
      </c>
      <c r="N268" s="26">
        <f t="shared" si="67"/>
        <v>0</v>
      </c>
      <c r="O268" s="218"/>
      <c r="P268" s="262" t="s">
        <v>3755</v>
      </c>
    </row>
    <row r="269" spans="1:16" ht="15.75" thickBot="1" x14ac:dyDescent="0.3">
      <c r="A269" s="213"/>
      <c r="B269" s="219"/>
      <c r="C269" s="219"/>
      <c r="D269" s="463"/>
      <c r="E269" s="219"/>
      <c r="F269" s="219"/>
      <c r="G269" s="14" t="s">
        <v>3685</v>
      </c>
      <c r="H269" s="26">
        <f>SUM(I269:N269)</f>
        <v>24.2</v>
      </c>
      <c r="I269" s="26">
        <v>0</v>
      </c>
      <c r="J269" s="26">
        <v>0</v>
      </c>
      <c r="K269" s="26">
        <v>0</v>
      </c>
      <c r="L269" s="26">
        <v>0</v>
      </c>
      <c r="M269" s="26">
        <v>24.2</v>
      </c>
      <c r="N269" s="26">
        <v>0</v>
      </c>
      <c r="O269" s="219"/>
      <c r="P269" s="263"/>
    </row>
    <row r="270" spans="1:16" ht="36.75" thickBot="1" x14ac:dyDescent="0.3">
      <c r="A270" s="213"/>
      <c r="B270" s="219"/>
      <c r="C270" s="219"/>
      <c r="D270" s="463"/>
      <c r="E270" s="219"/>
      <c r="F270" s="219"/>
      <c r="G270" s="14" t="s">
        <v>3686</v>
      </c>
      <c r="H270" s="26">
        <f>SUM(I270:N270)</f>
        <v>1.7</v>
      </c>
      <c r="I270" s="26">
        <v>0</v>
      </c>
      <c r="J270" s="26">
        <v>0</v>
      </c>
      <c r="K270" s="26">
        <v>0</v>
      </c>
      <c r="L270" s="26">
        <v>0</v>
      </c>
      <c r="M270" s="26">
        <v>1.7</v>
      </c>
      <c r="N270" s="26">
        <v>0</v>
      </c>
      <c r="O270" s="219"/>
      <c r="P270" s="263"/>
    </row>
    <row r="271" spans="1:16" ht="15.75" thickBot="1" x14ac:dyDescent="0.3">
      <c r="A271" s="213"/>
      <c r="B271" s="219"/>
      <c r="C271" s="219"/>
      <c r="D271" s="463"/>
      <c r="E271" s="219"/>
      <c r="F271" s="219"/>
      <c r="G271" s="14" t="s">
        <v>3687</v>
      </c>
      <c r="H271" s="26">
        <f>SUM(I271:N271)</f>
        <v>4.0999999999999996</v>
      </c>
      <c r="I271" s="26">
        <v>0</v>
      </c>
      <c r="J271" s="26">
        <v>0</v>
      </c>
      <c r="K271" s="26">
        <v>0</v>
      </c>
      <c r="L271" s="26">
        <v>4</v>
      </c>
      <c r="M271" s="26">
        <v>0.1</v>
      </c>
      <c r="N271" s="26">
        <v>0</v>
      </c>
      <c r="O271" s="219"/>
      <c r="P271" s="263"/>
    </row>
    <row r="272" spans="1:16" ht="24.75" thickBot="1" x14ac:dyDescent="0.3">
      <c r="A272" s="214"/>
      <c r="B272" s="220"/>
      <c r="C272" s="220"/>
      <c r="D272" s="464"/>
      <c r="E272" s="220"/>
      <c r="F272" s="220"/>
      <c r="G272" s="14" t="s">
        <v>3688</v>
      </c>
      <c r="H272" s="26">
        <f>SUM(I272:N272)</f>
        <v>0</v>
      </c>
      <c r="I272" s="26">
        <v>0</v>
      </c>
      <c r="J272" s="26">
        <v>0</v>
      </c>
      <c r="K272" s="26">
        <v>0</v>
      </c>
      <c r="L272" s="26">
        <v>0</v>
      </c>
      <c r="M272" s="26">
        <v>0</v>
      </c>
      <c r="N272" s="26">
        <v>0</v>
      </c>
      <c r="O272" s="220"/>
      <c r="P272" s="264"/>
    </row>
    <row r="273" spans="1:16" ht="99" customHeight="1" thickBot="1" x14ac:dyDescent="0.3">
      <c r="A273" s="212" t="s">
        <v>3761</v>
      </c>
      <c r="B273" s="218" t="s">
        <v>1143</v>
      </c>
      <c r="C273" s="218" t="s">
        <v>3747</v>
      </c>
      <c r="D273" s="462" t="s">
        <v>4212</v>
      </c>
      <c r="E273" s="218" t="s">
        <v>1143</v>
      </c>
      <c r="F273" s="218" t="s">
        <v>4220</v>
      </c>
      <c r="G273" s="14" t="s">
        <v>3683</v>
      </c>
      <c r="H273" s="26">
        <f>SUM(H274:H277)</f>
        <v>50</v>
      </c>
      <c r="I273" s="26">
        <f t="shared" ref="I273:N273" si="68">SUM(I274:I277)</f>
        <v>0</v>
      </c>
      <c r="J273" s="26">
        <f t="shared" si="68"/>
        <v>0</v>
      </c>
      <c r="K273" s="26">
        <f t="shared" si="68"/>
        <v>0</v>
      </c>
      <c r="L273" s="26">
        <f t="shared" si="68"/>
        <v>4</v>
      </c>
      <c r="M273" s="26">
        <f t="shared" si="68"/>
        <v>46</v>
      </c>
      <c r="N273" s="26">
        <f t="shared" si="68"/>
        <v>0</v>
      </c>
      <c r="O273" s="218"/>
      <c r="P273" s="262" t="s">
        <v>3755</v>
      </c>
    </row>
    <row r="274" spans="1:16" ht="15.75" thickBot="1" x14ac:dyDescent="0.3">
      <c r="A274" s="213"/>
      <c r="B274" s="219"/>
      <c r="C274" s="219"/>
      <c r="D274" s="463"/>
      <c r="E274" s="219"/>
      <c r="F274" s="219"/>
      <c r="G274" s="14" t="s">
        <v>3685</v>
      </c>
      <c r="H274" s="26">
        <f>SUM(I274:N274)</f>
        <v>42.8</v>
      </c>
      <c r="I274" s="26">
        <v>0</v>
      </c>
      <c r="J274" s="26">
        <v>0</v>
      </c>
      <c r="K274" s="26">
        <v>0</v>
      </c>
      <c r="L274" s="26">
        <v>0</v>
      </c>
      <c r="M274" s="26">
        <v>42.8</v>
      </c>
      <c r="N274" s="26">
        <v>0</v>
      </c>
      <c r="O274" s="219"/>
      <c r="P274" s="263"/>
    </row>
    <row r="275" spans="1:16" ht="36.75" thickBot="1" x14ac:dyDescent="0.3">
      <c r="A275" s="213"/>
      <c r="B275" s="219"/>
      <c r="C275" s="219"/>
      <c r="D275" s="463"/>
      <c r="E275" s="219"/>
      <c r="F275" s="219"/>
      <c r="G275" s="14" t="s">
        <v>3686</v>
      </c>
      <c r="H275" s="26">
        <f>SUM(I275:N275)</f>
        <v>3</v>
      </c>
      <c r="I275" s="26">
        <v>0</v>
      </c>
      <c r="J275" s="26">
        <v>0</v>
      </c>
      <c r="K275" s="26">
        <v>0</v>
      </c>
      <c r="L275" s="26">
        <v>0</v>
      </c>
      <c r="M275" s="26">
        <v>3</v>
      </c>
      <c r="N275" s="26">
        <v>0</v>
      </c>
      <c r="O275" s="219"/>
      <c r="P275" s="263"/>
    </row>
    <row r="276" spans="1:16" ht="15.75" thickBot="1" x14ac:dyDescent="0.3">
      <c r="A276" s="213"/>
      <c r="B276" s="219"/>
      <c r="C276" s="219"/>
      <c r="D276" s="463"/>
      <c r="E276" s="219"/>
      <c r="F276" s="219"/>
      <c r="G276" s="14" t="s">
        <v>3687</v>
      </c>
      <c r="H276" s="26">
        <f>SUM(I276:N276)</f>
        <v>4.2</v>
      </c>
      <c r="I276" s="26">
        <v>0</v>
      </c>
      <c r="J276" s="26">
        <v>0</v>
      </c>
      <c r="K276" s="26">
        <v>0</v>
      </c>
      <c r="L276" s="26">
        <v>4</v>
      </c>
      <c r="M276" s="26">
        <v>0.2</v>
      </c>
      <c r="N276" s="26">
        <v>0</v>
      </c>
      <c r="O276" s="219"/>
      <c r="P276" s="263"/>
    </row>
    <row r="277" spans="1:16" ht="24.75" thickBot="1" x14ac:dyDescent="0.3">
      <c r="A277" s="214"/>
      <c r="B277" s="220"/>
      <c r="C277" s="220"/>
      <c r="D277" s="464"/>
      <c r="E277" s="220"/>
      <c r="F277" s="220"/>
      <c r="G277" s="14" t="s">
        <v>3688</v>
      </c>
      <c r="H277" s="26">
        <f>SUM(I277:N277)</f>
        <v>0</v>
      </c>
      <c r="I277" s="26">
        <v>0</v>
      </c>
      <c r="J277" s="26">
        <v>0</v>
      </c>
      <c r="K277" s="26">
        <v>0</v>
      </c>
      <c r="L277" s="26">
        <v>0</v>
      </c>
      <c r="M277" s="26">
        <v>0</v>
      </c>
      <c r="N277" s="26">
        <v>0</v>
      </c>
      <c r="O277" s="220"/>
      <c r="P277" s="264"/>
    </row>
    <row r="278" spans="1:16" ht="99" customHeight="1" thickBot="1" x14ac:dyDescent="0.3">
      <c r="A278" s="212" t="s">
        <v>3762</v>
      </c>
      <c r="B278" s="218" t="s">
        <v>1143</v>
      </c>
      <c r="C278" s="218" t="s">
        <v>3747</v>
      </c>
      <c r="D278" s="462" t="s">
        <v>4221</v>
      </c>
      <c r="E278" s="218" t="s">
        <v>1143</v>
      </c>
      <c r="F278" s="218" t="s">
        <v>4220</v>
      </c>
      <c r="G278" s="14" t="s">
        <v>3683</v>
      </c>
      <c r="H278" s="26">
        <f>SUM(H279:H282)</f>
        <v>50</v>
      </c>
      <c r="I278" s="26">
        <f t="shared" ref="I278:N278" si="69">SUM(I279:I282)</f>
        <v>0</v>
      </c>
      <c r="J278" s="26">
        <f t="shared" si="69"/>
        <v>0</v>
      </c>
      <c r="K278" s="26">
        <f t="shared" si="69"/>
        <v>0</v>
      </c>
      <c r="L278" s="26">
        <f t="shared" si="69"/>
        <v>0</v>
      </c>
      <c r="M278" s="26">
        <f t="shared" si="69"/>
        <v>4</v>
      </c>
      <c r="N278" s="26">
        <f t="shared" si="69"/>
        <v>46</v>
      </c>
      <c r="O278" s="218"/>
      <c r="P278" s="262" t="s">
        <v>3755</v>
      </c>
    </row>
    <row r="279" spans="1:16" ht="15.75" thickBot="1" x14ac:dyDescent="0.3">
      <c r="A279" s="213"/>
      <c r="B279" s="219"/>
      <c r="C279" s="219"/>
      <c r="D279" s="463"/>
      <c r="E279" s="219"/>
      <c r="F279" s="219"/>
      <c r="G279" s="14" t="s">
        <v>3685</v>
      </c>
      <c r="H279" s="26">
        <f>SUM(I279:N279)</f>
        <v>42.8</v>
      </c>
      <c r="I279" s="26">
        <v>0</v>
      </c>
      <c r="J279" s="26">
        <v>0</v>
      </c>
      <c r="K279" s="26">
        <v>0</v>
      </c>
      <c r="L279" s="26">
        <v>0</v>
      </c>
      <c r="M279" s="26">
        <v>0</v>
      </c>
      <c r="N279" s="26">
        <v>42.8</v>
      </c>
      <c r="O279" s="219"/>
      <c r="P279" s="263"/>
    </row>
    <row r="280" spans="1:16" ht="36.75" thickBot="1" x14ac:dyDescent="0.3">
      <c r="A280" s="213"/>
      <c r="B280" s="219"/>
      <c r="C280" s="219"/>
      <c r="D280" s="463"/>
      <c r="E280" s="219"/>
      <c r="F280" s="219"/>
      <c r="G280" s="14" t="s">
        <v>3686</v>
      </c>
      <c r="H280" s="26">
        <f>SUM(I280:N280)</f>
        <v>3</v>
      </c>
      <c r="I280" s="26">
        <v>0</v>
      </c>
      <c r="J280" s="26">
        <v>0</v>
      </c>
      <c r="K280" s="26">
        <v>0</v>
      </c>
      <c r="L280" s="26">
        <v>0</v>
      </c>
      <c r="M280" s="26">
        <v>0</v>
      </c>
      <c r="N280" s="26">
        <v>3</v>
      </c>
      <c r="O280" s="219"/>
      <c r="P280" s="263"/>
    </row>
    <row r="281" spans="1:16" ht="15.75" thickBot="1" x14ac:dyDescent="0.3">
      <c r="A281" s="213"/>
      <c r="B281" s="219"/>
      <c r="C281" s="219"/>
      <c r="D281" s="463"/>
      <c r="E281" s="219"/>
      <c r="F281" s="219"/>
      <c r="G281" s="14" t="s">
        <v>3687</v>
      </c>
      <c r="H281" s="26">
        <f>SUM(I281:N281)</f>
        <v>4.2</v>
      </c>
      <c r="I281" s="26">
        <v>0</v>
      </c>
      <c r="J281" s="26">
        <v>0</v>
      </c>
      <c r="K281" s="26">
        <v>0</v>
      </c>
      <c r="L281" s="26">
        <v>0</v>
      </c>
      <c r="M281" s="26">
        <v>4</v>
      </c>
      <c r="N281" s="26">
        <v>0.2</v>
      </c>
      <c r="O281" s="219"/>
      <c r="P281" s="263"/>
    </row>
    <row r="282" spans="1:16" ht="24.75" thickBot="1" x14ac:dyDescent="0.3">
      <c r="A282" s="214"/>
      <c r="B282" s="220"/>
      <c r="C282" s="220"/>
      <c r="D282" s="464"/>
      <c r="E282" s="220"/>
      <c r="F282" s="220"/>
      <c r="G282" s="14" t="s">
        <v>3688</v>
      </c>
      <c r="H282" s="26">
        <f>SUM(I282:N282)</f>
        <v>0</v>
      </c>
      <c r="I282" s="26">
        <v>0</v>
      </c>
      <c r="J282" s="26">
        <v>0</v>
      </c>
      <c r="K282" s="26">
        <v>0</v>
      </c>
      <c r="L282" s="26">
        <v>0</v>
      </c>
      <c r="M282" s="26">
        <v>0</v>
      </c>
      <c r="N282" s="26">
        <v>0</v>
      </c>
      <c r="O282" s="220"/>
      <c r="P282" s="264"/>
    </row>
    <row r="283" spans="1:16" ht="99" customHeight="1" thickBot="1" x14ac:dyDescent="0.3">
      <c r="A283" s="212" t="s">
        <v>3763</v>
      </c>
      <c r="B283" s="218" t="s">
        <v>1143</v>
      </c>
      <c r="C283" s="218" t="s">
        <v>3747</v>
      </c>
      <c r="D283" s="462" t="s">
        <v>4221</v>
      </c>
      <c r="E283" s="218" t="s">
        <v>1143</v>
      </c>
      <c r="F283" s="218" t="s">
        <v>4220</v>
      </c>
      <c r="G283" s="14" t="s">
        <v>3683</v>
      </c>
      <c r="H283" s="26">
        <f>SUM(H284:H287)</f>
        <v>50</v>
      </c>
      <c r="I283" s="26">
        <f t="shared" ref="I283:N283" si="70">SUM(I284:I287)</f>
        <v>0</v>
      </c>
      <c r="J283" s="26">
        <f t="shared" si="70"/>
        <v>0</v>
      </c>
      <c r="K283" s="26">
        <f t="shared" si="70"/>
        <v>0</v>
      </c>
      <c r="L283" s="26">
        <f t="shared" si="70"/>
        <v>0</v>
      </c>
      <c r="M283" s="26">
        <f t="shared" si="70"/>
        <v>4</v>
      </c>
      <c r="N283" s="26">
        <f t="shared" si="70"/>
        <v>46</v>
      </c>
      <c r="O283" s="218"/>
      <c r="P283" s="262" t="s">
        <v>3755</v>
      </c>
    </row>
    <row r="284" spans="1:16" ht="15.75" thickBot="1" x14ac:dyDescent="0.3">
      <c r="A284" s="213"/>
      <c r="B284" s="219"/>
      <c r="C284" s="219"/>
      <c r="D284" s="463"/>
      <c r="E284" s="219"/>
      <c r="F284" s="219"/>
      <c r="G284" s="14" t="s">
        <v>3685</v>
      </c>
      <c r="H284" s="26">
        <f>SUM(I284:N284)</f>
        <v>42.8</v>
      </c>
      <c r="I284" s="26">
        <v>0</v>
      </c>
      <c r="J284" s="26">
        <v>0</v>
      </c>
      <c r="K284" s="26">
        <v>0</v>
      </c>
      <c r="L284" s="26">
        <v>0</v>
      </c>
      <c r="M284" s="26">
        <v>0</v>
      </c>
      <c r="N284" s="26">
        <v>42.8</v>
      </c>
      <c r="O284" s="219"/>
      <c r="P284" s="263"/>
    </row>
    <row r="285" spans="1:16" ht="36.75" thickBot="1" x14ac:dyDescent="0.3">
      <c r="A285" s="213"/>
      <c r="B285" s="219"/>
      <c r="C285" s="219"/>
      <c r="D285" s="463"/>
      <c r="E285" s="219"/>
      <c r="F285" s="219"/>
      <c r="G285" s="14" t="s">
        <v>3686</v>
      </c>
      <c r="H285" s="26">
        <f>SUM(I285:N285)</f>
        <v>3</v>
      </c>
      <c r="I285" s="26">
        <v>0</v>
      </c>
      <c r="J285" s="26">
        <v>0</v>
      </c>
      <c r="K285" s="26">
        <v>0</v>
      </c>
      <c r="L285" s="26">
        <v>0</v>
      </c>
      <c r="M285" s="26">
        <v>0</v>
      </c>
      <c r="N285" s="26">
        <v>3</v>
      </c>
      <c r="O285" s="219"/>
      <c r="P285" s="263"/>
    </row>
    <row r="286" spans="1:16" ht="15.75" thickBot="1" x14ac:dyDescent="0.3">
      <c r="A286" s="213"/>
      <c r="B286" s="219"/>
      <c r="C286" s="219"/>
      <c r="D286" s="463"/>
      <c r="E286" s="219"/>
      <c r="F286" s="219"/>
      <c r="G286" s="14" t="s">
        <v>3687</v>
      </c>
      <c r="H286" s="26">
        <f>SUM(I286:N286)</f>
        <v>4.2</v>
      </c>
      <c r="I286" s="26">
        <v>0</v>
      </c>
      <c r="J286" s="26">
        <v>0</v>
      </c>
      <c r="K286" s="26">
        <v>0</v>
      </c>
      <c r="L286" s="26">
        <v>0</v>
      </c>
      <c r="M286" s="26">
        <v>4</v>
      </c>
      <c r="N286" s="26">
        <v>0.2</v>
      </c>
      <c r="O286" s="219"/>
      <c r="P286" s="263"/>
    </row>
    <row r="287" spans="1:16" ht="24.75" thickBot="1" x14ac:dyDescent="0.3">
      <c r="A287" s="214"/>
      <c r="B287" s="220"/>
      <c r="C287" s="220"/>
      <c r="D287" s="464"/>
      <c r="E287" s="220"/>
      <c r="F287" s="220"/>
      <c r="G287" s="14" t="s">
        <v>3688</v>
      </c>
      <c r="H287" s="26">
        <f>SUM(I287:N287)</f>
        <v>0</v>
      </c>
      <c r="I287" s="26">
        <v>0</v>
      </c>
      <c r="J287" s="26">
        <v>0</v>
      </c>
      <c r="K287" s="26">
        <v>0</v>
      </c>
      <c r="L287" s="26">
        <v>0</v>
      </c>
      <c r="M287" s="26">
        <v>0</v>
      </c>
      <c r="N287" s="26">
        <v>0</v>
      </c>
      <c r="O287" s="220"/>
      <c r="P287" s="264"/>
    </row>
    <row r="288" spans="1:16" ht="99" customHeight="1" thickBot="1" x14ac:dyDescent="0.3">
      <c r="A288" s="212" t="s">
        <v>3764</v>
      </c>
      <c r="B288" s="218" t="s">
        <v>1143</v>
      </c>
      <c r="C288" s="218" t="s">
        <v>3747</v>
      </c>
      <c r="D288" s="462" t="s">
        <v>4221</v>
      </c>
      <c r="E288" s="218" t="s">
        <v>1143</v>
      </c>
      <c r="F288" s="218" t="s">
        <v>4220</v>
      </c>
      <c r="G288" s="14" t="s">
        <v>3683</v>
      </c>
      <c r="H288" s="26">
        <f>SUM(H289:H292)</f>
        <v>50</v>
      </c>
      <c r="I288" s="26">
        <f t="shared" ref="I288:N288" si="71">SUM(I289:I292)</f>
        <v>0</v>
      </c>
      <c r="J288" s="26">
        <f t="shared" si="71"/>
        <v>0</v>
      </c>
      <c r="K288" s="26">
        <f t="shared" si="71"/>
        <v>0</v>
      </c>
      <c r="L288" s="26">
        <f t="shared" si="71"/>
        <v>0</v>
      </c>
      <c r="M288" s="26">
        <f t="shared" si="71"/>
        <v>4</v>
      </c>
      <c r="N288" s="26">
        <f t="shared" si="71"/>
        <v>46</v>
      </c>
      <c r="O288" s="218"/>
      <c r="P288" s="262" t="s">
        <v>3755</v>
      </c>
    </row>
    <row r="289" spans="1:16" ht="15.75" thickBot="1" x14ac:dyDescent="0.3">
      <c r="A289" s="213"/>
      <c r="B289" s="219"/>
      <c r="C289" s="219"/>
      <c r="D289" s="463"/>
      <c r="E289" s="219"/>
      <c r="F289" s="219"/>
      <c r="G289" s="14" t="s">
        <v>3685</v>
      </c>
      <c r="H289" s="26">
        <f>SUM(I289:N289)</f>
        <v>42.8</v>
      </c>
      <c r="I289" s="26">
        <v>0</v>
      </c>
      <c r="J289" s="26">
        <v>0</v>
      </c>
      <c r="K289" s="26">
        <v>0</v>
      </c>
      <c r="L289" s="26">
        <v>0</v>
      </c>
      <c r="M289" s="26">
        <v>0</v>
      </c>
      <c r="N289" s="26">
        <v>42.8</v>
      </c>
      <c r="O289" s="219"/>
      <c r="P289" s="263"/>
    </row>
    <row r="290" spans="1:16" ht="36.75" thickBot="1" x14ac:dyDescent="0.3">
      <c r="A290" s="213"/>
      <c r="B290" s="219"/>
      <c r="C290" s="219"/>
      <c r="D290" s="463"/>
      <c r="E290" s="219"/>
      <c r="F290" s="219"/>
      <c r="G290" s="14" t="s">
        <v>3686</v>
      </c>
      <c r="H290" s="26">
        <f>SUM(I290:N290)</f>
        <v>3</v>
      </c>
      <c r="I290" s="26">
        <v>0</v>
      </c>
      <c r="J290" s="26">
        <v>0</v>
      </c>
      <c r="K290" s="26">
        <v>0</v>
      </c>
      <c r="L290" s="26">
        <v>0</v>
      </c>
      <c r="M290" s="26">
        <v>0</v>
      </c>
      <c r="N290" s="26">
        <v>3</v>
      </c>
      <c r="O290" s="219"/>
      <c r="P290" s="263"/>
    </row>
    <row r="291" spans="1:16" ht="15.75" thickBot="1" x14ac:dyDescent="0.3">
      <c r="A291" s="213"/>
      <c r="B291" s="219"/>
      <c r="C291" s="219"/>
      <c r="D291" s="463"/>
      <c r="E291" s="219"/>
      <c r="F291" s="219"/>
      <c r="G291" s="14" t="s">
        <v>3687</v>
      </c>
      <c r="H291" s="26">
        <f>SUM(I291:N291)</f>
        <v>4.2</v>
      </c>
      <c r="I291" s="26">
        <v>0</v>
      </c>
      <c r="J291" s="26">
        <v>0</v>
      </c>
      <c r="K291" s="26">
        <v>0</v>
      </c>
      <c r="L291" s="26">
        <v>0</v>
      </c>
      <c r="M291" s="26">
        <v>4</v>
      </c>
      <c r="N291" s="26">
        <v>0.2</v>
      </c>
      <c r="O291" s="219"/>
      <c r="P291" s="263"/>
    </row>
    <row r="292" spans="1:16" ht="24.75" thickBot="1" x14ac:dyDescent="0.3">
      <c r="A292" s="214"/>
      <c r="B292" s="220"/>
      <c r="C292" s="220"/>
      <c r="D292" s="464"/>
      <c r="E292" s="220"/>
      <c r="F292" s="220"/>
      <c r="G292" s="14" t="s">
        <v>3688</v>
      </c>
      <c r="H292" s="26">
        <f>SUM(I292:N292)</f>
        <v>0</v>
      </c>
      <c r="I292" s="26">
        <v>0</v>
      </c>
      <c r="J292" s="26">
        <v>0</v>
      </c>
      <c r="K292" s="26">
        <v>0</v>
      </c>
      <c r="L292" s="26">
        <v>0</v>
      </c>
      <c r="M292" s="26">
        <v>0</v>
      </c>
      <c r="N292" s="26">
        <v>0</v>
      </c>
      <c r="O292" s="220"/>
      <c r="P292" s="264"/>
    </row>
    <row r="293" spans="1:16" ht="99" customHeight="1" thickBot="1" x14ac:dyDescent="0.3">
      <c r="A293" s="212" t="s">
        <v>3765</v>
      </c>
      <c r="B293" s="218" t="s">
        <v>1143</v>
      </c>
      <c r="C293" s="218" t="s">
        <v>3747</v>
      </c>
      <c r="D293" s="462" t="s">
        <v>4221</v>
      </c>
      <c r="E293" s="218" t="s">
        <v>1143</v>
      </c>
      <c r="F293" s="218" t="s">
        <v>4220</v>
      </c>
      <c r="G293" s="14" t="s">
        <v>3683</v>
      </c>
      <c r="H293" s="26">
        <f>SUM(H294:H297)</f>
        <v>50</v>
      </c>
      <c r="I293" s="26">
        <f t="shared" ref="I293:N293" si="72">SUM(I294:I297)</f>
        <v>0</v>
      </c>
      <c r="J293" s="26">
        <f t="shared" si="72"/>
        <v>0</v>
      </c>
      <c r="K293" s="26">
        <f t="shared" si="72"/>
        <v>0</v>
      </c>
      <c r="L293" s="26">
        <f t="shared" si="72"/>
        <v>0</v>
      </c>
      <c r="M293" s="26">
        <f t="shared" si="72"/>
        <v>4</v>
      </c>
      <c r="N293" s="26">
        <f t="shared" si="72"/>
        <v>46</v>
      </c>
      <c r="O293" s="218"/>
      <c r="P293" s="262" t="s">
        <v>3755</v>
      </c>
    </row>
    <row r="294" spans="1:16" ht="15.75" thickBot="1" x14ac:dyDescent="0.3">
      <c r="A294" s="213"/>
      <c r="B294" s="219"/>
      <c r="C294" s="219"/>
      <c r="D294" s="463"/>
      <c r="E294" s="219"/>
      <c r="F294" s="219"/>
      <c r="G294" s="14" t="s">
        <v>3685</v>
      </c>
      <c r="H294" s="26">
        <f>SUM(I294:N294)</f>
        <v>42.8</v>
      </c>
      <c r="I294" s="26">
        <v>0</v>
      </c>
      <c r="J294" s="26">
        <v>0</v>
      </c>
      <c r="K294" s="26">
        <v>0</v>
      </c>
      <c r="L294" s="26">
        <v>0</v>
      </c>
      <c r="M294" s="26">
        <v>0</v>
      </c>
      <c r="N294" s="26">
        <v>42.8</v>
      </c>
      <c r="O294" s="219"/>
      <c r="P294" s="263"/>
    </row>
    <row r="295" spans="1:16" ht="36.75" thickBot="1" x14ac:dyDescent="0.3">
      <c r="A295" s="213"/>
      <c r="B295" s="219"/>
      <c r="C295" s="219"/>
      <c r="D295" s="463"/>
      <c r="E295" s="219"/>
      <c r="F295" s="219"/>
      <c r="G295" s="14" t="s">
        <v>3686</v>
      </c>
      <c r="H295" s="26">
        <f>SUM(I295:N295)</f>
        <v>3</v>
      </c>
      <c r="I295" s="26">
        <v>0</v>
      </c>
      <c r="J295" s="26">
        <v>0</v>
      </c>
      <c r="K295" s="26">
        <v>0</v>
      </c>
      <c r="L295" s="26">
        <v>0</v>
      </c>
      <c r="M295" s="26">
        <v>0</v>
      </c>
      <c r="N295" s="26">
        <v>3</v>
      </c>
      <c r="O295" s="219"/>
      <c r="P295" s="263"/>
    </row>
    <row r="296" spans="1:16" ht="15.75" thickBot="1" x14ac:dyDescent="0.3">
      <c r="A296" s="213"/>
      <c r="B296" s="219"/>
      <c r="C296" s="219"/>
      <c r="D296" s="463"/>
      <c r="E296" s="219"/>
      <c r="F296" s="219"/>
      <c r="G296" s="14" t="s">
        <v>3687</v>
      </c>
      <c r="H296" s="26">
        <f>SUM(I296:N296)</f>
        <v>4.2</v>
      </c>
      <c r="I296" s="26">
        <v>0</v>
      </c>
      <c r="J296" s="26">
        <v>0</v>
      </c>
      <c r="K296" s="26">
        <v>0</v>
      </c>
      <c r="L296" s="26">
        <v>0</v>
      </c>
      <c r="M296" s="26">
        <v>4</v>
      </c>
      <c r="N296" s="26">
        <v>0.2</v>
      </c>
      <c r="O296" s="219"/>
      <c r="P296" s="263"/>
    </row>
    <row r="297" spans="1:16" ht="24.75" thickBot="1" x14ac:dyDescent="0.3">
      <c r="A297" s="214"/>
      <c r="B297" s="220"/>
      <c r="C297" s="220"/>
      <c r="D297" s="464"/>
      <c r="E297" s="220"/>
      <c r="F297" s="220"/>
      <c r="G297" s="14" t="s">
        <v>3688</v>
      </c>
      <c r="H297" s="26">
        <f>SUM(I297:N297)</f>
        <v>0</v>
      </c>
      <c r="I297" s="26">
        <v>0</v>
      </c>
      <c r="J297" s="26">
        <v>0</v>
      </c>
      <c r="K297" s="26">
        <v>0</v>
      </c>
      <c r="L297" s="26">
        <v>0</v>
      </c>
      <c r="M297" s="26">
        <v>0</v>
      </c>
      <c r="N297" s="26">
        <v>0</v>
      </c>
      <c r="O297" s="220"/>
      <c r="P297" s="264"/>
    </row>
    <row r="298" spans="1:16" ht="36.75" thickBot="1" x14ac:dyDescent="0.3">
      <c r="A298" s="245" t="s">
        <v>3702</v>
      </c>
      <c r="B298" s="245"/>
      <c r="C298" s="245"/>
      <c r="D298" s="245"/>
      <c r="E298" s="245"/>
      <c r="F298" s="246"/>
      <c r="G298" s="142" t="s">
        <v>3683</v>
      </c>
      <c r="H298" s="56">
        <f>SUM(H299:H302)</f>
        <v>770</v>
      </c>
      <c r="I298" s="56">
        <f t="shared" ref="I298:N298" si="73">SUM(I299:I302)</f>
        <v>0</v>
      </c>
      <c r="J298" s="56">
        <f t="shared" si="73"/>
        <v>0</v>
      </c>
      <c r="K298" s="56">
        <f t="shared" si="73"/>
        <v>0</v>
      </c>
      <c r="L298" s="56">
        <f t="shared" si="73"/>
        <v>98</v>
      </c>
      <c r="M298" s="56">
        <f t="shared" si="73"/>
        <v>488</v>
      </c>
      <c r="N298" s="56">
        <f t="shared" si="73"/>
        <v>184</v>
      </c>
      <c r="O298" s="404">
        <v>12961</v>
      </c>
      <c r="P298" s="371" t="s">
        <v>1143</v>
      </c>
    </row>
    <row r="299" spans="1:16" ht="24.75" thickBot="1" x14ac:dyDescent="0.3">
      <c r="A299" s="461"/>
      <c r="B299" s="461"/>
      <c r="C299" s="461"/>
      <c r="D299" s="461"/>
      <c r="E299" s="461"/>
      <c r="F299" s="248"/>
      <c r="G299" s="142" t="s">
        <v>3685</v>
      </c>
      <c r="H299" s="56">
        <f>SUM(I299:N299)</f>
        <v>573.20000000000005</v>
      </c>
      <c r="I299" s="56">
        <f t="shared" ref="I299:N299" si="74">I294+I289+I284+I279+I274+I269+I264+I259+I254+I249+I244+I239+I234+I229+I224+I219+I214</f>
        <v>0</v>
      </c>
      <c r="J299" s="56">
        <f t="shared" si="74"/>
        <v>0</v>
      </c>
      <c r="K299" s="56">
        <f t="shared" si="74"/>
        <v>0</v>
      </c>
      <c r="L299" s="56">
        <f t="shared" si="74"/>
        <v>0</v>
      </c>
      <c r="M299" s="56">
        <f t="shared" si="74"/>
        <v>402</v>
      </c>
      <c r="N299" s="56">
        <f t="shared" si="74"/>
        <v>171.2</v>
      </c>
      <c r="O299" s="405"/>
      <c r="P299" s="372"/>
    </row>
    <row r="300" spans="1:16" ht="36.75" thickBot="1" x14ac:dyDescent="0.3">
      <c r="A300" s="461"/>
      <c r="B300" s="461"/>
      <c r="C300" s="461"/>
      <c r="D300" s="461"/>
      <c r="E300" s="461"/>
      <c r="F300" s="248"/>
      <c r="G300" s="142" t="s">
        <v>3686</v>
      </c>
      <c r="H300" s="56">
        <f>SUM(I300:N300)</f>
        <v>77.400000000000006</v>
      </c>
      <c r="I300" s="56">
        <f t="shared" ref="I300:N302" si="75">I295+I290+I285+I280+I275+I270+I265+I260+I255+I250+I245+I240+I235+I230+I225+I220+I215</f>
        <v>0</v>
      </c>
      <c r="J300" s="56">
        <f t="shared" si="75"/>
        <v>0</v>
      </c>
      <c r="K300" s="56">
        <f t="shared" si="75"/>
        <v>0</v>
      </c>
      <c r="L300" s="56">
        <f t="shared" si="75"/>
        <v>0</v>
      </c>
      <c r="M300" s="56">
        <f t="shared" si="75"/>
        <v>65.400000000000006</v>
      </c>
      <c r="N300" s="56">
        <f t="shared" si="75"/>
        <v>12</v>
      </c>
      <c r="O300" s="405"/>
      <c r="P300" s="372"/>
    </row>
    <row r="301" spans="1:16" ht="15.75" thickBot="1" x14ac:dyDescent="0.3">
      <c r="A301" s="461"/>
      <c r="B301" s="461"/>
      <c r="C301" s="461"/>
      <c r="D301" s="461"/>
      <c r="E301" s="461"/>
      <c r="F301" s="248"/>
      <c r="G301" s="142" t="s">
        <v>3687</v>
      </c>
      <c r="H301" s="56">
        <f>SUM(I301:N301)</f>
        <v>69.400000000000006</v>
      </c>
      <c r="I301" s="56">
        <f t="shared" si="75"/>
        <v>0</v>
      </c>
      <c r="J301" s="56">
        <f t="shared" si="75"/>
        <v>0</v>
      </c>
      <c r="K301" s="56">
        <f t="shared" si="75"/>
        <v>0</v>
      </c>
      <c r="L301" s="56">
        <f t="shared" si="75"/>
        <v>48</v>
      </c>
      <c r="M301" s="56">
        <f t="shared" si="75"/>
        <v>20.600000000000005</v>
      </c>
      <c r="N301" s="56">
        <f t="shared" si="75"/>
        <v>0.8</v>
      </c>
      <c r="O301" s="405"/>
      <c r="P301" s="372"/>
    </row>
    <row r="302" spans="1:16" ht="24.75" thickBot="1" x14ac:dyDescent="0.3">
      <c r="A302" s="249"/>
      <c r="B302" s="249"/>
      <c r="C302" s="249"/>
      <c r="D302" s="249"/>
      <c r="E302" s="249"/>
      <c r="F302" s="250"/>
      <c r="G302" s="142" t="s">
        <v>3688</v>
      </c>
      <c r="H302" s="56">
        <f>SUM(I302:N302)</f>
        <v>50</v>
      </c>
      <c r="I302" s="56">
        <f t="shared" si="75"/>
        <v>0</v>
      </c>
      <c r="J302" s="56">
        <f t="shared" si="75"/>
        <v>0</v>
      </c>
      <c r="K302" s="56">
        <f t="shared" si="75"/>
        <v>0</v>
      </c>
      <c r="L302" s="56">
        <f t="shared" si="75"/>
        <v>50</v>
      </c>
      <c r="M302" s="56">
        <f t="shared" si="75"/>
        <v>0</v>
      </c>
      <c r="N302" s="56">
        <f t="shared" si="75"/>
        <v>0</v>
      </c>
      <c r="O302" s="406"/>
      <c r="P302" s="373"/>
    </row>
    <row r="303" spans="1:16" ht="15.75" thickBot="1" x14ac:dyDescent="0.3">
      <c r="A303" s="211" t="s">
        <v>165</v>
      </c>
      <c r="B303" s="211"/>
      <c r="C303" s="211"/>
      <c r="D303" s="211"/>
      <c r="E303" s="211"/>
      <c r="F303" s="211"/>
      <c r="G303" s="211"/>
      <c r="H303" s="211"/>
      <c r="I303" s="211"/>
      <c r="J303" s="211"/>
      <c r="K303" s="211"/>
      <c r="L303" s="211"/>
      <c r="M303" s="211"/>
      <c r="N303" s="211"/>
      <c r="O303" s="211"/>
      <c r="P303" s="279"/>
    </row>
    <row r="304" spans="1:16" ht="36.75" thickBot="1" x14ac:dyDescent="0.3">
      <c r="A304" s="212" t="s">
        <v>4230</v>
      </c>
      <c r="B304" s="218" t="s">
        <v>1143</v>
      </c>
      <c r="C304" s="218" t="s">
        <v>3766</v>
      </c>
      <c r="D304" s="462" t="s">
        <v>4212</v>
      </c>
      <c r="E304" s="374">
        <v>1200</v>
      </c>
      <c r="F304" s="218" t="s">
        <v>4220</v>
      </c>
      <c r="G304" s="14" t="s">
        <v>3683</v>
      </c>
      <c r="H304" s="26">
        <f>SUM(H305:H308)</f>
        <v>23.000000000000004</v>
      </c>
      <c r="I304" s="26">
        <f t="shared" ref="I304:N304" si="76">SUM(I305:I308)</f>
        <v>0</v>
      </c>
      <c r="J304" s="26">
        <f t="shared" si="76"/>
        <v>0</v>
      </c>
      <c r="K304" s="26">
        <f t="shared" si="76"/>
        <v>0</v>
      </c>
      <c r="L304" s="26">
        <f t="shared" si="76"/>
        <v>3</v>
      </c>
      <c r="M304" s="26">
        <f t="shared" si="76"/>
        <v>20.000000000000004</v>
      </c>
      <c r="N304" s="26">
        <f t="shared" si="76"/>
        <v>0</v>
      </c>
      <c r="O304" s="374">
        <v>1200</v>
      </c>
      <c r="P304" s="262" t="s">
        <v>1143</v>
      </c>
    </row>
    <row r="305" spans="1:16" ht="15.75" thickBot="1" x14ac:dyDescent="0.3">
      <c r="A305" s="213"/>
      <c r="B305" s="219"/>
      <c r="C305" s="219"/>
      <c r="D305" s="463"/>
      <c r="E305" s="375"/>
      <c r="F305" s="219"/>
      <c r="G305" s="14" t="s">
        <v>3685</v>
      </c>
      <c r="H305" s="26">
        <f>SUM(I305:N305)</f>
        <v>18.600000000000001</v>
      </c>
      <c r="I305" s="26">
        <v>0</v>
      </c>
      <c r="J305" s="26">
        <v>0</v>
      </c>
      <c r="K305" s="26">
        <v>0</v>
      </c>
      <c r="L305" s="26">
        <v>0</v>
      </c>
      <c r="M305" s="26">
        <v>18.600000000000001</v>
      </c>
      <c r="N305" s="26">
        <v>0</v>
      </c>
      <c r="O305" s="375"/>
      <c r="P305" s="263"/>
    </row>
    <row r="306" spans="1:16" ht="36.75" thickBot="1" x14ac:dyDescent="0.3">
      <c r="A306" s="213"/>
      <c r="B306" s="219"/>
      <c r="C306" s="219"/>
      <c r="D306" s="463"/>
      <c r="E306" s="375"/>
      <c r="F306" s="219"/>
      <c r="G306" s="14" t="s">
        <v>3686</v>
      </c>
      <c r="H306" s="26">
        <f>SUM(I306:N306)</f>
        <v>1.3</v>
      </c>
      <c r="I306" s="26">
        <v>0</v>
      </c>
      <c r="J306" s="26">
        <v>0</v>
      </c>
      <c r="K306" s="26">
        <v>0</v>
      </c>
      <c r="L306" s="26">
        <v>0</v>
      </c>
      <c r="M306" s="26">
        <v>1.3</v>
      </c>
      <c r="N306" s="26">
        <v>0</v>
      </c>
      <c r="O306" s="375"/>
      <c r="P306" s="263"/>
    </row>
    <row r="307" spans="1:16" ht="15.75" thickBot="1" x14ac:dyDescent="0.3">
      <c r="A307" s="213"/>
      <c r="B307" s="219"/>
      <c r="C307" s="219"/>
      <c r="D307" s="463"/>
      <c r="E307" s="375"/>
      <c r="F307" s="219"/>
      <c r="G307" s="14" t="s">
        <v>3687</v>
      </c>
      <c r="H307" s="26">
        <f>SUM(I307:N307)</f>
        <v>3.1</v>
      </c>
      <c r="I307" s="26">
        <v>0</v>
      </c>
      <c r="J307" s="26">
        <v>0</v>
      </c>
      <c r="K307" s="26">
        <v>0</v>
      </c>
      <c r="L307" s="26">
        <v>3</v>
      </c>
      <c r="M307" s="26">
        <v>0.1</v>
      </c>
      <c r="N307" s="26">
        <v>0</v>
      </c>
      <c r="O307" s="375"/>
      <c r="P307" s="263"/>
    </row>
    <row r="308" spans="1:16" ht="24.75" thickBot="1" x14ac:dyDescent="0.3">
      <c r="A308" s="214"/>
      <c r="B308" s="220"/>
      <c r="C308" s="220"/>
      <c r="D308" s="464"/>
      <c r="E308" s="376"/>
      <c r="F308" s="220"/>
      <c r="G308" s="14" t="s">
        <v>3688</v>
      </c>
      <c r="H308" s="26">
        <f>SUM(I308:N308)</f>
        <v>0</v>
      </c>
      <c r="I308" s="26">
        <v>0</v>
      </c>
      <c r="J308" s="26">
        <v>0</v>
      </c>
      <c r="K308" s="26">
        <v>0</v>
      </c>
      <c r="L308" s="26">
        <v>0</v>
      </c>
      <c r="M308" s="26">
        <v>0</v>
      </c>
      <c r="N308" s="26">
        <v>0</v>
      </c>
      <c r="O308" s="376"/>
      <c r="P308" s="264"/>
    </row>
    <row r="309" spans="1:16" ht="36.75" thickBot="1" x14ac:dyDescent="0.3">
      <c r="A309" s="212" t="s">
        <v>4231</v>
      </c>
      <c r="B309" s="218" t="s">
        <v>1143</v>
      </c>
      <c r="C309" s="218" t="s">
        <v>3766</v>
      </c>
      <c r="D309" s="462" t="s">
        <v>4212</v>
      </c>
      <c r="E309" s="218">
        <v>900</v>
      </c>
      <c r="F309" s="218" t="s">
        <v>4220</v>
      </c>
      <c r="G309" s="14" t="s">
        <v>3683</v>
      </c>
      <c r="H309" s="26">
        <f>SUM(H310:H313)</f>
        <v>23.000000000000004</v>
      </c>
      <c r="I309" s="26">
        <f t="shared" ref="I309:N309" si="77">SUM(I310:I313)</f>
        <v>0</v>
      </c>
      <c r="J309" s="26">
        <f t="shared" si="77"/>
        <v>0</v>
      </c>
      <c r="K309" s="26">
        <f t="shared" si="77"/>
        <v>0</v>
      </c>
      <c r="L309" s="26">
        <f t="shared" si="77"/>
        <v>3</v>
      </c>
      <c r="M309" s="26">
        <f t="shared" si="77"/>
        <v>20.000000000000004</v>
      </c>
      <c r="N309" s="26">
        <f t="shared" si="77"/>
        <v>0</v>
      </c>
      <c r="O309" s="218">
        <v>900</v>
      </c>
      <c r="P309" s="262" t="s">
        <v>1143</v>
      </c>
    </row>
    <row r="310" spans="1:16" ht="15.75" thickBot="1" x14ac:dyDescent="0.3">
      <c r="A310" s="213"/>
      <c r="B310" s="219"/>
      <c r="C310" s="219"/>
      <c r="D310" s="463"/>
      <c r="E310" s="219"/>
      <c r="F310" s="219"/>
      <c r="G310" s="14" t="s">
        <v>3685</v>
      </c>
      <c r="H310" s="26">
        <f>SUM(I310:N310)</f>
        <v>18.600000000000001</v>
      </c>
      <c r="I310" s="26">
        <v>0</v>
      </c>
      <c r="J310" s="26">
        <v>0</v>
      </c>
      <c r="K310" s="26">
        <v>0</v>
      </c>
      <c r="L310" s="26">
        <v>0</v>
      </c>
      <c r="M310" s="26">
        <v>18.600000000000001</v>
      </c>
      <c r="N310" s="26">
        <v>0</v>
      </c>
      <c r="O310" s="219"/>
      <c r="P310" s="263"/>
    </row>
    <row r="311" spans="1:16" ht="36.75" thickBot="1" x14ac:dyDescent="0.3">
      <c r="A311" s="213"/>
      <c r="B311" s="219"/>
      <c r="C311" s="219"/>
      <c r="D311" s="463"/>
      <c r="E311" s="219"/>
      <c r="F311" s="219"/>
      <c r="G311" s="14" t="s">
        <v>3686</v>
      </c>
      <c r="H311" s="26">
        <f>SUM(I311:N311)</f>
        <v>1.3</v>
      </c>
      <c r="I311" s="26">
        <v>0</v>
      </c>
      <c r="J311" s="26">
        <v>0</v>
      </c>
      <c r="K311" s="26">
        <v>0</v>
      </c>
      <c r="L311" s="26">
        <v>0</v>
      </c>
      <c r="M311" s="26">
        <v>1.3</v>
      </c>
      <c r="N311" s="26">
        <v>0</v>
      </c>
      <c r="O311" s="219"/>
      <c r="P311" s="263"/>
    </row>
    <row r="312" spans="1:16" ht="15.75" thickBot="1" x14ac:dyDescent="0.3">
      <c r="A312" s="213"/>
      <c r="B312" s="219"/>
      <c r="C312" s="219"/>
      <c r="D312" s="463"/>
      <c r="E312" s="219"/>
      <c r="F312" s="219"/>
      <c r="G312" s="14" t="s">
        <v>3687</v>
      </c>
      <c r="H312" s="26">
        <f>SUM(I312:N312)</f>
        <v>3.1</v>
      </c>
      <c r="I312" s="26">
        <v>0</v>
      </c>
      <c r="J312" s="26">
        <v>0</v>
      </c>
      <c r="K312" s="26">
        <v>0</v>
      </c>
      <c r="L312" s="26">
        <v>3</v>
      </c>
      <c r="M312" s="26">
        <v>0.1</v>
      </c>
      <c r="N312" s="26">
        <v>0</v>
      </c>
      <c r="O312" s="219"/>
      <c r="P312" s="263"/>
    </row>
    <row r="313" spans="1:16" ht="24.75" thickBot="1" x14ac:dyDescent="0.3">
      <c r="A313" s="214"/>
      <c r="B313" s="220"/>
      <c r="C313" s="220"/>
      <c r="D313" s="464"/>
      <c r="E313" s="220"/>
      <c r="F313" s="220"/>
      <c r="G313" s="14" t="s">
        <v>3688</v>
      </c>
      <c r="H313" s="26">
        <f>SUM(I313:N313)</f>
        <v>0</v>
      </c>
      <c r="I313" s="26">
        <v>0</v>
      </c>
      <c r="J313" s="26">
        <v>0</v>
      </c>
      <c r="K313" s="26">
        <v>0</v>
      </c>
      <c r="L313" s="26">
        <v>0</v>
      </c>
      <c r="M313" s="26">
        <v>0</v>
      </c>
      <c r="N313" s="26">
        <v>0</v>
      </c>
      <c r="O313" s="220"/>
      <c r="P313" s="264"/>
    </row>
    <row r="314" spans="1:16" ht="36.75" thickBot="1" x14ac:dyDescent="0.3">
      <c r="A314" s="212" t="s">
        <v>4232</v>
      </c>
      <c r="B314" s="218" t="s">
        <v>1143</v>
      </c>
      <c r="C314" s="218" t="s">
        <v>3766</v>
      </c>
      <c r="D314" s="462" t="s">
        <v>4212</v>
      </c>
      <c r="E314" s="218">
        <v>900</v>
      </c>
      <c r="F314" s="218" t="s">
        <v>4220</v>
      </c>
      <c r="G314" s="14" t="s">
        <v>3683</v>
      </c>
      <c r="H314" s="26">
        <f>SUM(H315:H318)</f>
        <v>23.000000000000004</v>
      </c>
      <c r="I314" s="26">
        <f t="shared" ref="I314:N314" si="78">SUM(I315:I318)</f>
        <v>0</v>
      </c>
      <c r="J314" s="26">
        <f t="shared" si="78"/>
        <v>0</v>
      </c>
      <c r="K314" s="26">
        <f t="shared" si="78"/>
        <v>0</v>
      </c>
      <c r="L314" s="26">
        <f t="shared" si="78"/>
        <v>3</v>
      </c>
      <c r="M314" s="26">
        <f t="shared" si="78"/>
        <v>20.000000000000004</v>
      </c>
      <c r="N314" s="26">
        <f t="shared" si="78"/>
        <v>0</v>
      </c>
      <c r="O314" s="218">
        <v>900</v>
      </c>
      <c r="P314" s="262" t="s">
        <v>1143</v>
      </c>
    </row>
    <row r="315" spans="1:16" ht="15.75" thickBot="1" x14ac:dyDescent="0.3">
      <c r="A315" s="213"/>
      <c r="B315" s="219"/>
      <c r="C315" s="219"/>
      <c r="D315" s="463"/>
      <c r="E315" s="219"/>
      <c r="F315" s="219"/>
      <c r="G315" s="14" t="s">
        <v>3685</v>
      </c>
      <c r="H315" s="26">
        <f>SUM(I315:N315)</f>
        <v>18.600000000000001</v>
      </c>
      <c r="I315" s="26">
        <v>0</v>
      </c>
      <c r="J315" s="26">
        <v>0</v>
      </c>
      <c r="K315" s="26">
        <v>0</v>
      </c>
      <c r="L315" s="26">
        <v>0</v>
      </c>
      <c r="M315" s="26">
        <v>18.600000000000001</v>
      </c>
      <c r="N315" s="26">
        <v>0</v>
      </c>
      <c r="O315" s="219"/>
      <c r="P315" s="263"/>
    </row>
    <row r="316" spans="1:16" ht="36.75" thickBot="1" x14ac:dyDescent="0.3">
      <c r="A316" s="213"/>
      <c r="B316" s="219"/>
      <c r="C316" s="219"/>
      <c r="D316" s="463"/>
      <c r="E316" s="219"/>
      <c r="F316" s="219"/>
      <c r="G316" s="14" t="s">
        <v>3686</v>
      </c>
      <c r="H316" s="26">
        <f>SUM(I316:N316)</f>
        <v>1.3</v>
      </c>
      <c r="I316" s="26">
        <v>0</v>
      </c>
      <c r="J316" s="26">
        <v>0</v>
      </c>
      <c r="K316" s="26">
        <v>0</v>
      </c>
      <c r="L316" s="26">
        <v>0</v>
      </c>
      <c r="M316" s="26">
        <v>1.3</v>
      </c>
      <c r="N316" s="26">
        <v>0</v>
      </c>
      <c r="O316" s="219"/>
      <c r="P316" s="263"/>
    </row>
    <row r="317" spans="1:16" ht="15.75" thickBot="1" x14ac:dyDescent="0.3">
      <c r="A317" s="213"/>
      <c r="B317" s="219"/>
      <c r="C317" s="219"/>
      <c r="D317" s="463"/>
      <c r="E317" s="219"/>
      <c r="F317" s="219"/>
      <c r="G317" s="14" t="s">
        <v>3687</v>
      </c>
      <c r="H317" s="26">
        <f>SUM(I317:N317)</f>
        <v>3.1</v>
      </c>
      <c r="I317" s="26">
        <v>0</v>
      </c>
      <c r="J317" s="26">
        <v>0</v>
      </c>
      <c r="K317" s="26">
        <v>0</v>
      </c>
      <c r="L317" s="26">
        <v>3</v>
      </c>
      <c r="M317" s="26">
        <v>0.1</v>
      </c>
      <c r="N317" s="26">
        <v>0</v>
      </c>
      <c r="O317" s="219"/>
      <c r="P317" s="263"/>
    </row>
    <row r="318" spans="1:16" ht="24.75" thickBot="1" x14ac:dyDescent="0.3">
      <c r="A318" s="214"/>
      <c r="B318" s="220"/>
      <c r="C318" s="220"/>
      <c r="D318" s="464"/>
      <c r="E318" s="220"/>
      <c r="F318" s="220"/>
      <c r="G318" s="14" t="s">
        <v>3688</v>
      </c>
      <c r="H318" s="26">
        <f>SUM(I318:N318)</f>
        <v>0</v>
      </c>
      <c r="I318" s="26">
        <v>0</v>
      </c>
      <c r="J318" s="26">
        <v>0</v>
      </c>
      <c r="K318" s="26">
        <v>0</v>
      </c>
      <c r="L318" s="26">
        <v>0</v>
      </c>
      <c r="M318" s="26">
        <v>0</v>
      </c>
      <c r="N318" s="26">
        <v>0</v>
      </c>
      <c r="O318" s="220"/>
      <c r="P318" s="264"/>
    </row>
    <row r="319" spans="1:16" ht="36.75" thickBot="1" x14ac:dyDescent="0.3">
      <c r="A319" s="212" t="s">
        <v>4233</v>
      </c>
      <c r="B319" s="218" t="s">
        <v>1143</v>
      </c>
      <c r="C319" s="218" t="s">
        <v>3766</v>
      </c>
      <c r="D319" s="462" t="s">
        <v>4212</v>
      </c>
      <c r="E319" s="218">
        <v>500</v>
      </c>
      <c r="F319" s="218" t="s">
        <v>4220</v>
      </c>
      <c r="G319" s="14" t="s">
        <v>3683</v>
      </c>
      <c r="H319" s="26">
        <f>SUM(H320:H323)</f>
        <v>23.000000000000004</v>
      </c>
      <c r="I319" s="26">
        <f t="shared" ref="I319:N319" si="79">SUM(I320:I323)</f>
        <v>0</v>
      </c>
      <c r="J319" s="26">
        <f t="shared" si="79"/>
        <v>0</v>
      </c>
      <c r="K319" s="26">
        <f t="shared" si="79"/>
        <v>0</v>
      </c>
      <c r="L319" s="26">
        <f t="shared" si="79"/>
        <v>3</v>
      </c>
      <c r="M319" s="26">
        <f t="shared" si="79"/>
        <v>20.000000000000004</v>
      </c>
      <c r="N319" s="26">
        <f t="shared" si="79"/>
        <v>0</v>
      </c>
      <c r="O319" s="218">
        <v>500</v>
      </c>
      <c r="P319" s="262" t="s">
        <v>1143</v>
      </c>
    </row>
    <row r="320" spans="1:16" ht="15.75" thickBot="1" x14ac:dyDescent="0.3">
      <c r="A320" s="213"/>
      <c r="B320" s="219"/>
      <c r="C320" s="219"/>
      <c r="D320" s="463"/>
      <c r="E320" s="219"/>
      <c r="F320" s="219"/>
      <c r="G320" s="14" t="s">
        <v>3685</v>
      </c>
      <c r="H320" s="26">
        <f>SUM(I320:N320)</f>
        <v>18.600000000000001</v>
      </c>
      <c r="I320" s="26">
        <v>0</v>
      </c>
      <c r="J320" s="26">
        <v>0</v>
      </c>
      <c r="K320" s="26">
        <v>0</v>
      </c>
      <c r="L320" s="26">
        <v>0</v>
      </c>
      <c r="M320" s="26">
        <v>18.600000000000001</v>
      </c>
      <c r="N320" s="26">
        <v>0</v>
      </c>
      <c r="O320" s="219"/>
      <c r="P320" s="263"/>
    </row>
    <row r="321" spans="1:16" ht="36.75" thickBot="1" x14ac:dyDescent="0.3">
      <c r="A321" s="213"/>
      <c r="B321" s="219"/>
      <c r="C321" s="219"/>
      <c r="D321" s="463"/>
      <c r="E321" s="219"/>
      <c r="F321" s="219"/>
      <c r="G321" s="14" t="s">
        <v>3686</v>
      </c>
      <c r="H321" s="26">
        <f>SUM(I321:N321)</f>
        <v>1.3</v>
      </c>
      <c r="I321" s="26">
        <v>0</v>
      </c>
      <c r="J321" s="26">
        <v>0</v>
      </c>
      <c r="K321" s="26">
        <v>0</v>
      </c>
      <c r="L321" s="26">
        <v>0</v>
      </c>
      <c r="M321" s="26">
        <v>1.3</v>
      </c>
      <c r="N321" s="26">
        <v>0</v>
      </c>
      <c r="O321" s="219"/>
      <c r="P321" s="263"/>
    </row>
    <row r="322" spans="1:16" ht="15.75" thickBot="1" x14ac:dyDescent="0.3">
      <c r="A322" s="213"/>
      <c r="B322" s="219"/>
      <c r="C322" s="219"/>
      <c r="D322" s="463"/>
      <c r="E322" s="219"/>
      <c r="F322" s="219"/>
      <c r="G322" s="14" t="s">
        <v>3687</v>
      </c>
      <c r="H322" s="26">
        <f>SUM(I322:N322)</f>
        <v>3.1</v>
      </c>
      <c r="I322" s="26">
        <v>0</v>
      </c>
      <c r="J322" s="26">
        <v>0</v>
      </c>
      <c r="K322" s="26">
        <v>0</v>
      </c>
      <c r="L322" s="26">
        <v>3</v>
      </c>
      <c r="M322" s="26">
        <v>0.1</v>
      </c>
      <c r="N322" s="26">
        <v>0</v>
      </c>
      <c r="O322" s="219"/>
      <c r="P322" s="263"/>
    </row>
    <row r="323" spans="1:16" ht="24.75" thickBot="1" x14ac:dyDescent="0.3">
      <c r="A323" s="214"/>
      <c r="B323" s="220"/>
      <c r="C323" s="220"/>
      <c r="D323" s="464"/>
      <c r="E323" s="220"/>
      <c r="F323" s="220"/>
      <c r="G323" s="14" t="s">
        <v>3688</v>
      </c>
      <c r="H323" s="26">
        <f>SUM(I323:N323)</f>
        <v>0</v>
      </c>
      <c r="I323" s="26">
        <v>0</v>
      </c>
      <c r="J323" s="26">
        <v>0</v>
      </c>
      <c r="K323" s="26">
        <v>0</v>
      </c>
      <c r="L323" s="26">
        <v>0</v>
      </c>
      <c r="M323" s="26">
        <v>0</v>
      </c>
      <c r="N323" s="26">
        <v>0</v>
      </c>
      <c r="O323" s="220"/>
      <c r="P323" s="264"/>
    </row>
    <row r="324" spans="1:16" ht="36.75" thickBot="1" x14ac:dyDescent="0.3">
      <c r="A324" s="212" t="s">
        <v>4234</v>
      </c>
      <c r="B324" s="218" t="s">
        <v>1143</v>
      </c>
      <c r="C324" s="218" t="s">
        <v>3766</v>
      </c>
      <c r="D324" s="462" t="s">
        <v>4212</v>
      </c>
      <c r="E324" s="374">
        <v>1100</v>
      </c>
      <c r="F324" s="218" t="s">
        <v>4220</v>
      </c>
      <c r="G324" s="14" t="s">
        <v>3683</v>
      </c>
      <c r="H324" s="26">
        <f>SUM(H325:H328)</f>
        <v>23.000000000000004</v>
      </c>
      <c r="I324" s="26">
        <f t="shared" ref="I324:N324" si="80">SUM(I325:I328)</f>
        <v>0</v>
      </c>
      <c r="J324" s="26">
        <f t="shared" si="80"/>
        <v>0</v>
      </c>
      <c r="K324" s="26">
        <f t="shared" si="80"/>
        <v>0</v>
      </c>
      <c r="L324" s="26">
        <f t="shared" si="80"/>
        <v>3</v>
      </c>
      <c r="M324" s="26">
        <f t="shared" si="80"/>
        <v>20.000000000000004</v>
      </c>
      <c r="N324" s="26">
        <f t="shared" si="80"/>
        <v>0</v>
      </c>
      <c r="O324" s="374">
        <v>1100</v>
      </c>
      <c r="P324" s="262" t="s">
        <v>1143</v>
      </c>
    </row>
    <row r="325" spans="1:16" ht="15.75" thickBot="1" x14ac:dyDescent="0.3">
      <c r="A325" s="213"/>
      <c r="B325" s="219"/>
      <c r="C325" s="219"/>
      <c r="D325" s="463"/>
      <c r="E325" s="375"/>
      <c r="F325" s="219"/>
      <c r="G325" s="14" t="s">
        <v>3685</v>
      </c>
      <c r="H325" s="26">
        <f>SUM(I325:N325)</f>
        <v>18.600000000000001</v>
      </c>
      <c r="I325" s="26">
        <v>0</v>
      </c>
      <c r="J325" s="26">
        <v>0</v>
      </c>
      <c r="K325" s="26">
        <v>0</v>
      </c>
      <c r="L325" s="26">
        <v>0</v>
      </c>
      <c r="M325" s="26">
        <v>18.600000000000001</v>
      </c>
      <c r="N325" s="26">
        <v>0</v>
      </c>
      <c r="O325" s="375"/>
      <c r="P325" s="263"/>
    </row>
    <row r="326" spans="1:16" ht="36.75" thickBot="1" x14ac:dyDescent="0.3">
      <c r="A326" s="213"/>
      <c r="B326" s="219"/>
      <c r="C326" s="219"/>
      <c r="D326" s="463"/>
      <c r="E326" s="375"/>
      <c r="F326" s="219"/>
      <c r="G326" s="14" t="s">
        <v>3686</v>
      </c>
      <c r="H326" s="26">
        <f>SUM(I326:N326)</f>
        <v>1.3</v>
      </c>
      <c r="I326" s="26">
        <v>0</v>
      </c>
      <c r="J326" s="26">
        <v>0</v>
      </c>
      <c r="K326" s="26">
        <v>0</v>
      </c>
      <c r="L326" s="26">
        <v>0</v>
      </c>
      <c r="M326" s="26">
        <v>1.3</v>
      </c>
      <c r="N326" s="26">
        <v>0</v>
      </c>
      <c r="O326" s="375"/>
      <c r="P326" s="263"/>
    </row>
    <row r="327" spans="1:16" ht="15.75" thickBot="1" x14ac:dyDescent="0.3">
      <c r="A327" s="213"/>
      <c r="B327" s="219"/>
      <c r="C327" s="219"/>
      <c r="D327" s="463"/>
      <c r="E327" s="375"/>
      <c r="F327" s="219"/>
      <c r="G327" s="14" t="s">
        <v>3687</v>
      </c>
      <c r="H327" s="26">
        <f>SUM(I327:N327)</f>
        <v>3.1</v>
      </c>
      <c r="I327" s="26">
        <v>0</v>
      </c>
      <c r="J327" s="26">
        <v>0</v>
      </c>
      <c r="K327" s="26">
        <v>0</v>
      </c>
      <c r="L327" s="26">
        <v>3</v>
      </c>
      <c r="M327" s="26">
        <v>0.1</v>
      </c>
      <c r="N327" s="26">
        <v>0</v>
      </c>
      <c r="O327" s="375"/>
      <c r="P327" s="263"/>
    </row>
    <row r="328" spans="1:16" ht="24.75" thickBot="1" x14ac:dyDescent="0.3">
      <c r="A328" s="214"/>
      <c r="B328" s="220"/>
      <c r="C328" s="220"/>
      <c r="D328" s="464"/>
      <c r="E328" s="376"/>
      <c r="F328" s="220"/>
      <c r="G328" s="14" t="s">
        <v>3688</v>
      </c>
      <c r="H328" s="26">
        <f>SUM(I328:N328)</f>
        <v>0</v>
      </c>
      <c r="I328" s="26">
        <v>0</v>
      </c>
      <c r="J328" s="26">
        <v>0</v>
      </c>
      <c r="K328" s="26">
        <v>0</v>
      </c>
      <c r="L328" s="26">
        <v>0</v>
      </c>
      <c r="M328" s="26">
        <v>0</v>
      </c>
      <c r="N328" s="26">
        <v>0</v>
      </c>
      <c r="O328" s="376"/>
      <c r="P328" s="264"/>
    </row>
    <row r="329" spans="1:16" ht="36.75" thickBot="1" x14ac:dyDescent="0.3">
      <c r="A329" s="212" t="s">
        <v>4235</v>
      </c>
      <c r="B329" s="218" t="s">
        <v>1143</v>
      </c>
      <c r="C329" s="218" t="s">
        <v>3766</v>
      </c>
      <c r="D329" s="462" t="s">
        <v>4221</v>
      </c>
      <c r="E329" s="218">
        <v>300</v>
      </c>
      <c r="F329" s="218" t="s">
        <v>4220</v>
      </c>
      <c r="G329" s="14" t="s">
        <v>3683</v>
      </c>
      <c r="H329" s="26">
        <f>SUM(H330:H333)</f>
        <v>23.000000000000004</v>
      </c>
      <c r="I329" s="26">
        <f t="shared" ref="I329:N329" si="81">SUM(I330:I333)</f>
        <v>0</v>
      </c>
      <c r="J329" s="26">
        <f t="shared" si="81"/>
        <v>0</v>
      </c>
      <c r="K329" s="26">
        <f t="shared" si="81"/>
        <v>0</v>
      </c>
      <c r="L329" s="26">
        <f t="shared" si="81"/>
        <v>0</v>
      </c>
      <c r="M329" s="26">
        <f t="shared" si="81"/>
        <v>3</v>
      </c>
      <c r="N329" s="26">
        <f t="shared" si="81"/>
        <v>20.000000000000004</v>
      </c>
      <c r="O329" s="218">
        <v>300</v>
      </c>
      <c r="P329" s="262" t="s">
        <v>1143</v>
      </c>
    </row>
    <row r="330" spans="1:16" ht="15.75" thickBot="1" x14ac:dyDescent="0.3">
      <c r="A330" s="213"/>
      <c r="B330" s="219"/>
      <c r="C330" s="219"/>
      <c r="D330" s="463"/>
      <c r="E330" s="219"/>
      <c r="F330" s="219"/>
      <c r="G330" s="14" t="s">
        <v>3685</v>
      </c>
      <c r="H330" s="26">
        <f>SUM(I330:N330)</f>
        <v>18.600000000000001</v>
      </c>
      <c r="I330" s="26">
        <v>0</v>
      </c>
      <c r="J330" s="26">
        <v>0</v>
      </c>
      <c r="K330" s="26">
        <v>0</v>
      </c>
      <c r="L330" s="26">
        <v>0</v>
      </c>
      <c r="M330" s="26">
        <v>0</v>
      </c>
      <c r="N330" s="26">
        <v>18.600000000000001</v>
      </c>
      <c r="O330" s="219"/>
      <c r="P330" s="263"/>
    </row>
    <row r="331" spans="1:16" ht="36.75" thickBot="1" x14ac:dyDescent="0.3">
      <c r="A331" s="213"/>
      <c r="B331" s="219"/>
      <c r="C331" s="219"/>
      <c r="D331" s="463"/>
      <c r="E331" s="219"/>
      <c r="F331" s="219"/>
      <c r="G331" s="14" t="s">
        <v>3686</v>
      </c>
      <c r="H331" s="26">
        <f>SUM(I331:N331)</f>
        <v>1.3</v>
      </c>
      <c r="I331" s="26">
        <v>0</v>
      </c>
      <c r="J331" s="26">
        <v>0</v>
      </c>
      <c r="K331" s="26">
        <v>0</v>
      </c>
      <c r="L331" s="26">
        <v>0</v>
      </c>
      <c r="M331" s="26">
        <v>0</v>
      </c>
      <c r="N331" s="26">
        <v>1.3</v>
      </c>
      <c r="O331" s="219"/>
      <c r="P331" s="263"/>
    </row>
    <row r="332" spans="1:16" ht="15.75" thickBot="1" x14ac:dyDescent="0.3">
      <c r="A332" s="213"/>
      <c r="B332" s="219"/>
      <c r="C332" s="219"/>
      <c r="D332" s="463"/>
      <c r="E332" s="219"/>
      <c r="F332" s="219"/>
      <c r="G332" s="14" t="s">
        <v>3687</v>
      </c>
      <c r="H332" s="26">
        <f>SUM(I332:N332)</f>
        <v>3.1</v>
      </c>
      <c r="I332" s="26">
        <v>0</v>
      </c>
      <c r="J332" s="26">
        <v>0</v>
      </c>
      <c r="K332" s="26">
        <v>0</v>
      </c>
      <c r="L332" s="26">
        <v>0</v>
      </c>
      <c r="M332" s="26">
        <v>3</v>
      </c>
      <c r="N332" s="26">
        <v>0.1</v>
      </c>
      <c r="O332" s="219"/>
      <c r="P332" s="263"/>
    </row>
    <row r="333" spans="1:16" ht="24.75" thickBot="1" x14ac:dyDescent="0.3">
      <c r="A333" s="214"/>
      <c r="B333" s="220"/>
      <c r="C333" s="220"/>
      <c r="D333" s="464"/>
      <c r="E333" s="220"/>
      <c r="F333" s="220"/>
      <c r="G333" s="14" t="s">
        <v>3688</v>
      </c>
      <c r="H333" s="26">
        <f>SUM(I333:N333)</f>
        <v>0</v>
      </c>
      <c r="I333" s="26">
        <v>0</v>
      </c>
      <c r="J333" s="26">
        <v>0</v>
      </c>
      <c r="K333" s="26">
        <v>0</v>
      </c>
      <c r="L333" s="26">
        <v>0</v>
      </c>
      <c r="M333" s="26">
        <v>0</v>
      </c>
      <c r="N333" s="26">
        <v>0</v>
      </c>
      <c r="O333" s="220"/>
      <c r="P333" s="264"/>
    </row>
    <row r="334" spans="1:16" ht="36.75" thickBot="1" x14ac:dyDescent="0.3">
      <c r="A334" s="212" t="s">
        <v>4236</v>
      </c>
      <c r="B334" s="218" t="s">
        <v>1143</v>
      </c>
      <c r="C334" s="218" t="s">
        <v>3766</v>
      </c>
      <c r="D334" s="462" t="s">
        <v>4212</v>
      </c>
      <c r="E334" s="374">
        <v>3500</v>
      </c>
      <c r="F334" s="218" t="s">
        <v>4220</v>
      </c>
      <c r="G334" s="14" t="s">
        <v>3683</v>
      </c>
      <c r="H334" s="26">
        <f>SUM(H335:H338)</f>
        <v>23.000000000000004</v>
      </c>
      <c r="I334" s="26">
        <f t="shared" ref="I334:N334" si="82">SUM(I335:I338)</f>
        <v>0</v>
      </c>
      <c r="J334" s="26">
        <f t="shared" si="82"/>
        <v>0</v>
      </c>
      <c r="K334" s="26">
        <f t="shared" si="82"/>
        <v>0</v>
      </c>
      <c r="L334" s="26">
        <f t="shared" si="82"/>
        <v>3</v>
      </c>
      <c r="M334" s="26">
        <f t="shared" si="82"/>
        <v>20.000000000000004</v>
      </c>
      <c r="N334" s="26">
        <f t="shared" si="82"/>
        <v>0</v>
      </c>
      <c r="O334" s="374">
        <v>3500</v>
      </c>
      <c r="P334" s="262" t="s">
        <v>1143</v>
      </c>
    </row>
    <row r="335" spans="1:16" ht="15.75" thickBot="1" x14ac:dyDescent="0.3">
      <c r="A335" s="213"/>
      <c r="B335" s="219"/>
      <c r="C335" s="219"/>
      <c r="D335" s="463"/>
      <c r="E335" s="375"/>
      <c r="F335" s="219"/>
      <c r="G335" s="14" t="s">
        <v>3685</v>
      </c>
      <c r="H335" s="26">
        <f>SUM(I335:N335)</f>
        <v>18.600000000000001</v>
      </c>
      <c r="I335" s="26">
        <v>0</v>
      </c>
      <c r="J335" s="26">
        <v>0</v>
      </c>
      <c r="K335" s="26">
        <v>0</v>
      </c>
      <c r="L335" s="26">
        <v>0</v>
      </c>
      <c r="M335" s="26">
        <v>18.600000000000001</v>
      </c>
      <c r="N335" s="26">
        <v>0</v>
      </c>
      <c r="O335" s="375"/>
      <c r="P335" s="263"/>
    </row>
    <row r="336" spans="1:16" ht="36.75" thickBot="1" x14ac:dyDescent="0.3">
      <c r="A336" s="213"/>
      <c r="B336" s="219"/>
      <c r="C336" s="219"/>
      <c r="D336" s="463"/>
      <c r="E336" s="375"/>
      <c r="F336" s="219"/>
      <c r="G336" s="14" t="s">
        <v>3686</v>
      </c>
      <c r="H336" s="26">
        <f>SUM(I336:N336)</f>
        <v>1.3</v>
      </c>
      <c r="I336" s="26">
        <v>0</v>
      </c>
      <c r="J336" s="26">
        <v>0</v>
      </c>
      <c r="K336" s="26">
        <v>0</v>
      </c>
      <c r="L336" s="26">
        <v>0</v>
      </c>
      <c r="M336" s="26">
        <v>1.3</v>
      </c>
      <c r="N336" s="26">
        <v>0</v>
      </c>
      <c r="O336" s="375"/>
      <c r="P336" s="263"/>
    </row>
    <row r="337" spans="1:16" ht="15.75" thickBot="1" x14ac:dyDescent="0.3">
      <c r="A337" s="213"/>
      <c r="B337" s="219"/>
      <c r="C337" s="219"/>
      <c r="D337" s="463"/>
      <c r="E337" s="375"/>
      <c r="F337" s="219"/>
      <c r="G337" s="14" t="s">
        <v>3687</v>
      </c>
      <c r="H337" s="26">
        <f>SUM(I337:N337)</f>
        <v>3.1</v>
      </c>
      <c r="I337" s="26">
        <v>0</v>
      </c>
      <c r="J337" s="26">
        <v>0</v>
      </c>
      <c r="K337" s="26">
        <v>0</v>
      </c>
      <c r="L337" s="26">
        <v>3</v>
      </c>
      <c r="M337" s="26">
        <v>0.1</v>
      </c>
      <c r="N337" s="26">
        <v>0</v>
      </c>
      <c r="O337" s="375"/>
      <c r="P337" s="263"/>
    </row>
    <row r="338" spans="1:16" ht="24.75" thickBot="1" x14ac:dyDescent="0.3">
      <c r="A338" s="214"/>
      <c r="B338" s="220"/>
      <c r="C338" s="220"/>
      <c r="D338" s="464"/>
      <c r="E338" s="376"/>
      <c r="F338" s="220"/>
      <c r="G338" s="14" t="s">
        <v>3688</v>
      </c>
      <c r="H338" s="26">
        <f>SUM(I338:N338)</f>
        <v>0</v>
      </c>
      <c r="I338" s="26">
        <v>0</v>
      </c>
      <c r="J338" s="26">
        <v>0</v>
      </c>
      <c r="K338" s="26">
        <v>0</v>
      </c>
      <c r="L338" s="26">
        <v>0</v>
      </c>
      <c r="M338" s="26">
        <v>0</v>
      </c>
      <c r="N338" s="26">
        <v>0</v>
      </c>
      <c r="O338" s="376"/>
      <c r="P338" s="264"/>
    </row>
    <row r="339" spans="1:16" ht="36.75" thickBot="1" x14ac:dyDescent="0.3">
      <c r="A339" s="245" t="s">
        <v>3702</v>
      </c>
      <c r="B339" s="245"/>
      <c r="C339" s="245"/>
      <c r="D339" s="245"/>
      <c r="E339" s="245"/>
      <c r="F339" s="246"/>
      <c r="G339" s="142" t="s">
        <v>3683</v>
      </c>
      <c r="H339" s="56">
        <f>SUM(H340:H343)</f>
        <v>161</v>
      </c>
      <c r="I339" s="56">
        <f t="shared" ref="I339:N339" si="83">SUM(I340:I343)</f>
        <v>0</v>
      </c>
      <c r="J339" s="56">
        <f t="shared" si="83"/>
        <v>0</v>
      </c>
      <c r="K339" s="56">
        <f t="shared" si="83"/>
        <v>0</v>
      </c>
      <c r="L339" s="56">
        <f t="shared" si="83"/>
        <v>18</v>
      </c>
      <c r="M339" s="56">
        <f t="shared" si="83"/>
        <v>122.99999999999999</v>
      </c>
      <c r="N339" s="56">
        <f t="shared" si="83"/>
        <v>20.000000000000004</v>
      </c>
      <c r="O339" s="221"/>
      <c r="P339" s="371" t="s">
        <v>1143</v>
      </c>
    </row>
    <row r="340" spans="1:16" ht="24.75" thickBot="1" x14ac:dyDescent="0.3">
      <c r="A340" s="461"/>
      <c r="B340" s="461"/>
      <c r="C340" s="461"/>
      <c r="D340" s="461"/>
      <c r="E340" s="461"/>
      <c r="F340" s="248"/>
      <c r="G340" s="142" t="s">
        <v>3685</v>
      </c>
      <c r="H340" s="56">
        <f>SUM(I340:N340)</f>
        <v>130.19999999999999</v>
      </c>
      <c r="I340" s="56">
        <f t="shared" ref="I340:N340" si="84">I335+I330+I325+I320+I315+I310+I305</f>
        <v>0</v>
      </c>
      <c r="J340" s="56">
        <f t="shared" si="84"/>
        <v>0</v>
      </c>
      <c r="K340" s="56">
        <f t="shared" si="84"/>
        <v>0</v>
      </c>
      <c r="L340" s="56">
        <f t="shared" si="84"/>
        <v>0</v>
      </c>
      <c r="M340" s="56">
        <f t="shared" si="84"/>
        <v>111.6</v>
      </c>
      <c r="N340" s="56">
        <f t="shared" si="84"/>
        <v>18.600000000000001</v>
      </c>
      <c r="O340" s="222"/>
      <c r="P340" s="372"/>
    </row>
    <row r="341" spans="1:16" ht="36.75" thickBot="1" x14ac:dyDescent="0.3">
      <c r="A341" s="461"/>
      <c r="B341" s="461"/>
      <c r="C341" s="461"/>
      <c r="D341" s="461"/>
      <c r="E341" s="461"/>
      <c r="F341" s="248"/>
      <c r="G341" s="142" t="s">
        <v>3686</v>
      </c>
      <c r="H341" s="56">
        <f>SUM(I341:N341)</f>
        <v>9.1</v>
      </c>
      <c r="I341" s="56">
        <f t="shared" ref="I341:N343" si="85">I336+I331+I326+I321+I316+I311+I306</f>
        <v>0</v>
      </c>
      <c r="J341" s="56">
        <f t="shared" si="85"/>
        <v>0</v>
      </c>
      <c r="K341" s="56">
        <f t="shared" si="85"/>
        <v>0</v>
      </c>
      <c r="L341" s="56">
        <f t="shared" si="85"/>
        <v>0</v>
      </c>
      <c r="M341" s="56">
        <f t="shared" si="85"/>
        <v>7.8</v>
      </c>
      <c r="N341" s="56">
        <f t="shared" si="85"/>
        <v>1.3</v>
      </c>
      <c r="O341" s="222"/>
      <c r="P341" s="372"/>
    </row>
    <row r="342" spans="1:16" ht="15.75" thickBot="1" x14ac:dyDescent="0.3">
      <c r="A342" s="461"/>
      <c r="B342" s="461"/>
      <c r="C342" s="461"/>
      <c r="D342" s="461"/>
      <c r="E342" s="461"/>
      <c r="F342" s="248"/>
      <c r="G342" s="142" t="s">
        <v>3687</v>
      </c>
      <c r="H342" s="56">
        <f>SUM(I342:N342)</f>
        <v>21.700000000000003</v>
      </c>
      <c r="I342" s="56">
        <f t="shared" si="85"/>
        <v>0</v>
      </c>
      <c r="J342" s="56">
        <f t="shared" si="85"/>
        <v>0</v>
      </c>
      <c r="K342" s="56">
        <f t="shared" si="85"/>
        <v>0</v>
      </c>
      <c r="L342" s="56">
        <f t="shared" si="85"/>
        <v>18</v>
      </c>
      <c r="M342" s="56">
        <f t="shared" si="85"/>
        <v>3.6000000000000005</v>
      </c>
      <c r="N342" s="56">
        <f t="shared" si="85"/>
        <v>0.1</v>
      </c>
      <c r="O342" s="222"/>
      <c r="P342" s="372"/>
    </row>
    <row r="343" spans="1:16" ht="24.75" thickBot="1" x14ac:dyDescent="0.3">
      <c r="A343" s="249"/>
      <c r="B343" s="249"/>
      <c r="C343" s="249"/>
      <c r="D343" s="249"/>
      <c r="E343" s="249"/>
      <c r="F343" s="250"/>
      <c r="G343" s="142" t="s">
        <v>3688</v>
      </c>
      <c r="H343" s="56">
        <f>SUM(I343:N343)</f>
        <v>0</v>
      </c>
      <c r="I343" s="56">
        <f t="shared" si="85"/>
        <v>0</v>
      </c>
      <c r="J343" s="56">
        <f t="shared" si="85"/>
        <v>0</v>
      </c>
      <c r="K343" s="56">
        <f t="shared" si="85"/>
        <v>0</v>
      </c>
      <c r="L343" s="56">
        <f t="shared" si="85"/>
        <v>0</v>
      </c>
      <c r="M343" s="56">
        <f t="shared" si="85"/>
        <v>0</v>
      </c>
      <c r="N343" s="56">
        <f t="shared" si="85"/>
        <v>0</v>
      </c>
      <c r="O343" s="223"/>
      <c r="P343" s="373"/>
    </row>
    <row r="344" spans="1:16" ht="15.75" thickBot="1" x14ac:dyDescent="0.3">
      <c r="A344" s="211" t="s">
        <v>170</v>
      </c>
      <c r="B344" s="211"/>
      <c r="C344" s="211"/>
      <c r="D344" s="211"/>
      <c r="E344" s="211"/>
      <c r="F344" s="211"/>
      <c r="G344" s="211"/>
      <c r="H344" s="211"/>
      <c r="I344" s="211"/>
      <c r="J344" s="211"/>
      <c r="K344" s="211"/>
      <c r="L344" s="211"/>
      <c r="M344" s="211"/>
      <c r="N344" s="211"/>
      <c r="O344" s="211"/>
      <c r="P344" s="279"/>
    </row>
    <row r="345" spans="1:16" ht="36.75" thickBot="1" x14ac:dyDescent="0.3">
      <c r="A345" s="212" t="s">
        <v>4237</v>
      </c>
      <c r="B345" s="218" t="s">
        <v>1143</v>
      </c>
      <c r="C345" s="218" t="s">
        <v>3767</v>
      </c>
      <c r="D345" s="462">
        <v>2028</v>
      </c>
      <c r="E345" s="218" t="s">
        <v>3768</v>
      </c>
      <c r="F345" s="218" t="s">
        <v>3769</v>
      </c>
      <c r="G345" s="14" t="s">
        <v>3683</v>
      </c>
      <c r="H345" s="26">
        <f>SUM(H346:H349)</f>
        <v>62</v>
      </c>
      <c r="I345" s="26">
        <f t="shared" ref="I345:N345" si="86">SUM(I346:I349)</f>
        <v>0</v>
      </c>
      <c r="J345" s="26">
        <f t="shared" si="86"/>
        <v>0</v>
      </c>
      <c r="K345" s="26">
        <f t="shared" si="86"/>
        <v>0</v>
      </c>
      <c r="L345" s="26">
        <f t="shared" si="86"/>
        <v>62</v>
      </c>
      <c r="M345" s="26">
        <f t="shared" si="86"/>
        <v>0</v>
      </c>
      <c r="N345" s="26">
        <f t="shared" si="86"/>
        <v>0</v>
      </c>
      <c r="O345" s="374">
        <v>7570</v>
      </c>
      <c r="P345" s="262" t="s">
        <v>1143</v>
      </c>
    </row>
    <row r="346" spans="1:16" ht="15.75" thickBot="1" x14ac:dyDescent="0.3">
      <c r="A346" s="213"/>
      <c r="B346" s="219"/>
      <c r="C346" s="219"/>
      <c r="D346" s="463"/>
      <c r="E346" s="219"/>
      <c r="F346" s="219"/>
      <c r="G346" s="14" t="s">
        <v>3770</v>
      </c>
      <c r="H346" s="26">
        <f>SUM(I346:N346)</f>
        <v>0</v>
      </c>
      <c r="I346" s="26">
        <v>0</v>
      </c>
      <c r="J346" s="26">
        <v>0</v>
      </c>
      <c r="K346" s="26">
        <v>0</v>
      </c>
      <c r="L346" s="26">
        <v>0</v>
      </c>
      <c r="M346" s="26">
        <v>0</v>
      </c>
      <c r="N346" s="26">
        <v>0</v>
      </c>
      <c r="O346" s="375"/>
      <c r="P346" s="263"/>
    </row>
    <row r="347" spans="1:16" ht="15.75" thickBot="1" x14ac:dyDescent="0.3">
      <c r="A347" s="213"/>
      <c r="B347" s="219"/>
      <c r="C347" s="219"/>
      <c r="D347" s="463"/>
      <c r="E347" s="219"/>
      <c r="F347" s="219"/>
      <c r="G347" s="14" t="s">
        <v>3771</v>
      </c>
      <c r="H347" s="26">
        <f>SUM(I347:N347)</f>
        <v>58.8</v>
      </c>
      <c r="I347" s="26">
        <v>0</v>
      </c>
      <c r="J347" s="26">
        <v>0</v>
      </c>
      <c r="K347" s="26">
        <v>0</v>
      </c>
      <c r="L347" s="26">
        <v>58.8</v>
      </c>
      <c r="M347" s="26">
        <v>0</v>
      </c>
      <c r="N347" s="26">
        <v>0</v>
      </c>
      <c r="O347" s="375"/>
      <c r="P347" s="263"/>
    </row>
    <row r="348" spans="1:16" ht="15.75" thickBot="1" x14ac:dyDescent="0.3">
      <c r="A348" s="213"/>
      <c r="B348" s="219"/>
      <c r="C348" s="219"/>
      <c r="D348" s="463"/>
      <c r="E348" s="219"/>
      <c r="F348" s="219"/>
      <c r="G348" s="14" t="s">
        <v>3687</v>
      </c>
      <c r="H348" s="26">
        <f>SUM(I348:N348)</f>
        <v>3.2</v>
      </c>
      <c r="I348" s="26">
        <v>0</v>
      </c>
      <c r="J348" s="26">
        <v>0</v>
      </c>
      <c r="K348" s="26">
        <v>0</v>
      </c>
      <c r="L348" s="26">
        <v>3.2</v>
      </c>
      <c r="M348" s="26">
        <v>0</v>
      </c>
      <c r="N348" s="26">
        <v>0</v>
      </c>
      <c r="O348" s="375"/>
      <c r="P348" s="263"/>
    </row>
    <row r="349" spans="1:16" ht="24.75" thickBot="1" x14ac:dyDescent="0.3">
      <c r="A349" s="214"/>
      <c r="B349" s="220"/>
      <c r="C349" s="220"/>
      <c r="D349" s="464"/>
      <c r="E349" s="220"/>
      <c r="F349" s="220"/>
      <c r="G349" s="14" t="s">
        <v>3688</v>
      </c>
      <c r="H349" s="26">
        <f>SUM(I349:N349)</f>
        <v>0</v>
      </c>
      <c r="I349" s="26">
        <v>0</v>
      </c>
      <c r="J349" s="26">
        <v>0</v>
      </c>
      <c r="K349" s="26">
        <v>0</v>
      </c>
      <c r="L349" s="26">
        <v>0</v>
      </c>
      <c r="M349" s="26">
        <v>0</v>
      </c>
      <c r="N349" s="26">
        <v>0</v>
      </c>
      <c r="O349" s="376"/>
      <c r="P349" s="264"/>
    </row>
    <row r="350" spans="1:16" ht="36.75" thickBot="1" x14ac:dyDescent="0.3">
      <c r="A350" s="245" t="s">
        <v>3702</v>
      </c>
      <c r="B350" s="245"/>
      <c r="C350" s="245"/>
      <c r="D350" s="245"/>
      <c r="E350" s="245"/>
      <c r="F350" s="246"/>
      <c r="G350" s="142" t="s">
        <v>3683</v>
      </c>
      <c r="H350" s="56">
        <f>SUM(H351:H354)</f>
        <v>62</v>
      </c>
      <c r="I350" s="56">
        <f t="shared" ref="I350:N350" si="87">SUM(I351:I354)</f>
        <v>0</v>
      </c>
      <c r="J350" s="56">
        <f t="shared" si="87"/>
        <v>0</v>
      </c>
      <c r="K350" s="56">
        <f t="shared" si="87"/>
        <v>0</v>
      </c>
      <c r="L350" s="56">
        <f t="shared" si="87"/>
        <v>62</v>
      </c>
      <c r="M350" s="56">
        <f t="shared" si="87"/>
        <v>0</v>
      </c>
      <c r="N350" s="56">
        <f t="shared" si="87"/>
        <v>0</v>
      </c>
      <c r="O350" s="404"/>
      <c r="P350" s="371" t="s">
        <v>1143</v>
      </c>
    </row>
    <row r="351" spans="1:16" ht="24.75" thickBot="1" x14ac:dyDescent="0.3">
      <c r="A351" s="461"/>
      <c r="B351" s="461"/>
      <c r="C351" s="461"/>
      <c r="D351" s="461"/>
      <c r="E351" s="461"/>
      <c r="F351" s="248"/>
      <c r="G351" s="142" t="s">
        <v>3685</v>
      </c>
      <c r="H351" s="56">
        <f>SUM(I351:N351)</f>
        <v>0</v>
      </c>
      <c r="I351" s="56">
        <f t="shared" ref="I351:N351" si="88">I346</f>
        <v>0</v>
      </c>
      <c r="J351" s="56">
        <f t="shared" si="88"/>
        <v>0</v>
      </c>
      <c r="K351" s="56">
        <f t="shared" si="88"/>
        <v>0</v>
      </c>
      <c r="L351" s="56">
        <f t="shared" si="88"/>
        <v>0</v>
      </c>
      <c r="M351" s="56">
        <f t="shared" si="88"/>
        <v>0</v>
      </c>
      <c r="N351" s="56">
        <f t="shared" si="88"/>
        <v>0</v>
      </c>
      <c r="O351" s="405"/>
      <c r="P351" s="372"/>
    </row>
    <row r="352" spans="1:16" ht="36.75" thickBot="1" x14ac:dyDescent="0.3">
      <c r="A352" s="461"/>
      <c r="B352" s="461"/>
      <c r="C352" s="461"/>
      <c r="D352" s="461"/>
      <c r="E352" s="461"/>
      <c r="F352" s="248"/>
      <c r="G352" s="142" t="s">
        <v>3686</v>
      </c>
      <c r="H352" s="56">
        <f>SUM(I352:N352)</f>
        <v>58.8</v>
      </c>
      <c r="I352" s="56">
        <f t="shared" ref="I352:N354" si="89">I347</f>
        <v>0</v>
      </c>
      <c r="J352" s="56">
        <f t="shared" si="89"/>
        <v>0</v>
      </c>
      <c r="K352" s="56">
        <f t="shared" si="89"/>
        <v>0</v>
      </c>
      <c r="L352" s="56">
        <f t="shared" si="89"/>
        <v>58.8</v>
      </c>
      <c r="M352" s="56">
        <f t="shared" si="89"/>
        <v>0</v>
      </c>
      <c r="N352" s="56">
        <f t="shared" si="89"/>
        <v>0</v>
      </c>
      <c r="O352" s="405"/>
      <c r="P352" s="372"/>
    </row>
    <row r="353" spans="1:16" ht="15.75" thickBot="1" x14ac:dyDescent="0.3">
      <c r="A353" s="461"/>
      <c r="B353" s="461"/>
      <c r="C353" s="461"/>
      <c r="D353" s="461"/>
      <c r="E353" s="461"/>
      <c r="F353" s="248"/>
      <c r="G353" s="142" t="s">
        <v>3687</v>
      </c>
      <c r="H353" s="56">
        <f>SUM(I353:N353)</f>
        <v>3.2</v>
      </c>
      <c r="I353" s="56">
        <f t="shared" si="89"/>
        <v>0</v>
      </c>
      <c r="J353" s="56">
        <f t="shared" si="89"/>
        <v>0</v>
      </c>
      <c r="K353" s="56">
        <f t="shared" si="89"/>
        <v>0</v>
      </c>
      <c r="L353" s="56">
        <f t="shared" si="89"/>
        <v>3.2</v>
      </c>
      <c r="M353" s="56">
        <f t="shared" si="89"/>
        <v>0</v>
      </c>
      <c r="N353" s="56">
        <f t="shared" si="89"/>
        <v>0</v>
      </c>
      <c r="O353" s="405"/>
      <c r="P353" s="372"/>
    </row>
    <row r="354" spans="1:16" ht="24.75" thickBot="1" x14ac:dyDescent="0.3">
      <c r="A354" s="249"/>
      <c r="B354" s="249"/>
      <c r="C354" s="249"/>
      <c r="D354" s="249"/>
      <c r="E354" s="249"/>
      <c r="F354" s="250"/>
      <c r="G354" s="142" t="s">
        <v>3688</v>
      </c>
      <c r="H354" s="56">
        <f>SUM(I354:N354)</f>
        <v>0</v>
      </c>
      <c r="I354" s="56">
        <f t="shared" si="89"/>
        <v>0</v>
      </c>
      <c r="J354" s="56">
        <f t="shared" si="89"/>
        <v>0</v>
      </c>
      <c r="K354" s="56">
        <f t="shared" si="89"/>
        <v>0</v>
      </c>
      <c r="L354" s="56">
        <f t="shared" si="89"/>
        <v>0</v>
      </c>
      <c r="M354" s="56">
        <f t="shared" si="89"/>
        <v>0</v>
      </c>
      <c r="N354" s="56">
        <f t="shared" si="89"/>
        <v>0</v>
      </c>
      <c r="O354" s="406"/>
      <c r="P354" s="373"/>
    </row>
    <row r="355" spans="1:16" ht="15.75" thickBot="1" x14ac:dyDescent="0.3">
      <c r="A355" s="211" t="s">
        <v>642</v>
      </c>
      <c r="B355" s="211"/>
      <c r="C355" s="211"/>
      <c r="D355" s="211"/>
      <c r="E355" s="211"/>
      <c r="F355" s="211"/>
      <c r="G355" s="211"/>
      <c r="H355" s="211"/>
      <c r="I355" s="211"/>
      <c r="J355" s="211"/>
      <c r="K355" s="211"/>
      <c r="L355" s="211"/>
      <c r="M355" s="211"/>
      <c r="N355" s="211"/>
      <c r="O355" s="211"/>
      <c r="P355" s="211"/>
    </row>
    <row r="356" spans="1:16" ht="36.75" thickBot="1" x14ac:dyDescent="0.3">
      <c r="A356" s="212" t="s">
        <v>3772</v>
      </c>
      <c r="B356" s="218" t="s">
        <v>1143</v>
      </c>
      <c r="C356" s="218" t="s">
        <v>3773</v>
      </c>
      <c r="D356" s="462">
        <v>2028</v>
      </c>
      <c r="E356" s="218" t="s">
        <v>1143</v>
      </c>
      <c r="F356" s="218" t="s">
        <v>3699</v>
      </c>
      <c r="G356" s="14" t="s">
        <v>3683</v>
      </c>
      <c r="H356" s="26">
        <f>SUM(H357:H360)</f>
        <v>10.7</v>
      </c>
      <c r="I356" s="26">
        <f t="shared" ref="I356:N356" si="90">SUM(I357:I360)</f>
        <v>0</v>
      </c>
      <c r="J356" s="26">
        <f t="shared" si="90"/>
        <v>0</v>
      </c>
      <c r="K356" s="26">
        <f t="shared" si="90"/>
        <v>0</v>
      </c>
      <c r="L356" s="26">
        <f t="shared" si="90"/>
        <v>10.7</v>
      </c>
      <c r="M356" s="26">
        <f t="shared" si="90"/>
        <v>0</v>
      </c>
      <c r="N356" s="26">
        <f t="shared" si="90"/>
        <v>0</v>
      </c>
      <c r="O356" s="218">
        <v>202</v>
      </c>
      <c r="P356" s="262" t="s">
        <v>1143</v>
      </c>
    </row>
    <row r="357" spans="1:16" ht="15.75" thickBot="1" x14ac:dyDescent="0.3">
      <c r="A357" s="213"/>
      <c r="B357" s="219"/>
      <c r="C357" s="219"/>
      <c r="D357" s="463"/>
      <c r="E357" s="219"/>
      <c r="F357" s="219"/>
      <c r="G357" s="14" t="s">
        <v>3685</v>
      </c>
      <c r="H357" s="26">
        <f>SUM(I357:N357)</f>
        <v>10.6</v>
      </c>
      <c r="I357" s="26">
        <v>0</v>
      </c>
      <c r="J357" s="26">
        <v>0</v>
      </c>
      <c r="K357" s="26">
        <v>0</v>
      </c>
      <c r="L357" s="26">
        <v>10.6</v>
      </c>
      <c r="M357" s="26">
        <v>0</v>
      </c>
      <c r="N357" s="26">
        <v>0</v>
      </c>
      <c r="O357" s="219"/>
      <c r="P357" s="263"/>
    </row>
    <row r="358" spans="1:16" ht="36.75" thickBot="1" x14ac:dyDescent="0.3">
      <c r="A358" s="213"/>
      <c r="B358" s="219"/>
      <c r="C358" s="219"/>
      <c r="D358" s="463"/>
      <c r="E358" s="219"/>
      <c r="F358" s="219"/>
      <c r="G358" s="14" t="s">
        <v>3686</v>
      </c>
      <c r="H358" s="26">
        <f>SUM(I358:N358)</f>
        <v>0.1</v>
      </c>
      <c r="I358" s="26">
        <v>0</v>
      </c>
      <c r="J358" s="26">
        <v>0</v>
      </c>
      <c r="K358" s="26">
        <v>0</v>
      </c>
      <c r="L358" s="26">
        <v>0.1</v>
      </c>
      <c r="M358" s="26">
        <v>0</v>
      </c>
      <c r="N358" s="26">
        <v>0</v>
      </c>
      <c r="O358" s="219"/>
      <c r="P358" s="263"/>
    </row>
    <row r="359" spans="1:16" ht="15.75" thickBot="1" x14ac:dyDescent="0.3">
      <c r="A359" s="213"/>
      <c r="B359" s="219"/>
      <c r="C359" s="219"/>
      <c r="D359" s="463"/>
      <c r="E359" s="219"/>
      <c r="F359" s="219"/>
      <c r="G359" s="14" t="s">
        <v>3687</v>
      </c>
      <c r="H359" s="26">
        <f>SUM(I359:N359)</f>
        <v>0</v>
      </c>
      <c r="I359" s="26">
        <v>0</v>
      </c>
      <c r="J359" s="26">
        <v>0</v>
      </c>
      <c r="K359" s="26">
        <v>0</v>
      </c>
      <c r="L359" s="26">
        <v>0</v>
      </c>
      <c r="M359" s="26">
        <v>0</v>
      </c>
      <c r="N359" s="26">
        <v>0</v>
      </c>
      <c r="O359" s="219"/>
      <c r="P359" s="263"/>
    </row>
    <row r="360" spans="1:16" ht="24.75" thickBot="1" x14ac:dyDescent="0.3">
      <c r="A360" s="214"/>
      <c r="B360" s="220"/>
      <c r="C360" s="220"/>
      <c r="D360" s="464"/>
      <c r="E360" s="220"/>
      <c r="F360" s="220"/>
      <c r="G360" s="14" t="s">
        <v>3688</v>
      </c>
      <c r="H360" s="26">
        <f>SUM(I360:N360)</f>
        <v>0</v>
      </c>
      <c r="I360" s="26">
        <v>0</v>
      </c>
      <c r="J360" s="26">
        <v>0</v>
      </c>
      <c r="K360" s="26">
        <v>0</v>
      </c>
      <c r="L360" s="26">
        <v>0</v>
      </c>
      <c r="M360" s="26">
        <v>0</v>
      </c>
      <c r="N360" s="26">
        <v>0</v>
      </c>
      <c r="O360" s="220"/>
      <c r="P360" s="264"/>
    </row>
    <row r="361" spans="1:16" ht="36.75" thickBot="1" x14ac:dyDescent="0.3">
      <c r="A361" s="212" t="s">
        <v>3774</v>
      </c>
      <c r="B361" s="218" t="s">
        <v>1143</v>
      </c>
      <c r="C361" s="218" t="s">
        <v>3773</v>
      </c>
      <c r="D361" s="462">
        <v>2028</v>
      </c>
      <c r="E361" s="218" t="s">
        <v>1143</v>
      </c>
      <c r="F361" s="218" t="s">
        <v>3699</v>
      </c>
      <c r="G361" s="14" t="s">
        <v>3683</v>
      </c>
      <c r="H361" s="26">
        <f>SUM(H362:H365)</f>
        <v>11.8</v>
      </c>
      <c r="I361" s="26">
        <f t="shared" ref="I361:N361" si="91">SUM(I362:I365)</f>
        <v>0</v>
      </c>
      <c r="J361" s="26">
        <f t="shared" si="91"/>
        <v>0</v>
      </c>
      <c r="K361" s="26">
        <f t="shared" si="91"/>
        <v>0</v>
      </c>
      <c r="L361" s="26">
        <f t="shared" si="91"/>
        <v>11.8</v>
      </c>
      <c r="M361" s="26">
        <f t="shared" si="91"/>
        <v>0</v>
      </c>
      <c r="N361" s="26">
        <f t="shared" si="91"/>
        <v>0</v>
      </c>
      <c r="O361" s="218">
        <v>211</v>
      </c>
      <c r="P361" s="262" t="s">
        <v>1143</v>
      </c>
    </row>
    <row r="362" spans="1:16" ht="15.75" thickBot="1" x14ac:dyDescent="0.3">
      <c r="A362" s="213"/>
      <c r="B362" s="219"/>
      <c r="C362" s="219"/>
      <c r="D362" s="463"/>
      <c r="E362" s="219"/>
      <c r="F362" s="219"/>
      <c r="G362" s="14" t="s">
        <v>3685</v>
      </c>
      <c r="H362" s="26">
        <f>SUM(I362:N362)</f>
        <v>11</v>
      </c>
      <c r="I362" s="26">
        <v>0</v>
      </c>
      <c r="J362" s="26">
        <v>0</v>
      </c>
      <c r="K362" s="26">
        <v>0</v>
      </c>
      <c r="L362" s="26">
        <v>11</v>
      </c>
      <c r="M362" s="26">
        <v>0</v>
      </c>
      <c r="N362" s="26">
        <v>0</v>
      </c>
      <c r="O362" s="219"/>
      <c r="P362" s="263"/>
    </row>
    <row r="363" spans="1:16" ht="36.75" thickBot="1" x14ac:dyDescent="0.3">
      <c r="A363" s="213"/>
      <c r="B363" s="219"/>
      <c r="C363" s="219"/>
      <c r="D363" s="463"/>
      <c r="E363" s="219"/>
      <c r="F363" s="219"/>
      <c r="G363" s="14" t="s">
        <v>3686</v>
      </c>
      <c r="H363" s="26">
        <f>SUM(I363:N363)</f>
        <v>0.8</v>
      </c>
      <c r="I363" s="26">
        <v>0</v>
      </c>
      <c r="J363" s="26">
        <v>0</v>
      </c>
      <c r="K363" s="26">
        <v>0</v>
      </c>
      <c r="L363" s="26">
        <v>0.8</v>
      </c>
      <c r="M363" s="26">
        <v>0</v>
      </c>
      <c r="N363" s="26">
        <v>0</v>
      </c>
      <c r="O363" s="219"/>
      <c r="P363" s="263"/>
    </row>
    <row r="364" spans="1:16" ht="15.75" thickBot="1" x14ac:dyDescent="0.3">
      <c r="A364" s="213"/>
      <c r="B364" s="219"/>
      <c r="C364" s="219"/>
      <c r="D364" s="463"/>
      <c r="E364" s="219"/>
      <c r="F364" s="219"/>
      <c r="G364" s="14" t="s">
        <v>3687</v>
      </c>
      <c r="H364" s="26">
        <f>SUM(I364:N364)</f>
        <v>0</v>
      </c>
      <c r="I364" s="26">
        <v>0</v>
      </c>
      <c r="J364" s="26">
        <v>0</v>
      </c>
      <c r="K364" s="26">
        <v>0</v>
      </c>
      <c r="L364" s="26">
        <v>0</v>
      </c>
      <c r="M364" s="26">
        <v>0</v>
      </c>
      <c r="N364" s="26">
        <v>0</v>
      </c>
      <c r="O364" s="219"/>
      <c r="P364" s="263"/>
    </row>
    <row r="365" spans="1:16" ht="24.75" thickBot="1" x14ac:dyDescent="0.3">
      <c r="A365" s="214"/>
      <c r="B365" s="220"/>
      <c r="C365" s="220"/>
      <c r="D365" s="464"/>
      <c r="E365" s="220"/>
      <c r="F365" s="220"/>
      <c r="G365" s="14" t="s">
        <v>3688</v>
      </c>
      <c r="H365" s="26">
        <f>SUM(I365:N365)</f>
        <v>0</v>
      </c>
      <c r="I365" s="26">
        <v>0</v>
      </c>
      <c r="J365" s="26">
        <v>0</v>
      </c>
      <c r="K365" s="26">
        <v>0</v>
      </c>
      <c r="L365" s="26">
        <v>0</v>
      </c>
      <c r="M365" s="26">
        <v>0</v>
      </c>
      <c r="N365" s="26">
        <v>0</v>
      </c>
      <c r="O365" s="220"/>
      <c r="P365" s="264"/>
    </row>
    <row r="366" spans="1:16" ht="36.75" thickBot="1" x14ac:dyDescent="0.3">
      <c r="A366" s="212" t="s">
        <v>3775</v>
      </c>
      <c r="B366" s="218" t="s">
        <v>1143</v>
      </c>
      <c r="C366" s="218" t="s">
        <v>3773</v>
      </c>
      <c r="D366" s="462" t="s">
        <v>4212</v>
      </c>
      <c r="E366" s="218" t="s">
        <v>1143</v>
      </c>
      <c r="F366" s="218" t="s">
        <v>4220</v>
      </c>
      <c r="G366" s="14" t="s">
        <v>3683</v>
      </c>
      <c r="H366" s="26">
        <f>SUM(H367:H370)</f>
        <v>14.9</v>
      </c>
      <c r="I366" s="26">
        <f t="shared" ref="I366:N366" si="92">SUM(I367:I370)</f>
        <v>0</v>
      </c>
      <c r="J366" s="26">
        <f t="shared" si="92"/>
        <v>0</v>
      </c>
      <c r="K366" s="26">
        <f t="shared" si="92"/>
        <v>0</v>
      </c>
      <c r="L366" s="26">
        <f t="shared" si="92"/>
        <v>1.8</v>
      </c>
      <c r="M366" s="26">
        <f t="shared" si="92"/>
        <v>13.1</v>
      </c>
      <c r="N366" s="26">
        <f t="shared" si="92"/>
        <v>0</v>
      </c>
      <c r="O366" s="218">
        <v>381</v>
      </c>
      <c r="P366" s="262" t="s">
        <v>1143</v>
      </c>
    </row>
    <row r="367" spans="1:16" ht="15.75" thickBot="1" x14ac:dyDescent="0.3">
      <c r="A367" s="213"/>
      <c r="B367" s="219"/>
      <c r="C367" s="219"/>
      <c r="D367" s="463"/>
      <c r="E367" s="219"/>
      <c r="F367" s="219"/>
      <c r="G367" s="14" t="s">
        <v>3685</v>
      </c>
      <c r="H367" s="26">
        <f>SUM(I367:N367)</f>
        <v>12.1</v>
      </c>
      <c r="I367" s="26">
        <v>0</v>
      </c>
      <c r="J367" s="26">
        <v>0</v>
      </c>
      <c r="K367" s="26">
        <v>0</v>
      </c>
      <c r="L367" s="26">
        <v>0</v>
      </c>
      <c r="M367" s="26">
        <v>12.1</v>
      </c>
      <c r="N367" s="26">
        <v>0</v>
      </c>
      <c r="O367" s="219"/>
      <c r="P367" s="263"/>
    </row>
    <row r="368" spans="1:16" ht="36.75" thickBot="1" x14ac:dyDescent="0.3">
      <c r="A368" s="213"/>
      <c r="B368" s="219"/>
      <c r="C368" s="219"/>
      <c r="D368" s="463"/>
      <c r="E368" s="219"/>
      <c r="F368" s="219"/>
      <c r="G368" s="14" t="s">
        <v>3686</v>
      </c>
      <c r="H368" s="26">
        <f>SUM(I368:N368)</f>
        <v>0.9</v>
      </c>
      <c r="I368" s="26">
        <v>0</v>
      </c>
      <c r="J368" s="26">
        <v>0</v>
      </c>
      <c r="K368" s="26">
        <v>0</v>
      </c>
      <c r="L368" s="26">
        <v>0</v>
      </c>
      <c r="M368" s="26">
        <v>0.9</v>
      </c>
      <c r="N368" s="26">
        <v>0</v>
      </c>
      <c r="O368" s="219"/>
      <c r="P368" s="263"/>
    </row>
    <row r="369" spans="1:16" ht="15.75" thickBot="1" x14ac:dyDescent="0.3">
      <c r="A369" s="213"/>
      <c r="B369" s="219"/>
      <c r="C369" s="219"/>
      <c r="D369" s="463"/>
      <c r="E369" s="219"/>
      <c r="F369" s="219"/>
      <c r="G369" s="14" t="s">
        <v>3687</v>
      </c>
      <c r="H369" s="26">
        <f>SUM(I369:N369)</f>
        <v>1.9000000000000001</v>
      </c>
      <c r="I369" s="26">
        <v>0</v>
      </c>
      <c r="J369" s="26">
        <v>0</v>
      </c>
      <c r="K369" s="26">
        <v>0</v>
      </c>
      <c r="L369" s="26">
        <v>1.8</v>
      </c>
      <c r="M369" s="26">
        <v>0.1</v>
      </c>
      <c r="N369" s="26">
        <v>0</v>
      </c>
      <c r="O369" s="219"/>
      <c r="P369" s="263"/>
    </row>
    <row r="370" spans="1:16" ht="24.75" thickBot="1" x14ac:dyDescent="0.3">
      <c r="A370" s="214"/>
      <c r="B370" s="220"/>
      <c r="C370" s="220"/>
      <c r="D370" s="464"/>
      <c r="E370" s="220"/>
      <c r="F370" s="220"/>
      <c r="G370" s="14" t="s">
        <v>3688</v>
      </c>
      <c r="H370" s="26">
        <f>SUM(I370:N370)</f>
        <v>0</v>
      </c>
      <c r="I370" s="26">
        <v>0</v>
      </c>
      <c r="J370" s="26">
        <v>0</v>
      </c>
      <c r="K370" s="26">
        <v>0</v>
      </c>
      <c r="L370" s="26">
        <v>0</v>
      </c>
      <c r="M370" s="26">
        <v>0</v>
      </c>
      <c r="N370" s="26">
        <v>0</v>
      </c>
      <c r="O370" s="220"/>
      <c r="P370" s="264"/>
    </row>
    <row r="371" spans="1:16" ht="36.75" thickBot="1" x14ac:dyDescent="0.3">
      <c r="A371" s="212" t="s">
        <v>3776</v>
      </c>
      <c r="B371" s="218" t="s">
        <v>1143</v>
      </c>
      <c r="C371" s="218" t="s">
        <v>3773</v>
      </c>
      <c r="D371" s="462" t="s">
        <v>4212</v>
      </c>
      <c r="E371" s="218" t="s">
        <v>1143</v>
      </c>
      <c r="F371" s="218" t="s">
        <v>4220</v>
      </c>
      <c r="G371" s="14" t="s">
        <v>3683</v>
      </c>
      <c r="H371" s="26">
        <f>SUM(H372:H375)</f>
        <v>19.5</v>
      </c>
      <c r="I371" s="26">
        <f t="shared" ref="I371:N371" si="93">SUM(I372:I375)</f>
        <v>0</v>
      </c>
      <c r="J371" s="26">
        <f t="shared" si="93"/>
        <v>0</v>
      </c>
      <c r="K371" s="26">
        <f t="shared" si="93"/>
        <v>0</v>
      </c>
      <c r="L371" s="26">
        <f t="shared" si="93"/>
        <v>3.5</v>
      </c>
      <c r="M371" s="26">
        <f t="shared" si="93"/>
        <v>16</v>
      </c>
      <c r="N371" s="26">
        <f t="shared" si="93"/>
        <v>0</v>
      </c>
      <c r="O371" s="374">
        <v>2431</v>
      </c>
      <c r="P371" s="262" t="s">
        <v>1143</v>
      </c>
    </row>
    <row r="372" spans="1:16" ht="15.75" thickBot="1" x14ac:dyDescent="0.3">
      <c r="A372" s="213"/>
      <c r="B372" s="219"/>
      <c r="C372" s="219"/>
      <c r="D372" s="463"/>
      <c r="E372" s="219"/>
      <c r="F372" s="219"/>
      <c r="G372" s="14" t="s">
        <v>3685</v>
      </c>
      <c r="H372" s="26">
        <f>SUM(I372:N372)</f>
        <v>14.9</v>
      </c>
      <c r="I372" s="26">
        <v>0</v>
      </c>
      <c r="J372" s="26">
        <v>0</v>
      </c>
      <c r="K372" s="26">
        <v>0</v>
      </c>
      <c r="L372" s="26">
        <v>0</v>
      </c>
      <c r="M372" s="26">
        <v>14.9</v>
      </c>
      <c r="N372" s="26">
        <v>0</v>
      </c>
      <c r="O372" s="375"/>
      <c r="P372" s="263"/>
    </row>
    <row r="373" spans="1:16" ht="36.75" thickBot="1" x14ac:dyDescent="0.3">
      <c r="A373" s="213"/>
      <c r="B373" s="219"/>
      <c r="C373" s="219"/>
      <c r="D373" s="463"/>
      <c r="E373" s="219"/>
      <c r="F373" s="219"/>
      <c r="G373" s="14" t="s">
        <v>3686</v>
      </c>
      <c r="H373" s="26">
        <f>SUM(I373:N373)</f>
        <v>1</v>
      </c>
      <c r="I373" s="26">
        <v>0</v>
      </c>
      <c r="J373" s="26">
        <v>0</v>
      </c>
      <c r="K373" s="26">
        <v>0</v>
      </c>
      <c r="L373" s="26">
        <v>0</v>
      </c>
      <c r="M373" s="26">
        <v>1</v>
      </c>
      <c r="N373" s="26">
        <v>0</v>
      </c>
      <c r="O373" s="375"/>
      <c r="P373" s="263"/>
    </row>
    <row r="374" spans="1:16" ht="15.75" thickBot="1" x14ac:dyDescent="0.3">
      <c r="A374" s="213"/>
      <c r="B374" s="219"/>
      <c r="C374" s="219"/>
      <c r="D374" s="463"/>
      <c r="E374" s="219"/>
      <c r="F374" s="219"/>
      <c r="G374" s="14" t="s">
        <v>3687</v>
      </c>
      <c r="H374" s="26">
        <f>SUM(I374:N374)</f>
        <v>3.6</v>
      </c>
      <c r="I374" s="26">
        <v>0</v>
      </c>
      <c r="J374" s="26">
        <v>0</v>
      </c>
      <c r="K374" s="26">
        <v>0</v>
      </c>
      <c r="L374" s="26">
        <v>3.5</v>
      </c>
      <c r="M374" s="26">
        <v>0.1</v>
      </c>
      <c r="N374" s="26">
        <v>0</v>
      </c>
      <c r="O374" s="375"/>
      <c r="P374" s="263"/>
    </row>
    <row r="375" spans="1:16" ht="24.75" thickBot="1" x14ac:dyDescent="0.3">
      <c r="A375" s="214"/>
      <c r="B375" s="220"/>
      <c r="C375" s="220"/>
      <c r="D375" s="464"/>
      <c r="E375" s="220"/>
      <c r="F375" s="220"/>
      <c r="G375" s="14" t="s">
        <v>3688</v>
      </c>
      <c r="H375" s="26">
        <f>SUM(I375:N375)</f>
        <v>0</v>
      </c>
      <c r="I375" s="26">
        <v>0</v>
      </c>
      <c r="J375" s="26">
        <v>0</v>
      </c>
      <c r="K375" s="26">
        <v>0</v>
      </c>
      <c r="L375" s="26">
        <v>0</v>
      </c>
      <c r="M375" s="26">
        <v>0</v>
      </c>
      <c r="N375" s="26">
        <v>0</v>
      </c>
      <c r="O375" s="376"/>
      <c r="P375" s="264"/>
    </row>
    <row r="376" spans="1:16" ht="39" customHeight="1" thickBot="1" x14ac:dyDescent="0.3">
      <c r="A376" s="212" t="s">
        <v>3777</v>
      </c>
      <c r="B376" s="218" t="s">
        <v>1143</v>
      </c>
      <c r="C376" s="218" t="s">
        <v>3773</v>
      </c>
      <c r="D376" s="462" t="s">
        <v>4212</v>
      </c>
      <c r="E376" s="218" t="s">
        <v>1143</v>
      </c>
      <c r="F376" s="218" t="s">
        <v>1143</v>
      </c>
      <c r="G376" s="14" t="s">
        <v>3683</v>
      </c>
      <c r="H376" s="26">
        <f>SUM(H377:H380)</f>
        <v>23</v>
      </c>
      <c r="I376" s="26">
        <f t="shared" ref="I376:N376" si="94">SUM(I377:I380)</f>
        <v>0</v>
      </c>
      <c r="J376" s="26">
        <f t="shared" si="94"/>
        <v>0</v>
      </c>
      <c r="K376" s="26">
        <f t="shared" si="94"/>
        <v>0</v>
      </c>
      <c r="L376" s="26">
        <f t="shared" si="94"/>
        <v>11.5</v>
      </c>
      <c r="M376" s="26">
        <f t="shared" si="94"/>
        <v>11.5</v>
      </c>
      <c r="N376" s="26">
        <f t="shared" si="94"/>
        <v>0</v>
      </c>
      <c r="O376" s="218"/>
      <c r="P376" s="262" t="s">
        <v>1143</v>
      </c>
    </row>
    <row r="377" spans="1:16" ht="15.75" thickBot="1" x14ac:dyDescent="0.3">
      <c r="A377" s="213"/>
      <c r="B377" s="219"/>
      <c r="C377" s="219"/>
      <c r="D377" s="463"/>
      <c r="E377" s="219"/>
      <c r="F377" s="219"/>
      <c r="G377" s="14" t="s">
        <v>3685</v>
      </c>
      <c r="H377" s="26">
        <f>SUM(I377:N377)</f>
        <v>0</v>
      </c>
      <c r="I377" s="26">
        <v>0</v>
      </c>
      <c r="J377" s="26">
        <v>0</v>
      </c>
      <c r="K377" s="26">
        <v>0</v>
      </c>
      <c r="L377" s="26">
        <v>0</v>
      </c>
      <c r="M377" s="26">
        <v>0</v>
      </c>
      <c r="N377" s="26">
        <v>0</v>
      </c>
      <c r="O377" s="219"/>
      <c r="P377" s="263"/>
    </row>
    <row r="378" spans="1:16" ht="36.75" thickBot="1" x14ac:dyDescent="0.3">
      <c r="A378" s="213"/>
      <c r="B378" s="219"/>
      <c r="C378" s="219"/>
      <c r="D378" s="463"/>
      <c r="E378" s="219"/>
      <c r="F378" s="219"/>
      <c r="G378" s="14" t="s">
        <v>3686</v>
      </c>
      <c r="H378" s="26">
        <f>SUM(I378:N378)</f>
        <v>23</v>
      </c>
      <c r="I378" s="26">
        <v>0</v>
      </c>
      <c r="J378" s="26">
        <v>0</v>
      </c>
      <c r="K378" s="26">
        <v>0</v>
      </c>
      <c r="L378" s="26">
        <v>11.5</v>
      </c>
      <c r="M378" s="26">
        <v>11.5</v>
      </c>
      <c r="N378" s="26">
        <v>0</v>
      </c>
      <c r="O378" s="219"/>
      <c r="P378" s="263"/>
    </row>
    <row r="379" spans="1:16" ht="15.75" thickBot="1" x14ac:dyDescent="0.3">
      <c r="A379" s="213"/>
      <c r="B379" s="219"/>
      <c r="C379" s="219"/>
      <c r="D379" s="463"/>
      <c r="E379" s="219"/>
      <c r="F379" s="219"/>
      <c r="G379" s="14" t="s">
        <v>3687</v>
      </c>
      <c r="H379" s="26">
        <f>SUM(I379:N379)</f>
        <v>0</v>
      </c>
      <c r="I379" s="26">
        <v>0</v>
      </c>
      <c r="J379" s="26">
        <v>0</v>
      </c>
      <c r="K379" s="26">
        <v>0</v>
      </c>
      <c r="L379" s="26">
        <v>0</v>
      </c>
      <c r="M379" s="26">
        <v>0</v>
      </c>
      <c r="N379" s="26">
        <v>0</v>
      </c>
      <c r="O379" s="219"/>
      <c r="P379" s="263"/>
    </row>
    <row r="380" spans="1:16" ht="24.75" thickBot="1" x14ac:dyDescent="0.3">
      <c r="A380" s="214"/>
      <c r="B380" s="220"/>
      <c r="C380" s="220"/>
      <c r="D380" s="464"/>
      <c r="E380" s="220"/>
      <c r="F380" s="220"/>
      <c r="G380" s="14" t="s">
        <v>3688</v>
      </c>
      <c r="H380" s="26">
        <f>SUM(I380:N380)</f>
        <v>0</v>
      </c>
      <c r="I380" s="26">
        <v>0</v>
      </c>
      <c r="J380" s="26">
        <v>0</v>
      </c>
      <c r="K380" s="26">
        <v>0</v>
      </c>
      <c r="L380" s="26">
        <v>0</v>
      </c>
      <c r="M380" s="26">
        <v>0</v>
      </c>
      <c r="N380" s="26">
        <v>0</v>
      </c>
      <c r="O380" s="220"/>
      <c r="P380" s="264"/>
    </row>
    <row r="381" spans="1:16" ht="36.75" thickBot="1" x14ac:dyDescent="0.3">
      <c r="A381" s="212" t="s">
        <v>3778</v>
      </c>
      <c r="B381" s="218" t="s">
        <v>1143</v>
      </c>
      <c r="C381" s="218" t="s">
        <v>3773</v>
      </c>
      <c r="D381" s="462" t="s">
        <v>4221</v>
      </c>
      <c r="E381" s="218" t="s">
        <v>1143</v>
      </c>
      <c r="F381" s="218" t="s">
        <v>3779</v>
      </c>
      <c r="G381" s="14" t="s">
        <v>3683</v>
      </c>
      <c r="H381" s="26">
        <f>SUM(H382:H385)</f>
        <v>2</v>
      </c>
      <c r="I381" s="26">
        <f t="shared" ref="I381:N381" si="95">SUM(I382:I385)</f>
        <v>0</v>
      </c>
      <c r="J381" s="26">
        <f t="shared" si="95"/>
        <v>0</v>
      </c>
      <c r="K381" s="26">
        <f t="shared" si="95"/>
        <v>0</v>
      </c>
      <c r="L381" s="26">
        <f t="shared" si="95"/>
        <v>0</v>
      </c>
      <c r="M381" s="26">
        <f t="shared" si="95"/>
        <v>1</v>
      </c>
      <c r="N381" s="26">
        <f t="shared" si="95"/>
        <v>1</v>
      </c>
      <c r="O381" s="218"/>
      <c r="P381" s="262" t="s">
        <v>1143</v>
      </c>
    </row>
    <row r="382" spans="1:16" ht="15.75" thickBot="1" x14ac:dyDescent="0.3">
      <c r="A382" s="213"/>
      <c r="B382" s="219"/>
      <c r="C382" s="219"/>
      <c r="D382" s="463"/>
      <c r="E382" s="219"/>
      <c r="F382" s="219"/>
      <c r="G382" s="14" t="s">
        <v>3685</v>
      </c>
      <c r="H382" s="26">
        <f>SUM(I382:N382)</f>
        <v>0</v>
      </c>
      <c r="I382" s="26">
        <v>0</v>
      </c>
      <c r="J382" s="26">
        <v>0</v>
      </c>
      <c r="K382" s="26">
        <v>0</v>
      </c>
      <c r="L382" s="26">
        <v>0</v>
      </c>
      <c r="M382" s="26">
        <v>0</v>
      </c>
      <c r="N382" s="26">
        <v>0</v>
      </c>
      <c r="O382" s="219"/>
      <c r="P382" s="263"/>
    </row>
    <row r="383" spans="1:16" ht="36.75" thickBot="1" x14ac:dyDescent="0.3">
      <c r="A383" s="213"/>
      <c r="B383" s="219"/>
      <c r="C383" s="219"/>
      <c r="D383" s="463"/>
      <c r="E383" s="219"/>
      <c r="F383" s="219"/>
      <c r="G383" s="14" t="s">
        <v>3686</v>
      </c>
      <c r="H383" s="26">
        <f>SUM(I383:N383)</f>
        <v>0</v>
      </c>
      <c r="I383" s="26">
        <v>0</v>
      </c>
      <c r="J383" s="26">
        <v>0</v>
      </c>
      <c r="K383" s="26">
        <v>0</v>
      </c>
      <c r="L383" s="26">
        <v>0</v>
      </c>
      <c r="M383" s="26">
        <v>0</v>
      </c>
      <c r="N383" s="26">
        <v>0</v>
      </c>
      <c r="O383" s="219"/>
      <c r="P383" s="263"/>
    </row>
    <row r="384" spans="1:16" ht="15.75" thickBot="1" x14ac:dyDescent="0.3">
      <c r="A384" s="213"/>
      <c r="B384" s="219"/>
      <c r="C384" s="219"/>
      <c r="D384" s="463"/>
      <c r="E384" s="219"/>
      <c r="F384" s="219"/>
      <c r="G384" s="14" t="s">
        <v>3687</v>
      </c>
      <c r="H384" s="26">
        <f>SUM(I384:N384)</f>
        <v>2</v>
      </c>
      <c r="I384" s="26">
        <v>0</v>
      </c>
      <c r="J384" s="26">
        <v>0</v>
      </c>
      <c r="K384" s="26">
        <v>0</v>
      </c>
      <c r="L384" s="26">
        <v>0</v>
      </c>
      <c r="M384" s="26">
        <v>1</v>
      </c>
      <c r="N384" s="26">
        <v>1</v>
      </c>
      <c r="O384" s="219"/>
      <c r="P384" s="263"/>
    </row>
    <row r="385" spans="1:16" ht="24.75" thickBot="1" x14ac:dyDescent="0.3">
      <c r="A385" s="214"/>
      <c r="B385" s="220"/>
      <c r="C385" s="220"/>
      <c r="D385" s="464"/>
      <c r="E385" s="220"/>
      <c r="F385" s="220"/>
      <c r="G385" s="14" t="s">
        <v>3688</v>
      </c>
      <c r="H385" s="26">
        <f>SUM(I385:N385)</f>
        <v>0</v>
      </c>
      <c r="I385" s="26">
        <v>0</v>
      </c>
      <c r="J385" s="26">
        <v>0</v>
      </c>
      <c r="K385" s="26">
        <v>0</v>
      </c>
      <c r="L385" s="26">
        <v>0</v>
      </c>
      <c r="M385" s="26">
        <v>0</v>
      </c>
      <c r="N385" s="26">
        <v>0</v>
      </c>
      <c r="O385" s="220"/>
      <c r="P385" s="264"/>
    </row>
    <row r="386" spans="1:16" ht="36.75" thickBot="1" x14ac:dyDescent="0.3">
      <c r="A386" s="212" t="s">
        <v>3780</v>
      </c>
      <c r="B386" s="218" t="s">
        <v>1143</v>
      </c>
      <c r="C386" s="218" t="s">
        <v>3773</v>
      </c>
      <c r="D386" s="462" t="s">
        <v>4212</v>
      </c>
      <c r="E386" s="218" t="s">
        <v>1143</v>
      </c>
      <c r="F386" s="218" t="s">
        <v>4220</v>
      </c>
      <c r="G386" s="14" t="s">
        <v>3683</v>
      </c>
      <c r="H386" s="26">
        <f>SUM(H387:H390)</f>
        <v>42.7</v>
      </c>
      <c r="I386" s="26">
        <f t="shared" ref="I386:N386" si="96">SUM(I387:I390)</f>
        <v>0</v>
      </c>
      <c r="J386" s="26">
        <f t="shared" si="96"/>
        <v>0</v>
      </c>
      <c r="K386" s="26">
        <f t="shared" si="96"/>
        <v>0</v>
      </c>
      <c r="L386" s="26">
        <f t="shared" si="96"/>
        <v>2.7</v>
      </c>
      <c r="M386" s="26">
        <f t="shared" si="96"/>
        <v>40</v>
      </c>
      <c r="N386" s="26">
        <f t="shared" si="96"/>
        <v>0</v>
      </c>
      <c r="O386" s="374">
        <v>3806</v>
      </c>
      <c r="P386" s="262" t="s">
        <v>1143</v>
      </c>
    </row>
    <row r="387" spans="1:16" ht="15.75" thickBot="1" x14ac:dyDescent="0.3">
      <c r="A387" s="213"/>
      <c r="B387" s="219"/>
      <c r="C387" s="219"/>
      <c r="D387" s="463"/>
      <c r="E387" s="219"/>
      <c r="F387" s="219"/>
      <c r="G387" s="14" t="s">
        <v>3685</v>
      </c>
      <c r="H387" s="26">
        <f>SUM(I387:N387)</f>
        <v>39.6</v>
      </c>
      <c r="I387" s="26">
        <v>0</v>
      </c>
      <c r="J387" s="26">
        <v>0</v>
      </c>
      <c r="K387" s="26">
        <v>0</v>
      </c>
      <c r="L387" s="26">
        <v>0</v>
      </c>
      <c r="M387" s="26">
        <v>39.6</v>
      </c>
      <c r="N387" s="26">
        <v>0</v>
      </c>
      <c r="O387" s="375"/>
      <c r="P387" s="263"/>
    </row>
    <row r="388" spans="1:16" ht="36.75" thickBot="1" x14ac:dyDescent="0.3">
      <c r="A388" s="213"/>
      <c r="B388" s="219"/>
      <c r="C388" s="219"/>
      <c r="D388" s="463"/>
      <c r="E388" s="219"/>
      <c r="F388" s="219"/>
      <c r="G388" s="14" t="s">
        <v>3686</v>
      </c>
      <c r="H388" s="26">
        <f>SUM(I388:N388)</f>
        <v>2.9</v>
      </c>
      <c r="I388" s="26">
        <v>0</v>
      </c>
      <c r="J388" s="26">
        <v>0</v>
      </c>
      <c r="K388" s="26">
        <v>0</v>
      </c>
      <c r="L388" s="26">
        <v>2.5</v>
      </c>
      <c r="M388" s="26">
        <v>0.4</v>
      </c>
      <c r="N388" s="26">
        <v>0</v>
      </c>
      <c r="O388" s="375"/>
      <c r="P388" s="263"/>
    </row>
    <row r="389" spans="1:16" ht="15.75" thickBot="1" x14ac:dyDescent="0.3">
      <c r="A389" s="213"/>
      <c r="B389" s="219"/>
      <c r="C389" s="219"/>
      <c r="D389" s="463"/>
      <c r="E389" s="219"/>
      <c r="F389" s="219"/>
      <c r="G389" s="14" t="s">
        <v>3687</v>
      </c>
      <c r="H389" s="26">
        <f>SUM(I389:N389)</f>
        <v>0.2</v>
      </c>
      <c r="I389" s="26">
        <v>0</v>
      </c>
      <c r="J389" s="26">
        <v>0</v>
      </c>
      <c r="K389" s="26">
        <v>0</v>
      </c>
      <c r="L389" s="26">
        <v>0.2</v>
      </c>
      <c r="M389" s="26">
        <v>0</v>
      </c>
      <c r="N389" s="26">
        <v>0</v>
      </c>
      <c r="O389" s="375"/>
      <c r="P389" s="263"/>
    </row>
    <row r="390" spans="1:16" ht="24.75" thickBot="1" x14ac:dyDescent="0.3">
      <c r="A390" s="214"/>
      <c r="B390" s="220"/>
      <c r="C390" s="220"/>
      <c r="D390" s="464"/>
      <c r="E390" s="220"/>
      <c r="F390" s="220"/>
      <c r="G390" s="14" t="s">
        <v>3688</v>
      </c>
      <c r="H390" s="26">
        <f>SUM(I390:N390)</f>
        <v>0</v>
      </c>
      <c r="I390" s="26">
        <v>0</v>
      </c>
      <c r="J390" s="26">
        <v>0</v>
      </c>
      <c r="K390" s="26">
        <v>0</v>
      </c>
      <c r="L390" s="26">
        <v>0</v>
      </c>
      <c r="M390" s="26">
        <v>0</v>
      </c>
      <c r="N390" s="26">
        <v>0</v>
      </c>
      <c r="O390" s="376"/>
      <c r="P390" s="264"/>
    </row>
    <row r="391" spans="1:16" ht="36.75" thickBot="1" x14ac:dyDescent="0.3">
      <c r="A391" s="212" t="s">
        <v>3781</v>
      </c>
      <c r="B391" s="218" t="s">
        <v>1143</v>
      </c>
      <c r="C391" s="218" t="s">
        <v>3773</v>
      </c>
      <c r="D391" s="462" t="s">
        <v>4212</v>
      </c>
      <c r="E391" s="218" t="s">
        <v>1143</v>
      </c>
      <c r="F391" s="218" t="s">
        <v>4220</v>
      </c>
      <c r="G391" s="14" t="s">
        <v>3683</v>
      </c>
      <c r="H391" s="26">
        <f>SUM(H392:H395)</f>
        <v>62.699999999999996</v>
      </c>
      <c r="I391" s="26">
        <f t="shared" ref="I391:N391" si="97">SUM(I392:I395)</f>
        <v>0</v>
      </c>
      <c r="J391" s="26">
        <f t="shared" si="97"/>
        <v>0</v>
      </c>
      <c r="K391" s="26">
        <f t="shared" si="97"/>
        <v>0</v>
      </c>
      <c r="L391" s="26">
        <f t="shared" si="97"/>
        <v>2.7</v>
      </c>
      <c r="M391" s="26">
        <f t="shared" si="97"/>
        <v>60</v>
      </c>
      <c r="N391" s="26">
        <f t="shared" si="97"/>
        <v>0</v>
      </c>
      <c r="O391" s="218">
        <v>699</v>
      </c>
      <c r="P391" s="262" t="s">
        <v>1143</v>
      </c>
    </row>
    <row r="392" spans="1:16" ht="15.75" thickBot="1" x14ac:dyDescent="0.3">
      <c r="A392" s="213"/>
      <c r="B392" s="219"/>
      <c r="C392" s="219"/>
      <c r="D392" s="463"/>
      <c r="E392" s="219"/>
      <c r="F392" s="219"/>
      <c r="G392" s="14" t="s">
        <v>3685</v>
      </c>
      <c r="H392" s="26">
        <f>SUM(I392:N392)</f>
        <v>59.4</v>
      </c>
      <c r="I392" s="26">
        <v>0</v>
      </c>
      <c r="J392" s="26">
        <v>0</v>
      </c>
      <c r="K392" s="26">
        <v>0</v>
      </c>
      <c r="L392" s="26">
        <v>0</v>
      </c>
      <c r="M392" s="26">
        <v>59.4</v>
      </c>
      <c r="N392" s="26">
        <v>0</v>
      </c>
      <c r="O392" s="219"/>
      <c r="P392" s="263"/>
    </row>
    <row r="393" spans="1:16" ht="36.75" thickBot="1" x14ac:dyDescent="0.3">
      <c r="A393" s="213"/>
      <c r="B393" s="219"/>
      <c r="C393" s="219"/>
      <c r="D393" s="463"/>
      <c r="E393" s="219"/>
      <c r="F393" s="219"/>
      <c r="G393" s="14" t="s">
        <v>3686</v>
      </c>
      <c r="H393" s="26">
        <f>SUM(I393:N393)</f>
        <v>3</v>
      </c>
      <c r="I393" s="26">
        <v>0</v>
      </c>
      <c r="J393" s="26">
        <v>0</v>
      </c>
      <c r="K393" s="26">
        <v>0</v>
      </c>
      <c r="L393" s="26">
        <v>2.5</v>
      </c>
      <c r="M393" s="26">
        <v>0.5</v>
      </c>
      <c r="N393" s="26">
        <v>0</v>
      </c>
      <c r="O393" s="219"/>
      <c r="P393" s="263"/>
    </row>
    <row r="394" spans="1:16" ht="15.75" thickBot="1" x14ac:dyDescent="0.3">
      <c r="A394" s="213"/>
      <c r="B394" s="219"/>
      <c r="C394" s="219"/>
      <c r="D394" s="463"/>
      <c r="E394" s="219"/>
      <c r="F394" s="219"/>
      <c r="G394" s="14" t="s">
        <v>3687</v>
      </c>
      <c r="H394" s="26">
        <f>SUM(I394:N394)</f>
        <v>0.30000000000000004</v>
      </c>
      <c r="I394" s="26">
        <v>0</v>
      </c>
      <c r="J394" s="26">
        <v>0</v>
      </c>
      <c r="K394" s="26">
        <v>0</v>
      </c>
      <c r="L394" s="26">
        <v>0.2</v>
      </c>
      <c r="M394" s="26">
        <v>0.1</v>
      </c>
      <c r="N394" s="26">
        <v>0</v>
      </c>
      <c r="O394" s="219"/>
      <c r="P394" s="263"/>
    </row>
    <row r="395" spans="1:16" ht="24.75" thickBot="1" x14ac:dyDescent="0.3">
      <c r="A395" s="214"/>
      <c r="B395" s="220"/>
      <c r="C395" s="220"/>
      <c r="D395" s="464"/>
      <c r="E395" s="220"/>
      <c r="F395" s="220"/>
      <c r="G395" s="14" t="s">
        <v>3688</v>
      </c>
      <c r="H395" s="26">
        <f>SUM(I395:N395)</f>
        <v>0</v>
      </c>
      <c r="I395" s="26">
        <v>0</v>
      </c>
      <c r="J395" s="26">
        <v>0</v>
      </c>
      <c r="K395" s="26">
        <v>0</v>
      </c>
      <c r="L395" s="26">
        <v>0</v>
      </c>
      <c r="M395" s="26">
        <v>0</v>
      </c>
      <c r="N395" s="26">
        <v>0</v>
      </c>
      <c r="O395" s="220"/>
      <c r="P395" s="264"/>
    </row>
    <row r="396" spans="1:16" ht="36.75" thickBot="1" x14ac:dyDescent="0.3">
      <c r="A396" s="212" t="s">
        <v>3782</v>
      </c>
      <c r="B396" s="218" t="s">
        <v>1143</v>
      </c>
      <c r="C396" s="218" t="s">
        <v>3773</v>
      </c>
      <c r="D396" s="462" t="s">
        <v>4212</v>
      </c>
      <c r="E396" s="218" t="s">
        <v>1143</v>
      </c>
      <c r="F396" s="218" t="s">
        <v>4220</v>
      </c>
      <c r="G396" s="14" t="s">
        <v>3683</v>
      </c>
      <c r="H396" s="26">
        <f>SUM(H397:H400)</f>
        <v>42.7</v>
      </c>
      <c r="I396" s="26">
        <f t="shared" ref="I396:N396" si="98">SUM(I397:I400)</f>
        <v>0</v>
      </c>
      <c r="J396" s="26">
        <f t="shared" si="98"/>
        <v>0</v>
      </c>
      <c r="K396" s="26">
        <f t="shared" si="98"/>
        <v>0</v>
      </c>
      <c r="L396" s="26">
        <f t="shared" si="98"/>
        <v>2.7</v>
      </c>
      <c r="M396" s="26">
        <f t="shared" si="98"/>
        <v>40</v>
      </c>
      <c r="N396" s="26">
        <f t="shared" si="98"/>
        <v>0</v>
      </c>
      <c r="O396" s="218">
        <v>699</v>
      </c>
      <c r="P396" s="262" t="s">
        <v>1143</v>
      </c>
    </row>
    <row r="397" spans="1:16" ht="15.75" thickBot="1" x14ac:dyDescent="0.3">
      <c r="A397" s="213"/>
      <c r="B397" s="219"/>
      <c r="C397" s="219"/>
      <c r="D397" s="463"/>
      <c r="E397" s="219"/>
      <c r="F397" s="219"/>
      <c r="G397" s="14" t="s">
        <v>3685</v>
      </c>
      <c r="H397" s="26">
        <f>SUM(I397:N397)</f>
        <v>39.6</v>
      </c>
      <c r="I397" s="26">
        <v>0</v>
      </c>
      <c r="J397" s="26">
        <v>0</v>
      </c>
      <c r="K397" s="26">
        <v>0</v>
      </c>
      <c r="L397" s="26">
        <v>0</v>
      </c>
      <c r="M397" s="26">
        <v>39.6</v>
      </c>
      <c r="N397" s="26">
        <v>0</v>
      </c>
      <c r="O397" s="219"/>
      <c r="P397" s="263"/>
    </row>
    <row r="398" spans="1:16" ht="36.75" thickBot="1" x14ac:dyDescent="0.3">
      <c r="A398" s="213"/>
      <c r="B398" s="219"/>
      <c r="C398" s="219"/>
      <c r="D398" s="463"/>
      <c r="E398" s="219"/>
      <c r="F398" s="219"/>
      <c r="G398" s="14" t="s">
        <v>3686</v>
      </c>
      <c r="H398" s="26">
        <f>SUM(I398:N398)</f>
        <v>2.9</v>
      </c>
      <c r="I398" s="26">
        <v>0</v>
      </c>
      <c r="J398" s="26">
        <v>0</v>
      </c>
      <c r="K398" s="26">
        <v>0</v>
      </c>
      <c r="L398" s="26">
        <v>2.5</v>
      </c>
      <c r="M398" s="26">
        <v>0.4</v>
      </c>
      <c r="N398" s="26">
        <v>0</v>
      </c>
      <c r="O398" s="219"/>
      <c r="P398" s="263"/>
    </row>
    <row r="399" spans="1:16" ht="15.75" thickBot="1" x14ac:dyDescent="0.3">
      <c r="A399" s="213"/>
      <c r="B399" s="219"/>
      <c r="C399" s="219"/>
      <c r="D399" s="463"/>
      <c r="E399" s="219"/>
      <c r="F399" s="219"/>
      <c r="G399" s="14" t="s">
        <v>3687</v>
      </c>
      <c r="H399" s="26">
        <f>SUM(I399:N399)</f>
        <v>0.2</v>
      </c>
      <c r="I399" s="26">
        <v>0</v>
      </c>
      <c r="J399" s="26">
        <v>0</v>
      </c>
      <c r="K399" s="26">
        <v>0</v>
      </c>
      <c r="L399" s="26">
        <v>0.2</v>
      </c>
      <c r="M399" s="26">
        <v>0</v>
      </c>
      <c r="N399" s="26">
        <v>0</v>
      </c>
      <c r="O399" s="219"/>
      <c r="P399" s="263"/>
    </row>
    <row r="400" spans="1:16" ht="24.75" thickBot="1" x14ac:dyDescent="0.3">
      <c r="A400" s="214"/>
      <c r="B400" s="220"/>
      <c r="C400" s="220"/>
      <c r="D400" s="464"/>
      <c r="E400" s="220"/>
      <c r="F400" s="220"/>
      <c r="G400" s="14" t="s">
        <v>3688</v>
      </c>
      <c r="H400" s="26">
        <f>SUM(I400:N400)</f>
        <v>0</v>
      </c>
      <c r="I400" s="26">
        <v>0</v>
      </c>
      <c r="J400" s="26">
        <v>0</v>
      </c>
      <c r="K400" s="26">
        <v>0</v>
      </c>
      <c r="L400" s="26">
        <v>0</v>
      </c>
      <c r="M400" s="26">
        <v>0</v>
      </c>
      <c r="N400" s="26">
        <v>0</v>
      </c>
      <c r="O400" s="220"/>
      <c r="P400" s="264"/>
    </row>
    <row r="401" spans="1:16" ht="36.75" thickBot="1" x14ac:dyDescent="0.3">
      <c r="A401" s="212" t="s">
        <v>3783</v>
      </c>
      <c r="B401" s="218" t="s">
        <v>1143</v>
      </c>
      <c r="C401" s="218" t="s">
        <v>3773</v>
      </c>
      <c r="D401" s="462" t="s">
        <v>4212</v>
      </c>
      <c r="E401" s="218" t="s">
        <v>1143</v>
      </c>
      <c r="F401" s="218" t="s">
        <v>4220</v>
      </c>
      <c r="G401" s="14" t="s">
        <v>3683</v>
      </c>
      <c r="H401" s="26">
        <f>SUM(H402:H405)</f>
        <v>12.7</v>
      </c>
      <c r="I401" s="26">
        <f t="shared" ref="I401:N401" si="99">SUM(I402:I405)</f>
        <v>0</v>
      </c>
      <c r="J401" s="26">
        <f t="shared" si="99"/>
        <v>0</v>
      </c>
      <c r="K401" s="26">
        <f t="shared" si="99"/>
        <v>0</v>
      </c>
      <c r="L401" s="26">
        <f t="shared" si="99"/>
        <v>2.7</v>
      </c>
      <c r="M401" s="26">
        <f t="shared" si="99"/>
        <v>10</v>
      </c>
      <c r="N401" s="26">
        <f t="shared" si="99"/>
        <v>0</v>
      </c>
      <c r="O401" s="218">
        <v>420</v>
      </c>
      <c r="P401" s="262" t="s">
        <v>1143</v>
      </c>
    </row>
    <row r="402" spans="1:16" ht="15.75" thickBot="1" x14ac:dyDescent="0.3">
      <c r="A402" s="213"/>
      <c r="B402" s="219"/>
      <c r="C402" s="219"/>
      <c r="D402" s="463"/>
      <c r="E402" s="219"/>
      <c r="F402" s="219"/>
      <c r="G402" s="14" t="s">
        <v>3685</v>
      </c>
      <c r="H402" s="26">
        <f>SUM(I402:N402)</f>
        <v>9.9</v>
      </c>
      <c r="I402" s="26">
        <v>0</v>
      </c>
      <c r="J402" s="26">
        <v>0</v>
      </c>
      <c r="K402" s="26">
        <v>0</v>
      </c>
      <c r="L402" s="26">
        <v>0</v>
      </c>
      <c r="M402" s="26">
        <v>9.9</v>
      </c>
      <c r="N402" s="26">
        <v>0</v>
      </c>
      <c r="O402" s="219"/>
      <c r="P402" s="263"/>
    </row>
    <row r="403" spans="1:16" ht="36.75" thickBot="1" x14ac:dyDescent="0.3">
      <c r="A403" s="213"/>
      <c r="B403" s="219"/>
      <c r="C403" s="219"/>
      <c r="D403" s="463"/>
      <c r="E403" s="219"/>
      <c r="F403" s="219"/>
      <c r="G403" s="14" t="s">
        <v>3686</v>
      </c>
      <c r="H403" s="26">
        <f>SUM(I403:N403)</f>
        <v>2.6</v>
      </c>
      <c r="I403" s="26">
        <v>0</v>
      </c>
      <c r="J403" s="26">
        <v>0</v>
      </c>
      <c r="K403" s="26">
        <v>0</v>
      </c>
      <c r="L403" s="26">
        <v>2.5</v>
      </c>
      <c r="M403" s="26">
        <v>0.1</v>
      </c>
      <c r="N403" s="26">
        <v>0</v>
      </c>
      <c r="O403" s="219"/>
      <c r="P403" s="263"/>
    </row>
    <row r="404" spans="1:16" ht="15.75" thickBot="1" x14ac:dyDescent="0.3">
      <c r="A404" s="213"/>
      <c r="B404" s="219"/>
      <c r="C404" s="219"/>
      <c r="D404" s="463"/>
      <c r="E404" s="219"/>
      <c r="F404" s="219"/>
      <c r="G404" s="14" t="s">
        <v>3687</v>
      </c>
      <c r="H404" s="26">
        <f>SUM(I404:N404)</f>
        <v>0.2</v>
      </c>
      <c r="I404" s="26">
        <v>0</v>
      </c>
      <c r="J404" s="26">
        <v>0</v>
      </c>
      <c r="K404" s="26">
        <v>0</v>
      </c>
      <c r="L404" s="26">
        <v>0.2</v>
      </c>
      <c r="M404" s="26">
        <v>0</v>
      </c>
      <c r="N404" s="26">
        <v>0</v>
      </c>
      <c r="O404" s="219"/>
      <c r="P404" s="263"/>
    </row>
    <row r="405" spans="1:16" ht="24.75" thickBot="1" x14ac:dyDescent="0.3">
      <c r="A405" s="214"/>
      <c r="B405" s="220"/>
      <c r="C405" s="220"/>
      <c r="D405" s="464"/>
      <c r="E405" s="220"/>
      <c r="F405" s="220"/>
      <c r="G405" s="14" t="s">
        <v>3688</v>
      </c>
      <c r="H405" s="26">
        <f>SUM(I405:N405)</f>
        <v>0</v>
      </c>
      <c r="I405" s="26">
        <v>0</v>
      </c>
      <c r="J405" s="26">
        <v>0</v>
      </c>
      <c r="K405" s="26">
        <v>0</v>
      </c>
      <c r="L405" s="26">
        <v>0</v>
      </c>
      <c r="M405" s="26">
        <v>0</v>
      </c>
      <c r="N405" s="26">
        <v>0</v>
      </c>
      <c r="O405" s="220"/>
      <c r="P405" s="264"/>
    </row>
    <row r="406" spans="1:16" ht="36.75" thickBot="1" x14ac:dyDescent="0.3">
      <c r="A406" s="212" t="s">
        <v>3784</v>
      </c>
      <c r="B406" s="218" t="s">
        <v>1143</v>
      </c>
      <c r="C406" s="218" t="s">
        <v>3773</v>
      </c>
      <c r="D406" s="462" t="s">
        <v>4212</v>
      </c>
      <c r="E406" s="218" t="s">
        <v>1143</v>
      </c>
      <c r="F406" s="218" t="s">
        <v>4220</v>
      </c>
      <c r="G406" s="14" t="s">
        <v>3683</v>
      </c>
      <c r="H406" s="26">
        <f>SUM(H407:H410)</f>
        <v>12.7</v>
      </c>
      <c r="I406" s="26">
        <f t="shared" ref="I406:N406" si="100">SUM(I407:I410)</f>
        <v>0</v>
      </c>
      <c r="J406" s="26">
        <f t="shared" si="100"/>
        <v>0</v>
      </c>
      <c r="K406" s="26">
        <f t="shared" si="100"/>
        <v>0</v>
      </c>
      <c r="L406" s="26">
        <f t="shared" si="100"/>
        <v>2.7</v>
      </c>
      <c r="M406" s="26">
        <f t="shared" si="100"/>
        <v>10</v>
      </c>
      <c r="N406" s="26">
        <f t="shared" si="100"/>
        <v>0</v>
      </c>
      <c r="O406" s="374">
        <v>3850</v>
      </c>
      <c r="P406" s="262" t="s">
        <v>1143</v>
      </c>
    </row>
    <row r="407" spans="1:16" ht="15.75" thickBot="1" x14ac:dyDescent="0.3">
      <c r="A407" s="213"/>
      <c r="B407" s="219"/>
      <c r="C407" s="219"/>
      <c r="D407" s="463"/>
      <c r="E407" s="219"/>
      <c r="F407" s="219"/>
      <c r="G407" s="14" t="s">
        <v>3685</v>
      </c>
      <c r="H407" s="26">
        <f>SUM(I407:N407)</f>
        <v>9.9</v>
      </c>
      <c r="I407" s="26">
        <v>0</v>
      </c>
      <c r="J407" s="26">
        <v>0</v>
      </c>
      <c r="K407" s="26">
        <v>0</v>
      </c>
      <c r="L407" s="26">
        <v>0</v>
      </c>
      <c r="M407" s="26">
        <v>9.9</v>
      </c>
      <c r="N407" s="26">
        <v>0</v>
      </c>
      <c r="O407" s="375"/>
      <c r="P407" s="263"/>
    </row>
    <row r="408" spans="1:16" ht="36.75" thickBot="1" x14ac:dyDescent="0.3">
      <c r="A408" s="213"/>
      <c r="B408" s="219"/>
      <c r="C408" s="219"/>
      <c r="D408" s="463"/>
      <c r="E408" s="219"/>
      <c r="F408" s="219"/>
      <c r="G408" s="14" t="s">
        <v>3686</v>
      </c>
      <c r="H408" s="26">
        <f>SUM(I408:N408)</f>
        <v>2.6</v>
      </c>
      <c r="I408" s="26">
        <v>0</v>
      </c>
      <c r="J408" s="26">
        <v>0</v>
      </c>
      <c r="K408" s="26">
        <v>0</v>
      </c>
      <c r="L408" s="26">
        <v>2.5</v>
      </c>
      <c r="M408" s="26">
        <v>0.1</v>
      </c>
      <c r="N408" s="26">
        <v>0</v>
      </c>
      <c r="O408" s="375"/>
      <c r="P408" s="263"/>
    </row>
    <row r="409" spans="1:16" ht="15.75" thickBot="1" x14ac:dyDescent="0.3">
      <c r="A409" s="213"/>
      <c r="B409" s="219"/>
      <c r="C409" s="219"/>
      <c r="D409" s="463"/>
      <c r="E409" s="219"/>
      <c r="F409" s="219"/>
      <c r="G409" s="14" t="s">
        <v>3687</v>
      </c>
      <c r="H409" s="26">
        <f>SUM(I409:N409)</f>
        <v>0.2</v>
      </c>
      <c r="I409" s="26">
        <v>0</v>
      </c>
      <c r="J409" s="26">
        <v>0</v>
      </c>
      <c r="K409" s="26">
        <v>0</v>
      </c>
      <c r="L409" s="26">
        <v>0.2</v>
      </c>
      <c r="M409" s="26">
        <v>0</v>
      </c>
      <c r="N409" s="26">
        <v>0</v>
      </c>
      <c r="O409" s="375"/>
      <c r="P409" s="263"/>
    </row>
    <row r="410" spans="1:16" ht="24.75" thickBot="1" x14ac:dyDescent="0.3">
      <c r="A410" s="214"/>
      <c r="B410" s="220"/>
      <c r="C410" s="220"/>
      <c r="D410" s="464"/>
      <c r="E410" s="220"/>
      <c r="F410" s="220"/>
      <c r="G410" s="14" t="s">
        <v>3688</v>
      </c>
      <c r="H410" s="26">
        <f>SUM(I410:N410)</f>
        <v>0</v>
      </c>
      <c r="I410" s="26">
        <v>0</v>
      </c>
      <c r="J410" s="26">
        <v>0</v>
      </c>
      <c r="K410" s="26">
        <v>0</v>
      </c>
      <c r="L410" s="26">
        <v>0</v>
      </c>
      <c r="M410" s="26">
        <v>0</v>
      </c>
      <c r="N410" s="26">
        <v>0</v>
      </c>
      <c r="O410" s="376"/>
      <c r="P410" s="264"/>
    </row>
    <row r="411" spans="1:16" ht="36.75" thickBot="1" x14ac:dyDescent="0.3">
      <c r="A411" s="245" t="s">
        <v>3702</v>
      </c>
      <c r="B411" s="245"/>
      <c r="C411" s="245"/>
      <c r="D411" s="245"/>
      <c r="E411" s="245"/>
      <c r="F411" s="246"/>
      <c r="G411" s="142" t="s">
        <v>3683</v>
      </c>
      <c r="H411" s="56">
        <f>SUM(H412:H415)</f>
        <v>255.4</v>
      </c>
      <c r="I411" s="56">
        <f t="shared" ref="I411:N411" si="101">SUM(I412:I415)</f>
        <v>0</v>
      </c>
      <c r="J411" s="56">
        <f t="shared" si="101"/>
        <v>0</v>
      </c>
      <c r="K411" s="56">
        <f t="shared" si="101"/>
        <v>0</v>
      </c>
      <c r="L411" s="56">
        <f t="shared" si="101"/>
        <v>52.8</v>
      </c>
      <c r="M411" s="56">
        <f t="shared" si="101"/>
        <v>201.60000000000002</v>
      </c>
      <c r="N411" s="56">
        <f t="shared" si="101"/>
        <v>1</v>
      </c>
      <c r="O411" s="404">
        <v>3225</v>
      </c>
      <c r="P411" s="371" t="s">
        <v>1143</v>
      </c>
    </row>
    <row r="412" spans="1:16" ht="24.75" thickBot="1" x14ac:dyDescent="0.3">
      <c r="A412" s="461"/>
      <c r="B412" s="461"/>
      <c r="C412" s="461"/>
      <c r="D412" s="461"/>
      <c r="E412" s="461"/>
      <c r="F412" s="248"/>
      <c r="G412" s="142" t="s">
        <v>3685</v>
      </c>
      <c r="H412" s="56">
        <f>SUM(I412:N412)</f>
        <v>207</v>
      </c>
      <c r="I412" s="56">
        <f t="shared" ref="I412:N412" si="102">I407+I402+I397+I392+I387+I382+I377+I372+I367+I362+I357</f>
        <v>0</v>
      </c>
      <c r="J412" s="56">
        <f t="shared" si="102"/>
        <v>0</v>
      </c>
      <c r="K412" s="56">
        <f t="shared" si="102"/>
        <v>0</v>
      </c>
      <c r="L412" s="56">
        <f t="shared" si="102"/>
        <v>21.6</v>
      </c>
      <c r="M412" s="56">
        <f t="shared" si="102"/>
        <v>185.4</v>
      </c>
      <c r="N412" s="56">
        <f t="shared" si="102"/>
        <v>0</v>
      </c>
      <c r="O412" s="405"/>
      <c r="P412" s="372"/>
    </row>
    <row r="413" spans="1:16" ht="36.75" thickBot="1" x14ac:dyDescent="0.3">
      <c r="A413" s="461"/>
      <c r="B413" s="461"/>
      <c r="C413" s="461"/>
      <c r="D413" s="461"/>
      <c r="E413" s="461"/>
      <c r="F413" s="248"/>
      <c r="G413" s="142" t="s">
        <v>3686</v>
      </c>
      <c r="H413" s="56">
        <f>SUM(I413:N413)</f>
        <v>39.800000000000004</v>
      </c>
      <c r="I413" s="56">
        <f t="shared" ref="I413:N415" si="103">I408+I403+I398+I393+I388+I383+I378+I373+I368+I363+I358</f>
        <v>0</v>
      </c>
      <c r="J413" s="56">
        <f t="shared" si="103"/>
        <v>0</v>
      </c>
      <c r="K413" s="56">
        <f t="shared" si="103"/>
        <v>0</v>
      </c>
      <c r="L413" s="56">
        <f t="shared" si="103"/>
        <v>24.900000000000002</v>
      </c>
      <c r="M413" s="56">
        <f t="shared" si="103"/>
        <v>14.9</v>
      </c>
      <c r="N413" s="56">
        <f t="shared" si="103"/>
        <v>0</v>
      </c>
      <c r="O413" s="405"/>
      <c r="P413" s="372"/>
    </row>
    <row r="414" spans="1:16" ht="15.75" thickBot="1" x14ac:dyDescent="0.3">
      <c r="A414" s="461"/>
      <c r="B414" s="461"/>
      <c r="C414" s="461"/>
      <c r="D414" s="461"/>
      <c r="E414" s="461"/>
      <c r="F414" s="248"/>
      <c r="G414" s="142" t="s">
        <v>3687</v>
      </c>
      <c r="H414" s="56">
        <f>SUM(I414:N414)</f>
        <v>8.6</v>
      </c>
      <c r="I414" s="56">
        <f t="shared" si="103"/>
        <v>0</v>
      </c>
      <c r="J414" s="56">
        <f t="shared" si="103"/>
        <v>0</v>
      </c>
      <c r="K414" s="56">
        <f t="shared" si="103"/>
        <v>0</v>
      </c>
      <c r="L414" s="56">
        <f t="shared" si="103"/>
        <v>6.3</v>
      </c>
      <c r="M414" s="56">
        <f t="shared" si="103"/>
        <v>1.3000000000000003</v>
      </c>
      <c r="N414" s="56">
        <f t="shared" si="103"/>
        <v>1</v>
      </c>
      <c r="O414" s="405"/>
      <c r="P414" s="372"/>
    </row>
    <row r="415" spans="1:16" ht="24.75" thickBot="1" x14ac:dyDescent="0.3">
      <c r="A415" s="249"/>
      <c r="B415" s="249"/>
      <c r="C415" s="249"/>
      <c r="D415" s="249"/>
      <c r="E415" s="249"/>
      <c r="F415" s="250"/>
      <c r="G415" s="142" t="s">
        <v>3688</v>
      </c>
      <c r="H415" s="56">
        <f>SUM(I415:N415)</f>
        <v>0</v>
      </c>
      <c r="I415" s="56">
        <f t="shared" si="103"/>
        <v>0</v>
      </c>
      <c r="J415" s="56">
        <f t="shared" si="103"/>
        <v>0</v>
      </c>
      <c r="K415" s="56">
        <f t="shared" si="103"/>
        <v>0</v>
      </c>
      <c r="L415" s="56">
        <f t="shared" si="103"/>
        <v>0</v>
      </c>
      <c r="M415" s="56">
        <f t="shared" si="103"/>
        <v>0</v>
      </c>
      <c r="N415" s="56">
        <f t="shared" si="103"/>
        <v>0</v>
      </c>
      <c r="O415" s="406"/>
      <c r="P415" s="373"/>
    </row>
    <row r="416" spans="1:16" ht="15.75" thickBot="1" x14ac:dyDescent="0.3">
      <c r="A416" s="211" t="s">
        <v>184</v>
      </c>
      <c r="B416" s="211"/>
      <c r="C416" s="211"/>
      <c r="D416" s="211"/>
      <c r="E416" s="211"/>
      <c r="F416" s="211"/>
      <c r="G416" s="211"/>
      <c r="H416" s="211"/>
      <c r="I416" s="211"/>
      <c r="J416" s="211"/>
      <c r="K416" s="211"/>
      <c r="L416" s="211"/>
      <c r="M416" s="211"/>
      <c r="N416" s="211"/>
      <c r="O416" s="211"/>
      <c r="P416" s="211"/>
    </row>
    <row r="417" spans="1:16" ht="36.75" thickBot="1" x14ac:dyDescent="0.3">
      <c r="A417" s="212" t="s">
        <v>4238</v>
      </c>
      <c r="B417" s="218" t="s">
        <v>1143</v>
      </c>
      <c r="C417" s="218" t="s">
        <v>3785</v>
      </c>
      <c r="D417" s="462">
        <v>2028</v>
      </c>
      <c r="E417" s="218" t="s">
        <v>3786</v>
      </c>
      <c r="F417" s="218" t="s">
        <v>4239</v>
      </c>
      <c r="G417" s="14" t="s">
        <v>3683</v>
      </c>
      <c r="H417" s="26">
        <f>SUM(H418:H421)</f>
        <v>8</v>
      </c>
      <c r="I417" s="26">
        <f t="shared" ref="I417:N417" si="104">SUM(I418:I421)</f>
        <v>0</v>
      </c>
      <c r="J417" s="26">
        <f t="shared" si="104"/>
        <v>0</v>
      </c>
      <c r="K417" s="26">
        <f t="shared" si="104"/>
        <v>0</v>
      </c>
      <c r="L417" s="26">
        <f t="shared" si="104"/>
        <v>8</v>
      </c>
      <c r="M417" s="26">
        <f t="shared" si="104"/>
        <v>0</v>
      </c>
      <c r="N417" s="26">
        <f t="shared" si="104"/>
        <v>0</v>
      </c>
      <c r="O417" s="218">
        <v>64</v>
      </c>
      <c r="P417" s="262" t="s">
        <v>3787</v>
      </c>
    </row>
    <row r="418" spans="1:16" ht="15.75" thickBot="1" x14ac:dyDescent="0.3">
      <c r="A418" s="213"/>
      <c r="B418" s="219"/>
      <c r="C418" s="219"/>
      <c r="D418" s="463"/>
      <c r="E418" s="219"/>
      <c r="F418" s="219"/>
      <c r="G418" s="14" t="s">
        <v>3685</v>
      </c>
      <c r="H418" s="26">
        <f>SUM(I418:N418)</f>
        <v>7.9</v>
      </c>
      <c r="I418" s="26">
        <v>0</v>
      </c>
      <c r="J418" s="26">
        <v>0</v>
      </c>
      <c r="K418" s="26">
        <v>0</v>
      </c>
      <c r="L418" s="26">
        <v>7.9</v>
      </c>
      <c r="M418" s="26">
        <v>0</v>
      </c>
      <c r="N418" s="26">
        <v>0</v>
      </c>
      <c r="O418" s="219"/>
      <c r="P418" s="263"/>
    </row>
    <row r="419" spans="1:16" ht="36.75" thickBot="1" x14ac:dyDescent="0.3">
      <c r="A419" s="213"/>
      <c r="B419" s="219"/>
      <c r="C419" s="219"/>
      <c r="D419" s="463"/>
      <c r="E419" s="219"/>
      <c r="F419" s="219"/>
      <c r="G419" s="14" t="s">
        <v>3686</v>
      </c>
      <c r="H419" s="26">
        <f>SUM(I419:N419)</f>
        <v>0.1</v>
      </c>
      <c r="I419" s="26">
        <v>0</v>
      </c>
      <c r="J419" s="26">
        <v>0</v>
      </c>
      <c r="K419" s="26">
        <v>0</v>
      </c>
      <c r="L419" s="26">
        <v>0.1</v>
      </c>
      <c r="M419" s="26">
        <v>0</v>
      </c>
      <c r="N419" s="26">
        <v>0</v>
      </c>
      <c r="O419" s="219"/>
      <c r="P419" s="263"/>
    </row>
    <row r="420" spans="1:16" ht="15.75" thickBot="1" x14ac:dyDescent="0.3">
      <c r="A420" s="213"/>
      <c r="B420" s="219"/>
      <c r="C420" s="219"/>
      <c r="D420" s="463"/>
      <c r="E420" s="219"/>
      <c r="F420" s="219"/>
      <c r="G420" s="14" t="s">
        <v>3687</v>
      </c>
      <c r="H420" s="26">
        <f>SUM(I420:N420)</f>
        <v>0</v>
      </c>
      <c r="I420" s="26">
        <v>0</v>
      </c>
      <c r="J420" s="26">
        <v>0</v>
      </c>
      <c r="K420" s="26">
        <v>0</v>
      </c>
      <c r="L420" s="26">
        <v>0</v>
      </c>
      <c r="M420" s="26">
        <v>0</v>
      </c>
      <c r="N420" s="26">
        <v>0</v>
      </c>
      <c r="O420" s="219"/>
      <c r="P420" s="263"/>
    </row>
    <row r="421" spans="1:16" ht="24.75" thickBot="1" x14ac:dyDescent="0.3">
      <c r="A421" s="214"/>
      <c r="B421" s="220"/>
      <c r="C421" s="220"/>
      <c r="D421" s="464"/>
      <c r="E421" s="220"/>
      <c r="F421" s="220"/>
      <c r="G421" s="14" t="s">
        <v>3688</v>
      </c>
      <c r="H421" s="26">
        <f>SUM(I421:N421)</f>
        <v>0</v>
      </c>
      <c r="I421" s="26">
        <v>0</v>
      </c>
      <c r="J421" s="26">
        <v>0</v>
      </c>
      <c r="K421" s="26">
        <v>0</v>
      </c>
      <c r="L421" s="26">
        <v>0</v>
      </c>
      <c r="M421" s="26">
        <v>0</v>
      </c>
      <c r="N421" s="26">
        <v>0</v>
      </c>
      <c r="O421" s="220"/>
      <c r="P421" s="264"/>
    </row>
    <row r="422" spans="1:16" ht="36.75" thickBot="1" x14ac:dyDescent="0.3">
      <c r="A422" s="212" t="s">
        <v>4240</v>
      </c>
      <c r="B422" s="218" t="s">
        <v>1143</v>
      </c>
      <c r="C422" s="218" t="s">
        <v>3785</v>
      </c>
      <c r="D422" s="462" t="s">
        <v>4212</v>
      </c>
      <c r="E422" s="218" t="s">
        <v>3788</v>
      </c>
      <c r="F422" s="218" t="s">
        <v>4241</v>
      </c>
      <c r="G422" s="14" t="s">
        <v>3683</v>
      </c>
      <c r="H422" s="26">
        <f>SUM(H423:H426)</f>
        <v>405.6</v>
      </c>
      <c r="I422" s="26">
        <f t="shared" ref="I422:N422" si="105">SUM(I423:I426)</f>
        <v>0</v>
      </c>
      <c r="J422" s="26">
        <f t="shared" si="105"/>
        <v>0</v>
      </c>
      <c r="K422" s="26">
        <f t="shared" si="105"/>
        <v>0</v>
      </c>
      <c r="L422" s="26">
        <f t="shared" si="105"/>
        <v>208</v>
      </c>
      <c r="M422" s="26">
        <f t="shared" si="105"/>
        <v>197.60000000000002</v>
      </c>
      <c r="N422" s="26">
        <f t="shared" si="105"/>
        <v>0</v>
      </c>
      <c r="O422" s="374">
        <v>5081</v>
      </c>
      <c r="P422" s="262" t="s">
        <v>1143</v>
      </c>
    </row>
    <row r="423" spans="1:16" ht="15.75" thickBot="1" x14ac:dyDescent="0.3">
      <c r="A423" s="213"/>
      <c r="B423" s="219"/>
      <c r="C423" s="219"/>
      <c r="D423" s="463"/>
      <c r="E423" s="219"/>
      <c r="F423" s="219"/>
      <c r="G423" s="14" t="s">
        <v>3685</v>
      </c>
      <c r="H423" s="26">
        <f>SUM(I423:N423)</f>
        <v>369.8</v>
      </c>
      <c r="I423" s="26">
        <v>0</v>
      </c>
      <c r="J423" s="26">
        <v>0</v>
      </c>
      <c r="K423" s="26">
        <v>0</v>
      </c>
      <c r="L423" s="26">
        <v>190</v>
      </c>
      <c r="M423" s="26">
        <v>179.8</v>
      </c>
      <c r="N423" s="26">
        <v>0</v>
      </c>
      <c r="O423" s="375"/>
      <c r="P423" s="263"/>
    </row>
    <row r="424" spans="1:16" ht="36.75" thickBot="1" x14ac:dyDescent="0.3">
      <c r="A424" s="213"/>
      <c r="B424" s="219"/>
      <c r="C424" s="219"/>
      <c r="D424" s="463"/>
      <c r="E424" s="219"/>
      <c r="F424" s="219"/>
      <c r="G424" s="14" t="s">
        <v>3686</v>
      </c>
      <c r="H424" s="26">
        <f>SUM(I424:N424)</f>
        <v>35.799999999999997</v>
      </c>
      <c r="I424" s="26">
        <v>0</v>
      </c>
      <c r="J424" s="26">
        <v>0</v>
      </c>
      <c r="K424" s="26">
        <v>0</v>
      </c>
      <c r="L424" s="26">
        <v>18</v>
      </c>
      <c r="M424" s="26">
        <v>17.8</v>
      </c>
      <c r="N424" s="26">
        <v>0</v>
      </c>
      <c r="O424" s="375"/>
      <c r="P424" s="263"/>
    </row>
    <row r="425" spans="1:16" ht="15.75" thickBot="1" x14ac:dyDescent="0.3">
      <c r="A425" s="213"/>
      <c r="B425" s="219"/>
      <c r="C425" s="219"/>
      <c r="D425" s="463"/>
      <c r="E425" s="219"/>
      <c r="F425" s="219"/>
      <c r="G425" s="14" t="s">
        <v>3687</v>
      </c>
      <c r="H425" s="26">
        <f>SUM(I425:N425)</f>
        <v>0</v>
      </c>
      <c r="I425" s="26">
        <v>0</v>
      </c>
      <c r="J425" s="26">
        <v>0</v>
      </c>
      <c r="K425" s="26">
        <v>0</v>
      </c>
      <c r="L425" s="26">
        <v>0</v>
      </c>
      <c r="M425" s="26">
        <v>0</v>
      </c>
      <c r="N425" s="26">
        <v>0</v>
      </c>
      <c r="O425" s="375"/>
      <c r="P425" s="263"/>
    </row>
    <row r="426" spans="1:16" ht="24.75" thickBot="1" x14ac:dyDescent="0.3">
      <c r="A426" s="214"/>
      <c r="B426" s="220"/>
      <c r="C426" s="220"/>
      <c r="D426" s="464"/>
      <c r="E426" s="220"/>
      <c r="F426" s="220"/>
      <c r="G426" s="14" t="s">
        <v>3688</v>
      </c>
      <c r="H426" s="26">
        <f>SUM(I426:N426)</f>
        <v>0</v>
      </c>
      <c r="I426" s="26">
        <v>0</v>
      </c>
      <c r="J426" s="26">
        <v>0</v>
      </c>
      <c r="K426" s="26">
        <v>0</v>
      </c>
      <c r="L426" s="26">
        <v>0</v>
      </c>
      <c r="M426" s="26">
        <v>0</v>
      </c>
      <c r="N426" s="26">
        <v>0</v>
      </c>
      <c r="O426" s="376"/>
      <c r="P426" s="264"/>
    </row>
    <row r="427" spans="1:16" ht="36.75" thickBot="1" x14ac:dyDescent="0.3">
      <c r="A427" s="212" t="s">
        <v>4242</v>
      </c>
      <c r="B427" s="218" t="s">
        <v>1143</v>
      </c>
      <c r="C427" s="218" t="s">
        <v>3785</v>
      </c>
      <c r="D427" s="462" t="s">
        <v>4212</v>
      </c>
      <c r="E427" s="218" t="s">
        <v>3789</v>
      </c>
      <c r="F427" s="218" t="s">
        <v>4243</v>
      </c>
      <c r="G427" s="14" t="s">
        <v>3683</v>
      </c>
      <c r="H427" s="26">
        <f>SUM(H428:H431)</f>
        <v>16.100000000000001</v>
      </c>
      <c r="I427" s="26">
        <f t="shared" ref="I427:N427" si="106">SUM(I428:I431)</f>
        <v>0</v>
      </c>
      <c r="J427" s="26">
        <f t="shared" si="106"/>
        <v>0</v>
      </c>
      <c r="K427" s="26">
        <f t="shared" si="106"/>
        <v>0</v>
      </c>
      <c r="L427" s="26">
        <f t="shared" si="106"/>
        <v>1</v>
      </c>
      <c r="M427" s="26">
        <f t="shared" si="106"/>
        <v>15.1</v>
      </c>
      <c r="N427" s="26">
        <f t="shared" si="106"/>
        <v>0</v>
      </c>
      <c r="O427" s="218">
        <v>330</v>
      </c>
      <c r="P427" s="262" t="s">
        <v>3787</v>
      </c>
    </row>
    <row r="428" spans="1:16" ht="15.75" thickBot="1" x14ac:dyDescent="0.3">
      <c r="A428" s="213"/>
      <c r="B428" s="219"/>
      <c r="C428" s="219"/>
      <c r="D428" s="463"/>
      <c r="E428" s="219"/>
      <c r="F428" s="219"/>
      <c r="G428" s="14" t="s">
        <v>3685</v>
      </c>
      <c r="H428" s="26">
        <f>SUM(I428:N428)</f>
        <v>14</v>
      </c>
      <c r="I428" s="26">
        <v>0</v>
      </c>
      <c r="J428" s="26">
        <v>0</v>
      </c>
      <c r="K428" s="26">
        <v>0</v>
      </c>
      <c r="L428" s="26">
        <v>0</v>
      </c>
      <c r="M428" s="26">
        <v>14</v>
      </c>
      <c r="N428" s="26">
        <v>0</v>
      </c>
      <c r="O428" s="219"/>
      <c r="P428" s="263"/>
    </row>
    <row r="429" spans="1:16" ht="36.75" thickBot="1" x14ac:dyDescent="0.3">
      <c r="A429" s="213"/>
      <c r="B429" s="219"/>
      <c r="C429" s="219"/>
      <c r="D429" s="463"/>
      <c r="E429" s="219"/>
      <c r="F429" s="219"/>
      <c r="G429" s="14" t="s">
        <v>3686</v>
      </c>
      <c r="H429" s="26">
        <f>SUM(I429:N429)</f>
        <v>1</v>
      </c>
      <c r="I429" s="26">
        <v>0</v>
      </c>
      <c r="J429" s="26">
        <v>0</v>
      </c>
      <c r="K429" s="26">
        <v>0</v>
      </c>
      <c r="L429" s="26">
        <v>0</v>
      </c>
      <c r="M429" s="26">
        <v>1</v>
      </c>
      <c r="N429" s="26">
        <v>0</v>
      </c>
      <c r="O429" s="219"/>
      <c r="P429" s="263"/>
    </row>
    <row r="430" spans="1:16" ht="15.75" thickBot="1" x14ac:dyDescent="0.3">
      <c r="A430" s="213"/>
      <c r="B430" s="219"/>
      <c r="C430" s="219"/>
      <c r="D430" s="463"/>
      <c r="E430" s="219"/>
      <c r="F430" s="219"/>
      <c r="G430" s="14" t="s">
        <v>3687</v>
      </c>
      <c r="H430" s="26">
        <f>SUM(I430:N430)</f>
        <v>1.1000000000000001</v>
      </c>
      <c r="I430" s="26">
        <v>0</v>
      </c>
      <c r="J430" s="26">
        <v>0</v>
      </c>
      <c r="K430" s="26">
        <v>0</v>
      </c>
      <c r="L430" s="26">
        <v>1</v>
      </c>
      <c r="M430" s="26">
        <v>0.1</v>
      </c>
      <c r="N430" s="26">
        <v>0</v>
      </c>
      <c r="O430" s="219"/>
      <c r="P430" s="263"/>
    </row>
    <row r="431" spans="1:16" ht="24.75" thickBot="1" x14ac:dyDescent="0.3">
      <c r="A431" s="214"/>
      <c r="B431" s="220"/>
      <c r="C431" s="220"/>
      <c r="D431" s="464"/>
      <c r="E431" s="220"/>
      <c r="F431" s="220"/>
      <c r="G431" s="14" t="s">
        <v>3688</v>
      </c>
      <c r="H431" s="26">
        <f>SUM(I431:N431)</f>
        <v>0</v>
      </c>
      <c r="I431" s="26">
        <v>0</v>
      </c>
      <c r="J431" s="26">
        <v>0</v>
      </c>
      <c r="K431" s="26">
        <v>0</v>
      </c>
      <c r="L431" s="26">
        <v>0</v>
      </c>
      <c r="M431" s="26">
        <v>0</v>
      </c>
      <c r="N431" s="26">
        <v>0</v>
      </c>
      <c r="O431" s="220"/>
      <c r="P431" s="264"/>
    </row>
    <row r="432" spans="1:16" ht="36.75" thickBot="1" x14ac:dyDescent="0.3">
      <c r="A432" s="212" t="s">
        <v>4244</v>
      </c>
      <c r="B432" s="218" t="s">
        <v>1143</v>
      </c>
      <c r="C432" s="218" t="s">
        <v>3785</v>
      </c>
      <c r="D432" s="462" t="s">
        <v>4212</v>
      </c>
      <c r="E432" s="218" t="s">
        <v>3790</v>
      </c>
      <c r="F432" s="218" t="s">
        <v>4245</v>
      </c>
      <c r="G432" s="14" t="s">
        <v>3683</v>
      </c>
      <c r="H432" s="26">
        <f>SUM(H433:H436)</f>
        <v>16.100000000000001</v>
      </c>
      <c r="I432" s="26">
        <f t="shared" ref="I432:N432" si="107">SUM(I433:I436)</f>
        <v>0</v>
      </c>
      <c r="J432" s="26">
        <f t="shared" si="107"/>
        <v>0</v>
      </c>
      <c r="K432" s="26">
        <f t="shared" si="107"/>
        <v>0</v>
      </c>
      <c r="L432" s="26">
        <f t="shared" si="107"/>
        <v>1</v>
      </c>
      <c r="M432" s="26">
        <f t="shared" si="107"/>
        <v>15.1</v>
      </c>
      <c r="N432" s="26">
        <f t="shared" si="107"/>
        <v>0</v>
      </c>
      <c r="O432" s="218">
        <v>298</v>
      </c>
      <c r="P432" s="262" t="s">
        <v>3787</v>
      </c>
    </row>
    <row r="433" spans="1:16" ht="15.75" thickBot="1" x14ac:dyDescent="0.3">
      <c r="A433" s="213"/>
      <c r="B433" s="219"/>
      <c r="C433" s="219"/>
      <c r="D433" s="463"/>
      <c r="E433" s="219"/>
      <c r="F433" s="219"/>
      <c r="G433" s="14" t="s">
        <v>3685</v>
      </c>
      <c r="H433" s="26">
        <f>SUM(I433:N433)</f>
        <v>14</v>
      </c>
      <c r="I433" s="26">
        <v>0</v>
      </c>
      <c r="J433" s="26">
        <v>0</v>
      </c>
      <c r="K433" s="26">
        <v>0</v>
      </c>
      <c r="L433" s="26">
        <v>0</v>
      </c>
      <c r="M433" s="26">
        <v>14</v>
      </c>
      <c r="N433" s="26">
        <v>0</v>
      </c>
      <c r="O433" s="219"/>
      <c r="P433" s="263"/>
    </row>
    <row r="434" spans="1:16" ht="36.75" thickBot="1" x14ac:dyDescent="0.3">
      <c r="A434" s="213"/>
      <c r="B434" s="219"/>
      <c r="C434" s="219"/>
      <c r="D434" s="463"/>
      <c r="E434" s="219"/>
      <c r="F434" s="219"/>
      <c r="G434" s="14" t="s">
        <v>3686</v>
      </c>
      <c r="H434" s="26">
        <f>SUM(I434:N434)</f>
        <v>1</v>
      </c>
      <c r="I434" s="26">
        <v>0</v>
      </c>
      <c r="J434" s="26">
        <v>0</v>
      </c>
      <c r="K434" s="26">
        <v>0</v>
      </c>
      <c r="L434" s="26">
        <v>0</v>
      </c>
      <c r="M434" s="26">
        <v>1</v>
      </c>
      <c r="N434" s="26">
        <v>0</v>
      </c>
      <c r="O434" s="219"/>
      <c r="P434" s="263"/>
    </row>
    <row r="435" spans="1:16" ht="15.75" thickBot="1" x14ac:dyDescent="0.3">
      <c r="A435" s="213"/>
      <c r="B435" s="219"/>
      <c r="C435" s="219"/>
      <c r="D435" s="463"/>
      <c r="E435" s="219"/>
      <c r="F435" s="219"/>
      <c r="G435" s="14" t="s">
        <v>3687</v>
      </c>
      <c r="H435" s="26">
        <f>SUM(I435:N435)</f>
        <v>1.1000000000000001</v>
      </c>
      <c r="I435" s="26">
        <v>0</v>
      </c>
      <c r="J435" s="26">
        <v>0</v>
      </c>
      <c r="K435" s="26">
        <v>0</v>
      </c>
      <c r="L435" s="26">
        <v>1</v>
      </c>
      <c r="M435" s="26">
        <v>0.1</v>
      </c>
      <c r="N435" s="26">
        <v>0</v>
      </c>
      <c r="O435" s="219"/>
      <c r="P435" s="263"/>
    </row>
    <row r="436" spans="1:16" ht="24.75" thickBot="1" x14ac:dyDescent="0.3">
      <c r="A436" s="214"/>
      <c r="B436" s="220"/>
      <c r="C436" s="220"/>
      <c r="D436" s="464"/>
      <c r="E436" s="220"/>
      <c r="F436" s="220"/>
      <c r="G436" s="14" t="s">
        <v>3688</v>
      </c>
      <c r="H436" s="26">
        <f>SUM(I436:N436)</f>
        <v>0</v>
      </c>
      <c r="I436" s="26">
        <v>0</v>
      </c>
      <c r="J436" s="26">
        <v>0</v>
      </c>
      <c r="K436" s="26">
        <v>0</v>
      </c>
      <c r="L436" s="26">
        <v>0</v>
      </c>
      <c r="M436" s="26">
        <v>0</v>
      </c>
      <c r="N436" s="26">
        <v>0</v>
      </c>
      <c r="O436" s="220"/>
      <c r="P436" s="264"/>
    </row>
    <row r="437" spans="1:16" ht="36.75" thickBot="1" x14ac:dyDescent="0.3">
      <c r="A437" s="212" t="s">
        <v>3791</v>
      </c>
      <c r="B437" s="218" t="s">
        <v>1143</v>
      </c>
      <c r="C437" s="218" t="s">
        <v>3785</v>
      </c>
      <c r="D437" s="462" t="s">
        <v>4212</v>
      </c>
      <c r="E437" s="218" t="s">
        <v>3792</v>
      </c>
      <c r="F437" s="218" t="s">
        <v>4245</v>
      </c>
      <c r="G437" s="14" t="s">
        <v>3683</v>
      </c>
      <c r="H437" s="26">
        <f>SUM(H438:H441)</f>
        <v>16.100000000000001</v>
      </c>
      <c r="I437" s="26">
        <f t="shared" ref="I437:N437" si="108">SUM(I438:I441)</f>
        <v>0</v>
      </c>
      <c r="J437" s="26">
        <f t="shared" si="108"/>
        <v>0</v>
      </c>
      <c r="K437" s="26">
        <f t="shared" si="108"/>
        <v>0</v>
      </c>
      <c r="L437" s="26">
        <f t="shared" si="108"/>
        <v>1</v>
      </c>
      <c r="M437" s="26">
        <f t="shared" si="108"/>
        <v>15.1</v>
      </c>
      <c r="N437" s="26">
        <f t="shared" si="108"/>
        <v>0</v>
      </c>
      <c r="O437" s="218">
        <v>105</v>
      </c>
      <c r="P437" s="262" t="s">
        <v>3787</v>
      </c>
    </row>
    <row r="438" spans="1:16" ht="15.75" thickBot="1" x14ac:dyDescent="0.3">
      <c r="A438" s="213"/>
      <c r="B438" s="219"/>
      <c r="C438" s="219"/>
      <c r="D438" s="463"/>
      <c r="E438" s="219"/>
      <c r="F438" s="219"/>
      <c r="G438" s="14" t="s">
        <v>3685</v>
      </c>
      <c r="H438" s="26">
        <f>SUM(I438:N438)</f>
        <v>14</v>
      </c>
      <c r="I438" s="26">
        <v>0</v>
      </c>
      <c r="J438" s="26">
        <v>0</v>
      </c>
      <c r="K438" s="26">
        <v>0</v>
      </c>
      <c r="L438" s="26">
        <v>0</v>
      </c>
      <c r="M438" s="26">
        <v>14</v>
      </c>
      <c r="N438" s="26">
        <v>0</v>
      </c>
      <c r="O438" s="219"/>
      <c r="P438" s="263"/>
    </row>
    <row r="439" spans="1:16" ht="36.75" thickBot="1" x14ac:dyDescent="0.3">
      <c r="A439" s="213"/>
      <c r="B439" s="219"/>
      <c r="C439" s="219"/>
      <c r="D439" s="463"/>
      <c r="E439" s="219"/>
      <c r="F439" s="219"/>
      <c r="G439" s="14" t="s">
        <v>3686</v>
      </c>
      <c r="H439" s="26">
        <f>SUM(I439:N439)</f>
        <v>1</v>
      </c>
      <c r="I439" s="26">
        <v>0</v>
      </c>
      <c r="J439" s="26">
        <v>0</v>
      </c>
      <c r="K439" s="26">
        <v>0</v>
      </c>
      <c r="L439" s="26">
        <v>0</v>
      </c>
      <c r="M439" s="26">
        <v>1</v>
      </c>
      <c r="N439" s="26">
        <v>0</v>
      </c>
      <c r="O439" s="219"/>
      <c r="P439" s="263"/>
    </row>
    <row r="440" spans="1:16" ht="15.75" thickBot="1" x14ac:dyDescent="0.3">
      <c r="A440" s="213"/>
      <c r="B440" s="219"/>
      <c r="C440" s="219"/>
      <c r="D440" s="463"/>
      <c r="E440" s="219"/>
      <c r="F440" s="219"/>
      <c r="G440" s="14" t="s">
        <v>3687</v>
      </c>
      <c r="H440" s="26">
        <f>SUM(I440:N440)</f>
        <v>1.1000000000000001</v>
      </c>
      <c r="I440" s="26">
        <v>0</v>
      </c>
      <c r="J440" s="26">
        <v>0</v>
      </c>
      <c r="K440" s="26">
        <v>0</v>
      </c>
      <c r="L440" s="26">
        <v>1</v>
      </c>
      <c r="M440" s="26">
        <v>0.1</v>
      </c>
      <c r="N440" s="26">
        <v>0</v>
      </c>
      <c r="O440" s="219"/>
      <c r="P440" s="263"/>
    </row>
    <row r="441" spans="1:16" ht="24.75" thickBot="1" x14ac:dyDescent="0.3">
      <c r="A441" s="214"/>
      <c r="B441" s="220"/>
      <c r="C441" s="220"/>
      <c r="D441" s="464"/>
      <c r="E441" s="220"/>
      <c r="F441" s="220"/>
      <c r="G441" s="14" t="s">
        <v>3688</v>
      </c>
      <c r="H441" s="26">
        <f>SUM(I441:N441)</f>
        <v>0</v>
      </c>
      <c r="I441" s="26">
        <v>0</v>
      </c>
      <c r="J441" s="26">
        <v>0</v>
      </c>
      <c r="K441" s="26">
        <v>0</v>
      </c>
      <c r="L441" s="26">
        <v>0</v>
      </c>
      <c r="M441" s="26">
        <v>0</v>
      </c>
      <c r="N441" s="26">
        <v>0</v>
      </c>
      <c r="O441" s="220"/>
      <c r="P441" s="264"/>
    </row>
    <row r="442" spans="1:16" ht="36.75" thickBot="1" x14ac:dyDescent="0.3">
      <c r="A442" s="212" t="s">
        <v>3793</v>
      </c>
      <c r="B442" s="218" t="s">
        <v>1143</v>
      </c>
      <c r="C442" s="218" t="s">
        <v>3785</v>
      </c>
      <c r="D442" s="462" t="s">
        <v>4221</v>
      </c>
      <c r="E442" s="218" t="s">
        <v>3794</v>
      </c>
      <c r="F442" s="218" t="s">
        <v>4245</v>
      </c>
      <c r="G442" s="14" t="s">
        <v>3683</v>
      </c>
      <c r="H442" s="26">
        <f>SUM(H443:H446)</f>
        <v>21.6</v>
      </c>
      <c r="I442" s="26">
        <f t="shared" ref="I442:N442" si="109">SUM(I443:I446)</f>
        <v>0</v>
      </c>
      <c r="J442" s="26">
        <f t="shared" si="109"/>
        <v>0</v>
      </c>
      <c r="K442" s="26">
        <f t="shared" si="109"/>
        <v>0</v>
      </c>
      <c r="L442" s="26">
        <f t="shared" si="109"/>
        <v>0</v>
      </c>
      <c r="M442" s="26">
        <f t="shared" si="109"/>
        <v>1.6</v>
      </c>
      <c r="N442" s="26">
        <f t="shared" si="109"/>
        <v>20.000000000000004</v>
      </c>
      <c r="O442" s="218">
        <v>544</v>
      </c>
      <c r="P442" s="262" t="s">
        <v>3787</v>
      </c>
    </row>
    <row r="443" spans="1:16" ht="15.75" thickBot="1" x14ac:dyDescent="0.3">
      <c r="A443" s="213"/>
      <c r="B443" s="219"/>
      <c r="C443" s="219"/>
      <c r="D443" s="463"/>
      <c r="E443" s="219"/>
      <c r="F443" s="219"/>
      <c r="G443" s="14" t="s">
        <v>3685</v>
      </c>
      <c r="H443" s="26">
        <f>SUM(I443:N443)</f>
        <v>18.600000000000001</v>
      </c>
      <c r="I443" s="26">
        <v>0</v>
      </c>
      <c r="J443" s="26">
        <v>0</v>
      </c>
      <c r="K443" s="26">
        <v>0</v>
      </c>
      <c r="L443" s="26">
        <v>0</v>
      </c>
      <c r="M443" s="26">
        <v>0</v>
      </c>
      <c r="N443" s="26">
        <v>18.600000000000001</v>
      </c>
      <c r="O443" s="219"/>
      <c r="P443" s="263"/>
    </row>
    <row r="444" spans="1:16" ht="36.75" thickBot="1" x14ac:dyDescent="0.3">
      <c r="A444" s="213"/>
      <c r="B444" s="219"/>
      <c r="C444" s="219"/>
      <c r="D444" s="463"/>
      <c r="E444" s="219"/>
      <c r="F444" s="219"/>
      <c r="G444" s="14" t="s">
        <v>3686</v>
      </c>
      <c r="H444" s="26">
        <f>SUM(I444:N444)</f>
        <v>1.3</v>
      </c>
      <c r="I444" s="26">
        <v>0</v>
      </c>
      <c r="J444" s="26">
        <v>0</v>
      </c>
      <c r="K444" s="26">
        <v>0</v>
      </c>
      <c r="L444" s="26">
        <v>0</v>
      </c>
      <c r="M444" s="26">
        <v>0</v>
      </c>
      <c r="N444" s="26">
        <v>1.3</v>
      </c>
      <c r="O444" s="219"/>
      <c r="P444" s="263"/>
    </row>
    <row r="445" spans="1:16" ht="15.75" thickBot="1" x14ac:dyDescent="0.3">
      <c r="A445" s="213"/>
      <c r="B445" s="219"/>
      <c r="C445" s="219"/>
      <c r="D445" s="463"/>
      <c r="E445" s="219"/>
      <c r="F445" s="219"/>
      <c r="G445" s="14" t="s">
        <v>3687</v>
      </c>
      <c r="H445" s="26">
        <f>SUM(I445:N445)</f>
        <v>1.7000000000000002</v>
      </c>
      <c r="I445" s="26">
        <v>0</v>
      </c>
      <c r="J445" s="26">
        <v>0</v>
      </c>
      <c r="K445" s="26">
        <v>0</v>
      </c>
      <c r="L445" s="26">
        <v>0</v>
      </c>
      <c r="M445" s="26">
        <v>1.6</v>
      </c>
      <c r="N445" s="26">
        <v>0.1</v>
      </c>
      <c r="O445" s="219"/>
      <c r="P445" s="263"/>
    </row>
    <row r="446" spans="1:16" ht="24.75" thickBot="1" x14ac:dyDescent="0.3">
      <c r="A446" s="214"/>
      <c r="B446" s="220"/>
      <c r="C446" s="220"/>
      <c r="D446" s="464"/>
      <c r="E446" s="220"/>
      <c r="F446" s="220"/>
      <c r="G446" s="14" t="s">
        <v>3688</v>
      </c>
      <c r="H446" s="26">
        <f>SUM(I446:N446)</f>
        <v>0</v>
      </c>
      <c r="I446" s="26">
        <v>0</v>
      </c>
      <c r="J446" s="26">
        <v>0</v>
      </c>
      <c r="K446" s="26">
        <v>0</v>
      </c>
      <c r="L446" s="26">
        <v>0</v>
      </c>
      <c r="M446" s="26">
        <v>0</v>
      </c>
      <c r="N446" s="26">
        <v>0</v>
      </c>
      <c r="O446" s="220"/>
      <c r="P446" s="264"/>
    </row>
    <row r="447" spans="1:16" ht="24.75" thickBot="1" x14ac:dyDescent="0.3">
      <c r="A447" s="245" t="s">
        <v>3702</v>
      </c>
      <c r="B447" s="245"/>
      <c r="C447" s="245"/>
      <c r="D447" s="245"/>
      <c r="E447" s="245"/>
      <c r="F447" s="246"/>
      <c r="G447" s="142" t="s">
        <v>3795</v>
      </c>
      <c r="H447" s="56">
        <f>SUM(H448:H451)</f>
        <v>483.50000000000006</v>
      </c>
      <c r="I447" s="56">
        <f t="shared" ref="I447:N447" si="110">SUM(I448:I451)</f>
        <v>0</v>
      </c>
      <c r="J447" s="56">
        <f t="shared" si="110"/>
        <v>0</v>
      </c>
      <c r="K447" s="56">
        <f t="shared" si="110"/>
        <v>0</v>
      </c>
      <c r="L447" s="56">
        <f t="shared" si="110"/>
        <v>219</v>
      </c>
      <c r="M447" s="56">
        <f t="shared" si="110"/>
        <v>244.50000000000003</v>
      </c>
      <c r="N447" s="56">
        <f t="shared" si="110"/>
        <v>20.000000000000004</v>
      </c>
      <c r="O447" s="221" t="s">
        <v>107</v>
      </c>
      <c r="P447" s="371" t="s">
        <v>3796</v>
      </c>
    </row>
    <row r="448" spans="1:16" ht="24.75" thickBot="1" x14ac:dyDescent="0.3">
      <c r="A448" s="461"/>
      <c r="B448" s="461"/>
      <c r="C448" s="461"/>
      <c r="D448" s="461"/>
      <c r="E448" s="461"/>
      <c r="F448" s="248"/>
      <c r="G448" s="142" t="s">
        <v>3685</v>
      </c>
      <c r="H448" s="56">
        <f>SUM(I448:N448)</f>
        <v>438.30000000000007</v>
      </c>
      <c r="I448" s="56">
        <f t="shared" ref="I448:N448" si="111">I443+I438+I433+I428+I423+I418</f>
        <v>0</v>
      </c>
      <c r="J448" s="56">
        <f t="shared" si="111"/>
        <v>0</v>
      </c>
      <c r="K448" s="56">
        <f t="shared" si="111"/>
        <v>0</v>
      </c>
      <c r="L448" s="56">
        <f t="shared" si="111"/>
        <v>197.9</v>
      </c>
      <c r="M448" s="56">
        <f t="shared" si="111"/>
        <v>221.8</v>
      </c>
      <c r="N448" s="56">
        <f t="shared" si="111"/>
        <v>18.600000000000001</v>
      </c>
      <c r="O448" s="222"/>
      <c r="P448" s="372"/>
    </row>
    <row r="449" spans="1:16" ht="36.75" thickBot="1" x14ac:dyDescent="0.3">
      <c r="A449" s="461"/>
      <c r="B449" s="461"/>
      <c r="C449" s="461"/>
      <c r="D449" s="461"/>
      <c r="E449" s="461"/>
      <c r="F449" s="248"/>
      <c r="G449" s="142" t="s">
        <v>3686</v>
      </c>
      <c r="H449" s="56">
        <f>SUM(I449:N449)</f>
        <v>40.200000000000003</v>
      </c>
      <c r="I449" s="56">
        <f t="shared" ref="I449:N451" si="112">I444+I439+I434+I429+I424+I419</f>
        <v>0</v>
      </c>
      <c r="J449" s="56">
        <f t="shared" si="112"/>
        <v>0</v>
      </c>
      <c r="K449" s="56">
        <f t="shared" si="112"/>
        <v>0</v>
      </c>
      <c r="L449" s="56">
        <f t="shared" si="112"/>
        <v>18.100000000000001</v>
      </c>
      <c r="M449" s="56">
        <f t="shared" si="112"/>
        <v>20.8</v>
      </c>
      <c r="N449" s="56">
        <f t="shared" si="112"/>
        <v>1.3</v>
      </c>
      <c r="O449" s="222"/>
      <c r="P449" s="372"/>
    </row>
    <row r="450" spans="1:16" ht="15.75" thickBot="1" x14ac:dyDescent="0.3">
      <c r="A450" s="461"/>
      <c r="B450" s="461"/>
      <c r="C450" s="461"/>
      <c r="D450" s="461"/>
      <c r="E450" s="461"/>
      <c r="F450" s="248"/>
      <c r="G450" s="142" t="s">
        <v>3687</v>
      </c>
      <c r="H450" s="56">
        <f>SUM(I450:N450)</f>
        <v>5</v>
      </c>
      <c r="I450" s="56">
        <f t="shared" si="112"/>
        <v>0</v>
      </c>
      <c r="J450" s="56">
        <f t="shared" si="112"/>
        <v>0</v>
      </c>
      <c r="K450" s="56">
        <f t="shared" si="112"/>
        <v>0</v>
      </c>
      <c r="L450" s="56">
        <f t="shared" si="112"/>
        <v>3</v>
      </c>
      <c r="M450" s="56">
        <f t="shared" si="112"/>
        <v>1.9000000000000004</v>
      </c>
      <c r="N450" s="56">
        <f t="shared" si="112"/>
        <v>0.1</v>
      </c>
      <c r="O450" s="222"/>
      <c r="P450" s="372"/>
    </row>
    <row r="451" spans="1:16" ht="24.75" thickBot="1" x14ac:dyDescent="0.3">
      <c r="A451" s="249"/>
      <c r="B451" s="249"/>
      <c r="C451" s="249"/>
      <c r="D451" s="249"/>
      <c r="E451" s="249"/>
      <c r="F451" s="250"/>
      <c r="G451" s="142" t="s">
        <v>3688</v>
      </c>
      <c r="H451" s="56">
        <f>SUM(I451:N451)</f>
        <v>0</v>
      </c>
      <c r="I451" s="56">
        <f t="shared" si="112"/>
        <v>0</v>
      </c>
      <c r="J451" s="56">
        <f t="shared" si="112"/>
        <v>0</v>
      </c>
      <c r="K451" s="56">
        <f t="shared" si="112"/>
        <v>0</v>
      </c>
      <c r="L451" s="56">
        <f t="shared" si="112"/>
        <v>0</v>
      </c>
      <c r="M451" s="56">
        <f t="shared" si="112"/>
        <v>0</v>
      </c>
      <c r="N451" s="56">
        <f t="shared" si="112"/>
        <v>0</v>
      </c>
      <c r="O451" s="223"/>
      <c r="P451" s="373"/>
    </row>
    <row r="452" spans="1:16" ht="15.75" thickBot="1" x14ac:dyDescent="0.3">
      <c r="A452" s="211" t="s">
        <v>200</v>
      </c>
      <c r="B452" s="211"/>
      <c r="C452" s="211"/>
      <c r="D452" s="211"/>
      <c r="E452" s="211"/>
      <c r="F452" s="211"/>
      <c r="G452" s="211"/>
      <c r="H452" s="211"/>
      <c r="I452" s="211"/>
      <c r="J452" s="211"/>
      <c r="K452" s="211"/>
      <c r="L452" s="211"/>
      <c r="M452" s="211"/>
      <c r="N452" s="211"/>
      <c r="O452" s="211"/>
      <c r="P452" s="279"/>
    </row>
    <row r="453" spans="1:16" ht="36.75" thickBot="1" x14ac:dyDescent="0.3">
      <c r="A453" s="212" t="s">
        <v>4246</v>
      </c>
      <c r="B453" s="218" t="s">
        <v>1143</v>
      </c>
      <c r="C453" s="218" t="s">
        <v>3797</v>
      </c>
      <c r="D453" s="462">
        <v>2028</v>
      </c>
      <c r="E453" s="218" t="s">
        <v>1143</v>
      </c>
      <c r="F453" s="218" t="s">
        <v>4247</v>
      </c>
      <c r="G453" s="14" t="s">
        <v>3683</v>
      </c>
      <c r="H453" s="26">
        <f>SUM(H454:H457)</f>
        <v>27.4</v>
      </c>
      <c r="I453" s="26">
        <f t="shared" ref="I453:N453" si="113">SUM(I454:I457)</f>
        <v>0</v>
      </c>
      <c r="J453" s="26">
        <f t="shared" si="113"/>
        <v>0</v>
      </c>
      <c r="K453" s="26">
        <f t="shared" si="113"/>
        <v>0</v>
      </c>
      <c r="L453" s="26">
        <f t="shared" si="113"/>
        <v>27.4</v>
      </c>
      <c r="M453" s="26">
        <f t="shared" si="113"/>
        <v>0</v>
      </c>
      <c r="N453" s="26">
        <f t="shared" si="113"/>
        <v>0</v>
      </c>
      <c r="O453" s="242"/>
      <c r="P453" s="262" t="s">
        <v>1143</v>
      </c>
    </row>
    <row r="454" spans="1:16" ht="15.75" thickBot="1" x14ac:dyDescent="0.3">
      <c r="A454" s="213"/>
      <c r="B454" s="219"/>
      <c r="C454" s="219"/>
      <c r="D454" s="463"/>
      <c r="E454" s="219"/>
      <c r="F454" s="219"/>
      <c r="G454" s="14" t="s">
        <v>3685</v>
      </c>
      <c r="H454" s="26">
        <f>SUM(I454:N454)</f>
        <v>0</v>
      </c>
      <c r="I454" s="26">
        <v>0</v>
      </c>
      <c r="J454" s="57">
        <v>0</v>
      </c>
      <c r="K454" s="57">
        <v>0</v>
      </c>
      <c r="L454" s="57">
        <v>0</v>
      </c>
      <c r="M454" s="57">
        <v>0</v>
      </c>
      <c r="N454" s="57">
        <v>0</v>
      </c>
      <c r="O454" s="243"/>
      <c r="P454" s="263"/>
    </row>
    <row r="455" spans="1:16" ht="36.75" thickBot="1" x14ac:dyDescent="0.3">
      <c r="A455" s="213"/>
      <c r="B455" s="219"/>
      <c r="C455" s="219"/>
      <c r="D455" s="463"/>
      <c r="E455" s="219"/>
      <c r="F455" s="219"/>
      <c r="G455" s="14" t="s">
        <v>3686</v>
      </c>
      <c r="H455" s="26">
        <f>SUM(I455:N455)</f>
        <v>26</v>
      </c>
      <c r="I455" s="26">
        <v>0</v>
      </c>
      <c r="J455" s="57">
        <v>0</v>
      </c>
      <c r="K455" s="57">
        <v>0</v>
      </c>
      <c r="L455" s="26">
        <v>26</v>
      </c>
      <c r="M455" s="57">
        <v>0</v>
      </c>
      <c r="N455" s="57">
        <v>0</v>
      </c>
      <c r="O455" s="243"/>
      <c r="P455" s="263"/>
    </row>
    <row r="456" spans="1:16" ht="15.75" thickBot="1" x14ac:dyDescent="0.3">
      <c r="A456" s="213"/>
      <c r="B456" s="219"/>
      <c r="C456" s="219"/>
      <c r="D456" s="463"/>
      <c r="E456" s="219"/>
      <c r="F456" s="219"/>
      <c r="G456" s="14" t="s">
        <v>3687</v>
      </c>
      <c r="H456" s="26">
        <f>SUM(I456:N456)</f>
        <v>1.4</v>
      </c>
      <c r="I456" s="26">
        <v>0</v>
      </c>
      <c r="J456" s="57">
        <v>0</v>
      </c>
      <c r="K456" s="57">
        <v>0</v>
      </c>
      <c r="L456" s="26">
        <v>1.4</v>
      </c>
      <c r="M456" s="57">
        <v>0</v>
      </c>
      <c r="N456" s="57">
        <v>0</v>
      </c>
      <c r="O456" s="243"/>
      <c r="P456" s="263"/>
    </row>
    <row r="457" spans="1:16" ht="24.75" thickBot="1" x14ac:dyDescent="0.3">
      <c r="A457" s="214"/>
      <c r="B457" s="220"/>
      <c r="C457" s="220"/>
      <c r="D457" s="464"/>
      <c r="E457" s="220"/>
      <c r="F457" s="220"/>
      <c r="G457" s="14" t="s">
        <v>3688</v>
      </c>
      <c r="H457" s="26">
        <f>SUM(I457:N457)</f>
        <v>0</v>
      </c>
      <c r="I457" s="26">
        <v>0</v>
      </c>
      <c r="J457" s="57">
        <v>0</v>
      </c>
      <c r="K457" s="57">
        <v>0</v>
      </c>
      <c r="L457" s="57">
        <v>0</v>
      </c>
      <c r="M457" s="57">
        <v>0</v>
      </c>
      <c r="N457" s="57">
        <v>0</v>
      </c>
      <c r="O457" s="244"/>
      <c r="P457" s="264"/>
    </row>
    <row r="458" spans="1:16" ht="36.75" thickBot="1" x14ac:dyDescent="0.3">
      <c r="A458" s="212" t="s">
        <v>3798</v>
      </c>
      <c r="B458" s="218" t="s">
        <v>1143</v>
      </c>
      <c r="C458" s="218" t="s">
        <v>3797</v>
      </c>
      <c r="D458" s="462">
        <v>2029</v>
      </c>
      <c r="E458" s="218" t="s">
        <v>1143</v>
      </c>
      <c r="F458" s="218" t="s">
        <v>4247</v>
      </c>
      <c r="G458" s="14" t="s">
        <v>3683</v>
      </c>
      <c r="H458" s="26">
        <f>SUM(H459:H462)</f>
        <v>12</v>
      </c>
      <c r="I458" s="26">
        <f t="shared" ref="I458:N458" si="114">SUM(I459:I462)</f>
        <v>0</v>
      </c>
      <c r="J458" s="26">
        <f t="shared" si="114"/>
        <v>0</v>
      </c>
      <c r="K458" s="26">
        <f t="shared" si="114"/>
        <v>0</v>
      </c>
      <c r="L458" s="26">
        <f t="shared" si="114"/>
        <v>0</v>
      </c>
      <c r="M458" s="26">
        <f t="shared" si="114"/>
        <v>12</v>
      </c>
      <c r="N458" s="26">
        <f t="shared" si="114"/>
        <v>0</v>
      </c>
      <c r="O458" s="242">
        <v>735</v>
      </c>
      <c r="P458" s="262" t="s">
        <v>1143</v>
      </c>
    </row>
    <row r="459" spans="1:16" ht="15.75" thickBot="1" x14ac:dyDescent="0.3">
      <c r="A459" s="213"/>
      <c r="B459" s="219"/>
      <c r="C459" s="219"/>
      <c r="D459" s="463"/>
      <c r="E459" s="219"/>
      <c r="F459" s="219"/>
      <c r="G459" s="14" t="s">
        <v>3685</v>
      </c>
      <c r="H459" s="26">
        <f>SUM(I459:N459)</f>
        <v>0</v>
      </c>
      <c r="I459" s="26">
        <v>0</v>
      </c>
      <c r="J459" s="26">
        <v>0</v>
      </c>
      <c r="K459" s="26">
        <v>0</v>
      </c>
      <c r="L459" s="26">
        <v>0</v>
      </c>
      <c r="M459" s="26">
        <v>0</v>
      </c>
      <c r="N459" s="26">
        <v>0</v>
      </c>
      <c r="O459" s="243"/>
      <c r="P459" s="263"/>
    </row>
    <row r="460" spans="1:16" ht="36.75" thickBot="1" x14ac:dyDescent="0.3">
      <c r="A460" s="213"/>
      <c r="B460" s="219"/>
      <c r="C460" s="219"/>
      <c r="D460" s="463"/>
      <c r="E460" s="219"/>
      <c r="F460" s="219"/>
      <c r="G460" s="14" t="s">
        <v>3686</v>
      </c>
      <c r="H460" s="26">
        <f>SUM(I460:N460)</f>
        <v>11.4</v>
      </c>
      <c r="I460" s="26">
        <v>0</v>
      </c>
      <c r="J460" s="26">
        <v>0</v>
      </c>
      <c r="K460" s="26">
        <v>0</v>
      </c>
      <c r="L460" s="26">
        <v>0</v>
      </c>
      <c r="M460" s="26">
        <v>11.4</v>
      </c>
      <c r="N460" s="26">
        <v>0</v>
      </c>
      <c r="O460" s="243"/>
      <c r="P460" s="263"/>
    </row>
    <row r="461" spans="1:16" ht="15.75" thickBot="1" x14ac:dyDescent="0.3">
      <c r="A461" s="213"/>
      <c r="B461" s="219"/>
      <c r="C461" s="219"/>
      <c r="D461" s="463"/>
      <c r="E461" s="219"/>
      <c r="F461" s="219"/>
      <c r="G461" s="14" t="s">
        <v>3687</v>
      </c>
      <c r="H461" s="26">
        <f>SUM(I461:N461)</f>
        <v>0.6</v>
      </c>
      <c r="I461" s="26">
        <v>0</v>
      </c>
      <c r="J461" s="26">
        <v>0</v>
      </c>
      <c r="K461" s="26">
        <v>0</v>
      </c>
      <c r="L461" s="26">
        <v>0</v>
      </c>
      <c r="M461" s="26">
        <v>0.6</v>
      </c>
      <c r="N461" s="26">
        <v>0</v>
      </c>
      <c r="O461" s="243"/>
      <c r="P461" s="263"/>
    </row>
    <row r="462" spans="1:16" ht="24.75" thickBot="1" x14ac:dyDescent="0.3">
      <c r="A462" s="214"/>
      <c r="B462" s="220"/>
      <c r="C462" s="220"/>
      <c r="D462" s="464"/>
      <c r="E462" s="220"/>
      <c r="F462" s="220"/>
      <c r="G462" s="14" t="s">
        <v>3688</v>
      </c>
      <c r="H462" s="26">
        <f>SUM(I462:N462)</f>
        <v>0</v>
      </c>
      <c r="I462" s="26">
        <v>0</v>
      </c>
      <c r="J462" s="26">
        <v>0</v>
      </c>
      <c r="K462" s="26">
        <v>0</v>
      </c>
      <c r="L462" s="26">
        <v>0</v>
      </c>
      <c r="M462" s="26">
        <v>0</v>
      </c>
      <c r="N462" s="26">
        <v>0</v>
      </c>
      <c r="O462" s="244"/>
      <c r="P462" s="264"/>
    </row>
    <row r="463" spans="1:16" ht="36.75" thickBot="1" x14ac:dyDescent="0.3">
      <c r="A463" s="212" t="s">
        <v>4248</v>
      </c>
      <c r="B463" s="218" t="s">
        <v>1143</v>
      </c>
      <c r="C463" s="218" t="s">
        <v>3797</v>
      </c>
      <c r="D463" s="462" t="s">
        <v>4212</v>
      </c>
      <c r="E463" s="218" t="s">
        <v>1143</v>
      </c>
      <c r="F463" s="218" t="s">
        <v>4247</v>
      </c>
      <c r="G463" s="14" t="s">
        <v>3683</v>
      </c>
      <c r="H463" s="57">
        <f>SUM(H464:H467)</f>
        <v>18.5</v>
      </c>
      <c r="I463" s="57">
        <f t="shared" ref="I463:N463" si="115">SUM(I464:I467)</f>
        <v>0</v>
      </c>
      <c r="J463" s="57">
        <f t="shared" si="115"/>
        <v>0</v>
      </c>
      <c r="K463" s="57">
        <f t="shared" si="115"/>
        <v>0</v>
      </c>
      <c r="L463" s="57">
        <f t="shared" si="115"/>
        <v>3.5</v>
      </c>
      <c r="M463" s="57">
        <f t="shared" si="115"/>
        <v>15</v>
      </c>
      <c r="N463" s="57">
        <f t="shared" si="115"/>
        <v>0</v>
      </c>
      <c r="O463" s="474">
        <v>1106</v>
      </c>
      <c r="P463" s="262" t="s">
        <v>1143</v>
      </c>
    </row>
    <row r="464" spans="1:16" ht="15.75" thickBot="1" x14ac:dyDescent="0.3">
      <c r="A464" s="213"/>
      <c r="B464" s="219"/>
      <c r="C464" s="219"/>
      <c r="D464" s="463"/>
      <c r="E464" s="219"/>
      <c r="F464" s="219"/>
      <c r="G464" s="14" t="s">
        <v>3685</v>
      </c>
      <c r="H464" s="57">
        <f>SUM(I464:N464)</f>
        <v>14.9</v>
      </c>
      <c r="I464" s="26">
        <v>0</v>
      </c>
      <c r="J464" s="26">
        <v>0</v>
      </c>
      <c r="K464" s="26">
        <v>0</v>
      </c>
      <c r="L464" s="26">
        <v>0</v>
      </c>
      <c r="M464" s="57">
        <v>14.9</v>
      </c>
      <c r="N464" s="26">
        <v>0</v>
      </c>
      <c r="O464" s="475"/>
      <c r="P464" s="263"/>
    </row>
    <row r="465" spans="1:16" ht="36.75" thickBot="1" x14ac:dyDescent="0.3">
      <c r="A465" s="213"/>
      <c r="B465" s="219"/>
      <c r="C465" s="219"/>
      <c r="D465" s="463"/>
      <c r="E465" s="219"/>
      <c r="F465" s="219"/>
      <c r="G465" s="14" t="s">
        <v>3686</v>
      </c>
      <c r="H465" s="57">
        <f>SUM(I465:N465)</f>
        <v>0.1</v>
      </c>
      <c r="I465" s="26">
        <v>0</v>
      </c>
      <c r="J465" s="26">
        <v>0</v>
      </c>
      <c r="K465" s="26">
        <v>0</v>
      </c>
      <c r="L465" s="26">
        <v>0</v>
      </c>
      <c r="M465" s="57">
        <v>0.1</v>
      </c>
      <c r="N465" s="26">
        <v>0</v>
      </c>
      <c r="O465" s="475"/>
      <c r="P465" s="263"/>
    </row>
    <row r="466" spans="1:16" ht="15.75" thickBot="1" x14ac:dyDescent="0.3">
      <c r="A466" s="213"/>
      <c r="B466" s="219"/>
      <c r="C466" s="219"/>
      <c r="D466" s="463"/>
      <c r="E466" s="219"/>
      <c r="F466" s="219"/>
      <c r="G466" s="14" t="s">
        <v>3687</v>
      </c>
      <c r="H466" s="57">
        <f>SUM(I466:N466)</f>
        <v>3.5</v>
      </c>
      <c r="I466" s="26">
        <v>0</v>
      </c>
      <c r="J466" s="26">
        <v>0</v>
      </c>
      <c r="K466" s="26">
        <v>0</v>
      </c>
      <c r="L466" s="57">
        <v>3.5</v>
      </c>
      <c r="M466" s="57">
        <v>0</v>
      </c>
      <c r="N466" s="26">
        <v>0</v>
      </c>
      <c r="O466" s="475"/>
      <c r="P466" s="263"/>
    </row>
    <row r="467" spans="1:16" ht="24.75" thickBot="1" x14ac:dyDescent="0.3">
      <c r="A467" s="214"/>
      <c r="B467" s="220"/>
      <c r="C467" s="220"/>
      <c r="D467" s="464"/>
      <c r="E467" s="220"/>
      <c r="F467" s="220"/>
      <c r="G467" s="14" t="s">
        <v>3688</v>
      </c>
      <c r="H467" s="57">
        <f>SUM(I467:N467)</f>
        <v>0</v>
      </c>
      <c r="I467" s="26">
        <v>0</v>
      </c>
      <c r="J467" s="26">
        <v>0</v>
      </c>
      <c r="K467" s="26">
        <v>0</v>
      </c>
      <c r="L467" s="26">
        <v>0</v>
      </c>
      <c r="M467" s="26">
        <v>0</v>
      </c>
      <c r="N467" s="26">
        <v>0</v>
      </c>
      <c r="O467" s="476"/>
      <c r="P467" s="264"/>
    </row>
    <row r="468" spans="1:16" ht="36.75" thickBot="1" x14ac:dyDescent="0.3">
      <c r="A468" s="245" t="s">
        <v>3702</v>
      </c>
      <c r="B468" s="245"/>
      <c r="C468" s="245"/>
      <c r="D468" s="245"/>
      <c r="E468" s="245"/>
      <c r="F468" s="246"/>
      <c r="G468" s="142" t="s">
        <v>3683</v>
      </c>
      <c r="H468" s="67">
        <f>SUM(H469:H472)</f>
        <v>57.9</v>
      </c>
      <c r="I468" s="67">
        <f t="shared" ref="I468:N468" si="116">SUM(I469:I472)</f>
        <v>0</v>
      </c>
      <c r="J468" s="67">
        <f t="shared" si="116"/>
        <v>0</v>
      </c>
      <c r="K468" s="67">
        <f t="shared" si="116"/>
        <v>0</v>
      </c>
      <c r="L468" s="67">
        <f t="shared" si="116"/>
        <v>30.9</v>
      </c>
      <c r="M468" s="67">
        <f t="shared" si="116"/>
        <v>27</v>
      </c>
      <c r="N468" s="67">
        <f t="shared" si="116"/>
        <v>0</v>
      </c>
      <c r="O468" s="471">
        <v>1106</v>
      </c>
      <c r="P468" s="371" t="s">
        <v>1143</v>
      </c>
    </row>
    <row r="469" spans="1:16" ht="24.75" thickBot="1" x14ac:dyDescent="0.3">
      <c r="A469" s="461"/>
      <c r="B469" s="461"/>
      <c r="C469" s="461"/>
      <c r="D469" s="461"/>
      <c r="E469" s="461"/>
      <c r="F469" s="248"/>
      <c r="G469" s="142" t="s">
        <v>3685</v>
      </c>
      <c r="H469" s="67">
        <f>SUM(I469:N469)</f>
        <v>14.9</v>
      </c>
      <c r="I469" s="67">
        <f t="shared" ref="I469:N469" si="117">I464+I459+I454</f>
        <v>0</v>
      </c>
      <c r="J469" s="67">
        <f t="shared" si="117"/>
        <v>0</v>
      </c>
      <c r="K469" s="67">
        <f t="shared" si="117"/>
        <v>0</v>
      </c>
      <c r="L469" s="67">
        <f t="shared" si="117"/>
        <v>0</v>
      </c>
      <c r="M469" s="67">
        <f t="shared" si="117"/>
        <v>14.9</v>
      </c>
      <c r="N469" s="67">
        <f t="shared" si="117"/>
        <v>0</v>
      </c>
      <c r="O469" s="472"/>
      <c r="P469" s="372"/>
    </row>
    <row r="470" spans="1:16" ht="36.75" thickBot="1" x14ac:dyDescent="0.3">
      <c r="A470" s="461"/>
      <c r="B470" s="461"/>
      <c r="C470" s="461"/>
      <c r="D470" s="461"/>
      <c r="E470" s="461"/>
      <c r="F470" s="248"/>
      <c r="G470" s="142" t="s">
        <v>3686</v>
      </c>
      <c r="H470" s="67">
        <f>SUM(I470:N470)</f>
        <v>37.5</v>
      </c>
      <c r="I470" s="67">
        <f t="shared" ref="I470:N472" si="118">I465+I460+I455</f>
        <v>0</v>
      </c>
      <c r="J470" s="67">
        <f t="shared" si="118"/>
        <v>0</v>
      </c>
      <c r="K470" s="67">
        <f t="shared" si="118"/>
        <v>0</v>
      </c>
      <c r="L470" s="67">
        <f t="shared" si="118"/>
        <v>26</v>
      </c>
      <c r="M470" s="67">
        <f t="shared" si="118"/>
        <v>11.5</v>
      </c>
      <c r="N470" s="67">
        <f t="shared" si="118"/>
        <v>0</v>
      </c>
      <c r="O470" s="472"/>
      <c r="P470" s="372"/>
    </row>
    <row r="471" spans="1:16" ht="15.75" thickBot="1" x14ac:dyDescent="0.3">
      <c r="A471" s="461"/>
      <c r="B471" s="461"/>
      <c r="C471" s="461"/>
      <c r="D471" s="461"/>
      <c r="E471" s="461"/>
      <c r="F471" s="248"/>
      <c r="G471" s="142" t="s">
        <v>3687</v>
      </c>
      <c r="H471" s="67">
        <f>SUM(I471:N471)</f>
        <v>5.5</v>
      </c>
      <c r="I471" s="67">
        <f t="shared" si="118"/>
        <v>0</v>
      </c>
      <c r="J471" s="67">
        <f t="shared" si="118"/>
        <v>0</v>
      </c>
      <c r="K471" s="67">
        <f t="shared" si="118"/>
        <v>0</v>
      </c>
      <c r="L471" s="67">
        <f t="shared" si="118"/>
        <v>4.9000000000000004</v>
      </c>
      <c r="M471" s="67">
        <f t="shared" si="118"/>
        <v>0.6</v>
      </c>
      <c r="N471" s="67">
        <f t="shared" si="118"/>
        <v>0</v>
      </c>
      <c r="O471" s="472"/>
      <c r="P471" s="372"/>
    </row>
    <row r="472" spans="1:16" ht="24.75" thickBot="1" x14ac:dyDescent="0.3">
      <c r="A472" s="249"/>
      <c r="B472" s="249"/>
      <c r="C472" s="249"/>
      <c r="D472" s="249"/>
      <c r="E472" s="249"/>
      <c r="F472" s="250"/>
      <c r="G472" s="142" t="s">
        <v>3688</v>
      </c>
      <c r="H472" s="67">
        <f>SUM(I472:N472)</f>
        <v>0</v>
      </c>
      <c r="I472" s="67">
        <f t="shared" si="118"/>
        <v>0</v>
      </c>
      <c r="J472" s="67">
        <f t="shared" si="118"/>
        <v>0</v>
      </c>
      <c r="K472" s="67">
        <f t="shared" si="118"/>
        <v>0</v>
      </c>
      <c r="L472" s="67">
        <f t="shared" si="118"/>
        <v>0</v>
      </c>
      <c r="M472" s="67">
        <f t="shared" si="118"/>
        <v>0</v>
      </c>
      <c r="N472" s="67">
        <f t="shared" si="118"/>
        <v>0</v>
      </c>
      <c r="O472" s="473"/>
      <c r="P472" s="373"/>
    </row>
    <row r="473" spans="1:16" ht="15.75" thickBot="1" x14ac:dyDescent="0.3">
      <c r="A473" s="211" t="s">
        <v>11</v>
      </c>
      <c r="B473" s="211"/>
      <c r="C473" s="211"/>
      <c r="D473" s="211"/>
      <c r="E473" s="211"/>
      <c r="F473" s="211"/>
      <c r="G473" s="211"/>
      <c r="H473" s="211"/>
      <c r="I473" s="211"/>
      <c r="J473" s="211"/>
      <c r="K473" s="211"/>
      <c r="L473" s="211"/>
      <c r="M473" s="211"/>
      <c r="N473" s="211"/>
      <c r="O473" s="211"/>
      <c r="P473" s="279"/>
    </row>
    <row r="474" spans="1:16" ht="36.75" thickBot="1" x14ac:dyDescent="0.3">
      <c r="A474" s="212" t="s">
        <v>4249</v>
      </c>
      <c r="B474" s="218" t="s">
        <v>1143</v>
      </c>
      <c r="C474" s="218" t="s">
        <v>3799</v>
      </c>
      <c r="D474" s="462" t="s">
        <v>4212</v>
      </c>
      <c r="E474" s="218" t="s">
        <v>3800</v>
      </c>
      <c r="F474" s="218" t="s">
        <v>4250</v>
      </c>
      <c r="G474" s="14" t="s">
        <v>3683</v>
      </c>
      <c r="H474" s="26">
        <f>SUM(H475:H478)</f>
        <v>120.00000000000001</v>
      </c>
      <c r="I474" s="26">
        <f t="shared" ref="I474:N474" si="119">SUM(I475:I478)</f>
        <v>0</v>
      </c>
      <c r="J474" s="26">
        <f t="shared" si="119"/>
        <v>0</v>
      </c>
      <c r="K474" s="26">
        <f t="shared" si="119"/>
        <v>0</v>
      </c>
      <c r="L474" s="26">
        <f t="shared" si="119"/>
        <v>10</v>
      </c>
      <c r="M474" s="26">
        <f t="shared" si="119"/>
        <v>110</v>
      </c>
      <c r="N474" s="26">
        <f t="shared" si="119"/>
        <v>0</v>
      </c>
      <c r="O474" s="374">
        <v>32584</v>
      </c>
      <c r="P474" s="262" t="s">
        <v>1143</v>
      </c>
    </row>
    <row r="475" spans="1:16" ht="15.75" thickBot="1" x14ac:dyDescent="0.3">
      <c r="A475" s="213"/>
      <c r="B475" s="219"/>
      <c r="C475" s="219"/>
      <c r="D475" s="463"/>
      <c r="E475" s="219"/>
      <c r="F475" s="219"/>
      <c r="G475" s="14" t="s">
        <v>3685</v>
      </c>
      <c r="H475" s="26">
        <f>SUM(I475:N475)</f>
        <v>0</v>
      </c>
      <c r="I475" s="26">
        <v>0</v>
      </c>
      <c r="J475" s="26">
        <v>0</v>
      </c>
      <c r="K475" s="26">
        <v>0</v>
      </c>
      <c r="L475" s="26">
        <v>0</v>
      </c>
      <c r="M475" s="26">
        <v>0</v>
      </c>
      <c r="N475" s="26">
        <v>0</v>
      </c>
      <c r="O475" s="375"/>
      <c r="P475" s="263"/>
    </row>
    <row r="476" spans="1:16" ht="36.75" thickBot="1" x14ac:dyDescent="0.3">
      <c r="A476" s="213"/>
      <c r="B476" s="219"/>
      <c r="C476" s="219"/>
      <c r="D476" s="463"/>
      <c r="E476" s="219"/>
      <c r="F476" s="219"/>
      <c r="G476" s="14" t="s">
        <v>3686</v>
      </c>
      <c r="H476" s="26">
        <f>SUM(I476:N476)</f>
        <v>118.60000000000001</v>
      </c>
      <c r="I476" s="26">
        <v>0</v>
      </c>
      <c r="J476" s="26">
        <v>0</v>
      </c>
      <c r="K476" s="26">
        <v>0</v>
      </c>
      <c r="L476" s="26">
        <v>9.1999999999999993</v>
      </c>
      <c r="M476" s="26">
        <v>109.4</v>
      </c>
      <c r="N476" s="26">
        <v>0</v>
      </c>
      <c r="O476" s="375"/>
      <c r="P476" s="263"/>
    </row>
    <row r="477" spans="1:16" ht="15.75" thickBot="1" x14ac:dyDescent="0.3">
      <c r="A477" s="213"/>
      <c r="B477" s="219"/>
      <c r="C477" s="219"/>
      <c r="D477" s="463"/>
      <c r="E477" s="219"/>
      <c r="F477" s="219"/>
      <c r="G477" s="14" t="s">
        <v>3687</v>
      </c>
      <c r="H477" s="26">
        <f>SUM(I477:N477)</f>
        <v>1.4</v>
      </c>
      <c r="I477" s="26">
        <v>0</v>
      </c>
      <c r="J477" s="26">
        <v>0</v>
      </c>
      <c r="K477" s="26">
        <v>0</v>
      </c>
      <c r="L477" s="26">
        <v>0.8</v>
      </c>
      <c r="M477" s="26">
        <v>0.6</v>
      </c>
      <c r="N477" s="26">
        <v>0</v>
      </c>
      <c r="O477" s="375"/>
      <c r="P477" s="263"/>
    </row>
    <row r="478" spans="1:16" ht="24.75" thickBot="1" x14ac:dyDescent="0.3">
      <c r="A478" s="214"/>
      <c r="B478" s="220"/>
      <c r="C478" s="220"/>
      <c r="D478" s="464"/>
      <c r="E478" s="220"/>
      <c r="F478" s="220"/>
      <c r="G478" s="14" t="s">
        <v>3688</v>
      </c>
      <c r="H478" s="26">
        <f>SUM(I478:N478)</f>
        <v>0</v>
      </c>
      <c r="I478" s="26">
        <v>0</v>
      </c>
      <c r="J478" s="26">
        <v>0</v>
      </c>
      <c r="K478" s="26">
        <v>0</v>
      </c>
      <c r="L478" s="26">
        <v>0</v>
      </c>
      <c r="M478" s="26">
        <v>0</v>
      </c>
      <c r="N478" s="26">
        <v>0</v>
      </c>
      <c r="O478" s="376"/>
      <c r="P478" s="264"/>
    </row>
    <row r="479" spans="1:16" ht="36.75" thickBot="1" x14ac:dyDescent="0.3">
      <c r="A479" s="212" t="s">
        <v>3801</v>
      </c>
      <c r="B479" s="218" t="s">
        <v>1143</v>
      </c>
      <c r="C479" s="218" t="s">
        <v>3799</v>
      </c>
      <c r="D479" s="462" t="s">
        <v>4251</v>
      </c>
      <c r="E479" s="218" t="s">
        <v>1143</v>
      </c>
      <c r="F479" s="218" t="s">
        <v>4250</v>
      </c>
      <c r="G479" s="14" t="s">
        <v>3683</v>
      </c>
      <c r="H479" s="26">
        <f>SUM(H480:H483)</f>
        <v>20</v>
      </c>
      <c r="I479" s="26">
        <f t="shared" ref="I479:N479" si="120">SUM(I480:I483)</f>
        <v>0</v>
      </c>
      <c r="J479" s="26">
        <f t="shared" si="120"/>
        <v>0</v>
      </c>
      <c r="K479" s="26">
        <f t="shared" si="120"/>
        <v>3</v>
      </c>
      <c r="L479" s="26">
        <f t="shared" si="120"/>
        <v>17</v>
      </c>
      <c r="M479" s="26">
        <f t="shared" si="120"/>
        <v>0</v>
      </c>
      <c r="N479" s="26">
        <f t="shared" si="120"/>
        <v>0</v>
      </c>
      <c r="O479" s="218"/>
      <c r="P479" s="262" t="s">
        <v>1143</v>
      </c>
    </row>
    <row r="480" spans="1:16" ht="15.75" thickBot="1" x14ac:dyDescent="0.3">
      <c r="A480" s="213"/>
      <c r="B480" s="219"/>
      <c r="C480" s="219"/>
      <c r="D480" s="463"/>
      <c r="E480" s="219"/>
      <c r="F480" s="219"/>
      <c r="G480" s="14" t="s">
        <v>3685</v>
      </c>
      <c r="H480" s="26">
        <f>SUM(I480:N480)</f>
        <v>0</v>
      </c>
      <c r="I480" s="26">
        <v>0</v>
      </c>
      <c r="J480" s="26">
        <v>0</v>
      </c>
      <c r="K480" s="26">
        <v>0</v>
      </c>
      <c r="L480" s="26">
        <v>0</v>
      </c>
      <c r="M480" s="26">
        <v>0</v>
      </c>
      <c r="N480" s="26">
        <v>0</v>
      </c>
      <c r="O480" s="219"/>
      <c r="P480" s="263"/>
    </row>
    <row r="481" spans="1:16" ht="36.75" thickBot="1" x14ac:dyDescent="0.3">
      <c r="A481" s="213"/>
      <c r="B481" s="219"/>
      <c r="C481" s="219"/>
      <c r="D481" s="463"/>
      <c r="E481" s="219"/>
      <c r="F481" s="219"/>
      <c r="G481" s="14" t="s">
        <v>3686</v>
      </c>
      <c r="H481" s="26">
        <f>SUM(I481:N481)</f>
        <v>15.6</v>
      </c>
      <c r="I481" s="26">
        <v>0</v>
      </c>
      <c r="J481" s="26">
        <v>0</v>
      </c>
      <c r="K481" s="26">
        <v>0</v>
      </c>
      <c r="L481" s="26">
        <v>15.6</v>
      </c>
      <c r="M481" s="26">
        <v>0</v>
      </c>
      <c r="N481" s="26">
        <v>0</v>
      </c>
      <c r="O481" s="219"/>
      <c r="P481" s="263"/>
    </row>
    <row r="482" spans="1:16" ht="15.75" thickBot="1" x14ac:dyDescent="0.3">
      <c r="A482" s="213"/>
      <c r="B482" s="219"/>
      <c r="C482" s="219"/>
      <c r="D482" s="463"/>
      <c r="E482" s="219"/>
      <c r="F482" s="219"/>
      <c r="G482" s="14" t="s">
        <v>3687</v>
      </c>
      <c r="H482" s="26">
        <f>SUM(I482:N482)</f>
        <v>4.4000000000000004</v>
      </c>
      <c r="I482" s="26">
        <v>0</v>
      </c>
      <c r="J482" s="26">
        <v>0</v>
      </c>
      <c r="K482" s="26">
        <v>3</v>
      </c>
      <c r="L482" s="26">
        <v>1.4</v>
      </c>
      <c r="M482" s="26">
        <v>0</v>
      </c>
      <c r="N482" s="26">
        <v>0</v>
      </c>
      <c r="O482" s="219"/>
      <c r="P482" s="263"/>
    </row>
    <row r="483" spans="1:16" ht="24.75" thickBot="1" x14ac:dyDescent="0.3">
      <c r="A483" s="214"/>
      <c r="B483" s="220"/>
      <c r="C483" s="220"/>
      <c r="D483" s="464"/>
      <c r="E483" s="220"/>
      <c r="F483" s="220"/>
      <c r="G483" s="14" t="s">
        <v>3688</v>
      </c>
      <c r="H483" s="26">
        <f>SUM(I483:N483)</f>
        <v>0</v>
      </c>
      <c r="I483" s="26">
        <v>0</v>
      </c>
      <c r="J483" s="26">
        <v>0</v>
      </c>
      <c r="K483" s="26">
        <v>0</v>
      </c>
      <c r="L483" s="26">
        <v>0</v>
      </c>
      <c r="M483" s="26">
        <v>0</v>
      </c>
      <c r="N483" s="26">
        <v>0</v>
      </c>
      <c r="O483" s="220"/>
      <c r="P483" s="264"/>
    </row>
    <row r="484" spans="1:16" ht="36.75" thickBot="1" x14ac:dyDescent="0.3">
      <c r="A484" s="245" t="s">
        <v>3702</v>
      </c>
      <c r="B484" s="245"/>
      <c r="C484" s="245"/>
      <c r="D484" s="245"/>
      <c r="E484" s="245"/>
      <c r="F484" s="246"/>
      <c r="G484" s="142" t="s">
        <v>3683</v>
      </c>
      <c r="H484" s="56">
        <f>SUM(H485:H488)</f>
        <v>140</v>
      </c>
      <c r="I484" s="56">
        <f t="shared" ref="I484:N484" si="121">SUM(I485:I488)</f>
        <v>0</v>
      </c>
      <c r="J484" s="56">
        <f t="shared" si="121"/>
        <v>0</v>
      </c>
      <c r="K484" s="56">
        <f t="shared" si="121"/>
        <v>3</v>
      </c>
      <c r="L484" s="56">
        <f t="shared" si="121"/>
        <v>26.999999999999996</v>
      </c>
      <c r="M484" s="56">
        <f t="shared" si="121"/>
        <v>110</v>
      </c>
      <c r="N484" s="56">
        <f t="shared" si="121"/>
        <v>0</v>
      </c>
      <c r="O484" s="404">
        <v>32584</v>
      </c>
      <c r="P484" s="371" t="s">
        <v>1143</v>
      </c>
    </row>
    <row r="485" spans="1:16" ht="24.75" thickBot="1" x14ac:dyDescent="0.3">
      <c r="A485" s="461"/>
      <c r="B485" s="461"/>
      <c r="C485" s="461"/>
      <c r="D485" s="461"/>
      <c r="E485" s="461"/>
      <c r="F485" s="248"/>
      <c r="G485" s="142" t="s">
        <v>3685</v>
      </c>
      <c r="H485" s="56">
        <f>SUM(I485:N485)</f>
        <v>0</v>
      </c>
      <c r="I485" s="56">
        <f t="shared" ref="I485:N485" si="122">I480+I475</f>
        <v>0</v>
      </c>
      <c r="J485" s="56">
        <f t="shared" si="122"/>
        <v>0</v>
      </c>
      <c r="K485" s="56">
        <f t="shared" si="122"/>
        <v>0</v>
      </c>
      <c r="L485" s="56">
        <f t="shared" si="122"/>
        <v>0</v>
      </c>
      <c r="M485" s="56">
        <f t="shared" si="122"/>
        <v>0</v>
      </c>
      <c r="N485" s="56">
        <f t="shared" si="122"/>
        <v>0</v>
      </c>
      <c r="O485" s="405"/>
      <c r="P485" s="372"/>
    </row>
    <row r="486" spans="1:16" ht="36.75" thickBot="1" x14ac:dyDescent="0.3">
      <c r="A486" s="461"/>
      <c r="B486" s="461"/>
      <c r="C486" s="461"/>
      <c r="D486" s="461"/>
      <c r="E486" s="461"/>
      <c r="F486" s="248"/>
      <c r="G486" s="142" t="s">
        <v>3686</v>
      </c>
      <c r="H486" s="56">
        <f>SUM(I486:N486)</f>
        <v>134.19999999999999</v>
      </c>
      <c r="I486" s="56">
        <f t="shared" ref="I486:N488" si="123">I481+I476</f>
        <v>0</v>
      </c>
      <c r="J486" s="56">
        <f t="shared" si="123"/>
        <v>0</v>
      </c>
      <c r="K486" s="56">
        <f t="shared" si="123"/>
        <v>0</v>
      </c>
      <c r="L486" s="56">
        <f t="shared" si="123"/>
        <v>24.799999999999997</v>
      </c>
      <c r="M486" s="56">
        <f t="shared" si="123"/>
        <v>109.4</v>
      </c>
      <c r="N486" s="56">
        <f t="shared" si="123"/>
        <v>0</v>
      </c>
      <c r="O486" s="405"/>
      <c r="P486" s="372"/>
    </row>
    <row r="487" spans="1:16" ht="15.75" thickBot="1" x14ac:dyDescent="0.3">
      <c r="A487" s="461"/>
      <c r="B487" s="461"/>
      <c r="C487" s="461"/>
      <c r="D487" s="461"/>
      <c r="E487" s="461"/>
      <c r="F487" s="248"/>
      <c r="G487" s="142" t="s">
        <v>3687</v>
      </c>
      <c r="H487" s="56">
        <f>SUM(I487:N487)</f>
        <v>5.8</v>
      </c>
      <c r="I487" s="56">
        <f t="shared" si="123"/>
        <v>0</v>
      </c>
      <c r="J487" s="56">
        <f t="shared" si="123"/>
        <v>0</v>
      </c>
      <c r="K487" s="56">
        <f t="shared" si="123"/>
        <v>3</v>
      </c>
      <c r="L487" s="56">
        <f t="shared" si="123"/>
        <v>2.2000000000000002</v>
      </c>
      <c r="M487" s="56">
        <f t="shared" si="123"/>
        <v>0.6</v>
      </c>
      <c r="N487" s="56">
        <f t="shared" si="123"/>
        <v>0</v>
      </c>
      <c r="O487" s="405"/>
      <c r="P487" s="372"/>
    </row>
    <row r="488" spans="1:16" ht="24.75" thickBot="1" x14ac:dyDescent="0.3">
      <c r="A488" s="249"/>
      <c r="B488" s="249"/>
      <c r="C488" s="249"/>
      <c r="D488" s="249"/>
      <c r="E488" s="249"/>
      <c r="F488" s="250"/>
      <c r="G488" s="142" t="s">
        <v>3688</v>
      </c>
      <c r="H488" s="56">
        <f>SUM(I488:N488)</f>
        <v>0</v>
      </c>
      <c r="I488" s="56">
        <f t="shared" si="123"/>
        <v>0</v>
      </c>
      <c r="J488" s="56">
        <f t="shared" si="123"/>
        <v>0</v>
      </c>
      <c r="K488" s="56">
        <f t="shared" si="123"/>
        <v>0</v>
      </c>
      <c r="L488" s="56">
        <f t="shared" si="123"/>
        <v>0</v>
      </c>
      <c r="M488" s="56">
        <f t="shared" si="123"/>
        <v>0</v>
      </c>
      <c r="N488" s="56">
        <f t="shared" si="123"/>
        <v>0</v>
      </c>
      <c r="O488" s="406"/>
      <c r="P488" s="373"/>
    </row>
    <row r="489" spans="1:16" ht="15.75" thickBot="1" x14ac:dyDescent="0.3">
      <c r="A489" s="211" t="s">
        <v>848</v>
      </c>
      <c r="B489" s="211"/>
      <c r="C489" s="211"/>
      <c r="D489" s="211"/>
      <c r="E489" s="211"/>
      <c r="F489" s="211"/>
      <c r="G489" s="211"/>
      <c r="H489" s="211"/>
      <c r="I489" s="211"/>
      <c r="J489" s="211"/>
      <c r="K489" s="211"/>
      <c r="L489" s="211"/>
      <c r="M489" s="211"/>
      <c r="N489" s="211"/>
      <c r="O489" s="211"/>
      <c r="P489" s="279"/>
    </row>
    <row r="490" spans="1:16" ht="36.75" thickBot="1" x14ac:dyDescent="0.3">
      <c r="A490" s="212" t="s">
        <v>3802</v>
      </c>
      <c r="B490" s="218" t="s">
        <v>1143</v>
      </c>
      <c r="C490" s="218" t="s">
        <v>3803</v>
      </c>
      <c r="D490" s="462">
        <v>2028</v>
      </c>
      <c r="E490" s="218" t="s">
        <v>1143</v>
      </c>
      <c r="F490" s="218" t="s">
        <v>3804</v>
      </c>
      <c r="G490" s="14" t="s">
        <v>3683</v>
      </c>
      <c r="H490" s="26">
        <f>SUM(H491:H494)</f>
        <v>9.9</v>
      </c>
      <c r="I490" s="26">
        <f t="shared" ref="I490:N490" si="124">SUM(I491:I494)</f>
        <v>0</v>
      </c>
      <c r="J490" s="26">
        <f t="shared" si="124"/>
        <v>0</v>
      </c>
      <c r="K490" s="26">
        <f t="shared" si="124"/>
        <v>0</v>
      </c>
      <c r="L490" s="26">
        <f t="shared" si="124"/>
        <v>9.9</v>
      </c>
      <c r="M490" s="26">
        <f t="shared" si="124"/>
        <v>0</v>
      </c>
      <c r="N490" s="26">
        <f t="shared" si="124"/>
        <v>0</v>
      </c>
      <c r="O490" s="218">
        <v>325</v>
      </c>
      <c r="P490" s="262" t="s">
        <v>1143</v>
      </c>
    </row>
    <row r="491" spans="1:16" ht="15.75" thickBot="1" x14ac:dyDescent="0.3">
      <c r="A491" s="213"/>
      <c r="B491" s="219"/>
      <c r="C491" s="219"/>
      <c r="D491" s="463"/>
      <c r="E491" s="219"/>
      <c r="F491" s="219"/>
      <c r="G491" s="14" t="s">
        <v>3685</v>
      </c>
      <c r="H491" s="26">
        <f>SUM(I491:N491)</f>
        <v>9.8000000000000007</v>
      </c>
      <c r="I491" s="26">
        <v>0</v>
      </c>
      <c r="J491" s="26">
        <v>0</v>
      </c>
      <c r="K491" s="26">
        <v>0</v>
      </c>
      <c r="L491" s="26">
        <v>9.8000000000000007</v>
      </c>
      <c r="M491" s="26">
        <v>0</v>
      </c>
      <c r="N491" s="26">
        <v>0</v>
      </c>
      <c r="O491" s="219"/>
      <c r="P491" s="263"/>
    </row>
    <row r="492" spans="1:16" ht="36.75" thickBot="1" x14ac:dyDescent="0.3">
      <c r="A492" s="213"/>
      <c r="B492" s="219"/>
      <c r="C492" s="219"/>
      <c r="D492" s="463"/>
      <c r="E492" s="219"/>
      <c r="F492" s="219"/>
      <c r="G492" s="14" t="s">
        <v>3686</v>
      </c>
      <c r="H492" s="26">
        <f>SUM(I492:N492)</f>
        <v>0.1</v>
      </c>
      <c r="I492" s="26">
        <v>0</v>
      </c>
      <c r="J492" s="26">
        <v>0</v>
      </c>
      <c r="K492" s="26">
        <v>0</v>
      </c>
      <c r="L492" s="26">
        <v>0.1</v>
      </c>
      <c r="M492" s="26">
        <v>0</v>
      </c>
      <c r="N492" s="26">
        <v>0</v>
      </c>
      <c r="O492" s="219"/>
      <c r="P492" s="263"/>
    </row>
    <row r="493" spans="1:16" ht="15.75" thickBot="1" x14ac:dyDescent="0.3">
      <c r="A493" s="213"/>
      <c r="B493" s="219"/>
      <c r="C493" s="219"/>
      <c r="D493" s="463"/>
      <c r="E493" s="219"/>
      <c r="F493" s="219"/>
      <c r="G493" s="14" t="s">
        <v>3687</v>
      </c>
      <c r="H493" s="26">
        <f>SUM(I493:N493)</f>
        <v>0</v>
      </c>
      <c r="I493" s="26">
        <v>0</v>
      </c>
      <c r="J493" s="26">
        <v>0</v>
      </c>
      <c r="K493" s="26">
        <v>0</v>
      </c>
      <c r="L493" s="26">
        <v>0</v>
      </c>
      <c r="M493" s="26">
        <v>0</v>
      </c>
      <c r="N493" s="26">
        <v>0</v>
      </c>
      <c r="O493" s="219"/>
      <c r="P493" s="263"/>
    </row>
    <row r="494" spans="1:16" ht="24.75" thickBot="1" x14ac:dyDescent="0.3">
      <c r="A494" s="214"/>
      <c r="B494" s="220"/>
      <c r="C494" s="220"/>
      <c r="D494" s="464"/>
      <c r="E494" s="220"/>
      <c r="F494" s="220"/>
      <c r="G494" s="14" t="s">
        <v>3688</v>
      </c>
      <c r="H494" s="26">
        <f>SUM(I494:N494)</f>
        <v>0</v>
      </c>
      <c r="I494" s="26">
        <v>0</v>
      </c>
      <c r="J494" s="26">
        <v>0</v>
      </c>
      <c r="K494" s="26">
        <v>0</v>
      </c>
      <c r="L494" s="26">
        <v>0</v>
      </c>
      <c r="M494" s="26">
        <v>0</v>
      </c>
      <c r="N494" s="26">
        <v>0</v>
      </c>
      <c r="O494" s="220"/>
      <c r="P494" s="264"/>
    </row>
    <row r="495" spans="1:16" ht="36.75" thickBot="1" x14ac:dyDescent="0.3">
      <c r="A495" s="212" t="s">
        <v>3805</v>
      </c>
      <c r="B495" s="465" t="s">
        <v>1143</v>
      </c>
      <c r="C495" s="218" t="s">
        <v>3803</v>
      </c>
      <c r="D495" s="462">
        <v>2028</v>
      </c>
      <c r="E495" s="465" t="s">
        <v>1143</v>
      </c>
      <c r="F495" s="218" t="s">
        <v>3682</v>
      </c>
      <c r="G495" s="14" t="s">
        <v>3683</v>
      </c>
      <c r="H495" s="26">
        <f>SUM(H496:H499)</f>
        <v>10</v>
      </c>
      <c r="I495" s="26">
        <f t="shared" ref="I495:N495" si="125">SUM(I496:I499)</f>
        <v>0</v>
      </c>
      <c r="J495" s="26">
        <f t="shared" si="125"/>
        <v>0</v>
      </c>
      <c r="K495" s="26">
        <f t="shared" si="125"/>
        <v>0</v>
      </c>
      <c r="L495" s="26">
        <f t="shared" si="125"/>
        <v>10</v>
      </c>
      <c r="M495" s="26">
        <f t="shared" si="125"/>
        <v>0</v>
      </c>
      <c r="N495" s="26">
        <f t="shared" si="125"/>
        <v>0</v>
      </c>
      <c r="O495" s="218">
        <v>300</v>
      </c>
      <c r="P495" s="468" t="s">
        <v>1143</v>
      </c>
    </row>
    <row r="496" spans="1:16" ht="15.75" thickBot="1" x14ac:dyDescent="0.3">
      <c r="A496" s="213"/>
      <c r="B496" s="466"/>
      <c r="C496" s="219"/>
      <c r="D496" s="463"/>
      <c r="E496" s="466"/>
      <c r="F496" s="219"/>
      <c r="G496" s="14" t="s">
        <v>3685</v>
      </c>
      <c r="H496" s="26">
        <f>SUM(I496:N496)</f>
        <v>9.9</v>
      </c>
      <c r="I496" s="26">
        <v>0</v>
      </c>
      <c r="J496" s="26">
        <v>0</v>
      </c>
      <c r="K496" s="26">
        <v>0</v>
      </c>
      <c r="L496" s="26">
        <v>9.9</v>
      </c>
      <c r="M496" s="26">
        <v>0</v>
      </c>
      <c r="N496" s="26">
        <v>0</v>
      </c>
      <c r="O496" s="219"/>
      <c r="P496" s="469"/>
    </row>
    <row r="497" spans="1:16" ht="36.75" thickBot="1" x14ac:dyDescent="0.3">
      <c r="A497" s="213"/>
      <c r="B497" s="466"/>
      <c r="C497" s="219"/>
      <c r="D497" s="463"/>
      <c r="E497" s="466"/>
      <c r="F497" s="219"/>
      <c r="G497" s="14" t="s">
        <v>3686</v>
      </c>
      <c r="H497" s="26">
        <f>SUM(I497:N497)</f>
        <v>0.1</v>
      </c>
      <c r="I497" s="26">
        <v>0</v>
      </c>
      <c r="J497" s="26">
        <v>0</v>
      </c>
      <c r="K497" s="26">
        <v>0</v>
      </c>
      <c r="L497" s="26">
        <v>0.1</v>
      </c>
      <c r="M497" s="26">
        <v>0</v>
      </c>
      <c r="N497" s="26">
        <v>0</v>
      </c>
      <c r="O497" s="219"/>
      <c r="P497" s="469"/>
    </row>
    <row r="498" spans="1:16" ht="15.75" thickBot="1" x14ac:dyDescent="0.3">
      <c r="A498" s="213"/>
      <c r="B498" s="466"/>
      <c r="C498" s="219"/>
      <c r="D498" s="463"/>
      <c r="E498" s="466"/>
      <c r="F498" s="219"/>
      <c r="G498" s="14" t="s">
        <v>3687</v>
      </c>
      <c r="H498" s="26">
        <f>SUM(I498:N498)</f>
        <v>0</v>
      </c>
      <c r="I498" s="26">
        <v>0</v>
      </c>
      <c r="J498" s="26">
        <v>0</v>
      </c>
      <c r="K498" s="26">
        <v>0</v>
      </c>
      <c r="L498" s="26">
        <v>0</v>
      </c>
      <c r="M498" s="26">
        <v>0</v>
      </c>
      <c r="N498" s="26">
        <v>0</v>
      </c>
      <c r="O498" s="219"/>
      <c r="P498" s="469"/>
    </row>
    <row r="499" spans="1:16" ht="24.75" thickBot="1" x14ac:dyDescent="0.3">
      <c r="A499" s="214"/>
      <c r="B499" s="467"/>
      <c r="C499" s="220"/>
      <c r="D499" s="464"/>
      <c r="E499" s="467"/>
      <c r="F499" s="220"/>
      <c r="G499" s="14" t="s">
        <v>3688</v>
      </c>
      <c r="H499" s="26">
        <f>SUM(I499:N499)</f>
        <v>0</v>
      </c>
      <c r="I499" s="26">
        <v>0</v>
      </c>
      <c r="J499" s="26">
        <v>0</v>
      </c>
      <c r="K499" s="26">
        <v>0</v>
      </c>
      <c r="L499" s="26">
        <v>0</v>
      </c>
      <c r="M499" s="26">
        <v>0</v>
      </c>
      <c r="N499" s="26">
        <v>0</v>
      </c>
      <c r="O499" s="220"/>
      <c r="P499" s="470"/>
    </row>
    <row r="500" spans="1:16" ht="36.75" thickBot="1" x14ac:dyDescent="0.3">
      <c r="A500" s="212" t="s">
        <v>4252</v>
      </c>
      <c r="B500" s="218" t="s">
        <v>1143</v>
      </c>
      <c r="C500" s="218" t="s">
        <v>3803</v>
      </c>
      <c r="D500" s="462">
        <v>2028</v>
      </c>
      <c r="E500" s="218" t="s">
        <v>1143</v>
      </c>
      <c r="F500" s="218" t="s">
        <v>3682</v>
      </c>
      <c r="G500" s="14" t="s">
        <v>3683</v>
      </c>
      <c r="H500" s="26">
        <f>SUM(H501:H504)</f>
        <v>12</v>
      </c>
      <c r="I500" s="26">
        <f t="shared" ref="I500:N500" si="126">SUM(I501:I504)</f>
        <v>0</v>
      </c>
      <c r="J500" s="26">
        <f t="shared" si="126"/>
        <v>0</v>
      </c>
      <c r="K500" s="26">
        <f t="shared" si="126"/>
        <v>0</v>
      </c>
      <c r="L500" s="26">
        <f t="shared" si="126"/>
        <v>12</v>
      </c>
      <c r="M500" s="26">
        <f t="shared" si="126"/>
        <v>0</v>
      </c>
      <c r="N500" s="26">
        <f t="shared" si="126"/>
        <v>0</v>
      </c>
      <c r="O500" s="218">
        <v>600</v>
      </c>
      <c r="P500" s="262" t="s">
        <v>1143</v>
      </c>
    </row>
    <row r="501" spans="1:16" ht="15.75" thickBot="1" x14ac:dyDescent="0.3">
      <c r="A501" s="213"/>
      <c r="B501" s="219"/>
      <c r="C501" s="219"/>
      <c r="D501" s="463"/>
      <c r="E501" s="219"/>
      <c r="F501" s="219"/>
      <c r="G501" s="14" t="s">
        <v>3685</v>
      </c>
      <c r="H501" s="26">
        <f>SUM(I501:N501)</f>
        <v>0</v>
      </c>
      <c r="I501" s="26">
        <v>0</v>
      </c>
      <c r="J501" s="26">
        <v>0</v>
      </c>
      <c r="K501" s="26">
        <v>0</v>
      </c>
      <c r="L501" s="26">
        <v>0</v>
      </c>
      <c r="M501" s="26">
        <v>0</v>
      </c>
      <c r="N501" s="26">
        <v>0</v>
      </c>
      <c r="O501" s="219"/>
      <c r="P501" s="263"/>
    </row>
    <row r="502" spans="1:16" ht="36.75" thickBot="1" x14ac:dyDescent="0.3">
      <c r="A502" s="213"/>
      <c r="B502" s="219"/>
      <c r="C502" s="219"/>
      <c r="D502" s="463"/>
      <c r="E502" s="219"/>
      <c r="F502" s="219"/>
      <c r="G502" s="14" t="s">
        <v>3686</v>
      </c>
      <c r="H502" s="26">
        <f>SUM(I502:N502)</f>
        <v>0</v>
      </c>
      <c r="I502" s="26">
        <v>0</v>
      </c>
      <c r="J502" s="26">
        <v>0</v>
      </c>
      <c r="K502" s="26">
        <v>0</v>
      </c>
      <c r="L502" s="26">
        <v>0</v>
      </c>
      <c r="M502" s="26">
        <v>0</v>
      </c>
      <c r="N502" s="26">
        <v>0</v>
      </c>
      <c r="O502" s="219"/>
      <c r="P502" s="263"/>
    </row>
    <row r="503" spans="1:16" ht="15.75" thickBot="1" x14ac:dyDescent="0.3">
      <c r="A503" s="213"/>
      <c r="B503" s="219"/>
      <c r="C503" s="219"/>
      <c r="D503" s="463"/>
      <c r="E503" s="219"/>
      <c r="F503" s="219"/>
      <c r="G503" s="14" t="s">
        <v>3687</v>
      </c>
      <c r="H503" s="26">
        <f>SUM(I503:N503)</f>
        <v>12</v>
      </c>
      <c r="I503" s="26">
        <v>0</v>
      </c>
      <c r="J503" s="26">
        <v>0</v>
      </c>
      <c r="K503" s="26">
        <v>0</v>
      </c>
      <c r="L503" s="26">
        <v>12</v>
      </c>
      <c r="M503" s="26">
        <v>0</v>
      </c>
      <c r="N503" s="26">
        <v>0</v>
      </c>
      <c r="O503" s="219"/>
      <c r="P503" s="263"/>
    </row>
    <row r="504" spans="1:16" ht="24.75" thickBot="1" x14ac:dyDescent="0.3">
      <c r="A504" s="214"/>
      <c r="B504" s="220"/>
      <c r="C504" s="220"/>
      <c r="D504" s="464"/>
      <c r="E504" s="220"/>
      <c r="F504" s="220"/>
      <c r="G504" s="14" t="s">
        <v>3688</v>
      </c>
      <c r="H504" s="26">
        <f>SUM(I504:N504)</f>
        <v>0</v>
      </c>
      <c r="I504" s="26">
        <v>0</v>
      </c>
      <c r="J504" s="26">
        <v>0</v>
      </c>
      <c r="K504" s="26">
        <v>0</v>
      </c>
      <c r="L504" s="26">
        <v>0</v>
      </c>
      <c r="M504" s="26">
        <v>0</v>
      </c>
      <c r="N504" s="26">
        <v>0</v>
      </c>
      <c r="O504" s="220"/>
      <c r="P504" s="264"/>
    </row>
    <row r="505" spans="1:16" ht="36.75" thickBot="1" x14ac:dyDescent="0.3">
      <c r="A505" s="212" t="s">
        <v>3806</v>
      </c>
      <c r="B505" s="218" t="s">
        <v>1143</v>
      </c>
      <c r="C505" s="218" t="s">
        <v>3803</v>
      </c>
      <c r="D505" s="462" t="s">
        <v>4212</v>
      </c>
      <c r="E505" s="218" t="s">
        <v>1143</v>
      </c>
      <c r="F505" s="218" t="s">
        <v>3682</v>
      </c>
      <c r="G505" s="14" t="s">
        <v>3683</v>
      </c>
      <c r="H505" s="26">
        <f>SUM(H506:H509)</f>
        <v>14</v>
      </c>
      <c r="I505" s="26">
        <f t="shared" ref="I505:N505" si="127">SUM(I506:I509)</f>
        <v>0</v>
      </c>
      <c r="J505" s="26">
        <f t="shared" si="127"/>
        <v>0</v>
      </c>
      <c r="K505" s="26">
        <f t="shared" si="127"/>
        <v>0</v>
      </c>
      <c r="L505" s="26">
        <f t="shared" si="127"/>
        <v>2</v>
      </c>
      <c r="M505" s="26">
        <f t="shared" si="127"/>
        <v>12</v>
      </c>
      <c r="N505" s="26">
        <f t="shared" si="127"/>
        <v>0</v>
      </c>
      <c r="O505" s="374">
        <v>13500</v>
      </c>
      <c r="P505" s="262" t="s">
        <v>1143</v>
      </c>
    </row>
    <row r="506" spans="1:16" ht="15.75" thickBot="1" x14ac:dyDescent="0.3">
      <c r="A506" s="213"/>
      <c r="B506" s="219"/>
      <c r="C506" s="219"/>
      <c r="D506" s="463"/>
      <c r="E506" s="219"/>
      <c r="F506" s="219"/>
      <c r="G506" s="14" t="s">
        <v>3685</v>
      </c>
      <c r="H506" s="26">
        <f>SUM(I506:N506)</f>
        <v>0</v>
      </c>
      <c r="I506" s="26">
        <v>0</v>
      </c>
      <c r="J506" s="26">
        <v>0</v>
      </c>
      <c r="K506" s="26">
        <v>0</v>
      </c>
      <c r="L506" s="26">
        <v>0</v>
      </c>
      <c r="M506" s="26">
        <v>0</v>
      </c>
      <c r="N506" s="26">
        <v>0</v>
      </c>
      <c r="O506" s="375"/>
      <c r="P506" s="263"/>
    </row>
    <row r="507" spans="1:16" ht="36.75" thickBot="1" x14ac:dyDescent="0.3">
      <c r="A507" s="213"/>
      <c r="B507" s="219"/>
      <c r="C507" s="219"/>
      <c r="D507" s="463"/>
      <c r="E507" s="219"/>
      <c r="F507" s="219"/>
      <c r="G507" s="14" t="s">
        <v>3686</v>
      </c>
      <c r="H507" s="26">
        <f>SUM(I507:N507)</f>
        <v>0</v>
      </c>
      <c r="I507" s="26">
        <v>0</v>
      </c>
      <c r="J507" s="26">
        <v>0</v>
      </c>
      <c r="K507" s="26">
        <v>0</v>
      </c>
      <c r="L507" s="26">
        <v>0</v>
      </c>
      <c r="M507" s="26">
        <v>0</v>
      </c>
      <c r="N507" s="26">
        <v>0</v>
      </c>
      <c r="O507" s="375"/>
      <c r="P507" s="263"/>
    </row>
    <row r="508" spans="1:16" ht="15.75" thickBot="1" x14ac:dyDescent="0.3">
      <c r="A508" s="213"/>
      <c r="B508" s="219"/>
      <c r="C508" s="219"/>
      <c r="D508" s="463"/>
      <c r="E508" s="219"/>
      <c r="F508" s="219"/>
      <c r="G508" s="14" t="s">
        <v>3687</v>
      </c>
      <c r="H508" s="26">
        <f>SUM(I508:N508)</f>
        <v>14</v>
      </c>
      <c r="I508" s="26">
        <v>0</v>
      </c>
      <c r="J508" s="26">
        <v>0</v>
      </c>
      <c r="K508" s="26">
        <v>0</v>
      </c>
      <c r="L508" s="26">
        <v>2</v>
      </c>
      <c r="M508" s="26">
        <v>12</v>
      </c>
      <c r="N508" s="26">
        <v>0</v>
      </c>
      <c r="O508" s="375"/>
      <c r="P508" s="263"/>
    </row>
    <row r="509" spans="1:16" ht="24.75" thickBot="1" x14ac:dyDescent="0.3">
      <c r="A509" s="214"/>
      <c r="B509" s="220"/>
      <c r="C509" s="220"/>
      <c r="D509" s="464"/>
      <c r="E509" s="220"/>
      <c r="F509" s="220"/>
      <c r="G509" s="14" t="s">
        <v>3688</v>
      </c>
      <c r="H509" s="26">
        <f>SUM(I509:N509)</f>
        <v>0</v>
      </c>
      <c r="I509" s="26">
        <v>0</v>
      </c>
      <c r="J509" s="26">
        <v>0</v>
      </c>
      <c r="K509" s="26">
        <v>0</v>
      </c>
      <c r="L509" s="26">
        <v>0</v>
      </c>
      <c r="M509" s="26">
        <v>0</v>
      </c>
      <c r="N509" s="26">
        <v>0</v>
      </c>
      <c r="O509" s="376"/>
      <c r="P509" s="264"/>
    </row>
    <row r="510" spans="1:16" ht="36.75" thickBot="1" x14ac:dyDescent="0.3">
      <c r="A510" s="212" t="s">
        <v>3807</v>
      </c>
      <c r="B510" s="218" t="s">
        <v>1143</v>
      </c>
      <c r="C510" s="218" t="s">
        <v>3803</v>
      </c>
      <c r="D510" s="462" t="s">
        <v>4221</v>
      </c>
      <c r="E510" s="218" t="s">
        <v>1143</v>
      </c>
      <c r="F510" s="218" t="s">
        <v>3682</v>
      </c>
      <c r="G510" s="14" t="s">
        <v>3683</v>
      </c>
      <c r="H510" s="26">
        <f>SUM(H511:H514)</f>
        <v>14</v>
      </c>
      <c r="I510" s="26">
        <f t="shared" ref="I510:N510" si="128">SUM(I511:I514)</f>
        <v>0</v>
      </c>
      <c r="J510" s="26">
        <f t="shared" si="128"/>
        <v>0</v>
      </c>
      <c r="K510" s="26">
        <f t="shared" si="128"/>
        <v>0</v>
      </c>
      <c r="L510" s="26">
        <f t="shared" si="128"/>
        <v>0</v>
      </c>
      <c r="M510" s="26">
        <f t="shared" si="128"/>
        <v>2</v>
      </c>
      <c r="N510" s="26">
        <f t="shared" si="128"/>
        <v>12</v>
      </c>
      <c r="O510" s="374">
        <v>13500</v>
      </c>
      <c r="P510" s="262" t="s">
        <v>1143</v>
      </c>
    </row>
    <row r="511" spans="1:16" ht="15.75" thickBot="1" x14ac:dyDescent="0.3">
      <c r="A511" s="213"/>
      <c r="B511" s="219"/>
      <c r="C511" s="219"/>
      <c r="D511" s="463"/>
      <c r="E511" s="219"/>
      <c r="F511" s="219"/>
      <c r="G511" s="14" t="s">
        <v>3685</v>
      </c>
      <c r="H511" s="26">
        <f>SUM(I511:N511)</f>
        <v>0</v>
      </c>
      <c r="I511" s="26">
        <v>0</v>
      </c>
      <c r="J511" s="26">
        <v>0</v>
      </c>
      <c r="K511" s="26">
        <v>0</v>
      </c>
      <c r="L511" s="26">
        <v>0</v>
      </c>
      <c r="M511" s="26">
        <v>0</v>
      </c>
      <c r="N511" s="26">
        <v>0</v>
      </c>
      <c r="O511" s="375"/>
      <c r="P511" s="263"/>
    </row>
    <row r="512" spans="1:16" ht="36.75" thickBot="1" x14ac:dyDescent="0.3">
      <c r="A512" s="213"/>
      <c r="B512" s="219"/>
      <c r="C512" s="219"/>
      <c r="D512" s="463"/>
      <c r="E512" s="219"/>
      <c r="F512" s="219"/>
      <c r="G512" s="14" t="s">
        <v>3686</v>
      </c>
      <c r="H512" s="26">
        <f>SUM(I512:N512)</f>
        <v>0</v>
      </c>
      <c r="I512" s="26">
        <v>0</v>
      </c>
      <c r="J512" s="26">
        <v>0</v>
      </c>
      <c r="K512" s="26">
        <v>0</v>
      </c>
      <c r="L512" s="26">
        <v>0</v>
      </c>
      <c r="M512" s="26">
        <v>0</v>
      </c>
      <c r="N512" s="26">
        <v>0</v>
      </c>
      <c r="O512" s="375"/>
      <c r="P512" s="263"/>
    </row>
    <row r="513" spans="1:16" ht="15.75" thickBot="1" x14ac:dyDescent="0.3">
      <c r="A513" s="213"/>
      <c r="B513" s="219"/>
      <c r="C513" s="219"/>
      <c r="D513" s="463"/>
      <c r="E513" s="219"/>
      <c r="F513" s="219"/>
      <c r="G513" s="14" t="s">
        <v>3687</v>
      </c>
      <c r="H513" s="26">
        <f>SUM(I513:N513)</f>
        <v>14</v>
      </c>
      <c r="I513" s="26">
        <v>0</v>
      </c>
      <c r="J513" s="26">
        <v>0</v>
      </c>
      <c r="K513" s="26">
        <v>0</v>
      </c>
      <c r="L513" s="26">
        <v>0</v>
      </c>
      <c r="M513" s="26">
        <v>2</v>
      </c>
      <c r="N513" s="26">
        <v>12</v>
      </c>
      <c r="O513" s="375"/>
      <c r="P513" s="263"/>
    </row>
    <row r="514" spans="1:16" ht="24.75" thickBot="1" x14ac:dyDescent="0.3">
      <c r="A514" s="214"/>
      <c r="B514" s="220"/>
      <c r="C514" s="220"/>
      <c r="D514" s="464"/>
      <c r="E514" s="220"/>
      <c r="F514" s="220"/>
      <c r="G514" s="14" t="s">
        <v>3688</v>
      </c>
      <c r="H514" s="26">
        <f>SUM(I514:N514)</f>
        <v>0</v>
      </c>
      <c r="I514" s="26">
        <v>0</v>
      </c>
      <c r="J514" s="26">
        <v>0</v>
      </c>
      <c r="K514" s="26">
        <v>0</v>
      </c>
      <c r="L514" s="26">
        <v>0</v>
      </c>
      <c r="M514" s="26">
        <v>0</v>
      </c>
      <c r="N514" s="26">
        <v>0</v>
      </c>
      <c r="O514" s="376"/>
      <c r="P514" s="264"/>
    </row>
    <row r="515" spans="1:16" ht="36.75" thickBot="1" x14ac:dyDescent="0.3">
      <c r="A515" s="212" t="s">
        <v>3808</v>
      </c>
      <c r="B515" s="218" t="s">
        <v>1143</v>
      </c>
      <c r="C515" s="218" t="s">
        <v>3803</v>
      </c>
      <c r="D515" s="462" t="s">
        <v>4212</v>
      </c>
      <c r="E515" s="218" t="s">
        <v>1143</v>
      </c>
      <c r="F515" s="218" t="s">
        <v>3682</v>
      </c>
      <c r="G515" s="14" t="s">
        <v>3683</v>
      </c>
      <c r="H515" s="26">
        <f>SUM(H516:H519)</f>
        <v>12.1</v>
      </c>
      <c r="I515" s="26">
        <f t="shared" ref="I515:N515" si="129">SUM(I516:I519)</f>
        <v>0</v>
      </c>
      <c r="J515" s="26">
        <f t="shared" si="129"/>
        <v>0</v>
      </c>
      <c r="K515" s="26">
        <f t="shared" si="129"/>
        <v>0</v>
      </c>
      <c r="L515" s="26">
        <f t="shared" si="129"/>
        <v>2.1</v>
      </c>
      <c r="M515" s="26">
        <f t="shared" si="129"/>
        <v>10</v>
      </c>
      <c r="N515" s="26">
        <f t="shared" si="129"/>
        <v>0</v>
      </c>
      <c r="O515" s="374">
        <v>1400</v>
      </c>
      <c r="P515" s="262" t="s">
        <v>1143</v>
      </c>
    </row>
    <row r="516" spans="1:16" ht="15.75" thickBot="1" x14ac:dyDescent="0.3">
      <c r="A516" s="213"/>
      <c r="B516" s="219"/>
      <c r="C516" s="219"/>
      <c r="D516" s="463"/>
      <c r="E516" s="219"/>
      <c r="F516" s="219"/>
      <c r="G516" s="14" t="s">
        <v>3685</v>
      </c>
      <c r="H516" s="26">
        <f>SUM(I516:N516)</f>
        <v>0</v>
      </c>
      <c r="I516" s="26">
        <v>0</v>
      </c>
      <c r="J516" s="26">
        <v>0</v>
      </c>
      <c r="K516" s="26">
        <v>0</v>
      </c>
      <c r="L516" s="26">
        <v>0</v>
      </c>
      <c r="M516" s="26">
        <v>0</v>
      </c>
      <c r="N516" s="26">
        <v>0</v>
      </c>
      <c r="O516" s="375"/>
      <c r="P516" s="263"/>
    </row>
    <row r="517" spans="1:16" ht="36.75" thickBot="1" x14ac:dyDescent="0.3">
      <c r="A517" s="213"/>
      <c r="B517" s="219"/>
      <c r="C517" s="219"/>
      <c r="D517" s="463"/>
      <c r="E517" s="219"/>
      <c r="F517" s="219"/>
      <c r="G517" s="14" t="s">
        <v>3686</v>
      </c>
      <c r="H517" s="26">
        <f>SUM(I517:N517)</f>
        <v>0</v>
      </c>
      <c r="I517" s="26">
        <v>0</v>
      </c>
      <c r="J517" s="26">
        <v>0</v>
      </c>
      <c r="K517" s="26">
        <v>0</v>
      </c>
      <c r="L517" s="26">
        <v>0</v>
      </c>
      <c r="M517" s="26">
        <v>0</v>
      </c>
      <c r="N517" s="26">
        <v>0</v>
      </c>
      <c r="O517" s="375"/>
      <c r="P517" s="263"/>
    </row>
    <row r="518" spans="1:16" ht="15.75" thickBot="1" x14ac:dyDescent="0.3">
      <c r="A518" s="213"/>
      <c r="B518" s="219"/>
      <c r="C518" s="219"/>
      <c r="D518" s="463"/>
      <c r="E518" s="219"/>
      <c r="F518" s="219"/>
      <c r="G518" s="14" t="s">
        <v>3687</v>
      </c>
      <c r="H518" s="26">
        <f>SUM(I518:N518)</f>
        <v>12.1</v>
      </c>
      <c r="I518" s="26">
        <v>0</v>
      </c>
      <c r="J518" s="26">
        <v>0</v>
      </c>
      <c r="K518" s="26">
        <v>0</v>
      </c>
      <c r="L518" s="26">
        <v>2.1</v>
      </c>
      <c r="M518" s="26">
        <v>10</v>
      </c>
      <c r="N518" s="26">
        <v>0</v>
      </c>
      <c r="O518" s="375"/>
      <c r="P518" s="263"/>
    </row>
    <row r="519" spans="1:16" ht="24.75" thickBot="1" x14ac:dyDescent="0.3">
      <c r="A519" s="214"/>
      <c r="B519" s="220"/>
      <c r="C519" s="220"/>
      <c r="D519" s="464"/>
      <c r="E519" s="220"/>
      <c r="F519" s="220"/>
      <c r="G519" s="14" t="s">
        <v>3688</v>
      </c>
      <c r="H519" s="26">
        <f>SUM(I519:N519)</f>
        <v>0</v>
      </c>
      <c r="I519" s="26">
        <v>0</v>
      </c>
      <c r="J519" s="26">
        <v>0</v>
      </c>
      <c r="K519" s="26">
        <v>0</v>
      </c>
      <c r="L519" s="26">
        <v>0</v>
      </c>
      <c r="M519" s="26">
        <v>0</v>
      </c>
      <c r="N519" s="26">
        <v>0</v>
      </c>
      <c r="O519" s="376"/>
      <c r="P519" s="264"/>
    </row>
    <row r="520" spans="1:16" ht="36.75" thickBot="1" x14ac:dyDescent="0.3">
      <c r="A520" s="212" t="s">
        <v>3809</v>
      </c>
      <c r="B520" s="218" t="s">
        <v>1143</v>
      </c>
      <c r="C520" s="218" t="s">
        <v>3803</v>
      </c>
      <c r="D520" s="462" t="s">
        <v>4212</v>
      </c>
      <c r="E520" s="218" t="s">
        <v>1143</v>
      </c>
      <c r="F520" s="218" t="s">
        <v>3682</v>
      </c>
      <c r="G520" s="14" t="s">
        <v>3683</v>
      </c>
      <c r="H520" s="26">
        <f>SUM(H521:H524)</f>
        <v>12</v>
      </c>
      <c r="I520" s="26">
        <f t="shared" ref="I520:N520" si="130">SUM(I521:I524)</f>
        <v>0</v>
      </c>
      <c r="J520" s="26">
        <f t="shared" si="130"/>
        <v>0</v>
      </c>
      <c r="K520" s="26">
        <f t="shared" si="130"/>
        <v>0</v>
      </c>
      <c r="L520" s="26">
        <f t="shared" si="130"/>
        <v>2</v>
      </c>
      <c r="M520" s="26">
        <f t="shared" si="130"/>
        <v>10</v>
      </c>
      <c r="N520" s="26">
        <f t="shared" si="130"/>
        <v>0</v>
      </c>
      <c r="O520" s="374">
        <v>1000</v>
      </c>
      <c r="P520" s="262" t="s">
        <v>1143</v>
      </c>
    </row>
    <row r="521" spans="1:16" ht="15.75" thickBot="1" x14ac:dyDescent="0.3">
      <c r="A521" s="213"/>
      <c r="B521" s="219"/>
      <c r="C521" s="219"/>
      <c r="D521" s="463"/>
      <c r="E521" s="219"/>
      <c r="F521" s="219"/>
      <c r="G521" s="14" t="s">
        <v>3685</v>
      </c>
      <c r="H521" s="26">
        <f>SUM(I521:N521)</f>
        <v>0</v>
      </c>
      <c r="I521" s="26">
        <v>0</v>
      </c>
      <c r="J521" s="26">
        <v>0</v>
      </c>
      <c r="K521" s="26">
        <v>0</v>
      </c>
      <c r="L521" s="26">
        <v>0</v>
      </c>
      <c r="M521" s="26">
        <v>0</v>
      </c>
      <c r="N521" s="26">
        <v>0</v>
      </c>
      <c r="O521" s="375"/>
      <c r="P521" s="263"/>
    </row>
    <row r="522" spans="1:16" ht="36.75" thickBot="1" x14ac:dyDescent="0.3">
      <c r="A522" s="213"/>
      <c r="B522" s="219"/>
      <c r="C522" s="219"/>
      <c r="D522" s="463"/>
      <c r="E522" s="219"/>
      <c r="F522" s="219"/>
      <c r="G522" s="14" t="s">
        <v>3686</v>
      </c>
      <c r="H522" s="26">
        <f>SUM(I522:N522)</f>
        <v>0</v>
      </c>
      <c r="I522" s="26">
        <v>0</v>
      </c>
      <c r="J522" s="26">
        <v>0</v>
      </c>
      <c r="K522" s="26">
        <v>0</v>
      </c>
      <c r="L522" s="26">
        <v>0</v>
      </c>
      <c r="M522" s="26">
        <v>0</v>
      </c>
      <c r="N522" s="26">
        <v>0</v>
      </c>
      <c r="O522" s="375"/>
      <c r="P522" s="263"/>
    </row>
    <row r="523" spans="1:16" ht="15.75" thickBot="1" x14ac:dyDescent="0.3">
      <c r="A523" s="213"/>
      <c r="B523" s="219"/>
      <c r="C523" s="219"/>
      <c r="D523" s="463"/>
      <c r="E523" s="219"/>
      <c r="F523" s="219"/>
      <c r="G523" s="14" t="s">
        <v>3687</v>
      </c>
      <c r="H523" s="26">
        <f>SUM(I523:N523)</f>
        <v>12</v>
      </c>
      <c r="I523" s="26">
        <v>0</v>
      </c>
      <c r="J523" s="26">
        <v>0</v>
      </c>
      <c r="K523" s="26">
        <v>0</v>
      </c>
      <c r="L523" s="26">
        <v>2</v>
      </c>
      <c r="M523" s="26">
        <v>10</v>
      </c>
      <c r="N523" s="26">
        <v>0</v>
      </c>
      <c r="O523" s="375"/>
      <c r="P523" s="263"/>
    </row>
    <row r="524" spans="1:16" ht="24.75" thickBot="1" x14ac:dyDescent="0.3">
      <c r="A524" s="214"/>
      <c r="B524" s="220"/>
      <c r="C524" s="220"/>
      <c r="D524" s="464"/>
      <c r="E524" s="220"/>
      <c r="F524" s="220"/>
      <c r="G524" s="14" t="s">
        <v>3688</v>
      </c>
      <c r="H524" s="26">
        <f>SUM(I524:N524)</f>
        <v>0</v>
      </c>
      <c r="I524" s="26">
        <v>0</v>
      </c>
      <c r="J524" s="26">
        <v>0</v>
      </c>
      <c r="K524" s="26">
        <v>0</v>
      </c>
      <c r="L524" s="26">
        <v>0</v>
      </c>
      <c r="M524" s="26">
        <v>0</v>
      </c>
      <c r="N524" s="26">
        <v>0</v>
      </c>
      <c r="O524" s="376"/>
      <c r="P524" s="264"/>
    </row>
    <row r="525" spans="1:16" ht="36.75" thickBot="1" x14ac:dyDescent="0.3">
      <c r="A525" s="212" t="s">
        <v>3810</v>
      </c>
      <c r="B525" s="218" t="s">
        <v>1143</v>
      </c>
      <c r="C525" s="218" t="s">
        <v>3803</v>
      </c>
      <c r="D525" s="462" t="s">
        <v>4212</v>
      </c>
      <c r="E525" s="218" t="s">
        <v>1143</v>
      </c>
      <c r="F525" s="218" t="s">
        <v>3682</v>
      </c>
      <c r="G525" s="14" t="s">
        <v>3683</v>
      </c>
      <c r="H525" s="26">
        <f>SUM(H526:H529)</f>
        <v>8</v>
      </c>
      <c r="I525" s="26">
        <f t="shared" ref="I525:N525" si="131">SUM(I526:I529)</f>
        <v>0</v>
      </c>
      <c r="J525" s="26">
        <f t="shared" si="131"/>
        <v>0</v>
      </c>
      <c r="K525" s="26">
        <f t="shared" si="131"/>
        <v>0</v>
      </c>
      <c r="L525" s="26">
        <f t="shared" si="131"/>
        <v>3</v>
      </c>
      <c r="M525" s="26">
        <f t="shared" si="131"/>
        <v>5</v>
      </c>
      <c r="N525" s="26">
        <f t="shared" si="131"/>
        <v>0</v>
      </c>
      <c r="O525" s="374">
        <v>1000</v>
      </c>
      <c r="P525" s="262" t="s">
        <v>1143</v>
      </c>
    </row>
    <row r="526" spans="1:16" ht="15.75" thickBot="1" x14ac:dyDescent="0.3">
      <c r="A526" s="213"/>
      <c r="B526" s="219"/>
      <c r="C526" s="219"/>
      <c r="D526" s="463"/>
      <c r="E526" s="219"/>
      <c r="F526" s="219"/>
      <c r="G526" s="14" t="s">
        <v>3685</v>
      </c>
      <c r="H526" s="26">
        <f>SUM(I526:N526)</f>
        <v>0</v>
      </c>
      <c r="I526" s="26">
        <v>0</v>
      </c>
      <c r="J526" s="26">
        <v>0</v>
      </c>
      <c r="K526" s="26">
        <v>0</v>
      </c>
      <c r="L526" s="26">
        <v>0</v>
      </c>
      <c r="M526" s="26">
        <v>0</v>
      </c>
      <c r="N526" s="26">
        <v>0</v>
      </c>
      <c r="O526" s="375"/>
      <c r="P526" s="263"/>
    </row>
    <row r="527" spans="1:16" ht="36.75" thickBot="1" x14ac:dyDescent="0.3">
      <c r="A527" s="213"/>
      <c r="B527" s="219"/>
      <c r="C527" s="219"/>
      <c r="D527" s="463"/>
      <c r="E527" s="219"/>
      <c r="F527" s="219"/>
      <c r="G527" s="14" t="s">
        <v>3686</v>
      </c>
      <c r="H527" s="26">
        <f>SUM(I527:N527)</f>
        <v>0</v>
      </c>
      <c r="I527" s="26">
        <v>0</v>
      </c>
      <c r="J527" s="26">
        <v>0</v>
      </c>
      <c r="K527" s="26">
        <v>0</v>
      </c>
      <c r="L527" s="26">
        <v>0</v>
      </c>
      <c r="M527" s="26">
        <v>0</v>
      </c>
      <c r="N527" s="26">
        <v>0</v>
      </c>
      <c r="O527" s="375"/>
      <c r="P527" s="263"/>
    </row>
    <row r="528" spans="1:16" ht="15.75" thickBot="1" x14ac:dyDescent="0.3">
      <c r="A528" s="213"/>
      <c r="B528" s="219"/>
      <c r="C528" s="219"/>
      <c r="D528" s="463"/>
      <c r="E528" s="219"/>
      <c r="F528" s="219"/>
      <c r="G528" s="14" t="s">
        <v>3687</v>
      </c>
      <c r="H528" s="26">
        <f>SUM(I528:N528)</f>
        <v>8</v>
      </c>
      <c r="I528" s="26">
        <v>0</v>
      </c>
      <c r="J528" s="26">
        <v>0</v>
      </c>
      <c r="K528" s="26">
        <v>0</v>
      </c>
      <c r="L528" s="26">
        <v>3</v>
      </c>
      <c r="M528" s="26">
        <v>5</v>
      </c>
      <c r="N528" s="26">
        <v>0</v>
      </c>
      <c r="O528" s="375"/>
      <c r="P528" s="263"/>
    </row>
    <row r="529" spans="1:16" ht="24.75" thickBot="1" x14ac:dyDescent="0.3">
      <c r="A529" s="214"/>
      <c r="B529" s="220"/>
      <c r="C529" s="220"/>
      <c r="D529" s="464"/>
      <c r="E529" s="220"/>
      <c r="F529" s="220"/>
      <c r="G529" s="14" t="s">
        <v>3688</v>
      </c>
      <c r="H529" s="26">
        <f>SUM(I529:N529)</f>
        <v>0</v>
      </c>
      <c r="I529" s="26">
        <v>0</v>
      </c>
      <c r="J529" s="26">
        <v>0</v>
      </c>
      <c r="K529" s="26">
        <v>0</v>
      </c>
      <c r="L529" s="26">
        <v>0</v>
      </c>
      <c r="M529" s="26">
        <v>0</v>
      </c>
      <c r="N529" s="26">
        <v>0</v>
      </c>
      <c r="O529" s="376"/>
      <c r="P529" s="264"/>
    </row>
    <row r="530" spans="1:16" ht="36.75" thickBot="1" x14ac:dyDescent="0.3">
      <c r="A530" s="212" t="s">
        <v>4253</v>
      </c>
      <c r="B530" s="218" t="s">
        <v>1143</v>
      </c>
      <c r="C530" s="218" t="s">
        <v>3803</v>
      </c>
      <c r="D530" s="462" t="s">
        <v>4212</v>
      </c>
      <c r="E530" s="218" t="s">
        <v>1143</v>
      </c>
      <c r="F530" s="218" t="s">
        <v>3682</v>
      </c>
      <c r="G530" s="14" t="s">
        <v>3683</v>
      </c>
      <c r="H530" s="26">
        <f>SUM(H531:H534)</f>
        <v>8</v>
      </c>
      <c r="I530" s="26">
        <f t="shared" ref="I530:N530" si="132">SUM(I531:I534)</f>
        <v>0</v>
      </c>
      <c r="J530" s="26">
        <f t="shared" si="132"/>
        <v>0</v>
      </c>
      <c r="K530" s="26">
        <f t="shared" si="132"/>
        <v>0</v>
      </c>
      <c r="L530" s="26">
        <f t="shared" si="132"/>
        <v>3</v>
      </c>
      <c r="M530" s="26">
        <f t="shared" si="132"/>
        <v>5</v>
      </c>
      <c r="N530" s="26">
        <f t="shared" si="132"/>
        <v>0</v>
      </c>
      <c r="O530" s="374">
        <v>13500</v>
      </c>
      <c r="P530" s="262" t="s">
        <v>1143</v>
      </c>
    </row>
    <row r="531" spans="1:16" ht="15.75" thickBot="1" x14ac:dyDescent="0.3">
      <c r="A531" s="213"/>
      <c r="B531" s="219"/>
      <c r="C531" s="219"/>
      <c r="D531" s="463"/>
      <c r="E531" s="219"/>
      <c r="F531" s="219"/>
      <c r="G531" s="14" t="s">
        <v>3685</v>
      </c>
      <c r="H531" s="26">
        <f>SUM(I531:N531)</f>
        <v>0</v>
      </c>
      <c r="I531" s="26">
        <v>0</v>
      </c>
      <c r="J531" s="26">
        <v>0</v>
      </c>
      <c r="K531" s="26">
        <v>0</v>
      </c>
      <c r="L531" s="26">
        <v>0</v>
      </c>
      <c r="M531" s="26">
        <v>0</v>
      </c>
      <c r="N531" s="26">
        <v>0</v>
      </c>
      <c r="O531" s="375"/>
      <c r="P531" s="263"/>
    </row>
    <row r="532" spans="1:16" ht="36.75" thickBot="1" x14ac:dyDescent="0.3">
      <c r="A532" s="213"/>
      <c r="B532" s="219"/>
      <c r="C532" s="219"/>
      <c r="D532" s="463"/>
      <c r="E532" s="219"/>
      <c r="F532" s="219"/>
      <c r="G532" s="14" t="s">
        <v>3686</v>
      </c>
      <c r="H532" s="26">
        <f>SUM(I532:N532)</f>
        <v>0</v>
      </c>
      <c r="I532" s="26">
        <v>0</v>
      </c>
      <c r="J532" s="26">
        <v>0</v>
      </c>
      <c r="K532" s="26">
        <v>0</v>
      </c>
      <c r="L532" s="26">
        <v>0</v>
      </c>
      <c r="M532" s="26">
        <v>0</v>
      </c>
      <c r="N532" s="26">
        <v>0</v>
      </c>
      <c r="O532" s="375"/>
      <c r="P532" s="263"/>
    </row>
    <row r="533" spans="1:16" ht="15.75" thickBot="1" x14ac:dyDescent="0.3">
      <c r="A533" s="213"/>
      <c r="B533" s="219"/>
      <c r="C533" s="219"/>
      <c r="D533" s="463"/>
      <c r="E533" s="219"/>
      <c r="F533" s="219"/>
      <c r="G533" s="14" t="s">
        <v>3687</v>
      </c>
      <c r="H533" s="26">
        <f>SUM(I533:N533)</f>
        <v>8</v>
      </c>
      <c r="I533" s="26">
        <v>0</v>
      </c>
      <c r="J533" s="26">
        <v>0</v>
      </c>
      <c r="K533" s="26">
        <v>0</v>
      </c>
      <c r="L533" s="26">
        <v>3</v>
      </c>
      <c r="M533" s="26">
        <v>5</v>
      </c>
      <c r="N533" s="26">
        <v>0</v>
      </c>
      <c r="O533" s="375"/>
      <c r="P533" s="263"/>
    </row>
    <row r="534" spans="1:16" ht="24.75" thickBot="1" x14ac:dyDescent="0.3">
      <c r="A534" s="214"/>
      <c r="B534" s="220"/>
      <c r="C534" s="220"/>
      <c r="D534" s="464"/>
      <c r="E534" s="220"/>
      <c r="F534" s="220"/>
      <c r="G534" s="14" t="s">
        <v>3688</v>
      </c>
      <c r="H534" s="26">
        <f>SUM(I534:N534)</f>
        <v>0</v>
      </c>
      <c r="I534" s="26">
        <v>0</v>
      </c>
      <c r="J534" s="26">
        <v>0</v>
      </c>
      <c r="K534" s="26">
        <v>0</v>
      </c>
      <c r="L534" s="26">
        <v>0</v>
      </c>
      <c r="M534" s="26">
        <v>0</v>
      </c>
      <c r="N534" s="26">
        <v>0</v>
      </c>
      <c r="O534" s="376"/>
      <c r="P534" s="264"/>
    </row>
    <row r="535" spans="1:16" ht="36.75" thickBot="1" x14ac:dyDescent="0.3">
      <c r="A535" s="212" t="s">
        <v>3811</v>
      </c>
      <c r="B535" s="218" t="s">
        <v>1143</v>
      </c>
      <c r="C535" s="218" t="s">
        <v>3803</v>
      </c>
      <c r="D535" s="462" t="s">
        <v>4212</v>
      </c>
      <c r="E535" s="218" t="s">
        <v>1143</v>
      </c>
      <c r="F535" s="218" t="s">
        <v>3682</v>
      </c>
      <c r="G535" s="14" t="s">
        <v>3683</v>
      </c>
      <c r="H535" s="26">
        <f>SUM(H536:H539)</f>
        <v>8</v>
      </c>
      <c r="I535" s="26">
        <f t="shared" ref="I535:N535" si="133">SUM(I536:I539)</f>
        <v>0</v>
      </c>
      <c r="J535" s="26">
        <f t="shared" si="133"/>
        <v>0</v>
      </c>
      <c r="K535" s="26">
        <f t="shared" si="133"/>
        <v>0</v>
      </c>
      <c r="L535" s="26">
        <f t="shared" si="133"/>
        <v>3</v>
      </c>
      <c r="M535" s="26">
        <f t="shared" si="133"/>
        <v>5</v>
      </c>
      <c r="N535" s="26">
        <f t="shared" si="133"/>
        <v>0</v>
      </c>
      <c r="O535" s="374">
        <v>1400</v>
      </c>
      <c r="P535" s="262" t="s">
        <v>1143</v>
      </c>
    </row>
    <row r="536" spans="1:16" ht="15.75" thickBot="1" x14ac:dyDescent="0.3">
      <c r="A536" s="213"/>
      <c r="B536" s="219"/>
      <c r="C536" s="219"/>
      <c r="D536" s="463"/>
      <c r="E536" s="219"/>
      <c r="F536" s="219"/>
      <c r="G536" s="14" t="s">
        <v>3685</v>
      </c>
      <c r="H536" s="26">
        <f>SUM(I536:N536)</f>
        <v>0</v>
      </c>
      <c r="I536" s="26">
        <v>0</v>
      </c>
      <c r="J536" s="26">
        <v>0</v>
      </c>
      <c r="K536" s="26">
        <v>0</v>
      </c>
      <c r="L536" s="26">
        <v>0</v>
      </c>
      <c r="M536" s="26">
        <v>0</v>
      </c>
      <c r="N536" s="26">
        <v>0</v>
      </c>
      <c r="O536" s="375"/>
      <c r="P536" s="263"/>
    </row>
    <row r="537" spans="1:16" ht="36.75" thickBot="1" x14ac:dyDescent="0.3">
      <c r="A537" s="213"/>
      <c r="B537" s="219"/>
      <c r="C537" s="219"/>
      <c r="D537" s="463"/>
      <c r="E537" s="219"/>
      <c r="F537" s="219"/>
      <c r="G537" s="14" t="s">
        <v>3686</v>
      </c>
      <c r="H537" s="26">
        <f>SUM(I537:N537)</f>
        <v>0</v>
      </c>
      <c r="I537" s="26">
        <v>0</v>
      </c>
      <c r="J537" s="26">
        <v>0</v>
      </c>
      <c r="K537" s="26">
        <v>0</v>
      </c>
      <c r="L537" s="26">
        <v>0</v>
      </c>
      <c r="M537" s="26">
        <v>0</v>
      </c>
      <c r="N537" s="26">
        <v>0</v>
      </c>
      <c r="O537" s="375"/>
      <c r="P537" s="263"/>
    </row>
    <row r="538" spans="1:16" ht="15.75" thickBot="1" x14ac:dyDescent="0.3">
      <c r="A538" s="213"/>
      <c r="B538" s="219"/>
      <c r="C538" s="219"/>
      <c r="D538" s="463"/>
      <c r="E538" s="219"/>
      <c r="F538" s="219"/>
      <c r="G538" s="14" t="s">
        <v>3687</v>
      </c>
      <c r="H538" s="26">
        <f>SUM(I538:N538)</f>
        <v>8</v>
      </c>
      <c r="I538" s="26">
        <v>0</v>
      </c>
      <c r="J538" s="26">
        <v>0</v>
      </c>
      <c r="K538" s="26">
        <v>0</v>
      </c>
      <c r="L538" s="26">
        <v>3</v>
      </c>
      <c r="M538" s="26">
        <v>5</v>
      </c>
      <c r="N538" s="26">
        <v>0</v>
      </c>
      <c r="O538" s="375"/>
      <c r="P538" s="263"/>
    </row>
    <row r="539" spans="1:16" ht="24.75" thickBot="1" x14ac:dyDescent="0.3">
      <c r="A539" s="214"/>
      <c r="B539" s="220"/>
      <c r="C539" s="220"/>
      <c r="D539" s="464"/>
      <c r="E539" s="220"/>
      <c r="F539" s="220"/>
      <c r="G539" s="14" t="s">
        <v>3688</v>
      </c>
      <c r="H539" s="26">
        <f>SUM(I539:N539)</f>
        <v>0</v>
      </c>
      <c r="I539" s="26">
        <v>0</v>
      </c>
      <c r="J539" s="26">
        <v>0</v>
      </c>
      <c r="K539" s="26">
        <v>0</v>
      </c>
      <c r="L539" s="26">
        <v>0</v>
      </c>
      <c r="M539" s="26">
        <v>0</v>
      </c>
      <c r="N539" s="26">
        <v>0</v>
      </c>
      <c r="O539" s="376"/>
      <c r="P539" s="264"/>
    </row>
    <row r="540" spans="1:16" ht="36.75" thickBot="1" x14ac:dyDescent="0.3">
      <c r="A540" s="212" t="s">
        <v>3812</v>
      </c>
      <c r="B540" s="218" t="s">
        <v>1143</v>
      </c>
      <c r="C540" s="218" t="s">
        <v>3803</v>
      </c>
      <c r="D540" s="462" t="s">
        <v>4212</v>
      </c>
      <c r="E540" s="218" t="s">
        <v>1143</v>
      </c>
      <c r="F540" s="218" t="s">
        <v>3682</v>
      </c>
      <c r="G540" s="14" t="s">
        <v>3683</v>
      </c>
      <c r="H540" s="26">
        <f>SUM(H541:H544)</f>
        <v>8</v>
      </c>
      <c r="I540" s="26">
        <f t="shared" ref="I540:N540" si="134">SUM(I541:I544)</f>
        <v>0</v>
      </c>
      <c r="J540" s="26">
        <f t="shared" si="134"/>
        <v>0</v>
      </c>
      <c r="K540" s="26">
        <f t="shared" si="134"/>
        <v>0</v>
      </c>
      <c r="L540" s="26">
        <f t="shared" si="134"/>
        <v>3</v>
      </c>
      <c r="M540" s="26">
        <f t="shared" si="134"/>
        <v>5</v>
      </c>
      <c r="N540" s="26">
        <f t="shared" si="134"/>
        <v>0</v>
      </c>
      <c r="O540" s="218">
        <v>470</v>
      </c>
      <c r="P540" s="262" t="s">
        <v>1143</v>
      </c>
    </row>
    <row r="541" spans="1:16" ht="15.75" thickBot="1" x14ac:dyDescent="0.3">
      <c r="A541" s="213"/>
      <c r="B541" s="219"/>
      <c r="C541" s="219"/>
      <c r="D541" s="463"/>
      <c r="E541" s="219"/>
      <c r="F541" s="219"/>
      <c r="G541" s="14" t="s">
        <v>3685</v>
      </c>
      <c r="H541" s="26">
        <f>SUM(I541:N541)</f>
        <v>0</v>
      </c>
      <c r="I541" s="26">
        <v>0</v>
      </c>
      <c r="J541" s="26">
        <v>0</v>
      </c>
      <c r="K541" s="26">
        <v>0</v>
      </c>
      <c r="L541" s="26">
        <v>0</v>
      </c>
      <c r="M541" s="26">
        <v>0</v>
      </c>
      <c r="N541" s="26">
        <v>0</v>
      </c>
      <c r="O541" s="219"/>
      <c r="P541" s="263"/>
    </row>
    <row r="542" spans="1:16" ht="36.75" thickBot="1" x14ac:dyDescent="0.3">
      <c r="A542" s="213"/>
      <c r="B542" s="219"/>
      <c r="C542" s="219"/>
      <c r="D542" s="463"/>
      <c r="E542" s="219"/>
      <c r="F542" s="219"/>
      <c r="G542" s="14" t="s">
        <v>3686</v>
      </c>
      <c r="H542" s="26">
        <f>SUM(I542:N542)</f>
        <v>0</v>
      </c>
      <c r="I542" s="26">
        <v>0</v>
      </c>
      <c r="J542" s="26">
        <v>0</v>
      </c>
      <c r="K542" s="26">
        <v>0</v>
      </c>
      <c r="L542" s="26">
        <v>0</v>
      </c>
      <c r="M542" s="26">
        <v>0</v>
      </c>
      <c r="N542" s="26">
        <v>0</v>
      </c>
      <c r="O542" s="219"/>
      <c r="P542" s="263"/>
    </row>
    <row r="543" spans="1:16" ht="15.75" thickBot="1" x14ac:dyDescent="0.3">
      <c r="A543" s="213"/>
      <c r="B543" s="219"/>
      <c r="C543" s="219"/>
      <c r="D543" s="463"/>
      <c r="E543" s="219"/>
      <c r="F543" s="219"/>
      <c r="G543" s="14" t="s">
        <v>3687</v>
      </c>
      <c r="H543" s="26">
        <f>SUM(I543:N543)</f>
        <v>8</v>
      </c>
      <c r="I543" s="26">
        <v>0</v>
      </c>
      <c r="J543" s="26">
        <v>0</v>
      </c>
      <c r="K543" s="26">
        <v>0</v>
      </c>
      <c r="L543" s="26">
        <v>3</v>
      </c>
      <c r="M543" s="26">
        <v>5</v>
      </c>
      <c r="N543" s="26">
        <v>0</v>
      </c>
      <c r="O543" s="219"/>
      <c r="P543" s="263"/>
    </row>
    <row r="544" spans="1:16" ht="24.75" thickBot="1" x14ac:dyDescent="0.3">
      <c r="A544" s="214"/>
      <c r="B544" s="220"/>
      <c r="C544" s="220"/>
      <c r="D544" s="464"/>
      <c r="E544" s="220"/>
      <c r="F544" s="220"/>
      <c r="G544" s="14" t="s">
        <v>3688</v>
      </c>
      <c r="H544" s="26">
        <f>SUM(I544:N544)</f>
        <v>0</v>
      </c>
      <c r="I544" s="26">
        <v>0</v>
      </c>
      <c r="J544" s="26">
        <v>0</v>
      </c>
      <c r="K544" s="26">
        <v>0</v>
      </c>
      <c r="L544" s="26">
        <v>0</v>
      </c>
      <c r="M544" s="26">
        <v>0</v>
      </c>
      <c r="N544" s="26">
        <v>0</v>
      </c>
      <c r="O544" s="220"/>
      <c r="P544" s="264"/>
    </row>
    <row r="545" spans="1:16" ht="36.75" thickBot="1" x14ac:dyDescent="0.3">
      <c r="A545" s="212" t="s">
        <v>3813</v>
      </c>
      <c r="B545" s="218" t="s">
        <v>1143</v>
      </c>
      <c r="C545" s="218" t="s">
        <v>3803</v>
      </c>
      <c r="D545" s="462" t="s">
        <v>4212</v>
      </c>
      <c r="E545" s="218" t="s">
        <v>1143</v>
      </c>
      <c r="F545" s="218" t="s">
        <v>3682</v>
      </c>
      <c r="G545" s="14" t="s">
        <v>3683</v>
      </c>
      <c r="H545" s="26">
        <f>SUM(H546:H549)</f>
        <v>8</v>
      </c>
      <c r="I545" s="26">
        <f t="shared" ref="I545:N545" si="135">SUM(I546:I549)</f>
        <v>0</v>
      </c>
      <c r="J545" s="26">
        <f t="shared" si="135"/>
        <v>0</v>
      </c>
      <c r="K545" s="26">
        <f t="shared" si="135"/>
        <v>0</v>
      </c>
      <c r="L545" s="26">
        <f t="shared" si="135"/>
        <v>3</v>
      </c>
      <c r="M545" s="26">
        <f t="shared" si="135"/>
        <v>5</v>
      </c>
      <c r="N545" s="26">
        <f t="shared" si="135"/>
        <v>0</v>
      </c>
      <c r="O545" s="218">
        <v>720</v>
      </c>
      <c r="P545" s="262" t="s">
        <v>1143</v>
      </c>
    </row>
    <row r="546" spans="1:16" ht="15.75" thickBot="1" x14ac:dyDescent="0.3">
      <c r="A546" s="213"/>
      <c r="B546" s="219"/>
      <c r="C546" s="219"/>
      <c r="D546" s="463"/>
      <c r="E546" s="219"/>
      <c r="F546" s="219"/>
      <c r="G546" s="14" t="s">
        <v>3685</v>
      </c>
      <c r="H546" s="26">
        <f>SUM(I546:N546)</f>
        <v>5</v>
      </c>
      <c r="I546" s="26">
        <v>0</v>
      </c>
      <c r="J546" s="26">
        <v>0</v>
      </c>
      <c r="K546" s="26">
        <v>0</v>
      </c>
      <c r="L546" s="26">
        <v>0</v>
      </c>
      <c r="M546" s="26">
        <v>5</v>
      </c>
      <c r="N546" s="26">
        <v>0</v>
      </c>
      <c r="O546" s="219"/>
      <c r="P546" s="263"/>
    </row>
    <row r="547" spans="1:16" ht="36.75" thickBot="1" x14ac:dyDescent="0.3">
      <c r="A547" s="213"/>
      <c r="B547" s="219"/>
      <c r="C547" s="219"/>
      <c r="D547" s="463"/>
      <c r="E547" s="219"/>
      <c r="F547" s="219"/>
      <c r="G547" s="14" t="s">
        <v>3686</v>
      </c>
      <c r="H547" s="26">
        <f>SUM(I547:N547)</f>
        <v>0</v>
      </c>
      <c r="I547" s="26">
        <v>0</v>
      </c>
      <c r="J547" s="26">
        <v>0</v>
      </c>
      <c r="K547" s="26">
        <v>0</v>
      </c>
      <c r="L547" s="26">
        <v>0</v>
      </c>
      <c r="M547" s="26">
        <v>0</v>
      </c>
      <c r="N547" s="26">
        <v>0</v>
      </c>
      <c r="O547" s="219"/>
      <c r="P547" s="263"/>
    </row>
    <row r="548" spans="1:16" ht="15.75" thickBot="1" x14ac:dyDescent="0.3">
      <c r="A548" s="213"/>
      <c r="B548" s="219"/>
      <c r="C548" s="219"/>
      <c r="D548" s="463"/>
      <c r="E548" s="219"/>
      <c r="F548" s="219"/>
      <c r="G548" s="14" t="s">
        <v>3687</v>
      </c>
      <c r="H548" s="26">
        <f>SUM(I548:N548)</f>
        <v>3</v>
      </c>
      <c r="I548" s="26">
        <v>0</v>
      </c>
      <c r="J548" s="26">
        <v>0</v>
      </c>
      <c r="K548" s="26">
        <v>0</v>
      </c>
      <c r="L548" s="26">
        <v>3</v>
      </c>
      <c r="M548" s="26">
        <v>0</v>
      </c>
      <c r="N548" s="26">
        <v>0</v>
      </c>
      <c r="O548" s="219"/>
      <c r="P548" s="263"/>
    </row>
    <row r="549" spans="1:16" ht="24.75" thickBot="1" x14ac:dyDescent="0.3">
      <c r="A549" s="214"/>
      <c r="B549" s="220"/>
      <c r="C549" s="220"/>
      <c r="D549" s="464"/>
      <c r="E549" s="220"/>
      <c r="F549" s="220"/>
      <c r="G549" s="14" t="s">
        <v>3688</v>
      </c>
      <c r="H549" s="26">
        <f>SUM(I549:N549)</f>
        <v>0</v>
      </c>
      <c r="I549" s="26">
        <v>0</v>
      </c>
      <c r="J549" s="26">
        <v>0</v>
      </c>
      <c r="K549" s="26">
        <v>0</v>
      </c>
      <c r="L549" s="26">
        <v>0</v>
      </c>
      <c r="M549" s="26">
        <v>0</v>
      </c>
      <c r="N549" s="26">
        <v>0</v>
      </c>
      <c r="O549" s="220"/>
      <c r="P549" s="264"/>
    </row>
    <row r="550" spans="1:16" ht="36.75" thickBot="1" x14ac:dyDescent="0.3">
      <c r="A550" s="212" t="s">
        <v>3814</v>
      </c>
      <c r="B550" s="218" t="s">
        <v>1143</v>
      </c>
      <c r="C550" s="218" t="s">
        <v>3803</v>
      </c>
      <c r="D550" s="462" t="s">
        <v>4212</v>
      </c>
      <c r="E550" s="218" t="s">
        <v>1143</v>
      </c>
      <c r="F550" s="218" t="s">
        <v>3682</v>
      </c>
      <c r="G550" s="14" t="s">
        <v>3683</v>
      </c>
      <c r="H550" s="26">
        <f>SUM(H551:H554)</f>
        <v>8</v>
      </c>
      <c r="I550" s="26">
        <f t="shared" ref="I550:N550" si="136">SUM(I551:I554)</f>
        <v>0</v>
      </c>
      <c r="J550" s="26">
        <f t="shared" si="136"/>
        <v>0</v>
      </c>
      <c r="K550" s="26">
        <f t="shared" si="136"/>
        <v>0</v>
      </c>
      <c r="L550" s="26">
        <f t="shared" si="136"/>
        <v>3</v>
      </c>
      <c r="M550" s="26">
        <f t="shared" si="136"/>
        <v>5</v>
      </c>
      <c r="N550" s="26">
        <f t="shared" si="136"/>
        <v>0</v>
      </c>
      <c r="O550" s="218">
        <v>250</v>
      </c>
      <c r="P550" s="262" t="s">
        <v>1143</v>
      </c>
    </row>
    <row r="551" spans="1:16" ht="15.75" thickBot="1" x14ac:dyDescent="0.3">
      <c r="A551" s="213"/>
      <c r="B551" s="219"/>
      <c r="C551" s="219"/>
      <c r="D551" s="463"/>
      <c r="E551" s="219"/>
      <c r="F551" s="219"/>
      <c r="G551" s="14" t="s">
        <v>3685</v>
      </c>
      <c r="H551" s="26">
        <f>SUM(I551:N551)</f>
        <v>0</v>
      </c>
      <c r="I551" s="26">
        <v>0</v>
      </c>
      <c r="J551" s="26">
        <v>0</v>
      </c>
      <c r="K551" s="26">
        <v>0</v>
      </c>
      <c r="L551" s="26">
        <v>0</v>
      </c>
      <c r="M551" s="26">
        <v>0</v>
      </c>
      <c r="N551" s="26">
        <v>0</v>
      </c>
      <c r="O551" s="219"/>
      <c r="P551" s="263"/>
    </row>
    <row r="552" spans="1:16" ht="36.75" thickBot="1" x14ac:dyDescent="0.3">
      <c r="A552" s="213"/>
      <c r="B552" s="219"/>
      <c r="C552" s="219"/>
      <c r="D552" s="463"/>
      <c r="E552" s="219"/>
      <c r="F552" s="219"/>
      <c r="G552" s="14" t="s">
        <v>3686</v>
      </c>
      <c r="H552" s="26">
        <f>SUM(I552:N552)</f>
        <v>0</v>
      </c>
      <c r="I552" s="26">
        <v>0</v>
      </c>
      <c r="J552" s="26">
        <v>0</v>
      </c>
      <c r="K552" s="26">
        <v>0</v>
      </c>
      <c r="L552" s="26">
        <v>0</v>
      </c>
      <c r="M552" s="26">
        <v>0</v>
      </c>
      <c r="N552" s="26">
        <v>0</v>
      </c>
      <c r="O552" s="219"/>
      <c r="P552" s="263"/>
    </row>
    <row r="553" spans="1:16" ht="15.75" thickBot="1" x14ac:dyDescent="0.3">
      <c r="A553" s="213"/>
      <c r="B553" s="219"/>
      <c r="C553" s="219"/>
      <c r="D553" s="463"/>
      <c r="E553" s="219"/>
      <c r="F553" s="219"/>
      <c r="G553" s="14" t="s">
        <v>3687</v>
      </c>
      <c r="H553" s="26">
        <f>SUM(I553:N553)</f>
        <v>8</v>
      </c>
      <c r="I553" s="26">
        <v>0</v>
      </c>
      <c r="J553" s="26">
        <v>0</v>
      </c>
      <c r="K553" s="26">
        <v>0</v>
      </c>
      <c r="L553" s="26">
        <v>3</v>
      </c>
      <c r="M553" s="26">
        <v>5</v>
      </c>
      <c r="N553" s="26">
        <v>0</v>
      </c>
      <c r="O553" s="219"/>
      <c r="P553" s="263"/>
    </row>
    <row r="554" spans="1:16" ht="24.75" thickBot="1" x14ac:dyDescent="0.3">
      <c r="A554" s="214"/>
      <c r="B554" s="220"/>
      <c r="C554" s="220"/>
      <c r="D554" s="464"/>
      <c r="E554" s="220"/>
      <c r="F554" s="220"/>
      <c r="G554" s="14" t="s">
        <v>3688</v>
      </c>
      <c r="H554" s="26">
        <f>SUM(I554:N554)</f>
        <v>0</v>
      </c>
      <c r="I554" s="26">
        <v>0</v>
      </c>
      <c r="J554" s="26">
        <v>0</v>
      </c>
      <c r="K554" s="26">
        <v>0</v>
      </c>
      <c r="L554" s="26">
        <v>0</v>
      </c>
      <c r="M554" s="26">
        <v>0</v>
      </c>
      <c r="N554" s="26">
        <v>0</v>
      </c>
      <c r="O554" s="220"/>
      <c r="P554" s="264"/>
    </row>
    <row r="555" spans="1:16" ht="36.75" thickBot="1" x14ac:dyDescent="0.3">
      <c r="A555" s="212" t="s">
        <v>3815</v>
      </c>
      <c r="B555" s="218" t="s">
        <v>1143</v>
      </c>
      <c r="C555" s="218" t="s">
        <v>3803</v>
      </c>
      <c r="D555" s="462" t="s">
        <v>4212</v>
      </c>
      <c r="E555" s="218" t="s">
        <v>1143</v>
      </c>
      <c r="F555" s="218" t="s">
        <v>3682</v>
      </c>
      <c r="G555" s="14" t="s">
        <v>3683</v>
      </c>
      <c r="H555" s="26">
        <f>SUM(H556:H559)</f>
        <v>8</v>
      </c>
      <c r="I555" s="26">
        <f t="shared" ref="I555:N555" si="137">SUM(I556:I559)</f>
        <v>0</v>
      </c>
      <c r="J555" s="26">
        <f t="shared" si="137"/>
        <v>0</v>
      </c>
      <c r="K555" s="26">
        <f t="shared" si="137"/>
        <v>0</v>
      </c>
      <c r="L555" s="26">
        <f t="shared" si="137"/>
        <v>3</v>
      </c>
      <c r="M555" s="26">
        <f t="shared" si="137"/>
        <v>5</v>
      </c>
      <c r="N555" s="26">
        <f t="shared" si="137"/>
        <v>0</v>
      </c>
      <c r="O555" s="218">
        <v>180</v>
      </c>
      <c r="P555" s="262" t="s">
        <v>1143</v>
      </c>
    </row>
    <row r="556" spans="1:16" ht="15.75" thickBot="1" x14ac:dyDescent="0.3">
      <c r="A556" s="213"/>
      <c r="B556" s="219"/>
      <c r="C556" s="219"/>
      <c r="D556" s="463"/>
      <c r="E556" s="219"/>
      <c r="F556" s="219"/>
      <c r="G556" s="14" t="s">
        <v>3685</v>
      </c>
      <c r="H556" s="26">
        <f>SUM(I556:N556)</f>
        <v>0</v>
      </c>
      <c r="I556" s="26">
        <v>0</v>
      </c>
      <c r="J556" s="26">
        <v>0</v>
      </c>
      <c r="K556" s="26">
        <v>0</v>
      </c>
      <c r="L556" s="26">
        <v>0</v>
      </c>
      <c r="M556" s="26">
        <v>0</v>
      </c>
      <c r="N556" s="26">
        <v>0</v>
      </c>
      <c r="O556" s="219"/>
      <c r="P556" s="263"/>
    </row>
    <row r="557" spans="1:16" ht="36.75" thickBot="1" x14ac:dyDescent="0.3">
      <c r="A557" s="213"/>
      <c r="B557" s="219"/>
      <c r="C557" s="219"/>
      <c r="D557" s="463"/>
      <c r="E557" s="219"/>
      <c r="F557" s="219"/>
      <c r="G557" s="14" t="s">
        <v>3686</v>
      </c>
      <c r="H557" s="26">
        <f>SUM(I557:N557)</f>
        <v>0</v>
      </c>
      <c r="I557" s="26">
        <v>0</v>
      </c>
      <c r="J557" s="26">
        <v>0</v>
      </c>
      <c r="K557" s="26">
        <v>0</v>
      </c>
      <c r="L557" s="26">
        <v>0</v>
      </c>
      <c r="M557" s="26">
        <v>0</v>
      </c>
      <c r="N557" s="26">
        <v>0</v>
      </c>
      <c r="O557" s="219"/>
      <c r="P557" s="263"/>
    </row>
    <row r="558" spans="1:16" ht="15.75" thickBot="1" x14ac:dyDescent="0.3">
      <c r="A558" s="213"/>
      <c r="B558" s="219"/>
      <c r="C558" s="219"/>
      <c r="D558" s="463"/>
      <c r="E558" s="219"/>
      <c r="F558" s="219"/>
      <c r="G558" s="14" t="s">
        <v>3687</v>
      </c>
      <c r="H558" s="26">
        <f>SUM(I558:N558)</f>
        <v>8</v>
      </c>
      <c r="I558" s="26">
        <v>0</v>
      </c>
      <c r="J558" s="26">
        <v>0</v>
      </c>
      <c r="K558" s="26">
        <v>0</v>
      </c>
      <c r="L558" s="26">
        <v>3</v>
      </c>
      <c r="M558" s="26">
        <v>5</v>
      </c>
      <c r="N558" s="26">
        <v>0</v>
      </c>
      <c r="O558" s="219"/>
      <c r="P558" s="263"/>
    </row>
    <row r="559" spans="1:16" ht="24.75" thickBot="1" x14ac:dyDescent="0.3">
      <c r="A559" s="214"/>
      <c r="B559" s="220"/>
      <c r="C559" s="220"/>
      <c r="D559" s="464"/>
      <c r="E559" s="220"/>
      <c r="F559" s="220"/>
      <c r="G559" s="14" t="s">
        <v>3688</v>
      </c>
      <c r="H559" s="26">
        <f>SUM(I559:N559)</f>
        <v>0</v>
      </c>
      <c r="I559" s="26">
        <v>0</v>
      </c>
      <c r="J559" s="26">
        <v>0</v>
      </c>
      <c r="K559" s="26">
        <v>0</v>
      </c>
      <c r="L559" s="26">
        <v>0</v>
      </c>
      <c r="M559" s="26">
        <v>0</v>
      </c>
      <c r="N559" s="26">
        <v>0</v>
      </c>
      <c r="O559" s="220"/>
      <c r="P559" s="264"/>
    </row>
    <row r="560" spans="1:16" ht="36.75" thickBot="1" x14ac:dyDescent="0.3">
      <c r="A560" s="212" t="s">
        <v>3816</v>
      </c>
      <c r="B560" s="218" t="s">
        <v>1143</v>
      </c>
      <c r="C560" s="218" t="s">
        <v>3803</v>
      </c>
      <c r="D560" s="462" t="s">
        <v>4212</v>
      </c>
      <c r="E560" s="218" t="s">
        <v>1143</v>
      </c>
      <c r="F560" s="218" t="s">
        <v>3682</v>
      </c>
      <c r="G560" s="14" t="s">
        <v>3683</v>
      </c>
      <c r="H560" s="26">
        <f>SUM(H561:H564)</f>
        <v>8</v>
      </c>
      <c r="I560" s="26">
        <f t="shared" ref="I560:N560" si="138">SUM(I561:I564)</f>
        <v>0</v>
      </c>
      <c r="J560" s="26">
        <f t="shared" si="138"/>
        <v>0</v>
      </c>
      <c r="K560" s="26">
        <f t="shared" si="138"/>
        <v>0</v>
      </c>
      <c r="L560" s="26">
        <f t="shared" si="138"/>
        <v>3</v>
      </c>
      <c r="M560" s="26">
        <f t="shared" si="138"/>
        <v>5</v>
      </c>
      <c r="N560" s="26">
        <f t="shared" si="138"/>
        <v>0</v>
      </c>
      <c r="O560" s="218">
        <v>100</v>
      </c>
      <c r="P560" s="262" t="s">
        <v>1143</v>
      </c>
    </row>
    <row r="561" spans="1:16" ht="15.75" thickBot="1" x14ac:dyDescent="0.3">
      <c r="A561" s="213"/>
      <c r="B561" s="219"/>
      <c r="C561" s="219"/>
      <c r="D561" s="463"/>
      <c r="E561" s="219"/>
      <c r="F561" s="219"/>
      <c r="G561" s="14" t="s">
        <v>3685</v>
      </c>
      <c r="H561" s="26">
        <f>SUM(I561:N561)</f>
        <v>0</v>
      </c>
      <c r="I561" s="26">
        <v>0</v>
      </c>
      <c r="J561" s="26">
        <v>0</v>
      </c>
      <c r="K561" s="26">
        <v>0</v>
      </c>
      <c r="L561" s="26">
        <v>0</v>
      </c>
      <c r="M561" s="26">
        <v>0</v>
      </c>
      <c r="N561" s="26">
        <v>0</v>
      </c>
      <c r="O561" s="219"/>
      <c r="P561" s="263"/>
    </row>
    <row r="562" spans="1:16" ht="36.75" thickBot="1" x14ac:dyDescent="0.3">
      <c r="A562" s="213"/>
      <c r="B562" s="219"/>
      <c r="C562" s="219"/>
      <c r="D562" s="463"/>
      <c r="E562" s="219"/>
      <c r="F562" s="219"/>
      <c r="G562" s="14" t="s">
        <v>3686</v>
      </c>
      <c r="H562" s="26">
        <f>SUM(I562:N562)</f>
        <v>0</v>
      </c>
      <c r="I562" s="26">
        <v>0</v>
      </c>
      <c r="J562" s="26">
        <v>0</v>
      </c>
      <c r="K562" s="26">
        <v>0</v>
      </c>
      <c r="L562" s="26">
        <v>0</v>
      </c>
      <c r="M562" s="26">
        <v>0</v>
      </c>
      <c r="N562" s="26">
        <v>0</v>
      </c>
      <c r="O562" s="219"/>
      <c r="P562" s="263"/>
    </row>
    <row r="563" spans="1:16" ht="15.75" thickBot="1" x14ac:dyDescent="0.3">
      <c r="A563" s="213"/>
      <c r="B563" s="219"/>
      <c r="C563" s="219"/>
      <c r="D563" s="463"/>
      <c r="E563" s="219"/>
      <c r="F563" s="219"/>
      <c r="G563" s="14" t="s">
        <v>3687</v>
      </c>
      <c r="H563" s="26">
        <f>SUM(I563:N563)</f>
        <v>8</v>
      </c>
      <c r="I563" s="26">
        <v>0</v>
      </c>
      <c r="J563" s="26">
        <v>0</v>
      </c>
      <c r="K563" s="26">
        <v>0</v>
      </c>
      <c r="L563" s="26">
        <v>3</v>
      </c>
      <c r="M563" s="26">
        <v>5</v>
      </c>
      <c r="N563" s="26">
        <v>0</v>
      </c>
      <c r="O563" s="219"/>
      <c r="P563" s="263"/>
    </row>
    <row r="564" spans="1:16" ht="24.75" thickBot="1" x14ac:dyDescent="0.3">
      <c r="A564" s="214"/>
      <c r="B564" s="220"/>
      <c r="C564" s="220"/>
      <c r="D564" s="464"/>
      <c r="E564" s="220"/>
      <c r="F564" s="220"/>
      <c r="G564" s="14" t="s">
        <v>3688</v>
      </c>
      <c r="H564" s="26">
        <f>SUM(I564:N564)</f>
        <v>0</v>
      </c>
      <c r="I564" s="26">
        <v>0</v>
      </c>
      <c r="J564" s="26">
        <v>0</v>
      </c>
      <c r="K564" s="26">
        <v>0</v>
      </c>
      <c r="L564" s="26">
        <v>0</v>
      </c>
      <c r="M564" s="26">
        <v>0</v>
      </c>
      <c r="N564" s="26">
        <v>0</v>
      </c>
      <c r="O564" s="220"/>
      <c r="P564" s="264"/>
    </row>
    <row r="565" spans="1:16" ht="36.75" thickBot="1" x14ac:dyDescent="0.3">
      <c r="A565" s="212" t="s">
        <v>3817</v>
      </c>
      <c r="B565" s="218" t="s">
        <v>1143</v>
      </c>
      <c r="C565" s="218" t="s">
        <v>3803</v>
      </c>
      <c r="D565" s="462" t="s">
        <v>4212</v>
      </c>
      <c r="E565" s="218" t="s">
        <v>1143</v>
      </c>
      <c r="F565" s="218" t="s">
        <v>3682</v>
      </c>
      <c r="G565" s="14" t="s">
        <v>3683</v>
      </c>
      <c r="H565" s="26">
        <f>SUM(H566:H569)</f>
        <v>8</v>
      </c>
      <c r="I565" s="26">
        <f t="shared" ref="I565:N565" si="139">SUM(I566:I569)</f>
        <v>0</v>
      </c>
      <c r="J565" s="26">
        <f t="shared" si="139"/>
        <v>0</v>
      </c>
      <c r="K565" s="26">
        <f t="shared" si="139"/>
        <v>0</v>
      </c>
      <c r="L565" s="26">
        <f t="shared" si="139"/>
        <v>3</v>
      </c>
      <c r="M565" s="26">
        <f t="shared" si="139"/>
        <v>5</v>
      </c>
      <c r="N565" s="26">
        <f t="shared" si="139"/>
        <v>0</v>
      </c>
      <c r="O565" s="218">
        <v>100</v>
      </c>
      <c r="P565" s="262" t="s">
        <v>1143</v>
      </c>
    </row>
    <row r="566" spans="1:16" ht="15.75" thickBot="1" x14ac:dyDescent="0.3">
      <c r="A566" s="213"/>
      <c r="B566" s="219"/>
      <c r="C566" s="219"/>
      <c r="D566" s="463"/>
      <c r="E566" s="219"/>
      <c r="F566" s="219"/>
      <c r="G566" s="14" t="s">
        <v>3685</v>
      </c>
      <c r="H566" s="26">
        <f t="shared" ref="H566:H574" si="140">SUM(I566:N566)</f>
        <v>0</v>
      </c>
      <c r="I566" s="26">
        <v>0</v>
      </c>
      <c r="J566" s="26">
        <v>0</v>
      </c>
      <c r="K566" s="26">
        <v>0</v>
      </c>
      <c r="L566" s="26">
        <v>0</v>
      </c>
      <c r="M566" s="26">
        <v>0</v>
      </c>
      <c r="N566" s="26">
        <v>0</v>
      </c>
      <c r="O566" s="219"/>
      <c r="P566" s="263"/>
    </row>
    <row r="567" spans="1:16" ht="36.75" thickBot="1" x14ac:dyDescent="0.3">
      <c r="A567" s="213"/>
      <c r="B567" s="219"/>
      <c r="C567" s="219"/>
      <c r="D567" s="463"/>
      <c r="E567" s="219"/>
      <c r="F567" s="219"/>
      <c r="G567" s="14" t="s">
        <v>3686</v>
      </c>
      <c r="H567" s="26">
        <f t="shared" si="140"/>
        <v>0</v>
      </c>
      <c r="I567" s="26">
        <v>0</v>
      </c>
      <c r="J567" s="26">
        <v>0</v>
      </c>
      <c r="K567" s="26">
        <v>0</v>
      </c>
      <c r="L567" s="26">
        <v>0</v>
      </c>
      <c r="M567" s="26">
        <v>0</v>
      </c>
      <c r="N567" s="26">
        <v>0</v>
      </c>
      <c r="O567" s="219"/>
      <c r="P567" s="263"/>
    </row>
    <row r="568" spans="1:16" ht="15.75" thickBot="1" x14ac:dyDescent="0.3">
      <c r="A568" s="213"/>
      <c r="B568" s="219"/>
      <c r="C568" s="219"/>
      <c r="D568" s="463"/>
      <c r="E568" s="219"/>
      <c r="F568" s="219"/>
      <c r="G568" s="14" t="s">
        <v>3687</v>
      </c>
      <c r="H568" s="26">
        <f t="shared" si="140"/>
        <v>8</v>
      </c>
      <c r="I568" s="26">
        <v>0</v>
      </c>
      <c r="J568" s="26">
        <v>0</v>
      </c>
      <c r="K568" s="26">
        <v>0</v>
      </c>
      <c r="L568" s="26">
        <v>3</v>
      </c>
      <c r="M568" s="26">
        <v>5</v>
      </c>
      <c r="N568" s="26">
        <v>0</v>
      </c>
      <c r="O568" s="219"/>
      <c r="P568" s="263"/>
    </row>
    <row r="569" spans="1:16" ht="24.75" thickBot="1" x14ac:dyDescent="0.3">
      <c r="A569" s="214"/>
      <c r="B569" s="220"/>
      <c r="C569" s="220"/>
      <c r="D569" s="464"/>
      <c r="E569" s="220"/>
      <c r="F569" s="220"/>
      <c r="G569" s="14" t="s">
        <v>3688</v>
      </c>
      <c r="H569" s="26">
        <f t="shared" si="140"/>
        <v>0</v>
      </c>
      <c r="I569" s="26">
        <v>0</v>
      </c>
      <c r="J569" s="26">
        <v>0</v>
      </c>
      <c r="K569" s="26">
        <v>0</v>
      </c>
      <c r="L569" s="26">
        <v>0</v>
      </c>
      <c r="M569" s="26">
        <v>0</v>
      </c>
      <c r="N569" s="26">
        <v>0</v>
      </c>
      <c r="O569" s="220"/>
      <c r="P569" s="264"/>
    </row>
    <row r="570" spans="1:16" ht="36.75" thickBot="1" x14ac:dyDescent="0.3">
      <c r="A570" s="212" t="s">
        <v>3818</v>
      </c>
      <c r="B570" s="218" t="s">
        <v>1143</v>
      </c>
      <c r="C570" s="218" t="s">
        <v>3803</v>
      </c>
      <c r="D570" s="462" t="s">
        <v>4212</v>
      </c>
      <c r="E570" s="218" t="s">
        <v>1143</v>
      </c>
      <c r="F570" s="218" t="s">
        <v>3682</v>
      </c>
      <c r="G570" s="14" t="s">
        <v>3683</v>
      </c>
      <c r="H570" s="26">
        <f t="shared" si="140"/>
        <v>8</v>
      </c>
      <c r="I570" s="26">
        <v>0</v>
      </c>
      <c r="J570" s="26">
        <v>0</v>
      </c>
      <c r="K570" s="26">
        <v>0</v>
      </c>
      <c r="L570" s="26">
        <v>3</v>
      </c>
      <c r="M570" s="26">
        <v>5</v>
      </c>
      <c r="N570" s="26">
        <v>0</v>
      </c>
      <c r="O570" s="218">
        <v>150</v>
      </c>
      <c r="P570" s="262" t="s">
        <v>1143</v>
      </c>
    </row>
    <row r="571" spans="1:16" ht="15.75" thickBot="1" x14ac:dyDescent="0.3">
      <c r="A571" s="213"/>
      <c r="B571" s="219"/>
      <c r="C571" s="219"/>
      <c r="D571" s="463"/>
      <c r="E571" s="219"/>
      <c r="F571" s="219"/>
      <c r="G571" s="14" t="s">
        <v>3685</v>
      </c>
      <c r="H571" s="26">
        <f t="shared" si="140"/>
        <v>0</v>
      </c>
      <c r="I571" s="26">
        <v>0</v>
      </c>
      <c r="J571" s="26">
        <v>0</v>
      </c>
      <c r="K571" s="26">
        <v>0</v>
      </c>
      <c r="L571" s="26">
        <v>0</v>
      </c>
      <c r="M571" s="26">
        <v>0</v>
      </c>
      <c r="N571" s="26">
        <v>0</v>
      </c>
      <c r="O571" s="219"/>
      <c r="P571" s="263"/>
    </row>
    <row r="572" spans="1:16" ht="36.75" thickBot="1" x14ac:dyDescent="0.3">
      <c r="A572" s="213"/>
      <c r="B572" s="219"/>
      <c r="C572" s="219"/>
      <c r="D572" s="463"/>
      <c r="E572" s="219"/>
      <c r="F572" s="219"/>
      <c r="G572" s="14" t="s">
        <v>3686</v>
      </c>
      <c r="H572" s="26">
        <f t="shared" si="140"/>
        <v>0</v>
      </c>
      <c r="I572" s="26">
        <v>0</v>
      </c>
      <c r="J572" s="26">
        <v>0</v>
      </c>
      <c r="K572" s="26">
        <v>0</v>
      </c>
      <c r="L572" s="26">
        <v>0</v>
      </c>
      <c r="M572" s="26">
        <v>0</v>
      </c>
      <c r="N572" s="26">
        <v>0</v>
      </c>
      <c r="O572" s="219"/>
      <c r="P572" s="263"/>
    </row>
    <row r="573" spans="1:16" ht="15.75" thickBot="1" x14ac:dyDescent="0.3">
      <c r="A573" s="213"/>
      <c r="B573" s="219"/>
      <c r="C573" s="219"/>
      <c r="D573" s="463"/>
      <c r="E573" s="219"/>
      <c r="F573" s="219"/>
      <c r="G573" s="14" t="s">
        <v>3687</v>
      </c>
      <c r="H573" s="26">
        <f t="shared" si="140"/>
        <v>8</v>
      </c>
      <c r="I573" s="26">
        <v>0</v>
      </c>
      <c r="J573" s="26">
        <v>0</v>
      </c>
      <c r="K573" s="26">
        <v>0</v>
      </c>
      <c r="L573" s="26">
        <v>3</v>
      </c>
      <c r="M573" s="26">
        <v>5</v>
      </c>
      <c r="N573" s="26">
        <v>0</v>
      </c>
      <c r="O573" s="219"/>
      <c r="P573" s="263"/>
    </row>
    <row r="574" spans="1:16" ht="24.75" thickBot="1" x14ac:dyDescent="0.3">
      <c r="A574" s="214"/>
      <c r="B574" s="220"/>
      <c r="C574" s="220"/>
      <c r="D574" s="464"/>
      <c r="E574" s="220"/>
      <c r="F574" s="220"/>
      <c r="G574" s="14" t="s">
        <v>3688</v>
      </c>
      <c r="H574" s="26">
        <f t="shared" si="140"/>
        <v>0</v>
      </c>
      <c r="I574" s="26">
        <v>0</v>
      </c>
      <c r="J574" s="26">
        <v>0</v>
      </c>
      <c r="K574" s="26">
        <v>0</v>
      </c>
      <c r="L574" s="26">
        <v>0</v>
      </c>
      <c r="M574" s="26">
        <v>0</v>
      </c>
      <c r="N574" s="26">
        <v>0</v>
      </c>
      <c r="O574" s="220"/>
      <c r="P574" s="264"/>
    </row>
    <row r="575" spans="1:16" ht="36.75" thickBot="1" x14ac:dyDescent="0.3">
      <c r="A575" s="245" t="s">
        <v>3702</v>
      </c>
      <c r="B575" s="245"/>
      <c r="C575" s="245"/>
      <c r="D575" s="245"/>
      <c r="E575" s="245"/>
      <c r="F575" s="246"/>
      <c r="G575" s="142" t="s">
        <v>3683</v>
      </c>
      <c r="H575" s="56">
        <f>SUM(H576:H579)</f>
        <v>164</v>
      </c>
      <c r="I575" s="56">
        <f t="shared" ref="I575:N575" si="141">SUM(I576:I579)</f>
        <v>0</v>
      </c>
      <c r="J575" s="56">
        <f t="shared" si="141"/>
        <v>0</v>
      </c>
      <c r="K575" s="56">
        <f t="shared" si="141"/>
        <v>0</v>
      </c>
      <c r="L575" s="56">
        <f t="shared" si="141"/>
        <v>68</v>
      </c>
      <c r="M575" s="56">
        <f t="shared" si="141"/>
        <v>84</v>
      </c>
      <c r="N575" s="56">
        <f t="shared" si="141"/>
        <v>12</v>
      </c>
      <c r="O575" s="404">
        <v>58795</v>
      </c>
      <c r="P575" s="371" t="s">
        <v>1143</v>
      </c>
    </row>
    <row r="576" spans="1:16" ht="24.75" thickBot="1" x14ac:dyDescent="0.3">
      <c r="A576" s="461"/>
      <c r="B576" s="461"/>
      <c r="C576" s="461"/>
      <c r="D576" s="461"/>
      <c r="E576" s="461"/>
      <c r="F576" s="248"/>
      <c r="G576" s="142" t="s">
        <v>3685</v>
      </c>
      <c r="H576" s="56">
        <f>SUM(I576:N576)</f>
        <v>24.700000000000003</v>
      </c>
      <c r="I576" s="56">
        <f t="shared" ref="I576:N576" si="142">I571+I566+I561+I556+I551+I546+I541+I536+I531+I526+I521+I516+I511+I506+I501+I496+I491</f>
        <v>0</v>
      </c>
      <c r="J576" s="56">
        <f t="shared" si="142"/>
        <v>0</v>
      </c>
      <c r="K576" s="56">
        <f t="shared" si="142"/>
        <v>0</v>
      </c>
      <c r="L576" s="56">
        <f t="shared" si="142"/>
        <v>19.700000000000003</v>
      </c>
      <c r="M576" s="56">
        <f t="shared" si="142"/>
        <v>5</v>
      </c>
      <c r="N576" s="56">
        <f t="shared" si="142"/>
        <v>0</v>
      </c>
      <c r="O576" s="405"/>
      <c r="P576" s="372"/>
    </row>
    <row r="577" spans="1:16" ht="36.75" thickBot="1" x14ac:dyDescent="0.3">
      <c r="A577" s="461"/>
      <c r="B577" s="461"/>
      <c r="C577" s="461"/>
      <c r="D577" s="461"/>
      <c r="E577" s="461"/>
      <c r="F577" s="248"/>
      <c r="G577" s="142" t="s">
        <v>3686</v>
      </c>
      <c r="H577" s="56">
        <f>SUM(I577:N577)</f>
        <v>0.2</v>
      </c>
      <c r="I577" s="56">
        <f t="shared" ref="I577:N579" si="143">I572+I567+I562+I557+I552+I547+I542+I537+I532+I527+I522+I517+I512+I507+I502+I497+I492</f>
        <v>0</v>
      </c>
      <c r="J577" s="56">
        <f t="shared" si="143"/>
        <v>0</v>
      </c>
      <c r="K577" s="56">
        <f t="shared" si="143"/>
        <v>0</v>
      </c>
      <c r="L577" s="56">
        <f t="shared" si="143"/>
        <v>0.2</v>
      </c>
      <c r="M577" s="56">
        <f t="shared" si="143"/>
        <v>0</v>
      </c>
      <c r="N577" s="56">
        <f t="shared" si="143"/>
        <v>0</v>
      </c>
      <c r="O577" s="405"/>
      <c r="P577" s="372"/>
    </row>
    <row r="578" spans="1:16" ht="15.75" thickBot="1" x14ac:dyDescent="0.3">
      <c r="A578" s="461"/>
      <c r="B578" s="461"/>
      <c r="C578" s="461"/>
      <c r="D578" s="461"/>
      <c r="E578" s="461"/>
      <c r="F578" s="248"/>
      <c r="G578" s="142" t="s">
        <v>3687</v>
      </c>
      <c r="H578" s="56">
        <f>SUM(I578:N578)</f>
        <v>139.1</v>
      </c>
      <c r="I578" s="56">
        <f t="shared" si="143"/>
        <v>0</v>
      </c>
      <c r="J578" s="56">
        <f t="shared" si="143"/>
        <v>0</v>
      </c>
      <c r="K578" s="56">
        <f t="shared" si="143"/>
        <v>0</v>
      </c>
      <c r="L578" s="56">
        <f t="shared" si="143"/>
        <v>48.1</v>
      </c>
      <c r="M578" s="56">
        <f t="shared" si="143"/>
        <v>79</v>
      </c>
      <c r="N578" s="56">
        <f t="shared" si="143"/>
        <v>12</v>
      </c>
      <c r="O578" s="405"/>
      <c r="P578" s="372"/>
    </row>
    <row r="579" spans="1:16" ht="24.75" thickBot="1" x14ac:dyDescent="0.3">
      <c r="A579" s="249"/>
      <c r="B579" s="249"/>
      <c r="C579" s="249"/>
      <c r="D579" s="249"/>
      <c r="E579" s="249"/>
      <c r="F579" s="250"/>
      <c r="G579" s="142" t="s">
        <v>3688</v>
      </c>
      <c r="H579" s="56">
        <f>SUM(I579:N579)</f>
        <v>0</v>
      </c>
      <c r="I579" s="56">
        <f t="shared" si="143"/>
        <v>0</v>
      </c>
      <c r="J579" s="56">
        <f t="shared" si="143"/>
        <v>0</v>
      </c>
      <c r="K579" s="56">
        <f t="shared" si="143"/>
        <v>0</v>
      </c>
      <c r="L579" s="56">
        <f t="shared" si="143"/>
        <v>0</v>
      </c>
      <c r="M579" s="56">
        <f t="shared" si="143"/>
        <v>0</v>
      </c>
      <c r="N579" s="56">
        <f t="shared" si="143"/>
        <v>0</v>
      </c>
      <c r="O579" s="406"/>
      <c r="P579" s="373"/>
    </row>
    <row r="580" spans="1:16" ht="15.75" thickBot="1" x14ac:dyDescent="0.3">
      <c r="A580" s="211" t="s">
        <v>214</v>
      </c>
      <c r="B580" s="211"/>
      <c r="C580" s="211"/>
      <c r="D580" s="211"/>
      <c r="E580" s="211"/>
      <c r="F580" s="211"/>
      <c r="G580" s="211"/>
      <c r="H580" s="211"/>
      <c r="I580" s="211"/>
      <c r="J580" s="211"/>
      <c r="K580" s="211"/>
      <c r="L580" s="211"/>
      <c r="M580" s="211"/>
      <c r="N580" s="211"/>
      <c r="O580" s="211"/>
      <c r="P580" s="279"/>
    </row>
    <row r="581" spans="1:16" ht="60.75" customHeight="1" thickBot="1" x14ac:dyDescent="0.3">
      <c r="A581" s="212" t="s">
        <v>4254</v>
      </c>
      <c r="B581" s="218" t="s">
        <v>1143</v>
      </c>
      <c r="C581" s="218" t="s">
        <v>3819</v>
      </c>
      <c r="D581" s="462">
        <v>2028</v>
      </c>
      <c r="E581" s="218" t="s">
        <v>1143</v>
      </c>
      <c r="F581" s="218" t="s">
        <v>4255</v>
      </c>
      <c r="G581" s="14" t="s">
        <v>3683</v>
      </c>
      <c r="H581" s="26">
        <f>SUM(H582:H585)</f>
        <v>20.000000000000004</v>
      </c>
      <c r="I581" s="26">
        <f t="shared" ref="I581:N581" si="144">SUM(I582:I585)</f>
        <v>0</v>
      </c>
      <c r="J581" s="26">
        <f t="shared" si="144"/>
        <v>0</v>
      </c>
      <c r="K581" s="26">
        <f t="shared" si="144"/>
        <v>0</v>
      </c>
      <c r="L581" s="26">
        <f t="shared" si="144"/>
        <v>20.000000000000004</v>
      </c>
      <c r="M581" s="26">
        <f t="shared" si="144"/>
        <v>0</v>
      </c>
      <c r="N581" s="26">
        <f t="shared" si="144"/>
        <v>0</v>
      </c>
      <c r="O581" s="218"/>
      <c r="P581" s="262" t="s">
        <v>3820</v>
      </c>
    </row>
    <row r="582" spans="1:16" ht="15.75" thickBot="1" x14ac:dyDescent="0.3">
      <c r="A582" s="213"/>
      <c r="B582" s="219"/>
      <c r="C582" s="219"/>
      <c r="D582" s="463"/>
      <c r="E582" s="219"/>
      <c r="F582" s="219"/>
      <c r="G582" s="14" t="s">
        <v>3685</v>
      </c>
      <c r="H582" s="26">
        <f>SUM(I582:N582)</f>
        <v>18.600000000000001</v>
      </c>
      <c r="I582" s="26">
        <v>0</v>
      </c>
      <c r="J582" s="26">
        <v>0</v>
      </c>
      <c r="K582" s="26">
        <v>0</v>
      </c>
      <c r="L582" s="26">
        <v>18.600000000000001</v>
      </c>
      <c r="M582" s="26">
        <v>0</v>
      </c>
      <c r="N582" s="26">
        <v>0</v>
      </c>
      <c r="O582" s="219"/>
      <c r="P582" s="263"/>
    </row>
    <row r="583" spans="1:16" ht="36.75" thickBot="1" x14ac:dyDescent="0.3">
      <c r="A583" s="213"/>
      <c r="B583" s="219"/>
      <c r="C583" s="219"/>
      <c r="D583" s="463"/>
      <c r="E583" s="219"/>
      <c r="F583" s="219"/>
      <c r="G583" s="14" t="s">
        <v>3686</v>
      </c>
      <c r="H583" s="26">
        <f>SUM(I583:N583)</f>
        <v>1.3</v>
      </c>
      <c r="I583" s="26">
        <v>0</v>
      </c>
      <c r="J583" s="26">
        <v>0</v>
      </c>
      <c r="K583" s="26">
        <v>0</v>
      </c>
      <c r="L583" s="26">
        <v>1.3</v>
      </c>
      <c r="M583" s="26">
        <v>0</v>
      </c>
      <c r="N583" s="26">
        <v>0</v>
      </c>
      <c r="O583" s="219"/>
      <c r="P583" s="263"/>
    </row>
    <row r="584" spans="1:16" ht="15.75" thickBot="1" x14ac:dyDescent="0.3">
      <c r="A584" s="213"/>
      <c r="B584" s="219"/>
      <c r="C584" s="219"/>
      <c r="D584" s="463"/>
      <c r="E584" s="219"/>
      <c r="F584" s="219"/>
      <c r="G584" s="14" t="s">
        <v>3687</v>
      </c>
      <c r="H584" s="26">
        <f>SUM(I584:N584)</f>
        <v>0.1</v>
      </c>
      <c r="I584" s="26">
        <v>0</v>
      </c>
      <c r="J584" s="26">
        <v>0</v>
      </c>
      <c r="K584" s="26">
        <v>0</v>
      </c>
      <c r="L584" s="26">
        <v>0.1</v>
      </c>
      <c r="M584" s="26">
        <v>0</v>
      </c>
      <c r="N584" s="26">
        <v>0</v>
      </c>
      <c r="O584" s="219"/>
      <c r="P584" s="263"/>
    </row>
    <row r="585" spans="1:16" ht="24.75" thickBot="1" x14ac:dyDescent="0.3">
      <c r="A585" s="214"/>
      <c r="B585" s="220"/>
      <c r="C585" s="220"/>
      <c r="D585" s="464"/>
      <c r="E585" s="220"/>
      <c r="F585" s="220"/>
      <c r="G585" s="14" t="s">
        <v>3688</v>
      </c>
      <c r="H585" s="26">
        <f>SUM(I585:N585)</f>
        <v>0</v>
      </c>
      <c r="I585" s="26">
        <v>0</v>
      </c>
      <c r="J585" s="26">
        <v>0</v>
      </c>
      <c r="K585" s="26">
        <v>0</v>
      </c>
      <c r="L585" s="26">
        <v>0</v>
      </c>
      <c r="M585" s="26">
        <v>0</v>
      </c>
      <c r="N585" s="26">
        <v>0</v>
      </c>
      <c r="O585" s="220"/>
      <c r="P585" s="264"/>
    </row>
    <row r="586" spans="1:16" ht="36.75" thickBot="1" x14ac:dyDescent="0.3">
      <c r="A586" s="245" t="s">
        <v>3702</v>
      </c>
      <c r="B586" s="245"/>
      <c r="C586" s="245"/>
      <c r="D586" s="245"/>
      <c r="E586" s="245"/>
      <c r="F586" s="246"/>
      <c r="G586" s="142" t="s">
        <v>3683</v>
      </c>
      <c r="H586" s="67">
        <f>SUM(H587:H590)</f>
        <v>20.000000000000004</v>
      </c>
      <c r="I586" s="67">
        <f t="shared" ref="I586:N586" si="145">SUM(I587:I590)</f>
        <v>0</v>
      </c>
      <c r="J586" s="67">
        <f t="shared" si="145"/>
        <v>0</v>
      </c>
      <c r="K586" s="67">
        <f t="shared" si="145"/>
        <v>0</v>
      </c>
      <c r="L586" s="67">
        <f t="shared" si="145"/>
        <v>20.000000000000004</v>
      </c>
      <c r="M586" s="67">
        <f t="shared" si="145"/>
        <v>0</v>
      </c>
      <c r="N586" s="67">
        <f t="shared" si="145"/>
        <v>0</v>
      </c>
      <c r="O586" s="221"/>
      <c r="P586" s="371" t="s">
        <v>1143</v>
      </c>
    </row>
    <row r="587" spans="1:16" ht="24.75" thickBot="1" x14ac:dyDescent="0.3">
      <c r="A587" s="461"/>
      <c r="B587" s="461"/>
      <c r="C587" s="461"/>
      <c r="D587" s="461"/>
      <c r="E587" s="461"/>
      <c r="F587" s="248"/>
      <c r="G587" s="142" t="s">
        <v>3685</v>
      </c>
      <c r="H587" s="67">
        <f>SUM(I587:N587)</f>
        <v>18.600000000000001</v>
      </c>
      <c r="I587" s="67">
        <f t="shared" ref="I587:N587" si="146">I582</f>
        <v>0</v>
      </c>
      <c r="J587" s="67">
        <f t="shared" si="146"/>
        <v>0</v>
      </c>
      <c r="K587" s="67">
        <f t="shared" si="146"/>
        <v>0</v>
      </c>
      <c r="L587" s="67">
        <f t="shared" si="146"/>
        <v>18.600000000000001</v>
      </c>
      <c r="M587" s="67">
        <f t="shared" si="146"/>
        <v>0</v>
      </c>
      <c r="N587" s="67">
        <f t="shared" si="146"/>
        <v>0</v>
      </c>
      <c r="O587" s="222"/>
      <c r="P587" s="372"/>
    </row>
    <row r="588" spans="1:16" ht="36.75" thickBot="1" x14ac:dyDescent="0.3">
      <c r="A588" s="461"/>
      <c r="B588" s="461"/>
      <c r="C588" s="461"/>
      <c r="D588" s="461"/>
      <c r="E588" s="461"/>
      <c r="F588" s="248"/>
      <c r="G588" s="142" t="s">
        <v>3686</v>
      </c>
      <c r="H588" s="67">
        <f>SUM(I588:N588)</f>
        <v>1.3</v>
      </c>
      <c r="I588" s="67">
        <f t="shared" ref="I588:N590" si="147">I583</f>
        <v>0</v>
      </c>
      <c r="J588" s="67">
        <f t="shared" si="147"/>
        <v>0</v>
      </c>
      <c r="K588" s="67">
        <f t="shared" si="147"/>
        <v>0</v>
      </c>
      <c r="L588" s="67">
        <f t="shared" si="147"/>
        <v>1.3</v>
      </c>
      <c r="M588" s="67">
        <f t="shared" si="147"/>
        <v>0</v>
      </c>
      <c r="N588" s="67">
        <f t="shared" si="147"/>
        <v>0</v>
      </c>
      <c r="O588" s="222"/>
      <c r="P588" s="372"/>
    </row>
    <row r="589" spans="1:16" ht="15.75" thickBot="1" x14ac:dyDescent="0.3">
      <c r="A589" s="461"/>
      <c r="B589" s="461"/>
      <c r="C589" s="461"/>
      <c r="D589" s="461"/>
      <c r="E589" s="461"/>
      <c r="F589" s="248"/>
      <c r="G589" s="142" t="s">
        <v>3687</v>
      </c>
      <c r="H589" s="67">
        <f>SUM(I589:N589)</f>
        <v>0.1</v>
      </c>
      <c r="I589" s="67">
        <f t="shared" si="147"/>
        <v>0</v>
      </c>
      <c r="J589" s="67">
        <f t="shared" si="147"/>
        <v>0</v>
      </c>
      <c r="K589" s="67">
        <f t="shared" si="147"/>
        <v>0</v>
      </c>
      <c r="L589" s="67">
        <f t="shared" si="147"/>
        <v>0.1</v>
      </c>
      <c r="M589" s="67">
        <f t="shared" si="147"/>
        <v>0</v>
      </c>
      <c r="N589" s="67">
        <f t="shared" si="147"/>
        <v>0</v>
      </c>
      <c r="O589" s="222"/>
      <c r="P589" s="372"/>
    </row>
    <row r="590" spans="1:16" ht="24.75" thickBot="1" x14ac:dyDescent="0.3">
      <c r="A590" s="249"/>
      <c r="B590" s="249"/>
      <c r="C590" s="249"/>
      <c r="D590" s="249"/>
      <c r="E590" s="249"/>
      <c r="F590" s="250"/>
      <c r="G590" s="142" t="s">
        <v>3688</v>
      </c>
      <c r="H590" s="67">
        <f>SUM(I590:N590)</f>
        <v>0</v>
      </c>
      <c r="I590" s="67">
        <f t="shared" si="147"/>
        <v>0</v>
      </c>
      <c r="J590" s="67">
        <f t="shared" si="147"/>
        <v>0</v>
      </c>
      <c r="K590" s="67">
        <f t="shared" si="147"/>
        <v>0</v>
      </c>
      <c r="L590" s="67">
        <f t="shared" si="147"/>
        <v>0</v>
      </c>
      <c r="M590" s="67">
        <f t="shared" si="147"/>
        <v>0</v>
      </c>
      <c r="N590" s="67">
        <f t="shared" si="147"/>
        <v>0</v>
      </c>
      <c r="O590" s="223"/>
      <c r="P590" s="373"/>
    </row>
    <row r="591" spans="1:16" ht="15.75" thickBot="1" x14ac:dyDescent="0.3">
      <c r="A591" s="211" t="s">
        <v>215</v>
      </c>
      <c r="B591" s="211"/>
      <c r="C591" s="211"/>
      <c r="D591" s="211"/>
      <c r="E591" s="211"/>
      <c r="F591" s="211"/>
      <c r="G591" s="211"/>
      <c r="H591" s="211"/>
      <c r="I591" s="211"/>
      <c r="J591" s="211"/>
      <c r="K591" s="211"/>
      <c r="L591" s="211"/>
      <c r="M591" s="211"/>
      <c r="N591" s="211"/>
      <c r="O591" s="211"/>
      <c r="P591" s="279"/>
    </row>
    <row r="592" spans="1:16" ht="36.75" thickBot="1" x14ac:dyDescent="0.3">
      <c r="A592" s="212" t="s">
        <v>3821</v>
      </c>
      <c r="B592" s="218" t="s">
        <v>1143</v>
      </c>
      <c r="C592" s="218" t="s">
        <v>3822</v>
      </c>
      <c r="D592" s="462">
        <v>2028</v>
      </c>
      <c r="E592" s="218" t="s">
        <v>1143</v>
      </c>
      <c r="F592" s="218" t="s">
        <v>3823</v>
      </c>
      <c r="G592" s="14" t="s">
        <v>3683</v>
      </c>
      <c r="H592" s="26">
        <f>SUM(H593:H596)</f>
        <v>22.5</v>
      </c>
      <c r="I592" s="26">
        <f t="shared" ref="I592:N592" si="148">SUM(I593:I596)</f>
        <v>0</v>
      </c>
      <c r="J592" s="26">
        <f t="shared" si="148"/>
        <v>0</v>
      </c>
      <c r="K592" s="26">
        <f t="shared" si="148"/>
        <v>0</v>
      </c>
      <c r="L592" s="26">
        <f t="shared" si="148"/>
        <v>22.5</v>
      </c>
      <c r="M592" s="26">
        <f t="shared" si="148"/>
        <v>0</v>
      </c>
      <c r="N592" s="26">
        <f t="shared" si="148"/>
        <v>0</v>
      </c>
      <c r="O592" s="374">
        <v>11000</v>
      </c>
      <c r="P592" s="262" t="s">
        <v>3824</v>
      </c>
    </row>
    <row r="593" spans="1:16" ht="15.75" thickBot="1" x14ac:dyDescent="0.3">
      <c r="A593" s="213"/>
      <c r="B593" s="219"/>
      <c r="C593" s="219"/>
      <c r="D593" s="463"/>
      <c r="E593" s="219"/>
      <c r="F593" s="219"/>
      <c r="G593" s="14" t="s">
        <v>3685</v>
      </c>
      <c r="H593" s="26">
        <f>SUM(I593:N593)</f>
        <v>22.5</v>
      </c>
      <c r="I593" s="26">
        <v>0</v>
      </c>
      <c r="J593" s="26">
        <v>0</v>
      </c>
      <c r="K593" s="26">
        <v>0</v>
      </c>
      <c r="L593" s="26">
        <v>22.5</v>
      </c>
      <c r="M593" s="26">
        <v>0</v>
      </c>
      <c r="N593" s="26">
        <v>0</v>
      </c>
      <c r="O593" s="375"/>
      <c r="P593" s="263"/>
    </row>
    <row r="594" spans="1:16" ht="36.75" thickBot="1" x14ac:dyDescent="0.3">
      <c r="A594" s="213"/>
      <c r="B594" s="219"/>
      <c r="C594" s="219"/>
      <c r="D594" s="463"/>
      <c r="E594" s="219"/>
      <c r="F594" s="219"/>
      <c r="G594" s="14" t="s">
        <v>3686</v>
      </c>
      <c r="H594" s="26">
        <f>SUM(I594:N594)</f>
        <v>0</v>
      </c>
      <c r="I594" s="26">
        <v>0</v>
      </c>
      <c r="J594" s="26">
        <v>0</v>
      </c>
      <c r="K594" s="26">
        <v>0</v>
      </c>
      <c r="L594" s="26">
        <v>0</v>
      </c>
      <c r="M594" s="26">
        <v>0</v>
      </c>
      <c r="N594" s="26">
        <v>0</v>
      </c>
      <c r="O594" s="375"/>
      <c r="P594" s="263"/>
    </row>
    <row r="595" spans="1:16" ht="15.75" thickBot="1" x14ac:dyDescent="0.3">
      <c r="A595" s="213"/>
      <c r="B595" s="219"/>
      <c r="C595" s="219"/>
      <c r="D595" s="463"/>
      <c r="E595" s="219"/>
      <c r="F595" s="219"/>
      <c r="G595" s="14" t="s">
        <v>3687</v>
      </c>
      <c r="H595" s="26">
        <f>SUM(I595:N595)</f>
        <v>0</v>
      </c>
      <c r="I595" s="26">
        <v>0</v>
      </c>
      <c r="J595" s="26">
        <v>0</v>
      </c>
      <c r="K595" s="26">
        <v>0</v>
      </c>
      <c r="L595" s="26">
        <v>0</v>
      </c>
      <c r="M595" s="26">
        <v>0</v>
      </c>
      <c r="N595" s="26">
        <v>0</v>
      </c>
      <c r="O595" s="375"/>
      <c r="P595" s="263"/>
    </row>
    <row r="596" spans="1:16" ht="24.75" thickBot="1" x14ac:dyDescent="0.3">
      <c r="A596" s="214"/>
      <c r="B596" s="220"/>
      <c r="C596" s="220"/>
      <c r="D596" s="464"/>
      <c r="E596" s="220"/>
      <c r="F596" s="220"/>
      <c r="G596" s="14" t="s">
        <v>3688</v>
      </c>
      <c r="H596" s="26">
        <f>SUM(I596:N596)</f>
        <v>0</v>
      </c>
      <c r="I596" s="26">
        <v>0</v>
      </c>
      <c r="J596" s="26">
        <v>0</v>
      </c>
      <c r="K596" s="26">
        <v>0</v>
      </c>
      <c r="L596" s="26">
        <v>0</v>
      </c>
      <c r="M596" s="26">
        <v>0</v>
      </c>
      <c r="N596" s="26">
        <v>0</v>
      </c>
      <c r="O596" s="376"/>
      <c r="P596" s="264"/>
    </row>
    <row r="597" spans="1:16" ht="36.75" thickBot="1" x14ac:dyDescent="0.3">
      <c r="A597" s="212" t="s">
        <v>3825</v>
      </c>
      <c r="B597" s="218" t="s">
        <v>1143</v>
      </c>
      <c r="C597" s="218" t="s">
        <v>3822</v>
      </c>
      <c r="D597" s="462">
        <v>2028</v>
      </c>
      <c r="E597" s="218" t="s">
        <v>1143</v>
      </c>
      <c r="F597" s="218" t="s">
        <v>3826</v>
      </c>
      <c r="G597" s="14" t="s">
        <v>3683</v>
      </c>
      <c r="H597" s="26">
        <f>SUM(H598:H601)</f>
        <v>40.700000000000003</v>
      </c>
      <c r="I597" s="26">
        <f t="shared" ref="I597:N597" si="149">SUM(I598:I601)</f>
        <v>0</v>
      </c>
      <c r="J597" s="26">
        <f t="shared" si="149"/>
        <v>0</v>
      </c>
      <c r="K597" s="26">
        <f t="shared" si="149"/>
        <v>0</v>
      </c>
      <c r="L597" s="26">
        <f t="shared" si="149"/>
        <v>40.700000000000003</v>
      </c>
      <c r="M597" s="26">
        <f t="shared" si="149"/>
        <v>0</v>
      </c>
      <c r="N597" s="26">
        <f t="shared" si="149"/>
        <v>0</v>
      </c>
      <c r="O597" s="374">
        <v>1100</v>
      </c>
      <c r="P597" s="262" t="s">
        <v>3827</v>
      </c>
    </row>
    <row r="598" spans="1:16" ht="15.75" thickBot="1" x14ac:dyDescent="0.3">
      <c r="A598" s="213"/>
      <c r="B598" s="219"/>
      <c r="C598" s="219"/>
      <c r="D598" s="463"/>
      <c r="E598" s="219"/>
      <c r="F598" s="219"/>
      <c r="G598" s="14" t="s">
        <v>3685</v>
      </c>
      <c r="H598" s="26">
        <f>SUM(I598:N598)</f>
        <v>37.799999999999997</v>
      </c>
      <c r="I598" s="26">
        <v>0</v>
      </c>
      <c r="J598" s="26">
        <v>0</v>
      </c>
      <c r="K598" s="26">
        <v>0</v>
      </c>
      <c r="L598" s="26">
        <v>37.799999999999997</v>
      </c>
      <c r="M598" s="26">
        <v>0</v>
      </c>
      <c r="N598" s="26">
        <v>0</v>
      </c>
      <c r="O598" s="375"/>
      <c r="P598" s="263"/>
    </row>
    <row r="599" spans="1:16" ht="36.75" thickBot="1" x14ac:dyDescent="0.3">
      <c r="A599" s="213"/>
      <c r="B599" s="219"/>
      <c r="C599" s="219"/>
      <c r="D599" s="463"/>
      <c r="E599" s="219"/>
      <c r="F599" s="219"/>
      <c r="G599" s="14" t="s">
        <v>3686</v>
      </c>
      <c r="H599" s="26">
        <f>SUM(I599:N599)</f>
        <v>2.7</v>
      </c>
      <c r="I599" s="26">
        <v>0</v>
      </c>
      <c r="J599" s="26">
        <v>0</v>
      </c>
      <c r="K599" s="26">
        <v>0</v>
      </c>
      <c r="L599" s="26">
        <v>2.7</v>
      </c>
      <c r="M599" s="26">
        <v>0</v>
      </c>
      <c r="N599" s="26">
        <v>0</v>
      </c>
      <c r="O599" s="375"/>
      <c r="P599" s="263"/>
    </row>
    <row r="600" spans="1:16" ht="15.75" thickBot="1" x14ac:dyDescent="0.3">
      <c r="A600" s="213"/>
      <c r="B600" s="219"/>
      <c r="C600" s="219"/>
      <c r="D600" s="463"/>
      <c r="E600" s="219"/>
      <c r="F600" s="219"/>
      <c r="G600" s="14" t="s">
        <v>3687</v>
      </c>
      <c r="H600" s="26">
        <f>SUM(I600:N600)</f>
        <v>0.2</v>
      </c>
      <c r="I600" s="26">
        <v>0</v>
      </c>
      <c r="J600" s="26">
        <v>0</v>
      </c>
      <c r="K600" s="26">
        <v>0</v>
      </c>
      <c r="L600" s="26">
        <v>0.2</v>
      </c>
      <c r="M600" s="26">
        <v>0</v>
      </c>
      <c r="N600" s="26">
        <v>0</v>
      </c>
      <c r="O600" s="375"/>
      <c r="P600" s="263"/>
    </row>
    <row r="601" spans="1:16" ht="24.75" thickBot="1" x14ac:dyDescent="0.3">
      <c r="A601" s="214"/>
      <c r="B601" s="220"/>
      <c r="C601" s="220"/>
      <c r="D601" s="464"/>
      <c r="E601" s="220"/>
      <c r="F601" s="220"/>
      <c r="G601" s="14" t="s">
        <v>3688</v>
      </c>
      <c r="H601" s="26">
        <f>SUM(I601:N601)</f>
        <v>0</v>
      </c>
      <c r="I601" s="26">
        <v>0</v>
      </c>
      <c r="J601" s="26">
        <v>0</v>
      </c>
      <c r="K601" s="26">
        <v>0</v>
      </c>
      <c r="L601" s="26">
        <v>0</v>
      </c>
      <c r="M601" s="26">
        <v>0</v>
      </c>
      <c r="N601" s="26">
        <v>0</v>
      </c>
      <c r="O601" s="376"/>
      <c r="P601" s="264"/>
    </row>
    <row r="602" spans="1:16" ht="36.75" thickBot="1" x14ac:dyDescent="0.3">
      <c r="A602" s="212" t="s">
        <v>3828</v>
      </c>
      <c r="B602" s="218" t="s">
        <v>1143</v>
      </c>
      <c r="C602" s="218" t="s">
        <v>3822</v>
      </c>
      <c r="D602" s="462">
        <v>2028</v>
      </c>
      <c r="E602" s="218" t="s">
        <v>1143</v>
      </c>
      <c r="F602" s="218" t="s">
        <v>4256</v>
      </c>
      <c r="G602" s="14" t="s">
        <v>3683</v>
      </c>
      <c r="H602" s="26">
        <f>SUM(H603:H606)</f>
        <v>15.299999999999999</v>
      </c>
      <c r="I602" s="26">
        <f t="shared" ref="I602:N602" si="150">SUM(I603:I606)</f>
        <v>0</v>
      </c>
      <c r="J602" s="26">
        <f t="shared" si="150"/>
        <v>0</v>
      </c>
      <c r="K602" s="26">
        <f t="shared" si="150"/>
        <v>0</v>
      </c>
      <c r="L602" s="26">
        <f t="shared" si="150"/>
        <v>15.299999999999999</v>
      </c>
      <c r="M602" s="26">
        <f t="shared" si="150"/>
        <v>0</v>
      </c>
      <c r="N602" s="26">
        <f t="shared" si="150"/>
        <v>0</v>
      </c>
      <c r="O602" s="374">
        <v>1500</v>
      </c>
      <c r="P602" s="262" t="s">
        <v>1143</v>
      </c>
    </row>
    <row r="603" spans="1:16" ht="15.75" thickBot="1" x14ac:dyDescent="0.3">
      <c r="A603" s="213"/>
      <c r="B603" s="219"/>
      <c r="C603" s="219"/>
      <c r="D603" s="463"/>
      <c r="E603" s="219"/>
      <c r="F603" s="219"/>
      <c r="G603" s="14" t="s">
        <v>3685</v>
      </c>
      <c r="H603" s="26">
        <f>SUM(I603:N603)</f>
        <v>0</v>
      </c>
      <c r="I603" s="26">
        <v>0</v>
      </c>
      <c r="J603" s="26">
        <v>0</v>
      </c>
      <c r="K603" s="26">
        <v>0</v>
      </c>
      <c r="L603" s="26">
        <v>0</v>
      </c>
      <c r="M603" s="26">
        <v>0</v>
      </c>
      <c r="N603" s="26">
        <v>0</v>
      </c>
      <c r="O603" s="375"/>
      <c r="P603" s="263"/>
    </row>
    <row r="604" spans="1:16" ht="36.75" thickBot="1" x14ac:dyDescent="0.3">
      <c r="A604" s="213"/>
      <c r="B604" s="219"/>
      <c r="C604" s="219"/>
      <c r="D604" s="463"/>
      <c r="E604" s="219"/>
      <c r="F604" s="219"/>
      <c r="G604" s="14" t="s">
        <v>3686</v>
      </c>
      <c r="H604" s="26">
        <f>SUM(I604:N604)</f>
        <v>14.2</v>
      </c>
      <c r="I604" s="26">
        <v>0</v>
      </c>
      <c r="J604" s="26">
        <v>0</v>
      </c>
      <c r="K604" s="26">
        <v>0</v>
      </c>
      <c r="L604" s="26">
        <v>14.2</v>
      </c>
      <c r="M604" s="26">
        <v>0</v>
      </c>
      <c r="N604" s="26">
        <v>0</v>
      </c>
      <c r="O604" s="375"/>
      <c r="P604" s="263"/>
    </row>
    <row r="605" spans="1:16" ht="15.75" thickBot="1" x14ac:dyDescent="0.3">
      <c r="A605" s="213"/>
      <c r="B605" s="219"/>
      <c r="C605" s="219"/>
      <c r="D605" s="463"/>
      <c r="E605" s="219"/>
      <c r="F605" s="219"/>
      <c r="G605" s="14" t="s">
        <v>3687</v>
      </c>
      <c r="H605" s="26">
        <f>SUM(I605:N605)</f>
        <v>1.1000000000000001</v>
      </c>
      <c r="I605" s="26">
        <v>0</v>
      </c>
      <c r="J605" s="26">
        <v>0</v>
      </c>
      <c r="K605" s="26">
        <v>0</v>
      </c>
      <c r="L605" s="26">
        <v>1.1000000000000001</v>
      </c>
      <c r="M605" s="26">
        <v>0</v>
      </c>
      <c r="N605" s="26">
        <v>0</v>
      </c>
      <c r="O605" s="375"/>
      <c r="P605" s="263"/>
    </row>
    <row r="606" spans="1:16" ht="24.75" thickBot="1" x14ac:dyDescent="0.3">
      <c r="A606" s="214"/>
      <c r="B606" s="220"/>
      <c r="C606" s="220"/>
      <c r="D606" s="464"/>
      <c r="E606" s="220"/>
      <c r="F606" s="220"/>
      <c r="G606" s="14" t="s">
        <v>3688</v>
      </c>
      <c r="H606" s="26">
        <f>SUM(I606:N606)</f>
        <v>0</v>
      </c>
      <c r="I606" s="26">
        <v>0</v>
      </c>
      <c r="J606" s="26">
        <v>0</v>
      </c>
      <c r="K606" s="26">
        <v>0</v>
      </c>
      <c r="L606" s="26">
        <v>0</v>
      </c>
      <c r="M606" s="26">
        <v>0</v>
      </c>
      <c r="N606" s="26">
        <v>0</v>
      </c>
      <c r="O606" s="376"/>
      <c r="P606" s="264"/>
    </row>
    <row r="607" spans="1:16" ht="36.75" thickBot="1" x14ac:dyDescent="0.3">
      <c r="A607" s="212" t="s">
        <v>3829</v>
      </c>
      <c r="B607" s="218" t="s">
        <v>1143</v>
      </c>
      <c r="C607" s="218" t="s">
        <v>3822</v>
      </c>
      <c r="D607" s="462" t="s">
        <v>4212</v>
      </c>
      <c r="E607" s="218" t="s">
        <v>1143</v>
      </c>
      <c r="F607" s="218" t="s">
        <v>4257</v>
      </c>
      <c r="G607" s="14" t="s">
        <v>3683</v>
      </c>
      <c r="H607" s="26">
        <f>SUM(H608:H611)</f>
        <v>23.5</v>
      </c>
      <c r="I607" s="26">
        <f t="shared" ref="I607:N607" si="151">SUM(I608:I611)</f>
        <v>0</v>
      </c>
      <c r="J607" s="26">
        <f t="shared" si="151"/>
        <v>0</v>
      </c>
      <c r="K607" s="26">
        <f t="shared" si="151"/>
        <v>0</v>
      </c>
      <c r="L607" s="26">
        <f t="shared" si="151"/>
        <v>3.5</v>
      </c>
      <c r="M607" s="26">
        <f t="shared" si="151"/>
        <v>20</v>
      </c>
      <c r="N607" s="26">
        <f t="shared" si="151"/>
        <v>0</v>
      </c>
      <c r="O607" s="374">
        <v>1100</v>
      </c>
      <c r="P607" s="262" t="s">
        <v>1143</v>
      </c>
    </row>
    <row r="608" spans="1:16" ht="15.75" thickBot="1" x14ac:dyDescent="0.3">
      <c r="A608" s="213"/>
      <c r="B608" s="219"/>
      <c r="C608" s="219"/>
      <c r="D608" s="463"/>
      <c r="E608" s="219"/>
      <c r="F608" s="219"/>
      <c r="G608" s="14" t="s">
        <v>3685</v>
      </c>
      <c r="H608" s="26">
        <f>SUM(I608:N608)</f>
        <v>0</v>
      </c>
      <c r="I608" s="26">
        <v>0</v>
      </c>
      <c r="J608" s="26">
        <v>0</v>
      </c>
      <c r="K608" s="26">
        <v>0</v>
      </c>
      <c r="L608" s="26">
        <v>0</v>
      </c>
      <c r="M608" s="26">
        <v>0</v>
      </c>
      <c r="N608" s="26">
        <v>0</v>
      </c>
      <c r="O608" s="375"/>
      <c r="P608" s="263"/>
    </row>
    <row r="609" spans="1:16" ht="36.75" thickBot="1" x14ac:dyDescent="0.3">
      <c r="A609" s="213"/>
      <c r="B609" s="219"/>
      <c r="C609" s="219"/>
      <c r="D609" s="463"/>
      <c r="E609" s="219"/>
      <c r="F609" s="219"/>
      <c r="G609" s="14" t="s">
        <v>3686</v>
      </c>
      <c r="H609" s="26">
        <f>SUM(I609:N609)</f>
        <v>18.8</v>
      </c>
      <c r="I609" s="26">
        <v>0</v>
      </c>
      <c r="J609" s="26">
        <v>0</v>
      </c>
      <c r="K609" s="26">
        <v>0</v>
      </c>
      <c r="L609" s="26">
        <v>0</v>
      </c>
      <c r="M609" s="26">
        <v>18.8</v>
      </c>
      <c r="N609" s="26">
        <v>0</v>
      </c>
      <c r="O609" s="375"/>
      <c r="P609" s="263"/>
    </row>
    <row r="610" spans="1:16" ht="15.75" thickBot="1" x14ac:dyDescent="0.3">
      <c r="A610" s="213"/>
      <c r="B610" s="219"/>
      <c r="C610" s="219"/>
      <c r="D610" s="463"/>
      <c r="E610" s="219"/>
      <c r="F610" s="219"/>
      <c r="G610" s="14" t="s">
        <v>3687</v>
      </c>
      <c r="H610" s="26">
        <f>SUM(I610:N610)</f>
        <v>4.7</v>
      </c>
      <c r="I610" s="26">
        <v>0</v>
      </c>
      <c r="J610" s="26">
        <v>0</v>
      </c>
      <c r="K610" s="26">
        <v>0</v>
      </c>
      <c r="L610" s="26">
        <v>3.5</v>
      </c>
      <c r="M610" s="26">
        <v>1.2</v>
      </c>
      <c r="N610" s="26">
        <v>0</v>
      </c>
      <c r="O610" s="375"/>
      <c r="P610" s="263"/>
    </row>
    <row r="611" spans="1:16" ht="24.75" thickBot="1" x14ac:dyDescent="0.3">
      <c r="A611" s="214"/>
      <c r="B611" s="220"/>
      <c r="C611" s="220"/>
      <c r="D611" s="464"/>
      <c r="E611" s="220"/>
      <c r="F611" s="220"/>
      <c r="G611" s="14" t="s">
        <v>3688</v>
      </c>
      <c r="H611" s="26">
        <f>SUM(I611:N611)</f>
        <v>0</v>
      </c>
      <c r="I611" s="26">
        <v>0</v>
      </c>
      <c r="J611" s="26">
        <v>0</v>
      </c>
      <c r="K611" s="26">
        <v>0</v>
      </c>
      <c r="L611" s="26">
        <v>0</v>
      </c>
      <c r="M611" s="26">
        <v>0</v>
      </c>
      <c r="N611" s="26">
        <v>0</v>
      </c>
      <c r="O611" s="376"/>
      <c r="P611" s="264"/>
    </row>
    <row r="612" spans="1:16" ht="36.75" thickBot="1" x14ac:dyDescent="0.3">
      <c r="A612" s="212" t="s">
        <v>3830</v>
      </c>
      <c r="B612" s="218" t="s">
        <v>1143</v>
      </c>
      <c r="C612" s="218" t="s">
        <v>3822</v>
      </c>
      <c r="D612" s="462" t="s">
        <v>4212</v>
      </c>
      <c r="E612" s="218" t="s">
        <v>1143</v>
      </c>
      <c r="F612" s="218" t="s">
        <v>4220</v>
      </c>
      <c r="G612" s="14" t="s">
        <v>3683</v>
      </c>
      <c r="H612" s="26">
        <f>SUM(H613:H616)</f>
        <v>18.100000000000001</v>
      </c>
      <c r="I612" s="26">
        <f t="shared" ref="I612:N612" si="152">SUM(I613:I616)</f>
        <v>0</v>
      </c>
      <c r="J612" s="26">
        <f t="shared" si="152"/>
        <v>0</v>
      </c>
      <c r="K612" s="26">
        <f t="shared" si="152"/>
        <v>0</v>
      </c>
      <c r="L612" s="26">
        <f t="shared" si="152"/>
        <v>2</v>
      </c>
      <c r="M612" s="26">
        <f t="shared" si="152"/>
        <v>16.100000000000001</v>
      </c>
      <c r="N612" s="26">
        <f t="shared" si="152"/>
        <v>0</v>
      </c>
      <c r="O612" s="218"/>
      <c r="P612" s="262" t="s">
        <v>1143</v>
      </c>
    </row>
    <row r="613" spans="1:16" ht="15.75" thickBot="1" x14ac:dyDescent="0.3">
      <c r="A613" s="213"/>
      <c r="B613" s="219"/>
      <c r="C613" s="219"/>
      <c r="D613" s="463"/>
      <c r="E613" s="219"/>
      <c r="F613" s="219"/>
      <c r="G613" s="14" t="s">
        <v>3685</v>
      </c>
      <c r="H613" s="26">
        <f>SUM(I613:N613)</f>
        <v>14.9</v>
      </c>
      <c r="I613" s="26">
        <v>0</v>
      </c>
      <c r="J613" s="26">
        <v>0</v>
      </c>
      <c r="K613" s="26">
        <v>0</v>
      </c>
      <c r="L613" s="26">
        <v>0</v>
      </c>
      <c r="M613" s="26">
        <v>14.9</v>
      </c>
      <c r="N613" s="26">
        <v>0</v>
      </c>
      <c r="O613" s="219"/>
      <c r="P613" s="263"/>
    </row>
    <row r="614" spans="1:16" ht="36.75" thickBot="1" x14ac:dyDescent="0.3">
      <c r="A614" s="213"/>
      <c r="B614" s="219"/>
      <c r="C614" s="219"/>
      <c r="D614" s="463"/>
      <c r="E614" s="219"/>
      <c r="F614" s="219"/>
      <c r="G614" s="14" t="s">
        <v>3686</v>
      </c>
      <c r="H614" s="26">
        <f>SUM(I614:N614)</f>
        <v>1.1000000000000001</v>
      </c>
      <c r="I614" s="26">
        <v>0</v>
      </c>
      <c r="J614" s="26">
        <v>0</v>
      </c>
      <c r="K614" s="26">
        <v>0</v>
      </c>
      <c r="L614" s="26">
        <v>0</v>
      </c>
      <c r="M614" s="26">
        <v>1.1000000000000001</v>
      </c>
      <c r="N614" s="26">
        <v>0</v>
      </c>
      <c r="O614" s="219"/>
      <c r="P614" s="263"/>
    </row>
    <row r="615" spans="1:16" ht="15.75" thickBot="1" x14ac:dyDescent="0.3">
      <c r="A615" s="213"/>
      <c r="B615" s="219"/>
      <c r="C615" s="219"/>
      <c r="D615" s="463"/>
      <c r="E615" s="219"/>
      <c r="F615" s="219"/>
      <c r="G615" s="14" t="s">
        <v>3687</v>
      </c>
      <c r="H615" s="26">
        <f>SUM(I615:N615)</f>
        <v>2.1</v>
      </c>
      <c r="I615" s="26">
        <v>0</v>
      </c>
      <c r="J615" s="26">
        <v>0</v>
      </c>
      <c r="K615" s="26">
        <v>0</v>
      </c>
      <c r="L615" s="26">
        <v>2</v>
      </c>
      <c r="M615" s="26">
        <v>0.1</v>
      </c>
      <c r="N615" s="26">
        <v>0</v>
      </c>
      <c r="O615" s="219"/>
      <c r="P615" s="263"/>
    </row>
    <row r="616" spans="1:16" ht="24.75" thickBot="1" x14ac:dyDescent="0.3">
      <c r="A616" s="214"/>
      <c r="B616" s="220"/>
      <c r="C616" s="220"/>
      <c r="D616" s="464"/>
      <c r="E616" s="220"/>
      <c r="F616" s="220"/>
      <c r="G616" s="14" t="s">
        <v>3688</v>
      </c>
      <c r="H616" s="26">
        <f>SUM(I616:N616)</f>
        <v>0</v>
      </c>
      <c r="I616" s="26">
        <v>0</v>
      </c>
      <c r="J616" s="26">
        <v>0</v>
      </c>
      <c r="K616" s="26">
        <v>0</v>
      </c>
      <c r="L616" s="26">
        <v>0</v>
      </c>
      <c r="M616" s="26">
        <v>0</v>
      </c>
      <c r="N616" s="26">
        <v>0</v>
      </c>
      <c r="O616" s="220"/>
      <c r="P616" s="264"/>
    </row>
    <row r="617" spans="1:16" ht="36.75" thickBot="1" x14ac:dyDescent="0.3">
      <c r="A617" s="212" t="s">
        <v>3831</v>
      </c>
      <c r="B617" s="218" t="s">
        <v>1143</v>
      </c>
      <c r="C617" s="218" t="s">
        <v>3822</v>
      </c>
      <c r="D617" s="462" t="s">
        <v>4212</v>
      </c>
      <c r="E617" s="218" t="s">
        <v>1143</v>
      </c>
      <c r="F617" s="218" t="s">
        <v>4220</v>
      </c>
      <c r="G617" s="14" t="s">
        <v>3683</v>
      </c>
      <c r="H617" s="26">
        <f>SUM(H618:H621)</f>
        <v>20.5</v>
      </c>
      <c r="I617" s="26">
        <f t="shared" ref="I617:N617" si="153">SUM(I618:I621)</f>
        <v>0</v>
      </c>
      <c r="J617" s="26">
        <f t="shared" si="153"/>
        <v>0</v>
      </c>
      <c r="K617" s="26">
        <f t="shared" si="153"/>
        <v>0</v>
      </c>
      <c r="L617" s="26">
        <f t="shared" si="153"/>
        <v>2.5</v>
      </c>
      <c r="M617" s="26">
        <f t="shared" si="153"/>
        <v>18</v>
      </c>
      <c r="N617" s="26">
        <f t="shared" si="153"/>
        <v>0</v>
      </c>
      <c r="O617" s="218"/>
      <c r="P617" s="262" t="s">
        <v>1143</v>
      </c>
    </row>
    <row r="618" spans="1:16" ht="15.75" thickBot="1" x14ac:dyDescent="0.3">
      <c r="A618" s="213"/>
      <c r="B618" s="219"/>
      <c r="C618" s="219"/>
      <c r="D618" s="463"/>
      <c r="E618" s="219"/>
      <c r="F618" s="219"/>
      <c r="G618" s="14" t="s">
        <v>3685</v>
      </c>
      <c r="H618" s="26">
        <f>SUM(I618:N618)</f>
        <v>16.7</v>
      </c>
      <c r="I618" s="26">
        <v>0</v>
      </c>
      <c r="J618" s="26">
        <v>0</v>
      </c>
      <c r="K618" s="26">
        <v>0</v>
      </c>
      <c r="L618" s="26">
        <v>0</v>
      </c>
      <c r="M618" s="26">
        <v>16.7</v>
      </c>
      <c r="N618" s="26">
        <v>0</v>
      </c>
      <c r="O618" s="219"/>
      <c r="P618" s="263"/>
    </row>
    <row r="619" spans="1:16" ht="36.75" thickBot="1" x14ac:dyDescent="0.3">
      <c r="A619" s="213"/>
      <c r="B619" s="219"/>
      <c r="C619" s="219"/>
      <c r="D619" s="463"/>
      <c r="E619" s="219"/>
      <c r="F619" s="219"/>
      <c r="G619" s="14" t="s">
        <v>3686</v>
      </c>
      <c r="H619" s="26">
        <f>SUM(I619:N619)</f>
        <v>1.2</v>
      </c>
      <c r="I619" s="26">
        <v>0</v>
      </c>
      <c r="J619" s="26">
        <v>0</v>
      </c>
      <c r="K619" s="26">
        <v>0</v>
      </c>
      <c r="L619" s="26">
        <v>0</v>
      </c>
      <c r="M619" s="26">
        <v>1.2</v>
      </c>
      <c r="N619" s="26">
        <v>0</v>
      </c>
      <c r="O619" s="219"/>
      <c r="P619" s="263"/>
    </row>
    <row r="620" spans="1:16" ht="15.75" thickBot="1" x14ac:dyDescent="0.3">
      <c r="A620" s="213"/>
      <c r="B620" s="219"/>
      <c r="C620" s="219"/>
      <c r="D620" s="463"/>
      <c r="E620" s="219"/>
      <c r="F620" s="219"/>
      <c r="G620" s="14" t="s">
        <v>3687</v>
      </c>
      <c r="H620" s="26">
        <f>SUM(I620:N620)</f>
        <v>2.6</v>
      </c>
      <c r="I620" s="26">
        <v>0</v>
      </c>
      <c r="J620" s="26">
        <v>0</v>
      </c>
      <c r="K620" s="26">
        <v>0</v>
      </c>
      <c r="L620" s="26">
        <v>2.5</v>
      </c>
      <c r="M620" s="26">
        <v>0.1</v>
      </c>
      <c r="N620" s="26">
        <v>0</v>
      </c>
      <c r="O620" s="219"/>
      <c r="P620" s="263"/>
    </row>
    <row r="621" spans="1:16" ht="24.75" thickBot="1" x14ac:dyDescent="0.3">
      <c r="A621" s="214"/>
      <c r="B621" s="220"/>
      <c r="C621" s="220"/>
      <c r="D621" s="464"/>
      <c r="E621" s="220"/>
      <c r="F621" s="220"/>
      <c r="G621" s="14" t="s">
        <v>3688</v>
      </c>
      <c r="H621" s="26">
        <f>SUM(I621:N621)</f>
        <v>0</v>
      </c>
      <c r="I621" s="26">
        <v>0</v>
      </c>
      <c r="J621" s="26">
        <v>0</v>
      </c>
      <c r="K621" s="26">
        <v>0</v>
      </c>
      <c r="L621" s="26">
        <v>0</v>
      </c>
      <c r="M621" s="26">
        <v>0</v>
      </c>
      <c r="N621" s="26">
        <v>0</v>
      </c>
      <c r="O621" s="220"/>
      <c r="P621" s="264"/>
    </row>
    <row r="622" spans="1:16" ht="36.75" thickBot="1" x14ac:dyDescent="0.3">
      <c r="A622" s="212" t="s">
        <v>3832</v>
      </c>
      <c r="B622" s="218" t="s">
        <v>1143</v>
      </c>
      <c r="C622" s="218" t="s">
        <v>3822</v>
      </c>
      <c r="D622" s="462" t="s">
        <v>4212</v>
      </c>
      <c r="E622" s="218" t="s">
        <v>1143</v>
      </c>
      <c r="F622" s="218" t="s">
        <v>4220</v>
      </c>
      <c r="G622" s="14" t="s">
        <v>3683</v>
      </c>
      <c r="H622" s="26">
        <f>SUM(H623:H626)</f>
        <v>17.600000000000001</v>
      </c>
      <c r="I622" s="26">
        <f t="shared" ref="I622:N622" si="154">SUM(I623:I626)</f>
        <v>0</v>
      </c>
      <c r="J622" s="26">
        <f t="shared" si="154"/>
        <v>0</v>
      </c>
      <c r="K622" s="26">
        <f t="shared" si="154"/>
        <v>0</v>
      </c>
      <c r="L622" s="26">
        <f t="shared" si="154"/>
        <v>2.5</v>
      </c>
      <c r="M622" s="26">
        <f t="shared" si="154"/>
        <v>15.1</v>
      </c>
      <c r="N622" s="26">
        <f t="shared" si="154"/>
        <v>0</v>
      </c>
      <c r="O622" s="218"/>
      <c r="P622" s="262" t="s">
        <v>1143</v>
      </c>
    </row>
    <row r="623" spans="1:16" ht="15.75" thickBot="1" x14ac:dyDescent="0.3">
      <c r="A623" s="213"/>
      <c r="B623" s="219"/>
      <c r="C623" s="219"/>
      <c r="D623" s="463"/>
      <c r="E623" s="219"/>
      <c r="F623" s="219"/>
      <c r="G623" s="14" t="s">
        <v>3685</v>
      </c>
      <c r="H623" s="26">
        <f>SUM(I623:N623)</f>
        <v>14</v>
      </c>
      <c r="I623" s="26">
        <v>0</v>
      </c>
      <c r="J623" s="26">
        <v>0</v>
      </c>
      <c r="K623" s="26">
        <v>0</v>
      </c>
      <c r="L623" s="26">
        <v>0</v>
      </c>
      <c r="M623" s="26">
        <v>14</v>
      </c>
      <c r="N623" s="26">
        <v>0</v>
      </c>
      <c r="O623" s="219"/>
      <c r="P623" s="263"/>
    </row>
    <row r="624" spans="1:16" ht="36.75" thickBot="1" x14ac:dyDescent="0.3">
      <c r="A624" s="213"/>
      <c r="B624" s="219"/>
      <c r="C624" s="219"/>
      <c r="D624" s="463"/>
      <c r="E624" s="219"/>
      <c r="F624" s="219"/>
      <c r="G624" s="14" t="s">
        <v>3686</v>
      </c>
      <c r="H624" s="26">
        <f>SUM(I624:N624)</f>
        <v>1</v>
      </c>
      <c r="I624" s="26">
        <v>0</v>
      </c>
      <c r="J624" s="26">
        <v>0</v>
      </c>
      <c r="K624" s="26">
        <v>0</v>
      </c>
      <c r="L624" s="26">
        <v>0</v>
      </c>
      <c r="M624" s="26">
        <v>1</v>
      </c>
      <c r="N624" s="26">
        <v>0</v>
      </c>
      <c r="O624" s="219"/>
      <c r="P624" s="263"/>
    </row>
    <row r="625" spans="1:16" ht="15.75" thickBot="1" x14ac:dyDescent="0.3">
      <c r="A625" s="213"/>
      <c r="B625" s="219"/>
      <c r="C625" s="219"/>
      <c r="D625" s="463"/>
      <c r="E625" s="219"/>
      <c r="F625" s="219"/>
      <c r="G625" s="14" t="s">
        <v>3687</v>
      </c>
      <c r="H625" s="26">
        <f>SUM(I625:N625)</f>
        <v>2.6</v>
      </c>
      <c r="I625" s="26">
        <v>0</v>
      </c>
      <c r="J625" s="26">
        <v>0</v>
      </c>
      <c r="K625" s="26">
        <v>0</v>
      </c>
      <c r="L625" s="26">
        <v>2.5</v>
      </c>
      <c r="M625" s="26">
        <v>0.1</v>
      </c>
      <c r="N625" s="26">
        <v>0</v>
      </c>
      <c r="O625" s="219"/>
      <c r="P625" s="263"/>
    </row>
    <row r="626" spans="1:16" ht="24.75" thickBot="1" x14ac:dyDescent="0.3">
      <c r="A626" s="214"/>
      <c r="B626" s="220"/>
      <c r="C626" s="220"/>
      <c r="D626" s="464"/>
      <c r="E626" s="220"/>
      <c r="F626" s="220"/>
      <c r="G626" s="14" t="s">
        <v>3688</v>
      </c>
      <c r="H626" s="26">
        <f>SUM(I626:N626)</f>
        <v>0</v>
      </c>
      <c r="I626" s="26">
        <v>0</v>
      </c>
      <c r="J626" s="26">
        <v>0</v>
      </c>
      <c r="K626" s="26">
        <v>0</v>
      </c>
      <c r="L626" s="26">
        <v>0</v>
      </c>
      <c r="M626" s="26">
        <v>0</v>
      </c>
      <c r="N626" s="26">
        <v>0</v>
      </c>
      <c r="O626" s="220"/>
      <c r="P626" s="264"/>
    </row>
    <row r="627" spans="1:16" ht="36.75" thickBot="1" x14ac:dyDescent="0.3">
      <c r="A627" s="212" t="s">
        <v>3833</v>
      </c>
      <c r="B627" s="218" t="s">
        <v>1143</v>
      </c>
      <c r="C627" s="218" t="s">
        <v>3822</v>
      </c>
      <c r="D627" s="462" t="s">
        <v>4221</v>
      </c>
      <c r="E627" s="218" t="s">
        <v>1143</v>
      </c>
      <c r="F627" s="218" t="s">
        <v>4220</v>
      </c>
      <c r="G627" s="14" t="s">
        <v>3683</v>
      </c>
      <c r="H627" s="26">
        <f>SUM(H628:H631)</f>
        <v>20.5</v>
      </c>
      <c r="I627" s="26">
        <f t="shared" ref="I627:N627" si="155">SUM(I628:I631)</f>
        <v>0</v>
      </c>
      <c r="J627" s="26">
        <f t="shared" si="155"/>
        <v>0</v>
      </c>
      <c r="K627" s="26">
        <f t="shared" si="155"/>
        <v>0</v>
      </c>
      <c r="L627" s="26">
        <f t="shared" si="155"/>
        <v>0</v>
      </c>
      <c r="M627" s="26">
        <f t="shared" si="155"/>
        <v>2.5</v>
      </c>
      <c r="N627" s="26">
        <f t="shared" si="155"/>
        <v>18</v>
      </c>
      <c r="O627" s="218"/>
      <c r="P627" s="262" t="s">
        <v>1143</v>
      </c>
    </row>
    <row r="628" spans="1:16" ht="15.75" thickBot="1" x14ac:dyDescent="0.3">
      <c r="A628" s="213"/>
      <c r="B628" s="219"/>
      <c r="C628" s="219"/>
      <c r="D628" s="463"/>
      <c r="E628" s="219"/>
      <c r="F628" s="219"/>
      <c r="G628" s="14" t="s">
        <v>3685</v>
      </c>
      <c r="H628" s="26">
        <f>SUM(I628:N628)</f>
        <v>16.7</v>
      </c>
      <c r="I628" s="26">
        <v>0</v>
      </c>
      <c r="J628" s="26">
        <v>0</v>
      </c>
      <c r="K628" s="26">
        <v>0</v>
      </c>
      <c r="L628" s="26">
        <v>0</v>
      </c>
      <c r="M628" s="26">
        <v>0</v>
      </c>
      <c r="N628" s="26">
        <v>16.7</v>
      </c>
      <c r="O628" s="219"/>
      <c r="P628" s="263"/>
    </row>
    <row r="629" spans="1:16" ht="36.75" thickBot="1" x14ac:dyDescent="0.3">
      <c r="A629" s="213"/>
      <c r="B629" s="219"/>
      <c r="C629" s="219"/>
      <c r="D629" s="463"/>
      <c r="E629" s="219"/>
      <c r="F629" s="219"/>
      <c r="G629" s="14" t="s">
        <v>3686</v>
      </c>
      <c r="H629" s="26">
        <f>SUM(I629:N629)</f>
        <v>1.2</v>
      </c>
      <c r="I629" s="26">
        <v>0</v>
      </c>
      <c r="J629" s="26">
        <v>0</v>
      </c>
      <c r="K629" s="26">
        <v>0</v>
      </c>
      <c r="L629" s="26">
        <v>0</v>
      </c>
      <c r="M629" s="26">
        <v>0</v>
      </c>
      <c r="N629" s="26">
        <v>1.2</v>
      </c>
      <c r="O629" s="219"/>
      <c r="P629" s="263"/>
    </row>
    <row r="630" spans="1:16" ht="15.75" thickBot="1" x14ac:dyDescent="0.3">
      <c r="A630" s="213"/>
      <c r="B630" s="219"/>
      <c r="C630" s="219"/>
      <c r="D630" s="463"/>
      <c r="E630" s="219"/>
      <c r="F630" s="219"/>
      <c r="G630" s="14" t="s">
        <v>3687</v>
      </c>
      <c r="H630" s="26">
        <f>SUM(I630:N630)</f>
        <v>2.6</v>
      </c>
      <c r="I630" s="26">
        <v>0</v>
      </c>
      <c r="J630" s="26">
        <v>0</v>
      </c>
      <c r="K630" s="26">
        <v>0</v>
      </c>
      <c r="L630" s="26">
        <v>0</v>
      </c>
      <c r="M630" s="26">
        <v>2.5</v>
      </c>
      <c r="N630" s="26">
        <v>0.1</v>
      </c>
      <c r="O630" s="219"/>
      <c r="P630" s="263"/>
    </row>
    <row r="631" spans="1:16" ht="24.75" thickBot="1" x14ac:dyDescent="0.3">
      <c r="A631" s="214"/>
      <c r="B631" s="220"/>
      <c r="C631" s="220"/>
      <c r="D631" s="464"/>
      <c r="E631" s="220"/>
      <c r="F631" s="220"/>
      <c r="G631" s="14" t="s">
        <v>3688</v>
      </c>
      <c r="H631" s="26">
        <f>SUM(I631:N631)</f>
        <v>0</v>
      </c>
      <c r="I631" s="26">
        <v>0</v>
      </c>
      <c r="J631" s="26">
        <v>0</v>
      </c>
      <c r="K631" s="26">
        <v>0</v>
      </c>
      <c r="L631" s="26">
        <v>0</v>
      </c>
      <c r="M631" s="26">
        <v>0</v>
      </c>
      <c r="N631" s="26">
        <v>0</v>
      </c>
      <c r="O631" s="220"/>
      <c r="P631" s="264"/>
    </row>
    <row r="632" spans="1:16" ht="36.75" thickBot="1" x14ac:dyDescent="0.3">
      <c r="A632" s="245" t="s">
        <v>3702</v>
      </c>
      <c r="B632" s="245"/>
      <c r="C632" s="245"/>
      <c r="D632" s="245"/>
      <c r="E632" s="245"/>
      <c r="F632" s="246"/>
      <c r="G632" s="142" t="s">
        <v>3683</v>
      </c>
      <c r="H632" s="56">
        <f>SUM(H633:H636)</f>
        <v>178.70000000000002</v>
      </c>
      <c r="I632" s="56">
        <f t="shared" ref="I632:N632" si="156">SUM(I633:I636)</f>
        <v>0</v>
      </c>
      <c r="J632" s="56">
        <f t="shared" si="156"/>
        <v>0</v>
      </c>
      <c r="K632" s="56">
        <f t="shared" si="156"/>
        <v>0</v>
      </c>
      <c r="L632" s="56">
        <f t="shared" si="156"/>
        <v>88.999999999999986</v>
      </c>
      <c r="M632" s="56">
        <f t="shared" si="156"/>
        <v>71.7</v>
      </c>
      <c r="N632" s="56">
        <f t="shared" si="156"/>
        <v>18</v>
      </c>
      <c r="O632" s="221" t="s">
        <v>107</v>
      </c>
      <c r="P632" s="371" t="s">
        <v>1143</v>
      </c>
    </row>
    <row r="633" spans="1:16" ht="24.75" thickBot="1" x14ac:dyDescent="0.3">
      <c r="A633" s="461"/>
      <c r="B633" s="461"/>
      <c r="C633" s="461"/>
      <c r="D633" s="461"/>
      <c r="E633" s="461"/>
      <c r="F633" s="248"/>
      <c r="G633" s="142" t="s">
        <v>3685</v>
      </c>
      <c r="H633" s="56">
        <f>SUM(I633:N633)</f>
        <v>122.60000000000001</v>
      </c>
      <c r="I633" s="56">
        <f t="shared" ref="I633:N633" si="157">I628+I623+I618+I613+I608+I603+I598+I593</f>
        <v>0</v>
      </c>
      <c r="J633" s="56">
        <f t="shared" si="157"/>
        <v>0</v>
      </c>
      <c r="K633" s="56">
        <f t="shared" si="157"/>
        <v>0</v>
      </c>
      <c r="L633" s="56">
        <f t="shared" si="157"/>
        <v>60.3</v>
      </c>
      <c r="M633" s="56">
        <f t="shared" si="157"/>
        <v>45.6</v>
      </c>
      <c r="N633" s="56">
        <f t="shared" si="157"/>
        <v>16.7</v>
      </c>
      <c r="O633" s="222"/>
      <c r="P633" s="372"/>
    </row>
    <row r="634" spans="1:16" ht="36.75" thickBot="1" x14ac:dyDescent="0.3">
      <c r="A634" s="461"/>
      <c r="B634" s="461"/>
      <c r="C634" s="461"/>
      <c r="D634" s="461"/>
      <c r="E634" s="461"/>
      <c r="F634" s="248"/>
      <c r="G634" s="142" t="s">
        <v>3686</v>
      </c>
      <c r="H634" s="56">
        <f>SUM(I634:N634)</f>
        <v>40.200000000000003</v>
      </c>
      <c r="I634" s="56">
        <f t="shared" ref="I634:N636" si="158">I629+I624+I619+I614+I609+I604+I599+I594</f>
        <v>0</v>
      </c>
      <c r="J634" s="56">
        <f t="shared" si="158"/>
        <v>0</v>
      </c>
      <c r="K634" s="56">
        <f t="shared" si="158"/>
        <v>0</v>
      </c>
      <c r="L634" s="56">
        <f t="shared" si="158"/>
        <v>16.899999999999999</v>
      </c>
      <c r="M634" s="56">
        <f t="shared" si="158"/>
        <v>22.1</v>
      </c>
      <c r="N634" s="56">
        <f t="shared" si="158"/>
        <v>1.2</v>
      </c>
      <c r="O634" s="222"/>
      <c r="P634" s="372"/>
    </row>
    <row r="635" spans="1:16" ht="15.75" thickBot="1" x14ac:dyDescent="0.3">
      <c r="A635" s="461"/>
      <c r="B635" s="461"/>
      <c r="C635" s="461"/>
      <c r="D635" s="461"/>
      <c r="E635" s="461"/>
      <c r="F635" s="248"/>
      <c r="G635" s="142" t="s">
        <v>3687</v>
      </c>
      <c r="H635" s="56">
        <f>SUM(I635:N635)</f>
        <v>15.899999999999999</v>
      </c>
      <c r="I635" s="56">
        <f t="shared" si="158"/>
        <v>0</v>
      </c>
      <c r="J635" s="56">
        <f t="shared" si="158"/>
        <v>0</v>
      </c>
      <c r="K635" s="56">
        <f t="shared" si="158"/>
        <v>0</v>
      </c>
      <c r="L635" s="56">
        <f t="shared" si="158"/>
        <v>11.799999999999999</v>
      </c>
      <c r="M635" s="56">
        <f t="shared" si="158"/>
        <v>4</v>
      </c>
      <c r="N635" s="56">
        <f t="shared" si="158"/>
        <v>0.1</v>
      </c>
      <c r="O635" s="222"/>
      <c r="P635" s="372"/>
    </row>
    <row r="636" spans="1:16" ht="24.75" thickBot="1" x14ac:dyDescent="0.3">
      <c r="A636" s="249"/>
      <c r="B636" s="249"/>
      <c r="C636" s="249"/>
      <c r="D636" s="249"/>
      <c r="E636" s="249"/>
      <c r="F636" s="250"/>
      <c r="G636" s="142" t="s">
        <v>3688</v>
      </c>
      <c r="H636" s="56">
        <f>SUM(I636:N636)</f>
        <v>0</v>
      </c>
      <c r="I636" s="56">
        <f t="shared" si="158"/>
        <v>0</v>
      </c>
      <c r="J636" s="56">
        <f t="shared" si="158"/>
        <v>0</v>
      </c>
      <c r="K636" s="56">
        <f t="shared" si="158"/>
        <v>0</v>
      </c>
      <c r="L636" s="56">
        <f t="shared" si="158"/>
        <v>0</v>
      </c>
      <c r="M636" s="56">
        <f t="shared" si="158"/>
        <v>0</v>
      </c>
      <c r="N636" s="56">
        <f t="shared" si="158"/>
        <v>0</v>
      </c>
      <c r="O636" s="223"/>
      <c r="P636" s="373"/>
    </row>
    <row r="637" spans="1:16" ht="15.75" thickBot="1" x14ac:dyDescent="0.3">
      <c r="A637" s="211" t="s">
        <v>1119</v>
      </c>
      <c r="B637" s="211"/>
      <c r="C637" s="211"/>
      <c r="D637" s="211"/>
      <c r="E637" s="211"/>
      <c r="F637" s="211"/>
      <c r="G637" s="211"/>
      <c r="H637" s="211"/>
      <c r="I637" s="211"/>
      <c r="J637" s="211"/>
      <c r="K637" s="211"/>
      <c r="L637" s="211"/>
      <c r="M637" s="211"/>
      <c r="N637" s="211"/>
      <c r="O637" s="211"/>
      <c r="P637" s="279"/>
    </row>
    <row r="638" spans="1:16" ht="36.75" thickBot="1" x14ac:dyDescent="0.3">
      <c r="A638" s="212" t="s">
        <v>3834</v>
      </c>
      <c r="B638" s="218" t="s">
        <v>1143</v>
      </c>
      <c r="C638" s="218" t="s">
        <v>3835</v>
      </c>
      <c r="D638" s="462" t="s">
        <v>4212</v>
      </c>
      <c r="E638" s="218" t="s">
        <v>1143</v>
      </c>
      <c r="F638" s="218" t="s">
        <v>4220</v>
      </c>
      <c r="G638" s="14" t="s">
        <v>3683</v>
      </c>
      <c r="H638" s="26">
        <f>SUM(H639:H642)</f>
        <v>20.100000000000001</v>
      </c>
      <c r="I638" s="26">
        <f t="shared" ref="I638:N638" si="159">SUM(I639:I642)</f>
        <v>0</v>
      </c>
      <c r="J638" s="26">
        <f t="shared" si="159"/>
        <v>0</v>
      </c>
      <c r="K638" s="26">
        <f t="shared" si="159"/>
        <v>0</v>
      </c>
      <c r="L638" s="26">
        <f t="shared" si="159"/>
        <v>4</v>
      </c>
      <c r="M638" s="26">
        <f t="shared" si="159"/>
        <v>16.100000000000001</v>
      </c>
      <c r="N638" s="26">
        <f t="shared" si="159"/>
        <v>0</v>
      </c>
      <c r="O638" s="218">
        <v>500</v>
      </c>
      <c r="P638" s="262" t="s">
        <v>1143</v>
      </c>
    </row>
    <row r="639" spans="1:16" ht="15.75" thickBot="1" x14ac:dyDescent="0.3">
      <c r="A639" s="213"/>
      <c r="B639" s="219"/>
      <c r="C639" s="219"/>
      <c r="D639" s="463"/>
      <c r="E639" s="219"/>
      <c r="F639" s="219"/>
      <c r="G639" s="14" t="s">
        <v>3685</v>
      </c>
      <c r="H639" s="26">
        <f>SUM(I639:N639)</f>
        <v>14.9</v>
      </c>
      <c r="I639" s="26">
        <v>0</v>
      </c>
      <c r="J639" s="26">
        <v>0</v>
      </c>
      <c r="K639" s="26">
        <v>0</v>
      </c>
      <c r="L639" s="26">
        <v>0</v>
      </c>
      <c r="M639" s="26">
        <v>14.9</v>
      </c>
      <c r="N639" s="26">
        <v>0</v>
      </c>
      <c r="O639" s="219"/>
      <c r="P639" s="263"/>
    </row>
    <row r="640" spans="1:16" ht="36.75" thickBot="1" x14ac:dyDescent="0.3">
      <c r="A640" s="213"/>
      <c r="B640" s="219"/>
      <c r="C640" s="219"/>
      <c r="D640" s="463"/>
      <c r="E640" s="219"/>
      <c r="F640" s="219"/>
      <c r="G640" s="14" t="s">
        <v>3686</v>
      </c>
      <c r="H640" s="26">
        <f>SUM(I640:N640)</f>
        <v>1.1000000000000001</v>
      </c>
      <c r="I640" s="26">
        <v>0</v>
      </c>
      <c r="J640" s="26">
        <v>0</v>
      </c>
      <c r="K640" s="26">
        <v>0</v>
      </c>
      <c r="L640" s="26">
        <v>0</v>
      </c>
      <c r="M640" s="26">
        <v>1.1000000000000001</v>
      </c>
      <c r="N640" s="26">
        <v>0</v>
      </c>
      <c r="O640" s="219"/>
      <c r="P640" s="263"/>
    </row>
    <row r="641" spans="1:16" ht="15.75" thickBot="1" x14ac:dyDescent="0.3">
      <c r="A641" s="213"/>
      <c r="B641" s="219"/>
      <c r="C641" s="219"/>
      <c r="D641" s="463"/>
      <c r="E641" s="219"/>
      <c r="F641" s="219"/>
      <c r="G641" s="14" t="s">
        <v>3687</v>
      </c>
      <c r="H641" s="26">
        <f>SUM(I641:N641)</f>
        <v>4.0999999999999996</v>
      </c>
      <c r="I641" s="26">
        <v>0</v>
      </c>
      <c r="J641" s="26">
        <v>0</v>
      </c>
      <c r="K641" s="26">
        <v>0</v>
      </c>
      <c r="L641" s="26">
        <v>4</v>
      </c>
      <c r="M641" s="26">
        <v>0.1</v>
      </c>
      <c r="N641" s="26">
        <v>0</v>
      </c>
      <c r="O641" s="219"/>
      <c r="P641" s="263"/>
    </row>
    <row r="642" spans="1:16" ht="24.75" thickBot="1" x14ac:dyDescent="0.3">
      <c r="A642" s="214"/>
      <c r="B642" s="220"/>
      <c r="C642" s="220"/>
      <c r="D642" s="464"/>
      <c r="E642" s="220"/>
      <c r="F642" s="220"/>
      <c r="G642" s="14" t="s">
        <v>3688</v>
      </c>
      <c r="H642" s="26">
        <f>SUM(I642:N642)</f>
        <v>0</v>
      </c>
      <c r="I642" s="26">
        <v>0</v>
      </c>
      <c r="J642" s="26">
        <v>0</v>
      </c>
      <c r="K642" s="26">
        <v>0</v>
      </c>
      <c r="L642" s="26">
        <v>0</v>
      </c>
      <c r="M642" s="26">
        <v>0</v>
      </c>
      <c r="N642" s="26">
        <v>0</v>
      </c>
      <c r="O642" s="220"/>
      <c r="P642" s="264"/>
    </row>
    <row r="643" spans="1:16" ht="36.75" thickBot="1" x14ac:dyDescent="0.3">
      <c r="A643" s="212" t="s">
        <v>3836</v>
      </c>
      <c r="B643" s="218" t="s">
        <v>1143</v>
      </c>
      <c r="C643" s="218" t="s">
        <v>3835</v>
      </c>
      <c r="D643" s="462" t="s">
        <v>4212</v>
      </c>
      <c r="E643" s="218" t="s">
        <v>1143</v>
      </c>
      <c r="F643" s="218" t="s">
        <v>4220</v>
      </c>
      <c r="G643" s="14" t="s">
        <v>3683</v>
      </c>
      <c r="H643" s="26">
        <f>SUM(H644:H647)</f>
        <v>22.5</v>
      </c>
      <c r="I643" s="26">
        <f t="shared" ref="I643:N643" si="160">SUM(I644:I647)</f>
        <v>0</v>
      </c>
      <c r="J643" s="26">
        <f t="shared" si="160"/>
        <v>0</v>
      </c>
      <c r="K643" s="26">
        <f t="shared" si="160"/>
        <v>0</v>
      </c>
      <c r="L643" s="26">
        <f t="shared" si="160"/>
        <v>4</v>
      </c>
      <c r="M643" s="26">
        <f t="shared" si="160"/>
        <v>18.5</v>
      </c>
      <c r="N643" s="26">
        <f t="shared" si="160"/>
        <v>0</v>
      </c>
      <c r="O643" s="374">
        <v>1000</v>
      </c>
      <c r="P643" s="262" t="s">
        <v>1143</v>
      </c>
    </row>
    <row r="644" spans="1:16" ht="15.75" thickBot="1" x14ac:dyDescent="0.3">
      <c r="A644" s="213"/>
      <c r="B644" s="219"/>
      <c r="C644" s="219"/>
      <c r="D644" s="463"/>
      <c r="E644" s="219"/>
      <c r="F644" s="219"/>
      <c r="G644" s="14" t="s">
        <v>3685</v>
      </c>
      <c r="H644" s="26">
        <f>SUM(I644:N644)</f>
        <v>17.2</v>
      </c>
      <c r="I644" s="26">
        <v>0</v>
      </c>
      <c r="J644" s="26">
        <v>0</v>
      </c>
      <c r="K644" s="26">
        <v>0</v>
      </c>
      <c r="L644" s="26">
        <v>0</v>
      </c>
      <c r="M644" s="26">
        <v>17.2</v>
      </c>
      <c r="N644" s="26">
        <v>0</v>
      </c>
      <c r="O644" s="375"/>
      <c r="P644" s="263"/>
    </row>
    <row r="645" spans="1:16" ht="36.75" thickBot="1" x14ac:dyDescent="0.3">
      <c r="A645" s="213"/>
      <c r="B645" s="219"/>
      <c r="C645" s="219"/>
      <c r="D645" s="463"/>
      <c r="E645" s="219"/>
      <c r="F645" s="219"/>
      <c r="G645" s="14" t="s">
        <v>3686</v>
      </c>
      <c r="H645" s="26">
        <f>SUM(I645:N645)</f>
        <v>1.2</v>
      </c>
      <c r="I645" s="26">
        <v>0</v>
      </c>
      <c r="J645" s="26">
        <v>0</v>
      </c>
      <c r="K645" s="26">
        <v>0</v>
      </c>
      <c r="L645" s="26">
        <v>0</v>
      </c>
      <c r="M645" s="26">
        <v>1.2</v>
      </c>
      <c r="N645" s="26">
        <v>0</v>
      </c>
      <c r="O645" s="375"/>
      <c r="P645" s="263"/>
    </row>
    <row r="646" spans="1:16" ht="15.75" thickBot="1" x14ac:dyDescent="0.3">
      <c r="A646" s="213"/>
      <c r="B646" s="219"/>
      <c r="C646" s="219"/>
      <c r="D646" s="463"/>
      <c r="E646" s="219"/>
      <c r="F646" s="219"/>
      <c r="G646" s="14" t="s">
        <v>3687</v>
      </c>
      <c r="H646" s="26">
        <f>SUM(I646:N646)</f>
        <v>4.0999999999999996</v>
      </c>
      <c r="I646" s="26">
        <v>0</v>
      </c>
      <c r="J646" s="26">
        <v>0</v>
      </c>
      <c r="K646" s="26">
        <v>0</v>
      </c>
      <c r="L646" s="26">
        <v>4</v>
      </c>
      <c r="M646" s="26">
        <v>0.1</v>
      </c>
      <c r="N646" s="26">
        <v>0</v>
      </c>
      <c r="O646" s="375"/>
      <c r="P646" s="263"/>
    </row>
    <row r="647" spans="1:16" ht="24.75" thickBot="1" x14ac:dyDescent="0.3">
      <c r="A647" s="214"/>
      <c r="B647" s="220"/>
      <c r="C647" s="220"/>
      <c r="D647" s="464"/>
      <c r="E647" s="220"/>
      <c r="F647" s="220"/>
      <c r="G647" s="14" t="s">
        <v>3688</v>
      </c>
      <c r="H647" s="26">
        <f>SUM(I647:N647)</f>
        <v>0</v>
      </c>
      <c r="I647" s="26">
        <v>0</v>
      </c>
      <c r="J647" s="26">
        <v>0</v>
      </c>
      <c r="K647" s="26">
        <v>0</v>
      </c>
      <c r="L647" s="26">
        <v>0</v>
      </c>
      <c r="M647" s="26">
        <v>0</v>
      </c>
      <c r="N647" s="26">
        <v>0</v>
      </c>
      <c r="O647" s="376"/>
      <c r="P647" s="264"/>
    </row>
    <row r="648" spans="1:16" ht="36.75" thickBot="1" x14ac:dyDescent="0.3">
      <c r="A648" s="212" t="s">
        <v>3837</v>
      </c>
      <c r="B648" s="218" t="s">
        <v>1143</v>
      </c>
      <c r="C648" s="218" t="s">
        <v>3835</v>
      </c>
      <c r="D648" s="462" t="s">
        <v>4212</v>
      </c>
      <c r="E648" s="218" t="s">
        <v>1143</v>
      </c>
      <c r="F648" s="218" t="s">
        <v>4220</v>
      </c>
      <c r="G648" s="14" t="s">
        <v>3683</v>
      </c>
      <c r="H648" s="26">
        <f>SUM(H649:H652)</f>
        <v>23.1</v>
      </c>
      <c r="I648" s="26">
        <f t="shared" ref="I648:N648" si="161">SUM(I649:I652)</f>
        <v>0</v>
      </c>
      <c r="J648" s="26">
        <f t="shared" si="161"/>
        <v>0</v>
      </c>
      <c r="K648" s="26">
        <f t="shared" si="161"/>
        <v>0</v>
      </c>
      <c r="L648" s="26">
        <f t="shared" si="161"/>
        <v>4</v>
      </c>
      <c r="M648" s="26">
        <f t="shared" si="161"/>
        <v>19.100000000000001</v>
      </c>
      <c r="N648" s="26">
        <f t="shared" si="161"/>
        <v>0</v>
      </c>
      <c r="O648" s="374">
        <v>1000</v>
      </c>
      <c r="P648" s="262" t="s">
        <v>1143</v>
      </c>
    </row>
    <row r="649" spans="1:16" ht="15.75" thickBot="1" x14ac:dyDescent="0.3">
      <c r="A649" s="213"/>
      <c r="B649" s="219"/>
      <c r="C649" s="219"/>
      <c r="D649" s="463"/>
      <c r="E649" s="219"/>
      <c r="F649" s="219"/>
      <c r="G649" s="14" t="s">
        <v>3685</v>
      </c>
      <c r="H649" s="26">
        <f>SUM(I649:N649)</f>
        <v>17.7</v>
      </c>
      <c r="I649" s="26">
        <v>0</v>
      </c>
      <c r="J649" s="26">
        <v>0</v>
      </c>
      <c r="K649" s="26">
        <v>0</v>
      </c>
      <c r="L649" s="26">
        <v>0</v>
      </c>
      <c r="M649" s="26">
        <v>17.7</v>
      </c>
      <c r="N649" s="26">
        <v>0</v>
      </c>
      <c r="O649" s="375"/>
      <c r="P649" s="263"/>
    </row>
    <row r="650" spans="1:16" ht="36.75" thickBot="1" x14ac:dyDescent="0.3">
      <c r="A650" s="213"/>
      <c r="B650" s="219"/>
      <c r="C650" s="219"/>
      <c r="D650" s="463"/>
      <c r="E650" s="219"/>
      <c r="F650" s="219"/>
      <c r="G650" s="14" t="s">
        <v>3686</v>
      </c>
      <c r="H650" s="26">
        <f>SUM(I650:N650)</f>
        <v>1.3</v>
      </c>
      <c r="I650" s="26">
        <v>0</v>
      </c>
      <c r="J650" s="26">
        <v>0</v>
      </c>
      <c r="K650" s="26">
        <v>0</v>
      </c>
      <c r="L650" s="26">
        <v>0</v>
      </c>
      <c r="M650" s="26">
        <v>1.3</v>
      </c>
      <c r="N650" s="26">
        <v>0</v>
      </c>
      <c r="O650" s="375"/>
      <c r="P650" s="263"/>
    </row>
    <row r="651" spans="1:16" ht="15.75" thickBot="1" x14ac:dyDescent="0.3">
      <c r="A651" s="213"/>
      <c r="B651" s="219"/>
      <c r="C651" s="219"/>
      <c r="D651" s="463"/>
      <c r="E651" s="219"/>
      <c r="F651" s="219"/>
      <c r="G651" s="14" t="s">
        <v>3687</v>
      </c>
      <c r="H651" s="26">
        <f>SUM(I651:N651)</f>
        <v>4.0999999999999996</v>
      </c>
      <c r="I651" s="26">
        <v>0</v>
      </c>
      <c r="J651" s="26">
        <v>0</v>
      </c>
      <c r="K651" s="26">
        <v>0</v>
      </c>
      <c r="L651" s="26">
        <v>4</v>
      </c>
      <c r="M651" s="26">
        <v>0.1</v>
      </c>
      <c r="N651" s="26">
        <v>0</v>
      </c>
      <c r="O651" s="375"/>
      <c r="P651" s="263"/>
    </row>
    <row r="652" spans="1:16" ht="24.75" thickBot="1" x14ac:dyDescent="0.3">
      <c r="A652" s="214"/>
      <c r="B652" s="220"/>
      <c r="C652" s="220"/>
      <c r="D652" s="464"/>
      <c r="E652" s="220"/>
      <c r="F652" s="220"/>
      <c r="G652" s="14" t="s">
        <v>3688</v>
      </c>
      <c r="H652" s="26">
        <f>SUM(I652:N652)</f>
        <v>0</v>
      </c>
      <c r="I652" s="26">
        <v>0</v>
      </c>
      <c r="J652" s="26">
        <v>0</v>
      </c>
      <c r="K652" s="26">
        <v>0</v>
      </c>
      <c r="L652" s="26">
        <v>0</v>
      </c>
      <c r="M652" s="26">
        <v>0</v>
      </c>
      <c r="N652" s="26">
        <v>0</v>
      </c>
      <c r="O652" s="376"/>
      <c r="P652" s="264"/>
    </row>
    <row r="653" spans="1:16" ht="36.75" thickBot="1" x14ac:dyDescent="0.3">
      <c r="A653" s="212" t="s">
        <v>3838</v>
      </c>
      <c r="B653" s="218" t="s">
        <v>1143</v>
      </c>
      <c r="C653" s="218" t="s">
        <v>3835</v>
      </c>
      <c r="D653" s="462" t="s">
        <v>4212</v>
      </c>
      <c r="E653" s="218" t="s">
        <v>1143</v>
      </c>
      <c r="F653" s="218" t="s">
        <v>4220</v>
      </c>
      <c r="G653" s="14" t="s">
        <v>3683</v>
      </c>
      <c r="H653" s="26">
        <f>SUM(H654:H657)</f>
        <v>24</v>
      </c>
      <c r="I653" s="26">
        <f t="shared" ref="I653:N653" si="162">SUM(I654:I657)</f>
        <v>0</v>
      </c>
      <c r="J653" s="26">
        <f t="shared" si="162"/>
        <v>0</v>
      </c>
      <c r="K653" s="26">
        <f t="shared" si="162"/>
        <v>0</v>
      </c>
      <c r="L653" s="26">
        <f t="shared" si="162"/>
        <v>4</v>
      </c>
      <c r="M653" s="26">
        <f t="shared" si="162"/>
        <v>20.000000000000004</v>
      </c>
      <c r="N653" s="26">
        <f t="shared" si="162"/>
        <v>0</v>
      </c>
      <c r="O653" s="374">
        <v>1000</v>
      </c>
      <c r="P653" s="262" t="s">
        <v>1143</v>
      </c>
    </row>
    <row r="654" spans="1:16" ht="15.75" thickBot="1" x14ac:dyDescent="0.3">
      <c r="A654" s="213"/>
      <c r="B654" s="219"/>
      <c r="C654" s="219"/>
      <c r="D654" s="463"/>
      <c r="E654" s="219"/>
      <c r="F654" s="219"/>
      <c r="G654" s="14" t="s">
        <v>3685</v>
      </c>
      <c r="H654" s="26">
        <f>SUM(I654:N654)</f>
        <v>18.600000000000001</v>
      </c>
      <c r="I654" s="26">
        <v>0</v>
      </c>
      <c r="J654" s="26">
        <v>0</v>
      </c>
      <c r="K654" s="26">
        <v>0</v>
      </c>
      <c r="L654" s="26">
        <v>0</v>
      </c>
      <c r="M654" s="26">
        <v>18.600000000000001</v>
      </c>
      <c r="N654" s="26">
        <v>0</v>
      </c>
      <c r="O654" s="375"/>
      <c r="P654" s="263"/>
    </row>
    <row r="655" spans="1:16" ht="36.75" thickBot="1" x14ac:dyDescent="0.3">
      <c r="A655" s="213"/>
      <c r="B655" s="219"/>
      <c r="C655" s="219"/>
      <c r="D655" s="463"/>
      <c r="E655" s="219"/>
      <c r="F655" s="219"/>
      <c r="G655" s="14" t="s">
        <v>3686</v>
      </c>
      <c r="H655" s="26">
        <f>SUM(I655:N655)</f>
        <v>1.3</v>
      </c>
      <c r="I655" s="26">
        <v>0</v>
      </c>
      <c r="J655" s="26">
        <v>0</v>
      </c>
      <c r="K655" s="26">
        <v>0</v>
      </c>
      <c r="L655" s="26">
        <v>0</v>
      </c>
      <c r="M655" s="26">
        <v>1.3</v>
      </c>
      <c r="N655" s="26">
        <v>0</v>
      </c>
      <c r="O655" s="375"/>
      <c r="P655" s="263"/>
    </row>
    <row r="656" spans="1:16" ht="15.75" thickBot="1" x14ac:dyDescent="0.3">
      <c r="A656" s="213"/>
      <c r="B656" s="219"/>
      <c r="C656" s="219"/>
      <c r="D656" s="463"/>
      <c r="E656" s="219"/>
      <c r="F656" s="219"/>
      <c r="G656" s="14" t="s">
        <v>3687</v>
      </c>
      <c r="H656" s="26">
        <f>SUM(I656:N656)</f>
        <v>4.0999999999999996</v>
      </c>
      <c r="I656" s="26">
        <v>0</v>
      </c>
      <c r="J656" s="26">
        <v>0</v>
      </c>
      <c r="K656" s="26">
        <v>0</v>
      </c>
      <c r="L656" s="26">
        <v>4</v>
      </c>
      <c r="M656" s="26">
        <v>0.1</v>
      </c>
      <c r="N656" s="26">
        <v>0</v>
      </c>
      <c r="O656" s="375"/>
      <c r="P656" s="263"/>
    </row>
    <row r="657" spans="1:16" ht="24.75" thickBot="1" x14ac:dyDescent="0.3">
      <c r="A657" s="214"/>
      <c r="B657" s="220"/>
      <c r="C657" s="220"/>
      <c r="D657" s="464"/>
      <c r="E657" s="220"/>
      <c r="F657" s="220"/>
      <c r="G657" s="14" t="s">
        <v>3688</v>
      </c>
      <c r="H657" s="26">
        <f>SUM(I657:N657)</f>
        <v>0</v>
      </c>
      <c r="I657" s="26">
        <v>0</v>
      </c>
      <c r="J657" s="26">
        <v>0</v>
      </c>
      <c r="K657" s="26">
        <v>0</v>
      </c>
      <c r="L657" s="26">
        <v>0</v>
      </c>
      <c r="M657" s="26">
        <v>0</v>
      </c>
      <c r="N657" s="26">
        <v>0</v>
      </c>
      <c r="O657" s="376"/>
      <c r="P657" s="264"/>
    </row>
    <row r="658" spans="1:16" ht="36.75" thickBot="1" x14ac:dyDescent="0.3">
      <c r="A658" s="212" t="s">
        <v>4258</v>
      </c>
      <c r="B658" s="218" t="s">
        <v>1143</v>
      </c>
      <c r="C658" s="218" t="s">
        <v>3835</v>
      </c>
      <c r="D658" s="462" t="s">
        <v>4221</v>
      </c>
      <c r="E658" s="218" t="s">
        <v>1143</v>
      </c>
      <c r="F658" s="218" t="s">
        <v>4220</v>
      </c>
      <c r="G658" s="14" t="s">
        <v>3683</v>
      </c>
      <c r="H658" s="26">
        <f>SUM(H659:H662)</f>
        <v>20.100000000000001</v>
      </c>
      <c r="I658" s="26">
        <f t="shared" ref="I658:N658" si="163">SUM(I659:I662)</f>
        <v>0</v>
      </c>
      <c r="J658" s="26">
        <f t="shared" si="163"/>
        <v>0</v>
      </c>
      <c r="K658" s="26">
        <f t="shared" si="163"/>
        <v>0</v>
      </c>
      <c r="L658" s="26">
        <f t="shared" si="163"/>
        <v>0</v>
      </c>
      <c r="M658" s="26">
        <f t="shared" si="163"/>
        <v>4</v>
      </c>
      <c r="N658" s="26">
        <f t="shared" si="163"/>
        <v>16.100000000000001</v>
      </c>
      <c r="O658" s="218">
        <v>600</v>
      </c>
      <c r="P658" s="262" t="s">
        <v>1143</v>
      </c>
    </row>
    <row r="659" spans="1:16" ht="15.75" thickBot="1" x14ac:dyDescent="0.3">
      <c r="A659" s="213"/>
      <c r="B659" s="219"/>
      <c r="C659" s="219"/>
      <c r="D659" s="463"/>
      <c r="E659" s="219"/>
      <c r="F659" s="219"/>
      <c r="G659" s="14" t="s">
        <v>3685</v>
      </c>
      <c r="H659" s="26">
        <f>SUM(I659:N659)</f>
        <v>14.9</v>
      </c>
      <c r="I659" s="26">
        <v>0</v>
      </c>
      <c r="J659" s="26">
        <v>0</v>
      </c>
      <c r="K659" s="26">
        <v>0</v>
      </c>
      <c r="L659" s="26">
        <v>0</v>
      </c>
      <c r="M659" s="26">
        <v>0</v>
      </c>
      <c r="N659" s="26">
        <v>14.9</v>
      </c>
      <c r="O659" s="219"/>
      <c r="P659" s="263"/>
    </row>
    <row r="660" spans="1:16" ht="36.75" thickBot="1" x14ac:dyDescent="0.3">
      <c r="A660" s="213"/>
      <c r="B660" s="219"/>
      <c r="C660" s="219"/>
      <c r="D660" s="463"/>
      <c r="E660" s="219"/>
      <c r="F660" s="219"/>
      <c r="G660" s="14" t="s">
        <v>3686</v>
      </c>
      <c r="H660" s="26">
        <f>SUM(I660:N660)</f>
        <v>1.1000000000000001</v>
      </c>
      <c r="I660" s="26">
        <v>0</v>
      </c>
      <c r="J660" s="26">
        <v>0</v>
      </c>
      <c r="K660" s="26">
        <v>0</v>
      </c>
      <c r="L660" s="26">
        <v>0</v>
      </c>
      <c r="M660" s="26">
        <v>0</v>
      </c>
      <c r="N660" s="26">
        <v>1.1000000000000001</v>
      </c>
      <c r="O660" s="219"/>
      <c r="P660" s="263"/>
    </row>
    <row r="661" spans="1:16" ht="15.75" thickBot="1" x14ac:dyDescent="0.3">
      <c r="A661" s="213"/>
      <c r="B661" s="219"/>
      <c r="C661" s="219"/>
      <c r="D661" s="463"/>
      <c r="E661" s="219"/>
      <c r="F661" s="219"/>
      <c r="G661" s="14" t="s">
        <v>3687</v>
      </c>
      <c r="H661" s="26">
        <f>SUM(I661:N661)</f>
        <v>4.0999999999999996</v>
      </c>
      <c r="I661" s="26">
        <v>0</v>
      </c>
      <c r="J661" s="26">
        <v>0</v>
      </c>
      <c r="K661" s="26">
        <v>0</v>
      </c>
      <c r="L661" s="26">
        <v>0</v>
      </c>
      <c r="M661" s="26">
        <v>4</v>
      </c>
      <c r="N661" s="26">
        <v>0.1</v>
      </c>
      <c r="O661" s="219"/>
      <c r="P661" s="263"/>
    </row>
    <row r="662" spans="1:16" ht="24.75" thickBot="1" x14ac:dyDescent="0.3">
      <c r="A662" s="214"/>
      <c r="B662" s="220"/>
      <c r="C662" s="220"/>
      <c r="D662" s="464"/>
      <c r="E662" s="220"/>
      <c r="F662" s="220"/>
      <c r="G662" s="14" t="s">
        <v>3688</v>
      </c>
      <c r="H662" s="26">
        <f>SUM(I662:N662)</f>
        <v>0</v>
      </c>
      <c r="I662" s="26">
        <v>0</v>
      </c>
      <c r="J662" s="26">
        <v>0</v>
      </c>
      <c r="K662" s="26">
        <v>0</v>
      </c>
      <c r="L662" s="26">
        <v>0</v>
      </c>
      <c r="M662" s="26">
        <v>0</v>
      </c>
      <c r="N662" s="26">
        <v>0</v>
      </c>
      <c r="O662" s="220"/>
      <c r="P662" s="264"/>
    </row>
    <row r="663" spans="1:16" ht="36.75" thickBot="1" x14ac:dyDescent="0.3">
      <c r="A663" s="245" t="s">
        <v>3702</v>
      </c>
      <c r="B663" s="245"/>
      <c r="C663" s="245"/>
      <c r="D663" s="245"/>
      <c r="E663" s="245"/>
      <c r="F663" s="246"/>
      <c r="G663" s="142" t="s">
        <v>3683</v>
      </c>
      <c r="H663" s="56">
        <f>SUM(H664:H667)</f>
        <v>109.80000000000001</v>
      </c>
      <c r="I663" s="56">
        <f t="shared" ref="I663:N663" si="164">SUM(I664:I667)</f>
        <v>0</v>
      </c>
      <c r="J663" s="56">
        <f t="shared" si="164"/>
        <v>0</v>
      </c>
      <c r="K663" s="56">
        <f t="shared" si="164"/>
        <v>0</v>
      </c>
      <c r="L663" s="56">
        <f t="shared" si="164"/>
        <v>16</v>
      </c>
      <c r="M663" s="56">
        <f t="shared" si="164"/>
        <v>77.700000000000017</v>
      </c>
      <c r="N663" s="56">
        <f t="shared" si="164"/>
        <v>16.100000000000001</v>
      </c>
      <c r="O663" s="290" t="s">
        <v>107</v>
      </c>
      <c r="P663" s="378" t="s">
        <v>3796</v>
      </c>
    </row>
    <row r="664" spans="1:16" ht="24.75" thickBot="1" x14ac:dyDescent="0.3">
      <c r="A664" s="461"/>
      <c r="B664" s="461"/>
      <c r="C664" s="461"/>
      <c r="D664" s="461"/>
      <c r="E664" s="461"/>
      <c r="F664" s="248"/>
      <c r="G664" s="142" t="s">
        <v>3685</v>
      </c>
      <c r="H664" s="56">
        <f>SUM(I664:N664)</f>
        <v>83.300000000000011</v>
      </c>
      <c r="I664" s="56">
        <f t="shared" ref="I664:N664" si="165">I659+I654+I649+I644+I639</f>
        <v>0</v>
      </c>
      <c r="J664" s="56">
        <f t="shared" si="165"/>
        <v>0</v>
      </c>
      <c r="K664" s="56">
        <f t="shared" si="165"/>
        <v>0</v>
      </c>
      <c r="L664" s="56">
        <f t="shared" si="165"/>
        <v>0</v>
      </c>
      <c r="M664" s="56">
        <f t="shared" si="165"/>
        <v>68.400000000000006</v>
      </c>
      <c r="N664" s="56">
        <f t="shared" si="165"/>
        <v>14.9</v>
      </c>
      <c r="O664" s="291"/>
      <c r="P664" s="379"/>
    </row>
    <row r="665" spans="1:16" ht="36.75" thickBot="1" x14ac:dyDescent="0.3">
      <c r="A665" s="461"/>
      <c r="B665" s="461"/>
      <c r="C665" s="461"/>
      <c r="D665" s="461"/>
      <c r="E665" s="461"/>
      <c r="F665" s="248"/>
      <c r="G665" s="142" t="s">
        <v>3686</v>
      </c>
      <c r="H665" s="56">
        <f>SUM(I665:N665)</f>
        <v>6</v>
      </c>
      <c r="I665" s="56">
        <f t="shared" ref="I665:N667" si="166">I660+I655+I650+I645+I640</f>
        <v>0</v>
      </c>
      <c r="J665" s="56">
        <f t="shared" si="166"/>
        <v>0</v>
      </c>
      <c r="K665" s="56">
        <f t="shared" si="166"/>
        <v>0</v>
      </c>
      <c r="L665" s="56">
        <f t="shared" si="166"/>
        <v>0</v>
      </c>
      <c r="M665" s="56">
        <f t="shared" si="166"/>
        <v>4.9000000000000004</v>
      </c>
      <c r="N665" s="56">
        <f t="shared" si="166"/>
        <v>1.1000000000000001</v>
      </c>
      <c r="O665" s="291"/>
      <c r="P665" s="379"/>
    </row>
    <row r="666" spans="1:16" ht="15.75" thickBot="1" x14ac:dyDescent="0.3">
      <c r="A666" s="461"/>
      <c r="B666" s="461"/>
      <c r="C666" s="461"/>
      <c r="D666" s="461"/>
      <c r="E666" s="461"/>
      <c r="F666" s="248"/>
      <c r="G666" s="142" t="s">
        <v>3687</v>
      </c>
      <c r="H666" s="56">
        <f>SUM(I666:N666)</f>
        <v>20.5</v>
      </c>
      <c r="I666" s="56">
        <f t="shared" si="166"/>
        <v>0</v>
      </c>
      <c r="J666" s="56">
        <f t="shared" si="166"/>
        <v>0</v>
      </c>
      <c r="K666" s="56">
        <f t="shared" si="166"/>
        <v>0</v>
      </c>
      <c r="L666" s="56">
        <f t="shared" si="166"/>
        <v>16</v>
      </c>
      <c r="M666" s="56">
        <f t="shared" si="166"/>
        <v>4.3999999999999986</v>
      </c>
      <c r="N666" s="56">
        <f t="shared" si="166"/>
        <v>0.1</v>
      </c>
      <c r="O666" s="291"/>
      <c r="P666" s="379"/>
    </row>
    <row r="667" spans="1:16" ht="24.75" thickBot="1" x14ac:dyDescent="0.3">
      <c r="A667" s="249"/>
      <c r="B667" s="249"/>
      <c r="C667" s="249"/>
      <c r="D667" s="249"/>
      <c r="E667" s="249"/>
      <c r="F667" s="250"/>
      <c r="G667" s="142" t="s">
        <v>3688</v>
      </c>
      <c r="H667" s="56">
        <f>SUM(I667:N667)</f>
        <v>0</v>
      </c>
      <c r="I667" s="56">
        <f t="shared" si="166"/>
        <v>0</v>
      </c>
      <c r="J667" s="56">
        <f t="shared" si="166"/>
        <v>0</v>
      </c>
      <c r="K667" s="56">
        <f t="shared" si="166"/>
        <v>0</v>
      </c>
      <c r="L667" s="56">
        <f t="shared" si="166"/>
        <v>0</v>
      </c>
      <c r="M667" s="56">
        <f t="shared" si="166"/>
        <v>0</v>
      </c>
      <c r="N667" s="56">
        <f t="shared" si="166"/>
        <v>0</v>
      </c>
      <c r="O667" s="292"/>
      <c r="P667" s="380"/>
    </row>
    <row r="668" spans="1:16" ht="15.75" thickBot="1" x14ac:dyDescent="0.3">
      <c r="A668" s="211" t="s">
        <v>1128</v>
      </c>
      <c r="B668" s="211"/>
      <c r="C668" s="211"/>
      <c r="D668" s="211"/>
      <c r="E668" s="211"/>
      <c r="F668" s="211"/>
      <c r="G668" s="211"/>
      <c r="H668" s="211"/>
      <c r="I668" s="211"/>
      <c r="J668" s="211"/>
      <c r="K668" s="211"/>
      <c r="L668" s="211"/>
      <c r="M668" s="211"/>
      <c r="N668" s="211"/>
      <c r="O668" s="211"/>
      <c r="P668" s="279"/>
    </row>
    <row r="669" spans="1:16" ht="36.75" thickBot="1" x14ac:dyDescent="0.3">
      <c r="A669" s="212" t="s">
        <v>3839</v>
      </c>
      <c r="B669" s="218" t="s">
        <v>1143</v>
      </c>
      <c r="C669" s="218" t="s">
        <v>3840</v>
      </c>
      <c r="D669" s="462">
        <v>2028</v>
      </c>
      <c r="E669" s="218" t="s">
        <v>1143</v>
      </c>
      <c r="F669" s="218" t="s">
        <v>4259</v>
      </c>
      <c r="G669" s="14" t="s">
        <v>3683</v>
      </c>
      <c r="H669" s="26">
        <f>SUM(H670:H673)</f>
        <v>21.700000000000003</v>
      </c>
      <c r="I669" s="26">
        <f t="shared" ref="I669:N669" si="167">SUM(I670:I673)</f>
        <v>0</v>
      </c>
      <c r="J669" s="26">
        <f t="shared" si="167"/>
        <v>0</v>
      </c>
      <c r="K669" s="26">
        <f t="shared" si="167"/>
        <v>0</v>
      </c>
      <c r="L669" s="26">
        <f t="shared" si="167"/>
        <v>21.700000000000003</v>
      </c>
      <c r="M669" s="26">
        <f t="shared" si="167"/>
        <v>0</v>
      </c>
      <c r="N669" s="26">
        <f t="shared" si="167"/>
        <v>0</v>
      </c>
      <c r="O669" s="374">
        <v>1000</v>
      </c>
      <c r="P669" s="262" t="s">
        <v>1143</v>
      </c>
    </row>
    <row r="670" spans="1:16" ht="15.75" thickBot="1" x14ac:dyDescent="0.3">
      <c r="A670" s="213"/>
      <c r="B670" s="219"/>
      <c r="C670" s="219"/>
      <c r="D670" s="463"/>
      <c r="E670" s="219"/>
      <c r="F670" s="219"/>
      <c r="G670" s="14" t="s">
        <v>3685</v>
      </c>
      <c r="H670" s="26">
        <f>SUM(I670:N670)</f>
        <v>0</v>
      </c>
      <c r="I670" s="26">
        <v>0</v>
      </c>
      <c r="J670" s="26">
        <v>0</v>
      </c>
      <c r="K670" s="26">
        <v>0</v>
      </c>
      <c r="L670" s="26">
        <v>0</v>
      </c>
      <c r="M670" s="26">
        <v>0</v>
      </c>
      <c r="N670" s="26">
        <v>0</v>
      </c>
      <c r="O670" s="375"/>
      <c r="P670" s="263"/>
    </row>
    <row r="671" spans="1:16" ht="36.75" thickBot="1" x14ac:dyDescent="0.3">
      <c r="A671" s="213"/>
      <c r="B671" s="219"/>
      <c r="C671" s="219"/>
      <c r="D671" s="463"/>
      <c r="E671" s="219"/>
      <c r="F671" s="219"/>
      <c r="G671" s="14" t="s">
        <v>3686</v>
      </c>
      <c r="H671" s="26">
        <f>SUM(I671:N671)</f>
        <v>20.6</v>
      </c>
      <c r="I671" s="26">
        <v>0</v>
      </c>
      <c r="J671" s="26">
        <v>0</v>
      </c>
      <c r="K671" s="26">
        <v>0</v>
      </c>
      <c r="L671" s="26">
        <v>20.6</v>
      </c>
      <c r="M671" s="26">
        <v>0</v>
      </c>
      <c r="N671" s="26">
        <v>0</v>
      </c>
      <c r="O671" s="375"/>
      <c r="P671" s="263"/>
    </row>
    <row r="672" spans="1:16" ht="15.75" thickBot="1" x14ac:dyDescent="0.3">
      <c r="A672" s="213"/>
      <c r="B672" s="219"/>
      <c r="C672" s="219"/>
      <c r="D672" s="463"/>
      <c r="E672" s="219"/>
      <c r="F672" s="219"/>
      <c r="G672" s="14" t="s">
        <v>3687</v>
      </c>
      <c r="H672" s="26">
        <f>SUM(I672:N672)</f>
        <v>1.1000000000000001</v>
      </c>
      <c r="I672" s="26">
        <v>0</v>
      </c>
      <c r="J672" s="26">
        <v>0</v>
      </c>
      <c r="K672" s="26">
        <v>0</v>
      </c>
      <c r="L672" s="26">
        <v>1.1000000000000001</v>
      </c>
      <c r="M672" s="26">
        <v>0</v>
      </c>
      <c r="N672" s="26">
        <v>0</v>
      </c>
      <c r="O672" s="375"/>
      <c r="P672" s="263"/>
    </row>
    <row r="673" spans="1:16" ht="24.75" thickBot="1" x14ac:dyDescent="0.3">
      <c r="A673" s="214"/>
      <c r="B673" s="220"/>
      <c r="C673" s="220"/>
      <c r="D673" s="464"/>
      <c r="E673" s="220"/>
      <c r="F673" s="220"/>
      <c r="G673" s="14" t="s">
        <v>3688</v>
      </c>
      <c r="H673" s="26">
        <f>SUM(I673:N673)</f>
        <v>0</v>
      </c>
      <c r="I673" s="26">
        <v>0</v>
      </c>
      <c r="J673" s="26">
        <v>0</v>
      </c>
      <c r="K673" s="26">
        <v>0</v>
      </c>
      <c r="L673" s="26">
        <v>0</v>
      </c>
      <c r="M673" s="26">
        <v>0</v>
      </c>
      <c r="N673" s="26">
        <v>0</v>
      </c>
      <c r="O673" s="376"/>
      <c r="P673" s="264"/>
    </row>
    <row r="674" spans="1:16" ht="36.75" thickBot="1" x14ac:dyDescent="0.3">
      <c r="A674" s="212" t="s">
        <v>4260</v>
      </c>
      <c r="B674" s="218" t="s">
        <v>1143</v>
      </c>
      <c r="C674" s="218" t="s">
        <v>3840</v>
      </c>
      <c r="D674" s="462">
        <v>2028</v>
      </c>
      <c r="E674" s="218" t="s">
        <v>1143</v>
      </c>
      <c r="F674" s="218" t="s">
        <v>4261</v>
      </c>
      <c r="G674" s="14" t="s">
        <v>3683</v>
      </c>
      <c r="H674" s="26">
        <f>SUM(H675:H678)</f>
        <v>14.399999999999999</v>
      </c>
      <c r="I674" s="26">
        <f t="shared" ref="I674:N674" si="168">SUM(I675:I678)</f>
        <v>0</v>
      </c>
      <c r="J674" s="26">
        <f t="shared" si="168"/>
        <v>0</v>
      </c>
      <c r="K674" s="26">
        <f t="shared" si="168"/>
        <v>0</v>
      </c>
      <c r="L674" s="26">
        <f t="shared" si="168"/>
        <v>14.399999999999999</v>
      </c>
      <c r="M674" s="26">
        <f t="shared" si="168"/>
        <v>0</v>
      </c>
      <c r="N674" s="26">
        <f t="shared" si="168"/>
        <v>0</v>
      </c>
      <c r="O674" s="374">
        <v>1000</v>
      </c>
      <c r="P674" s="262" t="s">
        <v>1143</v>
      </c>
    </row>
    <row r="675" spans="1:16" ht="15.75" thickBot="1" x14ac:dyDescent="0.3">
      <c r="A675" s="213"/>
      <c r="B675" s="219"/>
      <c r="C675" s="219"/>
      <c r="D675" s="463"/>
      <c r="E675" s="219"/>
      <c r="F675" s="219"/>
      <c r="G675" s="14" t="s">
        <v>3685</v>
      </c>
      <c r="H675" s="26">
        <f>SUM(I675:N675)</f>
        <v>0</v>
      </c>
      <c r="I675" s="26">
        <v>0</v>
      </c>
      <c r="J675" s="26">
        <v>0</v>
      </c>
      <c r="K675" s="26">
        <v>0</v>
      </c>
      <c r="L675" s="26">
        <v>0</v>
      </c>
      <c r="M675" s="26">
        <v>0</v>
      </c>
      <c r="N675" s="26">
        <v>0</v>
      </c>
      <c r="O675" s="375"/>
      <c r="P675" s="263"/>
    </row>
    <row r="676" spans="1:16" ht="36.75" thickBot="1" x14ac:dyDescent="0.3">
      <c r="A676" s="213"/>
      <c r="B676" s="219"/>
      <c r="C676" s="219"/>
      <c r="D676" s="463"/>
      <c r="E676" s="219"/>
      <c r="F676" s="219"/>
      <c r="G676" s="14" t="s">
        <v>3686</v>
      </c>
      <c r="H676" s="26">
        <f>SUM(I676:N676)</f>
        <v>13.7</v>
      </c>
      <c r="I676" s="26">
        <v>0</v>
      </c>
      <c r="J676" s="26">
        <v>0</v>
      </c>
      <c r="K676" s="26">
        <v>0</v>
      </c>
      <c r="L676" s="26">
        <v>13.7</v>
      </c>
      <c r="M676" s="26">
        <v>0</v>
      </c>
      <c r="N676" s="26">
        <v>0</v>
      </c>
      <c r="O676" s="375"/>
      <c r="P676" s="263"/>
    </row>
    <row r="677" spans="1:16" ht="15.75" thickBot="1" x14ac:dyDescent="0.3">
      <c r="A677" s="213"/>
      <c r="B677" s="219"/>
      <c r="C677" s="219"/>
      <c r="D677" s="463"/>
      <c r="E677" s="219"/>
      <c r="F677" s="219"/>
      <c r="G677" s="14" t="s">
        <v>3687</v>
      </c>
      <c r="H677" s="26">
        <f>SUM(I677:N677)</f>
        <v>0.7</v>
      </c>
      <c r="I677" s="26">
        <v>0</v>
      </c>
      <c r="J677" s="26">
        <v>0</v>
      </c>
      <c r="K677" s="26">
        <v>0</v>
      </c>
      <c r="L677" s="26">
        <v>0.7</v>
      </c>
      <c r="M677" s="26">
        <v>0</v>
      </c>
      <c r="N677" s="26">
        <v>0</v>
      </c>
      <c r="O677" s="375"/>
      <c r="P677" s="263"/>
    </row>
    <row r="678" spans="1:16" ht="24.75" thickBot="1" x14ac:dyDescent="0.3">
      <c r="A678" s="214"/>
      <c r="B678" s="220"/>
      <c r="C678" s="220"/>
      <c r="D678" s="464"/>
      <c r="E678" s="220"/>
      <c r="F678" s="220"/>
      <c r="G678" s="14" t="s">
        <v>3688</v>
      </c>
      <c r="H678" s="26">
        <f>SUM(I678:N678)</f>
        <v>0</v>
      </c>
      <c r="I678" s="26">
        <v>0</v>
      </c>
      <c r="J678" s="26">
        <v>0</v>
      </c>
      <c r="K678" s="26">
        <v>0</v>
      </c>
      <c r="L678" s="26">
        <v>0</v>
      </c>
      <c r="M678" s="26">
        <v>0</v>
      </c>
      <c r="N678" s="26">
        <v>0</v>
      </c>
      <c r="O678" s="376"/>
      <c r="P678" s="264"/>
    </row>
    <row r="679" spans="1:16" ht="36.75" thickBot="1" x14ac:dyDescent="0.3">
      <c r="A679" s="212" t="s">
        <v>4262</v>
      </c>
      <c r="B679" s="218" t="s">
        <v>1143</v>
      </c>
      <c r="C679" s="218" t="s">
        <v>3840</v>
      </c>
      <c r="D679" s="462">
        <v>2028</v>
      </c>
      <c r="E679" s="218" t="s">
        <v>1143</v>
      </c>
      <c r="F679" s="218" t="s">
        <v>4261</v>
      </c>
      <c r="G679" s="14" t="s">
        <v>3683</v>
      </c>
      <c r="H679" s="26">
        <f>SUM(H680:H683)</f>
        <v>8.1999999999999993</v>
      </c>
      <c r="I679" s="26">
        <f t="shared" ref="I679:N679" si="169">SUM(I680:I683)</f>
        <v>0</v>
      </c>
      <c r="J679" s="26">
        <f t="shared" si="169"/>
        <v>0</v>
      </c>
      <c r="K679" s="26">
        <f t="shared" si="169"/>
        <v>0</v>
      </c>
      <c r="L679" s="26">
        <f t="shared" si="169"/>
        <v>8.1999999999999993</v>
      </c>
      <c r="M679" s="26">
        <f t="shared" si="169"/>
        <v>0</v>
      </c>
      <c r="N679" s="26">
        <f t="shared" si="169"/>
        <v>0</v>
      </c>
      <c r="O679" s="374">
        <v>3000</v>
      </c>
      <c r="P679" s="262" t="s">
        <v>1143</v>
      </c>
    </row>
    <row r="680" spans="1:16" ht="15.75" thickBot="1" x14ac:dyDescent="0.3">
      <c r="A680" s="213"/>
      <c r="B680" s="219"/>
      <c r="C680" s="219"/>
      <c r="D680" s="463"/>
      <c r="E680" s="219"/>
      <c r="F680" s="219"/>
      <c r="G680" s="14" t="s">
        <v>3685</v>
      </c>
      <c r="H680" s="26">
        <f>SUM(I680:N680)</f>
        <v>0</v>
      </c>
      <c r="I680" s="26">
        <v>0</v>
      </c>
      <c r="J680" s="26">
        <v>0</v>
      </c>
      <c r="K680" s="26">
        <v>0</v>
      </c>
      <c r="L680" s="26">
        <v>0</v>
      </c>
      <c r="M680" s="26">
        <v>0</v>
      </c>
      <c r="N680" s="26">
        <v>0</v>
      </c>
      <c r="O680" s="375"/>
      <c r="P680" s="263"/>
    </row>
    <row r="681" spans="1:16" ht="36.75" thickBot="1" x14ac:dyDescent="0.3">
      <c r="A681" s="213"/>
      <c r="B681" s="219"/>
      <c r="C681" s="219"/>
      <c r="D681" s="463"/>
      <c r="E681" s="219"/>
      <c r="F681" s="219"/>
      <c r="G681" s="14" t="s">
        <v>3686</v>
      </c>
      <c r="H681" s="26">
        <f>SUM(I681:N681)</f>
        <v>7.8</v>
      </c>
      <c r="I681" s="26">
        <v>0</v>
      </c>
      <c r="J681" s="26">
        <v>0</v>
      </c>
      <c r="K681" s="26">
        <v>0</v>
      </c>
      <c r="L681" s="26">
        <v>7.8</v>
      </c>
      <c r="M681" s="26">
        <v>0</v>
      </c>
      <c r="N681" s="26">
        <v>0</v>
      </c>
      <c r="O681" s="375"/>
      <c r="P681" s="263"/>
    </row>
    <row r="682" spans="1:16" ht="15.75" thickBot="1" x14ac:dyDescent="0.3">
      <c r="A682" s="213"/>
      <c r="B682" s="219"/>
      <c r="C682" s="219"/>
      <c r="D682" s="463"/>
      <c r="E682" s="219"/>
      <c r="F682" s="219"/>
      <c r="G682" s="14" t="s">
        <v>3687</v>
      </c>
      <c r="H682" s="26">
        <f>SUM(I682:N682)</f>
        <v>0.4</v>
      </c>
      <c r="I682" s="26">
        <v>0</v>
      </c>
      <c r="J682" s="26">
        <v>0</v>
      </c>
      <c r="K682" s="26">
        <v>0</v>
      </c>
      <c r="L682" s="26">
        <v>0.4</v>
      </c>
      <c r="M682" s="26">
        <v>0</v>
      </c>
      <c r="N682" s="26">
        <v>0</v>
      </c>
      <c r="O682" s="375"/>
      <c r="P682" s="263"/>
    </row>
    <row r="683" spans="1:16" ht="24.75" thickBot="1" x14ac:dyDescent="0.3">
      <c r="A683" s="214"/>
      <c r="B683" s="220"/>
      <c r="C683" s="220"/>
      <c r="D683" s="464"/>
      <c r="E683" s="220"/>
      <c r="F683" s="220"/>
      <c r="G683" s="14" t="s">
        <v>3688</v>
      </c>
      <c r="H683" s="26">
        <f>SUM(I683:N683)</f>
        <v>0</v>
      </c>
      <c r="I683" s="26">
        <v>0</v>
      </c>
      <c r="J683" s="26">
        <v>0</v>
      </c>
      <c r="K683" s="26">
        <v>0</v>
      </c>
      <c r="L683" s="26">
        <v>0</v>
      </c>
      <c r="M683" s="26">
        <v>0</v>
      </c>
      <c r="N683" s="26">
        <v>0</v>
      </c>
      <c r="O683" s="376"/>
      <c r="P683" s="264"/>
    </row>
    <row r="684" spans="1:16" ht="36.75" thickBot="1" x14ac:dyDescent="0.3">
      <c r="A684" s="245" t="s">
        <v>3702</v>
      </c>
      <c r="B684" s="245"/>
      <c r="C684" s="245"/>
      <c r="D684" s="245"/>
      <c r="E684" s="245"/>
      <c r="F684" s="246"/>
      <c r="G684" s="142" t="s">
        <v>3683</v>
      </c>
      <c r="H684" s="56">
        <f>SUM(H685:H688)</f>
        <v>44.300000000000004</v>
      </c>
      <c r="I684" s="56">
        <f t="shared" ref="I684:N684" si="170">SUM(I685:I688)</f>
        <v>0</v>
      </c>
      <c r="J684" s="56">
        <f t="shared" si="170"/>
        <v>0</v>
      </c>
      <c r="K684" s="56">
        <f t="shared" si="170"/>
        <v>0</v>
      </c>
      <c r="L684" s="56">
        <f t="shared" si="170"/>
        <v>44.300000000000004</v>
      </c>
      <c r="M684" s="56">
        <f t="shared" si="170"/>
        <v>0</v>
      </c>
      <c r="N684" s="56">
        <f t="shared" si="170"/>
        <v>0</v>
      </c>
      <c r="O684" s="221" t="s">
        <v>107</v>
      </c>
      <c r="P684" s="371" t="s">
        <v>1143</v>
      </c>
    </row>
    <row r="685" spans="1:16" ht="24.75" thickBot="1" x14ac:dyDescent="0.3">
      <c r="A685" s="461"/>
      <c r="B685" s="461"/>
      <c r="C685" s="461"/>
      <c r="D685" s="461"/>
      <c r="E685" s="461"/>
      <c r="F685" s="248"/>
      <c r="G685" s="142" t="s">
        <v>3685</v>
      </c>
      <c r="H685" s="56">
        <f>SUM(I685:N685)</f>
        <v>0</v>
      </c>
      <c r="I685" s="56">
        <f t="shared" ref="I685:N685" si="171">I680+I675+I670</f>
        <v>0</v>
      </c>
      <c r="J685" s="56">
        <f t="shared" si="171"/>
        <v>0</v>
      </c>
      <c r="K685" s="56">
        <f t="shared" si="171"/>
        <v>0</v>
      </c>
      <c r="L685" s="56">
        <f t="shared" si="171"/>
        <v>0</v>
      </c>
      <c r="M685" s="56">
        <f t="shared" si="171"/>
        <v>0</v>
      </c>
      <c r="N685" s="56">
        <f t="shared" si="171"/>
        <v>0</v>
      </c>
      <c r="O685" s="222"/>
      <c r="P685" s="372"/>
    </row>
    <row r="686" spans="1:16" ht="36.75" thickBot="1" x14ac:dyDescent="0.3">
      <c r="A686" s="461"/>
      <c r="B686" s="461"/>
      <c r="C686" s="461"/>
      <c r="D686" s="461"/>
      <c r="E686" s="461"/>
      <c r="F686" s="248"/>
      <c r="G686" s="142" t="s">
        <v>3686</v>
      </c>
      <c r="H686" s="56">
        <f>SUM(I686:N686)</f>
        <v>42.1</v>
      </c>
      <c r="I686" s="56">
        <f t="shared" ref="I686:N688" si="172">I681+I676+I671</f>
        <v>0</v>
      </c>
      <c r="J686" s="56">
        <f t="shared" si="172"/>
        <v>0</v>
      </c>
      <c r="K686" s="56">
        <f t="shared" si="172"/>
        <v>0</v>
      </c>
      <c r="L686" s="56">
        <f t="shared" si="172"/>
        <v>42.1</v>
      </c>
      <c r="M686" s="56">
        <f t="shared" si="172"/>
        <v>0</v>
      </c>
      <c r="N686" s="56">
        <f t="shared" si="172"/>
        <v>0</v>
      </c>
      <c r="O686" s="222"/>
      <c r="P686" s="372"/>
    </row>
    <row r="687" spans="1:16" ht="15.75" thickBot="1" x14ac:dyDescent="0.3">
      <c r="A687" s="461"/>
      <c r="B687" s="461"/>
      <c r="C687" s="461"/>
      <c r="D687" s="461"/>
      <c r="E687" s="461"/>
      <c r="F687" s="248"/>
      <c r="G687" s="142" t="s">
        <v>3687</v>
      </c>
      <c r="H687" s="56">
        <f>SUM(I687:N687)</f>
        <v>2.2000000000000002</v>
      </c>
      <c r="I687" s="56">
        <f t="shared" si="172"/>
        <v>0</v>
      </c>
      <c r="J687" s="56">
        <f t="shared" si="172"/>
        <v>0</v>
      </c>
      <c r="K687" s="56">
        <f t="shared" si="172"/>
        <v>0</v>
      </c>
      <c r="L687" s="56">
        <f t="shared" si="172"/>
        <v>2.2000000000000002</v>
      </c>
      <c r="M687" s="56">
        <f t="shared" si="172"/>
        <v>0</v>
      </c>
      <c r="N687" s="56">
        <f t="shared" si="172"/>
        <v>0</v>
      </c>
      <c r="O687" s="222"/>
      <c r="P687" s="372"/>
    </row>
    <row r="688" spans="1:16" ht="24.75" thickBot="1" x14ac:dyDescent="0.3">
      <c r="A688" s="249"/>
      <c r="B688" s="249"/>
      <c r="C688" s="249"/>
      <c r="D688" s="249"/>
      <c r="E688" s="249"/>
      <c r="F688" s="250"/>
      <c r="G688" s="142" t="s">
        <v>3688</v>
      </c>
      <c r="H688" s="56">
        <f>SUM(I688:N688)</f>
        <v>0</v>
      </c>
      <c r="I688" s="56">
        <f t="shared" si="172"/>
        <v>0</v>
      </c>
      <c r="J688" s="56">
        <f t="shared" si="172"/>
        <v>0</v>
      </c>
      <c r="K688" s="56">
        <f t="shared" si="172"/>
        <v>0</v>
      </c>
      <c r="L688" s="56">
        <f t="shared" si="172"/>
        <v>0</v>
      </c>
      <c r="M688" s="56">
        <f t="shared" si="172"/>
        <v>0</v>
      </c>
      <c r="N688" s="56">
        <f t="shared" si="172"/>
        <v>0</v>
      </c>
      <c r="O688" s="223"/>
      <c r="P688" s="373"/>
    </row>
  </sheetData>
  <mergeCells count="993">
    <mergeCell ref="G1:N1"/>
    <mergeCell ref="O1:O2"/>
    <mergeCell ref="P1:P2"/>
    <mergeCell ref="A4:P4"/>
    <mergeCell ref="A5:A9"/>
    <mergeCell ref="B5:B9"/>
    <mergeCell ref="C5:C9"/>
    <mergeCell ref="D5:D9"/>
    <mergeCell ref="E5:E9"/>
    <mergeCell ref="F5:F9"/>
    <mergeCell ref="A1:A2"/>
    <mergeCell ref="B1:B2"/>
    <mergeCell ref="C1:C2"/>
    <mergeCell ref="D1:D2"/>
    <mergeCell ref="E1:E2"/>
    <mergeCell ref="F1:F2"/>
    <mergeCell ref="O5:O9"/>
    <mergeCell ref="P5:P9"/>
    <mergeCell ref="A10:A14"/>
    <mergeCell ref="B10:B14"/>
    <mergeCell ref="C10:C14"/>
    <mergeCell ref="D10:D14"/>
    <mergeCell ref="E10:E14"/>
    <mergeCell ref="F10:F14"/>
    <mergeCell ref="O10:O14"/>
    <mergeCell ref="P10:P14"/>
    <mergeCell ref="O15:O19"/>
    <mergeCell ref="P15:P19"/>
    <mergeCell ref="A20:F24"/>
    <mergeCell ref="O20:O24"/>
    <mergeCell ref="P20:P24"/>
    <mergeCell ref="A25:P25"/>
    <mergeCell ref="A15:A19"/>
    <mergeCell ref="B15:B19"/>
    <mergeCell ref="C15:C19"/>
    <mergeCell ref="D15:D19"/>
    <mergeCell ref="E15:E19"/>
    <mergeCell ref="F15:F19"/>
    <mergeCell ref="O26:O30"/>
    <mergeCell ref="P26:P30"/>
    <mergeCell ref="A31:A35"/>
    <mergeCell ref="B31:B35"/>
    <mergeCell ref="C31:C35"/>
    <mergeCell ref="D31:D35"/>
    <mergeCell ref="E31:E35"/>
    <mergeCell ref="F31:F35"/>
    <mergeCell ref="O31:O35"/>
    <mergeCell ref="P31:P35"/>
    <mergeCell ref="A26:A30"/>
    <mergeCell ref="B26:B30"/>
    <mergeCell ref="C26:C30"/>
    <mergeCell ref="D26:D30"/>
    <mergeCell ref="E26:E30"/>
    <mergeCell ref="F26:F30"/>
    <mergeCell ref="A36:F40"/>
    <mergeCell ref="O36:O40"/>
    <mergeCell ref="P36:P40"/>
    <mergeCell ref="A41:P41"/>
    <mergeCell ref="A42:A46"/>
    <mergeCell ref="B42:B46"/>
    <mergeCell ref="C42:C46"/>
    <mergeCell ref="D42:D46"/>
    <mergeCell ref="E42:E46"/>
    <mergeCell ref="F42:F46"/>
    <mergeCell ref="O42:O46"/>
    <mergeCell ref="P42:P46"/>
    <mergeCell ref="A47:A51"/>
    <mergeCell ref="B47:B51"/>
    <mergeCell ref="C47:C51"/>
    <mergeCell ref="D47:D51"/>
    <mergeCell ref="E47:E51"/>
    <mergeCell ref="F47:F51"/>
    <mergeCell ref="O47:O51"/>
    <mergeCell ref="P47:P51"/>
    <mergeCell ref="O52:O56"/>
    <mergeCell ref="P52:P56"/>
    <mergeCell ref="A57:F61"/>
    <mergeCell ref="O57:O61"/>
    <mergeCell ref="P57:P61"/>
    <mergeCell ref="A62:P62"/>
    <mergeCell ref="A52:A56"/>
    <mergeCell ref="B52:B56"/>
    <mergeCell ref="C52:C56"/>
    <mergeCell ref="D52:D56"/>
    <mergeCell ref="E52:E56"/>
    <mergeCell ref="F52:F56"/>
    <mergeCell ref="O63:O67"/>
    <mergeCell ref="P63:P67"/>
    <mergeCell ref="A68:A72"/>
    <mergeCell ref="B68:B72"/>
    <mergeCell ref="C68:C72"/>
    <mergeCell ref="D68:D72"/>
    <mergeCell ref="E68:E72"/>
    <mergeCell ref="F68:F72"/>
    <mergeCell ref="O68:O72"/>
    <mergeCell ref="P68:P72"/>
    <mergeCell ref="A63:A67"/>
    <mergeCell ref="B63:B67"/>
    <mergeCell ref="C63:C67"/>
    <mergeCell ref="D63:D67"/>
    <mergeCell ref="E63:E67"/>
    <mergeCell ref="F63:F67"/>
    <mergeCell ref="O73:O77"/>
    <mergeCell ref="P73:P77"/>
    <mergeCell ref="A78:A82"/>
    <mergeCell ref="B78:B82"/>
    <mergeCell ref="C78:C82"/>
    <mergeCell ref="D78:D82"/>
    <mergeCell ref="E78:E82"/>
    <mergeCell ref="F78:F82"/>
    <mergeCell ref="O78:O82"/>
    <mergeCell ref="P78:P82"/>
    <mergeCell ref="A73:A77"/>
    <mergeCell ref="B73:B77"/>
    <mergeCell ref="C73:C77"/>
    <mergeCell ref="D73:D77"/>
    <mergeCell ref="E73:E77"/>
    <mergeCell ref="F73:F77"/>
    <mergeCell ref="O83:O87"/>
    <mergeCell ref="P83:P87"/>
    <mergeCell ref="A88:A92"/>
    <mergeCell ref="B88:B92"/>
    <mergeCell ref="C88:C92"/>
    <mergeCell ref="D88:D92"/>
    <mergeCell ref="E88:E92"/>
    <mergeCell ref="F88:F92"/>
    <mergeCell ref="O88:O92"/>
    <mergeCell ref="P88:P92"/>
    <mergeCell ref="A83:A87"/>
    <mergeCell ref="B83:B87"/>
    <mergeCell ref="C83:C87"/>
    <mergeCell ref="D83:D87"/>
    <mergeCell ref="E83:E87"/>
    <mergeCell ref="F83:F87"/>
    <mergeCell ref="A93:F97"/>
    <mergeCell ref="O93:O97"/>
    <mergeCell ref="P93:P97"/>
    <mergeCell ref="A98:P98"/>
    <mergeCell ref="A99:A103"/>
    <mergeCell ref="B99:B103"/>
    <mergeCell ref="C99:C103"/>
    <mergeCell ref="D99:D103"/>
    <mergeCell ref="E99:E103"/>
    <mergeCell ref="F99:F103"/>
    <mergeCell ref="O99:O103"/>
    <mergeCell ref="P99:P103"/>
    <mergeCell ref="A104:A108"/>
    <mergeCell ref="B104:B108"/>
    <mergeCell ref="C104:C108"/>
    <mergeCell ref="D104:D108"/>
    <mergeCell ref="E104:E108"/>
    <mergeCell ref="F104:F108"/>
    <mergeCell ref="O104:O108"/>
    <mergeCell ref="P104:P108"/>
    <mergeCell ref="O109:O113"/>
    <mergeCell ref="P109:P113"/>
    <mergeCell ref="A114:A118"/>
    <mergeCell ref="B114:B118"/>
    <mergeCell ref="C114:C118"/>
    <mergeCell ref="D114:D118"/>
    <mergeCell ref="E114:E118"/>
    <mergeCell ref="F114:F118"/>
    <mergeCell ref="O114:O118"/>
    <mergeCell ref="P114:P118"/>
    <mergeCell ref="A109:A113"/>
    <mergeCell ref="B109:B113"/>
    <mergeCell ref="C109:C113"/>
    <mergeCell ref="D109:D113"/>
    <mergeCell ref="E109:E113"/>
    <mergeCell ref="F109:F113"/>
    <mergeCell ref="O119:O123"/>
    <mergeCell ref="P119:P123"/>
    <mergeCell ref="A124:A128"/>
    <mergeCell ref="B124:B128"/>
    <mergeCell ref="C124:C128"/>
    <mergeCell ref="D124:D128"/>
    <mergeCell ref="E124:E128"/>
    <mergeCell ref="F124:F128"/>
    <mergeCell ref="O124:O128"/>
    <mergeCell ref="P124:P128"/>
    <mergeCell ref="A119:A123"/>
    <mergeCell ref="B119:B123"/>
    <mergeCell ref="C119:C123"/>
    <mergeCell ref="D119:D123"/>
    <mergeCell ref="E119:E123"/>
    <mergeCell ref="F119:F123"/>
    <mergeCell ref="O129:O133"/>
    <mergeCell ref="P129:P133"/>
    <mergeCell ref="A134:F138"/>
    <mergeCell ref="O134:O138"/>
    <mergeCell ref="P134:P138"/>
    <mergeCell ref="A139:P139"/>
    <mergeCell ref="A129:A133"/>
    <mergeCell ref="B129:B133"/>
    <mergeCell ref="C129:C133"/>
    <mergeCell ref="D129:D133"/>
    <mergeCell ref="E129:E133"/>
    <mergeCell ref="F129:F133"/>
    <mergeCell ref="O140:O144"/>
    <mergeCell ref="P140:P144"/>
    <mergeCell ref="A145:F149"/>
    <mergeCell ref="O145:O149"/>
    <mergeCell ref="P145:P149"/>
    <mergeCell ref="A150:P150"/>
    <mergeCell ref="A140:A144"/>
    <mergeCell ref="B140:B144"/>
    <mergeCell ref="C140:C144"/>
    <mergeCell ref="D140:D144"/>
    <mergeCell ref="E140:E144"/>
    <mergeCell ref="F140:F144"/>
    <mergeCell ref="O151:O155"/>
    <mergeCell ref="P151:P155"/>
    <mergeCell ref="A156:A160"/>
    <mergeCell ref="B156:B160"/>
    <mergeCell ref="C156:C160"/>
    <mergeCell ref="D156:D160"/>
    <mergeCell ref="E156:E160"/>
    <mergeCell ref="F156:F160"/>
    <mergeCell ref="O156:O160"/>
    <mergeCell ref="P156:P160"/>
    <mergeCell ref="A151:A155"/>
    <mergeCell ref="B151:B155"/>
    <mergeCell ref="C151:C155"/>
    <mergeCell ref="D151:D155"/>
    <mergeCell ref="E151:E155"/>
    <mergeCell ref="F151:F155"/>
    <mergeCell ref="O161:O165"/>
    <mergeCell ref="P161:P165"/>
    <mergeCell ref="A166:A170"/>
    <mergeCell ref="B166:B170"/>
    <mergeCell ref="C166:C170"/>
    <mergeCell ref="D166:D170"/>
    <mergeCell ref="E166:E170"/>
    <mergeCell ref="F166:F170"/>
    <mergeCell ref="O166:O170"/>
    <mergeCell ref="P166:P170"/>
    <mergeCell ref="A161:A165"/>
    <mergeCell ref="B161:B165"/>
    <mergeCell ref="C161:C165"/>
    <mergeCell ref="D161:D165"/>
    <mergeCell ref="E161:E165"/>
    <mergeCell ref="F161:F165"/>
    <mergeCell ref="O171:O175"/>
    <mergeCell ref="P171:P175"/>
    <mergeCell ref="A176:A180"/>
    <mergeCell ref="B176:B180"/>
    <mergeCell ref="C176:C180"/>
    <mergeCell ref="D176:D180"/>
    <mergeCell ref="E176:E180"/>
    <mergeCell ref="F176:F180"/>
    <mergeCell ref="O176:O180"/>
    <mergeCell ref="P176:P180"/>
    <mergeCell ref="A171:A175"/>
    <mergeCell ref="B171:B175"/>
    <mergeCell ref="C171:C175"/>
    <mergeCell ref="D171:D175"/>
    <mergeCell ref="E171:E175"/>
    <mergeCell ref="F171:F175"/>
    <mergeCell ref="A181:F185"/>
    <mergeCell ref="O181:O185"/>
    <mergeCell ref="P181:P185"/>
    <mergeCell ref="A186:P186"/>
    <mergeCell ref="A187:A191"/>
    <mergeCell ref="B187:B191"/>
    <mergeCell ref="C187:C191"/>
    <mergeCell ref="D187:D191"/>
    <mergeCell ref="E187:E191"/>
    <mergeCell ref="F187:F191"/>
    <mergeCell ref="O187:O191"/>
    <mergeCell ref="P187:P191"/>
    <mergeCell ref="A192:A196"/>
    <mergeCell ref="B192:B196"/>
    <mergeCell ref="C192:C196"/>
    <mergeCell ref="D192:D196"/>
    <mergeCell ref="E192:E196"/>
    <mergeCell ref="F192:F196"/>
    <mergeCell ref="O192:O196"/>
    <mergeCell ref="P192:P196"/>
    <mergeCell ref="O197:O201"/>
    <mergeCell ref="P197:P201"/>
    <mergeCell ref="A202:A206"/>
    <mergeCell ref="B202:B206"/>
    <mergeCell ref="C202:C206"/>
    <mergeCell ref="D202:D206"/>
    <mergeCell ref="E202:E206"/>
    <mergeCell ref="F202:F206"/>
    <mergeCell ref="O202:O206"/>
    <mergeCell ref="P202:P206"/>
    <mergeCell ref="A197:A201"/>
    <mergeCell ref="B197:B201"/>
    <mergeCell ref="C197:C201"/>
    <mergeCell ref="D197:D201"/>
    <mergeCell ref="E197:E201"/>
    <mergeCell ref="F197:F201"/>
    <mergeCell ref="A207:F211"/>
    <mergeCell ref="O207:O211"/>
    <mergeCell ref="P207:P211"/>
    <mergeCell ref="A212:P212"/>
    <mergeCell ref="A213:A217"/>
    <mergeCell ref="B213:B217"/>
    <mergeCell ref="C213:C217"/>
    <mergeCell ref="D213:D217"/>
    <mergeCell ref="E213:E217"/>
    <mergeCell ref="F213:F217"/>
    <mergeCell ref="O213:O217"/>
    <mergeCell ref="P213:P217"/>
    <mergeCell ref="A218:A222"/>
    <mergeCell ref="B218:B222"/>
    <mergeCell ref="C218:C222"/>
    <mergeCell ref="D218:D222"/>
    <mergeCell ref="E218:E222"/>
    <mergeCell ref="F218:F222"/>
    <mergeCell ref="O218:O222"/>
    <mergeCell ref="P218:P222"/>
    <mergeCell ref="O223:O227"/>
    <mergeCell ref="P223:P227"/>
    <mergeCell ref="A228:A232"/>
    <mergeCell ref="B228:B232"/>
    <mergeCell ref="C228:C232"/>
    <mergeCell ref="D228:D232"/>
    <mergeCell ref="E228:E232"/>
    <mergeCell ref="F228:F232"/>
    <mergeCell ref="O228:O232"/>
    <mergeCell ref="P228:P232"/>
    <mergeCell ref="A223:A227"/>
    <mergeCell ref="B223:B227"/>
    <mergeCell ref="C223:C227"/>
    <mergeCell ref="D223:D227"/>
    <mergeCell ref="E223:E227"/>
    <mergeCell ref="F223:F227"/>
    <mergeCell ref="O233:O237"/>
    <mergeCell ref="P233:P237"/>
    <mergeCell ref="A238:A242"/>
    <mergeCell ref="B238:B242"/>
    <mergeCell ref="C238:C242"/>
    <mergeCell ref="D238:D242"/>
    <mergeCell ref="E238:E242"/>
    <mergeCell ref="F238:F242"/>
    <mergeCell ref="O238:O242"/>
    <mergeCell ref="P238:P242"/>
    <mergeCell ref="A233:A237"/>
    <mergeCell ref="B233:B237"/>
    <mergeCell ref="C233:C237"/>
    <mergeCell ref="D233:D237"/>
    <mergeCell ref="E233:E237"/>
    <mergeCell ref="F233:F237"/>
    <mergeCell ref="O243:O247"/>
    <mergeCell ref="P243:P247"/>
    <mergeCell ref="A248:A252"/>
    <mergeCell ref="B248:B252"/>
    <mergeCell ref="C248:C252"/>
    <mergeCell ref="D248:D252"/>
    <mergeCell ref="E248:E252"/>
    <mergeCell ref="F248:F252"/>
    <mergeCell ref="O248:O252"/>
    <mergeCell ref="P248:P252"/>
    <mergeCell ref="A243:A247"/>
    <mergeCell ref="B243:B247"/>
    <mergeCell ref="C243:C247"/>
    <mergeCell ref="D243:D247"/>
    <mergeCell ref="E243:E247"/>
    <mergeCell ref="F243:F247"/>
    <mergeCell ref="O253:O257"/>
    <mergeCell ref="P253:P257"/>
    <mergeCell ref="A258:A262"/>
    <mergeCell ref="B258:B262"/>
    <mergeCell ref="C258:C262"/>
    <mergeCell ref="D258:D262"/>
    <mergeCell ref="E258:E262"/>
    <mergeCell ref="F258:F262"/>
    <mergeCell ref="O258:O262"/>
    <mergeCell ref="P258:P262"/>
    <mergeCell ref="A253:A257"/>
    <mergeCell ref="B253:B257"/>
    <mergeCell ref="C253:C257"/>
    <mergeCell ref="D253:D257"/>
    <mergeCell ref="E253:E257"/>
    <mergeCell ref="F253:F257"/>
    <mergeCell ref="O263:O267"/>
    <mergeCell ref="P263:P267"/>
    <mergeCell ref="A268:A272"/>
    <mergeCell ref="B268:B272"/>
    <mergeCell ref="C268:C272"/>
    <mergeCell ref="D268:D272"/>
    <mergeCell ref="E268:E272"/>
    <mergeCell ref="F268:F272"/>
    <mergeCell ref="O268:O272"/>
    <mergeCell ref="P268:P272"/>
    <mergeCell ref="A263:A267"/>
    <mergeCell ref="B263:B267"/>
    <mergeCell ref="C263:C267"/>
    <mergeCell ref="D263:D267"/>
    <mergeCell ref="E263:E267"/>
    <mergeCell ref="F263:F267"/>
    <mergeCell ref="O273:O277"/>
    <mergeCell ref="P273:P277"/>
    <mergeCell ref="A278:A282"/>
    <mergeCell ref="B278:B282"/>
    <mergeCell ref="C278:C282"/>
    <mergeCell ref="D278:D282"/>
    <mergeCell ref="E278:E282"/>
    <mergeCell ref="F278:F282"/>
    <mergeCell ref="O278:O282"/>
    <mergeCell ref="P278:P282"/>
    <mergeCell ref="A273:A277"/>
    <mergeCell ref="B273:B277"/>
    <mergeCell ref="C273:C277"/>
    <mergeCell ref="D273:D277"/>
    <mergeCell ref="E273:E277"/>
    <mergeCell ref="F273:F277"/>
    <mergeCell ref="O283:O287"/>
    <mergeCell ref="P283:P287"/>
    <mergeCell ref="A288:A292"/>
    <mergeCell ref="B288:B292"/>
    <mergeCell ref="C288:C292"/>
    <mergeCell ref="D288:D292"/>
    <mergeCell ref="E288:E292"/>
    <mergeCell ref="F288:F292"/>
    <mergeCell ref="O288:O292"/>
    <mergeCell ref="P288:P292"/>
    <mergeCell ref="A283:A287"/>
    <mergeCell ref="B283:B287"/>
    <mergeCell ref="C283:C287"/>
    <mergeCell ref="D283:D287"/>
    <mergeCell ref="E283:E287"/>
    <mergeCell ref="F283:F287"/>
    <mergeCell ref="O293:O297"/>
    <mergeCell ref="P293:P297"/>
    <mergeCell ref="A298:F302"/>
    <mergeCell ref="O298:O302"/>
    <mergeCell ref="P298:P302"/>
    <mergeCell ref="A303:P303"/>
    <mergeCell ref="A293:A297"/>
    <mergeCell ref="B293:B297"/>
    <mergeCell ref="C293:C297"/>
    <mergeCell ref="D293:D297"/>
    <mergeCell ref="E293:E297"/>
    <mergeCell ref="F293:F297"/>
    <mergeCell ref="O304:O308"/>
    <mergeCell ref="P304:P308"/>
    <mergeCell ref="A309:A313"/>
    <mergeCell ref="B309:B313"/>
    <mergeCell ref="C309:C313"/>
    <mergeCell ref="D309:D313"/>
    <mergeCell ref="E309:E313"/>
    <mergeCell ref="F309:F313"/>
    <mergeCell ref="O309:O313"/>
    <mergeCell ref="P309:P313"/>
    <mergeCell ref="A304:A308"/>
    <mergeCell ref="B304:B308"/>
    <mergeCell ref="C304:C308"/>
    <mergeCell ref="D304:D308"/>
    <mergeCell ref="E304:E308"/>
    <mergeCell ref="F304:F308"/>
    <mergeCell ref="O314:O318"/>
    <mergeCell ref="P314:P318"/>
    <mergeCell ref="A319:A323"/>
    <mergeCell ref="B319:B323"/>
    <mergeCell ref="C319:C323"/>
    <mergeCell ref="D319:D323"/>
    <mergeCell ref="E319:E323"/>
    <mergeCell ref="F319:F323"/>
    <mergeCell ref="O319:O323"/>
    <mergeCell ref="P319:P323"/>
    <mergeCell ref="A314:A318"/>
    <mergeCell ref="B314:B318"/>
    <mergeCell ref="C314:C318"/>
    <mergeCell ref="D314:D318"/>
    <mergeCell ref="E314:E318"/>
    <mergeCell ref="F314:F318"/>
    <mergeCell ref="O324:O328"/>
    <mergeCell ref="P324:P328"/>
    <mergeCell ref="A329:A333"/>
    <mergeCell ref="B329:B333"/>
    <mergeCell ref="C329:C333"/>
    <mergeCell ref="D329:D333"/>
    <mergeCell ref="E329:E333"/>
    <mergeCell ref="F329:F333"/>
    <mergeCell ref="O329:O333"/>
    <mergeCell ref="P329:P333"/>
    <mergeCell ref="A324:A328"/>
    <mergeCell ref="B324:B328"/>
    <mergeCell ref="C324:C328"/>
    <mergeCell ref="D324:D328"/>
    <mergeCell ref="E324:E328"/>
    <mergeCell ref="F324:F328"/>
    <mergeCell ref="O334:O338"/>
    <mergeCell ref="P334:P338"/>
    <mergeCell ref="A339:F343"/>
    <mergeCell ref="O339:O343"/>
    <mergeCell ref="P339:P343"/>
    <mergeCell ref="A344:P344"/>
    <mergeCell ref="A334:A338"/>
    <mergeCell ref="B334:B338"/>
    <mergeCell ref="C334:C338"/>
    <mergeCell ref="D334:D338"/>
    <mergeCell ref="E334:E338"/>
    <mergeCell ref="F334:F338"/>
    <mergeCell ref="O345:O349"/>
    <mergeCell ref="P345:P349"/>
    <mergeCell ref="A350:F354"/>
    <mergeCell ref="O350:O354"/>
    <mergeCell ref="P350:P354"/>
    <mergeCell ref="A355:P355"/>
    <mergeCell ref="A345:A349"/>
    <mergeCell ref="B345:B349"/>
    <mergeCell ref="C345:C349"/>
    <mergeCell ref="D345:D349"/>
    <mergeCell ref="E345:E349"/>
    <mergeCell ref="F345:F349"/>
    <mergeCell ref="O356:O360"/>
    <mergeCell ref="P356:P360"/>
    <mergeCell ref="A361:A365"/>
    <mergeCell ref="B361:B365"/>
    <mergeCell ref="C361:C365"/>
    <mergeCell ref="D361:D365"/>
    <mergeCell ref="E361:E365"/>
    <mergeCell ref="F361:F365"/>
    <mergeCell ref="O361:O365"/>
    <mergeCell ref="P361:P365"/>
    <mergeCell ref="A356:A360"/>
    <mergeCell ref="B356:B360"/>
    <mergeCell ref="C356:C360"/>
    <mergeCell ref="D356:D360"/>
    <mergeCell ref="E356:E360"/>
    <mergeCell ref="F356:F360"/>
    <mergeCell ref="O366:O370"/>
    <mergeCell ref="P366:P370"/>
    <mergeCell ref="A371:A375"/>
    <mergeCell ref="B371:B375"/>
    <mergeCell ref="C371:C375"/>
    <mergeCell ref="D371:D375"/>
    <mergeCell ref="E371:E375"/>
    <mergeCell ref="F371:F375"/>
    <mergeCell ref="O371:O375"/>
    <mergeCell ref="P371:P375"/>
    <mergeCell ref="A366:A370"/>
    <mergeCell ref="B366:B370"/>
    <mergeCell ref="C366:C370"/>
    <mergeCell ref="D366:D370"/>
    <mergeCell ref="E366:E370"/>
    <mergeCell ref="F366:F370"/>
    <mergeCell ref="O376:O380"/>
    <mergeCell ref="P376:P380"/>
    <mergeCell ref="A381:A385"/>
    <mergeCell ref="B381:B385"/>
    <mergeCell ref="C381:C385"/>
    <mergeCell ref="D381:D385"/>
    <mergeCell ref="E381:E385"/>
    <mergeCell ref="F381:F385"/>
    <mergeCell ref="O381:O385"/>
    <mergeCell ref="P381:P385"/>
    <mergeCell ref="A376:A380"/>
    <mergeCell ref="B376:B380"/>
    <mergeCell ref="C376:C380"/>
    <mergeCell ref="D376:D380"/>
    <mergeCell ref="E376:E380"/>
    <mergeCell ref="F376:F380"/>
    <mergeCell ref="O386:O390"/>
    <mergeCell ref="P386:P390"/>
    <mergeCell ref="A391:A395"/>
    <mergeCell ref="B391:B395"/>
    <mergeCell ref="C391:C395"/>
    <mergeCell ref="D391:D395"/>
    <mergeCell ref="E391:E395"/>
    <mergeCell ref="F391:F395"/>
    <mergeCell ref="O391:O395"/>
    <mergeCell ref="P391:P395"/>
    <mergeCell ref="A386:A390"/>
    <mergeCell ref="B386:B390"/>
    <mergeCell ref="C386:C390"/>
    <mergeCell ref="D386:D390"/>
    <mergeCell ref="E386:E390"/>
    <mergeCell ref="F386:F390"/>
    <mergeCell ref="O396:O400"/>
    <mergeCell ref="P396:P400"/>
    <mergeCell ref="A401:A405"/>
    <mergeCell ref="B401:B405"/>
    <mergeCell ref="C401:C405"/>
    <mergeCell ref="D401:D405"/>
    <mergeCell ref="E401:E405"/>
    <mergeCell ref="F401:F405"/>
    <mergeCell ref="O401:O405"/>
    <mergeCell ref="P401:P405"/>
    <mergeCell ref="A396:A400"/>
    <mergeCell ref="B396:B400"/>
    <mergeCell ref="C396:C400"/>
    <mergeCell ref="D396:D400"/>
    <mergeCell ref="E396:E400"/>
    <mergeCell ref="F396:F400"/>
    <mergeCell ref="O406:O410"/>
    <mergeCell ref="P406:P410"/>
    <mergeCell ref="A411:F415"/>
    <mergeCell ref="O411:O415"/>
    <mergeCell ref="P411:P415"/>
    <mergeCell ref="A416:P416"/>
    <mergeCell ref="A406:A410"/>
    <mergeCell ref="B406:B410"/>
    <mergeCell ref="C406:C410"/>
    <mergeCell ref="D406:D410"/>
    <mergeCell ref="E406:E410"/>
    <mergeCell ref="F406:F410"/>
    <mergeCell ref="O417:O421"/>
    <mergeCell ref="P417:P421"/>
    <mergeCell ref="A422:A426"/>
    <mergeCell ref="B422:B426"/>
    <mergeCell ref="C422:C426"/>
    <mergeCell ref="D422:D426"/>
    <mergeCell ref="E422:E426"/>
    <mergeCell ref="F422:F426"/>
    <mergeCell ref="O422:O426"/>
    <mergeCell ref="P422:P426"/>
    <mergeCell ref="A417:A421"/>
    <mergeCell ref="B417:B421"/>
    <mergeCell ref="C417:C421"/>
    <mergeCell ref="D417:D421"/>
    <mergeCell ref="E417:E421"/>
    <mergeCell ref="F417:F421"/>
    <mergeCell ref="O427:O431"/>
    <mergeCell ref="P427:P431"/>
    <mergeCell ref="A432:A436"/>
    <mergeCell ref="B432:B436"/>
    <mergeCell ref="C432:C436"/>
    <mergeCell ref="D432:D436"/>
    <mergeCell ref="E432:E436"/>
    <mergeCell ref="F432:F436"/>
    <mergeCell ref="O432:O436"/>
    <mergeCell ref="P432:P436"/>
    <mergeCell ref="A427:A431"/>
    <mergeCell ref="B427:B431"/>
    <mergeCell ref="C427:C431"/>
    <mergeCell ref="D427:D431"/>
    <mergeCell ref="E427:E431"/>
    <mergeCell ref="F427:F431"/>
    <mergeCell ref="O437:O441"/>
    <mergeCell ref="P437:P441"/>
    <mergeCell ref="A442:A446"/>
    <mergeCell ref="B442:B446"/>
    <mergeCell ref="C442:C446"/>
    <mergeCell ref="D442:D446"/>
    <mergeCell ref="E442:E446"/>
    <mergeCell ref="F442:F446"/>
    <mergeCell ref="O442:O446"/>
    <mergeCell ref="P442:P446"/>
    <mergeCell ref="A437:A441"/>
    <mergeCell ref="B437:B441"/>
    <mergeCell ref="C437:C441"/>
    <mergeCell ref="D437:D441"/>
    <mergeCell ref="E437:E441"/>
    <mergeCell ref="F437:F441"/>
    <mergeCell ref="A447:F451"/>
    <mergeCell ref="O447:O451"/>
    <mergeCell ref="P447:P451"/>
    <mergeCell ref="A452:P452"/>
    <mergeCell ref="A453:A457"/>
    <mergeCell ref="B453:B457"/>
    <mergeCell ref="C453:C457"/>
    <mergeCell ref="D453:D457"/>
    <mergeCell ref="E453:E457"/>
    <mergeCell ref="F453:F457"/>
    <mergeCell ref="O453:O457"/>
    <mergeCell ref="P453:P457"/>
    <mergeCell ref="A458:A462"/>
    <mergeCell ref="B458:B462"/>
    <mergeCell ref="C458:C462"/>
    <mergeCell ref="D458:D462"/>
    <mergeCell ref="E458:E462"/>
    <mergeCell ref="F458:F462"/>
    <mergeCell ref="O458:O462"/>
    <mergeCell ref="P458:P462"/>
    <mergeCell ref="O463:O467"/>
    <mergeCell ref="P463:P467"/>
    <mergeCell ref="A468:F472"/>
    <mergeCell ref="O468:O472"/>
    <mergeCell ref="P468:P472"/>
    <mergeCell ref="A473:P473"/>
    <mergeCell ref="A463:A467"/>
    <mergeCell ref="B463:B467"/>
    <mergeCell ref="C463:C467"/>
    <mergeCell ref="D463:D467"/>
    <mergeCell ref="E463:E467"/>
    <mergeCell ref="F463:F467"/>
    <mergeCell ref="O474:O478"/>
    <mergeCell ref="P474:P478"/>
    <mergeCell ref="A479:A483"/>
    <mergeCell ref="B479:B483"/>
    <mergeCell ref="C479:C483"/>
    <mergeCell ref="D479:D483"/>
    <mergeCell ref="E479:E483"/>
    <mergeCell ref="F479:F483"/>
    <mergeCell ref="O479:O483"/>
    <mergeCell ref="P479:P483"/>
    <mergeCell ref="A474:A478"/>
    <mergeCell ref="B474:B478"/>
    <mergeCell ref="C474:C478"/>
    <mergeCell ref="D474:D478"/>
    <mergeCell ref="E474:E478"/>
    <mergeCell ref="F474:F478"/>
    <mergeCell ref="A484:F488"/>
    <mergeCell ref="O484:O488"/>
    <mergeCell ref="P484:P488"/>
    <mergeCell ref="A489:P489"/>
    <mergeCell ref="A490:A494"/>
    <mergeCell ref="B490:B494"/>
    <mergeCell ref="C490:C494"/>
    <mergeCell ref="D490:D494"/>
    <mergeCell ref="E490:E494"/>
    <mergeCell ref="F490:F494"/>
    <mergeCell ref="O490:O494"/>
    <mergeCell ref="P490:P494"/>
    <mergeCell ref="A495:A499"/>
    <mergeCell ref="B495:B499"/>
    <mergeCell ref="C495:C499"/>
    <mergeCell ref="D495:D499"/>
    <mergeCell ref="E495:E499"/>
    <mergeCell ref="F495:F499"/>
    <mergeCell ref="O495:O499"/>
    <mergeCell ref="P495:P499"/>
    <mergeCell ref="O500:O504"/>
    <mergeCell ref="P500:P504"/>
    <mergeCell ref="A505:A509"/>
    <mergeCell ref="B505:B509"/>
    <mergeCell ref="C505:C509"/>
    <mergeCell ref="D505:D509"/>
    <mergeCell ref="E505:E509"/>
    <mergeCell ref="F505:F509"/>
    <mergeCell ref="O505:O509"/>
    <mergeCell ref="P505:P509"/>
    <mergeCell ref="A500:A504"/>
    <mergeCell ref="B500:B504"/>
    <mergeCell ref="C500:C504"/>
    <mergeCell ref="D500:D504"/>
    <mergeCell ref="E500:E504"/>
    <mergeCell ref="F500:F504"/>
    <mergeCell ref="O510:O514"/>
    <mergeCell ref="P510:P514"/>
    <mergeCell ref="A515:A519"/>
    <mergeCell ref="B515:B519"/>
    <mergeCell ref="C515:C519"/>
    <mergeCell ref="D515:D519"/>
    <mergeCell ref="E515:E519"/>
    <mergeCell ref="F515:F519"/>
    <mergeCell ref="O515:O519"/>
    <mergeCell ref="P515:P519"/>
    <mergeCell ref="A510:A514"/>
    <mergeCell ref="B510:B514"/>
    <mergeCell ref="C510:C514"/>
    <mergeCell ref="D510:D514"/>
    <mergeCell ref="E510:E514"/>
    <mergeCell ref="F510:F514"/>
    <mergeCell ref="O520:O524"/>
    <mergeCell ref="P520:P524"/>
    <mergeCell ref="A525:A529"/>
    <mergeCell ref="B525:B529"/>
    <mergeCell ref="C525:C529"/>
    <mergeCell ref="D525:D529"/>
    <mergeCell ref="E525:E529"/>
    <mergeCell ref="F525:F529"/>
    <mergeCell ref="O525:O529"/>
    <mergeCell ref="P525:P529"/>
    <mergeCell ref="A520:A524"/>
    <mergeCell ref="B520:B524"/>
    <mergeCell ref="C520:C524"/>
    <mergeCell ref="D520:D524"/>
    <mergeCell ref="E520:E524"/>
    <mergeCell ref="F520:F524"/>
    <mergeCell ref="O530:O534"/>
    <mergeCell ref="P530:P534"/>
    <mergeCell ref="A535:A539"/>
    <mergeCell ref="B535:B539"/>
    <mergeCell ref="C535:C539"/>
    <mergeCell ref="D535:D539"/>
    <mergeCell ref="E535:E539"/>
    <mergeCell ref="F535:F539"/>
    <mergeCell ref="O535:O539"/>
    <mergeCell ref="P535:P539"/>
    <mergeCell ref="A530:A534"/>
    <mergeCell ref="B530:B534"/>
    <mergeCell ref="C530:C534"/>
    <mergeCell ref="D530:D534"/>
    <mergeCell ref="E530:E534"/>
    <mergeCell ref="F530:F534"/>
    <mergeCell ref="O540:O544"/>
    <mergeCell ref="P540:P544"/>
    <mergeCell ref="A545:A549"/>
    <mergeCell ref="B545:B549"/>
    <mergeCell ref="C545:C549"/>
    <mergeCell ref="D545:D549"/>
    <mergeCell ref="E545:E549"/>
    <mergeCell ref="F545:F549"/>
    <mergeCell ref="O545:O549"/>
    <mergeCell ref="P545:P549"/>
    <mergeCell ref="A540:A544"/>
    <mergeCell ref="B540:B544"/>
    <mergeCell ref="C540:C544"/>
    <mergeCell ref="D540:D544"/>
    <mergeCell ref="E540:E544"/>
    <mergeCell ref="F540:F544"/>
    <mergeCell ref="O550:O554"/>
    <mergeCell ref="P550:P554"/>
    <mergeCell ref="A555:A559"/>
    <mergeCell ref="B555:B559"/>
    <mergeCell ref="C555:C559"/>
    <mergeCell ref="D555:D559"/>
    <mergeCell ref="E555:E559"/>
    <mergeCell ref="F555:F559"/>
    <mergeCell ref="O555:O559"/>
    <mergeCell ref="P555:P559"/>
    <mergeCell ref="A550:A554"/>
    <mergeCell ref="B550:B554"/>
    <mergeCell ref="C550:C554"/>
    <mergeCell ref="D550:D554"/>
    <mergeCell ref="E550:E554"/>
    <mergeCell ref="F550:F554"/>
    <mergeCell ref="O560:O564"/>
    <mergeCell ref="P560:P564"/>
    <mergeCell ref="A565:A569"/>
    <mergeCell ref="B565:B569"/>
    <mergeCell ref="C565:C569"/>
    <mergeCell ref="D565:D569"/>
    <mergeCell ref="E565:E569"/>
    <mergeCell ref="F565:F569"/>
    <mergeCell ref="O565:O569"/>
    <mergeCell ref="P565:P569"/>
    <mergeCell ref="A560:A564"/>
    <mergeCell ref="B560:B564"/>
    <mergeCell ref="C560:C564"/>
    <mergeCell ref="D560:D564"/>
    <mergeCell ref="E560:E564"/>
    <mergeCell ref="F560:F564"/>
    <mergeCell ref="O570:O574"/>
    <mergeCell ref="P570:P574"/>
    <mergeCell ref="A575:F579"/>
    <mergeCell ref="O575:O579"/>
    <mergeCell ref="P575:P579"/>
    <mergeCell ref="A580:P580"/>
    <mergeCell ref="A570:A574"/>
    <mergeCell ref="B570:B574"/>
    <mergeCell ref="C570:C574"/>
    <mergeCell ref="D570:D574"/>
    <mergeCell ref="E570:E574"/>
    <mergeCell ref="F570:F574"/>
    <mergeCell ref="O581:O585"/>
    <mergeCell ref="P581:P585"/>
    <mergeCell ref="A586:F590"/>
    <mergeCell ref="O586:O590"/>
    <mergeCell ref="P586:P590"/>
    <mergeCell ref="A591:P591"/>
    <mergeCell ref="A581:A585"/>
    <mergeCell ref="B581:B585"/>
    <mergeCell ref="C581:C585"/>
    <mergeCell ref="D581:D585"/>
    <mergeCell ref="E581:E585"/>
    <mergeCell ref="F581:F585"/>
    <mergeCell ref="O592:O596"/>
    <mergeCell ref="P592:P596"/>
    <mergeCell ref="A597:A601"/>
    <mergeCell ref="B597:B601"/>
    <mergeCell ref="C597:C601"/>
    <mergeCell ref="D597:D601"/>
    <mergeCell ref="E597:E601"/>
    <mergeCell ref="F597:F601"/>
    <mergeCell ref="O597:O601"/>
    <mergeCell ref="P597:P601"/>
    <mergeCell ref="A592:A596"/>
    <mergeCell ref="B592:B596"/>
    <mergeCell ref="C592:C596"/>
    <mergeCell ref="D592:D596"/>
    <mergeCell ref="E592:E596"/>
    <mergeCell ref="F592:F596"/>
    <mergeCell ref="O602:O606"/>
    <mergeCell ref="P602:P606"/>
    <mergeCell ref="A607:A611"/>
    <mergeCell ref="B607:B611"/>
    <mergeCell ref="C607:C611"/>
    <mergeCell ref="D607:D611"/>
    <mergeCell ref="E607:E611"/>
    <mergeCell ref="F607:F611"/>
    <mergeCell ref="O607:O611"/>
    <mergeCell ref="P607:P611"/>
    <mergeCell ref="A602:A606"/>
    <mergeCell ref="B602:B606"/>
    <mergeCell ref="C602:C606"/>
    <mergeCell ref="D602:D606"/>
    <mergeCell ref="E602:E606"/>
    <mergeCell ref="F602:F606"/>
    <mergeCell ref="O612:O616"/>
    <mergeCell ref="P612:P616"/>
    <mergeCell ref="A617:A621"/>
    <mergeCell ref="B617:B621"/>
    <mergeCell ref="C617:C621"/>
    <mergeCell ref="D617:D621"/>
    <mergeCell ref="E617:E621"/>
    <mergeCell ref="F617:F621"/>
    <mergeCell ref="O617:O621"/>
    <mergeCell ref="P617:P621"/>
    <mergeCell ref="A612:A616"/>
    <mergeCell ref="B612:B616"/>
    <mergeCell ref="C612:C616"/>
    <mergeCell ref="D612:D616"/>
    <mergeCell ref="E612:E616"/>
    <mergeCell ref="F612:F616"/>
    <mergeCell ref="O622:O626"/>
    <mergeCell ref="P622:P626"/>
    <mergeCell ref="A627:A631"/>
    <mergeCell ref="B627:B631"/>
    <mergeCell ref="C627:C631"/>
    <mergeCell ref="D627:D631"/>
    <mergeCell ref="E627:E631"/>
    <mergeCell ref="F627:F631"/>
    <mergeCell ref="O627:O631"/>
    <mergeCell ref="P627:P631"/>
    <mergeCell ref="A622:A626"/>
    <mergeCell ref="B622:B626"/>
    <mergeCell ref="C622:C626"/>
    <mergeCell ref="D622:D626"/>
    <mergeCell ref="E622:E626"/>
    <mergeCell ref="F622:F626"/>
    <mergeCell ref="A632:F636"/>
    <mergeCell ref="O632:O636"/>
    <mergeCell ref="P632:P636"/>
    <mergeCell ref="A637:P637"/>
    <mergeCell ref="A638:A642"/>
    <mergeCell ref="B638:B642"/>
    <mergeCell ref="C638:C642"/>
    <mergeCell ref="D638:D642"/>
    <mergeCell ref="E638:E642"/>
    <mergeCell ref="F638:F642"/>
    <mergeCell ref="O638:O642"/>
    <mergeCell ref="P638:P642"/>
    <mergeCell ref="A643:A647"/>
    <mergeCell ref="B643:B647"/>
    <mergeCell ref="C643:C647"/>
    <mergeCell ref="D643:D647"/>
    <mergeCell ref="E643:E647"/>
    <mergeCell ref="F643:F647"/>
    <mergeCell ref="O643:O647"/>
    <mergeCell ref="P643:P647"/>
    <mergeCell ref="O648:O652"/>
    <mergeCell ref="P648:P652"/>
    <mergeCell ref="A653:A657"/>
    <mergeCell ref="B653:B657"/>
    <mergeCell ref="C653:C657"/>
    <mergeCell ref="D653:D657"/>
    <mergeCell ref="E653:E657"/>
    <mergeCell ref="F653:F657"/>
    <mergeCell ref="O653:O657"/>
    <mergeCell ref="P653:P657"/>
    <mergeCell ref="A648:A652"/>
    <mergeCell ref="B648:B652"/>
    <mergeCell ref="C648:C652"/>
    <mergeCell ref="D648:D652"/>
    <mergeCell ref="E648:E652"/>
    <mergeCell ref="F648:F652"/>
    <mergeCell ref="O658:O662"/>
    <mergeCell ref="P658:P662"/>
    <mergeCell ref="A663:F667"/>
    <mergeCell ref="O663:O667"/>
    <mergeCell ref="P663:P667"/>
    <mergeCell ref="A668:P668"/>
    <mergeCell ref="A658:A662"/>
    <mergeCell ref="B658:B662"/>
    <mergeCell ref="C658:C662"/>
    <mergeCell ref="D658:D662"/>
    <mergeCell ref="E658:E662"/>
    <mergeCell ref="F658:F662"/>
    <mergeCell ref="O669:O673"/>
    <mergeCell ref="P669:P673"/>
    <mergeCell ref="A674:A678"/>
    <mergeCell ref="B674:B678"/>
    <mergeCell ref="C674:C678"/>
    <mergeCell ref="D674:D678"/>
    <mergeCell ref="E674:E678"/>
    <mergeCell ref="F674:F678"/>
    <mergeCell ref="O674:O678"/>
    <mergeCell ref="P674:P678"/>
    <mergeCell ref="A669:A673"/>
    <mergeCell ref="B669:B673"/>
    <mergeCell ref="C669:C673"/>
    <mergeCell ref="D669:D673"/>
    <mergeCell ref="E669:E673"/>
    <mergeCell ref="F669:F673"/>
    <mergeCell ref="O679:O683"/>
    <mergeCell ref="P679:P683"/>
    <mergeCell ref="A684:F688"/>
    <mergeCell ref="O684:O688"/>
    <mergeCell ref="P684:P688"/>
    <mergeCell ref="A679:A683"/>
    <mergeCell ref="B679:B683"/>
    <mergeCell ref="C679:C683"/>
    <mergeCell ref="D679:D683"/>
    <mergeCell ref="E679:E683"/>
    <mergeCell ref="F679:F68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workbookViewId="0">
      <selection activeCell="R13" sqref="R1:R1048576"/>
    </sheetView>
  </sheetViews>
  <sheetFormatPr defaultRowHeight="15" x14ac:dyDescent="0.25"/>
  <cols>
    <col min="1" max="1" width="23.42578125" customWidth="1"/>
    <col min="2" max="2" width="14" customWidth="1"/>
    <col min="3" max="3" width="16.85546875" customWidth="1"/>
    <col min="4" max="4" width="9.85546875" customWidth="1"/>
    <col min="6" max="6" width="20.42578125" customWidth="1"/>
    <col min="7" max="7" width="17.85546875" customWidth="1"/>
    <col min="8" max="14" width="12.140625" customWidth="1"/>
    <col min="15" max="15" width="13.42578125" customWidth="1"/>
    <col min="16" max="16" width="20.7109375" customWidth="1"/>
  </cols>
  <sheetData>
    <row r="1" spans="1:16" ht="69" customHeight="1" x14ac:dyDescent="0.25">
      <c r="A1" s="296" t="s">
        <v>15</v>
      </c>
      <c r="B1" s="296" t="s">
        <v>16</v>
      </c>
      <c r="C1" s="296" t="s">
        <v>17</v>
      </c>
      <c r="D1" s="296" t="s">
        <v>18</v>
      </c>
      <c r="E1" s="296" t="s">
        <v>19</v>
      </c>
      <c r="F1" s="296" t="s">
        <v>20</v>
      </c>
      <c r="G1" s="296" t="s">
        <v>21</v>
      </c>
      <c r="H1" s="296"/>
      <c r="I1" s="296"/>
      <c r="J1" s="296"/>
      <c r="K1" s="296"/>
      <c r="L1" s="296"/>
      <c r="M1" s="296"/>
      <c r="N1" s="296"/>
      <c r="O1" s="296" t="s">
        <v>22</v>
      </c>
      <c r="P1" s="296" t="s">
        <v>23</v>
      </c>
    </row>
    <row r="2" spans="1:16" ht="24.75" thickBot="1" x14ac:dyDescent="0.3">
      <c r="A2" s="296"/>
      <c r="B2" s="296"/>
      <c r="C2" s="296"/>
      <c r="D2" s="296"/>
      <c r="E2" s="296"/>
      <c r="F2" s="296"/>
      <c r="G2" s="12" t="s">
        <v>24</v>
      </c>
      <c r="H2" s="12" t="s">
        <v>25</v>
      </c>
      <c r="I2" s="12">
        <v>2025</v>
      </c>
      <c r="J2" s="12">
        <v>2026</v>
      </c>
      <c r="K2" s="12">
        <v>2027</v>
      </c>
      <c r="L2" s="12">
        <v>2028</v>
      </c>
      <c r="M2" s="12">
        <v>2029</v>
      </c>
      <c r="N2" s="12">
        <v>2030</v>
      </c>
      <c r="O2" s="296"/>
      <c r="P2" s="296"/>
    </row>
    <row r="3" spans="1:16" ht="15.75" thickBot="1" x14ac:dyDescent="0.3">
      <c r="A3" s="1">
        <v>1</v>
      </c>
      <c r="B3" s="1">
        <v>2</v>
      </c>
      <c r="C3" s="1">
        <v>3</v>
      </c>
      <c r="D3" s="1">
        <v>4</v>
      </c>
      <c r="E3" s="1">
        <v>5</v>
      </c>
      <c r="F3" s="1">
        <v>6</v>
      </c>
      <c r="G3" s="1">
        <v>7</v>
      </c>
      <c r="H3" s="1">
        <v>8</v>
      </c>
      <c r="I3" s="1">
        <v>9</v>
      </c>
      <c r="J3" s="1">
        <v>10</v>
      </c>
      <c r="K3" s="1">
        <v>11</v>
      </c>
      <c r="L3" s="1">
        <v>12</v>
      </c>
      <c r="M3" s="1">
        <v>13</v>
      </c>
      <c r="N3" s="1">
        <v>14</v>
      </c>
      <c r="O3" s="1">
        <v>15</v>
      </c>
      <c r="P3" s="13">
        <v>16</v>
      </c>
    </row>
    <row r="4" spans="1:16" ht="15.75" thickBot="1" x14ac:dyDescent="0.3">
      <c r="A4" s="493" t="s">
        <v>3841</v>
      </c>
      <c r="B4" s="493"/>
      <c r="C4" s="493"/>
      <c r="D4" s="493"/>
      <c r="E4" s="493"/>
      <c r="F4" s="493"/>
      <c r="G4" s="493"/>
      <c r="H4" s="493"/>
      <c r="I4" s="493"/>
      <c r="J4" s="493"/>
      <c r="K4" s="493"/>
      <c r="L4" s="493"/>
      <c r="M4" s="493"/>
      <c r="N4" s="493"/>
      <c r="O4" s="493"/>
      <c r="P4" s="493"/>
    </row>
    <row r="5" spans="1:16" ht="36.75" thickBot="1" x14ac:dyDescent="0.3">
      <c r="A5" s="487" t="s">
        <v>3842</v>
      </c>
      <c r="B5" s="490" t="s">
        <v>541</v>
      </c>
      <c r="C5" s="490" t="s">
        <v>2853</v>
      </c>
      <c r="D5" s="490" t="s">
        <v>1960</v>
      </c>
      <c r="E5" s="490"/>
      <c r="F5" s="490" t="s">
        <v>2042</v>
      </c>
      <c r="G5" s="6" t="s">
        <v>4</v>
      </c>
      <c r="H5" s="11">
        <f>SUM(H6:H9)</f>
        <v>1050</v>
      </c>
      <c r="I5" s="11">
        <f t="shared" ref="I5:N5" si="0">SUM(I6:I9)</f>
        <v>300</v>
      </c>
      <c r="J5" s="11">
        <f t="shared" si="0"/>
        <v>150</v>
      </c>
      <c r="K5" s="11">
        <f t="shared" si="0"/>
        <v>150</v>
      </c>
      <c r="L5" s="11">
        <f t="shared" si="0"/>
        <v>150</v>
      </c>
      <c r="M5" s="11">
        <f t="shared" si="0"/>
        <v>150</v>
      </c>
      <c r="N5" s="11">
        <f t="shared" si="0"/>
        <v>150</v>
      </c>
      <c r="O5" s="481"/>
      <c r="P5" s="484"/>
    </row>
    <row r="6" spans="1:16" ht="15.75" thickBot="1" x14ac:dyDescent="0.3">
      <c r="A6" s="488"/>
      <c r="B6" s="491"/>
      <c r="C6" s="491"/>
      <c r="D6" s="491"/>
      <c r="E6" s="491"/>
      <c r="F6" s="491"/>
      <c r="G6" s="6" t="s">
        <v>259</v>
      </c>
      <c r="H6" s="11">
        <f>SUM(I6:N6)</f>
        <v>0</v>
      </c>
      <c r="I6" s="11">
        <v>0</v>
      </c>
      <c r="J6" s="11">
        <v>0</v>
      </c>
      <c r="K6" s="11">
        <v>0</v>
      </c>
      <c r="L6" s="11">
        <v>0</v>
      </c>
      <c r="M6" s="11">
        <v>0</v>
      </c>
      <c r="N6" s="11">
        <v>0</v>
      </c>
      <c r="O6" s="482"/>
      <c r="P6" s="485"/>
    </row>
    <row r="7" spans="1:16" ht="36.75" thickBot="1" x14ac:dyDescent="0.3">
      <c r="A7" s="488"/>
      <c r="B7" s="491"/>
      <c r="C7" s="491"/>
      <c r="D7" s="491"/>
      <c r="E7" s="491"/>
      <c r="F7" s="491"/>
      <c r="G7" s="6" t="s">
        <v>7</v>
      </c>
      <c r="H7" s="11">
        <f>SUM(I7:N7)</f>
        <v>1050</v>
      </c>
      <c r="I7" s="11">
        <v>300</v>
      </c>
      <c r="J7" s="11">
        <v>150</v>
      </c>
      <c r="K7" s="11">
        <v>150</v>
      </c>
      <c r="L7" s="11">
        <v>150</v>
      </c>
      <c r="M7" s="11">
        <v>150</v>
      </c>
      <c r="N7" s="11">
        <v>150</v>
      </c>
      <c r="O7" s="482"/>
      <c r="P7" s="485"/>
    </row>
    <row r="8" spans="1:16" ht="15.75" thickBot="1" x14ac:dyDescent="0.3">
      <c r="A8" s="488"/>
      <c r="B8" s="491"/>
      <c r="C8" s="491"/>
      <c r="D8" s="491"/>
      <c r="E8" s="491"/>
      <c r="F8" s="491"/>
      <c r="G8" s="6" t="s">
        <v>8</v>
      </c>
      <c r="H8" s="11">
        <f>SUM(I8:N8)</f>
        <v>0</v>
      </c>
      <c r="I8" s="11">
        <v>0</v>
      </c>
      <c r="J8" s="11">
        <v>0</v>
      </c>
      <c r="K8" s="11">
        <v>0</v>
      </c>
      <c r="L8" s="11">
        <v>0</v>
      </c>
      <c r="M8" s="11">
        <v>0</v>
      </c>
      <c r="N8" s="11">
        <v>0</v>
      </c>
      <c r="O8" s="482"/>
      <c r="P8" s="485"/>
    </row>
    <row r="9" spans="1:16" ht="24.75" thickBot="1" x14ac:dyDescent="0.3">
      <c r="A9" s="489"/>
      <c r="B9" s="492"/>
      <c r="C9" s="492"/>
      <c r="D9" s="492"/>
      <c r="E9" s="492"/>
      <c r="F9" s="492"/>
      <c r="G9" s="6" t="s">
        <v>9</v>
      </c>
      <c r="H9" s="11">
        <f>SUM(I9:N9)</f>
        <v>0</v>
      </c>
      <c r="I9" s="11">
        <v>0</v>
      </c>
      <c r="J9" s="11">
        <v>0</v>
      </c>
      <c r="K9" s="11">
        <v>0</v>
      </c>
      <c r="L9" s="11">
        <v>0</v>
      </c>
      <c r="M9" s="11">
        <v>0</v>
      </c>
      <c r="N9" s="11">
        <v>0</v>
      </c>
      <c r="O9" s="483"/>
      <c r="P9" s="486"/>
    </row>
    <row r="10" spans="1:16" ht="36.75" thickBot="1" x14ac:dyDescent="0.3">
      <c r="A10" s="487" t="s">
        <v>3843</v>
      </c>
      <c r="B10" s="490" t="s">
        <v>541</v>
      </c>
      <c r="C10" s="490" t="s">
        <v>2853</v>
      </c>
      <c r="D10" s="490" t="s">
        <v>1476</v>
      </c>
      <c r="E10" s="490"/>
      <c r="F10" s="490" t="s">
        <v>2042</v>
      </c>
      <c r="G10" s="6" t="s">
        <v>4</v>
      </c>
      <c r="H10" s="11">
        <f>SUM(H11:H14)</f>
        <v>107.99999999999999</v>
      </c>
      <c r="I10" s="11">
        <f t="shared" ref="I10:N10" si="1">SUM(I11:I14)</f>
        <v>15.8</v>
      </c>
      <c r="J10" s="11">
        <f t="shared" si="1"/>
        <v>29</v>
      </c>
      <c r="K10" s="11">
        <f t="shared" si="1"/>
        <v>15.8</v>
      </c>
      <c r="L10" s="11">
        <f t="shared" si="1"/>
        <v>15.8</v>
      </c>
      <c r="M10" s="11">
        <f t="shared" si="1"/>
        <v>15.8</v>
      </c>
      <c r="N10" s="11">
        <f t="shared" si="1"/>
        <v>15.8</v>
      </c>
      <c r="O10" s="481"/>
      <c r="P10" s="484"/>
    </row>
    <row r="11" spans="1:16" ht="15.75" thickBot="1" x14ac:dyDescent="0.3">
      <c r="A11" s="488"/>
      <c r="B11" s="491"/>
      <c r="C11" s="491"/>
      <c r="D11" s="491"/>
      <c r="E11" s="491"/>
      <c r="F11" s="491"/>
      <c r="G11" s="6" t="s">
        <v>259</v>
      </c>
      <c r="H11" s="11">
        <f>SUM(I11:N11)</f>
        <v>13.1</v>
      </c>
      <c r="I11" s="11">
        <v>0</v>
      </c>
      <c r="J11" s="11">
        <v>13.1</v>
      </c>
      <c r="K11" s="11">
        <v>0</v>
      </c>
      <c r="L11" s="11">
        <v>0</v>
      </c>
      <c r="M11" s="11">
        <v>0</v>
      </c>
      <c r="N11" s="11">
        <v>0</v>
      </c>
      <c r="O11" s="482"/>
      <c r="P11" s="485"/>
    </row>
    <row r="12" spans="1:16" ht="36.75" thickBot="1" x14ac:dyDescent="0.3">
      <c r="A12" s="488"/>
      <c r="B12" s="491"/>
      <c r="C12" s="491"/>
      <c r="D12" s="491"/>
      <c r="E12" s="491"/>
      <c r="F12" s="491"/>
      <c r="G12" s="6" t="s">
        <v>7</v>
      </c>
      <c r="H12" s="11">
        <f>SUM(I12:N12)</f>
        <v>94.899999999999991</v>
      </c>
      <c r="I12" s="11">
        <v>15.8</v>
      </c>
      <c r="J12" s="11">
        <v>15.9</v>
      </c>
      <c r="K12" s="11">
        <v>15.8</v>
      </c>
      <c r="L12" s="11">
        <v>15.8</v>
      </c>
      <c r="M12" s="11">
        <v>15.8</v>
      </c>
      <c r="N12" s="11">
        <v>15.8</v>
      </c>
      <c r="O12" s="482"/>
      <c r="P12" s="485"/>
    </row>
    <row r="13" spans="1:16" ht="15.75" thickBot="1" x14ac:dyDescent="0.3">
      <c r="A13" s="488"/>
      <c r="B13" s="491"/>
      <c r="C13" s="491"/>
      <c r="D13" s="491"/>
      <c r="E13" s="491"/>
      <c r="F13" s="491"/>
      <c r="G13" s="6" t="s">
        <v>8</v>
      </c>
      <c r="H13" s="11">
        <f>SUM(I13:N13)</f>
        <v>0</v>
      </c>
      <c r="I13" s="11">
        <v>0</v>
      </c>
      <c r="J13" s="11">
        <v>0</v>
      </c>
      <c r="K13" s="11">
        <v>0</v>
      </c>
      <c r="L13" s="11">
        <v>0</v>
      </c>
      <c r="M13" s="11">
        <v>0</v>
      </c>
      <c r="N13" s="11">
        <v>0</v>
      </c>
      <c r="O13" s="482"/>
      <c r="P13" s="485"/>
    </row>
    <row r="14" spans="1:16" ht="24.75" thickBot="1" x14ac:dyDescent="0.3">
      <c r="A14" s="489"/>
      <c r="B14" s="492"/>
      <c r="C14" s="492"/>
      <c r="D14" s="492"/>
      <c r="E14" s="492"/>
      <c r="F14" s="492"/>
      <c r="G14" s="6" t="s">
        <v>9</v>
      </c>
      <c r="H14" s="11">
        <f>SUM(I14:N14)</f>
        <v>0</v>
      </c>
      <c r="I14" s="11">
        <v>0</v>
      </c>
      <c r="J14" s="11">
        <v>0</v>
      </c>
      <c r="K14" s="11">
        <v>0</v>
      </c>
      <c r="L14" s="11">
        <v>0</v>
      </c>
      <c r="M14" s="11">
        <v>0</v>
      </c>
      <c r="N14" s="11">
        <v>0</v>
      </c>
      <c r="O14" s="483"/>
      <c r="P14" s="486"/>
    </row>
    <row r="15" spans="1:16" ht="36.75" thickBot="1" x14ac:dyDescent="0.3">
      <c r="A15" s="487" t="s">
        <v>3844</v>
      </c>
      <c r="B15" s="490" t="s">
        <v>541</v>
      </c>
      <c r="C15" s="490" t="s">
        <v>2853</v>
      </c>
      <c r="D15" s="490" t="s">
        <v>44</v>
      </c>
      <c r="E15" s="490"/>
      <c r="F15" s="490" t="s">
        <v>2042</v>
      </c>
      <c r="G15" s="6" t="s">
        <v>4</v>
      </c>
      <c r="H15" s="11">
        <f>SUM(H16:H19)</f>
        <v>48</v>
      </c>
      <c r="I15" s="11">
        <f t="shared" ref="I15:N15" si="2">SUM(I16:I19)</f>
        <v>0</v>
      </c>
      <c r="J15" s="11">
        <f t="shared" si="2"/>
        <v>0</v>
      </c>
      <c r="K15" s="11">
        <f t="shared" si="2"/>
        <v>0</v>
      </c>
      <c r="L15" s="11">
        <f t="shared" si="2"/>
        <v>0</v>
      </c>
      <c r="M15" s="11">
        <f t="shared" si="2"/>
        <v>0</v>
      </c>
      <c r="N15" s="11">
        <f t="shared" si="2"/>
        <v>48</v>
      </c>
      <c r="O15" s="481"/>
      <c r="P15" s="484"/>
    </row>
    <row r="16" spans="1:16" ht="15.75" thickBot="1" x14ac:dyDescent="0.3">
      <c r="A16" s="488"/>
      <c r="B16" s="491"/>
      <c r="C16" s="491"/>
      <c r="D16" s="491"/>
      <c r="E16" s="491"/>
      <c r="F16" s="491"/>
      <c r="G16" s="6" t="s">
        <v>259</v>
      </c>
      <c r="H16" s="11">
        <f>SUM(I16:N16)</f>
        <v>0</v>
      </c>
      <c r="I16" s="11">
        <v>0</v>
      </c>
      <c r="J16" s="11">
        <v>0</v>
      </c>
      <c r="K16" s="11">
        <v>0</v>
      </c>
      <c r="L16" s="11">
        <v>0</v>
      </c>
      <c r="M16" s="11">
        <v>0</v>
      </c>
      <c r="N16" s="11">
        <v>0</v>
      </c>
      <c r="O16" s="482"/>
      <c r="P16" s="485"/>
    </row>
    <row r="17" spans="1:16" ht="36.75" thickBot="1" x14ac:dyDescent="0.3">
      <c r="A17" s="488"/>
      <c r="B17" s="491"/>
      <c r="C17" s="491"/>
      <c r="D17" s="491"/>
      <c r="E17" s="491"/>
      <c r="F17" s="491"/>
      <c r="G17" s="6" t="s">
        <v>7</v>
      </c>
      <c r="H17" s="11">
        <f>SUM(I17:N17)</f>
        <v>48</v>
      </c>
      <c r="I17" s="11">
        <v>0</v>
      </c>
      <c r="J17" s="11">
        <v>0</v>
      </c>
      <c r="K17" s="11">
        <v>0</v>
      </c>
      <c r="L17" s="11">
        <v>0</v>
      </c>
      <c r="M17" s="11">
        <v>0</v>
      </c>
      <c r="N17" s="11">
        <v>48</v>
      </c>
      <c r="O17" s="482"/>
      <c r="P17" s="485"/>
    </row>
    <row r="18" spans="1:16" ht="15.75" thickBot="1" x14ac:dyDescent="0.3">
      <c r="A18" s="488"/>
      <c r="B18" s="491"/>
      <c r="C18" s="491"/>
      <c r="D18" s="491"/>
      <c r="E18" s="491"/>
      <c r="F18" s="491"/>
      <c r="G18" s="6" t="s">
        <v>8</v>
      </c>
      <c r="H18" s="11">
        <f>SUM(I18:N18)</f>
        <v>0</v>
      </c>
      <c r="I18" s="11">
        <v>0</v>
      </c>
      <c r="J18" s="11">
        <v>0</v>
      </c>
      <c r="K18" s="11">
        <v>0</v>
      </c>
      <c r="L18" s="11">
        <v>0</v>
      </c>
      <c r="M18" s="11">
        <v>0</v>
      </c>
      <c r="N18" s="11">
        <v>0</v>
      </c>
      <c r="O18" s="482"/>
      <c r="P18" s="485"/>
    </row>
    <row r="19" spans="1:16" ht="24.75" thickBot="1" x14ac:dyDescent="0.3">
      <c r="A19" s="489"/>
      <c r="B19" s="492"/>
      <c r="C19" s="492"/>
      <c r="D19" s="492"/>
      <c r="E19" s="492"/>
      <c r="F19" s="492"/>
      <c r="G19" s="6" t="s">
        <v>9</v>
      </c>
      <c r="H19" s="11">
        <f>SUM(I19:N19)</f>
        <v>0</v>
      </c>
      <c r="I19" s="11">
        <v>0</v>
      </c>
      <c r="J19" s="11">
        <v>0</v>
      </c>
      <c r="K19" s="11">
        <v>0</v>
      </c>
      <c r="L19" s="11">
        <v>0</v>
      </c>
      <c r="M19" s="11">
        <v>0</v>
      </c>
      <c r="N19" s="11">
        <v>0</v>
      </c>
      <c r="O19" s="483"/>
      <c r="P19" s="486"/>
    </row>
  </sheetData>
  <mergeCells count="34">
    <mergeCell ref="G1:N1"/>
    <mergeCell ref="O1:O2"/>
    <mergeCell ref="P1:P2"/>
    <mergeCell ref="A4:P4"/>
    <mergeCell ref="A5:A9"/>
    <mergeCell ref="B5:B9"/>
    <mergeCell ref="C5:C9"/>
    <mergeCell ref="D5:D9"/>
    <mergeCell ref="E5:E9"/>
    <mergeCell ref="F5:F9"/>
    <mergeCell ref="A1:A2"/>
    <mergeCell ref="B1:B2"/>
    <mergeCell ref="C1:C2"/>
    <mergeCell ref="D1:D2"/>
    <mergeCell ref="E1:E2"/>
    <mergeCell ref="F1:F2"/>
    <mergeCell ref="O5:O9"/>
    <mergeCell ref="P5:P9"/>
    <mergeCell ref="A10:A14"/>
    <mergeCell ref="B10:B14"/>
    <mergeCell ref="C10:C14"/>
    <mergeCell ref="D10:D14"/>
    <mergeCell ref="E10:E14"/>
    <mergeCell ref="F10:F14"/>
    <mergeCell ref="O10:O14"/>
    <mergeCell ref="P10:P14"/>
    <mergeCell ref="O15:O19"/>
    <mergeCell ref="P15:P19"/>
    <mergeCell ref="A15:A19"/>
    <mergeCell ref="B15:B19"/>
    <mergeCell ref="C15:C19"/>
    <mergeCell ref="D15:D19"/>
    <mergeCell ref="E15:E19"/>
    <mergeCell ref="F15:F1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7"/>
  <sheetViews>
    <sheetView topLeftCell="A294" workbookViewId="0">
      <selection activeCell="N307" sqref="N307"/>
    </sheetView>
  </sheetViews>
  <sheetFormatPr defaultRowHeight="15" x14ac:dyDescent="0.25"/>
  <cols>
    <col min="1" max="1" width="23.42578125" style="46" customWidth="1"/>
    <col min="2" max="2" width="14" style="46" customWidth="1"/>
    <col min="3" max="3" width="16.85546875" style="46" customWidth="1"/>
    <col min="4" max="4" width="9.85546875" style="46" customWidth="1"/>
    <col min="5" max="5" width="9.140625" style="46"/>
    <col min="6" max="6" width="20.42578125" style="46" customWidth="1"/>
    <col min="7" max="7" width="17.85546875" style="46" customWidth="1"/>
    <col min="8" max="14" width="12.140625" style="46" customWidth="1"/>
    <col min="15" max="15" width="13.42578125" style="46" customWidth="1"/>
    <col min="16" max="16" width="20.7109375" style="46" customWidth="1"/>
    <col min="17" max="16384" width="9.140625" style="46"/>
  </cols>
  <sheetData>
    <row r="1" spans="1:16" ht="68.25" customHeight="1" x14ac:dyDescent="0.25">
      <c r="A1" s="189" t="s">
        <v>15</v>
      </c>
      <c r="B1" s="189" t="s">
        <v>16</v>
      </c>
      <c r="C1" s="189" t="s">
        <v>17</v>
      </c>
      <c r="D1" s="189" t="s">
        <v>18</v>
      </c>
      <c r="E1" s="189" t="s">
        <v>19</v>
      </c>
      <c r="F1" s="189" t="s">
        <v>20</v>
      </c>
      <c r="G1" s="189" t="s">
        <v>21</v>
      </c>
      <c r="H1" s="189"/>
      <c r="I1" s="189"/>
      <c r="J1" s="189"/>
      <c r="K1" s="189"/>
      <c r="L1" s="189"/>
      <c r="M1" s="189"/>
      <c r="N1" s="189"/>
      <c r="O1" s="189" t="s">
        <v>22</v>
      </c>
      <c r="P1" s="189" t="s">
        <v>23</v>
      </c>
    </row>
    <row r="2" spans="1:16" ht="24.75" thickBot="1" x14ac:dyDescent="0.3">
      <c r="A2" s="189"/>
      <c r="B2" s="189"/>
      <c r="C2" s="189"/>
      <c r="D2" s="189"/>
      <c r="E2" s="189"/>
      <c r="F2" s="189"/>
      <c r="G2" s="27" t="s">
        <v>24</v>
      </c>
      <c r="H2" s="27" t="s">
        <v>25</v>
      </c>
      <c r="I2" s="27">
        <v>2025</v>
      </c>
      <c r="J2" s="27">
        <v>2026</v>
      </c>
      <c r="K2" s="27">
        <v>2027</v>
      </c>
      <c r="L2" s="27">
        <v>2028</v>
      </c>
      <c r="M2" s="27">
        <v>2029</v>
      </c>
      <c r="N2" s="27">
        <v>2030</v>
      </c>
      <c r="O2" s="189"/>
      <c r="P2" s="189"/>
    </row>
    <row r="3" spans="1:16" ht="15.75" thickBot="1" x14ac:dyDescent="0.3">
      <c r="A3" s="72">
        <v>1</v>
      </c>
      <c r="B3" s="72">
        <v>2</v>
      </c>
      <c r="C3" s="72">
        <v>3</v>
      </c>
      <c r="D3" s="72">
        <v>4</v>
      </c>
      <c r="E3" s="72">
        <v>5</v>
      </c>
      <c r="F3" s="72">
        <v>6</v>
      </c>
      <c r="G3" s="72">
        <v>7</v>
      </c>
      <c r="H3" s="72">
        <v>8</v>
      </c>
      <c r="I3" s="72">
        <v>9</v>
      </c>
      <c r="J3" s="72">
        <v>10</v>
      </c>
      <c r="K3" s="72">
        <v>11</v>
      </c>
      <c r="L3" s="72">
        <v>12</v>
      </c>
      <c r="M3" s="72">
        <v>13</v>
      </c>
      <c r="N3" s="72">
        <v>14</v>
      </c>
      <c r="O3" s="72">
        <v>15</v>
      </c>
      <c r="P3" s="73">
        <v>16</v>
      </c>
    </row>
    <row r="4" spans="1:16" ht="15.75" thickBot="1" x14ac:dyDescent="0.3">
      <c r="A4" s="211" t="s">
        <v>108</v>
      </c>
      <c r="B4" s="211"/>
      <c r="C4" s="211"/>
      <c r="D4" s="211"/>
      <c r="E4" s="211"/>
      <c r="F4" s="211"/>
      <c r="G4" s="211"/>
      <c r="H4" s="211"/>
      <c r="I4" s="211"/>
      <c r="J4" s="211"/>
      <c r="K4" s="211"/>
      <c r="L4" s="211"/>
      <c r="M4" s="211"/>
      <c r="N4" s="211"/>
      <c r="O4" s="211"/>
      <c r="P4" s="211"/>
    </row>
    <row r="5" spans="1:16" ht="36.75" thickBot="1" x14ac:dyDescent="0.3">
      <c r="A5" s="212" t="s">
        <v>4307</v>
      </c>
      <c r="B5" s="218"/>
      <c r="C5" s="218" t="s">
        <v>108</v>
      </c>
      <c r="D5" s="218" t="s">
        <v>3845</v>
      </c>
      <c r="E5" s="218"/>
      <c r="F5" s="218" t="s">
        <v>3846</v>
      </c>
      <c r="G5" s="25" t="s">
        <v>4</v>
      </c>
      <c r="H5" s="26">
        <f>SUM(H6:H9)</f>
        <v>13.600000000000001</v>
      </c>
      <c r="I5" s="26">
        <f t="shared" ref="I5:N5" si="0">SUM(I6:I9)</f>
        <v>2.6</v>
      </c>
      <c r="J5" s="26">
        <f t="shared" si="0"/>
        <v>2</v>
      </c>
      <c r="K5" s="26">
        <f t="shared" si="0"/>
        <v>3</v>
      </c>
      <c r="L5" s="26">
        <f t="shared" si="0"/>
        <v>3</v>
      </c>
      <c r="M5" s="26">
        <f t="shared" si="0"/>
        <v>1.5</v>
      </c>
      <c r="N5" s="26">
        <f t="shared" si="0"/>
        <v>1.5</v>
      </c>
      <c r="O5" s="259">
        <v>13400</v>
      </c>
      <c r="P5" s="227" t="s">
        <v>3847</v>
      </c>
    </row>
    <row r="6" spans="1:16" ht="15.75" thickBot="1" x14ac:dyDescent="0.3">
      <c r="A6" s="213"/>
      <c r="B6" s="219"/>
      <c r="C6" s="219"/>
      <c r="D6" s="219"/>
      <c r="E6" s="219"/>
      <c r="F6" s="219"/>
      <c r="G6" s="25" t="s">
        <v>259</v>
      </c>
      <c r="H6" s="26">
        <f>SUM(I6:N6)</f>
        <v>0</v>
      </c>
      <c r="I6" s="26">
        <v>0</v>
      </c>
      <c r="J6" s="26">
        <v>0</v>
      </c>
      <c r="K6" s="26">
        <v>0</v>
      </c>
      <c r="L6" s="26">
        <v>0</v>
      </c>
      <c r="M6" s="26">
        <v>0</v>
      </c>
      <c r="N6" s="26">
        <v>0</v>
      </c>
      <c r="O6" s="260"/>
      <c r="P6" s="228"/>
    </row>
    <row r="7" spans="1:16" ht="36.75" thickBot="1" x14ac:dyDescent="0.3">
      <c r="A7" s="213"/>
      <c r="B7" s="219"/>
      <c r="C7" s="219"/>
      <c r="D7" s="219"/>
      <c r="E7" s="219"/>
      <c r="F7" s="219"/>
      <c r="G7" s="25" t="s">
        <v>7</v>
      </c>
      <c r="H7" s="26">
        <f>SUM(I7:N7)</f>
        <v>5.3</v>
      </c>
      <c r="I7" s="26">
        <v>1.3</v>
      </c>
      <c r="J7" s="26">
        <v>1</v>
      </c>
      <c r="K7" s="26">
        <v>1.5</v>
      </c>
      <c r="L7" s="26">
        <v>1.5</v>
      </c>
      <c r="M7" s="26">
        <v>0</v>
      </c>
      <c r="N7" s="26">
        <v>0</v>
      </c>
      <c r="O7" s="260"/>
      <c r="P7" s="228"/>
    </row>
    <row r="8" spans="1:16" ht="15.75" thickBot="1" x14ac:dyDescent="0.3">
      <c r="A8" s="213"/>
      <c r="B8" s="219"/>
      <c r="C8" s="219"/>
      <c r="D8" s="219"/>
      <c r="E8" s="219"/>
      <c r="F8" s="219"/>
      <c r="G8" s="25" t="s">
        <v>8</v>
      </c>
      <c r="H8" s="26">
        <f>SUM(I8:N8)</f>
        <v>8.3000000000000007</v>
      </c>
      <c r="I8" s="26">
        <v>1.3</v>
      </c>
      <c r="J8" s="26">
        <v>1</v>
      </c>
      <c r="K8" s="26">
        <v>1.5</v>
      </c>
      <c r="L8" s="26">
        <v>1.5</v>
      </c>
      <c r="M8" s="26">
        <v>1.5</v>
      </c>
      <c r="N8" s="26">
        <v>1.5</v>
      </c>
      <c r="O8" s="260"/>
      <c r="P8" s="228"/>
    </row>
    <row r="9" spans="1:16" ht="24.75" thickBot="1" x14ac:dyDescent="0.3">
      <c r="A9" s="214"/>
      <c r="B9" s="220"/>
      <c r="C9" s="220"/>
      <c r="D9" s="220"/>
      <c r="E9" s="220"/>
      <c r="F9" s="220"/>
      <c r="G9" s="25" t="s">
        <v>9</v>
      </c>
      <c r="H9" s="26">
        <f>SUM(I9:N9)</f>
        <v>0</v>
      </c>
      <c r="I9" s="26">
        <v>0</v>
      </c>
      <c r="J9" s="26">
        <v>0</v>
      </c>
      <c r="K9" s="26">
        <v>0</v>
      </c>
      <c r="L9" s="26">
        <v>0</v>
      </c>
      <c r="M9" s="26">
        <v>0</v>
      </c>
      <c r="N9" s="26">
        <v>0</v>
      </c>
      <c r="O9" s="261"/>
      <c r="P9" s="229"/>
    </row>
    <row r="10" spans="1:16" ht="36.75" thickBot="1" x14ac:dyDescent="0.3">
      <c r="A10" s="212" t="s">
        <v>3848</v>
      </c>
      <c r="B10" s="218"/>
      <c r="C10" s="218" t="s">
        <v>108</v>
      </c>
      <c r="D10" s="218" t="s">
        <v>3849</v>
      </c>
      <c r="E10" s="218"/>
      <c r="F10" s="218" t="s">
        <v>3850</v>
      </c>
      <c r="G10" s="25" t="s">
        <v>4</v>
      </c>
      <c r="H10" s="26">
        <f t="shared" ref="H10:N10" si="1">SUM(H11:H14)</f>
        <v>81</v>
      </c>
      <c r="I10" s="26">
        <f t="shared" si="1"/>
        <v>0</v>
      </c>
      <c r="J10" s="26">
        <f t="shared" si="1"/>
        <v>11</v>
      </c>
      <c r="K10" s="26">
        <f t="shared" si="1"/>
        <v>70</v>
      </c>
      <c r="L10" s="26">
        <f t="shared" si="1"/>
        <v>0</v>
      </c>
      <c r="M10" s="26">
        <f t="shared" si="1"/>
        <v>0</v>
      </c>
      <c r="N10" s="26">
        <f t="shared" si="1"/>
        <v>0</v>
      </c>
      <c r="O10" s="259">
        <v>7300</v>
      </c>
      <c r="P10" s="227"/>
    </row>
    <row r="11" spans="1:16" ht="15.75" thickBot="1" x14ac:dyDescent="0.3">
      <c r="A11" s="213"/>
      <c r="B11" s="219"/>
      <c r="C11" s="219"/>
      <c r="D11" s="219"/>
      <c r="E11" s="219"/>
      <c r="F11" s="219"/>
      <c r="G11" s="25" t="s">
        <v>259</v>
      </c>
      <c r="H11" s="26">
        <f>SUM(I11:N11)</f>
        <v>0</v>
      </c>
      <c r="I11" s="26">
        <v>0</v>
      </c>
      <c r="J11" s="26">
        <v>0</v>
      </c>
      <c r="K11" s="26">
        <v>0</v>
      </c>
      <c r="L11" s="26">
        <v>0</v>
      </c>
      <c r="M11" s="26">
        <v>0</v>
      </c>
      <c r="N11" s="26">
        <v>0</v>
      </c>
      <c r="O11" s="260"/>
      <c r="P11" s="228"/>
    </row>
    <row r="12" spans="1:16" ht="36.75" thickBot="1" x14ac:dyDescent="0.3">
      <c r="A12" s="213"/>
      <c r="B12" s="219"/>
      <c r="C12" s="219"/>
      <c r="D12" s="219"/>
      <c r="E12" s="219"/>
      <c r="F12" s="219"/>
      <c r="G12" s="25" t="s">
        <v>7</v>
      </c>
      <c r="H12" s="26">
        <f>SUM(I12:N12)</f>
        <v>81</v>
      </c>
      <c r="I12" s="26">
        <v>0</v>
      </c>
      <c r="J12" s="26">
        <v>11</v>
      </c>
      <c r="K12" s="26">
        <v>70</v>
      </c>
      <c r="L12" s="26">
        <v>0</v>
      </c>
      <c r="M12" s="26">
        <v>0</v>
      </c>
      <c r="N12" s="26">
        <v>0</v>
      </c>
      <c r="O12" s="260"/>
      <c r="P12" s="228"/>
    </row>
    <row r="13" spans="1:16" ht="15.75" thickBot="1" x14ac:dyDescent="0.3">
      <c r="A13" s="213"/>
      <c r="B13" s="219"/>
      <c r="C13" s="219"/>
      <c r="D13" s="219"/>
      <c r="E13" s="219"/>
      <c r="F13" s="219"/>
      <c r="G13" s="25" t="s">
        <v>8</v>
      </c>
      <c r="H13" s="26">
        <f>SUM(I13:N13)</f>
        <v>0</v>
      </c>
      <c r="I13" s="26">
        <v>0</v>
      </c>
      <c r="J13" s="26">
        <v>0</v>
      </c>
      <c r="K13" s="26">
        <v>0</v>
      </c>
      <c r="L13" s="26">
        <v>0</v>
      </c>
      <c r="M13" s="26">
        <v>0</v>
      </c>
      <c r="N13" s="26">
        <v>0</v>
      </c>
      <c r="O13" s="260"/>
      <c r="P13" s="228"/>
    </row>
    <row r="14" spans="1:16" ht="24.75" thickBot="1" x14ac:dyDescent="0.3">
      <c r="A14" s="214"/>
      <c r="B14" s="220"/>
      <c r="C14" s="220"/>
      <c r="D14" s="220"/>
      <c r="E14" s="220"/>
      <c r="F14" s="220"/>
      <c r="G14" s="25" t="s">
        <v>9</v>
      </c>
      <c r="H14" s="26">
        <f>SUM(I14:N14)</f>
        <v>0</v>
      </c>
      <c r="I14" s="26">
        <v>0</v>
      </c>
      <c r="J14" s="26">
        <v>0</v>
      </c>
      <c r="K14" s="26">
        <v>0</v>
      </c>
      <c r="L14" s="26">
        <v>0</v>
      </c>
      <c r="M14" s="26">
        <v>0</v>
      </c>
      <c r="N14" s="26">
        <v>0</v>
      </c>
      <c r="O14" s="261"/>
      <c r="P14" s="229"/>
    </row>
    <row r="15" spans="1:16" ht="36.75" thickBot="1" x14ac:dyDescent="0.3">
      <c r="A15" s="245" t="s">
        <v>125</v>
      </c>
      <c r="B15" s="245"/>
      <c r="C15" s="245"/>
      <c r="D15" s="245"/>
      <c r="E15" s="245"/>
      <c r="F15" s="246"/>
      <c r="G15" s="55" t="s">
        <v>4</v>
      </c>
      <c r="H15" s="26">
        <f>SUM(H16:H19)</f>
        <v>94.6</v>
      </c>
      <c r="I15" s="26">
        <f t="shared" ref="I15:N15" si="2">SUM(I16:I19)</f>
        <v>2.6</v>
      </c>
      <c r="J15" s="26">
        <f t="shared" si="2"/>
        <v>13</v>
      </c>
      <c r="K15" s="26">
        <f t="shared" si="2"/>
        <v>73</v>
      </c>
      <c r="L15" s="26">
        <f t="shared" si="2"/>
        <v>3</v>
      </c>
      <c r="M15" s="26">
        <f t="shared" si="2"/>
        <v>1.5</v>
      </c>
      <c r="N15" s="26">
        <f t="shared" si="2"/>
        <v>1.5</v>
      </c>
      <c r="O15" s="221"/>
      <c r="P15" s="293"/>
    </row>
    <row r="16" spans="1:16" ht="24.75" thickBot="1" x14ac:dyDescent="0.3">
      <c r="A16" s="461"/>
      <c r="B16" s="461"/>
      <c r="C16" s="461"/>
      <c r="D16" s="461"/>
      <c r="E16" s="461"/>
      <c r="F16" s="248"/>
      <c r="G16" s="55" t="s">
        <v>546</v>
      </c>
      <c r="H16" s="26">
        <f t="shared" ref="H16:N16" si="3">H11+H6</f>
        <v>0</v>
      </c>
      <c r="I16" s="26">
        <f t="shared" si="3"/>
        <v>0</v>
      </c>
      <c r="J16" s="26">
        <f t="shared" si="3"/>
        <v>0</v>
      </c>
      <c r="K16" s="26">
        <f t="shared" si="3"/>
        <v>0</v>
      </c>
      <c r="L16" s="26">
        <f t="shared" si="3"/>
        <v>0</v>
      </c>
      <c r="M16" s="26">
        <f t="shared" si="3"/>
        <v>0</v>
      </c>
      <c r="N16" s="26">
        <f t="shared" si="3"/>
        <v>0</v>
      </c>
      <c r="O16" s="222"/>
      <c r="P16" s="294"/>
    </row>
    <row r="17" spans="1:16" ht="36.75" thickBot="1" x14ac:dyDescent="0.3">
      <c r="A17" s="461"/>
      <c r="B17" s="461"/>
      <c r="C17" s="461"/>
      <c r="D17" s="461"/>
      <c r="E17" s="461"/>
      <c r="F17" s="248"/>
      <c r="G17" s="55" t="s">
        <v>7</v>
      </c>
      <c r="H17" s="26">
        <f t="shared" ref="H17:N17" si="4">H12+H7</f>
        <v>86.3</v>
      </c>
      <c r="I17" s="26">
        <f t="shared" si="4"/>
        <v>1.3</v>
      </c>
      <c r="J17" s="26">
        <f t="shared" si="4"/>
        <v>12</v>
      </c>
      <c r="K17" s="26">
        <f t="shared" si="4"/>
        <v>71.5</v>
      </c>
      <c r="L17" s="26">
        <f t="shared" si="4"/>
        <v>1.5</v>
      </c>
      <c r="M17" s="26">
        <f t="shared" si="4"/>
        <v>0</v>
      </c>
      <c r="N17" s="26">
        <f t="shared" si="4"/>
        <v>0</v>
      </c>
      <c r="O17" s="222"/>
      <c r="P17" s="294"/>
    </row>
    <row r="18" spans="1:16" ht="15.75" thickBot="1" x14ac:dyDescent="0.3">
      <c r="A18" s="461"/>
      <c r="B18" s="461"/>
      <c r="C18" s="461"/>
      <c r="D18" s="461"/>
      <c r="E18" s="461"/>
      <c r="F18" s="248"/>
      <c r="G18" s="55" t="s">
        <v>8</v>
      </c>
      <c r="H18" s="26">
        <f t="shared" ref="H18:N18" si="5">H13+H8</f>
        <v>8.3000000000000007</v>
      </c>
      <c r="I18" s="26">
        <f t="shared" si="5"/>
        <v>1.3</v>
      </c>
      <c r="J18" s="26">
        <f t="shared" si="5"/>
        <v>1</v>
      </c>
      <c r="K18" s="26">
        <f t="shared" si="5"/>
        <v>1.5</v>
      </c>
      <c r="L18" s="26">
        <f t="shared" si="5"/>
        <v>1.5</v>
      </c>
      <c r="M18" s="26">
        <f t="shared" si="5"/>
        <v>1.5</v>
      </c>
      <c r="N18" s="26">
        <f t="shared" si="5"/>
        <v>1.5</v>
      </c>
      <c r="O18" s="222"/>
      <c r="P18" s="294"/>
    </row>
    <row r="19" spans="1:16" ht="24.75" thickBot="1" x14ac:dyDescent="0.3">
      <c r="A19" s="249"/>
      <c r="B19" s="249"/>
      <c r="C19" s="249"/>
      <c r="D19" s="249"/>
      <c r="E19" s="249"/>
      <c r="F19" s="250"/>
      <c r="G19" s="55" t="s">
        <v>9</v>
      </c>
      <c r="H19" s="26">
        <f t="shared" ref="H19:N19" si="6">H14+H9</f>
        <v>0</v>
      </c>
      <c r="I19" s="26">
        <f t="shared" si="6"/>
        <v>0</v>
      </c>
      <c r="J19" s="26">
        <f t="shared" si="6"/>
        <v>0</v>
      </c>
      <c r="K19" s="26">
        <f t="shared" si="6"/>
        <v>0</v>
      </c>
      <c r="L19" s="26">
        <f t="shared" si="6"/>
        <v>0</v>
      </c>
      <c r="M19" s="26">
        <f t="shared" si="6"/>
        <v>0</v>
      </c>
      <c r="N19" s="26">
        <f t="shared" si="6"/>
        <v>0</v>
      </c>
      <c r="O19" s="223"/>
      <c r="P19" s="295"/>
    </row>
    <row r="20" spans="1:16" ht="15.75" thickBot="1" x14ac:dyDescent="0.3">
      <c r="A20" s="251" t="s">
        <v>294</v>
      </c>
      <c r="B20" s="251"/>
      <c r="C20" s="251"/>
      <c r="D20" s="251"/>
      <c r="E20" s="251"/>
      <c r="F20" s="251"/>
      <c r="G20" s="251"/>
      <c r="H20" s="251"/>
      <c r="I20" s="251"/>
      <c r="J20" s="251"/>
      <c r="K20" s="251"/>
      <c r="L20" s="251"/>
      <c r="M20" s="251"/>
      <c r="N20" s="251"/>
      <c r="O20" s="251"/>
      <c r="P20" s="251"/>
    </row>
    <row r="21" spans="1:16" ht="36.75" thickBot="1" x14ac:dyDescent="0.3">
      <c r="A21" s="212" t="s">
        <v>3851</v>
      </c>
      <c r="B21" s="218" t="s">
        <v>41</v>
      </c>
      <c r="C21" s="218" t="s">
        <v>294</v>
      </c>
      <c r="D21" s="218" t="s">
        <v>3852</v>
      </c>
      <c r="E21" s="218"/>
      <c r="F21" s="218" t="s">
        <v>3853</v>
      </c>
      <c r="G21" s="25" t="s">
        <v>4</v>
      </c>
      <c r="H21" s="26">
        <f t="shared" ref="H21:N21" si="7">SUM(H22:H25)</f>
        <v>11.6</v>
      </c>
      <c r="I21" s="26">
        <f t="shared" si="7"/>
        <v>0</v>
      </c>
      <c r="J21" s="26">
        <f t="shared" si="7"/>
        <v>0</v>
      </c>
      <c r="K21" s="26">
        <f t="shared" si="7"/>
        <v>0</v>
      </c>
      <c r="L21" s="26">
        <f t="shared" si="7"/>
        <v>0</v>
      </c>
      <c r="M21" s="26">
        <f t="shared" si="7"/>
        <v>11.6</v>
      </c>
      <c r="N21" s="26">
        <f t="shared" si="7"/>
        <v>0</v>
      </c>
      <c r="O21" s="218">
        <v>31304</v>
      </c>
      <c r="P21" s="227" t="s">
        <v>3854</v>
      </c>
    </row>
    <row r="22" spans="1:16" ht="15.75" thickBot="1" x14ac:dyDescent="0.3">
      <c r="A22" s="213"/>
      <c r="B22" s="219"/>
      <c r="C22" s="219"/>
      <c r="D22" s="219"/>
      <c r="E22" s="219"/>
      <c r="F22" s="219"/>
      <c r="G22" s="25" t="s">
        <v>262</v>
      </c>
      <c r="H22" s="26">
        <f>SUM(I22:N22)</f>
        <v>0</v>
      </c>
      <c r="I22" s="26">
        <v>0</v>
      </c>
      <c r="J22" s="26">
        <v>0</v>
      </c>
      <c r="K22" s="26">
        <v>0</v>
      </c>
      <c r="L22" s="26">
        <v>0</v>
      </c>
      <c r="M22" s="26">
        <v>0</v>
      </c>
      <c r="N22" s="26">
        <v>0</v>
      </c>
      <c r="O22" s="219"/>
      <c r="P22" s="228"/>
    </row>
    <row r="23" spans="1:16" ht="36.75" thickBot="1" x14ac:dyDescent="0.3">
      <c r="A23" s="213"/>
      <c r="B23" s="219"/>
      <c r="C23" s="219"/>
      <c r="D23" s="219"/>
      <c r="E23" s="219"/>
      <c r="F23" s="219"/>
      <c r="G23" s="25" t="s">
        <v>7</v>
      </c>
      <c r="H23" s="26">
        <f>SUM(I23:N23)</f>
        <v>10.6</v>
      </c>
      <c r="I23" s="26">
        <v>0</v>
      </c>
      <c r="J23" s="26">
        <v>0</v>
      </c>
      <c r="K23" s="26">
        <v>0</v>
      </c>
      <c r="L23" s="26">
        <v>0</v>
      </c>
      <c r="M23" s="26">
        <v>10.6</v>
      </c>
      <c r="N23" s="26">
        <v>0</v>
      </c>
      <c r="O23" s="219"/>
      <c r="P23" s="228"/>
    </row>
    <row r="24" spans="1:16" ht="15.75" thickBot="1" x14ac:dyDescent="0.3">
      <c r="A24" s="213"/>
      <c r="B24" s="219"/>
      <c r="C24" s="219"/>
      <c r="D24" s="219"/>
      <c r="E24" s="219"/>
      <c r="F24" s="219"/>
      <c r="G24" s="25" t="s">
        <v>8</v>
      </c>
      <c r="H24" s="26">
        <f>SUM(I24:N24)</f>
        <v>1</v>
      </c>
      <c r="I24" s="26">
        <v>0</v>
      </c>
      <c r="J24" s="26">
        <v>0</v>
      </c>
      <c r="K24" s="26">
        <v>0</v>
      </c>
      <c r="L24" s="26">
        <v>0</v>
      </c>
      <c r="M24" s="26">
        <v>1</v>
      </c>
      <c r="N24" s="26">
        <v>0</v>
      </c>
      <c r="O24" s="219"/>
      <c r="P24" s="228"/>
    </row>
    <row r="25" spans="1:16" ht="24.75" thickBot="1" x14ac:dyDescent="0.3">
      <c r="A25" s="214"/>
      <c r="B25" s="220"/>
      <c r="C25" s="220"/>
      <c r="D25" s="220"/>
      <c r="E25" s="220"/>
      <c r="F25" s="220"/>
      <c r="G25" s="25" t="s">
        <v>9</v>
      </c>
      <c r="H25" s="26">
        <f>SUM(I25:N25)</f>
        <v>0</v>
      </c>
      <c r="I25" s="26">
        <v>0</v>
      </c>
      <c r="J25" s="26">
        <v>0</v>
      </c>
      <c r="K25" s="26">
        <v>0</v>
      </c>
      <c r="L25" s="26">
        <v>0</v>
      </c>
      <c r="M25" s="26">
        <v>0</v>
      </c>
      <c r="N25" s="26">
        <v>0</v>
      </c>
      <c r="O25" s="220"/>
      <c r="P25" s="229"/>
    </row>
    <row r="26" spans="1:16" ht="36.75" thickBot="1" x14ac:dyDescent="0.3">
      <c r="A26" s="212" t="s">
        <v>3855</v>
      </c>
      <c r="B26" s="218" t="s">
        <v>41</v>
      </c>
      <c r="C26" s="218" t="s">
        <v>294</v>
      </c>
      <c r="D26" s="218" t="s">
        <v>3856</v>
      </c>
      <c r="E26" s="218"/>
      <c r="F26" s="218" t="s">
        <v>3857</v>
      </c>
      <c r="G26" s="25" t="s">
        <v>4</v>
      </c>
      <c r="H26" s="26">
        <f t="shared" ref="H26:N26" si="8">SUM(H27:H30)</f>
        <v>25</v>
      </c>
      <c r="I26" s="26">
        <f t="shared" si="8"/>
        <v>13</v>
      </c>
      <c r="J26" s="26">
        <f t="shared" si="8"/>
        <v>3.5</v>
      </c>
      <c r="K26" s="26">
        <f t="shared" si="8"/>
        <v>3.7</v>
      </c>
      <c r="L26" s="26">
        <f t="shared" si="8"/>
        <v>4.8</v>
      </c>
      <c r="M26" s="26">
        <f t="shared" si="8"/>
        <v>0</v>
      </c>
      <c r="N26" s="26">
        <f t="shared" si="8"/>
        <v>0</v>
      </c>
      <c r="O26" s="218">
        <v>31604</v>
      </c>
      <c r="P26" s="227" t="s">
        <v>3858</v>
      </c>
    </row>
    <row r="27" spans="1:16" ht="15.75" thickBot="1" x14ac:dyDescent="0.3">
      <c r="A27" s="213"/>
      <c r="B27" s="219"/>
      <c r="C27" s="219"/>
      <c r="D27" s="219"/>
      <c r="E27" s="219"/>
      <c r="F27" s="219"/>
      <c r="G27" s="25" t="s">
        <v>6</v>
      </c>
      <c r="H27" s="26">
        <f>SUM(I27:N27)</f>
        <v>0</v>
      </c>
      <c r="I27" s="26">
        <v>0</v>
      </c>
      <c r="J27" s="26">
        <v>0</v>
      </c>
      <c r="K27" s="26">
        <v>0</v>
      </c>
      <c r="L27" s="26">
        <v>0</v>
      </c>
      <c r="M27" s="26">
        <v>0</v>
      </c>
      <c r="N27" s="26">
        <v>0</v>
      </c>
      <c r="O27" s="219"/>
      <c r="P27" s="228"/>
    </row>
    <row r="28" spans="1:16" ht="36.75" thickBot="1" x14ac:dyDescent="0.3">
      <c r="A28" s="213"/>
      <c r="B28" s="219"/>
      <c r="C28" s="219"/>
      <c r="D28" s="219"/>
      <c r="E28" s="219"/>
      <c r="F28" s="219"/>
      <c r="G28" s="25" t="s">
        <v>7</v>
      </c>
      <c r="H28" s="26">
        <f>SUM(I28:N28)</f>
        <v>6.5</v>
      </c>
      <c r="I28" s="26">
        <v>6.5</v>
      </c>
      <c r="J28" s="26">
        <v>0</v>
      </c>
      <c r="K28" s="26">
        <v>0</v>
      </c>
      <c r="L28" s="26">
        <v>0</v>
      </c>
      <c r="M28" s="26">
        <v>0</v>
      </c>
      <c r="N28" s="26">
        <v>0</v>
      </c>
      <c r="O28" s="219"/>
      <c r="P28" s="228"/>
    </row>
    <row r="29" spans="1:16" ht="15.75" thickBot="1" x14ac:dyDescent="0.3">
      <c r="A29" s="213"/>
      <c r="B29" s="219"/>
      <c r="C29" s="219"/>
      <c r="D29" s="219"/>
      <c r="E29" s="219"/>
      <c r="F29" s="219"/>
      <c r="G29" s="25" t="s">
        <v>8</v>
      </c>
      <c r="H29" s="26">
        <f>SUM(I29:N29)</f>
        <v>18.5</v>
      </c>
      <c r="I29" s="26">
        <v>6.5</v>
      </c>
      <c r="J29" s="26">
        <v>3.5</v>
      </c>
      <c r="K29" s="26">
        <v>3.7</v>
      </c>
      <c r="L29" s="26">
        <v>4.8</v>
      </c>
      <c r="M29" s="26">
        <v>0</v>
      </c>
      <c r="N29" s="26">
        <v>0</v>
      </c>
      <c r="O29" s="219"/>
      <c r="P29" s="228"/>
    </row>
    <row r="30" spans="1:16" ht="24.75" thickBot="1" x14ac:dyDescent="0.3">
      <c r="A30" s="214"/>
      <c r="B30" s="220"/>
      <c r="C30" s="220"/>
      <c r="D30" s="220"/>
      <c r="E30" s="220"/>
      <c r="F30" s="220"/>
      <c r="G30" s="25" t="s">
        <v>9</v>
      </c>
      <c r="H30" s="26">
        <f>SUM(I30:N30)</f>
        <v>0</v>
      </c>
      <c r="I30" s="26">
        <v>0</v>
      </c>
      <c r="J30" s="26">
        <v>0</v>
      </c>
      <c r="K30" s="26">
        <v>0</v>
      </c>
      <c r="L30" s="26">
        <v>0</v>
      </c>
      <c r="M30" s="26">
        <v>0</v>
      </c>
      <c r="N30" s="26">
        <v>0</v>
      </c>
      <c r="O30" s="220"/>
      <c r="P30" s="229"/>
    </row>
    <row r="31" spans="1:16" ht="36.75" thickBot="1" x14ac:dyDescent="0.3">
      <c r="A31" s="245" t="s">
        <v>125</v>
      </c>
      <c r="B31" s="245"/>
      <c r="C31" s="245"/>
      <c r="D31" s="245"/>
      <c r="E31" s="245"/>
      <c r="F31" s="246"/>
      <c r="G31" s="25" t="s">
        <v>4</v>
      </c>
      <c r="H31" s="26">
        <f>SUM(H32:H35)</f>
        <v>36.6</v>
      </c>
      <c r="I31" s="26">
        <f t="shared" ref="I31:N31" si="9">SUM(I32:I35)</f>
        <v>13</v>
      </c>
      <c r="J31" s="26">
        <f t="shared" si="9"/>
        <v>3.5</v>
      </c>
      <c r="K31" s="26">
        <f t="shared" si="9"/>
        <v>3.7</v>
      </c>
      <c r="L31" s="26">
        <f t="shared" si="9"/>
        <v>4.8</v>
      </c>
      <c r="M31" s="26">
        <f t="shared" si="9"/>
        <v>11.6</v>
      </c>
      <c r="N31" s="26">
        <f t="shared" si="9"/>
        <v>0</v>
      </c>
      <c r="O31" s="218"/>
      <c r="P31" s="227"/>
    </row>
    <row r="32" spans="1:16" ht="15.75" thickBot="1" x14ac:dyDescent="0.3">
      <c r="A32" s="461"/>
      <c r="B32" s="461"/>
      <c r="C32" s="461"/>
      <c r="D32" s="461"/>
      <c r="E32" s="461"/>
      <c r="F32" s="248"/>
      <c r="G32" s="25" t="s">
        <v>259</v>
      </c>
      <c r="H32" s="26">
        <f>H22+H27</f>
        <v>0</v>
      </c>
      <c r="I32" s="26">
        <f t="shared" ref="I32:N32" si="10">I22+I27</f>
        <v>0</v>
      </c>
      <c r="J32" s="26">
        <f t="shared" si="10"/>
        <v>0</v>
      </c>
      <c r="K32" s="26">
        <f t="shared" si="10"/>
        <v>0</v>
      </c>
      <c r="L32" s="26">
        <f t="shared" si="10"/>
        <v>0</v>
      </c>
      <c r="M32" s="26">
        <f t="shared" si="10"/>
        <v>0</v>
      </c>
      <c r="N32" s="26">
        <f t="shared" si="10"/>
        <v>0</v>
      </c>
      <c r="O32" s="219"/>
      <c r="P32" s="228"/>
    </row>
    <row r="33" spans="1:16" ht="36.75" thickBot="1" x14ac:dyDescent="0.3">
      <c r="A33" s="461"/>
      <c r="B33" s="461"/>
      <c r="C33" s="461"/>
      <c r="D33" s="461"/>
      <c r="E33" s="461"/>
      <c r="F33" s="248"/>
      <c r="G33" s="25" t="s">
        <v>7</v>
      </c>
      <c r="H33" s="26">
        <f t="shared" ref="H33:N33" si="11">H23+H28</f>
        <v>17.100000000000001</v>
      </c>
      <c r="I33" s="26">
        <f t="shared" si="11"/>
        <v>6.5</v>
      </c>
      <c r="J33" s="26">
        <f t="shared" si="11"/>
        <v>0</v>
      </c>
      <c r="K33" s="26">
        <f t="shared" si="11"/>
        <v>0</v>
      </c>
      <c r="L33" s="26">
        <f t="shared" si="11"/>
        <v>0</v>
      </c>
      <c r="M33" s="26">
        <f t="shared" si="11"/>
        <v>10.6</v>
      </c>
      <c r="N33" s="26">
        <f t="shared" si="11"/>
        <v>0</v>
      </c>
      <c r="O33" s="219"/>
      <c r="P33" s="228"/>
    </row>
    <row r="34" spans="1:16" ht="15.75" thickBot="1" x14ac:dyDescent="0.3">
      <c r="A34" s="461"/>
      <c r="B34" s="461"/>
      <c r="C34" s="461"/>
      <c r="D34" s="461"/>
      <c r="E34" s="461"/>
      <c r="F34" s="248"/>
      <c r="G34" s="25" t="s">
        <v>8</v>
      </c>
      <c r="H34" s="26">
        <f t="shared" ref="H34:N34" si="12">H24+H29</f>
        <v>19.5</v>
      </c>
      <c r="I34" s="26">
        <f t="shared" si="12"/>
        <v>6.5</v>
      </c>
      <c r="J34" s="26">
        <f t="shared" si="12"/>
        <v>3.5</v>
      </c>
      <c r="K34" s="26">
        <f t="shared" si="12"/>
        <v>3.7</v>
      </c>
      <c r="L34" s="26">
        <f t="shared" si="12"/>
        <v>4.8</v>
      </c>
      <c r="M34" s="26">
        <f t="shared" si="12"/>
        <v>1</v>
      </c>
      <c r="N34" s="26">
        <f t="shared" si="12"/>
        <v>0</v>
      </c>
      <c r="O34" s="219"/>
      <c r="P34" s="228"/>
    </row>
    <row r="35" spans="1:16" ht="24.75" thickBot="1" x14ac:dyDescent="0.3">
      <c r="A35" s="249"/>
      <c r="B35" s="249"/>
      <c r="C35" s="249"/>
      <c r="D35" s="249"/>
      <c r="E35" s="249"/>
      <c r="F35" s="250"/>
      <c r="G35" s="25" t="s">
        <v>9</v>
      </c>
      <c r="H35" s="26">
        <f t="shared" ref="H35:N35" si="13">H25+H30</f>
        <v>0</v>
      </c>
      <c r="I35" s="26">
        <f t="shared" si="13"/>
        <v>0</v>
      </c>
      <c r="J35" s="26">
        <f t="shared" si="13"/>
        <v>0</v>
      </c>
      <c r="K35" s="26">
        <f t="shared" si="13"/>
        <v>0</v>
      </c>
      <c r="L35" s="26">
        <f t="shared" si="13"/>
        <v>0</v>
      </c>
      <c r="M35" s="26">
        <f t="shared" si="13"/>
        <v>0</v>
      </c>
      <c r="N35" s="26">
        <f t="shared" si="13"/>
        <v>0</v>
      </c>
      <c r="O35" s="220"/>
      <c r="P35" s="229"/>
    </row>
    <row r="36" spans="1:16" ht="15.75" thickBot="1" x14ac:dyDescent="0.3">
      <c r="A36" s="251" t="s">
        <v>356</v>
      </c>
      <c r="B36" s="251"/>
      <c r="C36" s="251"/>
      <c r="D36" s="251"/>
      <c r="E36" s="251"/>
      <c r="F36" s="251"/>
      <c r="G36" s="251"/>
      <c r="H36" s="251"/>
      <c r="I36" s="251"/>
      <c r="J36" s="251"/>
      <c r="K36" s="251"/>
      <c r="L36" s="251"/>
      <c r="M36" s="251"/>
      <c r="N36" s="251"/>
      <c r="O36" s="251"/>
      <c r="P36" s="251"/>
    </row>
    <row r="37" spans="1:16" ht="36.75" thickBot="1" x14ac:dyDescent="0.3">
      <c r="A37" s="212" t="s">
        <v>3859</v>
      </c>
      <c r="B37" s="218"/>
      <c r="C37" s="218" t="s">
        <v>356</v>
      </c>
      <c r="D37" s="218" t="s">
        <v>3860</v>
      </c>
      <c r="E37" s="218"/>
      <c r="F37" s="218" t="s">
        <v>3861</v>
      </c>
      <c r="G37" s="25" t="s">
        <v>4</v>
      </c>
      <c r="H37" s="26">
        <f>SUM(H38:H41)</f>
        <v>36.799999999999997</v>
      </c>
      <c r="I37" s="26">
        <f t="shared" ref="I37:N37" si="14">SUM(I38:I41)</f>
        <v>11.8</v>
      </c>
      <c r="J37" s="26">
        <f t="shared" si="14"/>
        <v>6</v>
      </c>
      <c r="K37" s="26">
        <f t="shared" si="14"/>
        <v>6</v>
      </c>
      <c r="L37" s="26">
        <f t="shared" si="14"/>
        <v>6</v>
      </c>
      <c r="M37" s="26">
        <f t="shared" si="14"/>
        <v>3.5</v>
      </c>
      <c r="N37" s="26">
        <f t="shared" si="14"/>
        <v>3.5</v>
      </c>
      <c r="O37" s="218">
        <v>31190</v>
      </c>
      <c r="P37" s="227" t="s">
        <v>3862</v>
      </c>
    </row>
    <row r="38" spans="1:16" ht="15.75" thickBot="1" x14ac:dyDescent="0.3">
      <c r="A38" s="213"/>
      <c r="B38" s="219"/>
      <c r="C38" s="219"/>
      <c r="D38" s="219"/>
      <c r="E38" s="219"/>
      <c r="F38" s="219"/>
      <c r="G38" s="25" t="s">
        <v>262</v>
      </c>
      <c r="H38" s="26">
        <f>SUM(I38:N38)</f>
        <v>0</v>
      </c>
      <c r="I38" s="26">
        <v>0</v>
      </c>
      <c r="J38" s="26">
        <v>0</v>
      </c>
      <c r="K38" s="26">
        <v>0</v>
      </c>
      <c r="L38" s="26">
        <v>0</v>
      </c>
      <c r="M38" s="26">
        <v>0</v>
      </c>
      <c r="N38" s="26">
        <v>0</v>
      </c>
      <c r="O38" s="219"/>
      <c r="P38" s="228"/>
    </row>
    <row r="39" spans="1:16" ht="36.75" thickBot="1" x14ac:dyDescent="0.3">
      <c r="A39" s="213"/>
      <c r="B39" s="219"/>
      <c r="C39" s="219"/>
      <c r="D39" s="219"/>
      <c r="E39" s="219"/>
      <c r="F39" s="219"/>
      <c r="G39" s="25" t="s">
        <v>7</v>
      </c>
      <c r="H39" s="26">
        <f>SUM(I39:N39)</f>
        <v>14.9</v>
      </c>
      <c r="I39" s="26">
        <v>5.9</v>
      </c>
      <c r="J39" s="26">
        <v>3</v>
      </c>
      <c r="K39" s="26">
        <v>3</v>
      </c>
      <c r="L39" s="26">
        <v>3</v>
      </c>
      <c r="M39" s="26">
        <v>0</v>
      </c>
      <c r="N39" s="26">
        <v>0</v>
      </c>
      <c r="O39" s="219"/>
      <c r="P39" s="228"/>
    </row>
    <row r="40" spans="1:16" ht="15.75" thickBot="1" x14ac:dyDescent="0.3">
      <c r="A40" s="213"/>
      <c r="B40" s="219"/>
      <c r="C40" s="219"/>
      <c r="D40" s="219"/>
      <c r="E40" s="219"/>
      <c r="F40" s="219"/>
      <c r="G40" s="25" t="s">
        <v>8</v>
      </c>
      <c r="H40" s="26">
        <f>SUM(I40:N40)</f>
        <v>21.9</v>
      </c>
      <c r="I40" s="26">
        <v>5.9</v>
      </c>
      <c r="J40" s="26">
        <v>3</v>
      </c>
      <c r="K40" s="26">
        <v>3</v>
      </c>
      <c r="L40" s="26">
        <v>3</v>
      </c>
      <c r="M40" s="26">
        <v>3.5</v>
      </c>
      <c r="N40" s="26">
        <v>3.5</v>
      </c>
      <c r="O40" s="219"/>
      <c r="P40" s="228"/>
    </row>
    <row r="41" spans="1:16" ht="24.75" thickBot="1" x14ac:dyDescent="0.3">
      <c r="A41" s="214"/>
      <c r="B41" s="220"/>
      <c r="C41" s="220"/>
      <c r="D41" s="220"/>
      <c r="E41" s="220"/>
      <c r="F41" s="220"/>
      <c r="G41" s="25" t="s">
        <v>9</v>
      </c>
      <c r="H41" s="26">
        <f>SUM(I41:N41)</f>
        <v>0</v>
      </c>
      <c r="I41" s="26">
        <v>0</v>
      </c>
      <c r="J41" s="26">
        <v>0</v>
      </c>
      <c r="K41" s="26">
        <v>0</v>
      </c>
      <c r="L41" s="26">
        <v>0</v>
      </c>
      <c r="M41" s="26">
        <v>0</v>
      </c>
      <c r="N41" s="26">
        <v>0</v>
      </c>
      <c r="O41" s="220"/>
      <c r="P41" s="229"/>
    </row>
    <row r="42" spans="1:16" ht="36.75" thickBot="1" x14ac:dyDescent="0.3">
      <c r="A42" s="245" t="s">
        <v>125</v>
      </c>
      <c r="B42" s="245"/>
      <c r="C42" s="245"/>
      <c r="D42" s="245"/>
      <c r="E42" s="245"/>
      <c r="F42" s="246"/>
      <c r="G42" s="55" t="s">
        <v>4</v>
      </c>
      <c r="H42" s="56">
        <f>SUM(H43:H46)</f>
        <v>36.799999999999997</v>
      </c>
      <c r="I42" s="56">
        <f t="shared" ref="I42:N42" si="15">SUM(I43:I46)</f>
        <v>11.8</v>
      </c>
      <c r="J42" s="56">
        <f t="shared" si="15"/>
        <v>6</v>
      </c>
      <c r="K42" s="56">
        <f t="shared" si="15"/>
        <v>6</v>
      </c>
      <c r="L42" s="56">
        <f t="shared" si="15"/>
        <v>6</v>
      </c>
      <c r="M42" s="56">
        <f t="shared" si="15"/>
        <v>3.5</v>
      </c>
      <c r="N42" s="56">
        <f t="shared" si="15"/>
        <v>3.5</v>
      </c>
      <c r="O42" s="221"/>
      <c r="P42" s="224"/>
    </row>
    <row r="43" spans="1:16" ht="24.75" thickBot="1" x14ac:dyDescent="0.3">
      <c r="A43" s="461"/>
      <c r="B43" s="461"/>
      <c r="C43" s="461"/>
      <c r="D43" s="461"/>
      <c r="E43" s="461"/>
      <c r="F43" s="248"/>
      <c r="G43" s="55" t="s">
        <v>262</v>
      </c>
      <c r="H43" s="56">
        <f>SUM(H38)</f>
        <v>0</v>
      </c>
      <c r="I43" s="56">
        <f t="shared" ref="I43:N43" si="16">SUM(I38)</f>
        <v>0</v>
      </c>
      <c r="J43" s="56">
        <f t="shared" si="16"/>
        <v>0</v>
      </c>
      <c r="K43" s="56">
        <f t="shared" si="16"/>
        <v>0</v>
      </c>
      <c r="L43" s="56">
        <f t="shared" si="16"/>
        <v>0</v>
      </c>
      <c r="M43" s="56">
        <f t="shared" si="16"/>
        <v>0</v>
      </c>
      <c r="N43" s="56">
        <f t="shared" si="16"/>
        <v>0</v>
      </c>
      <c r="O43" s="222"/>
      <c r="P43" s="225"/>
    </row>
    <row r="44" spans="1:16" ht="36.75" thickBot="1" x14ac:dyDescent="0.3">
      <c r="A44" s="461"/>
      <c r="B44" s="461"/>
      <c r="C44" s="461"/>
      <c r="D44" s="461"/>
      <c r="E44" s="461"/>
      <c r="F44" s="248"/>
      <c r="G44" s="55" t="s">
        <v>7</v>
      </c>
      <c r="H44" s="56">
        <f t="shared" ref="H44:N44" si="17">SUM(H39)</f>
        <v>14.9</v>
      </c>
      <c r="I44" s="56">
        <f t="shared" si="17"/>
        <v>5.9</v>
      </c>
      <c r="J44" s="56">
        <f t="shared" si="17"/>
        <v>3</v>
      </c>
      <c r="K44" s="56">
        <f t="shared" si="17"/>
        <v>3</v>
      </c>
      <c r="L44" s="56">
        <f t="shared" si="17"/>
        <v>3</v>
      </c>
      <c r="M44" s="56">
        <f t="shared" si="17"/>
        <v>0</v>
      </c>
      <c r="N44" s="56">
        <f t="shared" si="17"/>
        <v>0</v>
      </c>
      <c r="O44" s="222"/>
      <c r="P44" s="225"/>
    </row>
    <row r="45" spans="1:16" ht="15.75" thickBot="1" x14ac:dyDescent="0.3">
      <c r="A45" s="461"/>
      <c r="B45" s="461"/>
      <c r="C45" s="461"/>
      <c r="D45" s="461"/>
      <c r="E45" s="461"/>
      <c r="F45" s="248"/>
      <c r="G45" s="55" t="s">
        <v>8</v>
      </c>
      <c r="H45" s="56">
        <f t="shared" ref="H45:N45" si="18">SUM(H40)</f>
        <v>21.9</v>
      </c>
      <c r="I45" s="56">
        <f t="shared" si="18"/>
        <v>5.9</v>
      </c>
      <c r="J45" s="56">
        <f t="shared" si="18"/>
        <v>3</v>
      </c>
      <c r="K45" s="56">
        <f t="shared" si="18"/>
        <v>3</v>
      </c>
      <c r="L45" s="56">
        <f t="shared" si="18"/>
        <v>3</v>
      </c>
      <c r="M45" s="56">
        <f t="shared" si="18"/>
        <v>3.5</v>
      </c>
      <c r="N45" s="56">
        <f t="shared" si="18"/>
        <v>3.5</v>
      </c>
      <c r="O45" s="222"/>
      <c r="P45" s="225"/>
    </row>
    <row r="46" spans="1:16" ht="24.75" thickBot="1" x14ac:dyDescent="0.3">
      <c r="A46" s="249"/>
      <c r="B46" s="249"/>
      <c r="C46" s="249"/>
      <c r="D46" s="249"/>
      <c r="E46" s="249"/>
      <c r="F46" s="250"/>
      <c r="G46" s="55" t="s">
        <v>9</v>
      </c>
      <c r="H46" s="56">
        <f t="shared" ref="H46:N46" si="19">SUM(H41)</f>
        <v>0</v>
      </c>
      <c r="I46" s="56">
        <f t="shared" si="19"/>
        <v>0</v>
      </c>
      <c r="J46" s="56">
        <f t="shared" si="19"/>
        <v>0</v>
      </c>
      <c r="K46" s="56">
        <f t="shared" si="19"/>
        <v>0</v>
      </c>
      <c r="L46" s="56">
        <f t="shared" si="19"/>
        <v>0</v>
      </c>
      <c r="M46" s="56">
        <f t="shared" si="19"/>
        <v>0</v>
      </c>
      <c r="N46" s="56">
        <f t="shared" si="19"/>
        <v>0</v>
      </c>
      <c r="O46" s="223"/>
      <c r="P46" s="226"/>
    </row>
    <row r="47" spans="1:16" ht="15.75" thickBot="1" x14ac:dyDescent="0.3">
      <c r="A47" s="251" t="s">
        <v>397</v>
      </c>
      <c r="B47" s="251"/>
      <c r="C47" s="251"/>
      <c r="D47" s="251"/>
      <c r="E47" s="251"/>
      <c r="F47" s="251"/>
      <c r="G47" s="251"/>
      <c r="H47" s="251"/>
      <c r="I47" s="251"/>
      <c r="J47" s="251"/>
      <c r="K47" s="251"/>
      <c r="L47" s="251"/>
      <c r="M47" s="251"/>
      <c r="N47" s="251"/>
      <c r="O47" s="251"/>
      <c r="P47" s="251"/>
    </row>
    <row r="48" spans="1:16" x14ac:dyDescent="0.25">
      <c r="A48" s="212" t="s">
        <v>3863</v>
      </c>
      <c r="B48" s="218"/>
      <c r="C48" s="218" t="s">
        <v>397</v>
      </c>
      <c r="D48" s="218" t="s">
        <v>67</v>
      </c>
      <c r="E48" s="218"/>
      <c r="F48" s="218" t="s">
        <v>3864</v>
      </c>
      <c r="G48" s="215" t="s">
        <v>4</v>
      </c>
      <c r="H48" s="366">
        <f>SUM(H51:H54)</f>
        <v>12</v>
      </c>
      <c r="I48" s="366">
        <f t="shared" ref="I48:N48" si="20">SUM(I51:I54)</f>
        <v>0</v>
      </c>
      <c r="J48" s="366">
        <f t="shared" si="20"/>
        <v>0</v>
      </c>
      <c r="K48" s="366">
        <f t="shared" si="20"/>
        <v>0</v>
      </c>
      <c r="L48" s="366">
        <f t="shared" si="20"/>
        <v>2</v>
      </c>
      <c r="M48" s="366">
        <f t="shared" si="20"/>
        <v>10</v>
      </c>
      <c r="N48" s="366">
        <f t="shared" si="20"/>
        <v>0</v>
      </c>
      <c r="O48" s="218">
        <v>739</v>
      </c>
      <c r="P48" s="227" t="s">
        <v>3862</v>
      </c>
    </row>
    <row r="49" spans="1:16" x14ac:dyDescent="0.25">
      <c r="A49" s="213"/>
      <c r="B49" s="219"/>
      <c r="C49" s="219"/>
      <c r="D49" s="219"/>
      <c r="E49" s="219"/>
      <c r="F49" s="219"/>
      <c r="G49" s="216"/>
      <c r="H49" s="367"/>
      <c r="I49" s="367"/>
      <c r="J49" s="367"/>
      <c r="K49" s="367"/>
      <c r="L49" s="367"/>
      <c r="M49" s="367"/>
      <c r="N49" s="367"/>
      <c r="O49" s="219"/>
      <c r="P49" s="228"/>
    </row>
    <row r="50" spans="1:16" ht="15.75" thickBot="1" x14ac:dyDescent="0.3">
      <c r="A50" s="213"/>
      <c r="B50" s="219"/>
      <c r="C50" s="219"/>
      <c r="D50" s="219"/>
      <c r="E50" s="219"/>
      <c r="F50" s="219"/>
      <c r="G50" s="217"/>
      <c r="H50" s="368"/>
      <c r="I50" s="368"/>
      <c r="J50" s="368"/>
      <c r="K50" s="368"/>
      <c r="L50" s="368"/>
      <c r="M50" s="368"/>
      <c r="N50" s="368"/>
      <c r="O50" s="219"/>
      <c r="P50" s="228"/>
    </row>
    <row r="51" spans="1:16" ht="15.75" thickBot="1" x14ac:dyDescent="0.3">
      <c r="A51" s="213"/>
      <c r="B51" s="219"/>
      <c r="C51" s="219"/>
      <c r="D51" s="219"/>
      <c r="E51" s="219"/>
      <c r="F51" s="219"/>
      <c r="G51" s="25" t="s">
        <v>259</v>
      </c>
      <c r="H51" s="26">
        <f>SUM(I51:N51)</f>
        <v>0</v>
      </c>
      <c r="I51" s="26">
        <v>0</v>
      </c>
      <c r="J51" s="26">
        <v>0</v>
      </c>
      <c r="K51" s="26">
        <v>0</v>
      </c>
      <c r="L51" s="26">
        <v>0</v>
      </c>
      <c r="M51" s="26">
        <v>0</v>
      </c>
      <c r="N51" s="26">
        <v>0</v>
      </c>
      <c r="O51" s="219"/>
      <c r="P51" s="228"/>
    </row>
    <row r="52" spans="1:16" ht="36.75" thickBot="1" x14ac:dyDescent="0.3">
      <c r="A52" s="213"/>
      <c r="B52" s="219"/>
      <c r="C52" s="219"/>
      <c r="D52" s="219"/>
      <c r="E52" s="219"/>
      <c r="F52" s="219"/>
      <c r="G52" s="25" t="s">
        <v>7</v>
      </c>
      <c r="H52" s="26">
        <f>SUM(I52:N52)</f>
        <v>12</v>
      </c>
      <c r="I52" s="26">
        <v>0</v>
      </c>
      <c r="J52" s="26">
        <v>0</v>
      </c>
      <c r="K52" s="26">
        <v>0</v>
      </c>
      <c r="L52" s="26">
        <v>2</v>
      </c>
      <c r="M52" s="26">
        <v>10</v>
      </c>
      <c r="N52" s="26">
        <v>0</v>
      </c>
      <c r="O52" s="219"/>
      <c r="P52" s="228"/>
    </row>
    <row r="53" spans="1:16" ht="15.75" thickBot="1" x14ac:dyDescent="0.3">
      <c r="A53" s="213"/>
      <c r="B53" s="219"/>
      <c r="C53" s="219"/>
      <c r="D53" s="219"/>
      <c r="E53" s="219"/>
      <c r="F53" s="219"/>
      <c r="G53" s="25" t="s">
        <v>8</v>
      </c>
      <c r="H53" s="26">
        <f>SUM(I53:N53)</f>
        <v>0</v>
      </c>
      <c r="I53" s="26">
        <v>0</v>
      </c>
      <c r="J53" s="26">
        <v>0</v>
      </c>
      <c r="K53" s="26">
        <v>0</v>
      </c>
      <c r="L53" s="26">
        <v>0</v>
      </c>
      <c r="M53" s="26">
        <v>0</v>
      </c>
      <c r="N53" s="26">
        <v>0</v>
      </c>
      <c r="O53" s="219"/>
      <c r="P53" s="228"/>
    </row>
    <row r="54" spans="1:16" ht="24.75" thickBot="1" x14ac:dyDescent="0.3">
      <c r="A54" s="214"/>
      <c r="B54" s="220"/>
      <c r="C54" s="220"/>
      <c r="D54" s="220"/>
      <c r="E54" s="220"/>
      <c r="F54" s="220"/>
      <c r="G54" s="25" t="s">
        <v>9</v>
      </c>
      <c r="H54" s="26">
        <f>SUM(I54:N54)</f>
        <v>0</v>
      </c>
      <c r="I54" s="26">
        <v>0</v>
      </c>
      <c r="J54" s="26">
        <v>0</v>
      </c>
      <c r="K54" s="26">
        <v>0</v>
      </c>
      <c r="L54" s="26">
        <v>0</v>
      </c>
      <c r="M54" s="26">
        <v>0</v>
      </c>
      <c r="N54" s="26">
        <v>0</v>
      </c>
      <c r="O54" s="220"/>
      <c r="P54" s="229"/>
    </row>
    <row r="55" spans="1:16" x14ac:dyDescent="0.25">
      <c r="A55" s="212" t="s">
        <v>3865</v>
      </c>
      <c r="B55" s="218"/>
      <c r="C55" s="218" t="s">
        <v>397</v>
      </c>
      <c r="D55" s="218">
        <v>2028</v>
      </c>
      <c r="E55" s="218"/>
      <c r="F55" s="218"/>
      <c r="G55" s="215" t="s">
        <v>4</v>
      </c>
      <c r="H55" s="366">
        <f>SUM(H58:H61)</f>
        <v>9</v>
      </c>
      <c r="I55" s="366">
        <f t="shared" ref="I55:N55" si="21">SUM(I58:I61)</f>
        <v>0</v>
      </c>
      <c r="J55" s="366">
        <f t="shared" si="21"/>
        <v>0</v>
      </c>
      <c r="K55" s="366">
        <f t="shared" si="21"/>
        <v>0</v>
      </c>
      <c r="L55" s="366">
        <f t="shared" si="21"/>
        <v>9</v>
      </c>
      <c r="M55" s="366">
        <f t="shared" si="21"/>
        <v>0</v>
      </c>
      <c r="N55" s="366">
        <f t="shared" si="21"/>
        <v>0</v>
      </c>
      <c r="O55" s="494"/>
      <c r="P55" s="505"/>
    </row>
    <row r="56" spans="1:16" x14ac:dyDescent="0.25">
      <c r="A56" s="213"/>
      <c r="B56" s="219"/>
      <c r="C56" s="219"/>
      <c r="D56" s="219"/>
      <c r="E56" s="219"/>
      <c r="F56" s="219"/>
      <c r="G56" s="216"/>
      <c r="H56" s="367"/>
      <c r="I56" s="367"/>
      <c r="J56" s="367"/>
      <c r="K56" s="367"/>
      <c r="L56" s="367"/>
      <c r="M56" s="367"/>
      <c r="N56" s="367"/>
      <c r="O56" s="495"/>
      <c r="P56" s="506"/>
    </row>
    <row r="57" spans="1:16" ht="15.75" thickBot="1" x14ac:dyDescent="0.3">
      <c r="A57" s="213"/>
      <c r="B57" s="219"/>
      <c r="C57" s="219"/>
      <c r="D57" s="219"/>
      <c r="E57" s="219"/>
      <c r="F57" s="219"/>
      <c r="G57" s="217"/>
      <c r="H57" s="368"/>
      <c r="I57" s="368"/>
      <c r="J57" s="368"/>
      <c r="K57" s="368"/>
      <c r="L57" s="368"/>
      <c r="M57" s="368"/>
      <c r="N57" s="368"/>
      <c r="O57" s="495"/>
      <c r="P57" s="506"/>
    </row>
    <row r="58" spans="1:16" ht="15.75" thickBot="1" x14ac:dyDescent="0.3">
      <c r="A58" s="213"/>
      <c r="B58" s="219"/>
      <c r="C58" s="219"/>
      <c r="D58" s="219"/>
      <c r="E58" s="219"/>
      <c r="F58" s="219"/>
      <c r="G58" s="25" t="s">
        <v>259</v>
      </c>
      <c r="H58" s="26">
        <f>SUM(I58:N58)</f>
        <v>0</v>
      </c>
      <c r="I58" s="26">
        <v>0</v>
      </c>
      <c r="J58" s="26">
        <v>0</v>
      </c>
      <c r="K58" s="26">
        <v>0</v>
      </c>
      <c r="L58" s="26">
        <v>0</v>
      </c>
      <c r="M58" s="26">
        <v>0</v>
      </c>
      <c r="N58" s="26">
        <v>0</v>
      </c>
      <c r="O58" s="495"/>
      <c r="P58" s="506"/>
    </row>
    <row r="59" spans="1:16" ht="36.75" thickBot="1" x14ac:dyDescent="0.3">
      <c r="A59" s="213"/>
      <c r="B59" s="219"/>
      <c r="C59" s="219"/>
      <c r="D59" s="219"/>
      <c r="E59" s="219"/>
      <c r="F59" s="219"/>
      <c r="G59" s="25" t="s">
        <v>7</v>
      </c>
      <c r="H59" s="26">
        <f>SUM(I59:N59)</f>
        <v>8.4</v>
      </c>
      <c r="I59" s="26">
        <v>0</v>
      </c>
      <c r="J59" s="26">
        <v>0</v>
      </c>
      <c r="K59" s="26">
        <v>0</v>
      </c>
      <c r="L59" s="26">
        <v>8.4</v>
      </c>
      <c r="M59" s="26">
        <v>0</v>
      </c>
      <c r="N59" s="26">
        <v>0</v>
      </c>
      <c r="O59" s="495"/>
      <c r="P59" s="506"/>
    </row>
    <row r="60" spans="1:16" ht="15.75" thickBot="1" x14ac:dyDescent="0.3">
      <c r="A60" s="213"/>
      <c r="B60" s="219"/>
      <c r="C60" s="219"/>
      <c r="D60" s="219"/>
      <c r="E60" s="219"/>
      <c r="F60" s="219"/>
      <c r="G60" s="25" t="s">
        <v>8</v>
      </c>
      <c r="H60" s="26">
        <f>SUM(I60:N60)</f>
        <v>0.6</v>
      </c>
      <c r="I60" s="26">
        <v>0</v>
      </c>
      <c r="J60" s="26">
        <v>0</v>
      </c>
      <c r="K60" s="26">
        <v>0</v>
      </c>
      <c r="L60" s="26">
        <v>0.6</v>
      </c>
      <c r="M60" s="26">
        <v>0</v>
      </c>
      <c r="N60" s="26">
        <v>0</v>
      </c>
      <c r="O60" s="495"/>
      <c r="P60" s="506"/>
    </row>
    <row r="61" spans="1:16" ht="24.75" thickBot="1" x14ac:dyDescent="0.3">
      <c r="A61" s="214"/>
      <c r="B61" s="220"/>
      <c r="C61" s="220"/>
      <c r="D61" s="220"/>
      <c r="E61" s="220"/>
      <c r="F61" s="220"/>
      <c r="G61" s="25" t="s">
        <v>9</v>
      </c>
      <c r="H61" s="26">
        <f>SUM(I61:N61)</f>
        <v>0</v>
      </c>
      <c r="I61" s="26">
        <v>0</v>
      </c>
      <c r="J61" s="26">
        <v>0</v>
      </c>
      <c r="K61" s="26">
        <v>0</v>
      </c>
      <c r="L61" s="26">
        <v>0</v>
      </c>
      <c r="M61" s="26">
        <v>0</v>
      </c>
      <c r="N61" s="26">
        <v>0</v>
      </c>
      <c r="O61" s="496"/>
      <c r="P61" s="507"/>
    </row>
    <row r="62" spans="1:16" ht="36.75" thickBot="1" x14ac:dyDescent="0.3">
      <c r="A62" s="245" t="s">
        <v>125</v>
      </c>
      <c r="B62" s="245"/>
      <c r="C62" s="245"/>
      <c r="D62" s="245"/>
      <c r="E62" s="245"/>
      <c r="F62" s="246"/>
      <c r="G62" s="25" t="s">
        <v>4</v>
      </c>
      <c r="H62" s="26">
        <f>SUM(H63:H66)</f>
        <v>21</v>
      </c>
      <c r="I62" s="26">
        <f t="shared" ref="I62:N62" si="22">SUM(I63:I66)</f>
        <v>0</v>
      </c>
      <c r="J62" s="26">
        <f t="shared" si="22"/>
        <v>0</v>
      </c>
      <c r="K62" s="26">
        <f t="shared" si="22"/>
        <v>0</v>
      </c>
      <c r="L62" s="26">
        <f t="shared" si="22"/>
        <v>11</v>
      </c>
      <c r="M62" s="26">
        <f t="shared" si="22"/>
        <v>10</v>
      </c>
      <c r="N62" s="26">
        <f t="shared" si="22"/>
        <v>0</v>
      </c>
      <c r="O62" s="218"/>
      <c r="P62" s="227"/>
    </row>
    <row r="63" spans="1:16" ht="15.75" thickBot="1" x14ac:dyDescent="0.3">
      <c r="A63" s="461"/>
      <c r="B63" s="461"/>
      <c r="C63" s="461"/>
      <c r="D63" s="461"/>
      <c r="E63" s="461"/>
      <c r="F63" s="248"/>
      <c r="G63" s="25" t="s">
        <v>259</v>
      </c>
      <c r="H63" s="26">
        <f>H51+H58</f>
        <v>0</v>
      </c>
      <c r="I63" s="26">
        <f t="shared" ref="I63:N63" si="23">I51+I58</f>
        <v>0</v>
      </c>
      <c r="J63" s="26">
        <f t="shared" si="23"/>
        <v>0</v>
      </c>
      <c r="K63" s="26">
        <f t="shared" si="23"/>
        <v>0</v>
      </c>
      <c r="L63" s="26">
        <f t="shared" si="23"/>
        <v>0</v>
      </c>
      <c r="M63" s="26">
        <f t="shared" si="23"/>
        <v>0</v>
      </c>
      <c r="N63" s="26">
        <f t="shared" si="23"/>
        <v>0</v>
      </c>
      <c r="O63" s="219"/>
      <c r="P63" s="228"/>
    </row>
    <row r="64" spans="1:16" ht="36.75" thickBot="1" x14ac:dyDescent="0.3">
      <c r="A64" s="461"/>
      <c r="B64" s="461"/>
      <c r="C64" s="461"/>
      <c r="D64" s="461"/>
      <c r="E64" s="461"/>
      <c r="F64" s="248"/>
      <c r="G64" s="25" t="s">
        <v>7</v>
      </c>
      <c r="H64" s="26">
        <f t="shared" ref="H64:N64" si="24">H52+H59</f>
        <v>20.399999999999999</v>
      </c>
      <c r="I64" s="26">
        <f t="shared" si="24"/>
        <v>0</v>
      </c>
      <c r="J64" s="26">
        <f t="shared" si="24"/>
        <v>0</v>
      </c>
      <c r="K64" s="26">
        <f t="shared" si="24"/>
        <v>0</v>
      </c>
      <c r="L64" s="26">
        <f t="shared" si="24"/>
        <v>10.4</v>
      </c>
      <c r="M64" s="26">
        <f t="shared" si="24"/>
        <v>10</v>
      </c>
      <c r="N64" s="26">
        <f t="shared" si="24"/>
        <v>0</v>
      </c>
      <c r="O64" s="219"/>
      <c r="P64" s="228"/>
    </row>
    <row r="65" spans="1:16" ht="15.75" thickBot="1" x14ac:dyDescent="0.3">
      <c r="A65" s="461"/>
      <c r="B65" s="461"/>
      <c r="C65" s="461"/>
      <c r="D65" s="461"/>
      <c r="E65" s="461"/>
      <c r="F65" s="248"/>
      <c r="G65" s="25" t="s">
        <v>8</v>
      </c>
      <c r="H65" s="26">
        <f t="shared" ref="H65:N65" si="25">H53+H60</f>
        <v>0.6</v>
      </c>
      <c r="I65" s="26">
        <f t="shared" si="25"/>
        <v>0</v>
      </c>
      <c r="J65" s="26">
        <f t="shared" si="25"/>
        <v>0</v>
      </c>
      <c r="K65" s="26">
        <f t="shared" si="25"/>
        <v>0</v>
      </c>
      <c r="L65" s="26">
        <f t="shared" si="25"/>
        <v>0.6</v>
      </c>
      <c r="M65" s="26">
        <f t="shared" si="25"/>
        <v>0</v>
      </c>
      <c r="N65" s="26">
        <f t="shared" si="25"/>
        <v>0</v>
      </c>
      <c r="O65" s="219"/>
      <c r="P65" s="228"/>
    </row>
    <row r="66" spans="1:16" ht="24.75" thickBot="1" x14ac:dyDescent="0.3">
      <c r="A66" s="249"/>
      <c r="B66" s="249"/>
      <c r="C66" s="249"/>
      <c r="D66" s="249"/>
      <c r="E66" s="249"/>
      <c r="F66" s="250"/>
      <c r="G66" s="25" t="s">
        <v>9</v>
      </c>
      <c r="H66" s="26">
        <f t="shared" ref="H66:N66" si="26">H54+H61</f>
        <v>0</v>
      </c>
      <c r="I66" s="26">
        <f t="shared" si="26"/>
        <v>0</v>
      </c>
      <c r="J66" s="26">
        <f t="shared" si="26"/>
        <v>0</v>
      </c>
      <c r="K66" s="26">
        <f t="shared" si="26"/>
        <v>0</v>
      </c>
      <c r="L66" s="26">
        <f t="shared" si="26"/>
        <v>0</v>
      </c>
      <c r="M66" s="26">
        <f t="shared" si="26"/>
        <v>0</v>
      </c>
      <c r="N66" s="26">
        <f t="shared" si="26"/>
        <v>0</v>
      </c>
      <c r="O66" s="220"/>
      <c r="P66" s="229"/>
    </row>
    <row r="67" spans="1:16" ht="15.75" thickBot="1" x14ac:dyDescent="0.3">
      <c r="A67" s="251" t="s">
        <v>118</v>
      </c>
      <c r="B67" s="251"/>
      <c r="C67" s="251"/>
      <c r="D67" s="251"/>
      <c r="E67" s="251"/>
      <c r="F67" s="251"/>
      <c r="G67" s="251"/>
      <c r="H67" s="251"/>
      <c r="I67" s="251"/>
      <c r="J67" s="251"/>
      <c r="K67" s="251"/>
      <c r="L67" s="251"/>
      <c r="M67" s="251"/>
      <c r="N67" s="251"/>
      <c r="O67" s="251"/>
      <c r="P67" s="251"/>
    </row>
    <row r="68" spans="1:16" ht="36.75" thickBot="1" x14ac:dyDescent="0.3">
      <c r="A68" s="212" t="s">
        <v>3866</v>
      </c>
      <c r="B68" s="218"/>
      <c r="C68" s="218" t="s">
        <v>118</v>
      </c>
      <c r="D68" s="218" t="s">
        <v>3845</v>
      </c>
      <c r="E68" s="218"/>
      <c r="F68" s="218" t="s">
        <v>3861</v>
      </c>
      <c r="G68" s="25" t="s">
        <v>4</v>
      </c>
      <c r="H68" s="26">
        <f>SUM(H69:H72)</f>
        <v>31.6</v>
      </c>
      <c r="I68" s="26">
        <f t="shared" ref="I68:N68" si="27">SUM(I69:I72)</f>
        <v>7</v>
      </c>
      <c r="J68" s="26">
        <f t="shared" si="27"/>
        <v>5.3</v>
      </c>
      <c r="K68" s="26">
        <f t="shared" si="27"/>
        <v>5.3</v>
      </c>
      <c r="L68" s="26">
        <f t="shared" si="27"/>
        <v>7</v>
      </c>
      <c r="M68" s="26">
        <f t="shared" si="27"/>
        <v>3.5</v>
      </c>
      <c r="N68" s="26">
        <f t="shared" si="27"/>
        <v>3.5</v>
      </c>
      <c r="O68" s="218">
        <v>19900</v>
      </c>
      <c r="P68" s="227" t="s">
        <v>3867</v>
      </c>
    </row>
    <row r="69" spans="1:16" ht="15.75" thickBot="1" x14ac:dyDescent="0.3">
      <c r="A69" s="213"/>
      <c r="B69" s="219"/>
      <c r="C69" s="219"/>
      <c r="D69" s="219"/>
      <c r="E69" s="219"/>
      <c r="F69" s="219"/>
      <c r="G69" s="25" t="s">
        <v>259</v>
      </c>
      <c r="H69" s="26">
        <f>SUM(I69:N69)</f>
        <v>0</v>
      </c>
      <c r="I69" s="26">
        <v>0</v>
      </c>
      <c r="J69" s="26">
        <v>0</v>
      </c>
      <c r="K69" s="26">
        <v>0</v>
      </c>
      <c r="L69" s="26">
        <v>0</v>
      </c>
      <c r="M69" s="26">
        <v>0</v>
      </c>
      <c r="N69" s="26">
        <v>0</v>
      </c>
      <c r="O69" s="219"/>
      <c r="P69" s="228"/>
    </row>
    <row r="70" spans="1:16" ht="36.75" thickBot="1" x14ac:dyDescent="0.3">
      <c r="A70" s="213"/>
      <c r="B70" s="219"/>
      <c r="C70" s="219"/>
      <c r="D70" s="219"/>
      <c r="E70" s="219"/>
      <c r="F70" s="219"/>
      <c r="G70" s="25" t="s">
        <v>7</v>
      </c>
      <c r="H70" s="26">
        <f>SUM(I70:N70)</f>
        <v>3.5</v>
      </c>
      <c r="I70" s="26">
        <v>3.5</v>
      </c>
      <c r="J70" s="26">
        <v>0</v>
      </c>
      <c r="K70" s="26">
        <v>0</v>
      </c>
      <c r="L70" s="26">
        <v>0</v>
      </c>
      <c r="M70" s="26">
        <v>0</v>
      </c>
      <c r="N70" s="26">
        <v>0</v>
      </c>
      <c r="O70" s="219"/>
      <c r="P70" s="228"/>
    </row>
    <row r="71" spans="1:16" ht="15.75" thickBot="1" x14ac:dyDescent="0.3">
      <c r="A71" s="213"/>
      <c r="B71" s="219"/>
      <c r="C71" s="219"/>
      <c r="D71" s="219"/>
      <c r="E71" s="219"/>
      <c r="F71" s="219"/>
      <c r="G71" s="25" t="s">
        <v>8</v>
      </c>
      <c r="H71" s="26">
        <f>SUM(I71:N71)</f>
        <v>28.1</v>
      </c>
      <c r="I71" s="26">
        <v>3.5</v>
      </c>
      <c r="J71" s="26">
        <v>5.3</v>
      </c>
      <c r="K71" s="26">
        <v>5.3</v>
      </c>
      <c r="L71" s="26">
        <v>7</v>
      </c>
      <c r="M71" s="26">
        <v>3.5</v>
      </c>
      <c r="N71" s="26">
        <v>3.5</v>
      </c>
      <c r="O71" s="219"/>
      <c r="P71" s="228"/>
    </row>
    <row r="72" spans="1:16" ht="24.75" thickBot="1" x14ac:dyDescent="0.3">
      <c r="A72" s="214"/>
      <c r="B72" s="220"/>
      <c r="C72" s="220"/>
      <c r="D72" s="220"/>
      <c r="E72" s="220"/>
      <c r="F72" s="220"/>
      <c r="G72" s="25" t="s">
        <v>9</v>
      </c>
      <c r="H72" s="26">
        <f>SUM(I72:N72)</f>
        <v>0</v>
      </c>
      <c r="I72" s="26">
        <v>0</v>
      </c>
      <c r="J72" s="26">
        <v>0</v>
      </c>
      <c r="K72" s="26">
        <v>0</v>
      </c>
      <c r="L72" s="26">
        <v>0</v>
      </c>
      <c r="M72" s="26">
        <v>0</v>
      </c>
      <c r="N72" s="26">
        <v>0</v>
      </c>
      <c r="O72" s="220"/>
      <c r="P72" s="229"/>
    </row>
    <row r="73" spans="1:16" ht="36.75" thickBot="1" x14ac:dyDescent="0.3">
      <c r="A73" s="245" t="s">
        <v>125</v>
      </c>
      <c r="B73" s="245"/>
      <c r="C73" s="245"/>
      <c r="D73" s="245"/>
      <c r="E73" s="245"/>
      <c r="F73" s="246"/>
      <c r="G73" s="55" t="s">
        <v>4</v>
      </c>
      <c r="H73" s="56">
        <f>SUM(H74:H77)</f>
        <v>31.6</v>
      </c>
      <c r="I73" s="56">
        <v>7</v>
      </c>
      <c r="J73" s="56">
        <v>5.3</v>
      </c>
      <c r="K73" s="56">
        <v>5.3</v>
      </c>
      <c r="L73" s="56">
        <v>7</v>
      </c>
      <c r="M73" s="56">
        <v>3.5</v>
      </c>
      <c r="N73" s="56">
        <v>3.5</v>
      </c>
      <c r="O73" s="494"/>
      <c r="P73" s="227"/>
    </row>
    <row r="74" spans="1:16" ht="24.75" thickBot="1" x14ac:dyDescent="0.3">
      <c r="A74" s="461"/>
      <c r="B74" s="461"/>
      <c r="C74" s="461"/>
      <c r="D74" s="461"/>
      <c r="E74" s="461"/>
      <c r="F74" s="248"/>
      <c r="G74" s="55" t="s">
        <v>259</v>
      </c>
      <c r="H74" s="56">
        <f>H69</f>
        <v>0</v>
      </c>
      <c r="I74" s="56">
        <f t="shared" ref="I74:N74" si="28">I69</f>
        <v>0</v>
      </c>
      <c r="J74" s="56">
        <f t="shared" si="28"/>
        <v>0</v>
      </c>
      <c r="K74" s="56">
        <f t="shared" si="28"/>
        <v>0</v>
      </c>
      <c r="L74" s="56">
        <f t="shared" si="28"/>
        <v>0</v>
      </c>
      <c r="M74" s="56">
        <f t="shared" si="28"/>
        <v>0</v>
      </c>
      <c r="N74" s="56">
        <f t="shared" si="28"/>
        <v>0</v>
      </c>
      <c r="O74" s="495"/>
      <c r="P74" s="228"/>
    </row>
    <row r="75" spans="1:16" ht="36.75" thickBot="1" x14ac:dyDescent="0.3">
      <c r="A75" s="461"/>
      <c r="B75" s="461"/>
      <c r="C75" s="461"/>
      <c r="D75" s="461"/>
      <c r="E75" s="461"/>
      <c r="F75" s="248"/>
      <c r="G75" s="55" t="s">
        <v>7</v>
      </c>
      <c r="H75" s="56">
        <f t="shared" ref="H75:N75" si="29">H70</f>
        <v>3.5</v>
      </c>
      <c r="I75" s="56">
        <f t="shared" si="29"/>
        <v>3.5</v>
      </c>
      <c r="J75" s="56">
        <f t="shared" si="29"/>
        <v>0</v>
      </c>
      <c r="K75" s="56">
        <f t="shared" si="29"/>
        <v>0</v>
      </c>
      <c r="L75" s="56">
        <f t="shared" si="29"/>
        <v>0</v>
      </c>
      <c r="M75" s="56">
        <f t="shared" si="29"/>
        <v>0</v>
      </c>
      <c r="N75" s="56">
        <f t="shared" si="29"/>
        <v>0</v>
      </c>
      <c r="O75" s="495"/>
      <c r="P75" s="228"/>
    </row>
    <row r="76" spans="1:16" ht="15.75" thickBot="1" x14ac:dyDescent="0.3">
      <c r="A76" s="461"/>
      <c r="B76" s="461"/>
      <c r="C76" s="461"/>
      <c r="D76" s="461"/>
      <c r="E76" s="461"/>
      <c r="F76" s="248"/>
      <c r="G76" s="55" t="s">
        <v>8</v>
      </c>
      <c r="H76" s="56">
        <f t="shared" ref="H76:N76" si="30">H71</f>
        <v>28.1</v>
      </c>
      <c r="I76" s="56">
        <f t="shared" si="30"/>
        <v>3.5</v>
      </c>
      <c r="J76" s="56">
        <f t="shared" si="30"/>
        <v>5.3</v>
      </c>
      <c r="K76" s="56">
        <f t="shared" si="30"/>
        <v>5.3</v>
      </c>
      <c r="L76" s="56">
        <f t="shared" si="30"/>
        <v>7</v>
      </c>
      <c r="M76" s="56">
        <f t="shared" si="30"/>
        <v>3.5</v>
      </c>
      <c r="N76" s="56">
        <f t="shared" si="30"/>
        <v>3.5</v>
      </c>
      <c r="O76" s="495"/>
      <c r="P76" s="228"/>
    </row>
    <row r="77" spans="1:16" ht="24.75" thickBot="1" x14ac:dyDescent="0.3">
      <c r="A77" s="249"/>
      <c r="B77" s="249"/>
      <c r="C77" s="249"/>
      <c r="D77" s="249"/>
      <c r="E77" s="249"/>
      <c r="F77" s="250"/>
      <c r="G77" s="55" t="s">
        <v>9</v>
      </c>
      <c r="H77" s="56">
        <f t="shared" ref="H77:N77" si="31">H72</f>
        <v>0</v>
      </c>
      <c r="I77" s="56">
        <f t="shared" si="31"/>
        <v>0</v>
      </c>
      <c r="J77" s="56">
        <f t="shared" si="31"/>
        <v>0</v>
      </c>
      <c r="K77" s="56">
        <f t="shared" si="31"/>
        <v>0</v>
      </c>
      <c r="L77" s="56">
        <f t="shared" si="31"/>
        <v>0</v>
      </c>
      <c r="M77" s="56">
        <f t="shared" si="31"/>
        <v>0</v>
      </c>
      <c r="N77" s="56">
        <f t="shared" si="31"/>
        <v>0</v>
      </c>
      <c r="O77" s="496"/>
      <c r="P77" s="229"/>
    </row>
    <row r="78" spans="1:16" ht="15.75" thickBot="1" x14ac:dyDescent="0.3">
      <c r="A78" s="251" t="s">
        <v>126</v>
      </c>
      <c r="B78" s="251"/>
      <c r="C78" s="251"/>
      <c r="D78" s="251"/>
      <c r="E78" s="251"/>
      <c r="F78" s="251"/>
      <c r="G78" s="251"/>
      <c r="H78" s="251"/>
      <c r="I78" s="251"/>
      <c r="J78" s="251"/>
      <c r="K78" s="251"/>
      <c r="L78" s="251"/>
      <c r="M78" s="251"/>
      <c r="N78" s="251"/>
      <c r="O78" s="251"/>
      <c r="P78" s="251"/>
    </row>
    <row r="79" spans="1:16" ht="37.5" customHeight="1" thickBot="1" x14ac:dyDescent="0.3">
      <c r="A79" s="212" t="s">
        <v>3868</v>
      </c>
      <c r="B79" s="218" t="s">
        <v>41</v>
      </c>
      <c r="C79" s="218" t="s">
        <v>126</v>
      </c>
      <c r="D79" s="218" t="s">
        <v>458</v>
      </c>
      <c r="E79" s="218" t="s">
        <v>41</v>
      </c>
      <c r="F79" s="218" t="s">
        <v>3861</v>
      </c>
      <c r="G79" s="25" t="s">
        <v>4</v>
      </c>
      <c r="H79" s="26">
        <f>SUM(H80:H83)</f>
        <v>55.3</v>
      </c>
      <c r="I79" s="26">
        <f t="shared" ref="I79:N79" si="32">SUM(I80:I83)</f>
        <v>16.299999999999997</v>
      </c>
      <c r="J79" s="26">
        <f t="shared" si="32"/>
        <v>6</v>
      </c>
      <c r="K79" s="26">
        <f t="shared" si="32"/>
        <v>6</v>
      </c>
      <c r="L79" s="26">
        <f t="shared" si="32"/>
        <v>8</v>
      </c>
      <c r="M79" s="26">
        <f t="shared" si="32"/>
        <v>9</v>
      </c>
      <c r="N79" s="26">
        <f t="shared" si="32"/>
        <v>10</v>
      </c>
      <c r="O79" s="218">
        <v>31812</v>
      </c>
      <c r="P79" s="227" t="s">
        <v>3869</v>
      </c>
    </row>
    <row r="80" spans="1:16" ht="15.75" thickBot="1" x14ac:dyDescent="0.3">
      <c r="A80" s="213"/>
      <c r="B80" s="219"/>
      <c r="C80" s="219"/>
      <c r="D80" s="219"/>
      <c r="E80" s="219"/>
      <c r="F80" s="219"/>
      <c r="G80" s="25" t="s">
        <v>259</v>
      </c>
      <c r="H80" s="26">
        <f>SUM(I80:N80)</f>
        <v>0</v>
      </c>
      <c r="I80" s="26">
        <v>0</v>
      </c>
      <c r="J80" s="26">
        <v>0</v>
      </c>
      <c r="K80" s="26">
        <v>0</v>
      </c>
      <c r="L80" s="26">
        <v>0</v>
      </c>
      <c r="M80" s="26">
        <v>0</v>
      </c>
      <c r="N80" s="26">
        <v>0</v>
      </c>
      <c r="O80" s="219"/>
      <c r="P80" s="228"/>
    </row>
    <row r="81" spans="1:16" ht="36.75" thickBot="1" x14ac:dyDescent="0.3">
      <c r="A81" s="213"/>
      <c r="B81" s="219"/>
      <c r="C81" s="219"/>
      <c r="D81" s="219"/>
      <c r="E81" s="219"/>
      <c r="F81" s="219"/>
      <c r="G81" s="25" t="s">
        <v>7</v>
      </c>
      <c r="H81" s="26">
        <f>SUM(I81:N81)</f>
        <v>8.1999999999999993</v>
      </c>
      <c r="I81" s="26">
        <v>8.1999999999999993</v>
      </c>
      <c r="J81" s="26">
        <v>0</v>
      </c>
      <c r="K81" s="26">
        <v>0</v>
      </c>
      <c r="L81" s="26">
        <v>0</v>
      </c>
      <c r="M81" s="26">
        <v>0</v>
      </c>
      <c r="N81" s="26">
        <v>0</v>
      </c>
      <c r="O81" s="219"/>
      <c r="P81" s="228"/>
    </row>
    <row r="82" spans="1:16" ht="15.75" thickBot="1" x14ac:dyDescent="0.3">
      <c r="A82" s="213"/>
      <c r="B82" s="219"/>
      <c r="C82" s="219"/>
      <c r="D82" s="219"/>
      <c r="E82" s="219"/>
      <c r="F82" s="219"/>
      <c r="G82" s="25" t="s">
        <v>8</v>
      </c>
      <c r="H82" s="26">
        <f>SUM(I82:N82)</f>
        <v>47.1</v>
      </c>
      <c r="I82" s="26">
        <v>8.1</v>
      </c>
      <c r="J82" s="26">
        <v>6</v>
      </c>
      <c r="K82" s="26">
        <v>6</v>
      </c>
      <c r="L82" s="26">
        <v>8</v>
      </c>
      <c r="M82" s="26">
        <v>9</v>
      </c>
      <c r="N82" s="26">
        <v>10</v>
      </c>
      <c r="O82" s="219"/>
      <c r="P82" s="228"/>
    </row>
    <row r="83" spans="1:16" ht="24.75" thickBot="1" x14ac:dyDescent="0.3">
      <c r="A83" s="214"/>
      <c r="B83" s="220"/>
      <c r="C83" s="220"/>
      <c r="D83" s="220"/>
      <c r="E83" s="220"/>
      <c r="F83" s="220"/>
      <c r="G83" s="25" t="s">
        <v>9</v>
      </c>
      <c r="H83" s="26">
        <f>SUM(I83:N83)</f>
        <v>0</v>
      </c>
      <c r="I83" s="26">
        <v>0</v>
      </c>
      <c r="J83" s="26">
        <v>0</v>
      </c>
      <c r="K83" s="26">
        <v>0</v>
      </c>
      <c r="L83" s="26">
        <v>0</v>
      </c>
      <c r="M83" s="26">
        <v>0</v>
      </c>
      <c r="N83" s="26">
        <v>0</v>
      </c>
      <c r="O83" s="220"/>
      <c r="P83" s="229"/>
    </row>
    <row r="84" spans="1:16" ht="36.75" thickBot="1" x14ac:dyDescent="0.3">
      <c r="A84" s="245" t="s">
        <v>125</v>
      </c>
      <c r="B84" s="245"/>
      <c r="C84" s="245"/>
      <c r="D84" s="245"/>
      <c r="E84" s="245"/>
      <c r="F84" s="246"/>
      <c r="G84" s="55" t="s">
        <v>4</v>
      </c>
      <c r="H84" s="56">
        <f>SUM(H85:H88)</f>
        <v>55.3</v>
      </c>
      <c r="I84" s="56">
        <f t="shared" ref="I84:N84" si="33">SUM(I85:I88)</f>
        <v>16.299999999999997</v>
      </c>
      <c r="J84" s="56">
        <f t="shared" si="33"/>
        <v>6</v>
      </c>
      <c r="K84" s="56">
        <f t="shared" si="33"/>
        <v>6</v>
      </c>
      <c r="L84" s="56">
        <f t="shared" si="33"/>
        <v>8</v>
      </c>
      <c r="M84" s="56">
        <f t="shared" si="33"/>
        <v>9</v>
      </c>
      <c r="N84" s="56">
        <f t="shared" si="33"/>
        <v>10</v>
      </c>
      <c r="O84" s="262"/>
      <c r="P84" s="343"/>
    </row>
    <row r="85" spans="1:16" ht="24.75" thickBot="1" x14ac:dyDescent="0.3">
      <c r="A85" s="461"/>
      <c r="B85" s="461"/>
      <c r="C85" s="461"/>
      <c r="D85" s="461"/>
      <c r="E85" s="461"/>
      <c r="F85" s="248"/>
      <c r="G85" s="55" t="s">
        <v>259</v>
      </c>
      <c r="H85" s="56">
        <f>SUM(I85:N85)</f>
        <v>0</v>
      </c>
      <c r="I85" s="56">
        <f t="shared" ref="I85:N85" si="34">I80</f>
        <v>0</v>
      </c>
      <c r="J85" s="56">
        <f t="shared" si="34"/>
        <v>0</v>
      </c>
      <c r="K85" s="56">
        <f t="shared" si="34"/>
        <v>0</v>
      </c>
      <c r="L85" s="56">
        <f t="shared" si="34"/>
        <v>0</v>
      </c>
      <c r="M85" s="56">
        <f t="shared" si="34"/>
        <v>0</v>
      </c>
      <c r="N85" s="56">
        <f t="shared" si="34"/>
        <v>0</v>
      </c>
      <c r="O85" s="263"/>
      <c r="P85" s="504"/>
    </row>
    <row r="86" spans="1:16" ht="36.75" thickBot="1" x14ac:dyDescent="0.3">
      <c r="A86" s="461"/>
      <c r="B86" s="461"/>
      <c r="C86" s="461"/>
      <c r="D86" s="461"/>
      <c r="E86" s="461"/>
      <c r="F86" s="248"/>
      <c r="G86" s="55" t="s">
        <v>7</v>
      </c>
      <c r="H86" s="56">
        <f>SUM(I86:N86)</f>
        <v>8.1999999999999993</v>
      </c>
      <c r="I86" s="56">
        <f t="shared" ref="I86:N86" si="35">I81</f>
        <v>8.1999999999999993</v>
      </c>
      <c r="J86" s="56">
        <f t="shared" si="35"/>
        <v>0</v>
      </c>
      <c r="K86" s="56">
        <f t="shared" si="35"/>
        <v>0</v>
      </c>
      <c r="L86" s="56">
        <f t="shared" si="35"/>
        <v>0</v>
      </c>
      <c r="M86" s="56">
        <f t="shared" si="35"/>
        <v>0</v>
      </c>
      <c r="N86" s="56">
        <f t="shared" si="35"/>
        <v>0</v>
      </c>
      <c r="O86" s="263"/>
      <c r="P86" s="504"/>
    </row>
    <row r="87" spans="1:16" ht="15.75" thickBot="1" x14ac:dyDescent="0.3">
      <c r="A87" s="461"/>
      <c r="B87" s="461"/>
      <c r="C87" s="461"/>
      <c r="D87" s="461"/>
      <c r="E87" s="461"/>
      <c r="F87" s="248"/>
      <c r="G87" s="55" t="s">
        <v>8</v>
      </c>
      <c r="H87" s="56">
        <f>SUM(I87:N87)</f>
        <v>47.1</v>
      </c>
      <c r="I87" s="56">
        <f t="shared" ref="I87:N87" si="36">I82</f>
        <v>8.1</v>
      </c>
      <c r="J87" s="56">
        <f t="shared" si="36"/>
        <v>6</v>
      </c>
      <c r="K87" s="56">
        <f t="shared" si="36"/>
        <v>6</v>
      </c>
      <c r="L87" s="56">
        <f t="shared" si="36"/>
        <v>8</v>
      </c>
      <c r="M87" s="56">
        <f t="shared" si="36"/>
        <v>9</v>
      </c>
      <c r="N87" s="56">
        <f t="shared" si="36"/>
        <v>10</v>
      </c>
      <c r="O87" s="263"/>
      <c r="P87" s="504"/>
    </row>
    <row r="88" spans="1:16" ht="24.75" thickBot="1" x14ac:dyDescent="0.3">
      <c r="A88" s="249"/>
      <c r="B88" s="249"/>
      <c r="C88" s="249"/>
      <c r="D88" s="249"/>
      <c r="E88" s="249"/>
      <c r="F88" s="250"/>
      <c r="G88" s="55" t="s">
        <v>9</v>
      </c>
      <c r="H88" s="56">
        <f>SUM(I88:N88)</f>
        <v>0</v>
      </c>
      <c r="I88" s="56">
        <f t="shared" ref="I88:N88" si="37">I83</f>
        <v>0</v>
      </c>
      <c r="J88" s="56">
        <f t="shared" si="37"/>
        <v>0</v>
      </c>
      <c r="K88" s="56">
        <f t="shared" si="37"/>
        <v>0</v>
      </c>
      <c r="L88" s="56">
        <f t="shared" si="37"/>
        <v>0</v>
      </c>
      <c r="M88" s="56">
        <f t="shared" si="37"/>
        <v>0</v>
      </c>
      <c r="N88" s="56">
        <f t="shared" si="37"/>
        <v>0</v>
      </c>
      <c r="O88" s="264"/>
      <c r="P88" s="345"/>
    </row>
    <row r="89" spans="1:16" ht="15.75" thickBot="1" x14ac:dyDescent="0.3">
      <c r="A89" s="251" t="s">
        <v>542</v>
      </c>
      <c r="B89" s="251"/>
      <c r="C89" s="251"/>
      <c r="D89" s="251"/>
      <c r="E89" s="251"/>
      <c r="F89" s="251"/>
      <c r="G89" s="251"/>
      <c r="H89" s="251"/>
      <c r="I89" s="251"/>
      <c r="J89" s="251"/>
      <c r="K89" s="251"/>
      <c r="L89" s="251"/>
      <c r="M89" s="251"/>
      <c r="N89" s="251"/>
      <c r="O89" s="251"/>
      <c r="P89" s="251"/>
    </row>
    <row r="90" spans="1:16" x14ac:dyDescent="0.25">
      <c r="A90" s="212" t="s">
        <v>3870</v>
      </c>
      <c r="B90" s="218"/>
      <c r="C90" s="218" t="s">
        <v>542</v>
      </c>
      <c r="D90" s="218" t="s">
        <v>3845</v>
      </c>
      <c r="E90" s="218"/>
      <c r="F90" s="218" t="s">
        <v>3861</v>
      </c>
      <c r="G90" s="215" t="s">
        <v>4</v>
      </c>
      <c r="H90" s="366">
        <f>SUM(H93:H96)</f>
        <v>32</v>
      </c>
      <c r="I90" s="366">
        <f t="shared" ref="I90:N90" si="38">SUM(I93:I96)</f>
        <v>7</v>
      </c>
      <c r="J90" s="366">
        <f t="shared" si="38"/>
        <v>5</v>
      </c>
      <c r="K90" s="366">
        <f t="shared" si="38"/>
        <v>5</v>
      </c>
      <c r="L90" s="366">
        <f t="shared" si="38"/>
        <v>5</v>
      </c>
      <c r="M90" s="366">
        <f t="shared" si="38"/>
        <v>5</v>
      </c>
      <c r="N90" s="366">
        <f t="shared" si="38"/>
        <v>5</v>
      </c>
      <c r="O90" s="218">
        <v>20676</v>
      </c>
      <c r="P90" s="227" t="s">
        <v>3871</v>
      </c>
    </row>
    <row r="91" spans="1:16" x14ac:dyDescent="0.25">
      <c r="A91" s="213"/>
      <c r="B91" s="219"/>
      <c r="C91" s="219"/>
      <c r="D91" s="219"/>
      <c r="E91" s="219"/>
      <c r="F91" s="219"/>
      <c r="G91" s="216"/>
      <c r="H91" s="367"/>
      <c r="I91" s="367"/>
      <c r="J91" s="367"/>
      <c r="K91" s="367"/>
      <c r="L91" s="367"/>
      <c r="M91" s="367"/>
      <c r="N91" s="367"/>
      <c r="O91" s="219"/>
      <c r="P91" s="228"/>
    </row>
    <row r="92" spans="1:16" ht="15.75" thickBot="1" x14ac:dyDescent="0.3">
      <c r="A92" s="213"/>
      <c r="B92" s="219"/>
      <c r="C92" s="219"/>
      <c r="D92" s="219"/>
      <c r="E92" s="219"/>
      <c r="F92" s="219"/>
      <c r="G92" s="217"/>
      <c r="H92" s="368"/>
      <c r="I92" s="368"/>
      <c r="J92" s="368"/>
      <c r="K92" s="368"/>
      <c r="L92" s="368"/>
      <c r="M92" s="368"/>
      <c r="N92" s="368"/>
      <c r="O92" s="219"/>
      <c r="P92" s="228"/>
    </row>
    <row r="93" spans="1:16" ht="15.75" thickBot="1" x14ac:dyDescent="0.3">
      <c r="A93" s="213"/>
      <c r="B93" s="219"/>
      <c r="C93" s="219"/>
      <c r="D93" s="219"/>
      <c r="E93" s="219"/>
      <c r="F93" s="219"/>
      <c r="G93" s="25" t="s">
        <v>6</v>
      </c>
      <c r="H93" s="26">
        <f>SUM(I93:N93)</f>
        <v>0</v>
      </c>
      <c r="I93" s="26">
        <v>0</v>
      </c>
      <c r="J93" s="26">
        <v>0</v>
      </c>
      <c r="K93" s="26">
        <v>0</v>
      </c>
      <c r="L93" s="26">
        <v>0</v>
      </c>
      <c r="M93" s="26">
        <v>0</v>
      </c>
      <c r="N93" s="26">
        <v>0</v>
      </c>
      <c r="O93" s="219"/>
      <c r="P93" s="228"/>
    </row>
    <row r="94" spans="1:16" ht="36.75" thickBot="1" x14ac:dyDescent="0.3">
      <c r="A94" s="213"/>
      <c r="B94" s="219"/>
      <c r="C94" s="219"/>
      <c r="D94" s="219"/>
      <c r="E94" s="219"/>
      <c r="F94" s="219"/>
      <c r="G94" s="25" t="s">
        <v>7</v>
      </c>
      <c r="H94" s="26">
        <f>SUM(I94:N94)</f>
        <v>3.5</v>
      </c>
      <c r="I94" s="26">
        <v>3.5</v>
      </c>
      <c r="J94" s="26">
        <v>0</v>
      </c>
      <c r="K94" s="26">
        <v>0</v>
      </c>
      <c r="L94" s="26">
        <v>0</v>
      </c>
      <c r="M94" s="26">
        <v>0</v>
      </c>
      <c r="N94" s="26">
        <v>0</v>
      </c>
      <c r="O94" s="219"/>
      <c r="P94" s="228"/>
    </row>
    <row r="95" spans="1:16" ht="15.75" thickBot="1" x14ac:dyDescent="0.3">
      <c r="A95" s="213"/>
      <c r="B95" s="219"/>
      <c r="C95" s="219"/>
      <c r="D95" s="219"/>
      <c r="E95" s="219"/>
      <c r="F95" s="219"/>
      <c r="G95" s="25" t="s">
        <v>8</v>
      </c>
      <c r="H95" s="26">
        <f>SUM(I95:N95)</f>
        <v>28.5</v>
      </c>
      <c r="I95" s="26">
        <v>3.5</v>
      </c>
      <c r="J95" s="26">
        <v>5</v>
      </c>
      <c r="K95" s="26">
        <v>5</v>
      </c>
      <c r="L95" s="26">
        <v>5</v>
      </c>
      <c r="M95" s="26">
        <v>5</v>
      </c>
      <c r="N95" s="26">
        <v>5</v>
      </c>
      <c r="O95" s="219"/>
      <c r="P95" s="228"/>
    </row>
    <row r="96" spans="1:16" ht="24.75" thickBot="1" x14ac:dyDescent="0.3">
      <c r="A96" s="214"/>
      <c r="B96" s="220"/>
      <c r="C96" s="220"/>
      <c r="D96" s="220"/>
      <c r="E96" s="220"/>
      <c r="F96" s="220"/>
      <c r="G96" s="25" t="s">
        <v>9</v>
      </c>
      <c r="H96" s="26">
        <f>SUM(I96:N96)</f>
        <v>0</v>
      </c>
      <c r="I96" s="26">
        <v>0</v>
      </c>
      <c r="J96" s="26">
        <v>0</v>
      </c>
      <c r="K96" s="26">
        <v>0</v>
      </c>
      <c r="L96" s="26">
        <v>0</v>
      </c>
      <c r="M96" s="26">
        <v>0</v>
      </c>
      <c r="N96" s="26">
        <v>0</v>
      </c>
      <c r="O96" s="220"/>
      <c r="P96" s="229"/>
    </row>
    <row r="97" spans="1:16" ht="36.75" thickBot="1" x14ac:dyDescent="0.3">
      <c r="A97" s="245" t="s">
        <v>125</v>
      </c>
      <c r="B97" s="245"/>
      <c r="C97" s="245"/>
      <c r="D97" s="245"/>
      <c r="E97" s="245"/>
      <c r="F97" s="246"/>
      <c r="G97" s="25" t="s">
        <v>4</v>
      </c>
      <c r="H97" s="26">
        <f>SUM(H98:H101)</f>
        <v>32</v>
      </c>
      <c r="I97" s="26">
        <f t="shared" ref="I97:N97" si="39">SUM(I98:I101)</f>
        <v>7</v>
      </c>
      <c r="J97" s="26">
        <f t="shared" si="39"/>
        <v>5</v>
      </c>
      <c r="K97" s="26">
        <f t="shared" si="39"/>
        <v>5</v>
      </c>
      <c r="L97" s="26">
        <f t="shared" si="39"/>
        <v>5</v>
      </c>
      <c r="M97" s="26">
        <f t="shared" si="39"/>
        <v>5</v>
      </c>
      <c r="N97" s="26">
        <f t="shared" si="39"/>
        <v>5</v>
      </c>
      <c r="O97" s="218"/>
      <c r="P97" s="227"/>
    </row>
    <row r="98" spans="1:16" ht="15.75" thickBot="1" x14ac:dyDescent="0.3">
      <c r="A98" s="461"/>
      <c r="B98" s="461"/>
      <c r="C98" s="461"/>
      <c r="D98" s="461"/>
      <c r="E98" s="461"/>
      <c r="F98" s="248"/>
      <c r="G98" s="25" t="s">
        <v>546</v>
      </c>
      <c r="H98" s="26">
        <f>SUM(I98:N98)</f>
        <v>0</v>
      </c>
      <c r="I98" s="26">
        <f t="shared" ref="I98:N98" si="40">I93</f>
        <v>0</v>
      </c>
      <c r="J98" s="26">
        <f t="shared" si="40"/>
        <v>0</v>
      </c>
      <c r="K98" s="26">
        <f t="shared" si="40"/>
        <v>0</v>
      </c>
      <c r="L98" s="26">
        <f t="shared" si="40"/>
        <v>0</v>
      </c>
      <c r="M98" s="26">
        <f t="shared" si="40"/>
        <v>0</v>
      </c>
      <c r="N98" s="26">
        <f t="shared" si="40"/>
        <v>0</v>
      </c>
      <c r="O98" s="219"/>
      <c r="P98" s="228"/>
    </row>
    <row r="99" spans="1:16" ht="36.75" thickBot="1" x14ac:dyDescent="0.3">
      <c r="A99" s="461"/>
      <c r="B99" s="461"/>
      <c r="C99" s="461"/>
      <c r="D99" s="461"/>
      <c r="E99" s="461"/>
      <c r="F99" s="248"/>
      <c r="G99" s="25" t="s">
        <v>7</v>
      </c>
      <c r="H99" s="26">
        <f>SUM(I99:N99)</f>
        <v>3.5</v>
      </c>
      <c r="I99" s="26">
        <f t="shared" ref="I99:N99" si="41">I94</f>
        <v>3.5</v>
      </c>
      <c r="J99" s="26">
        <f t="shared" si="41"/>
        <v>0</v>
      </c>
      <c r="K99" s="26">
        <f t="shared" si="41"/>
        <v>0</v>
      </c>
      <c r="L99" s="26">
        <f t="shared" si="41"/>
        <v>0</v>
      </c>
      <c r="M99" s="26">
        <f t="shared" si="41"/>
        <v>0</v>
      </c>
      <c r="N99" s="26">
        <f t="shared" si="41"/>
        <v>0</v>
      </c>
      <c r="O99" s="219"/>
      <c r="P99" s="228"/>
    </row>
    <row r="100" spans="1:16" ht="15.75" thickBot="1" x14ac:dyDescent="0.3">
      <c r="A100" s="461"/>
      <c r="B100" s="461"/>
      <c r="C100" s="461"/>
      <c r="D100" s="461"/>
      <c r="E100" s="461"/>
      <c r="F100" s="248"/>
      <c r="G100" s="25" t="s">
        <v>8</v>
      </c>
      <c r="H100" s="26">
        <f>SUM(I100:N100)</f>
        <v>28.5</v>
      </c>
      <c r="I100" s="26">
        <f t="shared" ref="I100:N100" si="42">I95</f>
        <v>3.5</v>
      </c>
      <c r="J100" s="26">
        <f t="shared" si="42"/>
        <v>5</v>
      </c>
      <c r="K100" s="26">
        <f t="shared" si="42"/>
        <v>5</v>
      </c>
      <c r="L100" s="26">
        <f t="shared" si="42"/>
        <v>5</v>
      </c>
      <c r="M100" s="26">
        <f t="shared" si="42"/>
        <v>5</v>
      </c>
      <c r="N100" s="26">
        <f t="shared" si="42"/>
        <v>5</v>
      </c>
      <c r="O100" s="219"/>
      <c r="P100" s="228"/>
    </row>
    <row r="101" spans="1:16" ht="24.75" thickBot="1" x14ac:dyDescent="0.3">
      <c r="A101" s="249"/>
      <c r="B101" s="249"/>
      <c r="C101" s="249"/>
      <c r="D101" s="249"/>
      <c r="E101" s="249"/>
      <c r="F101" s="250"/>
      <c r="G101" s="25" t="s">
        <v>9</v>
      </c>
      <c r="H101" s="26">
        <f>SUM(I101:N101)</f>
        <v>0</v>
      </c>
      <c r="I101" s="26">
        <f t="shared" ref="I101:N101" si="43">I96</f>
        <v>0</v>
      </c>
      <c r="J101" s="26">
        <f t="shared" si="43"/>
        <v>0</v>
      </c>
      <c r="K101" s="26">
        <f t="shared" si="43"/>
        <v>0</v>
      </c>
      <c r="L101" s="26">
        <f t="shared" si="43"/>
        <v>0</v>
      </c>
      <c r="M101" s="26">
        <f t="shared" si="43"/>
        <v>0</v>
      </c>
      <c r="N101" s="26">
        <f t="shared" si="43"/>
        <v>0</v>
      </c>
      <c r="O101" s="220"/>
      <c r="P101" s="229"/>
    </row>
    <row r="102" spans="1:16" ht="15.75" thickBot="1" x14ac:dyDescent="0.3">
      <c r="A102" s="251" t="s">
        <v>0</v>
      </c>
      <c r="B102" s="251"/>
      <c r="C102" s="251"/>
      <c r="D102" s="251"/>
      <c r="E102" s="251"/>
      <c r="F102" s="251"/>
      <c r="G102" s="251"/>
      <c r="H102" s="251"/>
      <c r="I102" s="251"/>
      <c r="J102" s="251"/>
      <c r="K102" s="251"/>
      <c r="L102" s="251"/>
      <c r="M102" s="251"/>
      <c r="N102" s="251"/>
      <c r="O102" s="251"/>
      <c r="P102" s="251"/>
    </row>
    <row r="103" spans="1:16" ht="36.75" thickBot="1" x14ac:dyDescent="0.3">
      <c r="A103" s="212" t="s">
        <v>3872</v>
      </c>
      <c r="B103" s="218"/>
      <c r="C103" s="218" t="s">
        <v>0</v>
      </c>
      <c r="D103" s="218" t="s">
        <v>458</v>
      </c>
      <c r="E103" s="218"/>
      <c r="F103" s="218" t="s">
        <v>3861</v>
      </c>
      <c r="G103" s="25" t="s">
        <v>4</v>
      </c>
      <c r="H103" s="26">
        <f>SUM(H104:H107)</f>
        <v>12.399999999999999</v>
      </c>
      <c r="I103" s="26">
        <f t="shared" ref="I103:N103" si="44">SUM(I104:I107)</f>
        <v>2.4</v>
      </c>
      <c r="J103" s="26">
        <f t="shared" si="44"/>
        <v>2</v>
      </c>
      <c r="K103" s="26">
        <f t="shared" si="44"/>
        <v>2</v>
      </c>
      <c r="L103" s="26">
        <f t="shared" si="44"/>
        <v>2</v>
      </c>
      <c r="M103" s="26">
        <f t="shared" si="44"/>
        <v>2</v>
      </c>
      <c r="N103" s="26">
        <f t="shared" si="44"/>
        <v>2</v>
      </c>
      <c r="O103" s="218"/>
      <c r="P103" s="227"/>
    </row>
    <row r="104" spans="1:16" ht="15.75" thickBot="1" x14ac:dyDescent="0.3">
      <c r="A104" s="213"/>
      <c r="B104" s="219"/>
      <c r="C104" s="219"/>
      <c r="D104" s="219"/>
      <c r="E104" s="219"/>
      <c r="F104" s="219"/>
      <c r="G104" s="25" t="s">
        <v>259</v>
      </c>
      <c r="H104" s="26">
        <f>SUM(I104:N104)</f>
        <v>0</v>
      </c>
      <c r="I104" s="26">
        <v>0</v>
      </c>
      <c r="J104" s="26">
        <v>0</v>
      </c>
      <c r="K104" s="26">
        <v>0</v>
      </c>
      <c r="L104" s="26">
        <v>0</v>
      </c>
      <c r="M104" s="26">
        <v>0</v>
      </c>
      <c r="N104" s="26">
        <v>0</v>
      </c>
      <c r="O104" s="219"/>
      <c r="P104" s="228"/>
    </row>
    <row r="105" spans="1:16" ht="36.75" thickBot="1" x14ac:dyDescent="0.3">
      <c r="A105" s="213"/>
      <c r="B105" s="219"/>
      <c r="C105" s="219"/>
      <c r="D105" s="219"/>
      <c r="E105" s="219"/>
      <c r="F105" s="219"/>
      <c r="G105" s="25" t="s">
        <v>7</v>
      </c>
      <c r="H105" s="26">
        <f>SUM(I105:N105)</f>
        <v>1.2</v>
      </c>
      <c r="I105" s="26">
        <v>1.2</v>
      </c>
      <c r="J105" s="26">
        <v>0</v>
      </c>
      <c r="K105" s="26">
        <v>0</v>
      </c>
      <c r="L105" s="26">
        <v>0</v>
      </c>
      <c r="M105" s="26">
        <v>0</v>
      </c>
      <c r="N105" s="26">
        <v>0</v>
      </c>
      <c r="O105" s="219"/>
      <c r="P105" s="228"/>
    </row>
    <row r="106" spans="1:16" ht="15.75" thickBot="1" x14ac:dyDescent="0.3">
      <c r="A106" s="213"/>
      <c r="B106" s="219"/>
      <c r="C106" s="219"/>
      <c r="D106" s="219"/>
      <c r="E106" s="219"/>
      <c r="F106" s="219"/>
      <c r="G106" s="25" t="s">
        <v>8</v>
      </c>
      <c r="H106" s="26">
        <f>SUM(I106:N106)</f>
        <v>11.2</v>
      </c>
      <c r="I106" s="26">
        <v>1.2</v>
      </c>
      <c r="J106" s="26">
        <v>2</v>
      </c>
      <c r="K106" s="26">
        <v>2</v>
      </c>
      <c r="L106" s="26">
        <v>2</v>
      </c>
      <c r="M106" s="26">
        <v>2</v>
      </c>
      <c r="N106" s="26">
        <v>2</v>
      </c>
      <c r="O106" s="219"/>
      <c r="P106" s="228"/>
    </row>
    <row r="107" spans="1:16" ht="24.75" thickBot="1" x14ac:dyDescent="0.3">
      <c r="A107" s="214"/>
      <c r="B107" s="220"/>
      <c r="C107" s="220"/>
      <c r="D107" s="220"/>
      <c r="E107" s="220"/>
      <c r="F107" s="220"/>
      <c r="G107" s="25" t="s">
        <v>9</v>
      </c>
      <c r="H107" s="26">
        <f>SUM(I107:N107)</f>
        <v>0</v>
      </c>
      <c r="I107" s="26">
        <v>0</v>
      </c>
      <c r="J107" s="26">
        <v>0</v>
      </c>
      <c r="K107" s="26">
        <v>0</v>
      </c>
      <c r="L107" s="26">
        <v>0</v>
      </c>
      <c r="M107" s="26">
        <v>0</v>
      </c>
      <c r="N107" s="26">
        <v>0</v>
      </c>
      <c r="O107" s="220"/>
      <c r="P107" s="229"/>
    </row>
    <row r="108" spans="1:16" ht="36.75" thickBot="1" x14ac:dyDescent="0.3">
      <c r="A108" s="212" t="s">
        <v>3873</v>
      </c>
      <c r="B108" s="218"/>
      <c r="C108" s="218" t="s">
        <v>0</v>
      </c>
      <c r="D108" s="218" t="s">
        <v>458</v>
      </c>
      <c r="E108" s="218"/>
      <c r="F108" s="218" t="s">
        <v>3861</v>
      </c>
      <c r="G108" s="25" t="s">
        <v>4</v>
      </c>
      <c r="H108" s="26">
        <f>SUM(H109:H112)</f>
        <v>5</v>
      </c>
      <c r="I108" s="26">
        <f t="shared" ref="I108:N108" si="45">SUM(I109:I112)</f>
        <v>0</v>
      </c>
      <c r="J108" s="26">
        <f t="shared" si="45"/>
        <v>5</v>
      </c>
      <c r="K108" s="26">
        <f t="shared" si="45"/>
        <v>0</v>
      </c>
      <c r="L108" s="26">
        <f t="shared" si="45"/>
        <v>0</v>
      </c>
      <c r="M108" s="26">
        <f t="shared" si="45"/>
        <v>0</v>
      </c>
      <c r="N108" s="26">
        <f t="shared" si="45"/>
        <v>0</v>
      </c>
      <c r="O108" s="218"/>
      <c r="P108" s="227"/>
    </row>
    <row r="109" spans="1:16" ht="15.75" thickBot="1" x14ac:dyDescent="0.3">
      <c r="A109" s="213"/>
      <c r="B109" s="219"/>
      <c r="C109" s="219"/>
      <c r="D109" s="219"/>
      <c r="E109" s="219"/>
      <c r="F109" s="219"/>
      <c r="G109" s="25" t="s">
        <v>259</v>
      </c>
      <c r="H109" s="26">
        <f>SUM(I109:N109)</f>
        <v>0</v>
      </c>
      <c r="I109" s="26">
        <v>0</v>
      </c>
      <c r="J109" s="26">
        <v>0</v>
      </c>
      <c r="K109" s="26">
        <v>0</v>
      </c>
      <c r="L109" s="26">
        <v>0</v>
      </c>
      <c r="M109" s="26">
        <v>0</v>
      </c>
      <c r="N109" s="26">
        <v>0</v>
      </c>
      <c r="O109" s="219"/>
      <c r="P109" s="228"/>
    </row>
    <row r="110" spans="1:16" ht="36.75" thickBot="1" x14ac:dyDescent="0.3">
      <c r="A110" s="213"/>
      <c r="B110" s="219"/>
      <c r="C110" s="219"/>
      <c r="D110" s="219"/>
      <c r="E110" s="219"/>
      <c r="F110" s="219"/>
      <c r="G110" s="25" t="s">
        <v>7</v>
      </c>
      <c r="H110" s="26">
        <f>SUM(I110:N110)</f>
        <v>0</v>
      </c>
      <c r="I110" s="26">
        <v>0</v>
      </c>
      <c r="J110" s="26">
        <v>0</v>
      </c>
      <c r="K110" s="26">
        <v>0</v>
      </c>
      <c r="L110" s="26">
        <v>0</v>
      </c>
      <c r="M110" s="26">
        <v>0</v>
      </c>
      <c r="N110" s="26">
        <v>0</v>
      </c>
      <c r="O110" s="219"/>
      <c r="P110" s="228"/>
    </row>
    <row r="111" spans="1:16" ht="15.75" thickBot="1" x14ac:dyDescent="0.3">
      <c r="A111" s="213"/>
      <c r="B111" s="219"/>
      <c r="C111" s="219"/>
      <c r="D111" s="219"/>
      <c r="E111" s="219"/>
      <c r="F111" s="219"/>
      <c r="G111" s="25" t="s">
        <v>8</v>
      </c>
      <c r="H111" s="26">
        <f>SUM(I111:N111)</f>
        <v>5</v>
      </c>
      <c r="I111" s="26">
        <v>0</v>
      </c>
      <c r="J111" s="26">
        <v>5</v>
      </c>
      <c r="K111" s="26">
        <v>0</v>
      </c>
      <c r="L111" s="26">
        <v>0</v>
      </c>
      <c r="M111" s="26">
        <v>0</v>
      </c>
      <c r="N111" s="26">
        <v>0</v>
      </c>
      <c r="O111" s="219"/>
      <c r="P111" s="228"/>
    </row>
    <row r="112" spans="1:16" ht="24.75" thickBot="1" x14ac:dyDescent="0.3">
      <c r="A112" s="214"/>
      <c r="B112" s="220"/>
      <c r="C112" s="220"/>
      <c r="D112" s="220"/>
      <c r="E112" s="220"/>
      <c r="F112" s="220"/>
      <c r="G112" s="25" t="s">
        <v>9</v>
      </c>
      <c r="H112" s="26">
        <f>SUM(I112:N112)</f>
        <v>0</v>
      </c>
      <c r="I112" s="26">
        <v>0</v>
      </c>
      <c r="J112" s="26">
        <v>0</v>
      </c>
      <c r="K112" s="26">
        <v>0</v>
      </c>
      <c r="L112" s="26">
        <v>0</v>
      </c>
      <c r="M112" s="26">
        <v>0</v>
      </c>
      <c r="N112" s="26">
        <v>0</v>
      </c>
      <c r="O112" s="220"/>
      <c r="P112" s="229"/>
    </row>
    <row r="113" spans="1:16" ht="36.75" thickBot="1" x14ac:dyDescent="0.3">
      <c r="A113" s="245" t="s">
        <v>125</v>
      </c>
      <c r="B113" s="245"/>
      <c r="C113" s="245"/>
      <c r="D113" s="245"/>
      <c r="E113" s="245"/>
      <c r="F113" s="246"/>
      <c r="G113" s="55" t="s">
        <v>4</v>
      </c>
      <c r="H113" s="56">
        <f>SUM(H114:H117)</f>
        <v>17.399999999999999</v>
      </c>
      <c r="I113" s="56">
        <f t="shared" ref="I113:N113" si="46">SUM(I114:I117)</f>
        <v>2.4</v>
      </c>
      <c r="J113" s="56">
        <f t="shared" si="46"/>
        <v>7</v>
      </c>
      <c r="K113" s="56">
        <f t="shared" si="46"/>
        <v>2</v>
      </c>
      <c r="L113" s="56">
        <f t="shared" si="46"/>
        <v>2</v>
      </c>
      <c r="M113" s="56">
        <f t="shared" si="46"/>
        <v>2</v>
      </c>
      <c r="N113" s="56">
        <f t="shared" si="46"/>
        <v>2</v>
      </c>
      <c r="O113" s="218"/>
      <c r="P113" s="227"/>
    </row>
    <row r="114" spans="1:16" ht="24.75" thickBot="1" x14ac:dyDescent="0.3">
      <c r="A114" s="461"/>
      <c r="B114" s="461"/>
      <c r="C114" s="461"/>
      <c r="D114" s="461"/>
      <c r="E114" s="461"/>
      <c r="F114" s="248"/>
      <c r="G114" s="55" t="s">
        <v>6</v>
      </c>
      <c r="H114" s="56">
        <f>SUM(I114:N114)</f>
        <v>0</v>
      </c>
      <c r="I114" s="56">
        <f t="shared" ref="I114:N114" si="47">I104+I109</f>
        <v>0</v>
      </c>
      <c r="J114" s="56">
        <f t="shared" si="47"/>
        <v>0</v>
      </c>
      <c r="K114" s="56">
        <f t="shared" si="47"/>
        <v>0</v>
      </c>
      <c r="L114" s="56">
        <f t="shared" si="47"/>
        <v>0</v>
      </c>
      <c r="M114" s="56">
        <f t="shared" si="47"/>
        <v>0</v>
      </c>
      <c r="N114" s="56">
        <f t="shared" si="47"/>
        <v>0</v>
      </c>
      <c r="O114" s="219"/>
      <c r="P114" s="228"/>
    </row>
    <row r="115" spans="1:16" ht="36.75" thickBot="1" x14ac:dyDescent="0.3">
      <c r="A115" s="461"/>
      <c r="B115" s="461"/>
      <c r="C115" s="461"/>
      <c r="D115" s="461"/>
      <c r="E115" s="461"/>
      <c r="F115" s="248"/>
      <c r="G115" s="55" t="s">
        <v>7</v>
      </c>
      <c r="H115" s="56">
        <f>SUM(I115:N115)</f>
        <v>1.2</v>
      </c>
      <c r="I115" s="56">
        <f t="shared" ref="I115:N115" si="48">I105+I110</f>
        <v>1.2</v>
      </c>
      <c r="J115" s="56">
        <f t="shared" si="48"/>
        <v>0</v>
      </c>
      <c r="K115" s="56">
        <f t="shared" si="48"/>
        <v>0</v>
      </c>
      <c r="L115" s="56">
        <f t="shared" si="48"/>
        <v>0</v>
      </c>
      <c r="M115" s="56">
        <f t="shared" si="48"/>
        <v>0</v>
      </c>
      <c r="N115" s="56">
        <f t="shared" si="48"/>
        <v>0</v>
      </c>
      <c r="O115" s="219"/>
      <c r="P115" s="228"/>
    </row>
    <row r="116" spans="1:16" ht="15.75" thickBot="1" x14ac:dyDescent="0.3">
      <c r="A116" s="461"/>
      <c r="B116" s="461"/>
      <c r="C116" s="461"/>
      <c r="D116" s="461"/>
      <c r="E116" s="461"/>
      <c r="F116" s="248"/>
      <c r="G116" s="55" t="s">
        <v>8</v>
      </c>
      <c r="H116" s="56">
        <f>SUM(I116:N116)</f>
        <v>16.2</v>
      </c>
      <c r="I116" s="56">
        <f t="shared" ref="I116:N116" si="49">I106+I111</f>
        <v>1.2</v>
      </c>
      <c r="J116" s="56">
        <f t="shared" si="49"/>
        <v>7</v>
      </c>
      <c r="K116" s="56">
        <f t="shared" si="49"/>
        <v>2</v>
      </c>
      <c r="L116" s="56">
        <f t="shared" si="49"/>
        <v>2</v>
      </c>
      <c r="M116" s="56">
        <f t="shared" si="49"/>
        <v>2</v>
      </c>
      <c r="N116" s="56">
        <f t="shared" si="49"/>
        <v>2</v>
      </c>
      <c r="O116" s="219"/>
      <c r="P116" s="228"/>
    </row>
    <row r="117" spans="1:16" ht="24.75" thickBot="1" x14ac:dyDescent="0.3">
      <c r="A117" s="249"/>
      <c r="B117" s="249"/>
      <c r="C117" s="249"/>
      <c r="D117" s="249"/>
      <c r="E117" s="249"/>
      <c r="F117" s="250"/>
      <c r="G117" s="55" t="s">
        <v>9</v>
      </c>
      <c r="H117" s="56">
        <f>SUM(I117:N117)</f>
        <v>0</v>
      </c>
      <c r="I117" s="56">
        <f t="shared" ref="I117:N117" si="50">I107+I112</f>
        <v>0</v>
      </c>
      <c r="J117" s="56">
        <f t="shared" si="50"/>
        <v>0</v>
      </c>
      <c r="K117" s="56">
        <f t="shared" si="50"/>
        <v>0</v>
      </c>
      <c r="L117" s="56">
        <f t="shared" si="50"/>
        <v>0</v>
      </c>
      <c r="M117" s="56">
        <f t="shared" si="50"/>
        <v>0</v>
      </c>
      <c r="N117" s="56">
        <f t="shared" si="50"/>
        <v>0</v>
      </c>
      <c r="O117" s="220"/>
      <c r="P117" s="229"/>
    </row>
    <row r="118" spans="1:16" ht="15.75" thickBot="1" x14ac:dyDescent="0.3">
      <c r="A118" s="251" t="s">
        <v>165</v>
      </c>
      <c r="B118" s="251"/>
      <c r="C118" s="251"/>
      <c r="D118" s="251"/>
      <c r="E118" s="251"/>
      <c r="F118" s="251"/>
      <c r="G118" s="251"/>
      <c r="H118" s="251"/>
      <c r="I118" s="251"/>
      <c r="J118" s="251"/>
      <c r="K118" s="251"/>
      <c r="L118" s="251"/>
      <c r="M118" s="251"/>
      <c r="N118" s="251"/>
      <c r="O118" s="251"/>
      <c r="P118" s="251"/>
    </row>
    <row r="119" spans="1:16" ht="37.5" customHeight="1" thickBot="1" x14ac:dyDescent="0.3">
      <c r="A119" s="212" t="s">
        <v>3874</v>
      </c>
      <c r="B119" s="218" t="s">
        <v>167</v>
      </c>
      <c r="C119" s="218" t="s">
        <v>165</v>
      </c>
      <c r="D119" s="218" t="s">
        <v>3875</v>
      </c>
      <c r="E119" s="218" t="s">
        <v>458</v>
      </c>
      <c r="F119" s="218" t="s">
        <v>3861</v>
      </c>
      <c r="G119" s="25" t="s">
        <v>4</v>
      </c>
      <c r="H119" s="26">
        <f>SUM(H120:H123)</f>
        <v>17.600000000000001</v>
      </c>
      <c r="I119" s="26">
        <f t="shared" ref="I119:N119" si="51">SUM(I120:I123)</f>
        <v>17.600000000000001</v>
      </c>
      <c r="J119" s="26">
        <f t="shared" si="51"/>
        <v>0</v>
      </c>
      <c r="K119" s="26">
        <f t="shared" si="51"/>
        <v>0</v>
      </c>
      <c r="L119" s="26">
        <f t="shared" si="51"/>
        <v>0</v>
      </c>
      <c r="M119" s="26">
        <f t="shared" si="51"/>
        <v>0</v>
      </c>
      <c r="N119" s="26">
        <f t="shared" si="51"/>
        <v>0</v>
      </c>
      <c r="O119" s="218">
        <v>13000</v>
      </c>
      <c r="P119" s="227" t="s">
        <v>3876</v>
      </c>
    </row>
    <row r="120" spans="1:16" ht="15.75" thickBot="1" x14ac:dyDescent="0.3">
      <c r="A120" s="213"/>
      <c r="B120" s="219"/>
      <c r="C120" s="219"/>
      <c r="D120" s="219"/>
      <c r="E120" s="219"/>
      <c r="F120" s="219"/>
      <c r="G120" s="25" t="s">
        <v>259</v>
      </c>
      <c r="H120" s="26">
        <f>SUM(I120:N120)</f>
        <v>0</v>
      </c>
      <c r="I120" s="26">
        <v>0</v>
      </c>
      <c r="J120" s="26">
        <v>0</v>
      </c>
      <c r="K120" s="26">
        <v>0</v>
      </c>
      <c r="L120" s="26">
        <v>0</v>
      </c>
      <c r="M120" s="26">
        <v>0</v>
      </c>
      <c r="N120" s="26">
        <v>0</v>
      </c>
      <c r="O120" s="219"/>
      <c r="P120" s="228"/>
    </row>
    <row r="121" spans="1:16" ht="36.75" thickBot="1" x14ac:dyDescent="0.3">
      <c r="A121" s="213"/>
      <c r="B121" s="219"/>
      <c r="C121" s="219"/>
      <c r="D121" s="219"/>
      <c r="E121" s="219"/>
      <c r="F121" s="219"/>
      <c r="G121" s="25" t="s">
        <v>7</v>
      </c>
      <c r="H121" s="26">
        <f>SUM(I121:N121)</f>
        <v>8.8000000000000007</v>
      </c>
      <c r="I121" s="26">
        <v>8.8000000000000007</v>
      </c>
      <c r="J121" s="26">
        <v>0</v>
      </c>
      <c r="K121" s="26">
        <v>0</v>
      </c>
      <c r="L121" s="26">
        <v>0</v>
      </c>
      <c r="M121" s="26">
        <v>0</v>
      </c>
      <c r="N121" s="26">
        <v>0</v>
      </c>
      <c r="O121" s="219"/>
      <c r="P121" s="228"/>
    </row>
    <row r="122" spans="1:16" ht="15.75" thickBot="1" x14ac:dyDescent="0.3">
      <c r="A122" s="213"/>
      <c r="B122" s="219"/>
      <c r="C122" s="219"/>
      <c r="D122" s="219"/>
      <c r="E122" s="219"/>
      <c r="F122" s="219"/>
      <c r="G122" s="25" t="s">
        <v>8</v>
      </c>
      <c r="H122" s="26">
        <f>SUM(I122:N122)</f>
        <v>8.8000000000000007</v>
      </c>
      <c r="I122" s="26">
        <v>8.8000000000000007</v>
      </c>
      <c r="J122" s="26">
        <v>0</v>
      </c>
      <c r="K122" s="26">
        <v>0</v>
      </c>
      <c r="L122" s="26">
        <v>0</v>
      </c>
      <c r="M122" s="26">
        <v>0</v>
      </c>
      <c r="N122" s="26">
        <v>0</v>
      </c>
      <c r="O122" s="219"/>
      <c r="P122" s="228"/>
    </row>
    <row r="123" spans="1:16" ht="24.75" thickBot="1" x14ac:dyDescent="0.3">
      <c r="A123" s="214"/>
      <c r="B123" s="220"/>
      <c r="C123" s="220"/>
      <c r="D123" s="220"/>
      <c r="E123" s="220"/>
      <c r="F123" s="220"/>
      <c r="G123" s="25" t="s">
        <v>9</v>
      </c>
      <c r="H123" s="26">
        <f>SUM(I123:N123)</f>
        <v>0</v>
      </c>
      <c r="I123" s="26">
        <v>0</v>
      </c>
      <c r="J123" s="26">
        <v>0</v>
      </c>
      <c r="K123" s="26">
        <v>0</v>
      </c>
      <c r="L123" s="26">
        <v>0</v>
      </c>
      <c r="M123" s="26">
        <v>0</v>
      </c>
      <c r="N123" s="26">
        <v>0</v>
      </c>
      <c r="O123" s="220"/>
      <c r="P123" s="229"/>
    </row>
    <row r="124" spans="1:16" ht="36.75" thickBot="1" x14ac:dyDescent="0.3">
      <c r="A124" s="245" t="s">
        <v>125</v>
      </c>
      <c r="B124" s="245"/>
      <c r="C124" s="245"/>
      <c r="D124" s="245"/>
      <c r="E124" s="245"/>
      <c r="F124" s="246"/>
      <c r="G124" s="25" t="s">
        <v>4</v>
      </c>
      <c r="H124" s="56">
        <f>SUM(H125:H128)</f>
        <v>17.600000000000001</v>
      </c>
      <c r="I124" s="56">
        <f t="shared" ref="I124:N124" si="52">SUM(I125:I128)</f>
        <v>17.600000000000001</v>
      </c>
      <c r="J124" s="56">
        <f t="shared" si="52"/>
        <v>0</v>
      </c>
      <c r="K124" s="56">
        <f t="shared" si="52"/>
        <v>0</v>
      </c>
      <c r="L124" s="56">
        <f t="shared" si="52"/>
        <v>0</v>
      </c>
      <c r="M124" s="56">
        <f t="shared" si="52"/>
        <v>0</v>
      </c>
      <c r="N124" s="56">
        <f t="shared" si="52"/>
        <v>0</v>
      </c>
      <c r="O124" s="218"/>
      <c r="P124" s="227"/>
    </row>
    <row r="125" spans="1:16" ht="15.75" thickBot="1" x14ac:dyDescent="0.3">
      <c r="A125" s="461"/>
      <c r="B125" s="461"/>
      <c r="C125" s="461"/>
      <c r="D125" s="461"/>
      <c r="E125" s="461"/>
      <c r="F125" s="248"/>
      <c r="G125" s="25" t="s">
        <v>259</v>
      </c>
      <c r="H125" s="56">
        <f>SUM(I125:N125)</f>
        <v>0</v>
      </c>
      <c r="I125" s="56">
        <f t="shared" ref="I125:N125" si="53">I120</f>
        <v>0</v>
      </c>
      <c r="J125" s="56">
        <f t="shared" si="53"/>
        <v>0</v>
      </c>
      <c r="K125" s="56">
        <f t="shared" si="53"/>
        <v>0</v>
      </c>
      <c r="L125" s="56">
        <f t="shared" si="53"/>
        <v>0</v>
      </c>
      <c r="M125" s="56">
        <f t="shared" si="53"/>
        <v>0</v>
      </c>
      <c r="N125" s="56">
        <f t="shared" si="53"/>
        <v>0</v>
      </c>
      <c r="O125" s="219"/>
      <c r="P125" s="228"/>
    </row>
    <row r="126" spans="1:16" ht="36.75" thickBot="1" x14ac:dyDescent="0.3">
      <c r="A126" s="461"/>
      <c r="B126" s="461"/>
      <c r="C126" s="461"/>
      <c r="D126" s="461"/>
      <c r="E126" s="461"/>
      <c r="F126" s="248"/>
      <c r="G126" s="25" t="s">
        <v>7</v>
      </c>
      <c r="H126" s="56">
        <f>SUM(I126:N126)</f>
        <v>8.8000000000000007</v>
      </c>
      <c r="I126" s="56">
        <f t="shared" ref="I126:N126" si="54">I121</f>
        <v>8.8000000000000007</v>
      </c>
      <c r="J126" s="56">
        <f t="shared" si="54"/>
        <v>0</v>
      </c>
      <c r="K126" s="56">
        <f t="shared" si="54"/>
        <v>0</v>
      </c>
      <c r="L126" s="56">
        <f t="shared" si="54"/>
        <v>0</v>
      </c>
      <c r="M126" s="56">
        <f t="shared" si="54"/>
        <v>0</v>
      </c>
      <c r="N126" s="56">
        <f t="shared" si="54"/>
        <v>0</v>
      </c>
      <c r="O126" s="219"/>
      <c r="P126" s="228"/>
    </row>
    <row r="127" spans="1:16" ht="15.75" thickBot="1" x14ac:dyDescent="0.3">
      <c r="A127" s="461"/>
      <c r="B127" s="461"/>
      <c r="C127" s="461"/>
      <c r="D127" s="461"/>
      <c r="E127" s="461"/>
      <c r="F127" s="248"/>
      <c r="G127" s="25" t="s">
        <v>8</v>
      </c>
      <c r="H127" s="56">
        <f>SUM(I127:N127)</f>
        <v>8.8000000000000007</v>
      </c>
      <c r="I127" s="56">
        <f t="shared" ref="I127:N127" si="55">I122</f>
        <v>8.8000000000000007</v>
      </c>
      <c r="J127" s="56">
        <f t="shared" si="55"/>
        <v>0</v>
      </c>
      <c r="K127" s="56">
        <f t="shared" si="55"/>
        <v>0</v>
      </c>
      <c r="L127" s="56">
        <f t="shared" si="55"/>
        <v>0</v>
      </c>
      <c r="M127" s="56">
        <f t="shared" si="55"/>
        <v>0</v>
      </c>
      <c r="N127" s="56">
        <f t="shared" si="55"/>
        <v>0</v>
      </c>
      <c r="O127" s="219"/>
      <c r="P127" s="228"/>
    </row>
    <row r="128" spans="1:16" ht="24.75" thickBot="1" x14ac:dyDescent="0.3">
      <c r="A128" s="249"/>
      <c r="B128" s="249"/>
      <c r="C128" s="249"/>
      <c r="D128" s="249"/>
      <c r="E128" s="249"/>
      <c r="F128" s="250"/>
      <c r="G128" s="25" t="s">
        <v>9</v>
      </c>
      <c r="H128" s="56">
        <f>SUM(I128:N128)</f>
        <v>0</v>
      </c>
      <c r="I128" s="56">
        <f t="shared" ref="I128:N128" si="56">I123</f>
        <v>0</v>
      </c>
      <c r="J128" s="56">
        <f t="shared" si="56"/>
        <v>0</v>
      </c>
      <c r="K128" s="56">
        <f t="shared" si="56"/>
        <v>0</v>
      </c>
      <c r="L128" s="56">
        <f t="shared" si="56"/>
        <v>0</v>
      </c>
      <c r="M128" s="56">
        <f t="shared" si="56"/>
        <v>0</v>
      </c>
      <c r="N128" s="56">
        <f t="shared" si="56"/>
        <v>0</v>
      </c>
      <c r="O128" s="220"/>
      <c r="P128" s="229"/>
    </row>
    <row r="129" spans="1:16" ht="15.75" thickBot="1" x14ac:dyDescent="0.3">
      <c r="A129" s="251" t="s">
        <v>170</v>
      </c>
      <c r="B129" s="251"/>
      <c r="C129" s="251"/>
      <c r="D129" s="251"/>
      <c r="E129" s="251"/>
      <c r="F129" s="251"/>
      <c r="G129" s="251"/>
      <c r="H129" s="251"/>
      <c r="I129" s="251"/>
      <c r="J129" s="251"/>
      <c r="K129" s="251"/>
      <c r="L129" s="251"/>
      <c r="M129" s="251"/>
      <c r="N129" s="251"/>
      <c r="O129" s="251"/>
      <c r="P129" s="251"/>
    </row>
    <row r="130" spans="1:16" ht="37.5" customHeight="1" thickBot="1" x14ac:dyDescent="0.3">
      <c r="A130" s="212" t="s">
        <v>3877</v>
      </c>
      <c r="B130" s="218"/>
      <c r="C130" s="218" t="s">
        <v>3878</v>
      </c>
      <c r="D130" s="218" t="s">
        <v>3879</v>
      </c>
      <c r="E130" s="218"/>
      <c r="F130" s="218" t="s">
        <v>3861</v>
      </c>
      <c r="G130" s="25" t="s">
        <v>4</v>
      </c>
      <c r="H130" s="26">
        <f>SUM(H131:H134)</f>
        <v>23</v>
      </c>
      <c r="I130" s="26">
        <f t="shared" ref="I130:N130" si="57">SUM(I131:I134)</f>
        <v>7</v>
      </c>
      <c r="J130" s="26">
        <f t="shared" si="57"/>
        <v>7</v>
      </c>
      <c r="K130" s="26">
        <f t="shared" si="57"/>
        <v>5</v>
      </c>
      <c r="L130" s="26">
        <f t="shared" si="57"/>
        <v>4</v>
      </c>
      <c r="M130" s="26">
        <f t="shared" si="57"/>
        <v>0</v>
      </c>
      <c r="N130" s="26">
        <f t="shared" si="57"/>
        <v>0</v>
      </c>
      <c r="O130" s="218">
        <v>18507</v>
      </c>
      <c r="P130" s="227" t="s">
        <v>3880</v>
      </c>
    </row>
    <row r="131" spans="1:16" ht="15.75" thickBot="1" x14ac:dyDescent="0.3">
      <c r="A131" s="213"/>
      <c r="B131" s="219"/>
      <c r="C131" s="219"/>
      <c r="D131" s="219"/>
      <c r="E131" s="219"/>
      <c r="F131" s="219"/>
      <c r="G131" s="25" t="s">
        <v>546</v>
      </c>
      <c r="H131" s="26">
        <f>SUM(I131:N131)</f>
        <v>0</v>
      </c>
      <c r="I131" s="26">
        <v>0</v>
      </c>
      <c r="J131" s="26">
        <v>0</v>
      </c>
      <c r="K131" s="26">
        <v>0</v>
      </c>
      <c r="L131" s="26">
        <v>0</v>
      </c>
      <c r="M131" s="26">
        <v>0</v>
      </c>
      <c r="N131" s="26">
        <v>0</v>
      </c>
      <c r="O131" s="219"/>
      <c r="P131" s="228"/>
    </row>
    <row r="132" spans="1:16" ht="36.75" thickBot="1" x14ac:dyDescent="0.3">
      <c r="A132" s="213"/>
      <c r="B132" s="219"/>
      <c r="C132" s="219"/>
      <c r="D132" s="219"/>
      <c r="E132" s="219"/>
      <c r="F132" s="219"/>
      <c r="G132" s="25" t="s">
        <v>7</v>
      </c>
      <c r="H132" s="26">
        <f>SUM(I132:N132)</f>
        <v>19.5</v>
      </c>
      <c r="I132" s="26">
        <v>3.5</v>
      </c>
      <c r="J132" s="26">
        <v>7</v>
      </c>
      <c r="K132" s="26">
        <v>5</v>
      </c>
      <c r="L132" s="26">
        <v>4</v>
      </c>
      <c r="M132" s="26">
        <v>0</v>
      </c>
      <c r="N132" s="26">
        <v>0</v>
      </c>
      <c r="O132" s="219"/>
      <c r="P132" s="228"/>
    </row>
    <row r="133" spans="1:16" ht="15.75" thickBot="1" x14ac:dyDescent="0.3">
      <c r="A133" s="213"/>
      <c r="B133" s="219"/>
      <c r="C133" s="219"/>
      <c r="D133" s="219"/>
      <c r="E133" s="219"/>
      <c r="F133" s="219"/>
      <c r="G133" s="25" t="s">
        <v>8</v>
      </c>
      <c r="H133" s="26">
        <f>SUM(I133:N133)</f>
        <v>3.5</v>
      </c>
      <c r="I133" s="145">
        <v>3.5</v>
      </c>
      <c r="J133" s="145">
        <v>0</v>
      </c>
      <c r="K133" s="145">
        <v>0</v>
      </c>
      <c r="L133" s="145">
        <v>0</v>
      </c>
      <c r="M133" s="26">
        <v>0</v>
      </c>
      <c r="N133" s="26">
        <v>0</v>
      </c>
      <c r="O133" s="219"/>
      <c r="P133" s="228"/>
    </row>
    <row r="134" spans="1:16" ht="24.75" thickBot="1" x14ac:dyDescent="0.3">
      <c r="A134" s="214"/>
      <c r="B134" s="220"/>
      <c r="C134" s="220"/>
      <c r="D134" s="220"/>
      <c r="E134" s="220"/>
      <c r="F134" s="220"/>
      <c r="G134" s="25" t="s">
        <v>9</v>
      </c>
      <c r="H134" s="26">
        <f>SUM(I134:N134)</f>
        <v>0</v>
      </c>
      <c r="I134" s="26">
        <v>0</v>
      </c>
      <c r="J134" s="26">
        <v>0</v>
      </c>
      <c r="K134" s="26">
        <v>0</v>
      </c>
      <c r="L134" s="26">
        <v>0</v>
      </c>
      <c r="M134" s="26">
        <v>0</v>
      </c>
      <c r="N134" s="26">
        <v>0</v>
      </c>
      <c r="O134" s="220"/>
      <c r="P134" s="229"/>
    </row>
    <row r="135" spans="1:16" ht="37.5" customHeight="1" thickBot="1" x14ac:dyDescent="0.3">
      <c r="A135" s="245" t="s">
        <v>125</v>
      </c>
      <c r="B135" s="245"/>
      <c r="C135" s="245"/>
      <c r="D135" s="245"/>
      <c r="E135" s="245"/>
      <c r="F135" s="246"/>
      <c r="G135" s="25" t="s">
        <v>4</v>
      </c>
      <c r="H135" s="145">
        <f>SUM(H136:H139)</f>
        <v>23</v>
      </c>
      <c r="I135" s="145">
        <f t="shared" ref="I135:N135" si="58">SUM(I136:I139)</f>
        <v>7</v>
      </c>
      <c r="J135" s="145">
        <f t="shared" si="58"/>
        <v>7</v>
      </c>
      <c r="K135" s="145">
        <f t="shared" si="58"/>
        <v>5</v>
      </c>
      <c r="L135" s="145">
        <f t="shared" si="58"/>
        <v>4</v>
      </c>
      <c r="M135" s="145">
        <f t="shared" si="58"/>
        <v>0</v>
      </c>
      <c r="N135" s="145">
        <f t="shared" si="58"/>
        <v>0</v>
      </c>
      <c r="O135" s="494">
        <v>18507</v>
      </c>
      <c r="P135" s="227" t="s">
        <v>3880</v>
      </c>
    </row>
    <row r="136" spans="1:16" ht="15.75" thickBot="1" x14ac:dyDescent="0.3">
      <c r="A136" s="461"/>
      <c r="B136" s="461"/>
      <c r="C136" s="461"/>
      <c r="D136" s="461"/>
      <c r="E136" s="461"/>
      <c r="F136" s="248"/>
      <c r="G136" s="25" t="s">
        <v>546</v>
      </c>
      <c r="H136" s="145">
        <f>SUM(I136:N136)</f>
        <v>0</v>
      </c>
      <c r="I136" s="145">
        <f t="shared" ref="I136:N136" si="59">I131</f>
        <v>0</v>
      </c>
      <c r="J136" s="145">
        <f t="shared" si="59"/>
        <v>0</v>
      </c>
      <c r="K136" s="145">
        <f t="shared" si="59"/>
        <v>0</v>
      </c>
      <c r="L136" s="145">
        <f t="shared" si="59"/>
        <v>0</v>
      </c>
      <c r="M136" s="145">
        <f t="shared" si="59"/>
        <v>0</v>
      </c>
      <c r="N136" s="145">
        <f t="shared" si="59"/>
        <v>0</v>
      </c>
      <c r="O136" s="495"/>
      <c r="P136" s="228"/>
    </row>
    <row r="137" spans="1:16" ht="36.75" thickBot="1" x14ac:dyDescent="0.3">
      <c r="A137" s="461"/>
      <c r="B137" s="461"/>
      <c r="C137" s="461"/>
      <c r="D137" s="461"/>
      <c r="E137" s="461"/>
      <c r="F137" s="248"/>
      <c r="G137" s="25" t="s">
        <v>7</v>
      </c>
      <c r="H137" s="145">
        <f>SUM(I137:N137)</f>
        <v>19.5</v>
      </c>
      <c r="I137" s="145">
        <f t="shared" ref="I137:N137" si="60">I132</f>
        <v>3.5</v>
      </c>
      <c r="J137" s="145">
        <f t="shared" si="60"/>
        <v>7</v>
      </c>
      <c r="K137" s="145">
        <f t="shared" si="60"/>
        <v>5</v>
      </c>
      <c r="L137" s="145">
        <f t="shared" si="60"/>
        <v>4</v>
      </c>
      <c r="M137" s="145">
        <f t="shared" si="60"/>
        <v>0</v>
      </c>
      <c r="N137" s="145">
        <f t="shared" si="60"/>
        <v>0</v>
      </c>
      <c r="O137" s="495"/>
      <c r="P137" s="228"/>
    </row>
    <row r="138" spans="1:16" ht="15.75" thickBot="1" x14ac:dyDescent="0.3">
      <c r="A138" s="461"/>
      <c r="B138" s="461"/>
      <c r="C138" s="461"/>
      <c r="D138" s="461"/>
      <c r="E138" s="461"/>
      <c r="F138" s="248"/>
      <c r="G138" s="25" t="s">
        <v>8</v>
      </c>
      <c r="H138" s="145">
        <f>SUM(I138:N138)</f>
        <v>3.5</v>
      </c>
      <c r="I138" s="145">
        <f t="shared" ref="I138:N138" si="61">I133</f>
        <v>3.5</v>
      </c>
      <c r="J138" s="145">
        <f t="shared" si="61"/>
        <v>0</v>
      </c>
      <c r="K138" s="145">
        <f t="shared" si="61"/>
        <v>0</v>
      </c>
      <c r="L138" s="145">
        <f t="shared" si="61"/>
        <v>0</v>
      </c>
      <c r="M138" s="145">
        <f t="shared" si="61"/>
        <v>0</v>
      </c>
      <c r="N138" s="145">
        <f t="shared" si="61"/>
        <v>0</v>
      </c>
      <c r="O138" s="495"/>
      <c r="P138" s="228"/>
    </row>
    <row r="139" spans="1:16" ht="24.75" thickBot="1" x14ac:dyDescent="0.3">
      <c r="A139" s="249"/>
      <c r="B139" s="249"/>
      <c r="C139" s="249"/>
      <c r="D139" s="249"/>
      <c r="E139" s="249"/>
      <c r="F139" s="250"/>
      <c r="G139" s="25" t="s">
        <v>9</v>
      </c>
      <c r="H139" s="145">
        <f>SUM(I139:N139)</f>
        <v>0</v>
      </c>
      <c r="I139" s="145">
        <f t="shared" ref="I139:N139" si="62">I134</f>
        <v>0</v>
      </c>
      <c r="J139" s="145">
        <f t="shared" si="62"/>
        <v>0</v>
      </c>
      <c r="K139" s="145">
        <f t="shared" si="62"/>
        <v>0</v>
      </c>
      <c r="L139" s="145">
        <f t="shared" si="62"/>
        <v>0</v>
      </c>
      <c r="M139" s="145">
        <f t="shared" si="62"/>
        <v>0</v>
      </c>
      <c r="N139" s="145">
        <f t="shared" si="62"/>
        <v>0</v>
      </c>
      <c r="O139" s="496"/>
      <c r="P139" s="229"/>
    </row>
    <row r="140" spans="1:16" ht="15.75" thickBot="1" x14ac:dyDescent="0.3">
      <c r="A140" s="251" t="s">
        <v>642</v>
      </c>
      <c r="B140" s="251"/>
      <c r="C140" s="251"/>
      <c r="D140" s="251"/>
      <c r="E140" s="251"/>
      <c r="F140" s="251"/>
      <c r="G140" s="251"/>
      <c r="H140" s="251"/>
      <c r="I140" s="251"/>
      <c r="J140" s="251"/>
      <c r="K140" s="251"/>
      <c r="L140" s="251"/>
      <c r="M140" s="251"/>
      <c r="N140" s="251"/>
      <c r="O140" s="251"/>
      <c r="P140" s="251"/>
    </row>
    <row r="141" spans="1:16" ht="36.75" thickBot="1" x14ac:dyDescent="0.3">
      <c r="A141" s="212" t="s">
        <v>3851</v>
      </c>
      <c r="B141" s="236"/>
      <c r="C141" s="218" t="s">
        <v>642</v>
      </c>
      <c r="D141" s="218" t="s">
        <v>3845</v>
      </c>
      <c r="E141" s="218"/>
      <c r="F141" s="218" t="s">
        <v>3861</v>
      </c>
      <c r="G141" s="25" t="s">
        <v>4</v>
      </c>
      <c r="H141" s="26">
        <f>SUM(H142:H145)</f>
        <v>3.6</v>
      </c>
      <c r="I141" s="26">
        <f t="shared" ref="I141:N141" si="63">SUM(I142:I145)</f>
        <v>0.6</v>
      </c>
      <c r="J141" s="26">
        <f t="shared" si="63"/>
        <v>0.6</v>
      </c>
      <c r="K141" s="26">
        <f t="shared" si="63"/>
        <v>0.6</v>
      </c>
      <c r="L141" s="26">
        <f t="shared" si="63"/>
        <v>0.6</v>
      </c>
      <c r="M141" s="26">
        <f t="shared" si="63"/>
        <v>0.6</v>
      </c>
      <c r="N141" s="26">
        <f t="shared" si="63"/>
        <v>0.6</v>
      </c>
      <c r="O141" s="218">
        <v>30834</v>
      </c>
      <c r="P141" s="227" t="s">
        <v>3881</v>
      </c>
    </row>
    <row r="142" spans="1:16" ht="15.75" thickBot="1" x14ac:dyDescent="0.3">
      <c r="A142" s="213"/>
      <c r="B142" s="237"/>
      <c r="C142" s="219"/>
      <c r="D142" s="219"/>
      <c r="E142" s="219"/>
      <c r="F142" s="219"/>
      <c r="G142" s="25" t="s">
        <v>259</v>
      </c>
      <c r="H142" s="26">
        <f>SUM(I142:N142)</f>
        <v>0</v>
      </c>
      <c r="I142" s="26">
        <v>0</v>
      </c>
      <c r="J142" s="26">
        <v>0</v>
      </c>
      <c r="K142" s="26">
        <v>0</v>
      </c>
      <c r="L142" s="26">
        <v>0</v>
      </c>
      <c r="M142" s="26">
        <v>0</v>
      </c>
      <c r="N142" s="26">
        <v>0</v>
      </c>
      <c r="O142" s="219"/>
      <c r="P142" s="228"/>
    </row>
    <row r="143" spans="1:16" ht="36.75" thickBot="1" x14ac:dyDescent="0.3">
      <c r="A143" s="213"/>
      <c r="B143" s="237"/>
      <c r="C143" s="219"/>
      <c r="D143" s="219"/>
      <c r="E143" s="219"/>
      <c r="F143" s="219"/>
      <c r="G143" s="25" t="s">
        <v>7</v>
      </c>
      <c r="H143" s="26">
        <f>SUM(I143:N143)</f>
        <v>0</v>
      </c>
      <c r="I143" s="26">
        <v>0</v>
      </c>
      <c r="J143" s="26">
        <v>0</v>
      </c>
      <c r="K143" s="26">
        <v>0</v>
      </c>
      <c r="L143" s="26">
        <v>0</v>
      </c>
      <c r="M143" s="26">
        <v>0</v>
      </c>
      <c r="N143" s="26">
        <v>0</v>
      </c>
      <c r="O143" s="219"/>
      <c r="P143" s="228"/>
    </row>
    <row r="144" spans="1:16" ht="15.75" thickBot="1" x14ac:dyDescent="0.3">
      <c r="A144" s="213"/>
      <c r="B144" s="237"/>
      <c r="C144" s="219"/>
      <c r="D144" s="219"/>
      <c r="E144" s="219"/>
      <c r="F144" s="219"/>
      <c r="G144" s="25" t="s">
        <v>8</v>
      </c>
      <c r="H144" s="26">
        <f>SUM(I144:N144)</f>
        <v>3.6</v>
      </c>
      <c r="I144" s="26">
        <v>0.6</v>
      </c>
      <c r="J144" s="26">
        <v>0.6</v>
      </c>
      <c r="K144" s="26">
        <v>0.6</v>
      </c>
      <c r="L144" s="26">
        <v>0.6</v>
      </c>
      <c r="M144" s="26">
        <v>0.6</v>
      </c>
      <c r="N144" s="26">
        <v>0.6</v>
      </c>
      <c r="O144" s="219"/>
      <c r="P144" s="228"/>
    </row>
    <row r="145" spans="1:16" ht="24.75" thickBot="1" x14ac:dyDescent="0.3">
      <c r="A145" s="214"/>
      <c r="B145" s="238"/>
      <c r="C145" s="220"/>
      <c r="D145" s="220"/>
      <c r="E145" s="220"/>
      <c r="F145" s="220"/>
      <c r="G145" s="25" t="s">
        <v>9</v>
      </c>
      <c r="H145" s="26">
        <f>SUM(I145:N145)</f>
        <v>0</v>
      </c>
      <c r="I145" s="26">
        <v>0</v>
      </c>
      <c r="J145" s="26">
        <v>0</v>
      </c>
      <c r="K145" s="26">
        <v>0</v>
      </c>
      <c r="L145" s="26">
        <v>0</v>
      </c>
      <c r="M145" s="26">
        <v>0</v>
      </c>
      <c r="N145" s="26">
        <v>0</v>
      </c>
      <c r="O145" s="220"/>
      <c r="P145" s="229"/>
    </row>
    <row r="146" spans="1:16" ht="36.75" thickBot="1" x14ac:dyDescent="0.3">
      <c r="A146" s="212" t="s">
        <v>3863</v>
      </c>
      <c r="B146" s="236"/>
      <c r="C146" s="218" t="s">
        <v>642</v>
      </c>
      <c r="D146" s="218" t="s">
        <v>337</v>
      </c>
      <c r="E146" s="218"/>
      <c r="F146" s="218" t="s">
        <v>3864</v>
      </c>
      <c r="G146" s="25" t="s">
        <v>4</v>
      </c>
      <c r="H146" s="26">
        <f>SUM(H147:H150)</f>
        <v>12</v>
      </c>
      <c r="I146" s="26">
        <f t="shared" ref="I146:N146" si="64">SUM(I147:I150)</f>
        <v>0</v>
      </c>
      <c r="J146" s="26">
        <f t="shared" si="64"/>
        <v>0</v>
      </c>
      <c r="K146" s="26">
        <f t="shared" si="64"/>
        <v>2</v>
      </c>
      <c r="L146" s="26">
        <f t="shared" si="64"/>
        <v>10</v>
      </c>
      <c r="M146" s="26">
        <f t="shared" si="64"/>
        <v>0</v>
      </c>
      <c r="N146" s="26">
        <f t="shared" si="64"/>
        <v>0</v>
      </c>
      <c r="O146" s="218">
        <v>2128</v>
      </c>
      <c r="P146" s="227"/>
    </row>
    <row r="147" spans="1:16" ht="15.75" thickBot="1" x14ac:dyDescent="0.3">
      <c r="A147" s="213"/>
      <c r="B147" s="237"/>
      <c r="C147" s="219"/>
      <c r="D147" s="219"/>
      <c r="E147" s="219"/>
      <c r="F147" s="219"/>
      <c r="G147" s="25" t="s">
        <v>259</v>
      </c>
      <c r="H147" s="26">
        <f>SUM(I147:N147)</f>
        <v>0</v>
      </c>
      <c r="I147" s="26">
        <v>0</v>
      </c>
      <c r="J147" s="26">
        <v>0</v>
      </c>
      <c r="K147" s="26">
        <v>0</v>
      </c>
      <c r="L147" s="26">
        <v>0</v>
      </c>
      <c r="M147" s="26">
        <v>0</v>
      </c>
      <c r="N147" s="26">
        <v>0</v>
      </c>
      <c r="O147" s="219"/>
      <c r="P147" s="228"/>
    </row>
    <row r="148" spans="1:16" ht="36.75" thickBot="1" x14ac:dyDescent="0.3">
      <c r="A148" s="213"/>
      <c r="B148" s="237"/>
      <c r="C148" s="219"/>
      <c r="D148" s="219"/>
      <c r="E148" s="219"/>
      <c r="F148" s="219"/>
      <c r="G148" s="25" t="s">
        <v>7</v>
      </c>
      <c r="H148" s="26">
        <f>SUM(I148:N148)</f>
        <v>12</v>
      </c>
      <c r="I148" s="26">
        <v>0</v>
      </c>
      <c r="J148" s="26">
        <v>0</v>
      </c>
      <c r="K148" s="26">
        <v>2</v>
      </c>
      <c r="L148" s="26">
        <v>10</v>
      </c>
      <c r="M148" s="26">
        <v>0</v>
      </c>
      <c r="N148" s="26">
        <v>0</v>
      </c>
      <c r="O148" s="219"/>
      <c r="P148" s="228"/>
    </row>
    <row r="149" spans="1:16" ht="15.75" thickBot="1" x14ac:dyDescent="0.3">
      <c r="A149" s="213"/>
      <c r="B149" s="237"/>
      <c r="C149" s="219"/>
      <c r="D149" s="219"/>
      <c r="E149" s="219"/>
      <c r="F149" s="219"/>
      <c r="G149" s="25" t="s">
        <v>8</v>
      </c>
      <c r="H149" s="26">
        <f>SUM(I149:N149)</f>
        <v>0</v>
      </c>
      <c r="I149" s="145">
        <v>0</v>
      </c>
      <c r="J149" s="145">
        <v>0</v>
      </c>
      <c r="K149" s="145">
        <v>0</v>
      </c>
      <c r="L149" s="145">
        <v>0</v>
      </c>
      <c r="M149" s="145">
        <v>0</v>
      </c>
      <c r="N149" s="145">
        <v>0</v>
      </c>
      <c r="O149" s="219"/>
      <c r="P149" s="228"/>
    </row>
    <row r="150" spans="1:16" ht="24.75" thickBot="1" x14ac:dyDescent="0.3">
      <c r="A150" s="214"/>
      <c r="B150" s="238"/>
      <c r="C150" s="220"/>
      <c r="D150" s="220"/>
      <c r="E150" s="220"/>
      <c r="F150" s="220"/>
      <c r="G150" s="25" t="s">
        <v>9</v>
      </c>
      <c r="H150" s="26">
        <f>SUM(I150:N150)</f>
        <v>0</v>
      </c>
      <c r="I150" s="26">
        <v>0</v>
      </c>
      <c r="J150" s="26">
        <v>0</v>
      </c>
      <c r="K150" s="26">
        <v>0</v>
      </c>
      <c r="L150" s="26">
        <v>0</v>
      </c>
      <c r="M150" s="26">
        <v>0</v>
      </c>
      <c r="N150" s="26">
        <v>0</v>
      </c>
      <c r="O150" s="220"/>
      <c r="P150" s="229"/>
    </row>
    <row r="151" spans="1:16" ht="36.75" thickBot="1" x14ac:dyDescent="0.3">
      <c r="A151" s="245" t="s">
        <v>125</v>
      </c>
      <c r="B151" s="245"/>
      <c r="C151" s="245"/>
      <c r="D151" s="245"/>
      <c r="E151" s="245"/>
      <c r="F151" s="246"/>
      <c r="G151" s="25" t="s">
        <v>4</v>
      </c>
      <c r="H151" s="26">
        <f>SUM(H152:H155)</f>
        <v>15.6</v>
      </c>
      <c r="I151" s="26">
        <f t="shared" ref="I151:N151" si="65">SUM(I152:I155)</f>
        <v>0.6</v>
      </c>
      <c r="J151" s="26">
        <f t="shared" si="65"/>
        <v>0.6</v>
      </c>
      <c r="K151" s="26">
        <f t="shared" si="65"/>
        <v>2.6</v>
      </c>
      <c r="L151" s="26">
        <f t="shared" si="65"/>
        <v>10.6</v>
      </c>
      <c r="M151" s="26">
        <f t="shared" si="65"/>
        <v>0.6</v>
      </c>
      <c r="N151" s="26">
        <f t="shared" si="65"/>
        <v>0.6</v>
      </c>
      <c r="O151" s="218"/>
      <c r="P151" s="227"/>
    </row>
    <row r="152" spans="1:16" ht="15.75" thickBot="1" x14ac:dyDescent="0.3">
      <c r="A152" s="461"/>
      <c r="B152" s="461"/>
      <c r="C152" s="461"/>
      <c r="D152" s="461"/>
      <c r="E152" s="461"/>
      <c r="F152" s="248"/>
      <c r="G152" s="25" t="s">
        <v>259</v>
      </c>
      <c r="H152" s="26">
        <f>SUM(I152:N152)</f>
        <v>0</v>
      </c>
      <c r="I152" s="26">
        <f t="shared" ref="I152:N152" si="66">I142+I147</f>
        <v>0</v>
      </c>
      <c r="J152" s="26">
        <f t="shared" si="66"/>
        <v>0</v>
      </c>
      <c r="K152" s="26">
        <f t="shared" si="66"/>
        <v>0</v>
      </c>
      <c r="L152" s="26">
        <f t="shared" si="66"/>
        <v>0</v>
      </c>
      <c r="M152" s="26">
        <f t="shared" si="66"/>
        <v>0</v>
      </c>
      <c r="N152" s="26">
        <f t="shared" si="66"/>
        <v>0</v>
      </c>
      <c r="O152" s="219"/>
      <c r="P152" s="228"/>
    </row>
    <row r="153" spans="1:16" ht="36.75" thickBot="1" x14ac:dyDescent="0.3">
      <c r="A153" s="461"/>
      <c r="B153" s="461"/>
      <c r="C153" s="461"/>
      <c r="D153" s="461"/>
      <c r="E153" s="461"/>
      <c r="F153" s="248"/>
      <c r="G153" s="25" t="s">
        <v>7</v>
      </c>
      <c r="H153" s="26">
        <f>SUM(I153:N153)</f>
        <v>12</v>
      </c>
      <c r="I153" s="26">
        <f t="shared" ref="I153:N153" si="67">I143+I148</f>
        <v>0</v>
      </c>
      <c r="J153" s="26">
        <f t="shared" si="67"/>
        <v>0</v>
      </c>
      <c r="K153" s="26">
        <f t="shared" si="67"/>
        <v>2</v>
      </c>
      <c r="L153" s="26">
        <f t="shared" si="67"/>
        <v>10</v>
      </c>
      <c r="M153" s="26">
        <f t="shared" si="67"/>
        <v>0</v>
      </c>
      <c r="N153" s="26">
        <f t="shared" si="67"/>
        <v>0</v>
      </c>
      <c r="O153" s="219"/>
      <c r="P153" s="228"/>
    </row>
    <row r="154" spans="1:16" ht="15.75" thickBot="1" x14ac:dyDescent="0.3">
      <c r="A154" s="461"/>
      <c r="B154" s="461"/>
      <c r="C154" s="461"/>
      <c r="D154" s="461"/>
      <c r="E154" s="461"/>
      <c r="F154" s="248"/>
      <c r="G154" s="25" t="s">
        <v>8</v>
      </c>
      <c r="H154" s="26">
        <f>SUM(I154:N154)</f>
        <v>3.6</v>
      </c>
      <c r="I154" s="26">
        <f t="shared" ref="I154:N154" si="68">I144+I149</f>
        <v>0.6</v>
      </c>
      <c r="J154" s="26">
        <f t="shared" si="68"/>
        <v>0.6</v>
      </c>
      <c r="K154" s="26">
        <f t="shared" si="68"/>
        <v>0.6</v>
      </c>
      <c r="L154" s="26">
        <f t="shared" si="68"/>
        <v>0.6</v>
      </c>
      <c r="M154" s="26">
        <f t="shared" si="68"/>
        <v>0.6</v>
      </c>
      <c r="N154" s="26">
        <f t="shared" si="68"/>
        <v>0.6</v>
      </c>
      <c r="O154" s="219"/>
      <c r="P154" s="228"/>
    </row>
    <row r="155" spans="1:16" ht="24.75" thickBot="1" x14ac:dyDescent="0.3">
      <c r="A155" s="249"/>
      <c r="B155" s="249"/>
      <c r="C155" s="249"/>
      <c r="D155" s="249"/>
      <c r="E155" s="249"/>
      <c r="F155" s="250"/>
      <c r="G155" s="25" t="s">
        <v>9</v>
      </c>
      <c r="H155" s="26">
        <f>SUM(I155:N155)</f>
        <v>0</v>
      </c>
      <c r="I155" s="26">
        <f t="shared" ref="I155:N155" si="69">I145+I150</f>
        <v>0</v>
      </c>
      <c r="J155" s="26">
        <f t="shared" si="69"/>
        <v>0</v>
      </c>
      <c r="K155" s="26">
        <f t="shared" si="69"/>
        <v>0</v>
      </c>
      <c r="L155" s="26">
        <f t="shared" si="69"/>
        <v>0</v>
      </c>
      <c r="M155" s="26">
        <f t="shared" si="69"/>
        <v>0</v>
      </c>
      <c r="N155" s="26">
        <f t="shared" si="69"/>
        <v>0</v>
      </c>
      <c r="O155" s="220"/>
      <c r="P155" s="229"/>
    </row>
    <row r="156" spans="1:16" ht="15.75" thickBot="1" x14ac:dyDescent="0.3">
      <c r="A156" s="251" t="s">
        <v>184</v>
      </c>
      <c r="B156" s="251"/>
      <c r="C156" s="251"/>
      <c r="D156" s="251"/>
      <c r="E156" s="251"/>
      <c r="F156" s="251"/>
      <c r="G156" s="251"/>
      <c r="H156" s="251"/>
      <c r="I156" s="251"/>
      <c r="J156" s="251"/>
      <c r="K156" s="251"/>
      <c r="L156" s="251"/>
      <c r="M156" s="251"/>
      <c r="N156" s="251"/>
      <c r="O156" s="251"/>
      <c r="P156" s="251"/>
    </row>
    <row r="157" spans="1:16" ht="36.75" thickBot="1" x14ac:dyDescent="0.3">
      <c r="A157" s="212" t="s">
        <v>3882</v>
      </c>
      <c r="B157" s="218" t="s">
        <v>930</v>
      </c>
      <c r="C157" s="218" t="s">
        <v>184</v>
      </c>
      <c r="D157" s="218" t="s">
        <v>452</v>
      </c>
      <c r="E157" s="218" t="s">
        <v>41</v>
      </c>
      <c r="F157" s="218" t="s">
        <v>3861</v>
      </c>
      <c r="G157" s="55" t="s">
        <v>4</v>
      </c>
      <c r="H157" s="56">
        <f>SUM(H158:H161)</f>
        <v>28.799999999999997</v>
      </c>
      <c r="I157" s="56">
        <f t="shared" ref="I157:N157" si="70">SUM(I158:I161)</f>
        <v>7.8</v>
      </c>
      <c r="J157" s="56">
        <f t="shared" si="70"/>
        <v>5</v>
      </c>
      <c r="K157" s="56">
        <f t="shared" si="70"/>
        <v>5</v>
      </c>
      <c r="L157" s="56">
        <f t="shared" si="70"/>
        <v>5</v>
      </c>
      <c r="M157" s="56">
        <f t="shared" si="70"/>
        <v>5</v>
      </c>
      <c r="N157" s="56">
        <f t="shared" si="70"/>
        <v>1</v>
      </c>
      <c r="O157" s="259">
        <v>10000</v>
      </c>
      <c r="P157" s="146" t="s">
        <v>3883</v>
      </c>
    </row>
    <row r="158" spans="1:16" ht="48.75" thickBot="1" x14ac:dyDescent="0.3">
      <c r="A158" s="213"/>
      <c r="B158" s="219"/>
      <c r="C158" s="219"/>
      <c r="D158" s="219"/>
      <c r="E158" s="219"/>
      <c r="F158" s="219"/>
      <c r="G158" s="25" t="s">
        <v>546</v>
      </c>
      <c r="H158" s="26">
        <f>SUM(I158:N158)</f>
        <v>0</v>
      </c>
      <c r="I158" s="26">
        <v>0</v>
      </c>
      <c r="J158" s="26">
        <v>0</v>
      </c>
      <c r="K158" s="26">
        <v>0</v>
      </c>
      <c r="L158" s="26">
        <v>0</v>
      </c>
      <c r="M158" s="26">
        <v>0</v>
      </c>
      <c r="N158" s="26">
        <v>0</v>
      </c>
      <c r="O158" s="260"/>
      <c r="P158" s="146" t="s">
        <v>3884</v>
      </c>
    </row>
    <row r="159" spans="1:16" ht="36.75" thickBot="1" x14ac:dyDescent="0.3">
      <c r="A159" s="213"/>
      <c r="B159" s="219"/>
      <c r="C159" s="219"/>
      <c r="D159" s="219"/>
      <c r="E159" s="219"/>
      <c r="F159" s="219"/>
      <c r="G159" s="25" t="s">
        <v>7</v>
      </c>
      <c r="H159" s="26">
        <f>SUM(I159:N159)</f>
        <v>3.9</v>
      </c>
      <c r="I159" s="26">
        <v>3.9</v>
      </c>
      <c r="J159" s="26">
        <v>0</v>
      </c>
      <c r="K159" s="26">
        <v>0</v>
      </c>
      <c r="L159" s="26">
        <v>0</v>
      </c>
      <c r="M159" s="26">
        <v>0</v>
      </c>
      <c r="N159" s="26">
        <v>0</v>
      </c>
      <c r="O159" s="260"/>
      <c r="P159" s="146" t="s">
        <v>3885</v>
      </c>
    </row>
    <row r="160" spans="1:16" ht="15.75" thickBot="1" x14ac:dyDescent="0.3">
      <c r="A160" s="213"/>
      <c r="B160" s="219"/>
      <c r="C160" s="219"/>
      <c r="D160" s="219"/>
      <c r="E160" s="219"/>
      <c r="F160" s="219"/>
      <c r="G160" s="25" t="s">
        <v>8</v>
      </c>
      <c r="H160" s="26">
        <f>SUM(I160:N160)</f>
        <v>24.9</v>
      </c>
      <c r="I160" s="26">
        <v>3.9</v>
      </c>
      <c r="J160" s="26">
        <v>5</v>
      </c>
      <c r="K160" s="26">
        <v>5</v>
      </c>
      <c r="L160" s="26">
        <v>5</v>
      </c>
      <c r="M160" s="26">
        <v>5</v>
      </c>
      <c r="N160" s="26">
        <v>1</v>
      </c>
      <c r="O160" s="260"/>
      <c r="P160" s="89"/>
    </row>
    <row r="161" spans="1:16" ht="24.75" thickBot="1" x14ac:dyDescent="0.3">
      <c r="A161" s="214"/>
      <c r="B161" s="220"/>
      <c r="C161" s="220"/>
      <c r="D161" s="220"/>
      <c r="E161" s="220"/>
      <c r="F161" s="220"/>
      <c r="G161" s="25" t="s">
        <v>9</v>
      </c>
      <c r="H161" s="26">
        <f>SUM(I161:N161)</f>
        <v>0</v>
      </c>
      <c r="I161" s="26">
        <v>0</v>
      </c>
      <c r="J161" s="26">
        <v>0</v>
      </c>
      <c r="K161" s="26">
        <v>0</v>
      </c>
      <c r="L161" s="26">
        <v>0</v>
      </c>
      <c r="M161" s="26">
        <v>0</v>
      </c>
      <c r="N161" s="26">
        <v>0</v>
      </c>
      <c r="O161" s="261"/>
      <c r="P161" s="90"/>
    </row>
    <row r="162" spans="1:16" ht="36.75" thickBot="1" x14ac:dyDescent="0.3">
      <c r="A162" s="212" t="s">
        <v>3886</v>
      </c>
      <c r="B162" s="218" t="s">
        <v>930</v>
      </c>
      <c r="C162" s="218" t="s">
        <v>184</v>
      </c>
      <c r="D162" s="218" t="s">
        <v>395</v>
      </c>
      <c r="E162" s="218" t="s">
        <v>41</v>
      </c>
      <c r="F162" s="218" t="s">
        <v>3887</v>
      </c>
      <c r="G162" s="25" t="s">
        <v>4</v>
      </c>
      <c r="H162" s="56">
        <f>SUM(H163:H166)</f>
        <v>92</v>
      </c>
      <c r="I162" s="56">
        <f t="shared" ref="I162:N162" si="71">SUM(I163:I166)</f>
        <v>0</v>
      </c>
      <c r="J162" s="56">
        <f t="shared" si="71"/>
        <v>0</v>
      </c>
      <c r="K162" s="56">
        <f t="shared" si="71"/>
        <v>0</v>
      </c>
      <c r="L162" s="56">
        <f t="shared" si="71"/>
        <v>0</v>
      </c>
      <c r="M162" s="56">
        <f t="shared" si="71"/>
        <v>12</v>
      </c>
      <c r="N162" s="56">
        <f t="shared" si="71"/>
        <v>80</v>
      </c>
      <c r="O162" s="259">
        <v>5100</v>
      </c>
      <c r="P162" s="227" t="s">
        <v>3888</v>
      </c>
    </row>
    <row r="163" spans="1:16" ht="15.75" thickBot="1" x14ac:dyDescent="0.3">
      <c r="A163" s="213"/>
      <c r="B163" s="219"/>
      <c r="C163" s="219"/>
      <c r="D163" s="219"/>
      <c r="E163" s="219"/>
      <c r="F163" s="219"/>
      <c r="G163" s="25" t="s">
        <v>546</v>
      </c>
      <c r="H163" s="26">
        <f>SUM(I163:N163)</f>
        <v>0</v>
      </c>
      <c r="I163" s="26">
        <v>0</v>
      </c>
      <c r="J163" s="26">
        <v>0</v>
      </c>
      <c r="K163" s="26">
        <v>0</v>
      </c>
      <c r="L163" s="26">
        <v>0</v>
      </c>
      <c r="M163" s="26">
        <v>0</v>
      </c>
      <c r="N163" s="26">
        <v>0</v>
      </c>
      <c r="O163" s="260"/>
      <c r="P163" s="228"/>
    </row>
    <row r="164" spans="1:16" ht="36.75" thickBot="1" x14ac:dyDescent="0.3">
      <c r="A164" s="213"/>
      <c r="B164" s="219"/>
      <c r="C164" s="219"/>
      <c r="D164" s="219"/>
      <c r="E164" s="219"/>
      <c r="F164" s="219"/>
      <c r="G164" s="25" t="s">
        <v>7</v>
      </c>
      <c r="H164" s="26">
        <f>SUM(I164:N164)</f>
        <v>92</v>
      </c>
      <c r="I164" s="26">
        <v>0</v>
      </c>
      <c r="J164" s="26">
        <v>0</v>
      </c>
      <c r="K164" s="26">
        <v>0</v>
      </c>
      <c r="L164" s="26">
        <v>0</v>
      </c>
      <c r="M164" s="26">
        <v>12</v>
      </c>
      <c r="N164" s="26">
        <v>80</v>
      </c>
      <c r="O164" s="260"/>
      <c r="P164" s="228"/>
    </row>
    <row r="165" spans="1:16" ht="15.75" thickBot="1" x14ac:dyDescent="0.3">
      <c r="A165" s="213"/>
      <c r="B165" s="219"/>
      <c r="C165" s="219"/>
      <c r="D165" s="219"/>
      <c r="E165" s="219"/>
      <c r="F165" s="219"/>
      <c r="G165" s="25" t="s">
        <v>8</v>
      </c>
      <c r="H165" s="26">
        <f>SUM(I165:N165)</f>
        <v>0</v>
      </c>
      <c r="I165" s="26">
        <v>0</v>
      </c>
      <c r="J165" s="26">
        <v>0</v>
      </c>
      <c r="K165" s="26">
        <v>0</v>
      </c>
      <c r="L165" s="26">
        <v>0</v>
      </c>
      <c r="M165" s="26">
        <v>0</v>
      </c>
      <c r="N165" s="26">
        <v>0</v>
      </c>
      <c r="O165" s="260"/>
      <c r="P165" s="228"/>
    </row>
    <row r="166" spans="1:16" ht="24.75" thickBot="1" x14ac:dyDescent="0.3">
      <c r="A166" s="214"/>
      <c r="B166" s="220"/>
      <c r="C166" s="220"/>
      <c r="D166" s="220"/>
      <c r="E166" s="220"/>
      <c r="F166" s="220"/>
      <c r="G166" s="25" t="s">
        <v>9</v>
      </c>
      <c r="H166" s="26">
        <f>SUM(I166:N166)</f>
        <v>0</v>
      </c>
      <c r="I166" s="26">
        <v>0</v>
      </c>
      <c r="J166" s="26">
        <v>0</v>
      </c>
      <c r="K166" s="26">
        <v>0</v>
      </c>
      <c r="L166" s="26">
        <v>0</v>
      </c>
      <c r="M166" s="26">
        <v>0</v>
      </c>
      <c r="N166" s="26">
        <v>0</v>
      </c>
      <c r="O166" s="261"/>
      <c r="P166" s="229"/>
    </row>
    <row r="167" spans="1:16" ht="36.75" thickBot="1" x14ac:dyDescent="0.3">
      <c r="A167" s="245" t="s">
        <v>125</v>
      </c>
      <c r="B167" s="245"/>
      <c r="C167" s="245"/>
      <c r="D167" s="245"/>
      <c r="E167" s="245"/>
      <c r="F167" s="246"/>
      <c r="G167" s="55" t="s">
        <v>4</v>
      </c>
      <c r="H167" s="56">
        <f>SUM(H168:H171)</f>
        <v>120.80000000000001</v>
      </c>
      <c r="I167" s="56">
        <f t="shared" ref="I167:N167" si="72">SUM(I168:I171)</f>
        <v>7.8</v>
      </c>
      <c r="J167" s="56">
        <f t="shared" si="72"/>
        <v>5</v>
      </c>
      <c r="K167" s="56">
        <f t="shared" si="72"/>
        <v>5</v>
      </c>
      <c r="L167" s="56">
        <f t="shared" si="72"/>
        <v>5</v>
      </c>
      <c r="M167" s="56">
        <f t="shared" si="72"/>
        <v>17</v>
      </c>
      <c r="N167" s="56">
        <f t="shared" si="72"/>
        <v>81</v>
      </c>
      <c r="O167" s="218" t="s">
        <v>107</v>
      </c>
      <c r="P167" s="262" t="s">
        <v>107</v>
      </c>
    </row>
    <row r="168" spans="1:16" ht="24.75" thickBot="1" x14ac:dyDescent="0.3">
      <c r="A168" s="461"/>
      <c r="B168" s="461"/>
      <c r="C168" s="461"/>
      <c r="D168" s="461"/>
      <c r="E168" s="461"/>
      <c r="F168" s="248"/>
      <c r="G168" s="55" t="s">
        <v>546</v>
      </c>
      <c r="H168" s="56">
        <f>SUM(I168:N168)</f>
        <v>0</v>
      </c>
      <c r="I168" s="56">
        <f t="shared" ref="I168:N168" si="73">I158+I163</f>
        <v>0</v>
      </c>
      <c r="J168" s="56">
        <f t="shared" si="73"/>
        <v>0</v>
      </c>
      <c r="K168" s="56">
        <f t="shared" si="73"/>
        <v>0</v>
      </c>
      <c r="L168" s="56">
        <f t="shared" si="73"/>
        <v>0</v>
      </c>
      <c r="M168" s="56">
        <f t="shared" si="73"/>
        <v>0</v>
      </c>
      <c r="N168" s="56">
        <f t="shared" si="73"/>
        <v>0</v>
      </c>
      <c r="O168" s="219"/>
      <c r="P168" s="263"/>
    </row>
    <row r="169" spans="1:16" ht="36.75" thickBot="1" x14ac:dyDescent="0.3">
      <c r="A169" s="461"/>
      <c r="B169" s="461"/>
      <c r="C169" s="461"/>
      <c r="D169" s="461"/>
      <c r="E169" s="461"/>
      <c r="F169" s="248"/>
      <c r="G169" s="55" t="s">
        <v>7</v>
      </c>
      <c r="H169" s="56">
        <f>SUM(I169:N169)</f>
        <v>95.9</v>
      </c>
      <c r="I169" s="56">
        <f t="shared" ref="I169:N169" si="74">I159+I164</f>
        <v>3.9</v>
      </c>
      <c r="J169" s="56">
        <f t="shared" si="74"/>
        <v>0</v>
      </c>
      <c r="K169" s="56">
        <f t="shared" si="74"/>
        <v>0</v>
      </c>
      <c r="L169" s="56">
        <f t="shared" si="74"/>
        <v>0</v>
      </c>
      <c r="M169" s="56">
        <f t="shared" si="74"/>
        <v>12</v>
      </c>
      <c r="N169" s="56">
        <f t="shared" si="74"/>
        <v>80</v>
      </c>
      <c r="O169" s="219"/>
      <c r="P169" s="263"/>
    </row>
    <row r="170" spans="1:16" ht="15.75" thickBot="1" x14ac:dyDescent="0.3">
      <c r="A170" s="461"/>
      <c r="B170" s="461"/>
      <c r="C170" s="461"/>
      <c r="D170" s="461"/>
      <c r="E170" s="461"/>
      <c r="F170" s="248"/>
      <c r="G170" s="55" t="s">
        <v>8</v>
      </c>
      <c r="H170" s="56">
        <f>SUM(I170:N170)</f>
        <v>24.9</v>
      </c>
      <c r="I170" s="56">
        <f t="shared" ref="I170:N170" si="75">I160+I165</f>
        <v>3.9</v>
      </c>
      <c r="J170" s="56">
        <f t="shared" si="75"/>
        <v>5</v>
      </c>
      <c r="K170" s="56">
        <f t="shared" si="75"/>
        <v>5</v>
      </c>
      <c r="L170" s="56">
        <f t="shared" si="75"/>
        <v>5</v>
      </c>
      <c r="M170" s="56">
        <f t="shared" si="75"/>
        <v>5</v>
      </c>
      <c r="N170" s="56">
        <f t="shared" si="75"/>
        <v>1</v>
      </c>
      <c r="O170" s="219"/>
      <c r="P170" s="263"/>
    </row>
    <row r="171" spans="1:16" ht="24.75" thickBot="1" x14ac:dyDescent="0.3">
      <c r="A171" s="249"/>
      <c r="B171" s="249"/>
      <c r="C171" s="249"/>
      <c r="D171" s="249"/>
      <c r="E171" s="249"/>
      <c r="F171" s="250"/>
      <c r="G171" s="55" t="s">
        <v>9</v>
      </c>
      <c r="H171" s="56">
        <f>SUM(I171:N171)</f>
        <v>0</v>
      </c>
      <c r="I171" s="56">
        <f t="shared" ref="I171:N171" si="76">I161+I166</f>
        <v>0</v>
      </c>
      <c r="J171" s="56">
        <f t="shared" si="76"/>
        <v>0</v>
      </c>
      <c r="K171" s="56">
        <f t="shared" si="76"/>
        <v>0</v>
      </c>
      <c r="L171" s="56">
        <f t="shared" si="76"/>
        <v>0</v>
      </c>
      <c r="M171" s="56">
        <f t="shared" si="76"/>
        <v>0</v>
      </c>
      <c r="N171" s="56">
        <f t="shared" si="76"/>
        <v>0</v>
      </c>
      <c r="O171" s="220"/>
      <c r="P171" s="264"/>
    </row>
    <row r="172" spans="1:16" ht="15.75" thickBot="1" x14ac:dyDescent="0.3">
      <c r="A172" s="251" t="s">
        <v>11</v>
      </c>
      <c r="B172" s="251"/>
      <c r="C172" s="251"/>
      <c r="D172" s="251"/>
      <c r="E172" s="251"/>
      <c r="F172" s="251"/>
      <c r="G172" s="251"/>
      <c r="H172" s="251"/>
      <c r="I172" s="251"/>
      <c r="J172" s="251"/>
      <c r="K172" s="251"/>
      <c r="L172" s="251"/>
      <c r="M172" s="251"/>
      <c r="N172" s="251"/>
      <c r="O172" s="251"/>
      <c r="P172" s="251"/>
    </row>
    <row r="173" spans="1:16" ht="97.5" customHeight="1" thickBot="1" x14ac:dyDescent="0.3">
      <c r="A173" s="212" t="s">
        <v>3889</v>
      </c>
      <c r="B173" s="218"/>
      <c r="C173" s="218" t="s">
        <v>11</v>
      </c>
      <c r="D173" s="218" t="s">
        <v>458</v>
      </c>
      <c r="E173" s="218"/>
      <c r="F173" s="218" t="s">
        <v>3890</v>
      </c>
      <c r="G173" s="25" t="s">
        <v>4</v>
      </c>
      <c r="H173" s="26">
        <f>SUM(H174:H177)</f>
        <v>12</v>
      </c>
      <c r="I173" s="26">
        <f t="shared" ref="I173:N173" si="77">SUM(I174:I177)</f>
        <v>0</v>
      </c>
      <c r="J173" s="26">
        <f t="shared" si="77"/>
        <v>0</v>
      </c>
      <c r="K173" s="26">
        <f t="shared" si="77"/>
        <v>3</v>
      </c>
      <c r="L173" s="26">
        <f t="shared" si="77"/>
        <v>3</v>
      </c>
      <c r="M173" s="26">
        <f t="shared" si="77"/>
        <v>3</v>
      </c>
      <c r="N173" s="26">
        <f t="shared" si="77"/>
        <v>3</v>
      </c>
      <c r="O173" s="218">
        <v>31134</v>
      </c>
      <c r="P173" s="227" t="s">
        <v>3891</v>
      </c>
    </row>
    <row r="174" spans="1:16" ht="15.75" thickBot="1" x14ac:dyDescent="0.3">
      <c r="A174" s="213"/>
      <c r="B174" s="219"/>
      <c r="C174" s="219"/>
      <c r="D174" s="219"/>
      <c r="E174" s="219"/>
      <c r="F174" s="219"/>
      <c r="G174" s="25" t="s">
        <v>6</v>
      </c>
      <c r="H174" s="26">
        <f>SUM(I174:N174)</f>
        <v>0</v>
      </c>
      <c r="I174" s="26">
        <v>0</v>
      </c>
      <c r="J174" s="26">
        <v>0</v>
      </c>
      <c r="K174" s="26">
        <v>0</v>
      </c>
      <c r="L174" s="26">
        <v>0</v>
      </c>
      <c r="M174" s="26">
        <v>0</v>
      </c>
      <c r="N174" s="26">
        <v>0</v>
      </c>
      <c r="O174" s="219"/>
      <c r="P174" s="228"/>
    </row>
    <row r="175" spans="1:16" ht="36.75" thickBot="1" x14ac:dyDescent="0.3">
      <c r="A175" s="213"/>
      <c r="B175" s="219"/>
      <c r="C175" s="219"/>
      <c r="D175" s="219"/>
      <c r="E175" s="219"/>
      <c r="F175" s="219"/>
      <c r="G175" s="25" t="s">
        <v>7</v>
      </c>
      <c r="H175" s="26">
        <f>SUM(I175:N175)</f>
        <v>0</v>
      </c>
      <c r="I175" s="26">
        <v>0</v>
      </c>
      <c r="J175" s="26">
        <v>0</v>
      </c>
      <c r="K175" s="26">
        <v>0</v>
      </c>
      <c r="L175" s="26">
        <v>0</v>
      </c>
      <c r="M175" s="26">
        <v>0</v>
      </c>
      <c r="N175" s="26">
        <v>0</v>
      </c>
      <c r="O175" s="219"/>
      <c r="P175" s="228"/>
    </row>
    <row r="176" spans="1:16" ht="15.75" thickBot="1" x14ac:dyDescent="0.3">
      <c r="A176" s="213"/>
      <c r="B176" s="219"/>
      <c r="C176" s="219"/>
      <c r="D176" s="219"/>
      <c r="E176" s="219"/>
      <c r="F176" s="219"/>
      <c r="G176" s="25" t="s">
        <v>8</v>
      </c>
      <c r="H176" s="26">
        <f>SUM(I176:N176)</f>
        <v>12</v>
      </c>
      <c r="I176" s="26">
        <v>0</v>
      </c>
      <c r="J176" s="26">
        <v>0</v>
      </c>
      <c r="K176" s="26">
        <v>3</v>
      </c>
      <c r="L176" s="26">
        <v>3</v>
      </c>
      <c r="M176" s="26">
        <v>3</v>
      </c>
      <c r="N176" s="26">
        <v>3</v>
      </c>
      <c r="O176" s="219"/>
      <c r="P176" s="228"/>
    </row>
    <row r="177" spans="1:16" ht="24.75" thickBot="1" x14ac:dyDescent="0.3">
      <c r="A177" s="214"/>
      <c r="B177" s="220"/>
      <c r="C177" s="220"/>
      <c r="D177" s="220"/>
      <c r="E177" s="220"/>
      <c r="F177" s="220"/>
      <c r="G177" s="25" t="s">
        <v>9</v>
      </c>
      <c r="H177" s="26">
        <f>SUM(I177:N177)</f>
        <v>0</v>
      </c>
      <c r="I177" s="26">
        <v>0</v>
      </c>
      <c r="J177" s="26">
        <v>0</v>
      </c>
      <c r="K177" s="26">
        <v>0</v>
      </c>
      <c r="L177" s="26">
        <v>0</v>
      </c>
      <c r="M177" s="26">
        <v>0</v>
      </c>
      <c r="N177" s="26">
        <v>0</v>
      </c>
      <c r="O177" s="220"/>
      <c r="P177" s="229"/>
    </row>
    <row r="178" spans="1:16" ht="36.75" thickBot="1" x14ac:dyDescent="0.3">
      <c r="A178" s="245" t="s">
        <v>125</v>
      </c>
      <c r="B178" s="245"/>
      <c r="C178" s="245"/>
      <c r="D178" s="245"/>
      <c r="E178" s="245"/>
      <c r="F178" s="246"/>
      <c r="G178" s="55" t="s">
        <v>4</v>
      </c>
      <c r="H178" s="56">
        <f>SUM(H179:H182)</f>
        <v>12</v>
      </c>
      <c r="I178" s="56">
        <f t="shared" ref="I178:N178" si="78">SUM(I179:I182)</f>
        <v>0</v>
      </c>
      <c r="J178" s="56">
        <f t="shared" si="78"/>
        <v>0</v>
      </c>
      <c r="K178" s="56">
        <f t="shared" si="78"/>
        <v>3</v>
      </c>
      <c r="L178" s="56">
        <f t="shared" si="78"/>
        <v>3</v>
      </c>
      <c r="M178" s="56">
        <f t="shared" si="78"/>
        <v>3</v>
      </c>
      <c r="N178" s="56">
        <f t="shared" si="78"/>
        <v>3</v>
      </c>
      <c r="O178" s="498"/>
      <c r="P178" s="501"/>
    </row>
    <row r="179" spans="1:16" ht="24.75" thickBot="1" x14ac:dyDescent="0.3">
      <c r="A179" s="461"/>
      <c r="B179" s="461"/>
      <c r="C179" s="461"/>
      <c r="D179" s="461"/>
      <c r="E179" s="461"/>
      <c r="F179" s="248"/>
      <c r="G179" s="55" t="s">
        <v>6</v>
      </c>
      <c r="H179" s="56">
        <f>SUM(I179:N179)</f>
        <v>0</v>
      </c>
      <c r="I179" s="56">
        <f t="shared" ref="I179:N179" si="79">SUM(I174)</f>
        <v>0</v>
      </c>
      <c r="J179" s="56">
        <f t="shared" si="79"/>
        <v>0</v>
      </c>
      <c r="K179" s="56">
        <f t="shared" si="79"/>
        <v>0</v>
      </c>
      <c r="L179" s="56">
        <f t="shared" si="79"/>
        <v>0</v>
      </c>
      <c r="M179" s="56">
        <f t="shared" si="79"/>
        <v>0</v>
      </c>
      <c r="N179" s="56">
        <f t="shared" si="79"/>
        <v>0</v>
      </c>
      <c r="O179" s="499"/>
      <c r="P179" s="502"/>
    </row>
    <row r="180" spans="1:16" ht="36.75" thickBot="1" x14ac:dyDescent="0.3">
      <c r="A180" s="461"/>
      <c r="B180" s="461"/>
      <c r="C180" s="461"/>
      <c r="D180" s="461"/>
      <c r="E180" s="461"/>
      <c r="F180" s="248"/>
      <c r="G180" s="55" t="s">
        <v>7</v>
      </c>
      <c r="H180" s="56">
        <f>SUM(I180:N180)</f>
        <v>0</v>
      </c>
      <c r="I180" s="56">
        <f t="shared" ref="I180:N180" si="80">SUM(I175)</f>
        <v>0</v>
      </c>
      <c r="J180" s="56">
        <f t="shared" si="80"/>
        <v>0</v>
      </c>
      <c r="K180" s="56">
        <f t="shared" si="80"/>
        <v>0</v>
      </c>
      <c r="L180" s="56">
        <f t="shared" si="80"/>
        <v>0</v>
      </c>
      <c r="M180" s="56">
        <f t="shared" si="80"/>
        <v>0</v>
      </c>
      <c r="N180" s="56">
        <f t="shared" si="80"/>
        <v>0</v>
      </c>
      <c r="O180" s="499"/>
      <c r="P180" s="502"/>
    </row>
    <row r="181" spans="1:16" ht="15.75" thickBot="1" x14ac:dyDescent="0.3">
      <c r="A181" s="461"/>
      <c r="B181" s="461"/>
      <c r="C181" s="461"/>
      <c r="D181" s="461"/>
      <c r="E181" s="461"/>
      <c r="F181" s="248"/>
      <c r="G181" s="55" t="s">
        <v>8</v>
      </c>
      <c r="H181" s="56">
        <f>SUM(I181:N181)</f>
        <v>12</v>
      </c>
      <c r="I181" s="56">
        <f t="shared" ref="I181:N181" si="81">SUM(I176)</f>
        <v>0</v>
      </c>
      <c r="J181" s="56">
        <f t="shared" si="81"/>
        <v>0</v>
      </c>
      <c r="K181" s="56">
        <f t="shared" si="81"/>
        <v>3</v>
      </c>
      <c r="L181" s="56">
        <f t="shared" si="81"/>
        <v>3</v>
      </c>
      <c r="M181" s="56">
        <f t="shared" si="81"/>
        <v>3</v>
      </c>
      <c r="N181" s="56">
        <f t="shared" si="81"/>
        <v>3</v>
      </c>
      <c r="O181" s="499"/>
      <c r="P181" s="502"/>
    </row>
    <row r="182" spans="1:16" ht="24.75" thickBot="1" x14ac:dyDescent="0.3">
      <c r="A182" s="249"/>
      <c r="B182" s="249"/>
      <c r="C182" s="249"/>
      <c r="D182" s="249"/>
      <c r="E182" s="249"/>
      <c r="F182" s="250"/>
      <c r="G182" s="55" t="s">
        <v>9</v>
      </c>
      <c r="H182" s="56">
        <f>SUM(I182:N182)</f>
        <v>0</v>
      </c>
      <c r="I182" s="56">
        <f t="shared" ref="I182:N182" si="82">SUM(I177)</f>
        <v>0</v>
      </c>
      <c r="J182" s="56">
        <f t="shared" si="82"/>
        <v>0</v>
      </c>
      <c r="K182" s="56">
        <f t="shared" si="82"/>
        <v>0</v>
      </c>
      <c r="L182" s="56">
        <f t="shared" si="82"/>
        <v>0</v>
      </c>
      <c r="M182" s="56">
        <f t="shared" si="82"/>
        <v>0</v>
      </c>
      <c r="N182" s="56">
        <f t="shared" si="82"/>
        <v>0</v>
      </c>
      <c r="O182" s="500"/>
      <c r="P182" s="503"/>
    </row>
    <row r="183" spans="1:16" ht="15.75" thickBot="1" x14ac:dyDescent="0.3">
      <c r="A183" s="251" t="s">
        <v>213</v>
      </c>
      <c r="B183" s="251"/>
      <c r="C183" s="251"/>
      <c r="D183" s="251"/>
      <c r="E183" s="251"/>
      <c r="F183" s="251"/>
      <c r="G183" s="251"/>
      <c r="H183" s="251"/>
      <c r="I183" s="251"/>
      <c r="J183" s="251"/>
      <c r="K183" s="251"/>
      <c r="L183" s="251"/>
      <c r="M183" s="251"/>
      <c r="N183" s="251"/>
      <c r="O183" s="251"/>
      <c r="P183" s="251"/>
    </row>
    <row r="184" spans="1:16" ht="48.75" thickBot="1" x14ac:dyDescent="0.3">
      <c r="A184" s="24" t="s">
        <v>3892</v>
      </c>
      <c r="B184" s="218"/>
      <c r="C184" s="218" t="s">
        <v>213</v>
      </c>
      <c r="D184" s="218" t="s">
        <v>3894</v>
      </c>
      <c r="E184" s="218"/>
      <c r="F184" s="218"/>
      <c r="G184" s="25" t="s">
        <v>4</v>
      </c>
      <c r="H184" s="56">
        <f>SUM(H185:H188)</f>
        <v>1.2</v>
      </c>
      <c r="I184" s="56">
        <f t="shared" ref="I184:N184" si="83">SUM(I185:I188)</f>
        <v>1.2</v>
      </c>
      <c r="J184" s="56">
        <f t="shared" si="83"/>
        <v>0</v>
      </c>
      <c r="K184" s="56">
        <f t="shared" si="83"/>
        <v>0</v>
      </c>
      <c r="L184" s="56">
        <f t="shared" si="83"/>
        <v>0</v>
      </c>
      <c r="M184" s="56">
        <f t="shared" si="83"/>
        <v>0</v>
      </c>
      <c r="N184" s="56">
        <f t="shared" si="83"/>
        <v>0</v>
      </c>
      <c r="O184" s="494">
        <v>327</v>
      </c>
      <c r="P184" s="224"/>
    </row>
    <row r="185" spans="1:16" ht="48.75" thickBot="1" x14ac:dyDescent="0.3">
      <c r="A185" s="24" t="s">
        <v>3893</v>
      </c>
      <c r="B185" s="219"/>
      <c r="C185" s="219"/>
      <c r="D185" s="219"/>
      <c r="E185" s="219"/>
      <c r="F185" s="219"/>
      <c r="G185" s="25" t="s">
        <v>259</v>
      </c>
      <c r="H185" s="26">
        <f>SUM(I185:N185)</f>
        <v>0</v>
      </c>
      <c r="I185" s="26">
        <v>0</v>
      </c>
      <c r="J185" s="26">
        <v>0</v>
      </c>
      <c r="K185" s="26">
        <v>0</v>
      </c>
      <c r="L185" s="26">
        <v>0</v>
      </c>
      <c r="M185" s="26">
        <v>0</v>
      </c>
      <c r="N185" s="26">
        <v>0</v>
      </c>
      <c r="O185" s="495"/>
      <c r="P185" s="225"/>
    </row>
    <row r="186" spans="1:16" ht="36.75" thickBot="1" x14ac:dyDescent="0.3">
      <c r="A186" s="68"/>
      <c r="B186" s="219"/>
      <c r="C186" s="219"/>
      <c r="D186" s="219"/>
      <c r="E186" s="219"/>
      <c r="F186" s="219"/>
      <c r="G186" s="25" t="s">
        <v>7</v>
      </c>
      <c r="H186" s="26">
        <f>SUM(I186:N186)</f>
        <v>0</v>
      </c>
      <c r="I186" s="147">
        <v>0</v>
      </c>
      <c r="J186" s="147">
        <v>0</v>
      </c>
      <c r="K186" s="147">
        <v>0</v>
      </c>
      <c r="L186" s="147">
        <v>0</v>
      </c>
      <c r="M186" s="147">
        <v>0</v>
      </c>
      <c r="N186" s="147">
        <v>0</v>
      </c>
      <c r="O186" s="495"/>
      <c r="P186" s="225"/>
    </row>
    <row r="187" spans="1:16" ht="15.75" thickBot="1" x14ac:dyDescent="0.3">
      <c r="A187" s="68"/>
      <c r="B187" s="219"/>
      <c r="C187" s="219"/>
      <c r="D187" s="219"/>
      <c r="E187" s="219"/>
      <c r="F187" s="219"/>
      <c r="G187" s="25" t="s">
        <v>8</v>
      </c>
      <c r="H187" s="26">
        <f>SUM(I187:N187)</f>
        <v>1.2</v>
      </c>
      <c r="I187" s="26">
        <v>1.2</v>
      </c>
      <c r="J187" s="26">
        <v>0</v>
      </c>
      <c r="K187" s="26">
        <v>0</v>
      </c>
      <c r="L187" s="26">
        <v>0</v>
      </c>
      <c r="M187" s="26">
        <v>0</v>
      </c>
      <c r="N187" s="26">
        <v>0</v>
      </c>
      <c r="O187" s="495"/>
      <c r="P187" s="225"/>
    </row>
    <row r="188" spans="1:16" ht="24.75" thickBot="1" x14ac:dyDescent="0.3">
      <c r="A188" s="69"/>
      <c r="B188" s="220"/>
      <c r="C188" s="220"/>
      <c r="D188" s="220"/>
      <c r="E188" s="220"/>
      <c r="F188" s="220"/>
      <c r="G188" s="25" t="s">
        <v>9</v>
      </c>
      <c r="H188" s="26">
        <f>SUM(I188:N188)</f>
        <v>0</v>
      </c>
      <c r="I188" s="26">
        <v>0</v>
      </c>
      <c r="J188" s="26">
        <v>0</v>
      </c>
      <c r="K188" s="26">
        <v>0</v>
      </c>
      <c r="L188" s="26">
        <v>0</v>
      </c>
      <c r="M188" s="26">
        <v>0</v>
      </c>
      <c r="N188" s="26">
        <v>0</v>
      </c>
      <c r="O188" s="496"/>
      <c r="P188" s="226"/>
    </row>
    <row r="189" spans="1:16" ht="48.75" thickBot="1" x14ac:dyDescent="0.3">
      <c r="A189" s="24" t="s">
        <v>3895</v>
      </c>
      <c r="B189" s="218"/>
      <c r="C189" s="218" t="s">
        <v>213</v>
      </c>
      <c r="D189" s="218" t="s">
        <v>3894</v>
      </c>
      <c r="E189" s="218"/>
      <c r="F189" s="242"/>
      <c r="G189" s="25" t="s">
        <v>4</v>
      </c>
      <c r="H189" s="26">
        <f>SUM(H190:H193)</f>
        <v>1</v>
      </c>
      <c r="I189" s="26">
        <f t="shared" ref="I189:N189" si="84">SUM(I190:I193)</f>
        <v>1</v>
      </c>
      <c r="J189" s="26">
        <f t="shared" si="84"/>
        <v>0</v>
      </c>
      <c r="K189" s="26">
        <f t="shared" si="84"/>
        <v>0</v>
      </c>
      <c r="L189" s="26">
        <f t="shared" si="84"/>
        <v>0</v>
      </c>
      <c r="M189" s="26">
        <f t="shared" si="84"/>
        <v>0</v>
      </c>
      <c r="N189" s="26">
        <f t="shared" si="84"/>
        <v>0</v>
      </c>
      <c r="O189" s="494">
        <v>5200</v>
      </c>
      <c r="P189" s="224"/>
    </row>
    <row r="190" spans="1:16" ht="48.75" thickBot="1" x14ac:dyDescent="0.3">
      <c r="A190" s="24" t="s">
        <v>3896</v>
      </c>
      <c r="B190" s="219"/>
      <c r="C190" s="219"/>
      <c r="D190" s="219"/>
      <c r="E190" s="219"/>
      <c r="F190" s="243"/>
      <c r="G190" s="25" t="s">
        <v>259</v>
      </c>
      <c r="H190" s="26">
        <f>SUM(I190:N190)</f>
        <v>0</v>
      </c>
      <c r="I190" s="26">
        <v>0</v>
      </c>
      <c r="J190" s="26">
        <v>0</v>
      </c>
      <c r="K190" s="26">
        <v>0</v>
      </c>
      <c r="L190" s="26">
        <v>0</v>
      </c>
      <c r="M190" s="26">
        <v>0</v>
      </c>
      <c r="N190" s="26">
        <v>0</v>
      </c>
      <c r="O190" s="495"/>
      <c r="P190" s="225"/>
    </row>
    <row r="191" spans="1:16" ht="36.75" thickBot="1" x14ac:dyDescent="0.3">
      <c r="A191" s="68"/>
      <c r="B191" s="219"/>
      <c r="C191" s="219"/>
      <c r="D191" s="219"/>
      <c r="E191" s="219"/>
      <c r="F191" s="243"/>
      <c r="G191" s="25" t="s">
        <v>7</v>
      </c>
      <c r="H191" s="26">
        <f>SUM(I191:N191)</f>
        <v>0</v>
      </c>
      <c r="I191" s="26">
        <v>0</v>
      </c>
      <c r="J191" s="26">
        <v>0</v>
      </c>
      <c r="K191" s="26">
        <v>0</v>
      </c>
      <c r="L191" s="26">
        <v>0</v>
      </c>
      <c r="M191" s="26">
        <v>0</v>
      </c>
      <c r="N191" s="26">
        <v>0</v>
      </c>
      <c r="O191" s="495"/>
      <c r="P191" s="225"/>
    </row>
    <row r="192" spans="1:16" ht="15.75" thickBot="1" x14ac:dyDescent="0.3">
      <c r="A192" s="68"/>
      <c r="B192" s="219"/>
      <c r="C192" s="219"/>
      <c r="D192" s="219"/>
      <c r="E192" s="219"/>
      <c r="F192" s="243"/>
      <c r="G192" s="25" t="s">
        <v>8</v>
      </c>
      <c r="H192" s="26">
        <f>SUM(I192:N192)</f>
        <v>1</v>
      </c>
      <c r="I192" s="26">
        <v>1</v>
      </c>
      <c r="J192" s="26">
        <v>0</v>
      </c>
      <c r="K192" s="26">
        <v>0</v>
      </c>
      <c r="L192" s="26">
        <v>0</v>
      </c>
      <c r="M192" s="26">
        <v>0</v>
      </c>
      <c r="N192" s="26">
        <v>0</v>
      </c>
      <c r="O192" s="495"/>
      <c r="P192" s="225"/>
    </row>
    <row r="193" spans="1:16" ht="24.75" thickBot="1" x14ac:dyDescent="0.3">
      <c r="A193" s="69"/>
      <c r="B193" s="220"/>
      <c r="C193" s="220"/>
      <c r="D193" s="220"/>
      <c r="E193" s="220"/>
      <c r="F193" s="244"/>
      <c r="G193" s="25" t="s">
        <v>9</v>
      </c>
      <c r="H193" s="26">
        <f>SUM(I193:N193)</f>
        <v>0</v>
      </c>
      <c r="I193" s="26">
        <v>0</v>
      </c>
      <c r="J193" s="26">
        <v>0</v>
      </c>
      <c r="K193" s="26">
        <v>0</v>
      </c>
      <c r="L193" s="26">
        <v>0</v>
      </c>
      <c r="M193" s="26">
        <v>0</v>
      </c>
      <c r="N193" s="26">
        <v>0</v>
      </c>
      <c r="O193" s="496"/>
      <c r="P193" s="226"/>
    </row>
    <row r="194" spans="1:16" ht="36.75" thickBot="1" x14ac:dyDescent="0.3">
      <c r="A194" s="212" t="s">
        <v>2739</v>
      </c>
      <c r="B194" s="218"/>
      <c r="C194" s="218" t="s">
        <v>213</v>
      </c>
      <c r="D194" s="218" t="s">
        <v>3894</v>
      </c>
      <c r="E194" s="218"/>
      <c r="F194" s="218"/>
      <c r="G194" s="25" t="s">
        <v>4</v>
      </c>
      <c r="H194" s="26">
        <f>SUM(H195:H198)</f>
        <v>2</v>
      </c>
      <c r="I194" s="26">
        <f t="shared" ref="I194:N194" si="85">SUM(I195:I198)</f>
        <v>1</v>
      </c>
      <c r="J194" s="26">
        <f t="shared" si="85"/>
        <v>1</v>
      </c>
      <c r="K194" s="26">
        <f t="shared" si="85"/>
        <v>0</v>
      </c>
      <c r="L194" s="26">
        <f t="shared" si="85"/>
        <v>0</v>
      </c>
      <c r="M194" s="26">
        <f t="shared" si="85"/>
        <v>0</v>
      </c>
      <c r="N194" s="26">
        <f t="shared" si="85"/>
        <v>0</v>
      </c>
      <c r="O194" s="494">
        <v>3600</v>
      </c>
      <c r="P194" s="224"/>
    </row>
    <row r="195" spans="1:16" ht="15.75" thickBot="1" x14ac:dyDescent="0.3">
      <c r="A195" s="213"/>
      <c r="B195" s="219"/>
      <c r="C195" s="219"/>
      <c r="D195" s="219"/>
      <c r="E195" s="219"/>
      <c r="F195" s="219"/>
      <c r="G195" s="25" t="s">
        <v>259</v>
      </c>
      <c r="H195" s="26">
        <f>SUM(I195:N195)</f>
        <v>0</v>
      </c>
      <c r="I195" s="26">
        <v>0</v>
      </c>
      <c r="J195" s="26">
        <v>0</v>
      </c>
      <c r="K195" s="26">
        <v>0</v>
      </c>
      <c r="L195" s="26">
        <v>0</v>
      </c>
      <c r="M195" s="26">
        <v>0</v>
      </c>
      <c r="N195" s="26">
        <v>0</v>
      </c>
      <c r="O195" s="495"/>
      <c r="P195" s="225"/>
    </row>
    <row r="196" spans="1:16" ht="36.75" thickBot="1" x14ac:dyDescent="0.3">
      <c r="A196" s="213"/>
      <c r="B196" s="219"/>
      <c r="C196" s="219"/>
      <c r="D196" s="219"/>
      <c r="E196" s="219"/>
      <c r="F196" s="219"/>
      <c r="G196" s="25" t="s">
        <v>7</v>
      </c>
      <c r="H196" s="26">
        <f>SUM(I196:N196)</f>
        <v>0</v>
      </c>
      <c r="I196" s="26">
        <v>0</v>
      </c>
      <c r="J196" s="26">
        <v>0</v>
      </c>
      <c r="K196" s="26">
        <v>0</v>
      </c>
      <c r="L196" s="26">
        <v>0</v>
      </c>
      <c r="M196" s="26">
        <v>0</v>
      </c>
      <c r="N196" s="26">
        <v>0</v>
      </c>
      <c r="O196" s="495"/>
      <c r="P196" s="225"/>
    </row>
    <row r="197" spans="1:16" ht="15.75" thickBot="1" x14ac:dyDescent="0.3">
      <c r="A197" s="213"/>
      <c r="B197" s="219"/>
      <c r="C197" s="219"/>
      <c r="D197" s="219"/>
      <c r="E197" s="219"/>
      <c r="F197" s="219"/>
      <c r="G197" s="25" t="s">
        <v>8</v>
      </c>
      <c r="H197" s="26">
        <f>SUM(I197:N197)</f>
        <v>2</v>
      </c>
      <c r="I197" s="26">
        <v>1</v>
      </c>
      <c r="J197" s="26">
        <v>1</v>
      </c>
      <c r="K197" s="26">
        <v>0</v>
      </c>
      <c r="L197" s="26">
        <v>0</v>
      </c>
      <c r="M197" s="26">
        <v>0</v>
      </c>
      <c r="N197" s="26">
        <v>0</v>
      </c>
      <c r="O197" s="495"/>
      <c r="P197" s="225"/>
    </row>
    <row r="198" spans="1:16" ht="24.75" thickBot="1" x14ac:dyDescent="0.3">
      <c r="A198" s="214"/>
      <c r="B198" s="220"/>
      <c r="C198" s="220"/>
      <c r="D198" s="220"/>
      <c r="E198" s="220"/>
      <c r="F198" s="220"/>
      <c r="G198" s="25" t="s">
        <v>9</v>
      </c>
      <c r="H198" s="26">
        <f>SUM(I198:N198)</f>
        <v>0</v>
      </c>
      <c r="I198" s="26">
        <v>0</v>
      </c>
      <c r="J198" s="26">
        <v>0</v>
      </c>
      <c r="K198" s="26">
        <v>0</v>
      </c>
      <c r="L198" s="26">
        <v>0</v>
      </c>
      <c r="M198" s="26">
        <v>0</v>
      </c>
      <c r="N198" s="26">
        <v>0</v>
      </c>
      <c r="O198" s="496"/>
      <c r="P198" s="226"/>
    </row>
    <row r="199" spans="1:16" ht="36.75" thickBot="1" x14ac:dyDescent="0.3">
      <c r="A199" s="212" t="s">
        <v>3897</v>
      </c>
      <c r="B199" s="218"/>
      <c r="C199" s="218" t="s">
        <v>213</v>
      </c>
      <c r="D199" s="218" t="s">
        <v>3894</v>
      </c>
      <c r="E199" s="218"/>
      <c r="F199" s="218"/>
      <c r="G199" s="25" t="s">
        <v>4</v>
      </c>
      <c r="H199" s="26">
        <f>SUM(H200:H203)</f>
        <v>1</v>
      </c>
      <c r="I199" s="26">
        <f t="shared" ref="I199:N199" si="86">SUM(I200:I203)</f>
        <v>0.5</v>
      </c>
      <c r="J199" s="26">
        <f t="shared" si="86"/>
        <v>0.5</v>
      </c>
      <c r="K199" s="26">
        <f t="shared" si="86"/>
        <v>0</v>
      </c>
      <c r="L199" s="26">
        <f t="shared" si="86"/>
        <v>0</v>
      </c>
      <c r="M199" s="26">
        <f t="shared" si="86"/>
        <v>0</v>
      </c>
      <c r="N199" s="26">
        <f t="shared" si="86"/>
        <v>0</v>
      </c>
      <c r="O199" s="494">
        <v>11365</v>
      </c>
      <c r="P199" s="224"/>
    </row>
    <row r="200" spans="1:16" ht="15.75" thickBot="1" x14ac:dyDescent="0.3">
      <c r="A200" s="213"/>
      <c r="B200" s="219"/>
      <c r="C200" s="219"/>
      <c r="D200" s="219"/>
      <c r="E200" s="219"/>
      <c r="F200" s="219"/>
      <c r="G200" s="25" t="s">
        <v>259</v>
      </c>
      <c r="H200" s="26">
        <f>SUM(I200:N200)</f>
        <v>0</v>
      </c>
      <c r="I200" s="26">
        <v>0</v>
      </c>
      <c r="J200" s="26">
        <v>0</v>
      </c>
      <c r="K200" s="26">
        <v>0</v>
      </c>
      <c r="L200" s="26">
        <v>0</v>
      </c>
      <c r="M200" s="26">
        <v>0</v>
      </c>
      <c r="N200" s="26">
        <v>0</v>
      </c>
      <c r="O200" s="495"/>
      <c r="P200" s="225"/>
    </row>
    <row r="201" spans="1:16" ht="36.75" thickBot="1" x14ac:dyDescent="0.3">
      <c r="A201" s="213"/>
      <c r="B201" s="219"/>
      <c r="C201" s="219"/>
      <c r="D201" s="219"/>
      <c r="E201" s="219"/>
      <c r="F201" s="219"/>
      <c r="G201" s="25" t="s">
        <v>7</v>
      </c>
      <c r="H201" s="26">
        <f>SUM(I201:N201)</f>
        <v>0</v>
      </c>
      <c r="I201" s="26">
        <v>0</v>
      </c>
      <c r="J201" s="26">
        <v>0</v>
      </c>
      <c r="K201" s="26">
        <v>0</v>
      </c>
      <c r="L201" s="26">
        <v>0</v>
      </c>
      <c r="M201" s="26">
        <v>0</v>
      </c>
      <c r="N201" s="26">
        <v>0</v>
      </c>
      <c r="O201" s="495"/>
      <c r="P201" s="225"/>
    </row>
    <row r="202" spans="1:16" ht="15.75" thickBot="1" x14ac:dyDescent="0.3">
      <c r="A202" s="213"/>
      <c r="B202" s="219"/>
      <c r="C202" s="219"/>
      <c r="D202" s="219"/>
      <c r="E202" s="219"/>
      <c r="F202" s="219"/>
      <c r="G202" s="25" t="s">
        <v>8</v>
      </c>
      <c r="H202" s="26">
        <f>SUM(I202:N202)</f>
        <v>1</v>
      </c>
      <c r="I202" s="26">
        <v>0.5</v>
      </c>
      <c r="J202" s="26">
        <v>0.5</v>
      </c>
      <c r="K202" s="26">
        <v>0</v>
      </c>
      <c r="L202" s="26">
        <v>0</v>
      </c>
      <c r="M202" s="26">
        <v>0</v>
      </c>
      <c r="N202" s="26">
        <v>0</v>
      </c>
      <c r="O202" s="495"/>
      <c r="P202" s="225"/>
    </row>
    <row r="203" spans="1:16" ht="24.75" thickBot="1" x14ac:dyDescent="0.3">
      <c r="A203" s="214"/>
      <c r="B203" s="220"/>
      <c r="C203" s="220"/>
      <c r="D203" s="220"/>
      <c r="E203" s="220"/>
      <c r="F203" s="220"/>
      <c r="G203" s="25" t="s">
        <v>9</v>
      </c>
      <c r="H203" s="26">
        <f>SUM(I203:N203)</f>
        <v>0</v>
      </c>
      <c r="I203" s="145">
        <v>0</v>
      </c>
      <c r="J203" s="145">
        <v>0</v>
      </c>
      <c r="K203" s="145">
        <v>0</v>
      </c>
      <c r="L203" s="145">
        <v>0</v>
      </c>
      <c r="M203" s="145">
        <v>0</v>
      </c>
      <c r="N203" s="145">
        <v>0</v>
      </c>
      <c r="O203" s="496"/>
      <c r="P203" s="226"/>
    </row>
    <row r="204" spans="1:16" ht="36.75" thickBot="1" x14ac:dyDescent="0.3">
      <c r="A204" s="212" t="s">
        <v>3898</v>
      </c>
      <c r="B204" s="218"/>
      <c r="C204" s="218" t="s">
        <v>213</v>
      </c>
      <c r="D204" s="218" t="s">
        <v>3894</v>
      </c>
      <c r="E204" s="218"/>
      <c r="F204" s="218"/>
      <c r="G204" s="25" t="s">
        <v>4</v>
      </c>
      <c r="H204" s="26">
        <f>SUM(H205:H208)</f>
        <v>4.5999999999999996</v>
      </c>
      <c r="I204" s="26">
        <f t="shared" ref="I204:N204" si="87">SUM(I205:I208)</f>
        <v>4.5999999999999996</v>
      </c>
      <c r="J204" s="26">
        <f t="shared" si="87"/>
        <v>0</v>
      </c>
      <c r="K204" s="26">
        <f t="shared" si="87"/>
        <v>0</v>
      </c>
      <c r="L204" s="26">
        <f t="shared" si="87"/>
        <v>0</v>
      </c>
      <c r="M204" s="26">
        <f t="shared" si="87"/>
        <v>0</v>
      </c>
      <c r="N204" s="26">
        <f t="shared" si="87"/>
        <v>0</v>
      </c>
      <c r="O204" s="494">
        <v>11365</v>
      </c>
      <c r="P204" s="224"/>
    </row>
    <row r="205" spans="1:16" ht="15.75" thickBot="1" x14ac:dyDescent="0.3">
      <c r="A205" s="213"/>
      <c r="B205" s="219"/>
      <c r="C205" s="219"/>
      <c r="D205" s="219"/>
      <c r="E205" s="219"/>
      <c r="F205" s="219"/>
      <c r="G205" s="25" t="s">
        <v>259</v>
      </c>
      <c r="H205" s="26">
        <f>SUM(I205:N205)</f>
        <v>0</v>
      </c>
      <c r="I205" s="26">
        <v>0</v>
      </c>
      <c r="J205" s="26">
        <v>0</v>
      </c>
      <c r="K205" s="26">
        <v>0</v>
      </c>
      <c r="L205" s="26">
        <v>0</v>
      </c>
      <c r="M205" s="26">
        <v>0</v>
      </c>
      <c r="N205" s="26">
        <v>0</v>
      </c>
      <c r="O205" s="495"/>
      <c r="P205" s="225"/>
    </row>
    <row r="206" spans="1:16" ht="36.75" thickBot="1" x14ac:dyDescent="0.3">
      <c r="A206" s="213"/>
      <c r="B206" s="219"/>
      <c r="C206" s="219"/>
      <c r="D206" s="219"/>
      <c r="E206" s="219"/>
      <c r="F206" s="219"/>
      <c r="G206" s="25" t="s">
        <v>7</v>
      </c>
      <c r="H206" s="26">
        <f>SUM(I206:N206)</f>
        <v>2.2999999999999998</v>
      </c>
      <c r="I206" s="26">
        <v>2.2999999999999998</v>
      </c>
      <c r="J206" s="26">
        <v>0</v>
      </c>
      <c r="K206" s="26">
        <v>0</v>
      </c>
      <c r="L206" s="26">
        <v>0</v>
      </c>
      <c r="M206" s="26">
        <v>0</v>
      </c>
      <c r="N206" s="26">
        <v>0</v>
      </c>
      <c r="O206" s="495"/>
      <c r="P206" s="225"/>
    </row>
    <row r="207" spans="1:16" ht="15.75" thickBot="1" x14ac:dyDescent="0.3">
      <c r="A207" s="213"/>
      <c r="B207" s="219"/>
      <c r="C207" s="219"/>
      <c r="D207" s="219"/>
      <c r="E207" s="219"/>
      <c r="F207" s="219"/>
      <c r="G207" s="25" t="s">
        <v>8</v>
      </c>
      <c r="H207" s="26">
        <f>SUM(I207:N207)</f>
        <v>2.2999999999999998</v>
      </c>
      <c r="I207" s="26">
        <v>2.2999999999999998</v>
      </c>
      <c r="J207" s="26">
        <v>0</v>
      </c>
      <c r="K207" s="26">
        <v>0</v>
      </c>
      <c r="L207" s="26">
        <v>0</v>
      </c>
      <c r="M207" s="26">
        <v>0</v>
      </c>
      <c r="N207" s="26">
        <v>0</v>
      </c>
      <c r="O207" s="495"/>
      <c r="P207" s="225"/>
    </row>
    <row r="208" spans="1:16" ht="24.75" thickBot="1" x14ac:dyDescent="0.3">
      <c r="A208" s="214"/>
      <c r="B208" s="220"/>
      <c r="C208" s="220"/>
      <c r="D208" s="220"/>
      <c r="E208" s="220"/>
      <c r="F208" s="220"/>
      <c r="G208" s="25" t="s">
        <v>9</v>
      </c>
      <c r="H208" s="26">
        <f>SUM(I208:N208)</f>
        <v>0</v>
      </c>
      <c r="I208" s="145">
        <v>0</v>
      </c>
      <c r="J208" s="145">
        <v>0</v>
      </c>
      <c r="K208" s="145">
        <v>0</v>
      </c>
      <c r="L208" s="145">
        <v>0</v>
      </c>
      <c r="M208" s="145">
        <v>0</v>
      </c>
      <c r="N208" s="145">
        <v>0</v>
      </c>
      <c r="O208" s="496"/>
      <c r="P208" s="226"/>
    </row>
    <row r="209" spans="1:16" ht="36.75" thickBot="1" x14ac:dyDescent="0.3">
      <c r="A209" s="212" t="s">
        <v>3899</v>
      </c>
      <c r="B209" s="218"/>
      <c r="C209" s="218" t="s">
        <v>213</v>
      </c>
      <c r="D209" s="218" t="s">
        <v>3894</v>
      </c>
      <c r="E209" s="218"/>
      <c r="F209" s="218"/>
      <c r="G209" s="25" t="s">
        <v>4</v>
      </c>
      <c r="H209" s="26">
        <f>SUM(H210:H213)</f>
        <v>1</v>
      </c>
      <c r="I209" s="26">
        <f t="shared" ref="I209:N209" si="88">SUM(I210:I213)</f>
        <v>0.3</v>
      </c>
      <c r="J209" s="26">
        <f t="shared" si="88"/>
        <v>0.4</v>
      </c>
      <c r="K209" s="26">
        <f t="shared" si="88"/>
        <v>0.3</v>
      </c>
      <c r="L209" s="26">
        <f t="shared" si="88"/>
        <v>0</v>
      </c>
      <c r="M209" s="26">
        <f t="shared" si="88"/>
        <v>0</v>
      </c>
      <c r="N209" s="26">
        <f t="shared" si="88"/>
        <v>0</v>
      </c>
      <c r="O209" s="494">
        <v>11365</v>
      </c>
      <c r="P209" s="224"/>
    </row>
    <row r="210" spans="1:16" ht="15.75" thickBot="1" x14ac:dyDescent="0.3">
      <c r="A210" s="213"/>
      <c r="B210" s="219"/>
      <c r="C210" s="219"/>
      <c r="D210" s="219"/>
      <c r="E210" s="219"/>
      <c r="F210" s="219"/>
      <c r="G210" s="25" t="s">
        <v>259</v>
      </c>
      <c r="H210" s="26">
        <f>SUM(I210:N210)</f>
        <v>0</v>
      </c>
      <c r="I210" s="26">
        <v>0</v>
      </c>
      <c r="J210" s="26">
        <v>0</v>
      </c>
      <c r="K210" s="26">
        <v>0</v>
      </c>
      <c r="L210" s="26">
        <v>0</v>
      </c>
      <c r="M210" s="26">
        <v>0</v>
      </c>
      <c r="N210" s="26">
        <v>0</v>
      </c>
      <c r="O210" s="495"/>
      <c r="P210" s="225"/>
    </row>
    <row r="211" spans="1:16" ht="36.75" thickBot="1" x14ac:dyDescent="0.3">
      <c r="A211" s="213"/>
      <c r="B211" s="219"/>
      <c r="C211" s="219"/>
      <c r="D211" s="219"/>
      <c r="E211" s="219"/>
      <c r="F211" s="219"/>
      <c r="G211" s="25" t="s">
        <v>7</v>
      </c>
      <c r="H211" s="26">
        <f>SUM(I211:N211)</f>
        <v>0</v>
      </c>
      <c r="I211" s="26">
        <v>0</v>
      </c>
      <c r="J211" s="26">
        <v>0</v>
      </c>
      <c r="K211" s="26">
        <v>0</v>
      </c>
      <c r="L211" s="26">
        <v>0</v>
      </c>
      <c r="M211" s="26">
        <v>0</v>
      </c>
      <c r="N211" s="26">
        <v>0</v>
      </c>
      <c r="O211" s="495"/>
      <c r="P211" s="225"/>
    </row>
    <row r="212" spans="1:16" ht="15.75" thickBot="1" x14ac:dyDescent="0.3">
      <c r="A212" s="213"/>
      <c r="B212" s="219"/>
      <c r="C212" s="219"/>
      <c r="D212" s="219"/>
      <c r="E212" s="219"/>
      <c r="F212" s="219"/>
      <c r="G212" s="25" t="s">
        <v>8</v>
      </c>
      <c r="H212" s="26">
        <f>SUM(I212:N212)</f>
        <v>1</v>
      </c>
      <c r="I212" s="26">
        <v>0.3</v>
      </c>
      <c r="J212" s="26">
        <v>0.4</v>
      </c>
      <c r="K212" s="26">
        <v>0.3</v>
      </c>
      <c r="L212" s="26">
        <v>0</v>
      </c>
      <c r="M212" s="26">
        <v>0</v>
      </c>
      <c r="N212" s="26">
        <v>0</v>
      </c>
      <c r="O212" s="495"/>
      <c r="P212" s="225"/>
    </row>
    <row r="213" spans="1:16" ht="24.75" thickBot="1" x14ac:dyDescent="0.3">
      <c r="A213" s="214"/>
      <c r="B213" s="220"/>
      <c r="C213" s="220"/>
      <c r="D213" s="220"/>
      <c r="E213" s="220"/>
      <c r="F213" s="220"/>
      <c r="G213" s="25" t="s">
        <v>9</v>
      </c>
      <c r="H213" s="26">
        <f>SUM(I213:N213)</f>
        <v>0</v>
      </c>
      <c r="I213" s="26">
        <v>0</v>
      </c>
      <c r="J213" s="26">
        <v>0</v>
      </c>
      <c r="K213" s="26">
        <v>0</v>
      </c>
      <c r="L213" s="26">
        <v>0</v>
      </c>
      <c r="M213" s="26">
        <v>0</v>
      </c>
      <c r="N213" s="26">
        <v>0</v>
      </c>
      <c r="O213" s="496"/>
      <c r="P213" s="226"/>
    </row>
    <row r="214" spans="1:16" ht="36.75" thickBot="1" x14ac:dyDescent="0.3">
      <c r="A214" s="245" t="s">
        <v>125</v>
      </c>
      <c r="B214" s="245"/>
      <c r="C214" s="245"/>
      <c r="D214" s="245"/>
      <c r="E214" s="245"/>
      <c r="F214" s="246"/>
      <c r="G214" s="55" t="s">
        <v>4</v>
      </c>
      <c r="H214" s="56">
        <f>SUM(H215:H218)</f>
        <v>10.8</v>
      </c>
      <c r="I214" s="56">
        <f t="shared" ref="I214:N214" si="89">SUM(I215:I218)</f>
        <v>8.6</v>
      </c>
      <c r="J214" s="56">
        <f t="shared" si="89"/>
        <v>1.9</v>
      </c>
      <c r="K214" s="56">
        <f t="shared" si="89"/>
        <v>0.3</v>
      </c>
      <c r="L214" s="56">
        <f t="shared" si="89"/>
        <v>0</v>
      </c>
      <c r="M214" s="56">
        <f t="shared" si="89"/>
        <v>0</v>
      </c>
      <c r="N214" s="56">
        <f t="shared" si="89"/>
        <v>0</v>
      </c>
      <c r="O214" s="494"/>
      <c r="P214" s="224"/>
    </row>
    <row r="215" spans="1:16" ht="24.75" thickBot="1" x14ac:dyDescent="0.3">
      <c r="A215" s="461"/>
      <c r="B215" s="461"/>
      <c r="C215" s="461"/>
      <c r="D215" s="461"/>
      <c r="E215" s="461"/>
      <c r="F215" s="248"/>
      <c r="G215" s="55" t="s">
        <v>259</v>
      </c>
      <c r="H215" s="56">
        <f>SUM(I215:N215)</f>
        <v>0</v>
      </c>
      <c r="I215" s="56">
        <f t="shared" ref="I215:N215" si="90">I210+I205+I200+I195+I190+I185</f>
        <v>0</v>
      </c>
      <c r="J215" s="56">
        <f t="shared" si="90"/>
        <v>0</v>
      </c>
      <c r="K215" s="56">
        <f t="shared" si="90"/>
        <v>0</v>
      </c>
      <c r="L215" s="56">
        <f t="shared" si="90"/>
        <v>0</v>
      </c>
      <c r="M215" s="56">
        <f t="shared" si="90"/>
        <v>0</v>
      </c>
      <c r="N215" s="56">
        <f t="shared" si="90"/>
        <v>0</v>
      </c>
      <c r="O215" s="495"/>
      <c r="P215" s="225"/>
    </row>
    <row r="216" spans="1:16" ht="36.75" thickBot="1" x14ac:dyDescent="0.3">
      <c r="A216" s="461"/>
      <c r="B216" s="461"/>
      <c r="C216" s="461"/>
      <c r="D216" s="461"/>
      <c r="E216" s="461"/>
      <c r="F216" s="248"/>
      <c r="G216" s="55" t="s">
        <v>7</v>
      </c>
      <c r="H216" s="56">
        <f>SUM(I216:N216)</f>
        <v>2.2999999999999998</v>
      </c>
      <c r="I216" s="56">
        <f t="shared" ref="I216:N216" si="91">I211+I206+I201+I196+I191+I186</f>
        <v>2.2999999999999998</v>
      </c>
      <c r="J216" s="56">
        <f t="shared" si="91"/>
        <v>0</v>
      </c>
      <c r="K216" s="56">
        <f t="shared" si="91"/>
        <v>0</v>
      </c>
      <c r="L216" s="56">
        <f t="shared" si="91"/>
        <v>0</v>
      </c>
      <c r="M216" s="56">
        <f t="shared" si="91"/>
        <v>0</v>
      </c>
      <c r="N216" s="56">
        <f t="shared" si="91"/>
        <v>0</v>
      </c>
      <c r="O216" s="495"/>
      <c r="P216" s="225"/>
    </row>
    <row r="217" spans="1:16" ht="15.75" thickBot="1" x14ac:dyDescent="0.3">
      <c r="A217" s="461"/>
      <c r="B217" s="461"/>
      <c r="C217" s="461"/>
      <c r="D217" s="461"/>
      <c r="E217" s="461"/>
      <c r="F217" s="248"/>
      <c r="G217" s="55" t="s">
        <v>8</v>
      </c>
      <c r="H217" s="56">
        <f>SUM(I217:N217)</f>
        <v>8.5</v>
      </c>
      <c r="I217" s="56">
        <f t="shared" ref="I217:N217" si="92">I212+I207+I202+I197+I192+I187</f>
        <v>6.3</v>
      </c>
      <c r="J217" s="56">
        <f t="shared" si="92"/>
        <v>1.9</v>
      </c>
      <c r="K217" s="56">
        <f t="shared" si="92"/>
        <v>0.3</v>
      </c>
      <c r="L217" s="56">
        <f t="shared" si="92"/>
        <v>0</v>
      </c>
      <c r="M217" s="56">
        <f t="shared" si="92"/>
        <v>0</v>
      </c>
      <c r="N217" s="56">
        <f t="shared" si="92"/>
        <v>0</v>
      </c>
      <c r="O217" s="495"/>
      <c r="P217" s="225"/>
    </row>
    <row r="218" spans="1:16" ht="24.75" thickBot="1" x14ac:dyDescent="0.3">
      <c r="A218" s="249"/>
      <c r="B218" s="249"/>
      <c r="C218" s="249"/>
      <c r="D218" s="249"/>
      <c r="E218" s="249"/>
      <c r="F218" s="250"/>
      <c r="G218" s="55" t="s">
        <v>9</v>
      </c>
      <c r="H218" s="56">
        <f>SUM(I218:N218)</f>
        <v>0</v>
      </c>
      <c r="I218" s="56">
        <f t="shared" ref="I218:N218" si="93">I213+I208+I203+I198+I193+I188</f>
        <v>0</v>
      </c>
      <c r="J218" s="56">
        <f t="shared" si="93"/>
        <v>0</v>
      </c>
      <c r="K218" s="56">
        <f t="shared" si="93"/>
        <v>0</v>
      </c>
      <c r="L218" s="56">
        <f t="shared" si="93"/>
        <v>0</v>
      </c>
      <c r="M218" s="56">
        <f t="shared" si="93"/>
        <v>0</v>
      </c>
      <c r="N218" s="56">
        <f t="shared" si="93"/>
        <v>0</v>
      </c>
      <c r="O218" s="496"/>
      <c r="P218" s="226"/>
    </row>
    <row r="219" spans="1:16" ht="15.75" thickBot="1" x14ac:dyDescent="0.3">
      <c r="A219" s="251" t="s">
        <v>214</v>
      </c>
      <c r="B219" s="251"/>
      <c r="C219" s="251"/>
      <c r="D219" s="251"/>
      <c r="E219" s="251"/>
      <c r="F219" s="251"/>
      <c r="G219" s="251"/>
      <c r="H219" s="251"/>
      <c r="I219" s="251"/>
      <c r="J219" s="251"/>
      <c r="K219" s="251"/>
      <c r="L219" s="251"/>
      <c r="M219" s="251"/>
      <c r="N219" s="251"/>
      <c r="O219" s="251"/>
      <c r="P219" s="251"/>
    </row>
    <row r="220" spans="1:16" ht="97.5" customHeight="1" thickBot="1" x14ac:dyDescent="0.3">
      <c r="A220" s="212" t="s">
        <v>3900</v>
      </c>
      <c r="B220" s="218" t="s">
        <v>3901</v>
      </c>
      <c r="C220" s="218" t="s">
        <v>214</v>
      </c>
      <c r="D220" s="218">
        <v>2028</v>
      </c>
      <c r="E220" s="218">
        <v>8</v>
      </c>
      <c r="F220" s="218" t="s">
        <v>3902</v>
      </c>
      <c r="G220" s="25" t="s">
        <v>4</v>
      </c>
      <c r="H220" s="26">
        <f>SUM(H221:H224)</f>
        <v>1.6</v>
      </c>
      <c r="I220" s="26">
        <f t="shared" ref="I220:N220" si="94">SUM(I221:I224)</f>
        <v>0</v>
      </c>
      <c r="J220" s="26">
        <f t="shared" si="94"/>
        <v>0</v>
      </c>
      <c r="K220" s="26">
        <f t="shared" si="94"/>
        <v>0</v>
      </c>
      <c r="L220" s="26">
        <f t="shared" si="94"/>
        <v>1.6</v>
      </c>
      <c r="M220" s="26">
        <f t="shared" si="94"/>
        <v>0</v>
      </c>
      <c r="N220" s="26">
        <f t="shared" si="94"/>
        <v>0</v>
      </c>
      <c r="O220" s="218">
        <v>26008</v>
      </c>
      <c r="P220" s="227" t="s">
        <v>3891</v>
      </c>
    </row>
    <row r="221" spans="1:16" ht="15.75" thickBot="1" x14ac:dyDescent="0.3">
      <c r="A221" s="213"/>
      <c r="B221" s="219"/>
      <c r="C221" s="219"/>
      <c r="D221" s="219"/>
      <c r="E221" s="219"/>
      <c r="F221" s="219"/>
      <c r="G221" s="25" t="s">
        <v>262</v>
      </c>
      <c r="H221" s="26">
        <f>SUM(I221:N221)</f>
        <v>0</v>
      </c>
      <c r="I221" s="26">
        <v>0</v>
      </c>
      <c r="J221" s="26">
        <v>0</v>
      </c>
      <c r="K221" s="26">
        <v>0</v>
      </c>
      <c r="L221" s="26">
        <v>0</v>
      </c>
      <c r="M221" s="26">
        <v>0</v>
      </c>
      <c r="N221" s="26">
        <v>0</v>
      </c>
      <c r="O221" s="219"/>
      <c r="P221" s="228"/>
    </row>
    <row r="222" spans="1:16" ht="36.75" thickBot="1" x14ac:dyDescent="0.3">
      <c r="A222" s="213"/>
      <c r="B222" s="219"/>
      <c r="C222" s="219"/>
      <c r="D222" s="219"/>
      <c r="E222" s="219"/>
      <c r="F222" s="219"/>
      <c r="G222" s="25" t="s">
        <v>7</v>
      </c>
      <c r="H222" s="26">
        <f>SUM(I222:N222)</f>
        <v>1.6</v>
      </c>
      <c r="I222" s="26">
        <v>0</v>
      </c>
      <c r="J222" s="26">
        <v>0</v>
      </c>
      <c r="K222" s="26">
        <v>0</v>
      </c>
      <c r="L222" s="26">
        <v>1.6</v>
      </c>
      <c r="M222" s="26">
        <v>0</v>
      </c>
      <c r="N222" s="26">
        <v>0</v>
      </c>
      <c r="O222" s="219"/>
      <c r="P222" s="228"/>
    </row>
    <row r="223" spans="1:16" ht="15.75" thickBot="1" x14ac:dyDescent="0.3">
      <c r="A223" s="213"/>
      <c r="B223" s="219"/>
      <c r="C223" s="219"/>
      <c r="D223" s="219"/>
      <c r="E223" s="219"/>
      <c r="F223" s="219"/>
      <c r="G223" s="25" t="s">
        <v>8</v>
      </c>
      <c r="H223" s="26">
        <f>SUM(I223:N223)</f>
        <v>0</v>
      </c>
      <c r="I223" s="26">
        <v>0</v>
      </c>
      <c r="J223" s="26">
        <v>0</v>
      </c>
      <c r="K223" s="26">
        <v>0</v>
      </c>
      <c r="L223" s="26">
        <v>0</v>
      </c>
      <c r="M223" s="26">
        <v>0</v>
      </c>
      <c r="N223" s="26">
        <v>0</v>
      </c>
      <c r="O223" s="219"/>
      <c r="P223" s="228"/>
    </row>
    <row r="224" spans="1:16" ht="24.75" thickBot="1" x14ac:dyDescent="0.3">
      <c r="A224" s="214"/>
      <c r="B224" s="220"/>
      <c r="C224" s="220"/>
      <c r="D224" s="220"/>
      <c r="E224" s="220"/>
      <c r="F224" s="220"/>
      <c r="G224" s="25" t="s">
        <v>9</v>
      </c>
      <c r="H224" s="26">
        <f>SUM(I224:N224)</f>
        <v>0</v>
      </c>
      <c r="I224" s="26">
        <v>0</v>
      </c>
      <c r="J224" s="26">
        <v>0</v>
      </c>
      <c r="K224" s="26">
        <v>0</v>
      </c>
      <c r="L224" s="26">
        <v>0</v>
      </c>
      <c r="M224" s="26">
        <v>0</v>
      </c>
      <c r="N224" s="26">
        <v>0</v>
      </c>
      <c r="O224" s="220"/>
      <c r="P224" s="229"/>
    </row>
    <row r="225" spans="1:16" ht="97.5" customHeight="1" thickBot="1" x14ac:dyDescent="0.3">
      <c r="A225" s="212" t="s">
        <v>3903</v>
      </c>
      <c r="B225" s="218" t="s">
        <v>3901</v>
      </c>
      <c r="C225" s="218" t="s">
        <v>214</v>
      </c>
      <c r="D225" s="218">
        <v>2030</v>
      </c>
      <c r="E225" s="218">
        <v>8</v>
      </c>
      <c r="F225" s="218" t="s">
        <v>3902</v>
      </c>
      <c r="G225" s="25" t="s">
        <v>4</v>
      </c>
      <c r="H225" s="26">
        <f>SUM(H226:H229)</f>
        <v>36</v>
      </c>
      <c r="I225" s="26">
        <f t="shared" ref="I225:N225" si="95">SUM(I226:I229)</f>
        <v>0</v>
      </c>
      <c r="J225" s="26">
        <f t="shared" si="95"/>
        <v>0</v>
      </c>
      <c r="K225" s="26">
        <f t="shared" si="95"/>
        <v>0</v>
      </c>
      <c r="L225" s="26">
        <f t="shared" si="95"/>
        <v>0</v>
      </c>
      <c r="M225" s="26">
        <f t="shared" si="95"/>
        <v>36</v>
      </c>
      <c r="N225" s="26">
        <f t="shared" si="95"/>
        <v>0</v>
      </c>
      <c r="O225" s="218">
        <v>26008</v>
      </c>
      <c r="P225" s="227" t="s">
        <v>3891</v>
      </c>
    </row>
    <row r="226" spans="1:16" ht="15.75" thickBot="1" x14ac:dyDescent="0.3">
      <c r="A226" s="213"/>
      <c r="B226" s="219"/>
      <c r="C226" s="219"/>
      <c r="D226" s="219"/>
      <c r="E226" s="219"/>
      <c r="F226" s="219"/>
      <c r="G226" s="25" t="s">
        <v>262</v>
      </c>
      <c r="H226" s="26">
        <f>SUM(I226:N226)</f>
        <v>0</v>
      </c>
      <c r="I226" s="26">
        <v>0</v>
      </c>
      <c r="J226" s="26">
        <v>0</v>
      </c>
      <c r="K226" s="26">
        <v>0</v>
      </c>
      <c r="L226" s="26">
        <v>0</v>
      </c>
      <c r="M226" s="26">
        <v>0</v>
      </c>
      <c r="N226" s="26">
        <v>0</v>
      </c>
      <c r="O226" s="219"/>
      <c r="P226" s="228"/>
    </row>
    <row r="227" spans="1:16" ht="36.75" thickBot="1" x14ac:dyDescent="0.3">
      <c r="A227" s="213"/>
      <c r="B227" s="219"/>
      <c r="C227" s="219"/>
      <c r="D227" s="219"/>
      <c r="E227" s="219"/>
      <c r="F227" s="219"/>
      <c r="G227" s="25" t="s">
        <v>7</v>
      </c>
      <c r="H227" s="26">
        <f>SUM(I227:N227)</f>
        <v>36</v>
      </c>
      <c r="I227" s="26">
        <v>0</v>
      </c>
      <c r="J227" s="26">
        <v>0</v>
      </c>
      <c r="K227" s="26">
        <v>0</v>
      </c>
      <c r="L227" s="26">
        <v>0</v>
      </c>
      <c r="M227" s="26">
        <v>36</v>
      </c>
      <c r="N227" s="26">
        <v>0</v>
      </c>
      <c r="O227" s="219"/>
      <c r="P227" s="228"/>
    </row>
    <row r="228" spans="1:16" ht="15.75" thickBot="1" x14ac:dyDescent="0.3">
      <c r="A228" s="213"/>
      <c r="B228" s="219"/>
      <c r="C228" s="219"/>
      <c r="D228" s="219"/>
      <c r="E228" s="219"/>
      <c r="F228" s="219"/>
      <c r="G228" s="25" t="s">
        <v>8</v>
      </c>
      <c r="H228" s="26">
        <f>SUM(I228:N228)</f>
        <v>0</v>
      </c>
      <c r="I228" s="26">
        <v>0</v>
      </c>
      <c r="J228" s="26">
        <v>0</v>
      </c>
      <c r="K228" s="26">
        <v>0</v>
      </c>
      <c r="L228" s="26">
        <v>0</v>
      </c>
      <c r="M228" s="26">
        <v>0</v>
      </c>
      <c r="N228" s="26">
        <v>0</v>
      </c>
      <c r="O228" s="219"/>
      <c r="P228" s="228"/>
    </row>
    <row r="229" spans="1:16" ht="24.75" thickBot="1" x14ac:dyDescent="0.3">
      <c r="A229" s="214"/>
      <c r="B229" s="220"/>
      <c r="C229" s="220"/>
      <c r="D229" s="220"/>
      <c r="E229" s="220"/>
      <c r="F229" s="220"/>
      <c r="G229" s="25" t="s">
        <v>9</v>
      </c>
      <c r="H229" s="26">
        <f>SUM(I229:N229)</f>
        <v>0</v>
      </c>
      <c r="I229" s="26">
        <v>0</v>
      </c>
      <c r="J229" s="26">
        <v>0</v>
      </c>
      <c r="K229" s="26">
        <v>0</v>
      </c>
      <c r="L229" s="26">
        <v>0</v>
      </c>
      <c r="M229" s="26">
        <v>0</v>
      </c>
      <c r="N229" s="26">
        <v>0</v>
      </c>
      <c r="O229" s="220"/>
      <c r="P229" s="229"/>
    </row>
    <row r="230" spans="1:16" ht="37.5" customHeight="1" thickBot="1" x14ac:dyDescent="0.3">
      <c r="A230" s="212" t="s">
        <v>3904</v>
      </c>
      <c r="B230" s="218" t="s">
        <v>3901</v>
      </c>
      <c r="C230" s="218" t="s">
        <v>214</v>
      </c>
      <c r="D230" s="218">
        <v>2025</v>
      </c>
      <c r="E230" s="218"/>
      <c r="F230" s="218" t="s">
        <v>3861</v>
      </c>
      <c r="G230" s="25" t="s">
        <v>4</v>
      </c>
      <c r="H230" s="26">
        <f>SUM(H231:H234)</f>
        <v>8.6</v>
      </c>
      <c r="I230" s="26">
        <f t="shared" ref="I230:N230" si="96">SUM(I231:I234)</f>
        <v>8.6</v>
      </c>
      <c r="J230" s="26">
        <f t="shared" si="96"/>
        <v>0</v>
      </c>
      <c r="K230" s="26">
        <f t="shared" si="96"/>
        <v>0</v>
      </c>
      <c r="L230" s="26">
        <f t="shared" si="96"/>
        <v>0</v>
      </c>
      <c r="M230" s="26">
        <f t="shared" si="96"/>
        <v>0</v>
      </c>
      <c r="N230" s="26">
        <f t="shared" si="96"/>
        <v>0</v>
      </c>
      <c r="O230" s="218">
        <v>7629</v>
      </c>
      <c r="P230" s="227" t="s">
        <v>3905</v>
      </c>
    </row>
    <row r="231" spans="1:16" ht="15.75" thickBot="1" x14ac:dyDescent="0.3">
      <c r="A231" s="213"/>
      <c r="B231" s="219"/>
      <c r="C231" s="219"/>
      <c r="D231" s="219"/>
      <c r="E231" s="219"/>
      <c r="F231" s="219"/>
      <c r="G231" s="25" t="s">
        <v>262</v>
      </c>
      <c r="H231" s="26">
        <f>SUM(I231:N231)</f>
        <v>0</v>
      </c>
      <c r="I231" s="26">
        <v>0</v>
      </c>
      <c r="J231" s="26">
        <v>0</v>
      </c>
      <c r="K231" s="26">
        <v>0</v>
      </c>
      <c r="L231" s="26">
        <v>0</v>
      </c>
      <c r="M231" s="26">
        <v>0</v>
      </c>
      <c r="N231" s="26">
        <v>0</v>
      </c>
      <c r="O231" s="219"/>
      <c r="P231" s="228"/>
    </row>
    <row r="232" spans="1:16" ht="36.75" thickBot="1" x14ac:dyDescent="0.3">
      <c r="A232" s="213"/>
      <c r="B232" s="219"/>
      <c r="C232" s="219"/>
      <c r="D232" s="219"/>
      <c r="E232" s="219"/>
      <c r="F232" s="219"/>
      <c r="G232" s="25" t="s">
        <v>7</v>
      </c>
      <c r="H232" s="26">
        <f>SUM(I232:N232)</f>
        <v>4.3</v>
      </c>
      <c r="I232" s="26">
        <v>4.3</v>
      </c>
      <c r="J232" s="26">
        <v>0</v>
      </c>
      <c r="K232" s="26">
        <v>0</v>
      </c>
      <c r="L232" s="26">
        <v>0</v>
      </c>
      <c r="M232" s="26">
        <v>0</v>
      </c>
      <c r="N232" s="26">
        <v>0</v>
      </c>
      <c r="O232" s="219"/>
      <c r="P232" s="228"/>
    </row>
    <row r="233" spans="1:16" ht="15.75" thickBot="1" x14ac:dyDescent="0.3">
      <c r="A233" s="213"/>
      <c r="B233" s="219"/>
      <c r="C233" s="219"/>
      <c r="D233" s="219"/>
      <c r="E233" s="219"/>
      <c r="F233" s="219"/>
      <c r="G233" s="25" t="s">
        <v>8</v>
      </c>
      <c r="H233" s="26">
        <f>SUM(I233:N233)</f>
        <v>4.3</v>
      </c>
      <c r="I233" s="26">
        <v>4.3</v>
      </c>
      <c r="J233" s="26">
        <v>0</v>
      </c>
      <c r="K233" s="26">
        <v>0</v>
      </c>
      <c r="L233" s="26">
        <v>0</v>
      </c>
      <c r="M233" s="26">
        <v>0</v>
      </c>
      <c r="N233" s="26">
        <v>0</v>
      </c>
      <c r="O233" s="219"/>
      <c r="P233" s="228"/>
    </row>
    <row r="234" spans="1:16" ht="24.75" thickBot="1" x14ac:dyDescent="0.3">
      <c r="A234" s="214"/>
      <c r="B234" s="220"/>
      <c r="C234" s="220"/>
      <c r="D234" s="220"/>
      <c r="E234" s="220"/>
      <c r="F234" s="220"/>
      <c r="G234" s="25" t="s">
        <v>9</v>
      </c>
      <c r="H234" s="26">
        <f>SUM(I234:N234)</f>
        <v>0</v>
      </c>
      <c r="I234" s="26">
        <v>0</v>
      </c>
      <c r="J234" s="26">
        <v>0</v>
      </c>
      <c r="K234" s="26">
        <v>0</v>
      </c>
      <c r="L234" s="26">
        <v>0</v>
      </c>
      <c r="M234" s="26">
        <v>0</v>
      </c>
      <c r="N234" s="26">
        <v>0</v>
      </c>
      <c r="O234" s="220"/>
      <c r="P234" s="229"/>
    </row>
    <row r="235" spans="1:16" ht="36.75" customHeight="1" thickBot="1" x14ac:dyDescent="0.3">
      <c r="A235" s="497" t="s">
        <v>4308</v>
      </c>
      <c r="B235" s="278" t="s">
        <v>4309</v>
      </c>
      <c r="C235" s="278" t="s">
        <v>214</v>
      </c>
      <c r="D235" s="278">
        <v>2028</v>
      </c>
      <c r="E235" s="278"/>
      <c r="F235" s="278" t="s">
        <v>506</v>
      </c>
      <c r="G235" s="60" t="s">
        <v>4</v>
      </c>
      <c r="H235" s="148">
        <v>23.3</v>
      </c>
      <c r="I235" s="148">
        <v>0</v>
      </c>
      <c r="J235" s="148">
        <v>0</v>
      </c>
      <c r="K235" s="148">
        <v>0</v>
      </c>
      <c r="L235" s="148">
        <v>23.3</v>
      </c>
      <c r="M235" s="148">
        <v>0</v>
      </c>
      <c r="N235" s="148">
        <v>0</v>
      </c>
      <c r="O235" s="278">
        <v>32785</v>
      </c>
      <c r="P235" s="497" t="s">
        <v>4310</v>
      </c>
    </row>
    <row r="236" spans="1:16" ht="15.75" thickBot="1" x14ac:dyDescent="0.3">
      <c r="A236" s="497"/>
      <c r="B236" s="278"/>
      <c r="C236" s="278"/>
      <c r="D236" s="278"/>
      <c r="E236" s="278"/>
      <c r="F236" s="278"/>
      <c r="G236" s="60" t="s">
        <v>6</v>
      </c>
      <c r="H236" s="148">
        <v>0</v>
      </c>
      <c r="I236" s="148">
        <v>0</v>
      </c>
      <c r="J236" s="148">
        <v>0</v>
      </c>
      <c r="K236" s="148">
        <v>0</v>
      </c>
      <c r="L236" s="148">
        <v>0</v>
      </c>
      <c r="M236" s="148">
        <v>0</v>
      </c>
      <c r="N236" s="148">
        <v>0</v>
      </c>
      <c r="O236" s="278"/>
      <c r="P236" s="497"/>
    </row>
    <row r="237" spans="1:16" ht="36.75" thickBot="1" x14ac:dyDescent="0.3">
      <c r="A237" s="497"/>
      <c r="B237" s="278"/>
      <c r="C237" s="278"/>
      <c r="D237" s="278"/>
      <c r="E237" s="278"/>
      <c r="F237" s="278"/>
      <c r="G237" s="60" t="s">
        <v>7</v>
      </c>
      <c r="H237" s="148">
        <v>21.4</v>
      </c>
      <c r="I237" s="148">
        <v>0</v>
      </c>
      <c r="J237" s="148">
        <v>0</v>
      </c>
      <c r="K237" s="148">
        <v>0</v>
      </c>
      <c r="L237" s="148">
        <v>21.4</v>
      </c>
      <c r="M237" s="148">
        <v>0</v>
      </c>
      <c r="N237" s="148">
        <v>0</v>
      </c>
      <c r="O237" s="278"/>
      <c r="P237" s="497"/>
    </row>
    <row r="238" spans="1:16" ht="15.75" thickBot="1" x14ac:dyDescent="0.3">
      <c r="A238" s="497"/>
      <c r="B238" s="278"/>
      <c r="C238" s="278"/>
      <c r="D238" s="278"/>
      <c r="E238" s="278"/>
      <c r="F238" s="278"/>
      <c r="G238" s="60" t="s">
        <v>8</v>
      </c>
      <c r="H238" s="148">
        <v>1.9</v>
      </c>
      <c r="I238" s="148">
        <v>0</v>
      </c>
      <c r="J238" s="148">
        <v>0</v>
      </c>
      <c r="K238" s="148">
        <v>0</v>
      </c>
      <c r="L238" s="148">
        <v>1.9</v>
      </c>
      <c r="M238" s="148">
        <v>0</v>
      </c>
      <c r="N238" s="148">
        <v>0</v>
      </c>
      <c r="O238" s="278"/>
      <c r="P238" s="497"/>
    </row>
    <row r="239" spans="1:16" ht="24.75" thickBot="1" x14ac:dyDescent="0.3">
      <c r="A239" s="497"/>
      <c r="B239" s="278"/>
      <c r="C239" s="278"/>
      <c r="D239" s="278"/>
      <c r="E239" s="278"/>
      <c r="F239" s="278"/>
      <c r="G239" s="60" t="s">
        <v>9</v>
      </c>
      <c r="H239" s="148">
        <v>0</v>
      </c>
      <c r="I239" s="148">
        <v>0</v>
      </c>
      <c r="J239" s="148">
        <v>0</v>
      </c>
      <c r="K239" s="148">
        <v>0</v>
      </c>
      <c r="L239" s="148">
        <v>0</v>
      </c>
      <c r="M239" s="148">
        <v>0</v>
      </c>
      <c r="N239" s="148">
        <v>0</v>
      </c>
      <c r="O239" s="278"/>
      <c r="P239" s="497"/>
    </row>
    <row r="240" spans="1:16" ht="36.75" thickBot="1" x14ac:dyDescent="0.3">
      <c r="A240" s="245" t="s">
        <v>125</v>
      </c>
      <c r="B240" s="245"/>
      <c r="C240" s="245"/>
      <c r="D240" s="245"/>
      <c r="E240" s="245"/>
      <c r="F240" s="246"/>
      <c r="G240" s="55" t="s">
        <v>4</v>
      </c>
      <c r="H240" s="56">
        <f>SUM(H241:H244)</f>
        <v>69.5</v>
      </c>
      <c r="I240" s="56">
        <f t="shared" ref="I240:N240" si="97">SUM(I241:I244)</f>
        <v>8.6</v>
      </c>
      <c r="J240" s="56">
        <f t="shared" si="97"/>
        <v>0</v>
      </c>
      <c r="K240" s="56">
        <f t="shared" si="97"/>
        <v>0</v>
      </c>
      <c r="L240" s="56">
        <f t="shared" si="97"/>
        <v>24.9</v>
      </c>
      <c r="M240" s="56">
        <f t="shared" si="97"/>
        <v>36</v>
      </c>
      <c r="N240" s="56">
        <f t="shared" si="97"/>
        <v>0</v>
      </c>
      <c r="O240" s="494"/>
      <c r="P240" s="227"/>
    </row>
    <row r="241" spans="1:16" ht="24.75" thickBot="1" x14ac:dyDescent="0.3">
      <c r="A241" s="461"/>
      <c r="B241" s="461"/>
      <c r="C241" s="461"/>
      <c r="D241" s="461"/>
      <c r="E241" s="461"/>
      <c r="F241" s="248"/>
      <c r="G241" s="55" t="s">
        <v>262</v>
      </c>
      <c r="H241" s="56">
        <f>SUM(I241:N241)</f>
        <v>0</v>
      </c>
      <c r="I241" s="56">
        <f>I231+I226+I221+I236</f>
        <v>0</v>
      </c>
      <c r="J241" s="56">
        <f t="shared" ref="J241:N241" si="98">J231+J226+J221+J236</f>
        <v>0</v>
      </c>
      <c r="K241" s="56">
        <f t="shared" si="98"/>
        <v>0</v>
      </c>
      <c r="L241" s="56">
        <f t="shared" si="98"/>
        <v>0</v>
      </c>
      <c r="M241" s="56">
        <f t="shared" si="98"/>
        <v>0</v>
      </c>
      <c r="N241" s="56">
        <f t="shared" si="98"/>
        <v>0</v>
      </c>
      <c r="O241" s="495"/>
      <c r="P241" s="228"/>
    </row>
    <row r="242" spans="1:16" ht="36.75" thickBot="1" x14ac:dyDescent="0.3">
      <c r="A242" s="461"/>
      <c r="B242" s="461"/>
      <c r="C242" s="461"/>
      <c r="D242" s="461"/>
      <c r="E242" s="461"/>
      <c r="F242" s="248"/>
      <c r="G242" s="55" t="s">
        <v>7</v>
      </c>
      <c r="H242" s="56">
        <f>SUM(I242:N242)</f>
        <v>63.3</v>
      </c>
      <c r="I242" s="56">
        <f t="shared" ref="I242:N242" si="99">I232+I227+I222+I237</f>
        <v>4.3</v>
      </c>
      <c r="J242" s="56">
        <f t="shared" si="99"/>
        <v>0</v>
      </c>
      <c r="K242" s="56">
        <f t="shared" si="99"/>
        <v>0</v>
      </c>
      <c r="L242" s="56">
        <f t="shared" si="99"/>
        <v>23</v>
      </c>
      <c r="M242" s="56">
        <f t="shared" si="99"/>
        <v>36</v>
      </c>
      <c r="N242" s="56">
        <f t="shared" si="99"/>
        <v>0</v>
      </c>
      <c r="O242" s="495"/>
      <c r="P242" s="228"/>
    </row>
    <row r="243" spans="1:16" ht="15.75" thickBot="1" x14ac:dyDescent="0.3">
      <c r="A243" s="461"/>
      <c r="B243" s="461"/>
      <c r="C243" s="461"/>
      <c r="D243" s="461"/>
      <c r="E243" s="461"/>
      <c r="F243" s="248"/>
      <c r="G243" s="55" t="s">
        <v>8</v>
      </c>
      <c r="H243" s="56">
        <f>SUM(I243:N243)</f>
        <v>6.1999999999999993</v>
      </c>
      <c r="I243" s="56">
        <f t="shared" ref="I243:N243" si="100">I233+I228+I223+I238</f>
        <v>4.3</v>
      </c>
      <c r="J243" s="56">
        <f t="shared" si="100"/>
        <v>0</v>
      </c>
      <c r="K243" s="56">
        <f t="shared" si="100"/>
        <v>0</v>
      </c>
      <c r="L243" s="56">
        <f t="shared" si="100"/>
        <v>1.9</v>
      </c>
      <c r="M243" s="56">
        <f t="shared" si="100"/>
        <v>0</v>
      </c>
      <c r="N243" s="56">
        <f t="shared" si="100"/>
        <v>0</v>
      </c>
      <c r="O243" s="495"/>
      <c r="P243" s="228"/>
    </row>
    <row r="244" spans="1:16" ht="24.75" thickBot="1" x14ac:dyDescent="0.3">
      <c r="A244" s="249"/>
      <c r="B244" s="249"/>
      <c r="C244" s="249"/>
      <c r="D244" s="249"/>
      <c r="E244" s="249"/>
      <c r="F244" s="250"/>
      <c r="G244" s="55" t="s">
        <v>9</v>
      </c>
      <c r="H244" s="56">
        <f>SUM(I244:N244)</f>
        <v>0</v>
      </c>
      <c r="I244" s="56">
        <f t="shared" ref="I244:N244" si="101">I234+I229+I224+I239</f>
        <v>0</v>
      </c>
      <c r="J244" s="56">
        <f t="shared" si="101"/>
        <v>0</v>
      </c>
      <c r="K244" s="56">
        <f t="shared" si="101"/>
        <v>0</v>
      </c>
      <c r="L244" s="56">
        <f t="shared" si="101"/>
        <v>0</v>
      </c>
      <c r="M244" s="56">
        <f t="shared" si="101"/>
        <v>0</v>
      </c>
      <c r="N244" s="56">
        <f t="shared" si="101"/>
        <v>0</v>
      </c>
      <c r="O244" s="496"/>
      <c r="P244" s="229"/>
    </row>
    <row r="245" spans="1:16" ht="15.75" thickBot="1" x14ac:dyDescent="0.3">
      <c r="A245" s="251" t="s">
        <v>215</v>
      </c>
      <c r="B245" s="251"/>
      <c r="C245" s="251"/>
      <c r="D245" s="251"/>
      <c r="E245" s="251"/>
      <c r="F245" s="251"/>
      <c r="G245" s="251"/>
      <c r="H245" s="251"/>
      <c r="I245" s="251"/>
      <c r="J245" s="251"/>
      <c r="K245" s="251"/>
      <c r="L245" s="251"/>
      <c r="M245" s="251"/>
      <c r="N245" s="251"/>
      <c r="O245" s="251"/>
      <c r="P245" s="251"/>
    </row>
    <row r="246" spans="1:16" ht="36.75" thickBot="1" x14ac:dyDescent="0.3">
      <c r="A246" s="212" t="s">
        <v>3906</v>
      </c>
      <c r="B246" s="221"/>
      <c r="C246" s="218" t="s">
        <v>215</v>
      </c>
      <c r="D246" s="218">
        <v>2027</v>
      </c>
      <c r="E246" s="221"/>
      <c r="F246" s="218" t="s">
        <v>3907</v>
      </c>
      <c r="G246" s="25" t="s">
        <v>4</v>
      </c>
      <c r="H246" s="26">
        <f>SUM(H247:H250)</f>
        <v>36</v>
      </c>
      <c r="I246" s="26">
        <f t="shared" ref="I246:N246" si="102">SUM(I247:I250)</f>
        <v>0</v>
      </c>
      <c r="J246" s="26">
        <f t="shared" si="102"/>
        <v>0</v>
      </c>
      <c r="K246" s="26">
        <f t="shared" si="102"/>
        <v>36</v>
      </c>
      <c r="L246" s="26">
        <f t="shared" si="102"/>
        <v>0</v>
      </c>
      <c r="M246" s="26">
        <f t="shared" si="102"/>
        <v>0</v>
      </c>
      <c r="N246" s="26">
        <f t="shared" si="102"/>
        <v>0</v>
      </c>
      <c r="O246" s="218">
        <v>20000</v>
      </c>
      <c r="P246" s="224"/>
    </row>
    <row r="247" spans="1:16" ht="15.75" thickBot="1" x14ac:dyDescent="0.3">
      <c r="A247" s="213"/>
      <c r="B247" s="222"/>
      <c r="C247" s="219"/>
      <c r="D247" s="219"/>
      <c r="E247" s="222"/>
      <c r="F247" s="219"/>
      <c r="G247" s="25" t="s">
        <v>546</v>
      </c>
      <c r="H247" s="26">
        <f>SUM(I247:N247)</f>
        <v>0</v>
      </c>
      <c r="I247" s="26">
        <f t="shared" ref="I247:J247" si="103">SUM(J247:O247)</f>
        <v>0</v>
      </c>
      <c r="J247" s="26">
        <f t="shared" si="103"/>
        <v>0</v>
      </c>
      <c r="K247" s="26">
        <f>SUM(L247:P247)</f>
        <v>0</v>
      </c>
      <c r="L247" s="26">
        <f>SUM(M247:Q247)</f>
        <v>0</v>
      </c>
      <c r="M247" s="26">
        <f>SUM(N247:R247)</f>
        <v>0</v>
      </c>
      <c r="N247" s="26">
        <f>SUM(O247:S247)</f>
        <v>0</v>
      </c>
      <c r="O247" s="219"/>
      <c r="P247" s="225"/>
    </row>
    <row r="248" spans="1:16" ht="36.75" thickBot="1" x14ac:dyDescent="0.3">
      <c r="A248" s="213"/>
      <c r="B248" s="222"/>
      <c r="C248" s="219"/>
      <c r="D248" s="219"/>
      <c r="E248" s="222"/>
      <c r="F248" s="219"/>
      <c r="G248" s="25" t="s">
        <v>7</v>
      </c>
      <c r="H248" s="26">
        <f>SUM(I248:N248)</f>
        <v>36</v>
      </c>
      <c r="I248" s="26">
        <v>0</v>
      </c>
      <c r="J248" s="26">
        <v>0</v>
      </c>
      <c r="K248" s="26">
        <v>36</v>
      </c>
      <c r="L248" s="26">
        <v>0</v>
      </c>
      <c r="M248" s="26">
        <v>0</v>
      </c>
      <c r="N248" s="26">
        <v>0</v>
      </c>
      <c r="O248" s="219"/>
      <c r="P248" s="225"/>
    </row>
    <row r="249" spans="1:16" ht="15.75" thickBot="1" x14ac:dyDescent="0.3">
      <c r="A249" s="213"/>
      <c r="B249" s="222"/>
      <c r="C249" s="219"/>
      <c r="D249" s="219"/>
      <c r="E249" s="222"/>
      <c r="F249" s="219"/>
      <c r="G249" s="25" t="s">
        <v>8</v>
      </c>
      <c r="H249" s="26">
        <f>SUM(I249:N249)</f>
        <v>0</v>
      </c>
      <c r="I249" s="26">
        <v>0</v>
      </c>
      <c r="J249" s="26">
        <v>0</v>
      </c>
      <c r="K249" s="26">
        <v>0</v>
      </c>
      <c r="L249" s="26">
        <v>0</v>
      </c>
      <c r="M249" s="26">
        <v>0</v>
      </c>
      <c r="N249" s="26">
        <v>0</v>
      </c>
      <c r="O249" s="219"/>
      <c r="P249" s="225"/>
    </row>
    <row r="250" spans="1:16" ht="24.75" thickBot="1" x14ac:dyDescent="0.3">
      <c r="A250" s="214"/>
      <c r="B250" s="223"/>
      <c r="C250" s="220"/>
      <c r="D250" s="220"/>
      <c r="E250" s="223"/>
      <c r="F250" s="220"/>
      <c r="G250" s="25" t="s">
        <v>9</v>
      </c>
      <c r="H250" s="26">
        <f>SUM(I250:N250)</f>
        <v>0</v>
      </c>
      <c r="I250" s="26">
        <v>0</v>
      </c>
      <c r="J250" s="26">
        <v>0</v>
      </c>
      <c r="K250" s="26">
        <v>0</v>
      </c>
      <c r="L250" s="26">
        <v>0</v>
      </c>
      <c r="M250" s="26">
        <v>0</v>
      </c>
      <c r="N250" s="26">
        <v>0</v>
      </c>
      <c r="O250" s="220"/>
      <c r="P250" s="226"/>
    </row>
    <row r="251" spans="1:16" ht="36.75" thickBot="1" x14ac:dyDescent="0.3">
      <c r="A251" s="212" t="s">
        <v>3908</v>
      </c>
      <c r="B251" s="221"/>
      <c r="C251" s="218" t="s">
        <v>3909</v>
      </c>
      <c r="D251" s="218">
        <v>2028</v>
      </c>
      <c r="E251" s="221"/>
      <c r="F251" s="218" t="s">
        <v>3910</v>
      </c>
      <c r="G251" s="25" t="s">
        <v>4</v>
      </c>
      <c r="H251" s="26">
        <f>SUM(H252:H255)</f>
        <v>40</v>
      </c>
      <c r="I251" s="26">
        <f t="shared" ref="I251:N251" si="104">SUM(I252:I255)</f>
        <v>0</v>
      </c>
      <c r="J251" s="26">
        <f t="shared" si="104"/>
        <v>0</v>
      </c>
      <c r="K251" s="26">
        <f t="shared" si="104"/>
        <v>0</v>
      </c>
      <c r="L251" s="26">
        <f t="shared" si="104"/>
        <v>40</v>
      </c>
      <c r="M251" s="26">
        <f t="shared" si="104"/>
        <v>0</v>
      </c>
      <c r="N251" s="26">
        <f t="shared" si="104"/>
        <v>0</v>
      </c>
      <c r="O251" s="218">
        <v>20000</v>
      </c>
      <c r="P251" s="224"/>
    </row>
    <row r="252" spans="1:16" ht="15.75" thickBot="1" x14ac:dyDescent="0.3">
      <c r="A252" s="213"/>
      <c r="B252" s="222"/>
      <c r="C252" s="219"/>
      <c r="D252" s="219"/>
      <c r="E252" s="222"/>
      <c r="F252" s="219"/>
      <c r="G252" s="25" t="s">
        <v>546</v>
      </c>
      <c r="H252" s="26">
        <f>SUM(I252:N252)</f>
        <v>0</v>
      </c>
      <c r="I252" s="26">
        <v>0</v>
      </c>
      <c r="J252" s="26">
        <v>0</v>
      </c>
      <c r="K252" s="26">
        <v>0</v>
      </c>
      <c r="L252" s="26">
        <v>0</v>
      </c>
      <c r="M252" s="26">
        <v>0</v>
      </c>
      <c r="N252" s="26">
        <v>0</v>
      </c>
      <c r="O252" s="219"/>
      <c r="P252" s="225"/>
    </row>
    <row r="253" spans="1:16" ht="36.75" thickBot="1" x14ac:dyDescent="0.3">
      <c r="A253" s="213"/>
      <c r="B253" s="222"/>
      <c r="C253" s="219"/>
      <c r="D253" s="219"/>
      <c r="E253" s="222"/>
      <c r="F253" s="219"/>
      <c r="G253" s="25" t="s">
        <v>7</v>
      </c>
      <c r="H253" s="26">
        <f>SUM(I253:N253)</f>
        <v>40</v>
      </c>
      <c r="I253" s="26">
        <v>0</v>
      </c>
      <c r="J253" s="26">
        <v>0</v>
      </c>
      <c r="K253" s="26">
        <v>0</v>
      </c>
      <c r="L253" s="26">
        <v>40</v>
      </c>
      <c r="M253" s="26">
        <v>0</v>
      </c>
      <c r="N253" s="26">
        <v>0</v>
      </c>
      <c r="O253" s="219"/>
      <c r="P253" s="225"/>
    </row>
    <row r="254" spans="1:16" ht="15.75" thickBot="1" x14ac:dyDescent="0.3">
      <c r="A254" s="213"/>
      <c r="B254" s="222"/>
      <c r="C254" s="219"/>
      <c r="D254" s="219"/>
      <c r="E254" s="222"/>
      <c r="F254" s="219"/>
      <c r="G254" s="25" t="s">
        <v>8</v>
      </c>
      <c r="H254" s="26">
        <f>SUM(I254:N254)</f>
        <v>0</v>
      </c>
      <c r="I254" s="26">
        <v>0</v>
      </c>
      <c r="J254" s="26">
        <v>0</v>
      </c>
      <c r="K254" s="26">
        <v>0</v>
      </c>
      <c r="L254" s="26">
        <v>0</v>
      </c>
      <c r="M254" s="26">
        <v>0</v>
      </c>
      <c r="N254" s="26">
        <v>0</v>
      </c>
      <c r="O254" s="219"/>
      <c r="P254" s="225"/>
    </row>
    <row r="255" spans="1:16" ht="24.75" thickBot="1" x14ac:dyDescent="0.3">
      <c r="A255" s="214"/>
      <c r="B255" s="223"/>
      <c r="C255" s="220"/>
      <c r="D255" s="220"/>
      <c r="E255" s="223"/>
      <c r="F255" s="220"/>
      <c r="G255" s="25" t="s">
        <v>9</v>
      </c>
      <c r="H255" s="26">
        <f>SUM(I255:N255)</f>
        <v>0</v>
      </c>
      <c r="I255" s="26">
        <v>0</v>
      </c>
      <c r="J255" s="26">
        <v>0</v>
      </c>
      <c r="K255" s="26">
        <v>0</v>
      </c>
      <c r="L255" s="26">
        <v>0</v>
      </c>
      <c r="M255" s="26">
        <v>0</v>
      </c>
      <c r="N255" s="26">
        <v>0</v>
      </c>
      <c r="O255" s="220"/>
      <c r="P255" s="226"/>
    </row>
    <row r="256" spans="1:16" ht="42" customHeight="1" thickBot="1" x14ac:dyDescent="0.3">
      <c r="A256" s="212" t="s">
        <v>3911</v>
      </c>
      <c r="B256" s="218"/>
      <c r="C256" s="218" t="s">
        <v>3909</v>
      </c>
      <c r="D256" s="218" t="s">
        <v>458</v>
      </c>
      <c r="E256" s="218"/>
      <c r="F256" s="218" t="s">
        <v>3861</v>
      </c>
      <c r="G256" s="25" t="s">
        <v>4</v>
      </c>
      <c r="H256" s="26">
        <f>SUM(H257:H260)</f>
        <v>28.200000000000003</v>
      </c>
      <c r="I256" s="26">
        <f t="shared" ref="I256:N256" si="105">SUM(I257:I260)</f>
        <v>5.2</v>
      </c>
      <c r="J256" s="26">
        <f t="shared" si="105"/>
        <v>5</v>
      </c>
      <c r="K256" s="26">
        <f t="shared" si="105"/>
        <v>6</v>
      </c>
      <c r="L256" s="26">
        <f t="shared" si="105"/>
        <v>4</v>
      </c>
      <c r="M256" s="26">
        <f t="shared" si="105"/>
        <v>4</v>
      </c>
      <c r="N256" s="26">
        <f t="shared" si="105"/>
        <v>4</v>
      </c>
      <c r="O256" s="218">
        <v>22282</v>
      </c>
      <c r="P256" s="227" t="s">
        <v>3912</v>
      </c>
    </row>
    <row r="257" spans="1:16" ht="19.5" customHeight="1" thickBot="1" x14ac:dyDescent="0.3">
      <c r="A257" s="213"/>
      <c r="B257" s="219"/>
      <c r="C257" s="219"/>
      <c r="D257" s="219"/>
      <c r="E257" s="219"/>
      <c r="F257" s="219"/>
      <c r="G257" s="25" t="s">
        <v>546</v>
      </c>
      <c r="H257" s="26">
        <f t="shared" ref="H257:H265" si="106">SUM(I257:N257)</f>
        <v>0</v>
      </c>
      <c r="I257" s="26">
        <v>0</v>
      </c>
      <c r="J257" s="26">
        <v>0</v>
      </c>
      <c r="K257" s="26">
        <v>0</v>
      </c>
      <c r="L257" s="26">
        <v>0</v>
      </c>
      <c r="M257" s="26">
        <v>0</v>
      </c>
      <c r="N257" s="26">
        <v>0</v>
      </c>
      <c r="O257" s="219"/>
      <c r="P257" s="228"/>
    </row>
    <row r="258" spans="1:16" ht="36.75" thickBot="1" x14ac:dyDescent="0.3">
      <c r="A258" s="213"/>
      <c r="B258" s="219"/>
      <c r="C258" s="219"/>
      <c r="D258" s="219"/>
      <c r="E258" s="219"/>
      <c r="F258" s="219"/>
      <c r="G258" s="25" t="s">
        <v>7</v>
      </c>
      <c r="H258" s="26">
        <f t="shared" si="106"/>
        <v>2.6</v>
      </c>
      <c r="I258" s="26">
        <v>2.6</v>
      </c>
      <c r="J258" s="26">
        <v>0</v>
      </c>
      <c r="K258" s="26">
        <v>0</v>
      </c>
      <c r="L258" s="26">
        <v>0</v>
      </c>
      <c r="M258" s="26">
        <v>0</v>
      </c>
      <c r="N258" s="26">
        <v>0</v>
      </c>
      <c r="O258" s="219"/>
      <c r="P258" s="228"/>
    </row>
    <row r="259" spans="1:16" ht="15.75" thickBot="1" x14ac:dyDescent="0.3">
      <c r="A259" s="213"/>
      <c r="B259" s="219"/>
      <c r="C259" s="219"/>
      <c r="D259" s="219"/>
      <c r="E259" s="219"/>
      <c r="F259" s="219"/>
      <c r="G259" s="25" t="s">
        <v>8</v>
      </c>
      <c r="H259" s="26">
        <f t="shared" si="106"/>
        <v>25.6</v>
      </c>
      <c r="I259" s="26">
        <v>2.6</v>
      </c>
      <c r="J259" s="26">
        <v>5</v>
      </c>
      <c r="K259" s="26">
        <v>6</v>
      </c>
      <c r="L259" s="26">
        <v>4</v>
      </c>
      <c r="M259" s="26">
        <v>4</v>
      </c>
      <c r="N259" s="26">
        <v>4</v>
      </c>
      <c r="O259" s="219"/>
      <c r="P259" s="228"/>
    </row>
    <row r="260" spans="1:16" ht="24.75" thickBot="1" x14ac:dyDescent="0.3">
      <c r="A260" s="214"/>
      <c r="B260" s="220"/>
      <c r="C260" s="220"/>
      <c r="D260" s="220"/>
      <c r="E260" s="220"/>
      <c r="F260" s="220"/>
      <c r="G260" s="25" t="s">
        <v>9</v>
      </c>
      <c r="H260" s="26">
        <f t="shared" si="106"/>
        <v>0</v>
      </c>
      <c r="I260" s="26">
        <v>0</v>
      </c>
      <c r="J260" s="26">
        <v>0</v>
      </c>
      <c r="K260" s="26">
        <v>0</v>
      </c>
      <c r="L260" s="26">
        <v>0</v>
      </c>
      <c r="M260" s="26">
        <v>0</v>
      </c>
      <c r="N260" s="26">
        <v>0</v>
      </c>
      <c r="O260" s="220"/>
      <c r="P260" s="229"/>
    </row>
    <row r="261" spans="1:16" ht="36.75" thickBot="1" x14ac:dyDescent="0.3">
      <c r="A261" s="245" t="s">
        <v>125</v>
      </c>
      <c r="B261" s="245"/>
      <c r="C261" s="245"/>
      <c r="D261" s="245"/>
      <c r="E261" s="245"/>
      <c r="F261" s="246"/>
      <c r="G261" s="55" t="s">
        <v>4</v>
      </c>
      <c r="H261" s="56">
        <f t="shared" si="106"/>
        <v>104.2</v>
      </c>
      <c r="I261" s="56">
        <f t="shared" ref="I261:N261" si="107">SUM(I262:I265)</f>
        <v>5.2</v>
      </c>
      <c r="J261" s="56">
        <f t="shared" si="107"/>
        <v>5</v>
      </c>
      <c r="K261" s="56">
        <f t="shared" si="107"/>
        <v>42</v>
      </c>
      <c r="L261" s="56">
        <f t="shared" si="107"/>
        <v>44</v>
      </c>
      <c r="M261" s="56">
        <f t="shared" si="107"/>
        <v>4</v>
      </c>
      <c r="N261" s="56">
        <f t="shared" si="107"/>
        <v>4</v>
      </c>
      <c r="O261" s="218"/>
      <c r="P261" s="227"/>
    </row>
    <row r="262" spans="1:16" ht="24.75" thickBot="1" x14ac:dyDescent="0.3">
      <c r="A262" s="461"/>
      <c r="B262" s="461"/>
      <c r="C262" s="461"/>
      <c r="D262" s="461"/>
      <c r="E262" s="461"/>
      <c r="F262" s="248"/>
      <c r="G262" s="55" t="s">
        <v>3913</v>
      </c>
      <c r="H262" s="56">
        <f t="shared" si="106"/>
        <v>0</v>
      </c>
      <c r="I262" s="56">
        <f t="shared" ref="I262:N262" si="108">I257+I252+I247</f>
        <v>0</v>
      </c>
      <c r="J262" s="56">
        <f t="shared" si="108"/>
        <v>0</v>
      </c>
      <c r="K262" s="56">
        <f t="shared" si="108"/>
        <v>0</v>
      </c>
      <c r="L262" s="56">
        <f t="shared" si="108"/>
        <v>0</v>
      </c>
      <c r="M262" s="56">
        <f t="shared" si="108"/>
        <v>0</v>
      </c>
      <c r="N262" s="56">
        <f t="shared" si="108"/>
        <v>0</v>
      </c>
      <c r="O262" s="219"/>
      <c r="P262" s="228"/>
    </row>
    <row r="263" spans="1:16" ht="36.75" thickBot="1" x14ac:dyDescent="0.3">
      <c r="A263" s="461"/>
      <c r="B263" s="461"/>
      <c r="C263" s="461"/>
      <c r="D263" s="461"/>
      <c r="E263" s="461"/>
      <c r="F263" s="248"/>
      <c r="G263" s="55" t="s">
        <v>7</v>
      </c>
      <c r="H263" s="56">
        <f t="shared" si="106"/>
        <v>78.599999999999994</v>
      </c>
      <c r="I263" s="56">
        <f t="shared" ref="I263:N263" si="109">I258+I253+I248</f>
        <v>2.6</v>
      </c>
      <c r="J263" s="56">
        <f t="shared" si="109"/>
        <v>0</v>
      </c>
      <c r="K263" s="56">
        <f t="shared" si="109"/>
        <v>36</v>
      </c>
      <c r="L263" s="56">
        <f t="shared" si="109"/>
        <v>40</v>
      </c>
      <c r="M263" s="56">
        <f t="shared" si="109"/>
        <v>0</v>
      </c>
      <c r="N263" s="56">
        <f t="shared" si="109"/>
        <v>0</v>
      </c>
      <c r="O263" s="219"/>
      <c r="P263" s="228"/>
    </row>
    <row r="264" spans="1:16" ht="15.75" thickBot="1" x14ac:dyDescent="0.3">
      <c r="A264" s="461"/>
      <c r="B264" s="461"/>
      <c r="C264" s="461"/>
      <c r="D264" s="461"/>
      <c r="E264" s="461"/>
      <c r="F264" s="248"/>
      <c r="G264" s="55" t="s">
        <v>8</v>
      </c>
      <c r="H264" s="56">
        <f t="shared" si="106"/>
        <v>25.6</v>
      </c>
      <c r="I264" s="56">
        <f t="shared" ref="I264:N264" si="110">I259+I254+I249</f>
        <v>2.6</v>
      </c>
      <c r="J264" s="56">
        <f t="shared" si="110"/>
        <v>5</v>
      </c>
      <c r="K264" s="56">
        <f t="shared" si="110"/>
        <v>6</v>
      </c>
      <c r="L264" s="56">
        <f t="shared" si="110"/>
        <v>4</v>
      </c>
      <c r="M264" s="56">
        <f t="shared" si="110"/>
        <v>4</v>
      </c>
      <c r="N264" s="56">
        <f t="shared" si="110"/>
        <v>4</v>
      </c>
      <c r="O264" s="219"/>
      <c r="P264" s="228"/>
    </row>
    <row r="265" spans="1:16" ht="24.75" thickBot="1" x14ac:dyDescent="0.3">
      <c r="A265" s="249"/>
      <c r="B265" s="249"/>
      <c r="C265" s="249"/>
      <c r="D265" s="249"/>
      <c r="E265" s="249"/>
      <c r="F265" s="250"/>
      <c r="G265" s="55" t="s">
        <v>9</v>
      </c>
      <c r="H265" s="56">
        <f t="shared" si="106"/>
        <v>0</v>
      </c>
      <c r="I265" s="56">
        <f t="shared" ref="I265:N265" si="111">I260+I255+I250</f>
        <v>0</v>
      </c>
      <c r="J265" s="56">
        <f t="shared" si="111"/>
        <v>0</v>
      </c>
      <c r="K265" s="56">
        <f t="shared" si="111"/>
        <v>0</v>
      </c>
      <c r="L265" s="56">
        <f t="shared" si="111"/>
        <v>0</v>
      </c>
      <c r="M265" s="56">
        <f t="shared" si="111"/>
        <v>0</v>
      </c>
      <c r="N265" s="56">
        <f t="shared" si="111"/>
        <v>0</v>
      </c>
      <c r="O265" s="220"/>
      <c r="P265" s="229"/>
    </row>
    <row r="266" spans="1:16" ht="15.75" thickBot="1" x14ac:dyDescent="0.3">
      <c r="A266" s="251" t="s">
        <v>1119</v>
      </c>
      <c r="B266" s="251"/>
      <c r="C266" s="251"/>
      <c r="D266" s="251"/>
      <c r="E266" s="251"/>
      <c r="F266" s="251"/>
      <c r="G266" s="251"/>
      <c r="H266" s="251"/>
      <c r="I266" s="251"/>
      <c r="J266" s="251"/>
      <c r="K266" s="251"/>
      <c r="L266" s="251"/>
      <c r="M266" s="251"/>
      <c r="N266" s="251"/>
      <c r="O266" s="251"/>
      <c r="P266" s="251"/>
    </row>
    <row r="267" spans="1:16" ht="36.75" thickBot="1" x14ac:dyDescent="0.3">
      <c r="A267" s="212" t="s">
        <v>3914</v>
      </c>
      <c r="B267" s="218"/>
      <c r="C267" s="218" t="s">
        <v>1119</v>
      </c>
      <c r="D267" s="242" t="s">
        <v>458</v>
      </c>
      <c r="E267" s="242"/>
      <c r="F267" s="218" t="s">
        <v>3861</v>
      </c>
      <c r="G267" s="25" t="s">
        <v>4</v>
      </c>
      <c r="H267" s="26">
        <f>SUM(H268:H271)</f>
        <v>11.399999999999999</v>
      </c>
      <c r="I267" s="26">
        <f t="shared" ref="I267:N267" si="112">SUM(I268:I271)</f>
        <v>1.4</v>
      </c>
      <c r="J267" s="26">
        <f t="shared" si="112"/>
        <v>2</v>
      </c>
      <c r="K267" s="26">
        <f t="shared" si="112"/>
        <v>2</v>
      </c>
      <c r="L267" s="26">
        <f t="shared" si="112"/>
        <v>2</v>
      </c>
      <c r="M267" s="26">
        <f t="shared" si="112"/>
        <v>2</v>
      </c>
      <c r="N267" s="26">
        <f t="shared" si="112"/>
        <v>2</v>
      </c>
      <c r="O267" s="242">
        <v>14957</v>
      </c>
      <c r="P267" s="227" t="s">
        <v>3915</v>
      </c>
    </row>
    <row r="268" spans="1:16" ht="15.75" thickBot="1" x14ac:dyDescent="0.3">
      <c r="A268" s="213"/>
      <c r="B268" s="219"/>
      <c r="C268" s="219"/>
      <c r="D268" s="243"/>
      <c r="E268" s="243"/>
      <c r="F268" s="219"/>
      <c r="G268" s="25" t="s">
        <v>259</v>
      </c>
      <c r="H268" s="26">
        <f>SUM(I268:N268)</f>
        <v>0</v>
      </c>
      <c r="I268" s="26">
        <v>0</v>
      </c>
      <c r="J268" s="26">
        <v>0</v>
      </c>
      <c r="K268" s="26">
        <v>0</v>
      </c>
      <c r="L268" s="26">
        <v>0</v>
      </c>
      <c r="M268" s="26">
        <v>0</v>
      </c>
      <c r="N268" s="26">
        <v>0</v>
      </c>
      <c r="O268" s="243"/>
      <c r="P268" s="228"/>
    </row>
    <row r="269" spans="1:16" ht="36.75" thickBot="1" x14ac:dyDescent="0.3">
      <c r="A269" s="213"/>
      <c r="B269" s="219"/>
      <c r="C269" s="219"/>
      <c r="D269" s="243"/>
      <c r="E269" s="243"/>
      <c r="F269" s="219"/>
      <c r="G269" s="25" t="s">
        <v>7</v>
      </c>
      <c r="H269" s="26">
        <f>SUM(I269:N269)</f>
        <v>0.7</v>
      </c>
      <c r="I269" s="26">
        <v>0.7</v>
      </c>
      <c r="J269" s="26">
        <v>0</v>
      </c>
      <c r="K269" s="26">
        <v>0</v>
      </c>
      <c r="L269" s="26">
        <v>0</v>
      </c>
      <c r="M269" s="26">
        <v>0</v>
      </c>
      <c r="N269" s="26"/>
      <c r="O269" s="243"/>
      <c r="P269" s="228"/>
    </row>
    <row r="270" spans="1:16" ht="15.75" thickBot="1" x14ac:dyDescent="0.3">
      <c r="A270" s="213"/>
      <c r="B270" s="219"/>
      <c r="C270" s="219"/>
      <c r="D270" s="243"/>
      <c r="E270" s="243"/>
      <c r="F270" s="219"/>
      <c r="G270" s="25" t="s">
        <v>8</v>
      </c>
      <c r="H270" s="26">
        <f>SUM(I270:N270)</f>
        <v>10.7</v>
      </c>
      <c r="I270" s="26">
        <v>0.7</v>
      </c>
      <c r="J270" s="26">
        <v>2</v>
      </c>
      <c r="K270" s="26">
        <v>2</v>
      </c>
      <c r="L270" s="26">
        <v>2</v>
      </c>
      <c r="M270" s="26">
        <v>2</v>
      </c>
      <c r="N270" s="26">
        <v>2</v>
      </c>
      <c r="O270" s="243"/>
      <c r="P270" s="228"/>
    </row>
    <row r="271" spans="1:16" ht="24.75" thickBot="1" x14ac:dyDescent="0.3">
      <c r="A271" s="214"/>
      <c r="B271" s="220"/>
      <c r="C271" s="220"/>
      <c r="D271" s="244"/>
      <c r="E271" s="244"/>
      <c r="F271" s="220"/>
      <c r="G271" s="25" t="s">
        <v>9</v>
      </c>
      <c r="H271" s="26">
        <f>SUM(I271:N271)</f>
        <v>0</v>
      </c>
      <c r="I271" s="26">
        <v>0</v>
      </c>
      <c r="J271" s="26">
        <v>0</v>
      </c>
      <c r="K271" s="26">
        <v>0</v>
      </c>
      <c r="L271" s="26">
        <v>0</v>
      </c>
      <c r="M271" s="26">
        <v>0</v>
      </c>
      <c r="N271" s="26">
        <v>0</v>
      </c>
      <c r="O271" s="244"/>
      <c r="P271" s="229"/>
    </row>
    <row r="272" spans="1:16" ht="36.75" thickBot="1" x14ac:dyDescent="0.3">
      <c r="A272" s="212" t="s">
        <v>3916</v>
      </c>
      <c r="B272" s="218"/>
      <c r="C272" s="218" t="s">
        <v>1119</v>
      </c>
      <c r="D272" s="242" t="s">
        <v>458</v>
      </c>
      <c r="E272" s="242"/>
      <c r="F272" s="218" t="s">
        <v>3861</v>
      </c>
      <c r="G272" s="25" t="s">
        <v>4</v>
      </c>
      <c r="H272" s="26">
        <f>SUM(H273:H276)</f>
        <v>4.2</v>
      </c>
      <c r="I272" s="26">
        <f t="shared" ref="I272:N272" si="113">SUM(I273:I276)</f>
        <v>0.7</v>
      </c>
      <c r="J272" s="26">
        <f t="shared" si="113"/>
        <v>0.7</v>
      </c>
      <c r="K272" s="26">
        <f t="shared" si="113"/>
        <v>0.7</v>
      </c>
      <c r="L272" s="26">
        <f t="shared" si="113"/>
        <v>0.7</v>
      </c>
      <c r="M272" s="26">
        <f t="shared" si="113"/>
        <v>0.7</v>
      </c>
      <c r="N272" s="26">
        <f t="shared" si="113"/>
        <v>0.7</v>
      </c>
      <c r="O272" s="242">
        <v>14957</v>
      </c>
      <c r="P272" s="227" t="s">
        <v>3915</v>
      </c>
    </row>
    <row r="273" spans="1:16" ht="15.75" thickBot="1" x14ac:dyDescent="0.3">
      <c r="A273" s="213"/>
      <c r="B273" s="219"/>
      <c r="C273" s="219"/>
      <c r="D273" s="243"/>
      <c r="E273" s="243"/>
      <c r="F273" s="219"/>
      <c r="G273" s="25" t="s">
        <v>259</v>
      </c>
      <c r="H273" s="26">
        <f>SUM(I273:N273)</f>
        <v>0</v>
      </c>
      <c r="I273" s="26">
        <v>0</v>
      </c>
      <c r="J273" s="26">
        <v>0</v>
      </c>
      <c r="K273" s="26">
        <v>0</v>
      </c>
      <c r="L273" s="26">
        <v>0</v>
      </c>
      <c r="M273" s="26">
        <v>0</v>
      </c>
      <c r="N273" s="26">
        <v>0</v>
      </c>
      <c r="O273" s="243"/>
      <c r="P273" s="228"/>
    </row>
    <row r="274" spans="1:16" ht="36.75" thickBot="1" x14ac:dyDescent="0.3">
      <c r="A274" s="213"/>
      <c r="B274" s="219"/>
      <c r="C274" s="219"/>
      <c r="D274" s="243"/>
      <c r="E274" s="243"/>
      <c r="F274" s="219"/>
      <c r="G274" s="25" t="s">
        <v>7</v>
      </c>
      <c r="H274" s="26">
        <f>SUM(I274:N274)</f>
        <v>0</v>
      </c>
      <c r="I274" s="26">
        <v>0</v>
      </c>
      <c r="J274" s="26">
        <v>0</v>
      </c>
      <c r="K274" s="26">
        <v>0</v>
      </c>
      <c r="L274" s="26">
        <v>0</v>
      </c>
      <c r="M274" s="26">
        <v>0</v>
      </c>
      <c r="N274" s="26">
        <v>0</v>
      </c>
      <c r="O274" s="243"/>
      <c r="P274" s="228"/>
    </row>
    <row r="275" spans="1:16" ht="15.75" thickBot="1" x14ac:dyDescent="0.3">
      <c r="A275" s="213"/>
      <c r="B275" s="219"/>
      <c r="C275" s="219"/>
      <c r="D275" s="243"/>
      <c r="E275" s="243"/>
      <c r="F275" s="219"/>
      <c r="G275" s="25" t="s">
        <v>8</v>
      </c>
      <c r="H275" s="26">
        <f>SUM(I275:N275)</f>
        <v>4.2</v>
      </c>
      <c r="I275" s="26">
        <v>0.7</v>
      </c>
      <c r="J275" s="26">
        <v>0.7</v>
      </c>
      <c r="K275" s="26">
        <v>0.7</v>
      </c>
      <c r="L275" s="26">
        <v>0.7</v>
      </c>
      <c r="M275" s="26">
        <v>0.7</v>
      </c>
      <c r="N275" s="26">
        <v>0.7</v>
      </c>
      <c r="O275" s="243"/>
      <c r="P275" s="228"/>
    </row>
    <row r="276" spans="1:16" ht="24.75" thickBot="1" x14ac:dyDescent="0.3">
      <c r="A276" s="214"/>
      <c r="B276" s="220"/>
      <c r="C276" s="220"/>
      <c r="D276" s="244"/>
      <c r="E276" s="244"/>
      <c r="F276" s="220"/>
      <c r="G276" s="25" t="s">
        <v>9</v>
      </c>
      <c r="H276" s="26">
        <f>SUM(I276:N276)</f>
        <v>0</v>
      </c>
      <c r="I276" s="26">
        <v>0</v>
      </c>
      <c r="J276" s="26">
        <v>0</v>
      </c>
      <c r="K276" s="26">
        <v>0</v>
      </c>
      <c r="L276" s="26">
        <v>0</v>
      </c>
      <c r="M276" s="26">
        <v>0</v>
      </c>
      <c r="N276" s="26">
        <v>0</v>
      </c>
      <c r="O276" s="244"/>
      <c r="P276" s="229"/>
    </row>
    <row r="277" spans="1:16" ht="73.5" customHeight="1" thickBot="1" x14ac:dyDescent="0.3">
      <c r="A277" s="212" t="s">
        <v>3917</v>
      </c>
      <c r="B277" s="218"/>
      <c r="C277" s="218" t="s">
        <v>1119</v>
      </c>
      <c r="D277" s="242" t="s">
        <v>458</v>
      </c>
      <c r="E277" s="242"/>
      <c r="F277" s="218" t="s">
        <v>3861</v>
      </c>
      <c r="G277" s="25" t="s">
        <v>4</v>
      </c>
      <c r="H277" s="26">
        <f>SUM(H278:H281)</f>
        <v>1.8</v>
      </c>
      <c r="I277" s="26">
        <f t="shared" ref="I277:N277" si="114">SUM(I278:I281)</f>
        <v>0.3</v>
      </c>
      <c r="J277" s="26">
        <f t="shared" si="114"/>
        <v>0.3</v>
      </c>
      <c r="K277" s="26">
        <f t="shared" si="114"/>
        <v>0.3</v>
      </c>
      <c r="L277" s="26">
        <f t="shared" si="114"/>
        <v>0.3</v>
      </c>
      <c r="M277" s="26">
        <f t="shared" si="114"/>
        <v>0.3</v>
      </c>
      <c r="N277" s="26">
        <f t="shared" si="114"/>
        <v>0.3</v>
      </c>
      <c r="O277" s="242">
        <v>14957</v>
      </c>
      <c r="P277" s="227" t="s">
        <v>3915</v>
      </c>
    </row>
    <row r="278" spans="1:16" ht="15.75" thickBot="1" x14ac:dyDescent="0.3">
      <c r="A278" s="213"/>
      <c r="B278" s="219"/>
      <c r="C278" s="219"/>
      <c r="D278" s="243"/>
      <c r="E278" s="243"/>
      <c r="F278" s="219"/>
      <c r="G278" s="25" t="s">
        <v>259</v>
      </c>
      <c r="H278" s="26">
        <f>SUM(I278:N278)</f>
        <v>0</v>
      </c>
      <c r="I278" s="26">
        <v>0</v>
      </c>
      <c r="J278" s="26">
        <v>0</v>
      </c>
      <c r="K278" s="26">
        <v>0</v>
      </c>
      <c r="L278" s="26">
        <v>0</v>
      </c>
      <c r="M278" s="26">
        <v>0</v>
      </c>
      <c r="N278" s="26">
        <v>0</v>
      </c>
      <c r="O278" s="243"/>
      <c r="P278" s="228"/>
    </row>
    <row r="279" spans="1:16" ht="36.75" thickBot="1" x14ac:dyDescent="0.3">
      <c r="A279" s="213"/>
      <c r="B279" s="219"/>
      <c r="C279" s="219"/>
      <c r="D279" s="243"/>
      <c r="E279" s="243"/>
      <c r="F279" s="219"/>
      <c r="G279" s="25" t="s">
        <v>7</v>
      </c>
      <c r="H279" s="26">
        <f>SUM(I279:N279)</f>
        <v>0</v>
      </c>
      <c r="I279" s="26">
        <v>0</v>
      </c>
      <c r="J279" s="26">
        <v>0</v>
      </c>
      <c r="K279" s="26">
        <v>0</v>
      </c>
      <c r="L279" s="26">
        <v>0</v>
      </c>
      <c r="M279" s="26">
        <v>0</v>
      </c>
      <c r="N279" s="26">
        <v>0</v>
      </c>
      <c r="O279" s="243"/>
      <c r="P279" s="228"/>
    </row>
    <row r="280" spans="1:16" ht="15.75" thickBot="1" x14ac:dyDescent="0.3">
      <c r="A280" s="213"/>
      <c r="B280" s="219"/>
      <c r="C280" s="219"/>
      <c r="D280" s="243"/>
      <c r="E280" s="243"/>
      <c r="F280" s="219"/>
      <c r="G280" s="25" t="s">
        <v>8</v>
      </c>
      <c r="H280" s="26">
        <f>SUM(I280:N280)</f>
        <v>1.8</v>
      </c>
      <c r="I280" s="26">
        <v>0.3</v>
      </c>
      <c r="J280" s="26">
        <v>0.3</v>
      </c>
      <c r="K280" s="26">
        <v>0.3</v>
      </c>
      <c r="L280" s="26">
        <v>0.3</v>
      </c>
      <c r="M280" s="26">
        <v>0.3</v>
      </c>
      <c r="N280" s="26">
        <v>0.3</v>
      </c>
      <c r="O280" s="243"/>
      <c r="P280" s="228"/>
    </row>
    <row r="281" spans="1:16" ht="24.75" thickBot="1" x14ac:dyDescent="0.3">
      <c r="A281" s="214"/>
      <c r="B281" s="220"/>
      <c r="C281" s="220"/>
      <c r="D281" s="244"/>
      <c r="E281" s="244"/>
      <c r="F281" s="220"/>
      <c r="G281" s="25" t="s">
        <v>9</v>
      </c>
      <c r="H281" s="26">
        <f>SUM(I281:N281)</f>
        <v>0</v>
      </c>
      <c r="I281" s="26">
        <v>0</v>
      </c>
      <c r="J281" s="26">
        <v>0</v>
      </c>
      <c r="K281" s="26">
        <v>0</v>
      </c>
      <c r="L281" s="26">
        <v>0</v>
      </c>
      <c r="M281" s="26">
        <v>0</v>
      </c>
      <c r="N281" s="26">
        <v>0</v>
      </c>
      <c r="O281" s="244"/>
      <c r="P281" s="229"/>
    </row>
    <row r="282" spans="1:16" ht="36.75" thickBot="1" x14ac:dyDescent="0.3">
      <c r="A282" s="245" t="s">
        <v>125</v>
      </c>
      <c r="B282" s="245"/>
      <c r="C282" s="245"/>
      <c r="D282" s="245"/>
      <c r="E282" s="245"/>
      <c r="F282" s="246"/>
      <c r="G282" s="55" t="s">
        <v>4</v>
      </c>
      <c r="H282" s="56">
        <f>SUM(H283:H286)</f>
        <v>17.399999999999999</v>
      </c>
      <c r="I282" s="56">
        <f t="shared" ref="I282:N282" si="115">SUM(I283:I286)</f>
        <v>2.4</v>
      </c>
      <c r="J282" s="56">
        <f t="shared" si="115"/>
        <v>3</v>
      </c>
      <c r="K282" s="56">
        <f t="shared" si="115"/>
        <v>3</v>
      </c>
      <c r="L282" s="56">
        <f t="shared" si="115"/>
        <v>3</v>
      </c>
      <c r="M282" s="56">
        <f t="shared" si="115"/>
        <v>3</v>
      </c>
      <c r="N282" s="56">
        <f t="shared" si="115"/>
        <v>3</v>
      </c>
      <c r="O282" s="290" t="s">
        <v>107</v>
      </c>
      <c r="P282" s="378" t="s">
        <v>107</v>
      </c>
    </row>
    <row r="283" spans="1:16" ht="24.75" thickBot="1" x14ac:dyDescent="0.3">
      <c r="A283" s="461"/>
      <c r="B283" s="461"/>
      <c r="C283" s="461"/>
      <c r="D283" s="461"/>
      <c r="E283" s="461"/>
      <c r="F283" s="248"/>
      <c r="G283" s="55" t="s">
        <v>6</v>
      </c>
      <c r="H283" s="56">
        <f>SUM(I283:N283)</f>
        <v>0</v>
      </c>
      <c r="I283" s="56">
        <f t="shared" ref="I283:N283" si="116">I278+I273+I268</f>
        <v>0</v>
      </c>
      <c r="J283" s="56">
        <f t="shared" si="116"/>
        <v>0</v>
      </c>
      <c r="K283" s="56">
        <f t="shared" si="116"/>
        <v>0</v>
      </c>
      <c r="L283" s="56">
        <f t="shared" si="116"/>
        <v>0</v>
      </c>
      <c r="M283" s="56">
        <f t="shared" si="116"/>
        <v>0</v>
      </c>
      <c r="N283" s="56">
        <f t="shared" si="116"/>
        <v>0</v>
      </c>
      <c r="O283" s="291"/>
      <c r="P283" s="379"/>
    </row>
    <row r="284" spans="1:16" ht="36.75" thickBot="1" x14ac:dyDescent="0.3">
      <c r="A284" s="461"/>
      <c r="B284" s="461"/>
      <c r="C284" s="461"/>
      <c r="D284" s="461"/>
      <c r="E284" s="461"/>
      <c r="F284" s="248"/>
      <c r="G284" s="55" t="s">
        <v>7</v>
      </c>
      <c r="H284" s="56">
        <f>SUM(I284:N284)</f>
        <v>0.7</v>
      </c>
      <c r="I284" s="56">
        <f t="shared" ref="I284:N284" si="117">I279+I274+I269</f>
        <v>0.7</v>
      </c>
      <c r="J284" s="56">
        <f t="shared" si="117"/>
        <v>0</v>
      </c>
      <c r="K284" s="56">
        <f t="shared" si="117"/>
        <v>0</v>
      </c>
      <c r="L284" s="56">
        <f t="shared" si="117"/>
        <v>0</v>
      </c>
      <c r="M284" s="56">
        <f t="shared" si="117"/>
        <v>0</v>
      </c>
      <c r="N284" s="56">
        <f t="shared" si="117"/>
        <v>0</v>
      </c>
      <c r="O284" s="291"/>
      <c r="P284" s="379"/>
    </row>
    <row r="285" spans="1:16" ht="15.75" thickBot="1" x14ac:dyDescent="0.3">
      <c r="A285" s="461"/>
      <c r="B285" s="461"/>
      <c r="C285" s="461"/>
      <c r="D285" s="461"/>
      <c r="E285" s="461"/>
      <c r="F285" s="248"/>
      <c r="G285" s="55" t="s">
        <v>8</v>
      </c>
      <c r="H285" s="56">
        <f>SUM(I285:N285)</f>
        <v>16.7</v>
      </c>
      <c r="I285" s="56">
        <f t="shared" ref="I285:N285" si="118">I280+I275+I270</f>
        <v>1.7</v>
      </c>
      <c r="J285" s="56">
        <f t="shared" si="118"/>
        <v>3</v>
      </c>
      <c r="K285" s="56">
        <f t="shared" si="118"/>
        <v>3</v>
      </c>
      <c r="L285" s="56">
        <f t="shared" si="118"/>
        <v>3</v>
      </c>
      <c r="M285" s="56">
        <f t="shared" si="118"/>
        <v>3</v>
      </c>
      <c r="N285" s="56">
        <f t="shared" si="118"/>
        <v>3</v>
      </c>
      <c r="O285" s="291"/>
      <c r="P285" s="379"/>
    </row>
    <row r="286" spans="1:16" ht="24.75" thickBot="1" x14ac:dyDescent="0.3">
      <c r="A286" s="249"/>
      <c r="B286" s="249"/>
      <c r="C286" s="249"/>
      <c r="D286" s="249"/>
      <c r="E286" s="249"/>
      <c r="F286" s="250"/>
      <c r="G286" s="55" t="s">
        <v>9</v>
      </c>
      <c r="H286" s="56">
        <f>SUM(I286:N286)</f>
        <v>0</v>
      </c>
      <c r="I286" s="56">
        <f t="shared" ref="I286:N286" si="119">I281+I276+I271</f>
        <v>0</v>
      </c>
      <c r="J286" s="56">
        <f t="shared" si="119"/>
        <v>0</v>
      </c>
      <c r="K286" s="56">
        <f t="shared" si="119"/>
        <v>0</v>
      </c>
      <c r="L286" s="56">
        <f t="shared" si="119"/>
        <v>0</v>
      </c>
      <c r="M286" s="56">
        <f t="shared" si="119"/>
        <v>0</v>
      </c>
      <c r="N286" s="56">
        <f t="shared" si="119"/>
        <v>0</v>
      </c>
      <c r="O286" s="292"/>
      <c r="P286" s="380"/>
    </row>
    <row r="287" spans="1:16" ht="15.75" thickBot="1" x14ac:dyDescent="0.3">
      <c r="A287" s="251" t="s">
        <v>1128</v>
      </c>
      <c r="B287" s="251"/>
      <c r="C287" s="251"/>
      <c r="D287" s="251"/>
      <c r="E287" s="251"/>
      <c r="F287" s="251"/>
      <c r="G287" s="251"/>
      <c r="H287" s="251"/>
      <c r="I287" s="251"/>
      <c r="J287" s="251"/>
      <c r="K287" s="251"/>
      <c r="L287" s="251"/>
      <c r="M287" s="251"/>
      <c r="N287" s="251"/>
      <c r="O287" s="251"/>
      <c r="P287" s="251"/>
    </row>
    <row r="288" spans="1:16" ht="121.5" customHeight="1" thickBot="1" x14ac:dyDescent="0.3">
      <c r="A288" s="212" t="s">
        <v>3918</v>
      </c>
      <c r="B288" s="218"/>
      <c r="C288" s="218" t="s">
        <v>1128</v>
      </c>
      <c r="D288" s="218">
        <v>2027</v>
      </c>
      <c r="E288" s="218"/>
      <c r="F288" s="218" t="s">
        <v>3919</v>
      </c>
      <c r="G288" s="25" t="s">
        <v>4</v>
      </c>
      <c r="H288" s="26">
        <f>SUM(H289:H292)</f>
        <v>2</v>
      </c>
      <c r="I288" s="26">
        <f t="shared" ref="I288:N288" si="120">SUM(I289:I292)</f>
        <v>0</v>
      </c>
      <c r="J288" s="26">
        <f t="shared" si="120"/>
        <v>0</v>
      </c>
      <c r="K288" s="26">
        <f t="shared" si="120"/>
        <v>2</v>
      </c>
      <c r="L288" s="26">
        <f t="shared" si="120"/>
        <v>0</v>
      </c>
      <c r="M288" s="26">
        <f t="shared" si="120"/>
        <v>0</v>
      </c>
      <c r="N288" s="26">
        <f t="shared" si="120"/>
        <v>0</v>
      </c>
      <c r="O288" s="218">
        <v>2679</v>
      </c>
      <c r="P288" s="227" t="s">
        <v>3920</v>
      </c>
    </row>
    <row r="289" spans="1:16" ht="15.75" thickBot="1" x14ac:dyDescent="0.3">
      <c r="A289" s="213"/>
      <c r="B289" s="219"/>
      <c r="C289" s="219"/>
      <c r="D289" s="219"/>
      <c r="E289" s="219"/>
      <c r="F289" s="219"/>
      <c r="G289" s="25" t="s">
        <v>6</v>
      </c>
      <c r="H289" s="26">
        <f>SUM(I289:N289)</f>
        <v>0</v>
      </c>
      <c r="I289" s="26">
        <v>0</v>
      </c>
      <c r="J289" s="26">
        <v>0</v>
      </c>
      <c r="K289" s="26">
        <v>0</v>
      </c>
      <c r="L289" s="26">
        <v>0</v>
      </c>
      <c r="M289" s="26">
        <v>0</v>
      </c>
      <c r="N289" s="26">
        <v>0</v>
      </c>
      <c r="O289" s="219"/>
      <c r="P289" s="228"/>
    </row>
    <row r="290" spans="1:16" ht="36.75" thickBot="1" x14ac:dyDescent="0.3">
      <c r="A290" s="213"/>
      <c r="B290" s="219"/>
      <c r="C290" s="219"/>
      <c r="D290" s="219"/>
      <c r="E290" s="219"/>
      <c r="F290" s="219"/>
      <c r="G290" s="25" t="s">
        <v>7</v>
      </c>
      <c r="H290" s="26">
        <f>SUM(I290:N290)</f>
        <v>0</v>
      </c>
      <c r="I290" s="26">
        <v>0</v>
      </c>
      <c r="J290" s="26">
        <v>0</v>
      </c>
      <c r="K290" s="26">
        <v>0</v>
      </c>
      <c r="L290" s="26">
        <v>0</v>
      </c>
      <c r="M290" s="26">
        <v>0</v>
      </c>
      <c r="N290" s="26">
        <v>0</v>
      </c>
      <c r="O290" s="219"/>
      <c r="P290" s="228"/>
    </row>
    <row r="291" spans="1:16" ht="15.75" thickBot="1" x14ac:dyDescent="0.3">
      <c r="A291" s="213"/>
      <c r="B291" s="219"/>
      <c r="C291" s="219"/>
      <c r="D291" s="219"/>
      <c r="E291" s="219"/>
      <c r="F291" s="219"/>
      <c r="G291" s="25" t="s">
        <v>8</v>
      </c>
      <c r="H291" s="26">
        <f>SUM(I291:N291)</f>
        <v>2</v>
      </c>
      <c r="I291" s="26">
        <v>0</v>
      </c>
      <c r="J291" s="26">
        <v>0</v>
      </c>
      <c r="K291" s="26">
        <v>2</v>
      </c>
      <c r="L291" s="26">
        <v>0</v>
      </c>
      <c r="M291" s="26">
        <v>0</v>
      </c>
      <c r="N291" s="26">
        <v>0</v>
      </c>
      <c r="O291" s="219"/>
      <c r="P291" s="228"/>
    </row>
    <row r="292" spans="1:16" ht="24.75" thickBot="1" x14ac:dyDescent="0.3">
      <c r="A292" s="214"/>
      <c r="B292" s="220"/>
      <c r="C292" s="220"/>
      <c r="D292" s="220"/>
      <c r="E292" s="220"/>
      <c r="F292" s="220"/>
      <c r="G292" s="25" t="s">
        <v>9</v>
      </c>
      <c r="H292" s="26">
        <f>SUM(I292:N292)</f>
        <v>0</v>
      </c>
      <c r="I292" s="26">
        <v>0</v>
      </c>
      <c r="J292" s="26">
        <v>0</v>
      </c>
      <c r="K292" s="26">
        <v>0</v>
      </c>
      <c r="L292" s="26">
        <v>0</v>
      </c>
      <c r="M292" s="26">
        <v>0</v>
      </c>
      <c r="N292" s="26">
        <v>0</v>
      </c>
      <c r="O292" s="220"/>
      <c r="P292" s="229"/>
    </row>
    <row r="293" spans="1:16" ht="97.5" customHeight="1" thickBot="1" x14ac:dyDescent="0.3">
      <c r="A293" s="212" t="s">
        <v>3921</v>
      </c>
      <c r="B293" s="218"/>
      <c r="C293" s="218" t="s">
        <v>1128</v>
      </c>
      <c r="D293" s="218" t="s">
        <v>268</v>
      </c>
      <c r="E293" s="218"/>
      <c r="F293" s="218" t="s">
        <v>3919</v>
      </c>
      <c r="G293" s="25" t="s">
        <v>4</v>
      </c>
      <c r="H293" s="26">
        <f>SUM(H294:H297)</f>
        <v>33</v>
      </c>
      <c r="I293" s="26">
        <f t="shared" ref="I293:N293" si="121">SUM(I294:I297)</f>
        <v>0</v>
      </c>
      <c r="J293" s="26">
        <f t="shared" si="121"/>
        <v>0</v>
      </c>
      <c r="K293" s="26">
        <f t="shared" si="121"/>
        <v>11.5</v>
      </c>
      <c r="L293" s="26">
        <f t="shared" si="121"/>
        <v>11.5</v>
      </c>
      <c r="M293" s="26">
        <f t="shared" si="121"/>
        <v>10</v>
      </c>
      <c r="N293" s="26">
        <f t="shared" si="121"/>
        <v>0</v>
      </c>
      <c r="O293" s="218"/>
      <c r="P293" s="227" t="s">
        <v>3891</v>
      </c>
    </row>
    <row r="294" spans="1:16" ht="15.75" thickBot="1" x14ac:dyDescent="0.3">
      <c r="A294" s="213"/>
      <c r="B294" s="219"/>
      <c r="C294" s="219"/>
      <c r="D294" s="219"/>
      <c r="E294" s="219"/>
      <c r="F294" s="219"/>
      <c r="G294" s="25" t="s">
        <v>6</v>
      </c>
      <c r="H294" s="26">
        <f>SUM(I294:N294)</f>
        <v>0</v>
      </c>
      <c r="I294" s="26">
        <v>0</v>
      </c>
      <c r="J294" s="26">
        <v>0</v>
      </c>
      <c r="K294" s="26">
        <v>0</v>
      </c>
      <c r="L294" s="26">
        <v>0</v>
      </c>
      <c r="M294" s="26">
        <v>0</v>
      </c>
      <c r="N294" s="26">
        <v>0</v>
      </c>
      <c r="O294" s="219"/>
      <c r="P294" s="228"/>
    </row>
    <row r="295" spans="1:16" ht="36.75" thickBot="1" x14ac:dyDescent="0.3">
      <c r="A295" s="213"/>
      <c r="B295" s="219"/>
      <c r="C295" s="219"/>
      <c r="D295" s="219"/>
      <c r="E295" s="219"/>
      <c r="F295" s="219"/>
      <c r="G295" s="25" t="s">
        <v>7</v>
      </c>
      <c r="H295" s="26">
        <f>SUM(I295:N295)</f>
        <v>0</v>
      </c>
      <c r="I295" s="26">
        <v>0</v>
      </c>
      <c r="J295" s="26">
        <v>0</v>
      </c>
      <c r="K295" s="26">
        <v>0</v>
      </c>
      <c r="L295" s="26">
        <v>0</v>
      </c>
      <c r="M295" s="26">
        <v>0</v>
      </c>
      <c r="N295" s="26">
        <v>0</v>
      </c>
      <c r="O295" s="219"/>
      <c r="P295" s="228"/>
    </row>
    <row r="296" spans="1:16" ht="15.75" thickBot="1" x14ac:dyDescent="0.3">
      <c r="A296" s="213"/>
      <c r="B296" s="219"/>
      <c r="C296" s="219"/>
      <c r="D296" s="219"/>
      <c r="E296" s="219"/>
      <c r="F296" s="219"/>
      <c r="G296" s="25" t="s">
        <v>8</v>
      </c>
      <c r="H296" s="26">
        <f>SUM(I296:N296)</f>
        <v>33</v>
      </c>
      <c r="I296" s="26">
        <v>0</v>
      </c>
      <c r="J296" s="26">
        <v>0</v>
      </c>
      <c r="K296" s="26">
        <v>11.5</v>
      </c>
      <c r="L296" s="26">
        <v>11.5</v>
      </c>
      <c r="M296" s="26">
        <v>10</v>
      </c>
      <c r="N296" s="26">
        <v>0</v>
      </c>
      <c r="O296" s="219"/>
      <c r="P296" s="228"/>
    </row>
    <row r="297" spans="1:16" ht="24.75" thickBot="1" x14ac:dyDescent="0.3">
      <c r="A297" s="214"/>
      <c r="B297" s="220"/>
      <c r="C297" s="220"/>
      <c r="D297" s="220"/>
      <c r="E297" s="220"/>
      <c r="F297" s="220"/>
      <c r="G297" s="25" t="s">
        <v>9</v>
      </c>
      <c r="H297" s="26">
        <f>SUM(I297:N297)</f>
        <v>0</v>
      </c>
      <c r="I297" s="26">
        <v>0</v>
      </c>
      <c r="J297" s="26">
        <v>0</v>
      </c>
      <c r="K297" s="26">
        <v>0</v>
      </c>
      <c r="L297" s="26">
        <v>0</v>
      </c>
      <c r="M297" s="26">
        <v>0</v>
      </c>
      <c r="N297" s="26">
        <v>0</v>
      </c>
      <c r="O297" s="220"/>
      <c r="P297" s="229"/>
    </row>
    <row r="298" spans="1:16" ht="36.75" thickBot="1" x14ac:dyDescent="0.3">
      <c r="A298" s="212" t="s">
        <v>3922</v>
      </c>
      <c r="B298" s="218"/>
      <c r="C298" s="218" t="s">
        <v>1128</v>
      </c>
      <c r="D298" s="218" t="s">
        <v>270</v>
      </c>
      <c r="E298" s="218"/>
      <c r="F298" s="218" t="s">
        <v>3861</v>
      </c>
      <c r="G298" s="25" t="s">
        <v>4</v>
      </c>
      <c r="H298" s="26">
        <f>SUM(H299:H302)</f>
        <v>6</v>
      </c>
      <c r="I298" s="26">
        <f t="shared" ref="I298:N298" si="122">SUM(I299:I302)</f>
        <v>2.6</v>
      </c>
      <c r="J298" s="26">
        <f t="shared" si="122"/>
        <v>0</v>
      </c>
      <c r="K298" s="26">
        <f t="shared" si="122"/>
        <v>1.2</v>
      </c>
      <c r="L298" s="26">
        <f t="shared" si="122"/>
        <v>1.2</v>
      </c>
      <c r="M298" s="26">
        <f t="shared" si="122"/>
        <v>1</v>
      </c>
      <c r="N298" s="26">
        <f t="shared" si="122"/>
        <v>0</v>
      </c>
      <c r="O298" s="218"/>
      <c r="P298" s="227" t="s">
        <v>3923</v>
      </c>
    </row>
    <row r="299" spans="1:16" ht="15.75" thickBot="1" x14ac:dyDescent="0.3">
      <c r="A299" s="213"/>
      <c r="B299" s="219"/>
      <c r="C299" s="219"/>
      <c r="D299" s="219"/>
      <c r="E299" s="219"/>
      <c r="F299" s="219"/>
      <c r="G299" s="25" t="s">
        <v>546</v>
      </c>
      <c r="H299" s="26">
        <f>SUM(I299:N299)</f>
        <v>0</v>
      </c>
      <c r="I299" s="26">
        <v>0</v>
      </c>
      <c r="J299" s="26">
        <v>0</v>
      </c>
      <c r="K299" s="26">
        <v>0</v>
      </c>
      <c r="L299" s="26">
        <v>0</v>
      </c>
      <c r="M299" s="26">
        <v>0</v>
      </c>
      <c r="N299" s="26">
        <v>0</v>
      </c>
      <c r="O299" s="219"/>
      <c r="P299" s="228"/>
    </row>
    <row r="300" spans="1:16" ht="36.75" thickBot="1" x14ac:dyDescent="0.3">
      <c r="A300" s="213"/>
      <c r="B300" s="219"/>
      <c r="C300" s="219"/>
      <c r="D300" s="219"/>
      <c r="E300" s="219"/>
      <c r="F300" s="219"/>
      <c r="G300" s="25" t="s">
        <v>7</v>
      </c>
      <c r="H300" s="26">
        <f>SUM(I300:N300)</f>
        <v>1.3</v>
      </c>
      <c r="I300" s="26">
        <v>1.3</v>
      </c>
      <c r="J300" s="26">
        <v>0</v>
      </c>
      <c r="K300" s="26">
        <v>0</v>
      </c>
      <c r="L300" s="26">
        <v>0</v>
      </c>
      <c r="M300" s="26">
        <v>0</v>
      </c>
      <c r="N300" s="26">
        <v>0</v>
      </c>
      <c r="O300" s="219"/>
      <c r="P300" s="228"/>
    </row>
    <row r="301" spans="1:16" ht="15.75" thickBot="1" x14ac:dyDescent="0.3">
      <c r="A301" s="213"/>
      <c r="B301" s="219"/>
      <c r="C301" s="219"/>
      <c r="D301" s="219"/>
      <c r="E301" s="219"/>
      <c r="F301" s="219"/>
      <c r="G301" s="25" t="s">
        <v>8</v>
      </c>
      <c r="H301" s="26">
        <f>SUM(I301:N301)</f>
        <v>4.7</v>
      </c>
      <c r="I301" s="26">
        <v>1.3</v>
      </c>
      <c r="J301" s="26">
        <v>0</v>
      </c>
      <c r="K301" s="26">
        <v>1.2</v>
      </c>
      <c r="L301" s="26">
        <v>1.2</v>
      </c>
      <c r="M301" s="26">
        <v>1</v>
      </c>
      <c r="N301" s="26">
        <v>0</v>
      </c>
      <c r="O301" s="219"/>
      <c r="P301" s="228"/>
    </row>
    <row r="302" spans="1:16" ht="24.75" thickBot="1" x14ac:dyDescent="0.3">
      <c r="A302" s="214"/>
      <c r="B302" s="220"/>
      <c r="C302" s="220"/>
      <c r="D302" s="220"/>
      <c r="E302" s="220"/>
      <c r="F302" s="220"/>
      <c r="G302" s="25" t="s">
        <v>9</v>
      </c>
      <c r="H302" s="26">
        <f>SUM(I302:N302)</f>
        <v>0</v>
      </c>
      <c r="I302" s="26">
        <v>0</v>
      </c>
      <c r="J302" s="26">
        <v>0</v>
      </c>
      <c r="K302" s="26">
        <v>0</v>
      </c>
      <c r="L302" s="26">
        <v>0</v>
      </c>
      <c r="M302" s="26">
        <v>0</v>
      </c>
      <c r="N302" s="26">
        <v>0</v>
      </c>
      <c r="O302" s="220"/>
      <c r="P302" s="229"/>
    </row>
    <row r="303" spans="1:16" ht="36.75" thickBot="1" x14ac:dyDescent="0.3">
      <c r="A303" s="245" t="s">
        <v>125</v>
      </c>
      <c r="B303" s="245"/>
      <c r="C303" s="245"/>
      <c r="D303" s="245"/>
      <c r="E303" s="245"/>
      <c r="F303" s="246"/>
      <c r="G303" s="55" t="s">
        <v>4</v>
      </c>
      <c r="H303" s="56">
        <f>SUM(H304:H307)</f>
        <v>41</v>
      </c>
      <c r="I303" s="56">
        <f t="shared" ref="I303:N303" si="123">SUM(I304:I307)</f>
        <v>2.6</v>
      </c>
      <c r="J303" s="56">
        <f t="shared" si="123"/>
        <v>0</v>
      </c>
      <c r="K303" s="56">
        <f t="shared" si="123"/>
        <v>14.7</v>
      </c>
      <c r="L303" s="56">
        <f t="shared" si="123"/>
        <v>12.7</v>
      </c>
      <c r="M303" s="56">
        <f t="shared" si="123"/>
        <v>11</v>
      </c>
      <c r="N303" s="56">
        <f t="shared" si="123"/>
        <v>0</v>
      </c>
      <c r="O303" s="218"/>
      <c r="P303" s="227"/>
    </row>
    <row r="304" spans="1:16" ht="24.75" thickBot="1" x14ac:dyDescent="0.3">
      <c r="A304" s="461"/>
      <c r="B304" s="461"/>
      <c r="C304" s="461"/>
      <c r="D304" s="461"/>
      <c r="E304" s="461"/>
      <c r="F304" s="248"/>
      <c r="G304" s="55" t="s">
        <v>6</v>
      </c>
      <c r="H304" s="56">
        <f>SUM(I304:N304)</f>
        <v>0</v>
      </c>
      <c r="I304" s="56">
        <f t="shared" ref="I304:N304" si="124">I299+I294+I289</f>
        <v>0</v>
      </c>
      <c r="J304" s="56">
        <f t="shared" si="124"/>
        <v>0</v>
      </c>
      <c r="K304" s="56">
        <f t="shared" si="124"/>
        <v>0</v>
      </c>
      <c r="L304" s="56">
        <f t="shared" si="124"/>
        <v>0</v>
      </c>
      <c r="M304" s="56">
        <f t="shared" si="124"/>
        <v>0</v>
      </c>
      <c r="N304" s="56">
        <f t="shared" si="124"/>
        <v>0</v>
      </c>
      <c r="O304" s="219"/>
      <c r="P304" s="228"/>
    </row>
    <row r="305" spans="1:16" ht="36.75" thickBot="1" x14ac:dyDescent="0.3">
      <c r="A305" s="461"/>
      <c r="B305" s="461"/>
      <c r="C305" s="461"/>
      <c r="D305" s="461"/>
      <c r="E305" s="461"/>
      <c r="F305" s="248"/>
      <c r="G305" s="55" t="s">
        <v>7</v>
      </c>
      <c r="H305" s="56">
        <f>SUM(I305:N305)</f>
        <v>1.3</v>
      </c>
      <c r="I305" s="56">
        <f t="shared" ref="I305:N305" si="125">I300+I295+I290</f>
        <v>1.3</v>
      </c>
      <c r="J305" s="56">
        <f t="shared" si="125"/>
        <v>0</v>
      </c>
      <c r="K305" s="56">
        <f t="shared" si="125"/>
        <v>0</v>
      </c>
      <c r="L305" s="56">
        <f t="shared" si="125"/>
        <v>0</v>
      </c>
      <c r="M305" s="56">
        <f t="shared" si="125"/>
        <v>0</v>
      </c>
      <c r="N305" s="56">
        <f t="shared" si="125"/>
        <v>0</v>
      </c>
      <c r="O305" s="219"/>
      <c r="P305" s="228"/>
    </row>
    <row r="306" spans="1:16" ht="15.75" thickBot="1" x14ac:dyDescent="0.3">
      <c r="A306" s="461"/>
      <c r="B306" s="461"/>
      <c r="C306" s="461"/>
      <c r="D306" s="461"/>
      <c r="E306" s="461"/>
      <c r="F306" s="248"/>
      <c r="G306" s="55" t="s">
        <v>8</v>
      </c>
      <c r="H306" s="56">
        <f>SUM(I306:N306)</f>
        <v>39.700000000000003</v>
      </c>
      <c r="I306" s="56">
        <f t="shared" ref="I306:N306" si="126">I301+I296+I291</f>
        <v>1.3</v>
      </c>
      <c r="J306" s="56">
        <f t="shared" si="126"/>
        <v>0</v>
      </c>
      <c r="K306" s="56">
        <f t="shared" si="126"/>
        <v>14.7</v>
      </c>
      <c r="L306" s="56">
        <f t="shared" si="126"/>
        <v>12.7</v>
      </c>
      <c r="M306" s="56">
        <f t="shared" si="126"/>
        <v>11</v>
      </c>
      <c r="N306" s="56">
        <f t="shared" si="126"/>
        <v>0</v>
      </c>
      <c r="O306" s="219"/>
      <c r="P306" s="228"/>
    </row>
    <row r="307" spans="1:16" ht="24.75" thickBot="1" x14ac:dyDescent="0.3">
      <c r="A307" s="249"/>
      <c r="B307" s="249"/>
      <c r="C307" s="249"/>
      <c r="D307" s="249"/>
      <c r="E307" s="249"/>
      <c r="F307" s="250"/>
      <c r="G307" s="55" t="s">
        <v>9</v>
      </c>
      <c r="H307" s="56">
        <v>0</v>
      </c>
      <c r="I307" s="56">
        <v>0</v>
      </c>
      <c r="J307" s="56">
        <v>0</v>
      </c>
      <c r="K307" s="56">
        <v>0</v>
      </c>
      <c r="L307" s="56">
        <v>0</v>
      </c>
      <c r="M307" s="56">
        <v>0</v>
      </c>
      <c r="N307" s="56">
        <v>0</v>
      </c>
      <c r="O307" s="220"/>
      <c r="P307" s="229"/>
    </row>
  </sheetData>
  <mergeCells count="405">
    <mergeCell ref="G1:N1"/>
    <mergeCell ref="O1:O2"/>
    <mergeCell ref="P1:P2"/>
    <mergeCell ref="A4:P4"/>
    <mergeCell ref="A5:A9"/>
    <mergeCell ref="B5:B9"/>
    <mergeCell ref="C5:C9"/>
    <mergeCell ref="D5:D9"/>
    <mergeCell ref="E5:E9"/>
    <mergeCell ref="F5:F9"/>
    <mergeCell ref="A1:A2"/>
    <mergeCell ref="B1:B2"/>
    <mergeCell ref="C1:C2"/>
    <mergeCell ref="D1:D2"/>
    <mergeCell ref="E1:E2"/>
    <mergeCell ref="F1:F2"/>
    <mergeCell ref="O5:O9"/>
    <mergeCell ref="P5:P9"/>
    <mergeCell ref="A10:A14"/>
    <mergeCell ref="B10:B14"/>
    <mergeCell ref="C10:C14"/>
    <mergeCell ref="D10:D14"/>
    <mergeCell ref="E10:E14"/>
    <mergeCell ref="F10:F14"/>
    <mergeCell ref="O10:O14"/>
    <mergeCell ref="P10:P14"/>
    <mergeCell ref="A15:F19"/>
    <mergeCell ref="O15:O19"/>
    <mergeCell ref="P15:P19"/>
    <mergeCell ref="A20:P20"/>
    <mergeCell ref="A21:A25"/>
    <mergeCell ref="B21:B25"/>
    <mergeCell ref="C21:C25"/>
    <mergeCell ref="D21:D25"/>
    <mergeCell ref="E21:E25"/>
    <mergeCell ref="F21:F25"/>
    <mergeCell ref="O21:O25"/>
    <mergeCell ref="P21:P25"/>
    <mergeCell ref="A26:A30"/>
    <mergeCell ref="B26:B30"/>
    <mergeCell ref="C26:C30"/>
    <mergeCell ref="D26:D30"/>
    <mergeCell ref="E26:E30"/>
    <mergeCell ref="F26:F30"/>
    <mergeCell ref="O26:O30"/>
    <mergeCell ref="P26:P30"/>
    <mergeCell ref="O37:O41"/>
    <mergeCell ref="P37:P41"/>
    <mergeCell ref="A42:F46"/>
    <mergeCell ref="O42:O46"/>
    <mergeCell ref="P42:P46"/>
    <mergeCell ref="A47:P47"/>
    <mergeCell ref="A31:F35"/>
    <mergeCell ref="O31:O35"/>
    <mergeCell ref="P31:P35"/>
    <mergeCell ref="A36:P36"/>
    <mergeCell ref="A37:A41"/>
    <mergeCell ref="B37:B41"/>
    <mergeCell ref="C37:C41"/>
    <mergeCell ref="D37:D41"/>
    <mergeCell ref="E37:E41"/>
    <mergeCell ref="F37:F41"/>
    <mergeCell ref="M48:M50"/>
    <mergeCell ref="N48:N50"/>
    <mergeCell ref="O48:O54"/>
    <mergeCell ref="P48:P54"/>
    <mergeCell ref="A55:A61"/>
    <mergeCell ref="B55:B61"/>
    <mergeCell ref="C55:C61"/>
    <mergeCell ref="D55:D61"/>
    <mergeCell ref="E55:E61"/>
    <mergeCell ref="F55:F61"/>
    <mergeCell ref="G48:G50"/>
    <mergeCell ref="H48:H50"/>
    <mergeCell ref="I48:I50"/>
    <mergeCell ref="J48:J50"/>
    <mergeCell ref="K48:K50"/>
    <mergeCell ref="L48:L50"/>
    <mergeCell ref="A48:A54"/>
    <mergeCell ref="B48:B54"/>
    <mergeCell ref="C48:C54"/>
    <mergeCell ref="D48:D54"/>
    <mergeCell ref="E48:E54"/>
    <mergeCell ref="F48:F54"/>
    <mergeCell ref="M55:M57"/>
    <mergeCell ref="N55:N57"/>
    <mergeCell ref="O55:O61"/>
    <mergeCell ref="P55:P61"/>
    <mergeCell ref="A62:F66"/>
    <mergeCell ref="O62:O66"/>
    <mergeCell ref="P62:P66"/>
    <mergeCell ref="G55:G57"/>
    <mergeCell ref="H55:H57"/>
    <mergeCell ref="I55:I57"/>
    <mergeCell ref="J55:J57"/>
    <mergeCell ref="K55:K57"/>
    <mergeCell ref="L55:L57"/>
    <mergeCell ref="A67:P67"/>
    <mergeCell ref="A68:A72"/>
    <mergeCell ref="B68:B72"/>
    <mergeCell ref="C68:C72"/>
    <mergeCell ref="D68:D72"/>
    <mergeCell ref="E68:E72"/>
    <mergeCell ref="F68:F72"/>
    <mergeCell ref="O68:O72"/>
    <mergeCell ref="P68:P72"/>
    <mergeCell ref="A73:F77"/>
    <mergeCell ref="O73:O77"/>
    <mergeCell ref="P73:P77"/>
    <mergeCell ref="A78:P78"/>
    <mergeCell ref="A79:A83"/>
    <mergeCell ref="B79:B83"/>
    <mergeCell ref="C79:C83"/>
    <mergeCell ref="D79:D83"/>
    <mergeCell ref="E79:E83"/>
    <mergeCell ref="F79:F83"/>
    <mergeCell ref="O79:O83"/>
    <mergeCell ref="P79:P83"/>
    <mergeCell ref="A84:F88"/>
    <mergeCell ref="O84:P88"/>
    <mergeCell ref="A89:P89"/>
    <mergeCell ref="A90:A96"/>
    <mergeCell ref="B90:B96"/>
    <mergeCell ref="C90:C96"/>
    <mergeCell ref="D90:D96"/>
    <mergeCell ref="E90:E96"/>
    <mergeCell ref="L90:L92"/>
    <mergeCell ref="M90:M92"/>
    <mergeCell ref="N90:N92"/>
    <mergeCell ref="O90:O96"/>
    <mergeCell ref="P90:P96"/>
    <mergeCell ref="A97:F101"/>
    <mergeCell ref="O97:O101"/>
    <mergeCell ref="P97:P101"/>
    <mergeCell ref="F90:F96"/>
    <mergeCell ref="G90:G92"/>
    <mergeCell ref="H90:H92"/>
    <mergeCell ref="I90:I92"/>
    <mergeCell ref="J90:J92"/>
    <mergeCell ref="K90:K92"/>
    <mergeCell ref="A102:P102"/>
    <mergeCell ref="A103:A107"/>
    <mergeCell ref="B103:B107"/>
    <mergeCell ref="C103:C107"/>
    <mergeCell ref="D103:D107"/>
    <mergeCell ref="E103:E107"/>
    <mergeCell ref="F103:F107"/>
    <mergeCell ref="O103:O107"/>
    <mergeCell ref="P103:P107"/>
    <mergeCell ref="O108:O112"/>
    <mergeCell ref="P108:P112"/>
    <mergeCell ref="A113:F117"/>
    <mergeCell ref="O113:O117"/>
    <mergeCell ref="P113:P117"/>
    <mergeCell ref="A118:P118"/>
    <mergeCell ref="A108:A112"/>
    <mergeCell ref="B108:B112"/>
    <mergeCell ref="C108:C112"/>
    <mergeCell ref="D108:D112"/>
    <mergeCell ref="E108:E112"/>
    <mergeCell ref="F108:F112"/>
    <mergeCell ref="O119:O123"/>
    <mergeCell ref="P119:P123"/>
    <mergeCell ref="A124:F128"/>
    <mergeCell ref="O124:O128"/>
    <mergeCell ref="P124:P128"/>
    <mergeCell ref="A129:P129"/>
    <mergeCell ref="A119:A123"/>
    <mergeCell ref="B119:B123"/>
    <mergeCell ref="C119:C123"/>
    <mergeCell ref="D119:D123"/>
    <mergeCell ref="E119:E123"/>
    <mergeCell ref="F119:F123"/>
    <mergeCell ref="O130:O134"/>
    <mergeCell ref="P130:P134"/>
    <mergeCell ref="A135:F139"/>
    <mergeCell ref="O135:O139"/>
    <mergeCell ref="P135:P139"/>
    <mergeCell ref="A140:P140"/>
    <mergeCell ref="A130:A134"/>
    <mergeCell ref="B130:B134"/>
    <mergeCell ref="C130:C134"/>
    <mergeCell ref="D130:D134"/>
    <mergeCell ref="E130:E134"/>
    <mergeCell ref="F130:F134"/>
    <mergeCell ref="P151:P155"/>
    <mergeCell ref="A156:P156"/>
    <mergeCell ref="A157:A161"/>
    <mergeCell ref="B157:B161"/>
    <mergeCell ref="C157:C161"/>
    <mergeCell ref="D157:D161"/>
    <mergeCell ref="E157:E161"/>
    <mergeCell ref="F157:F161"/>
    <mergeCell ref="O141:O145"/>
    <mergeCell ref="P141:P145"/>
    <mergeCell ref="A146:A150"/>
    <mergeCell ref="B146:B150"/>
    <mergeCell ref="C146:C150"/>
    <mergeCell ref="D146:D150"/>
    <mergeCell ref="E146:E150"/>
    <mergeCell ref="F146:F150"/>
    <mergeCell ref="O146:O150"/>
    <mergeCell ref="P146:P150"/>
    <mergeCell ref="A141:A145"/>
    <mergeCell ref="B141:B145"/>
    <mergeCell ref="C141:C145"/>
    <mergeCell ref="D141:D145"/>
    <mergeCell ref="E141:E145"/>
    <mergeCell ref="F141:F145"/>
    <mergeCell ref="O157:O161"/>
    <mergeCell ref="A162:A166"/>
    <mergeCell ref="B162:B166"/>
    <mergeCell ref="C162:C166"/>
    <mergeCell ref="D162:D166"/>
    <mergeCell ref="E162:E166"/>
    <mergeCell ref="F162:F166"/>
    <mergeCell ref="O162:O166"/>
    <mergeCell ref="A151:F155"/>
    <mergeCell ref="O151:O155"/>
    <mergeCell ref="P162:P166"/>
    <mergeCell ref="A167:F171"/>
    <mergeCell ref="O167:O171"/>
    <mergeCell ref="P167:P171"/>
    <mergeCell ref="A172:P172"/>
    <mergeCell ref="A173:A177"/>
    <mergeCell ref="B173:B177"/>
    <mergeCell ref="C173:C177"/>
    <mergeCell ref="D173:D177"/>
    <mergeCell ref="E173:E177"/>
    <mergeCell ref="A183:P183"/>
    <mergeCell ref="B184:B188"/>
    <mergeCell ref="C184:C188"/>
    <mergeCell ref="D184:D188"/>
    <mergeCell ref="E184:E188"/>
    <mergeCell ref="F184:F188"/>
    <mergeCell ref="O184:O188"/>
    <mergeCell ref="P184:P188"/>
    <mergeCell ref="F173:F177"/>
    <mergeCell ref="O173:O177"/>
    <mergeCell ref="P173:P177"/>
    <mergeCell ref="A178:F182"/>
    <mergeCell ref="O178:O182"/>
    <mergeCell ref="P178:P182"/>
    <mergeCell ref="P189:P193"/>
    <mergeCell ref="A194:A198"/>
    <mergeCell ref="B194:B198"/>
    <mergeCell ref="C194:C198"/>
    <mergeCell ref="D194:D198"/>
    <mergeCell ref="E194:E198"/>
    <mergeCell ref="F194:F198"/>
    <mergeCell ref="O194:O198"/>
    <mergeCell ref="P194:P198"/>
    <mergeCell ref="B189:B193"/>
    <mergeCell ref="C189:C193"/>
    <mergeCell ref="D189:D193"/>
    <mergeCell ref="E189:E193"/>
    <mergeCell ref="F189:F193"/>
    <mergeCell ref="O189:O193"/>
    <mergeCell ref="O199:O203"/>
    <mergeCell ref="P199:P203"/>
    <mergeCell ref="A204:A208"/>
    <mergeCell ref="B204:B208"/>
    <mergeCell ref="C204:C208"/>
    <mergeCell ref="D204:D208"/>
    <mergeCell ref="E204:E208"/>
    <mergeCell ref="F204:F208"/>
    <mergeCell ref="O204:O208"/>
    <mergeCell ref="P204:P208"/>
    <mergeCell ref="A199:A203"/>
    <mergeCell ref="B199:B203"/>
    <mergeCell ref="C199:C203"/>
    <mergeCell ref="D199:D203"/>
    <mergeCell ref="E199:E203"/>
    <mergeCell ref="F199:F203"/>
    <mergeCell ref="O209:O213"/>
    <mergeCell ref="P209:P213"/>
    <mergeCell ref="A214:F218"/>
    <mergeCell ref="O214:O218"/>
    <mergeCell ref="P214:P218"/>
    <mergeCell ref="A219:P219"/>
    <mergeCell ref="A209:A213"/>
    <mergeCell ref="B209:B213"/>
    <mergeCell ref="C209:C213"/>
    <mergeCell ref="D209:D213"/>
    <mergeCell ref="E209:E213"/>
    <mergeCell ref="F209:F213"/>
    <mergeCell ref="O220:O224"/>
    <mergeCell ref="P220:P224"/>
    <mergeCell ref="A225:A229"/>
    <mergeCell ref="B225:B229"/>
    <mergeCell ref="C225:C229"/>
    <mergeCell ref="D225:D229"/>
    <mergeCell ref="E225:E229"/>
    <mergeCell ref="F225:F229"/>
    <mergeCell ref="O225:O229"/>
    <mergeCell ref="P225:P229"/>
    <mergeCell ref="A220:A224"/>
    <mergeCell ref="B220:B224"/>
    <mergeCell ref="C220:C224"/>
    <mergeCell ref="D220:D224"/>
    <mergeCell ref="E220:E224"/>
    <mergeCell ref="F220:F224"/>
    <mergeCell ref="O230:O234"/>
    <mergeCell ref="P230:P234"/>
    <mergeCell ref="A240:F244"/>
    <mergeCell ref="O240:O244"/>
    <mergeCell ref="P240:P244"/>
    <mergeCell ref="A245:P245"/>
    <mergeCell ref="A230:A234"/>
    <mergeCell ref="B230:B234"/>
    <mergeCell ref="C230:C234"/>
    <mergeCell ref="D230:D234"/>
    <mergeCell ref="E230:E234"/>
    <mergeCell ref="F230:F234"/>
    <mergeCell ref="A235:A239"/>
    <mergeCell ref="B235:B239"/>
    <mergeCell ref="C235:C239"/>
    <mergeCell ref="D235:D239"/>
    <mergeCell ref="E235:E239"/>
    <mergeCell ref="F235:F239"/>
    <mergeCell ref="P235:P239"/>
    <mergeCell ref="O235:O239"/>
    <mergeCell ref="O246:O250"/>
    <mergeCell ref="P246:P250"/>
    <mergeCell ref="A251:A255"/>
    <mergeCell ref="B251:B255"/>
    <mergeCell ref="C251:C255"/>
    <mergeCell ref="D251:D255"/>
    <mergeCell ref="E251:E255"/>
    <mergeCell ref="F251:F255"/>
    <mergeCell ref="O251:O255"/>
    <mergeCell ref="P251:P255"/>
    <mergeCell ref="A246:A250"/>
    <mergeCell ref="B246:B250"/>
    <mergeCell ref="C246:C250"/>
    <mergeCell ref="D246:D250"/>
    <mergeCell ref="E246:E250"/>
    <mergeCell ref="F246:F250"/>
    <mergeCell ref="O256:O260"/>
    <mergeCell ref="P256:P260"/>
    <mergeCell ref="A261:F265"/>
    <mergeCell ref="O261:O265"/>
    <mergeCell ref="P261:P265"/>
    <mergeCell ref="A266:P266"/>
    <mergeCell ref="A256:A260"/>
    <mergeCell ref="B256:B260"/>
    <mergeCell ref="C256:C260"/>
    <mergeCell ref="D256:D260"/>
    <mergeCell ref="E256:E260"/>
    <mergeCell ref="F256:F260"/>
    <mergeCell ref="O267:O271"/>
    <mergeCell ref="P267:P271"/>
    <mergeCell ref="A272:A276"/>
    <mergeCell ref="B272:B276"/>
    <mergeCell ref="C272:C276"/>
    <mergeCell ref="D272:D276"/>
    <mergeCell ref="E272:E276"/>
    <mergeCell ref="F272:F276"/>
    <mergeCell ref="O272:O276"/>
    <mergeCell ref="P272:P276"/>
    <mergeCell ref="A267:A271"/>
    <mergeCell ref="B267:B271"/>
    <mergeCell ref="C267:C271"/>
    <mergeCell ref="D267:D271"/>
    <mergeCell ref="E267:E271"/>
    <mergeCell ref="F267:F271"/>
    <mergeCell ref="O277:O281"/>
    <mergeCell ref="P277:P281"/>
    <mergeCell ref="A282:F286"/>
    <mergeCell ref="O282:O286"/>
    <mergeCell ref="P282:P286"/>
    <mergeCell ref="A287:P287"/>
    <mergeCell ref="A277:A281"/>
    <mergeCell ref="B277:B281"/>
    <mergeCell ref="C277:C281"/>
    <mergeCell ref="D277:D281"/>
    <mergeCell ref="E277:E281"/>
    <mergeCell ref="F277:F281"/>
    <mergeCell ref="O298:O302"/>
    <mergeCell ref="P298:P302"/>
    <mergeCell ref="A303:F307"/>
    <mergeCell ref="O303:O307"/>
    <mergeCell ref="P303:P307"/>
    <mergeCell ref="A298:A302"/>
    <mergeCell ref="B298:B302"/>
    <mergeCell ref="C298:C302"/>
    <mergeCell ref="D298:D302"/>
    <mergeCell ref="E298:E302"/>
    <mergeCell ref="F298:F302"/>
    <mergeCell ref="A293:A297"/>
    <mergeCell ref="B293:B297"/>
    <mergeCell ref="C293:C297"/>
    <mergeCell ref="D293:D297"/>
    <mergeCell ref="E293:E297"/>
    <mergeCell ref="F293:F297"/>
    <mergeCell ref="O293:O297"/>
    <mergeCell ref="P293:P297"/>
    <mergeCell ref="A288:A292"/>
    <mergeCell ref="B288:B292"/>
    <mergeCell ref="C288:C292"/>
    <mergeCell ref="D288:D292"/>
    <mergeCell ref="E288:E292"/>
    <mergeCell ref="F288:F292"/>
    <mergeCell ref="O288:O292"/>
    <mergeCell ref="P288:P29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АПК</vt:lpstr>
      <vt:lpstr>Туризм</vt:lpstr>
      <vt:lpstr>Строительство и ЖКХ</vt:lpstr>
      <vt:lpstr>Энергетика</vt:lpstr>
      <vt:lpstr>Транспорт и дорожное хозяйство</vt:lpstr>
      <vt:lpstr>Потреб рынок и сфера услуг</vt:lpstr>
      <vt:lpstr>Здравоохранение</vt:lpstr>
      <vt:lpstr>Физическая культура и спорт</vt:lpstr>
      <vt:lpstr>Образование</vt:lpstr>
      <vt:lpstr>Культура</vt:lpstr>
      <vt:lpstr>Соц сфера и рынок труда </vt:lpstr>
      <vt:lpstr>Экология</vt:lpstr>
      <vt:lpstr>Информац технологии </vt:lpstr>
      <vt:lpstr>Безопасность жизнедеятельности</vt:lpstr>
      <vt:lpstr>Туризм!OLE_LINK1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Пахомова Ольга Александровна</dc:creator>
  <cp:lastModifiedBy>Пахомова Ольга Александровна</cp:lastModifiedBy>
  <dcterms:created xsi:type="dcterms:W3CDTF">2025-02-25T08:47:40Z</dcterms:created>
  <dcterms:modified xsi:type="dcterms:W3CDTF">2025-06-30T15:39:37Z</dcterms:modified>
</cp:coreProperties>
</file>